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webextensions/webextension1.xml" ContentType="application/vnd.ms-office.webextension+xml"/>
  <Override PartName="/xl/drawings/drawing2.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saveExternalLinkValues="0" codeName="ThisWorkbook" hidePivotFieldList="1"/>
  <mc:AlternateContent xmlns:mc="http://schemas.openxmlformats.org/markup-compatibility/2006">
    <mc:Choice Requires="x15">
      <x15ac:absPath xmlns:x15ac="http://schemas.microsoft.com/office/spreadsheetml/2010/11/ac" url="\\vh-nas\Costos Von Haucke\Estimaciones y Costos\Tablas de Comparacion\Co_creación (C-CO-000)\Rafael Carranza\C-CO-516R Copete abatible de cabecera\"/>
    </mc:Choice>
  </mc:AlternateContent>
  <xr:revisionPtr revIDLastSave="0" documentId="13_ncr:1_{CE8EAA45-17A4-4A37-A129-B100F8C2FA94}" xr6:coauthVersionLast="47" xr6:coauthVersionMax="47" xr10:uidLastSave="{00000000-0000-0000-0000-000000000000}"/>
  <bookViews>
    <workbookView xWindow="-120" yWindow="-120" windowWidth="29040" windowHeight="15840" firstSheet="1" activeTab="1" xr2:uid="{00000000-000D-0000-FFFF-FFFF00000000}"/>
  </bookViews>
  <sheets>
    <sheet name="REG-DCC-IDP-032 (t_d_p)" sheetId="28" state="hidden" r:id="rId1"/>
    <sheet name="REG-DCC-IDP-031 (T_d_C) " sheetId="30" r:id="rId2"/>
    <sheet name=" (Explo_MP)" sheetId="25" r:id="rId3"/>
    <sheet name="(cata_mp)" sheetId="31" state="hidden" r:id="rId4"/>
    <sheet name=" (cuanti_mp)" sheetId="23" state="hidden" r:id="rId5"/>
    <sheet name="(info_t_d_c)" sheetId="18" state="hidden" r:id="rId6"/>
    <sheet name="(cal_empa_emba)" sheetId="15" state="hidden" r:id="rId7"/>
  </sheets>
  <definedNames>
    <definedName name="_xlnm._FilterDatabase" localSheetId="4" hidden="1">' (cuanti_mp)'!$C$3:$AE$52</definedName>
    <definedName name="_xlnm._FilterDatabase" localSheetId="3" hidden="1">'(cata_mp)'!$C$3:$M$16406</definedName>
    <definedName name="académico">'(info_t_d_c)'!$BC$3:$BC$199</definedName>
    <definedName name="analista_jr.">'(info_t_d_c)'!$AS$3:$AS$199</definedName>
    <definedName name="analista_sr.">'(info_t_d_c)'!$AR$3:$AR$199</definedName>
    <definedName name="ancho">'(cata_mp)'!$K$4:$K$15855</definedName>
    <definedName name="articulo">'(cata_mp)'!$C$4:$C$15855</definedName>
    <definedName name="bespoke">'(info_t_d_c)'!$BF$3:$BF$199</definedName>
    <definedName name="bespoke_y_desarrollo">'(info_t_d_c)'!$CA$3:$CA$199</definedName>
    <definedName name="bespoke_y_desarrollo_costo_de_gasto_indirecto">'(info_t_d_c)'!$FW$3:$FW$199</definedName>
    <definedName name="bespoke_y_desarrollo_costo_de_mano_de_obra">'(info_t_d_c)'!$FV$3:$FV$199</definedName>
    <definedName name="bespoke_y_desarrollo_costo_de_producto">'(info_t_d_c)'!$FU$3:$FU$199</definedName>
    <definedName name="bespoke_y_desarrollo_costos_y_precios">'(info_t_d_c)'!$FT$3:$FT$199</definedName>
    <definedName name="bespoke_y_desarrollo_precio_volumen_alto">'(info_t_d_c)'!$FX$3:$FX$199</definedName>
    <definedName name="bespoke_y_desarrollo_precio_volumen_bajo">'(info_t_d_c)'!$FZ$3:$FZ$199</definedName>
    <definedName name="bespoke_y_desarrollo_precio_volumen_intermedio">'(info_t_d_c)'!$FY$3:$FY$199</definedName>
    <definedName name="calendario">"Complemento 4"</definedName>
    <definedName name="cantidad_máxima_de_artículos">'(info_t_d_c)'!$AV$3:$AV$199</definedName>
    <definedName name="clave_comercial">'(cata_mp)'!$M$4:$M$15855</definedName>
    <definedName name="co_creación">'(info_t_d_c)'!$AG$3:$AG$22</definedName>
    <definedName name="co_creación_estratégica">'(info_t_d_c)'!$BZ$3:$BZ$199</definedName>
    <definedName name="co_creación_estratégica_costo_de_gasto_indirecto">'(info_t_d_c)'!$FP$3:$FP$199</definedName>
    <definedName name="co_creación_estratégica_costo_de_mano_de_obra">'(info_t_d_c)'!$FO$3:$FO$199</definedName>
    <definedName name="co_creación_estratégica_costo_de_producto">'(info_t_d_c)'!$FN$3:$FN$199</definedName>
    <definedName name="co_creación_estratégica_costos_y_precios">'(info_t_d_c)'!$FM$3:$FM$199</definedName>
    <definedName name="co_creación_estratégica_precio_volumen_alto">'(info_t_d_c)'!$FQ$3:$FQ$199</definedName>
    <definedName name="co_creación_estratégica_precio_volumen_bajo">'(info_t_d_c)'!$FS$3:$FS$199</definedName>
    <definedName name="co_creación_estratégica_precio_volumen_intermedio">'(info_t_d_c)'!$FR$3:$FR$199</definedName>
    <definedName name="comercial">'(info_t_d_c)'!$AY$3:$AY$199</definedName>
    <definedName name="compra_de_dólares_mxn">'(info_t_d_c)'!$CG$3:$CG$199</definedName>
    <definedName name="contabilidad_por_tipo_de_venta">'(info_t_d_c)'!$CF$3:$CF$10</definedName>
    <definedName name="corporativo">'(info_t_d_c)'!$AX$3:$AX$199</definedName>
    <definedName name="corto_contable">'(info_t_d_c)'!$H$3:$H$16</definedName>
    <definedName name="corto_de_tipo">'(info_t_d_c)'!$F$3:$F$11</definedName>
    <definedName name="corto_porcentaje">'(info_t_d_c)'!$I$3:$I$16</definedName>
    <definedName name="cos_fab">'(info_t_d_c)'!$I$6</definedName>
    <definedName name="cos_gas_ind">'(info_t_d_c)'!$I$5</definedName>
    <definedName name="cos_man_obr">'(info_t_d_c)'!$I$4</definedName>
    <definedName name="cos_mat">'(info_t_d_c)'!$I$3</definedName>
    <definedName name="costo_por_minuto">'(info_t_d_c)'!$AB$3:$AB$12</definedName>
    <definedName name="costo_última_compra">'(cata_mp)'!$I$4:$I$15855</definedName>
    <definedName name="costos_precios_y_descuentos">'REG-DCC-IDP-032 (t_d_p)'!$D$28</definedName>
    <definedName name="departamento">'(info_t_d_c)'!$AE$3:$AE$34</definedName>
    <definedName name="des_com">'(info_t_d_c)'!$I$14</definedName>
    <definedName name="des_dir">'(info_t_d_c)'!$I$15</definedName>
    <definedName name="des_dis">'(info_t_d_c)'!$I$16</definedName>
    <definedName name="desarrollo">'(cata_mp)'!$L$4:$L$15855</definedName>
    <definedName name="descripción">'(cata_mp)'!$D$4:$D$15855</definedName>
    <definedName name="descripción_de_servicio_de_maquila">'(info_t_d_c)'!$AA$3:$AA$12</definedName>
    <definedName name="descripción_de_servicio_por_ganchos_en_tren_de_pintura">'(info_t_d_c)'!$AA$3:$AA$166</definedName>
    <definedName name="detalle_de_empaque_embalaje">'(info_t_d_c)'!$U$3:$U$13</definedName>
    <definedName name="detalle_de_entrega_trasporte_instalación">'(info_t_d_c)'!$X$3:$X$16</definedName>
    <definedName name="detalle_empaque_embalaje">'REG-DCC-IDP-032 (t_d_p)'!$E$16</definedName>
    <definedName name="detalle_entrega_trasporte_instalación">'REG-DCC-IDP-032 (t_d_p)'!$E$18</definedName>
    <definedName name="días_asignados">'(info_t_d_c)'!$AU$3:$AU$199</definedName>
    <definedName name="días_avilés_de_tabla">'(info_t_d_c)'!$L$3:$L$8</definedName>
    <definedName name="dificultad_de_task">'(info_t_d_c)'!$AT$3:$AT$199</definedName>
    <definedName name="dirección">'(info_t_d_c)'!$AC$3:$AC$11</definedName>
    <definedName name="dirección_co_creación_costo_de_gasto_indirecto">'(info_t_d_c)'!$GN$3:$GN$8</definedName>
    <definedName name="dirección_co_creación_costo_de_mano_de_obra">'(info_t_d_c)'!$GM$3:$GM$8</definedName>
    <definedName name="dirección_co_creación_costo_de_producto">'(info_t_d_c)'!$GL$3:$GL$8</definedName>
    <definedName name="dirección_co_creación_costos_y_precio">'(info_t_d_c)'!$GK$3:$GK$8</definedName>
    <definedName name="dirección_co_creación_precio_volumen_alto">'(info_t_d_c)'!$GO$3:$GO$8</definedName>
    <definedName name="dirección_co_creación_precio_volumen_bajo">'(info_t_d_c)'!$GQ$3:$GQ$8</definedName>
    <definedName name="dirección_co_creación_precio_volumen_intermedio">'(info_t_d_c)'!$GP$3:$GP$8</definedName>
    <definedName name="director">'(info_t_d_c)'!$AD$3:$AD$11</definedName>
    <definedName name="diseño">'(info_t_d_c)'!$BQ$3:$BQ$199</definedName>
    <definedName name="emp_emb_c_x_m3">'(info_t_d_c)'!$V$3:$V$13</definedName>
    <definedName name="especial">'(info_t_d_c)'!$CD$8:$CF$8</definedName>
    <definedName name="familia_corto_producción">'(info_t_d_c)'!$S$3:$S$8</definedName>
    <definedName name="familia_de_operación">'(info_t_d_c)'!$Q$3:$Q$20</definedName>
    <definedName name="familia_de_producción">'(info_t_d_c)'!$R$3:$R$8</definedName>
    <definedName name="fecha">'REG-DCC-IDP-032 (t_d_p)'!$D$4:$D$28</definedName>
    <definedName name="fecha_requerida">'REG-DCC-IDP-032 (t_d_p)'!$D$6</definedName>
    <definedName name="fecha_última_compra">'(cata_mp)'!$H$4:$H$15855</definedName>
    <definedName name="flagship_line">'(info_t_d_c)'!$BW$3:$BW$199</definedName>
    <definedName name="flagship_line_costo_de_gasto_indirecto">'(info_t_d_c)'!$ED$3:$ED$199</definedName>
    <definedName name="flagship_line_costo_de_mano_de_obra">'(info_t_d_c)'!$EC$3:$EC$199</definedName>
    <definedName name="flagship_line_costo_de_producto">'(info_t_d_c)'!$EB$3:$EB$199</definedName>
    <definedName name="flagship_line_costos_precios_y_descuentos">'(info_t_d_c)'!$CN$3:$CN$199</definedName>
    <definedName name="flagship_line_descuento_comercial">'(info_t_d_c)'!$EG$3:$EG$199</definedName>
    <definedName name="flagship_line_descuento_dirección">'(info_t_d_c)'!$EH$3:$EH$199</definedName>
    <definedName name="flagship_line_descuento_distribuidor">'(info_t_d_c)'!$EJ$3:$EJ$199</definedName>
    <definedName name="flagship_line_especial_costo_de_gasto_indirecto">'(info_t_d_c)'!$EM$3:$EM$199</definedName>
    <definedName name="flagship_line_especial_costo_de_mano_de_obra">'(info_t_d_c)'!$EL$3:$EL$199</definedName>
    <definedName name="flagship_line_especial_costo_de_producto">'(info_t_d_c)'!$EK$3:$EK$199</definedName>
    <definedName name="flagship_line_especial_costos_precios_y_descuentos">'(info_t_d_c)'!$CO$3:$CO$199</definedName>
    <definedName name="flagship_line_especial_descuento_comercial">'(info_t_d_c)'!$EP$3:$EP$199</definedName>
    <definedName name="flagship_line_especial_descuento_dirección">'(info_t_d_c)'!$EQ$3:$EQ$199</definedName>
    <definedName name="flagship_line_especial_descuento_distribuidor">'(info_t_d_c)'!$ES$3:$ES$199</definedName>
    <definedName name="flagship_line_especial_precio_comercial">'(info_t_d_c)'!$EO$3:$EO$199</definedName>
    <definedName name="flagship_line_especial_precio_distribuidor">'(info_t_d_c)'!$ER$3:$ER$199</definedName>
    <definedName name="flagship_line_especial_precio_mínimo">'(info_t_d_c)'!$EN$3:$EN$199</definedName>
    <definedName name="flagship_line_precio_comercial">'(info_t_d_c)'!$EF$3:$EF$199</definedName>
    <definedName name="flagship_line_precio_distribuidor">'(info_t_d_c)'!$EI$3:$EI$199</definedName>
    <definedName name="flagship_line_precio_mínimo">'(info_t_d_c)'!$EE$3:$EE$199</definedName>
    <definedName name="g_p_e_costo_unitario">'(info_t_d_c)'!$AB$3:$AB$166</definedName>
    <definedName name="gerencia">'(info_t_d_c)'!$AQ$3:$AQ$199</definedName>
    <definedName name="gerencia_ddcc">'(info_t_d_c)'!$AH$3:$AH$22</definedName>
    <definedName name="gibran_a.">'(info_t_d_c)'!$AN$3:$AN$199</definedName>
    <definedName name="gobierno">'(info_t_d_c)'!$CB$3:$CB$199</definedName>
    <definedName name="gobierno_comisión">'(info_t_d_c)'!$GI$3:$GI$8</definedName>
    <definedName name="gobierno_costo_de_gasto_indirecto">'(info_t_d_c)'!$GE$3:$GE$8</definedName>
    <definedName name="gobierno_costo_de_mano_de_obra">'(info_t_d_c)'!$GD$3:$GD$8</definedName>
    <definedName name="gobierno_costo_de_producto">'(info_t_d_c)'!$GC$3:$GC$8</definedName>
    <definedName name="gobierno_costos_comisión_y_precio">'(info_t_d_c)'!$GB$3:$GB$8</definedName>
    <definedName name="gobierno_precio_con_comisión">'(info_t_d_c)'!$GG$3:$GG$8</definedName>
    <definedName name="gobierno_precio_optimo">'(info_t_d_c)'!$GF$3:$GF$8</definedName>
    <definedName name="gobierno_precio_sugerido">'(info_t_d_c)'!$GH$3:$GH$8</definedName>
    <definedName name="guadalupe_a.">'(info_t_d_c)'!$AM$3:$AM$199</definedName>
    <definedName name="gubernamental">'(info_t_d_c)'!$AZ$3:$AZ$199</definedName>
    <definedName name="high_end_line">'(info_t_d_c)'!$BV$3:$BV$199</definedName>
    <definedName name="high_end_line_costo_de_gasto_indirecto">'(info_t_d_c)'!$DL$3:$DL$199</definedName>
    <definedName name="high_end_line_costo_de_mano_de_obra">'(info_t_d_c)'!$DK$3:$DK$199</definedName>
    <definedName name="high_end_line_costo_de_producto">'(info_t_d_c)'!$DJ$3:$DJ$199</definedName>
    <definedName name="high_end_line_costos_precios_y_descuentos">'(info_t_d_c)'!$CL$3:$CL$199</definedName>
    <definedName name="high_end_line_descuento_comercial">'(info_t_d_c)'!$DO$3:$DO$199</definedName>
    <definedName name="high_end_line_descuento_dirección">'(info_t_d_c)'!$DP$3:$DP$199</definedName>
    <definedName name="high_end_line_descuento_distribuidor">'(info_t_d_c)'!$DR$3:$DR$199</definedName>
    <definedName name="high_end_line_especial_costo_de_gasto_indirecto">'(info_t_d_c)'!$DU$3:$DU$199</definedName>
    <definedName name="high_end_line_especial_costo_de_mano_de_obra">'(info_t_d_c)'!$DT$3:$DT$199</definedName>
    <definedName name="high_end_line_especial_costo_de_producto">'(info_t_d_c)'!$DS$3:$DS$199</definedName>
    <definedName name="high_end_line_especial_costos_precios_y_descuentos">'(info_t_d_c)'!$CM$3:$CM$199</definedName>
    <definedName name="high_end_line_especial_descuento_comercial">'(info_t_d_c)'!$DX$3:$DX$199</definedName>
    <definedName name="high_end_line_especial_descuento_dirección">'(info_t_d_c)'!$DY$3:$DY$199</definedName>
    <definedName name="high_end_line_especial_descuento_distribuidor">'(info_t_d_c)'!$EA$3:$EA$199</definedName>
    <definedName name="high_end_line_especial_precio_comercial">'(info_t_d_c)'!$DW$3:$DW$199</definedName>
    <definedName name="high_end_line_especial_precio_distribuidor">'(info_t_d_c)'!$DZ$3:$DZ$199</definedName>
    <definedName name="high_end_line_especial_precio_mínimo">'(info_t_d_c)'!$DV$3:$DV$199</definedName>
    <definedName name="high_end_line_precio_comercial">'(info_t_d_c)'!$DN$3:$DN$199</definedName>
    <definedName name="high_end_line_precio_distribuidor">'(info_t_d_c)'!$DQ$3:$DQ$199</definedName>
    <definedName name="high_end_line_precio_mínimo">'(info_t_d_c)'!$DM$3:$DM$199</definedName>
    <definedName name="hotelero">'(info_t_d_c)'!$BD$3:$BD$199</definedName>
    <definedName name="id">'(info_t_d_c)'!$O$3:$O$52</definedName>
    <definedName name="id_01" localSheetId="2">' (Explo_MP)'!$Z$15:$AA$15</definedName>
    <definedName name="id_01">'(info_t_d_c)'!$O$3</definedName>
    <definedName name="id_01_costo_total">' (Explo_MP)'!$AA$15</definedName>
    <definedName name="id_02">'(info_t_d_c)'!$O$4</definedName>
    <definedName name="id_02_costo_total">' (Explo_MP)'!$AA$28</definedName>
    <definedName name="id_03">'(info_t_d_c)'!$O$5</definedName>
    <definedName name="id_03_costo_total">' (Explo_MP)'!$AA$40</definedName>
    <definedName name="id_04">'(info_t_d_c)'!$O$6</definedName>
    <definedName name="id_04_costo_total">' (Explo_MP)'!$AA$52</definedName>
    <definedName name="id_05">'(info_t_d_c)'!$O$7</definedName>
    <definedName name="id_05_costo_total">' (Explo_MP)'!$AA$64</definedName>
    <definedName name="id_06">'(info_t_d_c)'!$O$8</definedName>
    <definedName name="id_06_costo_total">' (Explo_MP)'!$AA$84</definedName>
    <definedName name="id_07">'(info_t_d_c)'!$O$9</definedName>
    <definedName name="id_07_costo_total">' (Explo_MP)'!$AA$98</definedName>
    <definedName name="id_08">'(info_t_d_c)'!$O$10</definedName>
    <definedName name="id_08_costo_total">' (Explo_MP)'!$AA$115</definedName>
    <definedName name="id_09">'(info_t_d_c)'!$O$11</definedName>
    <definedName name="id_09_costo_total">' (Explo_MP)'!$AA$143</definedName>
    <definedName name="id_10">'(info_t_d_c)'!$O$12</definedName>
    <definedName name="id_10_costo_total">' (Explo_MP)'!$AA$160</definedName>
    <definedName name="id_11">'(info_t_d_c)'!$O$13</definedName>
    <definedName name="id_12">'(info_t_d_c)'!$O$14</definedName>
    <definedName name="id_13">'(info_t_d_c)'!$O$15</definedName>
    <definedName name="id_14">'(info_t_d_c)'!$O$16</definedName>
    <definedName name="id_15">'(info_t_d_c)'!$O$17</definedName>
    <definedName name="id_16">'(info_t_d_c)'!$O$18</definedName>
    <definedName name="id_17">'(info_t_d_c)'!$O$19</definedName>
    <definedName name="id_18">'(info_t_d_c)'!$O$20</definedName>
    <definedName name="id_19">'(info_t_d_c)'!$O$21</definedName>
    <definedName name="id_20">'(info_t_d_c)'!$O$22</definedName>
    <definedName name="id_21">'(info_t_d_c)'!$O$23</definedName>
    <definedName name="id_22">'(info_t_d_c)'!$O$24</definedName>
    <definedName name="id_23">'(info_t_d_c)'!$O$25</definedName>
    <definedName name="id_24">'(info_t_d_c)'!$O$26</definedName>
    <definedName name="id_25">'(info_t_d_c)'!$O$27</definedName>
    <definedName name="id_26">'(info_t_d_c)'!$O$28</definedName>
    <definedName name="id_27">'(info_t_d_c)'!$O$29</definedName>
    <definedName name="id_28">'(info_t_d_c)'!$O$30</definedName>
    <definedName name="id_29">'(info_t_d_c)'!$O$31</definedName>
    <definedName name="id_30">'(info_t_d_c)'!$O$32</definedName>
    <definedName name="id_31">'(info_t_d_c)'!$O$33</definedName>
    <definedName name="id_32">'(info_t_d_c)'!$O$34</definedName>
    <definedName name="id_33">'(info_t_d_c)'!$O$35</definedName>
    <definedName name="id_34">'(info_t_d_c)'!$O$36</definedName>
    <definedName name="id_35">'(info_t_d_c)'!$O$37</definedName>
    <definedName name="id_36">'(info_t_d_c)'!$O$38</definedName>
    <definedName name="id_37">'(info_t_d_c)'!$O$39</definedName>
    <definedName name="id_38">'(info_t_d_c)'!$O$40</definedName>
    <definedName name="id_39">'(info_t_d_c)'!$O$41</definedName>
    <definedName name="id_40">'(info_t_d_c)'!$O$42</definedName>
    <definedName name="id_41">'(info_t_d_c)'!$O$43</definedName>
    <definedName name="id_42">'(info_t_d_c)'!$O$44</definedName>
    <definedName name="id_43">'(info_t_d_c)'!$O$45</definedName>
    <definedName name="id_44">'(info_t_d_c)'!$O$46</definedName>
    <definedName name="id_45">'(info_t_d_c)'!$O$47</definedName>
    <definedName name="id_46">'(info_t_d_c)'!$O$48</definedName>
    <definedName name="id_47">'(info_t_d_c)'!$O$49</definedName>
    <definedName name="id_48">'(info_t_d_c)'!$O$50</definedName>
    <definedName name="id_49">'(info_t_d_c)'!$O$51</definedName>
    <definedName name="id_50">'(info_t_d_c)'!$O$52</definedName>
    <definedName name="id_nº">'(info_t_d_c)'!$N$3:$N$52</definedName>
    <definedName name="id_nº.00">'(info_t_d_c)'!$P$3:$P$92</definedName>
    <definedName name="imagen_y_publicidad">'(info_t_d_c)'!$BE$3:$BE$199</definedName>
    <definedName name="industrial">'(info_t_d_c)'!$BB$3:$BB$199</definedName>
    <definedName name="información_de_cabecera">'(info_t_d_c)'!$C$3:$C$199</definedName>
    <definedName name="institucional">'(info_t_d_c)'!$BA$3:$BA$199</definedName>
    <definedName name="largo">'(cata_mp)'!$J$4:$J$15855</definedName>
    <definedName name="licitación">'(info_t_d_c)'!$CD$10:$CF$10</definedName>
    <definedName name="línea">'REG-DCC-IDP-032 (t_d_p)'!$D$20</definedName>
    <definedName name="logística_c_x_m3">'(info_t_d_c)'!$Y$3:$Y$16</definedName>
    <definedName name="miguel_b.">'(info_t_d_c)'!$AO$3:$AO$199</definedName>
    <definedName name="mobiliario">'(info_t_d_c)'!$BG$3:$BG$199</definedName>
    <definedName name="mobiliario_comercial">'(info_t_d_c)'!$BI$3:$BI$199</definedName>
    <definedName name="mobiliario_de_gobierno">'(info_t_d_c)'!$BL$3:$BL$199</definedName>
    <definedName name="mobiliario_de_hotelería">'(info_t_d_c)'!$BM$3:$BM$199</definedName>
    <definedName name="mobiliario_de_línea">'(info_t_d_c)'!$BT$3:$BT$199</definedName>
    <definedName name="mobiliario_de_lujo">'(info_t_d_c)'!$BK$3:$BK$199</definedName>
    <definedName name="mobiliario_de_publicidad">'(info_t_d_c)'!$BN$3:$BN$199</definedName>
    <definedName name="mobiliario_en_tendencia">'(info_t_d_c)'!$BJ$3:$BJ$199</definedName>
    <definedName name="mobiliario_para_el_hogar">'(info_t_d_c)'!$BO$3:$BO$199</definedName>
    <definedName name="modelo_o_cliente">'(info_t_d_c)'!$BH$3:$BH$199</definedName>
    <definedName name="moneda">'(info_t_d_c)'!$CD$3:$CD$199</definedName>
    <definedName name="n°_de_artículos">'REG-DCC-IDP-032 (t_d_p)'!$D$14</definedName>
    <definedName name="n°_de_días_propuestos">'REG-DCC-IDP-032 (t_d_p)'!$E$6</definedName>
    <definedName name="nivel_emp___emb">'(info_t_d_c)'!$T$3:$T$13</definedName>
    <definedName name="nivel_logística">'(info_t_d_c)'!$W$3:$W$16</definedName>
    <definedName name="opción">'(cata_mp)'!$E$4:$E$15855</definedName>
    <definedName name="opción_descripción">'(cata_mp)'!$F$4:$F$15855</definedName>
    <definedName name="pedro_r.">'(info_t_d_c)'!$AJ$3:$AJ$9</definedName>
    <definedName name="pre_com">'(info_t_d_c)'!$I$9</definedName>
    <definedName name="pre_dis">'(info_t_d_c)'!$I$10</definedName>
    <definedName name="pre_min">'(info_t_d_c)'!$I$8</definedName>
    <definedName name="pre_pro">'(info_t_d_c)'!$I$7</definedName>
    <definedName name="pre_vol_alt">'(info_t_d_c)'!$I$11</definedName>
    <definedName name="pre_vol_baj">'(info_t_d_c)'!$I$13</definedName>
    <definedName name="pre_vol_int">'(info_t_d_c)'!$I$12</definedName>
    <definedName name="proyectos_vonhaucke">'(info_t_d_c)'!$BY$3:$BY$199</definedName>
    <definedName name="quien_elaboro">'(info_t_d_c)'!$M$3:$M$5</definedName>
    <definedName name="rafael_c.">'(info_t_d_c)'!$AK$3:$AK$7</definedName>
    <definedName name="responsable">'(info_t_d_c)'!$AF$3:$AF$34</definedName>
    <definedName name="rogelio_l.">'(info_t_d_c)'!$AL$3:$AL$199</definedName>
    <definedName name="seating_and_lounge_line">'(info_t_d_c)'!$BX$3:$BX$199</definedName>
    <definedName name="seating_and_lounge_line_costo_de_gasto_indirecto">'(info_t_d_c)'!$EV$3:$EV$199</definedName>
    <definedName name="seating_and_lounge_line_costo_de_mano_de_obra">'(info_t_d_c)'!$EU$3:$EU$199</definedName>
    <definedName name="seating_and_lounge_line_costo_de_producto">'(info_t_d_c)'!$ET$3:$ET$199</definedName>
    <definedName name="seating_and_lounge_line_costos_precios_y_descuentos">'(info_t_d_c)'!$CP$3:$CP$199</definedName>
    <definedName name="seating_and_lounge_line_descuento_comercial">'(info_t_d_c)'!$EY$3:$EY$199</definedName>
    <definedName name="seating_and_lounge_line_descuento_dirección">'(info_t_d_c)'!$EZ$3:$EZ$199</definedName>
    <definedName name="seating_and_lounge_line_descuento_distribuidor">'(info_t_d_c)'!$FB$3:$FB$199</definedName>
    <definedName name="seating_and_lounge_line_especial_costo_de_gasto_indirecto">'(info_t_d_c)'!$FE$3:$FE$199</definedName>
    <definedName name="seating_and_lounge_line_especial_costo_de_mano_de_obra">'(info_t_d_c)'!$FD$3:$FD$199</definedName>
    <definedName name="seating_and_lounge_line_especial_costo_de_producto">'(info_t_d_c)'!$FC$3:$FC$199</definedName>
    <definedName name="seating_and_lounge_line_especial_costos_precios_y_descuentos">'(info_t_d_c)'!$CQ$3:$CQ$199</definedName>
    <definedName name="seating_and_lounge_line_especial_descuento_comercial">'(info_t_d_c)'!$FH$3:$FH$199</definedName>
    <definedName name="seating_and_lounge_line_especial_descuento_dirección">'(info_t_d_c)'!$FI$3:$FI$199</definedName>
    <definedName name="seating_and_lounge_line_especial_descuento_distribuidor">'(info_t_d_c)'!$FK$3:$FK$199</definedName>
    <definedName name="seating_and_lounge_line_especial_precio_comercial">'(info_t_d_c)'!$FG$3:$FG$199</definedName>
    <definedName name="seating_and_lounge_line_especial_precio_distribuidor">'(info_t_d_c)'!$FJ$3:$FJ$199</definedName>
    <definedName name="seating_and_lounge_line_especial_precio_mínimo">'(info_t_d_c)'!$FF$3:$FF$199</definedName>
    <definedName name="seating_and_lounge_line_precio_comercial">'(info_t_d_c)'!$EX$3:$EX$199</definedName>
    <definedName name="seating_and_lounge_line_precio_distribuidor">'(info_t_d_c)'!$FA$3:$FA$199</definedName>
    <definedName name="seating_and_lounge_line_precio_mínimo">'(info_t_d_c)'!$EW$3:$EW$199</definedName>
    <definedName name="sector_de_venta">'(info_t_d_c)'!$AW$3:$AW$199</definedName>
    <definedName name="servicio_de_maquila">'(info_t_d_c)'!$Z$3:$Z$12</definedName>
    <definedName name="servicio_por_gancho">'(info_t_d_c)'!$Z$3:$Z$166</definedName>
    <definedName name="servicios">'(info_t_d_c)'!$BR$3:$BR$199</definedName>
    <definedName name="solicita">'REG-DCC-IDP-032 (t_d_p)'!$E$4</definedName>
    <definedName name="special_exp">'(info_t_d_c)'!$CD$9:$CF$9</definedName>
    <definedName name="standard_line">'(info_t_d_c)'!$BU$3:$BU$199</definedName>
    <definedName name="standard_line_costo_de_gasto_indirecto">'(info_t_d_c)'!$CT$3:$CT$199</definedName>
    <definedName name="standard_line_costo_de_mano_de_obra">'(info_t_d_c)'!$CS$3:$CS$199</definedName>
    <definedName name="standard_line_costo_de_producto">'(info_t_d_c)'!$CR$3:$CR$199</definedName>
    <definedName name="standard_line_costos_precios_y_descuentos">'(info_t_d_c)'!$CJ$3:$CJ$199</definedName>
    <definedName name="standard_line_descuento_comercial">'(info_t_d_c)'!$CW$3:$CW$199</definedName>
    <definedName name="standard_line_descuento_dirección">'(info_t_d_c)'!$CX$3:$CX$199</definedName>
    <definedName name="standard_line_descuento_distribuidor">'(info_t_d_c)'!$CZ$3:$CZ$199</definedName>
    <definedName name="standard_line_especial_costo_de_gasto_indirecto">'(info_t_d_c)'!$DC$3:$DC$199</definedName>
    <definedName name="standard_line_especial_costo_de_mano_de_obra">'(info_t_d_c)'!$DB$3:$DB$199</definedName>
    <definedName name="standard_line_especial_costo_de_producto">'(info_t_d_c)'!$DA$3:$DA$199</definedName>
    <definedName name="standard_line_especial_costos_precios_y_descuentos">'(info_t_d_c)'!$CK$3:$CK$199</definedName>
    <definedName name="standard_line_especial_descuento_comercial">'(info_t_d_c)'!$DF$3:$DF$199</definedName>
    <definedName name="standard_line_especial_descuento_dirección">'(info_t_d_c)'!$DG$3:$DG$199</definedName>
    <definedName name="standard_line_especial_descuento_distribuidor">'(info_t_d_c)'!$DI$3:$DI$199</definedName>
    <definedName name="standard_line_especial_precio_comercial">'(info_t_d_c)'!$DE$3:$DE$199</definedName>
    <definedName name="standard_line_especial_precio_distribuidor">'(info_t_d_c)'!$DH$3:$DH$199</definedName>
    <definedName name="standard_line_especial_precio_mínimo">'(info_t_d_c)'!$DD$3:$DD$199</definedName>
    <definedName name="standard_line_precio_comercial">'(info_t_d_c)'!$CV$3:$CV$199</definedName>
    <definedName name="standard_line_precio_distribuidor">'(info_t_d_c)'!$CY$3:$CY$199</definedName>
    <definedName name="standard_line_precio_mínimo">'(info_t_d_c)'!$CU$3:$CU$199</definedName>
    <definedName name="tabla_requerida">'REG-DCC-IDP-032 (t_d_p)'!$D$16</definedName>
    <definedName name="tipo">'(info_t_d_c)'!$D$3:$D$11</definedName>
    <definedName name="tipo_contable_descripción">'(info_t_d_c)'!$J$3:$J$16</definedName>
    <definedName name="tipo_de_cambio">'(info_t_d_c)'!$CE$3:$CE$199</definedName>
    <definedName name="tipo_de_clasificación">'(info_t_d_c)'!$G$3:$G$16</definedName>
    <definedName name="tipo_de_entrada">'(info_t_d_c)'!$AI$3:$AI$22</definedName>
    <definedName name="tipo_de_línea">'(info_t_d_c)'!$BP$3:$BP$199</definedName>
    <definedName name="tipo_de_sección">'(info_t_d_c)'!$E$3:$E$11</definedName>
    <definedName name="tipo_de_task">'(info_t_d_c)'!$AP$3:$AP$199</definedName>
    <definedName name="tipo_de_venta">'(info_t_d_c)'!$CC$3:$CC$199</definedName>
    <definedName name="tipo_empaque_embalaje">'REG-DCC-IDP-032 (t_d_p)'!$D$24</definedName>
    <definedName name="tipo_entrega_trasporte_instalación">'REG-DCC-IDP-032 (t_d_p)'!$D$26</definedName>
    <definedName name="tipo_porcentaje_descripción">'(info_t_d_c)'!$K$3:$K$16</definedName>
    <definedName name="tradicional">'(info_t_d_c)'!$CD$3:$CF$3</definedName>
    <definedName name="tradicional_especial">'(info_t_d_c)'!$CD$4:$CF$4</definedName>
    <definedName name="tradicional_exp">'(info_t_d_c)'!$CD$5:$CF$5</definedName>
    <definedName name="unidad">'(cata_mp)'!$G$4:$G$15855</definedName>
    <definedName name="venta_de_dólares_mxn">'(info_t_d_c)'!$CH$3:$CH$199</definedName>
    <definedName name="venta_especial_costo_y_precios">'(info_t_d_c)'!$GJ$3</definedName>
    <definedName name="venta_especial_costos_y_precio">'(info_t_d_c)'!$GJ$3</definedName>
    <definedName name="venta_por_licitación_costos_comisión_y_precios">'(info_t_d_c)'!$GA$3</definedName>
    <definedName name="venta_por_volumen_costos_y_precios">'(info_t_d_c)'!$FL$3:$FL$199</definedName>
    <definedName name="venta_tradicional_costos_precios_y_descuentos">'(info_t_d_c)'!$CI$3:$CI$199</definedName>
    <definedName name="volumen">'(info_t_d_c)'!$CD$6:$CF$6</definedName>
    <definedName name="volumen_exp">'(info_t_d_c)'!$CD$7:$CF$7</definedName>
  </definedNames>
  <calcPr calcId="191029" fullPrecision="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A15" i="25" l="1"/>
  <c r="Z13" i="25"/>
  <c r="Z12" i="25"/>
  <c r="V7" i="25"/>
  <c r="W7" i="25"/>
  <c r="X7" i="25" a="1"/>
  <c r="X7" i="25" s="1"/>
  <c r="AA7" i="25"/>
  <c r="T8" i="25"/>
  <c r="V8" i="25"/>
  <c r="W8" i="25"/>
  <c r="X8" i="25" a="1"/>
  <c r="X8" i="25" s="1"/>
  <c r="Y8" i="25" a="1"/>
  <c r="Y8" i="25" s="1"/>
  <c r="AA8" i="25" s="1"/>
  <c r="T9" i="25"/>
  <c r="V9" i="25"/>
  <c r="W9" i="25"/>
  <c r="X9" i="25" a="1"/>
  <c r="X9" i="25" s="1"/>
  <c r="Y9" i="25" a="1"/>
  <c r="Y9" i="25" s="1"/>
  <c r="AA9" i="25" s="1"/>
  <c r="T10" i="25"/>
  <c r="V10" i="25"/>
  <c r="W10" i="25"/>
  <c r="X10" i="25" a="1"/>
  <c r="X10" i="25" s="1"/>
  <c r="Y10" i="25" a="1"/>
  <c r="Y10" i="25" s="1"/>
  <c r="AA10" i="25" s="1"/>
  <c r="T11" i="25"/>
  <c r="V11" i="25"/>
  <c r="W11" i="25"/>
  <c r="X11" i="25" a="1"/>
  <c r="X11" i="25" s="1"/>
  <c r="Y11" i="25" a="1"/>
  <c r="Y11" i="25" s="1"/>
  <c r="AA11" i="25" s="1"/>
  <c r="T6" i="25"/>
  <c r="V6" i="25"/>
  <c r="W6" i="25"/>
  <c r="X6" i="25" a="1"/>
  <c r="X6" i="25" s="1"/>
  <c r="Y6" i="25" a="1"/>
  <c r="Y6" i="25" s="1"/>
  <c r="T12" i="25"/>
  <c r="V12" i="25"/>
  <c r="W12" i="25"/>
  <c r="X12" i="25" a="1"/>
  <c r="X12" i="25" s="1"/>
  <c r="Y12" i="25" a="1"/>
  <c r="Y12" i="25" s="1"/>
  <c r="V13" i="25"/>
  <c r="W13" i="25"/>
  <c r="X13" i="25" a="1"/>
  <c r="X13" i="25" s="1"/>
  <c r="T22" i="25"/>
  <c r="V22" i="25"/>
  <c r="W22" i="25"/>
  <c r="X22" i="25" a="1"/>
  <c r="X22" i="25" s="1"/>
  <c r="Y22" i="25" a="1"/>
  <c r="Y22" i="25" s="1"/>
  <c r="T23" i="25"/>
  <c r="V23" i="25"/>
  <c r="W23" i="25"/>
  <c r="X23" i="25" a="1"/>
  <c r="X23" i="25" s="1"/>
  <c r="Y23" i="25" a="1"/>
  <c r="Y23" i="25" s="1"/>
  <c r="T24" i="25"/>
  <c r="V24" i="25"/>
  <c r="W24" i="25"/>
  <c r="X24" i="25" a="1"/>
  <c r="X24" i="25" s="1"/>
  <c r="Y24" i="25" a="1"/>
  <c r="Y24" i="25" s="1"/>
  <c r="AA24" i="25" s="1"/>
  <c r="T25" i="25"/>
  <c r="V25" i="25"/>
  <c r="W25" i="25"/>
  <c r="X25" i="25" a="1"/>
  <c r="X25" i="25" s="1"/>
  <c r="Y25" i="25" a="1"/>
  <c r="Y25" i="25" s="1"/>
  <c r="AA25" i="25" s="1"/>
  <c r="T26" i="25"/>
  <c r="V26" i="25"/>
  <c r="W26" i="25"/>
  <c r="X26" i="25" a="1"/>
  <c r="X26" i="25" s="1"/>
  <c r="Y26" i="25" a="1"/>
  <c r="Y26" i="25" s="1"/>
  <c r="AA26" i="25" s="1"/>
  <c r="T35" i="25"/>
  <c r="V35" i="25"/>
  <c r="W35" i="25"/>
  <c r="X35" i="25" a="1"/>
  <c r="X35" i="25" s="1"/>
  <c r="Y35" i="25" a="1"/>
  <c r="Y35" i="25" s="1"/>
  <c r="T36" i="25"/>
  <c r="V36" i="25"/>
  <c r="W36" i="25"/>
  <c r="X36" i="25" a="1"/>
  <c r="X36" i="25" s="1"/>
  <c r="Y36" i="25" a="1"/>
  <c r="Y36" i="25" s="1"/>
  <c r="T37" i="25"/>
  <c r="V37" i="25"/>
  <c r="W37" i="25"/>
  <c r="X37" i="25" a="1"/>
  <c r="X37" i="25" s="1"/>
  <c r="Y37" i="25" a="1"/>
  <c r="Y37" i="25" s="1"/>
  <c r="T38" i="25"/>
  <c r="V38" i="25"/>
  <c r="W38" i="25"/>
  <c r="X38" i="25" a="1"/>
  <c r="X38" i="25" s="1"/>
  <c r="Y38" i="25" a="1"/>
  <c r="Y38" i="25" s="1"/>
  <c r="T47" i="25"/>
  <c r="V47" i="25"/>
  <c r="W47" i="25"/>
  <c r="X47" i="25" a="1"/>
  <c r="X47" i="25" s="1"/>
  <c r="Y47" i="25" a="1"/>
  <c r="Y47" i="25" s="1"/>
  <c r="T48" i="25"/>
  <c r="V48" i="25"/>
  <c r="W48" i="25"/>
  <c r="X48" i="25" a="1"/>
  <c r="X48" i="25" s="1"/>
  <c r="Y48" i="25" a="1"/>
  <c r="Y48" i="25" s="1"/>
  <c r="T49" i="25"/>
  <c r="V49" i="25"/>
  <c r="W49" i="25"/>
  <c r="X49" i="25" a="1"/>
  <c r="X49" i="25" s="1"/>
  <c r="Y49" i="25" a="1"/>
  <c r="Y49" i="25" s="1"/>
  <c r="T50" i="25"/>
  <c r="V50" i="25"/>
  <c r="W50" i="25"/>
  <c r="X50" i="25" a="1"/>
  <c r="X50" i="25" s="1"/>
  <c r="Y50" i="25" a="1"/>
  <c r="Y50" i="25" s="1"/>
  <c r="T59" i="25"/>
  <c r="V59" i="25"/>
  <c r="W59" i="25"/>
  <c r="X59" i="25" a="1"/>
  <c r="X59" i="25" s="1"/>
  <c r="Y59" i="25" a="1"/>
  <c r="Y59" i="25" s="1"/>
  <c r="T60" i="25"/>
  <c r="V60" i="25"/>
  <c r="W60" i="25"/>
  <c r="X60" i="25" a="1"/>
  <c r="X60" i="25" s="1"/>
  <c r="Y60" i="25" a="1"/>
  <c r="Y60" i="25" s="1"/>
  <c r="T61" i="25"/>
  <c r="V61" i="25"/>
  <c r="W61" i="25"/>
  <c r="X61" i="25" a="1"/>
  <c r="X61" i="25" s="1"/>
  <c r="Y61" i="25" a="1"/>
  <c r="Y61" i="25" s="1"/>
  <c r="T62" i="25"/>
  <c r="V62" i="25"/>
  <c r="W62" i="25"/>
  <c r="X62" i="25" a="1"/>
  <c r="X62" i="25" s="1"/>
  <c r="Y62" i="25" a="1"/>
  <c r="Y62" i="25" s="1"/>
  <c r="T58" i="25"/>
  <c r="T46" i="25"/>
  <c r="T34" i="25"/>
  <c r="T21" i="25"/>
  <c r="T5" i="25" l="1"/>
  <c r="W14" i="25" l="1"/>
  <c r="X14" i="25" a="1"/>
  <c r="X14" i="25" s="1"/>
  <c r="AA12" i="25" l="1"/>
  <c r="AA13" i="25"/>
  <c r="T14" i="25" l="1"/>
  <c r="V14" i="25"/>
  <c r="Y14" i="25" a="1"/>
  <c r="Y14" i="25" s="1"/>
  <c r="AA14" i="25" l="1"/>
  <c r="AA6" i="25"/>
  <c r="I22" i="30" l="1"/>
  <c r="J22" i="30" s="1"/>
  <c r="K22" i="30" s="1"/>
  <c r="W27" i="25"/>
  <c r="X27" i="25" a="1"/>
  <c r="X27" i="25" s="1"/>
  <c r="Y27" i="25" a="1"/>
  <c r="Y27" i="25" s="1"/>
  <c r="T27" i="25"/>
  <c r="AA23" i="25" l="1"/>
  <c r="E4" i="28" l="1"/>
  <c r="X151" i="25" l="1" a="1"/>
  <c r="X151" i="25" s="1"/>
  <c r="Y151" i="25" a="1"/>
  <c r="Y151" i="25" s="1"/>
  <c r="X152" i="25" a="1"/>
  <c r="X152" i="25" s="1"/>
  <c r="Y152" i="25" a="1"/>
  <c r="Y152" i="25" s="1"/>
  <c r="X153" i="25" a="1"/>
  <c r="X153" i="25" s="1"/>
  <c r="Y153" i="25" a="1"/>
  <c r="Y153" i="25" s="1"/>
  <c r="X154" i="25" a="1"/>
  <c r="X154" i="25" s="1"/>
  <c r="Y154" i="25" a="1"/>
  <c r="Y154" i="25" s="1"/>
  <c r="X155" i="25" a="1"/>
  <c r="X155" i="25" s="1"/>
  <c r="Y155" i="25" a="1"/>
  <c r="Y155" i="25" s="1"/>
  <c r="X156" i="25" a="1"/>
  <c r="X156" i="25" s="1"/>
  <c r="Y156" i="25" a="1"/>
  <c r="Y156" i="25" s="1"/>
  <c r="X157" i="25" a="1"/>
  <c r="X157" i="25" s="1"/>
  <c r="Y157" i="25" a="1"/>
  <c r="Y157" i="25" s="1"/>
  <c r="X158" i="25" a="1"/>
  <c r="X158" i="25" s="1"/>
  <c r="Y158" i="25" a="1"/>
  <c r="Y158" i="25" s="1"/>
  <c r="X159" i="25" a="1"/>
  <c r="X159" i="25" s="1"/>
  <c r="Y159" i="25" a="1"/>
  <c r="Y159" i="25" s="1"/>
  <c r="Y150" i="25" a="1"/>
  <c r="Y150" i="25" s="1"/>
  <c r="X150" i="25" a="1"/>
  <c r="X150" i="25" s="1"/>
  <c r="X123" i="25" a="1"/>
  <c r="X123" i="25"/>
  <c r="Y123" i="25" a="1"/>
  <c r="Y123" i="25" s="1"/>
  <c r="X124" i="25" a="1"/>
  <c r="X124" i="25" s="1"/>
  <c r="Y124" i="25" a="1"/>
  <c r="Y124" i="25" s="1"/>
  <c r="X125" i="25" a="1"/>
  <c r="X125" i="25" s="1"/>
  <c r="Y125" i="25" a="1"/>
  <c r="Y125" i="25" s="1"/>
  <c r="X126" i="25" a="1"/>
  <c r="X126" i="25" s="1"/>
  <c r="Y126" i="25" a="1"/>
  <c r="Y126" i="25" s="1"/>
  <c r="X127" i="25" a="1"/>
  <c r="X127" i="25" s="1"/>
  <c r="Y127" i="25" a="1"/>
  <c r="Y127" i="25" s="1"/>
  <c r="X128" i="25" a="1"/>
  <c r="X128" i="25" s="1"/>
  <c r="Y128" i="25" a="1"/>
  <c r="Y128" i="25" s="1"/>
  <c r="X129" i="25" a="1"/>
  <c r="X129" i="25" s="1"/>
  <c r="Y129" i="25" a="1"/>
  <c r="Y129" i="25" s="1"/>
  <c r="X130" i="25" a="1"/>
  <c r="X130" i="25" s="1"/>
  <c r="Y130" i="25" a="1"/>
  <c r="Y130" i="25" s="1"/>
  <c r="X131" i="25" a="1"/>
  <c r="X131" i="25" s="1"/>
  <c r="Y131" i="25" a="1"/>
  <c r="Y131" i="25" s="1"/>
  <c r="X132" i="25" a="1"/>
  <c r="X132" i="25" s="1"/>
  <c r="Y132" i="25" a="1"/>
  <c r="Y132" i="25" s="1"/>
  <c r="X133" i="25" a="1"/>
  <c r="X133" i="25" s="1"/>
  <c r="Y133" i="25" a="1"/>
  <c r="Y133" i="25" s="1"/>
  <c r="X134" i="25" a="1"/>
  <c r="X134" i="25" s="1"/>
  <c r="Y134" i="25" a="1"/>
  <c r="Y134" i="25" s="1"/>
  <c r="X135" i="25" a="1"/>
  <c r="X135" i="25" s="1"/>
  <c r="Y135" i="25" a="1"/>
  <c r="Y135" i="25" s="1"/>
  <c r="X136" i="25" a="1"/>
  <c r="X136" i="25" s="1"/>
  <c r="Y136" i="25" a="1"/>
  <c r="Y136" i="25" s="1"/>
  <c r="X137" i="25" a="1"/>
  <c r="X137" i="25" s="1"/>
  <c r="Y137" i="25" a="1"/>
  <c r="Y137" i="25" s="1"/>
  <c r="X138" i="25" a="1"/>
  <c r="X138" i="25" s="1"/>
  <c r="Y138" i="25" a="1"/>
  <c r="Y138" i="25" s="1"/>
  <c r="X139" i="25" a="1"/>
  <c r="X139" i="25" s="1"/>
  <c r="Y139" i="25" a="1"/>
  <c r="Y139" i="25" s="1"/>
  <c r="X140" i="25" a="1"/>
  <c r="X140" i="25" s="1"/>
  <c r="Y140" i="25" a="1"/>
  <c r="Y140" i="25" s="1"/>
  <c r="X141" i="25" a="1"/>
  <c r="X141" i="25" s="1"/>
  <c r="Y141" i="25" a="1"/>
  <c r="Y141" i="25" s="1"/>
  <c r="X142" i="25" a="1"/>
  <c r="X142" i="25" s="1"/>
  <c r="Y142" i="25" a="1"/>
  <c r="Y142" i="25" s="1"/>
  <c r="Y122" i="25" a="1"/>
  <c r="Y122" i="25" s="1"/>
  <c r="X122" i="25" a="1"/>
  <c r="X122" i="25" s="1"/>
  <c r="X106" i="25" a="1"/>
  <c r="X106" i="25" s="1"/>
  <c r="Y106" i="25" a="1"/>
  <c r="Y106" i="25" s="1"/>
  <c r="X107" i="25" a="1"/>
  <c r="X107" i="25" s="1"/>
  <c r="Y107" i="25" a="1"/>
  <c r="Y107" i="25" s="1"/>
  <c r="X108" i="25" a="1"/>
  <c r="X108" i="25" s="1"/>
  <c r="Y108" i="25" a="1"/>
  <c r="Y108" i="25" s="1"/>
  <c r="X109" i="25" a="1"/>
  <c r="X109" i="25" s="1"/>
  <c r="Y109" i="25" a="1"/>
  <c r="Y109" i="25" s="1"/>
  <c r="X110" i="25" a="1"/>
  <c r="X110" i="25" s="1"/>
  <c r="Y110" i="25" a="1"/>
  <c r="Y110" i="25" s="1"/>
  <c r="X111" i="25" a="1"/>
  <c r="X111" i="25" s="1"/>
  <c r="Y111" i="25" a="1"/>
  <c r="Y111" i="25" s="1"/>
  <c r="X112" i="25" a="1"/>
  <c r="X112" i="25" s="1"/>
  <c r="Y112" i="25" a="1"/>
  <c r="Y112" i="25" s="1"/>
  <c r="X113" i="25" a="1"/>
  <c r="X113" i="25" s="1"/>
  <c r="Y113" i="25" a="1"/>
  <c r="Y113" i="25" s="1"/>
  <c r="X114" i="25" a="1"/>
  <c r="X114" i="25" s="1"/>
  <c r="Y114" i="25" a="1"/>
  <c r="Y114" i="25" s="1"/>
  <c r="Y105" i="25" a="1"/>
  <c r="Y105" i="25" s="1"/>
  <c r="X105" i="25" a="1"/>
  <c r="X105" i="25" s="1"/>
  <c r="X92" i="25" a="1"/>
  <c r="X92" i="25" s="1"/>
  <c r="Y92" i="25" a="1"/>
  <c r="Y92" i="25" s="1"/>
  <c r="X93" i="25" a="1"/>
  <c r="X93" i="25" s="1"/>
  <c r="Y93" i="25" a="1"/>
  <c r="Y93" i="25" s="1"/>
  <c r="X94" i="25" a="1"/>
  <c r="X94" i="25"/>
  <c r="Y94" i="25" a="1"/>
  <c r="Y94" i="25" s="1"/>
  <c r="X95" i="25" a="1"/>
  <c r="X95" i="25" s="1"/>
  <c r="Y95" i="25" a="1"/>
  <c r="Y95" i="25" s="1"/>
  <c r="X96" i="25" a="1"/>
  <c r="X96" i="25" s="1"/>
  <c r="Y96" i="25" a="1"/>
  <c r="Y96" i="25" s="1"/>
  <c r="X97" i="25" a="1"/>
  <c r="X97" i="25" s="1"/>
  <c r="Y97" i="25" a="1"/>
  <c r="Y97" i="25" s="1"/>
  <c r="Y91" i="25" a="1"/>
  <c r="Y91" i="25" s="1"/>
  <c r="X91" i="25" a="1"/>
  <c r="X91" i="25" s="1"/>
  <c r="X72" i="25" a="1"/>
  <c r="X72" i="25" s="1"/>
  <c r="Y72" i="25" a="1"/>
  <c r="Y72" i="25" s="1"/>
  <c r="X73" i="25" a="1"/>
  <c r="X73" i="25" s="1"/>
  <c r="Y73" i="25" a="1"/>
  <c r="Y73" i="25" s="1"/>
  <c r="X74" i="25" a="1"/>
  <c r="X74" i="25" s="1"/>
  <c r="Y74" i="25" a="1"/>
  <c r="Y74" i="25" s="1"/>
  <c r="X75" i="25" a="1"/>
  <c r="X75" i="25" s="1"/>
  <c r="Y75" i="25" a="1"/>
  <c r="Y75" i="25" s="1"/>
  <c r="X76" i="25" a="1"/>
  <c r="X76" i="25" s="1"/>
  <c r="Y76" i="25" a="1"/>
  <c r="Y76" i="25" s="1"/>
  <c r="X77" i="25" a="1"/>
  <c r="X77" i="25" s="1"/>
  <c r="Y77" i="25" a="1"/>
  <c r="Y77" i="25" s="1"/>
  <c r="X78" i="25" a="1"/>
  <c r="X78" i="25" s="1"/>
  <c r="Y78" i="25" a="1"/>
  <c r="Y78" i="25" s="1"/>
  <c r="X79" i="25" a="1"/>
  <c r="X79" i="25" s="1"/>
  <c r="Y79" i="25" a="1"/>
  <c r="Y79" i="25" s="1"/>
  <c r="X80" i="25" a="1"/>
  <c r="X80" i="25" s="1"/>
  <c r="Y80" i="25" a="1"/>
  <c r="Y80" i="25" s="1"/>
  <c r="X81" i="25" a="1"/>
  <c r="X81" i="25" s="1"/>
  <c r="Y81" i="25" a="1"/>
  <c r="Y81" i="25" s="1"/>
  <c r="X82" i="25" a="1"/>
  <c r="X82" i="25" s="1"/>
  <c r="Y82" i="25" a="1"/>
  <c r="Y82" i="25" s="1"/>
  <c r="X83" i="25" a="1"/>
  <c r="X83" i="25" s="1"/>
  <c r="Y83" i="25" a="1"/>
  <c r="Y83" i="25" s="1"/>
  <c r="Y71" i="25" a="1"/>
  <c r="Y71" i="25" s="1"/>
  <c r="X71" i="25" a="1"/>
  <c r="X71" i="25" s="1"/>
  <c r="X63" i="25" a="1"/>
  <c r="X63" i="25" s="1"/>
  <c r="Y63" i="25" a="1"/>
  <c r="Y63" i="25" s="1"/>
  <c r="X51" i="25" a="1"/>
  <c r="X51" i="25" s="1"/>
  <c r="Y51" i="25" a="1"/>
  <c r="Y51" i="25" s="1"/>
  <c r="X39" i="25" a="1"/>
  <c r="X39" i="25" s="1"/>
  <c r="Y39" i="25" a="1"/>
  <c r="Y39" i="25" s="1"/>
  <c r="W151" i="25"/>
  <c r="W152" i="25"/>
  <c r="W153" i="25"/>
  <c r="W154" i="25"/>
  <c r="W155" i="25"/>
  <c r="W156" i="25"/>
  <c r="W157" i="25"/>
  <c r="W158" i="25"/>
  <c r="W159" i="25"/>
  <c r="W150" i="25"/>
  <c r="W123" i="25"/>
  <c r="W124" i="25"/>
  <c r="W125" i="25"/>
  <c r="W126" i="25"/>
  <c r="W127" i="25"/>
  <c r="W128" i="25"/>
  <c r="W129" i="25"/>
  <c r="W130" i="25"/>
  <c r="W131" i="25"/>
  <c r="W132" i="25"/>
  <c r="W133" i="25"/>
  <c r="W134" i="25"/>
  <c r="W135" i="25"/>
  <c r="W136" i="25"/>
  <c r="W137" i="25"/>
  <c r="W138" i="25"/>
  <c r="W139" i="25"/>
  <c r="W140" i="25"/>
  <c r="W141" i="25"/>
  <c r="W142" i="25"/>
  <c r="W122" i="25"/>
  <c r="W106" i="25"/>
  <c r="W107" i="25"/>
  <c r="W108" i="25"/>
  <c r="W109" i="25"/>
  <c r="W110" i="25"/>
  <c r="W111" i="25"/>
  <c r="W112" i="25"/>
  <c r="W113" i="25"/>
  <c r="W114" i="25"/>
  <c r="W105" i="25"/>
  <c r="W92" i="25"/>
  <c r="W93" i="25"/>
  <c r="W94" i="25"/>
  <c r="W95" i="25"/>
  <c r="W96" i="25"/>
  <c r="W97" i="25"/>
  <c r="W91" i="25"/>
  <c r="W72" i="25"/>
  <c r="W73" i="25"/>
  <c r="W74" i="25"/>
  <c r="W75" i="25"/>
  <c r="W76" i="25"/>
  <c r="W77" i="25"/>
  <c r="W78" i="25"/>
  <c r="W79" i="25"/>
  <c r="W80" i="25"/>
  <c r="W81" i="25"/>
  <c r="W82" i="25"/>
  <c r="W83" i="25"/>
  <c r="W71" i="25"/>
  <c r="W63" i="25"/>
  <c r="W51" i="25"/>
  <c r="W39" i="25"/>
  <c r="T151" i="25" l="1"/>
  <c r="T152" i="25"/>
  <c r="T153" i="25"/>
  <c r="T154" i="25"/>
  <c r="T155" i="25"/>
  <c r="T156" i="25"/>
  <c r="T157" i="25"/>
  <c r="T158" i="25"/>
  <c r="T159" i="25"/>
  <c r="T150" i="25"/>
  <c r="T123" i="25"/>
  <c r="T124" i="25"/>
  <c r="T125" i="25"/>
  <c r="T126" i="25"/>
  <c r="T127" i="25"/>
  <c r="T128" i="25"/>
  <c r="T129" i="25"/>
  <c r="T130" i="25"/>
  <c r="T131" i="25"/>
  <c r="T132" i="25"/>
  <c r="T133" i="25"/>
  <c r="T134" i="25"/>
  <c r="T135" i="25"/>
  <c r="T136" i="25"/>
  <c r="T137" i="25"/>
  <c r="T138" i="25"/>
  <c r="T139" i="25"/>
  <c r="T140" i="25"/>
  <c r="T141" i="25"/>
  <c r="T142" i="25"/>
  <c r="T122" i="25"/>
  <c r="T106" i="25"/>
  <c r="T107" i="25"/>
  <c r="T108" i="25"/>
  <c r="T109" i="25"/>
  <c r="T110" i="25"/>
  <c r="T111" i="25"/>
  <c r="T112" i="25"/>
  <c r="T113" i="25"/>
  <c r="T114" i="25"/>
  <c r="T105" i="25"/>
  <c r="T92" i="25"/>
  <c r="T93" i="25"/>
  <c r="T94" i="25"/>
  <c r="T95" i="25"/>
  <c r="T96" i="25"/>
  <c r="T97" i="25"/>
  <c r="T91" i="25"/>
  <c r="T72" i="25"/>
  <c r="T73" i="25"/>
  <c r="T74" i="25"/>
  <c r="T75" i="25"/>
  <c r="T76" i="25"/>
  <c r="T77" i="25"/>
  <c r="T78" i="25"/>
  <c r="T79" i="25"/>
  <c r="T80" i="25"/>
  <c r="T81" i="25"/>
  <c r="T82" i="25"/>
  <c r="T83" i="25"/>
  <c r="T71" i="25"/>
  <c r="T63" i="25"/>
  <c r="T51" i="25"/>
  <c r="T39" i="25"/>
  <c r="AA27" i="25" l="1"/>
  <c r="V27" i="25"/>
  <c r="AA39" i="25"/>
  <c r="V39" i="25"/>
  <c r="AA38" i="25"/>
  <c r="AA37" i="25"/>
  <c r="AA36" i="25"/>
  <c r="AA35" i="25"/>
  <c r="AA51" i="25"/>
  <c r="V51" i="25"/>
  <c r="AA50" i="25"/>
  <c r="AA49" i="25"/>
  <c r="AA48" i="25"/>
  <c r="AA47" i="25"/>
  <c r="AA63" i="25"/>
  <c r="V63" i="25"/>
  <c r="AA62" i="25"/>
  <c r="AA61" i="25"/>
  <c r="AA60" i="25"/>
  <c r="AA59" i="25"/>
  <c r="AA82" i="25"/>
  <c r="V82" i="25"/>
  <c r="AA81" i="25"/>
  <c r="V81" i="25"/>
  <c r="AA80" i="25"/>
  <c r="V80" i="25"/>
  <c r="AA79" i="25"/>
  <c r="V79" i="25"/>
  <c r="AA78" i="25"/>
  <c r="V78" i="25"/>
  <c r="AA77" i="25"/>
  <c r="V77" i="25"/>
  <c r="AA76" i="25"/>
  <c r="V76" i="25"/>
  <c r="AA75" i="25"/>
  <c r="V75" i="25"/>
  <c r="AA74" i="25"/>
  <c r="V74" i="25"/>
  <c r="AA73" i="25"/>
  <c r="V73" i="25"/>
  <c r="AA72" i="25"/>
  <c r="V72" i="25"/>
  <c r="AA71" i="25"/>
  <c r="V71" i="25"/>
  <c r="AA97" i="25"/>
  <c r="V97" i="25"/>
  <c r="AA96" i="25"/>
  <c r="V96" i="25"/>
  <c r="AA95" i="25"/>
  <c r="V95" i="25"/>
  <c r="AA94" i="25"/>
  <c r="V94" i="25"/>
  <c r="AA93" i="25"/>
  <c r="V93" i="25"/>
  <c r="AA92" i="25"/>
  <c r="V92" i="25"/>
  <c r="AA91" i="25"/>
  <c r="V91" i="25"/>
  <c r="AA64" i="25" l="1"/>
  <c r="AA52" i="25"/>
  <c r="AA40" i="25"/>
  <c r="I24" i="30" s="1"/>
  <c r="J24" i="30" s="1"/>
  <c r="K24" i="30" s="1"/>
  <c r="X64" i="25" a="1"/>
  <c r="X64" i="25" s="1"/>
  <c r="W64" i="25"/>
  <c r="V64" i="25"/>
  <c r="AA159" i="25" l="1"/>
  <c r="V159" i="25"/>
  <c r="AA158" i="25"/>
  <c r="V158" i="25"/>
  <c r="AA157" i="25"/>
  <c r="V157" i="25"/>
  <c r="AA156" i="25"/>
  <c r="V156" i="25"/>
  <c r="AA155" i="25"/>
  <c r="V155" i="25"/>
  <c r="AA154" i="25"/>
  <c r="V154" i="25"/>
  <c r="AA153" i="25"/>
  <c r="V153" i="25"/>
  <c r="AA152" i="25"/>
  <c r="V152" i="25"/>
  <c r="AA151" i="25"/>
  <c r="V151" i="25"/>
  <c r="AA150" i="25"/>
  <c r="V150" i="25"/>
  <c r="AA142" i="25"/>
  <c r="V142" i="25"/>
  <c r="AA141" i="25"/>
  <c r="V141" i="25"/>
  <c r="AA140" i="25"/>
  <c r="V140" i="25"/>
  <c r="AA139" i="25"/>
  <c r="V139" i="25"/>
  <c r="AA138" i="25"/>
  <c r="V138" i="25"/>
  <c r="AA137" i="25"/>
  <c r="V137" i="25"/>
  <c r="AA136" i="25"/>
  <c r="V136" i="25"/>
  <c r="AA135" i="25"/>
  <c r="V135" i="25"/>
  <c r="AA134" i="25"/>
  <c r="V134" i="25"/>
  <c r="AA133" i="25"/>
  <c r="V133" i="25"/>
  <c r="AA132" i="25"/>
  <c r="V132" i="25"/>
  <c r="AA131" i="25"/>
  <c r="V131" i="25"/>
  <c r="AA130" i="25"/>
  <c r="V130" i="25"/>
  <c r="AA129" i="25"/>
  <c r="V129" i="25"/>
  <c r="AA128" i="25"/>
  <c r="V128" i="25"/>
  <c r="AA127" i="25"/>
  <c r="V127" i="25"/>
  <c r="AA126" i="25"/>
  <c r="V126" i="25"/>
  <c r="AA125" i="25"/>
  <c r="V125" i="25"/>
  <c r="AA124" i="25"/>
  <c r="V124" i="25"/>
  <c r="AA123" i="25"/>
  <c r="V123" i="25"/>
  <c r="AA122" i="25"/>
  <c r="V122" i="25"/>
  <c r="AA114" i="25"/>
  <c r="V114" i="25"/>
  <c r="AA113" i="25"/>
  <c r="V113" i="25"/>
  <c r="AA112" i="25"/>
  <c r="V112" i="25"/>
  <c r="AA111" i="25"/>
  <c r="V111" i="25"/>
  <c r="AA110" i="25"/>
  <c r="V110" i="25"/>
  <c r="AA109" i="25"/>
  <c r="V109" i="25"/>
  <c r="AA108" i="25"/>
  <c r="V108" i="25"/>
  <c r="AA107" i="25"/>
  <c r="V107" i="25"/>
  <c r="AA106" i="25"/>
  <c r="V106" i="25"/>
  <c r="AA105" i="25"/>
  <c r="V105" i="25"/>
  <c r="AA83" i="25"/>
  <c r="V83" i="25"/>
  <c r="L24" i="30" l="1"/>
  <c r="M24" i="30" s="1"/>
  <c r="L22" i="30"/>
  <c r="M22" i="30" s="1"/>
  <c r="I26" i="30"/>
  <c r="J26" i="30" s="1"/>
  <c r="K26" i="30" s="1"/>
  <c r="N24" i="30" l="1"/>
  <c r="O24" i="30"/>
  <c r="AA98" i="25"/>
  <c r="I28" i="30" s="1"/>
  <c r="L26" i="30" l="1"/>
  <c r="M26" i="30" s="1"/>
  <c r="AA160" i="25"/>
  <c r="I31" i="30" s="1"/>
  <c r="N26" i="30" l="1"/>
  <c r="J31" i="30"/>
  <c r="K31" i="30" s="1"/>
  <c r="T70" i="25"/>
  <c r="O26" i="30" l="1"/>
  <c r="J28" i="30"/>
  <c r="K28" i="30" s="1"/>
  <c r="L31" i="30"/>
  <c r="M31" i="30" s="1"/>
  <c r="L28" i="30" l="1"/>
  <c r="M28" i="30" s="1"/>
  <c r="O28" i="30" s="1"/>
  <c r="N31" i="30"/>
  <c r="O31" i="30"/>
  <c r="O22" i="30" l="1"/>
  <c r="N28" i="30"/>
  <c r="AA22" i="25"/>
  <c r="AA28" i="25" l="1"/>
  <c r="I23" i="30" s="1"/>
  <c r="J23" i="30" s="1"/>
  <c r="K23" i="30" s="1"/>
  <c r="N22" i="30"/>
  <c r="I25" i="30"/>
  <c r="J25" i="30" s="1"/>
  <c r="K25" i="30" s="1"/>
  <c r="P147" i="25"/>
  <c r="P119" i="25"/>
  <c r="P102" i="25"/>
  <c r="P88" i="25"/>
  <c r="P68" i="25"/>
  <c r="P56" i="25"/>
  <c r="T149" i="25"/>
  <c r="Z64" i="25" l="1"/>
  <c r="Y64" i="25"/>
  <c r="T121" i="25"/>
  <c r="T104" i="25"/>
  <c r="T90" i="25"/>
  <c r="P44" i="25"/>
  <c r="L25" i="30" l="1"/>
  <c r="M25" i="30" s="1"/>
  <c r="L23" i="30"/>
  <c r="M23" i="30" s="1"/>
  <c r="P32" i="25"/>
  <c r="O25" i="30" l="1"/>
  <c r="N25" i="30"/>
  <c r="O23" i="30"/>
  <c r="N23" i="30"/>
  <c r="L4" i="23"/>
  <c r="L5" i="23"/>
  <c r="L6" i="23"/>
  <c r="L7" i="23"/>
  <c r="L8" i="23"/>
  <c r="N4" i="23"/>
  <c r="O4" i="23"/>
  <c r="N5" i="23"/>
  <c r="O5" i="23"/>
  <c r="N6" i="23"/>
  <c r="O6" i="23"/>
  <c r="N7" i="23"/>
  <c r="O7" i="23"/>
  <c r="N8" i="23"/>
  <c r="O8" i="23"/>
  <c r="N9" i="23"/>
  <c r="O9" i="23"/>
  <c r="N10" i="23"/>
  <c r="O10" i="23"/>
  <c r="AA143" i="25"/>
  <c r="I30" i="30" s="1"/>
  <c r="AA115" i="25"/>
  <c r="I29" i="30" s="1"/>
  <c r="Z160" i="25"/>
  <c r="Z143" i="25"/>
  <c r="Z115" i="25"/>
  <c r="Z98" i="25"/>
  <c r="Y52" i="25"/>
  <c r="Y40" i="25"/>
  <c r="P19" i="25"/>
  <c r="Z28" i="25" s="1"/>
  <c r="Q4" i="15"/>
  <c r="D4" i="15"/>
  <c r="L54" i="23"/>
  <c r="L53" i="23"/>
  <c r="L52" i="23"/>
  <c r="L51" i="23"/>
  <c r="L50" i="23"/>
  <c r="L49" i="23"/>
  <c r="M53" i="23"/>
  <c r="P53" i="23" s="1"/>
  <c r="N53" i="23"/>
  <c r="O53" i="23"/>
  <c r="M54" i="23"/>
  <c r="P54" i="23" s="1"/>
  <c r="N54" i="23"/>
  <c r="O54" i="23"/>
  <c r="L55" i="23"/>
  <c r="M55" i="23"/>
  <c r="P55" i="23" s="1"/>
  <c r="N55" i="23"/>
  <c r="O55" i="23"/>
  <c r="L56" i="23"/>
  <c r="M56" i="23"/>
  <c r="P56" i="23" s="1"/>
  <c r="N56" i="23"/>
  <c r="O56" i="23"/>
  <c r="L57" i="23"/>
  <c r="M57" i="23"/>
  <c r="P57" i="23" s="1"/>
  <c r="N57" i="23"/>
  <c r="O57" i="23"/>
  <c r="L58" i="23"/>
  <c r="M58" i="23"/>
  <c r="P58" i="23" s="1"/>
  <c r="N58" i="23"/>
  <c r="O58" i="23"/>
  <c r="L59" i="23"/>
  <c r="M59" i="23"/>
  <c r="Q59" i="23" s="1"/>
  <c r="N59" i="23"/>
  <c r="O59" i="23"/>
  <c r="L60" i="23"/>
  <c r="M60" i="23"/>
  <c r="P60" i="23" s="1"/>
  <c r="N60" i="23"/>
  <c r="O60" i="23"/>
  <c r="L61" i="23"/>
  <c r="M61" i="23"/>
  <c r="Q61" i="23" s="1"/>
  <c r="N61" i="23"/>
  <c r="O61" i="23"/>
  <c r="L62" i="23"/>
  <c r="M62" i="23"/>
  <c r="P62" i="23" s="1"/>
  <c r="N62" i="23"/>
  <c r="O62" i="23"/>
  <c r="L63" i="23"/>
  <c r="M63" i="23"/>
  <c r="P63" i="23" s="1"/>
  <c r="N63" i="23"/>
  <c r="O63" i="23"/>
  <c r="L64" i="23"/>
  <c r="M64" i="23"/>
  <c r="P64" i="23" s="1"/>
  <c r="N64" i="23"/>
  <c r="O64" i="23"/>
  <c r="L65" i="23"/>
  <c r="M65" i="23"/>
  <c r="P65" i="23" s="1"/>
  <c r="N65" i="23"/>
  <c r="O65" i="23"/>
  <c r="L66" i="23"/>
  <c r="M66" i="23"/>
  <c r="P66" i="23" s="1"/>
  <c r="N66" i="23"/>
  <c r="O66" i="23"/>
  <c r="L67" i="23"/>
  <c r="M67" i="23"/>
  <c r="Q67" i="23" s="1"/>
  <c r="N67" i="23"/>
  <c r="O67" i="23"/>
  <c r="L68" i="23"/>
  <c r="M68" i="23"/>
  <c r="P68" i="23" s="1"/>
  <c r="N68" i="23"/>
  <c r="O68" i="23"/>
  <c r="L69" i="23"/>
  <c r="M69" i="23"/>
  <c r="P69" i="23" s="1"/>
  <c r="N69" i="23"/>
  <c r="O69" i="23"/>
  <c r="L70" i="23"/>
  <c r="M70" i="23"/>
  <c r="N70" i="23"/>
  <c r="O70" i="23"/>
  <c r="L71" i="23"/>
  <c r="M71" i="23"/>
  <c r="P71" i="23" s="1"/>
  <c r="N71" i="23"/>
  <c r="O71" i="23"/>
  <c r="L72" i="23"/>
  <c r="M72" i="23"/>
  <c r="P72" i="23" s="1"/>
  <c r="N72" i="23"/>
  <c r="O72" i="23"/>
  <c r="L35" i="23"/>
  <c r="M35" i="23"/>
  <c r="P35" i="23" s="1"/>
  <c r="N35" i="23"/>
  <c r="O35" i="23"/>
  <c r="X35" i="23"/>
  <c r="Z35" i="23"/>
  <c r="AB35" i="23"/>
  <c r="AD35" i="23"/>
  <c r="L36" i="23"/>
  <c r="M36" i="23"/>
  <c r="N36" i="23"/>
  <c r="O36" i="23"/>
  <c r="X36" i="23"/>
  <c r="Z36" i="23"/>
  <c r="AB36" i="23"/>
  <c r="AD36" i="23"/>
  <c r="L37" i="23"/>
  <c r="M37" i="23"/>
  <c r="Y37" i="23" s="1"/>
  <c r="N37" i="23"/>
  <c r="O37" i="23"/>
  <c r="X37" i="23"/>
  <c r="Z37" i="23"/>
  <c r="AB37" i="23"/>
  <c r="AD37" i="23"/>
  <c r="L38" i="23"/>
  <c r="M38" i="23"/>
  <c r="AA38" i="23" s="1"/>
  <c r="N38" i="23"/>
  <c r="O38" i="23"/>
  <c r="X38" i="23"/>
  <c r="Z38" i="23"/>
  <c r="AB38" i="23"/>
  <c r="AD38" i="23"/>
  <c r="L39" i="23"/>
  <c r="M39" i="23"/>
  <c r="P39" i="23" s="1"/>
  <c r="N39" i="23"/>
  <c r="O39" i="23"/>
  <c r="X39" i="23"/>
  <c r="Z39" i="23"/>
  <c r="AB39" i="23"/>
  <c r="AD39" i="23"/>
  <c r="L40" i="23"/>
  <c r="M40" i="23"/>
  <c r="W40" i="23" s="1"/>
  <c r="N40" i="23"/>
  <c r="O40" i="23"/>
  <c r="X40" i="23"/>
  <c r="Z40" i="23"/>
  <c r="AB40" i="23"/>
  <c r="AD40" i="23"/>
  <c r="L41" i="23"/>
  <c r="M41" i="23"/>
  <c r="Y41" i="23" s="1"/>
  <c r="N41" i="23"/>
  <c r="O41" i="23"/>
  <c r="X41" i="23"/>
  <c r="Z41" i="23"/>
  <c r="AB41" i="23"/>
  <c r="AD41" i="23"/>
  <c r="L42" i="23"/>
  <c r="M42" i="23"/>
  <c r="N42" i="23"/>
  <c r="O42" i="23"/>
  <c r="X42" i="23"/>
  <c r="Z42" i="23"/>
  <c r="AB42" i="23"/>
  <c r="AD42" i="23"/>
  <c r="L43" i="23"/>
  <c r="M43" i="23"/>
  <c r="N43" i="23"/>
  <c r="O43" i="23"/>
  <c r="X43" i="23"/>
  <c r="Z43" i="23"/>
  <c r="AB43" i="23"/>
  <c r="AD43" i="23"/>
  <c r="L44" i="23"/>
  <c r="M44" i="23"/>
  <c r="W44" i="23" s="1"/>
  <c r="N44" i="23"/>
  <c r="O44" i="23"/>
  <c r="X44" i="23"/>
  <c r="Z44" i="23"/>
  <c r="AB44" i="23"/>
  <c r="AD44" i="23"/>
  <c r="L45" i="23"/>
  <c r="M45" i="23"/>
  <c r="W45" i="23" s="1"/>
  <c r="N45" i="23"/>
  <c r="O45" i="23"/>
  <c r="X45" i="23"/>
  <c r="Z45" i="23"/>
  <c r="AB45" i="23"/>
  <c r="AD45" i="23"/>
  <c r="L46" i="23"/>
  <c r="M46" i="23"/>
  <c r="Y46" i="23" s="1"/>
  <c r="N46" i="23"/>
  <c r="O46" i="23"/>
  <c r="X46" i="23"/>
  <c r="Z46" i="23"/>
  <c r="AB46" i="23"/>
  <c r="AD46" i="23"/>
  <c r="L47" i="23"/>
  <c r="M47" i="23"/>
  <c r="N47" i="23"/>
  <c r="O47" i="23"/>
  <c r="X47" i="23"/>
  <c r="Z47" i="23"/>
  <c r="AB47" i="23"/>
  <c r="AD47" i="23"/>
  <c r="L48" i="23"/>
  <c r="M48" i="23"/>
  <c r="W48" i="23" s="1"/>
  <c r="N48" i="23"/>
  <c r="O48" i="23"/>
  <c r="X48" i="23"/>
  <c r="Z48" i="23"/>
  <c r="AB48" i="23"/>
  <c r="AD48" i="23"/>
  <c r="M49" i="23"/>
  <c r="AA49" i="23" s="1"/>
  <c r="N49" i="23"/>
  <c r="O49" i="23"/>
  <c r="X49" i="23"/>
  <c r="Z49" i="23"/>
  <c r="AB49" i="23"/>
  <c r="AD49" i="23"/>
  <c r="M50" i="23"/>
  <c r="Y50" i="23" s="1"/>
  <c r="N50" i="23"/>
  <c r="O50" i="23"/>
  <c r="X50" i="23"/>
  <c r="Z50" i="23"/>
  <c r="AB50" i="23"/>
  <c r="AD50" i="23"/>
  <c r="M51" i="23"/>
  <c r="Q51" i="23" s="1"/>
  <c r="N51" i="23"/>
  <c r="O51" i="23"/>
  <c r="X51" i="23"/>
  <c r="Z51" i="23"/>
  <c r="AB51" i="23"/>
  <c r="AD51" i="23"/>
  <c r="M52" i="23"/>
  <c r="AA52" i="23" s="1"/>
  <c r="N52" i="23"/>
  <c r="O52" i="23"/>
  <c r="X52" i="23"/>
  <c r="Z52" i="23"/>
  <c r="AB52" i="23"/>
  <c r="AD52" i="23"/>
  <c r="L9" i="23"/>
  <c r="L10" i="23"/>
  <c r="L11" i="23"/>
  <c r="L12" i="23"/>
  <c r="L13" i="23"/>
  <c r="L14" i="23"/>
  <c r="L15" i="23"/>
  <c r="L16" i="23"/>
  <c r="L18" i="23"/>
  <c r="M18" i="23"/>
  <c r="AA18" i="23" s="1"/>
  <c r="N18" i="23"/>
  <c r="O18" i="23"/>
  <c r="X18" i="23"/>
  <c r="Z18" i="23"/>
  <c r="AB18" i="23"/>
  <c r="AD18" i="23"/>
  <c r="M7" i="23"/>
  <c r="M6" i="23"/>
  <c r="M5" i="23"/>
  <c r="E1" i="28" a="1"/>
  <c r="E1" i="28" s="1"/>
  <c r="C3" i="30" a="1"/>
  <c r="C3" i="30" s="1"/>
  <c r="P3" i="25"/>
  <c r="Z15" i="25" s="1"/>
  <c r="D19" i="30"/>
  <c r="D17" i="30"/>
  <c r="Y84" i="25"/>
  <c r="Z84" i="25"/>
  <c r="G3" i="25"/>
  <c r="H3" i="25"/>
  <c r="I3" i="25"/>
  <c r="J3" i="25"/>
  <c r="K3" i="25"/>
  <c r="L3" i="25"/>
  <c r="M3" i="25"/>
  <c r="G4" i="25"/>
  <c r="H4" i="25"/>
  <c r="I4" i="25"/>
  <c r="J4" i="25"/>
  <c r="K4" i="25"/>
  <c r="L4" i="25"/>
  <c r="M4" i="25"/>
  <c r="G5" i="25"/>
  <c r="H5" i="25"/>
  <c r="I5" i="25"/>
  <c r="J5" i="25"/>
  <c r="K5" i="25"/>
  <c r="L5" i="25"/>
  <c r="M5" i="25"/>
  <c r="D11" i="30"/>
  <c r="D9" i="30"/>
  <c r="E28" i="15"/>
  <c r="E27" i="15"/>
  <c r="E26" i="15"/>
  <c r="E25" i="15"/>
  <c r="E24" i="15"/>
  <c r="E23" i="15"/>
  <c r="E22" i="15"/>
  <c r="E21" i="15"/>
  <c r="E20" i="15"/>
  <c r="E19" i="15"/>
  <c r="E18" i="15"/>
  <c r="E17" i="15"/>
  <c r="E16" i="15"/>
  <c r="E15" i="15"/>
  <c r="E13" i="15"/>
  <c r="E12" i="15"/>
  <c r="E11" i="15"/>
  <c r="E10" i="15"/>
  <c r="E9" i="15"/>
  <c r="E8" i="15"/>
  <c r="E7" i="15"/>
  <c r="E6" i="15"/>
  <c r="E5" i="15"/>
  <c r="E3" i="15"/>
  <c r="E14" i="15"/>
  <c r="D5" i="15"/>
  <c r="D6" i="15"/>
  <c r="D7" i="15"/>
  <c r="D8" i="15"/>
  <c r="D9" i="15"/>
  <c r="D10" i="15"/>
  <c r="D11" i="15"/>
  <c r="D12" i="15"/>
  <c r="D13" i="15"/>
  <c r="D14" i="15"/>
  <c r="D15" i="15"/>
  <c r="D16" i="15"/>
  <c r="D17" i="15"/>
  <c r="D18" i="15"/>
  <c r="D19" i="15"/>
  <c r="D20" i="15"/>
  <c r="D21" i="15"/>
  <c r="D22" i="15"/>
  <c r="D23" i="15"/>
  <c r="D24" i="15"/>
  <c r="D25" i="15"/>
  <c r="D26" i="15"/>
  <c r="D27" i="15"/>
  <c r="D28" i="15"/>
  <c r="D3" i="15"/>
  <c r="D13" i="30"/>
  <c r="Q5" i="15"/>
  <c r="Q6" i="15"/>
  <c r="Y6" i="15" s="1"/>
  <c r="Q7" i="15"/>
  <c r="AB7" i="15" s="1"/>
  <c r="Q8" i="15"/>
  <c r="X8" i="15" s="1"/>
  <c r="Q9" i="15"/>
  <c r="Z9" i="15" s="1"/>
  <c r="Q10" i="15"/>
  <c r="R10" i="15" s="1"/>
  <c r="Q11" i="15"/>
  <c r="R11" i="15" s="1"/>
  <c r="Q12" i="15"/>
  <c r="Y12" i="15" s="1"/>
  <c r="Q13" i="15"/>
  <c r="V13" i="15" s="1"/>
  <c r="Q14" i="15"/>
  <c r="U14" i="15" s="1"/>
  <c r="Q15" i="15"/>
  <c r="U15" i="15" s="1"/>
  <c r="Q16" i="15"/>
  <c r="X16" i="15" s="1"/>
  <c r="Q17" i="15"/>
  <c r="R17" i="15" s="1"/>
  <c r="Q18" i="15"/>
  <c r="X18" i="15" s="1"/>
  <c r="Q19" i="15"/>
  <c r="R19" i="15" s="1"/>
  <c r="Q20" i="15"/>
  <c r="S20" i="15" s="1"/>
  <c r="Q21" i="15"/>
  <c r="AA21" i="15" s="1"/>
  <c r="Q22" i="15"/>
  <c r="V22" i="15" s="1"/>
  <c r="Q23" i="15"/>
  <c r="W23" i="15" s="1"/>
  <c r="Q24" i="15"/>
  <c r="Z24" i="15" s="1"/>
  <c r="Q25" i="15"/>
  <c r="AA25" i="15" s="1"/>
  <c r="Q26" i="15"/>
  <c r="T26" i="15" s="1"/>
  <c r="Q27" i="15"/>
  <c r="S27" i="15" s="1"/>
  <c r="Q28" i="15"/>
  <c r="T28" i="15" s="1"/>
  <c r="Q3" i="15"/>
  <c r="R3" i="15" s="1"/>
  <c r="D7" i="30"/>
  <c r="E10" i="28"/>
  <c r="EO8" i="18"/>
  <c r="E12" i="28"/>
  <c r="E14" i="28"/>
  <c r="D15" i="30" s="1"/>
  <c r="E4" i="25"/>
  <c r="E8" i="28"/>
  <c r="E6" i="28"/>
  <c r="AB32" i="15"/>
  <c r="AA32" i="15"/>
  <c r="Z32" i="15"/>
  <c r="Y32" i="15"/>
  <c r="X32" i="15"/>
  <c r="W32" i="15"/>
  <c r="V32" i="15"/>
  <c r="U32" i="15"/>
  <c r="T32" i="15"/>
  <c r="S32" i="15"/>
  <c r="R32" i="15"/>
  <c r="O6" i="15"/>
  <c r="O4" i="15"/>
  <c r="M6" i="15"/>
  <c r="M4" i="15"/>
  <c r="H6" i="15"/>
  <c r="H4" i="15"/>
  <c r="J6" i="15"/>
  <c r="J4" i="15"/>
  <c r="E18" i="28"/>
  <c r="E16" i="28"/>
  <c r="FG11" i="18"/>
  <c r="FJ11" i="18"/>
  <c r="EX11" i="18"/>
  <c r="FA11" i="18" s="1"/>
  <c r="ER8" i="18"/>
  <c r="EI8" i="18"/>
  <c r="EF8" i="18"/>
  <c r="DW8" i="18"/>
  <c r="DN8" i="18"/>
  <c r="CY8" i="18"/>
  <c r="CW8" i="18"/>
  <c r="DZ8" i="18"/>
  <c r="DQ8" i="18"/>
  <c r="DH8" i="18"/>
  <c r="DF8" i="18"/>
  <c r="E5" i="25"/>
  <c r="S3" i="23" a="1"/>
  <c r="S3" i="23" s="1"/>
  <c r="O11" i="23"/>
  <c r="O12" i="23"/>
  <c r="O13" i="23"/>
  <c r="O14" i="23"/>
  <c r="O15" i="23"/>
  <c r="O16" i="23"/>
  <c r="O17" i="23"/>
  <c r="O19" i="23"/>
  <c r="O20" i="23"/>
  <c r="O21" i="23"/>
  <c r="O22" i="23"/>
  <c r="O23" i="23"/>
  <c r="O24" i="23"/>
  <c r="O25" i="23"/>
  <c r="O26" i="23"/>
  <c r="O27" i="23"/>
  <c r="O28" i="23"/>
  <c r="O29" i="23"/>
  <c r="O30" i="23"/>
  <c r="O31" i="23"/>
  <c r="O32" i="23"/>
  <c r="O33" i="23"/>
  <c r="O34" i="23"/>
  <c r="N11" i="23"/>
  <c r="N12" i="23"/>
  <c r="N13" i="23"/>
  <c r="N14" i="23"/>
  <c r="N15" i="23"/>
  <c r="N16" i="23"/>
  <c r="N17" i="23"/>
  <c r="N19" i="23"/>
  <c r="N20" i="23"/>
  <c r="N21" i="23"/>
  <c r="N22" i="23"/>
  <c r="N23" i="23"/>
  <c r="N24" i="23"/>
  <c r="N25" i="23"/>
  <c r="N26" i="23"/>
  <c r="N27" i="23"/>
  <c r="N28" i="23"/>
  <c r="N29" i="23"/>
  <c r="N30" i="23"/>
  <c r="N31" i="23"/>
  <c r="N32" i="23"/>
  <c r="N33" i="23"/>
  <c r="N34" i="23"/>
  <c r="M4" i="23"/>
  <c r="M8" i="23"/>
  <c r="P8" i="23" s="1"/>
  <c r="M9" i="23"/>
  <c r="P9" i="23" s="1"/>
  <c r="M10" i="23"/>
  <c r="M11" i="23"/>
  <c r="M12" i="23"/>
  <c r="M13" i="23"/>
  <c r="M14" i="23"/>
  <c r="AC14" i="23" s="1"/>
  <c r="M15" i="23"/>
  <c r="AC15" i="23" s="1"/>
  <c r="M16" i="23"/>
  <c r="AA16" i="23" s="1"/>
  <c r="M17" i="23"/>
  <c r="M19" i="23"/>
  <c r="Q19" i="23" s="1"/>
  <c r="M20" i="23"/>
  <c r="Q20" i="23" s="1"/>
  <c r="M21" i="23"/>
  <c r="AA21" i="23" s="1"/>
  <c r="M22" i="23"/>
  <c r="AC22" i="23" s="1"/>
  <c r="M23" i="23"/>
  <c r="W23" i="23" s="1"/>
  <c r="M24" i="23"/>
  <c r="Y24" i="23" s="1"/>
  <c r="M25" i="23"/>
  <c r="Y25" i="23" s="1"/>
  <c r="M26" i="23"/>
  <c r="Y26" i="23" s="1"/>
  <c r="M27" i="23"/>
  <c r="M28" i="23"/>
  <c r="Q28" i="23" s="1"/>
  <c r="M29" i="23"/>
  <c r="Q29" i="23" s="1"/>
  <c r="M30" i="23"/>
  <c r="Y30" i="23" s="1"/>
  <c r="M31" i="23"/>
  <c r="M32" i="23"/>
  <c r="W32" i="23" s="1"/>
  <c r="M33" i="23"/>
  <c r="W33" i="23" s="1"/>
  <c r="M34" i="23"/>
  <c r="L17" i="23"/>
  <c r="L19" i="23"/>
  <c r="L20" i="23"/>
  <c r="L21" i="23"/>
  <c r="L22" i="23"/>
  <c r="L23" i="23"/>
  <c r="L24" i="23"/>
  <c r="L25" i="23"/>
  <c r="L26" i="23"/>
  <c r="L27" i="23"/>
  <c r="L28" i="23"/>
  <c r="L29" i="23"/>
  <c r="L30" i="23"/>
  <c r="L31" i="23"/>
  <c r="L32" i="23"/>
  <c r="L33" i="23"/>
  <c r="L34" i="23"/>
  <c r="N3" i="23"/>
  <c r="M3" i="23"/>
  <c r="L3" i="23"/>
  <c r="T3" i="23" s="1" a="1"/>
  <c r="T3" i="23" s="1"/>
  <c r="AB31" i="15"/>
  <c r="AB30" i="15"/>
  <c r="AB29" i="15"/>
  <c r="AA31" i="15"/>
  <c r="AA30" i="15"/>
  <c r="AA29" i="15"/>
  <c r="Z31" i="15"/>
  <c r="Z30" i="15"/>
  <c r="Z29" i="15"/>
  <c r="Y31" i="15"/>
  <c r="Y30" i="15"/>
  <c r="Y29" i="15"/>
  <c r="X31" i="15"/>
  <c r="X30" i="15"/>
  <c r="X29" i="15"/>
  <c r="W31" i="15"/>
  <c r="W30" i="15"/>
  <c r="W29" i="15"/>
  <c r="V31" i="15"/>
  <c r="V30" i="15"/>
  <c r="V29" i="15"/>
  <c r="U31" i="15"/>
  <c r="U30" i="15"/>
  <c r="U29" i="15"/>
  <c r="T31" i="15"/>
  <c r="T30" i="15"/>
  <c r="T29" i="15"/>
  <c r="S31" i="15"/>
  <c r="S30" i="15"/>
  <c r="S29" i="15"/>
  <c r="R29" i="15"/>
  <c r="R30" i="15"/>
  <c r="R31" i="15"/>
  <c r="AD14" i="23"/>
  <c r="AB14" i="23"/>
  <c r="Z14" i="23"/>
  <c r="X14" i="23"/>
  <c r="AD13" i="23"/>
  <c r="AB13" i="23"/>
  <c r="Z13" i="23"/>
  <c r="X13" i="23"/>
  <c r="AD12" i="23"/>
  <c r="AB12" i="23"/>
  <c r="Z12" i="23"/>
  <c r="X12" i="23"/>
  <c r="AD11" i="23"/>
  <c r="AB11" i="23"/>
  <c r="Z11" i="23"/>
  <c r="X11" i="23"/>
  <c r="AD10" i="23"/>
  <c r="AB10" i="23"/>
  <c r="Z10" i="23"/>
  <c r="X10" i="23"/>
  <c r="AD9" i="23"/>
  <c r="AB9" i="23"/>
  <c r="Z9" i="23"/>
  <c r="X9" i="23"/>
  <c r="AD8" i="23"/>
  <c r="AB8" i="23"/>
  <c r="Z8" i="23"/>
  <c r="X8" i="23"/>
  <c r="AD7" i="23"/>
  <c r="AB7" i="23"/>
  <c r="Z7" i="23"/>
  <c r="X7" i="23"/>
  <c r="AD6" i="23"/>
  <c r="AB6" i="23"/>
  <c r="Z6" i="23"/>
  <c r="X6" i="23"/>
  <c r="AD5" i="23"/>
  <c r="AB5" i="23"/>
  <c r="Z5" i="23"/>
  <c r="X5" i="23"/>
  <c r="AD4" i="23"/>
  <c r="AB4" i="23"/>
  <c r="Z4" i="23"/>
  <c r="X4" i="23"/>
  <c r="AD3" i="23"/>
  <c r="AB3" i="23"/>
  <c r="Z3" i="23"/>
  <c r="X3" i="23"/>
  <c r="X15" i="23"/>
  <c r="Z15" i="23"/>
  <c r="AB15" i="23"/>
  <c r="AD15" i="23"/>
  <c r="X16" i="23"/>
  <c r="Z16" i="23"/>
  <c r="AB16" i="23"/>
  <c r="AD16" i="23"/>
  <c r="X17" i="23"/>
  <c r="Z17" i="23"/>
  <c r="AB17" i="23"/>
  <c r="AD17" i="23"/>
  <c r="X19" i="23"/>
  <c r="Z19" i="23"/>
  <c r="AB19" i="23"/>
  <c r="AD19" i="23"/>
  <c r="X20" i="23"/>
  <c r="Z20" i="23"/>
  <c r="AB20" i="23"/>
  <c r="AD20" i="23"/>
  <c r="X21" i="23"/>
  <c r="Z21" i="23"/>
  <c r="AB21" i="23"/>
  <c r="AD21" i="23"/>
  <c r="X22" i="23"/>
  <c r="Z22" i="23"/>
  <c r="AB22" i="23"/>
  <c r="AD22" i="23"/>
  <c r="X23" i="23"/>
  <c r="Z23" i="23"/>
  <c r="AB23" i="23"/>
  <c r="AD23" i="23"/>
  <c r="X24" i="23"/>
  <c r="Z24" i="23"/>
  <c r="AB24" i="23"/>
  <c r="AD24" i="23"/>
  <c r="X25" i="23"/>
  <c r="Z25" i="23"/>
  <c r="AB25" i="23"/>
  <c r="AD25" i="23"/>
  <c r="X26" i="23"/>
  <c r="Z26" i="23"/>
  <c r="AB26" i="23"/>
  <c r="AD26" i="23"/>
  <c r="X27" i="23"/>
  <c r="Z27" i="23"/>
  <c r="AB27" i="23"/>
  <c r="AD27" i="23"/>
  <c r="X28" i="23"/>
  <c r="Z28" i="23"/>
  <c r="AB28" i="23"/>
  <c r="AD28" i="23"/>
  <c r="X29" i="23"/>
  <c r="Z29" i="23"/>
  <c r="AB29" i="23"/>
  <c r="AD29" i="23"/>
  <c r="X30" i="23"/>
  <c r="Z30" i="23"/>
  <c r="AB30" i="23"/>
  <c r="AD30" i="23"/>
  <c r="X31" i="23"/>
  <c r="Z31" i="23"/>
  <c r="AB31" i="23"/>
  <c r="AD31" i="23"/>
  <c r="X32" i="23"/>
  <c r="Z32" i="23"/>
  <c r="AB32" i="23"/>
  <c r="AD32" i="23"/>
  <c r="X33" i="23"/>
  <c r="Z33" i="23"/>
  <c r="AB33" i="23"/>
  <c r="AD33" i="23"/>
  <c r="X34" i="23"/>
  <c r="Z34" i="23"/>
  <c r="AB34" i="23"/>
  <c r="AD34" i="23"/>
  <c r="O3" i="23"/>
  <c r="D21" i="28"/>
  <c r="H8" i="28" a="1"/>
  <c r="D29" i="28" a="1"/>
  <c r="J30" i="30" l="1"/>
  <c r="K30" i="30" s="1"/>
  <c r="J29" i="30"/>
  <c r="K29" i="30" s="1"/>
  <c r="AA4" i="15"/>
  <c r="AA84" i="25"/>
  <c r="I27" i="30" s="1"/>
  <c r="AA10" i="23"/>
  <c r="P10" i="23"/>
  <c r="AC6" i="23"/>
  <c r="P6" i="23"/>
  <c r="Y7" i="23"/>
  <c r="P7" i="23"/>
  <c r="Q11" i="23"/>
  <c r="P11" i="23"/>
  <c r="Q5" i="23"/>
  <c r="P5" i="23"/>
  <c r="AA12" i="23"/>
  <c r="P12" i="23"/>
  <c r="Q3" i="23"/>
  <c r="P3" i="23"/>
  <c r="P4" i="23"/>
  <c r="W4" i="15"/>
  <c r="Y4" i="15"/>
  <c r="R4" i="15"/>
  <c r="T4" i="15"/>
  <c r="V4" i="15"/>
  <c r="AB4" i="15"/>
  <c r="Z5" i="15"/>
  <c r="S5" i="15"/>
  <c r="U4" i="15"/>
  <c r="S4" i="15"/>
  <c r="S4" i="23" a="1"/>
  <c r="S4" i="23" s="1"/>
  <c r="W5" i="23"/>
  <c r="V5" i="15"/>
  <c r="W20" i="15"/>
  <c r="V20" i="15"/>
  <c r="T14" i="15"/>
  <c r="AA4" i="23"/>
  <c r="Z12" i="15"/>
  <c r="S9" i="15"/>
  <c r="X4" i="15"/>
  <c r="AA32" i="23"/>
  <c r="Z3" i="15"/>
  <c r="U18" i="15"/>
  <c r="W12" i="15"/>
  <c r="AA20" i="15"/>
  <c r="AA8" i="15"/>
  <c r="S8" i="15"/>
  <c r="U8" i="15"/>
  <c r="AC7" i="23"/>
  <c r="X14" i="15"/>
  <c r="R20" i="15"/>
  <c r="AB8" i="15"/>
  <c r="R8" i="15"/>
  <c r="AC20" i="23"/>
  <c r="P32" i="23"/>
  <c r="V8" i="15"/>
  <c r="AA14" i="15"/>
  <c r="W3" i="23"/>
  <c r="AB26" i="15"/>
  <c r="Z20" i="15"/>
  <c r="Y32" i="23"/>
  <c r="Q32" i="23"/>
  <c r="Y8" i="15"/>
  <c r="AC32" i="23"/>
  <c r="Q55" i="23"/>
  <c r="S25" i="15"/>
  <c r="W3" i="15"/>
  <c r="Z4" i="15"/>
  <c r="AA13" i="15"/>
  <c r="AC24" i="23"/>
  <c r="U24" i="15"/>
  <c r="AA15" i="23"/>
  <c r="X24" i="15"/>
  <c r="S12" i="15"/>
  <c r="AA18" i="15"/>
  <c r="T12" i="15"/>
  <c r="AA24" i="15"/>
  <c r="V12" i="15"/>
  <c r="S18" i="15"/>
  <c r="R24" i="15"/>
  <c r="W11" i="23"/>
  <c r="Q24" i="23"/>
  <c r="U11" i="15"/>
  <c r="P29" i="23"/>
  <c r="AB12" i="15"/>
  <c r="R5" i="15"/>
  <c r="S24" i="15"/>
  <c r="T24" i="15"/>
  <c r="Q23" i="23"/>
  <c r="P24" i="23"/>
  <c r="Q66" i="23"/>
  <c r="X13" i="15"/>
  <c r="U13" i="15"/>
  <c r="Y25" i="15"/>
  <c r="Y3" i="23"/>
  <c r="W6" i="15"/>
  <c r="T18" i="15"/>
  <c r="W25" i="15"/>
  <c r="X6" i="15"/>
  <c r="T13" i="15"/>
  <c r="V26" i="15"/>
  <c r="R25" i="15"/>
  <c r="R13" i="15"/>
  <c r="Y4" i="23"/>
  <c r="Y20" i="23"/>
  <c r="AA11" i="23"/>
  <c r="Z25" i="15"/>
  <c r="U7" i="15"/>
  <c r="AC4" i="23"/>
  <c r="AA20" i="23"/>
  <c r="W24" i="23"/>
  <c r="P20" i="23"/>
  <c r="Q4" i="23"/>
  <c r="X25" i="15"/>
  <c r="V19" i="15"/>
  <c r="W12" i="23"/>
  <c r="Y28" i="25"/>
  <c r="Z40" i="25"/>
  <c r="Y115" i="25"/>
  <c r="Y143" i="25"/>
  <c r="Y98" i="25"/>
  <c r="Z52" i="25"/>
  <c r="Y160" i="25"/>
  <c r="Q63" i="23"/>
  <c r="W5" i="15"/>
  <c r="Z22" i="15"/>
  <c r="V3" i="15"/>
  <c r="T23" i="15"/>
  <c r="U9" i="15"/>
  <c r="Y23" i="15"/>
  <c r="Y21" i="15"/>
  <c r="AB17" i="15"/>
  <c r="V9" i="15"/>
  <c r="T5" i="15"/>
  <c r="AA15" i="15"/>
  <c r="Z17" i="15"/>
  <c r="U17" i="15"/>
  <c r="AA5" i="15"/>
  <c r="X17" i="15"/>
  <c r="X23" i="15"/>
  <c r="S3" i="15"/>
  <c r="U3" i="15"/>
  <c r="Y3" i="15"/>
  <c r="AB23" i="15"/>
  <c r="W17" i="15"/>
  <c r="Z15" i="15"/>
  <c r="T21" i="15"/>
  <c r="T19" i="15"/>
  <c r="Y17" i="15"/>
  <c r="AB13" i="15"/>
  <c r="W13" i="15"/>
  <c r="W21" i="15"/>
  <c r="T11" i="15"/>
  <c r="AA5" i="23"/>
  <c r="AC41" i="23"/>
  <c r="Q69" i="23"/>
  <c r="Q58" i="23"/>
  <c r="P61" i="23"/>
  <c r="Q56" i="23"/>
  <c r="P67" i="23"/>
  <c r="Y15" i="23"/>
  <c r="AA33" i="23"/>
  <c r="AA24" i="23"/>
  <c r="P28" i="23"/>
  <c r="W15" i="23"/>
  <c r="T22" i="15"/>
  <c r="AB28" i="15"/>
  <c r="X21" i="15"/>
  <c r="R21" i="15"/>
  <c r="Z16" i="15"/>
  <c r="W28" i="23"/>
  <c r="AC11" i="23"/>
  <c r="P15" i="23"/>
  <c r="Y28" i="15"/>
  <c r="S22" i="15"/>
  <c r="U10" i="15"/>
  <c r="AB16" i="15"/>
  <c r="W28" i="15"/>
  <c r="X10" i="15"/>
  <c r="R16" i="15"/>
  <c r="X9" i="15"/>
  <c r="Z21" i="15"/>
  <c r="V28" i="15"/>
  <c r="AB21" i="15"/>
  <c r="S28" i="15"/>
  <c r="AA28" i="23"/>
  <c r="Q15" i="23"/>
  <c r="V10" i="15"/>
  <c r="U27" i="15"/>
  <c r="V15" i="15"/>
  <c r="U16" i="15"/>
  <c r="R28" i="15"/>
  <c r="W16" i="15"/>
  <c r="R15" i="15"/>
  <c r="V16" i="15"/>
  <c r="Y28" i="23"/>
  <c r="W35" i="23"/>
  <c r="P59" i="23"/>
  <c r="Q64" i="23"/>
  <c r="Q72" i="23"/>
  <c r="AC50" i="23"/>
  <c r="AA19" i="23"/>
  <c r="AC3" i="23"/>
  <c r="AA22" i="15"/>
  <c r="AA7" i="15"/>
  <c r="X22" i="15"/>
  <c r="X27" i="15"/>
  <c r="R14" i="15"/>
  <c r="AC28" i="23"/>
  <c r="W4" i="23"/>
  <c r="W20" i="23"/>
  <c r="Y11" i="23"/>
  <c r="AA48" i="23"/>
  <c r="Y45" i="23"/>
  <c r="Q45" i="23"/>
  <c r="AA3" i="23"/>
  <c r="AA50" i="23"/>
  <c r="P50" i="23"/>
  <c r="W19" i="15"/>
  <c r="AA10" i="15"/>
  <c r="V11" i="15"/>
  <c r="S26" i="15"/>
  <c r="AB15" i="15"/>
  <c r="Y18" i="15"/>
  <c r="U26" i="15"/>
  <c r="AB14" i="15"/>
  <c r="W27" i="15"/>
  <c r="S11" i="15"/>
  <c r="Z23" i="15"/>
  <c r="Y15" i="15"/>
  <c r="V18" i="15"/>
  <c r="X7" i="15"/>
  <c r="T27" i="15"/>
  <c r="W11" i="15"/>
  <c r="S7" i="15"/>
  <c r="Z19" i="15"/>
  <c r="W22" i="15"/>
  <c r="V14" i="15"/>
  <c r="R23" i="15"/>
  <c r="AB19" i="15"/>
  <c r="Z14" i="15"/>
  <c r="R7" i="15"/>
  <c r="AA11" i="15"/>
  <c r="W7" i="15"/>
  <c r="R26" i="15"/>
  <c r="Z27" i="15"/>
  <c r="S14" i="15"/>
  <c r="AA19" i="15"/>
  <c r="W15" i="15"/>
  <c r="Z11" i="15"/>
  <c r="U23" i="15"/>
  <c r="T15" i="15"/>
  <c r="AA27" i="15"/>
  <c r="Z7" i="15"/>
  <c r="V27" i="15"/>
  <c r="U19" i="15"/>
  <c r="X15" i="15"/>
  <c r="Y7" i="15"/>
  <c r="AA23" i="15"/>
  <c r="S15" i="15"/>
  <c r="AC29" i="23"/>
  <c r="AA6" i="23"/>
  <c r="W8" i="23"/>
  <c r="AC51" i="23"/>
  <c r="Q53" i="23"/>
  <c r="Q50" i="23"/>
  <c r="V23" i="15"/>
  <c r="R27" i="15"/>
  <c r="Y19" i="15"/>
  <c r="AB27" i="15"/>
  <c r="X11" i="15"/>
  <c r="T7" i="15"/>
  <c r="S23" i="15"/>
  <c r="V7" i="15"/>
  <c r="Y27" i="15"/>
  <c r="AB11" i="15"/>
  <c r="X19" i="15"/>
  <c r="S19" i="15"/>
  <c r="Y11" i="15"/>
  <c r="AC16" i="23"/>
  <c r="W6" i="23"/>
  <c r="Q16" i="23"/>
  <c r="Q6" i="23"/>
  <c r="Y15" i="25"/>
  <c r="AC30" i="23"/>
  <c r="W31" i="23"/>
  <c r="Q31" i="23"/>
  <c r="AA31" i="23"/>
  <c r="Y31" i="23"/>
  <c r="AA27" i="23"/>
  <c r="P27" i="23"/>
  <c r="AC27" i="23"/>
  <c r="Q27" i="23"/>
  <c r="Y27" i="23"/>
  <c r="AC23" i="23"/>
  <c r="AA23" i="23"/>
  <c r="AC19" i="23"/>
  <c r="Y19" i="23"/>
  <c r="P19" i="23"/>
  <c r="Q14" i="23"/>
  <c r="Y14" i="23"/>
  <c r="AA14" i="23"/>
  <c r="Y10" i="23"/>
  <c r="AC10" i="23"/>
  <c r="W10" i="23"/>
  <c r="Q10" i="23"/>
  <c r="Z26" i="15"/>
  <c r="Y26" i="15"/>
  <c r="X26" i="15"/>
  <c r="AA26" i="15"/>
  <c r="W26" i="15"/>
  <c r="Y22" i="15"/>
  <c r="AB22" i="15"/>
  <c r="U22" i="15"/>
  <c r="R22" i="15"/>
  <c r="AB18" i="15"/>
  <c r="Z18" i="15"/>
  <c r="R18" i="15"/>
  <c r="W18" i="15"/>
  <c r="W14" i="15"/>
  <c r="Y14" i="15"/>
  <c r="S10" i="15"/>
  <c r="Y10" i="15"/>
  <c r="W10" i="15"/>
  <c r="AB10" i="15"/>
  <c r="Z10" i="15"/>
  <c r="T10" i="15"/>
  <c r="U6" i="15"/>
  <c r="V6" i="15"/>
  <c r="T6" i="15"/>
  <c r="R6" i="15"/>
  <c r="Z6" i="15"/>
  <c r="S6" i="15"/>
  <c r="AA6" i="15"/>
  <c r="AB6" i="15"/>
  <c r="P18" i="23"/>
  <c r="AC44" i="23"/>
  <c r="W49" i="23"/>
  <c r="Q48" i="23"/>
  <c r="X3" i="15"/>
  <c r="AA3" i="15"/>
  <c r="T3" i="15"/>
  <c r="AB3" i="15"/>
  <c r="V25" i="15"/>
  <c r="T25" i="15"/>
  <c r="AB25" i="15"/>
  <c r="U25" i="15"/>
  <c r="U21" i="15"/>
  <c r="S21" i="15"/>
  <c r="V21" i="15"/>
  <c r="AA17" i="15"/>
  <c r="S17" i="15"/>
  <c r="V17" i="15"/>
  <c r="T17" i="15"/>
  <c r="Y13" i="15"/>
  <c r="Z13" i="15"/>
  <c r="S13" i="15"/>
  <c r="Y9" i="15"/>
  <c r="R9" i="15"/>
  <c r="W9" i="15"/>
  <c r="AB9" i="15"/>
  <c r="AA9" i="15"/>
  <c r="T9" i="15"/>
  <c r="X5" i="15"/>
  <c r="U5" i="15"/>
  <c r="Y5" i="15"/>
  <c r="AB5" i="15"/>
  <c r="Q71" i="23"/>
  <c r="W27" i="23"/>
  <c r="W22" i="23"/>
  <c r="Q22" i="23"/>
  <c r="Q52" i="23"/>
  <c r="Y52" i="23"/>
  <c r="AC52" i="23"/>
  <c r="W52" i="23"/>
  <c r="P47" i="23"/>
  <c r="Q47" i="23"/>
  <c r="AA47" i="23"/>
  <c r="W47" i="23"/>
  <c r="Q46" i="23"/>
  <c r="W46" i="23"/>
  <c r="AA46" i="23"/>
  <c r="AA45" i="23"/>
  <c r="P45" i="23"/>
  <c r="AC45" i="23"/>
  <c r="AA43" i="23"/>
  <c r="Q43" i="23"/>
  <c r="AC43" i="23"/>
  <c r="P43" i="23"/>
  <c r="P42" i="23"/>
  <c r="AA42" i="23"/>
  <c r="Y42" i="23"/>
  <c r="W41" i="23"/>
  <c r="P41" i="23"/>
  <c r="Q40" i="23"/>
  <c r="AC40" i="23"/>
  <c r="AA40" i="23"/>
  <c r="Y39" i="23"/>
  <c r="AA39" i="23"/>
  <c r="AC39" i="23"/>
  <c r="Q38" i="23"/>
  <c r="AC38" i="23"/>
  <c r="W37" i="23"/>
  <c r="Q37" i="23"/>
  <c r="AC37" i="23"/>
  <c r="AC36" i="23"/>
  <c r="W36" i="23"/>
  <c r="Q36" i="23"/>
  <c r="Y35" i="23"/>
  <c r="AA35" i="23"/>
  <c r="AC35" i="23"/>
  <c r="P70" i="23"/>
  <c r="Q70" i="23"/>
  <c r="Y34" i="23"/>
  <c r="P34" i="23"/>
  <c r="AA34" i="23"/>
  <c r="W26" i="23"/>
  <c r="AC26" i="23"/>
  <c r="Y17" i="23"/>
  <c r="P17" i="23"/>
  <c r="AC13" i="23"/>
  <c r="AA13" i="23"/>
  <c r="AA9" i="23"/>
  <c r="AC9" i="23"/>
  <c r="Y13" i="23"/>
  <c r="AA17" i="23"/>
  <c r="W19" i="23"/>
  <c r="W34" i="23"/>
  <c r="Q30" i="23"/>
  <c r="Q7" i="23"/>
  <c r="W7" i="23"/>
  <c r="AA7" i="23"/>
  <c r="Y49" i="23"/>
  <c r="AC49" i="23"/>
  <c r="P49" i="23"/>
  <c r="Q49" i="23"/>
  <c r="Q54" i="23"/>
  <c r="Q57" i="23"/>
  <c r="Q62" i="23"/>
  <c r="Q65" i="23"/>
  <c r="Y29" i="23"/>
  <c r="W29" i="23"/>
  <c r="P25" i="23"/>
  <c r="AC25" i="23"/>
  <c r="Y21" i="23"/>
  <c r="Q21" i="23"/>
  <c r="W21" i="23"/>
  <c r="Z28" i="15"/>
  <c r="X28" i="15"/>
  <c r="V24" i="15"/>
  <c r="W24" i="15"/>
  <c r="T20" i="15"/>
  <c r="AB20" i="15"/>
  <c r="S16" i="15"/>
  <c r="AA16" i="15"/>
  <c r="T16" i="15"/>
  <c r="R12" i="15"/>
  <c r="X12" i="15"/>
  <c r="U12" i="15"/>
  <c r="U28" i="15"/>
  <c r="Y16" i="15"/>
  <c r="AB24" i="15"/>
  <c r="X20" i="15"/>
  <c r="AA28" i="15"/>
  <c r="Z8" i="15"/>
  <c r="Y24" i="15"/>
  <c r="U20" i="15"/>
  <c r="W8" i="15"/>
  <c r="AA12" i="15"/>
  <c r="T8" i="15"/>
  <c r="Y20" i="15"/>
  <c r="AC8" i="23"/>
  <c r="AC12" i="23"/>
  <c r="Q60" i="23"/>
  <c r="Q68" i="23"/>
  <c r="P51" i="23"/>
  <c r="D29" i="28"/>
  <c r="H8" i="28"/>
  <c r="T4" i="23" a="1"/>
  <c r="T4" i="23" s="1"/>
  <c r="AA26" i="23"/>
  <c r="AA29" i="23"/>
  <c r="AC5" i="23"/>
  <c r="W17" i="23"/>
  <c r="Y6" i="23"/>
  <c r="AC21" i="23"/>
  <c r="AC34" i="23"/>
  <c r="W25" i="23"/>
  <c r="Q17" i="23"/>
  <c r="Q26" i="23"/>
  <c r="Q12" i="23"/>
  <c r="P31" i="23"/>
  <c r="AC31" i="23"/>
  <c r="P23" i="23"/>
  <c r="Y23" i="23"/>
  <c r="P14" i="23"/>
  <c r="W14" i="23"/>
  <c r="Y18" i="23"/>
  <c r="Q18" i="23"/>
  <c r="AA51" i="23"/>
  <c r="AA37" i="23"/>
  <c r="Y40" i="23"/>
  <c r="W42" i="23"/>
  <c r="Y44" i="23"/>
  <c r="AC48" i="23"/>
  <c r="W50" i="23"/>
  <c r="AC47" i="23"/>
  <c r="Q35" i="23"/>
  <c r="P37" i="23"/>
  <c r="P40" i="23"/>
  <c r="P44" i="23"/>
  <c r="P30" i="23"/>
  <c r="AA30" i="23"/>
  <c r="P22" i="23"/>
  <c r="Y22" i="23"/>
  <c r="Q13" i="23"/>
  <c r="W13" i="23"/>
  <c r="Q9" i="23"/>
  <c r="Y9" i="23"/>
  <c r="Y5" i="23"/>
  <c r="AC18" i="23"/>
  <c r="Y47" i="23"/>
  <c r="P52" i="23"/>
  <c r="Q33" i="23"/>
  <c r="Y33" i="23"/>
  <c r="Q25" i="23"/>
  <c r="AA25" i="23"/>
  <c r="P16" i="23"/>
  <c r="Y16" i="23"/>
  <c r="Q8" i="23"/>
  <c r="Y8" i="23"/>
  <c r="W18" i="23"/>
  <c r="W51" i="23"/>
  <c r="Y51" i="23"/>
  <c r="W16" i="23"/>
  <c r="AC17" i="23"/>
  <c r="W30" i="23"/>
  <c r="AA8" i="23"/>
  <c r="AC33" i="23"/>
  <c r="W9" i="23"/>
  <c r="AA22" i="23"/>
  <c r="Y12" i="23"/>
  <c r="P13" i="23"/>
  <c r="P26" i="23"/>
  <c r="Q34" i="23"/>
  <c r="P21" i="23"/>
  <c r="P33" i="23"/>
  <c r="P48" i="23"/>
  <c r="Y48" i="23"/>
  <c r="P46" i="23"/>
  <c r="AC46" i="23"/>
  <c r="Q44" i="23"/>
  <c r="AA44" i="23"/>
  <c r="Y43" i="23"/>
  <c r="W43" i="23"/>
  <c r="Q42" i="23"/>
  <c r="AC42" i="23"/>
  <c r="Q41" i="23"/>
  <c r="AA41" i="23"/>
  <c r="Q39" i="23"/>
  <c r="W39" i="23"/>
  <c r="P38" i="23"/>
  <c r="Y38" i="23"/>
  <c r="W38" i="23"/>
  <c r="P36" i="23"/>
  <c r="AA36" i="23"/>
  <c r="Y36" i="23"/>
  <c r="J27" i="30" l="1"/>
  <c r="K27" i="30" s="1"/>
  <c r="L27" i="30" s="1"/>
  <c r="M27" i="30" s="1"/>
  <c r="L29" i="30"/>
  <c r="M29" i="30" s="1"/>
  <c r="L30" i="30"/>
  <c r="M30" i="30" s="1"/>
  <c r="U3" i="23"/>
  <c r="U4" i="23"/>
  <c r="S5" i="23" a="1"/>
  <c r="S5" i="23" s="1"/>
  <c r="U5" i="23" s="1"/>
  <c r="Z33" i="15"/>
  <c r="AB33" i="15"/>
  <c r="R33" i="15"/>
  <c r="U33" i="15"/>
  <c r="S33" i="15"/>
  <c r="W33" i="15"/>
  <c r="Y33" i="15"/>
  <c r="T33" i="15"/>
  <c r="AA33" i="15"/>
  <c r="V33" i="15"/>
  <c r="X33" i="15"/>
  <c r="E3" i="25"/>
  <c r="T5" i="23" a="1"/>
  <c r="T5" i="23" s="1"/>
  <c r="D30" i="28" a="1"/>
  <c r="N27" i="30" l="1"/>
  <c r="O27" i="30"/>
  <c r="O30" i="30"/>
  <c r="N30" i="30"/>
  <c r="O29" i="30"/>
  <c r="N29" i="30"/>
  <c r="S6" i="23" a="1"/>
  <c r="S6" i="23" s="1"/>
  <c r="D30" i="28"/>
  <c r="D3" i="25" s="1"/>
  <c r="T6" i="23" a="1"/>
  <c r="T6" i="23" s="1"/>
  <c r="T7" i="23" s="1" a="1"/>
  <c r="T7" i="23" s="1"/>
  <c r="S7" i="23" l="1" a="1"/>
  <c r="S7" i="23" s="1"/>
  <c r="U6" i="23"/>
  <c r="T8" i="23" a="1"/>
  <c r="T8" i="23" s="1"/>
  <c r="T9" i="23" s="1" a="1"/>
  <c r="T9" i="23" s="1"/>
  <c r="S8" i="23" l="1" a="1"/>
  <c r="S8" i="23" s="1"/>
  <c r="S9" i="23" s="1" a="1"/>
  <c r="S9" i="23" s="1"/>
  <c r="U9" i="23" s="1"/>
  <c r="U7" i="23"/>
  <c r="T10" i="23" a="1"/>
  <c r="T10" i="23" s="1"/>
  <c r="U8" i="23" l="1"/>
  <c r="S10" i="23" a="1"/>
  <c r="S10" i="23" s="1"/>
  <c r="S11" i="23" s="1" a="1"/>
  <c r="S11" i="23" s="1"/>
  <c r="T11" i="23" a="1"/>
  <c r="T11" i="23" s="1"/>
  <c r="U11" i="23" l="1"/>
  <c r="S12" i="23" a="1"/>
  <c r="S12" i="23" s="1"/>
  <c r="U12" i="23" s="1"/>
  <c r="U10" i="23"/>
  <c r="T12" i="23" a="1"/>
  <c r="T12" i="23" s="1"/>
  <c r="T13" i="23" s="1" a="1"/>
  <c r="T13" i="23" s="1"/>
  <c r="S13" i="23" l="1" a="1"/>
  <c r="S13" i="23" s="1"/>
  <c r="U13" i="23" s="1"/>
  <c r="T14" i="23" a="1"/>
  <c r="T14" i="23" s="1"/>
  <c r="T15" i="23" s="1" a="1"/>
  <c r="T15" i="23" s="1"/>
  <c r="T16" i="23" s="1" a="1"/>
  <c r="T16" i="23" s="1"/>
  <c r="S14" i="23" l="1" a="1"/>
  <c r="S14" i="23" s="1"/>
  <c r="U14" i="23" s="1"/>
  <c r="T18" i="23" a="1"/>
  <c r="T18" i="23" s="1"/>
  <c r="T17" i="23" a="1"/>
  <c r="T17" i="23" s="1"/>
  <c r="T19" i="23" s="1" a="1"/>
  <c r="T19" i="23" s="1"/>
  <c r="T20" i="23" s="1" a="1"/>
  <c r="T20" i="23" s="1"/>
  <c r="S15" i="23" l="1" a="1"/>
  <c r="S15" i="23" s="1"/>
  <c r="U15" i="23" s="1"/>
  <c r="T21" i="23" a="1"/>
  <c r="T21" i="23" s="1"/>
  <c r="T22" i="23" s="1" a="1"/>
  <c r="T22" i="23" s="1"/>
  <c r="T23" i="23" s="1" a="1"/>
  <c r="T23" i="23" s="1"/>
  <c r="T24" i="23" s="1" a="1"/>
  <c r="T24" i="23" s="1"/>
  <c r="T25" i="23" s="1" a="1"/>
  <c r="T25" i="23" s="1"/>
  <c r="T26" i="23" s="1" a="1"/>
  <c r="T26" i="23" s="1"/>
  <c r="T27" i="23" s="1" a="1"/>
  <c r="T27" i="23" s="1"/>
  <c r="T28" i="23" s="1" a="1"/>
  <c r="T28" i="23" s="1"/>
  <c r="T29" i="23" s="1" a="1"/>
  <c r="T29" i="23" s="1"/>
  <c r="T30" i="23" s="1" a="1"/>
  <c r="T30" i="23" s="1"/>
  <c r="T31" i="23" s="1" a="1"/>
  <c r="T31" i="23" s="1"/>
  <c r="T32" i="23" s="1" a="1"/>
  <c r="T32" i="23" s="1"/>
  <c r="T33" i="23" s="1" a="1"/>
  <c r="T33" i="23" s="1"/>
  <c r="T34" i="23" s="1" a="1"/>
  <c r="T34" i="23" s="1"/>
  <c r="T35" i="23" s="1" a="1"/>
  <c r="T35" i="23" s="1"/>
  <c r="T36" i="23" s="1" a="1"/>
  <c r="T36" i="23" s="1"/>
  <c r="T37" i="23" s="1" a="1"/>
  <c r="T37" i="23" s="1"/>
  <c r="T38" i="23" s="1" a="1"/>
  <c r="T38" i="23" s="1"/>
  <c r="T39" i="23" s="1" a="1"/>
  <c r="T39" i="23" s="1"/>
  <c r="T40" i="23" s="1" a="1"/>
  <c r="T40" i="23" s="1"/>
  <c r="T41" i="23" s="1" a="1"/>
  <c r="T41" i="23" s="1"/>
  <c r="T42" i="23" s="1" a="1"/>
  <c r="T42" i="23" s="1"/>
  <c r="T43" i="23" s="1" a="1"/>
  <c r="T43" i="23" s="1"/>
  <c r="T44" i="23" s="1" a="1"/>
  <c r="T44" i="23" s="1"/>
  <c r="T45" i="23" s="1" a="1"/>
  <c r="T45" i="23" s="1"/>
  <c r="T46" i="23" s="1" a="1"/>
  <c r="T46" i="23" s="1"/>
  <c r="T47" i="23" s="1" a="1"/>
  <c r="T47" i="23" s="1"/>
  <c r="T48" i="23" s="1" a="1"/>
  <c r="T48" i="23" s="1"/>
  <c r="T49" i="23" s="1" a="1"/>
  <c r="T49" i="23" s="1"/>
  <c r="T50" i="23" s="1" a="1"/>
  <c r="T50" i="23" s="1"/>
  <c r="T51" i="23" s="1" a="1"/>
  <c r="T51" i="23" s="1"/>
  <c r="T52" i="23" s="1" a="1"/>
  <c r="T52" i="23" s="1"/>
  <c r="S16" i="23" l="1" a="1"/>
  <c r="S16" i="23" s="1"/>
  <c r="U16" i="23" s="1"/>
  <c r="S18" i="23" l="1" a="1"/>
  <c r="S18" i="23" s="1"/>
  <c r="U18" i="23" s="1"/>
  <c r="S17" i="23" a="1"/>
  <c r="S17" i="23" s="1"/>
  <c r="S19" i="23" s="1" a="1"/>
  <c r="S19" i="23" s="1"/>
  <c r="U17" i="23" l="1"/>
  <c r="U19" i="23"/>
  <c r="S20" i="23" a="1"/>
  <c r="S20" i="23" s="1"/>
  <c r="U20" i="23" l="1"/>
  <c r="S21" i="23" a="1"/>
  <c r="S21" i="23" s="1"/>
  <c r="U21" i="23" l="1"/>
  <c r="S22" i="23" a="1"/>
  <c r="S22" i="23" s="1"/>
  <c r="U22" i="23" l="1"/>
  <c r="S23" i="23" a="1"/>
  <c r="S23" i="23" s="1"/>
  <c r="U23" i="23" l="1"/>
  <c r="S24" i="23" a="1"/>
  <c r="S24" i="23" s="1"/>
  <c r="U24" i="23" l="1"/>
  <c r="S25" i="23" a="1"/>
  <c r="S25" i="23" s="1"/>
  <c r="U25" i="23" l="1"/>
  <c r="S26" i="23" a="1"/>
  <c r="S26" i="23" s="1"/>
  <c r="U26" i="23" l="1"/>
  <c r="S27" i="23" a="1"/>
  <c r="S27" i="23" s="1"/>
  <c r="U27" i="23" l="1"/>
  <c r="S28" i="23" a="1"/>
  <c r="S28" i="23" s="1"/>
  <c r="U28" i="23" l="1"/>
  <c r="S29" i="23" a="1"/>
  <c r="S29" i="23" s="1"/>
  <c r="U29" i="23" l="1"/>
  <c r="S30" i="23" a="1"/>
  <c r="S30" i="23" s="1"/>
  <c r="U30" i="23" l="1"/>
  <c r="S31" i="23" a="1"/>
  <c r="S31" i="23" s="1"/>
  <c r="U31" i="23" l="1"/>
  <c r="S32" i="23" a="1"/>
  <c r="S32" i="23" s="1"/>
  <c r="U32" i="23" l="1"/>
  <c r="S33" i="23" a="1"/>
  <c r="S33" i="23" s="1"/>
  <c r="U33" i="23" l="1"/>
  <c r="S34" i="23" a="1"/>
  <c r="S34" i="23" s="1"/>
  <c r="U34" i="23" l="1"/>
  <c r="S35" i="23" a="1"/>
  <c r="S35" i="23" s="1"/>
  <c r="U35" i="23" l="1"/>
  <c r="S36" i="23" a="1"/>
  <c r="S36" i="23" s="1"/>
  <c r="U36" i="23" l="1"/>
  <c r="S37" i="23" a="1"/>
  <c r="S37" i="23" s="1"/>
  <c r="U37" i="23" l="1"/>
  <c r="S38" i="23" a="1"/>
  <c r="S38" i="23" s="1"/>
  <c r="U38" i="23" l="1"/>
  <c r="S39" i="23" a="1"/>
  <c r="S39" i="23" s="1"/>
  <c r="U39" i="23" l="1"/>
  <c r="S40" i="23" a="1"/>
  <c r="S40" i="23" s="1"/>
  <c r="U40" i="23" l="1"/>
  <c r="S41" i="23" a="1"/>
  <c r="S41" i="23" s="1"/>
  <c r="U41" i="23" l="1"/>
  <c r="S42" i="23" a="1"/>
  <c r="S42" i="23" s="1"/>
  <c r="U42" i="23" l="1"/>
  <c r="S43" i="23" a="1"/>
  <c r="S43" i="23" s="1"/>
  <c r="U43" i="23" l="1"/>
  <c r="S44" i="23" a="1"/>
  <c r="S44" i="23" s="1"/>
  <c r="U44" i="23" l="1"/>
  <c r="S45" i="23" a="1"/>
  <c r="S45" i="23" s="1"/>
  <c r="U45" i="23" l="1"/>
  <c r="S46" i="23" a="1"/>
  <c r="S46" i="23" s="1"/>
  <c r="U46" i="23" l="1"/>
  <c r="S47" i="23" a="1"/>
  <c r="S47" i="23" s="1"/>
  <c r="U47" i="23" l="1"/>
  <c r="S48" i="23" a="1"/>
  <c r="S48" i="23" s="1"/>
  <c r="U48" i="23" l="1"/>
  <c r="S49" i="23" a="1"/>
  <c r="S49" i="23" s="1"/>
  <c r="U49" i="23" l="1"/>
  <c r="S50" i="23" a="1"/>
  <c r="S50" i="23" s="1"/>
  <c r="U50" i="23" l="1"/>
  <c r="S51" i="23" a="1"/>
  <c r="S51" i="23" s="1"/>
  <c r="U51" i="23" l="1"/>
  <c r="S52" i="23" a="1"/>
  <c r="S52" i="23" s="1"/>
  <c r="U52" i="23" s="1"/>
  <c r="D5" i="25" l="1"/>
  <c r="D4" i="25" s="1"/>
  <c r="I30" i="28" a="1"/>
  <c r="E30" i="28" a="1"/>
  <c r="J30" i="28" a="1"/>
  <c r="L30" i="28" a="1"/>
  <c r="K30" i="28" a="1"/>
  <c r="G30" i="28" a="1"/>
  <c r="H30" i="28" a="1"/>
  <c r="E30" i="28" l="1"/>
  <c r="I30" i="28"/>
  <c r="J30" i="28"/>
  <c r="G30" i="28"/>
  <c r="K30" i="28"/>
  <c r="H30" i="28"/>
  <c r="L30" i="28"/>
  <c r="F3" i="25"/>
  <c r="F30" i="28" a="1"/>
  <c r="J31" i="28" a="1"/>
  <c r="L31" i="28" a="1"/>
  <c r="K31" i="28" a="1"/>
  <c r="J31" i="28" l="1"/>
  <c r="L31" i="28"/>
  <c r="F30" i="28"/>
  <c r="F4" i="25" s="1"/>
  <c r="F5" i="25" s="1"/>
  <c r="K31" i="28"/>
  <c r="J32" i="28" a="1"/>
  <c r="L32" i="28" a="1"/>
  <c r="K32" i="28" a="1"/>
  <c r="K32" i="28" l="1"/>
  <c r="L32" i="28"/>
  <c r="J32" i="28"/>
  <c r="J33" i="28" a="1"/>
  <c r="K33" i="28" a="1"/>
  <c r="L33" i="28" a="1"/>
  <c r="L33" i="28" l="1"/>
  <c r="J33" i="28"/>
  <c r="K33" i="28"/>
  <c r="J34" i="28" a="1"/>
  <c r="L34" i="28" a="1"/>
  <c r="K34" i="28" a="1"/>
  <c r="K34" i="28" l="1"/>
  <c r="J34" i="28"/>
  <c r="L34" i="28"/>
  <c r="K35" i="28" a="1"/>
  <c r="L35" i="28" a="1"/>
  <c r="J35" i="28" a="1"/>
  <c r="K35" i="28" l="1"/>
  <c r="L35" i="28"/>
  <c r="J35" i="28"/>
  <c r="J36" i="28" a="1"/>
  <c r="K36" i="28" a="1"/>
  <c r="L36" i="28" a="1"/>
  <c r="J36" i="28" l="1"/>
  <c r="L36" i="28"/>
  <c r="K36" i="28"/>
  <c r="L37" i="28" a="1"/>
  <c r="K37" i="28" a="1"/>
  <c r="J37" i="28" a="1"/>
  <c r="L37" i="28" l="1"/>
  <c r="K37" i="28"/>
  <c r="J37" i="28"/>
  <c r="K38" i="28" a="1"/>
  <c r="L38" i="28" a="1"/>
  <c r="J38" i="28" a="1"/>
  <c r="J38" i="28" l="1"/>
  <c r="K38" i="28"/>
  <c r="L38" i="28"/>
  <c r="L39" i="28" a="1"/>
  <c r="J39" i="28" a="1"/>
  <c r="K39" i="28" a="1"/>
  <c r="L39" i="28" l="1"/>
  <c r="K39" i="28"/>
  <c r="J39" i="28"/>
  <c r="J40" i="28" a="1"/>
  <c r="K40" i="28" a="1"/>
  <c r="L40" i="28" a="1"/>
  <c r="K40" i="28" l="1"/>
  <c r="J40" i="28"/>
  <c r="L40" i="28"/>
  <c r="L41" i="28" a="1"/>
  <c r="J41" i="28" a="1"/>
  <c r="K41" i="28" a="1"/>
  <c r="J41" i="28" l="1"/>
  <c r="L41" i="28"/>
  <c r="K41" i="28"/>
  <c r="L42" i="28" a="1"/>
  <c r="J42" i="28" a="1"/>
  <c r="K42" i="28" a="1"/>
  <c r="J42" i="28" l="1"/>
  <c r="K42" i="28"/>
  <c r="L42" i="2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tc={079127E0-0919-4D1B-8237-ECCD781F0313}</author>
    <author>tc={C412BFC1-4502-41EF-B1A8-F8607D216AFA}</author>
    <author>tc={2A40BC1B-B471-4868-BEF6-DC0661ACA129}</author>
    <author>tc={B0D00B3C-1300-4C27-93F5-6702699FAD53}</author>
    <author>tc={9C55C995-D49C-4FAE-8C9A-2C239F40D2A4}</author>
    <author>tc={91F80E31-52F2-4C8F-AA05-FEE27333BF51}</author>
    <author>tc={E97EDD85-B004-4BC4-84D8-AF577801E9FC}</author>
    <author>tc={064B0941-2DA2-4DE9-B7B8-E291AA272CC4}</author>
    <author>tc={78D1E31D-B300-480C-8166-90E0C2BE7879}</author>
    <author>tc={859F7726-DBA9-47C4-9E2E-20E38824CD1C}</author>
    <author>tc={866429DF-E5B9-42A0-BFA1-080922A3744D}</author>
    <author>tc={D1705BF7-5209-4A1A-8FCF-EB1AE655F463}</author>
    <author>tc={9687AA3C-0175-4632-A636-0898D429B988}</author>
    <author>tc={66501675-41CA-4B2C-919B-629D27CBE95F}</author>
    <author>tc={932F978E-DE50-4C9C-B6BE-A332DC71110D}</author>
    <author>tc={EA62E2CB-4BA4-4300-BF73-AB684A05DA80}</author>
  </authors>
  <commentList>
    <comment ref="CV3" authorId="0" shapeId="0" xr:uid="{00000000-0006-0000-0500-000001000000}">
      <text>
        <r>
          <rPr>
            <sz val="11"/>
            <color theme="1"/>
            <rFont val="Calibri"/>
            <family val="2"/>
            <scheme val="minor"/>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precio mínimo dividido por .699
</t>
        </r>
      </text>
    </comment>
    <comment ref="CY3" authorId="1" shapeId="0" xr:uid="{00000000-0006-0000-0500-000002000000}">
      <text>
        <r>
          <rPr>
            <sz val="11"/>
            <color theme="1"/>
            <rFont val="Calibri"/>
            <family val="2"/>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precio mínimo dividido por .4199</t>
        </r>
      </text>
    </comment>
    <comment ref="DE3" authorId="2" shapeId="0" xr:uid="{00000000-0006-0000-0500-000003000000}">
      <text>
        <r>
          <rPr>
            <sz val="11"/>
            <color theme="1"/>
            <rFont val="Calibri"/>
            <family val="2"/>
            <scheme val="minor"/>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precio mínimo dividido por .699
</t>
        </r>
      </text>
    </comment>
    <comment ref="DH3" authorId="3" shapeId="0" xr:uid="{00000000-0006-0000-0500-000004000000}">
      <text>
        <r>
          <rPr>
            <sz val="11"/>
            <color theme="1"/>
            <rFont val="Calibri"/>
            <family val="2"/>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precio mínimo dividido por .4199</t>
        </r>
      </text>
    </comment>
    <comment ref="DN3" authorId="4" shapeId="0" xr:uid="{00000000-0006-0000-0500-000005000000}">
      <text>
        <r>
          <rPr>
            <sz val="11"/>
            <color theme="1"/>
            <rFont val="Calibri"/>
            <family val="2"/>
            <scheme val="minor"/>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precio mínimo dividido por .699
</t>
        </r>
      </text>
    </comment>
    <comment ref="DQ3" authorId="5" shapeId="0" xr:uid="{00000000-0006-0000-0500-000006000000}">
      <text>
        <r>
          <rPr>
            <sz val="11"/>
            <color theme="1"/>
            <rFont val="Calibri"/>
            <family val="2"/>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precio mínimo dividido por .4199</t>
        </r>
      </text>
    </comment>
    <comment ref="DW3" authorId="6" shapeId="0" xr:uid="{00000000-0006-0000-0500-000007000000}">
      <text>
        <r>
          <rPr>
            <sz val="11"/>
            <color theme="1"/>
            <rFont val="Calibri"/>
            <family val="2"/>
            <scheme val="minor"/>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precio mínimo dividido por .699
</t>
        </r>
      </text>
    </comment>
    <comment ref="DZ3" authorId="7" shapeId="0" xr:uid="{00000000-0006-0000-0500-000008000000}">
      <text>
        <r>
          <rPr>
            <sz val="11"/>
            <color theme="1"/>
            <rFont val="Calibri"/>
            <family val="2"/>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precio mínimo dividido por .4199</t>
        </r>
      </text>
    </comment>
    <comment ref="EF3" authorId="8" shapeId="0" xr:uid="{00000000-0006-0000-0500-000009000000}">
      <text>
        <r>
          <rPr>
            <sz val="11"/>
            <color theme="1"/>
            <rFont val="Calibri"/>
            <family val="2"/>
            <scheme val="minor"/>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precio mínimo dividido por .699
</t>
        </r>
      </text>
    </comment>
    <comment ref="EI3" authorId="9" shapeId="0" xr:uid="{00000000-0006-0000-0500-00000A000000}">
      <text>
        <r>
          <rPr>
            <sz val="11"/>
            <color theme="1"/>
            <rFont val="Calibri"/>
            <family val="2"/>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precio mínimo dividido por .4199</t>
        </r>
      </text>
    </comment>
    <comment ref="EO3" authorId="10" shapeId="0" xr:uid="{00000000-0006-0000-0500-00000B000000}">
      <text>
        <r>
          <rPr>
            <sz val="11"/>
            <color theme="1"/>
            <rFont val="Calibri"/>
            <family val="2"/>
            <scheme val="minor"/>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precio mínimo dividido por .699
</t>
        </r>
      </text>
    </comment>
    <comment ref="ER3" authorId="11" shapeId="0" xr:uid="{00000000-0006-0000-0500-00000C000000}">
      <text>
        <r>
          <rPr>
            <sz val="11"/>
            <color theme="1"/>
            <rFont val="Calibri"/>
            <family val="2"/>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precio mínimo dividido por .4199</t>
        </r>
      </text>
    </comment>
    <comment ref="EX3" authorId="12" shapeId="0" xr:uid="{00000000-0006-0000-0500-00000D000000}">
      <text>
        <r>
          <rPr>
            <sz val="11"/>
            <color theme="1"/>
            <rFont val="Calibri"/>
            <family val="2"/>
            <scheme val="minor"/>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precio mínimo dividido por .699
</t>
        </r>
      </text>
    </comment>
    <comment ref="FA3" authorId="13" shapeId="0" xr:uid="{00000000-0006-0000-0500-00000E000000}">
      <text>
        <r>
          <rPr>
            <sz val="11"/>
            <color theme="1"/>
            <rFont val="Calibri"/>
            <family val="2"/>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precio mínimo dividido por .4199</t>
        </r>
      </text>
    </comment>
    <comment ref="FG3" authorId="14" shapeId="0" xr:uid="{00000000-0006-0000-0500-00000F000000}">
      <text>
        <r>
          <rPr>
            <sz val="11"/>
            <color theme="1"/>
            <rFont val="Calibri"/>
            <family val="2"/>
            <scheme val="minor"/>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precio mínimo dividido por .699
</t>
        </r>
      </text>
    </comment>
    <comment ref="FJ3" authorId="15" shapeId="0" xr:uid="{00000000-0006-0000-0500-000010000000}">
      <text>
        <r>
          <rPr>
            <sz val="11"/>
            <color theme="1"/>
            <rFont val="Calibri"/>
            <family val="2"/>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precio mínimo dividido por .4199</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<sst xmlns="http://schemas.openxmlformats.org/spreadsheetml/2006/main" count="99096" uniqueCount="42578">
  <si>
    <t>MIEEPP03050001</t>
  </si>
  <si>
    <t>PELICULA PALETIZADO CALIBRE 80 ANCHO 20"  EN ROLLO -- PELPA20 --</t>
  </si>
  <si>
    <t>pieza</t>
  </si>
  <si>
    <t>MIEEPP03110001</t>
  </si>
  <si>
    <t>PELICULA PALETIZADO CALIBRE 80 ANCHO 5"  EN ROLLO -- PELPA5 --</t>
  </si>
  <si>
    <t>MIEECC00010000</t>
  </si>
  <si>
    <t>Kg</t>
  </si>
  <si>
    <t>MEKPTA18210001</t>
  </si>
  <si>
    <t>TAPA PROTECTOR ESQUINERO PARA ESPESOR DE 28 mm (CODIGO AMI-100) PLASTICO -- TAPEQ100</t>
  </si>
  <si>
    <t>MVLREF00634532</t>
  </si>
  <si>
    <t>ESPUMA FLEXIBLE  ROLLO DE 2.0 X 105 m ESPESOR 1/8"  POLIFOAM DE POLIURETANO - "ESPR210518"</t>
  </si>
  <si>
    <t>rollo</t>
  </si>
  <si>
    <t>MIEEMA00010100</t>
  </si>
  <si>
    <t>ROLLO DE CINTA MASKING TAPE  ANCHO 12 mm MARCA TUCK  -- MASQ12T --</t>
  </si>
  <si>
    <t>MIEECI00140600</t>
  </si>
  <si>
    <t>ROLLO DE CINTA ADHESIVA  ANCHO 48 mm X 150.0 m LINEALES EN POLIPROPILENO COLOR TRANSPARENTE  -- CT48 --</t>
  </si>
  <si>
    <t>MIMCSQCR010000</t>
  </si>
  <si>
    <t>ESQUINERO DE CARTON EN PAPEL KRAFT DE 2" X 2" X 4mm DE ESPESOR, (160 puntos) CON LONGITUD DE 180.0 cm   -- EQCAK224180</t>
  </si>
  <si>
    <t>MVLABA100000T1</t>
  </si>
  <si>
    <t>ESQUINERO DE POLIFOAM VERDE DENSO ½ DE 2” X 2” X 2 m - "ESPVD"</t>
  </si>
  <si>
    <t>MVLMMR050000E2</t>
  </si>
  <si>
    <t>MADERA PARA EMBALAJE DE 3/4" (19 mm.) DE ESPESOR, 100 mm. (10 cms.) DE ANCHO Y 2500 mm. (2.50 mts.) DE LARGO, CON CERTIFICADO PARA EXPORTAR - "ME2510EX"</t>
  </si>
  <si>
    <t>MVLMMR050000E4</t>
  </si>
  <si>
    <t>MADERA PARA EMBALAJE DE 3/4" (19 mm.) DE ESPESOR, 80 mm. (8 cms.) DE ANCHO Y 5000 mm. (5.00 mts.) DE LARGO, CON CERTIFICADO PARA EXPORTAR - "ME508EX"</t>
  </si>
  <si>
    <t>MVLMTN010106F4</t>
  </si>
  <si>
    <t>TABLON DE MADERA DE PINO DE PRIMERA DE 2400 X 300 mm ESPESOR 19 mm CON CERTIFICACION PARA EXPORTACION - "TMP24319EX"</t>
  </si>
  <si>
    <t>MVLMTN010114F4</t>
  </si>
  <si>
    <t>TABLON DE MADERA DE PINO DE PRIMERA DE 2400 X 300 mm ESPESOR 38 mm CON CERTIFICACION PARA EXPORTACION - "TMP243EX"</t>
  </si>
  <si>
    <t>MLEMOS02010400</t>
  </si>
  <si>
    <t>OSB NATURAL HOJA 4 X 8 ESPESOR 12 mm -- OSB48</t>
  </si>
  <si>
    <t>Hoja</t>
  </si>
  <si>
    <t>MLEUCL42500078</t>
  </si>
  <si>
    <t>CLAVO EN ROLLO 2"  PARA CLAVADORA  NEUMATICA  - "CLENR2CA"</t>
  </si>
  <si>
    <t>caja</t>
  </si>
  <si>
    <t>MVLUPI03452101</t>
  </si>
  <si>
    <t>PIJA CABEZA PLANA PHILLIPS 8 X 1 1/4" PARA TABLAROCA PAVONADO - "PITR114"</t>
  </si>
  <si>
    <t>MVLUPI03472101</t>
  </si>
  <si>
    <t>PIJA CABEZA PLANA PHILLIPS 8 X 1" PARA TABLAROCA PAVONADO - ""PITR1""</t>
  </si>
  <si>
    <t>MVLUPI03482101</t>
  </si>
  <si>
    <t>PIJA CABEZA PLANA PHILLIPS 8 X 1/2" PARA TABLAROCA PAVONADO - ""PITR12""</t>
  </si>
  <si>
    <t>MVLUPI03492101</t>
  </si>
  <si>
    <t>PIJA CABEZA PLANA PHILLIPS 8 X 3/4" PARA TABLAROCA PAVONADO - ""PITR34"""</t>
  </si>
  <si>
    <t>MIMCFLPL010001</t>
  </si>
  <si>
    <t>FLEJE DE PLASTICO DE 1/2"  (EN ROLLO) -- FL1/2PL --</t>
  </si>
  <si>
    <t>MIMCGRPF030000</t>
  </si>
  <si>
    <t>GRAPA PARA FLEJE DE 12" (19 X 50 mm)   -- GRFL121950 --</t>
  </si>
  <si>
    <t>MVLAQT010000L0</t>
  </si>
  <si>
    <t>PAQUETE DE ETIQUETA ADH 21.6X27.9CM -1085165101-SV 25 HOJAS TAMAÑO CARTA AUTOADHERIBLES -- ETQADH</t>
  </si>
  <si>
    <t>-</t>
  </si>
  <si>
    <t>MVLPTA270000F0</t>
  </si>
  <si>
    <t>MLEAAR03000000</t>
  </si>
  <si>
    <t>1:20 R/C VW BEETLE 4718487746361 27026    - "27026"</t>
  </si>
  <si>
    <t>MLEAAR17000000</t>
  </si>
  <si>
    <t>1:24 LAMBORGHINIHURACAN PERFORMANTE VERSION 4718487746699 27059    - "27059"</t>
  </si>
  <si>
    <t>MLEAAR16000000</t>
  </si>
  <si>
    <t>1:24 LAMBORGHINILP770-4 CENTENNIAL EDITION 4718487746354 27058    - "27058"</t>
  </si>
  <si>
    <t>MLEAAR15000000</t>
  </si>
  <si>
    <t>1:24 R/C AUDI R8 4718487746347 27057    - "27057"</t>
  </si>
  <si>
    <t>lt</t>
  </si>
  <si>
    <t>jgo</t>
  </si>
  <si>
    <t>hoja</t>
  </si>
  <si>
    <t>Y1</t>
  </si>
  <si>
    <t xml:space="preserve">ACRILICO, ECOMARMOL  FROSTED VERDE L-051 </t>
  </si>
  <si>
    <t>Y2</t>
  </si>
  <si>
    <t xml:space="preserve">ACRILICO, ECOMARMOL  VIOLET </t>
  </si>
  <si>
    <t>Y3</t>
  </si>
  <si>
    <t xml:space="preserve">ACRILICO, ECOMARMOL  CRISTAL BLUE </t>
  </si>
  <si>
    <t>Y4</t>
  </si>
  <si>
    <t xml:space="preserve">ACRILICO, ECOMARMOL  SOFT BLUE </t>
  </si>
  <si>
    <t>Y5</t>
  </si>
  <si>
    <t xml:space="preserve">ACRILICO, ECOMARMOL  LEMON </t>
  </si>
  <si>
    <t>Y6</t>
  </si>
  <si>
    <t xml:space="preserve">ACRILICO, ECOMARMOL  OLIVE </t>
  </si>
  <si>
    <t>Y7</t>
  </si>
  <si>
    <t xml:space="preserve">ACRILICO, ECOMARMOL  MING BLUE </t>
  </si>
  <si>
    <t>Y8</t>
  </si>
  <si>
    <t xml:space="preserve">ACRILICO, ECOMARMOL  YELLOW </t>
  </si>
  <si>
    <t>Y9</t>
  </si>
  <si>
    <t xml:space="preserve">ACRILICO, ECOMARMOL  RED </t>
  </si>
  <si>
    <t>M22</t>
  </si>
  <si>
    <t xml:space="preserve">CHAPA DE MADERA GRIS DS-2698 </t>
  </si>
  <si>
    <t>M3</t>
  </si>
  <si>
    <t xml:space="preserve">CHAPA DE MADERA OKUME DOS CARAS </t>
  </si>
  <si>
    <t>M701</t>
  </si>
  <si>
    <t xml:space="preserve">CHAPA DE MADERA DANISH MAPLE </t>
  </si>
  <si>
    <t>M729</t>
  </si>
  <si>
    <t xml:space="preserve">CHAPA DE MADERA MAPLE RIFT </t>
  </si>
  <si>
    <t>M739</t>
  </si>
  <si>
    <t xml:space="preserve">CHAPA DE MADERA EBONY PREMIUM </t>
  </si>
  <si>
    <t>M1038</t>
  </si>
  <si>
    <t xml:space="preserve">CHAPA DE MADERA CHAPA TZALAM </t>
  </si>
  <si>
    <t>M708</t>
  </si>
  <si>
    <t xml:space="preserve">CHAPA DE MADERA ENGLISH OAK RIFT </t>
  </si>
  <si>
    <t>M733</t>
  </si>
  <si>
    <t xml:space="preserve">CHAPA DE MADERA PALISANDRO PREMIUM </t>
  </si>
  <si>
    <t>M734</t>
  </si>
  <si>
    <t xml:space="preserve">CHAPA DE MADERA WALNUT RIFT </t>
  </si>
  <si>
    <t>M735</t>
  </si>
  <si>
    <t xml:space="preserve">CHAPA DE MADERA FRENCH WALNUT PREMIUM </t>
  </si>
  <si>
    <t>M738</t>
  </si>
  <si>
    <t xml:space="preserve">CHAPA DE MADERA ANTRACITE RIFT </t>
  </si>
  <si>
    <t>M785</t>
  </si>
  <si>
    <t xml:space="preserve">CHAPA DE MADERA EBONY LEGACY </t>
  </si>
  <si>
    <t>B268</t>
  </si>
  <si>
    <t xml:space="preserve">ACABADO MADERA GREY 1262-30 GREEN LAM </t>
  </si>
  <si>
    <t>M1</t>
  </si>
  <si>
    <t xml:space="preserve">CHAPA DE MADERA MAPLE DOS CARAS </t>
  </si>
  <si>
    <t>B1073</t>
  </si>
  <si>
    <t xml:space="preserve">ACABADO MADERA RUSSET LINOSA </t>
  </si>
  <si>
    <t>B742</t>
  </si>
  <si>
    <t xml:space="preserve">ACABADO MADERA BEECH </t>
  </si>
  <si>
    <t>B719</t>
  </si>
  <si>
    <t xml:space="preserve">ACABADO MADERA GREY </t>
  </si>
  <si>
    <t>B726</t>
  </si>
  <si>
    <t xml:space="preserve">ACABADO MADERA RED </t>
  </si>
  <si>
    <t>B744</t>
  </si>
  <si>
    <t xml:space="preserve">ACABADO MADERA FROSTY WHITE </t>
  </si>
  <si>
    <t>B761</t>
  </si>
  <si>
    <t xml:space="preserve">ACABADO MADERA ANTRACITA LIGHT TX </t>
  </si>
  <si>
    <t>B718</t>
  </si>
  <si>
    <t xml:space="preserve">ACABADO MADERA SOFT GREY </t>
  </si>
  <si>
    <t>B751</t>
  </si>
  <si>
    <t xml:space="preserve">ACABADO MADERA IVORY NEW </t>
  </si>
  <si>
    <t>E378</t>
  </si>
  <si>
    <t xml:space="preserve">TIPO DE MATERIAL DUST 268-30 GREEN LAM </t>
  </si>
  <si>
    <t>E383</t>
  </si>
  <si>
    <t xml:space="preserve">TIPO DE MATERIAL PEARL GREY 275-30 GREEN LAM </t>
  </si>
  <si>
    <t>B1009</t>
  </si>
  <si>
    <t xml:space="preserve">ACABADO MADERA AMARILLO CO </t>
  </si>
  <si>
    <t>B1010</t>
  </si>
  <si>
    <t xml:space="preserve">ACABADO MADERA VERDE LIMA CO </t>
  </si>
  <si>
    <t>B283</t>
  </si>
  <si>
    <t xml:space="preserve">ACABADO MADERA PEARL GREY 1275-30 GREEN LAM </t>
  </si>
  <si>
    <t>B202</t>
  </si>
  <si>
    <t xml:space="preserve">ACABADO MADERA WILSON LINER ARENA 549 </t>
  </si>
  <si>
    <t>B239</t>
  </si>
  <si>
    <t xml:space="preserve">ACABADO MADERA CAOBA 374 </t>
  </si>
  <si>
    <t>B721</t>
  </si>
  <si>
    <t xml:space="preserve">ACABADO MADERA BLACK </t>
  </si>
  <si>
    <t>B746</t>
  </si>
  <si>
    <t xml:space="preserve">ACABADO MADERA WHITE ASH TX </t>
  </si>
  <si>
    <t>B1</t>
  </si>
  <si>
    <t xml:space="preserve">ACABADO MADERA ARCE 300 (DESCONTINUADO) </t>
  </si>
  <si>
    <t xml:space="preserve">ACABADO MADERA NEGRO 595 </t>
  </si>
  <si>
    <t>B12</t>
  </si>
  <si>
    <t xml:space="preserve">ACABADO MADERA NOGAL CLARO 398 </t>
  </si>
  <si>
    <t>B13</t>
  </si>
  <si>
    <t xml:space="preserve">ACABADO MADERA WENGUE 214 REXCEL  (DESCONTINUADO) </t>
  </si>
  <si>
    <t>B14</t>
  </si>
  <si>
    <t xml:space="preserve">ACABADO MADERA BLANCO 570 </t>
  </si>
  <si>
    <t>B15</t>
  </si>
  <si>
    <t xml:space="preserve">ACABADO MADERA HAYA (LAMINADOS CAMACHO) </t>
  </si>
  <si>
    <t>B3</t>
  </si>
  <si>
    <t xml:space="preserve">ACABADO MADERA CEREZO SIERRA (DESCONTINUADO) </t>
  </si>
  <si>
    <t>B57</t>
  </si>
  <si>
    <t xml:space="preserve">ACABADO MADERA HAYA NATURAL </t>
  </si>
  <si>
    <t xml:space="preserve">ACABADO MADERA BLANCO FROSTY - MASISA </t>
  </si>
  <si>
    <t>B6</t>
  </si>
  <si>
    <t xml:space="preserve">ACABADO MADERA GRIS 590 (DESCONTINUADO) </t>
  </si>
  <si>
    <t xml:space="preserve">ACABADO MADERA ARENA - MASISA </t>
  </si>
  <si>
    <t xml:space="preserve">ACABADO MADERA TAMARINDO - MASISA </t>
  </si>
  <si>
    <t>B7</t>
  </si>
  <si>
    <t xml:space="preserve">ACABADO MADERA GRIS CALIDO 591  (DESCONTINUADO) </t>
  </si>
  <si>
    <t>B702</t>
  </si>
  <si>
    <t xml:space="preserve">ACABADO MADERA MAPLE </t>
  </si>
  <si>
    <t>B703</t>
  </si>
  <si>
    <t xml:space="preserve">ACABADO MADERA CHERRY </t>
  </si>
  <si>
    <t>B705</t>
  </si>
  <si>
    <t xml:space="preserve">ACABADO MADERA NAVAJO CHERRY </t>
  </si>
  <si>
    <t>B708</t>
  </si>
  <si>
    <t xml:space="preserve">ACABADO MADERA ENGLISH OAK </t>
  </si>
  <si>
    <t>B709</t>
  </si>
  <si>
    <t xml:space="preserve">ACABADO MADERA WALNUT </t>
  </si>
  <si>
    <t xml:space="preserve">ACABADO MADERA GRIS - MASISA </t>
  </si>
  <si>
    <t>B710</t>
  </si>
  <si>
    <t xml:space="preserve">ACABADO MADERA FRENCH WALNUT </t>
  </si>
  <si>
    <t>B712</t>
  </si>
  <si>
    <t xml:space="preserve">ACABADO MADERA WENGUE </t>
  </si>
  <si>
    <t>B713</t>
  </si>
  <si>
    <t xml:space="preserve">ACABADO MADERA ANTRACITE OAK </t>
  </si>
  <si>
    <t>B716</t>
  </si>
  <si>
    <t xml:space="preserve">ACABADO MADERA WHITE ASH </t>
  </si>
  <si>
    <t>B717</t>
  </si>
  <si>
    <t xml:space="preserve">ACABADO MADERA IVORY </t>
  </si>
  <si>
    <t xml:space="preserve">ACABADO MADERA ARCE MAPLE - MASISA </t>
  </si>
  <si>
    <t>B747</t>
  </si>
  <si>
    <t xml:space="preserve">ACABADO MADERA ANTRACITE OAK TX </t>
  </si>
  <si>
    <t>B8</t>
  </si>
  <si>
    <t xml:space="preserve">ACABADO MADERA OYAMEL 303 </t>
  </si>
  <si>
    <t xml:space="preserve">ACABADO MADERA HAYA NATURAL - MASISA </t>
  </si>
  <si>
    <t>B10</t>
  </si>
  <si>
    <t xml:space="preserve">ACABADO MADERA CEREZO 372 </t>
  </si>
  <si>
    <t>B11</t>
  </si>
  <si>
    <t xml:space="preserve">ACABADO MADERA BLANCO ANTIGUO 572 </t>
  </si>
  <si>
    <t>B2</t>
  </si>
  <si>
    <t xml:space="preserve">ACABADO MADERA ARENA 549 (DESCONTINUADO) </t>
  </si>
  <si>
    <t>B4</t>
  </si>
  <si>
    <t xml:space="preserve">ACABADO MADERA CHICLE 592 </t>
  </si>
  <si>
    <t>B47</t>
  </si>
  <si>
    <t xml:space="preserve">ACABADO MADERA ROJO BASICO 518 REXCEL  (DESCONTINUADO) </t>
  </si>
  <si>
    <t>B5</t>
  </si>
  <si>
    <t xml:space="preserve">ACABADO MADERA GRAFITO 752 (DESCONTINUADO) </t>
  </si>
  <si>
    <t xml:space="preserve">ACABADO MADERA CEREZO PREMIUM - MASISA </t>
  </si>
  <si>
    <t xml:space="preserve">ACABADO MADERA WENGUE - MASISA </t>
  </si>
  <si>
    <t xml:space="preserve">ACABADO MADERA GRIS NIEBLA - MASISA (DESCONTINUADO) </t>
  </si>
  <si>
    <t>B706</t>
  </si>
  <si>
    <t xml:space="preserve">ACABADO MADERA MAHOGANY </t>
  </si>
  <si>
    <t>B720</t>
  </si>
  <si>
    <t xml:space="preserve">ACABADO MADERA GRAFITO </t>
  </si>
  <si>
    <t xml:space="preserve">ACABADO MADERA NEGRO - MASISA </t>
  </si>
  <si>
    <t>B743</t>
  </si>
  <si>
    <t xml:space="preserve">ACABADO MADERA SAND </t>
  </si>
  <si>
    <t>B769</t>
  </si>
  <si>
    <t xml:space="preserve">ACABADO MADERA DARK ASH LP </t>
  </si>
  <si>
    <t>B770</t>
  </si>
  <si>
    <t xml:space="preserve">ACABADO MADERA LIGHT ASH LP </t>
  </si>
  <si>
    <t>B799</t>
  </si>
  <si>
    <t xml:space="preserve">ACABADO MADERA ANTRACITA LIGHT </t>
  </si>
  <si>
    <t>B804</t>
  </si>
  <si>
    <t xml:space="preserve">ACABADO MADERA LARICINA SIBERIA </t>
  </si>
  <si>
    <t>B806</t>
  </si>
  <si>
    <t xml:space="preserve">ACABADO MADERA ROBLE MERIDA TX </t>
  </si>
  <si>
    <t>B807</t>
  </si>
  <si>
    <t xml:space="preserve">ACABADO MADERA FRESNO BRUMA TX </t>
  </si>
  <si>
    <t xml:space="preserve">ACABADO MADERA PLATINA - MASISA </t>
  </si>
  <si>
    <t>B88</t>
  </si>
  <si>
    <t xml:space="preserve">ACABADO MADERA ROVERE GRIS LL-0382T11S - LAMINOVA </t>
  </si>
  <si>
    <t>B9</t>
  </si>
  <si>
    <t xml:space="preserve">ACABADO MADERA PIEL BLANCA 829 </t>
  </si>
  <si>
    <t>B999</t>
  </si>
  <si>
    <t xml:space="preserve">ACABADO MADERA ACABADO MADERA OBSOLETO </t>
  </si>
  <si>
    <t>B1039</t>
  </si>
  <si>
    <t xml:space="preserve">ACABADO MADERA GRIS HUMO INFONAVIT </t>
  </si>
  <si>
    <t>B805</t>
  </si>
  <si>
    <t xml:space="preserve">ACABADO MADERA NOGAL NEO TX </t>
  </si>
  <si>
    <t>m</t>
  </si>
  <si>
    <t>m2</t>
  </si>
  <si>
    <t>J3522</t>
  </si>
  <si>
    <t xml:space="preserve">ASIENTO ANTRACITELB1 </t>
  </si>
  <si>
    <t>J3523</t>
  </si>
  <si>
    <t xml:space="preserve">ASIENTO NARANJALB1 </t>
  </si>
  <si>
    <t>J3524</t>
  </si>
  <si>
    <t xml:space="preserve">ASIENTO VERDELB1 </t>
  </si>
  <si>
    <t>J3525</t>
  </si>
  <si>
    <t xml:space="preserve">ASIENTO AZULLB1 </t>
  </si>
  <si>
    <t xml:space="preserve">ASIENTO BLANCO </t>
  </si>
  <si>
    <t>D4043</t>
  </si>
  <si>
    <t xml:space="preserve">ACABADO TEXTIL SERENITY OBSCURO </t>
  </si>
  <si>
    <t>D803</t>
  </si>
  <si>
    <t xml:space="preserve">ACABADO TEXTIL CHOCOLAT </t>
  </si>
  <si>
    <t>D804</t>
  </si>
  <si>
    <t xml:space="preserve">ACABADO TEXTIL ANTRACITA </t>
  </si>
  <si>
    <t>D805</t>
  </si>
  <si>
    <t xml:space="preserve">ACABADO TEXTIL CHARCOAL </t>
  </si>
  <si>
    <t>D806</t>
  </si>
  <si>
    <t xml:space="preserve">ACABADO TEXTIL FERRARA </t>
  </si>
  <si>
    <t>D405</t>
  </si>
  <si>
    <t xml:space="preserve">ACABADO TEXTIL STONE </t>
  </si>
  <si>
    <t>D717</t>
  </si>
  <si>
    <t xml:space="preserve">ACABADO TEXTIL IVORY </t>
  </si>
  <si>
    <t>D801</t>
  </si>
  <si>
    <t xml:space="preserve">ACABADO TEXTIL CAMARGUE </t>
  </si>
  <si>
    <t>D802</t>
  </si>
  <si>
    <t xml:space="preserve">ACABADO TEXTIL TAUPE </t>
  </si>
  <si>
    <t>M2</t>
  </si>
  <si>
    <t xml:space="preserve">CHAPA DE MADERA ENCINO DOS CARAS </t>
  </si>
  <si>
    <t>M24</t>
  </si>
  <si>
    <t xml:space="preserve">CHAPA DE MADERA NOGAL FRANCES 1F-643 </t>
  </si>
  <si>
    <t>M455</t>
  </si>
  <si>
    <t xml:space="preserve">CHAPA DE MADERA NOGAL </t>
  </si>
  <si>
    <t>M714</t>
  </si>
  <si>
    <t xml:space="preserve">CHAPA DE MADERA ZEBRANO PREMIUM </t>
  </si>
  <si>
    <t>M730</t>
  </si>
  <si>
    <t xml:space="preserve">CHAPA DE MADERA CHERRY RIFT </t>
  </si>
  <si>
    <t>M731</t>
  </si>
  <si>
    <t xml:space="preserve">CHAPA DE MADERA NAVAJO CHERRY RIFT </t>
  </si>
  <si>
    <t>M737</t>
  </si>
  <si>
    <t xml:space="preserve">CHAPA DE MADERA WENGUE RIFT </t>
  </si>
  <si>
    <t>M740</t>
  </si>
  <si>
    <t xml:space="preserve">CHAPA DE MADERA CHARCOAL RIFT </t>
  </si>
  <si>
    <t>M793</t>
  </si>
  <si>
    <t xml:space="preserve">CHAPA DE MADERA WENGE LIGHT </t>
  </si>
  <si>
    <t>MVLMCH00030020</t>
  </si>
  <si>
    <t>CHAPA DE MADERA  HOJA 410 X 2440 mm  (SABANA NATURAL) - "CH41244SB"</t>
  </si>
  <si>
    <t>M1074</t>
  </si>
  <si>
    <t xml:space="preserve">CHAPA DE MADERA ENCINO BLANCO SALVAJE </t>
  </si>
  <si>
    <t>M741</t>
  </si>
  <si>
    <t xml:space="preserve">CHAPA DE MADERA OLIVE BURL PREMIUM </t>
  </si>
  <si>
    <t>M779</t>
  </si>
  <si>
    <t xml:space="preserve">CHAPA DE MADERA WALNUT LEGACY </t>
  </si>
  <si>
    <t>M781</t>
  </si>
  <si>
    <t xml:space="preserve">CHAPA DE MADERA ANTRACITE LEGACY </t>
  </si>
  <si>
    <t>M782</t>
  </si>
  <si>
    <t xml:space="preserve">CHAPA DE MADERA CHARCOAL LEGACY </t>
  </si>
  <si>
    <t>M783</t>
  </si>
  <si>
    <t xml:space="preserve">CHAPA DE MADERA OAK LEGACY </t>
  </si>
  <si>
    <t>M784</t>
  </si>
  <si>
    <t xml:space="preserve">CHAPA DE MADERA MAPLE LEGACY </t>
  </si>
  <si>
    <t>M786</t>
  </si>
  <si>
    <t xml:space="preserve">CHAPA DE MADERA WALNUT BURL </t>
  </si>
  <si>
    <t>M789</t>
  </si>
  <si>
    <t xml:space="preserve">CHAPA DE MADERA QUARTER ANTRACITE </t>
  </si>
  <si>
    <t>M790</t>
  </si>
  <si>
    <t xml:space="preserve">CHAPA DE MADERA OLD ASH </t>
  </si>
  <si>
    <t>M791</t>
  </si>
  <si>
    <t xml:space="preserve">CHAPA DE MADERA SOFT ASH </t>
  </si>
  <si>
    <t>M792</t>
  </si>
  <si>
    <t xml:space="preserve">CHAPA DE MADERA WASHED OAK </t>
  </si>
  <si>
    <t>M794</t>
  </si>
  <si>
    <t xml:space="preserve">CHAPA DE MADERA ZAMBEZI </t>
  </si>
  <si>
    <t>M795</t>
  </si>
  <si>
    <t xml:space="preserve">CHAPA DE MADERA EBONY AMAT </t>
  </si>
  <si>
    <t>MVLMCH02010010</t>
  </si>
  <si>
    <t>CHAPA DE MADERA DE NOGAL AMERICANO HOJA 4' X 8'  (SABANA NATURAL) - "CHNOA48"</t>
  </si>
  <si>
    <t>MVLMCH01010010</t>
  </si>
  <si>
    <t>CHAPA DE MADERA DE PINO HOJA 4' X 8'  (SABANA NATURAL) - "CHPI48"</t>
  </si>
  <si>
    <t>MVLMCH00010000</t>
  </si>
  <si>
    <t>CHAPA DE MADERA FLEXIBLE HOJA 4' X 8'   - ""CH122244"""</t>
  </si>
  <si>
    <t>E1</t>
  </si>
  <si>
    <t xml:space="preserve">TIPO DE MATERIAL MAPLE </t>
  </si>
  <si>
    <t>E2</t>
  </si>
  <si>
    <t xml:space="preserve">TIPO DE MATERIAL ENCINO </t>
  </si>
  <si>
    <t>E3</t>
  </si>
  <si>
    <t xml:space="preserve">TIPO DE MATERIAL OKUME </t>
  </si>
  <si>
    <t>E7</t>
  </si>
  <si>
    <t xml:space="preserve">TIPO DE MATERIAL HAYA </t>
  </si>
  <si>
    <t>M21</t>
  </si>
  <si>
    <t>M23</t>
  </si>
  <si>
    <t xml:space="preserve">CHAPA DE MADERA CAOBA KHAYA </t>
  </si>
  <si>
    <t>MVLMCH00010010</t>
  </si>
  <si>
    <t>CHAPA DE MADERA HOJA 4' X 8'  (SABANA NATURAL) - "CH122244SB"</t>
  </si>
  <si>
    <t>E8</t>
  </si>
  <si>
    <t xml:space="preserve">TIPO DE MATERIAL FT - EBANO </t>
  </si>
  <si>
    <t>E9</t>
  </si>
  <si>
    <t xml:space="preserve">TIPO DE MATERIAL NOGAL FRANCES F-645 </t>
  </si>
  <si>
    <t>M1022</t>
  </si>
  <si>
    <t xml:space="preserve">CHAPA DE MADERA ROBLE ROJO </t>
  </si>
  <si>
    <t>M12</t>
  </si>
  <si>
    <t xml:space="preserve">CHAPA DE MADERA WENGE PRECOMPUESTO </t>
  </si>
  <si>
    <t>M13</t>
  </si>
  <si>
    <t xml:space="preserve">CHAPA DE MADERA WENGE CLARO 2D - 962 </t>
  </si>
  <si>
    <t>M14</t>
  </si>
  <si>
    <t xml:space="preserve">CHAPA DE MADERA ZEBRA 1TA - 927 </t>
  </si>
  <si>
    <t>M15</t>
  </si>
  <si>
    <t xml:space="preserve">CHAPA DE MADERA GRIS OXFORD 2DD - 476 </t>
  </si>
  <si>
    <t>M16</t>
  </si>
  <si>
    <t xml:space="preserve">CHAPA DE MADERA ROBLE 2T - 725 </t>
  </si>
  <si>
    <t>M17</t>
  </si>
  <si>
    <t xml:space="preserve">CHAPA DE MADERA TZALAM 1F - 895 </t>
  </si>
  <si>
    <t>M18</t>
  </si>
  <si>
    <t>M19</t>
  </si>
  <si>
    <t>M20</t>
  </si>
  <si>
    <t xml:space="preserve">CHAPA DE MADERA F- ROBLE </t>
  </si>
  <si>
    <t>M25</t>
  </si>
  <si>
    <t xml:space="preserve">CHAPA DE MADERA ENCINO 2F-626 </t>
  </si>
  <si>
    <t>M4</t>
  </si>
  <si>
    <t xml:space="preserve">CHAPA DE MADERA WENGUE D-2008 DOS CARAS </t>
  </si>
  <si>
    <t>M5</t>
  </si>
  <si>
    <t xml:space="preserve">CHAPA DE MADERA CEREZO DOS CARAS </t>
  </si>
  <si>
    <t>M7</t>
  </si>
  <si>
    <t xml:space="preserve">CHAPA DE MADERA HAYA DOS CARAS </t>
  </si>
  <si>
    <t>M8</t>
  </si>
  <si>
    <t xml:space="preserve">CHAPA DE MADERA FT - EBANO </t>
  </si>
  <si>
    <t>MLEMCH03010000</t>
  </si>
  <si>
    <t>CHAPA DE MADERA ROBLE FLAMA F197 VEROLEGNO HOJA 4' X 8'   - "CHROB48"</t>
  </si>
  <si>
    <t>MVLAHA030000Y1</t>
  </si>
  <si>
    <t>CHAPA ENGRANE PARA SISTEMA DE VARILLAS - "IEF1117"</t>
  </si>
  <si>
    <t>MVLAHA01010000</t>
  </si>
  <si>
    <t>CHAPA PARA CAJON TIPO "COCOL " M4105 SOARMA    - "CHPM4105"</t>
  </si>
  <si>
    <t>MVLMCC070200N6</t>
  </si>
  <si>
    <t>CHAPACINTA CHAPA DE MADERA ANCHO 16 mm  ANTRACITE RIFT - "CH16CHANRI"</t>
  </si>
  <si>
    <t>MVLMCC06020000</t>
  </si>
  <si>
    <t>CHAPACINTA PVC ANCHO 16 mm   - ""CH16PVC"""</t>
  </si>
  <si>
    <t>C201</t>
  </si>
  <si>
    <t xml:space="preserve">COLOR DE PLASTICO ARCE 300 </t>
  </si>
  <si>
    <t>C202</t>
  </si>
  <si>
    <t xml:space="preserve">COLOR DE PLASTICO ARENA 549 </t>
  </si>
  <si>
    <t>C203</t>
  </si>
  <si>
    <t xml:space="preserve">COLOR DE PLASTICO CEREZO SIERRA 363 </t>
  </si>
  <si>
    <t>C206</t>
  </si>
  <si>
    <t xml:space="preserve">COLOR DE PLASTICO GRIS 590 </t>
  </si>
  <si>
    <t>C207</t>
  </si>
  <si>
    <t xml:space="preserve">COLOR DE PLASTICO GRIS CALIDO 591 </t>
  </si>
  <si>
    <t>C208</t>
  </si>
  <si>
    <t xml:space="preserve">COLOR DE PLASTICO OYAMEL 303 </t>
  </si>
  <si>
    <t>C211</t>
  </si>
  <si>
    <t xml:space="preserve">COLOR DE PLASTICO BLANCO ANTIGUO 572 </t>
  </si>
  <si>
    <t>C212</t>
  </si>
  <si>
    <t xml:space="preserve">COLOR DE PLASTICO NOGAL CLARO 398 </t>
  </si>
  <si>
    <t>C213</t>
  </si>
  <si>
    <t xml:space="preserve">COLOR DE PLASTICO WENGUE 214 REXCEL </t>
  </si>
  <si>
    <t>C214</t>
  </si>
  <si>
    <t xml:space="preserve">COLOR DE PLASTICO BLANCO 570 </t>
  </si>
  <si>
    <t>C216</t>
  </si>
  <si>
    <t xml:space="preserve">COLOR DE PLASTICO NEGRO 595 </t>
  </si>
  <si>
    <t>C239</t>
  </si>
  <si>
    <t xml:space="preserve">COLOR DE PLASTICO CAOBA 374 </t>
  </si>
  <si>
    <t>C241</t>
  </si>
  <si>
    <t xml:space="preserve">COLOR DE PLASTICO MAPLE 303 VNE </t>
  </si>
  <si>
    <t>C242</t>
  </si>
  <si>
    <t xml:space="preserve">COLOR DE PLASTICO PERAL 356 VNE </t>
  </si>
  <si>
    <t>C296</t>
  </si>
  <si>
    <t xml:space="preserve">COLOR DE PLASTICO AZUL FORENZA 5847 </t>
  </si>
  <si>
    <t>C702</t>
  </si>
  <si>
    <t xml:space="preserve">COLOR DE PLASTICO MAPLE </t>
  </si>
  <si>
    <t>C703</t>
  </si>
  <si>
    <t xml:space="preserve">COLOR DE PLASTICO CHERRY </t>
  </si>
  <si>
    <t>C705</t>
  </si>
  <si>
    <t xml:space="preserve">COLOR DE PLASTICO NAVAJO CHERRY </t>
  </si>
  <si>
    <t>C708</t>
  </si>
  <si>
    <t xml:space="preserve">COLOR DE PLASTICO ENGLISH OAK </t>
  </si>
  <si>
    <t>C712</t>
  </si>
  <si>
    <t xml:space="preserve">COLOR DE PLASTICO WENGUE </t>
  </si>
  <si>
    <t>C713</t>
  </si>
  <si>
    <t xml:space="preserve">COLOR DE PLASTICO ANTRACITE OAK </t>
  </si>
  <si>
    <t>C717</t>
  </si>
  <si>
    <t xml:space="preserve">COLOR DE PLASTICO IVORY </t>
  </si>
  <si>
    <t>C718</t>
  </si>
  <si>
    <t xml:space="preserve">COLOR DE PLASTICO SOFT GREY </t>
  </si>
  <si>
    <t>C719</t>
  </si>
  <si>
    <t xml:space="preserve">COLOR DE PLASTICO GREY </t>
  </si>
  <si>
    <t>C721</t>
  </si>
  <si>
    <t xml:space="preserve">COLOR DE PLASTICO BLACK </t>
  </si>
  <si>
    <t>C742</t>
  </si>
  <si>
    <t xml:space="preserve">COLOR DE PLASTICO BEECH </t>
  </si>
  <si>
    <t>C744</t>
  </si>
  <si>
    <t xml:space="preserve">COLOR DE PLASTICO FROSTY WHITE </t>
  </si>
  <si>
    <t>C761</t>
  </si>
  <si>
    <t xml:space="preserve">COLOR DE PLASTICO ANTRACITE LIGHT TX </t>
  </si>
  <si>
    <t>MVLMCC06040000</t>
  </si>
  <si>
    <t>CHAPACINTA PVC ANCHO 22 mm   - ""CH22PVC"""</t>
  </si>
  <si>
    <t>C218</t>
  </si>
  <si>
    <t xml:space="preserve">COLOR DE PLASTICO AZUL INDIGO REXCEL 526 </t>
  </si>
  <si>
    <t>C246</t>
  </si>
  <si>
    <t xml:space="preserve">COLOR DE PLASTICO RUBI 2135-60-100 POWER PLUS (RALPH WILSON) </t>
  </si>
  <si>
    <t>C282</t>
  </si>
  <si>
    <t xml:space="preserve">COLOR DE PLASTICO NARANJA ARENA 8924 VNE </t>
  </si>
  <si>
    <t>C706</t>
  </si>
  <si>
    <t xml:space="preserve">COLOR DE PLASTICO MAHOGANY </t>
  </si>
  <si>
    <t>C709</t>
  </si>
  <si>
    <t xml:space="preserve">COLOR DE PLASTICO WALNUT </t>
  </si>
  <si>
    <t>C716</t>
  </si>
  <si>
    <t xml:space="preserve">COLOR DE PLASTICO WHITE ASH </t>
  </si>
  <si>
    <t>MVLMCC06040067</t>
  </si>
  <si>
    <t>CHAPACINTA PVC ANCHO 22 mm  COLOR STAINLES ALUMINIUM - "CH22PVCS"</t>
  </si>
  <si>
    <t>MVLMCC06070096</t>
  </si>
  <si>
    <t>CHAPACINTA PVC ANCHO 24 mm  ESPESOR DE 0.5 mm D501-60  ORANGE GROVE (DG1) EN ACABADO 60 (MATE) - "CH24PVOG"</t>
  </si>
  <si>
    <t>MVLMCC06060000</t>
  </si>
  <si>
    <t>CHAPACINTA PVC ANCHO 32 mm   - ""CH32PVC"""</t>
  </si>
  <si>
    <t>C1072</t>
  </si>
  <si>
    <t xml:space="preserve">COLOR DE PLASTICO LINOSA CENIZA </t>
  </si>
  <si>
    <t>C2</t>
  </si>
  <si>
    <t>C204</t>
  </si>
  <si>
    <t xml:space="preserve">COLOR DE PLASTICO CHICLE 592 </t>
  </si>
  <si>
    <t>C247</t>
  </si>
  <si>
    <t xml:space="preserve">COLOR DE PLASTICO ROJO BASICO 518 REXEL </t>
  </si>
  <si>
    <t>C25</t>
  </si>
  <si>
    <t xml:space="preserve">COLOR DE PLASTICO BLANCO </t>
  </si>
  <si>
    <t>C34</t>
  </si>
  <si>
    <t xml:space="preserve">COLOR DE PLASTICO ROJO LE 525VNE X2 - CHAPACINTA </t>
  </si>
  <si>
    <t>C743</t>
  </si>
  <si>
    <t xml:space="preserve">COLOR DE PLASTICO ARENA </t>
  </si>
  <si>
    <t>C751</t>
  </si>
  <si>
    <t xml:space="preserve">COLOR DE PLASTICO IVORY NEW </t>
  </si>
  <si>
    <t>C769</t>
  </si>
  <si>
    <t xml:space="preserve">COLOR DE PLASTICO DARK ASH LP </t>
  </si>
  <si>
    <t>C770</t>
  </si>
  <si>
    <t xml:space="preserve">COLOR DE PLASTICO LIGHT ASH LP </t>
  </si>
  <si>
    <t>C804</t>
  </si>
  <si>
    <t xml:space="preserve">COLOR DE PLASTICO LARICINA SIBERIA </t>
  </si>
  <si>
    <t>C806</t>
  </si>
  <si>
    <t xml:space="preserve">COLOR DE PLASTICO ROBLE MERIDA </t>
  </si>
  <si>
    <t>C807</t>
  </si>
  <si>
    <t xml:space="preserve">COLOR DE PLASTICO FRESNO BRUMA </t>
  </si>
  <si>
    <t>MIMCHPSG010001</t>
  </si>
  <si>
    <t>CHAPARRERA DE SEGURIDAD CON OJILLO METALICO  PARA RESBALAR VIDRIO -- CHSGOMRV --</t>
  </si>
  <si>
    <t>MASACN00143A11</t>
  </si>
  <si>
    <t>CHAPETON  Ø 1 1/2" X 3/8" CON CUERDA EXTERNA DE 4 1/8 " X 1/4"  EN ALUMINIO - "AMMVB7-CHA"</t>
  </si>
  <si>
    <t>MCIACN0003H711</t>
  </si>
  <si>
    <t>CHAPETON  Ø 1 1/2" X 5/8" CON CUERDA INTERNA CENTRAL DE Ø 1/4" X 11 mm EN ALUMINIO - "CHACR"</t>
  </si>
  <si>
    <t>MCIACN0005H911</t>
  </si>
  <si>
    <t>CHAPETON  Ø 1 1/2" X 57 mm CON CUERDA INTERNA CENTRAL DE Ø 1/4" X 15 mm EN ALUMINIO - "CHACR112"</t>
  </si>
  <si>
    <t>MCIACN0010J311</t>
  </si>
  <si>
    <t>CHAPETON  Ø 1" CON ALTURA 1/2", PERFORACION EN CONTORNO DE Ø 3/16" PROFUNDIDAD 1/4" CON CUERDA INTERNA CENTRAL DE Ø 3/8" X 3/8" EN ALUMINIO - "CHH111"</t>
  </si>
  <si>
    <t>MLEACN0011K211</t>
  </si>
  <si>
    <t>CHAPETON  Ø 100 X 40 mm CON CUERDA INTERNA CENTRAL DE Ø 3/8" PROFUNDIDAD 29 mm, CON PERNO Ø 1/4" X 1/2" EN ALUMINIO - "CHINFA"</t>
  </si>
  <si>
    <t>MCIACN0009I711</t>
  </si>
  <si>
    <t>CHAPETON  Ø 13 X 13 mm CON CUERDA INTERNA CENTRAL DE Ø 1/4" X 10 mm EN ALUMINIO - "ALCPU"</t>
  </si>
  <si>
    <t>MLEACN0012K311</t>
  </si>
  <si>
    <t>CHAPETON  Ø 15 X 20 mm CON CUERDA INTERNA Ø 1/4", CON PERNO Ø 1/4" X 1/2" EN ALUMINIO - "SBMF"</t>
  </si>
  <si>
    <t>MLEACN00150011</t>
  </si>
  <si>
    <t>CHAPETON  Ø 3/4" X 1/2" CON CUERDA INTERNA CENTRAL DE Ø 1/4" X  8mm  EN ALUMINIO - "HSSOCHA"</t>
  </si>
  <si>
    <t>MLEACN0001H211</t>
  </si>
  <si>
    <t>CHAPETON  Ø 54 X 16 mm CON CUERDA DE Ø 1/4" X 1/2" EN ALUMINIO - "AL"</t>
  </si>
  <si>
    <t>MLEACN0207I211</t>
  </si>
  <si>
    <t>CHAPETON CON CUERDA EXTERNA Ø 25 X 13 mm CON CUERDA EXTERNA DE Ø 3/8" X 2" EN ALUMINIO - "CHAL138"</t>
  </si>
  <si>
    <t>MCIACN0104H811</t>
  </si>
  <si>
    <t>CHAPETON CON EXTENSION Ø 1 1/2" X 1 1/4" CON CUERDA INTERNA CENTRAL DE Ø 1/4" X 1" EN EXTENSION DE Ø 5/8" X 5/8" EN ALUMINIO - "CHACRLA"</t>
  </si>
  <si>
    <t>MCIACN0106I111</t>
  </si>
  <si>
    <t>CHAPETON CON EXTENSION Ø 1 1/2" X 50 mm CON CUERDA INTERNA CENTRAL DE Ø 1/4" X 1/2" EN EXTENSION DE Ø 5/8" X 34 mm Y PERFORACION PASADA Ø 5/16" A UNA ALTURA DE 15 mm EN ALUMINIO - "CHACRFR"</t>
  </si>
  <si>
    <t>MLEPCH00E91745</t>
  </si>
  <si>
    <t>CHAROLA  DE Ø 346 mm ESPESOR 6 mm EN ACRILICO CRISTAL ""MBAEA""</t>
  </si>
  <si>
    <t>MIMCCH00020102</t>
  </si>
  <si>
    <t>CHAROLA DE 12" CATALOGO MTR 1206 EN ALUMINIO -- CH121206AL --</t>
  </si>
  <si>
    <t>MIMCCH00020101</t>
  </si>
  <si>
    <t>CHAROLA DE 18" CATALOGO MTR 1806 EN ALUMINIO -- CH181806AL --</t>
  </si>
  <si>
    <t>MIMCCH00040404</t>
  </si>
  <si>
    <t>CHAROLA DE 6" CATALOGO MTR 0608 -- CH060608 --</t>
  </si>
  <si>
    <t>MIMCCH00030303</t>
  </si>
  <si>
    <t>CHAROLA DE 9" CATALOGO MTR 0906 EN ALUMINIO -- CH090906AL --</t>
  </si>
  <si>
    <t>MIMCCH00030505</t>
  </si>
  <si>
    <t>CHAROLA DE 9" CATALOGO MTR 0908 -- CH090908--</t>
  </si>
  <si>
    <t>MAMXCH01010061</t>
  </si>
  <si>
    <t>CHAROLA DE PISO DE 500 mm, EN ACABADO BEIGE</t>
  </si>
  <si>
    <t>MLEXCH02020091</t>
  </si>
  <si>
    <t>CHAROLA ENTREPAÑO PARA ANAQUEL TIPO ESQUELETO DE 840 X 600 mm  EN METAL SIN PINTAR - "ENA8460SP"</t>
  </si>
  <si>
    <t>MLEXCH02040091</t>
  </si>
  <si>
    <t>CHAROLA ENTREPAÑO PARA ANAQUEL TIPO ESQUELETO DE 900 X 450 mm  EN METAL SIN PINTAR - "ENA4590SP"</t>
  </si>
  <si>
    <t>MVLPCH59000000</t>
  </si>
  <si>
    <t>CHAROLA LAPICERA AJUSTABLE DE PLASTICO CODIGO 351.101, CYMISA    - CHAJPLE510</t>
  </si>
  <si>
    <t>MLEACJ036900U8</t>
  </si>
  <si>
    <t>CHAROLA TAPA Y FONDO DE 64.1 X 40.8 X 7.5 cm EN DOBLE CORRUGADO DC KRAFT. RESISTENCIA 11 KGS. (36 ECT) SIN IMPRESION "JLR-F-053B/W (LRMWDSW)" - "CR75DKRSI"</t>
  </si>
  <si>
    <t>MTLPCH58K10058</t>
  </si>
  <si>
    <t>CHAROLA TERMOFORMADA TRAPEZOIDAL DE 1097 X 350 X 45 mm  EN ACRILICO IMPACTA TRANSLUCIDO Z2 ESPESOR 4.5 mm, PREPARADO PARA 4 PEDESTALES Y 9 BARRENOS Ø 13 mm EN CANTOS LARGOS -- VMHEX113-AT</t>
  </si>
  <si>
    <t>MTLPCH58J90057</t>
  </si>
  <si>
    <t>CHAROLA TERMOFORMADA TRAPEZOIDAL DE 1494 X 350 X 45 mm   EN ACRILICO IMPACTA TRANSLUCIDO Z2 ESPESOR 4.5 mm, PREPARADO PARA 6 PEDESTALES -- MHEX103-AT</t>
  </si>
  <si>
    <t>MIMCCV00010000</t>
  </si>
  <si>
    <t>CHAVETA  DE 1/4"   -- GI11073 --</t>
  </si>
  <si>
    <t>MIMCCV00020000</t>
  </si>
  <si>
    <t>CHAVETA  DE 1/8"   -- GI10588 --</t>
  </si>
  <si>
    <t>MIMCCV00030000</t>
  </si>
  <si>
    <t>CHAVETA  DE 3/16"   -- GI10589 --</t>
  </si>
  <si>
    <t>MIIPHCCT010101</t>
  </si>
  <si>
    <t>CHICOTE DE CONTADOR PARA TOPE MECANICO DE CIZALLA AMADA LONGITUD 1.79 m B/G FLEX WIRE NUMERO 44236403 -- CCTCA18 --</t>
  </si>
  <si>
    <t>MIIPCHCV220008</t>
  </si>
  <si>
    <t>CHIP CUT CON VASTAGO CLAVE 2623 GRANO 40 DE 3" --CHCV403--</t>
  </si>
  <si>
    <t>MIMCCHPR010100</t>
  </si>
  <si>
    <t>CHUMACERA DE PARED Ø 2" MARCA SKF MODELO FI-2  -- CHP02 --</t>
  </si>
  <si>
    <t>MIIPCHV3010101</t>
  </si>
  <si>
    <t>CHUPON TIPO VENTOSA 3 SOPORTES PARA ALUMINERO CAPACIDAD 100 Kg MARCA HERRALUM EN ALUMINIO -- CHV3100 --</t>
  </si>
  <si>
    <t>MBAACP61753600</t>
  </si>
  <si>
    <t>CIERRA PUERTA HIDRAULICO MODELO 200 DORMA MARRON POTENCIA 3  - "CIPU"".</t>
  </si>
  <si>
    <t>MMUAIE040600Z9</t>
  </si>
  <si>
    <t>CIERRE DE # 5 SEPARABLE DE 113 CM  PLASTICO COLOR NEGRO, CON TODOS SUS COMPONENTES (EXTENSION, TOPE, SLIDER METALICO, CINTA, DIENTES, PIN, CAJA Y REFUERZO)  - "CIDP113CN"</t>
  </si>
  <si>
    <t>MMUAIE040700Z9</t>
  </si>
  <si>
    <t>CIERRE DE # 5 SEPARABLE DE 143 CM  PLASTICO COLOR NEGRO, CON TODOS SUS COMPONENTES (EXTENSION, TOPE, SLIDER METALICO, CINTA, DIENTES, PIN, CAJA Y REFUERZO)  - "CIDP143CN"</t>
  </si>
  <si>
    <t>MMUAIE040800Z9</t>
  </si>
  <si>
    <t>CIERRE DE # 5 SEPARABLE DE 205 CM  PLASTICO COLOR NEGRO, CON TODOS SUS COMPONENTES (EXTENSION, TOPE, SLIDER METALICO, CINTA, DIENTES, PIN, CAJA Y REFUERZO)  - "CIDP205CN"</t>
  </si>
  <si>
    <t>MVLAIE00000000</t>
  </si>
  <si>
    <t>CIERRE DE DIENTE DELGADO DE 60 CM PLASTICO COLOR GRIS -- CIERRE</t>
  </si>
  <si>
    <t>MVLAIE030500I4</t>
  </si>
  <si>
    <t>CIERRE DE PUERTA DE 57 X 40 mm  AUTOMATICO CON RESORTE TIPO PUSH. MARCA HAFELE, MODELO 245.50.301 - "CIEPUHA245"</t>
  </si>
  <si>
    <t>MVLACE0000Ñ700</t>
  </si>
  <si>
    <t>CIERRE DE PUERTA MAGNETICO WHATLOCK HAFELE 245.41.792  - "HSFIX-CPM"</t>
  </si>
  <si>
    <t>MVLAIE020000G2</t>
  </si>
  <si>
    <t>CIERRE SIN FIN   ROLLO DE 200 METROS Y ANCHO DE 5mm, DE POLIESTER COLOR GRIS - "CISF200G"</t>
  </si>
  <si>
    <t>MIIPCRACAI0200</t>
  </si>
  <si>
    <t>CILINDRO ARGON INDUSTRIAL (ARGON COMPRIMIDO) SD215   -- CIARINSD215 --</t>
  </si>
  <si>
    <t>MIIPCRACAP0300</t>
  </si>
  <si>
    <t>CILINDRO ARGON INDUSTRIAL DE ALTA PUREZA ENVASE CON 10 m³   -- CIARINAP10</t>
  </si>
  <si>
    <t>MIIPCRCL000001</t>
  </si>
  <si>
    <t>CILINDRO CONTENEDOR PARA LUBRICAR   AP30E S.T. -- CCPL --</t>
  </si>
  <si>
    <t>MLEACY070000SW</t>
  </si>
  <si>
    <t>CILINDRO CS0631, 2 DETENTES   ACABADO NIQUEL - "CS0631"</t>
  </si>
  <si>
    <t>MIIPCRAC000100</t>
  </si>
  <si>
    <t>CILINDRO DE ACETILENO  MARCA INFRA  -- CIAI --</t>
  </si>
  <si>
    <t>MIIPCREX090003</t>
  </si>
  <si>
    <t>CILINDRO DE EXPANSION DE 90 X 100 mm  CODIGO 20WRODIL001MT -- CIEX90100 --</t>
  </si>
  <si>
    <t>MLEACY08000000</t>
  </si>
  <si>
    <t>CILINDRO DE SEGURIDAD EN PUNTOS MARCA LOKHOMEX DE 60 MM    - "LOKHOMEX"</t>
  </si>
  <si>
    <t>MIIPCROI090001</t>
  </si>
  <si>
    <t>CILINDRO DEWARE MARCA INFRA DE OXIGENO LIQUIDO CAPACIDAD 130 m³   -- CIOXL130 --</t>
  </si>
  <si>
    <t>MVLACY040400W4</t>
  </si>
  <si>
    <t>CILINDRO GIRATORIO PARA TAPAS FINALES CON CONTRA PIEZA Y RANURA PARA EL CRISTAL  N° DE REFERENCIA  233.02.410 - HAFELE - "CGTF02410"</t>
  </si>
  <si>
    <t>MVLACY0505Ñ1W5</t>
  </si>
  <si>
    <t>CILINDRO INTERCAMBIABLE VCS18 PARA LLAVE REVERSIBLE, INCL. 2 LLAVES, 2000 VARIANTES DE CIERRE CON SEGURO QUE EVITA LEVANTAR LA PUERTA, PARA INSERTAR Y TENSAR N° DE REFERENCIA  210.30.601 - HAFELE - "CILLR30601"</t>
  </si>
  <si>
    <t>MIIPCZ01000001</t>
  </si>
  <si>
    <t>CILINDRO MEZCLA PARA SOLDAR MARCA INFRA MIXX 200/15 (10 m³) -- CMSS10K --</t>
  </si>
  <si>
    <t>MIMCCINR020002</t>
  </si>
  <si>
    <t>CILINDRO NEUMATICO DE CIERRE RAPIDO Ø 100 mm  MODELO MDO -- CICR100MDO --</t>
  </si>
  <si>
    <t>MIIPCRN2010000</t>
  </si>
  <si>
    <t>CILINDRO NEUMATICO DOBLE ACCIONAMIENTO Ø VASTAGO 6 mm, CARRERA 50 mm   -- CINDE650M5 --</t>
  </si>
  <si>
    <t>MIMCCINC000000</t>
  </si>
  <si>
    <t>CILINDRO NEUMATICO PARA CIZALLA DE 40/60    -- CNZ4060 --</t>
  </si>
  <si>
    <t>MIIACY06000000</t>
  </si>
  <si>
    <t>CILINDRO OXIGENO INDUSTRIAL GRADO 2.5 CAPACIDAD 6 m3    - "CIOXI6"</t>
  </si>
  <si>
    <t>MIIPCROI050000</t>
  </si>
  <si>
    <t>CILINDRO OXIGENO INDUSTRIAL GRADO 2.5 CAPACIDAD 9.5 m³   -- CIOXI95 --</t>
  </si>
  <si>
    <t>MIIPCIAH030000</t>
  </si>
  <si>
    <t>CINTA ADHESIVA CON LEYENDA QUICKSHIP Y VONHAUCKE   -- CIADLQSVH --</t>
  </si>
  <si>
    <t>MIMCCIAE000001</t>
  </si>
  <si>
    <t>CINTA AISLANTE ELECTRICO DE HULE   MODELO E-8000 -- CAHE8000 --</t>
  </si>
  <si>
    <t>MIMCCIAE040000</t>
  </si>
  <si>
    <t>CINTA AISLANTE ELECTRICO DE HULE DE 0.76 X 18 X 8 mm E-8000   -- CIAIHEE800 --</t>
  </si>
  <si>
    <t>MIMCCIAV060100</t>
  </si>
  <si>
    <t>CINTA AISLANTE ELECTRICO DE VINIL DE 18 mm X 16 m MARCA 3M 1600 TEMFLEX  -- CANE --</t>
  </si>
  <si>
    <t>MIMCCIAM090200</t>
  </si>
  <si>
    <t>CINTA AMARILLA DE ANCHO 3" LONGITUD 3.05 m CON LEYENDA "PRECAUCION"  -- CIAPR310 --</t>
  </si>
  <si>
    <t>MIMCCIAD151000</t>
  </si>
  <si>
    <t>CINTA ANTIDERRAPANTE CON FRANJAS EN DIAGONAL AMARILLO Y NEGRO DE ANCHO 2" LONGITUD 18.0 m MARCA GITSA AUTOADHERIBLE  -- CIAD4183M --</t>
  </si>
  <si>
    <t>MVLACI020200G4</t>
  </si>
  <si>
    <t>CINTA CONTACTEL DE 50 mm  ROLLO DE 25 METROS -- CINCON5025</t>
  </si>
  <si>
    <t>MIIPCICN080800</t>
  </si>
  <si>
    <t>CINTA DE CONTACTO (FELPA Y GANCHO) ANCHO 25 mm LONGITUD 10.0 m  -- CICN2510 --</t>
  </si>
  <si>
    <t>MVLACI040400H1</t>
  </si>
  <si>
    <t>CINTA DE MONTAJE DE 5 MTS DE LARGO Y ANCHO 19 mm CINTA DE ESPUMA CON DOBLE ADHESIVO, SOPORTA HASTA 900 GR CODIGO 12541 CLAVE CMT-500 MARCA TRUPER -- CINMON519TRU</t>
  </si>
  <si>
    <t>MVLACI08070000</t>
  </si>
  <si>
    <t>CINTA DE NYLON REFORZADA DE USO RUDO DE 1" DE ANCHO   - "CINAR1"</t>
  </si>
  <si>
    <t>MVLACI50250000</t>
  </si>
  <si>
    <t>CINTA DE POLIESTER DE ALTA DENSIDAD CON HEBILLAS DE ALTA PRESION DE ANCHO 25 mm CON HEBILLA AL EXTREMO   - "HYESREINPCPU-CS"</t>
  </si>
  <si>
    <t>MVLACI03030000</t>
  </si>
  <si>
    <t>CINTA DE PVC DE ESPESOR 6 mm, ANCHO 60 mm, LONGITUD 10.0 m</t>
  </si>
  <si>
    <t>MIIPCSAN310000</t>
  </si>
  <si>
    <t>CINTA DE SEGURIDAD AUTOADHERIBLE CON LINEAS AMARILLAS Y NEGRAS DIAGONALES ANCHO 50 mm   -- GI11613 --</t>
  </si>
  <si>
    <t>MVLACI78965826</t>
  </si>
  <si>
    <t>CINTA DOBLE CAPA 1/2"" X 55 m MARCA 3M MODELO 9576 EN POLIPROPILENO TRANSPARENTE - "CIDCT12"</t>
  </si>
  <si>
    <t>MIIPCIPP110003</t>
  </si>
  <si>
    <t>CINTA DOBLE CAPA 401.1 ROLLO DE 12 mm X 33 m  DE PAPEL -- CICCP1233 --</t>
  </si>
  <si>
    <t>MVLACI060600V1</t>
  </si>
  <si>
    <t>CINTA DOBLE CAPA 403 PAPEL DE 18 mm X 33 m  MARCA TUK - "CIDBM4403"</t>
  </si>
  <si>
    <t>MVLACI01010000</t>
  </si>
  <si>
    <t>CINTA DOBLE CAPA DE PAPEL 18 mm X 33 m ESPESOR 1 mm MARCA TUK MODELO 404   - "CIDCP1233"</t>
  </si>
  <si>
    <t>MLEACI7808000Z</t>
  </si>
  <si>
    <t>CINTA DOBLE CARA 1/2"  DE POLIETILENO COLOR NEGRO, PIEZA DE 33 METROS - "CIDB12PON"</t>
  </si>
  <si>
    <t>MVLACI78G19200</t>
  </si>
  <si>
    <t>CINTA DOBLE CARA 1/2" X 33 m ESPESOR 1 mm MARCA 3M MODELO 4910 VHB</t>
  </si>
  <si>
    <t>MIIPCIDC050000</t>
  </si>
  <si>
    <t>CINTA DOBLE CARA DE 1/2"   -- CIDC1/2 --</t>
  </si>
  <si>
    <t>MVLECT00743926</t>
  </si>
  <si>
    <t>CINTA ELECTRICA  18 mm X 16 m (3M 1600 TEMFLEX) AISLANTE DE VINIL -- CANE</t>
  </si>
  <si>
    <t>MIMCCIEA100402</t>
  </si>
  <si>
    <t>CINTA ELECTRICA AISLANTE DE 3/4" X 18 m MARCA NITTO COLOR NEGRO -- CIEA3418NE --</t>
  </si>
  <si>
    <t>MIMCCIEQ000001</t>
  </si>
  <si>
    <t>CINTA ETIQUETADORA   No ITEM 27860 -- ETIQ27860C --</t>
  </si>
  <si>
    <t>MIIPCIAP110003</t>
  </si>
  <si>
    <t>CINTA INOX TAPE 40 x 0.15 mm LONGITUD 5.0 m AUTOADHERIBLE MARCA AUSTROMEX CLAVE 2530 -- CIAP80 --</t>
  </si>
  <si>
    <t>MIIPCIDC120000</t>
  </si>
  <si>
    <t>CINTA MASKING TAPE DE 48 mm X 150 m MARCA JANEL  -- CIDC2 --</t>
  </si>
  <si>
    <t>MIIPCIDC020000</t>
  </si>
  <si>
    <t>CINTA MASKING TAPE DOBLE CARA DE 18 mm X 33 m MARCA JANEL  -- CIDC34 --</t>
  </si>
  <si>
    <t>MIIPCIMT000000</t>
  </si>
  <si>
    <t>CINTA METRICA    -- CIMT --</t>
  </si>
  <si>
    <t>MIIPCICT161100</t>
  </si>
  <si>
    <t>CINTA PARA DUCTO DE 48 mm X 50 m 93-T  -- CID485093T --</t>
  </si>
  <si>
    <t>MIMCCIEM120904</t>
  </si>
  <si>
    <t>CINTA PARA ENMASCARAR DE 19 X 55000 mm MARCA TENAZIT CLAVE 2492 -- CIEM1955TN --</t>
  </si>
  <si>
    <t>MIIPCISR010101</t>
  </si>
  <si>
    <t>CINTA PARA SIERRA GIRATORIA KW SCM 510 -- CISRG510</t>
  </si>
  <si>
    <t>MIMCCIRC000006</t>
  </si>
  <si>
    <t>CINTA REACTIVA PH-FIX 0-14 CAJA CON 100 PIEZAS -- CIRCPH014 --</t>
  </si>
  <si>
    <t>MIMCCIRJ090300</t>
  </si>
  <si>
    <t>CINTA ROJA DE ANCHO 3" LONGITUD 3.05 m CON LEYENDA "PELIGRO"  -- CIRPE310 --</t>
  </si>
  <si>
    <t>MIMCCITF010000</t>
  </si>
  <si>
    <t>CINTA TEFLON ANCHO 1/2"   -- GI11116 --</t>
  </si>
  <si>
    <t>MIMCCITF020000</t>
  </si>
  <si>
    <t>CINTA TEFLON ANCHO 3/4"   -- CITE --</t>
  </si>
  <si>
    <t>MTLECI00B20035</t>
  </si>
  <si>
    <t>CINTURON  DE 400 X 4.8 mm  EN PLASTICO COLOR BLANCO CON UÑA</t>
  </si>
  <si>
    <t>MIMCCPPL040000</t>
  </si>
  <si>
    <t>CINTURON DE PLASTICO DE 10"   -- CTPL10 --</t>
  </si>
  <si>
    <t>MIMCCPPL030000</t>
  </si>
  <si>
    <t>CINTURON DE PLASTICO DE 2.4 X 180 mm   -- CTPL24280 --</t>
  </si>
  <si>
    <t>MIMCCPPL010000</t>
  </si>
  <si>
    <t>CINTURON DE PLASTICO DE 4.6 X 180 mm   -- CTPL180 --</t>
  </si>
  <si>
    <t>MIMCCPPL060000</t>
  </si>
  <si>
    <t>CINTURON DE PLASTICO DE 4.6 X 250 mm   -- CTPL250 --</t>
  </si>
  <si>
    <t>MIMCCPPL020001</t>
  </si>
  <si>
    <t>CINTURON DE PLASTICO DE 4.6 X 280 mm  CODIGO 31828 -- CTPL280 --</t>
  </si>
  <si>
    <t>MIMCCPPL050000</t>
  </si>
  <si>
    <t>CINTURON DE PLASTICO DE 5"   -- CTPL05 --</t>
  </si>
  <si>
    <t>MIIPCPUÑ780000</t>
  </si>
  <si>
    <t>CINTURON PLASTICO CON UÑA DE 200 X 4.8 mm   -- GI10320 --</t>
  </si>
  <si>
    <t>MIIPCPUÑ510000</t>
  </si>
  <si>
    <t>CINTURON PLASTICO CON UÑA DE 300 X 4.8 mm   -- GI11697 --</t>
  </si>
  <si>
    <t>MIIPCI00010001</t>
  </si>
  <si>
    <t>CIRCUITO  120 V Ge4P CTE C/ R+CAP  PARA FRESADORA VIRUTEX FR156N No. REF 9246331 -- CI120GE4P --</t>
  </si>
  <si>
    <t>EXCICOCR</t>
  </si>
  <si>
    <t>CIRQUE METAL CONNECTOR 15/32' H X 11 57/64' W</t>
  </si>
  <si>
    <t>MIIPCMPP010101</t>
  </si>
  <si>
    <t>CLAMP PAPER PARA LIJADORA ELECTRICA D26441 DE WALT No. DE PARTE 151288-00 -- CLPPLJ264411 --</t>
  </si>
  <si>
    <t>MIMCCV00020202</t>
  </si>
  <si>
    <t>CLAVADORA  DE 50.80 mm (2") CALIBRE 16 MARCA FIFA MODELO 1651N -- CL21651 --</t>
  </si>
  <si>
    <t>MIMCCV00030203</t>
  </si>
  <si>
    <t>CLAVADORA  DE 50.80 mm (2") CALIBRE 18 MARCA FIFA MODELO 1850N -- CL21850 --</t>
  </si>
  <si>
    <t>MIMCCVCL040304</t>
  </si>
  <si>
    <t>CLAVADORA DE CLAVILLO DE 54 mm CALIBRE 18 MARCA SENCO MODELO FINISH PRO 18mg -- CLCL5418 --</t>
  </si>
  <si>
    <t>MIMCCVNM010101</t>
  </si>
  <si>
    <t>CLAVADORA NEUMATICA DE 15 A 50 mm (5/8" A 2") MARCA APACH MODELO LNF-50 AC -- CLNE1550 --</t>
  </si>
  <si>
    <t>MIMCCVNC000400</t>
  </si>
  <si>
    <t>CLAVADORA NEUMATICA PARA CLAVO DE CARRETE  MARCA PORTER TABLE  -- GI14323 --</t>
  </si>
  <si>
    <t>MIMCCVNR000200</t>
  </si>
  <si>
    <t>CLAVADORA NEUMATICA PARA CLAVO EN ROLLO  MARCA FIFA  -- CLNEFICR --</t>
  </si>
  <si>
    <t>MVLECL10003621</t>
  </si>
  <si>
    <t>CLAVIJA POLARIZADO  USO RUDO SIN CONEXION A TIERRA - ""CLRPS"""</t>
  </si>
  <si>
    <t>MVLECL10003600</t>
  </si>
  <si>
    <t>CLAVIJA POLARIZADO USO RUDO -- CLRP</t>
  </si>
  <si>
    <t>MVLECL10003644</t>
  </si>
  <si>
    <t>CLAVIJA POLARIZADO USO RUDO PARA CABLE DE 3 X 12 -- CLRP312</t>
  </si>
  <si>
    <t>MIMCCVRA010001</t>
  </si>
  <si>
    <t>CLAVIJA REFORZADA ATERRIZADA DE 15 A 125 V  CODIGO 46207 -- CRA15125 --</t>
  </si>
  <si>
    <t>MLEECL11010000</t>
  </si>
  <si>
    <t>CLAVIJA TRES POLOS, CON ABRAZDERA, DE  15 A 125 V    - "CL3P"</t>
  </si>
  <si>
    <t>MIMCCV3F000000</t>
  </si>
  <si>
    <t>CLAVIJA TRIFASICA    -- CLTRFS --</t>
  </si>
  <si>
    <t>MIMCCV3F020000</t>
  </si>
  <si>
    <t>CLAVIJA TRIFASICA 3 FASES, MEDIA VUELTA, 30 AMPER, 4h, 220 VOLT   -- CLTR12M30A --</t>
  </si>
  <si>
    <t>MIMCCVUR000000</t>
  </si>
  <si>
    <t>CLAVIJA USO RUDO POLARIZADO    -- CLRP --</t>
  </si>
  <si>
    <t>MVLUCV33460000</t>
  </si>
  <si>
    <t>CLAVILLO PARA CLAVADORA 1 1/2""   - ""CLC112"""</t>
  </si>
  <si>
    <t>MVLUCV33010000</t>
  </si>
  <si>
    <t>CLAVILLO PARA CLAVADORA 1 1/4"   - "CLC114"</t>
  </si>
  <si>
    <t>MVLUCV33470000</t>
  </si>
  <si>
    <t>CLAVILLO PARA CLAVADORA 1""   - ""CLC1"""</t>
  </si>
  <si>
    <t>MVLUCV33480000</t>
  </si>
  <si>
    <t>CLAVILLO PARA CLAVADORA 1/2""   - ""CLC12"""</t>
  </si>
  <si>
    <t>MVLUCV33500000</t>
  </si>
  <si>
    <t>CLAVILLO PARA CLAVADORA 2""   - ""CLC2"""</t>
  </si>
  <si>
    <t>MVLUCL41470000</t>
  </si>
  <si>
    <t>CLAVO CON CABEZA 1"   - "CL1"</t>
  </si>
  <si>
    <t>MIMCCVRL010001</t>
  </si>
  <si>
    <t>CLAVO EN ROLLO DE 1 1/2"  (CAJA CON 9000 PIEZAS) -- CLRO112 --</t>
  </si>
  <si>
    <t>MVLUCL37460000</t>
  </si>
  <si>
    <t>CLAVO SIN CABEZA 1 1/2" -- CL112SC</t>
  </si>
  <si>
    <t>MVLUCL37470000</t>
  </si>
  <si>
    <t>CLAVO SIN CABEZA 1" -- CL1SC</t>
  </si>
  <si>
    <t>MVLUCL37500000</t>
  </si>
  <si>
    <t>CLAVO SIN CABEZA 2""   - ""CL50SC"""</t>
  </si>
  <si>
    <t>MVLUCL37490000</t>
  </si>
  <si>
    <t>CLAVO SIN CABEZA 3/4""   - ""CL34"""</t>
  </si>
  <si>
    <t>MLEACV010100A7</t>
  </si>
  <si>
    <t>CLIP DE VARILLA PARA DETENCION MARCA HAFELE (No, DE CATALOGO 234.87.998)  ACABADO ACERO ZINCADO</t>
  </si>
  <si>
    <t>MIMCCL00000000</t>
  </si>
  <si>
    <t>CLORO     -- CL18 --</t>
  </si>
  <si>
    <t>MIMCCL00000101</t>
  </si>
  <si>
    <t>CLORO   MARCA CLORALEX PRESENTACION 1.00 LITROS -- CL1CL --</t>
  </si>
  <si>
    <t>MIIPCCMT000000</t>
  </si>
  <si>
    <t>CLORURO DE METILENO    -- CLMET --</t>
  </si>
  <si>
    <t>MIIPCTCR010100</t>
  </si>
  <si>
    <t>CLUSTER PARA CREMALLERA EN ESTACION "D" CON 4 INSERTOS DE 16 X 6 mm  LINEA SELEKTA -- CLCRD4IN --</t>
  </si>
  <si>
    <t>MLEEAC37000000</t>
  </si>
  <si>
    <t>CLUTCH  G400    - "CLG400"</t>
  </si>
  <si>
    <t>MVLXCC000000B7</t>
  </si>
  <si>
    <t>COCINETA    EN MELAMINA BLANCA DE 16 mm,  PUERTAS, FRENTES DE CAJON, VISTAS DE GABINETES EN MELAMINA DE 15 mm COLOR LOMBARDIA, PUERTAS CON BISAGRAS BIDIMENCIONALES, CORREDERAS DE EXTENSION EN CAJONES, JALADERAS. CUBIERTAS GRANITO BLANCO DALLAS - COCIM15BD</t>
  </si>
  <si>
    <t>MVLXCC000000B8</t>
  </si>
  <si>
    <t>COCINETA EN MELAMINA BLANCA DE 16 mm PUERTAS, FRENTES DE CAJON EN MELAMINA 15 mm COLOR TEKA ARTICO, PUERTAS C/ BISAGRAS BIDIMENCIONALES, CORREDERAS DE EXTENSION, JALADERAS. CUBIERTAS GRANITO NEGRO SAN GABRIEL BARRA GRANITO NEGRO SAN GABRIEL - "COCIM15NG"</t>
  </si>
  <si>
    <t>MIMCCD45030005</t>
  </si>
  <si>
    <t>CODO 45 Ø 1"  EN PVC HIDRAULICO -- C451PH --</t>
  </si>
  <si>
    <t>MIMCCD45000004</t>
  </si>
  <si>
    <t>CODO 45° Ø 1/2" COBRE -- CO4512CU --</t>
  </si>
  <si>
    <t>MIMCCD45040004</t>
  </si>
  <si>
    <t>CODO 45° Ø 3/4  COBRE -- C4534CU --</t>
  </si>
  <si>
    <t>MIMCCD90030005</t>
  </si>
  <si>
    <t>CODO 90 Ø 1"  EN PVC HIDRAULICO -- C901PH --</t>
  </si>
  <si>
    <t>MIMCCD90010003</t>
  </si>
  <si>
    <t>CODO 90° Ø 1 1/2"  EN PVC VERDE -- C9012PV --</t>
  </si>
  <si>
    <t>MIMCCD90010001</t>
  </si>
  <si>
    <t>CODO 90° Ø 1 1/2"  GALVANIZADO -- C90112G --</t>
  </si>
  <si>
    <t>MIMCCD90030004</t>
  </si>
  <si>
    <t>CODO 90° Ø 1"  COBRE -- C9001CU --</t>
  </si>
  <si>
    <t>MIMCCD90030001</t>
  </si>
  <si>
    <t>CODO 90° Ø 1"  GALVANIZADO -- C901G --</t>
  </si>
  <si>
    <t>MIMCCD90070001</t>
  </si>
  <si>
    <t>CODO 90° Ø 1/2"  GALVANIZADO -- C9012G --</t>
  </si>
  <si>
    <t>MIMCCD90000004</t>
  </si>
  <si>
    <t>CODO 90° Ø 1/2" COBRE -- CO9012CU --</t>
  </si>
  <si>
    <t>MIMCCD90040001</t>
  </si>
  <si>
    <t>CODO 90° Ø 1/4"  GALVANIZADO -- C9014G --</t>
  </si>
  <si>
    <t>MIMCCD90020002</t>
  </si>
  <si>
    <t>CODO 90° Ø 2"  EN PVC SANITARIO -- C902PS --</t>
  </si>
  <si>
    <t>MIMCCD90020001</t>
  </si>
  <si>
    <t>CODO 90° Ø 2"  GALVANIZADO -- C902G --</t>
  </si>
  <si>
    <t>MIMCCD90080002</t>
  </si>
  <si>
    <t>CODO 90° Ø 3"  EN PVC SANITARIO -- C903PS --</t>
  </si>
  <si>
    <t>MIMCCD90040004</t>
  </si>
  <si>
    <t>CODO 90° Ø 3/4  COBRE -- C9034CU --</t>
  </si>
  <si>
    <t>MIMCCD90050001</t>
  </si>
  <si>
    <t>CODO 90° Ø 3/4"  GALVANIZADO -- C9034G --</t>
  </si>
  <si>
    <t>MIMCCD90060001</t>
  </si>
  <si>
    <t>CODO 90° Ø 3/8"  GALVANIZADO -- C9038G --</t>
  </si>
  <si>
    <t>MIMCCDPG090000</t>
  </si>
  <si>
    <t>CODO PPG Ø 1 1/4" -- COPPG114 --</t>
  </si>
  <si>
    <t>MIMCCDRI000006</t>
  </si>
  <si>
    <t>CODO RESISTENTE A IMPACTO   No. PARTE 1096698 -- CDRI1096 --</t>
  </si>
  <si>
    <t>MIIPCF00010000</t>
  </si>
  <si>
    <t>COFIA  COLOR BLANCO   -- CFCB --</t>
  </si>
  <si>
    <t>MIIPCFDE000001</t>
  </si>
  <si>
    <t>COFIA DESECHABLE   PAQUETE DE 100 PIEZAS -- CODES100 --</t>
  </si>
  <si>
    <t>MLERCO01060013</t>
  </si>
  <si>
    <t>COJIN PARA ASIENTO DE 647 X 550 mm ESPESOR 100 mm  CON TAPIZ -- SOLSI-CAS</t>
  </si>
  <si>
    <t>MTRRCO01060003</t>
  </si>
  <si>
    <t>COJIN PARA ASIENTO MODELO OIDESA ANDY  EN POLIURETANO -- COASOAP</t>
  </si>
  <si>
    <t>MLERCO01281403</t>
  </si>
  <si>
    <t>COJIN PARA ASIENTO MODELO OIDESA CMI UNIVERSAL EN POLIURETANO</t>
  </si>
  <si>
    <t>MLERCO02050003</t>
  </si>
  <si>
    <t>COJIN PARA ASIENTO Y RESPALDO (JUEGO) MODELO SKY  EN POLIURETANO - "COASREP"</t>
  </si>
  <si>
    <t>MLERCO03070013</t>
  </si>
  <si>
    <t>COJIN PARA RESPALDO DE 647 X 385 mm ESPESOR 100 mm  CON TAPIZ - "SOLSI-CRES"</t>
  </si>
  <si>
    <t>MIMCCLUN010001</t>
  </si>
  <si>
    <t>COLADERA UNIVERSAL Ø 4"  EN PVC SANITARIO -- COUN4PVC --</t>
  </si>
  <si>
    <t>MIIPCDMT000001</t>
  </si>
  <si>
    <t>COLADOR METALICO   PARA PINTURA -- COMPP --</t>
  </si>
  <si>
    <t>MVLAKA09090000</t>
  </si>
  <si>
    <t>COLCHON LOREN INDIVIDUAL DE 100 X 190   - "COLCHONLI"</t>
  </si>
  <si>
    <t>MVLAKA09130000</t>
  </si>
  <si>
    <t>COLCHON LOREN KING SIZ DE 200 X 190   - "COLCHONLK"</t>
  </si>
  <si>
    <t>MVLAKA09110000</t>
  </si>
  <si>
    <t>COLCHON LOREN QUEEN SIZE DE 150 X 190   - "COLCHONLQ"</t>
  </si>
  <si>
    <t>MIMCCHM2010000</t>
  </si>
  <si>
    <t>COLCHONETA MUDANCERA DOBLE VISTA TIPO MATRIMONIAL   -- CHMZMT2V --</t>
  </si>
  <si>
    <t>MIMCC3RD020000</t>
  </si>
  <si>
    <t>COLD ROLLED REDONDO Ø 1 1/4" LONGITUD 39"   -- CRR11439 --</t>
  </si>
  <si>
    <t>MIMCC3RD040000</t>
  </si>
  <si>
    <t>COLD ROLLED REDONDO Ø 1" LONGITUD 3.0 m   -- CRR13 --</t>
  </si>
  <si>
    <t>MIMCC3RD050000</t>
  </si>
  <si>
    <t>COLD ROLLED REDONDO Ø 1" LONGITUD 6.0 m   -- CRR16 --</t>
  </si>
  <si>
    <t>MIMCC3RD090000</t>
  </si>
  <si>
    <t>COLD ROLLED REDONDO Ø 2" LONGITUD 6.0 m   -- CRR26 --</t>
  </si>
  <si>
    <t>MIMCC3RD030000</t>
  </si>
  <si>
    <t>COLD ROLLED REDONDO Ø 3/4" LONGITUD 39"   -- CRR3439 --</t>
  </si>
  <si>
    <t>MIMCC3RD010000</t>
  </si>
  <si>
    <t>COLD ROLLED REDONDO Ø 7 1/4" LONGITUD 20"   -- CRR71420 --</t>
  </si>
  <si>
    <t>MIIPCPLM000000</t>
  </si>
  <si>
    <t>COMPAS PARA LAMINA    -- CMPLAM --</t>
  </si>
  <si>
    <t>MVLQCN26010000</t>
  </si>
  <si>
    <t>CONCENTRADO CHERRY S105-10401-2 -- COCHS105</t>
  </si>
  <si>
    <t>MIMCHHAQ000000</t>
  </si>
  <si>
    <t>CONCHA ACUSTICA    -- CNACUS --</t>
  </si>
  <si>
    <t>MIMCD00091401</t>
  </si>
  <si>
    <t>CONDULET  DE 1 1/4" TIPO "T" CON TAPA  -- CDT114T--</t>
  </si>
  <si>
    <t>MIIPCD00093201</t>
  </si>
  <si>
    <t>CONDULET  DE 1 1/4" TIPO LB CON TAPA  -- CDLB114T--</t>
  </si>
  <si>
    <t>MIMCCD00101401</t>
  </si>
  <si>
    <t>CONDULET  DE 1" TIPO "T" CON TAPA  -- CDT1T--</t>
  </si>
  <si>
    <t>MIIPCD00543300</t>
  </si>
  <si>
    <t>CONDULET  DE 1" TIPO FSL 3M  -- CDFSL01 --</t>
  </si>
  <si>
    <t>MIIPCD00013500</t>
  </si>
  <si>
    <t>CONDULET  DE 1/2" TIPO FS-1  -- CDFS121 --</t>
  </si>
  <si>
    <t>MIIPCD00013400</t>
  </si>
  <si>
    <t>CONDULET  DE 1/2" TIPO FSC 1M  -- CDFSC121M --</t>
  </si>
  <si>
    <t>MIIPCD00013200</t>
  </si>
  <si>
    <t>CONDULET  DE 1/2" TIPO LB CON TAPA  -- CDLB12 --</t>
  </si>
  <si>
    <t>MIIPCD00010200</t>
  </si>
  <si>
    <t>CONDULET  DE 1/2" TIPO LL  -- CDLL12 --</t>
  </si>
  <si>
    <t>MIIPDC00011400</t>
  </si>
  <si>
    <t>CONDULET  DE 1/2" TIPO T CON TAPA  -- CDT12 --</t>
  </si>
  <si>
    <t>MIIPCD00023200</t>
  </si>
  <si>
    <t>CONDULET  DE 2" TIPO LB  -- CDLB2 --</t>
  </si>
  <si>
    <t>MIIPCD00660100</t>
  </si>
  <si>
    <t>CONDULET  DE 3/4"  TIPO T-29  -- CD34T29 --</t>
  </si>
  <si>
    <t>MIIPCD00662200</t>
  </si>
  <si>
    <t>CONDULET  DE 3/4" TIPO C  -- CDC34 --</t>
  </si>
  <si>
    <t>MIIPCD00663100</t>
  </si>
  <si>
    <t>CONDULET  DE 3/4" TIPO FS  -- GI10683 --</t>
  </si>
  <si>
    <t>MIIPCD00680300</t>
  </si>
  <si>
    <t>CONDULET  DE 3/4" TIPO FSL  -- CDFSL34 --</t>
  </si>
  <si>
    <t>MIIPCD00690300</t>
  </si>
  <si>
    <t>CONDULET  DE 3/4" TIPO FSLT-2  -- CDFSLT234 --</t>
  </si>
  <si>
    <t>MIIPCD00660300</t>
  </si>
  <si>
    <t>CONDULET  DE 3/4" TIPO L  -- CDL34 --</t>
  </si>
  <si>
    <t>MIIPCD00023600</t>
  </si>
  <si>
    <t>CONDULET  DE 3/4" TIPO LB  -- CDLB34 --</t>
  </si>
  <si>
    <t>MIIPCD00660200</t>
  </si>
  <si>
    <t>CONDULET  DE 3/4" TIPO LL  -- CDLL34 --</t>
  </si>
  <si>
    <t>MIIPCD00661100</t>
  </si>
  <si>
    <t>CONDULET  DE 3/4" TIPO LR  -- CDLR19 --</t>
  </si>
  <si>
    <t>MIIPCD00661200</t>
  </si>
  <si>
    <t>CONDULET  DE 3/4" TIPO SLL  -- CDSLL19 --</t>
  </si>
  <si>
    <t>MIIPCD00661000</t>
  </si>
  <si>
    <t>CONDULET  DE 3/4" TIPO T-27  -- CDT2719 --</t>
  </si>
  <si>
    <t>MIIPDCCJ011300</t>
  </si>
  <si>
    <t>CONDULET CAJA DE 1/2" TIPO FST  -- CDFST12 --</t>
  </si>
  <si>
    <t>MVLUCB010100A7</t>
  </si>
  <si>
    <t>CONECTING BOLT FLAT ST BZP M6X40mm  ARTICULO No. 032.46.866 HAFELE</t>
  </si>
  <si>
    <t>MLEXCO00000E00</t>
  </si>
  <si>
    <t>CONECTOR   MODELO FEATHER EN PULIDO REDONDO 3/8"  COLD ROLLED CON CUERDA ESTANDAR Y DOBLEZ A GRADOS  EN LOS EXTREMOS, SEGUN PLANO  - "FECON38M-CO"</t>
  </si>
  <si>
    <t>MLEXCO0000OI00</t>
  </si>
  <si>
    <t>CONECTOR   MODELO FEATHER EN PULIDO REDONDO 3/8" COLD ROLLED CON CUERDA ESTANDAR DE 39 mm DE LARGO Y DOBLEZ A GRADOS  EN LOS EXTREMOS, SEGUN PLANO  - "MUCONUM-CO"</t>
  </si>
  <si>
    <t>MLEACO0011001W</t>
  </si>
  <si>
    <t>CONECTOR  DE Ø 1" X 25.4 mm  EN ACERO AL CARBON MAQUINADO DE ACUERDO A PLANO SIN RAYADURAS, SIN GOLPES Y MARCAS - "DIACTHD-CO"</t>
  </si>
  <si>
    <t>MVLECN00020000</t>
  </si>
  <si>
    <t>CONECTOR  HDMI HEMBRA-HEMBRA PARA CAJA DE CONTACTO BYRNE MODELO BEZEVC-HD06-45CM/WH, COLOR BLANCO, CABLE DE  18" -- COBEZE18</t>
  </si>
  <si>
    <t>MIMCCO00060003</t>
  </si>
  <si>
    <t>CONECTOR  Ø 1 1/2"  EN PVC -- CN112PVC --</t>
  </si>
  <si>
    <t>MIMCCO00130000</t>
  </si>
  <si>
    <t>CONECTOR  RJ11   -- CNRJ11 --</t>
  </si>
  <si>
    <t>MLEECN11000000</t>
  </si>
  <si>
    <t>CONECTOR 24, JUNCTION BLOCK,PHASE 3,3 CKT,24    - "BE52413-3-2-24"</t>
  </si>
  <si>
    <t>MLEACOH800F800</t>
  </si>
  <si>
    <t>CONECTOR 90°  RAUVOLET METALLIC LINE (No. DE ARTICULO 779690) REHAU (CAJA CON 40 BARRAS)</t>
  </si>
  <si>
    <t>MVLUCA00520027</t>
  </si>
  <si>
    <t>CONECTOR AJUSTABLE  Ø 1/4"  PARA TUBO Ø 1 1/4" DE CALIBRE 20 - 22 CUERDA ESTANDAR</t>
  </si>
  <si>
    <t>MLEACOB1L6C428</t>
  </si>
  <si>
    <t>CONECTOR BARRA DE Ø 21 mm DE LONGITUD 80 mm CON ESPARRAGO CON CUERDA ESTANDAR EN LOS EXTREMOS UNO DE Ø 1/4" X 1/2" Y Ø 5/32" X 7 mm EN ALUMINIO PULIDO - "ORMEDPIA"</t>
  </si>
  <si>
    <t>MLEACOB1L6C328</t>
  </si>
  <si>
    <t>CONECTOR BARRA DE Ø21 mm DE LONGITUD 170 mm CON ESPARRAGO CON CUERDA ESTANDAR EN LOS EXTREMOS UNO DE Ø1/4" X 1/2" Y Ø 5/32" X 7 mm EN ALUMINIO PULIDO -- ORMEDPCA</t>
  </si>
  <si>
    <t>MLEACO1310001R</t>
  </si>
  <si>
    <t>CONECTOR CHICO EN PULIDO REDONDO DE 3/8"  COLD ROLLED CON CUERDA ESTANDAR  Y DOBLEZ A GRADOS  EN LOS EXTREMOS, SEGUN PLANO - "CUEM1FABS-TEN75"</t>
  </si>
  <si>
    <t>MLEECN10000000</t>
  </si>
  <si>
    <t>CONECTOR CONECTOR JUNCTION BLOCK,PHASE 3,3 CKT,30    - "BE52413-3-2-30"</t>
  </si>
  <si>
    <t>MLEECN12000000</t>
  </si>
  <si>
    <t>CONECTOR CONTACTO A CONTACTO 4TRAC MODELO BE41919-3 (RECEPTACLE TO RECEPTACLE BLOCK BLOCK CONNECTOR)    - "BE419193"</t>
  </si>
  <si>
    <t>MIMCCNCE030000</t>
  </si>
  <si>
    <t>CONECTOR CUERDA EXTERIOR Ø 1/2"  COBRE -- COCE12CU --</t>
  </si>
  <si>
    <t>MI00CNCE040001</t>
  </si>
  <si>
    <t>CONECTOR CUERDA EXTERIOR Ø 3/4"  COBRE -- CO34CECU --</t>
  </si>
  <si>
    <t>MIMCCNCI030000</t>
  </si>
  <si>
    <t>CONECTOR CUERDA INTERIOR Ø 1/2"  COBRE -- COCI12CU --</t>
  </si>
  <si>
    <t>MGEXCO31460000</t>
  </si>
  <si>
    <t>CONECTOR CUÑA PARA CARA DE CRISTAL [VON00037] -- GNCCCV</t>
  </si>
  <si>
    <t>MIMCCNCH020002</t>
  </si>
  <si>
    <t>CONECTOR DE CHAROLA A CAJA 6" MCE-06 --  CNCH06</t>
  </si>
  <si>
    <t>MIMCCO2P090005</t>
  </si>
  <si>
    <t>CONECTOR DE DOS POLOS PARA 175 AMPER 600 VOLT  SERIE SY-175 No CATALOGO 6325G1 -- GI11896 --</t>
  </si>
  <si>
    <t>MIMCCNSC010001</t>
  </si>
  <si>
    <t>CONECTOR DE ESCALERA A CAJA 18" CATA MCE-18 -- CNEC18L --</t>
  </si>
  <si>
    <t>MLEACOA6D20027</t>
  </si>
  <si>
    <t>CONECTOR DOBLE PARA VIDRIO DE 57 X 57 mm EN ACERO INOXIDABLE -- TACCDPVD</t>
  </si>
  <si>
    <t>MLEACOA6G20065</t>
  </si>
  <si>
    <t>CONECTOR DOBLE PARA VIDRIO DE 60 X 60 mm EN ACERO AL CARBON CALIBRE 12 -- TACCDPV</t>
  </si>
  <si>
    <t>MIMCCOET060003</t>
  </si>
  <si>
    <t>CONECTOR EN "T" Ø 1 1/2"  EN PVC -- CN112PVCT --</t>
  </si>
  <si>
    <t>MIMCCOET150004</t>
  </si>
  <si>
    <t>CONECTOR EN "T" Ø 1"  GALVANIZADO -- CN1GVT --</t>
  </si>
  <si>
    <t>MIMCCOET030004</t>
  </si>
  <si>
    <t>CONECTOR EN "T" Ø 1/2"  GALVANIZADO -- GI11240 --</t>
  </si>
  <si>
    <t>MIMCCOET070004</t>
  </si>
  <si>
    <t>CONECTOR EN "T" Ø 1/4"  GALVANIZADO -- CN14GVT --</t>
  </si>
  <si>
    <t>MIMCCOET020003</t>
  </si>
  <si>
    <t>CONECTOR EN "T" Ø 2"  EN PVC -- CN2PVCT --</t>
  </si>
  <si>
    <t>MIMCCOET020004</t>
  </si>
  <si>
    <t>CONECTOR EN "T" Ø 2"  GALVANIZADO -- CN2GVT --</t>
  </si>
  <si>
    <t>MIMCCOET040004</t>
  </si>
  <si>
    <t>CONECTOR EN "T" Ø 3/4"  GALVANIZADO -- CN34GVT --</t>
  </si>
  <si>
    <t>MIMCCOET080004</t>
  </si>
  <si>
    <t>CONECTOR EN "T" Ø 3/8"  GALVANIZADO -- CN38GVT --</t>
  </si>
  <si>
    <t>MIMCCOEY150004</t>
  </si>
  <si>
    <t>CONECTOR EN "Y" Ø 1"  GALVANIZADO -- CN1GVY --</t>
  </si>
  <si>
    <t>MIMCCOEY040004</t>
  </si>
  <si>
    <t>CONECTOR EN "Y" Ø 3/4"  GALVANIZADO -- CN34GVY --</t>
  </si>
  <si>
    <t>MLEACO1210001R</t>
  </si>
  <si>
    <t>CONECTOR EN PULIDO REDONDO DE 3/8"  COLD ROLLED CON CUERDA ESTANDAR  Y DOBLEZ A GRADOS  EN LOS EXTREMOS, SEGUN PLANO - "CUEM4FABS-TEN"</t>
  </si>
  <si>
    <t>MLEACO1210O51R</t>
  </si>
  <si>
    <t>CONECTOR EN PULIDO REDONDO DE 3/8" MODELO FLEX COLD ROLLED CON CUERDA ESTANDAR  Y DOBLEZ A GRADOS  EN LOS EXTREMOS, SEGUN PLANO - "FXCON38M-CO"</t>
  </si>
  <si>
    <t>MVLECN01010000</t>
  </si>
  <si>
    <t>CONECTOR EN Y MODELO BE52418-2, Y CONNECTOR -- BE52418-2</t>
  </si>
  <si>
    <t>MVLECN05000000</t>
  </si>
  <si>
    <t>CONECTOR EN Y,  BE52418-3 PHASE 3 -- CONECY</t>
  </si>
  <si>
    <t>MERPCO01000001</t>
  </si>
  <si>
    <t>CONECTOR ENTRE TAPAS   PLASTICO -- CPT --</t>
  </si>
  <si>
    <t>C1</t>
  </si>
  <si>
    <t xml:space="preserve">COLOR DE PLASTICO NEGRO </t>
  </si>
  <si>
    <t>C3</t>
  </si>
  <si>
    <t xml:space="preserve">COLOR DE PLASTICO CHICLE </t>
  </si>
  <si>
    <t>C4</t>
  </si>
  <si>
    <t>C7</t>
  </si>
  <si>
    <t xml:space="preserve">COLOR DE PLASTICO HOUSTON </t>
  </si>
  <si>
    <t>V1</t>
  </si>
  <si>
    <t xml:space="preserve">TAPA Y VINIL VERTICA NEGRO </t>
  </si>
  <si>
    <t>V2</t>
  </si>
  <si>
    <t xml:space="preserve">TAPA Y VINIL VERTICA GRIS 590 </t>
  </si>
  <si>
    <t>V4</t>
  </si>
  <si>
    <t xml:space="preserve">TAPA Y VINIL VERTICA ARENA </t>
  </si>
  <si>
    <t>MSEPCO01000001</t>
  </si>
  <si>
    <t>CONECTOR ENTRE TAPAS   PLASTICO -- SCPT</t>
  </si>
  <si>
    <t>MLEPCO01010101</t>
  </si>
  <si>
    <t>CONECTOR ENTRE TAPAS 80 mm TIPO SELEKTA PLASTICO -- CJSCPT8</t>
  </si>
  <si>
    <t>MIMCCOFL000000</t>
  </si>
  <si>
    <t>CONECTOR FLEXIBLE PARA LAVABO    -- CNFLLV --</t>
  </si>
  <si>
    <t>MERACO050400E6</t>
  </si>
  <si>
    <t>CONECTOR GALLETA TAMAÑO 20, PROFUNDIDAD 12 mm, LONGITUD 56 mm, ANCHO 23 mm  MARCA HAFELE No DE REFERENCIA 267.90.020  EN ACABADO MADERA ESPESOR 4 mm BOLSA CON 100 PIEZAS - "GLLTA20"</t>
  </si>
  <si>
    <t>MIMCCOGN010000</t>
  </si>
  <si>
    <t>CONECTOR GLANDULA Ø 1/2"    -- CNGL12 --</t>
  </si>
  <si>
    <t>MVLECN04000088</t>
  </si>
  <si>
    <t>CONECTOR HEMBRA   (JACK) RJ45 TIPO KEYSTONE DE 8 CONTACTOS A 90°, CATEGORÍA 6 MARCA STEREN CODIGO 360-020BL  COLOR BLANCO - "RJ45STB"</t>
  </si>
  <si>
    <t>MLEXCO00000D00</t>
  </si>
  <si>
    <t>CONECTOR MODELO FEATHER EN PULIDO REDONDO 1/2" COLD ROLLED CON CUERDA ESTANDAR DE 20 mm DE LARGO Y DOBLEZ A GRADOS  EN LOS EXTREMOS, SEGUN PLANO  - "FECONUM-CO"</t>
  </si>
  <si>
    <t>MIMCCOMN050000</t>
  </si>
  <si>
    <t>CONECTOR MONITOR DE 1/2"   -- CNMN12 --</t>
  </si>
  <si>
    <t>MIIPCOUR010000</t>
  </si>
  <si>
    <t>CONECTOR Ø 1" PARA CABLE USO RUDO   -- COURC1 --</t>
  </si>
  <si>
    <t>MLEACO02020011</t>
  </si>
  <si>
    <t>CONECTOR PARA BARANDAL MODELO BRK3675 EN ACERO INOXIDABLE -- BRK3675</t>
  </si>
  <si>
    <t>MCIXCO04010068</t>
  </si>
  <si>
    <t>CONECTOR PARA CRISTAL CON SAQUE EN BASE DE 12 X 12 X 37 mm EN ALUMINIO ALEACION 6063 COLOR GRIS -- CICOCRH</t>
  </si>
  <si>
    <t>MCIXCO01010068</t>
  </si>
  <si>
    <t>CONECTOR PARA CRISTAL DE 12 X 12 X 37 mm  EN ALUMINIO ALEACION 6063 COLOR GRIS--CICOCR</t>
  </si>
  <si>
    <t>MLEACO1600000Y</t>
  </si>
  <si>
    <t>CONECTOR PARA ENTREPAÑO   EN ACABADO SATINADO BRK-751 BRUNKEN - "BRK-751"</t>
  </si>
  <si>
    <t>MIMCCNFO020002</t>
  </si>
  <si>
    <t>CONECTOR PARA FIBRA OPTICA SC mm 62.5/125  No. PARTE FIBCONSC -- CNFOSCMM --</t>
  </si>
  <si>
    <t>MIMCCNPP000008</t>
  </si>
  <si>
    <t>CONECTOR PARA PISTOLA PGI   No. PARTE 106855 -- RECPG106855 --</t>
  </si>
  <si>
    <t>MIMCCOPL000200</t>
  </si>
  <si>
    <t>CONECTOR PARA PLC-HMI  MARCA OMROM  -- CNPLCOM --</t>
  </si>
  <si>
    <t>MLEECN02000068</t>
  </si>
  <si>
    <t>CONECTOR PARA TUBO CONDUIT DE 1/2"   GALVANIZADA - "CONT12"</t>
  </si>
  <si>
    <t>MUNACO01010000</t>
  </si>
  <si>
    <t>CONECTOR PARA VIDRIO MODELO HDL-773</t>
  </si>
  <si>
    <t>MLEACO03000011</t>
  </si>
  <si>
    <t>CONECTOR PARA VITRINA 3 ENTRADAS CLAVE 6357 MARCA KINETIC EN ALUMINIO - "COVI3E"</t>
  </si>
  <si>
    <t>MLEACH75875928</t>
  </si>
  <si>
    <t>CONECTOR PERILLA HEMBRA PARA CRISTAL Ø 1" CON PERFORACION 3/8" ALTURA 16 mm EN ALUMINIO PULIDO - "TAHPCT"</t>
  </si>
  <si>
    <t>MLEACH7587K928</t>
  </si>
  <si>
    <t>CONECTOR PERILLA HEMBRA PARA CRISTAL Ø 1" CON PERFORACION Ø 1/4" ALTURA 16 mm EN ALUMINIO PULIDO - "TAHPCT14"</t>
  </si>
  <si>
    <t>MCIACH75020028</t>
  </si>
  <si>
    <t>CONECTOR PERILLA HEMBRA PARA CRISTAL Ø 1" X 20 mm CON PERFORACION PIVOTE DE Ø 3/8" X 15 mm Y CUERDA INTERNA DE Ø 1/4" X 18 mm  EN ALUMINIO PULIDO - "CIREPEA"</t>
  </si>
  <si>
    <t>MLEACH7501L128</t>
  </si>
  <si>
    <t>CONECTOR PERILLA HEMBRA PARA CRISTAL Ø 1" X 5/8" CON PERFORACION Ø 3/8" PROFUNDIDAD 10 mm EN ALUMINIO PULIDO - "KOCHH12"</t>
  </si>
  <si>
    <t>MLEACO04030011</t>
  </si>
  <si>
    <t>CONECTOR PORTA NIVELADOR DE 38 X 38 X 38 mm CON PERFORACION DE Ø 3/8" DE PROFUNDIDAD 26 mm  EN ALUMINIO -- MVHVG-BN</t>
  </si>
  <si>
    <t>MGEXCO30450010</t>
  </si>
  <si>
    <t>CONECTOR POSTE PARA RIEL [VON00034] EN ALUMINIO -- GNCPA</t>
  </si>
  <si>
    <t>MIMCCORC040000</t>
  </si>
  <si>
    <t>CONECTOR RECTO Ø 3/4"   -- CNRC34 --</t>
  </si>
  <si>
    <t>MLEACO19000000</t>
  </si>
  <si>
    <t>CONECTOR RECTO PARA FLEXIBLE DE 1/2"    - "CORFL12"</t>
  </si>
  <si>
    <t>MLEACO17000000</t>
  </si>
  <si>
    <t>CONECTOR RECTO PARA FLEXIBLE DE 3/8"    - "CORFL38"</t>
  </si>
  <si>
    <t>MLEACO18000000</t>
  </si>
  <si>
    <t>CONECTOR RECTO PARA TUBO CONDUIT DE 1/2" TIPO AMERICANO    - "CORTC12AM"</t>
  </si>
  <si>
    <t>MGEACR00002900</t>
  </si>
  <si>
    <t>CONECTOR RIEL [VON00060] -- GNCR</t>
  </si>
  <si>
    <t>MMUACO1007Ñ500</t>
  </si>
  <si>
    <t>CONECTOR SUPERIOR RECTO DE 105 X 30 mm CON 2 BARRENOS AVELLANADOS Y REDONDEO POR TODO EL CONTORNO CONFORME A PLANO  - "MUBIOCONI"</t>
  </si>
  <si>
    <t>MMUACO1006Ñ400</t>
  </si>
  <si>
    <t>CONECTOR SUPERIOR RECTO DE 214 X 30 mm CON 4 BARRENOS AVELLANADOS Y CHAFLÁN POR TODO EL CONTORNO CONFORME A PLANO  - "MUBIOCONR"</t>
  </si>
  <si>
    <t>MMUACO0808Ñ400</t>
  </si>
  <si>
    <t>CONECTOR SUPERIOR TIPO "L" DE 139 X 139 mm CON 4 BARRENOS AVELLANADOS Y CHAFLÁN POR TODO EL CONTORNO CONFORME A PLANO  - "MUBIOCONL"</t>
  </si>
  <si>
    <t>MMUACO0705Ñ300</t>
  </si>
  <si>
    <t>CONECTOR SUPERIOR TIPO "T" DE 350 X 139 mm CON 6 BARRENOS AVELLANADOS Y REDONDEO POR TODO EL CONTORNO CONFORME A PLANO  - "MUBIOCONT"</t>
  </si>
  <si>
    <t>MMUACO0909Ñ600</t>
  </si>
  <si>
    <t>CONECTOR SUPERIOR TIPO "X" DE 249 X 249 mm CON 8 BARRENOS AVELLANADOS Y CHAFLÁN POR TODO EL CONTORNO CONFORME A PLANO  - "MUBIOCONC"</t>
  </si>
  <si>
    <t>MLEACO1410001R</t>
  </si>
  <si>
    <t>CONECTOR TENSOR LARGO EN PULIDO REDONDO DE 3/8"  COLD ROLLED CON CUERDA ESTANDAR  Y DOBLEZ A GRADOS  EN LOS EXTREMOS, SEGUN PLANO - "CUEM4FABS-TEN75"</t>
  </si>
  <si>
    <t>MIMCCOTC060000</t>
  </si>
  <si>
    <t>CONECTOR TIPO CAMPANA Ø 1 1/2"   -- CN112CM --</t>
  </si>
  <si>
    <t>MLEACO06040000</t>
  </si>
  <si>
    <t>CONECTOR TIPO GRAPA MODELO 1192 PUERTO VALLARTA, HERRALUM -- CGPVGH1192</t>
  </si>
  <si>
    <t>MLEACOA7D30027</t>
  </si>
  <si>
    <t>CONECTOR TRIPLE PARA VIDRIO DE 57 X 60 mm  EN ACERO INOXIDABLE -- TACCTPV</t>
  </si>
  <si>
    <t>MLEACOA7G20065</t>
  </si>
  <si>
    <t>CONECTOR TRIPLE PARA VIDRIO DE 60 X 60 mm  EN ACERO AL CARBON (LAMINA) CALIBRE 12 -- TACCTPV</t>
  </si>
  <si>
    <t>MIMCCXCT000001</t>
  </si>
  <si>
    <t>CONEXION CON CONTRATUERCA PARA TANQUE DE SOLDADURA   MODELO K-N2-AME-T CODIGO 4489 -- COCTTS4489 --</t>
  </si>
  <si>
    <t>MIMCCNCH010001</t>
  </si>
  <si>
    <t>CONEXION DE CHAROLA TIPO T HORIZONTAL 12"CATALOGO MTH-1212-8 -- CNCHTH12 --</t>
  </si>
  <si>
    <t>MIMCCXCP010001</t>
  </si>
  <si>
    <t>CONEXION DE TUBERIAS DE PVC Ø 1 1/4" LONGITUD 3.0 m CON CODOS   -- COTC1143PVC --</t>
  </si>
  <si>
    <t>MIMCEXLB010000</t>
  </si>
  <si>
    <t>CONEXION DOSIFICADORA (ESPREA DE LUBRICACION)   -- ESLUB18 --</t>
  </si>
  <si>
    <t>MVLEEA06000000</t>
  </si>
  <si>
    <t>CONEXION INTERLINK (JUMPER) 60" BE05926-BK-60    - "BE05926BK60"</t>
  </si>
  <si>
    <t>MIMCC5LL040000</t>
  </si>
  <si>
    <t>CONTAC TIP LINCOLN 0.0035"   -- COLIN0035 --</t>
  </si>
  <si>
    <t>MLEECO000000H6</t>
  </si>
  <si>
    <t>CONTACTO    DUPLEX DOS PUERTOS USB 3.6A / 5VDC Y DOS CONTACTOS 15A / 125V FABRICANTE LEVITON CODIGO T5632-E CODIGO UPC 078477683927, INCLUYE PLACA DE PARED DECORA 80301 COLOR NEGRO - "T5632-E"</t>
  </si>
  <si>
    <t>MVLECO00200000</t>
  </si>
  <si>
    <t>CONTACTO  1683 SIG OR25 -- OR25</t>
  </si>
  <si>
    <t>MVLECO00610000</t>
  </si>
  <si>
    <t>CONTACTO  BARRA DE 12 CONTACTOS  VERTICAL CON 12 TOMACORRIENTES 120 V, 15 AMP/, 4.57 MTS MODELO PS3612   - "PS3612"</t>
  </si>
  <si>
    <t>MVLECO00210000</t>
  </si>
  <si>
    <t>CONTACTO  PARA CIRCUITO 1   - ""S1"""</t>
  </si>
  <si>
    <t>MVLECO00220000</t>
  </si>
  <si>
    <t>CONTACTO  PARA CIRCUITO 2   - ""S2"""</t>
  </si>
  <si>
    <t>MVLECO14260000</t>
  </si>
  <si>
    <t>CONTACTO ANTIDERRAMES MODELO PEPPER BE03825-MPU-XXX-72 CON CABLE DE 72" ACENTO METAL CHAPADO NIQUEL SATINADO , PLASTICO   - "PEPPERBE03825MPU"</t>
  </si>
  <si>
    <t>C314</t>
  </si>
  <si>
    <t xml:space="preserve">COLOR DE PLASTICO Z241 - BLACK </t>
  </si>
  <si>
    <t>C315</t>
  </si>
  <si>
    <t xml:space="preserve">COLOR DE PLASTICO Z225 WHITE </t>
  </si>
  <si>
    <t>MVLECO14420000</t>
  </si>
  <si>
    <t>CONTACTO ANTIDERRAMES MODELO PEPPER BE03825-XX-72 CON CABLE DE 72" PLASTICO COLOR AV-WHITE   - "PEPPERBE0382572WHITE"</t>
  </si>
  <si>
    <t>MVLECO14450000</t>
  </si>
  <si>
    <t>CONTACTO ANTIDERRAMES MODELO PEPPER BE03825-XX-72 CON CABLE DE 72" PLASTICO COLOR Z151-ORANGE   - "PEPPERBE0382572ORANGE"</t>
  </si>
  <si>
    <t>MVLECO14460000</t>
  </si>
  <si>
    <t>CONTACTO ANTIDERRAMES MODELO PEPPER BE03825-XX-72 CON CABLE DE 72" PLASTICO COLOR Z152-GREEN SP   - "PEPPERBE0382572GREEN"</t>
  </si>
  <si>
    <t>MVLECO14500000</t>
  </si>
  <si>
    <t>CONTACTO ANTIDERRAMES MODELO PEPPER BE03825-XX-72 CON CABLE DE 72" PLASTICO COLOR Z167-STORM   - "PEPPERBE0382572STORM"</t>
  </si>
  <si>
    <t>MVLECO14480000</t>
  </si>
  <si>
    <t>CONTACTO ANTIDERRAMES MODELO PEPPER BE03825-XX-72 CON CABLE DE 72" PLASTICO COLOR Z168-NAVY    - "PEPPERBE0382572NAVY"</t>
  </si>
  <si>
    <t>MVLECO14070000</t>
  </si>
  <si>
    <t>CONTACTO ANTIDERRAMES MODELO PEPPER BE03825-XX-72 CON CABLE DE 72" PLASTICO COLOR Z169-DUSK   - "PEPPERBE0382572DUSK"</t>
  </si>
  <si>
    <t>MVLECO14490000</t>
  </si>
  <si>
    <t>CONTACTO ANTIDERRAMES MODELO PEPPER BE03825-XX-72 CON CABLE DE 72" PLASTICO COLOR Z170-POPPY   - "PEPPERBE0382572POPPY"</t>
  </si>
  <si>
    <t>MIMCCCAE010100</t>
  </si>
  <si>
    <t>CONTACTO AUXILIAR EXTERNO CLASE 9999, TIPO 5 X 8, 1NC, 1NA MARCA SQUARE D  -- CNAE58SQD --</t>
  </si>
  <si>
    <t>MIMCCCAO000202</t>
  </si>
  <si>
    <t>CONTACTO AUXILIAR NORMALMENTE ABIERTO  MARCA TELEMECANIQUE MODELO 3TX4001-2A -- CCNOATQ3TX --</t>
  </si>
  <si>
    <t>MIMCCCAC000202</t>
  </si>
  <si>
    <t>CONTACTO AUXILIAR NORMALMENTE CERRADO  MARCA TELEMECANIQUE MODELO 3TX4001-2A -- CCNCATQ3TX --</t>
  </si>
  <si>
    <t>MIMCCCAC030100</t>
  </si>
  <si>
    <t>CONTACTO AUXILIAR PARA CONTACTOR 8536SBO2S SERIE A 1 NC, 1 NA MARCA SQUARE D  -- COAC8636SDA --</t>
  </si>
  <si>
    <t>MVLECO15240000</t>
  </si>
  <si>
    <t>CONTACTO DE 2 PUERTOS USB MODELO SALT BE03830-MPU-XXX-72, CON CABLE DE 72" ACENTO METAL CHAPADO NIQUEL SATINADO, PLASTICO    - "SALTBE03830MPU"</t>
  </si>
  <si>
    <t>MVLETE15060000</t>
  </si>
  <si>
    <t>CONTACTO DE 2 PUERTOS USB MODELO SALT BE03830-XX-72 CON CABLE DE 72" PLASTICO COLOR AV-WHITE   - "SALTBE03830WHITE"</t>
  </si>
  <si>
    <t>MVLECO15310000</t>
  </si>
  <si>
    <t>CONTACTO DE 2 PUERTOS USB MODELO SALT BE03830-XX-72 CON CABLE DE 72" PLASTICO COLOR DA-GREEN SP   - "SALTBE03830GREEN"</t>
  </si>
  <si>
    <t>MVLECO15300000</t>
  </si>
  <si>
    <t>CONTACTO DE 2 PUERTOS USB MODELO SALT BE03830-XX-72 CON CABLE DE 72" PLASTICO COLOR DB-ORANGE   - "SALTBE03830ORANGE"</t>
  </si>
  <si>
    <t>MVLECO15380000</t>
  </si>
  <si>
    <t>CONTACTO DE 2 PUERTOS USB MODELO SALT BE03830-XX-72 CON CABLE DE 72" PLASTICO COLOR JK-STORM   - "SALTBE03830STORM"</t>
  </si>
  <si>
    <t>MVLECO15390000</t>
  </si>
  <si>
    <t>CONTACTO DE 2 PUERTOS USB MODELO SALT BE03830-XX-72 CON CABLE DE 72" PLASTICO COLOR JM-DUSK   - "SALTBE03830DUSK"</t>
  </si>
  <si>
    <t>MVLECO15370000</t>
  </si>
  <si>
    <t>CONTACTO DE 2 PUERTOS USB MODELO SALT BE03830-XX-72 CON CABLE DE 72" PLASTICO COLOR JN-POPPY   - "SALTBE03830POPPY"</t>
  </si>
  <si>
    <t>MIMCCCPD020100</t>
  </si>
  <si>
    <t>CONTACTO DE PROPOSITO DEFINISO 3P, 127 VOLT MARCA SQUARE D  -- CNPD3PSQD --</t>
  </si>
  <si>
    <t>MVLECO17000065</t>
  </si>
  <si>
    <t>CONTACTO DOBLE   20A BLANCO, FABRICANTE LEVINTON CODIGO 16352-00W CODIGO DSA DERAKT1011 DCC. - "CTTD16352W"</t>
  </si>
  <si>
    <t>MLEECO66C89413</t>
  </si>
  <si>
    <t>CONTACTO DOBLE ATERRIZADO MARCA ARROW HART A 125 V, 15 A COLOR BLANCO CON TAPA  PLASTICA EN COLOR MARFIL</t>
  </si>
  <si>
    <t>MVLECO05121112</t>
  </si>
  <si>
    <t>CONTACTO DOBLE NORMAL MODELO BE08065-3-C1C ALTURA ""C"" CIRCUITO 1 COLOR NEGRO ERGO - ""BE08065NC1"""</t>
  </si>
  <si>
    <t>MVLECO05141212</t>
  </si>
  <si>
    <t>CONTACTO DOBLE NORMAL MODELO BE08065-3-C2C ALTURA ""C"" CIRCUITO 2 COLOR NEGRO ERGO - ""BE08065NC2"""</t>
  </si>
  <si>
    <t>MVLECO05151312</t>
  </si>
  <si>
    <t>CONTACTO DOBLE NORMAL MODELO BE08065-3-C3C ALTURA ""C"" CIRCUITO 3 COLOR NEGRO ERGO - ""BE08065NC3"""</t>
  </si>
  <si>
    <t>MVLECO05161413</t>
  </si>
  <si>
    <t>CONTACTO DOBLE NORMAL MODELO BE08065-3-D-1-C ALTURA ""D"" CIRCUITO 1 COLOR NEGRO - ""BE08065ND1"""</t>
  </si>
  <si>
    <t>MVLECO07000000</t>
  </si>
  <si>
    <t>CONTACTO DOBLE POLARIZADO    - ""CEP"""</t>
  </si>
  <si>
    <t>MVLECO07000025</t>
  </si>
  <si>
    <t>CONTACTO DOBLE POLARIZADO   COLOR CAFÉ - ""CPDC"""</t>
  </si>
  <si>
    <t>MVLECO07000015</t>
  </si>
  <si>
    <t>CONTACTO DOBLE POLARIZADO ARROW HART PARA CORRIENTE REGULADA   COLOR NARANJA - "CPDN - CEPN""</t>
  </si>
  <si>
    <t>MVLECO07350016</t>
  </si>
  <si>
    <t>CONTACTO DOBLE POLARIZADO MARCA ARROW HART  COLOR BLANCO - ""CPDB"""</t>
  </si>
  <si>
    <t>MVLECO06171514</t>
  </si>
  <si>
    <t>CONTACTO DOBLE REGULADO MODELO BE08065-3-C-4BB ALTURA ""C"" CIRCUITO 4 COLOR NARANJA ERGO - ""BE08065RC4"""</t>
  </si>
  <si>
    <t>MVLECO21000000</t>
  </si>
  <si>
    <t>CONTACTO DOBLE REGULADO MODELO BE08065-3-C-6BB    III  -- "BE08065-3-C-6BB"</t>
  </si>
  <si>
    <t>MVLECO06181615</t>
  </si>
  <si>
    <t>CONTACTO DOBLE REGULADO MODELO BE08065-3-D-4-BB ALTURA ""D"" CIRCUITO 4 COLOR NARANJA - ""BE08065RD4"""</t>
  </si>
  <si>
    <t>MLEECO06341715</t>
  </si>
  <si>
    <t>CONTACTO DOBLE REGULADO TIPO SELEKTA ALTURA ""E"" COLOR NARANJA - ""BE08065RE4"""</t>
  </si>
  <si>
    <t>MIMCCCDP000000</t>
  </si>
  <si>
    <t>CONTACTO DUPLEX ARROW HART POLARIZADO MODELO 5262 ERVICIO EXTRA PESADO  -- GI16448 --</t>
  </si>
  <si>
    <t>MVLECO20570000</t>
  </si>
  <si>
    <t>CONTACTO DUPLEX DOS PUERTOS USB 3.6A / 5VDC Y DOS CONTACTOS 15A / 125V   FABRICANTE LEVITON CODIGO T5632-W CODIGO UPC 07847768386, INCLUYE PLACA DE PARED DECORA PLUS CÓDIGO 80301-SW COLOR BLANCO   - "T5632-W"</t>
  </si>
  <si>
    <t>MVLECO19560000</t>
  </si>
  <si>
    <t>CONTACTO ELECTRICO GFCI 20 A, 125 V CON BOTON RESET, COLOR NEGRO   - "CEGFCI"</t>
  </si>
  <si>
    <t>MLEECO24000000</t>
  </si>
  <si>
    <t>CONTACTO ELECTTRICO 4TRAC CIRCUITO 1 MODELO BE41917-3-A-1-8B (RECEPTACLE BLOCK, CIRCUIT 1)    - "BE419173A18B"</t>
  </si>
  <si>
    <t>MSEECO00864413</t>
  </si>
  <si>
    <t>CONTACTO MODELO BE08065NE1 ALTURA E, CIRCUITO 1 COLOR NEGRO -- BE08065NE1</t>
  </si>
  <si>
    <t>MIMCCCNO000201</t>
  </si>
  <si>
    <t>CONTACTO NORMALMENTE ABIERTO  MARCA TELEMECANIQUE MODELO ZB2-BE101 -- CCNOZB2BE101 --</t>
  </si>
  <si>
    <t>MIMCCCNO040300</t>
  </si>
  <si>
    <t>CONTACTO NORMALMENTE ABIERTO ZEN-L1111 MARCA SCHNEIDER  -- CCNOZL1111 --</t>
  </si>
  <si>
    <t>MVLECO31720000</t>
  </si>
  <si>
    <t>CONTACTO PARA 12 CONTACTOS CAJA DOBLE 4C   - ""AB19"""</t>
  </si>
  <si>
    <t>MVLECO160006A7</t>
  </si>
  <si>
    <t>CONTACTO PARA 6 CONTACTOS  MULTITRIFASICO EN LINEA HORIZONTAL CON  CERTIFICACION UL - "C6CM"</t>
  </si>
  <si>
    <t>MVLECO16360600</t>
  </si>
  <si>
    <t>CONTACTO PARA 6 CONTACTOS MODELO 905-026 MULTITRIFASICO EN LINEA HORIZONTAL  - ""MTCU"""</t>
  </si>
  <si>
    <t>MVLECO16550000</t>
  </si>
  <si>
    <t>CONTACTO PARA 6 CONTACTOS MULTITRIFASICO EN LINEA HORIZONTALCOLOR NEGRO   - "MTCUN"</t>
  </si>
  <si>
    <t>MVLECO28210000</t>
  </si>
  <si>
    <t>CONTACTO PARA COMPUTADORA PARA CIRCUITO 1   - ""S1G"""</t>
  </si>
  <si>
    <t>MVLECO1222A653</t>
  </si>
  <si>
    <t>CONTACTO PHASE 2 MODELO BE52426-2-C-1-C PARA CIRCUITO 2 ALTURA C 1" NEGRO ERGONOVA-4 - "BE524262C1C"</t>
  </si>
  <si>
    <t>MVLECO1222A654</t>
  </si>
  <si>
    <t>CONTACTO PHASE 2 MODELO BE52426-2-C-2-BB PARA CIRCUITO 2 ALTURA C 1" REGULADO NARANJA ERGONOVA-4 - "BE524262C2BB"</t>
  </si>
  <si>
    <t>MVLECO1322A755</t>
  </si>
  <si>
    <t>CONTACTO PHASE 2 MODELO BE52426-2-G-1-C PARA CIRCUITO 2 ALTURA G 1 1/2" NEGRO PRIVACY-4 - "BE524262G1C"</t>
  </si>
  <si>
    <t>MVLECO1322A756</t>
  </si>
  <si>
    <t>CONTACTO PHASE 2 MODELO BE52426-2-G-2-BB  PARA CIRCUITO 2 ALTURA G 1 1/2" REGULADO NARANJA PRIVACY-4 - "BE524262G2BB"</t>
  </si>
  <si>
    <t>MVLECO25000000</t>
  </si>
  <si>
    <t>CONTACTO PHASE 3 MODELO BE52426-3-G-1-C PARA CIRCUITO 1 ANCHO 3 1/2 ALTURA G, NEGRO    - "BE524263G1C"</t>
  </si>
  <si>
    <t>MLEECO02003644</t>
  </si>
  <si>
    <t>CONTACTO POLARIZADO  USO RUDO PARA CABLE DE 3 X 12</t>
  </si>
  <si>
    <t>MVLECO01019851</t>
  </si>
  <si>
    <t>CONTACTO POLARIZADO PLEGABLE (2 UNIDADES) MODELO GLENBEIGH CONTEMPORARY MARCA BYRNE CON EXTERIOR DE 5 1/4" X 4 1/4" X 2 5/8" E INTERIOR DE 4 7/8" X 3 11/16" X 1 7/8" EN ACABADO NIQUEL SATINADO</t>
  </si>
  <si>
    <t>MLEECO22580000</t>
  </si>
  <si>
    <t>CONTACTO RECEPTACLE PHASE 3,DUPLEX,3 CKT,C-1-BB, 15A RECEPTABLE, C HEIGHT,C1, ORANGE   - "BE52426-3-C-1-BB"</t>
  </si>
  <si>
    <t>MLEECO22590000</t>
  </si>
  <si>
    <t>CONTACTO RECEPTACLE PHASE 3,DUPLEX,3 CKT,C-1-BB, 15A RECEPTACLE, C HEIGHT,C2, ORANGE   - "BE52426-3-C-2-BB"</t>
  </si>
  <si>
    <t>MLEECO22600000</t>
  </si>
  <si>
    <t>CONTACTO RECEPTACLE PHASE 3,DUPLEX,3 CKT,C-3-BB, 15A RECEPTACLE, C HEIGHT,C3, ORANGE   - "BE52426-3-C-3-BB"</t>
  </si>
  <si>
    <t>MIMCCCSP000400</t>
  </si>
  <si>
    <t>CONTACTO SENCILLO POLARIZADO  MARCA QUINSIÑO  -- CNSPQ --</t>
  </si>
  <si>
    <t>MIMCCCTF000000</t>
  </si>
  <si>
    <t>CONTACTO TRIFASICO    -- CNTRSF --</t>
  </si>
  <si>
    <t>MIMCCCTF050000</t>
  </si>
  <si>
    <t>CONTACTO TRIFASICO MEDIA VUELTA, 30 AMPER, 3 FASES, 4 HILOS, 220 VOLT   -- CNTR12M30A --</t>
  </si>
  <si>
    <t>MIMCCT00060200</t>
  </si>
  <si>
    <t>CONTACTOR  PARA 220 VOLT MARCA SIEMENS  -- CTSIE220 --</t>
  </si>
  <si>
    <t>MIMCCT00080200</t>
  </si>
  <si>
    <t>CONTACTOR  PARA 690 VOLT MARCA SIEMENS  -- CTSIE690 --</t>
  </si>
  <si>
    <t>MIMCCT00090200</t>
  </si>
  <si>
    <t>CONTACTOR  PARA 8 AMPER MARCA SIEMENS  -- CTSIE8A --</t>
  </si>
  <si>
    <t>MIMCCT00050204</t>
  </si>
  <si>
    <t>CONTACTOR BOBINA PARA 110 VOLT MARCA SIEMENS MODELO 3TF3300 -- CTSIE1103TF --</t>
  </si>
  <si>
    <t>MIMCCT00050200</t>
  </si>
  <si>
    <t>CONTACTOR BOBINA PARA 110 VOLT MARCA SIEMENS MODELO 42BF35AJ -- CTSIE110 --</t>
  </si>
  <si>
    <t>MIMCCT00070200</t>
  </si>
  <si>
    <t>CONTACTOR BOBINA PARA 24 VOLT MARCA SIEMENS MODELO 42BF35AJ -- CTSIE24 --</t>
  </si>
  <si>
    <t>MIMCCTCB000102</t>
  </si>
  <si>
    <t>CONTACTOR CON BOBINA 24 VCD  MARCA TELEMECANIQUE MODELO LC1D12BD -- CB24LC1 --</t>
  </si>
  <si>
    <t>MIMCC6MN010000</t>
  </si>
  <si>
    <t>CONTRA MONITOR Ø 1"   -- COMN01 --</t>
  </si>
  <si>
    <t>MIMCC6MN020000</t>
  </si>
  <si>
    <t>CONTRA MONITOR Ø 1/2"   -- COMN12 --</t>
  </si>
  <si>
    <t>MIMCC6MN060000</t>
  </si>
  <si>
    <t>CONTRA MONITOR Ø 3/4"   -- COMN34 --</t>
  </si>
  <si>
    <t>MVLEPL08000000</t>
  </si>
  <si>
    <t>CONTRA PLACA DE REPUESTO DE CERRADURA STEALTHLOCK. 140.237    - "CPRCST140237"</t>
  </si>
  <si>
    <t>MIMCC6RF000000</t>
  </si>
  <si>
    <t>CONTRA RELLIJA PARA REGADERO    -- CORJFR --</t>
  </si>
  <si>
    <t>MIMCCM00010001</t>
  </si>
  <si>
    <t>CONTRA Y MONITOR PPG Ø 1 1/4" -- CNMPPG114 --  --</t>
  </si>
  <si>
    <t>MTLACXF8M60084</t>
  </si>
  <si>
    <t>CONTRACHAPA PARA CERRADURA CON RESBALON SYMO MARCA HAFELE (No REF 232.37.990)  ACABADO NIQUELADO</t>
  </si>
  <si>
    <t>MVLRCO00290000</t>
  </si>
  <si>
    <t>CONTRAHORTE 26  ANCHO 1.30 m</t>
  </si>
  <si>
    <t>MECECA000000E9</t>
  </si>
  <si>
    <t>CONTROL ADICIONAL No DE REFERENCIA 140.231 - "CONTSTEALTHLOCK"</t>
  </si>
  <si>
    <t>MIMCCCVE010001</t>
  </si>
  <si>
    <t>CONTROL DE CICLO PARA VENTILADOR FAN CYCLE  CODIGO 7000654.   -- CCV654 --</t>
  </si>
  <si>
    <t>MIMCCCME020002</t>
  </si>
  <si>
    <t>CONTROL DE MEMBRANA 04PC  No. DE PARTE A98L-0001-0555#B -- CME04PC555 --</t>
  </si>
  <si>
    <t>MIMCCCME020003</t>
  </si>
  <si>
    <t>CONTROL DE MEMBRANA 04PC  No. DE PARTE A98L-0001-0634#B -- CME04PC634 --</t>
  </si>
  <si>
    <t>MIMCCCME020004</t>
  </si>
  <si>
    <t>CONTROL DE MEMBRANA 04PC  No. DE PARTE A98L-0001-630 -- CME04PC630 --</t>
  </si>
  <si>
    <t>MIMCCCTM030205</t>
  </si>
  <si>
    <t>CONTROL DE TEMPERATURA UDC1000 MICROPRO MARCA HONEYWELL MODELO DC100270001000 -- CTEMUDC1000HW --</t>
  </si>
  <si>
    <t>MVLEUC58000000</t>
  </si>
  <si>
    <t>CONTROL REMOTO    - "CRMOTO"</t>
  </si>
  <si>
    <t>MIMCCPNR010101</t>
  </si>
  <si>
    <t>COPA NASAL PARA RESPIRADOR SERIE 6000 MARCA 3M MODELO 6894/37004 -- RCN6894 --</t>
  </si>
  <si>
    <t>MLEPCS00E61744</t>
  </si>
  <si>
    <t>COPETE SUPERIOR  DE 470 X 320 mm ESPESOR 6 mm EN ACRILICO AZUL CON RESPALDO DE 470 X 320 mm EN ACRILICO CRISTAL DE ESPESOR 3 mm</t>
  </si>
  <si>
    <t>MIMCCP00020100</t>
  </si>
  <si>
    <t>COPLE  19 mm DE ENTRADA PARA Ø 1/4" HEMBRA MARCA PARKER  -- COPLE --</t>
  </si>
  <si>
    <t>MIMCCP00050001</t>
  </si>
  <si>
    <t>COPLE  Ø 1 1/2"  EN PVC -- CO112PVC --</t>
  </si>
  <si>
    <t>MIMCCP00150005</t>
  </si>
  <si>
    <t>COPLE  Ø 1"  EN PVC HIDRAULICO -- CO1PH --</t>
  </si>
  <si>
    <t>MIMCCP00150004</t>
  </si>
  <si>
    <t>COPLE  Ø 1"  GALVANIZADO -- CO1G --  --</t>
  </si>
  <si>
    <t>MIMCCP00110006</t>
  </si>
  <si>
    <t>COPLE  Ø 1/4"  EN BRONCE -- CO14BR --</t>
  </si>
  <si>
    <t>MIMCCP00060003</t>
  </si>
  <si>
    <t>COPLE  Ø 19 mm  (MACHO) -- CO19MA --</t>
  </si>
  <si>
    <t>MIMCCP00020102</t>
  </si>
  <si>
    <t>COPLE  Ø 19 mm ENTRADA PARA Ø 1/4" MARCA PARKER (HEMBRA) -- COPLE --</t>
  </si>
  <si>
    <t>MIMCCP00070004</t>
  </si>
  <si>
    <t>COPLE  Ø 2 1/2"  GALVANIZADO -- CO212GV --</t>
  </si>
  <si>
    <t>MIMCCP00040004</t>
  </si>
  <si>
    <t>COPLE  Ø 2"  GALVANIZADO -- CO2G --</t>
  </si>
  <si>
    <t>MIMCCP00080001</t>
  </si>
  <si>
    <t>COPLE  Ø 4"  EN PVC -- CO4PVC --</t>
  </si>
  <si>
    <t>MIMCCPPG070000</t>
  </si>
  <si>
    <t>COPLE  PPG Ø 1 1/4" -- COPPG114 --  --</t>
  </si>
  <si>
    <t>MIMCCPCS100004</t>
  </si>
  <si>
    <t>COPLE CON COSTILLA Ø 1/2"  GALVANIZADO -- COC12G --</t>
  </si>
  <si>
    <t>MIMCCPCS060004</t>
  </si>
  <si>
    <t>COPLE CON COSTILLA Ø 3/4"  GALVANIZADO -- COC34G --</t>
  </si>
  <si>
    <t>MI00CPCO150000</t>
  </si>
  <si>
    <t>COPLE DE COBRE Ø 1"   -- CO01CU --</t>
  </si>
  <si>
    <t>MIMCCPCO030000</t>
  </si>
  <si>
    <t>COPLE DE COBRE Ø 1/2"   -- CO12CU --</t>
  </si>
  <si>
    <t>MI00CPCO060000</t>
  </si>
  <si>
    <t>COPLE DE COBRE Ø 3/4"   -- CO34CU --</t>
  </si>
  <si>
    <t>MIMCCORT000101</t>
  </si>
  <si>
    <t>COPLE DE RETESTADOR N0815N0284 STELO CILINDRO DI BLOCCA6 - CPRTN081SCDB-</t>
  </si>
  <si>
    <t>MIMCCP00010000</t>
  </si>
  <si>
    <t>COPLE MACHO Ø 1/4" RAPIDA X 1/4" NPT   -- CO19MA14 --</t>
  </si>
  <si>
    <t>MIMCCP00060004</t>
  </si>
  <si>
    <t>COPLE Ø 3/4"  GALVANIZADO -- CO34G --</t>
  </si>
  <si>
    <t>MIMCCOPS150004</t>
  </si>
  <si>
    <t>COPLE PARED DELGADA SIN CUERDA Ø 1"  GALVANIZADO -- GI11569 --</t>
  </si>
  <si>
    <t>MIMCCPPS040000</t>
  </si>
  <si>
    <t>COPLE PVC SANITARIO Ø 2"   -- COPVC2S --</t>
  </si>
  <si>
    <t>MIMCCPPS090000</t>
  </si>
  <si>
    <t>COPLE PVC SANITARIO Ø 6"   -- COPVC6S --</t>
  </si>
  <si>
    <t>MIMCCPRH110000</t>
  </si>
  <si>
    <t>COPLE RAPIDO HEMBRA Ø 1/4"   -- COR14HE --</t>
  </si>
  <si>
    <t>MIMCCP01100000</t>
  </si>
  <si>
    <t>COPLE ROSCADO Ø 1/2"   -- COR12 --</t>
  </si>
  <si>
    <t>MIMCCO00010100</t>
  </si>
  <si>
    <t>CORCHO  HOJA DE 86.1 X 99.1 cm ESPESOR 6 mm  -- CO068699 --</t>
  </si>
  <si>
    <t>MVLACD01010000</t>
  </si>
  <si>
    <t>CORDON PARACORD NEGRO DE NYLON DE Ø 4 mm   - "CORNEG4"</t>
  </si>
  <si>
    <t>MVLACO00941200</t>
  </si>
  <si>
    <t>CORREDERA  MODELO 1155 HAFELE LONGITUD 16""  - ""COA16HA"""</t>
  </si>
  <si>
    <t>MVLACO00G50000</t>
  </si>
  <si>
    <t>CORREDERA  MODELO HE4601 - 35 cm MARCA HERRASA</t>
  </si>
  <si>
    <t>MVLACO17351200</t>
  </si>
  <si>
    <t>CORREDERA BISAGRA MODELO (5720-016-02502 FLIPPER, 75 lb) LONGITUD 16""  - ""CP16"""</t>
  </si>
  <si>
    <t>MVLACO17341100</t>
  </si>
  <si>
    <t>CORREDERA BISAGRA MODELO ACCURIDE C115-2028 LONGITUD 15""  - ""CP15"""</t>
  </si>
  <si>
    <t>MVLACO07080000</t>
  </si>
  <si>
    <t>CORREDERA BLUM DERECHA CON TANDEM DE EXTRACCION TOTAL Y BLUMOTION CAPACIDAD 30 Kg DE 450mm No DE CATALOGO CYMISA 560H4500B   - "COBET50DE"</t>
  </si>
  <si>
    <t>MVLACO11090000</t>
  </si>
  <si>
    <t>CORREDERA BLUM DERECHA CON TANDEM DE EXTRACCIÓN TOTAL Y BLUMOTION CAPACIDAD 30 Kg DE 300mm MODELO CYMISA 560H3000B   - "COBLUM30-D"</t>
  </si>
  <si>
    <t>MVLACO09080000</t>
  </si>
  <si>
    <t>CORREDERA BLUM DERECHA CON TANDEM DE EXTRACCIÓN TOTAL Y BLUMOTION CAPACIDAD 30 Kg DE 500mm MODELO CYMISA 560H5000B   - "COBLUM50-D"</t>
  </si>
  <si>
    <t>MVLACO12090000</t>
  </si>
  <si>
    <t>CORREDERA BLUM IZQUIERDA CON TANDEM DE EXTRACCIÓN TOTAL Y BLUMOTION CAPACIDAD 30 Kg DE 300mm MODELO CYMISA 560H3000B   - "COBLUM30-I"</t>
  </si>
  <si>
    <t>MVLACO06080000</t>
  </si>
  <si>
    <t>CORREDERA BLUM IZQUIERDA CON TANDEM DE EXTRACCION TOTAL Y BLUMOTION CAPACIDAD 30 Kg DE 450mm No DE CATALOGO CYMISA 560H4500B   - "COBET50IZ"</t>
  </si>
  <si>
    <t>MVLACO10080000</t>
  </si>
  <si>
    <t>CORREDERA BLUM IZQUIERDA CON TANDEM DE EXTRACCIÓN TOTAL Y BLUMOTION CAPACIDAD 30 Kg DE 500mm MODELO CYMISA 560H5000B   - "COBLUM50-I"</t>
  </si>
  <si>
    <t>MERACOB7F18807</t>
  </si>
  <si>
    <t>CORREDERA CON ANGULO PARA CHAROLA PORTATECLADO MODELO FR2020 MARCA CYMISA DE LONGITUD 350 mm COLOR NEGRO</t>
  </si>
  <si>
    <t>MLEACO2500O600</t>
  </si>
  <si>
    <t>CORREDERA DE CARGA PESADA, EMBALERADA Y EXTENSION TOTAL  LARGO 45 cm Y CARGA DE 50 Kg POR PIEZA  - "CORR45100"</t>
  </si>
  <si>
    <t>MVLACO2500Ñ900</t>
  </si>
  <si>
    <t>CORREDERA DE CARGA PESADA, EMBALERADA Y EXTENSION TOTAL, LARGO 35 cm Y CARGA DE 100 Kg  - "IEHE67-42"</t>
  </si>
  <si>
    <t>MVLACOA8P7F469</t>
  </si>
  <si>
    <t>CORREDERA DE EXTENSION TELESCOPICA 3/4" MARCA ACURRIDE MODELO 1029 LONGITUD 330 mm ACABADO ZINC</t>
  </si>
  <si>
    <t>MVLACO24130000</t>
  </si>
  <si>
    <t>CORREDERA DE EXTENSION TELESCOPICA MARCA ACCURIDE MODELO C4520-10P  LONGITUD 250mm/ALTO 44.4mm/ESPESOR 12.7mm-LOAD RATING 45KG, FINISH:BRIGHT ZINC PLATING   - "CORBC"</t>
  </si>
  <si>
    <t>MVLACO0506K500</t>
  </si>
  <si>
    <t>CORREDERA DE EXTENSION TELESCOPICA PARA CAJON METALICO MARCA HANDY HOME No.ARTICULO 3583 LONGITUD 18" -- COETME18NHH</t>
  </si>
  <si>
    <t>MVLACO18361000</t>
  </si>
  <si>
    <t>CORREDERA DE EXTENSION TELESCOPICA SENCILLA 3/4"" MODELO F6000 TIPO EUROPEO LONGITUD 45 cm  - ""F6000"""</t>
  </si>
  <si>
    <t>MVLACO160712E3</t>
  </si>
  <si>
    <t>CORREDERA DE EXTENSION TELESCOPICA TOTAL MARCA ACURRIDE MODELO C-4034-16D LONGITUD 16" ACABADO ZINC (EN JUEGO)  - "CORR-CAM"</t>
  </si>
  <si>
    <t>MVLACO16008200</t>
  </si>
  <si>
    <t>CORREDERA DE EXTENSION TELESCOPICA TOTAL MARCA CERRAJES CODIGO 3653030 LONGITUD 40 cm</t>
  </si>
  <si>
    <t>MVLACO1605J400</t>
  </si>
  <si>
    <t>CORREDERA DE EXTENSION TELESCOPICA TOTAL MARCA HAFELE MODELO 432.16.950 (EN PAR) LONGITUD 550 mm  - "COET55"</t>
  </si>
  <si>
    <t>MVLACO16O6A700</t>
  </si>
  <si>
    <t>CORREDERA DE EXTENSION TELESCOPICA TOTAL MARCA YOUNG MODELO YD5020 LONGITUD 500 mm</t>
  </si>
  <si>
    <t>MVLACO16331000</t>
  </si>
  <si>
    <t>CORREDERA DE EXTENSION TELESCOPICA TOTAL MODELO 4601 LONGITUD 45 cm  - ""COET45"""</t>
  </si>
  <si>
    <t>MVLACO1636J298</t>
  </si>
  <si>
    <t>CORREDERA DE EXTENSION TELESCOPICA TOTAL MODELO F6000 TIPO EUROPEO LONGITUD 400 mm COLOR BLANCO DERECHA - "COETF600040D"</t>
  </si>
  <si>
    <t>MVLACO1636J299</t>
  </si>
  <si>
    <t>CORREDERA DE EXTENSION TELESCOPICA TOTAL MODELO F6000 TIPO EUROPEO LONGITUD 400 mm COLOR BLANCO IZQUIERDA - "COETF600040I"</t>
  </si>
  <si>
    <t>MVLACO1636E998</t>
  </si>
  <si>
    <t>CORREDERA DE EXTENSION TELESCOPICA TOTAL MODELO F6000 TIPO EUROPEO LONGITUD 600 mm COLOR BLANCO DERECHA</t>
  </si>
  <si>
    <t>MVLACO1636E999</t>
  </si>
  <si>
    <t>CORREDERA DE EXTENSION TELESCOPICA TOTAL MODELO F6000 TIPO EUROPEO LONGITUD 600 mm COLOR BLANCO IZQUIERDA</t>
  </si>
  <si>
    <t>MVLACO0303J200</t>
  </si>
  <si>
    <t>CORREDERA DE EXTENSION TOTAL CON RETEN DE SEGURIDAD MARCA HAFELE CODIGO 422.04.400 LONGITUD 400 mm (EN PAR)  - "COET40"</t>
  </si>
  <si>
    <t>MVLACO26140000</t>
  </si>
  <si>
    <t>CORREDERA DE EXTENSION TOTAL PUSH Y CIERRE SUAVE DE 350mm CODIGO 067-0030   - "CO0670030"</t>
  </si>
  <si>
    <t>MVLACO04041284</t>
  </si>
  <si>
    <t>CORREDERA DE PRECISION DE EXTENSION TOTAL PARA MUEBLE METALICO LONGITUD 16" ACABADO NIQUELADO - "COEME16N"</t>
  </si>
  <si>
    <t>MVLACO0607L100</t>
  </si>
  <si>
    <t>CORREDERA DE TELESCOPICA EXTENSION TOTAL CON SISTEMA TOUCH RELEASE MARCA ACURRIDE MODELO 3832CTR LONGITUD 450 mm  - "C3832-TR"</t>
  </si>
  <si>
    <t>MVLACOB4008453</t>
  </si>
  <si>
    <t>CORREDERA EASY DOWN  LONGITUD 14" PARA METAL (1157) ACABADO NEGRO</t>
  </si>
  <si>
    <t>MVLACO13250000</t>
  </si>
  <si>
    <t>CORREDERA FULL EXTENSION MODELO HETTICH DERECHA (000030 905968400 KA56616-020-02500 500 MM R)   - ""C3820DH"""</t>
  </si>
  <si>
    <t>MVLACO13260000</t>
  </si>
  <si>
    <t>CORREDERA FULL EXTENSION MODELO HETTICH IZQUIERDA (000020 905968300 KA56615-020-02500 500 MM L)   - ""C3820IH"""</t>
  </si>
  <si>
    <t>MVLACO22110000</t>
  </si>
  <si>
    <t>CORREDERA PARA CARGA PESADA C9301-32D MODELO CYMYSA 120.305, DE 800 mm, CON CAPACIDAD 227 KG   - "COCP227"</t>
  </si>
  <si>
    <t>MVLACO01010024</t>
  </si>
  <si>
    <t>CORREDERA PARA GAVETA EXTENSION 3/4" MODELO 1027-G-20; DE 500 X 27 X 10 mm - KINGPOWER -  (EN JUEGO)</t>
  </si>
  <si>
    <t>MVLACO14310000</t>
  </si>
  <si>
    <t>CORREDERA PARA GAVETA MODELO 362116R DERECHA -- CG34D</t>
  </si>
  <si>
    <t>MVLACO14320000</t>
  </si>
  <si>
    <t>CORREDERA PARA GAVETA MODELO 362216L IZQUIERDA -- CG34I</t>
  </si>
  <si>
    <t>MVLACO15000900</t>
  </si>
  <si>
    <t>CORREDERA PARA MADERA  LONGITUD 10""  - ""CO10M"""</t>
  </si>
  <si>
    <t>MLEAJG1300000W</t>
  </si>
  <si>
    <t>CORREDERAS   DE CARGA PESADA, EMBALERADA Y EXTENSION TOTAL  LARGO 55 cm Y CARGA DE 50 Kg  - "CORR55100"</t>
  </si>
  <si>
    <t>MVLACO0202I500</t>
  </si>
  <si>
    <t>CORREDERAS PARA PUERTA DESLIZANTE MODELO 123 CON BISAGRA TIPO EUROPEO MARCA ACURRIDE LONGITUD 405 mm  - "CPD405"</t>
  </si>
  <si>
    <t>MVLPCP01011400</t>
  </si>
  <si>
    <t>CORRUGADO PLASTICO COROPLAST TRANSPARENTE HOJA 4' X 8' ESPESOR 4 mm  - "CPT448"</t>
  </si>
  <si>
    <t>MIMCCR00000301</t>
  </si>
  <si>
    <t>CORTADOR   MARCA BOSCH MODELO GDC-14.40 No 0601548462 -- CCBS1440 --</t>
  </si>
  <si>
    <t>MIMCCRMT030002</t>
  </si>
  <si>
    <t>CORTADOR DE METAL 1B17 GCO 200  CLAVE 28-1B17 -- CRM1B17 --</t>
  </si>
  <si>
    <t>MIIPCTVD000000</t>
  </si>
  <si>
    <t>CORTADOR DE VIDRIO MARCA TOYO "CTVD"</t>
  </si>
  <si>
    <t>MIMCCRTL000000</t>
  </si>
  <si>
    <t>CORTADOR ELECTRICA PARA TELA    -- COETEL --</t>
  </si>
  <si>
    <t>MIMCCRGR000100</t>
  </si>
  <si>
    <t>CORTADOR GIRATORIO  MARCA BLACK AND DECKER  -- CRGBD --</t>
  </si>
  <si>
    <t>MIMCCRAZ000200</t>
  </si>
  <si>
    <t>CORTADOR PARA AZULEJO  MARCA SURTY  -- GI14080 --</t>
  </si>
  <si>
    <t>MIMCCRPC010000</t>
  </si>
  <si>
    <t>CORTADOR PARA CANAL Ø 29 X 5 mm Ø INTERIOR 6.6 mm Z=6   -- CC295I666 --</t>
  </si>
  <si>
    <t>MIMCCRTC000000</t>
  </si>
  <si>
    <t>CORTADOR PARA TUBO DE COBRE    -- CRTC --</t>
  </si>
  <si>
    <t>MIIPCV00040001</t>
  </si>
  <si>
    <t>CORTADOR VERTICAL  M-42   -- CVM42CO --</t>
  </si>
  <si>
    <t>MIIPCV00020002</t>
  </si>
  <si>
    <t>CORTADOR VERTICAL  Ø 1/2" X 1/2" X 1"  EN CARBURO -- CV12121CR --</t>
  </si>
  <si>
    <t>MIIPCV2H000008</t>
  </si>
  <si>
    <t>CORTADOR VERTICAL ALTA VELOCIDAD 2 GAVILANES   No DE STOCK 5-423-005 -- CVHS2G5423 --</t>
  </si>
  <si>
    <t>MIIPCR4F130000</t>
  </si>
  <si>
    <t>CORTADOR VERTICAL ALTA VELOCIDAD 4 GAVILANES 1/2" X 1/2" X 2" PHASE II No. STOCK C-22700 -- CVHS4G12122 --</t>
  </si>
  <si>
    <t>MIIPCR4F120000</t>
  </si>
  <si>
    <t>CORTADOR VERTICAL ALTA VELOCIDAD 4 GAVILANES 1/4" X 1/4" X 1 1/8" PHASE II No. STOCK C-22388 -- CVHS4G1414118 --</t>
  </si>
  <si>
    <t>MIIPCVH4080007</t>
  </si>
  <si>
    <t>CORTADOR VERTICAL ALTA VELOCIDAD 4 GAVILANES 1/4" X 3 9/16"  No DE STOCK 5-425-005 -- CVHS4G5425 --</t>
  </si>
  <si>
    <t>MIIPCR4F100000</t>
  </si>
  <si>
    <t>CORTADOR VERTICAL ALTA VELOCIDAD 4 GAVILANES 1/8" X 1/8" X 1/2" PHASE II No. STOCK C-22148  -- CVHS4G181812 --</t>
  </si>
  <si>
    <t>MIIPCR4F110000</t>
  </si>
  <si>
    <t>CORTADOR VERTICAL ALTA VELOCIDAD 4 GAVILANES 1/8" X 1/8" X 3/4" PHASE II No STOCK C-22160 -- CVHS4G181834 --</t>
  </si>
  <si>
    <t>MIIPCR4F140000</t>
  </si>
  <si>
    <t>CORTADOR VERTICAL ALTA VELOCIDAD 4 GAVILANES 4 X 4 X 25 mm PHASE II No. STOCK C-24480 -- CVHS4G4444 --</t>
  </si>
  <si>
    <t>MIIPCV4P000009</t>
  </si>
  <si>
    <t>CORTADOR VERTICAL ALTA VELOCIDAD 4 GAVILANES PLANOS   No DE STOCK 5-305-070 -- CVHS4GP5305 --</t>
  </si>
  <si>
    <t>MIMCCRAZ000000</t>
  </si>
  <si>
    <t>CORTADOR VERTICAL DE 1/4 HSS SANCO DE 3/8 --CRT1/4---</t>
  </si>
  <si>
    <t>MIMCCR4F030002</t>
  </si>
  <si>
    <t>CORTADOR VERTICAL FRACCIONAL 4 GAVILANES 1/4" X 1/4" X 3/4"  EN CARBURO -- CFR4G141434CB --</t>
  </si>
  <si>
    <t>MIIPCR4F070006</t>
  </si>
  <si>
    <t>CORTADOR VERTICAL FRACCIONAL 4 GAVILANES Ø 1" CON ZANCO DE 1" LONGITUD DE CORTE DE 4" LONGITUD TOTAKL ED 6 1/2"  No DE STOCK 5-315-065 -- CFR4G11612HSS --</t>
  </si>
  <si>
    <t>MIIPCR4F060005</t>
  </si>
  <si>
    <t>CORTADOR VERTICAL FRACCIONAL 4 GAVILANES Ø 3/4" CON ZANCO DE 3/4" LONGITUD DE CORTE DE 3" LONGITUD TOTAKL ED 5 1/4"  No DE STOCK 5-315-040 -- CFR4G3434514HSS --</t>
  </si>
  <si>
    <t>MIIPCVP4050003</t>
  </si>
  <si>
    <t>CORTADOR VERTICAL PUNTA DE BOLA 4 GAVILANES 1/4"  EN CARBURO DE TUNGSTENO -- CVPB4G14CTG --</t>
  </si>
  <si>
    <t>MIIPCVP4210003</t>
  </si>
  <si>
    <t>CORTADOR VERTICAL PUNTA DE BOLA 4 GAVILANES 3/8"  EN CARBURO DE TUNGSTENO -- CVPB4G38CTG --</t>
  </si>
  <si>
    <t>MIIPCVGM010001</t>
  </si>
  <si>
    <t>CORTADOR VERTICAL ROMPEVIRUTA DE GAVILAN MULTIPLE Ø 1/2" X 1/2" X 1 1/4"  EN COBALTO -- CVRVGM1212114CB --</t>
  </si>
  <si>
    <t>MVLSCO117711J8</t>
  </si>
  <si>
    <t>CORTE BASE MESA DE 300 X 3 mm CALIBRE 10 CON CORTES LASER SEGUN PLANO, EN LAMINA NEGRA -- PRLETABAS-BAS</t>
  </si>
  <si>
    <t>MLESCO235Z00U9</t>
  </si>
  <si>
    <t>CORTE BRIDA BASE DE Ø 250 X 13 mm  CON 4 BARRENOS DE 5/8" Y BARRENO CENTRAL SEGUN PLANO EN ACERO INOXIDABLE - "ASUSOPT02T2-PL12"</t>
  </si>
  <si>
    <t>MLESCO235Z00V0</t>
  </si>
  <si>
    <t>CORTE BRIDA BASE DE Ø 250 X 13 mm  CON 8 BARRENOS DE 5/8" SEGUN PLANO, EN ACERO INOXIDABLE - "ASUSOPT02T3-PL12"</t>
  </si>
  <si>
    <t>MLESCO235Z00U7</t>
  </si>
  <si>
    <t>CORTE BRIDA BASE DE Ø 250 X 13 mm CON 4 BARRENOS DE 5/8" SEGUN PLANO EN ACERO INOXIDABLE - "STPT02T2-PL12"</t>
  </si>
  <si>
    <t>MVLSCO148502K8</t>
  </si>
  <si>
    <t>CORTE CON LASER DE TUBULAR CUADRADO DE 1" X 1196 mm CALIBRE 14 CON CORTES ESPECIALES EN CARAS C Y D, EN LAMINA NEGRA -- ADSSGF-T1</t>
  </si>
  <si>
    <t>MVLSCO148502J7</t>
  </si>
  <si>
    <t>CORTE CON LASER DE TUBULAR CUADRADO DE 1" X 1196 mm CALIBRE 14 CON CORTES SEGUN PLANO, EN LAMINA NEGRA - "ADSSGF-T3"</t>
  </si>
  <si>
    <t>MVLSCO148802L1</t>
  </si>
  <si>
    <t>CORTE CON LASER DE TUBULAR CUADRADO DE 1" X 1230 mm CALIBRE 14 CON 2 PERFORACIONES DE Ø 9.5, CORTES SEGUN PLANO, EN LAMINA NEGRA - "ADSSGF-T11"</t>
  </si>
  <si>
    <t>MVLSCO148802L0</t>
  </si>
  <si>
    <t>CORTE CON LASER DE TUBULAR CUADRADO DE 1" X 1230 mm CALIBRE 14 CON 6 PERFORACIONES DE Ø 6.5, 4 PERFORACIONES DE Ø 9.5, CORTES SEGUN PLANO, EN LAMINA NEGRA - "ADSSGF-T9"</t>
  </si>
  <si>
    <t>MVLSCO148802K9</t>
  </si>
  <si>
    <t>CORTE CON LASER DE TUBULAR CUADRADO DE 1" X 1230 mm CALIBRE 14 CON 6 PERFORACIONES DE Ø 7, 2 PERFORACIONES DE Ø 3/8", CORTES SEGUN PLANO, EN LAMINA NEGRA - "ADSSGF-T6"</t>
  </si>
  <si>
    <t>MVLSCO141E02N5</t>
  </si>
  <si>
    <t>CORTE CON LASER DE TUBULAR CUADRADO DE 1" X 1280 mm CALIBRE 14 POSTERIOR INFERIOR, CON PERFORACIONES SEGUN PLANO - "ADSMIDFR140-TIP"</t>
  </si>
  <si>
    <t>MVLSCO141E02N6</t>
  </si>
  <si>
    <t>CORTE CON LASER DE TUBULAR CUADRADO DE 1" X 1280 mm CALIBRE 14 POSTERIOR SUPERIOR, CON PERFORACIONES SEGUN PLANO - "ADSMIDFR140-TSP"</t>
  </si>
  <si>
    <t>MVLSCO141D02N1</t>
  </si>
  <si>
    <t>CORTE CON LASER DE TUBULAR CUADRADO DE 1" X 1400 mm CALIBRE 14 FRONTAL DERECHO, CON CORTES PARA CREMALLERA Y PERFORACIONES SEGUN PLANO - "ADSMIDFR140-TU4"</t>
  </si>
  <si>
    <t>MVLSCO141D02N2</t>
  </si>
  <si>
    <t>CORTE CON LASER DE TUBULAR CUADRADO DE 1" X 1400 mm CALIBRE 14 FRONTAL IZQUIERDO, CON CORTES PARA CREMALLERA Y PERFORACIONES SEGUN PLANO - "ADSMIDFR140-TU3"</t>
  </si>
  <si>
    <t>MVLSCO141D02N3</t>
  </si>
  <si>
    <t>CORTE CON LASER DE TUBULAR CUADRADO DE 1" X 1400 mm CALIBRE 14 POSTERIOR DERECHO, CON CORTES PARA CREMALLERA Y PERFORACIONES SEGUN PLANO - "ADSMIDFR140-TU2"</t>
  </si>
  <si>
    <t>MVLSCO141D02N4</t>
  </si>
  <si>
    <t>CORTE CON LASER DE TUBULAR CUADRADO DE 1" X 1400 mm CALIBRE 14 POSTERIOR IZQUIERDO, CON CORTES PARA CREMALLERA Y PERFORACIONES SEGUN PLANO - "ADSMIDFR140-TU1"</t>
  </si>
  <si>
    <t>MVLSCO148702J7</t>
  </si>
  <si>
    <t>CORTE CON LASER DE TUBULAR CUADRADO DE 1" X 321 mm CALIBRE 14 CON CORTES SEGUN PLANO, EN LAMINA NEGRA - "ADSSGF-T4"</t>
  </si>
  <si>
    <t>MVLSCO148602L9</t>
  </si>
  <si>
    <t>CORTE CON LASER DE TUBULAR CUADRADO DE 1" X 321 mm CALIBRE 14 CON TROQUEL EN CARA "A", EN LAMINA NEGRA - "ADSSGF-T2"</t>
  </si>
  <si>
    <t>MVLSCO141F02N8</t>
  </si>
  <si>
    <t>CORTE CON LASER DE TUBULAR CUADRADO DE 1" X 435 mm CALIBRE 14 UNION INFERIOR, CON PERFORACIONES SEGUN PLANO - "ADSMIDFR140-BAI"</t>
  </si>
  <si>
    <t>MVLSCO141F02N7</t>
  </si>
  <si>
    <t>CORTE CON LASER DE TUBULAR CUADRADO DE 1" X 435 mm CALIBRE 14 UNION SUPERIOR, CON PERFORACIONES SEGUN PLANO - "ADSMIDFR140-BAS"</t>
  </si>
  <si>
    <t>MVLSCO141H04M4</t>
  </si>
  <si>
    <t>CORTE CON LASER DE TUBULAR CUADRADO DE 5/8" X 1224 mm CALIBRE 18 CON PERFORACIONES SEGUN PLANO - "ADSBAPMFM-TU2"</t>
  </si>
  <si>
    <t>MVLSCO141G04M4</t>
  </si>
  <si>
    <t>CORTE CON LASER DE TUBULAR CUADRADO DE 5/8" X 1344 mm CALIBRE 18 CON PERFORACIONES SEGUN PLANO - "ADSBAPMFM-TU1"</t>
  </si>
  <si>
    <t>MVLSCO141I04Ñ2</t>
  </si>
  <si>
    <t>CORTE CON LASER DE TUBULAR CUADRADO DE 5/8" X 1375 mm CALIBRE 18 CON CORTE EN UNA CARA SEGUN PLANO - "ADEGPMF-CTLA"</t>
  </si>
  <si>
    <t>MVLSCO141I04N9</t>
  </si>
  <si>
    <t>CORTE CON LASER DE TUBULAR CUADRADO DE 5/8" X 1375 mm CALIBRE 18 CON CORTES PARA CREMALLERA SEGUN PLANO - "ADSECRSBMIDF-POS"</t>
  </si>
  <si>
    <t>MVLSCO141K04Ñ2</t>
  </si>
  <si>
    <t>CORTE CON LASER DE TUBULAR CUADRADO DE 5/8" X 457 mm CALIBRE 18 CON CORTE EN UNA CARA SEGUN PLANO - "ADEGPMF-CTI"</t>
  </si>
  <si>
    <t>MVLSCO141K04Ñ1</t>
  </si>
  <si>
    <t>CORTE CON LASER DE TUBULAR CUADRADO DE 5/8" X 457 mm CALIBRE 18 CON CORTES EN DOS CARAS SEGUN PLANO - "ADEGPMF-CTS"</t>
  </si>
  <si>
    <t>MVLSCO141J04N9</t>
  </si>
  <si>
    <t>CORTE CON LASER DE TUBULAR CUADRADO DE 5/8" X 460 mm CALIBRE 18 CON CORTES PARA CREMALLERA SEGUN PLANO - "ADSECRSBMIDF-RIEL"</t>
  </si>
  <si>
    <t>MVLSCO097502J8</t>
  </si>
  <si>
    <t>CORTE DE GANCHO DERECHO DE 60 X 138 mm CALIBRE 14 CON CORTES LASER SEGUN PLANO, EN LAMINA NEGRA - "ADWFTW300C-GDE"</t>
  </si>
  <si>
    <t>MVLSCO107502J8</t>
  </si>
  <si>
    <t>CORTE DE GANCHO IZQUIERDO DE 60 X 138 mm CALIBRE 14 CON CORTES LASER SEGUN PLANO, EN LAMINA NEGRA - "ADWFTW300C-GIZ"</t>
  </si>
  <si>
    <t>MVLSCO033900F7</t>
  </si>
  <si>
    <t>CORTE DE LAMINA DE 312 X 434 mm  CON 3 SAQUES RECTANGULARES Y AVELLANADO A 45° EN BARRENOS SEGUN PLANO DE LAMINA NEGRA CAL. 11 - CORTE LASER - "ADMADP-PLU"</t>
  </si>
  <si>
    <t>MVLSLA053202H7</t>
  </si>
  <si>
    <t>CORTE DE LAMINA NEGRA DE 1282 X 457 mm CALIBRE 14 CON CORTES LASER SEGUN PLANO - "ADS1200-MEN"</t>
  </si>
  <si>
    <t>MVLSLA053302H7</t>
  </si>
  <si>
    <t>CORTE DE LAMINA NEGRA DE 382 X 85 mm CALIBRE 14 CON CORTES LASER SEGUN PLANO - "ADS1200-SOP"</t>
  </si>
  <si>
    <t>MVLSLA053102H7</t>
  </si>
  <si>
    <t>CORTE DE LAMINA NEGRA DE 688 X 457 mm CALIBRE 14 CON CORTES LASER SEGUN PLANO - "ADS600-MEN"</t>
  </si>
  <si>
    <t>MRISCO026834E0</t>
  </si>
  <si>
    <t>CORTE DE PANEL ACUSTICO DE 1180 X 557 mm ESPESOR 9 mm EN FORMA DE PANTALON CON NAVAJA OSCILANTE - "RIBIOREC52PT-PT"</t>
  </si>
  <si>
    <t>MMUSCO021L34Ñ4</t>
  </si>
  <si>
    <t>CORTE DE PANEL ACUSTICO DE 1200 X 300 mm ESPESOR 9 mm CON CORTE PARA ENSAMBLE EN RIEL, EN PET - "PLFR14-PT"</t>
  </si>
  <si>
    <t>MVISCO021N34I2</t>
  </si>
  <si>
    <t>CORTE DE PANEL ACUSTICO DE 1388 X 400 mm ESPESOR 9 mm RECTANGULAR CON ESQUINAS REDONDEADAS CON NAVAJA OSCILANTE - "SPBIO5PT-PET"</t>
  </si>
  <si>
    <t>MVISCO026334I5</t>
  </si>
  <si>
    <t>CORTE DE PANEL ACUSTICO DE 1480 X 450 mm ESPESOR 9 mm RECTANGULAR CON DOS RADIOS DE 20 mm Y DOS RADIOS DE 7 mm CON NAVAJA OSCILANTE - "VIBIOFROBS5PT-PT"</t>
  </si>
  <si>
    <t>MVISCO026534I6</t>
  </si>
  <si>
    <t>CORTE DE PANEL ACUSTICO DE 1480 X 481 mm ESPESOR 9 mm RECTANGULAR CON OCHO RADIOS DE 20 mm Y CUATRO RADIOS DE 10 mm, EN FORMA DE PANTALÓN - "VIBIOFROBD5PT-PT"</t>
  </si>
  <si>
    <t>MVLSCO022934E0</t>
  </si>
  <si>
    <t>CORTE DE PANEL ACUSTICO DE 1498 X 557 mm ESPESOR 9 mm EN FORMA DE PANTALON CON NAVAJA OSCILANTE - "CIBIO52PET-PET"</t>
  </si>
  <si>
    <t>MVISCO026434I5</t>
  </si>
  <si>
    <t>CORTE DE PANEL ACUSTICO DE 600 X 400 mm ESPESOR 9 mm RECTANGULAR CON DOS RADIOS DE 20 mm Y DOS RADIOS DE 7 mm CON NAVAJA OSCILANTE - "VIBIODIV2PT-PT"</t>
  </si>
  <si>
    <t>MMUSCO185O34O9</t>
  </si>
  <si>
    <t>CORTE DE PANEL ACUSTICO DE PET DE 1003 X 225 mm ESPESOR 9 mm CON BARRENOS DE 5/16'' Y SAQUE CURVO CONFORME A PLANO CON NAVAJA OSCILANTE - "MUPLCUEE-C3"</t>
  </si>
  <si>
    <t>Y24</t>
  </si>
  <si>
    <t xml:space="preserve">ACRILICO, ECOMARMOL  WHITE </t>
  </si>
  <si>
    <t>MMUSCO185Ñ34O9</t>
  </si>
  <si>
    <t>CORTE DE PANEL ACUSTICO DE PET DE 1036 X 263 mm ESPESOR 9 mm CON BARRENOS DE 5/16'' Y SAQUE CURVO CONFORME A PLANO CON NAVAJA OSCILANTE - "MUPLCUEE-M3"</t>
  </si>
  <si>
    <t>MMUSCO185N34O9</t>
  </si>
  <si>
    <t>CORTE DE PANEL ACUSTICO DE PET DE 1070 X 300 mm ESPESOR 9 mm CON BARRENOS DE 5/16'' Y SAQUE CURVO CONFORME A PLANO CON NAVAJA OSCILANTE - "MUPLCUEE-G3"</t>
  </si>
  <si>
    <t>MMUSCO185M34O9</t>
  </si>
  <si>
    <t>CORTE DE PANEL ACUSTICO DE PET DE 1103 X 300 mm ESPESOR 9 mm CON BARRENOS DE 5/16'' Y SAQUE CURVO CONFORME A PLANO CON NAVAJA OSCILANTE - "MUPLCUEE-G2"</t>
  </si>
  <si>
    <t>MMUSCO185L34O9</t>
  </si>
  <si>
    <t>CORTE DE PANEL ACUSTICO DE PET DE 1137 X 263 mm ESPESOR 9 mm CON BARRENOS DE 5/16'' Y SAQUE CURVO CONFORME A PLANO CON NAVAJA OSCILANTE - "MUPLCUEE-M2"</t>
  </si>
  <si>
    <t>MMUSCO185K34O9</t>
  </si>
  <si>
    <t>CORTE DE PANEL ACUSTICO DE PET DE 1171 X 225 mm ESPESOR 9 mm CON BARRENOS DE 5/16'' Y SAQUE CURVO CONFORME A PLANO CON NAVAJA OSCILANTE - "MUPLCUEE-C2"</t>
  </si>
  <si>
    <t>MMUSCO181P34O4</t>
  </si>
  <si>
    <t>CORTE DE PANEL ACUSTICO DE PET DE 1200 X 225 mm ESPESOR 9 mm CON BARRENOS DE 5/16'' Y SAQUE CONFORME A PLANO CON NAVAJA OSCILANTE -  MUPLCU14SLM-PT2</t>
  </si>
  <si>
    <t>Y26</t>
  </si>
  <si>
    <t xml:space="preserve">ACRILICO, ECOMARMOL  SOFT GREY </t>
  </si>
  <si>
    <t>MMUSCO181Q34O4</t>
  </si>
  <si>
    <t>CORTE DE PANEL ACUSTICO DE PET DE 1200 X 262 mm ESPESOR 9 mm CON BARRENOS DE 5/16'' Y SAQUE CONFORME A PLANO CON NAVAJA OSCILANTE - MUPLCU14SLM-PT1</t>
  </si>
  <si>
    <t>MMUSCO181L34O3</t>
  </si>
  <si>
    <t>CORTE DE PANEL ACUSTICO DE PET DE 1200 X 300 mm ESPESOR 9 mm CON BARRENOS DE 5/16'' CONFORME A PLANO CON NAVAJA OSCILANTE - MUPLFR14PTPL</t>
  </si>
  <si>
    <t>MMUSCO181L34O5</t>
  </si>
  <si>
    <t>CORTE DE PANEL ACUSTICO DE PET DE 1200 X 300 mm ESPESOR 9 mm CON BARRENOS DE 9/16'' Y SAQUE CONFORME A PLANO CON NAVAJA OSCILANTE - MUPLCU14SLM-PT</t>
  </si>
  <si>
    <t>MMUSCO185J34O9</t>
  </si>
  <si>
    <t>CORTE DE PANEL ACUSTICO DE PET DE 1204 X 225 mm ESPESOR 9 mm CON BARRENOS DE 5/16'' Y SAQUE CURVO CONFORME A PLANO CON NAVAJA OSCILANTE - "MUPLCUEE-C1"</t>
  </si>
  <si>
    <t>MMUSCO185I34O9</t>
  </si>
  <si>
    <t>CORTE DE PANEL ACUSTICO DE PET DE 1238 X 263 mm ESPESOR 9 mm CON BARRENOS DE 5/16'' Y SAQUE CURVO CONFORME A PLANO CON NAVAJA OSCILANTE - "MUPLCUEE-M1"</t>
  </si>
  <si>
    <t>MMUSCO185H34O9</t>
  </si>
  <si>
    <t>CORTE DE PANEL ACUSTICO DE PET DE 1271 X 300 mm ESPESOR 9 mm CON BARRENOS DE 5/16'' Y SAQUE CURVO CONFORME A PLANO CON NAVAJA OSCILANTE - "MUPLCUEE-G1"</t>
  </si>
  <si>
    <t>MMUSCO185G34O9</t>
  </si>
  <si>
    <t>CORTE DE PANEL ACUSTICO DE PET DE 1305 X 300 mm ESPESOR 9 mm CON BARRENOS DE 5/16'' Y SAQUE CURVO CONFORME A PLANO CON NAVAJA OSCILANTE - "MUPLCUEE-G"</t>
  </si>
  <si>
    <t>MMUSCO185F34O9</t>
  </si>
  <si>
    <t>CORTE DE PANEL ACUSTICO DE PET DE 1338 X 263 mm ESPESOR 9 mm CON BARRENOS DE 5/16'' Y SAQUE CURVO CONFORME A PLANO CON NAVAJA OSCILANTE - "MUPLCUEE-M"</t>
  </si>
  <si>
    <t>MMUSCO185E34O9</t>
  </si>
  <si>
    <t>CORTE DE PANEL ACUSTICO DE PET DE 1372 X 225 mm ESPESOR 9 mm CON BARRENOS DE 5/16'' Y SAQUE CURVO CONFORME A PLANO CON NAVAJA OSCILANTE - "MUPLCUEE-C"</t>
  </si>
  <si>
    <t>MMUSCO185D34O9</t>
  </si>
  <si>
    <t>CORTE DE PANEL ACUSTICO DE PET DE 1406 X 225 mm ESPESOR 9 mm CON BARRENOS DE 5/16'' Y SAQUE CURVO CONFORME A PLANO CON NAVAJA OSCILANTE - "MUPLCUED-C3"</t>
  </si>
  <si>
    <t>MMUSCO183R34O9</t>
  </si>
  <si>
    <t>CORTE DE PANEL ACUSTICO DE PET DE 1430 X 225 mm ESPESOR 9 mm CON BARRENOS DE 5/16'' Y SAQUE CURVO CONFORME A PLANO CON NAVAJA OSCILANTE - "MUPLCUEA-C"</t>
  </si>
  <si>
    <t>MMUSCO183S34O9</t>
  </si>
  <si>
    <t>CORTE DE PANEL ACUSTICO DE PET DE 1430 X 263 mm ESPESOR 9 mm CON BARRENOS DE 5/16'' Y SAQUE CURVO CONFORME A PLANO CON NAVAJA OSCILANTE - "MUPLCUEA-M"</t>
  </si>
  <si>
    <t>MMUSCO183T34O9</t>
  </si>
  <si>
    <t>CORTE DE PANEL ACUSTICO DE PET DE 1430 X 300 mm ESPESOR 9 mm CON BARRENOS DE 5/16'' Y SAQUE CURVO CONFORME A PLANO CON NAVAJA OSCILANTE - "MUPLCUEA-G"</t>
  </si>
  <si>
    <t>MMUSCO185C34O9</t>
  </si>
  <si>
    <t>CORTE DE PANEL ACUSTICO DE PET DE 1439 X 263 mm ESPESOR 9 mm CON BARRENOS DE 5/16'' Y SAQUE CURVO CONFORME A PLANO CON NAVAJA OSCILANTE - "MUPLCUED-M3"</t>
  </si>
  <si>
    <t>MMUSCO185B34O9</t>
  </si>
  <si>
    <t>CORTE DE PANEL ACUSTICO DE PET DE 1473 X 300 mm ESPESOR 9 mm CON BARRENOS DE 5/16'' Y SAQUE CURVO CONFORME A PLANO CON NAVAJA OSCILANTE - "MUPLCUED-G3"</t>
  </si>
  <si>
    <t>MMUSCO185A34O9</t>
  </si>
  <si>
    <t>CORTE DE PANEL ACUSTICO DE PET DE 1507 X 300 mm ESPESOR 9 mm CON BARRENOS DE 5/16'' Y SAQUE CURVO CONFORME A PLANO CON NAVAJA OSCILANTE - "MUPLCUED-G2"</t>
  </si>
  <si>
    <t>MMUSCO184Z34O9</t>
  </si>
  <si>
    <t>CORTE DE PANEL ACUSTICO DE PET DE 1540 X 263 mm ESPESOR 9 mm CON BARRENOS DE 5/16'' Y SAQUE CURVO CONFORME A PLANO CON NAVAJA OSCILANTE - "MUPLCUED-M2"</t>
  </si>
  <si>
    <t>MMUSCO184Y34O9</t>
  </si>
  <si>
    <t>CORTE DE PANEL ACUSTICO DE PET DE 1574 X 225 mm ESPESOR 9 mm CON BARRENOS DE 5/16'' Y SAQUE CURVO CONFORME A PLANO CON NAVAJA OSCILANTE - "MUPLCUED-C2"</t>
  </si>
  <si>
    <t>MMUSCO184W34O9</t>
  </si>
  <si>
    <t>CORTE DE PANEL ACUSTICO DE PET DE 1607 X 225 mm ESPESOR 9 mm CON BARRENOS DE 5/16'' Y SAQUE CURVO CONFORME A PLANO CON NAVAJA OSCILANTE - "MUPLCUED-C1"</t>
  </si>
  <si>
    <t>MMUSCO184V34O9</t>
  </si>
  <si>
    <t>CORTE DE PANEL ACUSTICO DE PET DE 1641 X 263 mm ESPESOR 9 mm CON BARRENOS DE 5/16'' Y SAQUE CURVO CONFORME A PLANO CON NAVAJA OSCILANTE - "MUPLCUED-M1"</t>
  </si>
  <si>
    <t>MMUSCO184U34O9</t>
  </si>
  <si>
    <t>CORTE DE PANEL ACUSTICO DE PET DE 1674 X 300 mm ESPESOR 9 mm CON BARRENOS DE 5/16'' Y SAQUE CURVO CONFORME A PLANO CON NAVAJA OSCILANTE - "MUPLCUED-G1"</t>
  </si>
  <si>
    <t>MMUSCO184T34O9</t>
  </si>
  <si>
    <t>CORTE DE PANEL ACUSTICO DE PET DE 1706 X 300 mm ESPESOR 9 mm CON BARRENOS DE 5/16'' Y SAQUE CURVO CONFORME A PLANO CON NAVAJA OSCILANTE - "MUPLCUED-G"</t>
  </si>
  <si>
    <t>MMUSCO184S34O9</t>
  </si>
  <si>
    <t>CORTE DE PANEL ACUSTICO DE PET DE 1741 X 263 mm ESPESOR 9 mm CON BARRENOS DE 5/16'' Y SAQUE CURVO CONFORME A PLANO CON NAVAJA OSCILANTE - "MUPLCUED-M"</t>
  </si>
  <si>
    <t>MMUSCO184R34O9</t>
  </si>
  <si>
    <t>CORTE DE PANEL ACUSTICO DE PET DE 1775 X 225 mm ESPESOR 9 mm CON BARRENOS DE 5/16'' Y SAQUE CURVO CONFORME A PLANO CON NAVAJA OSCILANTE - "MUPLCUED-C"</t>
  </si>
  <si>
    <t>MMUSCO184Q34O9</t>
  </si>
  <si>
    <t>CORTE DE PANEL ACUSTICO DE PET DE 1809 X 225 mm ESPESOR 9 mm CON BARRENOS DE 5/16'' Y SAQUE CURVO CONFORME A PLANO CON NAVAJA OSCILANTE - "MUPLCUEC-C3"</t>
  </si>
  <si>
    <t>MMUSCO184P34O9</t>
  </si>
  <si>
    <t>CORTE DE PANEL ACUSTICO DE PET DE 1844 X 263 mm ESPESOR 9 mm CON BARRENOS DE 5/16'' Y SAQUE CURVO CONFORME A PLANO CON NAVAJA OSCILANTE - "MUPLCUEC-M3"</t>
  </si>
  <si>
    <t>MMUSCO184O34O9</t>
  </si>
  <si>
    <t>CORTE DE PANEL ACUSTICO DE PET DE 1876 X 300 mm ESPESOR 9 mm CON BARRENOS DE 5/16'' Y SAQUE CURVO CONFORME A PLANO CON NAVAJA OSCILANTE - "MUPLCUEC-G3"</t>
  </si>
  <si>
    <t>MMUSCO184Ñ34O9</t>
  </si>
  <si>
    <t>CORTE DE PANEL ACUSTICO DE PET DE 1909 X 300 mm ESPESOR 9 mm CON BARRENOS DE 5/16'' Y SAQUE CURVO CONFORME A PLANO CON NAVAJA OSCILANTE - "MUPLCUEC-G2"</t>
  </si>
  <si>
    <t>MMUSCO184N34O9</t>
  </si>
  <si>
    <t>CORTE DE PANEL ACUSTICO DE PET DE 1944 X 263 mm ESPESOR 9 mm CON BARRENOS DE 5/16'' Y SAQUE CURVO CONFORME A PLANO CON NAVAJA OSCILANTE - "MUPLCUEC-M2"</t>
  </si>
  <si>
    <t>MMUSCO184M34O9</t>
  </si>
  <si>
    <t>CORTE DE PANEL ACUSTICO DE PET DE 1976 X 225 mm ESPESOR 9 mm CON BARRENOS DE 5/16'' Y SAQUE CURVO CONFORME A PLANO CON NAVAJA OSCILANTE - "MUPLCUEC-C2"</t>
  </si>
  <si>
    <t>MMUSCO184L34O9</t>
  </si>
  <si>
    <t>CORTE DE PANEL ACUSTICO DE PET DE 2010 X 225 mm ESPESOR 9 mm CON BARRENOS DE 5/16'' Y SAQUE CURVO CONFORME A PLANO CON NAVAJA OSCILANTE - "MUPLCUEC-C1"</t>
  </si>
  <si>
    <t>MMUSCO184K34O9</t>
  </si>
  <si>
    <t>CORTE DE PANEL ACUSTICO DE PET DE 2044 X 263 mm ESPESOR 9 mm CON BARRENOS DE 5/16'' Y SAQUE CURVO CONFORME A PLANO CON NAVAJA OSCILANTE - "MUPLCUEC-M1"</t>
  </si>
  <si>
    <t>MMUSCO184J34O9</t>
  </si>
  <si>
    <t>CORTE DE PANEL ACUSTICO DE PET DE 2076 X 300 mm ESPESOR 9 mm CON BARRENOS DE 5/16'' Y SAQUE CURVO CONFORME A PLANO CON NAVAJA OSCILANTE - "MUPLCUEC-G1"</t>
  </si>
  <si>
    <t>MMUSCO184I34O9</t>
  </si>
  <si>
    <t>CORTE DE PANEL ACUSTICO DE PET DE 2111 X 300 mm ESPESOR 9 mm CON BARRENOS DE 5/16'' Y SAQUE CURVO CONFORME A PLANO CON NAVAJA OSCILANTE - "MUPLCUEC-G"</t>
  </si>
  <si>
    <t>MMUSCO184H34O9</t>
  </si>
  <si>
    <t>CORTE DE PANEL ACUSTICO DE PET DE 2144 X 263 mm ESPESOR 9 mm CON BARRENOS DE 5/16'' Y SAQUE CURVO CONFORME A PLANO CON NAVAJA OSCILANTE - "MUPLCUEC-M"</t>
  </si>
  <si>
    <t>MMUSCO183X34O9</t>
  </si>
  <si>
    <t>CORTE DE PANEL ACUSTICO DE PET DE 215 X 225 mm ESPESOR 9 mm CON BARRENOS DE 5/16'' Y SAQUE CURVO CONFORME A PLANO CON NAVAJA OSCILANTE - "MUPLCUEA-C2"</t>
  </si>
  <si>
    <t>MMUSCO184G34O9</t>
  </si>
  <si>
    <t>CORTE DE PANEL ACUSTICO DE PET DE 2178 X 225 mm ESPESOR 9 mm CON BARRENOS DE 5/16'' Y SAQUE CURVO CONFORME A PLANO CON NAVAJA OSCILANTE - "MUPLCUEC-C"</t>
  </si>
  <si>
    <t>MMUSCO184F34O9</t>
  </si>
  <si>
    <t>CORTE DE PANEL ACUSTICO DE PET DE 2211 X 225 mm ESPESOR 9 mm CON BARRENOS DE 5/16'' Y SAQUE CURVO CONFORME A PLANO CON NAVAJA OSCILANTE - "MUPLCUEB-C2"</t>
  </si>
  <si>
    <t>MMUSCO184E34O9</t>
  </si>
  <si>
    <t>CORTE DE PANEL ACUSTICO DE PET DE 2244 X 263 mm ESPESOR 9 mm CON BARRENOS DE 5/16'' Y SAQUE CURVO CONFORME A PLANO CON NAVAJA OSCILANTE - "MUPLCUEB-M2"</t>
  </si>
  <si>
    <t>MMUSCO184D34O9</t>
  </si>
  <si>
    <t>CORTE DE PANEL ACUSTICO DE PET DE 2278 X 300 mm ESPESOR 9 mm CON BARRENOS DE 5/16'' Y SAQUE CURVO CONFORME A PLANO CON NAVAJA OSCILANTE - "MUPLCUEB-G2"</t>
  </si>
  <si>
    <t>MMUSCO184C34O9</t>
  </si>
  <si>
    <t>CORTE DE PANEL ACUSTICO DE PET DE 2311 X 300 mm ESPESOR 9 mm CON BARRENOS DE 5/16'' Y SAQUE CURVO CONFORME A PLANO CON NAVAJA OSCILANTE - "MUPLCUEB-G1"</t>
  </si>
  <si>
    <t>MMUSCO184B34O9</t>
  </si>
  <si>
    <t>CORTE DE PANEL ACUSTICO DE PET DE 2345 X 263 mm ESPESOR 9 mm CON BARRENOS DE 5/16'' Y SAQUE CURVO CONFORME A PLANO CON NAVAJA OSCILANTE - "MUPLCUEB-M1"</t>
  </si>
  <si>
    <t>MMUSCO184A34O9</t>
  </si>
  <si>
    <t>CORTE DE PANEL ACUSTICO DE PET DE 2378 X 225 mm ESPESOR 9 mm CON BARRENOS DE 5/16'' Y SAQUE CURVO CONFORME A PLANO CON NAVAJA OSCILANTE - "MUPLCUEB-C1"</t>
  </si>
  <si>
    <t>MMUSCO183Q34P0</t>
  </si>
  <si>
    <t>CORTE DE PANEL ACUSTICO DE PET DE 2400 X 225 mm ESPESOR 9 mm CON BARRENOS DE 5/16'' CON UBICACIÓN ESPECIAL Y SAQUE CURVO CONFORME A PLANO CON NAVAJA OSCILANTE - "MUPLCUEB-C"</t>
  </si>
  <si>
    <t>MMUSCO183Q34O9</t>
  </si>
  <si>
    <t>CORTE DE PANEL ACUSTICO DE PET DE 2400 X 225 mm ESPESOR 9 mm CON BARRENOS DE 5/16'' Y SAQUE CURVO CONFORME A PLANO CON NAVAJA OSCILANTE - "MUPLCU18SLM-PT2"</t>
  </si>
  <si>
    <t>MMUSCO183P34P0</t>
  </si>
  <si>
    <t>CORTE DE PANEL ACUSTICO DE PET DE 2400 X 263 mm ESPESOR 9 mm CON BARRENOS DE 5/16'' CON UBICACIÓN ESPECIAL Y SAQUE CURVO CONFORME A PLANO CON NAVAJA OSCILANTE - "MUPLCUEB-M"</t>
  </si>
  <si>
    <t>MMUSCO183P34O9</t>
  </si>
  <si>
    <t>CORTE DE PANEL ACUSTICO DE PET DE 2400 X 263 mm ESPESOR 9 mm CON BARRENOS DE 5/16'' Y SAQUE CURVO CONFORME A PLANO CON NAVAJA OSCILANTE - "MUPLCU18SLM-PT1"</t>
  </si>
  <si>
    <t>MMUSCO181O34P0</t>
  </si>
  <si>
    <t>CORTE DE PANEL ACUSTICO DE PET DE 2400 X 300 mm ESPESOR 9 mm CON BARRENOS DE 5/16'' CON UBICACIÓN ESPECIAL Y SAQUE CURVO CONFORME A PLANO CON NAVAJA OSCILANTE - "MUPLCUEB-G"</t>
  </si>
  <si>
    <t>MMUSCO181O34O3</t>
  </si>
  <si>
    <t>CORTE DE PANEL ACUSTICO DE PET DE 2400 X 300 mm ESPESOR 9 mm CON BARRENOS DE 5/16'' CONFORME A PLANO CON NAVAJA OSCILANTE - MUPLFR8PTPL</t>
  </si>
  <si>
    <t>Y29</t>
  </si>
  <si>
    <t xml:space="preserve">ACRILICO, ECOMARMOL  NIGHT BLUE </t>
  </si>
  <si>
    <t>Y30</t>
  </si>
  <si>
    <t xml:space="preserve">ACRILICO, ECOMARMOL  INDIGO BLUE </t>
  </si>
  <si>
    <t>Y32</t>
  </si>
  <si>
    <t xml:space="preserve">ACRILICO, ECOMARMOL  LIME GREEN </t>
  </si>
  <si>
    <t>MMUSCO181O34O9</t>
  </si>
  <si>
    <t>CORTE DE PANEL ACUSTICO DE PET DE 2400 X 300 mm ESPESOR 9 mm CON BARRENOS DE 5/16'' Y SAQUE CURVO CONFORME A PLANO CON NAVAJA OSCILANTE - "MUPLCU18SLM-PT"</t>
  </si>
  <si>
    <t>MMUSCO183V34O9</t>
  </si>
  <si>
    <t>CORTE DE PANEL ACUSTICO DE PET DE 249 X 263 mm ESPESOR 9 mm CON BARRENOS DE 5/16'' Y SAQUE CURVO CONFORME A PLANO CON NAVAJA OSCILANTE - "MUPLCUEA-M2"</t>
  </si>
  <si>
    <t>MMUSCO183Z34O9</t>
  </si>
  <si>
    <t>CORTE DE PANEL ACUSTICO DE PET DE 283 X 300 mm ESPESOR 9 mm CON BARRENOS DE 5/16'' Y SAQUE CURVO CONFORME A PLANO CON NAVAJA OSCILANTE - "MUPLCUEA-G2"</t>
  </si>
  <si>
    <t>MMUSCO183Y34O9</t>
  </si>
  <si>
    <t>CORTE DE PANEL ACUSTICO DE PET DE 315 X 300 mm ESPESOR 9 mm CON BARRENOS DE 5/16'' Y SAQUE CURVO CONFORME A PLANO CON NAVAJA OSCILANTE - "MUPLCUEA-G1"</t>
  </si>
  <si>
    <t>MMUSCO183U34O9</t>
  </si>
  <si>
    <t>CORTE DE PANEL ACUSTICO DE PET DE 349 X 263 mm ESPESOR 9 mm CON BARRENOS DE 5/16'' Y SAQUE CURVO CONFORME A PLANO CON NAVAJA OSCILANTE - "MUPLCUEA-M1"</t>
  </si>
  <si>
    <t>MMUSCO183W34O9</t>
  </si>
  <si>
    <t>CORTE DE PANEL ACUSTICO DE PET DE 383 X 225 mm ESPESOR 9 mm CON BARRENOS DE 5/16'' Y SAQUE CURVO CONFORME A PLANO CON NAVAJA OSCILANTE - "MUPLCUEA-C1"</t>
  </si>
  <si>
    <t>MMUSCO185S34O9</t>
  </si>
  <si>
    <t>CORTE DE PANEL ACUSTICO DE PET DE 868 X 300 mm ESPESOR 9 mm CON BARRENOS DE 5/16'' Y SAQUE CURVO CONFORME A PLANO CON NAVAJA OSCILANTE - "MUPLCUEF-G1"</t>
  </si>
  <si>
    <t>MFTSCO185T34P3</t>
  </si>
  <si>
    <t>CORTE DE PANEL ACUSTICO DE PET DE 896 X 350 mm ESPESOR 9 mm CON ESQUINAS REDONDEADAS DE RADIO 10 mm, CONFORME A PLANO CON NAVAJA OSCILANTE - "MUBIOCTLAMP-PET"</t>
  </si>
  <si>
    <t>Y31</t>
  </si>
  <si>
    <t xml:space="preserve">ACRILICO, ECOMARMOL  APPLE GREEN </t>
  </si>
  <si>
    <t>MMUSCO185R34O9</t>
  </si>
  <si>
    <t>CORTE DE PANEL ACUSTICO DE PET DE 902 X 300 mm ESPESOR 9 mm CON BARRENOS DE 5/16'' Y SAQUE CURVO CONFORME A PLANO CON NAVAJA OSCILANTE - "MUPLCUEF-G"</t>
  </si>
  <si>
    <t>MMUSCO185Q34O9</t>
  </si>
  <si>
    <t>CORTE DE PANEL ACUSTICO DE PET DE 935 X 263 mm ESPESOR 9 mm CON BARRENOS DE 5/16'' Y SAQUE CURVO CONFORME A PLANO CON NAVAJA OSCILANTE - "MUPLCUEF-M"</t>
  </si>
  <si>
    <t>MMUSCO185P34O9</t>
  </si>
  <si>
    <t>CORTE DE PANEL ACUSTICO DE PET DE 969 X 225 mm ESPESOR 9 mm CON BARRENOS DE 5/16'' Y SAQUE CURVO CONFORME A PLANO CON NAVAJA OSCILANTE - "MUPLCUEF-C"</t>
  </si>
  <si>
    <t>MMUSCO191Y34O4</t>
  </si>
  <si>
    <t>CORTE DE PANEL ACUSTICO DE PET PARA NUBE ENSAMBLADA DE 1020 X 170 mm ESPESOR 9 mm CON BARRENOS DE 5/16'' Y SAQUE CONFORME A PLANO CON NAVAJA OSCILANTE - MUPLFN5SG-PTE3</t>
  </si>
  <si>
    <t>Y33</t>
  </si>
  <si>
    <t xml:space="preserve">ACRILICO, ECOMARMOL  BLACK </t>
  </si>
  <si>
    <t>MMUSCO191Y34O5</t>
  </si>
  <si>
    <t>CORTE DE PANEL ACUSTICO DE PET PARA NUBE ENSAMBLADA DE 1020 X 170 mm ESPESOR 9 mm CON SAQUES CONFORME A PLANO CON NAVAJA OSCILANTE - MUPLFN5-PTE3</t>
  </si>
  <si>
    <t>MMUSCO192A34O4</t>
  </si>
  <si>
    <t>CORTE DE PANEL ACUSTICO DE PET PARA NUBE ENSAMBLADA DE 1120 X 180 mm ESPESOR 9 mm CON BARRENOS DE 5/16'' Y SAQUE CONFORME A PLANO CON NAVAJA OSCILANTE - MUPLFN6SG-PTE4</t>
  </si>
  <si>
    <t>Y28</t>
  </si>
  <si>
    <t xml:space="preserve">ACRILICO, ECOMARMOL  SILVER GREY </t>
  </si>
  <si>
    <t>MMUSCO192A34O5</t>
  </si>
  <si>
    <t>CORTE DE PANEL ACUSTICO DE PET PARA NUBE ENSAMBLADA DE 1120 X 180 mm ESPESOR 9 mm CON SAQUES CONFORME A PLANO CON NAVAJA OSCILANTE - MUPLFN6-PTE4</t>
  </si>
  <si>
    <t>MMUSCO191V34O5</t>
  </si>
  <si>
    <t>CORTE DE PANEL ACUSTICO DE PET PARA NUBE ENSAMBLADA DE 1200 X 200 mm ESPESOR 9 mm CON SAQUES CONFORME A PLANO CON NAVAJA OSCILANTE - MUPLFN4-PTE1</t>
  </si>
  <si>
    <t>MMUSCO193M34O5</t>
  </si>
  <si>
    <t>CORTE DE PANEL ACUSTICO DE PET PARA NUBE ENSAMBLADA DE 1200 X 240 mm ESPESOR 9 mm CON SAQUES CONFORME A PLANO CON NAVAJA OSCILANTE - MUPLFN8-PTE5</t>
  </si>
  <si>
    <t>MMUSCO191W34O5</t>
  </si>
  <si>
    <t>CORTE DE PANEL ACUSTICO DE PET PARA NUBE ENSAMBLADA DE 1260 X 210 mm ESPESOR 9 mm CON SAQUES CONFORME A PLANO CON NAVAJA OSCILANTE - MUPLFN5-PTE2</t>
  </si>
  <si>
    <t>MMUSCO191Z34O5</t>
  </si>
  <si>
    <t>CORTE DE PANEL ACUSTICO DE PET PARA NUBE ENSAMBLADA DE 1400 X 220 mm ESPESOR 9 mm CON SAQUES CONFORME A PLANO CON NAVAJA OSCILANTE - MUPLFN6-PTE3</t>
  </si>
  <si>
    <t>MMUSCO193E34O4</t>
  </si>
  <si>
    <t>CORTE DE PANEL ACUSTICO DE PET PARA NUBE ENSAMBLADA DE 1420 X 230 mm ESPESOR 9 mm CON BARRENOS DE 5/16'' Y SAQUE CONFORME A PLANO CON NAVAJA OSCILANTE - MUPLFN7SG-PTE4</t>
  </si>
  <si>
    <t>MMUSCO193E34O5</t>
  </si>
  <si>
    <t>CORTE DE PANEL ACUSTICO DE PET PARA NUBE ENSAMBLADA DE 1420 X 230 mm ESPESOR 9 mm CON SAQUES CONFORME A PLANO CON NAVAJA OSCILANTE - MUPLFN7-PTE4</t>
  </si>
  <si>
    <t>MMUSCO191X34O5</t>
  </si>
  <si>
    <t>CORTE DE PANEL ACUSTICO DE PET PARA NUBE ENSAMBLADA DE 1500 X 250 mm ESPESOR 9 mm CON SAQUES CONFORME A PLANO CON NAVAJA OSCILANTE - MUPLFN5-PTE1</t>
  </si>
  <si>
    <t>MMUSCO192C34O5</t>
  </si>
  <si>
    <t>CORTE DE PANEL ACUSTICO DE PET PARA NUBE ENSAMBLADA DE 1560 X 260 mm ESPESOR 9 mm CON SAQUES CONFORME A PLANO CON NAVAJA OSCILANTE - MUPLFN6-PTE2</t>
  </si>
  <si>
    <t>MMUSCO193I34O5</t>
  </si>
  <si>
    <t>CORTE DE PANEL ACUSTICO DE PET PARA NUBE ENSAMBLADA DE 1620 X 270 mm ESPESOR 9 mm CON SAQUES CONFORME A PLANO CON NAVAJA OSCILANTE - MUPLFN7-PTE3</t>
  </si>
  <si>
    <t>MMUSCO193J34O5</t>
  </si>
  <si>
    <t>CORTE DE PANEL ACUSTICO DE PET PARA NUBE ENSAMBLADA DE 1679 X 280 mm ESPESOR 9 mm CON SAQUES CONFORME A PLANO CON NAVAJA OSCILANTE - MUPLFN8-PTE4</t>
  </si>
  <si>
    <t>MMUSCO193L34O4</t>
  </si>
  <si>
    <t>CORTE DE PANEL ACUSTICO DE PET PARA NUBE ENSAMBLADA DE 1680 X 280 mm ESPESOR 9 mm CON BARRENOS DE 5/16'' Y SAQUE CONFORME A PLANO CON NAVAJA OSCILANTE - MUPLFN8SG-PTE4</t>
  </si>
  <si>
    <t>MMUSCO192B34O5</t>
  </si>
  <si>
    <t>CORTE DE PANEL ACUSTICO DE PET PARA NUBE ENSAMBLADA DE 1800 X 300 mm ESPESOR 9 mm CON SAQUES CONFORME A PLANO CON NAVAJA OSCILANTE - MUPLFN6-PTE1</t>
  </si>
  <si>
    <t>MMUSCO193G34O5</t>
  </si>
  <si>
    <t>CORTE DE PANEL ACUSTICO DE PET PARA NUBE ENSAMBLADA DE 1860 X 310 mm ESPESOR 9 mm CON SAQUES CONFORME A PLANO CON NAVAJA OSCILANTE - MUPLFN7-PTE2</t>
  </si>
  <si>
    <t>MMUSCO193K34O5</t>
  </si>
  <si>
    <t>CORTE DE PANEL ACUSTICO DE PET PARA NUBE ENSAMBLADA DE 1920 X 325 mm ESPESOR 9 mm CON SAQUES CONFORME A PLANO CON NAVAJA OSCILANTE - MUPLFN8-PTE3</t>
  </si>
  <si>
    <t>MMUSCO193D34O4</t>
  </si>
  <si>
    <t>CORTE DE PANEL ACUSTICO DE PET PARA NUBE ENSAMBLADA DE 2100 X 350 mm ESPESOR 9 mm CON BARRENOS DE 5/16'' Y SAQUE CONFORME A PLANO CON NAVAJA OSCILANTE - MUPLFN7SG-PTE1</t>
  </si>
  <si>
    <t>MMUSCO193D34O5</t>
  </si>
  <si>
    <t>CORTE DE PANEL ACUSTICO DE PET PARA NUBE ENSAMBLADA DE 2100 X 350 mm ESPESOR 9 mm CON SAQUES CONFORME A PLANO CON NAVAJA OSCILANTE - MUPLFN7-PTE1</t>
  </si>
  <si>
    <t>MMUSCO193Ñ34O5</t>
  </si>
  <si>
    <t>CORTE DE PANEL ACUSTICO DE PET PARA NUBE ENSAMBLADA DE 2160 X 360 mm ESPESOR 9 mm CON SAQUES CONFORME A PLANO CON NAVAJA OSCILANTE - MUPLFN8-PTE2</t>
  </si>
  <si>
    <t>MMUSCO193O34O4</t>
  </si>
  <si>
    <t>CORTE DE PANEL ACUSTICO DE PET PARA NUBE ENSAMBLADA DE 2400 X 400 mm ESPESOR 9 mm CON BARRENOS DE 5/16'' Y SAQUE CONFORME A PLANO CON NAVAJA OSCILANTE - MUPLFN8SG-PTE1</t>
  </si>
  <si>
    <t>MMUSCO193O34O5</t>
  </si>
  <si>
    <t>CORTE DE PANEL ACUSTICO DE PET PARA NUBE ENSAMBLADA DE 2400 X 400 mm ESPESOR 9 mm CON SAQUES CONFORME A PLANO CON NAVAJA OSCILANTE - MUPLFN8-PTE1</t>
  </si>
  <si>
    <t>MMUSCO191S34O4</t>
  </si>
  <si>
    <t>CORTE DE PANEL ACUSTICO DE PET PARA NUBE ENSAMBLADA DE 660 X 110 mm ESPESOR 9 mm CON BARRENOS DE 5/16'' Y SAQUE CONFORME A PLANO CON NAVAJA OSCILANTE - MUPLFN3SG-PTE2</t>
  </si>
  <si>
    <t>MMUSCO191S34O5</t>
  </si>
  <si>
    <t>CORTE DE PANEL ACUSTICO DE PET PARA NUBE ENSAMBLADA DE 660 X 110 mm ESPESOR 9 mm CON SAQUES CONFORME A PLANO CON NAVAJA OSCILANTE - MUPLFN3-PTE2</t>
  </si>
  <si>
    <t>MMUSCO191T34O5</t>
  </si>
  <si>
    <t>CORTE DE PANEL ACUSTICO DE PET PARA NUBE ENSAMBLADA DE 720 X 120 mm ESPESOR 9 mm CON SAQUES CONFORME A PLANO CON NAVAJA OSCILANTE - MUPLFN4-PTE3</t>
  </si>
  <si>
    <t>MMUSCO193F34O5</t>
  </si>
  <si>
    <t>CORTE DE PANEL ACUSTICO DE PET PARA NUBE ENSAMBLADA DE 789 X 150 mm ESPESOR 9 mm CON SAQUES CONFORME A PLANO CON NAVAJA OSCILANTE - MUPLFN7-PTE5</t>
  </si>
  <si>
    <t>MMUSCO021R34E0</t>
  </si>
  <si>
    <t>CORTE DE PANEL ACUSTICO DE PET PARA NUBE ENSAMBLADA DE 900 X 150 mm ESPESOR 9 mm CON SAQUES CONFORME A PLANO CON NAVAJA OSCILANTE - MUPLFN3-PTE1</t>
  </si>
  <si>
    <t>MMUSCO191U34O4</t>
  </si>
  <si>
    <t>CORTE DE PANEL ACUSTICO DE PET PARA NUBE ENSAMBLADA DE 980 X 160 mm ESPESOR 9 mm CON BARRENOS DE 5/16'' Y SAQUE CONFORME A PLANO CON NAVAJA OSCILANTE - MUPLFN4SG-PTE2</t>
  </si>
  <si>
    <t>MMUSCO191U34O5</t>
  </si>
  <si>
    <t>CORTE DE PANEL ACUSTICO DE PET PARA NUBE ENSAMBLADA DE 980 X 160 mm ESPESOR 9 mm CON SAQUES CONFORME A PLANO CON NAVAJA OSCILANTE - MUPLFN4-PTE2</t>
  </si>
  <si>
    <t>MVLSCO138310J7</t>
  </si>
  <si>
    <t>CORTE DE PLACA DE 100 X 40 mm CALIBRE 12 CON CORTES SEGUN PLANO, EN LAMINA NEGRA - "ADSCSC270RHC-BAY"</t>
  </si>
  <si>
    <t>MVLSCO131A42M6</t>
  </si>
  <si>
    <t>CORTE DE PLACA DE 350 X 350 mm ESPESOR 5/16" CORTE LASER CON BARRENOS DE 5/16" PASADOS, EN ROLADO EN CALIENTE SEGUN PLANO - "LROCTA-BCUB"</t>
  </si>
  <si>
    <t>MVLSCO139942M6</t>
  </si>
  <si>
    <t>CORTE DE PLACA DE 450 X 450 mm ESPESOR 5/16" CORTE LASER CON BARRENOS EXTERNOS DE 5/16" PROFUNDIDAD 5 mm Y BARRENOS INTERNOS DE 5/16" PASADOS, CONTORNO SUPERIOR CON CHAFLAN, EN ROLADO EN CALIENTE SEGUN PLANO - "LROCTA-BAPO"</t>
  </si>
  <si>
    <t>MVLSCO131C14J8</t>
  </si>
  <si>
    <t>CORTE DE PLACA DE 500 X 338 mm ESPESOR 1/4" CON CORTES LASER SEGUN PLANO, EN ROLADO CALIENTE - "LRBRUN-ANC"</t>
  </si>
  <si>
    <t>MVLSCO139814M6</t>
  </si>
  <si>
    <t>CORTE DE PLACA DE Ø 54 mm ESPESOR 1/4" CORTE LASER CON BARRENOS CON CUERDA DE 1/4", EN ROLADO CALIENTE SEGUN PLANO - "LROCTA-TUBTA"</t>
  </si>
  <si>
    <t>MVLSCO057010I9</t>
  </si>
  <si>
    <t>CORTE DE PLACA ESTRUCTURAL FIJACION "A" DE 203 X 40 mm CALIBRE 12 EN LAMINA NEGRA, CON CORTES LASER RECTANGULARES SEGUN PLANO - "ADWFAC240C-PAA"</t>
  </si>
  <si>
    <t>MVLSCO067010I9</t>
  </si>
  <si>
    <t>CORTE DE PLACA ESTRUCTURAL FIJACION "B" DE 203 X 40 mm CALIBRE 12 EN LAMINA NEGRA, CON CORTES LASER RECTANGULARES SEGUN PLANO - "ADWFAC240C-PBB"</t>
  </si>
  <si>
    <t>MVLSCO127800H9</t>
  </si>
  <si>
    <t>CORTE DE POSTE DE 1297 X 38 mm  (CON CORTES PARA CREMALLERA), CON CORTES LASER SEGUN PLANO - "SU-CH-POCR"</t>
  </si>
  <si>
    <t>MVLSCO128036H7</t>
  </si>
  <si>
    <t>CORTE DE POSTE DE 1485 X 38 mm DERECHO CON CORTES LASER SEGUN PLANO - "SU-BAU-POC150"</t>
  </si>
  <si>
    <t>MVLSCO128037H7</t>
  </si>
  <si>
    <t>CORTE DE POSTE DE 1485 X 38 mm IZQUIERDO CON CORTES LASER SEGUN PLANO - "SU-BAU-POC150IZQ"</t>
  </si>
  <si>
    <t>MVLSCO011521B1</t>
  </si>
  <si>
    <t>CORTE DE SOLERA DE 1050 mm DE LONGITUD ANCHO 4" CON 12 BARRENOS Ø 3/8" Y 2 CORTES DE 5 x 27 mm ESPESOR 1/8" EN COLD ROLLED - "PA75G-PLA"</t>
  </si>
  <si>
    <t>MVLSCO019741M5</t>
  </si>
  <si>
    <t>CORTE DE SOLERA DE 1150 mm DE LONGITUD, ANCHO 4" ESPESOR 1" CON 2 BARRENOS Ø 5/16" EN COLD ROLLED - "LRAWD-SOL"</t>
  </si>
  <si>
    <t>MTTSCO010814B1</t>
  </si>
  <si>
    <t>CORTE DE SOLERA DE 280 mm DE LONGITUD ANCHO  1 1/2" CON 6 BARRENOS Ø 3/8" AVELLANADOS ESPESOR 1/4" EN COLD ROLLED - "TEUMBRA-PU"</t>
  </si>
  <si>
    <t>MTTSCO010714B1</t>
  </si>
  <si>
    <t>CORTE DE SOLERA DE 280 mm DE LONGITUD ANCHO 2" CON 6 BARRENOS Ø 3/8" OVALADOS, ESPESOR 1/4" EN COLD ROLLED - "TEUNBRA-PL"</t>
  </si>
  <si>
    <t>MTTSCO010414B1</t>
  </si>
  <si>
    <t>CORTE DE SOLERA DE 380 MM DE LONGITUD ANCHO 3" CON 8 BARRENOS Ø 1/4" MACHUELEADOS DE 1/4-20 Y 2 BARRENOS DE Ø 7.144 mm ESPESOR 1/4" EN COLD ROLLED - "TESBAIN-PL"</t>
  </si>
  <si>
    <t>MTTSCS35791433</t>
  </si>
  <si>
    <t>CORTE DE SOLERA DE 380 mm DE LONGITUD ANCHO 3" CON 8 BARRENOS Ø 1/4" MACHUELEADOS DE 1/4-20 Y 3 BARRENOS DE Ø 7.144 mm, ESPESOR 1/4" EN ACERO NEGRO -</t>
  </si>
  <si>
    <t>MTTSCO011914B1</t>
  </si>
  <si>
    <t>CORTE DE SOLERA DE 463 mm DE LONGITUD ANCHO 3" CON 6 BARRENOS Ø 1/4" MACHUELEADOS DE 1/4-20  Y UN BARRENO DE  Ø 5/16" AVELLANADO, CON DOS CORTES EN ANGULO, DERECHO ESPESOR 1/4" EN COLD ROLLED --TECBAIN-PL</t>
  </si>
  <si>
    <t>MTTSCO012014B1</t>
  </si>
  <si>
    <t>CORTE DE SOLERA DE 463 mm DE LONGITUD ANCHO 3" CON 6 BARRENOS Ø 1/4" MACHUELEADOS DE 1/4-20  Y UN BARRENO DE  Ø 5/16" AVELLANADO, CON DOS CORTES EN ANGULO, IZQUIERDO ESPESOR 1/4" EN COLD ROLLED -- TECBAIN-PL2</t>
  </si>
  <si>
    <t>MTTSCO012214B1</t>
  </si>
  <si>
    <t>CORTE DE SOLERA DE 499 mm DE LONGITUD ANCHO 3" CON 12 BARRENOS Ø 1/4" MACHUELEADOS DE 1/4-20,Y 2 BARRENOS DE  Ø 5/16" AVELLANADOS,CON DOS CORTES EN ANGULO ESPESOR 1/4" EN COLD ROLLED - "TECBAIN-PF"</t>
  </si>
  <si>
    <t>MVLSCO011821B1</t>
  </si>
  <si>
    <t>CORTE DE SOLERA DE 527 mm DE LONGITUD ANCHO 4 " CON 6 BARRENOS DE  Ø 3/8",5 BARRENOS DE  Ø 1/4" Y 4 ESQUINAS REDONDEADAS RADIO 12 mm ESPESOR 1/8" EN COLD ROLLED - "RIPIBS-PLAS"</t>
  </si>
  <si>
    <t>MTTSCO010514B1</t>
  </si>
  <si>
    <t>CORTE DE SOLERA DE 532 mm DE LONGITUD ANCHO 3" CON 10 BARRENOS Ø 1/4" MACHUELEADOS DE 1/4-20 Y 2 BARRENOS DE Ø 7.144 mm ESPESOR 1/4" EN COLD ROLLED - "TESBAIN-PT"</t>
  </si>
  <si>
    <t>MTTSCO010614B1</t>
  </si>
  <si>
    <t>CORTE DE SOLERA DE 532 mm DE LONGITUD ANCHO 3" CON 6 BARRENOS Ø 1/4" MACHUELEADOS DE 1/4-20 Y 2 BARRENOS DE Ø 7.144 mm ESPESOR 1/4" EN COLD ROLLED - "TESBAIN-PF"</t>
  </si>
  <si>
    <t>MTTSCS35801433</t>
  </si>
  <si>
    <t>CORTE DE SOLERA DE 533 mm DE LONGITUD ANCHO 3" CON 16 BARRENOS Ø 1/4" MACHUELEADOS DE 1/4-20, ESPESOR 1/4" EN ACERO NEGRO -</t>
  </si>
  <si>
    <t>MTTSCS35771433</t>
  </si>
  <si>
    <t>CORTE DE SOLERA DE 533 mm DE LONGITUD ANCHO 3" CON 6 BARRENOS  Ø 1/4" MANCHUELEADOSDE 1/4-20, ESPESOR 1/4" EN ACERO NEGRO -</t>
  </si>
  <si>
    <t>MTTSCO012114B1</t>
  </si>
  <si>
    <t>CORTE DE SOLERA DE 570 mm DE LONGITUD ANCHO 3" CON 12 BARRENOS Ø 1/4" MACHUELEADOS DE 1/4-20, CON DOS CORTES EN ANGULO ESPESOR 1/4" EN COLD ROLLED -- TECBAIN-PT</t>
  </si>
  <si>
    <t>MTTSCO011114B1</t>
  </si>
  <si>
    <t>CORTE DE SOLERA DE 6" DE LONGITUD ANCHO 2" CON 2 BARRENOS Ø 3/8" AVELLANADOS ESPESOR 1/4" EN COLD ROLLED - "TEPAGIDABS-PL"</t>
  </si>
  <si>
    <t>MVLSCO011621B1</t>
  </si>
  <si>
    <t>CORTE DE SOLERA DE 703 mm DE LONGITUD ANCHO 2 " CON 6 BARRENOS DE  Ø 1/4" Y 2 ESQUINAS REDONDEADAS RADIO 12 mm ESPESOR 1/8" EN COLD ROLLED -- RIPIBS-SOLS</t>
  </si>
  <si>
    <t>MVLSCO011421B1</t>
  </si>
  <si>
    <t>CORTE DE SOLERA DE 769 mm DE LONGITUD ANCHO 2 " CON UN CORTE DE 5 x 27 mm, Y 2 ESQUINAS REDONDEADAS RADIO 12 mm, CON CORTE EN ANGULO, DERECHO, ESPESOR 1/8" EN COLD ROLLED - "PA75G-SOLD"</t>
  </si>
  <si>
    <t>MVLSCO011321B1</t>
  </si>
  <si>
    <t>CORTE DE SOLERA DE 769 mm DE LONGITUD ANCHO 2 " CON UN CORTE DE 5 x 27 mm, Y 2 ESQUINAS REDONDEADAS RADIO 12 mm, CON CORTE EN ANGULO, IZQUIERDO ESPESOR 1/8" EN COLD ROLLED - "PA75G-SOL"</t>
  </si>
  <si>
    <t>MTTSCO010900B1</t>
  </si>
  <si>
    <t>CORTE DE SOLERA PARA PANEL ACUSTICO 100 X 51 X 6.4 mm, CON DOS BARRENO DE 1/4" AVELLANADOS EN COLD ROLLED -- ESTEMPACTE-PL</t>
  </si>
  <si>
    <t>MTTSCO011000B1</t>
  </si>
  <si>
    <t>CORTE DE SOLERA PARA PANEL ACUSTICO 275 X 25 X 6.4 mm, CON DOS BARRENO DE 1/4" AVELLANADOS  EN COLD ROLLED -- ESTEMPACTE-PS</t>
  </si>
  <si>
    <t>MVLSCO045400J6</t>
  </si>
  <si>
    <t>CORTE DE TUBULAR DE 1053 X 25 mm CON 10 BARRENOS DE Ø 5/16" Y CORTES LASER SEGUN PLANO -- ADSRF-TSO</t>
  </si>
  <si>
    <t>MVLSCO045400H7</t>
  </si>
  <si>
    <t>CORTE DE TUBULAR DE 1053 X 25 mm CON CORTES LASER SEGUN PLANO -- ADHURF-TSO</t>
  </si>
  <si>
    <t>MVLSCO035000H2</t>
  </si>
  <si>
    <t>CORTE DE TUBULAR DE 1130 X 35 mm  CON CORTES PARA CREMALLERA Y FLOW DRILL IZQUIERDO, CON CORTES LASER SEGUN PLANO - "ADFTWTARF-T7"</t>
  </si>
  <si>
    <t>MVLSCO035000H3</t>
  </si>
  <si>
    <t>CORTE DE TUBULAR DE 1130 X 35 mm CON CORTES PARA CREMALLERA Y FLOW DRILL DERECHO, CON CORTES LASER SEGUN PLANO -- ADFTWTARF-T8</t>
  </si>
  <si>
    <t>MVLSCO047400H7</t>
  </si>
  <si>
    <t>CORTE DE TUBULAR DE 1182 X 35 mm  CON CORTES LASER SEGUN PLANO - "ADTA16-T3"</t>
  </si>
  <si>
    <t>MVLSCO045600H7</t>
  </si>
  <si>
    <t>CORTE DE TUBULAR DE 1188 X 32 mm  CON CORTES LASER SEGUN PLANO - "ADWTF240-TL4"</t>
  </si>
  <si>
    <t>MVLSCO034700G9</t>
  </si>
  <si>
    <t>CORTE DE TUBULAR DE 1200 X 35 mm  CON CORTES PARA CREMALLERA, CON CORTES LASER DEGUN PLANO - "ADFTWTARF-T1"</t>
  </si>
  <si>
    <t>MVLSCO046100I3</t>
  </si>
  <si>
    <t>CORTE DE TUBULAR DE 1210 X 35 mm  CON 4 BARRENOS Ø 5/8" Y 4 BARRENOS Ø 3/8" - "ADFTWMID-BAV"</t>
  </si>
  <si>
    <t>MVLSCO044900I0</t>
  </si>
  <si>
    <t>CORTE DE TUBULAR DE 1220 X 35 mm  CON BARRENOS DE 3/16" Y DE 1/8" Y CORTES LASER SEGUN PLANO - "ADWTF240-TL2"</t>
  </si>
  <si>
    <t>MVLSCO034900H1</t>
  </si>
  <si>
    <t>CORTE DE TUBULAR DE 1220 X 35 mm  CON BARRENOS DE 5/8", DE 5/16", CON CORTES LASER SEGUN PLANO "ADFTWTARF-T5"</t>
  </si>
  <si>
    <t>MVLSCO044900H7</t>
  </si>
  <si>
    <t>CORTE DE TUBULAR DE 1220 X 35 mm  CON CORTES LASER SEGUN PLANO - "ADWTF240-TL1"</t>
  </si>
  <si>
    <t>MVLSCO045200H7</t>
  </si>
  <si>
    <t>CORTE DE TUBULAR DE 1247 X 20 X 30 mm  CON CORTES LASER SEGUN PLANO - "ADFTWWT314-TR"</t>
  </si>
  <si>
    <t>MVLSCO034500G6</t>
  </si>
  <si>
    <t>CORTE DE TUBULAR DE 1297 X 32 mm  CON 1 BARRENO Ø 1/4" POR 3 LADOS, 12 BARRENOS Ø 1/8" CON FLOW DRILL DE 1/4" CARGADOS AL LADO DERECHO, CON CORTES LASER SEGUN PLANO - "ADLITOC-TV"</t>
  </si>
  <si>
    <t>MVLSCO034500G8</t>
  </si>
  <si>
    <t>CORTE DE TUBULAR DE 1297 X 32 mm  CON 1 BARRENO Ø 1/4" POR 3 LADOS, 12 BARRENOS Ø 1/8" CON FLOW DRILL DE 1/4" CARGADOS AL LADO IZQUIERDO, CON CORTES LASER SEGUN PLANO - "ADLITOC-TVS"</t>
  </si>
  <si>
    <t>MVLSCO034500G5</t>
  </si>
  <si>
    <t>CORTE DE TUBULAR DE 1297 X 32 mm  CON 4 BARRENOS Ø 1/8", 12 BARRENOS Ø 1/8" CON FLOW DRILL DE 1/4", CON CORTES LASER SEGUN PLANO - "ADLITOC-TVR"</t>
  </si>
  <si>
    <t>MVLSCO045500H9</t>
  </si>
  <si>
    <t>CORTE DE TUBULAR DE 1365 X 35 mm  (CON CORTES PARA CREMALLERA), CON CORTES LASER SEGUN PLANO - "ADFTWMID140-TPL"</t>
  </si>
  <si>
    <t>MVLSCO047100H9</t>
  </si>
  <si>
    <t>CORTE DE TUBULAR DE 1700 X 35  mm  (CON CORTES PARA CREMALLERA), CON CORTES LASER SEGUN PLANO - "ADFTWH2402-TI"</t>
  </si>
  <si>
    <t>MVLSCO033600F2</t>
  </si>
  <si>
    <t>CORTE DE TUBULAR DE 1700 X 35 mm  (TUBULAR SOPORTE INFERIOR POSTERIOR CON CORTES PARA CREMALLERA), CON CORTES LASER SEGUN PLANO - "ADFTW270EX-TI"</t>
  </si>
  <si>
    <t>MVLSCO033600G0</t>
  </si>
  <si>
    <t>CORTE DE TUBULAR DE 1700 X 35 mm  (TUBULAR SOPORTE CON CORTES PARA CREMALLERA Y 4 PERFORACIONES DE Ø 3/16"), CON CORTE LASER SEGUN PLANO - "ADFTWFS-TU170A"</t>
  </si>
  <si>
    <t>MVLSCO047604K0</t>
  </si>
  <si>
    <t>CORTE DE TUBULAR DE 1730 X 38 mm CALIBRE 18 CON CORTES LASER SEGUN PLANO, EN ACERO INOXIDABLE - "PIAKIO-TPU2T"</t>
  </si>
  <si>
    <t>MVLSCO048200K5</t>
  </si>
  <si>
    <t>CORTE DE TUBULAR DE 2330 X 35 mm  VERTICAL 2, CON 8 BARRENOS DE Ø 1/8" Y CORTE LASER SEGUN PLANO - "ADSCSC270RHC-POS2"</t>
  </si>
  <si>
    <t>MVLSCO048200K4</t>
  </si>
  <si>
    <t>CORTE DE TUBULAR DE 2330 X 35 mm VERTICAL "A1", CON BARRENOS DE Ø 1/8", SEGUN PLANO - "  ADSCSC270RHC-POS1"</t>
  </si>
  <si>
    <t>MVLSCO048200K6</t>
  </si>
  <si>
    <t>CORTE DE TUBULAR DE 2330 X 35 mm VERTICAL "A3", CON BARRENOS DE Ø 1/8", SEGUN PLANO --  "ADSCSC270RHC-POS3"</t>
  </si>
  <si>
    <t>MVLSCO048240L8</t>
  </si>
  <si>
    <t>CORTE DE TUBULAR DE 2330 X 35 mm VERTICAL "A4", CON BARRENOS DE Ø 1/8" Y CORTE LASER SEGUN PLANO - "ADSCSC270RHEX-POS1"</t>
  </si>
  <si>
    <t>MVLSCO048240L5</t>
  </si>
  <si>
    <t>CORTE DE TUBULAR DE 2330 X 35 mm VERTICAL "B1", CON BARRENOS DE Ø 1/8", SEGUN PLANO - "ADSCSC270LHC-POS1"</t>
  </si>
  <si>
    <t>MVLSCO048240L7</t>
  </si>
  <si>
    <t>CORTE DE TUBULAR DE 2330 X 35 mm VERTICAL "B2", CON BARRENOS DE Ø 1/8", SEGUN PLANO - "ADSCSC270LHC-POS2"</t>
  </si>
  <si>
    <t>MVLSCO048240L6</t>
  </si>
  <si>
    <t>CORTE DE TUBULAR DE 2330 X 35 mm VERTICAL "B3", CON BARRENOS DE Ø 1/8", SEGUN PLANO - "ADSCSC270LHC-POS3"</t>
  </si>
  <si>
    <t>MVLSCO043200J4</t>
  </si>
  <si>
    <t>CORTE DE TUBULAR DE 2365 X 35 mm  FRONTAL 1, CON 3 BARRENOS DE Ø 1/8", CORTES PARA CREMALLERA Y CORTES LASER SEGUN PLANO - "ADWFAC240C-TDF"</t>
  </si>
  <si>
    <t>MVLSCO043200J2</t>
  </si>
  <si>
    <t>CORTE DE TUBULAR DE 2365 X 35 mm  FRONTAL 2, CON 3 BARRENOS DE Ø 1/8", CORTES PARA CREMALLERA Y CORTES LASER SEGUN PLANO - "ADWFAC240C-TIF"</t>
  </si>
  <si>
    <t>MVLSCO043200J3</t>
  </si>
  <si>
    <t>CORTE DE TUBULAR DE 2365 X 35 mm  POSTERIOR 1, CON 17 BARRENOS DE Ø 1/8", CORTES PARA CREMALLERA Y CORTES LASER SEGUN PLANO - "ADWFAC240C-TDP"</t>
  </si>
  <si>
    <t>MVLSCO043200K3</t>
  </si>
  <si>
    <t>CORTE DE TUBULAR DE 2365 X 35 mm  POSTERIOR 2 a, CON 17 BARRENOS DE Ø 1/8", CORTES PARA CREMALLERA Y CORTES LASER SEGUN PLANO - "ADSHBWFAC270C-TIP"</t>
  </si>
  <si>
    <t>MVLSCO043200J1</t>
  </si>
  <si>
    <t>CORTE DE TUBULAR DE 2365 X 35 mm  POSTERIOR 2, CON 15 BARRENOS DE Ø 1/8", CORTES PARA CREMALLERA Y CORTES LASER SEGUN PLANO - "ADWFAC240C-TIP"</t>
  </si>
  <si>
    <t>MVLSCO033200E3</t>
  </si>
  <si>
    <t>CORTE DE TUBULAR DE 2365 X 35 mm  TUBULAR LATERAL PARA MARCO DOBLE CUERDA POSTERIOR, CON CORTES LASER SEGUN PLANO - "ADWTF240-TLD"</t>
  </si>
  <si>
    <t>MVLSCO033200E4</t>
  </si>
  <si>
    <t>CORTE DE TUBULAR DE 2365 X 35 mm  TUBULAR LATERAL PARA MARCO DOBLE CUERDA, CON CORTE LASER SEGUN PLANO - "ADECL240-TLD"</t>
  </si>
  <si>
    <t>MVLSCO033200E8</t>
  </si>
  <si>
    <t>CORTE DE TUBULAR DE 2365 X 35 mm  TUBULAR PARA MARCO, CON CORTES LASER SEGUN PLANO - "ADECL240-TL"</t>
  </si>
  <si>
    <t>MVLSCO035100H4</t>
  </si>
  <si>
    <t>CORTE DE TUBULAR DE 2400 X 35 mm  DE CREMALLERA EN TUBULAR CUADRADO, CON CORTES LASER SEGUN PLANO - "ADKKF-TL"</t>
  </si>
  <si>
    <t>MVLSCO035100H6</t>
  </si>
  <si>
    <t>CORTE DE TUBULAR DE 2400 X 35 mm  DE CREMALLERA, DERECHO, EN TUBULAR CUADRADO, CON CORTES LASER SEGUN PLANO - "ADKKF-TLD"</t>
  </si>
  <si>
    <t>MVLSCO035100H5</t>
  </si>
  <si>
    <t>CORTE DE TUBULAR DE 2400 X 35 mm  DE CREMALLERA, IZQUIERDO, EN TUBULAR CUADRADO, CON CORTES LASER SEGUN PLANO - "ADKKF-TLI"</t>
  </si>
  <si>
    <t>MVLSCO044200K2</t>
  </si>
  <si>
    <t>CORTE DE TUBULAR DE 300 X 35 mm  CON BARRENOS Y CREMALERA SEGUN PLANO - "ADSFTWFS27-TU30A"</t>
  </si>
  <si>
    <t>MVLSCO034200G2</t>
  </si>
  <si>
    <t>CORTE DE TUBULAR DE 300 X 35 mm  CON CORTES PARA CREMALLERA Y FLOW DRILL, CON CORTES LASER SEGUN PLANO - "ADFTW270EX-TS"</t>
  </si>
  <si>
    <t>MVLSCO033000E1</t>
  </si>
  <si>
    <t>CORTE DE TUBULAR DE 302 X 35 mm  TUBULAR 1 END CAP, CON CORTES LASER SEGUN PLANO - "ADECH300L-T1"</t>
  </si>
  <si>
    <t>MVLSCO045700I1</t>
  </si>
  <si>
    <t>CORTE DE TUBULAR DE 329 X 35 mm  CON 4 FLOW DRILL DE 1/4", CORTES PARA CREMALLERA Y CORTES LASER SEGUN PLANO - "ADWTH300C-T1"</t>
  </si>
  <si>
    <t>MVLSCO048100K1</t>
  </si>
  <si>
    <t>CORTE DE TUBULAR DE 335 X 35 mm  CON CORTES PARA CREMALLERA Y PERFORACIONES SEGUN PLANO - "ADSWFC2700C-CTP"</t>
  </si>
  <si>
    <t>MVLSCO034600G7</t>
  </si>
  <si>
    <t>CORTE DE TUBULAR DE 589 X 32 mm  CON CORTES DE 40 X 8 mm Y DE 22 X 6 mm, CON CORTES LASER SEGUN PLANO - "ADLITOC-TM3"</t>
  </si>
  <si>
    <t>MVLSCO033400E9</t>
  </si>
  <si>
    <t>CORTE DE TUBULAR DE 662 X 35 mm  (TUBULAR SOPORTE SUPERIOR CON CORTES PARA CREMALLERA), CON CORTES LASER SEGUN PLANO - "ADFTWMID-CVE"</t>
  </si>
  <si>
    <t>MVLSCO033400F1</t>
  </si>
  <si>
    <t>CORTE DE TUBULAR DE 662 X 35 mm  (TUBULAR SOPORTE SUPERIOR POSTERIOR CON CORTES PARA CREMALLERA), CON CORTES LASER SEGUN PLANO - "ADFTWMID-CVP"</t>
  </si>
  <si>
    <t>MVLSCO046200I4</t>
  </si>
  <si>
    <t>CORTE DE TUBULAR DE 695 X 35 mm  CON 18 BARRENOS DE Ø 1/8", 2 BARRENOS DE Ø 3/8" Y 2 BARRENOS DE Ø 5/8" - "ADFTWMID-BAH"</t>
  </si>
  <si>
    <t>MVLSCO033500F0</t>
  </si>
  <si>
    <t>CORTE DE TUBULAR DE 697 X 35 mm  (TUBULAR SOPORTE INFERIOR CON CORTES PARA CREMALLERA), CON CORTES LASER SEGUN PLANO - "ADFTWMID-TC"</t>
  </si>
  <si>
    <t>MVLSCO033500F2</t>
  </si>
  <si>
    <t>CORTE DE TUBULAR DE 697 X 35 mm  (TUBULAR SOPORTE INFERIOR POSTERIOR CON CORTES PARA CREMALLERA), CON CORTES LASER SEGIN PLANO - "ADFTWMID-TP"</t>
  </si>
  <si>
    <t>MVLSCO043700H9</t>
  </si>
  <si>
    <t>CORTE DE TUBULAR DE 700 X 35 mm  (CON CORTES PARA CREMALLERA), CON CORTES LASER SEGUN PLANO - "ADFTWH2402-TC"</t>
  </si>
  <si>
    <t>MVLSCO033700E4</t>
  </si>
  <si>
    <t>CORTE DE TUBULAR DE 700 X 35 mm  TUBULAR LATERAL PARA MARCO DOBLE CUERDA, CON CORTES LASER SEGUN PLANO - "ADFTW270EX-TC"</t>
  </si>
  <si>
    <t>MVLSCO033700G1</t>
  </si>
  <si>
    <t>CORTE DE TUBULAR DE 700 X 35 mm  (TUBULAR SOPORTE CON CORTES PARA CREMALLERA Y 2 PERFORACIONES DE Ø 3/16"), CON CORTES LASER SEGUN PLANO - "ADFTWFS-TU70A"</t>
  </si>
  <si>
    <t>MCISCO048900M0</t>
  </si>
  <si>
    <t>CORTE DE TUBULAR DE 841 X 76 X 38 mm  PARA PATA MARCO AGUJEROS RECTANGULARES EN CORTE LASER SEGUN PLANO - "CIPMCBD900-CC"</t>
  </si>
  <si>
    <t>MVLSCO047938H9</t>
  </si>
  <si>
    <t>CORTE DE TUBULAR DE 885 X 38 mm LATERAL (CON CORTES PARA CREMALLERA), CON CORTES LASER SEGUN PLANO - "SU-BA-LAT"</t>
  </si>
  <si>
    <t>MVLSCO047939H9</t>
  </si>
  <si>
    <t>CORTE DE TUBULAR DE 885 X 38 mm LATERAL 1 (CON CORTES PARA CREMALLERA), CON CORTES LASER SEGUN PLANO - "SU-BA-LAT1"</t>
  </si>
  <si>
    <t>MVLSCO034800H0</t>
  </si>
  <si>
    <t>CORTE DE TUBULAR DE 900 X 35 mm  CON BARRENOS DE 5/8", DE 5/16" Y FLOW DRILL, CON CORTES LASER SEGUN PLANO - "ADFTWTARF-T4"</t>
  </si>
  <si>
    <t>MVLSCO048400K7</t>
  </si>
  <si>
    <t>CORTE DE TUBULAR DE 988 X 25 X 25 mm  SOPORTE DE TUBO PERFORADO CON CORTE LASER - "ADSLR-TSO"</t>
  </si>
  <si>
    <t>MLESCL010903B4</t>
  </si>
  <si>
    <t>CORTE LAMINA GALVANIZADA DE Ø 98 mm ESPESOR 1/8" CON SAQUE Y FORMA SEGUN PLANO - "OBPAB2AE-LEVI"</t>
  </si>
  <si>
    <t>MVLSCL06000631</t>
  </si>
  <si>
    <t>CORTE LAMINA INOXIDABLE  CALIBRE 22 MEDIDA DE 14 X 161  1/2 mm - "GI20513"</t>
  </si>
  <si>
    <t>MVLSCL05000516</t>
  </si>
  <si>
    <t>CORTE LAMINA NEGRA  CALIBRE 20 MEDIDA 121 X 459 mm - ""LN20GLC121"""</t>
  </si>
  <si>
    <t>MVLSCL05000514</t>
  </si>
  <si>
    <t>CORTE LAMINA NEGRA  CALIBRE 20 MEDIDA 282 X 1091 mm - ""LN18SPMES"""</t>
  </si>
  <si>
    <t>MVLSCL05000515</t>
  </si>
  <si>
    <t>CORTE LAMINA NEGRA  CALIBRE 20 MEDIDA 328 X 758 mm - ""LN20GCC"""</t>
  </si>
  <si>
    <t>MVLSCL05000518</t>
  </si>
  <si>
    <t>CORTE LAMINA NEGRA  CALIBRE 20 MEDIDA 805 X 697 mm - ""LN20MRP7"""</t>
  </si>
  <si>
    <t>MERSCL05000557</t>
  </si>
  <si>
    <t>CORTE LAMINA NEGRA  CALIBRE 20 MEDIDA DE 424 X 270 mm</t>
  </si>
  <si>
    <t>MERSCL05000556</t>
  </si>
  <si>
    <t>CORTE LAMINA NEGRA  CALIBRE 20 MEDIDA DE 642 X 823 mm</t>
  </si>
  <si>
    <t>MERSCL05000558</t>
  </si>
  <si>
    <t>CORTE LAMINA NEGRA  CALIBRE 20 MEDIDA DE 858 X 338 mm</t>
  </si>
  <si>
    <t>MERSCL05000555</t>
  </si>
  <si>
    <t>CORTE LAMINA NEGRA  CALIBRE 20 MEDIDA DE 900 X 559 mm</t>
  </si>
  <si>
    <t>MERSCL05000554</t>
  </si>
  <si>
    <t>CORTE LAMINA NEGRA  CALIBRE 20 MEDIDA DE 917 X 1311 mm</t>
  </si>
  <si>
    <t>MERSCL05000559</t>
  </si>
  <si>
    <t>CORTE LAMINA NEGRA  CALIBRE 20 MEDIDA DE 930 X 319 mm</t>
  </si>
  <si>
    <t>MP4SCL05000664</t>
  </si>
  <si>
    <t>CORTE LAMINA NEGRA  CALIBRE 22 MEDIDA DE 1256 X 618 mm - "LN22PLFN22"</t>
  </si>
  <si>
    <t>MP4SCL05000665</t>
  </si>
  <si>
    <t>CORTE LAMINA NEGRA  CALIBRE 22 MEDIDA DE 1260 X 618 mm - "LN22PLFN24"</t>
  </si>
  <si>
    <t>MVLSCL05000643</t>
  </si>
  <si>
    <t>CORTE LAMINA NEGRA  CALIBRE 22 MEDIDA DE 1311 X 776 mm</t>
  </si>
  <si>
    <t>MVLSCL05000641</t>
  </si>
  <si>
    <t>CORTE LAMINA NEGRA  CALIBRE 22 MEDIDA DE 1357 X 504 mm</t>
  </si>
  <si>
    <t>MVLSCL05000644</t>
  </si>
  <si>
    <t>CORTE LAMINA NEGRA  CALIBRE 22 MEDIDA DE 708 X 338 mm</t>
  </si>
  <si>
    <t>MVLSCL05000642</t>
  </si>
  <si>
    <t>CORTE LAMINA NEGRA  CALIBRE 22 MEDIDA DE 750 X 559 mm</t>
  </si>
  <si>
    <t>MLESCL05000639</t>
  </si>
  <si>
    <t>CORTE LAMINA NEGRA  CALIBRE 22 MEDIDA DE 772 X 338 mm - "LN22SGA7530"</t>
  </si>
  <si>
    <t>MLESCL05000640</t>
  </si>
  <si>
    <t>CORTE LAMINA NEGRA  CALIBRE 22 MEDIDA DE 772 X 388 mm - "LN22SGA7535"</t>
  </si>
  <si>
    <t>MVLSCL05000645</t>
  </si>
  <si>
    <t>CORTE LAMINA NEGRA  CALIBRE 22 MEDIDA DE 780 X 319 mm</t>
  </si>
  <si>
    <t>MVLSCL051711D6</t>
  </si>
  <si>
    <t>CORTE LAMINA NEGRA 1172 X 142 mm CALIBRE 10 CON PERFORACION Ø  60 mm Y CORTES A GRADOS SEGUN PLANO POR MEDIO DE LASER - "OETNA-TAM"</t>
  </si>
  <si>
    <t>MVLSCL051611D5</t>
  </si>
  <si>
    <t>CORTE LAMINA NEGRA 400 X 400 mm CALIBRE 10 CON SAQUE DE 250 X 250mm  Y 4 RADIOS DE 3mm SEGUN PLANO POR MEDIO DE LASER - "ANMECE-BA"</t>
  </si>
  <si>
    <t>MVLSCL051511D4</t>
  </si>
  <si>
    <t>CORTE LAMINA NEGRA 684 X 397 mm CALIBRE 10 CON CORTES A GRADO SEGUN PLANO POR MEDIO DE LASER - "ANMECE-TR"</t>
  </si>
  <si>
    <t>MLESCL05021095</t>
  </si>
  <si>
    <t>CORTE LAMINA NEGRA DE 112 X 101 mm CALIBRE 12 CON PROCESO DE CORTE Y TROQUELADO - "SEAEPSSD"</t>
  </si>
  <si>
    <t>MLESCL05050295</t>
  </si>
  <si>
    <t>CORTE LAMINA NEGRA DE 1722 X 154 mm CALIBRE 14 CON PROCESO DE CORTE Y TROQUELADO - "SEAESL66B"</t>
  </si>
  <si>
    <t>MCISCL05071133</t>
  </si>
  <si>
    <t>CORTE LAMINA NEGRA DE 250 X 166 mm CON 6 PERFORACIONES Ø 3/8" ESQUINAS REDONDEADAS RADIO 10 mm CALIBRE 10 EN ACERO NEGRO - "CIPMBD720-PL"</t>
  </si>
  <si>
    <t>MANSCL052011D4</t>
  </si>
  <si>
    <t>CORTE LAMINA NEGRA DE 500 X 500 mm CALIBRE 10 CON CORTES A GRADO SEGUN PLANO POR MEDIO DE LASER -- ANMEAP-BA</t>
  </si>
  <si>
    <t>MLESCL05031095</t>
  </si>
  <si>
    <t>CORTE LAMINA NEGRA DE 527 X 60 mm CALIBRE 12 CON PROCESO DE CORTE Y TROQUELADO -- SEAETSD51</t>
  </si>
  <si>
    <t>MANSCL052111D4</t>
  </si>
  <si>
    <t>CORTE LAMINA NEGRA DE 619 X 496 mm CALIBRE 10 CON CORTES A GRADO SEGUN PLANO POR MEDIO DE LASER - "ANMECEBA-TR"</t>
  </si>
  <si>
    <t>MVLSCL051811D4</t>
  </si>
  <si>
    <t>CORTE LAMINA NEGRA DE 867 X 497 mm CALIBRE 10 CON CORTES A GRADO SEGUN PLANO POR MEDIO DE LASER - "ANMECE75-TR"</t>
  </si>
  <si>
    <t>MANSCL052211D4</t>
  </si>
  <si>
    <t>CORTE LAMINA NEGRA DE 872 X 498 mm CALIBRE 10 CON CORTES A GRADO SEGUN PLANO POR MEDIO DE LASER - "ANMEAP-TR"</t>
  </si>
  <si>
    <t>MLESCL050810B3</t>
  </si>
  <si>
    <t>CORTE LAMINA NEGRA DE 90 X 50 mm ESPESOR 1/8" CON 2 SAQUES OVALES SEGUN PLANO - "OBPAB2AE-SLATP"</t>
  </si>
  <si>
    <t>MLESCL05011095</t>
  </si>
  <si>
    <t>CORTE LAMINA NEGRA DE 909 X 164 mm CALIBRE 12 CON PROCESO DE CORTE Y TROQUELADO - "SEAEZMI90"</t>
  </si>
  <si>
    <t>MLESCL05041095</t>
  </si>
  <si>
    <t>CORTE LAMINA NEGRA DE 909 X 68 mm CALIBRE 12 CON PROCESO DE CORTE Y TROQUELADO - "SEAERMS90"</t>
  </si>
  <si>
    <t>MLESCL05060495</t>
  </si>
  <si>
    <t>CORTE LAMINA NEGRA DE 913 X 348 mm CALIBRE 18 CON PROCESO DE CORTE Y TROQUELADO - "SEAEPM3290"</t>
  </si>
  <si>
    <t>MRISCL02230000</t>
  </si>
  <si>
    <t>CORTE LAMINA PARA SOPORTE BIOMBO DIVISOR DE 111 X 38 mm   - "ACSOBDTR-SO"</t>
  </si>
  <si>
    <t>MLEPCT030100G7</t>
  </si>
  <si>
    <t>CORTE LASER DE 450 X 50 X 3 mm  DE LOGOTIPO “ACCESORIOS” DE ACUERDO CON EL PLANO, EN ACRILICO BLANCO - "ELIATO-LA"</t>
  </si>
  <si>
    <t>MVLSCO033100E2</t>
  </si>
  <si>
    <t>CORTE LASER DE 579 X 35 mm  TUBULAR 1 END CAP 600 - "ADECH600L-T1"</t>
  </si>
  <si>
    <t>MLEPCT030200G7</t>
  </si>
  <si>
    <t>CORTE LASER DE 625 X 70 X 3 mm  DE LOGOTIPO “ACCESORIOS” DE ACUERDO CON EL PLANO, EN ACRILICO BLANCO - "ELIATOV2-LA"</t>
  </si>
  <si>
    <t>MVLSCO033800F4</t>
  </si>
  <si>
    <t>CORTE LASER DE 941 X 19 mm DE TUBULAR CON 2 CORTES TIPO OJAL - "ADPYL-TU1"</t>
  </si>
  <si>
    <t>MLEPCT02001600</t>
  </si>
  <si>
    <t>CORTE LASER DE LOGOTIPO  TELCEL DE 394 X 86 X 3 mm EN ACRILICO AZUL TELCEL  ESPESOR 3 mm  - "TELVIH-LOAC2"</t>
  </si>
  <si>
    <t>MLEPCT01001600</t>
  </si>
  <si>
    <t>CORTE LASER DE LOGOTIPO  TELCEL DE 797 X 173 X 3 mm EN ACRILICO AZUL TELCEL  ESPESOR 3 mm  - "TELVIH-LOAC"</t>
  </si>
  <si>
    <t>MLESCP00062162</t>
  </si>
  <si>
    <t>CORTE PLACA  DE 110 X 50 mm ESPESOR 1/8" EN ACERO NEGRO CON DOS BARRENOS Ø 3/8" Y UNO DE Ø 15 mm ESQUINAS REDONDEADAS RADIO 10 mm - "POXMGARC-CPC2"</t>
  </si>
  <si>
    <t>MCISCP004014A7</t>
  </si>
  <si>
    <t>CORTE PLACA  DE 152 X 152 mm ESPESOR 1/4" EN COLD ROLLED CON REDONDEOS EN ESQUINA DE RADIO 3 mm - "CIPOEMSB"</t>
  </si>
  <si>
    <t>MCISCP004014A6</t>
  </si>
  <si>
    <t>CORTE PLACA  DE 152 X 152 mm ESPESOR 1/4" EN COLD ROLLED CON REDONDEOS EN ESQUINA DE RADIO 3 mm, CON PERFORACION CENTRAL DE Ø 3" - "CIPOEM-PTA"</t>
  </si>
  <si>
    <t>MLESCP00301433</t>
  </si>
  <si>
    <t>CORTE PLACA  DE 378 X 167 mm ESPESOR 1/4" EN ACERO NEGRO - "GUR2120140-PL40"</t>
  </si>
  <si>
    <t>MCISCP00091467</t>
  </si>
  <si>
    <t>CORTE PLACA  DE 400 X 150 mm ESPESOR 1/4" EN ACERO NEGRO CON 4 BARRENOS Ø 1/2" Y AVELLANADO PARA TORNILLO Ø 3/8" CABEZA PLANA; ESQUINAS CON REDONDEOS DE RADIO 5 mm - "CIBAMA"</t>
  </si>
  <si>
    <t>MVLSCP006521A8</t>
  </si>
  <si>
    <t>CORTE PLACA  DE 450 X 212 mm ESPESOR 1/8" EN COLD ROLLED CON REODNDEOS DE RADIO 20 mm EN ESQUINAS CON TROQUELES SEGÚN PLANO - "HYESREINPCPU-P"</t>
  </si>
  <si>
    <t>MVLSCP008800J9</t>
  </si>
  <si>
    <t>CORTE PLACA  DE 600 X 600 mm CON 4 AVELLANADOS Y PERFORACIONES SEGUN PLANO, EN ACERO COLD ROLLED DE 5/16" DE ESPESOR, CORTE LASER -- ADPYLBKIT-BA</t>
  </si>
  <si>
    <t>MCISCP00131470</t>
  </si>
  <si>
    <t>CORTE PLACA  DE 67 X 15 mm ESPESOR 1/4" EN ACERO NEGRO CON TRES BARRENOS PASADOS CON CUERDA Ø 1/4" --CIPLAPBY</t>
  </si>
  <si>
    <t>MLESCP00072162</t>
  </si>
  <si>
    <t>CORTE PLACA  DE 97 X 50 mm ESPESOR 1/8" EN ACERO NEGRO CON DOS BARRENOS Ø 3/8" Y UNO DE Ø15 mm ESQUINAS REDONDEADAS RADIO 10 mm -- POXMGARC-CPC1</t>
  </si>
  <si>
    <t>MLESCP14271433</t>
  </si>
  <si>
    <t>CORTE PLACA ANCLAJE DE 58 X 50 mm ESPESOR 1/4" EN ACERO NEGRO -- GUR2120140-MG70</t>
  </si>
  <si>
    <t>MLESCP10251433</t>
  </si>
  <si>
    <t>CORTE PLACA ANCLAJE POSTE DE 405 X 51 mm ESPESOR 1/4" EN ACERO NEGRO - "GUR2120140-PA"</t>
  </si>
  <si>
    <t>MLESCP13261433</t>
  </si>
  <si>
    <t>CORTE PLACA ARCO ESTRUCTURAL DE 83 X 83 mm ESPESOR 1/4" EN ACERO NEGRO - "GUR2120140-PR"</t>
  </si>
  <si>
    <t>MLESCP09241433</t>
  </si>
  <si>
    <t>CORTE PLACA BASE PARA ASIENTO DE 100 X 76 mm ESPESOR 1/4" EN ACERO NEGRO - "GUR2120140-PI8"</t>
  </si>
  <si>
    <t>MLESCP01051933</t>
  </si>
  <si>
    <t>CORTE PLACA CIRCULAR Ø 420 mm ESPESOR 1/2" EN ACERO NEGRO - "POC7CP-PA12"</t>
  </si>
  <si>
    <t>MVLSCP01741433</t>
  </si>
  <si>
    <t>CORTE PLACA CIRCULAR Ø 450 mm CON 4 PERFORACIONES Ø 3/8" CON AVELLANADO ESPESOR 1/4" EN ACERO NEGRO - "PP14D380M-BA01"</t>
  </si>
  <si>
    <t>MLESCP01101433</t>
  </si>
  <si>
    <t>CORTE PLACA CIRCULAR Ø 450 mm ESPESOR 1/4" EN ACERO NEGRO - "AEMEDO24-CPB14"</t>
  </si>
  <si>
    <t>MVLSCP01671433</t>
  </si>
  <si>
    <t>CORTE PLACA CIRCULAR Ø 500 mm CON 2 PERFORACIONES DE Ø 10 mm CON AVELLANADO PARA TORNILLO CABEZA PLANA Ø 3/8" ESPESOR 1/4" EN ACERO NEGRO - "MCSAT80LP-BA"</t>
  </si>
  <si>
    <t>MVLSCP01681433</t>
  </si>
  <si>
    <t>CORTE PLACA CIRCULAR Ø 73 mm CON 2 PERFORACIONES Ø 9.5 mm ESPESOR 1/4" EN ACERO NEGRO - "MCSAT80LP-BATP"</t>
  </si>
  <si>
    <t>MLESCP01141371</t>
  </si>
  <si>
    <t>CORTE PLACA CIRCULAR Ø EXTERIOR 114.3 mm CON Ø INTERIOR 65 mm ESPESOR 3/16" EN ACERO NEGRO CON TRES BARRENOS Ø 1/4" - "CPCL2"</t>
  </si>
  <si>
    <t>MLESCP01141370</t>
  </si>
  <si>
    <t>CORTE PLACA CIRCULAR Ø EXTERIOR 114.3 mm CON Ø INTERIOR 65 mm ESPESOR 3/16" EN ACERO NEGRO CON TRES BARRENOS PASADOS CON CUERDA Ø 1/4" - "CPCL"</t>
  </si>
  <si>
    <t>MVLSCP19691433</t>
  </si>
  <si>
    <t>CORTE PLACA CUADRADA DE 1 1/2" X 1 1/2" CON PERFORACION CENTRAL Ø 1/2" ESQUINA REDONDEADAS RADIO 5 mm ESPESOR 1/4" EN ACERO NEGRO - "MCSAT80LP-BENI"</t>
  </si>
  <si>
    <t>MLESCP19031492</t>
  </si>
  <si>
    <t>CORTE PLACA CUADRADA DE 300 X 300 mm ESPESOR 1/4" EN COLD ROLLED CON SAQUE CENTRAL DE 122 X 122 mm CON RADIOS INTERNOS DE 3 mm Y REDONDEOS EN ESQUINA DE RADIO 6 mm - "CIPOEM-B"</t>
  </si>
  <si>
    <t>MLESCP197519B1</t>
  </si>
  <si>
    <t>CORTE PLACA CUADRADA DE 330 X 300 mm CON 4 PERFORACIONES Ø 3/4" EN ESQUINAS Y UNA CENTRAL DE Ø 1"  ESPESOR 1/2" EN COLD ROLLED - "OBPAB2AE-ANPO"</t>
  </si>
  <si>
    <t>MVLSCP088362A5</t>
  </si>
  <si>
    <t>CORTE PLACA CUADRADA DE 400 mm ESPESOR 1/2" EN ACERO NEGRO, CON 4 BARRENOS PASADOS Ø 5/8" SEGUN PLANO "OBPTPA"</t>
  </si>
  <si>
    <t>MCISCP02081466</t>
  </si>
  <si>
    <t>CORTE PLACA EN "T" DE 305 X 231.2 mm ANCHO DE 76.2 mm ESPESOR 1/4" EN ACERO NEGRO CON DOCE BARRENOS Ø 1/2" AVELLANADOS PARA TORNILLO Ø 3/8" CABEZA PLANA - "CIBAMAT"</t>
  </si>
  <si>
    <t>MBASCP03191476</t>
  </si>
  <si>
    <t>CORTE PLACA ESCUADRA DE 223 X 223 mm ESPESOR 1/4" EN ACERO NEGRO CON 8 BARRENOS Ø 3/8" Y AVELLANADO PARA TORNILLO Ø 3/8" CABEZA PLANA; CON ESQUINA EXTERIOR DE RADIO 76 mm - "PLMACOES"</t>
  </si>
  <si>
    <t>MCISCP03161484</t>
  </si>
  <si>
    <t>CORTE PLACA ESCUADRA DE 225 X 225 mm ESPESOR 1/4" EN ACERO NEGRO CON 8 BARRENOS Ø 1/2" Y AVELLANADO PARA TORNILLO Ø 3/8" CABEZA PLANA; CON ESQUINA EXTERIOR DE RADIO 76 mm - "CIBAMAE"</t>
  </si>
  <si>
    <t>MBASCP03161476</t>
  </si>
  <si>
    <t>CORTE PLACA ESCUADRA DE 225 X 225 mm ESPESOR 1/4" EN ACERO NEGRO CON 8 BARRENOS Ø 3/8" Y AVELLANADO PARA TORNILLO Ø 3/8" CABEZA PLANA; CON ESQUINA EXTERIOR DE RADIO 76 mm - "BCIBAMAL"</t>
  </si>
  <si>
    <t>MVLSCP378710J5</t>
  </si>
  <si>
    <t>CORTE PLACA ESTRUCTURAL PARA FIJACION DE 100 X 26 mm CALIBRE 12 CON CORTE LASER RECTANGULAR SEGUN PLANO EN LAMINA NEGRA - "ADTMF140-BAY"</t>
  </si>
  <si>
    <t>MVLSCP255614A7</t>
  </si>
  <si>
    <t>CORTE PLACA EXTERIOR DE 605 X 249 mm ESPESOR 1/4" EN ACERO NEGRO, CON SISTEMA DE BARRENADO, SAQUE Y FORMA SEGUN PLANO - "OBPLCEXTR"</t>
  </si>
  <si>
    <t>MVLSCP316114A7</t>
  </si>
  <si>
    <t>CORTE PLACA EXTERNA DE 226 X 313 mm ESPESOR 1/4" EN ACERO NEGRO, CON SISTEMA DE BARRENADO, SAQUE Y FORMA SEGUN PLANO - "OBLMNEXTR"</t>
  </si>
  <si>
    <t>MVLSCP305614A7</t>
  </si>
  <si>
    <t>CORTE PLACA INTERIOR DE 605 X 249 mm ESPESOR 1/4" EN ACERO NEGRO, CON SISTEMA DE BARRENADO, SAQUE Y FORMA SEGUN PLANO - "OBPLCINFR"</t>
  </si>
  <si>
    <t>MVLSCP326314A7</t>
  </si>
  <si>
    <t>CORTE PLACA LATERAL DE 146 X 87 mm ESPESOR 1/4" EN ACERO NEGRO, CON SISTEMA DE BARRENADO, SAQUE Y FORMA SEGUN PLANO - "OBPLCLTRLLTR"</t>
  </si>
  <si>
    <t>MLESCP194919A4</t>
  </si>
  <si>
    <t>CORTE PLACA PARA ANCLA DE 330 X 330 mm ESPESOR 1/2" EN ACERO NEGRO CON 4 BARRENOS PASADOS Ø 3/4" - "OBCUPLAN"</t>
  </si>
  <si>
    <t>ME4SCP346614A9</t>
  </si>
  <si>
    <t>CORTE PLACA PARA ESTRUCTURA UNIVERSAL DE 150 X 100 mm ESPESOR 1/4" EN COLD ROLLED CON REDONDEOS DE RADIO 5 mm EN ESQUINAS CON TROQUELES SEGUN PLANO - "E4PU720P"</t>
  </si>
  <si>
    <t>MLESCP15281433</t>
  </si>
  <si>
    <t>CORTE PLACA PARA LEVA CON TRES BARRENOS DE 345 X 125 mm ESPESOR 1/4" EN ACERO NEGRO - "GUPD14019-AP35"</t>
  </si>
  <si>
    <t>MLESCP17311433</t>
  </si>
  <si>
    <t>CORTE PLACA PARA LEVA CON TRES BARRENOS Ø 55 mm RADIO 145 mm DE 165 X 215 mm ESPESOR 1/4" EN ACERO NEGRO - "GUEB2110-PLE"</t>
  </si>
  <si>
    <t>MLESCP245121A5</t>
  </si>
  <si>
    <t>CORTE PLACA PERIMETRAL CON BARRENO INFERIOR DE 2300 X 400 mm ESPESOR 1/8" EN ACERO NEGRO, CON SISTEMA DE BARRENADO SEGUN PLANO - "OBCULMPB"</t>
  </si>
  <si>
    <t>MLESCP235121A5</t>
  </si>
  <si>
    <t>CORTE PLACA PERIMETRAL DE 2300 X 400 mm ESPESOR 1/8" EN ACERO NEGRO, CON SISTEMA DE BARRENADO SEGUN PLANO - "OBCULMPR"</t>
  </si>
  <si>
    <t>MVLSCP04551433</t>
  </si>
  <si>
    <t>CORTE PLACA RECTANGULAR DE 100 X 95 mm ESPESOR 1/4" EN ACERO NEGRO - "OBVGSIVGPLS2"</t>
  </si>
  <si>
    <t>MVLSCP04552133</t>
  </si>
  <si>
    <t>CORTE PLACA RECTANGULAR DE 100 X 95 mm ESPESOR 1/8" EN ACERO NEGRO - "OBVGSIVGPLS22"</t>
  </si>
  <si>
    <t>MVLSCP046214A5</t>
  </si>
  <si>
    <t>CORTE PLACA RECTANGULAR DE 101 X 51 mm ESPESOR 1/4" EN ACERO NEGRO, CON SISTEMA DE BARRENADO SEGUN PLANO - "OBPLSA"</t>
  </si>
  <si>
    <t>MLESCP047821B5</t>
  </si>
  <si>
    <t>CORTE PLACA RECTANGULAR DE 102 X 51 mm ESPESOR 1/8" CON 2 BARRENOS Ø 3/8" SEGUN PLANO - "OBPAB2AE-PLISQ"</t>
  </si>
  <si>
    <t>MVLSCP04541433</t>
  </si>
  <si>
    <t>CORTE PLACA RECTANGULAR DE 130 X 81 mm ESPESOR 1/4" EN ACERO NEGRO - "OBVGSIVGPLSI"</t>
  </si>
  <si>
    <t>MVLSCP04542133</t>
  </si>
  <si>
    <t>CORTE PLACA RECTANGULAR DE 130 X 81 mm ESPESOR 1/8" EN ACERO NEGRO - "OBVGSIVGPLSI2"</t>
  </si>
  <si>
    <t>MBASCP04181475</t>
  </si>
  <si>
    <t>CORTE PLACA RECTANGULAR DE 140 X 400 mm ESPESOR 1/4" EN ACERO NEGRO CON 4 BARRENOS Ø 3/8" Y AVELLANADO PARA TORNILLO Ø 3/8" CABEZA PLANA; ESQUINAS CON REDONDEOS DE RADIO 5 mm - "PLAPIMA"</t>
  </si>
  <si>
    <t>MBASCP04181480</t>
  </si>
  <si>
    <t>CORTE PLACA RECTANGULAR DE 140 X 400 mm ESPESOR 1/4" EN ACERO NEGRO CON 6 BARRENOS Ø 3/8" Y AVELLANADO PARA TORNILLO Ø 3/8" CABEZA PLANA; 4 POR UNA CARA Y DOS POR CARA CONTRARIA CON REDONDEOS DE RADIO 5 mm - "PLBAPU"</t>
  </si>
  <si>
    <t>MLESCP04351493</t>
  </si>
  <si>
    <t>CORTE PLACA RECTANGULAR DE 174 X 171 mm ESPESOR 1/4" EN ACERO NEGRO CON REDONDEOS EN ESQUINA DE RADIO 3 mm - "PLINPO"</t>
  </si>
  <si>
    <t>MCISCP04171479</t>
  </si>
  <si>
    <t>CORTE PLACA RECTANGULAR DE 200 X 80 mm ESPESOR 1/4" EN ACERO NEGRO CON 2 BARRENOS Ø 3/8" Y AVELLANADO PARA TORNILLO Ø 3/8" CABEZA PLANA; 4 BARRENOS Ø 1/4" ESQUINAS CON REDONDEOS DE RADIO 5 mm - "CIMAMPLA110"</t>
  </si>
  <si>
    <t>MVLSCP04AZ1433</t>
  </si>
  <si>
    <t>CORTE PLACA RECTANGULAR DE 2000 X 300 mm ESPESOR 1/4" EN ACERO NEGRO - "CP20314"</t>
  </si>
  <si>
    <t>MCISCP047214B1</t>
  </si>
  <si>
    <t>CORTE PLACA RECTANGULAR DE 224 X 300 mm CON SAQUE DE 122 X 122 mm ESPESOR 1/4" EN COLD ROLLED - "CIPOEM-BR"</t>
  </si>
  <si>
    <t>MLESCP048114B9</t>
  </si>
  <si>
    <t>CORTE PLACA RECTANGULAR DE 250 X 76 mm ESPESOR 1/4" EN ACERO NEGRO, CON 6 BARRENOS PASADOS SEGÚN PLANO Y ESQUINAS REDONDEADAS - "SS751"</t>
  </si>
  <si>
    <t>MVLSCP04531433</t>
  </si>
  <si>
    <t>CORTE PLACA RECTANGULAR DE 303 X 102 mm ESPESOR 1/4" EN ACERO NEGRO - "OBVGPSSV"</t>
  </si>
  <si>
    <t>MVLSCP04532133</t>
  </si>
  <si>
    <t>CORTE PLACA RECTANGULAR DE 303 X 102 mm ESPESOR 1/8" EN ACERO NEGRO - "OBVGPSSV2"</t>
  </si>
  <si>
    <t>MVLSCP04411433</t>
  </si>
  <si>
    <t>CORTE PLACA RECTANGULAR DE 324 X 76 mm ESPESOR 1/4" EN ACERO NEGRO - "OBPLINBA"</t>
  </si>
  <si>
    <t>MCISCP04151478</t>
  </si>
  <si>
    <t>CORTE PLACA RECTANGULAR DE 400 X 150 mm ESPESOR 1/4" EN ACERO NEGRO CON 4 BARRENOS Ø 10.3 mm CENTRALES Y AVELLANADO Ø 19.4 mm ANGULO 100° PARA TORNILLO Ø 3/8" mm CABEZA PLANA; ESQUINAS CON REDONDEOS DE RADIO 5 mm - "CIMAMBA"</t>
  </si>
  <si>
    <t>MBASCP04151475</t>
  </si>
  <si>
    <t>CORTE PLACA RECTANGULAR DE 400 X 150 mm ESPESOR 1/4" EN ACERO NEGROCON 4 BARRENOS Ø 3/8" Y AVELLANADO PARA TORNILLO Ø 3/8" CABEZA PLANA; ESQUINAS CON REDONDEOS DE RADIO 5 mm -- BCIBAMA</t>
  </si>
  <si>
    <t>MVLSCP048262A5</t>
  </si>
  <si>
    <t>CORTE PLACA RECTANGULAR DE 502 X 400 mm ESPESOR 1/2" EN ACERO NEGRO CON 4 BARRENO Ø5/8" PASADOS SEGUN PLANO -- OBPTPB</t>
  </si>
  <si>
    <t>MBASCP04201481</t>
  </si>
  <si>
    <t>CORTE PLACA RECTANGULAR DE 70 X 400 mm ESPESOR 1/4" EN ACERO NEGRO CON 4 BARRENOS Ø 3/8" Y AVELLANADO PARA TORNILLO Ø 3/8" CABEZA PLANA; 2 POR UNA CARA Y DOS POR CARA CONTRARIA CON REDONDEOS DE RADIO 5 mm - "PLBAPUCORTOM"</t>
  </si>
  <si>
    <t>MVLSCP045214A6</t>
  </si>
  <si>
    <t>CORTE PLACA RECTANGULAR DE 70 X 50 mm ESPESOR 1/4" EN ACERO NEGRO CON RADIO DE 10 mm - "OBVGPLGL"</t>
  </si>
  <si>
    <t>MVLSCP04522133</t>
  </si>
  <si>
    <t>CORTE PLACA RECTANGULAR DE 70 X 50 mm ESPESOR 1/8" EN ACERO NEGRO - "OBVGPLGL2"</t>
  </si>
  <si>
    <t>MBASCP04211475</t>
  </si>
  <si>
    <t>CORTE PLACA RECTANGULAR DE 76 X 280 mm ESPESOR 1/4" EN ACERO NEGRO CON 4 BARRENOS Ø 3/8" Y AVELLANADO PARA TORNILLO Ø 3/8" CABEZA PLANA; ESQUINAS CON REDONDEOS DE RADIO 5 mm - "PLUSUMA"</t>
  </si>
  <si>
    <t>MLESCP044814A3</t>
  </si>
  <si>
    <t>CORTE PLACA RECTANGULAR DE 98 X 76 mm ESPESOR 1/4" EN ACERO NEGRO CON 2 BARRENOS PASADOS CON CUERDA M8 - "OBTHPLPS"</t>
  </si>
  <si>
    <t>MLESCP07231433</t>
  </si>
  <si>
    <t>CORTE PLACA RECTANGULAR DERECHA DE 125 X 70 mm ESPESOR 1/4" EN ACERO NEGRO - "GUR2120140-PAPD125I"</t>
  </si>
  <si>
    <t>MLESCP06231433</t>
  </si>
  <si>
    <t>CORTE PLACA RECTANGULAR IZQUIERDA DE 125 X 70 mm ESPESOR 1/4" EN ACERO NEGRO - "GUR2120140-PAPD125"</t>
  </si>
  <si>
    <t>MVLSCP265714A7</t>
  </si>
  <si>
    <t>CORTE PLACA SEPARADOR DE 80 X 46 mm ESPESOR 1/4" EN ACERO NEGRO, CON SISTEMA DE BARRENADO, SAQUE Y FORMA SEGUN PLANO - "OBPLCSPRTINTRN"</t>
  </si>
  <si>
    <t>MLESCP16291433</t>
  </si>
  <si>
    <t>CORTE PLACA SOPORTE CON BARRENOS DE 189 X 131 mm ESPESOR 1/4" EN ACERO NEGRO - "GUPD14019-PEG"</t>
  </si>
  <si>
    <t>MVLSCP285914A7</t>
  </si>
  <si>
    <t>CORTE PLACA SOPORTE INTERIOR TRAVESAÑO DE 129 X 68 mm ESPESOR 1/4" EN ACERO NEGRO, CON SISTEMA DE BARRENADO, SAQUE Y FORMA SEGUN PLANO - "OBPLCSPRTVG2"</t>
  </si>
  <si>
    <t>MVLSCP296014A7</t>
  </si>
  <si>
    <t>CORTE PLACA SOPORTE POSTE DE 130 X 92 mm ESPESOR 1/4" EN ACERO NEGRO, CON SISTEMA DE BARRENADO, SAQUE Y FORMA SEGUN PLANO - "OBPLCSPRTVG3"</t>
  </si>
  <si>
    <t>MCISCP290314C3</t>
  </si>
  <si>
    <t>CORTE PLACA SOPORTE POSTE DE 300 X 300 mm ESPESOR 1/4" EN COLD ROLLED, CON CORTE CUADRADO CENTRAL DE 122 X 122 mm Y ESQUINAS REDONDEADAS - "CIPOEMSNINOX-B"</t>
  </si>
  <si>
    <t>MVLSCP275814A7</t>
  </si>
  <si>
    <t>CORTE PLACA SOPORTE VIGA DE 286 X 246 mm ESPESOR 1/4" EN ACERO NEGRO, CON SISTEMA DE BARRENADO, SAQUE Y FORMA SEGUN PLANO - "OBPLCSPRTVG"</t>
  </si>
  <si>
    <t>MVLSCP336414A7</t>
  </si>
  <si>
    <t>CORTE PLACA TAPA PARA FOCOS Ø 64 mm ESPESOR 1/4" EN ACERO NEGRO, CON SISTEMA DE BARRENADO, SAQUE Y FORMA SEGUN PLANO - "OBPLCFCS"</t>
  </si>
  <si>
    <t>MUNSCP12471435</t>
  </si>
  <si>
    <t>CORTE PLACA TIPO BUMERANG DE 567 X 153 mm ESPESOR 1/4" EN ACERO NEGRO CON UN RECORTE EN CADA EXTREMO POR MEDIO DE LASER</t>
  </si>
  <si>
    <t>MLESCP21111433</t>
  </si>
  <si>
    <t>CORTE PLACA TRIANGULAR DE 100 X 100 mm ESPESOR 1/4" EN ACERO NEGRO -- OBCUPLCR</t>
  </si>
  <si>
    <t>MLESCP217621B1</t>
  </si>
  <si>
    <t>CORTE PLACA TRIANGULAR DE 80 X 80 mm ESPESOR 1/8" EN COLD ROLLED - "OBPAB2AE-CAPO"</t>
  </si>
  <si>
    <t>MLESCP225021A5</t>
  </si>
  <si>
    <t>CORTE PLACA Y DOBLEZ DE 768 X 254 X 379 mm ESPESOR 1/8" EN ACERO NEGRO, CON SISTEMA DE BARRENADO SEGUN PLANO - "OBCULMPS"</t>
  </si>
  <si>
    <t>MVLSCT050100M4</t>
  </si>
  <si>
    <t>CORTE TUBULAR BASE DE 875 X 32 X 32 mm  CON CORTE LASER Y PERFORACIONES SEGUN PLANO - "ADSFWPWPS270C-TD"</t>
  </si>
  <si>
    <t>MLESCT01110521</t>
  </si>
  <si>
    <t>CORTE TUBULAR CUADRADO 1 1/2" CALIBRE 20 PIEZA DE 810 mm (MULADO) -- TC20212</t>
  </si>
  <si>
    <t>MVLSCT01140332</t>
  </si>
  <si>
    <t>CORTE TUBULAR CUADRADO 2 1/2" CALIBRE 16 MEDIDA DE 590 mm - "GI20514"</t>
  </si>
  <si>
    <t>MVLSCT03210407</t>
  </si>
  <si>
    <t>CORTE TUBULAR RECTANGULAR 1/2"" X 1 1/2"" CALIBRE 18 MEDIDA DE 597 mm - ""TRE18MTI2"""</t>
  </si>
  <si>
    <t>MVLSCT03210408</t>
  </si>
  <si>
    <t>CORTE TUBULAR RECTANGULAR 1/2"" X 1 1/2"" CALIBRE 18 MEDIDA DE 897 mm - ""TRE18MTI3"""</t>
  </si>
  <si>
    <t>MLESCT02120446</t>
  </si>
  <si>
    <t>CORTE TUBULAR REDONDO 2" CALIBRE 18 MEDIDA 2174 mm CON 2 PERFORACIONES Ø 1/8" POR UNA SOLA PARED Y 2 PERFORACIONES Ø 1/8" PASADAS  - "GABMACCS-TCL"</t>
  </si>
  <si>
    <t>MLEASRE5J9B200</t>
  </si>
  <si>
    <t>CORTINA ENROLLABLE MODELO LUMEX DE 2210 X 2496 mm CON TABLETAS PLANAS DE C-22 GUIAS LATERALES DE C-16 DE LAMINA GALVANIZADA, BATIENTE DE TUBULAR GALVANIZADO, PISADOR DE BISAGRA INOX, CHAPA INTERNA AUSTRAL CENTRAL Y SISTEMA DE IMPULSO CON FLECHA EMBALERADA</t>
  </si>
  <si>
    <t>MLEASRE5J8B200</t>
  </si>
  <si>
    <t>CORTINA ENROLLABLE MODELO LUMEX DE 2872 X 2496 mm CON TABLETAS PLANAS DE C-22 GUIAS LATERALES DE C-16 DE LAMINA GALVANIZADA, BATIENTE DE TUBULAR GALVANIZADO, PISADOR DE BISAGRA INOX, CHAPA INTERNA AUSTRAL CENTRAL Y SISTEMA DE IMPULSO CON FLECHA EMBALERADA</t>
  </si>
  <si>
    <t>MIIPCMBN000100</t>
  </si>
  <si>
    <t>COSMETICO PARA BANDA  MARCA LOCTITE  -- CMBNL --</t>
  </si>
  <si>
    <t>MVLXTA000000E6</t>
  </si>
  <si>
    <t>COVER CAP SET. SET OF 10PCS. CHROME - PART N° 92917601 - "92917601"</t>
  </si>
  <si>
    <t>MIMCCM00000101</t>
  </si>
  <si>
    <t>CREMA   NIVEA PRESENTACION DE 400 ml -- CRN400 --</t>
  </si>
  <si>
    <t>MTLCCR00A00413</t>
  </si>
  <si>
    <t>CRISTAL  DE 1000 X 188 mm ESPESOR 12 mm CANTOS PULIDOS - "CACVLCF"</t>
  </si>
  <si>
    <t>MTLCCR00A00418</t>
  </si>
  <si>
    <t>CRISTAL  DE 1000 X 188 mm ESPESOR 12 mm CANTOS PULIDOS TEMPLADO - "CACVLCFT"</t>
  </si>
  <si>
    <t>MP4CCR00HN02O1</t>
  </si>
  <si>
    <t>CRISTAL  DE 1000 X 2410 mm ESPESOR 9 mm CANTOS PULIDOS Y ABRILLANTADOS - "P4CRST1000"</t>
  </si>
  <si>
    <t>MTLCCR00Z90413</t>
  </si>
  <si>
    <t>CRISTAL  DE 1000 X 501 mm ESPESOR 12 mm CANTOS PULIDOS - "CACVLCS"</t>
  </si>
  <si>
    <t>MTLCCR00Z90418</t>
  </si>
  <si>
    <t>CRISTAL  DE 1000 X 501 mm ESPESOR 12 mm CANTOS PULIDOS TEMPLADO - "CACVLCST"</t>
  </si>
  <si>
    <t>MLECCR00CE02G6</t>
  </si>
  <si>
    <t>CRISTAL  DE 1000 X 550 mm ESPESOR 9 mm CANTOS PULIDOS TEMPLADO CON ESQUINAS REDONDEADAS RADIO 20 mm - "NEXDO3-CR"</t>
  </si>
  <si>
    <t>MLECCR00SA072Z</t>
  </si>
  <si>
    <t>CRISTAL  DE 1004 X 268 ESPESOR 6 mm TEMPLADO, CANTOS PULIDOS - "BSGSVI12CR-CRP"</t>
  </si>
  <si>
    <t>MPPCCR00D00713</t>
  </si>
  <si>
    <t>CRISTAL  DE 1010 X 1040 mm ESPESOR 6 mm CANTOS PULIDOS - "GVMAE106108 - "</t>
  </si>
  <si>
    <t>MLECCR00RX072Z</t>
  </si>
  <si>
    <t>MLECCR00RW072Z</t>
  </si>
  <si>
    <t>MGECCR00GR0713</t>
  </si>
  <si>
    <t>CRISTAL  DE 1013 X 258 mm ESPESOR 6 mm CANTOS PULIDOS - "GNCR1105"</t>
  </si>
  <si>
    <t>MLECCR00IG07R8</t>
  </si>
  <si>
    <t>CRISTAL  DE 1015 X 387 mm ESPESOR 6 mm CANTOS PULIDOS Y ABRILLANTADOS TEMPLADO - "HYMLMCH-VCRC"</t>
  </si>
  <si>
    <t>MP4CCR00JR02O1</t>
  </si>
  <si>
    <t>CRISTAL  DE 1019 X 2410 mm ESPESOR 9 mm CANTOS PULIDOS Y ABRILLANTADOS - "P4CRST1019"</t>
  </si>
  <si>
    <t>MP4CCR00HW02O1</t>
  </si>
  <si>
    <t>CRISTAL  DE 1030 X 2410 mm ESPESOR 9 mm CANTOS PULIDOS Y ABRILLANTADOS - "P4CRST1030"</t>
  </si>
  <si>
    <t>MLECCR00AQ07E5</t>
  </si>
  <si>
    <t>CRISTAL  DE 1030 X 815 mm ESPESOR 6 mm MARCO SANDBLASTEADO CON DIVISION CENTRAL HORIZONTAL Y CANTO PULIDO - "CRIIFAID"</t>
  </si>
  <si>
    <t>MERCCR00G10704</t>
  </si>
  <si>
    <t>CRISTAL  DE 1035 X 225 mm ESPESOR 6 mm MARCO SANDBLASTEADO Y CANTO PULIDO - "CM35M G17"</t>
  </si>
  <si>
    <t>MERCCR00X007O4</t>
  </si>
  <si>
    <t>CRISTAL  DE 1035 X 375 mm ESPESOR 6 mm CON SERIGRAFIA BLANCA POR UNA CARA (CON PROCESO DE PINTURA CERAMICA RECOCIDA) CANTOS PULIDOS - "CI35SB"</t>
  </si>
  <si>
    <t>MERCCR00X00704</t>
  </si>
  <si>
    <t>CRISTAL  DE 1035 X 375 mm ESPESOR 6 mm MARCO SANDBLASTEADO Y CANTO PULIDO - "CI7M - G17"</t>
  </si>
  <si>
    <t>MERCCR00X00716</t>
  </si>
  <si>
    <t>CRISTAL  DE 1035 X 375 mm ESPESOR 6 mm MARCO Y LINEAS SANDBLASTEADAS Y CANTO PULIDO - "CI7ML - G17"</t>
  </si>
  <si>
    <t>MERCCR00F20704</t>
  </si>
  <si>
    <t>CRISTAL  DE 1035 X 645 mm ESPESOR 6 mm MARCO SANDBLASTEADO Y CANTO PULIDO - "CB35M"</t>
  </si>
  <si>
    <t>MERCCR00F20716</t>
  </si>
  <si>
    <t>CRISTAL  DE 1035 X 645 mm ESPESOR 6 mm MARCO Y LINEAS SANDBLASTEADAS Y CANTO PULIDO - "CB35ML"</t>
  </si>
  <si>
    <t>MCICCR00IM02J2</t>
  </si>
  <si>
    <t>CRISTAL  DE 1043 X 426 mm ESPESOR 9 mm CANTOS PULIDOS ESQUINAS REDONDEADAS RADIO 3 mm TEMPLADO - "CIOCR105T"</t>
  </si>
  <si>
    <t>MCICCR00IM02Q2</t>
  </si>
  <si>
    <t>CRISTAL  DE 1043 X 426 mm ESPESOR 9 mm CON SERIGRAFIA BLANCA A PUNTOS UNA CARA (CON PROCESO DE PINTURA CERAMICA RECOCIDA) CANTOS PULIDOS, ESQUINAS REDONDEADAS RADIO 3 mm TEMPLADO - "CIOCR105S"</t>
  </si>
  <si>
    <t>MLECCR00QB072J</t>
  </si>
  <si>
    <t>CRISTAL  DE 1045 X 448 mm ESPESOR 6 mm CANTOS PULIDOS Y ABRILLANTADOS TEMPLADO CON RADIOS SEGUN EL PLANO - "BSM10551-CR"</t>
  </si>
  <si>
    <t>MLECCR00QÑ02R8</t>
  </si>
  <si>
    <t>CRISTAL  DE 1047 X 490 mm ESPESOR 9 mm CANTOS PULIDOS Y ABRILLANTADOS TEMPLADO - "DINCLO2211-CRC"</t>
  </si>
  <si>
    <t>ME4CCR00EP0218</t>
  </si>
  <si>
    <t>CRISTAL  DE 1048 X 284 mm ESPESOR 9 mm CANTOS PULIDOS TEMPLADO - "E4SCT1050-C"</t>
  </si>
  <si>
    <t>ME4CCR00GT02J4</t>
  </si>
  <si>
    <t>CRISTAL  DE 1048 X 284 mm ESPESOR 9 mm CON SERIGRAFIA BLANCA A PUNTOS UNA CARA CANTOS PULIDOS, ESQUINAS REDONDEADAS RADIO 3 mm TEMPLADO - "E4SCT1050CS-C"</t>
  </si>
  <si>
    <t>ME4CCR00GQ02J2</t>
  </si>
  <si>
    <t>CRISTAL  DE 1048 X 335 mm ESPESOR 9 mm CANTOS PULIDOS ESQUINAS REDONDEADAS RADIO 3 mm TEMPLADO - "E4SCTB1050-C"</t>
  </si>
  <si>
    <t>MP4CCR00IM02O1</t>
  </si>
  <si>
    <t>CRISTAL  DE 1050 X 2250 mm ESPESOR 9 mm CANTOS PULIDOS Y ABRILLANTADOS - "P4CRST1050"</t>
  </si>
  <si>
    <t>MLECCR00AO070H</t>
  </si>
  <si>
    <t>CRISTAL  DE 1050 X 294 mm ESPESOR 6 mm CON 6 Ø 12 BARRENOS SEGUN PLANO, ULTRA CLARO, CANTOS PULIDOS, TEMPLADO - "LRGDC-CR3"</t>
  </si>
  <si>
    <t>MLECCR00AO070F</t>
  </si>
  <si>
    <t>CRISTAL  DE 1050 X 294 mm ESPESOR 6 mm CON BARRENOS Y AVELLANADOS SEGUN PLANO, ULTRA CLARO, CANTOS PULIDOS, TEMPLADO - "LRGDC-CR1"</t>
  </si>
  <si>
    <t>MLECCR00AO0704</t>
  </si>
  <si>
    <t>CRISTAL  DE 1050 X 294 mm ESPESOR 6 mm MARCO SANDBLASTEADO Y CANTO PULIDO - "RIGAVC30105"</t>
  </si>
  <si>
    <t>MLECCR00NG070E</t>
  </si>
  <si>
    <t>CRISTAL  DE 1050 X 297 mm ESPESOR 6 mm CON BARRENOS SEGUN PLANO, ULTRA CLARO, CANTOS PULIDOS, TEMPLADO - "LRGDC-CR5"</t>
  </si>
  <si>
    <t>MCICCR00JI02Q2</t>
  </si>
  <si>
    <t>CRISTAL  DE 1057 X 436 mm ESPESOR 9 mm CON SERIGRAFIA BLANCA A PUNTOS UNA CARA CANTOS PULIDOS, ESQUINAS REDONDEADAS RADIO 3 mm TEMPLADO - CR3512CS</t>
  </si>
  <si>
    <t>MP4CCR00HQ02O1</t>
  </si>
  <si>
    <t>CRISTAL  DE 1058 X 2410 mm ESPESOR 9 mm CANTOS PULIDOS Y ABRILLANTADOS - "P4CRST1058"</t>
  </si>
  <si>
    <t>MLECCR00QU07R8</t>
  </si>
  <si>
    <t>CRISTAL  DE 1060 X 247 mm ESPESOR 6 mm CANTOS PULIDOS Y ABRILLANTADOS TEMPLADO - "ELVIACC1200-REP"</t>
  </si>
  <si>
    <t>MABCCR00MX07Z4</t>
  </si>
  <si>
    <t>CRISTAL  DE 1060 X 288 mm ESPESOR 6 mm CON 4 REDONDEOS DE 5 mm EN LAS ESQUINAS, ULTRA CLARO, TEMPLADO - "LRAWD-ENT"</t>
  </si>
  <si>
    <t>MCICCR00GO02N6</t>
  </si>
  <si>
    <t>CRISTAL  DE 1090 X 1210 mm ESPESOR 9 mm CANTOS PULIDOS TEMPLADO CON 1 PELICULA DE SEGURIDAD TRASLUCIDA Y 1 PELICULA VERDE TRASLUCIDA MARCA 3M CODIGO 263012 VERDE KELLY - "CIMA4130CCT"</t>
  </si>
  <si>
    <t>MKOCCR00KF0218</t>
  </si>
  <si>
    <t>CRISTAL  DE 1090 X 217 mm ESPESOR 9 mm CANTOS PULIDOS TEMPLADO - "RVMC12C"</t>
  </si>
  <si>
    <t>MKOCCR00KG0218</t>
  </si>
  <si>
    <t>CRISTAL  DE 1090 X 347 mm ESPESOR 9 mm CANTOS PULIDOS TEMPLADO - "FVMC12C"</t>
  </si>
  <si>
    <t>MCICCR00IU02J2</t>
  </si>
  <si>
    <t>CRISTAL  DE 1101 X 400 mm ESPESOR 9 mm CANTOS PULIDOS ESQUINAS REDONDEADAS RADIO 3 mm TEMPLADO - "CICRSM4S"</t>
  </si>
  <si>
    <t>MCICCR00IO02J2</t>
  </si>
  <si>
    <t>CRISTAL  DE 1101 X 426 mm ESPESOR 9 mm CANTOS PULIDOS ESQUINAS REDONDEADAS RADIO 3 mm TEMPLADO - "CICR4TR"</t>
  </si>
  <si>
    <t>MCICCR00IO02P8</t>
  </si>
  <si>
    <t>CRISTAL  DE 1101 X 426 mm ESPESOR 9 mm CON SERIGRAFIA BLANCA A PUNTOS UNA CARA (CON PROCESO DE PINTURA CERAMICA RECOCIDA) CANTOS PULIDOS CON ESQUINAS REDONDEADAS RADIO 3 mm TEMPLADO - "CICR4SBP"</t>
  </si>
  <si>
    <t>MCICCR00IO02Q9</t>
  </si>
  <si>
    <t>CRISTAL  DE 1101 X 426 mm ESPESOR 9 mm CON SERIGRAFIA BLANCA POR UNA CARA (CON PROCESO DE PINTURA CERAMICA RECOCIDA) CANTOS PULIDOS TEMPLADO - "CICR4S"</t>
  </si>
  <si>
    <t>MCICCR00JK02Q2</t>
  </si>
  <si>
    <t>CRISTAL  DE 1101 X 728 mm ESPESOR 9 mm CON SERIGRAFIA BLANCA A PUNTOS UNA CARA (CON PROCESO DE PINTURA CERAMICA RECOCIDA) CANTOS PULIDOS, ESQUINAS REDONDEADAS RADIO 3 mm Y DOS BARRENOS DE Ø 9.5 TEMPLADO - CIMBS4CS-CR</t>
  </si>
  <si>
    <t>MVLCCR00MG07Y1</t>
  </si>
  <si>
    <t>CRISTAL  DE 1102 X 728 mm ESPESOR 6 mm CON SERIGRAFIA BLANCA A PUNTOS UNA CARA (CON PROCESO DE PINTURA CERAMICA RECOCIDA) CANTOS PULIDOS, ESQUINAS REDONDEADAS RADIO 3 mm Y DOS BARRENOS DE Ø 9.5 ASIMETRICOOS TEMPLADO - "CIMBSE4399LCS-CR"</t>
  </si>
  <si>
    <t>MP4CCR00JQ02O1</t>
  </si>
  <si>
    <t>CRISTAL  DE 1108 X 2410 mm ESPESOR 9 mm CANTOS PULIDOS Y ABRILLANTADOS - "P4CRST1108"</t>
  </si>
  <si>
    <t>MCICCR00G402J4</t>
  </si>
  <si>
    <t>CRISTAL  DE 1110 X 1190 mm ESPESOR 9 mm CON SERIGRAFIA BLANCA A PUNTOS UNA CARA CANTOS PULIDOS, ESQUINAS REDONDEADAS RADIO 3 mm TEMPLADO - "CIMA4CCS"</t>
  </si>
  <si>
    <t>MCICCR00DT02H1</t>
  </si>
  <si>
    <t>CRISTAL  DE 1110 X 1200 mm ESPESOR 9 mm CON SERIGRAFIA BLANCA A PUNTOS POR UNA CARA CANTOS PULIDOS TEMPLADO - "CICMA4"</t>
  </si>
  <si>
    <t>MLECCR00T80713</t>
  </si>
  <si>
    <t>CRISTAL  DE 1110 X 310 mm ESPESOR 6 mm CANTOS PULIDOS - "STCRR3545"</t>
  </si>
  <si>
    <t>MTLCCR00X707A3</t>
  </si>
  <si>
    <t>CRISTAL  DE 1130 X 227 mm ESPESOR 6 mm CANTOS PULIDOS CON SAQUE CENTRAL DE 250 X 50 mm CON REDONDEOS DE RADIO 10 mm EN LATERAL TEMPLADO - "VHEVP"</t>
  </si>
  <si>
    <t>MTLCCR00Z107B2</t>
  </si>
  <si>
    <t>CRISTAL  DE 1135 X 230 mm ESPESOR 6 mm CANTOS PULIDOS CON SAQUE DE 250 X 50 mm CON REDONDEOS DE RADIO 10 mm EN LATERAL TEMPLADO - "VHEVP"</t>
  </si>
  <si>
    <t>MLECCR00IW07R5</t>
  </si>
  <si>
    <t>CRISTAL  DE 1140 X 520 mm ESPESOR 6 mm CANTOS PULIDOS CON ESQUINAS REDONDEADAS RADIO 5 mm - "CCGAB47HP-ENTCR"</t>
  </si>
  <si>
    <t>MLECCR00PQ07R8</t>
  </si>
  <si>
    <t>CRISTAL  DE 1141 X 347 mm ESPESOR 6 mm CANTOS PULIDOS Y ABRILLANTADOS TEMPLADO - "ITVIDPCSW47M-LCT"</t>
  </si>
  <si>
    <t>MVLCCR00PC07R8</t>
  </si>
  <si>
    <t>CRISTAL  DE 1141 X 390 mm ESPESOR 6 mm CANTOS PULIDOS Y ABRILLANTADOS TEMPLADO - "ITVINEXSW48M-LCT"</t>
  </si>
  <si>
    <t>MLECCR00RB02R8</t>
  </si>
  <si>
    <t>CRISTAL  DE 1141 X 391 mm ESPESOR 9 mm CANTOS PULIDOS Y ABRILLANTADOS TEMPLADO - "ITVIREXSW48M-ETR2"</t>
  </si>
  <si>
    <t>MVLCCR00PG021Q</t>
  </si>
  <si>
    <t>CRISTAL  DE 1141 X 568 mm ESPESOR 6 mm CANTOS PULIDOS Y ABRILLANTADOS, CON 3 PERFORACIONES CONFORME A PLANO, TEMPLADO - "ITVINEXSW48M-PCT"</t>
  </si>
  <si>
    <t>MLECCR00PO072B</t>
  </si>
  <si>
    <t>CRISTAL  DE 1141 X 568 mm ESPESOR 6 mm CANTOS PULIDOS Y ABRILLANTADOS, CON 5 PERFORACIONES SEGUN PLANO, TEMPLADO - "ITVIEXSW416-PCC"</t>
  </si>
  <si>
    <t>MLECCR00PP02R8</t>
  </si>
  <si>
    <t>CRISTAL  DE 1145 X 351 mm ESPESOR 9 mm CANTOS PULIDOS Y ABRILLANTADOS TEMPLADO - "ITVIDPCSW47-ETR"</t>
  </si>
  <si>
    <t>MLECCR00PU02R8</t>
  </si>
  <si>
    <t>CRISTAL  DE 1145 X 370 mm ESPESOR 9 mm CANTOS PULIDOS Y ABRILLANTADOS TEMPLADO - "ITEKVA100CEC-ETR"</t>
  </si>
  <si>
    <t>MVLCCR00PD07R8</t>
  </si>
  <si>
    <t>CRISTAL  DE 1145 X 395 mm ESPESOR 9 mm CANTOS PULIDOS Y ABRILLANTADOS TEMPLADO - "ITVIREXSW48M-ETR"</t>
  </si>
  <si>
    <t>MCICCR00IR02J2</t>
  </si>
  <si>
    <t>CRISTAL  DE 1147 X 436 mm ESPESOR 9 mm CANTOS PULIDOS ESQUINAS REDONDEADAS RADIO 3 mm TEMPLADO - "CR115CT"</t>
  </si>
  <si>
    <t>MTLCCR00W90718</t>
  </si>
  <si>
    <t>CRISTAL  DE 1148 X 254 mm ESPESOR 6 mm CANTOS PULIDOS TEMPLADO - "VHNI4VF-2/VHDAT'S-VF-2"</t>
  </si>
  <si>
    <t>MLECCR00H10718</t>
  </si>
  <si>
    <t>CRISTAL  DE 1148 X 273 mm ESPESOR 6 mm CANTOS PULIDOS TEMPLADO - "VHNI4VF - G18"</t>
  </si>
  <si>
    <t>MLECCR00H30718</t>
  </si>
  <si>
    <t>CRISTAL  DE 1150 X 545 mm ESPESOR 6 mm CANTOS PULIDOS TEMPLADO - "VHNI4VT/VHDAT'S-VT"</t>
  </si>
  <si>
    <t>MLECCR00Q40774</t>
  </si>
  <si>
    <t>CRISTAL  DE 1152 X 252 mm ESPESOR 6 mm CANTOS PULIDOS CON 1 BARRENO DE Ø 25 mm TEMPLADO - "VHEVP - G18"</t>
  </si>
  <si>
    <t>MLECCR00N80718</t>
  </si>
  <si>
    <t>CRISTAL  DE 1155 X 300 mm ESPESOR 6 mm CANTOS PULIDOS TEMPLADO</t>
  </si>
  <si>
    <t>MTLCCR00X90775</t>
  </si>
  <si>
    <t>CRISTAL  DE 1159 X 369 mm ESPESOR 6 mm CANTOS PULIDOS FORMA TRAPEZOIDAL TEMPLADO - "VHEVT"</t>
  </si>
  <si>
    <t>MLECCR00M10756</t>
  </si>
  <si>
    <t>CRISTAL  DE 1160 X 370 mm ESPESOR 6 mm CON CANTOS PULIDOS, 2 BARRENOS DE Ø 1 1/8" TEMPLADO - "TVI47EC"</t>
  </si>
  <si>
    <t>MGECCR00K80713</t>
  </si>
  <si>
    <t>CRISTAL  DE 1163 X 248 mm ESPESOR 6 mm CANTOS PULIDOS</t>
  </si>
  <si>
    <t>MKOCCR00KD0218</t>
  </si>
  <si>
    <t>CRISTAL  DE 1170 X 217 mm ESPESOR 9 mm CANTOS PULIDOS TEMPLADO - "RVMC4"</t>
  </si>
  <si>
    <t>ME4CCR00U402O4</t>
  </si>
  <si>
    <t>CRISTAL  DE 1170 X 295 mm ESPESOR 9 mm CON SERIGRAFIA BLANCA POR UNA CARA (CON PROCESO DE PINTURA CERAMICA RECOCIDA) CANTOS PULIDOS - "E4CAS4CSV-CS"</t>
  </si>
  <si>
    <t>MKOCCR00KE0218</t>
  </si>
  <si>
    <t>CRISTAL  DE 1170 X 347 mm ESPESOR 9 mm CANTOS PULIDOS TEMPLADO - "FVMC4"</t>
  </si>
  <si>
    <t>MTLCCR00EI0718</t>
  </si>
  <si>
    <t>CRISTAL  DE 1178 X 388 mm ESPESOR 6 mm CANTOS PULIDOS TEMPLADO - "TCVR42HP-VF"</t>
  </si>
  <si>
    <t>MTLCCR00EJ0718</t>
  </si>
  <si>
    <t>CRISTAL  DE 1178 X 581 mm ESPESOR 6 mm CANTOS PULIDOS TEMPLADO - "TCVR42HP-VS"</t>
  </si>
  <si>
    <t>MVLCCR00MÑ02Y6</t>
  </si>
  <si>
    <t>CRISTAL  DE 1179 X 401 mm ESPESOR 9 mm ULTRA CLARO, TEMPLADO - "LRACFC-CRV1"</t>
  </si>
  <si>
    <t>MVLCCR00MO02Y7</t>
  </si>
  <si>
    <t>CRISTAL  DE 1179 X 575 mm ESPESOR 9 mm, ESQUINAS MATADAS, ULTRACLARO, TEMPLADO - "LRACFC-CRH1"</t>
  </si>
  <si>
    <t>MTLCCR00EG0718</t>
  </si>
  <si>
    <t>CRISTAL  DE 118 X 1159 mm ESPESOR 6 mm CANTOS PULIDOS TEMPLADO - "TCVTCRLF"</t>
  </si>
  <si>
    <t>MSECCR00F607H1</t>
  </si>
  <si>
    <t>CRISTAL  DE 1182 X 290 mm ESPESOR 6 mm CON SERIGRAFIA BLANCA A PUNTOS POR UNA CARA CANTOS PULIDOS TEMPLADO - "SGVV4CS"</t>
  </si>
  <si>
    <t>MSECCR00F60704</t>
  </si>
  <si>
    <t>CRISTAL  DE 1182 X 290 mm ESPESOR 6 mm MARCO SANDBLASTEADO Y CANTO PULIDO TEMPLADO - "CG304M - G17"</t>
  </si>
  <si>
    <t>MSECCR00F60716</t>
  </si>
  <si>
    <t>CRISTAL  DE 1182 X 290 mm ESPESOR 6 mm MARCO Y LINEAS SANDBLASTEADAS Y CANTO PULIDO - "CG304ML - G17"</t>
  </si>
  <si>
    <t>MEKCCR00I10716</t>
  </si>
  <si>
    <t>CRISTAL  DE 1184 X 1004 mm ESPESOR 6 mm MARCO Y LINEAS SANDBLASTEADAS Y CANTO PULIDO - "EKCB4ML"</t>
  </si>
  <si>
    <t>MEKCCR00B40713</t>
  </si>
  <si>
    <t>CRISTAL  DE 1184 X 592 mm ESPESOR 6 mm CANTOS PULIDOS - "EKCM4ML - G21"</t>
  </si>
  <si>
    <t>MEKCCR00B40716</t>
  </si>
  <si>
    <t>CRISTAL  DE 1184 X 592 mm ESPESOR 6 mm MARCO Y LINEAS SANDBLASTEADAS Y CANTO PULIDO - ""EKCM4ML - G17"""</t>
  </si>
  <si>
    <t>MERCCR00380704</t>
  </si>
  <si>
    <t>CRISTAL  DE 1185 X 1066 mm ESPESOR 6 mm MARCO SANDBLASTEADO Y CANTO PULIDO - ""ACA4M - G17"""</t>
  </si>
  <si>
    <t>MERCCR00380716</t>
  </si>
  <si>
    <t>CRISTAL  DE 1185 X 1066 mm ESPESOR 6 mm MARCO Y LINEAS SANDBLASTEADAS Y CANTO PULIDO - ""ACA4ML - G17"""</t>
  </si>
  <si>
    <t>MERCCR00930704</t>
  </si>
  <si>
    <t>CRISTAL  DE 1185 X 1355 mm ESPESOR 6 mm MARCO SANDBLASTEADO Y CANTO PULIDO - "CVB4M - G17 - "</t>
  </si>
  <si>
    <t>MERCCR00H90704</t>
  </si>
  <si>
    <t>CRISTAL  DE 1185 X 1774 mm ESPESOR 6 mm MARCO SANDBLASTEADO Y CANTO PULIDO - "CVA4M - G17"</t>
  </si>
  <si>
    <t>MERCCR00H90716</t>
  </si>
  <si>
    <t>CRISTAL  DE 1185 X 1774 mm ESPESOR 6 mm MARCO Y LINEAS SANDBLASTEADAS Y CANTO PULIDO - "CVA4ML - G17"</t>
  </si>
  <si>
    <t>MERCCR00G30732</t>
  </si>
  <si>
    <t>CRISTAL  DE 1185 X 225 mm ESPESOR 6 mm CANTOS PULIDOS CON UNA CARA SANDBLASTEADA - "CM4ST"</t>
  </si>
  <si>
    <t>MERCCR00G30704</t>
  </si>
  <si>
    <t>CRISTAL  DE 1185 X 225 mm ESPESOR 6 mm MARCO SANDBLASTEADO Y CANTO PULIDO - "CM4M - G17"</t>
  </si>
  <si>
    <t>MERCCR00G30716</t>
  </si>
  <si>
    <t>CRISTAL  DE 1185 X 225 mm ESPESOR 6 mm MARCO Y LINEAS SANDBLASTEADAS Y CANTO PULIDO - "CM4ML"</t>
  </si>
  <si>
    <t>MERCCR006607O4</t>
  </si>
  <si>
    <t>CRISTAL  DE 1185 X 375 mm ESPESOR 6 mm CON SERIGRAFIA BLANCA POR UNA CARA (CON PROCESO DE PINTURA CERAMICA RECOCIDA) CANTOS PULIDOS - "CI4SB"</t>
  </si>
  <si>
    <t>MERCCR00660704</t>
  </si>
  <si>
    <t>CRISTAL  DE 1185 X 375 mm ESPESOR 6 mm MARCO SANDBLASTEADO Y CANTO PULIDO - "CI4M - G17"</t>
  </si>
  <si>
    <t>MERCCR00660716</t>
  </si>
  <si>
    <t>CRISTAL  DE 1185 X 375 mm ESPESOR 6 mm MARCO Y LINEAS SANDBLASTEADAS Y CANTO PULIDO - "CI4ML - G17"</t>
  </si>
  <si>
    <t>MERCCR00G50704</t>
  </si>
  <si>
    <t>CRISTAL  DE 1185 X 412 mm ESPESOR 6 mm MARCO SANDBLASTEADO Y CANTO PULIDO - ""</t>
  </si>
  <si>
    <t>MERCCR00G50716</t>
  </si>
  <si>
    <t>CRISTAL  DE 1185 X 412 mm ESPESOR 6 mm MARCO Y LINEAS SANDBLASTEADAS Y CANTO PULIDO</t>
  </si>
  <si>
    <t>MERCCR00920716</t>
  </si>
  <si>
    <t>CRISTAL  DE 1185 X 645 mm ESPESOR 6 mm MARCO Y LINEAS SANDBLASTEADAS Y CANTO PULIDO - ""CB4ML - G17"""</t>
  </si>
  <si>
    <t>MVLCCR004107V0</t>
  </si>
  <si>
    <t>CRISTAL  DE 1185 X 645 mm ESPESOR 6 mm MARCO Y LINEAS VERTICALES SANDBLASTEADAS Y CANTOS PULIDOS - "CB4MLV"</t>
  </si>
  <si>
    <t>MVLCCR00JO07S6</t>
  </si>
  <si>
    <t>CRISTAL  DE 1190 X 800 mm ESPESOR 6 mm CON SERIGRAFIA BLANCA A PUNTOS POR UNA CARA (CON PROCESO DE PINTURA CERAMICA RECOCIDA) CANTOS PULIDOS, 6 BARRENOS Ø 3/8", ESQUINNAS REDONDEADAS RADIO 3 mm TEMPLADO - "SM804CS"</t>
  </si>
  <si>
    <t>MCICCR00II02J2</t>
  </si>
  <si>
    <t>CRISTAL  DE 1193 X 426 mm ESPESOR 9 mm CANTOS PULIDOS ESQUINAS REDONDEADAS RADIO 3 mm TEMPLADO - "CIOCR4TR"</t>
  </si>
  <si>
    <t>MCICCR00II02Q2</t>
  </si>
  <si>
    <t>CRISTAL  DE 1193 X 426 mm ESPESOR 9 mm CON SERIGRAFIA BLANCA A PUNTOS UNA CARA (CON PROCESO DE PINTURA CERAMICA RECOCIDA) CANTOS PULIDOS, ESQUINAS REDONDEADAS RADIO 3 mm TEMPLADO - "CIOCR4S"</t>
  </si>
  <si>
    <t>MLECCR00OZ02Q2</t>
  </si>
  <si>
    <t>CRISTAL  DE 1193 X 477 mm ESPESOR 9 mm CON SERIGRAFIA BLANCA A PUNTOS UNA CARA (CON PROCESO DE PINTURA CERAMICA RECOCIDA) CANTOS PULIDOS, ESQUINAS REDONDEADAS RADIO 3 mm TEMPLADO - "CISMO412CRS-CR"</t>
  </si>
  <si>
    <t>MKRCCR00730227</t>
  </si>
  <si>
    <t>CRISTAL  DE 1195 X 1745 mm ESPESOR 9 mm CON SANDBLASTEADO HASTA UNA ALTURA DE 950 mm - ""KRCR47 - G37"""</t>
  </si>
  <si>
    <t>MKRCCR00730230</t>
  </si>
  <si>
    <t>CRISTAL  DE 1195 X 1745 mm ESPESOR 9 mm SANDBLASTEADO ESPECIAL CANTOS PULIDOS TEMPLADO - ""KRCR47 - G98"""</t>
  </si>
  <si>
    <t>MKRCCR00740227</t>
  </si>
  <si>
    <t>CRISTAL  DE 1195 X 1945 mm ESPESOR 9 mm CON SANDBLASTEADO HASTA UNA ALTURA DE 950 mm - ""KRCR48 - G37"""</t>
  </si>
  <si>
    <t>MLECCR00QC072J</t>
  </si>
  <si>
    <t>CRISTAL  DE 1195 X 448 mm ESPESOR 6 mm CANTOS PULIDOS Y ABRILLANTADOS TEMPLADO CON RADIOS SEGUN EL PLANO - "BSM12051-CR"</t>
  </si>
  <si>
    <t>MLECCR00QI072J</t>
  </si>
  <si>
    <t>CRISTAL  DE 1195 X 700 mm ESPESOR 6 mm CANTOS PULIDOS Y ABRILLANTADOS TEMPLADO CON RADIOS SEGUN EL PLANO - "BSM12070-CR"</t>
  </si>
  <si>
    <t>MLECCR00H40218</t>
  </si>
  <si>
    <t>CRISTAL  DE 1196 X 741 mm ESPESOR 9 mm CANTOS PULIDOS TEMPLADO - ""</t>
  </si>
  <si>
    <t>MKRCCR00O20213</t>
  </si>
  <si>
    <t>CRISTAL  DE 1197 X 1420 mm ESPESOR 9 mm CANTOS PULIDOS -- KRCR4168</t>
  </si>
  <si>
    <t>MKRCCR00K30079</t>
  </si>
  <si>
    <t>CRISTAL  DE 1197 X 1745 mm CON SANDBLASTEADO HASTA UNA ALTURA DE 1130 mm -- KRCR4711</t>
  </si>
  <si>
    <t>MKRCCR00K30213</t>
  </si>
  <si>
    <t>CRISTAL  DE 1197 X 1745 mm ESPESOR 9 mm CANTOS PULIDOS - "KRCR47"</t>
  </si>
  <si>
    <t>MKRCCR00K302F9</t>
  </si>
  <si>
    <t>CRISTAL  DE 1197 X 1745 mm ESPESOR 9 mm CANTOS PULIDOS CON MODULACION DE 6 FRANJAS HORIZONTALES SANDBLASTEADAS POR UNA CARA UNA INFERIOR DE 268 mm, 4 DE 265 mm Y UNA SUPERIOR DE 267 mm CON 5 CLAROS DE 30 mm ENTRE CADA FRANJA - "KRCR47EE6L"</t>
  </si>
  <si>
    <t>MKRCCR00K302Q1</t>
  </si>
  <si>
    <t>CRISTAL  DE 1197 X 1745 mm ESPESOR 9 mm CANTOS PULIDOS CON SANDBLASTEADO TIPO CODIGO DE BARRAS POR UNA CARA - "KRCR47ECB"</t>
  </si>
  <si>
    <t>MKRCCR00K30232</t>
  </si>
  <si>
    <t>CRISTAL  DE 1197 X 1745 mm ESPESOR 9 mm CANTOS PULIDOS CON UNA CARA SANDBLASTEADA - "KRCR47-G78"</t>
  </si>
  <si>
    <t>MKRCCR00K30227</t>
  </si>
  <si>
    <t>CRISTAL  DE 1197 X 1745 mm ESPESOR 9 mm CON SANDBLASTEADO HASTA UNA ALTURA DE 950 mm----KRCR47E</t>
  </si>
  <si>
    <t>MKRCCR00K10213</t>
  </si>
  <si>
    <t>CRISTAL  DE 1197 X 1945 mm ESPESOR 9 mm CANTOS PULIDOS - "KRCR48"</t>
  </si>
  <si>
    <t>MKRCCR00K102L4</t>
  </si>
  <si>
    <t>CRISTAL  DE 1197 X 1945 mm ESPESOR 9 mm CANTOS PULIDOS CON 5 FRANJAS, 1 INFERIOR DE 200 mm Y 5 DE 185 mm CON SEPARACIONES DE 185 mm TEMPLADO - "KRCR48ELH185"</t>
  </si>
  <si>
    <t>MKRCCR00K102C6</t>
  </si>
  <si>
    <t>CRISTAL  DE 1197 X 1945 mm ESPESOR 9 mm CANTOS PULIDOS CON MODULACION DE 6 FRANJAS HORIZONTALES SANDBLASTEADAS POR UNA CARA DE 299 mm CON 5 CLAROS DE 30 mm ENTRE CADA FRANJA - "KRCR48E6LE"</t>
  </si>
  <si>
    <t>MKRCCR00K10227</t>
  </si>
  <si>
    <t>CRISTAL  DE 1197 X 1945 mm ESPESOR 9 mm CON SANDBLASTEADO HASTA UNA ALTURA DE 950 mm---KRCR48E</t>
  </si>
  <si>
    <t>MKRCCR00K20213</t>
  </si>
  <si>
    <t>CRISTAL  DE 1197 X 2150 mm ESPESOR 9 mm CANTOS PULIDOS - "KR49-CR"</t>
  </si>
  <si>
    <t>MKRCCR00K202G1</t>
  </si>
  <si>
    <t>CRISTAL  DE 1197 X 2150 mm ESPESOR 9 mm CANTOS PULIDOS CON MODULACION DE 6 FRANJAS HORIZONTALES SANDBLASTEADAS POR UNA CARA UNA INFERIOR DE 268 mm, 4 DE 265 mm Y UNA SUPERIOR DE 670 mm CON 5 CLAROS DE 30 mm ENTRE CADA FRANJA - "KRCR49EE6L"</t>
  </si>
  <si>
    <t>MKRCCR00K20227</t>
  </si>
  <si>
    <t>CRISTAL  DE 1197 X 2150 mm ESPESOR 9 mm CON SANDBLASTEADO HASTA UNA ALTURA DE 950 mm --KRCR49E</t>
  </si>
  <si>
    <t>MCICCR00DR02I8</t>
  </si>
  <si>
    <t>CRISTAL  DE 1197 X 436 mm ESPESOR 9 mm CANTOS PULIDOS ESQUINAS REDONDEADAS RADIO 3 mm - "CR4CT"</t>
  </si>
  <si>
    <t>MCICCR00DR02J4</t>
  </si>
  <si>
    <t>CRISTAL  DE 1197 X 436 mm ESPESOR 9 mm CON SERIGRAFIA BLANCA A PUNTOS UNA CARA CANTOS PULIDOS, ESQUINAS REDONDEADAS RADIO 3 mm TEMPLADO - "CR4CCS"</t>
  </si>
  <si>
    <t>MLECCR00Z002D6</t>
  </si>
  <si>
    <t>CRISTAL  DE 1197 X 438 mm ESPESOR 9 mm CON BISEL PERIMETRAL DE 3 mm, UNA CARA SANDBLASTEADA Y 3 BARRENOS Ø 1/2" TEMPLADO - "GVECE4C"</t>
  </si>
  <si>
    <t>MP4CCR00HT02O1</t>
  </si>
  <si>
    <t>CRISTAL  DE 1198 X 1323 mm ESPESOR 9 mm CANTOS PULIDOS Y ABRILLANTADOS - "P4CRST1198G"</t>
  </si>
  <si>
    <t>MP4CCR00GW0213</t>
  </si>
  <si>
    <t>CRISTAL  DE 1198 X 2440 mm ESPESOR 9 mm CANTOS PULIDOS - "PR4CRPR8"</t>
  </si>
  <si>
    <t>ME4CCR00CY02G8</t>
  </si>
  <si>
    <t>CRISTAL  DE 1198 X 284 mm ESPESOR 9 mm CON SERIGRAFIA BLANCA A PUNTOS POR UNA CARA CANTOS PULIDOS, ESQUINAS REDONDEADAS RADIO 3 mm TEMPLADO - "E4SCT1200CS-C"</t>
  </si>
  <si>
    <t>ME4CCR00IY02J2</t>
  </si>
  <si>
    <t>CRISTAL  DE 1198 X 335 mm ESPESOR 9 mm CANTOS PULIDOS ESQUINAS REDONDEADAS RADIO 3 mm TEMPLADO - "E4SCTB1200-C"</t>
  </si>
  <si>
    <t>ME4CCR00CY0218</t>
  </si>
  <si>
    <t>CRISTAL  DE 1199 X 284 mm ESPESOR 9 mm CANTOS PULIDOS TEMPLADO - "E4SCT1200CT-C"</t>
  </si>
  <si>
    <t>MCICCR00CW04H5</t>
  </si>
  <si>
    <t>CRISTAL  DE 1200 X 1200 mm ESPESOR 12 mm CON SERIGRAFIA BLANCA A PUNTOS POR UNA CARA CON 6 CIRCULOS CLAROS DE Ø 56 mm, SAQUE DE 49.5 X 199 mm CANTOS PULIDOS Y REDONDEO EN ESQUINA CON RADIO DE 3 mm - "CRMJSB"</t>
  </si>
  <si>
    <t>MLECCR00CW123S</t>
  </si>
  <si>
    <t>CRISTAL  DE 1200 X 1200 mm ESPESOR 12 mm TEMPLADO, CANTOS PULIDOS  Y BISELADOS A 45° SEGUN EL PLANO - "BBVAMC120-CR"</t>
  </si>
  <si>
    <t>MP4CCR00JG02O1</t>
  </si>
  <si>
    <t>CRISTAL  DE 1200 X 2310 mm ESPESOR 9 mm CANTOS PULIDOS Y ABRILLANTADOS - "P4CRST4-2400"</t>
  </si>
  <si>
    <t>MP4CCR00JE02O1</t>
  </si>
  <si>
    <t>CRISTAL  DE 1200 X 2410 mm ESPESOR 9 mm CANTOS PULIDOS Y ABRILLANTADOS - "P4CRST4"</t>
  </si>
  <si>
    <t>MP4CCR00LA02O1</t>
  </si>
  <si>
    <t>CRISTAL  DE 1200 X 2415 mm ESPESOR 9 mm CANTOS PULIDOS Y ABRILLANTADOS - "P4CRS4-250T"</t>
  </si>
  <si>
    <t>MP4CCR00IZ02O1</t>
  </si>
  <si>
    <t>CRISTAL  DE 1200 X 2715 mm ESPESOR 9 mm CANTOS PULIDOS Y ABRILLANTADOS - "P4CRS4-280T"</t>
  </si>
  <si>
    <t>MLECCR00AN0704</t>
  </si>
  <si>
    <t>CRISTAL  DE 1200 X 294 mm ESPESOR 6 mm MARCO SANDBLASTEADO Y CANTO PULIDO - "RIGAVC30120C"</t>
  </si>
  <si>
    <t>MUNCCR00IH07Q6</t>
  </si>
  <si>
    <t>CRISTAL  DE 1200 X 450 mm ESPESOR 6 mm CANTOS PULIDOS CON 3 BARRENOS DE Ø 1/2", ESQUINAS REDONDEADAS RADIO 25 mm Y UNA CARA CON SERIGRAFIA BLANCA A PUNTOS (CON PROCESO DE PINTURA CERAMICA RECOCIDA) TEMPLADO - "CCUSMREC4CRS"</t>
  </si>
  <si>
    <t>MCICCR00L904K8</t>
  </si>
  <si>
    <t>CRISTAL  DE 1200 X 600 mm ESPESOR 12 mm CON SERIGRAFIA BLANCA POR UNA CARA CANTOS PULIDOS, SAQUE DE 500 X 50 mm CON RADIO 25 mm Y ESQUINAS REDONDEADAS RADIO 3 mm TEMPLADO - "CUL42CRS"</t>
  </si>
  <si>
    <t>MVLCCR00KK07U5</t>
  </si>
  <si>
    <t>CRISTAL  DE 1200 X 750 mm ESPESOR 6 mm SATINADO, CANTOS PULIDOS, ESQUINAS REDONDEADAS RADIO 3 mm TEMPLADO - "SM751CSP"</t>
  </si>
  <si>
    <t>MLECCR000904F3</t>
  </si>
  <si>
    <t>CRISTAL  DE 1201 X 601 mm ESPESOR 12 mm CON BISEL PERIMETRAL DE 6 mm POR UNA CARA - "CR12006"</t>
  </si>
  <si>
    <t>MLECCR000804F3</t>
  </si>
  <si>
    <t>CRISTAL  DE 1202 X 1202 mm ESPESOR 12 mm CON BISEL PERIMETRAL DE 6 mm POR UNA CARA - "CR1200"</t>
  </si>
  <si>
    <t>MLECCR00OP02Y6</t>
  </si>
  <si>
    <t>CRISTAL  DE 1207 X 213 mm ESPESOR 9 mm ULTRA CLARO, TEMPLADO - "LRFSBRA-9CR2"</t>
  </si>
  <si>
    <t>MCICCR00CO0218</t>
  </si>
  <si>
    <t>CRISTAL  DE 1207 X 436 mm ESPESOR 9 mm CANTOS PULIDOS ESQUINAS REDONDEADAS RADIO 3 mm TEMPLADO - "CR412CT"</t>
  </si>
  <si>
    <t>MCICCR00CO02G8</t>
  </si>
  <si>
    <t>CRISTAL  DE 1207 X 436 mm ESPESOR 9 mm CON SERIGRAFIA BLANCA A PUNTOS POR UNA CARA CANTOS PULIDOS - "CICR412CS"</t>
  </si>
  <si>
    <t>MCICCR00CO02J4</t>
  </si>
  <si>
    <t>CRISTAL  DE 1207 X 436 mm ESPESOR 9 mm CON SERIGRAFIA BLANCA A PUNTOS UNA CARA CANTOS PULIDOS, ESQUINAS REDONDEADAS RADIO 3 mm TEMPLADO - "CR412CS"</t>
  </si>
  <si>
    <t>MP4CCR00P402O1</t>
  </si>
  <si>
    <t>CRISTAL  DE 1209 X 2440 mm ESPESOR 9 mm CANTOS PULIDOS Y ABRILLANTADOS - "P4CRST4-IN"</t>
  </si>
  <si>
    <t>MP4CCR00HR02O1</t>
  </si>
  <si>
    <t>CRISTAL  DE 1210 X 1323 mm ESPESOR 9 mm CANTOS PULIDOS Y ABRILLANTADOS - "P4CRST1210G"</t>
  </si>
  <si>
    <t>MP4CCR00HX02O1</t>
  </si>
  <si>
    <t>CRISTAL  DE 1211 X 2410 mm ESPESOR 9 mm CANTOS PULIDOS Y ABRILLANTADOS - "P4CRST1211"</t>
  </si>
  <si>
    <t>MLECCR00OX02Y6</t>
  </si>
  <si>
    <t>CRISTAL  DE 1215 X 213 mm ESPESOR 9 mm ULTRA CLARO, TEMPLADO - "LRFSBRA-9CR6"</t>
  </si>
  <si>
    <t>MP4CCR00HO02O1</t>
  </si>
  <si>
    <t>CRISTAL  DE 1215 X 2410 mm ESPESOR 9 mm CANTOS PULIDOS Y ABRILLANTADOS - "P4CRST1215"</t>
  </si>
  <si>
    <t>MLECCR00OE07Y6</t>
  </si>
  <si>
    <t>CRISTAL  DE 1220 X 216 mm ESPESOR 6 mm ULTRA CLARO, TEMPLADO - "LRFSBRA-CR2"</t>
  </si>
  <si>
    <t>MLECCR00OV071I</t>
  </si>
  <si>
    <t>CRISTAL  DE 1223 X 246 mm ESPESOR 6 mm ULTRA CLARO, TEMPLADO, CON BARRENOS Y SAQUES DE ACUERDO AL PLANO - "LRFSBRA-CRESP"</t>
  </si>
  <si>
    <t>MLECCR00OÑ071I</t>
  </si>
  <si>
    <t>CRISTAL  DE 1223 X 249 mm ESPESOR 6 mm ULTRA CLARO, TEMPLADO, CON BARRENOS Y SAQUES DE ACUERDO AL PLANO - "LRFSBRA-6CR"</t>
  </si>
  <si>
    <t>MLECCR00OR02Y6</t>
  </si>
  <si>
    <t>CRISTAL  DE 1225 X 424 mm ESPESOR 9 mm ULTRA CLARO, TEMPLADO - "LRFSBRA-9CR4"</t>
  </si>
  <si>
    <t>MLECCR00OH071I</t>
  </si>
  <si>
    <t>CRISTAL  DE 1232 X 254 mm ESPESOR 6 mm ULTRA CLARO, TEMPLADO, CON BARRENOS Y SAQUES DE ACUERDO AL PLANO - "LRFSBRA-CR"</t>
  </si>
  <si>
    <t>MLECCR00OG07Y6</t>
  </si>
  <si>
    <t>CRISTAL  DE 1232 X 428 mm ESPESOR 6 mm ULTRA CLARO, TEMPLADO - "LRFSBRA-CR4"</t>
  </si>
  <si>
    <t>MLECCR00OY02Y6</t>
  </si>
  <si>
    <t>CRISTAL  DE 1233 X 428 mm ESPESOR 9 mm ULTRA CLARO, TEMPLADO - "LRFSBRA-9CR7"</t>
  </si>
  <si>
    <t>MP4CCR00HP02O1</t>
  </si>
  <si>
    <t>CRISTAL  DE 1244 X 2410 mm ESPESOR 9 mm CANTOS PULIDOS Y ABRILLANTADOS - "P4CRST1244"</t>
  </si>
  <si>
    <t>MERCCR00CP0733</t>
  </si>
  <si>
    <t>CRISTAL  DE 1250 X 831 mm ESPESOR 6 mm CANTOS PULIDOS CON UNA CARA SANDBLASTEADA TEMPLADO - "CMNEXMA2D"</t>
  </si>
  <si>
    <t>MCICCR00GD02J4</t>
  </si>
  <si>
    <t>CRISTAL  DE 1294 X 436 mm ESPESOR 9 mm CON SERIGRAFIA BLANCA A PUNTOS UNA CARA CANTOS PULIDOS, ESQUINAS REDONDEADAS RADIO 3 mm TEMPLADO - "CRBIECCS"</t>
  </si>
  <si>
    <t>MANCCR00NT020Ñ</t>
  </si>
  <si>
    <t>CRISTAL  DE 1304 X 350 mm ESPESOR 9 mm CON SERIGRAFIA NEGRA A PUNTOS UNA CARA, CANTOS PULIDOS, CON SAQUES Y REDONDEOS CONFORME A PLANO, TEMPLADO - "ANREE210HP-LAC"</t>
  </si>
  <si>
    <t>MLECCR00X50795</t>
  </si>
  <si>
    <t>CRISTAL  DE 1354 X 754 mm ESPESOR 6 mm CON SERIGRAFIA BLANCA POR UNA CARA CANTOS PULIDOS TEMPLADO CON 4 BARRENOS AVELLANADOS DE Ø 3/8" A Ø 3/4" - "EER1357MABS-CC13"</t>
  </si>
  <si>
    <t>MLECCR00X507A5</t>
  </si>
  <si>
    <t>CRISTAL  DE 1354 X 754 mm ESPESOR 6 mm CON SERIGRAFIA BLANCA POR UNA CARA CANTOS PULIDOS TEMPLADO CON 4 BARRENOS AVELLANADOS DE Ø 3/8" A Ø 3/4" Y 1 PERFORACION Ø 2" - "EER1357M1CC"</t>
  </si>
  <si>
    <t>MLECCR00X502M6</t>
  </si>
  <si>
    <t>CRISTAL  DE 1354 X 754 mm ESPESOR 9 mm CON SERIGRAFIA BLANCA POR UNA CARA (CON PROCESO DE PINTURA CERAMICA RECOCIDA) CANTOS PULIDOS TEMPLADO CON 4 BARRENOS AVELLANADOS DE Ø 3/8" A Ø 3/4" Y 1 PERFORACION OVALADA DE 97 X 57 mm - "EER1357MABS9M-CC"</t>
  </si>
  <si>
    <t>MLECCR00BZ0718</t>
  </si>
  <si>
    <t>CRISTAL  DE 1356 X 185 mm ESPESOR 6 mm CANTOS PULIDOS TEMPLADO - "NEXCAPV-VF"</t>
  </si>
  <si>
    <t>MLECCR00CC0718</t>
  </si>
  <si>
    <t>CRISTAL  DE 1356 X 245 mm ESPESOR 6 mm CANTOS PULIDOS TEMPLADO - "NEXCAPV-VT"</t>
  </si>
  <si>
    <t>MLECCR00CA0718</t>
  </si>
  <si>
    <t>CRISTAL  DE 1356 X 310 mm ESPESOR 6 mm CANTOS PULIDOS TEMPLADO - "NEXCAPV-VS"</t>
  </si>
  <si>
    <t>ME4CCR00IN02J2</t>
  </si>
  <si>
    <t>CRISTAL  DE 1398 X 284 mm ESPESOR 9 mm CANTOS PULIDOS ESQUINAS REDONDEADAS RADIO 3 mm TEMPLADO - "E4SCT1400-C"</t>
  </si>
  <si>
    <t>MUNCCR00W10792</t>
  </si>
  <si>
    <t>CRISTAL  DE 1400 X 550 mm ESPESOR 6 mm CANTOS PULIDOS CON 3 BARRENOS DE Ø 13 mm UBICADOS HACIA EL EXTREMO DERECHO, ESQUINAS REDONDEADAS, CORTE SEMICURVO Y UNA CARA SANDBLASTEADA TEMPLADO - "USM14-CSOD"</t>
  </si>
  <si>
    <t>MUNCCR00W10793</t>
  </si>
  <si>
    <t>CRISTAL  DE 1400 X 550 mm ESPESOR 6 mm CANTOS PULIDOS CON 3 BARRENOS DE Ø 13 mm UBICADOS HACIA EL EXTREMO IZQUIERDO, ESQUINAS REDONDEADAS, CORTE SEMICURVO Y UNA CARA SANDBLASTEADA TEMPLADO - "USM14-CSOI"</t>
  </si>
  <si>
    <t>MCICCR00HN07P5</t>
  </si>
  <si>
    <t>CRISTAL  DE 1400 X 728 mm ESPESOR 6 mm CON SERIGRAFIA BLANCA A PUNTOS UNA CARA (CON PROCESO DE PINTURA CERAMICA RECOCIDA) CANTOS PULIDOS, ESQUINAS REDONDEADAS RADIO 5 mm TEMPLADO - "CIMBS5CS6MM-CR6MM"</t>
  </si>
  <si>
    <t>MCICCR00IE02J2</t>
  </si>
  <si>
    <t>CRISTAL  DE 1401 X 426 mm ESPESOR 9 mm CANTOS PULIDOS ESQUINAS REDONDEADAS RADIO 3 mm TEMPLADO - "CICR5T"</t>
  </si>
  <si>
    <t>MCICCR00IE02Q2</t>
  </si>
  <si>
    <t>CRISTAL  DE 1401 X 426 mm ESPESOR 9 mm CON SERIGRAFIA BLANCA A PUNTOS UNA CARA (CON PROCESO DE PINTURA CERAMICA RECOCIDA) CANTOS PULIDOS, ESQUINAS REDONDEADAS RADIO 3 mm TEMPLADO - "CICR5S"</t>
  </si>
  <si>
    <t>MCICCR00IR02R2</t>
  </si>
  <si>
    <t>CRISTAL  DE 1401 X 728 mm ESPESOR 9 mm CANTOS PULIDOS CON 2 BARRENOS Ø 9.5 mm TEMPLADO - "CICR5S728"</t>
  </si>
  <si>
    <t>MCICCR00IR02Q2</t>
  </si>
  <si>
    <t>CRISTAL  DE 1401 X 728 mm ESPESOR 9 mm CON SERIGRAFIA BLANCA A PUNTOS UNA CARA (CON PROCESO DE PINTURA CERAMICA RECOCIDA) CANTOS PULIDOS, ESQUINAS REDONDEADAS RADIO 3 mm Y DOS BARRENOS DE Ø 9.5 TEMPLADO - CIMBS5CS-CR</t>
  </si>
  <si>
    <t>MCICCR00FX0218</t>
  </si>
  <si>
    <t>CRISTAL  DE 1420 X 1094 mm ESPESOR 9 mm CANTOS PULIDOS TEMPLADO - "CIMA45CC"</t>
  </si>
  <si>
    <t>MCICCR00FX02J4</t>
  </si>
  <si>
    <t>CRISTAL  DE 1420 X 1094 mm ESPESOR 9 mm CON SERIGRAFIA BLANCA A PUNTOS UNA CARA CANTOS PULIDOS, ESQUINAS REDONDEADAS RADIO 3 mm TEMPLADO - "CIMA45CS"</t>
  </si>
  <si>
    <t>MGECCR00S10713</t>
  </si>
  <si>
    <t>CRISTAL  DE 1463 X 248 mm ESPESOR 6 mm CANTOS PULIDOS - "GNCR15 - G17"</t>
  </si>
  <si>
    <t>ME4CCR00U307O4</t>
  </si>
  <si>
    <t>CRISTAL  DE 1470 X 295 mm ESPESOR 9 mm CON SERIGRAFIA BLANCA POR UNA CARA (CON PROCESO DE PINTURA CERAMICA RECOCIDA) CANTOS PULIDOS - "E4GCRSTP5"</t>
  </si>
  <si>
    <t>MERCCR00O40704</t>
  </si>
  <si>
    <t>CRISTAL  DE 1486 X 860 mm ESPESOR 6 mm MARCO SANDBLASTEADO Y CANTO PULIDO - "CRMNAPD57TNV "</t>
  </si>
  <si>
    <t>MCICCR00HZ02J2</t>
  </si>
  <si>
    <t>CRISTAL  DE 1493 X 426 mm ESPESOR 9 mm CANTOS PULIDOS ESQUINAS REDONDEADAS RADIO 3 mm TEMPLADO - "CIOCR5T"</t>
  </si>
  <si>
    <t>MCICCR00HZ02Q2</t>
  </si>
  <si>
    <t>CRISTAL  DE 1493 X 426 mm ESPESOR 9 mm CON SERIGRAFIA BLANCA A PUNTOS UNA CARA (CON PROCESO DE PINTURA CERAMICA RECOCIDA) CANTOS PULIDOS, ESQUINAS REDONDEADAS RADIO 3 mm TEMPLADO - "CIOCR5S"</t>
  </si>
  <si>
    <t>MVLCCR00PE07R8</t>
  </si>
  <si>
    <t>CRISTAL  DE 1496 X 391 mm ESPESOR 6 mm CANTOS PULIDOS Y ABRILLANTADOS TEMPLADO - "ITVIEXSW4-LCT"</t>
  </si>
  <si>
    <t>MVLCCR00PF021P</t>
  </si>
  <si>
    <t>CRISTAL  DE 1496 X 566 mm ESPESOR 6 mm CANTOS PULIDOS Y ABRILLANTADOS, CON 4 PERFORACIONES CONFORME A PLANO, TEMPLADO - "ITVIEXSW4-PCT"</t>
  </si>
  <si>
    <t>MCICCR00CT0213</t>
  </si>
  <si>
    <t>CRISTAL  DE 1497 X 436 mm ESPESOR 9 mm CANTOS PULIDOS - "CICRC5T"</t>
  </si>
  <si>
    <t>MCICCR00CT0218</t>
  </si>
  <si>
    <t>CRISTAL  DE 1497 X 436 mm ESPESOR 9 mm CANTOS PULIDOS ESQUINAS REDONDEADAS RADIO 3 mm TEMPLADO - "CICRC5CT"</t>
  </si>
  <si>
    <t>MCICCR00CT02H1</t>
  </si>
  <si>
    <t>CRISTAL  DE 1497 X 436 mm ESPESOR 9 mm CON SERIGRAFIA BLANCA A PUNTOS POR UNA CARA CANTOS PULIDOS ESQUINAS REDONDEADAS RADIO 3 mm TEMPLADO - "CICRI5CS"</t>
  </si>
  <si>
    <t>MCICCR00CX02H6</t>
  </si>
  <si>
    <t>CRISTAL  DE 1497 X 566 mm ESPESOR 9 mm CON SERIGRAFIA BLANCA UNA CARA CANTOS PULIDOS, CHAFLAN EN ESQUINA DE 3 mm Y CHAFLAN DE 2 mm PERIMETRALES - "CICR5CSA"</t>
  </si>
  <si>
    <t>ME4CCR00CV0213</t>
  </si>
  <si>
    <t>CRISTAL  DE 1499 X 284 mm ESPESOR 9 mm CANTOS PULIDOS - "E4SCT1500-C"</t>
  </si>
  <si>
    <t>ME4CCR00CV0218</t>
  </si>
  <si>
    <t>CRISTAL  DE 1499 X 284 mm ESPESOR 9 mm CANTOS PULIDOS ESQUINAS REDONDEADAS RADIO 3 mm TEMPLADO - "E4SCT1500-C"</t>
  </si>
  <si>
    <t>ME4CCR00CV02H1</t>
  </si>
  <si>
    <t>CRISTAL  DE 1499 X 284 mm ESPESOR 9 mm CON SERIGRAFIA BLANCA A PUNTOS POR UNA CARA CANTOS PULIDOS ESQUINAS REDONDEADAS RADIO 3 mm TEMPLADO - "E4SCT1500CS-C"</t>
  </si>
  <si>
    <t>MLECCR00T30718</t>
  </si>
  <si>
    <t>CRISTAL  DE 150 X 439 mm ESPESOR 6 mm CANTOS PULIDOS TEMPLADO - "TVMVCAC-CE"</t>
  </si>
  <si>
    <t>MUNCCR00U80792</t>
  </si>
  <si>
    <t>CRISTAL  DE 1500 X 550 mm ESPESOR 6 mm CANTOS PULIDOS CON 3 BARRENOS DE Ø 13 mm UBICADOS HACIA EL EXTREMO DERECHO, ESQUINAS REDONDEADAS, CORTE SEMICURVO Y UNA CARA SANDBLASTEADA TEMPLADO - "USM15-CSOD"</t>
  </si>
  <si>
    <t>MUNCCR00U80793</t>
  </si>
  <si>
    <t>CRISTAL  DE 1500 X 550 mm ESPESOR 6 mm CANTOS PULIDOS CON 3 BARRENOS DE Ø 13 mm UBICADOS HACIA EL EXTREMO IZQUIERDO, ESQUINAS REDONDEADAS, CORTE SEMICURVO Y UNA CARA SANDBLASTEADA TEMPLADO - "USM15-CSOI"</t>
  </si>
  <si>
    <t>MUNCCR00U80791</t>
  </si>
  <si>
    <t>CRISTAL  DE 1500 X 550 mm ESPESOR 6 mm CANTOS PULIDOS CON 3 BARRENOS DE Ø 13 mm, ESQUINAS REDONDEADAS, CORTE SEMICURVO Y SANDBLASTEADAS AMBAS CARAS - "CCUSMCRDC5E"</t>
  </si>
  <si>
    <t>MCICCR00CU04H4</t>
  </si>
  <si>
    <t>CRISTAL  DE 1500 X 750 mm ESPESOR 12 mm CON SERIGRAFIA BLANCA A PUNTOS POR UNA CARA Y 6 CIRCULOS CLAROS DE Ø 56 mm CON CHAFLAN PERIMETRAL DE 2 mm Y REDONDEO EN ESQUINA CON RADIO DE 3 mm - "CRESS"</t>
  </si>
  <si>
    <t>ME4CCR00IQ02J2</t>
  </si>
  <si>
    <t>CRISTAL  DE 1518 X 329 mm ESPESOR 9 mm CANTOS PULIDOS ESQUINAS REDONDEADAS RADIO 3 mm TEMPLADO - "E4SCT1520-C"</t>
  </si>
  <si>
    <t>MCICCR00IA02P7</t>
  </si>
  <si>
    <t>CRISTAL  DE 1521 X 436 mm ESPESOR 9 mm CON SERIGRAFIA BLANCA A PUNTOS UNA CARA (CON PROCESO DE PINTURA RECOCIDA) CANTOS PULIDOS, ESQUINAS REDONDEADAS RADIO 3 mm TEMPLADO - "CICRI609152CS"</t>
  </si>
  <si>
    <t>MLECCR00BW07G3</t>
  </si>
  <si>
    <t>CRISTAL  DE 1526 X 1483 mm ESPESOR 6 mm CANTOS PULIDOS CON 6 BARRENOS DE Ø 3/8",  SAQUE EN ESQUINAS, CON REDONDEOS DE Ø 6 mm, 3 FRANJAS DE VINIL ESMERILADO 1 INFERIOR DE 100 mm, 150 mm Y 350 mm CON SEPARACIONES DE 30 mm ENTRE ELLAS TEMPLADO - "BBVAMCR-CR"</t>
  </si>
  <si>
    <t>MLECCR00BW07K3</t>
  </si>
  <si>
    <t>CRISTAL  DE 1526 X 1483 mm ESPESOR 6 mm CANTOS PULIDOS CON 6 BARRENOS DE Ø 3/8",  SAQUE EN ESQUINAS, CON REDONDEOS DE RADIO 6 mm  TEMPLADO - "BBVAMCR-CR"</t>
  </si>
  <si>
    <t>MLECCR00N40713</t>
  </si>
  <si>
    <t>CRISTAL  DE 1564 X 206 mm ESPESOR 6 mm CANTOS PULIDOS - "NVFTEX"</t>
  </si>
  <si>
    <t>MTLCCR00AW0713</t>
  </si>
  <si>
    <t>CRISTAL  DE 157 X 525 mm ESPESOR 6 mm CANTOS PULIDOS - "VTRS69-VCL - G17"</t>
  </si>
  <si>
    <t>MLECCR00N20266</t>
  </si>
  <si>
    <t>CRISTAL  DE 1645 X 360 mm ESPESOR 9 mm CANTOS PULIDOS Y UN REDONDEO DE RADIO 10 mm EN DOS ESQUINAS - "NCVTEX"</t>
  </si>
  <si>
    <t>MLECCR00U70613</t>
  </si>
  <si>
    <t>CRISTAL  DE 1663 X 1200 mm ESPESOR 4 mm CANTOS PULIDOS</t>
  </si>
  <si>
    <t>MCICCR00IQ02J2</t>
  </si>
  <si>
    <t>CRISTAL  DE 1701 X 426 mm ESPESOR 9 mm CANTOS PULIDOS ESQUINAS REDONDEADAS RADIO 3 mm TEMPLADO - "CICR6T"</t>
  </si>
  <si>
    <t>MCICCR00IQ02Q2</t>
  </si>
  <si>
    <t>CRISTAL  DE 1701 X 426 mm ESPESOR 9 mm CON SERIGRAFIA BLANCA A PUNTOS UNA CARA (CON PROCESO DE PINTURA CERAMICA RECOCIDA) CANTOS PULIDOS, ESQUINAS REDONDEADAS RADIO 3 mm TEMPLADO - "CICR6S"</t>
  </si>
  <si>
    <t>MCICCR00JL02Q2</t>
  </si>
  <si>
    <t>CRISTAL  DE 1701 X 728 mm ESPESOR 9 mm CON SERIGRAFIA BLANCA A PUNTOS UNA CARA (CON PROCESO DE PINTURA CERAMICA RECOCIDA) CANTOS PULIDOS, ESQUINAS REDONDEADAS RADIO 3 mm TEMPLADO - "CIMBS6CS-CR"</t>
  </si>
  <si>
    <t>MVLCCR00J00718</t>
  </si>
  <si>
    <t>CRISTAL  DE 1710 X 1112 mm ESPESOR 6 mm CANTOS PULIDOS TEMPLADO - "VOCCRI6CR-CC"</t>
  </si>
  <si>
    <t>MLECCR00U60613</t>
  </si>
  <si>
    <t>CRISTAL  DE 1718 X 1118 mm ESPESOR 4 mm CANTOS PULIDOS</t>
  </si>
  <si>
    <t>MLECCR00T90713</t>
  </si>
  <si>
    <t>CRISTAL  DE 1759 X 560 mm ESPESOR 6 mm CANTOS PULIDOS - "SGMICR"</t>
  </si>
  <si>
    <t>MERCCR00FD0776</t>
  </si>
  <si>
    <t>CRISTAL  DE 1785 X 682 mm ESPESOR 6 mm CON SERIGRAFIA BLANCA POR UNA CARA CANTOS PULIDOS TEMPLADO - "CIA1785CSB"</t>
  </si>
  <si>
    <t>MCICCR00IJ02J2</t>
  </si>
  <si>
    <t>CRISTAL  DE 1793 X 426 mm ESPESOR 9 mm CANTOS PULIDOS ESQUINAS REDONDEADAS RADIO 3 mm TEMPLADO - "CIOCR6T"</t>
  </si>
  <si>
    <t>MCICCR00IJ02Q2</t>
  </si>
  <si>
    <t>CRISTAL  DE 1793 X 426 mm ESPESOR 9 mm CON SERIGRAFIA BLANCA A PUNTOS UNA CARA (CON PROCESO DE PINTURA CERAMICA RECOCIDA) CANTOS PULIDOS, ESQUINAS REDONDEADAS RADIO 3 mm TEMPLADO - "CIOCR6S"</t>
  </si>
  <si>
    <t>MERCCR00BR02F7</t>
  </si>
  <si>
    <t>CRISTAL  DE 1797 X 300 mm ESPESOR 9 mm CANTOS PULIDOS CON PELICULA ANTIASTILLABLE - "GVSM5"</t>
  </si>
  <si>
    <t>MCICCR00DU02I8</t>
  </si>
  <si>
    <t>CRISTAL  DE 1797 X 436 mm ESPESOR 9 mm CANTOS PULIDOS ESQUINAS REDONDEADAS RADIO 3 mm - "CICR6CT"</t>
  </si>
  <si>
    <t>MCICCR00DU02J4</t>
  </si>
  <si>
    <t>CRISTAL  DE 1797 X 436 mm ESPESOR 9 mm CON SERIGRAFIA BLANCA A PUNTOS UNA CARA CANTOS PULIDOS, ESQUINAS REDONDEADAS RADIO 3 mm TEMPLADO - "CR6CCS"</t>
  </si>
  <si>
    <t>ME4CCR00GP02J2</t>
  </si>
  <si>
    <t>CRISTAL  DE 1798 X 335 mm ESPESOR 9 mm CANTOS PULIDOS ESQUINAS REDONDEADAS RADIO 3 mm TEMPLADO - "E4SCTB1800-C"</t>
  </si>
  <si>
    <t>ME4CCR00CR0213</t>
  </si>
  <si>
    <t>CRISTAL  DE 1799 X 284 mm ESPESOR 9 mm CANTOS PULIDOS - "E4SCT1800-C"</t>
  </si>
  <si>
    <t>ME4CCR00CR02G8</t>
  </si>
  <si>
    <t>CRISTAL  DE 1799 X 284 mm ESPESOR 9 mm CON SERIGRAFIA BLANCA A PUNTOS POR UNA CARA CANTOS PULIDOS ESQUINAS REDONDEADAS RADIO 3 mm TEMPLADO - "E4SCT1800CS-C"</t>
  </si>
  <si>
    <t>MCICCR00FG04K7</t>
  </si>
  <si>
    <t>CRISTAL  DE 1800 X 600 mm ESPESOR 12 mm CON SERIGRAFIA BLANCA POR UNA CARA CANTOS PULIDOS, ESQUINAS REDONDEADAS RADIO 3 mm TEMPLADO - "CR562SB"</t>
  </si>
  <si>
    <t>MCICCR00FE04K7</t>
  </si>
  <si>
    <t>CRISTAL  DE 1800 X 750 mm ESPESOR 12 mm CON SERIGRAFIA BLANCA POR UNA CARA CANTOS PULIDOS, ESQUINAS REDONDEADAS RADIO 3 mm TEMPLADO - "CR675SB"</t>
  </si>
  <si>
    <t>MLECCR002004F5</t>
  </si>
  <si>
    <t>CRISTAL  DE 1800 X 900 mm ESPESOR 12 mm CON SERIGRAFIA POR UNA CARA Y 4 CIIRCULOS CLAROS DE Ø 54 mm CON CHAFLAN PERIMETRAL DE 2 mm - "CRES"</t>
  </si>
  <si>
    <t>MLECCR00X20795</t>
  </si>
  <si>
    <t>CRISTAL  DE 1804 X 754 mm ESPESOR 6 mm CON SERIGRAFIA BLANCA POR UNA CARA CANTOS PULIDOS TEMPLADO CON 4 BARRENOS AVELLANADOS DE Ø 3/8" A Ø 3/4" - "EER1357MABS-CC18"</t>
  </si>
  <si>
    <t>MLECCR00X202M7</t>
  </si>
  <si>
    <t>CRISTAL  DE 1804 X 754 mm ESPESOR 9 mm CON SERIGRAFIA BLANCA POR UNA CARA (CON PROCESO DE PINTURA CERAMICA RECOCIDA) CANTOS PULIDOS TEMPLADO CON 4 BARRENOS AVELLANADOS DE Ø 3/8" A Ø 3/4" - "EER67MABS9M-VS"</t>
  </si>
  <si>
    <t>MANCCR00NV020Ñ</t>
  </si>
  <si>
    <t>CRISTAL  DE 1810 X 350 mm ESPESOR 9 mm CON SERIGRAFIA NEGRA A PUNTOS UNA CARA, CANTOS PULIDOS, CON SAQUES Y REDONDEOS CONFORME A PLANO, TEMPLADO - "ANREE210HP-FRC2"</t>
  </si>
  <si>
    <t>MANCCR00NN020Ñ</t>
  </si>
  <si>
    <t>CRISTAL  DE 1847 X 350 mm ESPESOR 9 mm CON SERIGRAFIA NEGRA A PUNTOS UNA CARA, CANTOS PULIDOS, CON SAQUES Y REDONDEOS CONFORME A PLANO, TEMPLADO - "ANREE210HP-FRC"</t>
  </si>
  <si>
    <t>MLECCR00M30757</t>
  </si>
  <si>
    <t>CRISTAL  DE 1850 X 396 mm ESPESOR 6 mm CON CANTOS PULIDOS, 2 BARRENOS DE Ø 19 mm, 2 BARRENOS DE 16 mm Y 2 SAQUES DE 28 X 36 mm - "TVI47PCE6"</t>
  </si>
  <si>
    <t>MLECCR00M20758</t>
  </si>
  <si>
    <t>CRISTAL  DE 1850 X 399 mm ESPESOR 6 mm CON CANTOS PULIDOS Y 4 BARRENOS DE Ø 1/2" TEMPLADO - "TVI47CCE6"</t>
  </si>
  <si>
    <t>MACCCR00GV1013</t>
  </si>
  <si>
    <t>CRISTAL  DE 190 X 146 mm ESPESOR 3 mm CANTOS PULIDOS - "ACPRL-C"</t>
  </si>
  <si>
    <t>MLECCR00T40718</t>
  </si>
  <si>
    <t>CRISTAL  DE 190 X 878 mm ESPESOR 6 mm CANTOS PULIDOS TEMPLADO - "TVMVCAC-CLD"</t>
  </si>
  <si>
    <t>MLECCR00490717</t>
  </si>
  <si>
    <t>CRISTAL  DE 192 X 1130 mm ESPESOR 6 mm CANTOS PULIDOS CON 1 BARRENO Ø 20 mm - ""VHCVP - G17"""</t>
  </si>
  <si>
    <t>MVLCCR00ÑJ071A</t>
  </si>
  <si>
    <t>CRISTAL  DE 1978 X 593 mm ESPESOR 6 mm CON 5 BARRENOS DE 26 mm ULTRA CLARO, CANTOS PULIDOS, TEMPLADO, CON PELICULA DE SEGURIDAD TRANSPARENTE, DERECHO - "LRBESTASH-CR1"</t>
  </si>
  <si>
    <t>MVLCCR00ÑJ071B</t>
  </si>
  <si>
    <t>CRISTAL  DE 1978 X 593 mm ESPESOR 6 mm CON 5 BARRENOS DE 26 mm ULTRA CLARO, CANTOS PULIDOS, TEMPLADO, CON PELICULA DE SEGURIDAD TRANSPARENTE, IZQUIERDA - "LRBESTASH-CR2"</t>
  </si>
  <si>
    <t>MLECCR00T50713</t>
  </si>
  <si>
    <t>CRISTAL  DE 20 X150 mm ESPESOR 6 mm CANTOS PULIDOS - "TVMVCAC-CSEC"</t>
  </si>
  <si>
    <t>MLECCR00NI070G</t>
  </si>
  <si>
    <t>CRISTAL  DE 205 X 205 mm ESPESOR 6 mm ULTRA CLARO, CANTOS PULIDOS, TEMPLADO - "LRGDC-CR4"</t>
  </si>
  <si>
    <t>MLECCR00NY070O</t>
  </si>
  <si>
    <t>CRISTAL  DE 2051 X 593 mm ESPESOR 6 mm CON 6 BRARRENOS DE 12 mm Y 1 BARRENO DE 26 mm ULTRA CLARO, CANTOS PULIDOS, TEMPLADO - "LRADWGD-CR2"</t>
  </si>
  <si>
    <t>MLECCR00NZ070P</t>
  </si>
  <si>
    <t>CRISTAL  DE 2056 X 490 mm ESPESOR 6 mm CON 6 BARRENOS DE 12 mm, ULTRA CLARO, CANTOS PULIDOS, TEMPLADO - "LRADWGD-CR1"</t>
  </si>
  <si>
    <t>MCICCR00DS0213</t>
  </si>
  <si>
    <t>CRISTAL  DE 2097 X 436 mm ESPESOR 9 mm CANTOS PULIDOS - "CICRC7T"</t>
  </si>
  <si>
    <t>ME4CCR00EM0218</t>
  </si>
  <si>
    <t>CRISTAL  DE 2099 X 284 mm ESPESOR 9 mm CANTOS PULIDOS TEMPLADO - "E4SCT2100-C"</t>
  </si>
  <si>
    <t>MLECCR00A40713</t>
  </si>
  <si>
    <t>CRISTAL  DE 210 X 1148 mm ESPESOR 6 mm CANTOS PULIDOS - ""VHCVF - G17"""</t>
  </si>
  <si>
    <t>MLECCR00A60713</t>
  </si>
  <si>
    <t>CRISTAL  DE 210 X 538 mm ESPESOR 6 mm CANTOS PULIDOS - ""VHCVLA - G17"""</t>
  </si>
  <si>
    <t>MLECCR00RÑ078S</t>
  </si>
  <si>
    <t>CRISTAL  DE 2100 X 507 mm ESPESOR 6 mm CLARO TEMPLADO CON CANTOS PULIDOS, CON SERIGRAFIA BLANCA A PUNTOS EN 1 CARA, CON 2 SAQUES EN LOS EXTREMOS INFERIORES SEGUN PLANO - "ACUMF195-CR"</t>
  </si>
  <si>
    <t>MCICCR00IK02J2</t>
  </si>
  <si>
    <t>CRISTAL  DE 2100 X 925 mm ESPESOR 9 mm CANTOS PULIDOS ESQUINAS REDONDEADAS RADIO 3 mm TEMPLADO - "CRFRRS2100TR"</t>
  </si>
  <si>
    <t>MLECCR00X10795</t>
  </si>
  <si>
    <t>CRISTAL  DE 2104 X 804 mm ESPESOR 6 mm CON SERIGRAFIA BLANCA POR UNA CARA CANTOS PULIDOS TEMPLADO CON 4 BARRENOS AVELLANADOS DE Ø 3/8" A Ø 3/4" - "EER1357MABS-CC21"</t>
  </si>
  <si>
    <t>MLECCR00X107A5</t>
  </si>
  <si>
    <t>CRISTAL  DE 2104 X 804 mm ESPESOR 6 mm CON SERIGRAFIA BLANCA POR UNA CARA CANTOS PULIDOS TEMPLADO CON 4 BARRENOS AVELLANADOS DE Ø 3/8" A Ø 3/4" Y 1 PERFORACION Ø 2" - "EER77MECC"</t>
  </si>
  <si>
    <t>MLECCR00H00713</t>
  </si>
  <si>
    <t>CRISTAL  DE 217 X 1219 mm ESPESOR 6 mm CANTOS PULIDOS - "VPMA366"</t>
  </si>
  <si>
    <t>MLECCR00160713</t>
  </si>
  <si>
    <t>CRISTAL  DE 217 X 1506 mm ESPESOR 6 mm CANTOS PULIDOS - "MOMA46A-VP"</t>
  </si>
  <si>
    <t>MLECCR00ÑT020G</t>
  </si>
  <si>
    <t>CRISTAL  DE 222 X 419 mm ESPESOR 9 mm ULTRA CLARO, CANTOS PULIDOS, TEMPLADO - "PCV12X29-C2"</t>
  </si>
  <si>
    <t>MLECCR00500713</t>
  </si>
  <si>
    <t>CRISTAL  DE 235 X 714 mm ESPESOR 6 mm CANTOS PULIDOS - ""VR73EI - G17"""</t>
  </si>
  <si>
    <t>MLECCR00RO078S</t>
  </si>
  <si>
    <t>CRISTAL  DE 2420 X 507 mm ESPESOR 6 mm CLARO TEMPLADO CON CANTOS PULIDOS, CON SERIGRAFIA BLANCA A PUNTOS EN 1 CARA, CON 2 SAQUES EN LOS EXTREMOS INFERIORES SEGUN PLANO - "ACUMCS300-CR"</t>
  </si>
  <si>
    <t>MLECCR00550718</t>
  </si>
  <si>
    <t>CRISTAL  DE 245 X 1172 mm ESPESOR 6 mm CANTOS PULIDOS TEMPLADO - ""VR43ES - G18"""</t>
  </si>
  <si>
    <t>MKOCCR00790428</t>
  </si>
  <si>
    <t>CRISTAL  DE 246 X 1200 mm ESPESOR 12 mm CON CARA SANDBLASTEADA Y CANTOS PULIDOS 2 BARRENOS (CORTE CURVO) - ""CRRC180 - G52"""</t>
  </si>
  <si>
    <t>MKOCCR00790436</t>
  </si>
  <si>
    <t>CRISTAL  DE 246 X 1200 mm ESPESOR 12 mm CON CARA SANDBLASTEADA Y CANTOS PULIDOS 2 BARRENOS (CORTE CURVO) TEMPLADO - "CRRC180 - G53"</t>
  </si>
  <si>
    <t>MKOCCR00J20428</t>
  </si>
  <si>
    <t>CRISTAL  DE 246 X 900 mm ESPESOR 12 mm CON CARA SANDBLASTEADA Y CANTOS PULIDOS 2 BARRENOS (CORTE CURVO)</t>
  </si>
  <si>
    <t>MTLCCR00EK0780</t>
  </si>
  <si>
    <t>CRISTAL  DE 251 X 1161 mm ESPESOR 6 mm CANTOS PULIDOS CON 2 BARRENOS Ø 20 mm TEMPLADO - "TCVTCRPU"</t>
  </si>
  <si>
    <t>MVLCCR00ÑP02Y6</t>
  </si>
  <si>
    <t>CRISTAL  DE 251 X 191 mm ESPESOR 9 mm ULTRA CLARO, TEMPLADO - "PCCAJ70-CRL"</t>
  </si>
  <si>
    <t>MLECCR00RY072Z</t>
  </si>
  <si>
    <t>CRISTAL  DE 267 X 342  mm ESPESOR 6 mm TEMPLADO, CANTOS PULIDOS - "BSGSVI12CR-CRC"</t>
  </si>
  <si>
    <t>MLECCR00RV002Y</t>
  </si>
  <si>
    <t>CRISTAL  DE 270 X 1900 X 6 mm  TEMPLADO, CANTOS PULIDOS - "BSGSME12ME-CR"</t>
  </si>
  <si>
    <t>ME4CCR00KQ0713</t>
  </si>
  <si>
    <t>CRISTAL  DE 270 X 282 mm ESPESOR 6 mm CANTOS PULIDOS - "CR3029"</t>
  </si>
  <si>
    <t>MKOCCR00DX0436</t>
  </si>
  <si>
    <t>CRISTAL  DE 272 X 1391 mm ESPESOR 12 mm CON CARA SANDBLASTEADA Y CANTOS PULIDOS 2 BARRENOS (CORTE CURVO) TEMPLADO - "RERV139"</t>
  </si>
  <si>
    <t>MLECCR00800428</t>
  </si>
  <si>
    <t>CRISTAL  DE 272 X 1891 mm ESPESOR 12 mm CON CARA SANDBLASTEADA Y CANTOS PULIDOS 3 BARRENOS (CORTE CURVO) - ""RERV61 - G52"""</t>
  </si>
  <si>
    <t>MKOCCR008004H8</t>
  </si>
  <si>
    <t>CRISTAL  DE 272 X 1891 mm ESPESOR 12 mm CON CARA SANDBLASTEADA Y CANTOS PULIDOS 3 BARRENOS (CORTE CURVO) TEMPLADO - "RERV61 - G53"</t>
  </si>
  <si>
    <t>MLECCR00M80718</t>
  </si>
  <si>
    <t>CRISTAL  DE 275 X 438 mm ESPESOR 6 mm CANTOS PULIDOS TEMPLADO - "VHNE100050VL"</t>
  </si>
  <si>
    <t>MLECCR00M70718</t>
  </si>
  <si>
    <t>CRISTAL  DE 275 X 948 mm ESPESOR 6 mm CANTOS PULIDOS TEMPLADO - "VHNE100050VF"</t>
  </si>
  <si>
    <t>MLECCR00IU07R8</t>
  </si>
  <si>
    <t>CRISTAL  DE 280 X 2006 mm ESPESOR 6 mm CANTOS PULIDOS Y ABRILLANTADOS TEMPLADO - "PB4222CHCR6-CRRE"</t>
  </si>
  <si>
    <t>MTLCCR00Z80780</t>
  </si>
  <si>
    <t>CRISTAL  DE 280 X 661 mm ESPESOR 6 mm CANTOS PULIDOS CON 2 BARRENOS Ø 20 mm TEMPLADO - "CAC'S-PUC"</t>
  </si>
  <si>
    <t>MLECCR00NH070G</t>
  </si>
  <si>
    <t>CRISTAL  DE 288 X 205 mm ESPESOR 6 mm ULTRA CLARO, CANTOS PULIDOS, TEMPLADO - "LRGDC-CR2"</t>
  </si>
  <si>
    <t>MGECCR00850619</t>
  </si>
  <si>
    <t>CRISTAL  DE 290 X 582 mm ESPESOR 4 mm MARCO SANDBLASTEADO Y CANTO PULIDO TEMPLADO - ""CG302M - G5"""</t>
  </si>
  <si>
    <t>MERCCR00770619</t>
  </si>
  <si>
    <t>CRISTAL  DE 290 X 732 mm ESPESOR 4 mm MARCO SANDBLASTEADO Y CANTO PULIDO TEMPLADO - ""CG307M - G5"""</t>
  </si>
  <si>
    <t>MBACCR00510718</t>
  </si>
  <si>
    <t>CRISTAL  DE 290 X 772 mm ESPESOR 6 mm CANTOS PULIDOS TEMPLADO - ""BNMGV71 - G18"""</t>
  </si>
  <si>
    <t>MOBCCR00510718</t>
  </si>
  <si>
    <t>CRISTAL  DE 290 X 772 mm ESPESOR 6 mm CANTOS PULIDOS TEMPLADO - ""OBBNMGV71 - G18"""</t>
  </si>
  <si>
    <t>MMOCCR00ES07K4</t>
  </si>
  <si>
    <t>CRISTAL  DE 294 X 300 mm ESPESOR 6 mm CANTOS PULIDOS ESQUINAS REDONDEADAS RADIO 5 mm TEMPLADO - "MOLP4DCCH-ENIZ"</t>
  </si>
  <si>
    <t>MKRCCR00Y30232</t>
  </si>
  <si>
    <t>CRISTAL  DE 297 X 1745 mm ESPESOR 9 mm CANTOS PULIDOS CON UNA CARA SANDBLASTEADA - "KRCR17 - G78"</t>
  </si>
  <si>
    <t>MLECCR00CB0718</t>
  </si>
  <si>
    <t>CRISTAL  DE 297 X 253 mm ESPESOR 6 mm CANTOS PULIDOS TEMPLADO - "NEXCAPV-VLD"</t>
  </si>
  <si>
    <t>MLECCR00CB07G5</t>
  </si>
  <si>
    <t>CRISTAL  DE 297 X 253 mm ESPESOR 6 mm CANTOS PULIDOS TEMPLADO CON SAQUE DE 75 X 50 mm EN ESQUINA  - "NEXCAPV-VLI"</t>
  </si>
  <si>
    <t>MLECCR00O30713</t>
  </si>
  <si>
    <t>CRISTAL  DE 298 X 248 mm ESPESOR 6 mm CANTOS PULIDOS</t>
  </si>
  <si>
    <t>MTLCCR00Z70718</t>
  </si>
  <si>
    <t>CRISTAL  DE 298 X 681 mm ESPESOR 6 mm CANTOS PULIDOS TEMPLADO - "CAC'S-CP"</t>
  </si>
  <si>
    <t>MLECCR00N30713</t>
  </si>
  <si>
    <t>CRISTAL  DE 300 X 206 mm ESPESOR 6 mm CANTOS PULIDOS - "NVLTEX"</t>
  </si>
  <si>
    <t>MLECCR00BP0713</t>
  </si>
  <si>
    <t>CRISTAL  DE 300 X 445 mm ESPESOR 6 mm CANTOS PULIDOS</t>
  </si>
  <si>
    <t>MCICCR00DN02I8</t>
  </si>
  <si>
    <t>CRISTAL  DE 302 X 400 mm ESPESOR 9 mm CANTOS PULIDOS ESQUINAS REDONDEADAS RADIO 3 mm - "ACRCPUSU"</t>
  </si>
  <si>
    <t>MKOCCR00750428</t>
  </si>
  <si>
    <t>CRISTAL  DE 308 X 1500 mm ESPESOR 12 mm CON CARA SANDBLASTEADA Y CANTOS PULIDOS 2 BARRENOS (CORTE CURVO) - ""CRRC240 - G52"""</t>
  </si>
  <si>
    <t>MKOCCR00750436</t>
  </si>
  <si>
    <t>CRISTAL  DE 308 X 1500 mm ESPESOR 12 mm CON CARA SANDBLASTEADA Y CANTOS PULIDOS 2 BARRENOS (CORTE CURVO) TEMPLADO - ""CRRC240 - G48"""</t>
  </si>
  <si>
    <t>MLECCR00IT07R4</t>
  </si>
  <si>
    <t>CRISTAL  DE 308 X 1978 mm ESPESOR 6 mm CANTOS PULIDOS Y ABRILLANTADOS CON SAQUES Y BARRENO PARA CERRADURA TEMPLADO - "PB4222CHCR6-CRP"</t>
  </si>
  <si>
    <t>MTLCCR00W20718</t>
  </si>
  <si>
    <t>CRISTAL  DE 313 X 531 mm  ESPESOR 6 mm CANTOS PULIDOS TEMPLADO - "TDEMEX42CT6"</t>
  </si>
  <si>
    <t>MVLCCR00330713</t>
  </si>
  <si>
    <t>CRISTAL  DE 315 X 940 mm ESPESOR 6 mm CANTOS PULIDOS - ""C002 - G17"""</t>
  </si>
  <si>
    <t>MLECCR00AS0713</t>
  </si>
  <si>
    <t>CRISTAL  DE 323 X 864 mm ESPESOR 6 mm CANTOS PULIDOS - "VPMA4135CM"</t>
  </si>
  <si>
    <t>MBACCR00440713</t>
  </si>
  <si>
    <t>CRISTAL  DE 325 X 754 mm ESPESOR 6 mm CANTOS PULIDOS - ""GVE - G17"""</t>
  </si>
  <si>
    <t>MLECCR00IS07R8</t>
  </si>
  <si>
    <t>CRISTAL  DE 328 X 2006 mm ESPESOR 6 mm CANTOS PULIDOS Y ABRILLANTADOS TEMPLADO - "PB4222CHCR6-CRL"</t>
  </si>
  <si>
    <t>MLECCR00QP072K</t>
  </si>
  <si>
    <t>CRISTAL  DE 334 X 334 mm ESPESOR 6 mm CANTOS PULIDOS Y ABRILLANTADOS, CON CHAFLAN DE 1 mm EN LAS ARISTAS Y RADIOS DE 6 mm EN LAS ESQUINAS, TEMPLADO - "FERELC11C"</t>
  </si>
  <si>
    <t>MLECCR00560715</t>
  </si>
  <si>
    <t>CRISTAL  DE 335 X 1001 mm ESPESOR 6 mm FILOS MUERTOS - ""C032 - G19"""</t>
  </si>
  <si>
    <t>MLECCR00RZ072Z</t>
  </si>
  <si>
    <t>CRISTAL  DE 336 X 299 mm ESPESOR 6 mm TEMPLADO, CANTOS PULIDOS - "BSGSVI12CR-CRE"</t>
  </si>
  <si>
    <t>MKOCCR00KM0218</t>
  </si>
  <si>
    <t>CRISTAL  DE 347 X 202 mm ESPESOR 9 mm CANTOS PULIDOS TEMPLADO - "FVMESE"</t>
  </si>
  <si>
    <t>MKOCCR00KL0218</t>
  </si>
  <si>
    <t>CRISTAL  DE 347 X 326 mm ESPESOR 9 mm CANTOS PULIDOS TEMPLADO - "FVCHMES"</t>
  </si>
  <si>
    <t>MKOCCR00KK0218</t>
  </si>
  <si>
    <t>CRISTAL  DE 347 X 626 mm ESPESOR 9 mm CANTOS PULIDOS TEMPLADO - "FVGRMES"</t>
  </si>
  <si>
    <t>MBACCR00HB0213</t>
  </si>
  <si>
    <t>CRISTAL  DE 347 X 661 mm ESPESOR 9 mm CANTOS PULIDOS - "BNCR9MUR02"</t>
  </si>
  <si>
    <t>MBACTE00JU0246</t>
  </si>
  <si>
    <t>CRISTAL  DE 347 X 764 mm ESPESOR 9 mm TRANSPARENTE CANTOS PULIDOS - "BNJVCB108-CSICT9"</t>
  </si>
  <si>
    <t>MLECCR00J30713</t>
  </si>
  <si>
    <t>CRISTAL  DE 348 X 1675 mm ESPESOR 6 mm CANTOS PULIDOS</t>
  </si>
  <si>
    <t>MLECCR00J30732</t>
  </si>
  <si>
    <t>CRISTAL  DE 348 X 1675 mm ESPESOR 6 mm CANTOS PULIDOS CON UNA CARA SANDBLASTEADA - "PCREV6"</t>
  </si>
  <si>
    <t>MECCCR00JL1213</t>
  </si>
  <si>
    <t>CRISTAL  DE 350 X 507 mm ESPESOR 19 mm CANTOS PULIDOS - "EGCMLC2MHP-VC60"</t>
  </si>
  <si>
    <t>MCICCR00DP02I8</t>
  </si>
  <si>
    <t>CRISTAL  DE 352 X 400 mm ESPESOR 9 mm CANTOS PULIDOS ESQUINAS REDONDEADAS RADIO 3 mm - "ACRCPUIN"</t>
  </si>
  <si>
    <t>MEKCCR00J40732</t>
  </si>
  <si>
    <t>CRISTAL  DE 356 X 375 mm ESPESOR 6 mm CANTOS PULIDOS CON UNA CARA SANDBLASTEADA</t>
  </si>
  <si>
    <t>MECCCR00JN12S5</t>
  </si>
  <si>
    <t>CRISTAL  DE 357 X 307 mm ESPESOR 19 mm CANTOS PULIDOS CON CHAFLAN DE 3 mm EN LAS ARISTAS - "ECMC22CH-CT"</t>
  </si>
  <si>
    <t>MLECCR00QO02R8</t>
  </si>
  <si>
    <t>CRISTAL  DE 367 X 1139 mm ESPESOR 9 mm CANTOS PULIDOS Y ABRILLANTADOS TEMPLADO - "ITIACV1214-CRV3"</t>
  </si>
  <si>
    <t>MLECCR00QM02R8</t>
  </si>
  <si>
    <t>CRISTAL  DE 368 X 967 mm ESPESOR 6 mm CANTOS PULIDOS Y ABRILLANTADOS TEMPLADO - "ITIACV1214-CRV2"</t>
  </si>
  <si>
    <t>MLECCR00QL02R8</t>
  </si>
  <si>
    <t>CRISTAL  DE 371 X 1143 mm ESPESOR 9 mm CANTOS PULIDOS Y ABRILLANTADOS TEMPLADO - "ITIACV1214-CRV1"</t>
  </si>
  <si>
    <t>MLECCR00A90734</t>
  </si>
  <si>
    <t>CRISTAL  DE 371 X 1174 mm ESPESOR 6 mm CANTO PULIDO FORMA TRAPEZOIDAL - ""TEVHECT"""</t>
  </si>
  <si>
    <t>MVLCCR00120004</t>
  </si>
  <si>
    <t>CRISTAL  DE 377 X 1185 mm  MARCO SANDBLASTEADO Y CANTO PULIDO - ""C093"""</t>
  </si>
  <si>
    <t>MBACCR00450704</t>
  </si>
  <si>
    <t>CRISTAL  DE 385 X 875 mm ESPESOR 6 mm MARCO SANDBLASTEADO Y CANTO PULIDO - ""MPPGVIS - G17"""</t>
  </si>
  <si>
    <t>MLECCR00450730</t>
  </si>
  <si>
    <t>CRISTAL  DE 385 X 875 mm ESPESOR 6 mm SANDBLASTEADO ESPECIAL CANTOS PULIDOS TEMPLADO - ""MPPGVIS - G25"""</t>
  </si>
  <si>
    <t>MVLCCR00K007C2</t>
  </si>
  <si>
    <t>CRISTAL  DE 386 X 607 mm ESPESOR 6 mm CANTOS PULIDOS, 2 BARRENOS DE Ø 1/4" CON ESQUINAS REDONDEADAS RADIO 5 mm TEMPLADO - "VOGMV4ABS-VPC-1"</t>
  </si>
  <si>
    <t>MVKCCR00K007C1</t>
  </si>
  <si>
    <t>CRISTAL  DE 386 X 607 mm ESPESOR 6 mm CANTOS PULIDOS, 2 BARRENOS DE Ø 3/16" CON ESQUINAS REDONDEADAS RADIO 5 mm TEMPLADO - "VOLP4C-CD"</t>
  </si>
  <si>
    <t>MVKCCR002707C1</t>
  </si>
  <si>
    <t>CRISTAL  DE 388 X 607 mm ESPESOR 6 mm CANTOS PULIDOS, 2 BARRENOS DE Ø 3/16" CON ESQUINAS REDONDEADAS RADIO 5 mm TEMPLADO - "VOLP4C-CI"</t>
  </si>
  <si>
    <t>MVKCCR00AY07E6</t>
  </si>
  <si>
    <t>CRISTAL  DE 390 X 325 mm ESPESOR 6 mm CANTOS PULIDOS ESQUINAS REDONDEADAS RADIO 5 mm - "VOLP4C-CEC"</t>
  </si>
  <si>
    <t>MCICCR00FH02J2</t>
  </si>
  <si>
    <t>CRISTAL  DE 400 X 600 mm ESPESOR 9 mm CANTOS PULIDOS ESQUINAS REDONDEADAS RADIO 3 mm TEMPLADO - "CRTRSULA"</t>
  </si>
  <si>
    <t>MCICCR00DO02I8</t>
  </si>
  <si>
    <t>CRISTAL  DE 400 X 762 mm ESPESOR 9 mm CANTOS PULIDOS ESQUINAS REDONDEADAS RADIO 3 mm - "ACRCPCPU"</t>
  </si>
  <si>
    <t>MBACTE00JT0246</t>
  </si>
  <si>
    <t>CRISTAL  DE 408 X 877 mm ESPESOR 9 mm TRANSPARENTE CANTOS PULIDOS - "BNJVCB108-CSCT9"</t>
  </si>
  <si>
    <t>MLECCR00OQ02Y6</t>
  </si>
  <si>
    <t>CRISTAL  DE 418 X 213 mm ESPESOR 9 mm ULTRA CLARO, TEMPLADO - "LRFSBRA-9CR3"</t>
  </si>
  <si>
    <t>MLECCR00GK07N4</t>
  </si>
  <si>
    <t>CRISTAL  DE 418 X 998 mm ESPESOR 6 mm CANTOS PULIDOS CON BARRENO DE Ø 6 mm TEMPLADO - "ACR2C36ABS-C"</t>
  </si>
  <si>
    <t>MACCCR00GK07Q3</t>
  </si>
  <si>
    <t>CRISTAL  DE 418 X 998 mm ESPESOR 6 mm CANTOS PULIDOS CON BARRENO Ø 6 mm Y ESQUINAS REDONDEADAS RADIO 5 mm TEMPLADO - "ACR2C36ABS-C"</t>
  </si>
  <si>
    <t>MLECCR00OW02Y6</t>
  </si>
  <si>
    <t>CRISTAL  DE 422 X 213 mm ESPESOR 9 mm ULTRA CLARO, TEMPLADO - "LRFSBRA-9CR5"</t>
  </si>
  <si>
    <t>MLECCR00OF07Y6</t>
  </si>
  <si>
    <t>CRISTAL  DE 422 X 216 mm ESPESOR 6 mm ULTRA CLARO, TEMPLADO - "LRFSBRA-CR3"</t>
  </si>
  <si>
    <t>MUNCCR00C30733</t>
  </si>
  <si>
    <t>CRISTAL  DE 423 X 619 mm ESPESOR 6 mm CANTOS PULIDOS CON UNA CARA SANDBLASTEADA TEMPLADO - "PCUNAP - G77"</t>
  </si>
  <si>
    <t>MUNCCR00C30718</t>
  </si>
  <si>
    <t>CRISTAL  DE 423 X 619 mm ESPESOR 6 mm CANTOS PULIDOS TEMPLADO - "PCUNAP - G18"</t>
  </si>
  <si>
    <t>MLECCR00GM0218</t>
  </si>
  <si>
    <t>CRISTAL  DE 426 X 426 mm ESPESOR 9 mm CANTOS PULIDOS TEMPLADO - "CFEMC50CT"</t>
  </si>
  <si>
    <t>MVKCCR00BB07C1</t>
  </si>
  <si>
    <t>CRISTAL  DE 428 X 1227 mm ESPESOR 6 mm CANTOS PULIDOS, 2 BARRENOS DE Ø 3/16" CON ESQUINAS REDONDEADAS RADIO 5 mm TEMPLADO - "VOARV3CR-CI"</t>
  </si>
  <si>
    <t>MMOCCR00EN0774</t>
  </si>
  <si>
    <t>CRISTAL  DE 428 X 1265 mm ESPESOR 6 mm CANTOS PULIDOS TEMPLADO - "MOARVPUV"</t>
  </si>
  <si>
    <t>MUNCCR00BU0718</t>
  </si>
  <si>
    <t>CRISTAL  DE 428 X 572 mm ESPESOR 6 mm CANTOS PULIDOS TEMPLADO - "UNAPVV3BCHCPC"</t>
  </si>
  <si>
    <t>MMOCCR00EQ07K4</t>
  </si>
  <si>
    <t>CRISTAL  DE 428 X 635 mm ESPESOR 6 mm CANTOS PULIDOS ESQUINAS REDONDEADAS RADIO 5 mm TEMPLADO - "MOLP4DCCH-PUIZ"</t>
  </si>
  <si>
    <t>MTLCCR00Y107A4</t>
  </si>
  <si>
    <t>CRISTAL  DE 429 X 254 mm ESPESOR 6 mm CANTOS PULIDOS CON BISEL DE 45° EN 2 LADOS TEMPLADO - "VHEVF"</t>
  </si>
  <si>
    <t>MERCCR00C70704</t>
  </si>
  <si>
    <t>CRISTAL  DE 436 X 621 mm ESPESOR 6 mm MARCO SANDBLASTEADO Y CANTO PULIDO - "MERCCR00C70704 -G17-"</t>
  </si>
  <si>
    <t>MERCCR00C60704</t>
  </si>
  <si>
    <t>CRISTAL  DE 436 X 645 mm ESPESOR 6 mm MARCO SANDBLASTEADO Y CANTO PULIDO - "MERCCR00C60704 -G17-"</t>
  </si>
  <si>
    <t>MLECCR00T10780</t>
  </si>
  <si>
    <t>CRISTAL  DE 436 X 850 mm ESPESOR 6 mm CANTOS PULIDOS CON 2 BARRENOS Ø 20 mm TEMPLADO - "TVMVCAC-CPP"</t>
  </si>
  <si>
    <t>MLECCR00Q60718</t>
  </si>
  <si>
    <t>CRISTAL  DE 440 X 273 mm ESPESOR 6 mm CANTOS PULIDOS TEMPLADO - "VHEVF - G18"</t>
  </si>
  <si>
    <t>MVLCCR00LB0718</t>
  </si>
  <si>
    <t>CRISTAL  DE 442 X 420 mm ESPESOR 6 mm CANTOS PULIDOS TEMPLADO - "AT&amp;TGTV-C4"</t>
  </si>
  <si>
    <t>MLECCR00220718</t>
  </si>
  <si>
    <t>CRISTAL  DE 444 X 445 mm ESPESOR 6 mm CANTOS PULIDOS TEMPLADO - "NEXEQV2G-CREP"</t>
  </si>
  <si>
    <t>MLECCR00BL0713</t>
  </si>
  <si>
    <t>CRISTAL  DE 444 X 586 mm ESPESOR 6 mm CANTOS PULIDOS</t>
  </si>
  <si>
    <t>MLECCR00250718</t>
  </si>
  <si>
    <t>CRISTAL  DE 444 X 589 mm ESPESOR 6 mm CANTOS PULIDOS TEMPLADO - "NEXEQV2G-CRPT"</t>
  </si>
  <si>
    <t>MLECCR00040713</t>
  </si>
  <si>
    <t>CRISTAL  DE 445 X 445 mm ESPESOR 6 mm CANTOS PULIDOS</t>
  </si>
  <si>
    <t>MLECCR00M90718</t>
  </si>
  <si>
    <t>CRISTAL  DE 445 X 950 mm ESPESOR 6 mm CANTOS PULIDOS TEMPLADO - "VHNE100050VT"</t>
  </si>
  <si>
    <t>MLECCR00PÑ072A</t>
  </si>
  <si>
    <t>CRISTAL  DE 446  X 234 mm ESPESOR 6 mm CLARO TEMPLADO CON CANTOS PULIDOS Y PELICULA ANTI-IMPACTO ULTRA S-800 DE 3M, BARRENOS SEGUN PLANO, PUERTA DERECHA - "TELVIH-CAPPU2"</t>
  </si>
  <si>
    <t>MLECCR00PÑ071Z</t>
  </si>
  <si>
    <t>CRISTAL  DE 446  X 234 mm ESPESOR 6 mm CLARO TEMPLADO CON CANTOS PULIDOS Y PELICULA ANTI-IMPACTO ULTRA S-800 DE 3M, BARRENOS SEGUN PLANO, PUERTA IZQUIERDA - "TELVIH-CAPPU1"</t>
  </si>
  <si>
    <t>MCICCR00CS0718</t>
  </si>
  <si>
    <t>CRISTAL  DE 450 X 200 mm ESPESOR 6 mm CANTOS PULIDOS TEMPLADO - "CRSEBE"</t>
  </si>
  <si>
    <t>MLECCR00210718</t>
  </si>
  <si>
    <t>CRISTAL  DE 450 X 609 mm ESPESOR 6 mm CANTOS PULIDOS TEMPLADO - "NEXEQV2G-CRFR"</t>
  </si>
  <si>
    <t>MLECCR00N10662</t>
  </si>
  <si>
    <t>CRISTAL  DE 455 X 455 mm ESPESOR 4 mm CANTOS PULIDOS CON SAQUE CENTRAL DE 137 X 137 mm Y UN REDONDEO EN LAS ESQUINAS INTERIORES DE RADIO 1/4" TEMPLADO - "VVCENIEN"</t>
  </si>
  <si>
    <t>MTLCCR00AV0713</t>
  </si>
  <si>
    <t>CRISTAL  DE 456 X 483 mm ESPESOR 6 mm CANTOS PULIDOS - "VTRS69-PCR - G17"</t>
  </si>
  <si>
    <t>MLECCR00BN0713</t>
  </si>
  <si>
    <t>CRISTAL  DE 464 X 462 mm ESPESOR 6 mm CANTOS PULIDOS</t>
  </si>
  <si>
    <t>MLECCR00BN07F6</t>
  </si>
  <si>
    <t>CRISTAL  DE 464 X 462 mm ESPESOR 6 mm CANTOS PULIDOS CON CORTE DE 28 X 28 mm EN UNA ESQUINA TEMPLADO - "NEXEQV2G-CRS"</t>
  </si>
  <si>
    <t>MLECCR00BM0713</t>
  </si>
  <si>
    <t>CRISTAL  DE 464 X 609 mm ESPESOR 6 mm CANTOS PULIDOS</t>
  </si>
  <si>
    <t>MLECCR00BM0718</t>
  </si>
  <si>
    <t>CRISTAL  DE 464 X 609 mm ESPESOR 6 mm CANTOS PULIDOS TEMPLADO - "NEXEQV2G-CRLT"</t>
  </si>
  <si>
    <t>MLECCR00R10780</t>
  </si>
  <si>
    <t>CRISTAL  DE 464 X 815 mm ESPESOR 6 mm CANTOS PULIDOS CON 2 BARRENOS Ø 20 mm TEMPLADO - "VVCENIPV"</t>
  </si>
  <si>
    <t>MLECCR00N70764</t>
  </si>
  <si>
    <t>CRISTAL  DE 464 X 901 mm ESPESOR 6 mm CANTOS PULIDOS CON 2 BARRENOS Ø 1" TEMPLADO - "VVCENIPV"</t>
  </si>
  <si>
    <t>MBACCR00HC0213</t>
  </si>
  <si>
    <t>CRISTAL  DE 466 X 772 mm ESPESOR 9 mm CANTOS PULIDOS - "BNCR9MUR03"</t>
  </si>
  <si>
    <t>MLECCR00ÑV020E</t>
  </si>
  <si>
    <t>CRISTAL  DE 467 X 213 mm ESPESOR 9 mm CON BARRENOS SEGUN PLANO, ULTRA CLARO, CANTOS PULIDOS, TEMPLADO - "PCV12X29-CR5"</t>
  </si>
  <si>
    <t>MCICCR00FJ02J2</t>
  </si>
  <si>
    <t>CRISTAL  DE 468 X 600 mm ESPESOR 9 mm CANTOS PULIDOS ESQUINAS REDONDEADAS RADIO 3 mm TEMPLADO - "CRTRIN"</t>
  </si>
  <si>
    <t>MMOCCR00KC07Q3</t>
  </si>
  <si>
    <t>CRISTAL  DE 470 X 1234 mm ESPESOR 6 mm CANTOS PULIDOS CON BARRENO Ø 6 mm Y ESQUINAS REDONDEADAS RADIO 5 mm TEMPLADO - "CCCVGO1000LABS-C"</t>
  </si>
  <si>
    <t>MTLCCR00O006C3</t>
  </si>
  <si>
    <t>CRISTAL  DE 470 X 470 mm ESPESOR 4 mm CANTOS PULIDOS CON SAQUE CENTRAL DE 137 X 137 mm Y UN REDONDEO EN LAS ESQUINAS INTERIORES DE RADIO 1/4" TEMPLADO - "VVCENIEN-SB"</t>
  </si>
  <si>
    <t>MLECCR00R30758</t>
  </si>
  <si>
    <t>CRISTAL  DE 470 X 825 mm ESPESOR 6 mm CON CANTOS PULIDOS Y 4 BARRENOS DE Ø 1/2" TEMPLADO - "VVCENIVF"</t>
  </si>
  <si>
    <t>MLECCR00N60758</t>
  </si>
  <si>
    <t>CRISTAL  DE 470 X 911 mm ESPESOR 6 mm CON CANTOS PULIDOS Y 4 BARRENOS DE Ø 1/2" TEMPLADO - "VVCENIVF"</t>
  </si>
  <si>
    <t>MTLCCR00Y406B1</t>
  </si>
  <si>
    <t>CRISTAL  DE 475 X 475 mm ESPESOR 4 mm CANTOS PULIDOS CON SAQUE CENTRAL DE 130 X 130 mm Y UN REDONDEO EN LAS ESQUINAS INTERIORES DE RADIO 1/4" TEMPLADO - "VCTMS-EC"</t>
  </si>
  <si>
    <t>MTLCCR00Y406A8</t>
  </si>
  <si>
    <t>CRISTAL  DE 475 X 475 mm ESPESOR 4 mm CANTOS PULIDOS CON SAQUE CENTRAL DE 136 X 136 mm Y UN REDONDEO EN LAS ESQUINAS INTERIORES DE RADIO 1/4" TEMPLADO - "VCTMS-EC"</t>
  </si>
  <si>
    <t>MTLCCR00P007C4</t>
  </si>
  <si>
    <t>CRISTAL  DE 484 X 1064 mm ESPESOR 6 mm CANTOS PULIDOS, 2 BARRENOS DE Ø 20 mm, 2 BARRENOS DE Ø 16 mm, 1 SAQUE SUPERIOR DE 28 X 34 mm Y 1 DE 28 X 41 mm TEMPLADO - "VTDATPV-SB"</t>
  </si>
  <si>
    <t>MBACCR00FV07M1</t>
  </si>
  <si>
    <t>CRISTAL  DE 484 X 1884 mm ESPESOR 6 mm CANTOS PULIDOS CON FRANJA DE PINTURA SATINADA POR AMBAS CARAS DE 1584 mm DE ALTURA A PARTIR DE 150 mm, CON 4 BARRENOS DE Ø 5/8" TEMPLADO - "CRMAES2"</t>
  </si>
  <si>
    <t>MTLCCR00R00799</t>
  </si>
  <si>
    <t>CRISTAL  DE 486 X 1071 mm ESPESOR 6 mm CON CANTOS PULIDOS CON 4 BARRENOS DE Ø 1/2" TEMPLADO - "VVCENIVF-SB"</t>
  </si>
  <si>
    <t>MLECCR00R20758</t>
  </si>
  <si>
    <t>CRISTAL  DE 486 X 825 mm ESPESOR 6 mm CON CANTOS PULIDOS Y 4 BARRENOS DE Ø 1/2" TEMPLADO - "VCDEXNIVL"</t>
  </si>
  <si>
    <t>MTLCCR00Y607A1</t>
  </si>
  <si>
    <t>CRISTAL  DE 486 X 899 mm ESPESOR 6 mm CANTOS PULIDOS, 2 BARRENOS DE Ø 20 mm, 2 BARRENOS DE Ø 16 mm, 1 SAQUES SUPERIOR DE 28 X 49 mm Y 1 DE 28 X 34 mm TEMPLADO - "VCTMS-PC"</t>
  </si>
  <si>
    <t>MLECCR00N50758</t>
  </si>
  <si>
    <t>CRISTAL  DE 486 X 911 mm ESPESOR 6 mm CON CANTOS PULIDOS Y 4 BARRENOS DE Ø 1/2" TEMPLADO - "VVCENIVL"</t>
  </si>
  <si>
    <t>MTLCCR00Y507A2</t>
  </si>
  <si>
    <t>CRISTAL  DE 487 X 487 mm ESPESOR 6 mm CON CANTOS PULIDOS, 4 BARRENOS Ø 1/2", 4 BARRENOS 5/16" Y 1 BARRENO CENTRAL Ø 1" TEMPLADO - "VCTMS-TC"</t>
  </si>
  <si>
    <t>MTLCCR00Y70799</t>
  </si>
  <si>
    <t>CRISTAL  DE 492 X 906 mm ESPESOR 6 mm CON CANTOS PULIDOS CON 4 BARRENOS DE Ø 1/2" TEMPLADO - "VCTMS-CP"</t>
  </si>
  <si>
    <t>MLECCR00600715</t>
  </si>
  <si>
    <t>CRISTAL  DE 494 X 1256 mm ESPESOR 6 mm FILOS MUERTOS - ""CFCVB2 - G28"""</t>
  </si>
  <si>
    <t>MLECCR00QS02R8</t>
  </si>
  <si>
    <t>CRISTAL  DE 500 X 1058 mm ESPESOR 9 mm CANTOS PULIDOS Y ABRILLANTADOS TEMPLADO - "ELVIACC1200-LCT"</t>
  </si>
  <si>
    <t>MTLCCR00Q00799</t>
  </si>
  <si>
    <t>CRISTAL  DE 500 X 1071 mm ESPESOR 6 mm CON CANTOS PULIDOS CON 4 BARRENOS DE Ø 1/2" TEMPLADO - "VVCENIVL-SB"</t>
  </si>
  <si>
    <t>MLECCR00QT02R8</t>
  </si>
  <si>
    <t>CRISTAL  DE 500 X 1116 mm ESPESOR 9 mm CANTOS PULIDOS Y ABRILLANTADOS TEMPLADO - "ELVIACC1200-ETR"</t>
  </si>
  <si>
    <t>MVLCCR00320713</t>
  </si>
  <si>
    <t>CRISTAL  DE 500 X 1310 mm ESPESOR 6 mm CANTOS PULIDOS - ""C001 - G17"""</t>
  </si>
  <si>
    <t>MTLCCR00S007C5</t>
  </si>
  <si>
    <t>CRISTAL  DE 502 X 502 mm ESPESOR 6 mm CON CANTOS PULIDOS, 4 BARRENOS Ø 1/2", 4 BARRENOS 5/16", 1 BARRENO CENTRAL Ø 1" Y 1 BARRENO Ø 5/16" EN ESQUINA TEMPLADO - "VTDATVT-SB"</t>
  </si>
  <si>
    <t>MTLCCR00Y80799</t>
  </si>
  <si>
    <t>CRISTAL  DE 502 X 906 mm ESPESOR 6 mm CON CANTOS PULIDOS CON 4 BARRENOS DE Ø 1/2" TEMPLADO - "VCTMS-CL"</t>
  </si>
  <si>
    <t>MP4CCR00HV02O1</t>
  </si>
  <si>
    <t>CRISTAL  DE 504 X 2410 mm ESPESOR 9 mm CANTOS PULIDOS Y ABRILLANTADOS - "P4CRST504"</t>
  </si>
  <si>
    <t>MLECCR00U10713</t>
  </si>
  <si>
    <t>CRISTAL  DE 507 X 360 mm ESPESOR 6 mm CANTOS PULIDOS - "STCRR4060"</t>
  </si>
  <si>
    <t>MTLCCR00X80718</t>
  </si>
  <si>
    <t>CRISTAL  DE 515 X 254 mm ESPESOR 6 mm CANTOS PULIDOS TEMPLADO - "VHEVL"</t>
  </si>
  <si>
    <t>MKRCCR00KA0213</t>
  </si>
  <si>
    <t>CRISTAL  DE 517 X 2306 mm ESPESOR 9 mm CANTOS PULIDOS - "KRCR529TSGCOP"</t>
  </si>
  <si>
    <t>MLECCR00Q70718</t>
  </si>
  <si>
    <t>CRISTAL  DE 519 X 273 mm ESPESOR 6 mm CANTOS PULIDOS TEMPLADO - "VHEVL - G18"</t>
  </si>
  <si>
    <t>MLECCR00QJ072J</t>
  </si>
  <si>
    <t>CRISTAL  DE 525 X 448 mm ESPESOR 6 mm CANTOS PULIDOS Y ABRILLANTADOS TEMPLADO CON RADIOS SEGUN EL PLANO - "BSM5351-CR"</t>
  </si>
  <si>
    <t>MTLCCR00CN0776</t>
  </si>
  <si>
    <t>CRISTAL  DE 526 X 552 mm ESPESOR 6 mm CON SERIGRAFIA BLANCA POR UNA CARA CANTOS PULIDOS TEMPLADO - "REC-VIP"</t>
  </si>
  <si>
    <t>MTLCCR00W80718</t>
  </si>
  <si>
    <t>CRISTAL  DE 538 X 254 mm ESPESOR 6 mm CANTOS PULIDOS TEMPLADO - "VHNI4VL-2/VHDAT'S-VL-2"</t>
  </si>
  <si>
    <t>MLECCR00H20718</t>
  </si>
  <si>
    <t>CRISTAL  DE 538 X 273 mm ESPESOR 6 mm CANTOS PULIDOS TEMPLADO - "VHNI4VL - G18"</t>
  </si>
  <si>
    <t>MKOCCR00C50428</t>
  </si>
  <si>
    <t>CRISTAL  DE 540 X 1782 mm ESPESOR 12 mm CON CARA SANDBLASTEADA Y CANTOS PULIDOS 3 BARRENOS (CORTE CURVO) - "CRRC90 - G52"</t>
  </si>
  <si>
    <t>MKOCCR00C50436</t>
  </si>
  <si>
    <t>CRISTAL  DE 540 X 1782 mm ESPESOR 12 mm CON CARA SANDBLASTEADA Y CANTOS PULIDOS 3 BARRENOS (CORTE CURVO) TEMPLADO - "CRRC90 - G53"</t>
  </si>
  <si>
    <t>MLECCR00QV022N</t>
  </si>
  <si>
    <t>CRISTAL  DE 542 X 1022 mm ESPESOR 9 mm CANTOS PULIDOS Y ABRILLANTADOS, CON UNA PERFORACION CONFORME A PLANO, TEMPLADO - "ELVIACC1200-PCT"</t>
  </si>
  <si>
    <t>MP4CCR00JU02O1</t>
  </si>
  <si>
    <t>CRISTAL  DE 542 X 2410 mm ESPESOR 9 mm CANTOS PULIDOS Y ABRILLANTADOS - "P4CRST542"</t>
  </si>
  <si>
    <t>MLECCR00T60752</t>
  </si>
  <si>
    <t>CRISTAL  DE 543 X 559 mm ESPESOR 6 mm MARCO SANDBLASTEADO PERIMETRAL DE 40 mm CON CANTOS PULIDOS - "TVEXCC-V"</t>
  </si>
  <si>
    <t>MLECCR00B10713</t>
  </si>
  <si>
    <t>CRISTAL  DE 546 X 1148 mm ESPESOR 6 mm CANTOS PULIDOS - ""VHCVT"""</t>
  </si>
  <si>
    <t>MLECCR00P60718</t>
  </si>
  <si>
    <t>CRISTAL  DE 548 X 273 mm ESPESOR 6 mm CANTOS PULIDOS TEMPLADO</t>
  </si>
  <si>
    <t>MLECCR00OJ070G</t>
  </si>
  <si>
    <t>CRISTAL  DE 550 X 300 mm ESPESOR 6 mm ULTRA CLARO, CANTOS PULIDOS, TEMPLADO - "LRBGDWUOSSD-ENT"</t>
  </si>
  <si>
    <t>MUNCCR00T70732</t>
  </si>
  <si>
    <t>CRISTAL  DE 550 X 350 mm ESPESOR 6 mm CANTOS PULIDOS CON UNA CARA SANDBLASTEADA</t>
  </si>
  <si>
    <t>MLECCR00P50718</t>
  </si>
  <si>
    <t>CRISTAL  DE 552 X 273 mm ESPESOR 6 mm CANTOS PULIDOS TEMPLADO</t>
  </si>
  <si>
    <t>MLECCR00OT070G</t>
  </si>
  <si>
    <t>CRISTAL  DE 553 X 300 mm ESPESOR 6 mm ULTRA CLARO, CANTOS PULIDOS, TEMPLADO - "LRBGDWUOSSD-CEN"</t>
  </si>
  <si>
    <t>MLECCR00P80772</t>
  </si>
  <si>
    <t>CRISTAL  DE 555 X 555 mm ESPESOR 6 mm CANTOS PULIDOS CON SAQUE CENTRAL DE 128 X 128 mm Y UN REDONDEO EN LAS ESQUINAS INTERIORES DE RADIO 1/4" TEMPLADO</t>
  </si>
  <si>
    <t>MLECCR00P70718</t>
  </si>
  <si>
    <t>CRISTAL  DE 559 X 550 mm ESPESOR 6 mm CANTOS PULIDOS TEMPLADO</t>
  </si>
  <si>
    <t>MTLCCR00Z50718</t>
  </si>
  <si>
    <t>CRISTAL  DE 560 X 282 mm ESPESOR 6 mm CANTOS PULIDOS TEMPLADO - "CAC'S-ENC"</t>
  </si>
  <si>
    <t>MLECCR00O60768</t>
  </si>
  <si>
    <t>CRISTAL  DE 562 X 555 mm ESPESOR 6 mm CANTOS PULIDOS CON SAQUE CENTRAL DE 210 x 210 mm Y UN REDONDEO EN LAS ESQUINAS INTERIORES DE RADIO 1/4" TEMPLADO</t>
  </si>
  <si>
    <t>MLECCR00O90765</t>
  </si>
  <si>
    <t>CRISTAL  DE 564 x 1126 mm ESPESOR 6 mm CANTOS PULIDOS CON 2 BARRENOS Ø 19 mm TEMPLADO</t>
  </si>
  <si>
    <t>MLECCR00R90780</t>
  </si>
  <si>
    <t>CRISTAL  DE 564 X 892 mm ESPESOR 6 mm CANTOS PULIDOS CON 2 BARRENOS Ø 20 mm TEMPLADO -- VVCCNIPV</t>
  </si>
  <si>
    <t>MLECCR00I30773</t>
  </si>
  <si>
    <t>CRISTAL  DE 566 X 1007 mm ESPESOR 6 mm CON CANTOS PULIDOS, 2 BARRENOS DE Ø 25 mm, 2 BARRENOS DE 16 mm Y 2 SAQUES DE 28 X 34 mm TEMPLADO</t>
  </si>
  <si>
    <t>MVLCCR00MN02Y6</t>
  </si>
  <si>
    <t>CRISTAL  DE 566 X 401 mm ESPESOR 9 mm ULTRA CLARO, TEMPLADO - "LRACFC-CRL1"</t>
  </si>
  <si>
    <t>MLECCR00QN071Q</t>
  </si>
  <si>
    <t>CRISTAL  DE 567 X 967 mm ESPESOR 6 mm CANTOS PULIDOS Y ABRILLANTADOS, CON 3 PERFORACIONES CONFORME A PLANO, TEMPLADO - "ITIACV1214-CP1"</t>
  </si>
  <si>
    <t>MLECCR00QN072B</t>
  </si>
  <si>
    <t>CRISTAL  DE 567 X 967 mm ESPESOR 6 mm CANTOS PULIDOS Y ABRILLANTADOS, CON 5 PERFORACIONES SEGUN PLANO, TEMPLADO - "ITIACV1214-CP2"</t>
  </si>
  <si>
    <t>MLECCR00IV07R4</t>
  </si>
  <si>
    <t>CRISTAL  DE 568 X 1468 mm ESPESOR 6 mm CANTOS PULIDOS CON BARRENO Ø 1/4" ESQUINAS REDONDEADAS RADIO 5 mm TEMPLADO - "CCGAB47HP-C"</t>
  </si>
  <si>
    <t>MP4CCR00HU02O1</t>
  </si>
  <si>
    <t>CRISTAL  DE 569 X 2410 mm ESPESOR 9 mm CANTOS PULIDOS Y ABRILLANTADOS - "P4CRST569"</t>
  </si>
  <si>
    <t>MLECCR00R80758</t>
  </si>
  <si>
    <t>CRISTAL  DE 569 X 897 mm ESPESOR 6 mm CON CANTOS PULIDOS Y 4 BARRENOS DE Ø 1/2" TEMPLADO - "VVCCNIVF"</t>
  </si>
  <si>
    <t>MLECCR00E20739</t>
  </si>
  <si>
    <t>CRISTAL  DE 570 X 1011 mm ESPESOR 6 mm CON CANTOS PULIDOS Y 4 BARRENOS DE Ø 1/2" - "TEVVCPO"</t>
  </si>
  <si>
    <t>MLECCR00E20758</t>
  </si>
  <si>
    <t>CRISTAL  DE 570 X 1011 mm ESPESOR 6 mm CON CANTOS PULIDOS Y 4 BARRENOS DE Ø 1/2" TEMPLADO</t>
  </si>
  <si>
    <t>MLECCR00O80758</t>
  </si>
  <si>
    <t>CRISTAL  DE 570 x 1136 mm ESPESOR 6 mm CON CANTOS PULIDOS Y 4 BARRENOS DE Ø 1/2" TEMPLADO</t>
  </si>
  <si>
    <t>MKRCCR00II0213</t>
  </si>
  <si>
    <t>CRISTAL  DE 570 X 2295 mm ESPESOR 9 mm CANTOS PULIDOS -- KRCR5759TSGCOP</t>
  </si>
  <si>
    <t>MLECCR00810765</t>
  </si>
  <si>
    <t>CRISTAL  DE 572 X 1320 mm ESPESOR 6 mm CANTOS PULIDOS CON 2 BARRENOS Ø 19 mm TEMPLADO</t>
  </si>
  <si>
    <t>MLECCR00NO060L</t>
  </si>
  <si>
    <t>CRISTAL  DE 573 X 573 mm ESPESOR 5 mm CON SAQUE CENTRAL DE 156 X 156 mm Y UN REDONDEO EN LAS ESQUINAS INTERIORES DE RADIO 1/4", CANTOS PULIDOS, TEMPLADO - "TEVHSU-EN"</t>
  </si>
  <si>
    <t>MLECCR00LX07X1</t>
  </si>
  <si>
    <t>CRISTAL  DE 574 X 1259 mm ESPESOR 6 mm CANTOS PULIDOS, PARA BISAGRAS Y CERRADURA, TEMPLADO CON PELICULA TRANSPARENTE DE SEGURIDAD EN 1 CARA - ADLIGLAS-PRT</t>
  </si>
  <si>
    <t>MKRCCR00IJ0213</t>
  </si>
  <si>
    <t>CRISTAL  DE 575 X 2295 mm ESPESOR 9 mm CANTOS PULIDOS - "KRCR5809TSGCOP"</t>
  </si>
  <si>
    <t>MTLCCR00W40698</t>
  </si>
  <si>
    <t>CRISTAL  DE 575 X 575 mm ESPESOR 4 mm CANTOS PULIDOS CON SAQUE CENTRAL DE 129 X 129 mm Y UN REDONDEO EN LAS ESQUINAS INTERIORES DE RADIO 1/4" TEMPLADO - "VTDATEN"</t>
  </si>
  <si>
    <t>MTLCCR00W40772</t>
  </si>
  <si>
    <t>CRISTAL  DE 575 X 575 mm ESPESOR 4 mm CANTOS PULIDOS CON SAQUE CENTRAL DE 130 X 130 mm Y UN REDONDEO EN LAS ESQUINAS INTERIORES DE RADIO 1/4" TEMPLADO - "VVCNIEN"</t>
  </si>
  <si>
    <t>MTLCCR00W407B3</t>
  </si>
  <si>
    <t>CRISTAL  DE 575 X 575 mm ESPESOR 4 mm CANTOS PULIDOS CON SAQUE CENTRAL DE 156 X 156 mm Y UN REDONDEO EN LAS ESQUINAS INTERIORES DE RADIO 1/4" TEMPLADO - "VTDATEN"</t>
  </si>
  <si>
    <t>MTLCCR00Z60718</t>
  </si>
  <si>
    <t>CRISTAL  DE 575 X 681 mm ESPESOR 6 mm CANTOS PULIDOS TEMPLADO - "CAC'S-CL"</t>
  </si>
  <si>
    <t>MTLCCR00G007B8</t>
  </si>
  <si>
    <t>CRISTAL  DE 576 X 1117 mm ESPESOR 6 mm CANTOS PULIDOS, 2 BARRENOS DE Ø 20 mm, 2 BARRENOS DE Ø 16 mm, 1 SAQUE SUPERIOR DE 28 X 34 mm Y 1 DE 28 X 34 mm TEMPLADO - "VVPCOPPV"</t>
  </si>
  <si>
    <t>MVLCCR00MM02Y5</t>
  </si>
  <si>
    <t>CRISTAL  DE 576 X 390  mm ESPESOR 6 mm CON 1 BARRENO DE Ø 26 mm, ULTRA CLARO, TEMPLADO - "LRACFC-CRP1"</t>
  </si>
  <si>
    <t>MLECCR00S70780</t>
  </si>
  <si>
    <t>CRISTAL  DE 578 X 1113 mm ESPESOR 6 mm CANTOS PULIDOS CON 2 BARRENOS Ø 20 mm, 2 BARRENOS Ø 15 mm Y DOS SAQUES EN ESQUINA DE 27 X 33 mm TEMPLADO - "VVCC&amp;APV - "</t>
  </si>
  <si>
    <t>MTLCCR00EH0218</t>
  </si>
  <si>
    <t>CRISTAL  DE 578 X 388  mm ESPESOR 6 mm CANTOS PULIDOS TEMPLADO - "TCVR42HP-VL"</t>
  </si>
  <si>
    <t>ME4CCR00JP0713</t>
  </si>
  <si>
    <t>CRISTAL  DE 580 X 282 mm ESPESOR 6 mm CANTOS PULIDOS - "CR603028"</t>
  </si>
  <si>
    <t>MLECCR00AI07E5</t>
  </si>
  <si>
    <t>CRISTAL  DE 580 X 815 mm ESPESOR 6 mm MARCO SANDBLASTEADO CON DIVISION CENTRAL HORIZONTAL Y CANTO PULIDO - "CRIIFAIA"</t>
  </si>
  <si>
    <t>MERCCR00DW0732</t>
  </si>
  <si>
    <t>CRISTAL  DE 581 X 682 mm ESPESOR 6 mm CANTOS PULIDOS CON UNA CARA SANDBLASTEADA - "CIA2MLE"</t>
  </si>
  <si>
    <t>MERCCR00DW0704</t>
  </si>
  <si>
    <t>CRISTAL  DE 581 X 682 mm ESPESOR 6 mm MARCO SANDBLASTEADO Y CANTO PULIDO - "CIA2M"</t>
  </si>
  <si>
    <t>MSECCR008507L3</t>
  </si>
  <si>
    <t>CRISTAL  DE 582 X 290 mm ESPESOR 6 mm CANTOS PULIDOS MARCO SANDBLASTEADO PERIMETRAL SUPERIOR DE 70 mm, INFERIOR DE 80 mm Y LATERALES DE 55 mm TEMPLADO - "SGVV2E14"</t>
  </si>
  <si>
    <t>MSECCR00850704</t>
  </si>
  <si>
    <t>CRISTAL  DE 582 X 290 mm ESPESOR 6 mm MARCO SANDBLASTEADO Y CANTO PULIDO - "CG302M - G17"</t>
  </si>
  <si>
    <t>MSECCR00850719</t>
  </si>
  <si>
    <t>CRISTAL  DE 582 X 290 mm ESPESOR 6 mm MARCO SANDBLASTEADO Y CANTO PULIDO TEMPLADO - "CG320M - G18"</t>
  </si>
  <si>
    <t>MSECCR00850716</t>
  </si>
  <si>
    <t>CRISTAL  DE 582 X 290 mm ESPESOR 6 mm MARCO Y LINEAS SANDBLASTEADAS Y CANTO PULIDO - "CG302ML - G17"</t>
  </si>
  <si>
    <t>MLECCR00LW0758</t>
  </si>
  <si>
    <t>CRISTAL  DE 583 X 1259 mm ESPESOR 6 mm CON CANTOS PULIDOS Y 4 BARRENOS DE Ø 1/2" TEMPLADO CON PELICULA TRANSPARENTE DE SEGURIDAD EN 1 CARA - "ADLIGLAS-LAT"</t>
  </si>
  <si>
    <t>MLECCR00LV0799</t>
  </si>
  <si>
    <t>CRISTAL  DE 583 X 583 mm ESPESOR 6 mm CON CANTOS PULIDOS CON 4 BARRENOS DE Ø 1/2" TEMPLADO CON PELICULA TRANSPARENTE DE SEGURIDAD EN 1 CARA - "ADLIGLAS-TAP"</t>
  </si>
  <si>
    <t>MTLCCR00Z207A1</t>
  </si>
  <si>
    <t>CRISTAL  DE 584 X 1042 mm ESPESOR 6 mm CANTOS PULIDOS, 2 BARRENOS DE Ø 20 mm, 2 BARRENOS DE Ø 16 mm, 1 SAQUES SUPERIOR DE 28 X 49 mm Y 1 DE 28 X 34 mm TEMPLADO - "VTDATPV"</t>
  </si>
  <si>
    <t>MTLCCR00Z30799</t>
  </si>
  <si>
    <t>CRISTAL  DE 584 X 1046 mm ESPESOR 6 mm CON CANTOS PULIDOS CON 4 BARRENOS DE Ø 1/2" TEMPLADO - "VTDATVF"</t>
  </si>
  <si>
    <t>MLECCR00S60758</t>
  </si>
  <si>
    <t>CRISTAL  DE 584 X 1122 mm ESPESOR 6 mm CON CANTOS PULIDOS Y 4 BARRENOS DE Ø 1/2" TEMPLADO - "VVCC&amp;AVF - "</t>
  </si>
  <si>
    <t>MTLCCR00W30740</t>
  </si>
  <si>
    <t>CRISTAL  DE 584 X 584 mm ESPESOR 6 mm CON CANTOS PULIDOS, 4 BARRENOS DE Ø 1/2", 4 BARRENOS Ø 5/16" Y 1 BARRENO CENTRAL DE Ø 1" TEMPLADO - "VVCNIVT-N"</t>
  </si>
  <si>
    <t>MLECCR00B20740</t>
  </si>
  <si>
    <t>CRISTAL  DE 584 X 592 mm ESPESOR 6 mm CON CANTOS PULIDOS, 4 BARRENOS DE Ø 1/2", 4 BARRENOS Ø 5/16" Y 1 BARRENO CENTRAL DE Ø 1" TEMPLADO</t>
  </si>
  <si>
    <t>MLECCR00B20741</t>
  </si>
  <si>
    <t>CRISTAL  DE 584 X 592 mm ESPESOR 6 mm CON CANTOS PULIDOS, 4 BARRENOS DE Ø 1/2", 4 BARRENOS Ø 5/16" Y 1 BARRENO Ø 1/2" -- VVCNIVT</t>
  </si>
  <si>
    <t>MEKCCR00B20716</t>
  </si>
  <si>
    <t>CRISTAL  DE 584 X 592 mm ESPESOR 6 mm MARCO Y LINEAS SANDBLASTEADAS Y CANTO PULIDO - ""EKCM2ML - G17"""</t>
  </si>
  <si>
    <t>MTLCCR00W50794</t>
  </si>
  <si>
    <t>CRISTAL  DE 584 X 993 mm ESPESOR 6 mm CANTOS PULIDOS, 2 BARRENOS DE Ø 20 mm, 2 BARRENOS DE 16 mm, 1 SAQUES SUPERIOR DE 28 X 49 mm Y 1 DE 28 X 34 mm TEMPLADO - "VVCNIPV-N"</t>
  </si>
  <si>
    <t>MTLCCR00W70799</t>
  </si>
  <si>
    <t>CRISTAL  DE 584 X 997 mm ESPESOR 6 mm CON CANTOS PULIDOS CON 4 BARRENOS DE Ø 1/2" TEMPLADO - "VTDATVF"</t>
  </si>
  <si>
    <t>MTLCCR00W70758</t>
  </si>
  <si>
    <t>CRISTAL  DE 584 X 997 mm ESPESOR 6 mm CON CANTOS PULIDOS Y 4 BARRENOS DE Ø 1/2" TEMPLADO - "VVCNIVF"</t>
  </si>
  <si>
    <t>MERCTE00JV0704</t>
  </si>
  <si>
    <t>CRISTAL  DE 585 X 1065 mm ESPESOR 6 mm MARCO SANDBLASTEADO Y CANTO PULIDO - "CB21065M"</t>
  </si>
  <si>
    <t>MERCTE00JV0716</t>
  </si>
  <si>
    <t>CRISTAL  DE 585 X 1065 mm ESPESOR 6 mm MARCO Y LINEAS SANDBLASTEADAS Y CANTO PULIDO - "CB21065ML"</t>
  </si>
  <si>
    <t>MERCCR00360716</t>
  </si>
  <si>
    <t>CRISTAL  DE 585 X 1066 mm ESPESOR 6 mm MARCO Y LINEAS SANDBLASTEADAS Y CANTO PULIDO - ""ACA2ML - G17"""</t>
  </si>
  <si>
    <t>MERCCR00430704</t>
  </si>
  <si>
    <t>CRISTAL  DE 585 X 1355 mm ESPESOR 6 mm MARCO SANDBLASTEADO Y CANTO PULIDO - ""CVB2M - G17"""</t>
  </si>
  <si>
    <t>MERCCR00430716</t>
  </si>
  <si>
    <t>CRISTAL  DE 585 X 1355 mm ESPESOR 6 mm MARCO Y LINEAS SANDBLASTEADAS Y CANTO PULIDO - "CVB2ML - G17"</t>
  </si>
  <si>
    <t>MERCCR00Q10704</t>
  </si>
  <si>
    <t>CRISTAL  DE 585 X 1774 mm ESPESOR 6 mm MARCO SANDBLASTEADO Y CANTO PULIDO - "CVA2M - G17"</t>
  </si>
  <si>
    <t>MERCCR00G20704</t>
  </si>
  <si>
    <t>CRISTAL  DE 585 X 225 mm ESPESOR 6 mm MARCO SANDBLASTEADO Y CANTO PULIDO - "CM2M - G17"</t>
  </si>
  <si>
    <t>MERCCR00G20716</t>
  </si>
  <si>
    <t>CRISTAL  DE 585 X 225 mm ESPESOR 6 mm MARCO Y LINEAS SANDBLASTEADAS Y CANTO PULIDO - "CM2ML - G17"</t>
  </si>
  <si>
    <t>MERCCR00D10732</t>
  </si>
  <si>
    <t>CRISTAL  DE 585 X 375 mm ESPESOR 6 mm CANTOS PULIDOS CON UNA CARA SANDBLASTEADA - "CI2MTE"</t>
  </si>
  <si>
    <t>MERCCR00D107O4</t>
  </si>
  <si>
    <t>CRISTAL  DE 585 X 375 mm ESPESOR 6 mm CON SERIGRAFIA BLANCA POR UNA CARA (CON PROCESO DE PINTURA CERAMICA RECOCIDA) CANTOS PULIDOS - "CI2MCB"</t>
  </si>
  <si>
    <t>MERCCR00D10704</t>
  </si>
  <si>
    <t>CRISTAL  DE 585 X 375 mm ESPESOR 6 mm MARCO SANDBLASTEADO Y CANTO PULIDO - "CI2M"</t>
  </si>
  <si>
    <t>MERCCR00D10716</t>
  </si>
  <si>
    <t>CRISTAL  DE 585 X 375 mm ESPESOR 6 mm MARCO Y LINEAS SANDBLASTEADAS Y CANTO PULIDO - "CI2ML - G17"</t>
  </si>
  <si>
    <t>MERCCR00O50704</t>
  </si>
  <si>
    <t>CRISTAL  DE 585 X 412 mm ESPESOR 6 mm MARCO SANDBLASTEADO Y CANTO PULIDO - "CA2M - G17"</t>
  </si>
  <si>
    <t>MERCCR00O50716</t>
  </si>
  <si>
    <t>CRISTAL  DE 585 X 412 mm ESPESOR 6 mm MARCO Y LINEAS SANDBLASTEADAS Y CANTO PULIDO - "CA2ML - G17"</t>
  </si>
  <si>
    <t>MERCCR00I80704</t>
  </si>
  <si>
    <t>CRISTAL  DE 585 X 515 mm ESPESOR 6 mm MARCO SANDBLASTEADO Y CANTO PULIDO</t>
  </si>
  <si>
    <t>MERCCR00650619</t>
  </si>
  <si>
    <t>CRISTAL  DE 585 X 645 mm ESPESOR 4 mm MARCO SANDBLASTEADO Y CANTO PULIDO TEMPLADO - ""CB2M - G5"""</t>
  </si>
  <si>
    <t>MERCCR00650620</t>
  </si>
  <si>
    <t>CRISTAL  DE 585 X 645 mm ESPESOR 4 mm MARCO Y LINEAS SANDBLASTEADAS Y CANTO PULIDO TEMPLADO - ""CB2ML - G5"""</t>
  </si>
  <si>
    <t>MERCCR00650732</t>
  </si>
  <si>
    <t>CRISTAL  DE 585 X 645 mm ESPESOR 6 mm CANTOS PULIDOS CON UNA CARA SANDBLASTEADA - "CB2MEI"</t>
  </si>
  <si>
    <t>MERCCR006507O4</t>
  </si>
  <si>
    <t>CRISTAL  DE 585 X 645 mm ESPESOR 6 mm CON SERIGRAFIA BLANCA POR UNA CARA (CON PROCESO DE PINTURA CERAMICA RECOCIDA) CANTOS PULIDOS - "CB2MSB"</t>
  </si>
  <si>
    <t>MERCCR00650704</t>
  </si>
  <si>
    <t>CRISTAL  DE 585 X 645 mm ESPESOR 6 mm MARCO SANDBLASTEADO Y CANTO PULIDO - "CB2M - G17"</t>
  </si>
  <si>
    <t>MERCCR00650716</t>
  </si>
  <si>
    <t>CRISTAL  DE 585 X 645 mm ESPESOR 6 mm MARCO Y LINEAS SANDBLASTEADAS Y CANTO PULIDO - "CB2ML - G17"</t>
  </si>
  <si>
    <t>MERCCR00EV0704</t>
  </si>
  <si>
    <t>CRISTAL  DE 585 X 771 mm ESPESOR 6 mm MARCO SANDBLASTEADO Y CANTO PULIDO - "JGVIA62E-CR"</t>
  </si>
  <si>
    <t>MERCCR00EV0716</t>
  </si>
  <si>
    <t>CRISTAL  DE 585 X 771 mm ESPESOR 6 mm MARCO Y LINEAS SANDBLASTEADAS Y CANTO PULIDO - "JGVIA62E-CRL"</t>
  </si>
  <si>
    <t>MLECCR00E10739</t>
  </si>
  <si>
    <t>CRISTAL  DE 586 X 1011 mm ESPESOR 6 mm CON CANTOS PULIDOS Y 4 BARRENOS DE Ø 1/2" - "TEVVCL"</t>
  </si>
  <si>
    <t>MLECCR00E10758</t>
  </si>
  <si>
    <t>CRISTAL  DE 586 X 1011 mm ESPESOR 6 mm CON CANTOS PULIDOS Y 4 BARRENOS DE Ø 1/2" TEMPLADO</t>
  </si>
  <si>
    <t>MLECCR00O70758</t>
  </si>
  <si>
    <t>CRISTAL  DE 586 x 1136 mm ESPESOR 6 mm CON CANTOS PULIDOS Y 4 BARRENOS DE Ø 1/2" TEMPLADO</t>
  </si>
  <si>
    <t>MLECCR00K50718</t>
  </si>
  <si>
    <t>CRISTAL  DE 586 X 298 mm ESPESOR 6 mm CANTOS PULIDOS TEMPLADO</t>
  </si>
  <si>
    <t>MLECCR00K40718</t>
  </si>
  <si>
    <t>CRISTAL  DE 586 X 601 mm ESPESOR 6 mm CANTOS PULIDOS TEMPLADO --EXCAVSU2CH</t>
  </si>
  <si>
    <t>MLECCR00R70758</t>
  </si>
  <si>
    <t>CRISTAL  DE 586 X 897 mm ESPESOR 6 mm CON CANTOS PULIDOS Y 4 BARRENOS DE Ø 1/2" TEMPLADO - "VVCCNIVL"</t>
  </si>
  <si>
    <t>MTLCCR00E007B6</t>
  </si>
  <si>
    <t>CRISTAL  DE 590 X 1122 mm ESPESOR 6 mm CON CANTOS PULIDOS CON 4 BARRENOS DE Ø 1/2" CON UN CHAFLAN DE 45° EN UNO DE LOS CANTOS LARGOS TEMPLADO - "VVPCOPVL"</t>
  </si>
  <si>
    <t>MLECCR00OI070G</t>
  </si>
  <si>
    <t>CRISTAL  DE 590 X 288 mm ESPESOR 6 mm ULTRA CLARO, CANTOS PULIDOS, TEMPLADO - "LRBGDWUOSSD-CRI"</t>
  </si>
  <si>
    <t>MLECCR00OI071L</t>
  </si>
  <si>
    <t>CRISTAL  DE 590 X 288 mm ESPESOR 6 mm ULTRA CLARO, CON UN BARRENO, CANTOS PULIDOS, TEMPLADO - "LRBGDWUOSSD-CRD"</t>
  </si>
  <si>
    <t>MLECCR00AM0704</t>
  </si>
  <si>
    <t>CRISTAL  DE 590 X 294 mm ESPESOR 6 mm MARCO SANDBLASTEADO Y CANTO PULIDO - "RIGAVC3060"</t>
  </si>
  <si>
    <t>MLECCR00OS070G</t>
  </si>
  <si>
    <t>CRISTAL  DE 593 X 302 mm ESPESOR 6 mm ULTRA CLARO, CANTOS PULIDOS, TEMPLADO - "LRBGDWUOSSD-CIZQ"</t>
  </si>
  <si>
    <t>MLECCR00OS071L</t>
  </si>
  <si>
    <t>CRISTAL  DE 593 X 302 mm ESPESOR 6 mm ULTRA CLARO, CON UN BARRENO, CANTOS PULIDOS, TEMPLADO - "LRBGDWUOSSD-CDER"</t>
  </si>
  <si>
    <t>MLECCR00QA072J</t>
  </si>
  <si>
    <t>CRISTAL  DE 595 X 448 mm ESPESOR 6 mm CANTOS PULIDOS Y ABRILLANTADOS TEMPLADO CON RADIOS SEGUN EL PLANO - "BSM6051-CR"</t>
  </si>
  <si>
    <t>MACCCR00KN02U8</t>
  </si>
  <si>
    <t>CRISTAL  DE 596 X 300 mm ESPESOR 9 mm CON SERIGRAFIA BLANCA A PUNTOS POR UNA CARA CANTOS PULIDOS, ESQUINAS REDONDEADAS RADIO 3 mm Y SAQUE DE 13 X 24 mm, TEMPLADO - "ACSCT2CS-C"</t>
  </si>
  <si>
    <t>MACCCR00HL02J2</t>
  </si>
  <si>
    <t>CRISTAL  DE 596 X 400 mm ESPESOR 9 mm CANTOS PULIDOS ESQUINAS REDONDEADAS RADIO 3 mm TEMPLADO - "ACSMCR-CT"</t>
  </si>
  <si>
    <t>MKRCCR00I60079</t>
  </si>
  <si>
    <t>CRISTAL  DE 597 X 1745 mm  CON SANDBLASTEADO HASTA UNA ALTURA DE 1130 mm - "KRCR2711"</t>
  </si>
  <si>
    <t>MKRCCR00I60213</t>
  </si>
  <si>
    <t>CRISTAL  DE 597 X 1745 mm ESPESOR 9 mm CANTOS PULIDOS - "KRCR27"</t>
  </si>
  <si>
    <t>MKRCCR00I60253</t>
  </si>
  <si>
    <t>CRISTAL  DE 597 X 1745 mm ESPESOR 9 mm CANTOS PULIDOS CON MODULACION DE 2 FRANJAS SANDBLASTEADAS DE 310 mm EN LOS EXTREMOS CON Y 4 FRANJAS SANDBLASTEADAS DE 250 mm CON 5 CLAROS DE 25 mm ENTRE CADA UNO - "KRCR27"</t>
  </si>
  <si>
    <t>MKRCCR00I602N7</t>
  </si>
  <si>
    <t>CRISTAL  DE 597 X 1745 mm ESPESOR 9 mm CANTOS PULIDOS CON MODULACION DE 4 FRANJAS HORIZONTALES SANDBLASTEADAS POR UNA CARA DE 280 mm CON 3 CLAROS DE 20 mm ENTRE CADA FRANJA, A PARTIR DE 40 mm DE LA PARTE INFERIOR - "KRCR27EEDF"</t>
  </si>
  <si>
    <t>MKRCCR00J502F9</t>
  </si>
  <si>
    <t>CRISTAL  DE 597 X 1745 mm ESPESOR 9 mm CANTOS PULIDOS CON MODULACION DE 6 FRANJAS HORIZONTALES SANDBLASTEADAS POR UNA CARA UNA INFERIOR DE 268 mm, 4 DE 265 mm Y UNA SUPERIOR DE 267 mm CON 5 CLAROS DE 30 mm ENTRE CADA FRANJA - "KRCR27EE6L"</t>
  </si>
  <si>
    <t>MKRCCR00I602Q5</t>
  </si>
  <si>
    <t>CRISTAL  DE 597 X 1745 mm ESPESOR 9 mm CANTOS PULIDOS CON MODULACION DE 7 FRANJAS HORIZONTALES SANDBLASTEADAS POR UNA CARA DE 200 mm Y UNA SUPERIOR DE 175 mm CON 1 CLARO INFERIOR DE 30 mm Y 7 CLAROS DE 20 mm ENTRE CADA FRANJA - "KRCR27EFH"</t>
  </si>
  <si>
    <t>MKRCCR00I60232</t>
  </si>
  <si>
    <t>CRISTAL  DE 597 X 1745 mm ESPESOR 9 mm CANTOS PULIDOS CON UNA CARA SANDBLASTEADA - "KRCR27-G78"</t>
  </si>
  <si>
    <t>MKRCCR00I60281</t>
  </si>
  <si>
    <t>CRISTAL  DE 597 X 1745 mm ESPESOR 9 mm CON FRANJA SANBLATEADA DE 820 mm, CON UN CLARO INFERIOR DE 482 mm Y UN CLARO SUPERIOR DE 443 mm - "KRCR27 - G100"</t>
  </si>
  <si>
    <t>MKRCCR00I60249</t>
  </si>
  <si>
    <t>CRISTAL  DE 597 X 1745 mm ESPESOR 9 mm CON LINEAS VERTICALES SANDBLASTEADAS DE 19 mm; SEPARACION DE 13 mm Y FRANJA SANDBLASTEADA LATERAL</t>
  </si>
  <si>
    <t>MKRCCR00I60227</t>
  </si>
  <si>
    <t>CRISTAL  DE 597 X 1745 mm ESPESOR 9 mm CON SANDBLASTEADO HASTA UNA ALTURA DE 950 mm--KRCR27E</t>
  </si>
  <si>
    <t>MKRCCR00J50213</t>
  </si>
  <si>
    <t>CRISTAL  DE 597 X 1945 mm ESPESOR 9 mm CANTOS PULIDOS - "KRCR28"</t>
  </si>
  <si>
    <t>MKRCCR00J502K6</t>
  </si>
  <si>
    <t>CRISTAL  DE 597 X 1945 mm ESPESOR 9 mm CANTOS PULIDOS CON LINEAS HORIZONTALES ESPECIALES SANDBLASTEADAS TEMPLADO - "KRCR28EFD"</t>
  </si>
  <si>
    <t>MKRCCR00J502N7</t>
  </si>
  <si>
    <t>CRISTAL  DE 597 X 1945 mm ESPESOR 9 mm CANTOS PULIDOS CON MODULACION DE 4 FRANJAS HORIZONTALES SANDBLASTEADAS POR UNA CARA DE 280 mm CON 3 CLAROS DE 20 mm ENTRE CADA FRANJA, A PARTIR DE 40 mm DE LA PARTE INFERIOR - "KRCR28EEDF"</t>
  </si>
  <si>
    <t>MKRCCR00J502C6</t>
  </si>
  <si>
    <t>CRISTAL  DE 597 X 1945 mm ESPESOR 9 mm CANTOS PULIDOS CON MODULACION DE 6 FRANJAS HORIZONTALES SANDBLASTEADAS POR UNA CARA DE 299 mm CON 5 CLAROS DE 30 mm ENTRE CADA FRANJA - "KRCR28EE"</t>
  </si>
  <si>
    <t>MKRCCR00J50227</t>
  </si>
  <si>
    <t>CRISTAL  DE 597 X 1945 mm ESPESOR 9 mm CON SANDBLASTEADO HASTA UNA ALTURA DE 950 mm --KRCR28E</t>
  </si>
  <si>
    <t>MKRCCR00J70213</t>
  </si>
  <si>
    <t>CRISTAL  DE 597 X 2150 mm ESPESOR 9 mm CANTOS PULIDOS - "KRCR29-G17"</t>
  </si>
  <si>
    <t>MKRCCR00J702K5</t>
  </si>
  <si>
    <t>CRISTAL  DE 597 X 2150 mm ESPESOR 9 mm CANTOS PULIDOS CON LINEAS HORIZONTALES SANDBLASTEADAS POR UNA CARA, APARTIR DE UNA ALTURA DE 298 mm INFERIOR HASTA 199 ANTES DEL EXTREMO SUPERIOR CLAROS LATERALES DE 37 mm - "KRCR29EERH"</t>
  </si>
  <si>
    <t>MKRCCR00J702N7</t>
  </si>
  <si>
    <t>CRISTAL  DE 597 X 2150 mm ESPESOR 9 mm CANTOS PULIDOS CON MODULACION DE 4 FRANJAS HORIZONTALES SANDBLASTEADAS POR UNA CARA DE 280 mm CON 3 CLAROS DE 20 mm ENTRE CADA FRANJA, A PARTIR DE 40 mm DE LA PARTE INFERIOR - "KRCR29EEDF"</t>
  </si>
  <si>
    <t>MKRCCR00J70227</t>
  </si>
  <si>
    <t>CRISTAL  DE 597 X 2150 mm ESPESOR 9 mm CON SANDBLASTEADO HASTA UNA ALTURA DE 950 mm ---KRCR29E</t>
  </si>
  <si>
    <t>MKRCCR00HG0213</t>
  </si>
  <si>
    <t>CRISTAL  DE 597 X 2306 mm ESPESOR 9 mm CANTOS PULIDOS - "KRCR29TSGCOP"</t>
  </si>
  <si>
    <t>MKRCCR00KI0269</t>
  </si>
  <si>
    <t>CRISTAL  DE 597 X 2350 mm ESPESOR 9 mm CANTO PULIDO CON SANDBLASTEADO HASTA UNA ALTURA DE 950 mm TEMPLADO - "KRCRT295E"</t>
  </si>
  <si>
    <t>MLECCR000702D6</t>
  </si>
  <si>
    <t>CRISTAL  DE 597 X 438 mm ESPESOR 9 mm CON BISEL PERIMETRAL DE 3 mm, UNA CARA SANDBLASTEADA Y 3 BARRENOS Ø 1/2" TEMPLADO - "GVECE2C"</t>
  </si>
  <si>
    <t>MVLCCR00130605</t>
  </si>
  <si>
    <t>CRISTAL  DE 597 X 645 mm ESPESOR 4 mm TRANSPARENTE FILOS MUERTOS - ""C148"""</t>
  </si>
  <si>
    <t>MLECCR00S50758</t>
  </si>
  <si>
    <t>CRISTAL  DE 598 X 1122 mm ESPESOR 6 mm CON CANTOS PULIDOS Y 4 BARRENOS DE Ø 1/2" TEMPLADO - "VVCC&amp;AVL - "</t>
  </si>
  <si>
    <t>MLECCR00LY02X6</t>
  </si>
  <si>
    <t>CRISTAL  DE 598 X 284 mm ESPESOR 9 mm SANDBLASTEADO POR UNA CARA, CANTOS PULIDOS ESQUINAS REDONDEADAS RADIO 3 mm TEMPLADO - "E4SCTV600-C"</t>
  </si>
  <si>
    <t>MLECCR00260732</t>
  </si>
  <si>
    <t>CRISTAL  DE 598 X 316 mm ESPESOR 6 mm CANTOS PULIDOS CON UNA CARA SANDBLASTEADA - "MECEN22-VID"</t>
  </si>
  <si>
    <t>ME4CCR00IZ02J2</t>
  </si>
  <si>
    <t>CRISTAL  DE 598 X 335 mm ESPESOR 9 mm CANTOS PULIDOS ESQUINAS REDONDEADAS RADIO 3 mm TEMPLADO - "E4SCTB600-C"</t>
  </si>
  <si>
    <t>ME4CCR00FA0218</t>
  </si>
  <si>
    <t>CRISTAL  DE 599 X 284 mm ESPESOR 9 mm CANTOS PULIDOS TEMPLADO - "E4SCT600-C"</t>
  </si>
  <si>
    <t>ME4CCR00FA02J4</t>
  </si>
  <si>
    <t>CRISTAL  DE 599 X 284 mm ESPESOR 9 mm CON SERIGRAFIA BLANCA A PUNTOS UNA CARA CANTOS PULIDOS, ESQUINAS REDONDEADAS RADIO 3 mm TEMPLADO - "E4SCT600CS-C"</t>
  </si>
  <si>
    <t>MTLCCR00Z40799</t>
  </si>
  <si>
    <t>CRISTAL  DE 600 X 1046 mm ESPESOR 6 mm CON CANTOS PULIDOS CON 4 BARRENOS DE Ø 1/2" TEMPLADO - "VTDATVL"</t>
  </si>
  <si>
    <t>MCICCR00FI02J2</t>
  </si>
  <si>
    <t>CRISTAL  DE 600 X 1055 mm ESPESOR 9 mm CANTOS PULIDOS ESQUINAS REDONDEADAS RADIO 3 mm TEMPLADO - "CRCPTRLA"</t>
  </si>
  <si>
    <t>MBACCR00240411</t>
  </si>
  <si>
    <t>CRISTAL  DE 600 X 1500 mm ESPESOR 12 mm CON CANTOS BISELADOS - ""FMMCC25"""</t>
  </si>
  <si>
    <t>MVLCCR00ÑÑ02Y6</t>
  </si>
  <si>
    <t>CRISTAL  DE 600 X 191 mm ESPESOR 9 mm ULTRA CLARO, TEMPLADO - "PCCAJ70-CRV"</t>
  </si>
  <si>
    <t>MP4CCR00HJ02O1</t>
  </si>
  <si>
    <t>CRISTAL  DE 600 X 2415 mm ESPESOR 9 mm CANTOS PULIDOS Y ABRILLANTADOS - "P4CRS2-250T"</t>
  </si>
  <si>
    <t>MVLCCR00ÑO02Y6</t>
  </si>
  <si>
    <t>CRISTAL  DE 600 X 260 mm ESPESOR 9 mm ULTRA CLARO, TEMPLADO - "PCCAJ70-CRH"</t>
  </si>
  <si>
    <t>MP4CCR00IX02O1</t>
  </si>
  <si>
    <t>CRISTAL  DE 600 X 2715 mm ESPESOR 9 mm CANTOS PULIDOS Y ABRILLANTADOS - "P4CRS2-280T"</t>
  </si>
  <si>
    <t>MUNCCR00L80754</t>
  </si>
  <si>
    <t>CRISTAL  DE 600 X 450 mm ESPESOR 6 mm CANTOS PULIDOS CON 2 BARRENOS DE Ø 13 mm, CORTE SEMICURVO, AMBAS CARAS SANDBLASTEADAS TEMPLADO - "USMLCR2E-CR"</t>
  </si>
  <si>
    <t>MCICCR00IL02J2</t>
  </si>
  <si>
    <t>CRISTAL  DE 600 X 629 mm ESPESOR 9 mm CANTOS PULIDOS ESQUINAS REDONDEADAS RADIO 3 mm TEMPLADO - "CRLAGSCRT"</t>
  </si>
  <si>
    <t>MTLCCR00W60799</t>
  </si>
  <si>
    <t>CRISTAL  DE 600 X 997 mm ESPESOR 6 mm CON CANTOS PULIDOS CON 4 BARRENOS DE Ø 1/2" TEMPLADO - "VTDATVL"</t>
  </si>
  <si>
    <t>MTLCCR00W60758</t>
  </si>
  <si>
    <t>CRISTAL  DE 600 X 997 mm ESPESOR 6 mm CON CANTOS PULIDOS Y 4 BARRENOS DE Ø 1/2" TEMPLADO - "VVCNIVL"</t>
  </si>
  <si>
    <t>MLECCR00NW070Q</t>
  </si>
  <si>
    <t>CRISTAL  DE 601 X 1992 mm ESPESOR 6 mm CON 2 BARRENOS DE 16 mm, ULTRA CLARO, CANTOS PULIDOS, TEMPLADO - "LRMWUSGD-CRS"</t>
  </si>
  <si>
    <t>MLECCR00NW070R</t>
  </si>
  <si>
    <t>CRISTAL  DE 601 X 1992 mm ESPESOR 6 mm CON UN BARRENO DE 16 mm, ULTRA CLARO, CANTOS PULIDOS, TEMPLADO - "LRMWUSGD-CRF"</t>
  </si>
  <si>
    <t>MLECCR00NW070G</t>
  </si>
  <si>
    <t>CRISTAL  DE 601 X 1992 mm ESPESOR 6 mm ULTRA CLARO, CANTOS PULIDOS, TEMPLADO - "LRMWUSGD-CRL"</t>
  </si>
  <si>
    <t>MLECCR00BO0713</t>
  </si>
  <si>
    <t>CRISTAL  DE 609 X 462 mm ESPESOR 6 mm CANTOS PULIDOS</t>
  </si>
  <si>
    <t>MUNCCR00030718</t>
  </si>
  <si>
    <t>CRISTAL  DE 618 X 348 mm ESPESOR 6 mm CANTOS PULIDOS TEMPLADO - "UNAPVV7EMBC-CR"</t>
  </si>
  <si>
    <t>MP4CCR00JX02O1</t>
  </si>
  <si>
    <t>CRISTAL  DE 622 X 2410 mm ESPESOR 9 mm CANTOS PULIDOS Y ABRILLANTADOS - "P4CRST622"</t>
  </si>
  <si>
    <t>MLECCR00LU07W6</t>
  </si>
  <si>
    <t>CRISTAL  DE 623 X 623 mm ESPESOR 6 mm CANTOS PULIDOS CON 4 SAQUES DE 20 X 20 mm, TEMPLADO CON PELICULA TRANSPARENTE DE SEGURIDAD EN 1 CARA - "ADLISH-ENT"</t>
  </si>
  <si>
    <t>MLECCR00630715</t>
  </si>
  <si>
    <t>CRISTAL  DE 630 X 1485 mm ESPESOR 6 mm FILOS MUERTOS - ""CVA57T - G28"""</t>
  </si>
  <si>
    <t>MEKCCR00L00713</t>
  </si>
  <si>
    <t>CRISTAL  DE 630 X 360 mm ESPESOR 6 mm CANTOS PULIDOS - "GEENCC75VCR"</t>
  </si>
  <si>
    <t>ME4CCR00GF02H1</t>
  </si>
  <si>
    <t>CRISTAL  DE 630 X 400 mm ESPESOR 9 mm CON SERIGRAFIA BLANCA A PUNTOS POR UNA CARA CANTOS PULIDOS TEMPLADO - "ACSMA-CRS"</t>
  </si>
  <si>
    <t>MBACCR00GG07N1</t>
  </si>
  <si>
    <t>CRISTAL  DE 634 X 1784 mm ESPESOR 6 mm CANTOS PULIDOS CON FRANJA DE PINTURA CERAMICA SATINADA POR UNA CARA DE 1584 mm DE ALTURA A PARTIR DE 150 mm HASTA 50 mm ANTES DEL EXTREMO SUPERIOR, CON 4 BARRENOS DE Ø 5/8" TEMPLADO - "CRMAES75E"</t>
  </si>
  <si>
    <t>MERCCR00AT0704</t>
  </si>
  <si>
    <t>CRISTAL  DE 635 X 645 mm ESPESOR 6 mm MARCO SANDBLASTEADO Y CANTO PULIDO - "JGVB65-CR"</t>
  </si>
  <si>
    <t>MLECCR00060718</t>
  </si>
  <si>
    <t>CRISTAL  DE 641 X 546 mm ESPESOR 6 mm CANTOS PULIDOS TEMPLADO - "MCCC265ABS-CC"</t>
  </si>
  <si>
    <t>MLECCR00620715</t>
  </si>
  <si>
    <t>CRISTAL  DE 644 X 1256 mm ESPESOR 6 mm FILOS MUERTOS - ""CFCVB7 - G28"""</t>
  </si>
  <si>
    <t>MP4CCR00P302O1</t>
  </si>
  <si>
    <t>CRISTAL  DE 648 X 2440 mm ESPESOR 9 mm CANTOS PULIDOS Y ABRILLANTADOS - "P4CRST650"</t>
  </si>
  <si>
    <t>MLECCR00JK1213</t>
  </si>
  <si>
    <t>CRISTAL  DE 660 X 260 mm ESPESOR 19 mm CANTOS PULIDOS - "ECMC33HP-CRS"</t>
  </si>
  <si>
    <t>MVLCCR00LA0718</t>
  </si>
  <si>
    <t>CRISTAL  DE 663 X 443 mm ESPESOR 6 mm CANTOS PULIDOS TEMPLADO - "AT&amp;TGTV-C3"</t>
  </si>
  <si>
    <t>MVLCCR00KZ0718</t>
  </si>
  <si>
    <t>CRISTAL  DE 663 X 448 mm ESPESOR 6 mm CANTOS PULIDOS TEMPLADO - "AT&amp;TGTV-C2"</t>
  </si>
  <si>
    <t>MVLCCR00KY07V5</t>
  </si>
  <si>
    <t>CRISTAL  DE 663 X 460 mm ESPESOR 6 mm CON PERFORACIONES DE  Ø 8 mm SEGUN EL PLANO, CANTOS PULIDOS  - "AT&amp;TGTV-C1"</t>
  </si>
  <si>
    <t>MP4CCR00JY02O1</t>
  </si>
  <si>
    <t>CRISTAL  DE 725 X 2410 mm ESPESOR 9 mm CANTOS PULIDOS Y ABRILLANTADOS - "P4CRST7255"</t>
  </si>
  <si>
    <t>MUNCCR00020713</t>
  </si>
  <si>
    <t>CRISTAL  DE 730 X 344 mm ESPESOR 6 mm CANTOS PULIDOS - "UNAPTR-CR"</t>
  </si>
  <si>
    <t>MLECCR00AJ07E5</t>
  </si>
  <si>
    <t>CRISTAL  DE 730 X 815 mm ESPESOR 6 mm MARCO SANDBLASTEADO CON DIVISION CENTRAL HORIZONTAL Y CANTO PULIDO - "CRIIFAIB"</t>
  </si>
  <si>
    <t>MEKCCR00G80716</t>
  </si>
  <si>
    <t>CRISTAL  DE 734 X 1004 mm ESPESOR 6 mm MARCO Y LINEAS SANDBLASTEADAS Y CANTO PULIDO - "EKCB7ML"</t>
  </si>
  <si>
    <t>MEKCCR00B50716</t>
  </si>
  <si>
    <t>CRISTAL  DE 734 X 592 mm ESPESOR 6 mm MARCO Y LINEAS SANDBLASTEADAS Y CANTO PULIDO - ""EKCM7ML - G17"""</t>
  </si>
  <si>
    <t>MERCTE00JW0704</t>
  </si>
  <si>
    <t>CRISTAL  DE 735 X 1065 mm ESPESOR 6 mm MARCO SANDBLASTEADO Y CANTO PULIDO - "CB71065M"</t>
  </si>
  <si>
    <t>MERCTE00JW0716</t>
  </si>
  <si>
    <t>CRISTAL  DE 735 X 1065 mm ESPESOR 6 mm MARCO Y LINEAS SANDBLASTEADAS Y CANTO PULIDO - "CB71065ML"</t>
  </si>
  <si>
    <t>MERCCR00390619</t>
  </si>
  <si>
    <t>CRISTAL  DE 735 X 1066 mm ESPESOR 4 mm MARCO SANDBLASTEADO Y CANTO PULIDO TEMPLADO - ""ACA7M - G5"""</t>
  </si>
  <si>
    <t>MERCCR00390620</t>
  </si>
  <si>
    <t>CRISTAL  DE 735 X 1066 mm ESPESOR 4 mm MARCO Y LINEAS SANDBLASTEADAS Y CANTO PULIDO TEMPLADO - ""ACA7ML - G5"""</t>
  </si>
  <si>
    <t>MERCCR00390704</t>
  </si>
  <si>
    <t>CRISTAL  DE 735 X 1066 mm ESPESOR 6 mm MARCO SANDBLASTEADO Y CANTO PULIDO - ""ACA7M - G17"""</t>
  </si>
  <si>
    <t>MERCCR00390716</t>
  </si>
  <si>
    <t>CRISTAL  DE 735 X 1066 mm ESPESOR 6 mm MARCO Y LINEAS SANDBLASTEADAS Y CANTO PULIDO - ""ACA7ML - G17"""</t>
  </si>
  <si>
    <t>MERCCR00E80704</t>
  </si>
  <si>
    <t>CRISTAL  DE 735 X 1355 mm ESPESOR 6 mm MARCO SANDBLASTEADO Y CANTO PULIDO - "CVB7M  - G17"</t>
  </si>
  <si>
    <t>MERCCR00E807G9</t>
  </si>
  <si>
    <t>CRISTAL  DE 735 X 1355 mm ESPESOR 6 mm MARCO Y LINEAS SANDBLASTEADAS HASTA UNA ALTURA DE 675 mm Y CANTO PULIDO - "CVB7MLME"</t>
  </si>
  <si>
    <t>MERCCR00E80716</t>
  </si>
  <si>
    <t>CRISTAL  DE 735 X 1355 mm ESPESOR 6 mm MARCO Y LINEAS SANDBLASTEADAS Y CANTO PULIDO - "CVB7ML - G17"</t>
  </si>
  <si>
    <t>MERCCR00Q20704</t>
  </si>
  <si>
    <t>CRISTAL  DE 735 X 1774 mm ESPESOR 6 mm MARCO SANDBLASTEADO Y CANTO PULIDO - "CVA7M - G17"</t>
  </si>
  <si>
    <t>MERCCR00Q20716</t>
  </si>
  <si>
    <t>CRISTAL  DE 735 X 1774 mm ESPESOR 6 mm MARCO Y LINEAS SANDBLASTEADAS Y CANTO PULIDO - "CVA7ML - G17"</t>
  </si>
  <si>
    <t>MERCCR00V40704</t>
  </si>
  <si>
    <t>CRISTAL  DE 735 X 225 mm ESPESOR 6 mm MARCO SANDBLASTEADO Y CANTO PULIDO - "CM7M - G17"</t>
  </si>
  <si>
    <t>MERCCR00V40716</t>
  </si>
  <si>
    <t>CRISTAL  DE 735 X 225 mm ESPESOR 6 mm MARCO Y LINEAS SANDBLASTEADAS Y CANTO PULIDO - "CM7ML - G17"</t>
  </si>
  <si>
    <t>MERCCR00F10732</t>
  </si>
  <si>
    <t>CRISTAL  DE 735 X 375 mm ESPESOR 6 mm CANTOS PULIDOS CON UNA CARA SANDBLASTEADA - "CI7TE"</t>
  </si>
  <si>
    <t>MERCCR00F107O4</t>
  </si>
  <si>
    <t>CRISTAL  DE 735 X 375 mm ESPESOR 6 mm CON SERIGRAFIA BLANCA POR UNA CARA (CON PROCESO DE PINTURA CERAMICA RECOCIDA) CANTOS PULIDOS - "CI7MCB"</t>
  </si>
  <si>
    <t>MERCCR00F10704</t>
  </si>
  <si>
    <t>CRISTAL  DE 735 X 375 mm ESPESOR 6 mm MARCO SANDBLASTEADO Y CANTO PULIDO - "CI7M - G17"</t>
  </si>
  <si>
    <t>MERCCR00F10719</t>
  </si>
  <si>
    <t>CRISTAL  DE 735 X 375 mm ESPESOR 6 mm MARCO SANDBLASTEADO Y CANTO PULIDO TEMPLADO - "CI7M - G18"</t>
  </si>
  <si>
    <t>MERCCR00F10716</t>
  </si>
  <si>
    <t>CRISTAL  DE 735 X 375 mm ESPESOR 6 mm MARCO Y LINEAS SANDBLASTEADAS Y CANTO PULIDO - "CI7ML - G17"</t>
  </si>
  <si>
    <t>MERCCR00A70704</t>
  </si>
  <si>
    <t>CRISTAL  DE 735 X 412 mm ESPESOR 6 mm MARCO SANDBLASTEADO Y CANTO PULIDO - "CA7M - G17"</t>
  </si>
  <si>
    <t>MERCCR00A70716</t>
  </si>
  <si>
    <t>CRISTAL  DE 735 X 412 mm ESPESOR 6 mm MARCO Y LINEAS SANDBLASTEADAS Y CANTO PULIDO - "CA7ML - G17"</t>
  </si>
  <si>
    <t>MERCCR00420619</t>
  </si>
  <si>
    <t>CRISTAL  DE 735 X 645 mm ESPESOR 4 mm MARCO SANDBLASTEADO Y CANTO PULIDO TEMPLADO - ""CB7M - G5"""</t>
  </si>
  <si>
    <t>MERCCR00420620</t>
  </si>
  <si>
    <t>CRISTAL  DE 735 X 645 mm ESPESOR 4 mm MARCO Y LINEAS SANDBLASTEADAS Y CANTO PULIDO TEMPLADO - ""CB7ML - G5"""</t>
  </si>
  <si>
    <t>MERCCR00420732</t>
  </si>
  <si>
    <t>CRISTAL  DE 735 X 645 mm ESPESOR 6 mm CANTOS PULIDOS CON UNA CARA SANDBLASTEADA - "CB7TE"</t>
  </si>
  <si>
    <t>MERCCR00420704</t>
  </si>
  <si>
    <t>CRISTAL  DE 735 X 645 mm ESPESOR 6 mm MARCO SANDBLASTEADO Y CANTO PULIDO - ""CB7M - G17"""</t>
  </si>
  <si>
    <t>MERCCR00420716</t>
  </si>
  <si>
    <t>CRISTAL  DE 735 X 645 mm ESPESOR 6 mm MARCO Y LINEAS SANDBLASTEADAS Y CANTO PULIDO - "CB7ML - G17"</t>
  </si>
  <si>
    <t>MP4CCR00JD02O1</t>
  </si>
  <si>
    <t>CRISTAL  DE 736 X 2410 mm ESPESOR 9 mm CANTOS PULIDOS Y ABRILLANTADOS - "P4CRST736"</t>
  </si>
  <si>
    <t>MLECCR00980718</t>
  </si>
  <si>
    <t>CRISTAL  DE 736 X 298 mm ESPESOR 6 mm CANTOS PULIDOS TEMPLADO - ""CUI7 - G18"""</t>
  </si>
  <si>
    <t>MLECCR00990718</t>
  </si>
  <si>
    <t>CRISTAL  DE 736 X 601 mm ESPESOR 6 mm CANTOS PULIDOS TEMPLADO - ""CUS7 - G18"""</t>
  </si>
  <si>
    <t>MERCCR00350704</t>
  </si>
  <si>
    <t>CRISTAL  DE 736 X 780 mm ESPESOR 6 mm MARCO SANDBLASTEADO Y CANTO PULIDO - ""C177M - G17"""</t>
  </si>
  <si>
    <t>MERCCR00350716</t>
  </si>
  <si>
    <t>CRISTAL  DE 736 X 780 mm ESPESOR 6 mm MARCO Y LINEAS SANDBLASTEADAS Y CANTO PULIDO - ""C177ML - G17"""</t>
  </si>
  <si>
    <t>MLECCR00ÑR070G</t>
  </si>
  <si>
    <t>CRISTAL  DE 738 X 69 mm ESPESOR 6 mm ULTRA CLARO, CANTOS PULIDOS, TEMPLADO - "PCV12X29-C4"</t>
  </si>
  <si>
    <t>MLECCR00QF07R8</t>
  </si>
  <si>
    <t>CRISTAL  DE 741 X 366 mm ESPESOR 6 mm CANTOS PULIDOS Y ABRILLANTADOS TEMPLADO - "ITEKVA80CEC-LCT"</t>
  </si>
  <si>
    <t>MLECCR00QE071Q</t>
  </si>
  <si>
    <t>CRISTAL  DE 741 X 568 mm ESPESOR 6 mm CANTOS PULIDOS Y ABRILLANTADOS, CON 3 PERFORACIONES CONFORME A PLANO, TEMPLADO - "ITEKVA80CEC-PCT"</t>
  </si>
  <si>
    <t>MLECCR00QE072B</t>
  </si>
  <si>
    <t>CRISTAL  DE 741 X 568 mm ESPESOR 6 mm CANTOS PULIDOS Y ABRILLANTADOS, CON 5 PERFORACIONES SEGUN PLANO, TEMPLADO - "ITEKVA80CEC-PCC"</t>
  </si>
  <si>
    <t>MTLCCR00CM0718</t>
  </si>
  <si>
    <t>CRISTAL  DE 744 X 310 mm ESPESOR 6 mm CANTOS PULIDOS TEMPLADO - "REC-VI2"</t>
  </si>
  <si>
    <t>MLECCR00QD072J</t>
  </si>
  <si>
    <t>CRISTAL  DE 745 X 448 mm ESPESOR 6 mm CANTOS PULIDOS Y ABRILLANTADOS TEMPLADO CON RADIOS SEGUN EL PLANO - "BSM7546-CR"</t>
  </si>
  <si>
    <t>MLECCR00ÑQ0718</t>
  </si>
  <si>
    <t>CRISTAL  DE 746 X 260 mm ESPESOR 6 mm CANTOS PULIDOS TEMPLADO - "FBRPNLITCR"</t>
  </si>
  <si>
    <t>MKRCCR00820213</t>
  </si>
  <si>
    <t>CRISTAL  DE 747 X 1745 mm ESPESOR 9 mm CANTOS PULIDOS - "KRCR77 - G17"</t>
  </si>
  <si>
    <t>MKRCCR00820253</t>
  </si>
  <si>
    <t>CRISTAL  DE 747 X 1745 mm ESPESOR 9 mm CANTOS PULIDOS CON MODULACION DE 2 FRANJAS SANDBLASTEADAS DE 310 mm EN LOS EXTREMOS CON Y 4 FRANJAS SANDBLASTEADAS DE 250 mm CON 5 CLAROS DE 25 mm ENTRE CADA UNO - "KRCR77"</t>
  </si>
  <si>
    <t>MKRCCR00J602F9</t>
  </si>
  <si>
    <t>CRISTAL  DE 747 X 1745 mm ESPESOR 9 mm CANTOS PULIDOS CON MODULACION DE 6 FRANJAS HORIZONTALES SANDBLASTEADAS POR UNA CARA UNA INFERIOR DE 268 mm, 4 DE 265 mm Y UNA SUPERIOR DE 267 mm CON 5 CLAROS DE 30 mm ENTRE CADA FRANJA - "KRCR77EE6L"</t>
  </si>
  <si>
    <t>MKRCTE008202T0</t>
  </si>
  <si>
    <t>CRISTAL  DE 747 X 1745 mm ESPESOR 9 mm CANTOS PULIDOS CON MODULACION DE 7 FRANJAS HORIZONTALES SANDBLASTEADAS POR UNA CARA DE 200 mm Y UNA SUPERIOR DE 175 mm CON 1 CLARO INFERIOR DE 30 mm Y 7 CLAROS DE 20 mm ENTRE CADA FRANJA - "KRCR77EFH"</t>
  </si>
  <si>
    <t>MKRCTE008202T1</t>
  </si>
  <si>
    <t>CRISTAL  DE 747 X 1745 mm ESPESOR 9 mm CANTOS PULIDOS CON SANDBLASTEADO TIPO CODIGO DE BARRAS POR UNA CARA - "KRCR77ECB"</t>
  </si>
  <si>
    <t>MKRCCR00820232</t>
  </si>
  <si>
    <t>CRISTAL  DE 747 X 1745 mm ESPESOR 9 mm CANTOS PULIDOS CON UNA CARA SANDBLASTEADA - "KRCR77 - G78"</t>
  </si>
  <si>
    <t>MKRCCR00820281</t>
  </si>
  <si>
    <t>CRISTAL  DE 747 X 1745 mm ESPESOR 9 mm CON FRANJA SANBLATEADA DE 820 mm, CON UN CLARO INFERIOR DE 482 mm Y UN CLARO SUPERIOR DE 443 mm - "KRCR77 - G100"</t>
  </si>
  <si>
    <t>MKRCCR00820249</t>
  </si>
  <si>
    <t>CRISTAL  DE 747 X 1745 mm ESPESOR 9 mm CON LINEAS VERTICALES SANDBLASTEADAS DE 19 mm; SEPARACION DE 13 mm Y FRANJA SANDBLASTEADA LATERAL</t>
  </si>
  <si>
    <t>MKRCCR00820227</t>
  </si>
  <si>
    <t>CRISTAL  DE 747 X 1745 mm ESPESOR 9 mm CON SANDBLASTEADO HASTA UNA ALTURA DE 950 mm - "KRCR77E - G37"</t>
  </si>
  <si>
    <t>MKRCCR00J60213</t>
  </si>
  <si>
    <t>CRISTAL  DE 747 X 1945 mm ESPESOR 9 mm CANTOS PULIDOS - "KRCR78"</t>
  </si>
  <si>
    <t>MKRCCR00J602N7</t>
  </si>
  <si>
    <t>CRISTAL  DE 747 X 1945 mm ESPESOR 9 mm CANTOS PULIDOS CON MODULACION DE 4 FRANJAS HORIZONTALES SANDBLASTEADAS POR UNA CARA DE 280 mm CON 3 CLAROS DE 20 mm ENTRE CADA FRANJA, A PARTIR DE 40 mm DE LA PARTE INFERIOR - "KRCR78EEDF"</t>
  </si>
  <si>
    <t>MKRCCR00J602C6</t>
  </si>
  <si>
    <t>CRISTAL  DE 747 X 1945 mm ESPESOR 9 mm CANTOS PULIDOS CON MODULACION DE 6 FRANJAS HORIZONTALES SANDBLASTEADAS POR UNA CARA DE 299 mm CON 5 CLAROS DE 30 mm ENTRE CADA FRANJA - "KRCR78EE"</t>
  </si>
  <si>
    <t>MKRCCR00J602E4</t>
  </si>
  <si>
    <t>CRISTAL  DE 747 X 1945 mm ESPESOR 9 mm CON LINEAS VERTICALES SANDBLASTEADAS CON MODULACION LINEA 19mm SEPARACION 13 mm CANTO PULIDO - "KRCR78EV"</t>
  </si>
  <si>
    <t>MKRCCR00J602S0</t>
  </si>
  <si>
    <t>CRISTAL  DE 747 X 1945 mm ESPESOR 9 mm CON SANDBLASTEADO HASTA UNA ALTURA DE 950 mm TEMPLADO - "KRCR78ET"</t>
  </si>
  <si>
    <t>MKRCCR00J60227</t>
  </si>
  <si>
    <t>CRISTAL  DE 747 X 1945 mm ESPESOR 9 mm CON SANDBLASTEADO HASTA UNA ALTURA DE 950 mm--KRCR78E</t>
  </si>
  <si>
    <t>MKRCCR00J80213</t>
  </si>
  <si>
    <t>CRISTAL  DE 747 X 2150 mm ESPESOR 9 mm CANTOS PULIDOS - "KR79-CR"</t>
  </si>
  <si>
    <t>MKRCCR00J802K5</t>
  </si>
  <si>
    <t>CRISTAL  DE 747 X 2150 mm ESPESOR 9 mm CANTOS PULIDOS CON LINEAS HORIZONTALES SANDBLASTEADAS POR UNA CARA, APARTIR DE UNA ALTURA DE 298 mm INFERIOR HASTA 199 ANTES DEL EXTREMO SUPERIOR CLAROS LATERALES DE 37 mm - "KRCR79EERH"</t>
  </si>
  <si>
    <t>MKRCCR00J80227</t>
  </si>
  <si>
    <t>CRISTAL  DE 747 X 2150 mm ESPESOR 9 mm CON SANDBLASTEADO HASTA UNA ALTURA DE 950 mm--KRCR79E</t>
  </si>
  <si>
    <t>MKRCCR00HF0213</t>
  </si>
  <si>
    <t>CRISTAL  DE 747 X 2306 mm ESPESOR 9 mm CANTOS PULIDOS - "KRCR79TSGCOP"</t>
  </si>
  <si>
    <t>MKRCCR00KJ0269</t>
  </si>
  <si>
    <t>CRISTAL  DE 747 X 2350 mm ESPESOR 9 mm CANTO PULIDO CON SANDBLASTEADO HASTA UNA ALTURA DE 950 mm TEMPLADO - "KRCRT795E"</t>
  </si>
  <si>
    <t>MP4CCR00R402O1</t>
  </si>
  <si>
    <t>CRISTAL  DE 748 X 2440 mm ESPESOR 9 mm CANTOS PULIDOS Y ABRILLANTADOS - "P4CRST750"</t>
  </si>
  <si>
    <t>ME4CCR00GS02J2</t>
  </si>
  <si>
    <t>CRISTAL  DE 748 X 284 mm ESPESOR 9 mm CANTOS PULIDOS ESQUINAS REDONDEADAS RADIO 3 mm TEMPLADO - "E4SCT750-C"</t>
  </si>
  <si>
    <t>ME4CCR00GS02J4</t>
  </si>
  <si>
    <t>CRISTAL  DE 748 X 284 mm ESPESOR 9 mm CON SERIGRAFIA BLANCA A PUNTOS UNA CARA CANTOS PULIDOS, ESQUINAS REDONDEADAS RADIO 3 mm TEMPLADO - "E4SCT750CS-C"</t>
  </si>
  <si>
    <t>ME4CCR00JA02J2</t>
  </si>
  <si>
    <t>CRISTAL  DE 748 X 335 mm ESPESOR 9 mm CANTOS PULIDOS ESQUINAS REDONDEADAS RADIO 3 mm TEMPLADO - "E4SCTB750-C"</t>
  </si>
  <si>
    <t>MLECCR00NX070Q</t>
  </si>
  <si>
    <t>CRISTAL  DE 749 X 1992 mm ESPESOR 6 mm CON 2 BARRENOS DE 16 mm, ULTRA CLARO, CANTOS PULIDOS, TEMPLADO - "LRMWULGD-CRS"</t>
  </si>
  <si>
    <t>MLECCR00NX070R</t>
  </si>
  <si>
    <t>CRISTAL  DE 749 X 1992 mm ESPESOR 6 mm CON UN BARRENO DE 16 mm, ULTRA CLARO, CANTOS PULIDOS, TEMPLADO - "LRMWULGD-CRF"</t>
  </si>
  <si>
    <t>MLECCR00NX070G</t>
  </si>
  <si>
    <t>CRISTAL  DE 749 X 1992 mm ESPESOR 6 mm ULTRA CLARO, CANTOS PULIDOS, TEMPLADO - "LRMWULGD-CRL"</t>
  </si>
  <si>
    <t>MP4CCR00JJ02O1</t>
  </si>
  <si>
    <t>CRISTAL  DE 750 X 2415 mm ESPESOR 9 mm CANTOS PULIDOS Y ABRILLANTADOS - "P4CRS75-250T"</t>
  </si>
  <si>
    <t>MP4CCR00IY02O1</t>
  </si>
  <si>
    <t>CRISTAL  DE 750 X 2715 mm ESPESOR 9 mm CANTOS PULIDOS Y ABRILLANTADOS - "P4CRS75-280T"</t>
  </si>
  <si>
    <t>MLECCR00CD0718</t>
  </si>
  <si>
    <t>CRISTAL  DE 750 X 608 mm ESPESOR 6 mm CANTOS PULIDOS TEMPLADO - "NEXWM2A-PVD"</t>
  </si>
  <si>
    <t>MPPCCR00460713</t>
  </si>
  <si>
    <t>CRISTAL  DE 754 X 320 mm ESPESOR 6 mm CANTOS PULIDOS - ""PPGSVEN - G17"""</t>
  </si>
  <si>
    <t>MPPCCR00EL0733</t>
  </si>
  <si>
    <t>CRISTAL  DE 755 X 335 mm ESPESOR 6 mm CANTOS PULIDOS CON UNA CARA SANDBLASTEADA TEMPLADO - "PPGSVENST"</t>
  </si>
  <si>
    <t>MLECCR00GL0218</t>
  </si>
  <si>
    <t>CRISTAL  DE 756 X 756 mm ESPESOR 9 mm CANTOS PULIDOS TEMPLADO - "CFEMC83CT"</t>
  </si>
  <si>
    <t>MPPCCR00580713</t>
  </si>
  <si>
    <t>CRISTAL  DE 760 X 1590 mm ESPESOR 6 mm CANTOS PULIDOS - "CC61590 - G17"</t>
  </si>
  <si>
    <t>MPPCCR00580722</t>
  </si>
  <si>
    <t>CRISTAL  DE 760 X 1590 mm ESPESOR 6 mm LINEAS VERTICALES SANDBLASTEADAS CANTO PULIDO - ""CC61590 - G21"""</t>
  </si>
  <si>
    <t>MPPCCR00580726</t>
  </si>
  <si>
    <t>CRISTAL  DE 760 X 1590 mm ESPESOR 6 mm LINEAS VERTICALES SANDBLASTEADAS CANTO PULIDO TEMPLADO - "CC61590-G22"</t>
  </si>
  <si>
    <t>MPPCCR00580735</t>
  </si>
  <si>
    <t>CRISTAL  DE 760 X 1590 mm ESPESOR 6 mm LINEAS VERTICALES SERIGRAFIADAS CANTOS PULIDOS TEMPLADO - ""CC61590"""</t>
  </si>
  <si>
    <t>MPPCCR00570713</t>
  </si>
  <si>
    <t>CRISTAL  DE 760 X 1610 mm ESPESOR 6 mm CANTOS PULIDOS - ""CT6LV161 - G17"""</t>
  </si>
  <si>
    <t>MPPCCR00570732</t>
  </si>
  <si>
    <t>CRISTAL  DE 760 X 1610 mm ESPESOR 6 mm CANTOS PULIDOS CON UNA CARA SANDBLASTEADA - "CT6LV161 - G74"</t>
  </si>
  <si>
    <t>MPPCCR00570733</t>
  </si>
  <si>
    <t>CRISTAL  DE 760 X 1610 mm ESPESOR 6 mm CANTOS PULIDOS CON UNA FRANJA SANDBLASTEADA DE ANCHO DE 600 mm A UNA ALTURA DE 448 mm  -- "CS7FI60"</t>
  </si>
  <si>
    <t>MPPCCR005707H1</t>
  </si>
  <si>
    <t>CRISTAL  DE 760 X 1610 mm ESPESOR 6 mm CON SERIGRAFIA BLANCA A PUNTOS POR UNA CARA CANTOS PULIDOS TEMPLADO - "PPECS8-V"</t>
  </si>
  <si>
    <t>MPPCCR00570722</t>
  </si>
  <si>
    <t>CRISTAL  DE 760 X 1610 mm ESPESOR 6 mm LINEAS VERTICALES SANDBLASTEADAS CANTO PULIDO - ""CT6LV161 - G21"""</t>
  </si>
  <si>
    <t>MPPCCR00570726</t>
  </si>
  <si>
    <t>CRISTAL  DE 760 X 1610 mm ESPESOR 6 mm LINEAS VERTICALES SANDBLASTEADAS CANTO PULIDO TEMPLADO - "CT6LV161-G22"</t>
  </si>
  <si>
    <t>MPPCCR00570735</t>
  </si>
  <si>
    <t>CRISTAL  DE 760 X 1610 mm ESPESOR 6 mm LINEAS VERTICALES SERIGRAFIADAS CANTOS PULIDOS TEMPLADO - ""CT6LV161"""</t>
  </si>
  <si>
    <t>MLECCR00870722</t>
  </si>
  <si>
    <t>CRISTAL  DE 760 X 950 mm ESPESOR 6 mm LINEAS VERTICALES SANDBLASTEADAS CANTO PULIDO - "VE950CP - G21"</t>
  </si>
  <si>
    <t>MBACCR00520718</t>
  </si>
  <si>
    <t>CRISTAL  DE 766 X 1130 mm ESPESOR 6 mm CANTOS PULIDOS TEMPLADO - ""BNMGV74 - G18"""</t>
  </si>
  <si>
    <t>MPPCCR00I70713</t>
  </si>
  <si>
    <t>CRISTAL  DE 770 X 690 mm ESPESOR 6 mm TRANSPARENTE CANTOS PULIDOS</t>
  </si>
  <si>
    <t>MEKCCR00M00713</t>
  </si>
  <si>
    <t>CRISTAL  DE 772 X 363 mm ESPESOR 6 mm CANTOS PULIDOS - "GEENCC75CH"</t>
  </si>
  <si>
    <t>MP4CCR00JS02O1</t>
  </si>
  <si>
    <t>CRISTAL  DE 780 X 2410 mm ESPESOR 9 mm CANTOS PULIDOS Y ABRILLANTADOS - "P4CRST780"</t>
  </si>
  <si>
    <t>MPPCCR00F90746</t>
  </si>
  <si>
    <t>CRISTAL  DE 780 X 360 mm ESPESOR 6 mm TRANSPARENTE CANTOS PULIDOS - "PGSVEN"</t>
  </si>
  <si>
    <t>MVLCCR00230705</t>
  </si>
  <si>
    <t>CRISTAL  DE 782 X 1575 mm ESPESOR 6 mm TRANSPARENTE FILOS MUERTOS - ""CT79158"""</t>
  </si>
  <si>
    <t>MBACCR00FK07K9</t>
  </si>
  <si>
    <t>CRISTAL  DE 784 X 1884 mm ESPESOR 6 mm CANTOS PULIDOS CON FRANJA DE 1000 mm DE ALTURA AL ACIDO POR UNA CARA A PARTIR DE 500 mm, CON 4 BARRENOS DE Ø 5/8" TEMPLADO - "BCIMA20003CC"</t>
  </si>
  <si>
    <t>MBACCR00FK07L1</t>
  </si>
  <si>
    <t>CRISTAL  DE 784 X 1884 mm ESPESOR 6 mm CANTOS PULIDOS CON FRANJA DE 1584 mm DE ALTURA AL ACIDO POR UNA CARA A PARTIR DE 150 mm, CON 4 BARRENOS DE Ø 5/8" TEMPLADO - "CRTSMAB"</t>
  </si>
  <si>
    <t>MBACCR00FK07M1</t>
  </si>
  <si>
    <t>CRISTAL  DE 784 X 1884 mm ESPESOR 6 mm CANTOS PULIDOS CON FRANJA DE PINTURA SATINADA POR AMBAS CARAS DE 1584 mm DE ALTURA A PARTIR DE 150 mm, CON 4 BARRENOS DE Ø 5/8" TEMPLADO - "CRMAES3"</t>
  </si>
  <si>
    <t>MP4CCR00JZ02O1</t>
  </si>
  <si>
    <t>CRISTAL  DE 787 X 2410 mm ESPESOR 9 mm CANTOS PULIDOS Y ABRILLANTADOS - "P4CRST7875"</t>
  </si>
  <si>
    <t>MERCCR00L10713</t>
  </si>
  <si>
    <t>CRISTAL  DE 787 x 287 mm ESPESOR 6 mm CANTOS PULIDOS</t>
  </si>
  <si>
    <t>MLECCR00610715</t>
  </si>
  <si>
    <t>CRISTAL  DE 794 X 1256 mm ESPESOR 6 mm FILOS MUERTOS - ""CFCVB3 - G28"""</t>
  </si>
  <si>
    <t>MVKCCR00AX07E6</t>
  </si>
  <si>
    <t>CRISTAL  DE 794 X 325 mm ESPESOR 6 mm CANTOS PULIDOS ESQUINAS REDONDEADAS RADIO 5 mm - "VOLP4C-CEG"</t>
  </si>
  <si>
    <t>MLECCR00G60747</t>
  </si>
  <si>
    <t>CRISTAL  DE 800 X 350 mm ESPESOR 9 mm CANTOS PULIDOS CON 2 REDONDEOS DE RADIO 50 mm Y 2 BARRENOS DE Ø 1/2" CON AVELLANADO Y UNA CARA EN SANDBLASTEADO COLOR AZUL TELCEL - "TRMVCRC"</t>
  </si>
  <si>
    <t>MCICCR00IS02Q2</t>
  </si>
  <si>
    <t>CRISTAL  DE 801 X 426 mm ESPESOR 9 mm CON SERIGRAFIA BLANCA A PUNTOS UNA CARA (CON PROCESO DE PINTURA CERAMICA RECOCIDA) CANTOS PULIDOS, ESQUINAS REDONDEADAS RADIO 3 mm TEMPLADO - "CICR3S"</t>
  </si>
  <si>
    <t>MCICCR00JJ02Q2</t>
  </si>
  <si>
    <t>CRISTAL  DE 801 X 728 mm ESPESOR 9 mm CON SERIGRAFIA BLANCA A PUNTOS UNA CARA (CON PROCESO DE PINTURA CERAMICA RECOCIDA) CANTOS PULIDOS, ESQUINAS REDONDEADAS RADIO 3 mm TEMPLADO - "CIMBS3CS-CR"</t>
  </si>
  <si>
    <t>MLECCR00RH06Z3</t>
  </si>
  <si>
    <t>CRISTAL  DE 802 X 665 mm ESPESOR 4 mm CANTOS PULIDOS, TEMPLADO - "ASUMPE310-CR"</t>
  </si>
  <si>
    <t>MPPCCR00470704</t>
  </si>
  <si>
    <t>CRISTAL  DE 810 X 880 mm ESPESOR 6 mm MARCO SANDBLASTEADO Y CANTO PULIDO - ""PPGSVPU - G17"""</t>
  </si>
  <si>
    <t>MPPCCR00ET0719</t>
  </si>
  <si>
    <t>CRISTAL  DE 818 X 730 mm ESPESOR 6 mm MARCO SANDBLASTEADO Y CANTO PULIDO TEMPLADO - "PPGSV7F200PU"</t>
  </si>
  <si>
    <t>MPPCCR00480704</t>
  </si>
  <si>
    <t>CRISTAL  DE 818 X 880 mm ESPESOR 6 mm MARCO SANDBLASTEADO Y CANTO PULIDO - ""PPGSVPUN - G17"""</t>
  </si>
  <si>
    <t>MPPCCR00480719</t>
  </si>
  <si>
    <t>CRISTAL  DE 818 X 880 mm ESPESOR 6 mm MARCO SANDBLASTEADO Y CANTO PULIDO TEMPLADO - "PPGSVPUN - G18"</t>
  </si>
  <si>
    <t>MTLCCR00F007B7</t>
  </si>
  <si>
    <t>CRISTAL  DE 847 X 1122 mm ESPESOR 6 mm CON CANTOS PULIDOS CON 4 BARRENOS DE Ø 1/2" CON CHAFLAN DE 45° EN LOS CANTOS LARGOS TEMPLADO - "VVPCOPVF"</t>
  </si>
  <si>
    <t>MP4CCR00E70218</t>
  </si>
  <si>
    <t>CRISTAL  DE 850 X 370 mm ESPESOR 9 mm CANTOS PULIDOS TEMPLADO - "P4CRIAJ"</t>
  </si>
  <si>
    <t>MUNCCR00J10718</t>
  </si>
  <si>
    <t>CRISTAL  DE 852 X 345 mm ESPESOR 6 mm CANTOS PULIDOS TEMPLADO - UNAPVV3EM-CR</t>
  </si>
  <si>
    <t>MUNCCR00C40718</t>
  </si>
  <si>
    <t>CRISTAL  DE 854 X 341 mm ESPESOR 6 mm CANTOS PULIDOS TEMPLADO - "UNAPREC3"</t>
  </si>
  <si>
    <t>MBACCR00GI02I8</t>
  </si>
  <si>
    <t>CRISTAL  DE 855 X 1820 mm ESPESOR 9 mm CANTOS PULIDOS ESQUINAS REDONDEADAS RADIO 3 mm - "BACABE-CRI"</t>
  </si>
  <si>
    <t>MP4CCR00JW02O1</t>
  </si>
  <si>
    <t>CRISTAL  DE 855 X 2410 mm ESPESOR 9 mm CANTOS PULIDOS Y ABRILLANTADOS - "P4CRST855"</t>
  </si>
  <si>
    <t>MKRCCR00100227</t>
  </si>
  <si>
    <t>CRISTAL  DE 857 X 1745 mm ESPESOR 9 mm CON SANDBLASTEADO HASTA UNA ALTURA DE 950 mm - "KRCR86E"</t>
  </si>
  <si>
    <t>MUNCCR00140713</t>
  </si>
  <si>
    <t>CRISTAL  DE 858 X 1134 mm ESPESOR 6 mm CANTOS PULIDOS - "CC6CP858 - G17"</t>
  </si>
  <si>
    <t>MUNCCR00140723</t>
  </si>
  <si>
    <t>CRISTAL  DE 858 X 1134 mm ESPESOR 6 mm LINEAS HORIZONTALES SANDBLASTEADAS CANTO PULIDO - ""CC6CP858 - G23"""</t>
  </si>
  <si>
    <t>MUNCCR00140706</t>
  </si>
  <si>
    <t>CRISTAL  DE 858 X 1134 mm ESPESOR 6 mm LINEAS SANDBLASTEADAS HORIZONTALES CANTO PULIDO - ""CC6CP858"""</t>
  </si>
  <si>
    <t>MUNCCR00BV0718</t>
  </si>
  <si>
    <t>CRISTAL  DE 858 X 369 mm ESPESOR 6 mm CANTOS PULIDOS TEMPLADO - "UNAPVV3BCHECR"</t>
  </si>
  <si>
    <t>MLECCR001907E4</t>
  </si>
  <si>
    <t>CRISTAL  DE 860 X 1082 mm ESPESOR 6 mm CON LINEAS VERTICALES SANDBLASTEADAS CON MODULACION LINEA 19mm SEPARACION 13 mm CANTO PULIDO - "VPER10119EV"</t>
  </si>
  <si>
    <t>MLECCR001807E4</t>
  </si>
  <si>
    <t>CRISTAL  DE 860 X 1101 mm ESPESOR 6 mm CON LINEAS VERTICALES SANDBLASTEADAS CON MODULACION LINEA 19mm SEPARACION 13 mm CANTO PULIDO - "CNET10119E-V"</t>
  </si>
  <si>
    <t>MGECCR00V90713</t>
  </si>
  <si>
    <t>CRISTAL  DE 863 X 248 mm ESPESOR 6 mm CANTOS PULIDOS - "GNCR13 - G17"</t>
  </si>
  <si>
    <t>MPPCCR00O10704</t>
  </si>
  <si>
    <t>CRISTAL  DE 880 X 245 mm ESPESOR 6 mm MARCO SANDBLASTEADO Y CANTO PULIDO - "PGVV25IS"</t>
  </si>
  <si>
    <t>MUNCCR00050718</t>
  </si>
  <si>
    <t>CRISTAL  DE 880 X 344 mm ESPESOR 6 mm CANTOS PULIDOS TEMPLADO - "UNAPVV3CABS-VI"</t>
  </si>
  <si>
    <t>MPPCCR00710713</t>
  </si>
  <si>
    <t>CRISTAL  DE 880 X 400 mm ESPESOR 6 mm CANTOS PULIDOS - "PGVVI3CRT"</t>
  </si>
  <si>
    <t>MPPCCR00710732</t>
  </si>
  <si>
    <t>CRISTAL  DE 880 X 400 mm ESPESOR 6 mm CANTOS PULIDOS CON UNA CARA SANDBLASTEADA - ""</t>
  </si>
  <si>
    <t>MPPCCR00BY0704</t>
  </si>
  <si>
    <t>CRISTAL  DE 880 X 626 mm ESPESOR 6 mm MARCO SANDBLASTEADO Y CANTO PULIDO - "PGVVISSE74"</t>
  </si>
  <si>
    <t>MPPCCR00F30744</t>
  </si>
  <si>
    <t>CRISTAL  DE 880 X 628 mm ESPESOR 6 mm CON MIRILLA Ø 200 mm, CANTOS PULIDOS - ""</t>
  </si>
  <si>
    <t>MPPCCR00H70704</t>
  </si>
  <si>
    <t>CRISTAL  DE 880 X 820 mm ESPESOR 6 mm MARCO SANDBLASTEADO Y CANTO PULIDO - "PPGVSC - G17"</t>
  </si>
  <si>
    <t>MPPCCR00F40704</t>
  </si>
  <si>
    <t>CRISTAL  DE 880 X 880 mm ESPESOR 6 mm MARCO SANDBLASTEADO Y CANTO PULIDO - ""</t>
  </si>
  <si>
    <t>MSECCR00F70716</t>
  </si>
  <si>
    <t>CRISTAL  DE 882 X 290 mm ESPESOR 6 mm MARCO Y LINEAS SANDBLASTEADAS Y CANTO PULIDO - "CG303ML - G17</t>
  </si>
  <si>
    <t>MEKCCR00G90716</t>
  </si>
  <si>
    <t>CRISTAL  DE 884 X 1004 mm ESPESOR 6 mm MARCO Y LINEAS SANDBLASTEADAS Y CANTO PULIDO -- EKCB3ML</t>
  </si>
  <si>
    <t>MERCCR00370704</t>
  </si>
  <si>
    <t>CRISTAL  DE 885 X 1066 mm ESPESOR 6 mm MARCO SANDBLASTEADO Y CANTO PULIDO - ""CA3M - G17"""</t>
  </si>
  <si>
    <t>MERCCR00370716</t>
  </si>
  <si>
    <t>CRISTAL  DE 885 X 1066 mm ESPESOR 6 mm MARCO Y LINEAS SANDBLASTEADAS Y CANTO PULIDO - ""CA3ML - G17"""</t>
  </si>
  <si>
    <t>MERCCR00680704</t>
  </si>
  <si>
    <t>CRISTAL  DE 885 X 1355 mm ESPESOR 6 mm MARCO SANDBLASTEADO Y CANTO PULIDO - "CVB3M - G17"</t>
  </si>
  <si>
    <t>MERCCR00680716</t>
  </si>
  <si>
    <t>CRISTAL  DE 885 X 1355 mm ESPESOR 6 mm MARCO Y LINEAS SANDBLASTEADAS Y CANTO PULIDO - "CVB3ML - G17"</t>
  </si>
  <si>
    <t>MERCCR00Q30704</t>
  </si>
  <si>
    <t>CRISTAL  DE 885 X 1774 mm ESPESOR 6 mm MARCO SANDBLASTEADO Y CANTO PULIDO - "CVA3M - G17"</t>
  </si>
  <si>
    <t>MERCCR00Q30716</t>
  </si>
  <si>
    <t>CRISTAL  DE 885 X 1774 mm ESPESOR 6 mm MARCO Y LINEAS SANDBLASTEADAS Y CANTO PULIDO - "CVA3ML - G17"</t>
  </si>
  <si>
    <t>MERCCR00530704</t>
  </si>
  <si>
    <t>CRISTAL  DE 885 X 225 mm ESPESOR 6 mm MARCO SANDBLASTEADO Y CANTO PULIDO - "CM3M - G17"</t>
  </si>
  <si>
    <t>MERCCR00530719</t>
  </si>
  <si>
    <t>CRISTAL  DE 885 X 225 mm ESPESOR 6 mm MARCO SANDBLASTEADO Y CANTO PULIDO TEMPLADO - ""CM3M - G18"""</t>
  </si>
  <si>
    <t>MERCCR00530716</t>
  </si>
  <si>
    <t>CRISTAL  DE 885 X 225 mm ESPESOR 6 mm MARCO Y LINEAS SANDBLASTEADAS Y CANTO PULIDO - "CM3ML - G17"</t>
  </si>
  <si>
    <t>MERCCR00780619</t>
  </si>
  <si>
    <t>CRISTAL  DE 885 X 375 mm ESPESOR 4 mm MARCO SANDBLASTEADO Y CANTO PULIDO TEMPLADO - ""CIN3M - G5"""</t>
  </si>
  <si>
    <t>MERCCR00780732</t>
  </si>
  <si>
    <t>CRISTAL  DE 885 X 375 mm ESPESOR 6 mm CANTOS PULIDOS CON UNA CARA SANDBLASTEADA - "CI3MST"</t>
  </si>
  <si>
    <t>MERCCR00780704</t>
  </si>
  <si>
    <t>CRISTAL  DE 885 X 375 mm ESPESOR 6 mm MARCO SANDBLASTEADO Y CANTO PULIDO - "CI3M - G17"</t>
  </si>
  <si>
    <t>MERCCR00780716</t>
  </si>
  <si>
    <t>CRISTAL  DE 885 X 375 mm ESPESOR 6 mm MARCO Y LINEAS SANDBLASTEADAS Y CANTO PULIDO - "CI3ML - G17"</t>
  </si>
  <si>
    <t>MERCCR00P90704</t>
  </si>
  <si>
    <t>CRISTAL  DE 885 X 412 mm ESPESOR 6 mm MARCO SANDBLASTEADO Y CANTO PULIDO - "CA3M - G17"</t>
  </si>
  <si>
    <t>MERCCR00P90716</t>
  </si>
  <si>
    <t>CRISTAL  DE 885 X 412 mm ESPESOR 6 mm MARCO Y LINEAS SANDBLASTEADAS Y CANTO PULIDO - "CA3ML - G17"</t>
  </si>
  <si>
    <t>MERCCR00I90704</t>
  </si>
  <si>
    <t>CRISTAL  DE 885 X 515 mm ESPESOR 6 mm MARCO SANDBLASTEADO Y CANTO PULIDO</t>
  </si>
  <si>
    <t>MERCCR00400619</t>
  </si>
  <si>
    <t>CRISTAL  DE 885 X 645 mm ESPESOR 4 mm MARCO SANDBLASTEADO Y CANTO PULIDO TEMPLADO - ""CB3M - G5"""</t>
  </si>
  <si>
    <t>MERCCR00400620</t>
  </si>
  <si>
    <t>CRISTAL  DE 885 X 645 mm ESPESOR 4 mm MARCO Y LINEAS SANDBLASTEADAS Y CANTO PULIDO TEMPLADO - ""CB3ML - G5"""</t>
  </si>
  <si>
    <t>MERCCR00400718</t>
  </si>
  <si>
    <t>CRISTAL  DE 885 X 645 mm ESPESOR 6 mm CANTOS PULIDOS TEMPLADO - ""CB3M - G66"""</t>
  </si>
  <si>
    <t>MERCCR00400704</t>
  </si>
  <si>
    <t>CRISTAL  DE 885 X 645 mm ESPESOR 6 mm MARCO SANDBLASTEADO Y CANTO PULIDO - ""CB3M - G17"""</t>
  </si>
  <si>
    <t>MERCCR00400716</t>
  </si>
  <si>
    <t>CRISTAL  DE 885 X 645 mm ESPESOR 6 mm MARCO Y LINEAS SANDBLASTEADAS Y CANTO PULIDO - "CB3ML - G17"</t>
  </si>
  <si>
    <t>MERCCR00P10716</t>
  </si>
  <si>
    <t>CRISTAL  DE 885 X 681 mm ESPESOR 6 mm MARCO Y LINEAS SANDBLASTEADAS Y CANTO PULIDO - "CIA3ML"</t>
  </si>
  <si>
    <t>MERCCR00DV0732</t>
  </si>
  <si>
    <t>CRISTAL  DE 885 X 682 mm ESPESOR 6 mm CANTOS PULIDOS CON UNA CARA SANDBLASTEADA - "CIA3MLE"</t>
  </si>
  <si>
    <t>MERCCR00DV0704</t>
  </si>
  <si>
    <t>CRISTAL  DE 885 X 682 mm ESPESOR 6 mm MARCO SANDBLASTEADO Y CANTO PULIDO - "CIA3M"</t>
  </si>
  <si>
    <t>MERCCR00EU0704</t>
  </si>
  <si>
    <t>CRISTAL  DE 885 X 771 mm ESPESOR 6 mm MARCO SANDBLASTEADO Y CANTO PULIDO - "JGVIA63E-CR"</t>
  </si>
  <si>
    <t>MERCCR00EU0716</t>
  </si>
  <si>
    <t>CRISTAL  DE 885 X 771 mm ESPESOR 6 mm MARCO Y LINEAS SANDBLASTEADAS Y CANTO PULIDO - "JGVIA63E-CRL"</t>
  </si>
  <si>
    <t>MLECCR00I40718</t>
  </si>
  <si>
    <t>CRISTAL  DE 886 X 601 mm ESPESOR 6 mm CANTOS PULIDOS TEMPLADO - "EXCASUV3CH"</t>
  </si>
  <si>
    <t>MERCCR00C80704</t>
  </si>
  <si>
    <t>CRISTAL  DE 886 X 621 mm ESPESOR 6 mm MARCO SANDBLASTEADO Y CANTO PULIDO - "MERCCR00C80704 -G17-"</t>
  </si>
  <si>
    <t>MP4CCR00JF02O1</t>
  </si>
  <si>
    <t>CRISTAL  DE 892 X 2310 mm ESPESOR 9 mm CANTOS PULIDOS Y ABRILLANTADOS - "P4CRST892-2400"</t>
  </si>
  <si>
    <t>MMOCCR00ER07K4</t>
  </si>
  <si>
    <t>CRISTAL  DE 892 X 300 mm ESPESOR 6 mm CANTOS PULIDOS ESQUINAS REDONDEADAS RADIO 5 mm TEMPLADO - "MOLP4DCCH-ENCR"</t>
  </si>
  <si>
    <t>MVKCCR00BA07E6</t>
  </si>
  <si>
    <t>CRISTAL  DE 892 X 301 mm ESPESOR 6 mm CANTOS PULIDOS ESQUINAS REDONDEADAS RADIO 5 mm - "VOARV3CR-EC"</t>
  </si>
  <si>
    <t>MMOCCR00EO0718</t>
  </si>
  <si>
    <t>CRISTAL  DE 892 X 314 mm ESPESOR 6 mm CANTOS PULIDOS TEMPLADO - "MOARUVENT"</t>
  </si>
  <si>
    <t>MCICCR00IH02J2</t>
  </si>
  <si>
    <t>CRISTAL  DE 893 X 426 mm ESPESOR 9 mm CANTOS PULIDOS ESQUINAS REDONDEADAS RADIO 3 mm TEMPLADO - "CIOCR3TR"</t>
  </si>
  <si>
    <t>MCICCR00IH02Q2</t>
  </si>
  <si>
    <t>CRISTAL  DE 893 X 426 mm ESPESOR 9 mm CON SERIGRAFIA BLANCA A PUNTOS UNA CARA (CON PROCESO DE PINTURA CERAMICA RECOCIDA) CANTOS PULIDOS, ESQUINAS REDONDEADAS RADIO 3 mm TEMPLADO - "CIOCR3S"</t>
  </si>
  <si>
    <t>MLECCR00PZ072J</t>
  </si>
  <si>
    <t>CRISTAL  DE 895 X 448 mm ESPESOR 6 mm CANTOS PULIDOS Y ABRILLANTADOS TEMPLADO CON RADIOS SEGUN EL PLANO - "BSM9051-CR"</t>
  </si>
  <si>
    <t>MTLCCR00EF0718</t>
  </si>
  <si>
    <t>CRISTAL  DE 896 X 1159 mm ESPESOR 6 mm CANTOS PULIDOS TEMPLADO - "TCVTCRF"</t>
  </si>
  <si>
    <t>MKRCCR00I50079</t>
  </si>
  <si>
    <t>CRISTAL  DE 897 X 1745 mm  CON SANDBLASTEADO HASTA UNA ALTURA DE 1130 mm - "KRCR3711"</t>
  </si>
  <si>
    <t>MKRCCR00I50213</t>
  </si>
  <si>
    <t>CRISTAL  DE 897 X 1745 mm ESPESOR 9 mm CANTOS PULIDOS - "KRCR37 - G17"</t>
  </si>
  <si>
    <t>MKRCCR00I502N7</t>
  </si>
  <si>
    <t>CRISTAL  DE 897 X 1745 mm ESPESOR 9 mm CANTOS PULIDOS CON MODULACION DE 4 FRANJAS HORIZONTALES SANDBLASTEADAS POR UNA CARA DE 280 mm CON 3 CLAROS DE 20 mm ENTRE CADA FRANJA, A PARTIR DE 40 mm DE LA PARTE INFERIOR - "KRCR37EEDF"</t>
  </si>
  <si>
    <t>MKRCCR00I502F9</t>
  </si>
  <si>
    <t>CRISTAL  DE 897 X 1745 mm ESPESOR 9 mm CANTOS PULIDOS CON MODULACION DE 6 FRANJAS HORIZONTALES SANDBLASTEADAS POR UNA CARA UNA INFERIOR DE 268 mm, 4 DE 265 mm Y UNA SUPERIOR DE 267 mm CON 5 CLAROS DE 30 mm ENTRE CADA FRANJA - "KRCR37EE6L"</t>
  </si>
  <si>
    <t>MKRCCR00I502Q5</t>
  </si>
  <si>
    <t>CRISTAL  DE 897 X 1745 mm ESPESOR 9 mm CANTOS PULIDOS CON MODULACION DE 7 FRANJAS HORIZONTALES SANDBLASTEADAS POR UNA CARA DE 200 mm Y UNA SUPERIOR DE 175 mm CON 1 CLARO INFERIOR DE 30 mm Y 7 CLAROS DE 20 mm ENTRE CADA FRANJA - "KRCR37EFH"</t>
  </si>
  <si>
    <t>MKRCCR00I502Q4</t>
  </si>
  <si>
    <t>CRISTAL  DE 897 X 1745 mm ESPESOR 9 mm CANTOS PULIDOS CON SANDBLASTEADO POR UNA CARA HASTA UNA ALTURA DE 1450 mm - "KRCR37EA170"</t>
  </si>
  <si>
    <t>MKRCCR00I502Q1</t>
  </si>
  <si>
    <t>CRISTAL  DE 897 X 1745 mm ESPESOR 9 mm CANTOS PULIDOS CON SANDBLASTEADO TIPO CODIGO DE BARRAS POR UNA CARA - "KRCR37ECB"</t>
  </si>
  <si>
    <t>MKRCCR00I50232</t>
  </si>
  <si>
    <t>CRISTAL  DE 897 X 1745 mm ESPESOR 9 mm CANTOS PULIDOS CON UNA CARA SANDBLASTEADA - "KRCR37-G78"</t>
  </si>
  <si>
    <t>MKRCCR00I50281</t>
  </si>
  <si>
    <t>CRISTAL  DE 897 X 1745 mm ESPESOR 9 mm CON FRANJA SANBLATEADA DE 820 mm, CON UN CLARO INFERIOR DE 482 mm Y UN CLARO SUPERIOR DE 443 mm - "KRCR37 - G100"</t>
  </si>
  <si>
    <t>MKRCCR00I50249</t>
  </si>
  <si>
    <t>CRISTAL  DE 897 X 1745 mm ESPESOR 9 mm CON LINEAS VERTICALES SANDBLASTEADAS DE 19 mm; SEPARACION DE 13 mm Y FRANJA SANDBLASTEADA LATERAL</t>
  </si>
  <si>
    <t>MKRCCR00I50227</t>
  </si>
  <si>
    <t>CRISTAL  DE 897 X 1745 mm ESPESOR 9 mm CON SANDBLASTEADO HASTA UNA ALTURA DE 950 mm - "KRCR37E - G37"</t>
  </si>
  <si>
    <t>MKRCCR00720213</t>
  </si>
  <si>
    <t>CRISTAL  DE 897 X 1945 mm ESPESOR 9 mm CANTOS PULIDOS - "KRCR38 - G17"</t>
  </si>
  <si>
    <t>MKRCCR007202K6</t>
  </si>
  <si>
    <t>CRISTAL  DE 897 X 1945 mm ESPESOR 9 mm CANTOS PULIDOS CON LINEAS HORIZONTALES ESPECIALES SANDBLASTEADAS TEMPLADO - "KRCR38EFD"</t>
  </si>
  <si>
    <t>MKRCCR007202N7</t>
  </si>
  <si>
    <t>CRISTAL  DE 897 X 1945 mm ESPESOR 9 mm CANTOS PULIDOS CON MODULACION DE 4 FRANJAS HORIZONTALES SANDBLASTEADAS POR UNA CARA DE 280 mm CON 3 CLAROS DE 20 mm ENTRE CADA FRANJA, A PARTIR DE 40 mm DE LA PARTE INFERIOR - "KRCR38EEDF"</t>
  </si>
  <si>
    <t>MKRCCR007202C6</t>
  </si>
  <si>
    <t>CRISTAL  DE 897 X 1945 mm ESPESOR 9 mm CANTOS PULIDOS CON MODULACION DE 6 FRANJAS HORIZONTALES SANDBLASTEADAS POR UNA CARA DE 299 mm CON 5 CLAROS DE 30 mm ENTRE CADA FRANJA - "KRCR38EE"</t>
  </si>
  <si>
    <t>MKRCCR007202E4</t>
  </si>
  <si>
    <t>CRISTAL  DE 897 X 1945 mm ESPESOR 9 mm CON LINEAS VERTICALES SANDBLASTEADAS CON MODULACION LINEA 19mm SEPARACION 13 mm CANTO PULIDO - "KRCR38EV"</t>
  </si>
  <si>
    <t>MKRCCR00720227</t>
  </si>
  <si>
    <t>CRISTAL  DE 897 X 1945 mm ESPESOR 9 mm CON SANDBLASTEADO HASTA UNA ALTURA DE 950 mm - ""KRCR38E - G37"""</t>
  </si>
  <si>
    <t>MKRCCR007202S0</t>
  </si>
  <si>
    <t>CRISTAL  DE 897 X 1945 mm ESPESOR 9 mm CON SANDBLASTEADO HASTA UNA ALTURA DE 950 mm TEMPLADO - "KRCR38ET"</t>
  </si>
  <si>
    <t>MKRCCR00J90213</t>
  </si>
  <si>
    <t>CRISTAL  DE 897 X 2150 mm ESPESOR 9 mm CANTOS PULIDOS - "KR39-CR"</t>
  </si>
  <si>
    <t>MKRCCR00J902K5</t>
  </si>
  <si>
    <t>CRISTAL  DE 897 X 2150 mm ESPESOR 9 mm CANTOS PULIDOS CON LINEAS HORIZONTALES SANDBLASTEADAS POR UNA CARA, APARTIR DE UNA ALTURA DE 298 mm INFERIOR HASTA 199 ANTES DEL EXTREMO SUPERIOR CLAROS LATERALES DE 37 mm - "KRCR39EERH"</t>
  </si>
  <si>
    <t>MKRCCR00J902N7</t>
  </si>
  <si>
    <t>CRISTAL  DE 897 X 2150 mm ESPESOR 9 mm CANTOS PULIDOS CON MODULACION DE 4 FRANJAS HORIZONTALES SANDBLASTEADAS POR UNA CARA DE 280 mm CON 3 CLAROS DE 20 mm ENTRE CADA FRANJA, A PARTIR DE 40 mm DE LA PARTE INFERIOR - "KRCR39EEDF"</t>
  </si>
  <si>
    <t>MKRCCR00J90227</t>
  </si>
  <si>
    <t>CRISTAL  DE 897 X 2150 mm ESPESOR 9 mm CON SANDBLASTEADO HASTA UNA ALTURA DE 950 mm--KRCR39E</t>
  </si>
  <si>
    <t>MKRCCR00830213</t>
  </si>
  <si>
    <t>CRISTAL  DE 897 X 2160 mm ESPESOR 9 mm CANTOS PULIDOS - "KRCR39 - G55"</t>
  </si>
  <si>
    <t>MKRCCR00830230</t>
  </si>
  <si>
    <t>CRISTAL  DE 897 X 2160 mm ESPESOR 9 mm SANDBLASTEADO ESPECIAL CANTOS PULIDOS TEMPLADO - ""KRCR39 - G98"""</t>
  </si>
  <si>
    <t>MKRCCR00HE0213</t>
  </si>
  <si>
    <t>CRISTAL  DE 897 X 2306 mm ESPESOR 9 mm CANTOS PULIDOS - "KRCR39TSGCOP"</t>
  </si>
  <si>
    <t>MKRCCR00KH0269</t>
  </si>
  <si>
    <t>CRISTAL  DE 897 X 2350 mm ESPESOR 9 mm CANTO PULIDO CON SANDBLASTEADO HASTA UNA ALTURA DE 950 mm TEMPLADO - "KRCRT395E"</t>
  </si>
  <si>
    <t>MCICCR00EA02J4</t>
  </si>
  <si>
    <t>CRISTAL  DE 897 X 436 mm ESPESOR 9 mm CON SERIGRAFIA BLANCA A PUNTOS UNA CARA CANTOS PULIDOS, ESQUINAS REDONDEADAS RADIO 3 mm TEMPLADO - "CR3CCS"</t>
  </si>
  <si>
    <t>MLECCR00AA02D6</t>
  </si>
  <si>
    <t>CRISTAL  DE 897 X 438 mm ESPESOR 9 mm CON BISEL PERIMETRAL DE 3 mm, UNA CARA SANDBLASTEADA Y 3 BARRENOS Ø 1/2" TEMPLADO - "GVECE3C"</t>
  </si>
  <si>
    <t>MP4CCR00IX02R6</t>
  </si>
  <si>
    <t>CRISTAL  DE 897 X 597 mm ESPESOR 9 mm CON SERIGRAFIA BLANCA POR UNA CARA (CON PROCESO DE PINTURA CERAMICA RECOCIDA) CANTOS PULIDOS, ESQUINAS REDONDEADAS RADIO 3 mm TEMPLADO - "P4LCS23"</t>
  </si>
  <si>
    <t>ME4CCR00GU02J4</t>
  </si>
  <si>
    <t>CRISTAL  DE 898 X 284 mm ESPESOR 9 mm CON SERIGRAFIA BLANCA A PUNTOS UNA CARA CANTOS PULIDOS, ESQUINAS REDONDEADAS RADIO 3 mm TEMPLADO - "E4SCT900CS-C"</t>
  </si>
  <si>
    <t>ME4CCR00EZ0218</t>
  </si>
  <si>
    <t>CRISTAL  DE 899 X 284 mm ESPESOR 9 mm CANTOS PULIDOS TEMPLADO - "E4SCT900-C"</t>
  </si>
  <si>
    <t>MBACCR00FR07M3</t>
  </si>
  <si>
    <t>CRISTAL  DE 900 X 1955 mm ESPESOR 6 mm CANTOS PULIDOS CON FRANJA DE PINTURA SATINADA DE 1655 mm DE ALTURA POR AMBAS CARAS A PARTIR DE 150 mm, CON 3 BARRENOS DE Ø 1/2" ESQUINAS REDONDEADAS RADIO 3 mm TEMPLADO - "CRMAO2"</t>
  </si>
  <si>
    <t>MP4CCR00LB02O1</t>
  </si>
  <si>
    <t>CRISTAL  DE 900 X 2415 mm ESPESOR 9 mm CANTOS PULIDOS Y ABRILLANTADOS - "P4CRS3-250T"</t>
  </si>
  <si>
    <t>MP4CCR00IE02O1</t>
  </si>
  <si>
    <t>CRISTAL  DE 900 X 2715 mm ESPESOR 9 mm CANTOS PULIDOS Y ABRILLANTADOS - "P4CRS3-280T"</t>
  </si>
  <si>
    <t>MUNCCR00U20788</t>
  </si>
  <si>
    <t>CRISTAL  DE 900 X 350 mm ESPESOR 6 mm CANTOS PULIDOS CON 2 BARRENOS DE Ø 13 mm, ESQUINAS REDONDEADAS Y UNA CARA SANDBLASTEADA TEMPLADO</t>
  </si>
  <si>
    <t>MLECCR00K904F5</t>
  </si>
  <si>
    <t>CRISTAL  DE 900 X 600 mm ESPESOR 12 mm CON SERIGRAFIA POR UNA CARA Y 4 CIIRCULOS CLAROS DE Ø 54 mm CON CHAFLAN PERIMETRAL DE 2 mm - "CRLA"</t>
  </si>
  <si>
    <t>MLECCR00KR07I8</t>
  </si>
  <si>
    <t>CRISTAL  DE 900 X 750 mm ESPESOR 6 mm CANTOS PULIDOS ESQUINAS REDONDEADAS RADIO 3 mm - "SM751CT"</t>
  </si>
  <si>
    <t>MLECCR00KR07Q2</t>
  </si>
  <si>
    <t>CRISTAL  DE 900 X 750 mm ESPESOR 6 mm CON SERIGRAFIA BLANCA A PUNTOS UNA CARA (CON PROCESO DE PINTURA CERAMICA RECOCIDA) CANTOS PULIDOS, ESQUINAS REDONDEADAS RADIO 3 mm TEMPLADO - "SM751CS"</t>
  </si>
  <si>
    <t>MVLCCR00KR07U5</t>
  </si>
  <si>
    <t>CRISTAL  DE 900 X 750 mm ESPESOR 6 mm SATINADO, CANTOS PULIDOS, ESQUINAS REDONDEADAS RADIO 3 mm TEMPLADO - "SM751CSAT"</t>
  </si>
  <si>
    <t>MLECCR00X30795</t>
  </si>
  <si>
    <t>CRISTAL  DE 904 X 404 mm ESPESOR 6 mm CON SERIGRAFIA BLANCA POR UNA CARA CANTOS PULIDOS TEMPLADO CON 4 BARRENOS AVELLANADOS DE Ø 3/8" A Ø 3/4" - "EER1357MABS-CC"</t>
  </si>
  <si>
    <t>MLECCR00X302M7</t>
  </si>
  <si>
    <t>CRISTAL  DE 904 X 404 mm ESPESOR 9 mm CON SERIGRAFIA BLANCA POR UNA CARA (CON PROCESO DE PINTURA CERAMICA RECOCIDA) CANTOS PULIDOS TEMPLADO CON 4 BARRENOS AVELLANADOS DE Ø 3/8" A Ø 3/4" - "EELR340ABS9M-CC"</t>
  </si>
  <si>
    <t>MTLCCR00CL0718</t>
  </si>
  <si>
    <t>CRISTAL  DE 906 X 310 mm ESPESOR 6 mm CANTOS PULIDOS TEMPLADO - "REC-VI1"</t>
  </si>
  <si>
    <t>MP4CCR00JV02O1</t>
  </si>
  <si>
    <t>CRISTAL  DE 910 X 2410 mm ESPESOR 9 mm CANTOS PULIDOS Y ABRILLANTADOS - "P4CRST910"</t>
  </si>
  <si>
    <t>MP4CCR00ID02Q4</t>
  </si>
  <si>
    <t>CRISTAL  DE 925 X 2410 mm ESPESOR 9 mm CANTOS PULIDOS Y ABRILLANTADOS CON SAQUES INDICADO EN PLANO - "P4CRST925CS"</t>
  </si>
  <si>
    <t>MBACCR00HA0213</t>
  </si>
  <si>
    <t>CRISTAL  DE 935 X 772 mm ESPESOR 9 mm CANTOS PULIDOS - "BNCR9MUR01"</t>
  </si>
  <si>
    <t>MLECCR00PX07R8</t>
  </si>
  <si>
    <t>CRISTAL  DE 941 X 366 mm ESPESOR 6 mm CANTOS PULIDOS Y ABRILLANTADOS TEMPLADO - "ITEKVA100CEC-LCT2"</t>
  </si>
  <si>
    <t>MLECCR00PT07R8</t>
  </si>
  <si>
    <t>CRISTAL  DE 941 X 390 mm ESPESOR 6 mm CANTOS PULIDOS Y ABRILLANTADOS TEMPLADO - "ITEKVA100CEC-LCT"</t>
  </si>
  <si>
    <t>MMOCCR00KB07K4</t>
  </si>
  <si>
    <t>CRISTAL  DE 941 X 503 mm ESPESOR 6 mm CANTOS PULIDOS ESQUINAS REDONDEADAS RADIO 5 mm TEMPLADO - "CCCVGO1000LABS-ENTCR"</t>
  </si>
  <si>
    <t>MLECCR00PS071Q</t>
  </si>
  <si>
    <t>CRISTAL  DE 941 X 568 mm ESPESOR 6 mm CANTOS PULIDOS Y ABRILLANTADOS, CON 3 PERFORACIONES CONFORME A PLANO, TEMPLADO - "ITEKVA100CEC-PCT"</t>
  </si>
  <si>
    <t>MLECCR00PS072B</t>
  </si>
  <si>
    <t>CRISTAL  DE 941 X 568 mm ESPESOR 6 mm CANTOS PULIDOS Y ABRILLANTADOS, CON 5 PERFORACIONES SEGUN PLANO, TEMPLADO - "ITEKVA100CEC-PCC"</t>
  </si>
  <si>
    <t>MP4CCR00JP02O1</t>
  </si>
  <si>
    <t>CRISTAL  DE 949 X 2410 mm ESPESOR 9 mm CANTOS PULIDOS Y ABRILLANTADOS - "P4CRST949"</t>
  </si>
  <si>
    <t>MLECCR00RE10Z3</t>
  </si>
  <si>
    <t>CRISTAL  DE 955 X 818 mm ESPESOR 4 mm CANTOS PULIDOS, TEMPLADO - "ASMEP310-CR"</t>
  </si>
  <si>
    <t>MECCCR00JM12S5</t>
  </si>
  <si>
    <t>CRISTAL  DE 957 X 307 mm ESPESOR 19 mm CANTOS PULIDOS CON CHAFLAN DE 3 mm EN LAS ARISTAS  - "ECMC42CH-CT"</t>
  </si>
  <si>
    <t>MLECCR00ÑU020G</t>
  </si>
  <si>
    <t>CRISTAL  DE 959 X 222 mm ESPESOR 9 mm ULTRA CLARO, CANTOS PULIDOS, TEMPLADO - "PCV12X29-C1"</t>
  </si>
  <si>
    <t>MLECCR00ÑS021E</t>
  </si>
  <si>
    <t>CRISTAL  DE 959 X 428 mm ESPESOR 9 mm ESQUINAS REDONDEADAS , ULTRA CLARO, CANTOS PULIDOS, TEMPLADO - "PCV12X29-C3"</t>
  </si>
  <si>
    <t>MVLCCR00340715</t>
  </si>
  <si>
    <t>CRISTAL  DE 960 X 1310 mm ESPESOR 6 mm FILOS MUERTOS - ""C003 - G17"""</t>
  </si>
  <si>
    <t>MP4CCR00HS02O1</t>
  </si>
  <si>
    <t>CRISTAL  DE 966 X 2410 mm ESPESOR 9 mm CANTOS PULIDOS Y ABRILLANTADOS - "P4CRST966"</t>
  </si>
  <si>
    <t>MLECCR00BJ0713</t>
  </si>
  <si>
    <t>CRISTAL  DE 969 X 207 mm ESPESOR 6 mm CANTOS PULIDOS</t>
  </si>
  <si>
    <t>MLECCR00BJ0718</t>
  </si>
  <si>
    <t>CRISTAL  DE 969 X 207 mm ESPESOR 6 mm CANTOS PULIDOS TEMPLADO - "NEXMCE-VF"</t>
  </si>
  <si>
    <t>MLECCR00010713</t>
  </si>
  <si>
    <t>CRISTAL  DE 969 X 216 mm ESPESOR 6 mm CANTOS PULIDOS - "NEXMCECT"</t>
  </si>
  <si>
    <t>MLECCR00010718</t>
  </si>
  <si>
    <t>CRISTAL  DE 969 X 216 mm ESPESOR 6 mm CANTOS PULIDOS TEMPLADO - "NEXMCECT"</t>
  </si>
  <si>
    <t>MLECCR00BI0713</t>
  </si>
  <si>
    <t>CRISTAL  DE 969 X 220 mm ESPESOR 6 mm CANTOS PULIDOS - "NEXMCEFC"</t>
  </si>
  <si>
    <t>MLECCR00BI0718</t>
  </si>
  <si>
    <t>CRISTAL  DE 969 X 220 mm ESPESOR 6 mm CANTOS PULIDOS TEMPLADO - "NEXMCEFC"</t>
  </si>
  <si>
    <t>MLECCR00BH0713</t>
  </si>
  <si>
    <t>CRISTAL  DE 969 X 266 mm ESPESOR 6 mm CANTOS PULIDOS - "NEXMCECT"</t>
  </si>
  <si>
    <t>MLECCR00BK0713</t>
  </si>
  <si>
    <t>CRISTAL  DE 969 X 310 mm ESPESOR 6 mm CANTOS PULIDOS</t>
  </si>
  <si>
    <t>MLECCR00BK0718</t>
  </si>
  <si>
    <t>CRISTAL  DE 969 X 310 mm ESPESOR 6 mm CANTOS PULIDOS TEMPLADO - "NEXMCE-VS"</t>
  </si>
  <si>
    <t>MP4CCR00JT02O1</t>
  </si>
  <si>
    <t>CRISTAL  DE 978 X 2410 mm ESPESOR 9 mm CANTOS PULIDOS Y ABRILLANTADOS - "P4CRST978"</t>
  </si>
  <si>
    <t>MP4CCR00JB02O1</t>
  </si>
  <si>
    <t>CRISTAL  DE 984 X 248 mm ESPESOR 9 mm CANTOS PULIDOS Y ABRILLANTADOS - "P4PAJCR1025-2400"</t>
  </si>
  <si>
    <t>MP4CCR00JC02O1</t>
  </si>
  <si>
    <t>CRISTAL  DE 984 X 348 mm ESPESOR 9 mm CANTOS PULIDOS Y ABRILLANTADOS - "P4PAJCR1025-2500"</t>
  </si>
  <si>
    <t>MERCCR00FW0704</t>
  </si>
  <si>
    <t>CRISTAL  DE 985 X 225 mm ESPESOR 6 mm MARCO SANDBLASTEADO Y CANTO PULIDO - "CM100M"</t>
  </si>
  <si>
    <t>MERCCR00FW0716</t>
  </si>
  <si>
    <t>CRISTAL  DE 985 X 225 mm ESPESOR 6 mm MARCO Y LINEAS SANDBLASTEADAS Y CANTO PULIDO - "CM100ML"</t>
  </si>
  <si>
    <t>MP4CCR00HM02O1</t>
  </si>
  <si>
    <t>CRISTAL  DE 988 X 2410 mm ESPESOR 9 mm CANTOS PULIDOS Y ABRILLANTADOS - "P4CRST988"</t>
  </si>
  <si>
    <t>MP4CCR00HL07O1</t>
  </si>
  <si>
    <t>CRISTAL  DE 992 X 465 mm ESPESOR 6 mm CANTOS PULIDOS Y ABRILLANTADOS - "P4PUAJUCR-250T"</t>
  </si>
  <si>
    <t>MP4CCR00HL02O1</t>
  </si>
  <si>
    <t>CRISTAL  DE 992 X 465 mm ESPESOR 6 mm CANTOS PULIDOS Y ABRILLANTADOS - "P4PUAJUCR-MVH"</t>
  </si>
  <si>
    <t>MP4CCR00KQ07O1</t>
  </si>
  <si>
    <t>CRISTAL  DE 992 X 765 mm ESPESOR 6 mm CANTOS PULIDOS Y ABRILLANTADOS - "P4PUAJUCR-280T"</t>
  </si>
  <si>
    <t>MCICCR00H80476</t>
  </si>
  <si>
    <t>CRISTAL  DE Ø 1200 mm ESPESOR 12 mm CON SERIGRAFIA BLANCA POR UNA CARA CANTOS PULIDOS TEMPLADO - "CR4SB"</t>
  </si>
  <si>
    <t>MCICCR00FF0476</t>
  </si>
  <si>
    <t>CRISTAL  DE Ø 900 mm ESPESOR 12 mm CON SERIGRAFIA BLANCA POR UNA CARA CANTOS PULIDOS TEMPLADO -- CR3SB</t>
  </si>
  <si>
    <t>MLECCR00590732</t>
  </si>
  <si>
    <t>CRISTAL  Ø 1000 mm ESPESOR 6 mm CANTOS PULIDOS CON UNA CARA SANDBLASTEADA - ""CRMJCT36 - G25"""</t>
  </si>
  <si>
    <t>MLECCR29LO02X0</t>
  </si>
  <si>
    <t>CRISTAL "COLORFLEX" DE VYSICA COLOR NEGRO, FORMA ELIPTICA DE 2400 X 1200 mm ESPESOR 9 mm CON 3 BARRENOS DE 80 mm,  CANTOS  PULIDOS ESQUINAS REDONDEADAS RADIO 3 mm, TEMPLADO -- LUCE48CUC3N</t>
  </si>
  <si>
    <t>MVLCCR07110000</t>
  </si>
  <si>
    <t>CRISTAL ABANICO DE 562 X 562 mm -- C071</t>
  </si>
  <si>
    <t>MBACCR13860300</t>
  </si>
  <si>
    <t>CRISTAL BLINDADO DE 878 X 930 mm ESPESOR 38 mm -- GVVB</t>
  </si>
  <si>
    <t>MOUCCR00000038</t>
  </si>
  <si>
    <t>CRISTAL CHICO -- GI20402</t>
  </si>
  <si>
    <t>MABCCR40II020J</t>
  </si>
  <si>
    <t>CRISTAL CON SERIGRAFIA A PUNTOS DE 1193 X 426 mm ESPESOR 9 mm CANTOS PULIDOS ESQUINAS REDONDEADAS RADIO 20 mm TEMPLADO - "ABBIO4CRSP-CR"</t>
  </si>
  <si>
    <t>MABCCR40PA020J</t>
  </si>
  <si>
    <t>CRISTAL CON SERIGRAFIA A PUNTOS DE 1193 X 501 mm ESPESOR 9 mm CANTOS PULIDOS ESQUINAS REDONDEADAS RADIO 20 mm TEMPLADO - "ABBIO4CRSP50-CR"</t>
  </si>
  <si>
    <t>MABCCR36HZ020J</t>
  </si>
  <si>
    <t>CRISTAL CON SERIGRAFIA BLANCA A 2 PUNTOS DE 1493 X 426 mm ESPESOR 9 mm CANTOS PULIDOS ESQUINAS REDONDEADAS RADIO 20 mm TEMPLADO - "ABBIO5CRSP-CR"</t>
  </si>
  <si>
    <t>MABCCR41HZ020J</t>
  </si>
  <si>
    <t>CRISTAL CON SERIGRAFIA NEGRA A PUNTOS DE 1493 X 426 mm ESPESOR 9 mm CANTOS PULIDOS ESQUINAS REDONDEADAS RADIO 20 mm TEMPLADO - "ABBIO5CRSPN-CR"</t>
  </si>
  <si>
    <t>MPPCCR29710713</t>
  </si>
  <si>
    <t>CRISTAL CON VINIL AUTOADHERIBLE ROJO PANTONE 1795 C UNA CARA DE 880 X 400 mm ESPESOR 6 mm CANTOS PULIDOS - "PGVVI3CRTVR"</t>
  </si>
  <si>
    <t>MKOCCR31KN0218</t>
  </si>
  <si>
    <t>CRISTAL CORTE ESCUADRA DE 814 X 514 X 217 mm ESPESOR 9 mm CANTOS PULIDOS TEMPLADO - "RVMES"</t>
  </si>
  <si>
    <t>MBACCR09280213</t>
  </si>
  <si>
    <t>CRISTAL COSTILLA DE 140 X 660 mm ESPESOR 9 mm CANTOS PULIDOS - ""FMVISEGMAM"""</t>
  </si>
  <si>
    <t>MLECCR1400071T</t>
  </si>
  <si>
    <t>CRISTAL CURVO  ESPESOR 6 mm CLARO TEMPLADO CON CANTOS PULIDOS Y PELICULA ANTI-IMPACTO ULTRA S-800 DE 3M, BARRENOS SEGUN PLANO, PUERTA DERECHA - "TELIVC-L5"</t>
  </si>
  <si>
    <t>MLECCR1400071W</t>
  </si>
  <si>
    <t>CRISTAL CURVO  ESPESOR 6 mm CLARO TEMPLADO CON CANTOS PULIDOS Y PELICULA ANTI-IMPACTO ULTRA S-800 DE 3M, BARRENOS SEGUN PLANO, PUERTA ESQUINA DERECHA  - "TELVICE-L4"</t>
  </si>
  <si>
    <t>MLECCR1400071V</t>
  </si>
  <si>
    <t>CRISTAL CURVO  ESPESOR 6 mm CLARO TEMPLADO CON CANTOS PULIDOS Y PELICULA ANTI-IMPACTO ULTRA S-800 DE 3M, BARRENOS SEGUN PLANO, PUERTA ESQUINA IZQUIERDA  - "TELVICE-L5"</t>
  </si>
  <si>
    <t>MLECCR1400071S</t>
  </si>
  <si>
    <t>CRISTAL CURVO  ESPESOR 6 mm CLARO TEMPLADO CON CANTOS PULIDOS Y PELICULA ANTI-IMPACTO ULTRA S-800 DE 3M, BARRENOS SEGUN PLANO, PUERTA IZQUIERDA - "TELIVC-L3"</t>
  </si>
  <si>
    <t>MKOCCR14910432</t>
  </si>
  <si>
    <t>CRISTAL CURVO DE 1000 X 1000 mm ESPESOR 12 mm CANTOS PULIDOS CON UNA CARA SANDBLASTEADA - ""CRRC2 - G52"""</t>
  </si>
  <si>
    <t>MERCCR14X60297</t>
  </si>
  <si>
    <t>CRISTAL CURVO DE 1000 X 350 mm ESPESOR 9 mm CON CANTOS PULIDOS, 2 BARRENOS Ø 16 mm CON ESQUINAS REDONDADAS DE RADIO 20 mm TEMPLADO</t>
  </si>
  <si>
    <t>MLECCR14GN04N5</t>
  </si>
  <si>
    <t>CRISTAL CURVO DE 1100 X 450 mm ESPESOR 12 mm CANTOS PULIDOS CON 4 BARRENOS DE Ø 7/16", 2 ESQUINAS REDONDEADAS RADIO 3 mm Y 2 CON RADIO 30 mm TEMPLADO - "CVMF"</t>
  </si>
  <si>
    <t>MUNCCR14KA07T4</t>
  </si>
  <si>
    <t>CRISTAL CURVO DE 1200 X 350 mm ESPESOR 6 mm CANTOS PULIDOS CON 3 BARRENOS DE Ø 13 mm, ESQUINAS REDONDEADAS, CORTE SEMICURVO Y AMBAS CARAS SANDBLASTEADAS TEMPLADO - "USMCRC4EVTAPP"</t>
  </si>
  <si>
    <t>MUNCCR14BT07F8</t>
  </si>
  <si>
    <t>CRISTAL CURVO DE 1200 X 550 mm ESPESOR 6 mm CANTOS PULIDOS CON 3 BARRENOS Ø 12.7 mm SANDBLASTEADO AMBAS CARAS - "CCUSMCRDC4E"</t>
  </si>
  <si>
    <t>MLECCR14Y206A6</t>
  </si>
  <si>
    <t>CRISTAL CURVO DE 1350 X 526 mm ESPESOR 4 mm CON SERIGRAFIA POR UNA CARA LADO DERECHO CANTOS PULIDOS TEMPLADO CON 3 BARRENOS Ø 1/2" RADIO DE 2588 mm CON REDONDEO EN ESQUINA - "SR13540CST-CD"</t>
  </si>
  <si>
    <t>MLECCR14Y206A7</t>
  </si>
  <si>
    <t>CRISTAL CURVO DE 1350 X 526 mm ESPESOR 4 mm CON SERIGRAFIA POR UNA CARA LADO IZQUIERDO CANTOS PULIDOS TEMPLADO CON 3 BARRENOS Ø 1/2" RADIO DE 2588 mm CON REDONDEO EN ESQUINA - "SR13540CST-CI"</t>
  </si>
  <si>
    <t>MKOCCR14910433</t>
  </si>
  <si>
    <t>CRISTAL CURVO DE 1414 X 569 mm ESPESOR 12 mm CANTOS PULIDOS CON UNA CARA SANDBLASTEADA TEMPLADO - "CRRC2 - G53"</t>
  </si>
  <si>
    <t>MUNCCR14DQ07I9</t>
  </si>
  <si>
    <t>CRISTAL CURVO DE 1500 X 350 mm ESPESOR 6 mm CANTOS PULIDOS CON 3 BARRENOS DE Ø 13 mm, ESQUINAS REDONDEADAS, CORTE SEMICURVO Y UNA CARA SANDBLASTEADA TEMPLADO - "USMCRC5EVT"</t>
  </si>
  <si>
    <t>MUNCCR14GX07O5</t>
  </si>
  <si>
    <t>CRISTAL CURVO DE 1500 X 500 mm ESPESOR 6 mm CANTOS PULIDOS CON 2 BARRENOS DE Ø 1/2", ESQUINAS REDONDEADAS RADIO 20 mm; SANDBLASTEADO AMBAS CARAS TEMPLADO - "USMCRC5EVTSB"</t>
  </si>
  <si>
    <t>MKOCCR14V004C8</t>
  </si>
  <si>
    <t>CRISTAL CURVO DE 2225 X 1000 mm ESPESOR 12 mm CON CANTOS PULIDOS CON UNA CARA SANDBLASTEADA, 4 BARRENOS Ø 13 mm RADIO EXTERNO DE 761 mm RADIO INTERNO DE 511 mm  - "CRRC"</t>
  </si>
  <si>
    <t>MLECCR14X40696</t>
  </si>
  <si>
    <t>CRISTAL CURVO DE 2700 X 526 mm ESPESOR 4 mm CON SERIGRAFIA POR UNA CARA CANTOS PULIDOS TEMPLADO CON 6 BARRENOS Ø 1/2" RADIO DE 2588 mm CON REDONDEOS EN ESQUINAS - "SR9400CST-C"</t>
  </si>
  <si>
    <t>MUNCCR14T707D3</t>
  </si>
  <si>
    <t>CRISTAL CURVO DE 550 X 350 mm ESPESOR 6 mm CANTOS PULIDOS CON UNA CARA SANDBLASTEADA (DERECHA) - "USMCRE2DPFCCR"</t>
  </si>
  <si>
    <t>MUNCCR14T707D4</t>
  </si>
  <si>
    <t>CRISTAL CURVO DE 550 X 350 mm ESPESOR 6 mm CANTOS PULIDOS CON UNA CARA SANDBLASTEADA (IZQUIERDA) - "USMCRE2IPFCCR"</t>
  </si>
  <si>
    <t>MERCCR14C00224</t>
  </si>
  <si>
    <t>CRISTAL CURVO DE 568 X 250 mm ESPESOR 9 mm CON CANTOS PULIDOS, 2 BARRENOS Ø 1/2" CON ESQUINAS REDONDEADAS DE RADIO 25 mm - "C5735"</t>
  </si>
  <si>
    <t>MUNCCR14150733</t>
  </si>
  <si>
    <t>CRISTAL CURVO DE 600 X 280 mm ESPESOR 6 mm CANTOS PULIDOS CON UNA CARA SANDBLASTEADA TEMPLADO - "USMCR"</t>
  </si>
  <si>
    <t>MUNCCR14BX07G4</t>
  </si>
  <si>
    <t>CRISTAL CURVO DE 750 X 455 mm ESPESOR 6 mm CANTOS PULIDOS CON 2 BARRENOS Ø 12.7 mm SANDBLASTEADAS AMBAS CARAS TEMPLADO - "USMLCR7E-CR"</t>
  </si>
  <si>
    <t>MUNCCR14AD04E2</t>
  </si>
  <si>
    <t>CRISTAL CURVO DE 900 X 248 mm ESPESOR 12 mm CANTOS PULIDOS CON 2 BARRENOS Ø 19 mm UNA CARA SANDBLASTEADA - "GAB10952CR"</t>
  </si>
  <si>
    <t>MKOCCR14AD04H9</t>
  </si>
  <si>
    <t>CRISTAL CURVO DE 900 X 248 mm ESPESOR 12 mm CANTOS PULIDOS CON 2 BARRENOS Ø 19 mm UNA CARA SANDBLASTEADA TEMPLADO - "CRRC150"</t>
  </si>
  <si>
    <t>MUNCCR14GY07O6</t>
  </si>
  <si>
    <t>CRISTAL CURVO DE 900 X 450 mm ESPESOR 6 mm CANTOS PULIDOS CON 2 BARRENOS DE Ø 1/2", ESQUINAS REDONDEADAS RADIO 15 mm; SANDBLASTEADO AMBAS CARAS TEMPLADO - "USMLCR3E-CR"</t>
  </si>
  <si>
    <t>MLECCR24GC07M8</t>
  </si>
  <si>
    <t>CRISTAL CURVO DERECHO DE 1332 X 526 mm ESPESOR 6 mm CON SERIGRAFIA BLANCA POR UNA CARA (CON PROCESO DE PINTURA CERAMICA RECOCIDA) CANTOS PULIDOS TEMPLADO CON 3 BARRENOS DE Ø 1/2" - "SR13540CST6MD-C"</t>
  </si>
  <si>
    <t>MLECCR24GJ06N3</t>
  </si>
  <si>
    <t>CRISTAL CURVO DERECHO DE 1350 X 581 mm ESPESOR 4 mm CON SERIGRAFIA POR UNA CARA (CON PROCESO DE PINTURA CERAMICA RECOCIDA) LADO DERECHO CANTOS PULIDOS TEMPLADO CON 3 BARRENOS Ø 1/2" RADIO DE 2610 mm CON REDONDEO EN ESQUINA - "SR13540CST6MI-CDNWK"</t>
  </si>
  <si>
    <t>MLECCR23GC07M8</t>
  </si>
  <si>
    <t>CRISTAL CURVO IZQUIERDO DE 1332 X 526 mm ESPESOR 6 mm CON SERIGRAFIA BLANCA POR UNA CARA (CON PROCESO DE PINTURA CERAMICA RECOCIDA) CANTOS PULIDOS TEMPLADO CON 3 BARRENOS DE Ø 1/2" - "SR13540CST6MI-C"</t>
  </si>
  <si>
    <t>MLECCR23GJ06N2</t>
  </si>
  <si>
    <t>CRISTAL CURVO IZQUIERDO DE 1350 X 581 mm ESPESOR 4 mm CON SERIGRAFIA POR UNA CARA (CON PROCESO DE PINTURA CERAMICA RECOCIDA) LADO IZQUIERDO CANTOS PULIDOS TEMPLADO CON 3 BARRENOS Ø 1/2" RADIO DE 2610 mm CON REDONDEO EN ESQUINA - "SR13540CST6MI-CINWK"</t>
  </si>
  <si>
    <t>MLECCR20KY02S1</t>
  </si>
  <si>
    <t>CRISTAL DE 1010 X 550 mm ESPESOR 9 mm CANTOS PULIDOS CON BARRENOS TEMPLADO - "CR10155UCT"</t>
  </si>
  <si>
    <t>ME4CCR00NE02J4</t>
  </si>
  <si>
    <t>CRISTAL DE 1040 X 284 mm ESPESOR 9 mm CON SERIGRAFIA BLANCA A PUNTOS UNA CARA CANTOS PULIDOS, ESQUINAS REDONDEADAS RADIO 3 mm TEMPLADO - "E4SCT1040CS-C"</t>
  </si>
  <si>
    <t>MLECCR00RG02R8</t>
  </si>
  <si>
    <t>CRISTAL DE 1063 X 783 mm ESPESOR 9 mm CANTOS PULIDOS Y ABRILLANTADOS TEMPLADO - "ASUMDM-CR2"</t>
  </si>
  <si>
    <t>MLECCR20KW02S1</t>
  </si>
  <si>
    <t>CRISTAL DE 1130 X 550 mm ESPESOR 9 mm CANTOS PULIDOS CON BARRENOS TEMPLADO - "CR11355UCBT"</t>
  </si>
  <si>
    <t>MERCCR00930716</t>
  </si>
  <si>
    <t>CRISTAL DE 1185 X 1355 mm ESPESOR 6 mm MARCO Y LINEAS SANDBLASTEADAS Y CANTO PULIDO - ""CVB4ML - G17"""</t>
  </si>
  <si>
    <t>MERCCR00410704</t>
  </si>
  <si>
    <t>CRISTAL DE 1185 X 645 mm ESPESOR 6 mm MARCO SANDBLASTEADO Y CANTO PULIDO -- CB4M-G17</t>
  </si>
  <si>
    <t>MLECCR20KX02S1</t>
  </si>
  <si>
    <t>CRISTAL DE 1190 X 550 mm ESPESOR 9 mm CANTOS PULIDOS CON BARRENOS TEMPLADO - "CR11955UCBT"</t>
  </si>
  <si>
    <t>MCICCR00DR022R</t>
  </si>
  <si>
    <t>CRISTAL DE 1197 X 436 mm ESPESOR 9 mm CON SERIGRAFIA NEGRA A PUNTOS UNA CARA CANTOS PULIDOS, ESQUINAS REDONDEADAS RADIO 3 MM TEMPLADO - "CR4CCSN"</t>
  </si>
  <si>
    <t>MLECCR00RF02R8</t>
  </si>
  <si>
    <t>CRISTAL DE 1435 X 783 mm ESPESOR 9 mm CANTOS PULIDOS Y ABRILLANTADOS TEMPLADO - "ASUMDM-CR1"</t>
  </si>
  <si>
    <t>MLECCR00L60752</t>
  </si>
  <si>
    <t>CRISTAL DE 1486 X 241 mm ESPESOR 6 mm MARCO SANDBLASTEADO PERIMETRAL DE 40 mm CON CANTOS PULIDOS</t>
  </si>
  <si>
    <t>MCICCR00NR02J4</t>
  </si>
  <si>
    <t>CRISTAL DE 1647 X 436 mm ESPESOR 9 mm CON SERIGRAFIA BLANCA A PUNTOS UNA CARA CANTOS PULIDOS, ESQUINAS REDONDEADAS RADIO 3 mm TEMPLADO - "CR165CCS"</t>
  </si>
  <si>
    <t>MUNCCR00AC0718</t>
  </si>
  <si>
    <t>CRISTAL DE 422 X 618 mm ESPESOR 6 mm CANTOS PULIDOS TEMPLADO - "UNAPVV3EMBC-CR"</t>
  </si>
  <si>
    <t>MLECCR00T20718</t>
  </si>
  <si>
    <t>CRISTAL DE 438 X 878 mm ESPESOR 6 mm CANTOS PULIDOS TEMPLADO -- TVMVCAC-CFR</t>
  </si>
  <si>
    <t>MLECCR00760613</t>
  </si>
  <si>
    <t>CRISTAL DE 555 X 800 mm ESPESOR 4 mm CANTOS PULIDOS -- C103 - G5</t>
  </si>
  <si>
    <t>MTLCCR00EE0718</t>
  </si>
  <si>
    <t>CRISTAL DE 559 X 1159 mm ESPESOR 6 mm CANTOS PULIDOS TEMPLADO -- TCVTCRLP</t>
  </si>
  <si>
    <t>MLECCR00E30748</t>
  </si>
  <si>
    <t>CRISTAL DE 566 X 1003 mm ESPESOR 6 mm CON CANTOS PULIDOS, 2 BARRENOS DE Ø19 mm, 2 BARRENOS DE 16 mm Y 2 SAQUES DE 28 X 34 mm -- VVCNIPV</t>
  </si>
  <si>
    <t>MERCCR00810729</t>
  </si>
  <si>
    <t>CRISTAL DE 572 X 1320 mm ESPESOR 6 mm CANTOS PULIDOS PELICULA SL14 Y DOS BARRENOS DE Ø19 mm -- VP37PU-G82</t>
  </si>
  <si>
    <t>MLECCR00P80672</t>
  </si>
  <si>
    <t>CRISTAL DE 575 X 575 mm ESPESOR 4 mm CANTOS PULIDOS CON SAQUE CENTRAL DE 130 X 130 mm Y UN REDONDEO EN LAS ESQUINAS INTERIORES DE RADIO 1/4" TEMPLADO</t>
  </si>
  <si>
    <t>MTLCCR00W307A2</t>
  </si>
  <si>
    <t>CRISTAL DE 584 X 584 mm ESPESOR 6 mm CON CANTOS PULIDOS, 4 BARRENOS Ø 1/2", 4 BARRENOS 5/16" Y 1 BARRENO CENTRAL Ø 1" TEMPLADO -- VTDATVT</t>
  </si>
  <si>
    <t>MEKCCR00B207J9</t>
  </si>
  <si>
    <t>CRISTAL DE 584 X 592 mm ESPESOR 6 mm MARCO SANDBLASTEADO DE 64 mm PERIMETRAL Y LINEAS SANDBLASTEADAS DE 10 mm CON CLAROS DE 10 mm Y CANTO PULIDO -- EKCM2MLETE</t>
  </si>
  <si>
    <t>MTLCCR00W507A1</t>
  </si>
  <si>
    <t>CRISTAL DE 584 X 993 mm ESPESOR 6 mm CANTOS PULIDOS, 2 BARRENOS DE Ø 20 mm, 2 BARRENOS DE Ø 16 mm, 1 SAQUES SUPERIOR DE 28 X 49 mm Y 1 DE 28 X 34 mm TEMPLADO</t>
  </si>
  <si>
    <t>MLECCR00L50752</t>
  </si>
  <si>
    <t>CRISTAL DE 586 X 241 mm ESPESOR 6 mm MARCO SANDBLASTEADO PERIMETRAL DE 40 mm CON CANTOS PULIDOS</t>
  </si>
  <si>
    <t>MERCCR00C90704</t>
  </si>
  <si>
    <t>CRISTAL DE 586 X 621 mm ESPESOR 6 mm MARCO SANDBLASTEADO Y CANTO PULIDO -- MERCCR00C90704 -G17</t>
  </si>
  <si>
    <t>MLECCR00BS0718</t>
  </si>
  <si>
    <t>CRISTAL DE 599 X 859 mm ESPESOR 6 mm CANTOS PULIDOS TEMPLADO -- NEXMAC414-PVD</t>
  </si>
  <si>
    <t>MACCCR00MV02Z2</t>
  </si>
  <si>
    <t>CRISTAL DE 600 X 400 mm ESPESOR 9 mm CON SERIGRAFIA BLANCA A PUNTOS POR UNA CARA, CANTOS PULIDOS, TEMPLADO - "ACSMAS-CRS"</t>
  </si>
  <si>
    <t>MLECCR00CH0720</t>
  </si>
  <si>
    <t>CRISTAL DE 612 X 1600 mm ESPESOR 6 mm MARCO SANDBLASTEADO Y CANTO PULIDO TEMPLADO - "GC76E-CB3ML"</t>
  </si>
  <si>
    <t>MSECCR00770704</t>
  </si>
  <si>
    <t>CRISTAL DE 732 X 290 mm ESPESOR 6 mm MARCO SANDBLASTEADO Y CANTO PULIDO TEMPLADO- "CG307M - G17 - "</t>
  </si>
  <si>
    <t>MPPCCR00710704</t>
  </si>
  <si>
    <t>CRISTAL DE 880 X 400 mm ESPESOR 6 mm MARCO SANDBLASTEADO Y CANTO PULIDO - "PGVVIS - G17"</t>
  </si>
  <si>
    <t>MLECCR00AK07E5</t>
  </si>
  <si>
    <t>CRISTAL DE 880 X 815 mm ESPESOR 6 mm MARCO SANDBLASTEADO CON DIVISION CENTRAL HORIZONTAL Y CANTO PULIDO -- CRIIFAIC</t>
  </si>
  <si>
    <t>MPPCCR00GZ07O4</t>
  </si>
  <si>
    <t>CRISTAL DE 880 X 818 mm ESPESOR 6 mm CON SERIGRAFIA BLANCA POR UNA CARA (CON PROCESO DE PINTURA CERAMICA RECOCIDA) CANTOS PULIDOS -- PGVVS3BL</t>
  </si>
  <si>
    <t>MBACCR00GH02I8</t>
  </si>
  <si>
    <t>CRISTAL DE 882 X 1820 mm ESPESOR 9 mm CANTOS PULIDOS ESQUINAS REDONDEADAS RADIO 3 mm -- BACABE-CR</t>
  </si>
  <si>
    <t>MSECCR00F70704</t>
  </si>
  <si>
    <t>CRISTAL DE 882 X 290 mm ESPESOR 6 mm MARCO SANDBLASTEADO Y CANTO PULIDO,TEMPLADO -- SGVV3</t>
  </si>
  <si>
    <t>MEKCCR00B30716</t>
  </si>
  <si>
    <t>CRISTAL DE 884 X 592 mm ESPESOR 6 mm MARCO Y LINEAS SANDBLASTEADAS Y CANTOEKCM3ML-G17</t>
  </si>
  <si>
    <t>MERCCR00P10704</t>
  </si>
  <si>
    <t>CRISTAL DE 885 X 681 mm ESPESOR 6 mm MARCO SANDBLASTEADO Y CANTO PULIDO - "CIA3M" BAJA</t>
  </si>
  <si>
    <t>ME4CCR00ND02J4</t>
  </si>
  <si>
    <t>CRISTAL DE 890 X 284 mm ESPESOR 9 mm CON SERIGRAFIA BLANCA A PUNTOS UNA CARA CANTOS PULIDOS, ESQUINAS REDONDEADAS RADIO 3 mm TEMPLADO - "E4SC9890CS-C"</t>
  </si>
  <si>
    <t>MLECCR00AP0704</t>
  </si>
  <si>
    <t>CRISTAL DE 895 X 294 mm ESPESOR 6 mm MARCO SANDBLASTEADO Y CANTO PULIDO -- RIGAVC3090</t>
  </si>
  <si>
    <t>MBACCR00FS07M4</t>
  </si>
  <si>
    <t>CRISTAL DE 924 X 1955 mm ESPESOR 6 mm CANTOS PULIDOS CON FRANJA DE PINTURA SATINADA DE 1655 mm DE ALTURA POR AMBAS CARAS A PARTIR DE 150 mm, CON 3 BARRENOS DE Ø 1/2" Y CORTE LATERAL DE 24 mm ALTURA 1018 mm ESQUINAS REDONDEADAS DE 3 mm TEMPLADO -- CRMACS</t>
  </si>
  <si>
    <t>MLECCR42RC032Q</t>
  </si>
  <si>
    <t>CRISTAL DE SEGURIDAD DE 339 X 550 mm ESPESOR 38 mm NIVEL III - "GNANLV-CRB"</t>
  </si>
  <si>
    <t>MLECCR42QG0343</t>
  </si>
  <si>
    <t>CRISTAL DE SEGURIDAD DE 491 X 1369 mm ESPESOR 38 mm CON RESINA DE POLIVINILBUTIRENO - "BNAVINC130CN1"</t>
  </si>
  <si>
    <t>MCICCR30KL02U5</t>
  </si>
  <si>
    <t>CRISTAL ELIPTICA CON CORTE LATERAL DE 1800 X 1200 mm ESPESOR 9 mm SATINADO, CANTOS PULIDOS, ESQUINAS REDONDEADAS RADIO 3 mm TEMPLADO - "CCUTS64CRS"</t>
  </si>
  <si>
    <t>MCICCR04LO16W7</t>
  </si>
  <si>
    <t>CRISTAL ELIPTICO DE 2400 X 1200 mm ESPESOR 12 mm (2 CRISTALES DE 6 mm CON 1 PELICULA DE 0.76 mm) LAMINADO PVB COCONUT WHITE CON 3 SAQUES DE Ø 78 mm CANTOS PULIDOS REDONDEADOS 3 mm TEMPLADO - "CUE84CRLB3BNO-C"</t>
  </si>
  <si>
    <t>MOUCCR00000037</t>
  </si>
  <si>
    <t>CRISTAL GRANDE -- GI20401</t>
  </si>
  <si>
    <t>MCICCR28DR02J2</t>
  </si>
  <si>
    <t>CRISTAL GRIS DE 1197 X 436 mm ESPESOR 9 mm CANTOS PULIDOS ESQUINAS REDONDEADAS RADIO 3 mm TEMPLADO - "CR4CCRG"</t>
  </si>
  <si>
    <t>MCICCR28CT02J2</t>
  </si>
  <si>
    <t>CRISTAL GRIS DE 1497 X 436 mm ESPESOR 9 mm CANTOS PULIDOS ESQUINAS REDONDEADAS RADIO 3 mm TEMPLADO - "CR5CCRG"</t>
  </si>
  <si>
    <t>MCICCR28IA02J2</t>
  </si>
  <si>
    <t>CRISTAL GRIS DE 1700 X 1200 mm ESPESOR 9 mm CANTOS PULIDOS ESQUINAS REDONDEADAS RADIO 3 mm TEMPLADO - "CCU172CRG"</t>
  </si>
  <si>
    <t>MCICCR28HZ02J2</t>
  </si>
  <si>
    <t>CRISTAL GRIS DE 1700 X 750 mm ESPESOR 9 mm CANTOS PULIDOS ESQUINAS REDONDEADAS RADIO 3 mm TEMPLADO - "CCU1775CRG"</t>
  </si>
  <si>
    <t>MCICCL041713I2</t>
  </si>
  <si>
    <t>CRISTAL LAMINADO BLANCO CURVO DE 1800 X 1200 mm ESPESOR 12 mm (2 CRISTALES DE 6 mm CON 1 PELICULA DE 0.76 mm) CON SAQUE DE 279 X 247 mm CON ESQUINAS REDONDEADAS DE RADIO 8 mm, CANTOS PULIDOS TEMPLADO- "CICUEC"</t>
  </si>
  <si>
    <t>MCICCL041714J8</t>
  </si>
  <si>
    <t>CRISTAL LAMINADO BLANCO CURVO DE 1800 X 1200 mm ESPESOR 9 mm (2 CRISTALES DE 4 mm CON 3 PELICULA) CON SAQUE DE 255 X 285 mm CON ESQUINAS INTERNAS REDONDEADAS DE RADIO 8 mm Y EXTERNAS DE RADIO 5 mm, CANTOS PULIDOS TEMPLADO - "CICUECT"</t>
  </si>
  <si>
    <t>MLECCL01150239</t>
  </si>
  <si>
    <t>CRISTAL LAMINADO BLANCO DE 1400 X 1500 mm ESPESOR 9 mm CON CANTOS PULIDOS Y 4 BARRENOS DE Ø 1/2" - "TSSP55-C140"</t>
  </si>
  <si>
    <t>MACCCL013718J2</t>
  </si>
  <si>
    <t>CRISTAL LAMINADO BLANCO DE 1500 X 1400 mm ESPESOR 12 mm (2 CRISTALES DE 6 mm CON 1 PELICULA) CANTOS PULIDOS ESQUINAS REDONDEADAS RADIO 3 mm TEMPLADO - "TSSP55-CLB"</t>
  </si>
  <si>
    <t>MACCCL013714J2</t>
  </si>
  <si>
    <t>CRISTAL LAMINADO BLANCO DE 1500 X 1400 mm ESPESOR 9 mm (2 CRISTALES DE 4 mm CON 1 PELICULA) CANTOS PULIDOS ESQUINAS REDONDEADAS RADIO 3 mm - "TSSP55-CLB9MM"</t>
  </si>
  <si>
    <t>MKRCCL01040218</t>
  </si>
  <si>
    <t>CRISTAL LAMINADO BLANCO DE 747 X 1945 mm ESPESOR 9 mm CANTOS PULIDOS TEMPLADO - "KRCR78ECL"</t>
  </si>
  <si>
    <t>MCICCL01191313</t>
  </si>
  <si>
    <t>CRISTAL LAMINADO BLANCO DE 815 X 1200 mm ESPESOR 9 mm (2 CRISTALES DE 4 mm CON 1 PELICULA) CANTOS PULIDOS - "CICMA3"</t>
  </si>
  <si>
    <t>MCICCL113614K1</t>
  </si>
  <si>
    <t>CRISTAL LAMINADO BLANCO ELIPTICO CON RECORTE LATERAL DE 2100 X 1200 mm ESPESOR 9 mm (2 CRISTALES DE 4 mm CON 3 PELICULA) CON SAQUE DE 247 X 279 mm CON ESQUINAS REDONDEADAS DE RADIO 8 mm CANTOS PULIDOS ESQUINAS REDONDEADAS RADIO 3 mm TEMPLADO - "CRL74ES"</t>
  </si>
  <si>
    <t>MCICCL091702M2</t>
  </si>
  <si>
    <t>CRISTAL LAMINADO BLANCO ELIPTICO DE 1800 X 1200 mm ESPESOR 9 mm CANTOS PULIDOS CON SAQUE DE 285 X 255 mm CON ESQUINAS DE RADIO 8 mm TEMPLADO - "CRCE64L"</t>
  </si>
  <si>
    <t>MCICCL051813I2</t>
  </si>
  <si>
    <t>CRISTAL LAMINADO BLANCO WHITE COCONUT CURVO DE 1500 X 1350 mm ESPESOR 9 mm (2 CRISTALES DE 4 mm CON 1 PELICULA) CON SAQUE DE 255 X 209 mm CON ESQUINAS REDONDEADAS DE RADIO 8 mm, CANTOS PULIDOS - "CUCIMTSM44"</t>
  </si>
  <si>
    <t>MTSCCL051814J8</t>
  </si>
  <si>
    <t>CRISTAL LAMINADO BLANCO WHITE COCONUT CURVO DE 1500 X 1350 mm ESPESOR 9 mm (2 CRISTALES DE 4 mm CON 3 PELICULA) CON SAQUE DE 255 X 285 mm CON ESQUINAS INTERNAS REDONDEADAS DE RADIO 8 mm Y EXTERNAS DE RADIO 5 mm, CANTOS PULIDOS TEMPLADO - "CUCIMTSM44T"</t>
  </si>
  <si>
    <t>MACCCR31MP040B</t>
  </si>
  <si>
    <t>CRISTAL LAMINADO BLANCO WHITE COCONUT DE 1000 X 625 mm ESPESOR 12 mm (2 CRISTALES DE 6 mm CON 1 PELICULA DE 0.76 mm) CANTOS PULIDOS PLANOS CON ARISTAS A 2 mm CON FORMA TIPO PEBBLE CONFORME A PLANO, TEMPLADO - "ACCUBTP23CRLB-C"</t>
  </si>
  <si>
    <t>MACCCL06521818</t>
  </si>
  <si>
    <t>CRISTAL LAMINADO BLANCO WHITE COCONUT DE 1105 X 1354 mm ESPESOR 12 mm (2 CRISTALES DE 6 mm CON 3 PELICULA) CANTOS PULIDOS TEMPLADO - "TSSP40-CLB"</t>
  </si>
  <si>
    <t>MP4CCL06311313</t>
  </si>
  <si>
    <t>CRISTAL LAMINADO BLANCO WHITE COCONUT DE 1194 X 597 mm ESPESOR 9 mm (2 CRISTALES DE 4 mm CON 1 PELICULA) CANTOS PULIDOS - "P4LCICR24-C"</t>
  </si>
  <si>
    <t>MP4CCL06511313</t>
  </si>
  <si>
    <t>CRISTAL LAMINADO BLANCO WHITE COCONUT DE 1197 X 597 mm ESPESOR 9 mm (2 CRISTALES DE 4 mm CON 1 PELICULA) CANTOS PULIDOS - "P4LCL24"</t>
  </si>
  <si>
    <t>MVLCCR31ML02Y4</t>
  </si>
  <si>
    <t>CRISTAL LAMINADO BLANCO WHITE COCONUT DE 1200 X 1197 mm ESPESOR 9 mm (2 CRISTALES DE 4 mm CON 1 PELICULA) CANTOS PULIDOS - "P4PICR6-CR"</t>
  </si>
  <si>
    <t>MCICCL063216K1</t>
  </si>
  <si>
    <t>CRISTAL LAMINADO BLANCO WHITE COCONUT DE 1200 X 1200 mm ESPESOR 12 mm (2 CRISTALES 6 mm CON 1 PELICULA DE 0.76 mm) CON SAQUE DE 249 X 279 mm CON ESQUINAS REDONDEADAS DE RADIO 8 mm CANTOS PULIDOS ESQUINAS REDONDEADAS RADIO 3 mm TEMPLADO - "CRCU44CRLSE2X12"</t>
  </si>
  <si>
    <t>MCICCL103216J2</t>
  </si>
  <si>
    <t>CRISTAL LAMINADO BLANCO WHITE COCONUT DE 1200 X 1200 mm ESPESOR 12 mm (2 CRISTALES DE 6 mm CON 1 PELICULA DE 0.76 mm) CANTOS PULIDOS ESQUINAS REDONDEADAS RADIO 3 mm TEMPLADO - "CRCU44CRLB"</t>
  </si>
  <si>
    <t>MCICCL063214J2</t>
  </si>
  <si>
    <t>CRISTAL LAMINADO BLANCO WHITE COCONUT DE 1200 X 1200 mm ESPESOR 9 mm (2 CRISTALES DE 4 mm CON 3 PELICULA) CANTOS PULIDOS ESQUINAS REDONDEADAS RADIO 3 mm TEMPLADO - "CRCU44CRL"</t>
  </si>
  <si>
    <t>MCICCL063214K1</t>
  </si>
  <si>
    <t>CRISTAL LAMINADO BLANCO WHITE COCONUT DE 1200 X 1200 mm ESPESOR 9 mm (2 CRISTALES DE 4 mm CON 3 PELICULA) CON SAQUE DE 247 X 279 mm CON ESQUINAS REDONDEADAS DE RADIO 8 mm CANTOS PULIDOS ESQUINAS REDONDEADAS RADIO 3 mm TEMPLADO - "CRCU44CRLSE2X"</t>
  </si>
  <si>
    <t>MCICCL065412T7</t>
  </si>
  <si>
    <t>CRISTAL LAMINADO BLANCO WHITE COCONUT DE 1200 X 400 mm ESPESOR 19 mm CRAQUELADO, RADIO EN LAS ESQUINAS DE 10 mm CANTOS PULIDOS - "CICUCRCR194-CR"</t>
  </si>
  <si>
    <t>MLECCL06661618</t>
  </si>
  <si>
    <t>CRISTAL LAMINADO BLANCO WHITE COCONUT DE 1420 X 1094 mm ESPESOR 12 mm (2 CRISTALES DE 6 mm CON 1 PELICULA DE 0.76 mm) CANTOS PULIDOS TEMPLADO - "CIMA45CCLB"</t>
  </si>
  <si>
    <t>MACCCR31NC04Z8</t>
  </si>
  <si>
    <t>CRISTAL LAMINADO BLANCO WHITE COCONUT DE 450 X 600 mm ESPESOR 12 mm (2 CRISTALES DE 6 mm CON 1 PELICULA DE 0.76 mm) CANTOS PULIDOS PLANOS CON ARISTAS A 2 mm CON FORMA OVOIDE CONFORME A PLANO, TEMPLADO - "ACCUBOV215CRLB-C"</t>
  </si>
  <si>
    <t>MABCCR31MW02Y4</t>
  </si>
  <si>
    <t>CRISTAL LAMINADO BLANCO WHITE COCONUT DE 597 X 447 mm ESPESOR 9 mm (2 CRISTALES DE 4 mm CON 1 PELICULA) CANTOS PULIDOS - "P4LCL45"</t>
  </si>
  <si>
    <t>MP4CCL062002J3</t>
  </si>
  <si>
    <t>CRISTAL LAMINADO BLANCO WHITE COCONUT DE 597 X 597 mm ESPESOR 9 mm CANTOS PULIDOS, 2 BARRENOS VACIADOS Ø 3/4" CON PROFUNDIDAD DE 4 mm - "P4LCICR22-C"</t>
  </si>
  <si>
    <t>MP4CCL06501313</t>
  </si>
  <si>
    <t>CRISTAL LAMINADO BLANCO WHITE COCONUT DE 897 X 597 mm ESPESOR 9 mm (2 CRISTALES DE 4 mm CON 1 PELICULA) CANTOS PULIDOS - "P4LCL23"</t>
  </si>
  <si>
    <t>MLECCL06721618</t>
  </si>
  <si>
    <t>CRISTAL LAMINADO BLANCO WHITE COCONUT DE Ø 1100 mm ESPESOR 12 mm (2 CRISTALES DE 6 mm CON 1 PELICULA DE 0.76 mm) CANTOS PULIDOS TEMPLADO - "CR110LB"</t>
  </si>
  <si>
    <t>MCICCL06491618</t>
  </si>
  <si>
    <t>CRISTAL LAMINADO BLANCO WHITE COCONUT DE Ø 1200 mm ESPESOR 12 mm (2 CRISTALES DE 6 mm CON 1 PELICULA DE 0.76 mm) CANTOS PULIDOS TEMPLADO - "CR4LB"</t>
  </si>
  <si>
    <t>MVLCCL065816U4</t>
  </si>
  <si>
    <t>CRISTAL LAMINADO BLANCO WHITE COCONUT DE Ø 1200 mm ESPESOR 12 mm (2 CRISTALES DE 6 mm CON 1 PELICULA DE 0.76 mm) CANTOS PULIDOS TEMPLADO, CON PERFORACION PARA  CAJA ELECTRICA MODELO NODE "BE0335911DZCM172" -- CR4LB1B172</t>
  </si>
  <si>
    <t>MLNCCL0658161C</t>
  </si>
  <si>
    <t>CRISTAL LAMINADO BLANCO WHITE COCONUT DE Ø 1200 mm ESPESOR 12 mm (2 CRISTALES DE 6 mm CON 1 PELICULA DE 0.76 mm) CON SAQUE DE 103 X 205 mm CON ESQUINAS REDONDEADAS DE RADIO 8 mm CANTOS PULIDOS TEMPLADO - "CR4LB1B172L"</t>
  </si>
  <si>
    <t>MCICCL124716J2</t>
  </si>
  <si>
    <t>CRISTAL LAMINADO GRIS DE 1800 X 1500 mm ESPESOR 12 mm (2 CRISTALES DE 6 mm CON 1 PELICULA DE 0.76 mm) CANTOS PULIDOS ESQUINAS REDONDEADAS RADIO 3 mm TEMPLADO -- ECESQV75CHCRB-CR</t>
  </si>
  <si>
    <t>MTSCCL07211458</t>
  </si>
  <si>
    <t>CRISTAL LAMINADO PVB BLANCO DE 1105 X 1355 mm ESPESOR 9 mm (2 CRISTALES DE 4 mm CON 3 PELICULA) CON CANTOS PULIDOS Y 4 BARRENOS DE Ø 1/2" TEMPLADO -- TSSP40-C140</t>
  </si>
  <si>
    <t>MCICCL020802H2</t>
  </si>
  <si>
    <t>CRISTAL LAMINADO PVB BLANCO TRASLUCIDO DE 1182 X 600 mm ESPESOR 9 mm CANTOS PULIDOS, CHAFLAN EN ESQUINA DE 3 mm Y CHAFLAN DE 2 mm PERIMETRALES TEMPLADO - "CRMELASU"</t>
  </si>
  <si>
    <t>MCICCL020902H3</t>
  </si>
  <si>
    <t>CRISTAL LAMINADO PVB BLANCO TRASLUCIDO DE 1200 X 600 mm ESPESOR 9 mm CANTOS PULIDOS, CHAFLAN EN ESQUINA DE 3 mm Y CHAFLAN DE 2 mm PERIMETRALES - "CRLASU"</t>
  </si>
  <si>
    <t>MCICCL020702H2</t>
  </si>
  <si>
    <t>CRISTAL LAMINADO PVB BLANCO TRASLUCIDO DE 1763 X 900 mm ESPESOR 9 mm CANTOS PULIDOS, CHAFLAN EN ESQUINA DE 3 mm Y CHAFLAN DE 2 mm PERIMETRALES TEMPLADO - "CRMESU"</t>
  </si>
  <si>
    <t>MCICCL021102H3</t>
  </si>
  <si>
    <t>CRISTAL LAMINADO PVB BLANCO TRASLUCIDO DE 2400 X 925 mm ESPESOR 9 mm CANTOS PULIDOS, CHAFLAN EN ESQUINA DE 3 mm Y CHAFLAN DE 2 mm PERIMETRALES - "CRFRR"</t>
  </si>
  <si>
    <t>MCICCL021202H3</t>
  </si>
  <si>
    <t>CRISTAL LAMINADO PVB BLANCO TRASLUCIDO DE 600 X 588 mm ESPESOR 9 mm CANTOS PULIDOS, CHAFLAN EN ESQUINA DE 3 mm Y CHAFLAN DE 2 mm PERIMETRALES - "CRLAGCH"</t>
  </si>
  <si>
    <t>MCICCL021002H3</t>
  </si>
  <si>
    <t>CRISTAL LAMINADO PVB BLANCO TRASLUCIDO DE 600 X 629 mm ESPESOR 9 mm CANTOS PULIDOS, CHAFLAN EN ESQUINA DE 3 mm Y CHAFLAN DE 2 mm PERIMETRALES - "CRLAG"</t>
  </si>
  <si>
    <t>MCICCL021302H3</t>
  </si>
  <si>
    <t>CRISTAL LAMINADO PVB BLANCO TRASLUCIDO DE 600 X 684 mm ESPESOR 9 mm CANTOS PULIDOS, CHAFLAN EN ESQUINA DE 3 mm Y CHAFLAN DE 2 mm PERIMETRALES - "CRLALAH"</t>
  </si>
  <si>
    <t>MCICCL020602H2</t>
  </si>
  <si>
    <t>CRISTAL LAMINADO PVB BLANCO TRASLUCIDO DE 600 X 700 mm ESPESOR 9 mm CANTOS PULIDOS, CHAFLAN EN ESQUINA DE 3 mm Y CHAFLAN DE 2 mm PERIMETRALES TEMPLADO - "CRLAMELA"</t>
  </si>
  <si>
    <t>MCICCL020502H2</t>
  </si>
  <si>
    <t>CRISTAL LAMINADO PVB BLANCO TRASLUCIDO DE 700 X 900 mm ESPESOR 9 mm CANTOS PULIDOS, CHAFLAN EN ESQUINA DE 3 mm Y CHAFLAN DE 2 mm PERIMETRALES TEMPLADO - "CRMELA"</t>
  </si>
  <si>
    <t>MVLCCL106516W1</t>
  </si>
  <si>
    <t>CRISTAL LAMINADO PVB COCONUT WHITE DE 1193 X 426 mm ESPESOR 12 mm (2 CRISTALES DE 6 mm CON 1 PELICULA DE 0.76 mm) CANTOS PULIDOS CON ESQUINAS REDONDEADAS RADIO 3 mm TEMPLADO - " CIOCR4L"</t>
  </si>
  <si>
    <t>MVLCCR05DR23W1</t>
  </si>
  <si>
    <t>CRISTAL LAMINADO PVB COCONUT WHITE DE 1197 X 436 mm ESPESOR 11 mm (2 CRISTALES DE 5 mm CON 1 PELICULA DE 0.76 mm) (CON VARIACION DE 10.9-11.3 mm) CANTOS PULIDOS CON ESQUINAS REDONDEADAS RADIO 3 mm TEMPLADO - "CR4CLB10"</t>
  </si>
  <si>
    <t>MVLCCR05LÑ16W6</t>
  </si>
  <si>
    <t>CRISTAL LAMINADO PVB COCONUT WHITE DE 1197 X 896 mm ESPESOR 12 mm (2 CRISTALES DE 6 mm CON 1 PELICULA DE 0.76 mm) CANTOS PULIDOS TEMPLADO - "P4LCCL43"</t>
  </si>
  <si>
    <t>MCICCL103216K1</t>
  </si>
  <si>
    <t>CRISTAL LAMINADO PVB COCONUT WHITE DE 1200 X 1200 mm ESPESOR 12 mm (2 CRISTALES DE 6 mm CON 1 PELICULA DE 0.76 mm) CON SAQUE DE 249 X 279 mm CON ESQUINAS REDONDEADAS DE RADIO 8 mm CANTOS PULIDOS ESQUINAS REDONDEADAS RADIO 3 mm TEMPLADO - "CCRLB4"</t>
  </si>
  <si>
    <t>ME4CCL105416J2</t>
  </si>
  <si>
    <t>CRISTAL LAMINADO PVB COCONUT WHITE DE 1200 X 400 mm ESPESOR 12 mm (2 CRISTALES DE 6 mm CON 1 PELICULA DE 0.76 mm) CANTOS PULIDOS ESQUINAS REDONDEADAS RADIO 3 mm TEMPLADO - "E4RE120CRLB-CU"</t>
  </si>
  <si>
    <t>MCICCL100916J2</t>
  </si>
  <si>
    <t>CRISTAL LAMINADO PVB COCONUT WHITE DE 1200 X 600 mm ESPESOR 12 mm (2 CRISTALES DE 6 mm CON 1 PELICULA DE 0.76 mm) CANTOS PULIDOS ESQUINAS REDONDEADAS RADIO 3 mm TEMPLADO - "CULA42CRLB"</t>
  </si>
  <si>
    <t>MCICCL100916M9</t>
  </si>
  <si>
    <t>CRISTAL LAMINADO PVB COCONUT WHITE DE 1200 X 600 mm ESPESOR 12 mm (2 CRISTALES DE 6 mm CON 1 PELICULA DE 0.76 mm) CANTOS PULIDOS, SAQUE DE 500 X 50 mm CON RADIO 25 mm Y ESQUINAS REDONDEADAS RADIO 3 mm TEMPLADO - "CUL42CRL"</t>
  </si>
  <si>
    <t>MCICCL104316P1</t>
  </si>
  <si>
    <t>CRISTAL LAMINADO PVB COCONUT WHITE DE 1200 X 750 mm ESPESOR 12 mm (2 CRISTALES DE 6 mm CON 1 PELICULA DE 0.76 mm) CANTOS PULIDOS CON SAQUE DE 750 X 50 mm CON REDONDEOS DE RADIO 3 mm EN ESQUINAS TEMPLADO - "CU475CRLBSL"</t>
  </si>
  <si>
    <t>MLECCR05ÑH160Z</t>
  </si>
  <si>
    <t>CRISTAL LAMINADO PVB COCONUT WHITE DE 1401 X 728 mm ESPESOR 12 mm (2 CRISTALES DE 6 mm CON 1 PELICULA DE 0.76 mm) CANTOS PULIDOS CON ESQUINAS REDONDEADAS RADIO 3 mm Y 2 BARRENOS DE Ø 9.5 TEMPLADO - "CIMBS5CLB-CR"</t>
  </si>
  <si>
    <t>MCICCL106916W1</t>
  </si>
  <si>
    <t>CRISTAL LAMINADO PVB COCONUT WHITE DE 1493 X 426 mm ESPESOR 12 mm (2 CRISTALES DE 6 mm CON 1 PELICULA DE 0.76 mm) CANTOS PULIDOS CON ESQUINAS REDONDEADAS RADIO 3 mm TEMPLADO - "CIOCR5L"</t>
  </si>
  <si>
    <t>MCICCL10581618</t>
  </si>
  <si>
    <t>CRISTAL LAMINADO PVB COCONUT WHITE DE 1500 X 1500 mm ESPESOR 12 mm (2 CRISTALES DE 6 mm CON 1 PELICULA DE 0.76 mm) CANTOS PULIDOS TEMPLADO - "CCRLB55"</t>
  </si>
  <si>
    <t>MCICCL105816O9</t>
  </si>
  <si>
    <t>CRISTAL LAMINADO PVB COCONUT WHITE DE 1500 X 1500 mm ESPESOR 12 mm (2 CRISTALES DE 6 mm CON 1 PELICULA DE 0.76 mm) CON SAQUE DE 249 X 279 mm CON ESQUINAS REDONDEADAS DE RADIO 8 mm CANTOS PULIDOS TEMPLADO - "CCRLB55E2X"</t>
  </si>
  <si>
    <t>MCICCL10561618</t>
  </si>
  <si>
    <t>CRISTAL LAMINADO PVB COCONUT WHITE DE 1500 X 600 mm ESPESOR 12 mm (2 CRISTALES DE 6 mm CON 1 PELICULA DE 0.76 mm) CANTOS PULIDOS TEMPLADO - "CC52CRLB"</t>
  </si>
  <si>
    <t>MCICCL104416P1</t>
  </si>
  <si>
    <t>CRISTAL LAMINADO PVB COCONUT WHITE DE 1500 X 750 mm ESPESOR 12 mm (2 CRISTALES DE 6 mm CON 1 PELICULA DE 0.76 mm) CANTOS PULIDOS CON SAQUE DE 750 X 50 mm CON REDONDEOS DE RADIO 3 mm EN ESQUINAS TEMPLADO - "CU575CRLBSL"</t>
  </si>
  <si>
    <t>MCICCL104416J2</t>
  </si>
  <si>
    <t>CRISTAL LAMINADO PVB COCONUT WHITE DE 1500 X 750 mm ESPESOR 12 mm (2 CRISTALES DE 6 mm CON 1 PELICULA DE 0.76 mm) CANTOS PULIDOS ESQUINAS REDONDEADAS RADIO 3 mm TEMPLADO - "CU575CRLB"</t>
  </si>
  <si>
    <t>MCICCL106816W1</t>
  </si>
  <si>
    <t>CRISTAL LAMINADO PVB COCONUT WHITE DE 1600 X 750 mm ESPESOR 12 mm (2 CRISTALES DE 6 mm CON 1 PELICULA DE 0.76 mm) CANTOS PULIDOS CON ESQUINAS REDONDEADAS RADIO 3 mm TEMPLADO - "CU1675CRLB"</t>
  </si>
  <si>
    <t>MLECCR05PY022I</t>
  </si>
  <si>
    <t>CRISTAL LAMINADO PVB COCONUT WHITE DE 1688 X 602 mm ESPESOR 9 mm (2 CRISTALES DE 4 mm CON 3 PELICULA) CANTOS PULIDOS TEMPLADO - "MOLUAPU6INOX-CLB"</t>
  </si>
  <si>
    <t>MACCCL106316U1</t>
  </si>
  <si>
    <t>CRISTAL LAMINADO PVB COCONUT WHITE DE 1746 X 1083 mm ESPESOR 12 mm (2 CRISTALES DE 6 mm CON 1 PELICULA DE 0.76 mm) ARISTAS CON CHAFLAN PULIDO, TEMPLADO - "TSSP70USA-CLB"</t>
  </si>
  <si>
    <t>MACCCL105616U1</t>
  </si>
  <si>
    <t>CRISTAL LAMINADO PVB COCONUT WHITE DE 1746 X 1672 mm ESPESOR 12 mm (2 CRISTALES DE 6 mm CON 1 PELICULA DE 0.76 mm) ARISTAS CON CHAFLAN PULIDO, TEMPLADO - "TSSP70-CLB"</t>
  </si>
  <si>
    <t>MCICCL104716P1</t>
  </si>
  <si>
    <t>CRISTAL LAMINADO PVB COCONUT WHITE DE 1800 X 1500 mm ESPESOR 12 mm (2 CRISTALES DE 6 mm CON 1 PELICULA DE 0.76 mm) CANTOS PULIDOS CON SAQUE DE 750 X 50 mm CON REDONDEOS DE RADIO 3 mm EN ESQUINAS TEMPLADO - "CR65LB"</t>
  </si>
  <si>
    <t>MCICCL103416J2</t>
  </si>
  <si>
    <t>CRISTAL LAMINADO PVB COCONUT WHITE DE 1800 X 600 mm ESPESOR 12 mm (2 CRISTALES DE 6 mm CON 1 PELICULA DE 0.76 mm) CANTOS PULIDOS ESQUINAS REDONDEADAS RADIO 3 mm TEMPLADO - "CR562CL"</t>
  </si>
  <si>
    <t>MCICCL103516J2</t>
  </si>
  <si>
    <t>CRISTAL LAMINADO PVB COCONUT WHITE DE 1800 X 750 mm ESPESOR 12 mm (2 CRISTALES DE 6 mm CON 1 PELICULA DE 0.76 mm) CANTOS PULIDOS ESQUINAS REDONDEADAS RADIO 3 mm TEMPLADO - "CR675L"</t>
  </si>
  <si>
    <t>MCICCL104016J2</t>
  </si>
  <si>
    <t>CRISTAL LAMINADO PVB COCONUT WHITE DE 1800 X 900 mm ESPESOR 12 mm (2 CRISTALES DE 6 mm CON 1 PELICULA DE 0.76 mm) CANTOS PULIDOS ESQUINAS REDONDEADAS RADIO 3 mm TEMPLADO - "CU63CRLB"</t>
  </si>
  <si>
    <t>MCICCL103616J2</t>
  </si>
  <si>
    <t>CRISTAL LAMINADO PVB COCONUT WHITE DE 2100 X 1200 mm ESPESOR 12 mm (2 CRISTALES DE 6 mm CON 1 PELICULA DE 0.76 mm) CANTOS PULIDOS ESQUINAS REDONDEADAS RADIO 3 mm TEMPLADO - "CIMJTS74CRLB-CRI"</t>
  </si>
  <si>
    <t>MCICCL103616K1</t>
  </si>
  <si>
    <t>CRISTAL LAMINADO PVB COCONUT WHITE DE 2100 X 1200 mm ESPESOR 12 mm (2 CRISTALES DE 6 mm CON 1 PELICULA DE 0.76 mm) CON SAQUE DE 249 X 279 mm CON ESQUINAS REDONDEADAS DE RADIO 8 mm CANTOS PULIDOS ESQUINAS REDONDEADAS RADIO 3 mm TEMPLADO - "CRTS74LBE2X"</t>
  </si>
  <si>
    <t>MCICCL103616S7</t>
  </si>
  <si>
    <t>CRISTAL LAMINADO PVB COCONUT WHITE DE 2100 X 1200 mm ESPESOR 12mm (2 CRISTALES DE 6mm CON 1 PELICULA DE 0.76mm)CON SAQUE DE 249 X 279mm AUN COSTADO CON ESQUINAS REDONDEADAS DE R 8mm CANTOS PULIDOS ESQUINAS REDONDEADAS R 3mm TEMPLADO-CIMJTS74CRLBE2X-CRI</t>
  </si>
  <si>
    <t>MLNCCL10491418</t>
  </si>
  <si>
    <t>CRISTAL LAMINADO PVB COCONUT WHITE DE 2288 X 533 mm ESPESOR 9 mm (2 CRISTALES DE 4 mm CON 3 PELICULA) CANTOS PULIDOS TEMPLADO - "MOLUAPU8INOX-CLB"</t>
  </si>
  <si>
    <t>MP4CCL105116J2</t>
  </si>
  <si>
    <t>CRISTAL LAMINADO PVB COCONUT WHITE DE 2385 X 1200 mm ESPESOR 12 mm (2 CRISTALES DE 6 mm CON 1 PELICULA DE 0.76 mm) CANTOS PULIDOS ESQUINAS REDONDEADAS RADIO 3 mm TEMPLADO - "P4CRG4L"</t>
  </si>
  <si>
    <t>MCICCL104516R1</t>
  </si>
  <si>
    <t>CRISTAL LAMINADO PVB COCONUT WHITE DE 2400 X 1200 mm ESPESOR 12 mm (2 CRISTALES DE 6 mm CON 1 PELICULA DE 0.76 mm) CON SAQUE DE 279 X 249 mm CON ESQUINAS REDONDEADAS DE RADIO 8 mm CANTOS PULIDOS TEMPLADO - "CCUMATS84CRLBE2X"</t>
  </si>
  <si>
    <t>MP4CCL10591313</t>
  </si>
  <si>
    <t>CRISTAL LAMINADO PVB COCONUT WHITE DE 897 X 1196 mm ESPESOR 9 mm (2 CRISTALES DE 4 mm CON 1 PELICULA) CANTOS PULIDOS - "P4LCCL34-CC"</t>
  </si>
  <si>
    <t>MACCCL106416U1</t>
  </si>
  <si>
    <t>CRISTAL LAMINADO PVB COCONUT WHITE DE 900 X 1083 mm ESPESOR 12 mm (2 CRISTALES DE 6 mm CON 1 PELICULA DE 0.76 mm) ARISTAS CON CHAFLAN PULIDO, TEMPLADO - "TSSP80USA-CLB"</t>
  </si>
  <si>
    <t>MTTCCL10551618</t>
  </si>
  <si>
    <t>CRISTAL LAMINADO PVB COCONUT WHITE DE Ø 1000 mm ESPESOR 12 mm (2 CRISTALES DE 6 mm CON 1 PELICULA DE 0.76 mm) CANTOS PULIDOS TEMPLADO - "TECUCR10-C"</t>
  </si>
  <si>
    <t>MABCCL107116W0</t>
  </si>
  <si>
    <t>CRISTAL LAMINADO PVB COCONUT WHITE DE Ø 1050 mm ESPESOR 12 mm (2 CRISTALES DE 6 mm CON 1 PELICULA DE 0.76 mm) CANTOS PULIDOS CON ESQUINAS REDONDEADAS TEMPLADO - "ABCUBC35CRLB-C"</t>
  </si>
  <si>
    <t>MVLCCL104916O9</t>
  </si>
  <si>
    <t>CRISTAL LAMINADO PVB COCONUT WHITE DE Ø 1200 mm ESPESOR 12 mm (2 CRISTALES DE 6 mm CON 1 PELICULA DE 0.76 mm) CON SAQUE DE 249 X 279 mm CON ESQUINAS REDONDEADAS DE RADIO 8 mm CANTOS PULIDOS TEMPLADO - "CR4LBE2X"</t>
  </si>
  <si>
    <t>MCICCL10571618</t>
  </si>
  <si>
    <t>CRISTAL LAMINADO PVB COCONUT WHITE DE Ø 1500 mm ESPESOR 12 mm (2 CRISTALES DE 6 mm CON 1 PELICULA DE 0.76 mm) CANTOS PULIDOS TEMPLADO - "CR5LB"</t>
  </si>
  <si>
    <t>MLECCR05RA042P</t>
  </si>
  <si>
    <t>CRISTAL LAMINADO PVB COCONUT WHITE DE Ø 1500 mm ESPESOR 12 mm (2 CRISTALES DE 6 mm CON 1 PELICULA DE 0.76 mm) CANTOS PULIDOS TEMPLADO, CON UNA PERFORACION CIRCULAR DE 100 mm AL CENTRO - "CICC5CRLBCO-CC"</t>
  </si>
  <si>
    <t>MCICCL105716O9</t>
  </si>
  <si>
    <t>CRISTAL LAMINADO PVB COCONUT WHITE DE Ø 1500 mm ESPESOR 12 mm (2 CRISTALES DE 6 mm CON 1 PELICULA DE 0.76 mm) CON SAQUE DE 249 X 279 mm CON ESQUINAS REDONDEADAS DE RADIO 8 mm CANTOS PULIDOS TEMPLADO - "CR5LBE2X"</t>
  </si>
  <si>
    <t>MVLCCL103316V9</t>
  </si>
  <si>
    <t>CRISTAL LAMINADO PVB COCONUT WHITE DE Ø 900 mm ESPESOR 12 mm (2 CRISTALES DE 6 mm CON 1 PELICULA DE 0.76 mm) CANTOS PULIDOS CON ESQUINAS REDONDEADAS RADIO 1 mm TEMPLADO - "CR9LB"</t>
  </si>
  <si>
    <t>MCICCL10331618</t>
  </si>
  <si>
    <t>CRISTAL LAMINADO PVB COCONUT WHITE DE Ø 900 mm ESPESOR 12 mm (2 CRISTALES DE 6 mm CON 1 PELICULA DE 0.76 mm) CANTOS PULIDOS TEMPLADO - "CR3CL"</t>
  </si>
  <si>
    <t>MLECCL1033042Ñ</t>
  </si>
  <si>
    <t>CRISTAL LAMINADO PVB COCONUT WHITE DE Ø 900 mm ESPESOR 12 mm (2 CRISTALES DE 6 mm CON 1 PELICULA DE 0.76 mm) CANTOS PULIDOS TEMPLADO, CON PREPARACION PARA CAJA ELECTRICA MODELO ELLORA 2, 2, BE02511-2-2-Z08-72 - "CICC3CRLBCE22-CC"</t>
  </si>
  <si>
    <t>MABCCL1033160I</t>
  </si>
  <si>
    <t>CRISTAL LAMINADO PVB COCONUT WHITE DE Ø 900 mm ESPESOR 12 mm (2 CRISTALES DE 6 mm CON 1 PELICULA DE 0.76 mm) CON PERFORACION PARA CAJA ELECTRICA MODELO BE01820M22EFAU172, CANTOS PULIDOS CON ESQUINAS REDONDEADAS RADIO 1 mm TEMPLADO - "ALCC3MEJCC-C"</t>
  </si>
  <si>
    <t>MCICCL13171618</t>
  </si>
  <si>
    <t>CRISTAL LAMINADO PVB COCONUT WHITE ELIPTICO CON RECORTE LATERAL DE 1800 X 1200 mm ESPESOR 12 mm (2 CRISTALES DE 6 mm CON 1 PELICULA DE 0.76 mm) CANTOS PULIDOS TEMPLADO - "CCUTS64CRLB"</t>
  </si>
  <si>
    <t>MCICCL14171618</t>
  </si>
  <si>
    <t>CRISTAL LAMINADO PVB COCONUT WHITE FORMA ELIPTICA DE 1800 X 1200 mm ESPESOR 12 mm (2 CRISTALES DE 6 mm CON 1 PELICULA DE 0.76 mm) CANTOS PULIDOS TEMPLADO - "CICUE64CRLB-C"</t>
  </si>
  <si>
    <t>MCICCL141716R1</t>
  </si>
  <si>
    <t>CRISTAL LAMINADO PVB COCONUT WHITE FORMA ELIPTICA DE 1800 X 1200 mm ESPESOR 12 mm (2 CRISTALES DE 6 mm CON 1 PELICULA DE 0.76 mm) CON SAQUE DE 279 X 249 mm CON ESQUINAS REDONDEADAS DE RADIO 8 mm CANTOS PULIDOS TEMPLADO - "CICUE64CRLBE2X-C"</t>
  </si>
  <si>
    <t>MCICCL14361618</t>
  </si>
  <si>
    <t>CRISTAL LAMINADO PVB COCONUT WHITE FORMA ELIPTICA DE 2100 X 1200 mm ESPESOR 12 mm (2 CRISTALES DE 6 mm CON 1 PELICULA DE 0.76 mm) CANTOS PULIDOS TEMPLADO - "CICUE74CRLB-C"</t>
  </si>
  <si>
    <t>MCICCL143616R1</t>
  </si>
  <si>
    <t>CRISTAL LAMINADO PVB COCONUT WHITE FORMA ELIPTICA DE 2100 X 1200 mm ESPESOR 12 mm (2 CRISTALES DE 6 mm CON 1 PELICULA DE 0.76 mm) CON SAQUE DE 279 X 249 mm CON ESQUINAS REDONDEADAS DE RADIO 8 mm CANTOS PULIDOS TEMPLADO - "CICUE74CRLBE2X-C"</t>
  </si>
  <si>
    <t>MCICCL14451618</t>
  </si>
  <si>
    <t>CRISTAL LAMINADO PVB COCONUT WHITE FORMA ELIPTICA DE 2400 X 1200 mm ESPESOR 12 mm (2 CRISTALES DE 6 mm CON 1 PELICULA DE 0.76 mm) CANTOS PULIDOS TEMPLADO - "CICUE84CRLB-C"</t>
  </si>
  <si>
    <t>MLNCCL12451618</t>
  </si>
  <si>
    <t>CRISTAL LAMINADO PVB COCONUT WHITE FORMA ELIPTICA DE 2400 X 1200 mm ESPESOR 12 mm (2 CRISTALES DE 6 mm CON 1 PELICULA DE 0.76 mm) CANTOS PULIDOS TEMPLADO - "LUCE48CSCLB"</t>
  </si>
  <si>
    <t>MCICCL135916J2</t>
  </si>
  <si>
    <t>CRISTAL LAMINADO PVB COCONUT WHITE RECTANGULAR DE 1500 X 400 mm ESPESOR 12 mm (2 CRISTALES DE 6 mm CON 1 PELICULA DE 0.76 mm) CANTOS PULIDOS ESQUINAS REDONDEADAS RADIO 3 mm TEMPLADO - "CUCRLBMA5"</t>
  </si>
  <si>
    <t>MVLCCL134016U6</t>
  </si>
  <si>
    <t>CRISTAL LAMINADO PVB COCONUT WHITE RECTANGULAR DE 1800 X 900 mm ESPESOR 12 mm (2 CRISTALES DE 6 mm CON 1 PELICULA DE 0.76 mm) CON SAQUE DE 279 X 249 mm CON ESQ. REDONDEADAS DE RADIO 8 mm, CANTOS PULIDOS ESQ. REDONDEADAS RADIO 3 mm TEMPLADO - "CU63CRLBE2X"</t>
  </si>
  <si>
    <t>MVLCCL166721X7</t>
  </si>
  <si>
    <t>CRISTAL LAMINADO SANDBLASTEADO AZUL DE 1600 X 360 mm ESPESOR 11 mm (5 mm + 5 mm + 1 mm DE PELICULA) CANTOS PULIDOS CON TRES SAQUES PARA SOPORTE , TEMPLADO - "CLA1636"</t>
  </si>
  <si>
    <t>MLECCL17731318</t>
  </si>
  <si>
    <t>CRISTAL LAMINADO SATINOVODUO AZUL DE 1597 X 436 mm ESPESOR 9 mm (2 CRISTALES DE 4 mm CON 1 PELICULA) CANTOS PULIDOS TEMPLADO - "CR16CL"</t>
  </si>
  <si>
    <t>MVLCCL146016J2</t>
  </si>
  <si>
    <t>CRISTAL LAMINADO TANGERINE RECTANGULAR DE 1502 X 1202 mm ESPESOR 12 mm (2 CRISTALES DE 6 mm CON 1 PELICULA DE 0.76 mm) CANTOS PULIDOS ESQUINAS REDONDEADAS RADIO 3 mm TEMPLADO - "CIMJTS54CR"</t>
  </si>
  <si>
    <t>MVLCCR34MI07Y3</t>
  </si>
  <si>
    <t>CRISTAL LATERAL DE 565 X 406 mm ESPESOR 6 mm CON 4 BARRENOS DE 13 mm PARA BISAGRA, TEMPLADO - "LRACFC-CRL"</t>
  </si>
  <si>
    <t>MUNCCR22AB07D8</t>
  </si>
  <si>
    <t>CRISTAL ONDULADO DE 1200 X 500 mm ESPESOR 6 mm CANTOS PULIDOS CON 2 BARRENOS DE Ø 13 mm CON DESFASE DEL LATERAL, ESQUINAS REDONDEADAS Y UNA CARA SANDBLASTEADA (FRENTE) TEMPLADO - "USMO4EPDIPP-CC"</t>
  </si>
  <si>
    <t>MUNCCR22AB07D7</t>
  </si>
  <si>
    <t>CRISTAL ONDULADO DE 1200 X 500 mm ESPESOR 6 mm CANTOS PULIDOS CON 2 BARRENOS DE Ø 13 mm EQUIDISTANTES DEL LATERAL, ESQUINAS REDONDEADAS Y UNA CARA SANDBLASTEADA (FRENTE) TEMPLADO - "USMO4EPDIPG-CC"</t>
  </si>
  <si>
    <t>MPPCCR26H70713</t>
  </si>
  <si>
    <t>CRISTAL PINTURA CERAMICA RECOCIDA BLANCA DE 880 X 820 mm ESPESOR 6 mm CANTOS PULIDOS - "PGVVS3B"</t>
  </si>
  <si>
    <t>MKRCCR16IG0218</t>
  </si>
  <si>
    <t>CRISTAL PUERTA DE 1000 X 1965 mm ESPESOR 9 mm CANTOS PULIDOS TEMPLADO - "KRPU1107"</t>
  </si>
  <si>
    <t>MLECCR16MT07Y9</t>
  </si>
  <si>
    <t>CRISTAL PUERTA DE 371 X 748 mm ESPESOR 6 mm CON 2 BARRENOS DE 26 mm Y 1 BARRENO DE 6 mm SEGUN PLANO, EN CRISTAL SATINADO 2 CARAS, CANTOS PULIDOS, TEMPLADO - "GBARM145M2C2P-PU"</t>
  </si>
  <si>
    <t>MLECCR16IB07P9</t>
  </si>
  <si>
    <t>CRISTAL PUERTA DE 460 X 1330 mm ESPESOR 6 mm CANTOS PULIDOS CON JALADERA TALLADA POR UNA CARA - "CJAMABS-P"</t>
  </si>
  <si>
    <t>MVLCCR16MJ07Y3</t>
  </si>
  <si>
    <t>CRISTAL PUERTA DE 567 X 390 mm ESPESOR 6 mm CON 4 BARRENOS DE 13 mm PARA BISAGRA, TEMPLADO - "LRACFC-CRP"</t>
  </si>
  <si>
    <t>MERCCR16AE0218</t>
  </si>
  <si>
    <t>CRISTAL PUERTA DE 769 X 1869 mm ESPESOR 9 mm CANTOS PULIDOS TEMPLADO - "MNAPCR319-CR"</t>
  </si>
  <si>
    <t>MERCCR16AF0218</t>
  </si>
  <si>
    <t>CRISTAL PUERTA DE 769 X 2029 mm ESPESOR 9 mm CANTOS PULIDOS TEMPLADO - "MNAPCR3205-CR"</t>
  </si>
  <si>
    <t>MSECCR16H50269</t>
  </si>
  <si>
    <t>CRISTAL PUERTA DE 770 X 1912 mm ESPESOR 9 mm CANTO PULIDO CON SANDBLASTEADO HASTA UNA ALTURA DE 950 mm TEMPLADO - "SPAC3EVE - G18"</t>
  </si>
  <si>
    <t>MPPCCR16F80245</t>
  </si>
  <si>
    <t>CRISTAL PUERTA DE 770 X 1950 mm ESPESOR 9 mm CANTOS PULIDOS CON UNA CARA SANDBLASTEADA TEMPLADO (PUERTA CON APERTURA DERECHA) - "C033 - G95"</t>
  </si>
  <si>
    <t>MPPCCR16F80218</t>
  </si>
  <si>
    <t>CRISTAL PUERTA DE 770 X 1950 mm ESPESOR 9 mm CANTOS PULIDOS TEMPLADO - "C033 - G57"</t>
  </si>
  <si>
    <t>MPPCCR16F802K2</t>
  </si>
  <si>
    <t>CRISTAL PUERTA DE 770 X 1950 mm ESPESOR 9 mm CON LINEAS HORIZONTALES SANDBLASTEADAS DE 19 mm; SEPARACION DE 13 mm CON FRANJA SANDBLASTEADA DE 42 mm EN LA PARTE INFERIOR Y 39 EN LA PARTE SUPERIOR TEMPLADO - "PPPCR8ERH-CR"</t>
  </si>
  <si>
    <t>MPPCCR16F802C9</t>
  </si>
  <si>
    <t>CRISTAL PUERTA DE 770 X 1950 mm ESPESOR 9 mm CON LINEAS VERTICALES SANDBLASTEADAS DE 13 mm; SEPARACION DE 19 mm CON CLARO DE 350 mm EN LA PARTE INFERIOR TEMPLADO - "C033 - G57EEF"</t>
  </si>
  <si>
    <t>MPPCCR16F80226</t>
  </si>
  <si>
    <t>CRISTAL PUERTA DE 770 X 1950 mm ESPESOR 9 mm LINEAS VERTICALES SANDBLASTEADAS CANTO PULIDO TEMPLADO - "C033 - G22"</t>
  </si>
  <si>
    <t>MKRCCR169402O7</t>
  </si>
  <si>
    <t>CRISTAL PUERTA DE 800 X 1965 mm ESPESOR 9 mm CANTOS PULIDOS CON MODULACION DE 5 FRANJAS HORIZONTALES SANDBLASTEADAS POR UNA CARA 1, INFERIOR DE 517 mm, 3 DE 265 mm Y 1 SUPERIOR DE 237 mm POR FRANJA TEMPLADO - "KRPU375LHEE"</t>
  </si>
  <si>
    <t>MKRCCR169402G2</t>
  </si>
  <si>
    <t>CRISTAL PUERTA DE 800 X 1965 mm ESPESOR 9 mm CANTOS PULIDOS CON MODULACION DE 6 FRANJAS HORIZONTALES SANDBLASTEADAS POR UNA CARA 1, INFERIOR DE 518 mm, 4 DE 265 mm Y 1 SUPERIOR DE 237 mm Y 5 CLAROS DE 30 mm ENTRE CADA FRANJA TEMPLADO - "KRCRP37EE6LI"</t>
  </si>
  <si>
    <t>MKRCCR00940233</t>
  </si>
  <si>
    <t>CRISTAL PUERTA DE 800 X 1965 mm ESPESOR 9 mm CANTOS PULIDOS CON UNA CARA SANDBLASTEADA TEMPLADO - "KRPU37E"</t>
  </si>
  <si>
    <t>MKRCCR00940218</t>
  </si>
  <si>
    <t>CRISTAL PUERTA DE 800 X 1965 mm ESPESOR 9 mm CANTOS PULIDOS TEMPLADO - "KRPU37"</t>
  </si>
  <si>
    <t>MKRCCR16A202C7</t>
  </si>
  <si>
    <t>CRISTAL PUERTA DE 800 X 2165 mm ESPESOR 9 mm CANTOS PULIDOS CON MODULACION DE 6 FRANJAS HORIZONTALES SANDBLASTEADAS POR UNA CARA 1 INFERIOR DE 545 mm, 4 DE 299 mm Y 1 SUPERIOR DE 274 mm Y 5 CLAROS DE 30 mm ENTRE CADA FRANJA TEMPLADO - "KRPU38EE"</t>
  </si>
  <si>
    <t>MKRCCR16A20218</t>
  </si>
  <si>
    <t>CRISTAL PUERTA DE 800 X 2165 mm ESPESOR 9 mm CANTOS PULIDOS TEMPLADO - ""KRPU38 - G57"""</t>
  </si>
  <si>
    <t>MKRCCR00I20233</t>
  </si>
  <si>
    <t>CRISTAL PUERTA DE 800 X 2365 mm ESPESOR 9 mm CANTOS PULIDOS CON UNA CARA SANDBLASTEADA TEMPLADO - "KRPU39E"</t>
  </si>
  <si>
    <t>MKRCCR00I20218</t>
  </si>
  <si>
    <t>CRISTAL PUERTA DE 800 X 2365 mm ESPESOR 9 mm CANTOS PULIDOS TEMPLADO - "KRPU39"</t>
  </si>
  <si>
    <t>MKRCCR16GT0218</t>
  </si>
  <si>
    <t>CRISTAL PUERTA DE 800 X 2574 mm ESPESOR 9 mm CANTOS PULIDOS TEMPLADO - "KRPU395"</t>
  </si>
  <si>
    <t>MPPCCR16W002E1</t>
  </si>
  <si>
    <t>CRISTAL PUERTA DE 835 X 1950 mm ESPESOR 9 mm CON LINEAS VERTICALES SANDBLASTEADAS DE 19 mm; SEPARACION DE 13 mm CON CLARO DE 30 mm EN LA PARTE INFERIOR Y SUPERIOR, SAQUE INFERIOR DE 120 X 59 mm APERTURA DERECHA TEMPLADO - "PPPCRD6ET-CERD"</t>
  </si>
  <si>
    <t>MPPCCR16W002D9</t>
  </si>
  <si>
    <t>CRISTAL PUERTA DE 835 X 1950 mm ESPESOR 9 mm CON LINEAS VERTICALES SANDBLASTEADAS DE 19 mm; SEPARACION DE 13 mm CON CLARO DE 30 mm EN LA PARTE INFERIOR Y SUPERIOR, SAQUE INFERIOR DE 120 X 59 mm APERTURA IZQUIERDA TEMPLADO - "PPPCRD6ET-CERI"</t>
  </si>
  <si>
    <t>MPPCCR16W002D1</t>
  </si>
  <si>
    <t>CRISTAL PUERTA DE 835 X 1950 mm ESPESOR 9 mm CON LINEAS VERTICALES SANDBLASTEADAS DE 19 mm; SEPARACION DE 13 mm CON CLARO DE 350 mm EN LA PARTE INFERIOR, SAQUE INFERIOR DE 120 X 59 mm DE APERTURA DERECHA TEMPLADO - "PPPD95VA2LEE-C66D"</t>
  </si>
  <si>
    <t>MPPCCR16W002D2</t>
  </si>
  <si>
    <t>CRISTAL PUERTA DE 835 X 1950 mm ESPESOR 9 mm CON LINEAS VERTICALES SANDBLASTEADAS DE 19 mm; SEPARACION DE 13 mm CON CLARO DE 350 mm EN LA PARTE INFERIOR, SAQUE INFERIOR DE 120 X 59 mm DE APERTURA IZQUIERDA TEMPLADO - "PPPD95VA2LEE-C66I"</t>
  </si>
  <si>
    <t>MKRCCR16U00286</t>
  </si>
  <si>
    <t>CRISTAL PUERTA DE 845 X 1965 mm ESPESOR 9 mm CANTOS PULIDOS CON SAQUE EN ESQUINA INFERIOR DE 120 X 59 mm EN LA PARTE INFERIOR  TEMPLADO - "KRPVD7 - G99"</t>
  </si>
  <si>
    <t>MKRCCR16T00286</t>
  </si>
  <si>
    <t>CRISTAL PUERTA DE 845 X 2165 mm ESPESOR 9 mm CANTOS PULIDOS CON SAQUE EN ESQUINA INFERIOR DE 120 X 59 mm EN LA PARTE INFERIOR  TEMPLADO - "KRPVD8 - G99"</t>
  </si>
  <si>
    <t>MKRCCR16S40286</t>
  </si>
  <si>
    <t>CRISTAL PUERTA DE 845 X 2365 mm ESPESOR 9 mm CANTOS PULIDOS CON SAQUE EN ESQUINA INFERIOR DE 120 X 59 mm EN LA PARTE INFERIOR  TEMPLADO - "KRPVD9 - G99"</t>
  </si>
  <si>
    <t>MP4CCR16HI0218</t>
  </si>
  <si>
    <t>CRISTAL PUERTA DE 850 X 2530 mm ESPESOR 9 mm CANTOS PULIDOS TEMPLADO - "P4PUCRISSBVG253"</t>
  </si>
  <si>
    <t>MP4CCR16U50218</t>
  </si>
  <si>
    <t>CRISTAL PUERTA DE 850 X 2555 mm ESPESOR 9 mm CANTOS PULIDOS TEMPLADO - "P4PUCRISSBVG"</t>
  </si>
  <si>
    <t>MKRCCR16AZ02E7</t>
  </si>
  <si>
    <t>CRISTAL PUERTA DE 945 X 2365 mm ESPESOR 9 mm CANTOS PULIDOS CON SAQUE EN ESQUINA INFERIOR PARA CERRADURA, BARRENOS PARA RECIBIR JALADERA Y DOS SAQUES PARA RECIBIR BISAGRAS TEMPLADO - "KRPD209-PC"</t>
  </si>
  <si>
    <t>MKRCCR16KV0218</t>
  </si>
  <si>
    <t>CRISTAL PUERTA DE 960 X 2165 mm ESPESOR 9 mm CANTOS PULIDOS TEMPLADO - "KRPU1068"</t>
  </si>
  <si>
    <t>MP4CCR16ÑA020T</t>
  </si>
  <si>
    <t>CRISTAL PUERTA DE 972 X 2082 mm ESPESOR 9 mm CANTOS PULIDOS Y ABRILLANTADOS TEMPLADO PARA BISAGRAS TIPO KRISTAL - "KRBP73"</t>
  </si>
  <si>
    <t>MP4CCR16IF02Q5</t>
  </si>
  <si>
    <t>CRISTAL PUERTA DE 975 x 2070 mm ESPESOR 9 mm CANTOS PULIDOS Y ABRILLANTADOS CON CON 4 BARRENOS Ø 16 mm PARA BISAGRA Y DOS BARRENOS DE Ø 45 mm PARA CERRADURA TEMPLADO - "P4PUCR1025-CIIN"</t>
  </si>
  <si>
    <t>MP4CCR16JH02R8</t>
  </si>
  <si>
    <t>CRISTAL PUERTA DE 975 X 2100 mm ESPESOR 9 mm CANTOS PULIDOS Y ABRILLANTADOS TEMPLADO - "P4PUCR1025BVG"</t>
  </si>
  <si>
    <t>MP4CCR16HK02R8</t>
  </si>
  <si>
    <t>CRISTAL PUERTA DE 984 X 2082 mm ESPESOR 9 mm CANTOS PULIDOS Y ABRILLANTADOS TEMPLADO - "P4PUCR1050BVG"</t>
  </si>
  <si>
    <t>MP4CCR08R60213</t>
  </si>
  <si>
    <t>CRISTAL PUERTA DE 984 X 2092 mm ESPESOR 9 mm CANTOS PULIDOS Y ABRILLANTADOS TEMPLADO - "P4PUCR1050BVG"</t>
  </si>
  <si>
    <t>MLECCR18NS070N</t>
  </si>
  <si>
    <t>CRISTAL PUERTA DERECHA DE 451 X 1097 mm ESPESOR 6 mm CON 3 BARRENOS DE 26 mm DE LADO DERECHO Y 1 BARRENO DE 6 mm SEGUN PLANO EN LA PARTE SUPERIOR IZQUIERDA, EN CRISTAL ESMERILADO, CANTOS PULIDOS, TEMPLADO - "GAB91CH-PUD"</t>
  </si>
  <si>
    <t>MKRCCR189402O7</t>
  </si>
  <si>
    <t>CRISTAL PUERTA DERECHA DE 800 X 1965 mm ESPESOR 9 mm CANTOS PULIDOS CON MODULACION DE 5 FRANJAS HORIZONTALES SANDBLASTEADAS POR UNA CARA 1, INFERIOR DE 517 mm, 3 DE 265 mm Y 1 SUPERIOR DE 237 mm POR FRANJA TEMPLADO - "KRPU375LHEEDE"</t>
  </si>
  <si>
    <t>MKRCCR16940282</t>
  </si>
  <si>
    <t>CRISTAL PUERTA DERECHA DE 800 X 1965 mm ESPESOR 9 mm CON FRANJA SANBLATEADA DE 820 mm, CON UN CLARO INFERIOR DE 724 mm Y UN CLARO SUPERIOR DE 421 mm - "KRPU37 - G100"</t>
  </si>
  <si>
    <t>MKRCCR18A202K6</t>
  </si>
  <si>
    <t>CRISTAL PUERTA DERECHA DE 800 X 2165 mm ESPESOR 9 mm CANTOS PULIDOS CON LINEAS HORIZONTALES ESPECIALES SANDBLASTEADAS TEMPLADO - "KRPU38FDESD"</t>
  </si>
  <si>
    <t>MKRCCR18A202N8</t>
  </si>
  <si>
    <t>CRISTAL PUERTA DERECHA DE 800 X 2165 mm ESPESOR 9 mm CANTOS PULIDOS CON MODULACION DE 5 FRANJAS HORIZONTALES SANDBLASTEADAS POR UNA CARA CON 1 INFERIOR DE 273 mm Y 4 DE 280 mm CON CLAROS DE 20 mm ENTRE CADA FRANJA TEMPLADO - "KRPU38EEDFD"</t>
  </si>
  <si>
    <t>MKRCCR00A20233</t>
  </si>
  <si>
    <t>CRISTAL PUERTA DERECHA DE 800 X 2165 mm ESPESOR 9 mm CANTOS PULIDOS CON UNA CARA SANDBLASTEADA TEMPLADO - "KRPU38E"</t>
  </si>
  <si>
    <t>MKRCCR18T002N9</t>
  </si>
  <si>
    <t>CRISTAL PUERTA DERECHA DE 845 X 2165 mm ESPESOR 9 mm CANTOS PULIDOS CON MODULACION DE 5 FRANJAS HORIZONTALES SANDBLASTEADAS POR UNA CARA CON 1 INFERIOR DE 273 mm Y 4 DE 280 mm SEPARACION DE 20 mm CON SAQUE EN ESQ INF DE 129X36 mm TEMPLADO - "KRPVD8EEDFD"</t>
  </si>
  <si>
    <t>MKRCCR18S402N9</t>
  </si>
  <si>
    <t>CRISTAL PUERTA DERECHA DE 845 X 2365 mm ESPESOR 9 mm CANTOS PULIDOS CON MODULACION DE 5 FRANJAS HORIZONTALES SANDBLASTEADAS POR UNA CARA CON 1 INFERIOR DE 273 mm Y 4 DE 280 mm SEPARACION DE 20 mm CON SAQUE EN ESQ INF DE 129X36 mm TEMPLADO - "KRPVD9EEDFD"</t>
  </si>
  <si>
    <t>MP4CCR18IF02P8</t>
  </si>
  <si>
    <t>CRISTAL PUERTA DERECHA DE 900 X 2285 mm ESPESOR 9 mm CANTOS PULIDOS Y ABRILLANTADOS CON 4 BARRENOS SUPERIORES Ø 26 mm CON AVELLANDOS Ø 32 mm Y 2 BARRENOS LATERALES Ø 22 mm TEMPLADO - "P4PCR2285D"</t>
  </si>
  <si>
    <t>MP4CCR18HY02P8</t>
  </si>
  <si>
    <t>CRISTAL PUERTA DERECHA DE 900 X 2390 mm ESPESOR 9 mm CANTOS PULIDOS Y ABRILLANTADOS CON 4 BARRENOS SUPERIORES Ø 26 mm CON AVELLANDOS Ø 32 mm Y 2 BARRENOS LATERALES Ø 22 mm TEMPLADO - "P4PCCRSIVH-D"</t>
  </si>
  <si>
    <t>MLECCR17NS070M</t>
  </si>
  <si>
    <t>CRISTAL PUERTA IZQUIERDA DE 451 X 1097 mm ESPESOR 6 mm CON 3 BARRENOS DE 26 mm DE LADO IZQUIERDO Y 1 BARRENO DE 6 mm SEGUN PLANO EN LA PARTE SUPERIOR DERECHA, EN CRISTAL ESMERILADO, CANTOS PULIDOS, TEMPLADO - "GAB91CH-PUI"</t>
  </si>
  <si>
    <t>MKRCCR17A202K6</t>
  </si>
  <si>
    <t>CRISTAL PUERTA IZQUIERDA DE 800 X 2165 mm ESPESOR 9 mm CANTOS PULIDOS CON LINEAS HORIZONTALES ESPECIALES SANDBLASTEADAS TEMPLADO - "KRPU38FDESI"</t>
  </si>
  <si>
    <t>MKRCCR17A202N8</t>
  </si>
  <si>
    <t>CRISTAL PUERTA IZQUIERDA DE 800 X 2165 mm ESPESOR 9 mm CANTOS PULIDOS CON MODULACION DE 5 FRANJAS HORIZONTALES SANDBLASTEADAS POR UNA CARA CON 1 INFERIOR DE 273 mm Y 4 DE 280 mm CON CLAROS DE 20 mm ENTRE CADA FRANJA TEMPLADO - "KRPU38EEDFI"</t>
  </si>
  <si>
    <t>MLECCR17A20233</t>
  </si>
  <si>
    <t>CRISTAL PUERTA IZQUIERDA DE 800 X 2165 mm ESPESOR 9 mm CANTOS PULIDOS CON UNA CARA SANDBLASTEADA TEMPLADO - "KRPU38EI"</t>
  </si>
  <si>
    <t>MKRCCR17I202N8</t>
  </si>
  <si>
    <t>CRISTAL PUERTA IZQUIERDA DE 800 X 2365 mm ESPESOR 9 mm CANTOS PULIDOS CON MODULACION DE 5 FRANJAS HORIZONTALES SANDBLASTEADAS POR UNA CARA CON 1 INFERIOR DE 273 mm Y 4 DE 280 mm CON CLAROS DE 20 mm ENTRE CADA FRANJA TEMPLADO - "KRPU39EEDFI"</t>
  </si>
  <si>
    <t>MKRCCR17T002N9</t>
  </si>
  <si>
    <t>CRISTAL PUERTA IZQUIERDA DE 845 X 2165 mm ESPESOR 9 mm CANTOS PULIDOS CON MODULACION DE 5 FRANJAS HORIZONTALES SANDBLASTEADAS POR UNA CARA CON 1 INFERIOR DE 273 mm Y 4 DE 280 mm SEPARACION DE 20 mm CON SAQUE EN ESQ INF DE 129X36 mm TEMPLADO - "KRPVD8EEDFI</t>
  </si>
  <si>
    <t>MKRCCR17S402N9</t>
  </si>
  <si>
    <t>CRISTAL PUERTA IZQUIERDA DE 845 X 2365 mm ESPESOR 9 mm CANTOS PULIDOS CON MODULACION DE 5 FRANJAS HORIZONTALES SANDBLASTEADAS POR UNA CARA CON 1 INFERIOR DE 273 mm Y 4 DE 280 mm SEPARACION DE 20 mm CON SAQUE EN ESQ INF DE 129X36 mm TEMPLADO - "KRPVD9EEDFI</t>
  </si>
  <si>
    <t>MP4CCR17IF02P8</t>
  </si>
  <si>
    <t>CRISTAL PUERTA IZQUIERDA DE 900 X 2285 mm ESPESOR 9 mm CANTOS PULIDOS Y ABRILLANTADOS CON 4 BARRENOS SUPERIORES Ø26 mm CON AVELLANDOS Ø32 mm Y 2 BARRENOS LATERALES Ø22 mm TEMPLADO -- P4PCR2285I</t>
  </si>
  <si>
    <t>MP4CCR17HY02P8</t>
  </si>
  <si>
    <t>CRISTAL PUERTA IZQUIERDA DE 900 X 2390 mm ESPESOR 9 mm CANTOS PULIDOS Y ABRILLANTADOS CON 4 BARRENOS SUPERIORES Ø 26 mm CON AVELLANDOS Ø 32 mm Y 2 BARRENOS LATERALES Ø 22 mm TEMPLADO - "P4PCCRSIVH-I"</t>
  </si>
  <si>
    <t>MPPCCR15F80218</t>
  </si>
  <si>
    <t>CRISTAL PUERTA TINTEX VERDE DE 770 X 1950 mm ESPESOR 9 mm CANTOS PULIDOS TEMPLADO</t>
  </si>
  <si>
    <t>MKRCCR15940218</t>
  </si>
  <si>
    <t>CRISTAL PUERTA TINTEX VERDE DE 800 X 1965 mm ESPESOR 9 mm CANTOS PULIDOS TEMPLADO - "KRPU37 - G33"</t>
  </si>
  <si>
    <t>MKRCCR15I202F1</t>
  </si>
  <si>
    <t>CRISTAL PUERTA TINTEX VERDE DE 800 X 2365 mm ESPESOR 9 mm CANTOS PULIDOS CON MODULACION DE 1 FRANJA HORIZONTAL SANDBLASTEADA POR UNA CARA DE 1240 mm A PARTIR DE 691 mm TEMPLADO - "KRPU3TVEE"</t>
  </si>
  <si>
    <t>MKRCCR15I202F4</t>
  </si>
  <si>
    <t>CRISTAL PUERTA TINTEX VERDE DE 800 X 2365 mm ESPESOR 9 mm CANTOS PULIDOS CON MODULACION DE 2 FRANJAS HORIZONTALES SANDBLASTEADAS POR UNA CARA DE 610 mm CON 1 CLAROS DE 20 mm ENTRE FRANJA A PARTIR DE 691 mm TEMPLADO - "KRPU38EE2F"</t>
  </si>
  <si>
    <t>MKRCCR15I20233</t>
  </si>
  <si>
    <t>CRISTAL PUERTA TINTEX VERDE DE 800 X 2365 mm ESPESOR 9 mm CANTOS PULIDOS CON UNA CARA SANDBLASTEADA TEMPLADO - "KRPU39 - G113"</t>
  </si>
  <si>
    <t>MLECCR15300218</t>
  </si>
  <si>
    <t>CRISTAL PUERTA TINTEX VERDE DE 992 X 2175 mm ESPESOR 9 mm CANTOS PULIDOS TEMPLADO - "PKP325-PCR"</t>
  </si>
  <si>
    <t>MP4CCR08D20218</t>
  </si>
  <si>
    <t>CRISTAL PUERTA ULTRACLARO DE 850 X 2100 mm ESPESOR 9 mm CANTOS PULIDOS TEMPLADO - "P4PUCRD"</t>
  </si>
  <si>
    <t>MP4CCR08FL02L2</t>
  </si>
  <si>
    <t>CRISTAL PUERTA ULTRACLARO DE 925 X 2480 mm ESPESOR 9 mm CON 2 SAQUES EN ESQUINA DE 125 X 36 mm CON RADIO DE 75 mm, 2 BARRENOS DE Ø 20 mm, 1 BARRENO DE Ø 1/2" Y 1 BARRENO Ø 3/4" TEMPLADO - "P4PCBP-P"</t>
  </si>
  <si>
    <t>MLNCCR37ÑB040U</t>
  </si>
  <si>
    <t>CRISTAL RECTANGULAR DE 2390 X 590 mm ESPESOR 12 mm LAMINADO BLANCO WHITE COCONUT(2 CRISTALES DE 6 mm C/1 PELICULA DE 0.76 mm)CANTOS PULIDOS PLANOS C/ARISTAS A 2 mm C/PERF.PARA CAJA ELEC.MOD.BE01820M23Z01U572 CONFORME A PLANO, TEMPLADO-"LUCU28CLB2N-CU"</t>
  </si>
  <si>
    <t>MLNCCR37ÑC040V</t>
  </si>
  <si>
    <t>CRISTAL RECTANGULAR DE 2390 X 890 mm ESPESOR 12 mm (2 CRISTALES DE 6 mm CON 1 PELICULA DE 0.76 mm) CANTOS PULIDOS PLANOS CON ARISTAS A 2 mm TEMPLADO  - "LUCU38CLB"</t>
  </si>
  <si>
    <t>MVLCCR35MK07W9</t>
  </si>
  <si>
    <t>CRISTAL RESPALDO DE 1144 X 406 mm ESPESOR 6 mm TEMPLADO - "LRACFC-CRV"</t>
  </si>
  <si>
    <t>MLECCR10540721</t>
  </si>
  <si>
    <t>CRISTAL ROLADO DE 562 X 1026 mm ESPESOR 6 mm (DESARROLLO DE CRISTAL DE 1149 mm) RADIO INTERIOR DE 679 mm - ""VC33FN2 - G18"""</t>
  </si>
  <si>
    <t>MCICCR06KO02V2</t>
  </si>
  <si>
    <t>CRISTAL SANDBLASTEADO A UNA ALTURA DE 327 mm DE 1 CARA DE 1401 X 728 mm ESPESOR 9 mm CANTOS PULIDOS CON 2 BARRENOS Ø 9.5 mm ESQUINAS REDONDEADAS RADIO 3 mm TEMPLADO - "CIMBS5CTV-CR"</t>
  </si>
  <si>
    <t>MCICCT02020413</t>
  </si>
  <si>
    <t>CRISTAL SATIN SHINE COLOR SAHARA SUN DE Ø 900 mm ESPESOR 12 mm CANTOS PULIDOS - "CR3CE"</t>
  </si>
  <si>
    <t>MABCCA0094020J</t>
  </si>
  <si>
    <t>CRISTAL SATINADO  DE 1493 X 426 mm ESPESOR 9 mm CANTOS PULIDOS ESQUINAS REDONDEADAS RADIO 20 mm TEMPLADO - "ABBIO5CRS-CR"</t>
  </si>
  <si>
    <t>ME4CCA005302J2</t>
  </si>
  <si>
    <t>CRISTAL SATINADO  DOS CARAS DE 1250 X 400 mm ESPESOR 9 mm CANTOS PULIDOS ESQUINAS REDONDEADAS RADIO 3 mm TEMPLADO - "E4RE4CR-CU"</t>
  </si>
  <si>
    <t>MVLCCR28MB02J2</t>
  </si>
  <si>
    <t>CRISTAL SATINADO 2 CARAS DE 1401 X 628 mm ESPESOR 9 mm CANTOS PULIDOS ESQUINAS REDONDEADAS RADIO 3 mm TEMPLADO - "CIMBS5628CSA-CR"</t>
  </si>
  <si>
    <t>MVLCCR28ME0218</t>
  </si>
  <si>
    <t>CRISTAL SATINADO 2 CARAS DE 1490 X 318 mmm ESPESOR 9 mm CANTOS PULIDOS TEMPLADO - "VIBIOFROBD5CS-CS"</t>
  </si>
  <si>
    <t>ME4CCR28MU02Z1</t>
  </si>
  <si>
    <t>CRISTAL SATINADO 2 CARAS DE 1495 X 540 mm ESPESOR 9 mm CON BARRENOS SEGUN PLANOS, CANTOS PULIDOS ESQUINAS REDONDEADAS RADIO 3 mm TEMPLADO - "E4SMBC115CS-CS"</t>
  </si>
  <si>
    <t>MVLCCR28MC0218</t>
  </si>
  <si>
    <t>CRISTAL SATINADO 2 CARAS DE 293 X 600 mm ESPESOR 9 mm CANTOS PULIDOS TEMPLADO - "VIBIODIV2CS-CS"</t>
  </si>
  <si>
    <t>ME4CCR28MS02J2</t>
  </si>
  <si>
    <t>CRISTAL SATINADO 2 CARAS DE 598 X 319 mm ESPESOR 9 mm CANTOS PULIDOS ESQUINAS REDONDEADAS RADIO 3 mm TEMPLADO - "E4SCT600SSFP-C"</t>
  </si>
  <si>
    <t>ME4CCR28MR02J2</t>
  </si>
  <si>
    <t>CRISTAL SATINADO 2 CARAS DE 748 X 319 mm ESPESOR 9 mm CANTOS PULIDOS ESQUINAS REDONDEADAS RADIO 3 mm TEMPLADO - "E4SCT750SSFP-C"</t>
  </si>
  <si>
    <t>ME4CCR28MQ02J2</t>
  </si>
  <si>
    <t>CRISTAL SATINADO 2 CARAS DE 898 X 319 mm ESPESOR 9 mm CANTOS PULIDOS ESQUINAS REDONDEADAS RADIO 3 mm TEMPLADO - "E4SCT900SSFP-C"</t>
  </si>
  <si>
    <t>MCICCA034002J2</t>
  </si>
  <si>
    <t>CRISTAL SATINADO DOS CARAS DE 1000 X 1200 mm ESPESOR 9 mm CANTOS PULIDOS ESQUINAS REDONDEADAS RADIO 3 mm TEMPLADO - "CRCU410CS"</t>
  </si>
  <si>
    <t>MCICCA034002K1</t>
  </si>
  <si>
    <t>CRISTAL SATINADO DOS CARAS DE 1000 X 1200 mm ESPESOR 9 mm CON SAQUE DE 249 X 279 mm CON ESQUINAS REDONDEADAS DE RADIO 8 mm CANTOS PULIDOS ESQUINAS REDONDEADAS RADIO 3 mm TEMPLADO - "CRCU410CSE2X"</t>
  </si>
  <si>
    <t>MP4CCA03250218</t>
  </si>
  <si>
    <t>CRISTAL SATINADO DOS CARAS DE 1000 X 2338 mm ESPESOR 9 mm CANTOS PULIDOS TEMPLADO - "P4CCS10025-C"</t>
  </si>
  <si>
    <t>MACCCA03C4020C</t>
  </si>
  <si>
    <t>CRISTAL SATINADO DOS CARAS DE 1000 X 625 mm ESPESOR 9 mm CANTOS PULIDOS PLANOS CON ARISTAS A 2 mm CON FORMA TIPO PEBBLE CONFORME A PLANO, TEMPLADO - "ACCUBTP23CRS-C"</t>
  </si>
  <si>
    <t>MP4CCA03260218</t>
  </si>
  <si>
    <t>CRISTAL SATINADO DOS CARAS DE 1017 X 2338 mm ESPESOR 9 mm CANTOS PULIDOS TEMPLADO - "P4CCS10225-C"</t>
  </si>
  <si>
    <t>MCICCA039002J2</t>
  </si>
  <si>
    <t>CRISTAL SATINADO DOS CARAS DE 1043 X 426 mm ESPESOR 9 mm CANTOS PULIDOS ESQUINAS REDONDEADAS RADIO 3 mm TEMPLADO - "CIOCR105SA"</t>
  </si>
  <si>
    <t>MLECTE03A204S9</t>
  </si>
  <si>
    <t>CRISTAL SATINADO DOS CARAS DE 1048 x 290 mm ESPESOR 12 mm CANTOS PULIDOS CON 2 BARRENOS DE Ø 10 mm, ESQUINAS REDONDEADAS RADIO 3 mm, TEMPLADO - "AMMVB7-RV"</t>
  </si>
  <si>
    <t>MACCCA03C202Z9</t>
  </si>
  <si>
    <t>CRISTAL SATINADO DOS CARAS DE 1050 X 350 mm ESPESOR 9 mm CANTOS PULIDOS PLANOS CON ARISTAS A 2 mm CON FORMA ELIPTICA CONFORME A PLANO, TEMPLADO - "ACCUBEL35CRS-C"</t>
  </si>
  <si>
    <t>ME4CCA03C002J2</t>
  </si>
  <si>
    <t>CRISTAL SATINADO DOS CARAS DE 1050 X 400 mm ESPESOR 9 mm CANTOS PULIDOS ESQUINAS REDONDEADAS RADIO 3 mm TEMPLADO - "E4REP35CR-CU"</t>
  </si>
  <si>
    <t>MCICCA038402J2</t>
  </si>
  <si>
    <t>CRISTAL SATINADO DOS CARAS DE 1057 X 436 mm ESPESOR 9 mm CANTOS PULIDOS ESQUINAS REDONDEADAS RADIO 3 mm TEMPLADO - "CR3512ST"</t>
  </si>
  <si>
    <t>MVLCCA03B802W1</t>
  </si>
  <si>
    <t>CRISTAL SATINADO DOS CARAS DE 1074 X 436 mm ESPESOR 9 mm CANTOS PULIDOS CON ESQUINAS REDONDEADAS RADIO 3 mm TEMPLADO - "LECRBG6ST-C"</t>
  </si>
  <si>
    <t>MCICCA037702J2</t>
  </si>
  <si>
    <t>CRISTAL SATINADO DOS CARAS DE 1101 X 426 mm ESPESOR 9 mm CANTOS PULIDOS ESQUINAS REDONDEADAS RADIO 3 mm TEMPLADO - "CICR4SA"</t>
  </si>
  <si>
    <t>MCICCA038602J2</t>
  </si>
  <si>
    <t>CRISTAL SATINADO DOS CARAS DE 1101 X 728 mm ESPESOR 9 mm CANTOS PULIDOS ESQUINAS REDONDEADAS RADIO 3 mm TEMPLADO - "CIMBS4CSA-CR"</t>
  </si>
  <si>
    <t>MCICCA036202J2</t>
  </si>
  <si>
    <t>CRISTAL SATINADO DOS CARAS DE 1110 X 1190 mm ESPESOR 9 mm CANTOS PULIDOS ESQUINAS REDONDEADAS RADIO 3 mm TEMPLADO - "CIMA4CCST"</t>
  </si>
  <si>
    <t>MCICCA039302J2</t>
  </si>
  <si>
    <t>CRISTAL SATINADO DOS CARAS DE 1193 X 426 mm ESPESOR 9 mm CANTOS PULIDOS ESQUINAS REDONDEADAS RADIO 3 mm TEMPLADO - "CIOCR4SA"</t>
  </si>
  <si>
    <t>MLECCA03C702U7</t>
  </si>
  <si>
    <t>CRISTAL SATINADO DOS CARAS DE 1194 X 728 mm ESPESOR 9 mm CANTOS PULIDOS ESQUINAS REDONDEADAS RADIO 3 mm, CON 2 BARRENOS Ø 3/8" TEMPLADO - "CIMBS4CSAEPE-CR"</t>
  </si>
  <si>
    <t>MCICCA033802J2</t>
  </si>
  <si>
    <t>CRISTAL SATINADO DOS CARAS DE 1197 X 436 mm ESPESOR 9 mm CANTOS PULIDOS ESQUINAS REDONDEADAS RADIO 3 mm TEMPLADO - "CR4ST"</t>
  </si>
  <si>
    <t>ME4CCA03B902J2</t>
  </si>
  <si>
    <t>CRISTAL SATINADO DOS CARAS DE 1198 X 319 mm ESPESOR 9 mm CANTOS PULIDOS ESQUINAS REDONDEADAS RADIO 3 mm TEMPLADO - "E4SCT1200SSFP-C"</t>
  </si>
  <si>
    <t>ME4CCA034502J2</t>
  </si>
  <si>
    <t>CRISTAL SATINADO DOS CARAS DE 1199 X 284 mm ESPESOR 9 mm CANTOS PULIDOS ESQUINAS REDONDEADAS RADIO 3 mm TEMPLADO - "E4SCT1200S-C"</t>
  </si>
  <si>
    <t>MCICCA032202J2</t>
  </si>
  <si>
    <t>CRISTAL SATINADO DOS CARAS DE 1200 X 1200 mm ESPESOR 9 mm CANTOS PULIDOS ESQUINAS REDONDEADAS RADIO 3 mm TEMPLADO - "CRCU44CRST"</t>
  </si>
  <si>
    <t>MCICCA032202K1</t>
  </si>
  <si>
    <t>CRISTAL SATINADO DOS CARAS DE 1200 X 1200 mm ESPESOR 9 mm CON SAQUE DE 249 X 279 mm CON ESQUINAS REDONDEADAS DE RADIO 8 mm CANTOS PULIDOS ESQUINAS REDONDEADAS RADIO 3 mm TEMPLADO - "CCRE4"</t>
  </si>
  <si>
    <t>MCICCA031602J2</t>
  </si>
  <si>
    <t>CRISTAL SATINADO DOS CARAS DE 1200 X 400 mm ESPESOR 9 mm CANTOS PULIDOS ESQUINAS REDONDEADAS RADIO 3 mm TEMPLADO - "CUCRMA4"</t>
  </si>
  <si>
    <t>ME4CCA001602J2</t>
  </si>
  <si>
    <t>CRISTAL SATINADO DOS CARAS DE 1200 X 400 mm ESPESOR 9 mm CANTOS PULIDOS ESQUINAS REDONDEADAS RADIO 3 mm TEMPLADO - "E4RECR4-CU"</t>
  </si>
  <si>
    <t>MACCCA031802J2</t>
  </si>
  <si>
    <t>CRISTAL SATINADO DOS CARAS DE 1200 X 600 mm ESPESOR 9 mm CANTOS PULIDOS ESQUINAS REDONDEADAS RADIO 3 mm TEMPLADO - "ACCS24"</t>
  </si>
  <si>
    <t>MCICCA031802J2</t>
  </si>
  <si>
    <t>CRISTAL SATINADO DOS CARAS DE 1200 X 600 mm ESPESOR 9 mm CANTOS PULIDOS ESQUINAS REDONDEADAS RADIO 3 mm TEMPLADO - "CRM26L"</t>
  </si>
  <si>
    <t>MCICCA036702J2</t>
  </si>
  <si>
    <t>CRISTAL SATINADO DOS CARAS DE 1200 X 925 mm ESPESOR 9 mm CANTOS PULIDOS ESQUINAS REDONDEADAS RADIO 3 mm TEMPLADO - "CRFRRS7"</t>
  </si>
  <si>
    <t>MCICCA030302J2</t>
  </si>
  <si>
    <t>CRISTAL SATINADO DOS CARAS DE 1206 X 600 mm ESPESOR 9 mm CANTOS PULIDOS ESQUINAS REDONDEADAS RADIO 3 mm TEMPLADO - "CRMELASUS"</t>
  </si>
  <si>
    <t>MCICCA035102J2</t>
  </si>
  <si>
    <t>CRISTAL SATINADO DOS CARAS DE 1207 X 436 mm ESPESOR 9 mm CANTOS PULIDOS ESQUINAS REDONDEADAS RADIO 3 mm TEMPLADO - "CR412ST"</t>
  </si>
  <si>
    <t>MVLCCA03A902V7</t>
  </si>
  <si>
    <t>CRISTAL SATINADO DOS CARAS DE 1220 X 627 mm ESPESOR 9 mm CON DOS BARRENOS DE DIAMETRO 9.5 mm PASADOS DESCENTRADOS, CANTOS PULIDOS Y  ESQUINAS REDONDEADAS RADIO 3 mm TEMPLADO - "CIMBS122CSA-CR"</t>
  </si>
  <si>
    <t>MCICCA037202J2</t>
  </si>
  <si>
    <t>CRISTAL SATINADO DOS CARAS DE 1300 X 400 mm ESPESOR 9 mm CANTOS PULIDOS ESQUINAS REDONDEADAS RADIO 3 mm TEMPLADO - "CIREP13040-CU"</t>
  </si>
  <si>
    <t>MCICCA036302J2</t>
  </si>
  <si>
    <t>CRISTAL SATINADO DOS CARAS DE 1309 X 436 mm ESPESOR 9 mm CANTOS PULIDOS ESQUINAS REDONDEADAS RADIO 3 mm TEMPLADO - "CICRI165CSBAL"</t>
  </si>
  <si>
    <t>MCICCA036402J2</t>
  </si>
  <si>
    <t>CRISTAL SATINADO DOS CARAS DE 1309 X 686 mm ESPESOR 9 mm CANTOS PULIDOS ESQUINAS REDONDEADAS RADIO 3 mm TEMPLADO - "CICRI165CSABAL"</t>
  </si>
  <si>
    <t>MLECCA03C1022U</t>
  </si>
  <si>
    <t>CRISTAL SATINADO DOS CARAS DE 1330 X 600 mm ESPESOR 9 mm CANTOS PULIDOS ESQUINAS REDONDEADAS RADIO 3 mm, CON 3 BARRENOS Ø 12 CON POSICION ESPECIAL TEMPLADO - "CJBF2133STIZ-CS"</t>
  </si>
  <si>
    <t>ME4CCA03C102Z6</t>
  </si>
  <si>
    <t>CRISTAL SATINADO DOS CARAS DE 1330 X 600 mm ESPESOR 9 mm CANTOS PULIDOS ESQUINAS REDONDEADAS RADIO 3 mm, CON 3 BARRENOS Ø 12 TEMPLADO - "CJBF2133ST-CS"</t>
  </si>
  <si>
    <t>ME4CCA035902J2</t>
  </si>
  <si>
    <t>CRISTAL SATINADO DOS CARAS DE 1342 X 400 mm ESPESOR 9 mm CANTOS PULIDOS ESQUINAS REDONDEADAS RADIO 3 mm TEMPLADO - "E4RE4CRELD-CU"</t>
  </si>
  <si>
    <t>ME4CCA038802J2</t>
  </si>
  <si>
    <t>CRISTAL SATINADO DOS CARAS DE 1349 X 284 mm ESPESOR 9 mm CANTOS PULIDOS ESQUINAS REDONDEADAS RADIO 3 mm TEMPLADO - "E4SCT1349S-C"</t>
  </si>
  <si>
    <t>MCICCA035702J2</t>
  </si>
  <si>
    <t>CRISTAL SATINADO DOS CARAS DE 1397 X 436 mm ESPESOR 9 mm CANTOS PULIDOS ESQUINAS REDONDEADAS RADIO 3 mm TEMPLADO - "CR140ST"</t>
  </si>
  <si>
    <t>MCICCA037802J2</t>
  </si>
  <si>
    <t>CRISTAL SATINADO DOS CARAS DE 1401 X 426 mm ESPESOR 9 mm CANTOS PULIDOS ESQUINAS REDONDEADAS RADIO 3 mm TEMPLADO - "CICR5SA"</t>
  </si>
  <si>
    <t>MCICCA038702J2</t>
  </si>
  <si>
    <t>CRISTAL SATINADO DOS CARAS DE 1401 X 728 mm ESPESOR 9 mm CANTOS PULIDOS ESQUINAS REDONDEADAS RADIO 3 mm TEMPLADO - "CIMBS5CSA-CR"</t>
  </si>
  <si>
    <t>MCICCA039402J2</t>
  </si>
  <si>
    <t>CRISTAL SATINADO DOS CARAS DE 1493 X 426 mm ESPESOR 9 mm CANTOS PULIDOS ESQUINAS REDONDEADAS RADIO 3 mm TEMPLADO - "CIOCR5SA"</t>
  </si>
  <si>
    <t>MVLCCA03A702U7</t>
  </si>
  <si>
    <t>CRISTAL SATINADO DOS CARAS DE 1494 X 728 mm ESPESOR 9 mm CANTOS PULIDOS ESQUINAS REDONDEADAS RADIO 3 mm, CON 2 BARRENOS Ø 3/8" TEMPLADO - "CIMBS5CSAEPE-CR"</t>
  </si>
  <si>
    <t>MCICCA03C502J2</t>
  </si>
  <si>
    <t>CRISTAL SATINADO DOS CARAS DE 1497 X 303 mm ESPESOR 9 mm CANTOS PULIDOS ESQUINAS REDONDEADAS RADIO 3 mm TEMPLADO - "CR530ST"</t>
  </si>
  <si>
    <t>MLECCA03D202J2</t>
  </si>
  <si>
    <t>CRISTAL SATINADO DOS CARAS DE 1497 X 315 mm ESPESOR 9 mm CANTOS PULIDOS ESQUINAS REDONDEADAS RADIO 3 mm TEMPLADO - "CR5280ST"</t>
  </si>
  <si>
    <t>MLECCA03D402J2</t>
  </si>
  <si>
    <t>CRISTAL SATINADO DOS CARAS DE 1497 X 325 mm ESPESOR 9 mm CANTOS PULIDOS ESQUINAS REDONDEADAS RADIO 3 mm TEMPLADO - "CR5290ST"</t>
  </si>
  <si>
    <t>MCICCA032102J2</t>
  </si>
  <si>
    <t>CRISTAL SATINADO DOS CARAS DE 1497 X 436 mm ESPESOR 9 mm CANTOS PULIDOS ESQUINAS REDONDEADAS RADIO 3 mm TEMPLADO - "CR5ST"</t>
  </si>
  <si>
    <t>ME4CCA034602J2</t>
  </si>
  <si>
    <t>CRISTAL SATINADO DOS CARAS DE 1499 X 284 mm ESPESOR 9 mm CANTOS PULIDOS ESQUINAS REDONDEADAS RADIO 3 mm TEMPLADO - "E4SCT1500S-C"</t>
  </si>
  <si>
    <t>MCICCA038302J2</t>
  </si>
  <si>
    <t>CRISTAL SATINADO DOS CARAS DE 1500 X 1500 mm ESPESOR 9 mm CANTOS PULIDOS ESQUINAS REDONDEADAS RADIO 3 mm TEMPLADO - "CCRS55"</t>
  </si>
  <si>
    <t>MCICCA038302K1</t>
  </si>
  <si>
    <t>CRISTAL SATINADO DOS CARAS DE 1500 X 1500 mm ESPESOR 9 mm CON SAQUE DE 249 X 279 mm CON ESQUINAS REDONDEADAS DE RADIO 8 mm CANTOS PULIDOS ESQUINAS REDONDEADAS RADIO 3 mm TEMPLADO - "CCRS55E2X"</t>
  </si>
  <si>
    <t>MCICCA034202J2</t>
  </si>
  <si>
    <t>CRISTAL SATINADO DOS CARAS DE 1500 X 400 mm ESPESOR 9 mm CANTOS PULIDOS ESQUINAS REDONDEADAS RADIO 3 mm TEMPLADO - "CUCRMAB5"</t>
  </si>
  <si>
    <t>ME4CCA034202J2</t>
  </si>
  <si>
    <t>CRISTAL SATINADO DOS CARAS DE 1500 X 400 mm ESPESOR 9 mm CANTOS PULIDOS ESQUINAS REDONDEADAS RADIO 3 mm TEMPLADO - "E4RE1500CR-CU"</t>
  </si>
  <si>
    <t>MCICCA036102J2</t>
  </si>
  <si>
    <t>CRISTAL SATINADO DOS CARAS DE 1500 X 600 mm ESPESOR 9 mm CANTOS PULIDOS ESQUINAS REDONDEADAS RADIO 3 mm TEMPLADO - "CU52CRS"</t>
  </si>
  <si>
    <t>MCICCA031902J2</t>
  </si>
  <si>
    <t>CRISTAL SATINADO DOS CARAS DE 1500 X 750 mm ESPESOR 9 mm CANTOS PULIDOS ESQUINAS REDONDEADAS RADIO 3 mm TEMPLADO - "CRESSES"</t>
  </si>
  <si>
    <t>MLECCA03C907J2</t>
  </si>
  <si>
    <t>CRISTAL SATINADO DOS CARAS DE 1550 X 700 mm ESPESOR 6 mm CANTOS PULIDOS ESQUINAS REDONDEADAS RADIO 3 mm TEMPLADO - "SSKNBICR1550"</t>
  </si>
  <si>
    <t>ME4CCA033202J2</t>
  </si>
  <si>
    <t>CRISTAL SATINADO DOS CARAS DE 1650 X 400 mm ESPESOR 9 mm CANTOS PULIDOS ESQUINAS REDONDEADAS RADIO 3 mm TEMPLADO - "E4RE5CR-CU"</t>
  </si>
  <si>
    <t>MVLCCA039702J2</t>
  </si>
  <si>
    <t>CRISTAL SATINADO DOS CARAS DE 1652 X 925 mm ESPESOR 9 mm CANTOS PULIDOS ESQUINAS REDONDEADAS RADIO 3 mm TEMPLADO - "CRFRRS165"</t>
  </si>
  <si>
    <t>MCICCA038802J2</t>
  </si>
  <si>
    <t>CRISTAL SATINADO DOS CARAS DE 1701 X 728 mm ESPESOR 9 mm CANTOS PULIDOS ESQUINAS REDONDEADAS RADIO 3 mm TEMPLADO - "CIMBS6CSA-CR"</t>
  </si>
  <si>
    <t>ME4CCA036002J2</t>
  </si>
  <si>
    <t>CRISTAL SATINADO DOS CARAS DE 1734 X 400 mm ESPESOR 9 mm CANTOS PULIDOS ESQUINAS REDONDEADAS RADIO 3 mm TEMPLADO - "E4RE1700CR-CU"</t>
  </si>
  <si>
    <t>MVLCCA03A519U0</t>
  </si>
  <si>
    <t>CRISTAL SATINADO DOS CARAS DE 1740 X 1465 mm ESPESOR DE 9.5 mm RESPALDO, CON 4 TALADROS DE Ø 19 mm CON AVELLANADO A 29 mm,  CHAFLAN PERIMETRAL 1 mm, CANTOS PULIDOS Y ABRILLANTADOS, TEMPLADO - "EXA517CR-R"</t>
  </si>
  <si>
    <t>MVLCCA03A409T9</t>
  </si>
  <si>
    <t>CRISTAL SATINADO DOS CARAS DE 1740 X 250 mm ESPESOR 12.7 mm LATERAL DERECHO,  CON 24 TALADROS DE Ø 19 mm CON AVELLANADO A 29 mm,  CHAFLAN PERIMETRAL 1 mm, CANTOS PULIDOS Y ABRILLANTADOS, TEMPLADO - "EXA517CR-LD"</t>
  </si>
  <si>
    <t>MVLCCA03A409T8</t>
  </si>
  <si>
    <t>CRISTAL SATINADO DOS CARAS DE 1740 X 250 mm ESPESOR 12.7 mm LATERAL IZQUIERDO, CON 24 TALADROS DE Ø 19 mm CON AVELLANADO A 29 mm,  CHAFLAN PERIMETRAL 1 mm, CANTOS PULIDOS Y ABRILLANTADOS, TEMPLADO - "EXA517CR-LI"</t>
  </si>
  <si>
    <t>MCICCA038902J2</t>
  </si>
  <si>
    <t>CRISTAL SATINADO DOS CARAS DE 1793 X 426 mm ESPESOR 9 mm CANTOS PULIDOS ESQUINAS REDONDEADAS RADIO 3 mm TEMPLADO - "CIOCR6SA"</t>
  </si>
  <si>
    <t>MCICCA033602J2</t>
  </si>
  <si>
    <t>CRISTAL SATINADO DOS CARAS DE 1797 X 436 mm ESPESOR 9 mm CANTOS PULIDOS ESQUINAS REDONDEADAS RADIO 3 mm TEMPLADO - "CR6ST"</t>
  </si>
  <si>
    <t>ME4CCA033702J2</t>
  </si>
  <si>
    <t>CRISTAL SATINADO DOS CARAS DE 1799 X 284 mm ESPESOR 9 mm CANTOS PULIDOS ESQUINAS REDONDEADAS RADIO 3 mm TEMPLADO - "E4SCT1800S-C"</t>
  </si>
  <si>
    <t>MCICCA035002J2</t>
  </si>
  <si>
    <t>CRISTAL SATINADO DOS CARAS DE 1800 X 400 mm ESPESOR 9 mm CANTOS PULIDOS ESQUINAS REDONDEADAS RADIO 3 mm TEMPLADO - "CUCRMAB6"</t>
  </si>
  <si>
    <t>MCICCA035502J2</t>
  </si>
  <si>
    <t>CRISTAL SATINADO DOS CARAS DE 1800 X 600 mm ESPESOR 9 mm CANTOS PULIDOS ESQUINAS REDONDEADAS RADIO 3 mm TEMPLADO - "CU62CRS"</t>
  </si>
  <si>
    <t>MCICCA037402J2</t>
  </si>
  <si>
    <t>CRISTAL SATINADO DOS CARAS DE 1800 X 750 mm ESPESOR 9 mm CANTOS PULIDOS ESQUINAS REDONDEADAS RADIO 3 mm TEMPLADO - "CU675CRS"</t>
  </si>
  <si>
    <t>MCICCA031702R7</t>
  </si>
  <si>
    <t>CRISTAL SATINADO DOS CARAS DE 1800 X 900 mm ESPESOR 9 mm CANTOS PULIDOS ESQUINAS CON SAQUE LATERAL DE 279 X 124.5 mm ESQUINA DE RADIO 8 mm Y REDONDEO EN ESQUINAS DE RADIO 3 mm TEMPLADO - "CCUM63CRSE2X"</t>
  </si>
  <si>
    <t>MCICCA031702P7</t>
  </si>
  <si>
    <t>CRISTAL SATINADO DOS CARAS DE 1800 X 900 mm ESPESOR 9 mm CANTOS PULIDOS ESQUINAS REDONDEADAS RADIO 3 mm CON SAQUE DE 104 X 278 mm DE ESQUINAS RADIO 8 mm TEMPLADO - "CU63CRSSMHO"</t>
  </si>
  <si>
    <t>MCICCA031702J2</t>
  </si>
  <si>
    <t>CRISTAL SATINADO DOS CARAS DE 1800 X 900 mm ESPESOR 9 mm CANTOS PULIDOS ESQUINAS REDONDEADAS RADIO 3 mm TEMPLADO - "CRM26"</t>
  </si>
  <si>
    <t>MCICCA030402J2</t>
  </si>
  <si>
    <t>CRISTAL SATINADO DOS CARAS DE 1812 X 900 mm ESPESOR 9 mm CANTOS PULIDOS ESQUINAS REDONDEADAS RADIO 3 mm TEMPLADO - "CRMESUS"</t>
  </si>
  <si>
    <t>MCICCA030802I8</t>
  </si>
  <si>
    <t>CRISTAL SATINADO DOS CARAS DE 188 X 228 mm ESPESOR 9 mm CANTOS PULIDOS ESQUINAS REDONDEADAS RADIO 3 mm - "CRLACHIS"</t>
  </si>
  <si>
    <t>MCICCA031202I8</t>
  </si>
  <si>
    <t>CRISTAL SATINADO DOS CARAS DE 188 X 276 mm ESPESOR 9 mm CANTOS PULIDOS ESQUINAS REDONDEADAS RADIO 3 mm - "CRLACHS"</t>
  </si>
  <si>
    <t>MCICCA031502J2</t>
  </si>
  <si>
    <t>CRISTAL SATINADO DOS CARAS DE 2100 X 400 mm ESPESOR 9 mm CANTOS PULIDOS ESQUINAS REDONDEADAS RADIO 3 mm TEMPLADO - "CUCRMA7"</t>
  </si>
  <si>
    <t>MCICCA032402J2</t>
  </si>
  <si>
    <t>CRISTAL SATINADO DOS CARAS DE 2100 X 600 mm ESPESOR 9 mm CANTOS PULIDOS ESQUINAS REDONDEADAS RADIO 3 mm TEMPLADO - "CICRS72"</t>
  </si>
  <si>
    <t>MCICCA032302J2</t>
  </si>
  <si>
    <t>CRISTAL SATINADO DOS CARAS DE 2100 X 900 mm ESPESOR 9 mm CANTOS PULIDOS ESQUINAS REDONDEADAS RADIO 3 mm TEMPLADO - "CICRS73"</t>
  </si>
  <si>
    <t>MCICCA036902J2</t>
  </si>
  <si>
    <t>CRISTAL SATINADO DOS CARAS DE 2100 X 925 mm ESPESOR 9 mm CANTOS PULIDOS ESQUINAS REDONDEADAS RADIO 3 mm TEMPLADO - "CRFRRS2100"</t>
  </si>
  <si>
    <t>MCICCA030702J1</t>
  </si>
  <si>
    <t>CRISTAL SATINADO DOS CARAS DE 2400 X 1200 mm ESPESOR 9 mm CON SAQUE CENTRAL DE 107 X 205 mm CON ESQUINAS INTERNAS REDONDEADAS DE RADIO 8 mm, CANTOS PULIDOS ESQUINAS REDONDEADAS RADIO 3 mm TEMPLADO - "CRMJS84"</t>
  </si>
  <si>
    <t>MCICCA033002J2</t>
  </si>
  <si>
    <t>CRISTAL SATINADO DOS CARAS DE 2400 X 600 mm ESPESOR 9 mm CANTOS PULIDOS ESQUINAS REDONDEADAS RADIO 3 mm TEMPLADO - "CICRS82"</t>
  </si>
  <si>
    <t>MCICCA03AA02J2</t>
  </si>
  <si>
    <t>CRISTAL SATINADO DOS CARAS DE 2400 X 750 mm ESPESOR 9 mm CANTOS PULIDOS ESQUINAS REDONDEADAS RADIO 3 mm TEMPLADO - "CU875CRS"</t>
  </si>
  <si>
    <t>MCICCA032902J2</t>
  </si>
  <si>
    <t>CRISTAL SATINADO DOS CARAS DE 2400 X 900 mm ESPESOR 9 mm CANTOS PULIDOS ESQUINAS REDONDEADAS RADIO 3 mm TEMPLADO - "CICRS83"</t>
  </si>
  <si>
    <t>MCICCA031102J2</t>
  </si>
  <si>
    <t>CRISTAL SATINADO DOS CARAS DE 2400 X 925 mm ESPESOR 9 mm CANTOS PULIDOS ESQUINAS REDONDEADAS RADIO 3 mm TEMPLADO - "CRFRRS"</t>
  </si>
  <si>
    <t>MP4CCA034402J2</t>
  </si>
  <si>
    <t>CRISTAL SATINADO DOS CARAS DE 2500 X 450 mm ESPESOR 9 mm CANTOS PULIDOS ESQUINAS REDONDEADAS RADIO 3 mm TEMPLADO - "CCRSREP2445"</t>
  </si>
  <si>
    <t>ME4CCA035402J2</t>
  </si>
  <si>
    <t>CRISTAL SATINADO DOS CARAS DE 2550 X 400 mm ESPESOR 9 mm CANTOS PULIDOS ESQUINAS REDONDEADAS RADIO 3 mm TEMPLADO - "E4RE8CR-CU"</t>
  </si>
  <si>
    <t>ME4CCA035802J2</t>
  </si>
  <si>
    <t>CRISTAL SATINADO DOS CARAS DE 2634 X 400 mm ESPESOR 9 mm CANTOS PULIDOS ESQUINAS REDONDEADAS RADIO 3 mm TEMPLADO - "E4RE8CRED-CU"</t>
  </si>
  <si>
    <t>MCICCA033302I8</t>
  </si>
  <si>
    <t>CRISTAL SATINADO DOS CARAS DE 302 X 400 mm ESPESOR 9 mm CANTOS PULIDOS ESQUINAS REDONDEADAS RADIO 3 mm - "ACRCPUSU"</t>
  </si>
  <si>
    <t>MCICCA033502I8</t>
  </si>
  <si>
    <t>CRISTAL SATINADO DOS CARAS DE 352 X 400 mm ESPESOR 9 mm CANTOS PULIDOS ESQUINAS REDONDEADAS RADIO 3 mm - "ACRCPUIN"</t>
  </si>
  <si>
    <t>MCICCA033402I8</t>
  </si>
  <si>
    <t>CRISTAL SATINADO DOS CARAS DE 400 X 762 mm ESPESOR 9 mm CANTOS PULIDOS ESQUINAS REDONDEADAS RADIO 3 mm - "ACRCPCPU"</t>
  </si>
  <si>
    <t>MVLCCA03B902W1</t>
  </si>
  <si>
    <t>CRISTAL SATINADO DOS CARAS DE 414 X 96 mm ESPESOR 9 mm CANTOS PULIDOS CON ESQUINAS REDONDEADAS RADIO 3 mm TEMPLADO - "LECRBG6ST-CIN"</t>
  </si>
  <si>
    <t>MUNCCA03A207J2</t>
  </si>
  <si>
    <t>CRISTAL SATINADO DOS CARAS DE 423 X 619 mm ESPESOR 6 mm CANTOS PULIDOS ESQUINAS REDONDEADAS RADIO 3 mm TEMPLADO - "UNAPVV3BCCS-CR"</t>
  </si>
  <si>
    <t>MLECCA036607K4</t>
  </si>
  <si>
    <t>CRISTAL SATINADO DOS CARAS DE 434 X 358 mm ESPESOR 6 mm CANTOS PULIDOS ESQUINAS REDONDEADAS RADIO 5 mm TEMPLADO - "ARS640P-PCR"</t>
  </si>
  <si>
    <t>MACCCA03C3020A</t>
  </si>
  <si>
    <t>CRISTAL SATINADO DOS CARAS DE 450 X 600 mm ESPESOR 9 mm CANTOS PULIDOS PLANOS CON ARISTAS A 2 mm CON FORMA OVOIDE CONFORME A PLANO, TEMPLADO - "ACCUBOV215CRS-C"</t>
  </si>
  <si>
    <t>MACCCA03D1022G</t>
  </si>
  <si>
    <t>CRISTAL SATINADO DOS CARAS DE 596 X 401 mm ESPESOR 9 mm CON CANTOS PULIDOS, CON 4 ESQUINAS REDONDEADAS RADIO 5 mm (SEGUN PLANO) TEMPLADO - "ACSMAAF2-CRS"</t>
  </si>
  <si>
    <t>ME4CCA036102J2</t>
  </si>
  <si>
    <t>CRISTAL SATINADO DOS CARAS DE 598 X 284 mm  ESPESOR 9 mm CANTOS PULIDOS ESQUINAS REDONDEADAS RADIO 3 mm TEMPLADO - "E4SCT600S-C"</t>
  </si>
  <si>
    <t>MCICCA031302J2</t>
  </si>
  <si>
    <t>CRISTAL SATINADO DOS CARAS DE 600 X 1200 mm ESPESOR 9 mm CANTOS PULIDOS ESQUINAS REDONDEADAS RADIO 3 mm TEMPLADO - "CRLASUS"</t>
  </si>
  <si>
    <t>MCICCA030902J2</t>
  </si>
  <si>
    <t>CRISTAL SATINADO DOS CARAS DE 600 X 588 mm ESPESOR 9 mm CANTOS PULIDOS ESQUINAS REDONDEADAS RADIO 3 mm TEMPLADO - "CRLAGCHS"</t>
  </si>
  <si>
    <t>MCICCA030502J2</t>
  </si>
  <si>
    <t>CRISTAL SATINADO DOS CARAS DE 600 X 600 mm ESPESOR 9 mm CANTOS PULIDOS ESQUINAS REDONDEADAS RADIO 3 mm TEMPLADO - "ACC22"</t>
  </si>
  <si>
    <t>MCICCA031002J2</t>
  </si>
  <si>
    <t>CRISTAL SATINADO DOS CARAS DE 600 X 629 mm ESPESOR 9 mm CANTOS PULIDOS ESQUINAS REDONDEADAS RADIO 3 mm TEMPLADO - "CRLAGS"</t>
  </si>
  <si>
    <t>MCICCA031002P2</t>
  </si>
  <si>
    <t>CRISTAL SATINADO DOS CARAS DE 600 X 629 mm ESPESOR 9 mm CANTOS PULIDOS ESQUINAS REDONDEADAS RADIO 3 mm; CON SAQUE SUPERIOR DE 310 X 47 mm TEMPLADO - "CRLAGSBL"</t>
  </si>
  <si>
    <t>MCICCA031402J2</t>
  </si>
  <si>
    <t>CRISTAL SATINADO DOS CARAS DE 600 X 684 mm ESPESOR 9 mm CANTOS PULIDOS ESQUINAS REDONDEADAS RADIO 3 mm TEMPLADO - "CRLALAHS"</t>
  </si>
  <si>
    <t>MCICCA030202J2</t>
  </si>
  <si>
    <t>CRISTAL SATINADO DOS CARAS DE 600 X 700 mm ESPESOR 9 mm CANTOS PULIDOS ESQUINAS REDONDEADAS RADIO 3 mm TEMPLADO - "CRLAMELAS"</t>
  </si>
  <si>
    <t>MCICCA030102J2</t>
  </si>
  <si>
    <t>CRISTAL SATINADO DOS CARAS DE 700 X 900 mm ESPESOR 9 mm CANTOS PULIDOS ESQUINAS REDONDEADAS RADIO 3 mm TEMPLADO - "CRMELAS"</t>
  </si>
  <si>
    <t>ME4CCA038902J2</t>
  </si>
  <si>
    <t>CRISTAL SATINADO DOS CARAS DE 748 X 284 mm ESPESOR 9 mm CANTOS PULIDOS ESQUINAS REDONDEADAS RADIO 3 mm TEMPLADO - "E4SCT750S-C"</t>
  </si>
  <si>
    <t>MCICCA038502J2</t>
  </si>
  <si>
    <t>CRISTAL SATINADO DOS CARAS DE 801 X 728 mm ESPESOR 9 mm CANTOS PULIDOS ESQUINAS REDONDEADAS RADIO 3 mm TEMPLADO - "CIMBS3CSA-CR"</t>
  </si>
  <si>
    <t>MLECCA03C8021M</t>
  </si>
  <si>
    <t>CRISTAL SATINADO DOS CARAS DE 830 X 700 mm ESPESOR 9 mm CON 4 BARRENOS DE 10 mm AVELLANADOS, CHAFLAN DE 1 mm, 1 ESQUINA REDONDEADA DE 400 mm, Y 3 ESQUINAS CON RADIO DE 10 mm ,CANTOS PULIDOS ,TEMPLADO - "MODMOS47MABCS-CRC"</t>
  </si>
  <si>
    <t>MLNCCA036802J2</t>
  </si>
  <si>
    <t>CRISTAL SATINADO DOS CARAS DE 840 X 386 mm ESPESOR 9 mm CANTOS PULIDOS ESQUINAS REDONDEADAS RADIO 3 mm TEMPLADO - "LULI-CR"</t>
  </si>
  <si>
    <t>MUNCCA03A107J2</t>
  </si>
  <si>
    <t>CRISTAL SATINADO DOS CARAS DE 878 X 340 mm ESPESOR 6 mm CANTOS PULIDOS ESQUINAS REDONDEADAS RADIO 3 mm TEMPLADO - "UNAPVV3BCCS-VI"</t>
  </si>
  <si>
    <t>MLECCA03A302T2</t>
  </si>
  <si>
    <t>CRISTAL SATINADO DOS CARAS DE 880 X 700 mm ESPESOR 9 mm CON 4 BARRENOS DE 10 mm AVELLANADOS, CHAFLAN DE 1 mm, ESQUINAS CON RADIO DE 10 mm ,CANTOS PULIDOS ,TEMPLADO - "LCHOMMREGPTB4-BCR"</t>
  </si>
  <si>
    <t>MLECCA03A302T3</t>
  </si>
  <si>
    <t>CRISTAL SATINADO DOS CARAS DE 880 X 700 mm ESPESOR 9 mm CON 6 BARRENOS DE 10 mm AVELLANADOS, CHAFLAN DE 1 mm, ESQUINAS CON RADIO DE 10 mm ,CANTOS PULIDOS ,TEMPLADO - "LCHOMMREGPTBCS4-BCR"</t>
  </si>
  <si>
    <t>MCICCA039102J2</t>
  </si>
  <si>
    <t>CRISTAL SATINADO DOS CARAS DE 893 X 426 mm ESPESOR 9 mm CANTOS PULIDOS ESQUINAS REDONDEADAS RADIO 3 mm TEMPLADO - "CIOCR3SA"</t>
  </si>
  <si>
    <t>MCICCA034902J2</t>
  </si>
  <si>
    <t>CRISTAL SATINADO DOS CARAS DE 897 X 436 mm ESPESOR 9 mm CANTOS PULIDOS ESQUINAS REDONDEADAS RADIO 3 mm TEMPLADO - "CCR3ST"</t>
  </si>
  <si>
    <t>ME4CCA039002J2</t>
  </si>
  <si>
    <t>CRISTAL SATINADO DOS CARAS DE 898 X 284 mm ESPESOR 9 mm CANTOS PULIDOS ESQUINAS REDONDEADAS RADIO 3 mm TEMPLADO - "E4SCT900S-C"</t>
  </si>
  <si>
    <t>MCICCA033902J2</t>
  </si>
  <si>
    <t>CRISTAL SATINADO DOS CARAS DE 900 X 600 mm ESPESOR 9 mm CANTOS PULIDOS ESQUINAS REDONDEADAS RADIO 3 mm TEMPLADO - "CUL32CRS"</t>
  </si>
  <si>
    <t>MCICCA032702J2</t>
  </si>
  <si>
    <t>CRISTAL SATINADO DOS CARAS DE 900 X 900 mm ESPESOR 9 mm CANTOS PULIDOS ESQUINAS REDONDEADAS RADIO 3 mm TEMPLADO - "CCICMJ33CS"</t>
  </si>
  <si>
    <t>ME4CCA03A602J2</t>
  </si>
  <si>
    <t>CRISTAL SATINADO DOS CARAS DE 950 X 400 mm ESPESOR 9 mm CANTOS PULIDOS ESQUINAS REDONDEADAS RADIO 3 mm TEMPLADO - "E4RE950CR-CU"</t>
  </si>
  <si>
    <t>MANCCA034104V6</t>
  </si>
  <si>
    <t>CRISTAL SATINADO DOS CARAS DE Ø 1200 mm ESPESOR 9 mm CANTOS PULIDOS CON ESQUINAS REDONDEADAS RADIO 2mm, TEMPLADO - "ANCREEC120CR"</t>
  </si>
  <si>
    <t>MACCCA034102J2</t>
  </si>
  <si>
    <t>CRISTAL SATINADO DOS CARAS DE Ø 1200 mm ESPESOR 9 mm CANTOS PULIDOS ESQUINAS REDONDEADAS RADIO 3 mm TEMPLADO - "ACCR120-CS"</t>
  </si>
  <si>
    <t>MCICCA03410218</t>
  </si>
  <si>
    <t>CRISTAL SATINADO DOS CARAS DE Ø 1200 mm ESPESOR 9 mm CANTOS PULIDOS TEMPLADO - "CRI4ST"</t>
  </si>
  <si>
    <t>MCICCA034102K1</t>
  </si>
  <si>
    <t>CRISTAL SATINADO DOS CARAS DE Ø 1200 mm ESPESOR 9 mm CON SAQUE DE 249 X 279 mm CON ESQUINAS REDONDEADAS DE RADIO 8 mm CANTOS PULIDOS ESQUINAS REDONDEADAS RADIO 3 mm TEMPLADO - "CR4STE2X"</t>
  </si>
  <si>
    <t>MCICCA03810218</t>
  </si>
  <si>
    <t>CRISTAL SATINADO DOS CARAS DE Ø 1500 mm ESPESOR 9 mm CANTOS PULIDOS TEMPLADO - "CR5S"</t>
  </si>
  <si>
    <t>MACCCA03280218</t>
  </si>
  <si>
    <t>CRISTAL SATINADO DOS CARAS DE Ø 600 mm ESPESOR 9 mm CANTOS PULIDOS TEMPLADO - "ACCC60-CS"</t>
  </si>
  <si>
    <t>MANCCA03B504V6</t>
  </si>
  <si>
    <t>CRISTAL SATINADO DOS CARAS DE Ø 750 mm ESPESOR 9 mm CANTOS PULIDOS CON ESQUINAS REDONDEADAS RADIO 2 mm, TEMPLADO - "ANCURE75CR"</t>
  </si>
  <si>
    <t>MKOCCA077502K4</t>
  </si>
  <si>
    <t>CRISTAL SATINADO DOS CARAS FORMA CURVA DE 1719 X 539 mm ESPESOR 9 mm CANTOS PULIDOS ESQUINAS REDONDEADAS RADIO 5 mm TEMPLADO - "KORRECG-CR"</t>
  </si>
  <si>
    <t>MCICCA02650218</t>
  </si>
  <si>
    <t>CRISTAL SATINADO DOS CARAS FORMA ELIPTICA DE 1800 X 1200 mm ESPESOR 9 mm CANTOS PULIDOS TEMPLADO - "CICUE64CRS-C"</t>
  </si>
  <si>
    <t>MCICCA026502O9</t>
  </si>
  <si>
    <t>CRISTAL SATINADO DOS CARAS FORMA ELIPTICA DE 1800 X 1200 mm ESPESOR 9 mm CON SAQUE DE 249 X 279 mm CON ESQUINAS REDONDEADAS DE RADIO 8 mm CANTOS PULIDOS TEMPLADO - "CRCE64ST"</t>
  </si>
  <si>
    <t>MCICCA026502R1</t>
  </si>
  <si>
    <t>CRISTAL SATINADO DOS CARAS FORMA ELIPTICA DE 1800 X 1200 mm ESPESOR 9 mm CON SAQUE DE 279 X 249 mm CON ESQUINAS REDONDEADAS DE RADIO 8 mm CANTOS PULIDOS TEMPLADO - "CICUE64CRSE2X-C"</t>
  </si>
  <si>
    <t>MCICCA027602R1</t>
  </si>
  <si>
    <t>CRISTAL SATINADO DOS CARAS FORMA ELIPTICA DE 2100 X 1200 mm ESPESOR 9 mm CON SAQUE DE 279 X 249 mm CON ESQUINAS REDONDEADAS DE RADIO 8 mm CANTOS PULIDOS TEMPLADO - "CICUE74CRSE2X-C"</t>
  </si>
  <si>
    <t>MCICCA02070413</t>
  </si>
  <si>
    <t>CRISTAL SATINADO DOS CARAS FORMA ELIPTICA DE 2400 X 1200 mm ESPESOR 9 mm CANTOS PULIDOS - "CICUE48"</t>
  </si>
  <si>
    <t>MCICCA020702R1</t>
  </si>
  <si>
    <t>CRISTAL SATINADO DOS CARAS FORMA ELIPTICA DE 2400 X 1200 mm ESPESOR 9 mm CON SAQUE DE 279 X 249 mm CON ESQUINAS REDONDEADAS DE RADIO 8 mm CANTOS PULIDOS TEMPLADO - "CICUE84CRSE2X-C"</t>
  </si>
  <si>
    <t>MCICCA043802J2</t>
  </si>
  <si>
    <t>CRISTAL SATINADO DOS CARAS TINTEX VERDE DE 1197 X 436 mm ESPESOR 9 mm CANTOS PULIDOS ESQUINAS REDONDEADAS RADIO 3 mm TEMPLADO - "CR4STV"</t>
  </si>
  <si>
    <t>MCICCA041802J2</t>
  </si>
  <si>
    <t>CRISTAL SATINADO DOS CARAS TINTEX VERDE DE 1200 X 600 mm ESPESOR 9 mm CANTOS PULIDOS ESQUINAS REDONDEADAS RADIO 3 mm TEMPLADO - "CRM26LTV"</t>
  </si>
  <si>
    <t>MCICCA042102J2</t>
  </si>
  <si>
    <t>CRISTAL SATINADO DOS CARAS TINTEX VERDE DE 1497 X 436 mm ESPESOR 9 mm CANTOS PULIDOS ESQUINAS REDONDEADAS RADIO 3 mm TEMPLADO - "CR5STV"</t>
  </si>
  <si>
    <t>MKOCCA067002J2</t>
  </si>
  <si>
    <t>CRISTAL SATINADO DOS CARAS TINTEX VERDE FORMA CURVA DE 1720 X 540 mm ESPESOR 9 mm CANTOS PULIDOS ESQUINAS REDONDEADAS RADIO 3 mm TEMPLADO - "KORECCR17-CR"</t>
  </si>
  <si>
    <t>MKOCCA067102J2</t>
  </si>
  <si>
    <t>CRISTAL SATINADO DOS CARAS TINTEX VERDE FORMA CURVA DE 1760 X 547 mm ESPESOR 9 mm CANTOS PULIDOS ESQUINAS REDONDEADAS RADIO 3 mm TEMPLADO - "KORELCR17-CR"</t>
  </si>
  <si>
    <t>ME4CCA019102J2</t>
  </si>
  <si>
    <t>CRISTAL SATINADO UNA CARA DE 1048 X 284 mm ESPESOR 9 mm CANTOS PULIDOS ESQUINAS REDONDEADAS RADIO 3 mm TEMPLADO - "E4SCT1050S-C"</t>
  </si>
  <si>
    <t>MCICCA010302H3</t>
  </si>
  <si>
    <t>CRISTAL SATINADO UNA CARA DE 1206 X 600 mm ESPESOR 9 mm CANTOS PULIDOS, CHAFLAN EN ESQUINA DE 3 mm Y CHAFLAN DE 2 mm PERIMETRALES - "CRMELASUS"</t>
  </si>
  <si>
    <t>MCICCA019302J2</t>
  </si>
  <si>
    <t>CRISTAL SATINADO UNA CARA DE 1461 X 925 mm ESPESOR 9 mm CANTOS PULIDOS ESQUINAS REDONDEADAS RADIO 3 mm TEMPLADO - "CRFRRS5"</t>
  </si>
  <si>
    <t>MCICCA010402H3</t>
  </si>
  <si>
    <t>CRISTAL SATINADO UNA CARA DE 1812 X 900 mm ESPESOR 9 mm CANTOS PULIDOS, CHAFLAN EN ESQUINA DE 3 mm Y CHAFLAN DE 2 mm PERIMETRALES - "CRMESUS"</t>
  </si>
  <si>
    <t>MCICCA010202H3</t>
  </si>
  <si>
    <t>CRISTAL SATINADO UNA CARA DE 600 X 700 mm ESPESOR 9 mm CANTOS PULIDOS, CHAFLAN EN ESQUINA DE 3 mm Y CHAFLAN DE 2 mm PERIMETRALES - "CRLAMELAS"</t>
  </si>
  <si>
    <t>MCICCA010102H3</t>
  </si>
  <si>
    <t>CRISTAL SATINADO UNA CARA DE 700 X 900 mm ESPESOR 9 mm CANTOS PULIDOS, CHAFLAN EN ESQUINA DE 3 mm Y CHAFLAN DE 2 mm PERIMETRALES - "CRMELAS"</t>
  </si>
  <si>
    <t>MCICCA01060113</t>
  </si>
  <si>
    <t>CRISTAL SATINADO UNA CARA Ø 900 mm ESPESOR 10 mm CANTOS PULIDOS - "CR3C"</t>
  </si>
  <si>
    <t>MCICCT020504J2</t>
  </si>
  <si>
    <t>CRISTAL SATINCOLOR SATIN SHINE COLOR SAHARA SUN DE 1050 X 500 mm ESPESOR 12 mm CANTOS PULIDOS ESQUINAS REDONDEADAS RADIO 3 mm TEMPLADO - "CUCRLMAB35"</t>
  </si>
  <si>
    <t>MCICCT02020418</t>
  </si>
  <si>
    <t>CRISTAL SATINCOLOR SATIN SHINE COLOR SAHARA SUN DE Ø 900 mm ESPESOR 12 mm CANTOS PULIDOS TEMPLADO - "ACCC90-CRL"</t>
  </si>
  <si>
    <t>MLECCT05040218</t>
  </si>
  <si>
    <t>CRISTAL SATINCOLOR TEXTURI PLATA UNA CARA CRISTAL ULTRACLARO DE 378 X 378 mm ESPESOR 9 mm CANTOS PULIDOS TEMPLADO - "MVHVG-CEN"</t>
  </si>
  <si>
    <t>MLECCT040302L6</t>
  </si>
  <si>
    <t>CRISTAL SATINCOLOR TEXTURI PLATA UNA CARA EN AREA DE 400 X 800 mm CRISTAL ULTRACLARO DE 400 X 1200 mm ESPESOR 9 mm CANTOS PULIDOS, CON CHFLAN A 45° 3 LADOS, 4 BARRENOS DE Ø 26 mm A 69 mm DEL LATERAL Y 2 BARRENOS AVELLANADOS DE Ø 12.7 A 22 mm TEMPLADO - "M</t>
  </si>
  <si>
    <t>MLECCT040302L5</t>
  </si>
  <si>
    <t>CRISTAL SATINCOLOR TEXTURI PLATA UNA CARA EN AREA DE 400 X 800 mm CRISTAL ULTRACLARO DE 400 X 1200 mm ESPESOR 9 mm CANTOS PULIDOS, CON CHFLAN A 45° 3 LADOS, 4 BARRENOS DE Ø 26 mm A 81 mm DEL LATERAL Y 2 BARRENOS AVELLANADOS DE Ø 12.7 A 22 mm TEMPLADO - "M</t>
  </si>
  <si>
    <t>MLNCCT060602R3</t>
  </si>
  <si>
    <t>CRISTAL SATINCOLOR TEXTURI PLATA UNA CARA FORMA ELIPTICA DE 2400 X 1200 mm ESPESOR 9 mm CANTOS PULIDOS CON 3 BARRENOS Ø 76 mm ESQUINAS REDONDEADAS RADIO 3 mm TEMPLADO -- LUCE48CSC</t>
  </si>
  <si>
    <t>MLNCCT060602J2</t>
  </si>
  <si>
    <t>CRISTAL SATINCOLOR TEXTURI PLATA UNA CARA FORMA ELIPTICA DE 2400 X 1200 mm ESPESOR 9 mm CANTOS PULIDOS ESQUINAS REDONDEADAS RADIO 3 mm TEMPLADO -- LUCE48CSCSP</t>
  </si>
  <si>
    <t>MLNCCT060602Y8</t>
  </si>
  <si>
    <t>CRISTAL SATINCOLOR TEXTURI PLATA UNA CARA FORMA ELIPTICA DE 2400 X 1200 mm ESPESOR 9 mm CANTOS PULIDOS ESQUINAS REDONDEADAS RADIO 3 mm TEMPLADO CON 2 PERFORACIONES DE 78 mm DIAMETRO A LOS EXTREMOS - "LNCRT48SC2HEM"</t>
  </si>
  <si>
    <t>MLNCCT060602S4</t>
  </si>
  <si>
    <t>CRISTAL SATINCOLOR TEXTURI PLATA UNA CARA FORMA ELIPTICA DE 2400 X 1200 mm ESPESOR 9 mm CANTOS PULIDOS, CON PERFORACION CENTRAL Ø 76 mm TEMPLADO - "LUCE48CS1PC"</t>
  </si>
  <si>
    <t>MCICCT01010113</t>
  </si>
  <si>
    <t>CRISTAL SATINCOLOR TEXTURI PLATA UNA CARA Ø 600 mm ESPESOR 10 mm CANTOS PULIDOS - "CR2C"</t>
  </si>
  <si>
    <t>MBACCS00270512</t>
  </si>
  <si>
    <t>CRISTAL SEGURIDAD  DE 1075 X 1082 mm ESPESOR 9 mm (3 Y 6 mm) CON PELICULA ANTIASTILLABLE - ""FMVISEGGR"""</t>
  </si>
  <si>
    <t>MBACCS001202F2</t>
  </si>
  <si>
    <t>CRISTAL SEGURIDAD  DE 1396 X 1490 mm ESPESOR 9 mm CON PELICULA DE SEGURIDAD POR UNA CARA Y TRES FRANJAS SANDBLASTEADAS INFERIOR DE 100 mm, INTERMEDIA DE 150 mm Y SUPERIOR DE 350 mm - "BANCACRI"</t>
  </si>
  <si>
    <t>ME4CCS002802O2</t>
  </si>
  <si>
    <t>CRISTAL SEGURIDAD  DE 1498 X 335 mm ESPESOR 9 mm CANTOS PULIDOS CON PELICULA DE PVB TRANSPARENTE POR UNA CARA - "CFEE4SCT1500-C"</t>
  </si>
  <si>
    <t>MBACCS00E90213</t>
  </si>
  <si>
    <t>CRISTAL SEGURIDAD  DE 197 X 97 mm ESPESOR 9 mm CANTOS PULIDOS - " - "</t>
  </si>
  <si>
    <t>MBACCS00160308</t>
  </si>
  <si>
    <t>CRISTAL SEGURIDAD  DE 240 X 245 mm ESPESOR 38 mm NIVEL II C - ""CM38250"""</t>
  </si>
  <si>
    <t>MBACCS00150807</t>
  </si>
  <si>
    <t>CRISTAL SEGURIDAD  DE 260 X 260 mm ESPESOR 32 mm NIVEL I C - ""CM32250"""</t>
  </si>
  <si>
    <t>MBACCS00F20308</t>
  </si>
  <si>
    <t>CRISTAL SEGURIDAD  DE 295 X 295 mm ESPESOR 38 mm NIVEL II C - "CM38295"</t>
  </si>
  <si>
    <t>MBACCS00U50218</t>
  </si>
  <si>
    <t>CRISTAL SEGURIDAD  DE 340 X 858 mm ESPESOR 9 mm CANTOS PULIDOS TEMPLADO - "BNVICS858"</t>
  </si>
  <si>
    <t>MVLCCS00490343</t>
  </si>
  <si>
    <t>CRISTAL SEGURIDAD  DE 347 X 1123 mm ESPESOR 38 mm CON RESINA DE POLIVINILBUTIRENO - "BNJVCB59CN"</t>
  </si>
  <si>
    <t>MBACCS00290343</t>
  </si>
  <si>
    <t>CRISTAL SEGURIDAD  DE 347 X 1233 mm ESPESOR 38 mm CON RESINA DE POLIVINILBUTIRENO CON PELICULA DE SEGURIDAD - "BNJVCB14CN"</t>
  </si>
  <si>
    <t>MBACCS00110343</t>
  </si>
  <si>
    <t>CRISTAL SEGURIDAD  DE 347 X 740 mm ESPESOR 38 mm CON RESINA DE POLIVINILBUTIRENO</t>
  </si>
  <si>
    <t>MLECCS00O30343</t>
  </si>
  <si>
    <t>CRISTAL SEGURIDAD  DE 347 X 833 mm ESPESOR 38 mm CON RESINA DE POLIVINILBUTIRENO - "BNJVCB2300CN"</t>
  </si>
  <si>
    <t>MBACCS00170203</t>
  </si>
  <si>
    <t>CRISTAL SEGURIDAD  DE 396 X 910 mm ESPESOR 9 mm CON PELICULA DE SEGURIDAD - ""CNCFC47CF"""</t>
  </si>
  <si>
    <t>MBACCS00200910</t>
  </si>
  <si>
    <t>CRISTAL SEGURIDAD  DE 400 X 900 mm ESPESOR 12.7 mm CON CANTOS PULIDOS Y 2 BARRENOS DE Ø 1/2"" (FLOTADO CLARO) - ""CR400CPM"""</t>
  </si>
  <si>
    <t>MBACCS004811Q7</t>
  </si>
  <si>
    <t>CRISTAL SEGURIDAD  DE 408 X 877 mm ESPESOR 10.5 mm (1 CRISTAL DE 6 mm Y 1 CRISTAL DE 4 mm) CON RESINA DE POLIVINILBUTIRENO CON PELICULA DE SEGURIDAD INASTILLABLE - "BNJVCB108-CS"</t>
  </si>
  <si>
    <t>MBACCS00U40218</t>
  </si>
  <si>
    <t>CRISTAL SEGURIDAD  DE 421 X 978 mm ESPESOR 9 mm CANTOS PULIDOS TEMPLADO - "BNVIC101226"</t>
  </si>
  <si>
    <t>MBACCS00180203</t>
  </si>
  <si>
    <t>CRISTAL SEGURIDAD  DE 460 X 860 mm ESPESOR 9 mm CON PELICULA DE SEGURIDAD - ""CPV507CF"""</t>
  </si>
  <si>
    <t>MBACCS00260512</t>
  </si>
  <si>
    <t>CRISTAL SEGURIDAD  DE 537 X 1082 mm ESPESOR 9 mm (3 Y 6 mm) CON PELICULA ANTIASTILLABLE - ""FMVISEGCS"""</t>
  </si>
  <si>
    <t>MBACCS00310214</t>
  </si>
  <si>
    <t>CRISTAL SEGURIDAD  DE 561 X 1174 mm ESPESOR 9 mm CON PELICULA DE  Y CANTOS PULIDOS - ""VF9561VH"""</t>
  </si>
  <si>
    <t>MBACCS00250512</t>
  </si>
  <si>
    <t>CRISTAL SEGURIDAD  DE 614 X 1082 mm ESPESOR 9 mm (3 Y 6 mm) CON PELICULA ANTIASTILLABLE - ""FMVISEGCH"""</t>
  </si>
  <si>
    <t>MOBCCS00250512</t>
  </si>
  <si>
    <t>CRISTAL SEGURIDAD  DE 614 X 1082 mm ESPESOR 9 mm (3 Y 6 mm) CON PELICULA ANTIASTILLABLE - ""OBFMVISEGCH"""</t>
  </si>
  <si>
    <t>MBACCS00340343</t>
  </si>
  <si>
    <t>CRISTAL SEGURIDAD  DE 758 X 1369 mm ESPESOR 38 mm CON RESINA DE POLIVINILBUTIRENO - "BNAVINC1839CN1"</t>
  </si>
  <si>
    <t>MBACCS00440343</t>
  </si>
  <si>
    <t>CRISTAL SEGURIDAD  DE 823 X 1259 mm ESPESOR 38 mm CON RESINA DE POLIVINILBUTIRENO - "BNAVINC1969CN1-MA"</t>
  </si>
  <si>
    <t>MVLCCS00440343</t>
  </si>
  <si>
    <t>CRISTAL SEGURIDAD  DE 823 X 1259 mm ESPESOR 38 mm CON RESINA DE POLIVINILBUTIRENO - "BNAVINC59CN1"</t>
  </si>
  <si>
    <t>MBACCS00330343</t>
  </si>
  <si>
    <t>CRISTAL SEGURIDAD  DE 823 X 1369 mm ESPESOR 38 mm CON RESINA DE POLIVINILBUTIRENO--BNAVINC1969CN1</t>
  </si>
  <si>
    <t>MLECCS00O40343</t>
  </si>
  <si>
    <t>CRISTAL SEGURIDAD  DE 823 X 969 mm ESPESOR 38 mm CON RESINA DE POLIVINILBUTIRENO - "BNAVINC2300CN1"</t>
  </si>
  <si>
    <t>MBACCS07190909</t>
  </si>
  <si>
    <t>CRISTAL SEGURIDAD ABANICO DE 400 X 400 mm ESPESOR 12.7 mm CON CARA SANDBLASTEADA Y CANTOS PULIDOS (FLOTADO CLARO) - ""CR400CPA"""</t>
  </si>
  <si>
    <t>MBACCS13P40343</t>
  </si>
  <si>
    <t>CRISTAL SEGURIDAD BLINDADO DE 616 X 885 mm ESPESOR 38 mm CON RESINA DE POLIVINILBUTIRENO - "BNVINC5738CN1C"</t>
  </si>
  <si>
    <t>MBACCS01D20212</t>
  </si>
  <si>
    <t>CRISTAL SEGURIDAD CENTRAL PARA CAJERO DE 1078 X 960 mm ESPESOR 9 mm CON PELICULA ANTIASTILLABLE - "BNVCCSC48"</t>
  </si>
  <si>
    <t>MLECCS01010101</t>
  </si>
  <si>
    <t>CRISTAL SEGURIDAD CENTRAL PARA CAJERO DE 1180 X 1254 mm (TIPO AUTOFIN) ESPESOR 10 mm CON RESINA Y PELICULA DE SEGURIDAD - ""AFVCEC08"""</t>
  </si>
  <si>
    <t>MBACCS203307P6</t>
  </si>
  <si>
    <t>CRISTAL SEGURIDAD CON PELICULA INASTILLABLE DE 568 X 1468 mm ESPESOR 6 mm CANTOS PULIDOS CON BARRENO Ø 1/4" ESQUINAS REDONDEADAS RADIO 5 mm TEMPLADO - "CCGAB47HPPS-CS"</t>
  </si>
  <si>
    <t>MBACCS02050202</t>
  </si>
  <si>
    <t>CRISTAL SEGURIDAD DIVISOR CURVO DE 100 X 760 mm ESPESOR 9 mm CONTOS PULIDOS CON FORMA Y TEMPLADO - ""BNVD10C"""</t>
  </si>
  <si>
    <t>MBACCS02060202</t>
  </si>
  <si>
    <t>CRISTAL SEGURIDAD DIVISOR CURVO DE 125 X 760 mm ESPESOR 9 mm CONTOS PULIDOS CON FORMA Y TEMPLADO - ""BNVD12C"""</t>
  </si>
  <si>
    <t>MBACCS02070202</t>
  </si>
  <si>
    <t>CRISTAL SEGURIDAD DIVISOR CURVO DE 142 X 760 mm ESPESOR 9 mm CONTOS PULIDOS CON FORMA Y TEMPLADO - ""BNVD14C"""</t>
  </si>
  <si>
    <t>MBACCS02040202</t>
  </si>
  <si>
    <t>CRISTAL SEGURIDAD DIVISOR CURVO DE 262 X 760 mm ESPESOR 9 mm CONTOS PULIDOS CON FORMA Y TEMPLADO - ""BNVD"""</t>
  </si>
  <si>
    <t>MLECCS02020202</t>
  </si>
  <si>
    <t>CRISTAL SEGURIDAD DIVISOR CURVO DE 265 X 760 mm ESPESOR 9 mm CONTOS PULIDOS CON FORMA Y TEMPLADO - ""AFVD"""</t>
  </si>
  <si>
    <t>MBACCS02300200</t>
  </si>
  <si>
    <t>CRISTAL SEGURIDAD DIVISOR CURVO DE 290 X 713 mm ESPESOR 9 mm  - ""MUVVD"""</t>
  </si>
  <si>
    <t>MBACCS02P30202</t>
  </si>
  <si>
    <t>CRISTAL SEGURIDAD DIVISOR CURVO DE 458 X 165 mm ESPESOR 9 mm CONTOS PULIDOS CON FORMA Y TEMPLADO - "BNVD7665C"</t>
  </si>
  <si>
    <t>MBACCS02V90202</t>
  </si>
  <si>
    <t>CRISTAL SEGURIDAD DIVISOR CURVO DE 480 X 150 mm ESPESOR 9 mm CANTOS PULIDOS CON FORMA Y TEMPLADO - " BNVD15065C"</t>
  </si>
  <si>
    <t>MBACCS02D40230</t>
  </si>
  <si>
    <t>CRISTAL SEGURIDAD DIVISOR CURVO DE 600 X 575 mm ESPESOR 9 mm SANDBLASTEADO ESPECIAL CANTOS PULIDOS TEMPLADO - "BNVDCMI60"</t>
  </si>
  <si>
    <t>MBACCS02N90202</t>
  </si>
  <si>
    <t>CRISTAL SEGURIDAD DIVISOR CURVO DE 640 X 175 mm ESPESOR 9 mm CONTOS PULIDOS CON FORMA Y TEMPLADO - "BNVDC1465C"</t>
  </si>
  <si>
    <t>MBACCS08220203</t>
  </si>
  <si>
    <t>CRISTAL SEGURIDAD INASTILLABLE DE 550 X 914 mm ESPESOR 9 mm CON PELICULA DE SEGURIDAD - ""CS9MIN550"""</t>
  </si>
  <si>
    <t>MBACCS08210203</t>
  </si>
  <si>
    <t>CRISTAL SEGURIDAD INASTILLABLE DE 914 X 1200 mm ESPESOR 9 mm CON PELICULA DE SEGURIDAD - ""CS9MIN120"""</t>
  </si>
  <si>
    <t>MBACCS17D30212</t>
  </si>
  <si>
    <t>CRISTAL SEGURIDAD INICIO PARA CAJERO DE 539 X 960 mm ESPESOR 9 mm CON PELICULA ANTIASTILLABLE - "BNVICSC48"</t>
  </si>
  <si>
    <t>MBACCS04E60343</t>
  </si>
  <si>
    <t>CRISTAL SEGURIDAD INTERNO PARA CAJERO BLINDADO DE 347 X 636 mm ESPESOR 38 mm CON RESINA DE POLIVINILBUTIRENO - "BNVIB7"</t>
  </si>
  <si>
    <t>MBACCS04O10343</t>
  </si>
  <si>
    <t>CRISTAL SEGURIDAD INTERNO PARA CAJERO BLINDADO DE 347 X 640 mm ESPESOR 38 mm CON RESINA DE POLIVINILBUTIRENO - "BNVICCPSCB97"</t>
  </si>
  <si>
    <t>MBACCS04080303</t>
  </si>
  <si>
    <t>CRISTAL SEGURIDAD INTERNO PARA CAJERO BLINDADO DE 347 X 836 mm ESPESOR 38 mm CON PELICULA DE SEGURIDAD - ""BNVIB8"""</t>
  </si>
  <si>
    <t>MBACCS034503Q7</t>
  </si>
  <si>
    <t>CRISTAL SEGURIDAD INTERNO PARA CAJERO DE 209 X 1283 mm ESPESOR 38 mm CON RESINA DE POLIVINILBUTIRENO CON PELICULA DE SEGURIDAD INASTILLABLE - "BNVISICP1234-VP"</t>
  </si>
  <si>
    <t>MLECCS03030101</t>
  </si>
  <si>
    <t>CRISTAL SEGURIDAD INTERNO PARA CAJERO DE 325 X 1180 mm ESPESOR 10 mm CON RESINA Y PELICULA DE SEGURIDAD - ""AFVIC08"""</t>
  </si>
  <si>
    <t>MBACCS03290343</t>
  </si>
  <si>
    <t>CRISTAL SEGURIDAD INTERNO PARA CAJERO DE 347 X 1342 mm ESPESOR 38 mm CON RESINA DE POLIVINILBUTIRENO - "BNVICCB1969CN1"</t>
  </si>
  <si>
    <t>MBACCS034711Q7</t>
  </si>
  <si>
    <t>CRISTAL SEGURIDAD INTERNO PARA CAJERO DE 347 X 764 mm ESPESOR 10.5 mm (1 CRISTAL DE 6 mm Y 1 CRISTAL DE 4 mm) CON RESINA DE POLIVINILBUTIRENO CON PELICULA DE SEGURIDAD INASTILLABLE - "BNJVCB108-CSI"</t>
  </si>
  <si>
    <t>MBACCS03080503</t>
  </si>
  <si>
    <t>CRISTAL SEGURIDAD INTERNO PARA CAJERO DE 347 X 836 mm ESPESOR 9 mm (3 Y 6 mm) CON PELICULA DE SEGURIDAD - ""BNVIS8"""</t>
  </si>
  <si>
    <t>MBACCS06E70343</t>
  </si>
  <si>
    <t>CRISTAL SEGURIDAD LATERAL PARA CAJERO BLINDADO DE 366 X 761 mm ESPESOR 38 mm CON RESINA DE POLIVINILBUTIRENO - "BNVLB7"</t>
  </si>
  <si>
    <t>MBACCS06100303</t>
  </si>
  <si>
    <t>CRISTAL SEGURIDAD LATERAL PARA CAJERO BLINDADO DE 366 X 961 mm ESPESOR 38 mm CON PELICULA DE SEGURIDAD - ""BNVLB8"""</t>
  </si>
  <si>
    <t>MBACCS06090303</t>
  </si>
  <si>
    <t>CRISTAL SEGURIDAD LATERAL PARA CAJERO BLINDADO DE 466 X 961 mm ESPESOR 38 mm CON PELICULA DE SEGURIDAD - ""BNVLB4"""</t>
  </si>
  <si>
    <t>MBACCS06O20343</t>
  </si>
  <si>
    <t>CRISTAL SEGURIDAD LATERAL PARA CAJERO BLINDADO DE 616 X 785 ESPESOR 38 mm CON RESINA DE POLIVINILBUTIRENO - "BNAVINC5738"</t>
  </si>
  <si>
    <t>MVLCCR33MH07Y2</t>
  </si>
  <si>
    <t>CRISTAL TAPA DE 1156 X 565 mm ESPESOR 6 mm CON 4 REDONDEOS DE 5 mm EN LAS ESQUINAS, TEMPLADO - "LRACFC-CRH"</t>
  </si>
  <si>
    <t>MMOCCN01010713</t>
  </si>
  <si>
    <t>CRISTAL TECNOCOLOR BLANCO DE 760 X 368 mm ESPESOR 6 mm CANTOS PULIDOS - "MOE4AR5-CR"</t>
  </si>
  <si>
    <t>MP4CCE010107I3</t>
  </si>
  <si>
    <t>CRISTAL TECNODECOR BLANCO UNA CARA DE 1161 X 2289 mm ESPESOR 6 mm CANTOS PULIDOS CON 6 BARRENOS Ø 19 mm Y ESQUINAS REDONDEADAS CON RADIO 10 mm TEMPLADO - "P4GAB154-CTP"</t>
  </si>
  <si>
    <t>MP4CCE010207I4</t>
  </si>
  <si>
    <t>CRISTAL TECNODECOR BLANCO UNA CARA DE 574 X 1120 mm ESPESOR 6 mm CANTOS PULIDOS CON 2 BARRENOS Ø 3/16"  Y ESQUINAS REDONDEADAS CON RADIO 5 mm TEMPLADO - "P4GAB154-PCR"</t>
  </si>
  <si>
    <t>MERCCE01030713</t>
  </si>
  <si>
    <t>CRISTAL TECNODECOR BLANCO UNA CARA DE 735 X 375 mm ESPESOR 6 mm CANTOS PULIDOS - "CI7TD"</t>
  </si>
  <si>
    <t>MPPCCE01040713</t>
  </si>
  <si>
    <t>CRISTAL TECNODECOR BLANCO UNA CARA DE 880 X 400 mm ESPESOR 6 mm CANTOS PULIDOS - "PGVVI32TD"</t>
  </si>
  <si>
    <t>MPPCCE01050713</t>
  </si>
  <si>
    <t>CRISTAL TECNODECOR BLANCO UNA CARA DE 880 X 820 mm ESPESOR 6 mm CANTOS PULIDOS - "PGVVI53TD"</t>
  </si>
  <si>
    <t>MCICCE020702J2</t>
  </si>
  <si>
    <t>CRISTAL TECNODECOR SERIGRAFIA BLANCA A PUNTOS DE 665 X 1190 mm ESPESOR 9 mm CANTOS PULIDOS ESQUINAS REDONDEADAS RADIO 3 mm TEMPLADO - "CIMA75CCS"</t>
  </si>
  <si>
    <t>MCICCE020602J2</t>
  </si>
  <si>
    <t>CRISTAL TECNODECOR SERIGRAFIA BLANCA A PUNTOS DE 815 X 1190 mm ESPESOR 9 mm CANTOS PULIDOS ESQUINAS REDONDEADAS RADIO 3 mm TEMPLADO - "CIMA3CCS"</t>
  </si>
  <si>
    <t>MLECCR38ÑE120W</t>
  </si>
  <si>
    <t>CRISTAL TEMPLADO CLARO DE 212 X 212 mm ESPESOR 19 mm CANTOS PULIDOS CON CHAFLAN DE 2 mm EN LAS ARISTAS - "CHCCBM-CCS"</t>
  </si>
  <si>
    <t>MLECCR38ÑD120W</t>
  </si>
  <si>
    <t>CRISTAL TEMPLADO CLARO DE 350 X 250 mm ESPESOR 19 mm CANTOS PULIDOS CON CHAFLAN DE 2 mm EN LAS ARISTAS - "CHCCBM-CCL"</t>
  </si>
  <si>
    <t>MKOCCR11910228</t>
  </si>
  <si>
    <t>CRISTAL TINTEX VERDE DE 1000 X 1000 mm ESPESOR 9 mm CON CARA SANDBLASTEADA Y CANTOS PULIDOS 2 BARRENOS (CORTE CURVO) - "CRRC2TV"</t>
  </si>
  <si>
    <t>MVKCCR11BC07E8</t>
  </si>
  <si>
    <t>CRISTAL TINTEX VERDE DE 1000 X 400 mm ESPESOR 6 mm CANTOS PULIDOS, 4 BARRENOS DE Ø 5/16" CON ESQUINAS REDONDEADAS RADIO 20 mm TEMPLADO - "VOSMM4CR-C"</t>
  </si>
  <si>
    <t>MSECCR11F60719</t>
  </si>
  <si>
    <t>CRISTAL TINTEX VERDE DE 1182 X 290 mm ESPESOR 6 mm MARCO SANDBLASTEADO Y CANTO PULIDO TEMPLADO - "CG304M - G33 - "</t>
  </si>
  <si>
    <t>MEKCCR11B40767</t>
  </si>
  <si>
    <t>CRISTAL TINTEX VERDE DE 1184 X 592 mm ESPESOR 6 mm MARCO SANDBLASTEADO PERIMETRAL LADO HORIZONTAL  CON ANCHO DE 50 mm Y LADO VERTICAL ANCHO DE 100 mm CON LINEAS SANDBLASTEADAS DE 25 mm Y 25 mm DE SEPARACION Y CANTO PULIDO - "EKCM4ML - G84"</t>
  </si>
  <si>
    <t>MEKCCR11B40716</t>
  </si>
  <si>
    <t>CRISTAL TINTEX VERDE DE 1184 X 592 mm ESPESOR 6 mm MARCO Y LINEAS SANDBLASTEADAS Y CANTO PULIDO - "EKCM4ML - G33"</t>
  </si>
  <si>
    <t>MERCCR11930704</t>
  </si>
  <si>
    <t>CRISTAL TINTEX VERDE DE 1185 X 1355 mm ESPESOR 6 mm MARCO SANDBLASTEADO Y CANTO PULIDO - "CVB4M - G33"</t>
  </si>
  <si>
    <t>MERCCR11930716</t>
  </si>
  <si>
    <t>CRISTAL TINTEX VERDE DE 1185 X 1355 mm ESPESOR 6 mm MARCO Y LINEAS SANDBLASTEADAS Y CANTO PULIDO - "CVB4ML - G33"</t>
  </si>
  <si>
    <t>MERCCR11H90704</t>
  </si>
  <si>
    <t>CRISTAL TINTEX VERDE DE 1185 X 1774 mm ESPESOR 6 mm MARCO SANDBLASTEADO Y CANTO PULIDO - "CVA4M - G33"</t>
  </si>
  <si>
    <t>MERCCR11H90716</t>
  </si>
  <si>
    <t>CRISTAL TINTEX VERDE DE 1185 X 1774 mm ESPESOR 6 mm MARCO Y LINEAS SANDBLASTEADAS Y CANTO PULIDO - "CVA4ML - G33"</t>
  </si>
  <si>
    <t>MERCCR11660704</t>
  </si>
  <si>
    <t>CRISTAL TINTEX VERDE DE 1185 X 375 mm ESPESOR 6 mm MARCO SANDBLASTEADO Y CANTO PULIDO - "CI4M - G33"</t>
  </si>
  <si>
    <t>MERCCR11660716</t>
  </si>
  <si>
    <t>CRISTAL TINTEX VERDE DE 1185 X 375 mm ESPESOR 6 mm MARCO Y LINEAS SANDBLASTEADAS Y CANTO PULIDO - "CI4ML - G33"</t>
  </si>
  <si>
    <t>MERCCR11410704</t>
  </si>
  <si>
    <t>CRISTAL TINTEX VERDE DE 1185 X 645 mm ESPESOR 6 mm MARCO SANDBLASTEADO Y CANTO PULIDO - "CB4M - G33"</t>
  </si>
  <si>
    <t>MERCCR11410716</t>
  </si>
  <si>
    <t>CRISTAL TINTEX VERDE DE 1185 X 645 mm ESPESOR 6 mm MARCO Y LINEAS SANDBLASTEADAS Y CANTO PULIDO - "CB4ML - G33"</t>
  </si>
  <si>
    <t>MERCCR11N00704</t>
  </si>
  <si>
    <t>CRISTAL TINTEX VERDE DE 1185 X 734 mm ESPESOR 6 mm MARCO SANDBLASTEADO Y CANTO PULIDO - "CI4MZ - G33"</t>
  </si>
  <si>
    <t>MLECCR11CI0213</t>
  </si>
  <si>
    <t>CRISTAL TINTEX VERDE DE 1270 X 2440 mm ESPESOR 9 mm CANTOS PULIDOS</t>
  </si>
  <si>
    <t>MLECCR11B00213</t>
  </si>
  <si>
    <t>CRISTAL TINTEX VERDE DE 1280 X 2440 mm ESPESOR 9 mm CANTOS PULIDOS - "PKCCRTV-425"</t>
  </si>
  <si>
    <t>MLECCR11M60761</t>
  </si>
  <si>
    <t>CRISTAL TINTEX VERDE DE 1290 X 350 mm ESPESOR 9 mm CANTOS PULIDOS CON 2 REDONDEOS DE RADIO 50 mm Y 1 BARRENO DE Ø 13 mm</t>
  </si>
  <si>
    <t>MKOCCR11CQ02E2</t>
  </si>
  <si>
    <t>CRISTAL TINTEX VERDE DE 1324 X 250 mm ESPESOR 9 mm CANTOS PULIDOS CON 2 BARRENOS Ø 19 mm UNA CARA SANDBLASTEADA - "CRREC351TV"</t>
  </si>
  <si>
    <t>MLECCR11L30713</t>
  </si>
  <si>
    <t>CRISTAL TINTEX VERDE DE 1486 X 141 mm ESPESOR 6 mm CANTOS PULIDOS</t>
  </si>
  <si>
    <t>MCICCR11CT02J2</t>
  </si>
  <si>
    <t>CRISTAL TINTEX VERDE DE 1497 X 436 mm ESPESOR 9 mm CANTOS PULIDOS ESQUINAS REDONDEADAS RADIO 3 mm TEMPLADO - "CICRC5TV"</t>
  </si>
  <si>
    <t>MLECCR11CV02X6</t>
  </si>
  <si>
    <t>CRISTAL TINTEX VERDE DE 1499 X 284 mm ESPESOR 9 mm SANDBLASTEADO POR UNA CARA, CANTOS PULIDOS ESQUINAS REDONDEADAS RADIO 3 mm TEMPLADO - "E4SCTV1500-C"</t>
  </si>
  <si>
    <t>MVKCCR11J00713</t>
  </si>
  <si>
    <t>CRISTAL TINTEX VERDE DE 1710 X 1112 mm ESPESOR 6 mm CANTOS PULIDOS - "VOCCR16TX"</t>
  </si>
  <si>
    <t>MCICCR11DU02J2</t>
  </si>
  <si>
    <t>CRISTAL TINTEX VERDE DE 1797 X 436 mm ESPESOR 9 mm CANTOS PULIDOS ESQUINAS REDONDEADAS RADIO 3 mm TEMPLADO - "CR6CTV"</t>
  </si>
  <si>
    <t>MKOCCR11H60270</t>
  </si>
  <si>
    <t>CRISTAL TINTEX VERDE DE 2100 X 250 mm ESPESOR 9 mm CON CANTOS PULIDOS, 3 BARRENOS DE Ø 1/2" Y REDONDEO EN ESQUINAS - "CRRC5 - G33"</t>
  </si>
  <si>
    <t>MKOCCR11790228</t>
  </si>
  <si>
    <t>CRISTAL TINTEX VERDE DE 246 X 1200 mm ESPESOR 9 mm CON CARA SANDBLASTEADA Y CANTOS PULIDOS 2 BARRENOS (CORTE CURVO) - "CRRC180TV"</t>
  </si>
  <si>
    <t>MUNCCR11C30718</t>
  </si>
  <si>
    <t>CRISTAL TINTEX VERDE DE 423 X 619 mm ESPESOR 6 mm CANTOS PULIDOS TEMPLADO - "PCUNAP - G33"</t>
  </si>
  <si>
    <t>MECCCR11KV02V4</t>
  </si>
  <si>
    <t>CRISTAL TINTEX VERDE DE 450 X 750 mm  ESPESOR 9 mm CON CANTOS PULIDOS, REDONDEADOS Y ABRILLANTADOS, TEMPLADO - "ECREC-CR"</t>
  </si>
  <si>
    <t>MKOCCR11C50228</t>
  </si>
  <si>
    <t>CRISTAL TINTEX VERDE DE 540 X 1782 mm ESPESOR 9 mm CON CARA SANDBLASTEADA Y CANTOS PULIDOS 2 BARRENOS (CORTE CURVO) - "CRRC90 - G33"</t>
  </si>
  <si>
    <t>MSECCR11850704</t>
  </si>
  <si>
    <t>CRISTAL TINTEX VERDE DE 582 X 290 mm ESPESOR 6 mm MARCO SANDBLASTEADO Y CANTO PULIDO - "CG302M - G33"</t>
  </si>
  <si>
    <t>MSECCR11850719</t>
  </si>
  <si>
    <t>CRISTAL TINTEX VERDE DE 582 X 290 mm ESPESOR 6 mm MARCO SANDBLASTEADO Y CANTO PULIDO TEMPLADO - "CG302M - G33 - "</t>
  </si>
  <si>
    <t>MEKCCR11G70767</t>
  </si>
  <si>
    <t>CRISTAL TINTEX VERDE DE 584 X 1004 mm ESPESOR 6 mm MARCO SANDBLASTEADO PERIMETRAL LADO HORIZONTAL  CON ANCHO DE 50 mm Y LADO VERTICAL ANCHO DE 100 mm CON LINEAS SANDBLASTEADAS DE 25 mm Y 25 mm DE SEPARACION Y CANTO PULIDO - "EKCB2ML - G17"</t>
  </si>
  <si>
    <t>MEKCCR11B20716</t>
  </si>
  <si>
    <t>CRISTAL TINTEX VERDE DE 584 X 592 mm ESPESOR 6 mm MARCO Y LINEAS SANDBLASTEADAS Y CANTO PULIDO - "EKCM2ML - G33"</t>
  </si>
  <si>
    <t>MERCCR11430719</t>
  </si>
  <si>
    <t>CRISTAL TINTEX VERDE DE 585 X 1355 mm ESPESOR 6 mm MARCO SANDBLASTEADO Y CANTO PULIDO TEMPLADO - ""CVB2M - G33"""</t>
  </si>
  <si>
    <t>MERCCR11Q10704</t>
  </si>
  <si>
    <t>CRISTAL TINTEX VERDE DE 585 X 1774 mm ESPESOR 6 mm MARCO SANDBLASTEADO Y CANTO PULIDO - "CVA2M - G33"</t>
  </si>
  <si>
    <t>MERCCR11Q10716</t>
  </si>
  <si>
    <t>CRISTAL TINTEX VERDE DE 585 X 1774 mm ESPESOR 6 mm MARCO Y LINEAS SANDBLASTEADAS Y CANTO PULIDO - "CVA2ML - G33"</t>
  </si>
  <si>
    <t>MERCCR11G20704</t>
  </si>
  <si>
    <t>CRISTAL TINTEX VERDE DE 585 X 225 mm ESPESOR 6 mm MARCO SANDBLASTEADO Y CANTO PULIDO - "CM2M - G33"</t>
  </si>
  <si>
    <t>MERCCR11G20716</t>
  </si>
  <si>
    <t>CRISTAL TINTEX VERDE DE 585 X 225 mm ESPESOR 6 mm MARCO Y LINEAS SANDBLASTEADAS Y CANTO PULIDO - "CM2ML - G33"</t>
  </si>
  <si>
    <t>MERCCR11D10704</t>
  </si>
  <si>
    <t>CRISTAL TINTEX VERDE DE 585 X 375 mm ESPESOR 6 mm MARCO SANDBLASTEADO Y CANTO PULIDO - "CI2M - G33"</t>
  </si>
  <si>
    <t>MERCCR11D10719</t>
  </si>
  <si>
    <t>CRISTAL TINTEX VERDE DE 585 X 375 mm ESPESOR 6 mm MARCO SANDBLASTEADO Y CANTO PULIDO TEMPLADO - "CI2M - G33 "</t>
  </si>
  <si>
    <t>MERCCR11D10716</t>
  </si>
  <si>
    <t>CRISTAL TINTEX VERDE DE 585 X 375 mm ESPESOR 6 mm MARCO Y LINEAS SANDBLASTEADAS Y CANTO PULIDO - "CI2ML - G33"</t>
  </si>
  <si>
    <t>MERCCR11650704</t>
  </si>
  <si>
    <t>CRISTAL TINTEX VERDE DE 585 X 645 mm ESPESOR 6 mm MARCO SANDBLASTEADO Y CANTO PULIDO - "CB2M - 33"</t>
  </si>
  <si>
    <t>MERCCR11650719</t>
  </si>
  <si>
    <t>CRISTAL TINTEX VERDE DE 585 X 645 mm ESPESOR 6 mm MARCO SANDBLASTEADO Y CANTO PULIDO TEMPLADO - ""CB2M - G33"""</t>
  </si>
  <si>
    <t>MERCCR11650716</t>
  </si>
  <si>
    <t>CRISTAL TINTEX VERDE DE 585 X 645 mm ESPESOR 6 mm MARCO Y LINEAS SANDBLASTEADAS Y CANTO PULIDO - "CB2ML - G33"</t>
  </si>
  <si>
    <t>MERCCR11650720</t>
  </si>
  <si>
    <t>CRISTAL TINTEX VERDE DE 585 X 645 mm ESPESOR 6 mm MARCO Y LINEAS SANDBLASTEADAS Y CANTO PULIDO TEMPLADO - ""CB2ML - G33"""</t>
  </si>
  <si>
    <t>MERCCR11V50704</t>
  </si>
  <si>
    <t>CRISTAL TINTEX VERDE DE 585 X 745 mm ESPESOR 6 mm MARCO SANDBLASTEADO Y CANTO PULIDO - "CU2M - G33"</t>
  </si>
  <si>
    <t>MERCCR11V50716</t>
  </si>
  <si>
    <t>CRISTAL TINTEX VERDE DE 585 X 745 mm ESPESOR 6 mm MARCO Y LINEAS SANDBLASTEADAS Y CANTO PULIDO - "CU2ML - G33"</t>
  </si>
  <si>
    <t>MLECCR11L40713</t>
  </si>
  <si>
    <t>CRISTAL TINTEX VERDE DE 586 X 141 mm ESPESOR 6 mm CANTOS PULIDOS</t>
  </si>
  <si>
    <t>MLECCR11640720</t>
  </si>
  <si>
    <t>CRISTAL TINTEX VERDE DE 594 X 631 mm ESPESOR 6 mm MARCO Y LINEAS SANDBLASTEADAS Y CANTO PULIDO TEMPLADO - ""C152 - G33"""</t>
  </si>
  <si>
    <t>MKRCCR11I60030</t>
  </si>
  <si>
    <t>CRISTAL TINTEX VERDE DE 597 X 1745 mm  SANDBLASTEADO ESPECIAL CANTOS PULIDOS TEMPLADO - "KRCR27 - G85"</t>
  </si>
  <si>
    <t>MVLCCR11LY02X6</t>
  </si>
  <si>
    <t>CRISTAL TINTEX VERDE DE 598 X 284 mm ESPESOR 9 mm SANDBLASTEADO POR UNA CARA, CANTOS PULIDOS ESQUINAS REDONDEADAS RADIO 3 mm TEMPLADO - "E4SCTV600-CTV"</t>
  </si>
  <si>
    <t>MUNCCR11L80754</t>
  </si>
  <si>
    <t>CRISTAL TINTEX VERDE DE 600 X 450 mm ESPESOR 6 mm CANTOS PULIDOS CON 2 BARRENOS DE Ø 13 mm, CORTE SEMICURVO, AMBAS CARAS SANDBLASTEADAS TEMPLADO - "USMLCR2E-CRTV"</t>
  </si>
  <si>
    <t>MLECCR11M40733</t>
  </si>
  <si>
    <t>CRISTAL TINTEX VERDE DE 610 X 795 mm ESPESOR 6 mm CANTOS PULIDOS CON UNA CARA SANDBLASTEADA TEMPLADO</t>
  </si>
  <si>
    <t>MKRCCR11BG02E9</t>
  </si>
  <si>
    <t>CRISTAL TINTEX VERDE DE 657.5 X 2150 mm ESPESOR 9 mm CANTOS PULIDOS CON MODULACION DE 2 FRANJAS HORIZONTALES SANDBLASTEADAS POR UNA CARA DE 610 mm CON 1 CLAROS DE 20 mm ENTRE FRANJA A PARTIR DE 450 mm - "KRCR13299E"</t>
  </si>
  <si>
    <t>MKRCCR11BF02E9</t>
  </si>
  <si>
    <t>CRISTAL TINTEX VERDE DE 660 X 2150 mm ESPESOR 9 mm CANTOS PULIDOS CON MODULACION DE 2 FRANJAS HORIZONTALES SANDBLASTEADAS POR UNA CARA DE 610 mm CON 1 CLAROS DE 20 mm ENTRE FRANJA A PARTIR DE 450 mm - "KRCR6599E"</t>
  </si>
  <si>
    <t>MKRCCR11BE02E9</t>
  </si>
  <si>
    <t>CRISTAL TINTEX VERDE DE 667.5 X 2150 mm ESPESOR 9 mm CANTOS PULIDOS CON MODULACION DE 2 FRANJAS HORIZONTALES SANDBLASTEADAS POR UNA CARA DE 610 mm CON 1 CLAROS DE 20 mm ENTRE FRANJA A PARTIR DE 450 mm - "KRCR13499E"</t>
  </si>
  <si>
    <t>MKRCCR11BD02E9</t>
  </si>
  <si>
    <t>CRISTAL TINTEX VERDE DE 672.5 X 2150 mm ESPESOR 9 mm CANTOS PULIDOS CON MODULACION DE 2 FRANJAS HORIZONTALES SANDBLASTEADAS POR UNA CARA DE 610 mm CON 1 CLAROS DE 20 mm ENTRE FRANJA A PARTIR DE 450 mm - "KRCR1359E"</t>
  </si>
  <si>
    <t>MSECCR11770704</t>
  </si>
  <si>
    <t>CRISTAL TINTEX VERDE DE 732 X 290 mm ESPESOR 6 mm MARCO SANDBLASTEADO Y CANTO PULIDO - "CG307M - G33"</t>
  </si>
  <si>
    <t>MERCCR11E80704</t>
  </si>
  <si>
    <t>CRISTAL TINTEX VERDE DE 735 X 1355 mm ESPESOR 6 mm MARCO SANDBLASTEADO Y CANTO PULIDO - "CVB7MTV"</t>
  </si>
  <si>
    <t>MERCCR11V10704</t>
  </si>
  <si>
    <t>CRISTAL TINTEX VERDE DE 735 X 1455 mm ESPESOR 6 mm MARCO SANDBLASTEADO Y CANTO PULIDO - "CVU7M - G33"</t>
  </si>
  <si>
    <t>MERCCR11V10716</t>
  </si>
  <si>
    <t>CRISTAL TINTEX VERDE DE 735 X 1455 mm ESPESOR 6 mm MARCO Y LINEAS SANDBLASTEADAS Y CANTO PULIDO - "CVU7ML - G33"</t>
  </si>
  <si>
    <t>MERCCR11V40704</t>
  </si>
  <si>
    <t>CRISTAL TINTEX VERDE DE 735 X 225 mm ESPESOR 6 mm MARCO SANDBLASTEADO Y CANTO PULIDO - "CM7M - G33"</t>
  </si>
  <si>
    <t>MERCCR11V40716</t>
  </si>
  <si>
    <t>CRISTAL TINTEX VERDE DE 735 X 225 mm ESPESOR 6 mm MARCO Y LINEAS SANDBLASTEADAS Y CANTO PULIDO - "CM7ML - G33"</t>
  </si>
  <si>
    <t>MERCCR11F10704</t>
  </si>
  <si>
    <t>CRISTAL TINTEX VERDE DE 735 X 375 mm ESPESOR 6 mm MARCO SANDBLASTEADO Y CANTO PULIDO - "CI7M - G33"</t>
  </si>
  <si>
    <t>MERCCR11F10716</t>
  </si>
  <si>
    <t>CRISTAL TINTEX VERDE DE 735 X 375 mm ESPESOR 6 mm MARCO Y LINEAS SANDBLASTEADAS Y CANTO PULIDO - "CI7ML - G33"</t>
  </si>
  <si>
    <t>MERCCR11A70704</t>
  </si>
  <si>
    <t>CRISTAL TINTEX VERDE DE 735 X 412 mm ESPESOR 6 mm MARCO SANDBLASTEADO Y CANTO PULIDO - "CA7MTV"</t>
  </si>
  <si>
    <t>MERCCR11A70716</t>
  </si>
  <si>
    <t>CRISTAL TINTEX VERDE DE 735 X 412 mm ESPESOR 6 mm MARCO Y LINEAS SANDBLASTEADAS Y CANTO PULIDO - "CA7MLTV"</t>
  </si>
  <si>
    <t>MERCCR11420704</t>
  </si>
  <si>
    <t>CRISTAL TINTEX VERDE DE 735 X 645 mm ESPESOR 6 mm MARCO SANDBLASTEADO Y CANTO PULIDO - "CB7M - 33"</t>
  </si>
  <si>
    <t>MERCCR11420719</t>
  </si>
  <si>
    <t>CRISTAL TINTEX VERDE DE 735 X 645 mm ESPESOR 6 mm MARCO SANDBLASTEADO Y CANTO PULIDO TEMPLADO - ""CB7M - G33"""</t>
  </si>
  <si>
    <t>MERCCR11420716</t>
  </si>
  <si>
    <t>CRISTAL TINTEX VERDE DE 735 X 645 mm ESPESOR 6 mm MARCO Y LINEAS SANDBLASTEADAS Y CANTO PULIDO - "CB7M"</t>
  </si>
  <si>
    <t>MERCCR11420720</t>
  </si>
  <si>
    <t>CRISTAL TINTEX VERDE DE 735 X 645 mm ESPESOR 6 mm MARCO Y LINEAS SANDBLASTEADAS Y CANTO PULIDO TEMPLADO - ""CB7ML - G33"""</t>
  </si>
  <si>
    <t>MERCCR11V60704</t>
  </si>
  <si>
    <t>CRISTAL TINTEX VERDE DE 735 X 745 mm ESPESOR 6 mm MARCO SANDBLASTEADO Y CANTO PULIDO - "CU7M - G33"</t>
  </si>
  <si>
    <t>MERCCR11V60716</t>
  </si>
  <si>
    <t>CRISTAL TINTEX VERDE DE 735 X 745 mm ESPESOR 6 mm MARCO Y LINEAS SANDBLASTEADAS Y CANTO PULIDO - "CU7ML - G33"</t>
  </si>
  <si>
    <t>MKRCCR11820213</t>
  </si>
  <si>
    <t>CRISTAL TINTEX VERDE DE 747 X 1745 mm ESPESOR 9 mm CANTOS PULIDOS - "KRCR77 - G33"</t>
  </si>
  <si>
    <t>MKRCCR11820232</t>
  </si>
  <si>
    <t>CRISTAL TINTEX VERDE DE 747 X 1745 mm ESPESOR 9 mm CANTOS PULIDOS CON UNA CARA SANDBLASTEADA - "KRCR77 - G78TV"</t>
  </si>
  <si>
    <t>MKRCCR11820230</t>
  </si>
  <si>
    <t>CRISTAL TINTEX VERDE DE 747 X 1745 mm ESPESOR 9 mm SANDBLASTEADO ESPECIAL CANTOS PULIDOS TEMPLADO - ""KRCR77 - G85"""</t>
  </si>
  <si>
    <t>MKRCCR11J80249</t>
  </si>
  <si>
    <t>CRISTAL TINTEX VERDE DE 747 X 2150 mm ESPESOR 9 mm CON LINEAS VERTICALES SANDBLASTEADAS DE 19 mm; SEPARACION DE 13 mm Y FRANJA SANDBLASTEADA LATERAL - "KRCR78 - G115"</t>
  </si>
  <si>
    <t>MPPCCR11460718</t>
  </si>
  <si>
    <t>CRISTAL TINTEX VERDE DE 754 X 320 mm ESPESOR 6 mm CANTOS PULIDOS TEMPLADO - ""PPGSVEN - G33"""</t>
  </si>
  <si>
    <t>MPPCCR11EL0733</t>
  </si>
  <si>
    <t>CRISTAL TINTEX VERDE DE 755 X 335 mm ESPESOR 6 mm CANTOS PULIDOS CON UNA CARA SANDBLASTEADA TEMPLADO - "PPGSVENTVST"</t>
  </si>
  <si>
    <t>MPPCCR11580722</t>
  </si>
  <si>
    <t>CRISTAL TINTEX VERDE DE 760 X 1590 mm ESPESOR 6 mm LINEAS VERTICALES SANDBLASTEADAS CANTO PULIDO - "CC61590 - G33"</t>
  </si>
  <si>
    <t>MPPCCR11570713</t>
  </si>
  <si>
    <t>CRISTAL TINTEX VERDE DE 760 X 1610 mm ESPESOR 6 mm CANTOS PULIDOS - "CT6LV161"</t>
  </si>
  <si>
    <t>MPPCCR11570760</t>
  </si>
  <si>
    <t>CRISTAL TINTEX VERDE DE 760 X 1610 mm ESPESOR 6 mm CANTOS PULIDOS CON MODULACION DE 2 FRANJAS HORIZONTALES SANDBLASTEADAS DE 200 mm Y 3 RECUADROS SANDBLASTEADOS DE 200 X 200 mm POR UNA CARA</t>
  </si>
  <si>
    <t>MPPCCR11570759</t>
  </si>
  <si>
    <t>CRISTAL TINTEX VERDE DE 760 X 1610 mm ESPESOR 6 mm CANTOS PULIDOS CON MODULACION DE 3 FRANJAS HORIZONTALES SANDBLASTEADAS DE 200 mm Y DOS RECUADROS SANDBLASTEADOS DE 200 X 200 mm POR UNA CARA</t>
  </si>
  <si>
    <t>MPPCCR11570722</t>
  </si>
  <si>
    <t>CRISTAL TINTEX VERDE DE 760 X 1610 mm ESPESOR 6 mm LINEAS VERTICALES SANDBLASTEADAS CANTO PULIDO - "CT6LV161"</t>
  </si>
  <si>
    <t>MPPCCR11570726</t>
  </si>
  <si>
    <t>CRISTAL TINTEX VERDE DE 760 X 1610 mm ESPESOR 6 mm LINEAS VERTICALES SANDBLASTEADAS CANTO PULIDO TEMPLADO - ""CT6LV161 - G33"""</t>
  </si>
  <si>
    <t>MLECCR11870730</t>
  </si>
  <si>
    <t>CRISTAL TINTEX VERDE DE 760 X 950 mm ESPESOR 6 mm SANDBLASTEADO ESPECIAL CANTOS PULIDOS TEMPLADO - ""VE950CP - G84"""</t>
  </si>
  <si>
    <t>MLECCR11880730</t>
  </si>
  <si>
    <t>CRISTAL TINTEX VERDE DE 760 X 970 mm ESPESOR 6 mm SANDBLASTEADO ESPECIAL CANTOS PULIDOS TEMPLADO - ""VE970CP - G84"""</t>
  </si>
  <si>
    <t>MLECCR11M50713</t>
  </si>
  <si>
    <t>CRISTAL TINTEX VERDE DE 767 X 1144 mm ESPESOR 6 mm CANTOS PULIDOS</t>
  </si>
  <si>
    <t>MPPCCR11230715</t>
  </si>
  <si>
    <t>CRISTAL TINTEX VERDE DE 782 X 1575 mm ESPESOR 6 mm FILOS MUERTOS - ""CT79158 - G33"""</t>
  </si>
  <si>
    <t>MPPCCR11470733</t>
  </si>
  <si>
    <t>CRISTAL TINTEX VERDE DE 810 X 880 mm ESPESOR 6 mm CANTOS PULIDOS CON UNA CARA SANDBLASTEADA TEMPLADO - "PPGSVPUTVST"</t>
  </si>
  <si>
    <t>MPPCCR11470719</t>
  </si>
  <si>
    <t>CRISTAL TINTEX VERDE DE 810 X 880 mm ESPESOR 6 mm MARCO SANDBLASTEADO Y CANTO PULIDO TEMPLADO - ""PPGSVPU - G33"""</t>
  </si>
  <si>
    <t>MPPCCR11480704</t>
  </si>
  <si>
    <t>CRISTAL TINTEX VERDE DE 818 X 880 mm ESPESOR 6 mm MARCO SANDBLASTEADO Y CANTO PULIDO - "PPGSVPUN - G33"</t>
  </si>
  <si>
    <t>MUNCCR11S80722</t>
  </si>
  <si>
    <t>CRISTAL TINTEX VERDE DE 820 X 1130 mm ESPESOR 6 mm LINEAS VERTICALES SANDBLASTEADAS CANTO PULIDO - "UNMAPVB3ETVCT6LV161 - G33"</t>
  </si>
  <si>
    <t>MUNCCR11J10718</t>
  </si>
  <si>
    <t>CRISTAL TINTEX VERDE DE 853 X 348 mm ESPESOR 6 mm CANTOS PULIDOS TEMPLADO</t>
  </si>
  <si>
    <t>MUNCCR11140732</t>
  </si>
  <si>
    <t>CRISTAL TINTEX VERDE DE 858 X 1134 mm ESPESOR 6 mm CANTOS PULIDOS CON UNA CARA SANDBLASTEADA - "CUNMAPVB3EST - G33"</t>
  </si>
  <si>
    <t>MGECCR11690718</t>
  </si>
  <si>
    <t>CRISTAL TINTEX VERDE DE 863 X 258 mm ESPESOR 6 mm CANTOS PULIDOS TEMPLADO - ""GNCR13 - G33"""</t>
  </si>
  <si>
    <t>MPPCCR11710732</t>
  </si>
  <si>
    <t>CRISTAL TINTEX VERDE DE 880 X 400 mm ESPESOR 6 mm CANTOS PULIDOS CON UNA CARA SANDBLASTEADA - "PGVVIS - G115"</t>
  </si>
  <si>
    <t>MPPCCR11710704</t>
  </si>
  <si>
    <t>CRISTAL TINTEX VERDE DE 880 X 400 mm ESPESOR 6 mm MARCO SANDBLASTEADO Y CANTO PULIDO - "PGVVIS - G33"</t>
  </si>
  <si>
    <t>MPPCCR11710719</t>
  </si>
  <si>
    <t>CRISTAL TINTEX VERDE DE 880 X 400 mm ESPESOR 6 mm MARCO SANDBLASTEADO Y CANTO PULIDO TEMPLADO - ""PGVVIS - G34"""</t>
  </si>
  <si>
    <t>MSECCR11F70719</t>
  </si>
  <si>
    <t>CRISTAL TINTEX VERDE DE 882 X 290 mm ESPESOR 6 mm MARCO SANDBLASTEADO Y CANTO PULIDO TEMPLADO - "CG303M - G33 - "</t>
  </si>
  <si>
    <t>MERCCR11370719</t>
  </si>
  <si>
    <t>CRISTAL TINTEX VERDE DE 885 X 1066 mm ESPESOR 6 mm MARCO SANDBLASTEADO Y CANTO PULIDO TEMPLADO - ""CA3M - G33"""</t>
  </si>
  <si>
    <t>MERCCR11680704</t>
  </si>
  <si>
    <t>CRISTAL TINTEX VERDE DE 885 X 1355 mm ESPESOR 6 mm MARCO SANDBLASTEADO Y CANTO PULIDO - "CVB3M - G33"</t>
  </si>
  <si>
    <t>MERCCR11680719</t>
  </si>
  <si>
    <t>CRISTAL TINTEX VERDE DE 885 X 1355 mm ESPESOR 6 mm MARCO SANDBLASTEADO Y CANTO PULIDO TEMPLADO - ""CVB3M - G34"""</t>
  </si>
  <si>
    <t>MERCCR11680720</t>
  </si>
  <si>
    <t>CRISTAL TINTEX VERDE DE 885 X 1355 mm ESPESOR 6 mm MARCO Y LINEAS SANDBLASTEADAS Y CANTO PULIDO TEMPLADO - ""CVB3ML - G34"""</t>
  </si>
  <si>
    <t>MERCCR11V20704</t>
  </si>
  <si>
    <t>CRISTAL TINTEX VERDE DE 885 X 1455 mm ESPESOR 6 mm MARCO SANDBLASTEADO Y CANTO PULIDO - "CVU3M - G33"</t>
  </si>
  <si>
    <t>MERCCR11V20716</t>
  </si>
  <si>
    <t>CRISTAL TINTEX VERDE DE 885 X 1455 mm ESPESOR 6 mm MARCO Y LINEAS SANDBLASTEADAS Y CANTO PULIDO - "CVU3ML - G33"</t>
  </si>
  <si>
    <t>MERCCR11Q30704</t>
  </si>
  <si>
    <t>CRISTAL TINTEX VERDE DE 885 X 1774 mm ESPESOR 6 mm MARCO SANDBLASTEADO Y CANTO PULIDO - "CVA3M - G33"</t>
  </si>
  <si>
    <t>MERCCR11Q30716</t>
  </si>
  <si>
    <t>CRISTAL TINTEX VERDE DE 885 X 1774 mm ESPESOR 6 mm MARCO Y LINEAS SANDBLASTEADAS Y CANTO PULIDO - "CVA3ML - G33"</t>
  </si>
  <si>
    <t>MERCCR11530704</t>
  </si>
  <si>
    <t>CRISTAL TINTEX VERDE DE 885 X 225 mm ESPESOR 6 mm MARCO SANDBLASTEADO Y CANTO PULIDO - "CM3M - G33"</t>
  </si>
  <si>
    <t>MERCCR11530716</t>
  </si>
  <si>
    <t>CRISTAL TINTEX VERDE DE 885 X 225 mm ESPESOR 6 mm MARCO Y LINEAS SANDBLASTEADAS Y CANTO PULIDO - "CM3ML - G33"</t>
  </si>
  <si>
    <t>MERCCR11780704</t>
  </si>
  <si>
    <t>CRISTAL TINTEX VERDE DE 885 X 375 mm ESPESOR 6 mm MARCO SANDBLASTEADO Y CANTO PULIDO - "CI3M - G33"</t>
  </si>
  <si>
    <t>MERCCR11780716</t>
  </si>
  <si>
    <t>CRISTAL TINTEX VERDE DE 885 X 375 mm ESPESOR 6 mm MARCO Y LINEAS SANDBLASTEADAS Y CANTO PULIDO - "CI3ML - G33"</t>
  </si>
  <si>
    <t>MERCCR11400704</t>
  </si>
  <si>
    <t>CRISTAL TINTEX VERDE DE 885 X 645 mm ESPESOR 6 mm MARCO SANDBLASTEADO Y CANTO PULIDO - "CB3M - G33"</t>
  </si>
  <si>
    <t>MERCCR11400719</t>
  </si>
  <si>
    <t>CRISTAL TINTEX VERDE DE 885 X 645 mm ESPESOR 6 mm MARCO SANDBLASTEADO Y CANTO PULIDO TEMPLADO - ""CB3M - G33"""</t>
  </si>
  <si>
    <t>MERCCR11400716</t>
  </si>
  <si>
    <t>CRISTAL TINTEX VERDE DE 885 X 645 mm ESPESOR 6 mm MARCO Y LINEAS SANDBLASTEADAS Y CANTO PULIDO - "CB3ML - G33"</t>
  </si>
  <si>
    <t>MERCCR11400720</t>
  </si>
  <si>
    <t>CRISTAL TINTEX VERDE DE 885 X 645 mm ESPESOR 6 mm MARCO Y LINEAS SANDBLASTEADAS Y CANTO PULIDO TEMPLADO - ""CB3ML - G33"""</t>
  </si>
  <si>
    <t>MERCCR11V70704</t>
  </si>
  <si>
    <t>CRISTAL TINTEX VERDE DE 885 X 745 mm ESPESOR 6 mm MARCO SANDBLASTEADO Y CANTO PULIDO - "CB3ME - G33"</t>
  </si>
  <si>
    <t>MERCCR11V70716</t>
  </si>
  <si>
    <t>CRISTAL TINTEX VERDE DE 885 X 745 mm ESPESOR 6 mm MARCO Y LINEAS SANDBLASTEADAS Y CANTO PULIDO - "CB3MLE - G33"</t>
  </si>
  <si>
    <t>MKRCCR11900230</t>
  </si>
  <si>
    <t>CRISTAL TINTEX VERDE DE 895 X 1745 mm ESPESOR 9 mm SANDBLASTEADO ESPECIAL CANTOS PULIDOS TEMPLADO - ""KRCR37 - G85"""</t>
  </si>
  <si>
    <t>MKRCCR11I50213</t>
  </si>
  <si>
    <t>CRISTAL TINTEX VERDE DE 897 X 1745 mm ESPESOR 9 mm CANTOS PULIDOS - "KRCR37 - G33"</t>
  </si>
  <si>
    <t>MKRCCR11J902E9</t>
  </si>
  <si>
    <t>CRISTAL TINTEX VERDE DE 897 X 2150 mm ESPESOR 9 mm CANTOS PULIDOS CON MODULACION DE 2 FRANJAS HORIZONTALES SANDBLASTEADAS POR UNA CARA DE 610 mm CON 1 CLAROS DE 20 mm ENTRE FRANJA A PARTIR DE 450 mm - "KR39EETV-CR"</t>
  </si>
  <si>
    <t>MKRCCR11J90249</t>
  </si>
  <si>
    <t>CRISTAL TINTEX VERDE DE 897 X 2150 mm ESPESOR 9 mm CON LINEAS VERTICALES SANDBLASTEADAS DE 19 mm; SEPARACION DE 13 mm Y FRANJA SANDBLASTEADA LATERAL - "KRCR38 - G115"</t>
  </si>
  <si>
    <t>MLECCR11CK0213</t>
  </si>
  <si>
    <t>CRISTAL TINTEX VERDE DE 900 X 2440 mm ESPESOR 9 mm CANTOS PULIDOS</t>
  </si>
  <si>
    <t>MBICCR11K91250</t>
  </si>
  <si>
    <t>CRISTAL TINTEX VERDE DE 900 X 600 mm ESPESOR 19 mm CANTOS PULIDOS CON UNA CARA SANDBLASTEADA; CON BISEL PERIMETRAL DE 36 mm; CON CORTE CURVO EN LOS LADOS</t>
  </si>
  <si>
    <t>MLECCR11310213</t>
  </si>
  <si>
    <t>CRISTAL TINTEX VERDE DE 926 X 2440 mm ESPESOR 9 mm CANTOS PULIDOS - "PKCCRTV-325"</t>
  </si>
  <si>
    <t>MLECCR11CJ0213</t>
  </si>
  <si>
    <t>CRISTAL TINTEX VERDE DE 970 X 2440 mm ESPESOR 9 mm CANTOS PULIDOS</t>
  </si>
  <si>
    <t>MLECCR11BQ0218</t>
  </si>
  <si>
    <t>CRISTAL TINTEX VERDE DE 998 X 307 mm ESPESOR 9 mm CANTOS PULIDOS TEMPLADO - "PKP325-PCRS"</t>
  </si>
  <si>
    <t>MVLCCR06LR0718</t>
  </si>
  <si>
    <t>CRISTAL TRANSPARENTE DE 1010 X 1640 mm SERIGRAFIA NEGRA PERIMETRAL ESPESOR 6 mm CANTOS PULIDOS TEMPLADO - "PIAKIO-CRV"</t>
  </si>
  <si>
    <t>MVLCCR06LQ0718</t>
  </si>
  <si>
    <t>CRISTAL TRANSPARENTE DE 1022 X 1653 mm ESPESOR 6 mm SERIGRAFIA NEGRA PERIMETRAL CANTOS PULIDOS TEMPLADO - "PIAKIO-CRVM"</t>
  </si>
  <si>
    <t>ME4CCR06KJ02I8</t>
  </si>
  <si>
    <t>CRISTAL TRANSPARENTE DE 1098 X 284 mm ESPESOR 9 mm CANTOS PULIDOS ESQUINAS REDONDEADAS RADIO 3 mm, TEMPLADO - "E4EMMOSCT110-C"</t>
  </si>
  <si>
    <t>MVLCCR06LH07W2</t>
  </si>
  <si>
    <t>CRISTAL TRANSPARENTE DE 1101 X 728 mm ESPESOR 6 mm CANTOS PULIDOS CON ESQUINAS REDONDEADAS RADIO 3 mm, CON 2 PERFORACIONES DE 9.5 mm DE ACUERDO A PLANO, TEMPLADO - "CIMBS4CSA-CR-MM"</t>
  </si>
  <si>
    <t>MCICCR06LH020X</t>
  </si>
  <si>
    <t>CRISTAL TRANSPARENTE DE 1101 X 728 mm ESPESOR 9 mm CANTOS PULIDOS ESQUINAS REDONDEADAS RADIO 3 mm Y DOS BARRENOS DE Ø 9.5 TEMPLADO - "CIMBS4CT-CRT"</t>
  </si>
  <si>
    <t>MLECCR00NL07Z3</t>
  </si>
  <si>
    <t>CRISTAL TRANSPARENTE DE 1194 X 307 mm ESPESOR 6 mm CANTOS PULIDOS, TEMPLADO - "TEVHSU-CR2"</t>
  </si>
  <si>
    <t>MLECCR00NM070K</t>
  </si>
  <si>
    <t>CRISTAL TRANSPARENTE DE 1194 X 594 mm ESPESOR 6 mm ESQUINAS MATADAS, CANTOS PULIDOS, TEMPLADO - "TEVHSU-CR3"</t>
  </si>
  <si>
    <t>MLECCR06QK02Z3</t>
  </si>
  <si>
    <t>CRISTAL TRANSPARENTE DE 1268 X 284 mm ESPESOR 9 mm CANTOS PULIDOS, TEMPLADO - "E4SCT1270-C"</t>
  </si>
  <si>
    <t>MLECCR06LL07W9</t>
  </si>
  <si>
    <t>CRISTAL TRANSPARENTE DE 1337 X 819 mm ESPESOR 6 mm TEMPLADO - "MECT186T"</t>
  </si>
  <si>
    <t>MLECCR06RJ074S</t>
  </si>
  <si>
    <t>CRISTAL TRANSPARENTE DE 1475 X 1465 mm ESPESOR 6 mm CANTOS PULIDOS TEMPLADO, CON BARRENOS DE ACUERDO AL PLANO - "BBVAMED-CR"</t>
  </si>
  <si>
    <t>MABCCR06HZ020J</t>
  </si>
  <si>
    <t>CRISTAL TRANSPARENTE DE 1493 X 426 mm ESPESOR 9 mm CANTOS PULIDOS ESQUINAS REDONDEADAS RADIO 20 mm TEMPLADO - "ABBIO5CRT-CR"</t>
  </si>
  <si>
    <t>MCICCR06ÑI02W1</t>
  </si>
  <si>
    <t>CRISTAL TRANSPARENTE DE 1497 X 235 mm ESPESOR 9 mm CANTOS PULIDOS CON ESQUINAS REDONDEADAS RADIO 3 mm TEMPLADO - "CRC5235T"</t>
  </si>
  <si>
    <t>MVLCCR06KH07U3</t>
  </si>
  <si>
    <t>CRISTAL TRANSPARENTE DE 1650 X 1850 mm ESPESOR 6 mm CANTOS PULIDOS, BISEL DE 1 mm Y ESQUINAS REDONDEADAS  CON RADIO DE 30 mm, TEMPLADO - "BNBANMUCAFMAR-CRS"</t>
  </si>
  <si>
    <t>MLECCR06QX022M</t>
  </si>
  <si>
    <t>CRISTAL TRANSPARENTE DE 1758 X 1016 mm ESPESOR 9 mm CANTOS PULIDOS TEMPLADO CON PELICULA TRANSPARENTE DE SEGURIDAD EN 1 CARA - "PIAKIO20-CRV"</t>
  </si>
  <si>
    <t>MLECCR06QY022M</t>
  </si>
  <si>
    <t>CRISTAL TRANSPARENTE DE 1773 X 1030 mm ESPESOR 9 mm CANTOS PULIDOS TEMPLADO CON PELICULA TRANSPARENTE DE SEGURIDAD EN 1 CARA - "PIAKIO20-CRVM"</t>
  </si>
  <si>
    <t>MVLCCR06LN02W5</t>
  </si>
  <si>
    <t>CRISTAL TRANSPARENTE DE 1773 X 304 mm ESPESOR 9 mm CANTOS PULIDOS Y ABRILLANTADOS, CON SAQUES PARA BISAGRAS Y CERRADURA - "PB4220RCH-CRP"</t>
  </si>
  <si>
    <t>MVLCCR06LM02O1</t>
  </si>
  <si>
    <t>CRISTAL TRANSPARENTE DE 1799 X 244 mm ESPESOR 9 mm CANTOS PULIDOS Y ABRILLANTADOS - "PB4220RCH--CRL"</t>
  </si>
  <si>
    <t>MVLCCR06LM02W4</t>
  </si>
  <si>
    <t>CRISTAL TRANSPARENTE DE 1799 X 244 mm ESPESOR 9 mm CANTOS PULIDOS Y ABRILLANTADOS, CON SAQUES PARA BISAGRAS - "PB4220RCH-CRLS"</t>
  </si>
  <si>
    <t>MLECCR06OA02W1</t>
  </si>
  <si>
    <t>CRISTAL TRANSPARENTE DE 1893 X 426 mm ESPESOR 9 mm CANTOS PULIDOS CON ESQUINAS REDONDEADAS RADIO 3 mm TEMPLADO - "CIOCR19T"</t>
  </si>
  <si>
    <t>MVLCCR06KÑ04U9</t>
  </si>
  <si>
    <t>CRISTAL TRANSPARENTE DE 2098 X 278 mm ESPESOR 12 mm CANTOS PULIDOS CON 4 BARRENOS DE Ø 15.9 mm AVELLANADOS, ESQUINAS REDONDEADAS RADIO 3 mm, TEMPLADO - "AMMD7-CR"</t>
  </si>
  <si>
    <t>MANCCR06ON041Ñ</t>
  </si>
  <si>
    <t>CRISTAL TRANSPARENTE DE 2250 X 1500 mm ESPESOR 12 mm CANTOS PULIDOS ARISTAS REDONDEADAS RADIO 2 mm, ESQUINAS REDONDEADAS RADIO 60 mm, TEMPLADO - "ANMEINT75-CCR"</t>
  </si>
  <si>
    <t>MLECCR06RL02O1</t>
  </si>
  <si>
    <t>CRISTAL TRANSPARENTE DE 270 X 2415 mm ESPESOR 9 mm CANTOS PULIDOS Y ABRILLANTADOS - "P4CRS270-250T"</t>
  </si>
  <si>
    <t>MECCCR06KI12S5</t>
  </si>
  <si>
    <t>CRISTAL TRANSPARENTE DE 357 X 507 mm ESPESOR 19 mm CANTOS PULIDOS CON CHAFLAN DE 3 mm EN LAS ARISTAS - "ECMLR22CHV-CT"</t>
  </si>
  <si>
    <t>MECCTE06JY12S5</t>
  </si>
  <si>
    <t>CRISTAL TRANSPARENTE DE 360 X 260 mm ESPESOR 19 mm CANTOS PULIDOS CON CHAFLAN DE 3 mm EN LAS ARISTAS - "ECMC22HP-CRS"</t>
  </si>
  <si>
    <t>MVLCCR06LK0613</t>
  </si>
  <si>
    <t>CRISTAL TRANSPARENTE DE 385 X 185 mm ESPESOR 4 mm CANTOS PULIDOS -</t>
  </si>
  <si>
    <t>MVLCCR06LK06X9</t>
  </si>
  <si>
    <t>CRISTAL TRANSPARENTE DE 386 X 192 mm ESPESOR 4 mm CON SAQUES SEGUN PLANOS ?CANTOS PULIDOS - "ADVCGA-CR2"</t>
  </si>
  <si>
    <t>MVLCCR06FQ07V8</t>
  </si>
  <si>
    <t>CRISTAL TRANSPARENTE DE 400 X 400 mm ESPESOR 6 mm CANTOS PULIDOS ESQUINAS REDONDEADAS RADIO 3 mm, TEMPLADO - "SMCT40"</t>
  </si>
  <si>
    <t>MLECCR06PV072F</t>
  </si>
  <si>
    <t>CRISTAL TRANSPARENTE DE 493 X 296 mm ESPESOR 6 mm CANTOS PULIDOS, TEMPLADO CON BARRENO Y SELLO DE TEMPLADO SEGUN PLANO - "TELSMG-CR5"</t>
  </si>
  <si>
    <t>MLECCR06PR072F</t>
  </si>
  <si>
    <t>CRISTAL TRANSPARENTE DE 493 X 306 mm ESPESOR 6 mm CANTOS PULIDOS, TEMPLADO CON BARRENO Y SELLO DE TEMPLADO SEGUN PLANO - "TELSMG-CR4"</t>
  </si>
  <si>
    <t>MLECCR06LT0718</t>
  </si>
  <si>
    <t>CRISTAL TRANSPARENTE DE 495 X 810 mm ESPESOR 6 mm CANTOS PULIDOS TEMPLADO - "PIABOT-CRV"</t>
  </si>
  <si>
    <t>MKRCCR06JZ0213</t>
  </si>
  <si>
    <t>CRISTAL TRANSPARENTE DE 498 X 1745 mm ESPESOR 9 mm CANTOS PULIDOS - "KRCR507T"</t>
  </si>
  <si>
    <t>MLECCR06LS07W9</t>
  </si>
  <si>
    <t>CRISTAL TRANSPARENTE DE 502 X 565 mm ESPESOR 6 mm TEMPLADO - "MEC754VPS"</t>
  </si>
  <si>
    <t>MLECCR06OM07Z3</t>
  </si>
  <si>
    <t>CRISTAL TRANSPARENTE DE 505 X 401 mm ESPESOR 6 mm CANTOS PULIDOS, TEMPLADO - "APECVMPC-CR1"</t>
  </si>
  <si>
    <t>MLECCR06QR072M</t>
  </si>
  <si>
    <t>CRISTAL TRANSPARENTE DE 525 X 745 mm ESPESOR 6 mm CANTOS PULIDOS TEMPLADO CON PELICULA TRANSPARENTE DE SEGURIDAD EN 1 CARA - "PIABOT20-CRV"</t>
  </si>
  <si>
    <t>MECCTE06JX12S5</t>
  </si>
  <si>
    <t>CRISTAL TRANSPARENTE DE 530 X 350 mm ESPESOR 19 mm CANTOS PULIDOS CON CHAFLAN DE 3 mm EN LAS ARISTAS - "ECMLC2CH-CT"</t>
  </si>
  <si>
    <t>MVLCCR06LD07W0</t>
  </si>
  <si>
    <t>CRISTAL TRANSPARENTE DE 538 X 545 mm ESPESOR 6 mm CANTOS PULIDOS CON ESQUINAS REDONDEADAS TEMPLADO - "AT&amp;TMU-P1"</t>
  </si>
  <si>
    <t>MVLCCR06KF07I8</t>
  </si>
  <si>
    <t>CRISTAL TRANSPARENTE DE 542 X 25 mm ESPESOR 6 mm CANTOS PULIDOS ESQUINAS REDONDEADAS RADIO 3 mm - "BNBANMUCAFCAP-CRLT"</t>
  </si>
  <si>
    <t>MVLCCR06LE07W0</t>
  </si>
  <si>
    <t>CRISTAL TRANSPARENTE DE 547 X 210 mm ESPESOR 6 mm CANTOS PULIDOS CON ESQUINAS REDONDEADAS TEMPLADO - "AT&amp;TMU-E2"</t>
  </si>
  <si>
    <t>MVLCCR06KE07I8</t>
  </si>
  <si>
    <t>CRISTAL TRANSPARENTE DE 556 X 25 mm ESPESOR 6 mm CANTOS PULIDOS ESQUINAS REDONDEADAS RADIO 3 mm - "BNBANMUCAFCAP-CRF"</t>
  </si>
  <si>
    <t>MVLCCR06KG07I8</t>
  </si>
  <si>
    <t>CRISTAL TRANSPARENTE DE 556 X 554 mm ESPESOR 6 mm CANTOS PULIDOS ESQUINAS REDONDEADAS RADIO 3 mm - "BNBANMUCAFCAP-CRCU"</t>
  </si>
  <si>
    <t>MLECCR00NK07Z3</t>
  </si>
  <si>
    <t>CRISTAL TRANSPARENTE DE 588 X 307 mm ESPESOR 6 mm CANTOS PULIDOS, TEMPLADO - "TEVHSU-CR1"</t>
  </si>
  <si>
    <t>MLECCR06NP07Z3</t>
  </si>
  <si>
    <t>CRISTAL TRANSPARENTE DE 588 X 997 mm ESPESOR 6 mm CANTOS PULIDOS, TEMPLADO - "TEVTSU-CR1"</t>
  </si>
  <si>
    <t>MLECCR06NQ07Z3</t>
  </si>
  <si>
    <t>CRISTAL TRANSPARENTE DE 594 X 997 mm ESPESOR 6 mm CANTOS PULIDOS, TEMPLADO - "TEVTSU-CR2"</t>
  </si>
  <si>
    <t>MVLCCR06PB071O</t>
  </si>
  <si>
    <t>CRISTAL TRANSPARENTE DE 600 X 1400 mm ESPESOR 6 mm CON CANTOS PULIDOS Y SAQUE PASACABLES DE ACUERDO A PLANO - ""</t>
  </si>
  <si>
    <t>MECCCR00KS12S5</t>
  </si>
  <si>
    <t>CRISTAL TRANSPARENTE DE 657 X 307 mm ESPESOR 19 mm CANTOS PULIDOS CON CHAFLAN DE 3 mm EN LAS ARISTAS - "ECMC33CH-CT"</t>
  </si>
  <si>
    <t>MECCCR06KD12S5</t>
  </si>
  <si>
    <t>CRISTAL TRANSPARENTE DE 657 X 507 mm ESPESOR 19 mm CANTOS PULIDOS CON CHAFLAN DE 3 mm EN LAS ARISTAS - "ECML23CH-CT"</t>
  </si>
  <si>
    <t>MVLCCR06LZ06W3</t>
  </si>
  <si>
    <t>CRISTAL TRANSPARENTE DE 659 X 200 mm ESPESOR 4 mm CANTOS PULIDOS CON ESQUINAS REDONDEADAS CON PERFORACION DE 20 mm DE ACUERDO A PLANO, TEMPLADO - "ADVCGA-P2"</t>
  </si>
  <si>
    <t>MLECCR06LZ06X8</t>
  </si>
  <si>
    <t>CRISTAL TRANSPARENTE DE 659 X 200 mm ESPESOR 4 mm CON PERFORACIONES DE Ø 16 Y 20 mm DE ACUERDO A PLANO, CANTOS PULIDOS ESQUINAS REDONDEADAS, TEMPLADO - "ADVCGA-P3"</t>
  </si>
  <si>
    <t>MVLCCR06LG07W0</t>
  </si>
  <si>
    <t>CRISTAL TRANSPARENTE DE 669 X 210 mm ESPESOR 6 mm CANTOS PULIDOS CON ESQUINAS REDONDEADAS TEMPLADO - "AT&amp;TMU-E1"</t>
  </si>
  <si>
    <t>MVLCCR06LJ0618</t>
  </si>
  <si>
    <t>CRISTAL TRANSPARENTE DE 675 X 187 mm ESPESOR 4 mm CANTOS PULIDOS TEMPLADO - "ADVCGA-CR1"</t>
  </si>
  <si>
    <t>MVLCCR06LF07W0</t>
  </si>
  <si>
    <t>CRISTAL TRANSPARENTE DE 678 X 673 mm ESPESOR 6 mm CANTOS PULIDOS CON ESQUINAS REDONDEADAS TEMPLADO - "AT&amp;TMU-P2"</t>
  </si>
  <si>
    <t>MVLCCR06MA0618</t>
  </si>
  <si>
    <t>CRISTAL TRANSPARENTE DE 683 X 192 mm ESPESOR 4 mm CANTOS PULIDOS TEMPLADO - "ADVCGA-CR1"</t>
  </si>
  <si>
    <t>MVLCCR06LC07V8</t>
  </si>
  <si>
    <t>CRISTAL TRANSPARENTE DE 800 X 400 mm ESPESOR 6 mm CANTOS PULIDOS ESQUINAS REDONDEADAS RADIO 3 mm, TEMPLADO - "SMCT80"</t>
  </si>
  <si>
    <t>MLECCR06OL071N</t>
  </si>
  <si>
    <t>CRISTAL TRANSPARENTE DE 907 X 407 mm ESPESOR 6 mm CON RADIOS EN LAS ESQUINAS SEGUN PLANO CANTOS PULIDOS, TEMPLADO - "APECVMPC-CR3"</t>
  </si>
  <si>
    <t>MLECCR06OK07Z3</t>
  </si>
  <si>
    <t>CRISTAL TRANSPARENTE DE 907 X 505 mm ESPESOR 6 mm CANTOS PULIDOS, TEMPLADO - "APECVMPC-CR2"</t>
  </si>
  <si>
    <t>MVLCCR06LP02W8</t>
  </si>
  <si>
    <t>CRISTAL TRANSPARENTE DE 951 X 728 mm ESPESOR 9 mm CON 2 BARRENOS DE 3/8" A 518 mm DE SEPARACION ENTRE ELLOS,  CANTOS PULIDOS ESQUINAS REDONDEADAS RADIO 3 mm TEMPLADO - "CIMBS35CT-CR"</t>
  </si>
  <si>
    <t>MECCCR06K012S5</t>
  </si>
  <si>
    <t>CRISTAL TRANSPARENTE DE 957 X 307mm ESPESOR 19 mm CANTOS PULIDOS CON CHAFLAN DE 3 mm EN LAS ARISTAS - "ECMC44CH-CT"</t>
  </si>
  <si>
    <t>MLECCR00NÑ07Z3</t>
  </si>
  <si>
    <t>CRISTAL TRANSPARENTE DE 962 X 576 mm ESPESOR 6 mm, 2 BARRENOS DE Ø 20 mm, 2 BARRENOS DE Ø 16 mm, 2 SAQUES DE 28 X 34 mm, ESQUINAS REDONDEADAS, SEGUN PLANO, CANTOS PULIDOS, TEMPLADO "TEVTSU-CR3"</t>
  </si>
  <si>
    <t>MVLCCR06LD07V9</t>
  </si>
  <si>
    <t>CRISTAL TRANSPARENTE DE 970 X 221 mm ESPESOR 6 mm CANTOS PULIDOS CON CHAFLAN PERIMETRAL DE 1 mm, ESQUINAS REDONDEADAS - ""AT&amp;T GLASSVIT-CRV"</t>
  </si>
  <si>
    <t>MVLCCR06LE07V9</t>
  </si>
  <si>
    <t>CRISTAL TRANSPARENTE DE 970 X 470 mm ESPESOR 6 mm CANTOS PULIDOS CON CHAFLAN PERIMETRAL DE 1 mm, ESQUINAS REDONDEADAS - ""AT&amp;T GLASSVIT-CRH"</t>
  </si>
  <si>
    <t>MLECCR06RI0218</t>
  </si>
  <si>
    <t>CRISTAL TRANSPARENTE DE 998 X 284 mm ESPESOR 9 mm CANTOS PULIDOS TEMPLADO - "E4SCT1000CT-C"</t>
  </si>
  <si>
    <t>MTLCCR03ED0718</t>
  </si>
  <si>
    <t>CRISTAL TRAPEZOIDAL DE 1084 X 485 mm ESPESOR 6 mm CANTOS PULIDOS TEMPLADO - "TCVTCR-EN"</t>
  </si>
  <si>
    <t>MTLCCR21P806B5</t>
  </si>
  <si>
    <t>CRISTAL TRIANGULAR DE 555 X 555 mm ESPESOR 4 mm CANTOS PULIDOS CON SAQUE TRIANGULAR CENTRAL CON 2 LADOS DE 130 mm Y REDONDEOS EN LAS ESQUINAS INTERIORES DE RADIO 4.5 mm TEMPLADO - "VVPCOPEN"</t>
  </si>
  <si>
    <t>MLECCR00NF020D</t>
  </si>
  <si>
    <t>CRISTAL ULTRA CLARO DE 1600 X 920 mm ESPESOR 9 mm ACABADO, DIAMANTE CON SERIGRAFIA PLASTA BLANCA Y UNA PLASTA DE TECNOCOLOR BLANCO 1 CARA, AREA PINTADA SEGUN EL PLANO (CON PROCESO DE PINTURA CERAMICA RECOCIDA), CANTOS PULIDOS, TEMPLADO - "LRCTM3400-CR"</t>
  </si>
  <si>
    <t>MP4CCR20DI0218</t>
  </si>
  <si>
    <t>CRISTAL ULTRACLARO DE 1000 X 2338 mm ESPESOR 9 mm CANTOS PULIDOS TEMPLADO - "P4CCTT10025-C"</t>
  </si>
  <si>
    <t>MP4CCR20R502O1</t>
  </si>
  <si>
    <t>CRISTAL ULTRACLARO DE 1009 X 378 mm ESPESOR 9 mm CANTOS PULIDOS Y ABRILLANTADOS - "P4PUAJUCR-BAL"</t>
  </si>
  <si>
    <t>MP4CCR20FB0218</t>
  </si>
  <si>
    <t>CRISTAL ULTRACLARO DE 1010 X 2338 mm ESPESOR 9 mm CANTOS PULIDOS TEMPLADO - "P4CCTT101025-C"</t>
  </si>
  <si>
    <t>MP4CCR20DH0218</t>
  </si>
  <si>
    <t>CRISTAL ULTRACLARO DE 1020 X 2338 mm ESPESOR 9 mm CANTOS PULIDOS TEMPLADO - "P4CCTT102025-C"</t>
  </si>
  <si>
    <t>MP4CCR20FZ0218</t>
  </si>
  <si>
    <t>CRISTAL ULTRACLARO DE 1028 X 2338 mm ESPESOR 9 mm CANTOS PULIDOS TEMPLADO - "P4CCU102825-C"</t>
  </si>
  <si>
    <t>MP4CCR20GA0218</t>
  </si>
  <si>
    <t>CRISTAL ULTRACLARO DE 1045 X 2338 mm ESPESOR 9 mm CANTOS PULIDOS TEMPLADO - "P4CCU104525-C"</t>
  </si>
  <si>
    <t>MP4CCR20DF0218</t>
  </si>
  <si>
    <t>CRISTAL ULTRACLARO DE 1050 X 2338 mm ESPESOR 9 mm CANTOS PULIDOS TEMPLADO - "P4CCTT3525-C"</t>
  </si>
  <si>
    <t>MP4CCR20EY0218</t>
  </si>
  <si>
    <t>CRISTAL ULTRACLARO DE 1085 X 2338 mm ESPESOR 9 mm CANTOS PULIDOS TEMPLADO - "P4CCTT10925-C"</t>
  </si>
  <si>
    <t>MP4CCR20CZ0218</t>
  </si>
  <si>
    <t>CRISTAL ULTRACLARO DE 1110 X 2338 mm ESPESOR 9 mm CANTOS PULIDOS TEMPLADO - "P4CCTT11125-C"</t>
  </si>
  <si>
    <t>MLECCR20Q90778</t>
  </si>
  <si>
    <t>CRISTAL ULTRACLARO DE 1127 X 702 mm ESPESOR 6 mm CON SERIGRAFIA BLANCA POR UNA CARA CANTOS PULIDOS TEMPLADO CON 1 BARRENO Ø 50 mm EN EXTREMO SUPERIOR DERECHO Y 1 BARRENO Ø 19 mm AL CENTRO UBICADO EN CANTO DERECHO - "VAPVPFRD"</t>
  </si>
  <si>
    <t>MLECCR20Q90777</t>
  </si>
  <si>
    <t>CRISTAL ULTRACLARO DE 1127 X 702 mm ESPESOR 6 mm CON SERIGRAFIA BLANCA POR UNA CARA CANTOS PULIDOS TEMPLADO CON 1 BARRENO Ø 50 mm EN EXTREMO SUPERIOR IZQUIERDO Y 1 BARRENO Ø 19 mm AL CENTRO UBICADO EN CANTO IZQUIERDO - "VAPVPFR"</t>
  </si>
  <si>
    <t>MLECCR20Q80776</t>
  </si>
  <si>
    <t>CRISTAL ULTRACLARO DE 1134 X 705 mm ESPESOR 6 mm CON SERIGRAFIA BLANCA POR UNA CARA CANTOS PULIDOS TEMPLADO</t>
  </si>
  <si>
    <t>MP4CCR20FT0218</t>
  </si>
  <si>
    <t>CRISTAL ULTRACLARO DE 1140 X 1196 mm ESPESOR 9 mm CANTOS PULIDOS TEMPLADO - "P4CTU44-C"</t>
  </si>
  <si>
    <t>MP4CCR20FU0218</t>
  </si>
  <si>
    <t>CRISTAL ULTRACLARO DE 1140 X 2396 mm ESPESOR 9 mm CANTOS PULIDOS TEMPLADO - "P4CTU84-C"</t>
  </si>
  <si>
    <t>MCICCR20DR02J2</t>
  </si>
  <si>
    <t>CRISTAL ULTRACLARO DE 1197 X 436 mm ESPESOR 9 mm CANTOS PULIDOS ESQUINAS REDONDEADAS RADIO 3 mm TEMPLADO - "CR4CTU"</t>
  </si>
  <si>
    <t>MP4CCR20FP0218</t>
  </si>
  <si>
    <t>CRISTAL ULTRACLARO DE 1198 X 2338 mm ESPESOR 9 mm CANTOS PULIDOS TEMPLADO - "PPCCTT425-C"</t>
  </si>
  <si>
    <t>MLECCR20S90787</t>
  </si>
  <si>
    <t>CRISTAL ULTRACLARO DE 2700 X 800 mm ESPESOR 6 mm CON SERIGRAFIA BLANCA POR UNA CARA CANTOS PULIDOS TEMPLADO CON 6 BARRENOS DE Ø 1/2" - "TRECCTSB"</t>
  </si>
  <si>
    <t>MABCCR20MZ07Z3</t>
  </si>
  <si>
    <t>CRISTAL ULTRACLARO DE 321 X 204 mm ESPESOR 6 mm CANTOS PULIDOS, TEMPLADO - "LRMWDSCB-V2"</t>
  </si>
  <si>
    <t>MVLCCR20ÑM07Z3</t>
  </si>
  <si>
    <t>CRISTAL ULTRACLARO DE 358 X 358 mm ESPESOR 6 mm CANTOS PULIDOS, TEMPLADO - "PCPERVACRE02"</t>
  </si>
  <si>
    <t>MLECCR20ÑW071F</t>
  </si>
  <si>
    <t>CRISTAL ULTRACLARO DE 360 X 424 mm ESPESOR 6 mm CON CANTOS PULIDOS Y CORTES DE ACUERDO A PLANO, TEMPLADO - "PCPERVACRL1"</t>
  </si>
  <si>
    <t>MVLCCR20ÑN07Z3</t>
  </si>
  <si>
    <t>CRISTAL ULTRACLARO DE 375 X 418 mm ESPESOR 6 mm CANTOS PULIDOS, TEMPLADO - "PCPERVACR"</t>
  </si>
  <si>
    <t>MVLCCR20ÑL07Z3</t>
  </si>
  <si>
    <t>CRISTAL ULTRACLARO DE 377 X 358 mm ESPESOR 6 mm CANTOS PULIDOS, TEMPLADO - "PCPERVACRE01"</t>
  </si>
  <si>
    <t>MVLCCR20ÑL071D</t>
  </si>
  <si>
    <t>CRISTAL ULTRACLARO DE 377 X 358 mm ESPESOR 6 mm CON CORTE, CANTOS PULIDOS, TEMPLADO - "PCPERVACRE03"</t>
  </si>
  <si>
    <t>MLECCR20ÑX071F</t>
  </si>
  <si>
    <t>CRISTAL ULTRACLARO DE 379 X 424 mm ESPESOR 6 mm CON CANTOS PULIDOS Y CORTES DE ACUERDO A PLANO, TEMPLADO - "PCPERVACRF1"</t>
  </si>
  <si>
    <t>MLECCR20FQ02L7</t>
  </si>
  <si>
    <t>CRISTAL ULTRACLARO DE 400 X 400 mm ESPESOR 9 mm CANTOS PULIDOS CON 4 BARRENOS Ø 12.7 CON AVELLANADO A Ø 22 mm , CON CHAFLAN PERIMETRAL DE 9 mm TEMPLADO - "MVHVG-CT"</t>
  </si>
  <si>
    <t>MLECCR20ÑY0718</t>
  </si>
  <si>
    <t>CRISTAL ULTRACLARO DE 408 X 358 mm ESPESOR 6 mm CANTOS PULIDOS TEMPLADO - "PCMIX290CRE01"</t>
  </si>
  <si>
    <t>MP4CCR20DC0218</t>
  </si>
  <si>
    <t>CRISTAL ULTRACLARO DE 470 X 2338 mm ESPESOR 9 mm CANTOS PULIDOS TEMPLADO - "P4CCTT4725-C"</t>
  </si>
  <si>
    <t>MP4CCR20DJ0218</t>
  </si>
  <si>
    <t>CRISTAL ULTRACLARO DE 500 X 2338 mm ESPESOR 9 mm CANTOS PULIDOS TEMPLADO - "P4CCTT50025-C"</t>
  </si>
  <si>
    <t>MP4CCR20EW0218</t>
  </si>
  <si>
    <t>CRISTAL ULTRACLARO DE 560 X 2338 mm ESPESOR 9 mm CANTOS PULIDOS TEMPLADO - "P4CCTT56025-C"</t>
  </si>
  <si>
    <t>MP4CCR20FY0218</t>
  </si>
  <si>
    <t>CRISTAL ULTRACLARO DE 565 X 2338 mm ESPESOR 9 mm CANTOS PULIDOS - "P4CCU56525-C"</t>
  </si>
  <si>
    <t>MP4CCR20EC0218</t>
  </si>
  <si>
    <t>CRISTAL ULTRACLARO DE 568 X 2338 mm ESPESOR 9 mm CANTOS PULIDOS TEMPLADO - "P4CCTT56825-C"</t>
  </si>
  <si>
    <t>MP4CCR20GB0218</t>
  </si>
  <si>
    <t>CRISTAL ULTRACLARO DE 570 X 2338 mm ESPESOR 9 mm CANTOS PULIDOS TEMPLADO - "P4CCU57025-C"</t>
  </si>
  <si>
    <t>MP4CCR20DA0218</t>
  </si>
  <si>
    <t>CRISTAL ULTRACLARO DE 600 X 2338 mm ESPESOR 9 mm CANTOS PULIDOS TEMPLADO - "P4CCTT225-C"</t>
  </si>
  <si>
    <t>MABCCR20MY07Z3</t>
  </si>
  <si>
    <t>CRISTAL ULTRACLARO DE 603 X 204 mm ESPESOR 6 mm CANTOS PULIDOS, TEMPLADO - "LRMWDSCB-V1"</t>
  </si>
  <si>
    <t>MABCCR20NA07Z3</t>
  </si>
  <si>
    <t>CRISTAL ULTRACLARO DE 603 X 333 mm ESPESOR 6 mm CANTOS PULIDOS, TEMPLADO - "LRMWDSCB-V3"</t>
  </si>
  <si>
    <t>MP4CCR20DG0218</t>
  </si>
  <si>
    <t>CRISTAL ULTRACLARO DE 670 X 2338 mm ESPESOR 9 mm CANTOS PULIDOS TEMPLADO - "P4CCTT67025-C"</t>
  </si>
  <si>
    <t>MP4CCR20DB0218</t>
  </si>
  <si>
    <t>CRISTAL ULTRACLARO DE 750 X 2338 mm ESPESOR 9 mm CANTOS PULIDOS TEMPLADO - "P4CCTT7525-C"</t>
  </si>
  <si>
    <t>MP4CCR20EX0218</t>
  </si>
  <si>
    <t>CRISTAL ULTRACLARO DE 795 X 2338 mm ESPESOR 9 mm CANTOS PULIDOS TEMPLADO - "P4CCTT79525-C"</t>
  </si>
  <si>
    <t>MP4CCR20EB0218</t>
  </si>
  <si>
    <t>CRISTAL ULTRACLARO DE 860 X 2338 mm ESPESOR 9 mm CANTOS PULIDOS TEMPLADO - "P4CCTT86025-C"</t>
  </si>
  <si>
    <t>MP4CCR20DD0218</t>
  </si>
  <si>
    <t>CRISTAL ULTRACLARO DE 880 X 2338 mm ESPESOR 9 mm CANTOS PULIDOS TEMPLADO - "P4CCTT8825-C"</t>
  </si>
  <si>
    <t>MP4CCR20D30218</t>
  </si>
  <si>
    <t>CRISTAL ULTRACLARO DE 900 X 2338 mm ESPESOR 9 mm CANTOS PULIDOS TEMPLADO - "P4CCTT325-C"</t>
  </si>
  <si>
    <t>MP4CCR20DE0218</t>
  </si>
  <si>
    <t>CRISTAL ULTRACLARO DE 940 X 2338 mm ESPESOR 9 mm CANTOS PULIDOS TEMPLADO - "P4CCTT9425-C"</t>
  </si>
  <si>
    <t>MP4CCR20FC0218</t>
  </si>
  <si>
    <t>CRISTAL ULTRACLARO DE 950 X 2338 mm ESPESOR 9 mm CANTOS PULIDOS TEMPLADO - "P4CCTT95025-C"</t>
  </si>
  <si>
    <t>MP4CCR20DL02I6</t>
  </si>
  <si>
    <t>CRISTAL ULTRACLARO DE 958 X 400 mm ESPESOR 9 mm CANTOS PULIDOS CON 4 BARRENOS ABIERTOS DE 13 X 21 mm TEMPLADO - "P4CRCP25-P"</t>
  </si>
  <si>
    <t>MP4CCR20D40218</t>
  </si>
  <si>
    <t>CRISTAL ULTRACLARO DE 960 X 2338 mm ESPESOR 9 mm CANTOS PULIDOS TEMPLADO - "P4CCTT3E25-C"</t>
  </si>
  <si>
    <t>MKRCCL08301418</t>
  </si>
  <si>
    <t>CRISTAL ULTRACLARO LAMINADO BLANCO DE 897 X 1945 mm ESPESOR 9 mm (2 CRISTALES DE 4 mm CON 3 PELICULA) CANTOS PULIDOS TEMPLADO - "KRCR38CRLB"</t>
  </si>
  <si>
    <t>MIMCCNDG000000</t>
  </si>
  <si>
    <t>CRONOMETRO DIGITAL    -- CRNDIG --</t>
  </si>
  <si>
    <t>MCISSO01120063</t>
  </si>
  <si>
    <t>CUADRADO SOLIDO 5/8"  PIEZA DE 3660 mm EN COLD ROLLED - "CIRIC5-S"</t>
  </si>
  <si>
    <t>MCISSO01120037</t>
  </si>
  <si>
    <t>CUADRADO SOLIDO 5/8"  PIEZA DE 3660 mm EN COLD ROLLED (GENERADO POR RECORTE) - "CIRIC5-SRE"</t>
  </si>
  <si>
    <t>MLESSO0112002F</t>
  </si>
  <si>
    <t>CUADRADO SOLIDO 5/8"  PIEZA DE 6000 mm EN COLD ROLLED (GENERADO POR RECORTE) - "CIRIC5-SREC"</t>
  </si>
  <si>
    <t>MIIPCU01000001</t>
  </si>
  <si>
    <t>CUBETA PLASTICA  PARA 12 LITROS  -- CUBP12 --</t>
  </si>
  <si>
    <t>MLEMCU00181609</t>
  </si>
  <si>
    <t>CUBIERTA  DE 3600 X 650 X 110 mm MODELO RADIAL EN AGLOMERADO DE 19 mm CON UN RECUBRIMIENTO DE LAMINADO PLASTICO POSTFORMADO Y CHAPEADO EN CANTOS</t>
  </si>
  <si>
    <t>B214</t>
  </si>
  <si>
    <t xml:space="preserve">ACABADO MADERA 949-58 BLANCO MATE MARCA: FORMICA </t>
  </si>
  <si>
    <t>MLEMCU18000000</t>
  </si>
  <si>
    <t>CUBIERTA 1.60 X 0.60 MELAMINA FROSTY WHITE MNCUBI16060ME    - "MNCUBI16060ME"</t>
  </si>
  <si>
    <t>MLEACU02000000</t>
  </si>
  <si>
    <t>CUBIERTA ASIENTO STEP NEGRO BANCA PVC/TAPIZ -- STEP34</t>
  </si>
  <si>
    <t>MLEMCU084506G6</t>
  </si>
  <si>
    <t>CUBIERTA BASE DE GRANITO EBONY CRISTAL DE 350 X 210 mm ESPESOR 19 mm CON RECORTE AL CENTRO - "CHCCBM-CMB"</t>
  </si>
  <si>
    <t>ASUAB22-MCSS</t>
  </si>
  <si>
    <t>MABMCU155924M4</t>
  </si>
  <si>
    <t>CUBIERTA CENTRAL RECTANGULAR DE 1500 X 1200 mm ESPESOR 20 mm CON CHAFLAN INVERTIDO DE ALTURA 10 mm CON PROFUNDIDAD DE 60 mm PERIMETRAL, ARISTAS REDONDEADAS PERFORACIONES LATERALES PARA CAJA SEGUN PLANO, EN MARMOL ARABESCATO PREMIUM - "ABCUB454CMABE2X-C"</t>
  </si>
  <si>
    <t>MLNMCU094224C6</t>
  </si>
  <si>
    <t>CUBIERTA CIRCULAR DE Ø 1000 mm ESPESOR 20 mm CON CHAFLAN INVERTIDO DE ALTURA 10 mm CON PROFUNDIDAD DE 60 mm PERIMETRAL CON ARISTAS REDONDEADAS EN MARMOL BLANCO CARRARA - "CU100MC"</t>
  </si>
  <si>
    <t>MANMCU093404H5</t>
  </si>
  <si>
    <t>CUBIERTA CIRCULAR DE Ø 1200 mm ESPESOR 12 mm CON ARISTAS REDONDEADAS DE 3 mm, ACABADO EN ECOMARMOL INTERIOR - "ANCRE120ECM-CM"</t>
  </si>
  <si>
    <t>Y19</t>
  </si>
  <si>
    <t xml:space="preserve">ACRILICO, ECOMARMOL  MARQUINA </t>
  </si>
  <si>
    <t>MANMCU093404Ñ6</t>
  </si>
  <si>
    <t>CUBIERTA CIRCULAR DE Ø 1200 mm ESPESOR 12 mm CON ARISTAS REDONDEADAS DE 3 mm, ACABADO EN ECOMARMOL INTERIOR CON SAQUE PARA CAJA ELECTRICA "BE0251122Z0872ELLO22" - "ANCRE120ECMAE22X-CM"</t>
  </si>
  <si>
    <t>MACMCU093404J5</t>
  </si>
  <si>
    <t>CUBIERTA CIRCULAR DE Ø 1200 mm ESPESOR 12 mm CON ARISTAS REDONDEADAS DE 5 mm,  CONFORME A PLANO, ACABADO EN ECOMARMOL INTERIOR - "ACCC120-ECM"</t>
  </si>
  <si>
    <t>Y34</t>
  </si>
  <si>
    <t xml:space="preserve">ACRILICO, ECOMARMOL  CALACATTA GOLD </t>
  </si>
  <si>
    <t>MANMCU093404G2</t>
  </si>
  <si>
    <t>CUBIERTA CIRCULAR DE Ø 1200 mm ESPESOR 12 mm CON ARISTAS REDONDEADAS DE 5mm, ACABADO EN ECOMARMOL INTERIOR - "ANCUBCMACO120-CM"</t>
  </si>
  <si>
    <t>MANMCU093424L0</t>
  </si>
  <si>
    <t>CUBIERTA CIRCULAR DE Ø 1200 mm ESPESOR 20 mm CON CANTO TIPO ALA DE AVION DE ALTURA 10 mm CON PROFUNDIDAD DE 60 mm PERIMETRAL CON ARISTAS REDONDEADAS EN MARMOL EN GRANITO NERO PROFONDO - "ANCUBREMANP120"</t>
  </si>
  <si>
    <t>MVLMCU09150708</t>
  </si>
  <si>
    <t>CUBIERTA CIRCULAR DE Ø 1500 mm ESPESOR 25 mm EN CHAPA DE MADERA</t>
  </si>
  <si>
    <t>MACMCU090104J5</t>
  </si>
  <si>
    <t>CUBIERTA CIRCULAR DE Ø 600 mm ESPESOR 12 mm CON ARISTAS REDONDEADAS DE 5 mm,  CONFORME A PLANO, ACABADO EN ECOMARMOL INTERIOR - "ACCC60-ECM"</t>
  </si>
  <si>
    <t>MVLMCU090103Ñ9</t>
  </si>
  <si>
    <t>CUBIERTA CIRCULAR DE Ø 600 mm ESPESOR 9 mm EN CRISTAL SATINADO TEMPLADO, CANTOS PULIDOS CON BARRENOS - "KICCS"</t>
  </si>
  <si>
    <t>MVLMCU090103P4</t>
  </si>
  <si>
    <t>CUBIERTA CIRCULAR DE Ø 600 mm ESPESOR 9 mm EN CRISTAL ULTRACLARO TEMPLADO, CANTOS PULIDOS CON BARRENOS CONFORME A PLANO - "KICCSUC"</t>
  </si>
  <si>
    <t>MANMCU093224L0</t>
  </si>
  <si>
    <t>CUBIERTA CIRCULAR DE Ø 750 mm ESPESOR 20 mm CON CANTO TIPO ALA DE AVION DE ALTURA 10 mm CON PROFUNDIDAD DE 60 mm PERIMETRAL CON ARISTAS REDONDEADAS EN MARMOL EN GRANITO NERO PROFONDO - "ANCUBREMANP75"</t>
  </si>
  <si>
    <t>MACMCU09322450</t>
  </si>
  <si>
    <t>CUBIERTA CIRCULAR DE Ø 900 mm ESPESOR 20 mm CON CHAFLAN INVERTIDO DE ALTURA 10 mm CON PROFUNDIDAD DE 60 mm PERIMETRAL EN MARMOL BLANCO CARRARA -- ACCC90-MCA</t>
  </si>
  <si>
    <t>MACMCU09012450</t>
  </si>
  <si>
    <t>CUBIERTA CIRCULAR DE Ø600 mm ESPESOR 20 mm CON CHAFLAN INVERTIDO DE ALTURA 10 mm CON PROFUNDIDAD DE 60 mm PERIMETRAL EN MARMOL BLANCO CARRARA -- ACCC60-MA</t>
  </si>
  <si>
    <t>MABMCU023124A6</t>
  </si>
  <si>
    <t>CUBIERTA CUADRADA DE 1200 X 1200  ESPESOR 20 mm CON CHAFLAN INVERTIDO DE ALTURA 10 mm CON PROFUNDIDAD DE 60 mm PERIMETRAL CON ARISTAS REDONDEADAS CON PERFORACION PARA CAJA ELECTRICA SEGUN PLANO  EN MARMOL ARABESCATO PREMIUM -- ABJGCC124MA-C</t>
  </si>
  <si>
    <t>MANMCU023124L0</t>
  </si>
  <si>
    <t>CUBIERTA CUADRADA DE 1200 X 1200 mm ESPESOR 20 mm CON CANTO TIPO ALA DE AVION DE ALTURA 10 mm CON PROFUNDIDAD DE 60 mm PERIMETRAL CON ARISTAS REDONDEADAS EN MARMOL EN GRANITO NERO PROFONDO - "ANCUBCUMANP120"</t>
  </si>
  <si>
    <t>MANMCU02312488</t>
  </si>
  <si>
    <t>CUBIERTA CUADRADA DE 1200 X 1200 mm ESPESOR 20 mm CON CHAFLAN INVERTIDO DE ALTURA 10 mm CON PROFUNDIDAD DE 60 mm PERIMETRAL CON ARISTAS REDONDEADAS EN MARMOL CALACATTA LUCCICOSO - "ANCUBCUMA120"</t>
  </si>
  <si>
    <t>MCIMCU02132448</t>
  </si>
  <si>
    <t>CUBIERTA CUADRADA DE 1200 X 1200 mm ESPESOR 20 mm CON CHAFLAN INVERTIDO DE ALTURA 10 mm CON PROFUNDIDAD DE 60 mm PERIMETRAL CON SAQUE DE 279 X 249 mm EN MARMOL BLANCO CARRARA - "CICUM44E2X"</t>
  </si>
  <si>
    <t>MCIMCU02132450</t>
  </si>
  <si>
    <t>CUBIERTA CUADRADA DE 1200 X 1200 mm ESPESOR 20 mm CON CHAFLAN INVERTIDO DE ALTURA 10 mm CON PROFUNDIDAD DE 60 mm PERIMETRAL EN MARMOL BLANCO CARRARA - "CICUM44M"</t>
  </si>
  <si>
    <t>MABMCU024124C2</t>
  </si>
  <si>
    <t>CUBIERTA CUADRADA DE 1400 X 1200 mm ESPESOR 20 mm CON CHAFLAN INVERTIDO DE ALTURA 10 mm CON PROFUNDIDAD DE 60 mm PERIMETRAL CON ARISTAS REDONDEADAS CON PERFORACION PARA CAJA ELECTRICA EN MARMOL CALACATTA LUCCICOSO. - "ABJGCC424MA-C"</t>
  </si>
  <si>
    <t>MANMCU02062488</t>
  </si>
  <si>
    <t>CUBIERTA CUADRADA DE 600 X 600 mm ESPESOR 20 mm CON CHAFLAN INVERTIDO DE ALTURA 10 mm CON PROFUNDIDAD DE 60 mm PERIMETRAL CON ARISTAS REDONDEADAS EN MARMOL CALACATTA LUCCICOSO - "ANCUBCUMA60"</t>
  </si>
  <si>
    <t>MACMCU02062450</t>
  </si>
  <si>
    <t>CUBIERTA CUADRADA DE 600 X 600 mm ESPESOR 20 mm CON CHAFLAN INVERTIDO DE ALTURA 10 mm CON PROFUNDIDAD DE 60 mm PERIMETRAL EN MARMOL BLANCO CARRARA - "ACC22-MCA"</t>
  </si>
  <si>
    <t>MACMCU02302450</t>
  </si>
  <si>
    <t>CUBIERTA CUADRADA DE 900 X 900 mm ESPESOR 20 mm CON CHAFLAN INVERTIDO DE ALTURA 10 mm CON PROFUNDIDAD DE 60 mm PERIMETRAL EN MARMOL BLANCO CARRARA -- ACC33-MCA</t>
  </si>
  <si>
    <t>MSOMCU024904H3</t>
  </si>
  <si>
    <t>CUBIERTA CUADRADA DE 910 X 910 mm ESPESOR 12 mm CON ARISTAS REDONDEADAS DE 3 mm,  CONFORME A PLANO, ACABADO EN ECOMARMOL EXTERIOR - " SOMES33-CUDK"</t>
  </si>
  <si>
    <t>Y14</t>
  </si>
  <si>
    <t xml:space="preserve">ACRILICO, ECOMARMOL  TRILIUM </t>
  </si>
  <si>
    <t>MLEMCU166400Q4</t>
  </si>
  <si>
    <t>CUBIERTA DE SUPERFICIE SOLIDA 1250 X 560 X 174 mm  CON TARJA Y PERFORACIONES SEGUN EL PLANO - "DRMPCETM64-SSC"</t>
  </si>
  <si>
    <t>ASUAB22-CUSS2</t>
  </si>
  <si>
    <t>CUBIERTA DERECHA DE 801 X 502 X 822 mm , EN SUPERFICIE SOLIDA COLOR COBALTO (NOVANITE NV-207) -- ASUAB22-CUSS2</t>
  </si>
  <si>
    <t>MACMCU013904G1</t>
  </si>
  <si>
    <t>CUBIERTA ELIPTICA DE 1050 X 350 mm ESPESOR 12 mm CON ARISTAS REDONDEADAS DE 5 mm,  CONFORME A PLANO, ACABADO EN ECOMARMOL INTERIOR - "ACCUBEL35ECM-C"</t>
  </si>
  <si>
    <t>MACMCU013924E0</t>
  </si>
  <si>
    <t>CUBIERTA ELIPTICA DE 1050 X 350 mm ESPESOR 20 mm CON CHAFLAN INVERTIDO DE ALTURA 9 mm CON PROFUNDIDAD DE 50 mm, CON ARISTAS REDONDEADAS DE 5 mm, CONFORME A PLANO, ACABADO EN MARMOL ARABESCATO PREMIUM - "ACCUBEL35MLA-C"</t>
  </si>
  <si>
    <t>MACMCU013924D3</t>
  </si>
  <si>
    <t>CUBIERTA ELIPTICA DE 1050 X 350 mm ESPESOR 20 mm CON CHAFLAN INVERTIDO DE ALTURA 9 mm CON PROFUNDIDAD DE 50 mm, CON ARISTAS REDONDEADAS DE 5 mm, CONFORME A PLANO, ACABADO EN MARMOL CARRARA - "ACCUBEL35MLC-C"</t>
  </si>
  <si>
    <t>MACMCU013924G0</t>
  </si>
  <si>
    <t>CUBIERTA ELIPTICA DE 1050 X 350 mm ESPESOR 20 mm CON CHAFLAN INVERTIDO DE ALTURA 9 mm CON PROFUNDIDAD DE 50 mm, CON ARISTAS REDONDEADAS DE 5 mm, CONFORME A PLANO, ACABADO EN MARMOL GRANITO NERO PROFONDO - "ACCUBEL35MNP-C"</t>
  </si>
  <si>
    <t>MLNMCU010324M2</t>
  </si>
  <si>
    <t>CUBIERTA ELIPTICA DE 1800 X 1200 mm ESPESOR 20 mm CON CANTO TIPO ALA DE AVION DE ALTURA 10 mm CON PROFUNDIDAD DE 60 mm, CON ARISTAS REDONDEADAS Y EN MARMOL ARABESCATO PREMIUM - "LNCUB46MAE"</t>
  </si>
  <si>
    <t>MCIMCU01032450</t>
  </si>
  <si>
    <t>CUBIERTA ELIPTICA DE 1800 X 1200 mm ESPESOR 20 mm CON CHAFLAN INVERTIDO DE ALTURA 10 mm CON PROFUNDIDAD DE 60 mm PERIMETRAL EN MARMOL BLANCO CARRARA - "CICMM64"</t>
  </si>
  <si>
    <t>MLNMCU01032450</t>
  </si>
  <si>
    <t>CUBIERTA ELIPTICA DE 1800 X 1200 mm ESPESOR 20 mm CON CHAFLAN INVERTIDO DE ALTURA 10 mm CON PROFUNDIDAD DE 60 mm PERIMETRAL Y 2 BARRENOS Ø 76 mm EN MARMOL BLANCO CARRARA - "LUCE46MA-CU"</t>
  </si>
  <si>
    <t>MLNMCU01032487</t>
  </si>
  <si>
    <t>CUBIERTA ELIPTICA DE 1800 X 1200 mm ESPESOR 20 mm CON CHAFLAN INVERTIDO DE ALTURA 10 mm CON PROFUNDIDAD DE 60 mm PERIMETRAL Y ARISTAS BOLEADAS EN MARMOL BLANCO CARRARA - "LUCE46MASN"</t>
  </si>
  <si>
    <t>MABMCU054024C1</t>
  </si>
  <si>
    <t>CUBIERTA INICIAL DE 1400 X 1167 mm ESPESOR 20 mm CON CHAFLAN INVERTIDO DE ALTURA 10 mm, PROFUNDIDAD DE 60 mm, CON  ARISTAS REDONDEADAS, ACABADO EN MARMOL CALACATTA LUCCICOSO - "ABJGCIN424MA-C"</t>
  </si>
  <si>
    <t>MABMCU055824M3</t>
  </si>
  <si>
    <t>CUBIERTA INICIAL DE 1500 X 1167 mm ESPESOR 20 mm CON CHAFLAN INVERTIDO DE ALTURA 10 mm, PROFUNDIDAD DE 60 mm, CON SAQUE LATERAL PARA CAJA ELECTRICA SEGUN PLANO, CON ARISTAS REDONDEADAS, ACABADO EN MARMOL ARABESCATO PREMIUM - "ABCUB454EMABE-C"</t>
  </si>
  <si>
    <t>ASUAB22-CUSS1</t>
  </si>
  <si>
    <t>CUBIERTA IZQUIERDA DE 801 X 502 X 822 mm ; EN SUPERFICIE SOLIDA COLOR COBALTO (NOVANITE NV-207) --  ASUAB22-CUSS1</t>
  </si>
  <si>
    <t>MACMCU04232462</t>
  </si>
  <si>
    <t>CUBIERTA OVALADA DE 2424 X 1199 mm ESPESOR 20 mm CON CHAFLAN INVERTIDO DE ALTURA 10 mm CON PROFUNDIDAD DE 60 mm PERIMETRAL Y 2 PERFORACIONES DE Ø 79 mm EN MARMOL GRANITO NEGRO -- CUMATO84MGR-CC</t>
  </si>
  <si>
    <t>MACMCU074304G1</t>
  </si>
  <si>
    <t>CUBIERTA OVOIDE DE 450 X 600 mm ESPESOR 12 mm CON ARISTAS REDONDEADAS DE 5 mm,  CONFORME A PLANO, ACABADO EN ECOMARMOL INTERIOR - "ACCUBOV215ECM-C"</t>
  </si>
  <si>
    <t>Y16</t>
  </si>
  <si>
    <t xml:space="preserve">ACRILICO, ECOMARMOL  STATUARIO </t>
  </si>
  <si>
    <t>MACMCU074324E0</t>
  </si>
  <si>
    <t>CUBIERTA OVOIDE DE 450 X 600 mm ESPESOR 20 mm CON CHAFLAN INVERTIDO DE ALTURA 9 mm CON PROFUNDIDAD DE 50 mm, CON ARISTAS REDONDEADAS DE 5 mm, CONFORME A PLANO, ACABADO EN MARMOL ARABESCATO PREMIUM - "ACCUBOV215MLA-C"</t>
  </si>
  <si>
    <t>MACMCU074324D3</t>
  </si>
  <si>
    <t>CUBIERTA OVOIDE DE 450 X 600 mm ESPESOR 20 mm CON CHAFLAN INVERTIDO DE ALTURA 9 mm CON PROFUNDIDAD DE 50 mm, CON ARISTAS REDONDEADAS DE 5 mm, CONFORME A PLANO, ACABADO EN MARMOL CARRARA - "ACCUBOV215MLC-C"</t>
  </si>
  <si>
    <t>MACMCU074324G0</t>
  </si>
  <si>
    <t>CUBIERTA OVOIDE DE 450 X 600 mm ESPESOR 20 mm CON CHAFLAN INVERTIDO DE ALTURA 9 mm CON PROFUNDIDAD DE 50 mm, CON ARISTAS REDONDEADAS DE 5 mm, CONFORME A PLANO, ACABADO EN MARMOL GRANITO NERO PROFONDO - "ACCUBOV215MNP-C"</t>
  </si>
  <si>
    <t>MACMCU064204G1</t>
  </si>
  <si>
    <t>CUBIERTA PEBBLE DE 1000 X 625 mm ESPESOR 12 mm CON ARISTAS REDONDEADAS DE 5 mm,  CONFORME A PLANO, ACABADO EN ECOMARMOL SILESTONE ETERNAL SERENA - "ACCUBTP23ECM-C"</t>
  </si>
  <si>
    <t>MACMCU064224E0</t>
  </si>
  <si>
    <t>CUBIERTA PEBBLE DE 1000 X 625 mm ESPESOR 20 mm CON CHAFLAN INVERTIDO DE ALTURA 9 mm CON PROFUNDIDAD DE 50 mm, CON ARISTAS REDONDEADAS DE 5 mm, CONFORME A PLANO, ACABADO EN MARMOL ARABESCATO PREMIUM - "ACCUBTP23MLA-C"</t>
  </si>
  <si>
    <t>MACMCU064224D3</t>
  </si>
  <si>
    <t>CUBIERTA PEBBLE DE 1000 X 625 mm ESPESOR 20 mm CON CHAFLAN INVERTIDO DE ALTURA 9 mm CON PROFUNDIDAD DE 50 mm, CON ARISTAS REDONDEADAS DE 5 mm, CONFORME A PLANO, ACABADO EN MARMOL CARRARA - "ACCUBTP23ML"</t>
  </si>
  <si>
    <t>MABMCU033724A5</t>
  </si>
  <si>
    <t>CUBIERTA RECTANGULAR DE 1200 X 1167 mm ESPESOR 20 mm CON CHAFLAN INVERTIDO DE ALTURA 10 mm CON PROFUNDIDAD DE 60 mm PERIMETRAL CON ARISTAS REDONDEADAS EN MARMOL ARABESCATO PREMIUM -- ABJGCIN124MA-C</t>
  </si>
  <si>
    <t>MABMCU033724H5</t>
  </si>
  <si>
    <t>CUBIERTA RECTANGULAR DE 1200 X 1167 mm ESPESOR 20 mm CON CHAFLAN INVERTIDO DE ALTURA 10 mm CON PROFUNDIDAD DE 60 mm PERIMETRAL CON ARISTAS REDONDEADAS, CON PERFORACION PARA CAJA ELECTRICA SEGUN PLANO, EN MARMOL ARABESCATO PREMIUM - "ABJGCE124MAE2X-C"</t>
  </si>
  <si>
    <t>ME4MCU03262450</t>
  </si>
  <si>
    <t>CUBIERTA RECTANGULAR DE 1200 X 400 mm ESPESOR 20 mm CON CHAFLAN INVERTIDO DE ALTURA 10 mm CON PROFUNDIDAD DE 60 mm PERIMETRAL EN MARMOL BLANCO CARRARA -- E4REP4MCA-CU</t>
  </si>
  <si>
    <t>MCIMCU03102450</t>
  </si>
  <si>
    <t>CUBIERTA RECTANGULAR DE 1200 X 600 mm ESPESOR 20 mm CON CHAFLAN INVERTIDO DE ALTURA 10 mm CON PROFUNDIDAD DE 60 mm PERIMETRAL EN MARMOL CARRARA -- CCICE42M</t>
  </si>
  <si>
    <t>MCIMCU03282459</t>
  </si>
  <si>
    <t>CUBIERTA RECTANGULAR DE 1225 X 450 mm ESPESOR 20 mm CON CHAFLAN INVERTIDO DE ALTURA 10 mm CON PROFUNDIDAD DE 60 mm EN 2 LADOS EN MARMOL BLANCO CARRARA - "CUMRECICAR6"</t>
  </si>
  <si>
    <t>MSOMCU035004H3</t>
  </si>
  <si>
    <t>CUBIERTA RECTANGULAR DE 1500 X 910 mm ESPESOR 12 mm CON ARISTAS REDONDEADAS DE 3 mm,  CONFORME A PLANO, ACABADO EN ECOMARMOL EXTERIOR - "SOMES53-CUDK"</t>
  </si>
  <si>
    <t>MABMCU030724F2</t>
  </si>
  <si>
    <t>CUBIERTA RECTANGULAR DE 1800 X 900 mm ESPESOR 20 mm CON CHAFLAN INVERTIDO DE ALTURA 10 mm CON PROFUNDIDAD DE 60 mm,  UNA PARTE SIN CHAFLÁN PARA COLOCAR CAJA ELÉCTRICA CONFORME A PLANO, EN MARMOL  PREMIUM GRANITO BLUE PEARL  - "ALCUB36MGR-CMGR"</t>
  </si>
  <si>
    <t>MCIMCU03212450</t>
  </si>
  <si>
    <t>CUBIERTA RECTANGULAR DE 2100 X 1100 mm ESPESOR 20 mm CON CHAFLAN INVERTIDO DE ALTURA 10 mm CON PROFUNDIDAD DE 60 mm PERIMETRAL EN MARMOL BLANCO CARRARA -- CICUM7110MC</t>
  </si>
  <si>
    <t>MANMCU032824F0</t>
  </si>
  <si>
    <t>CUBIERTA RECTANGULAR DE 2100 X 900 mm ESPESOR 20 mm CON CANTO TIPO ALA DE AVION DE ALTURA 10 mm CON PROFUNDIDAD DE 60 mm PERIMETRAL CON ARISTAS REDONDEADAS EN MARMOL GRANITO NERO PROFONDO - "ANCREC210MNP"</t>
  </si>
  <si>
    <t>MANMCU032824C4</t>
  </si>
  <si>
    <t>CUBIERTA RECTANGULAR DE 2100 X 900 mm ESPESOR 20 mm CON CHAFLAN INVERTIDO DE ALTURA 10 mm CON PROFUNDIDAD DE 60 mm PERIMETRAL CON ARISTAS REDONDEADAS EN MARMOL ARABESCATO PREMIUM - "ANCREC210MLAB"</t>
  </si>
  <si>
    <t>MANMCU03282488</t>
  </si>
  <si>
    <t>CUBIERTA RECTANGULAR DE 2100 X 900 mm ESPESOR 20 mm CON CHAFLAN INVERTIDO DE ALTURA 10 mm CON PROFUNDIDAD DE 60 mm PERIMETRAL CON ARISTAS REDONDEADAS EN MARMOL CALACATTA LUCCICOSO -- ANCREC210ML</t>
  </si>
  <si>
    <t>MCIMCU032824C8</t>
  </si>
  <si>
    <t>CUBIERTA RECTANGULAR DE 2100 X 900 mm ESPESOR 20 mm CON CHAFLAN INVERTIDO DE ALTURA 10 mm CON PROFUNDIDAD DE 60 mm PERIMETRAL, CON SAQUE PARA GROMET, EN MARMOL CARRARA - "CCICE73MCG"</t>
  </si>
  <si>
    <t>MABMCU031424E1</t>
  </si>
  <si>
    <t>CUBIERTA RECTANGULAR DE 2400 X 1200 mm ESPESOR 20 mm CON CHAFLAN INVERTIDO DE ALTURA 10 mm CON PROFUNDIDAD DE 60 mm PERIMETRAL CON ARISTAS REDONDEADAS CON PERFORACION PARA CAJA ELECTRICA, EN MARMOL ARABESCATO PREMIUM - "CUB84MAAEE2X-C"</t>
  </si>
  <si>
    <t>MCIMCU03142448</t>
  </si>
  <si>
    <t>CUBIERTA RECTANGULAR DE 2400 X 1200 mm ESPESOR 20 mm CON CHAFLAN INVERTIDO DE ALTURA 10 mm CON PROFUNDIDAD DE 60 mm PERIMETRAL CON SAQUE DE 279 X 249 mm EN MARMOL BLANCO CARRARA - "MCUMATS84MCE2X"</t>
  </si>
  <si>
    <t>MCIMCU03142450</t>
  </si>
  <si>
    <t>CUBIERTA RECTANGULAR DE 2400 X 1200 mm ESPESOR 20 mm CON CHAFLAN INVERTIDO DE ALTURA 10 mm CON PROFUNDIDAD DE 60 mm PERIMETRAL EN MARMOL BLANCO CARRARA - "MCUMATS84MC"</t>
  </si>
  <si>
    <t>MANMCU032724C4</t>
  </si>
  <si>
    <t>CUBIERTA RECTANGULAR DE 2400 X 900 mm ESPESOR 20 mm CON CHAFLAN INVERTIDO DE ALTURA 10 mm CON PROFUNDIDAD DE 60 mm PERIMETRAL CON ARISTAS REDONDEADAS EN MARMOL ARABESCATO PREMIUM - "ANCREC240MAP"</t>
  </si>
  <si>
    <t>MANMCU03272488</t>
  </si>
  <si>
    <t>CUBIERTA RECTANGULAR DE 2400 X 900 mm ESPESOR 20 mm CON CHAFLAN INVERTIDO DE ALTURA 10 mm CON PROFUNDIDAD DE 60 mm PERIMETRAL CON ARISTAS REDONDEADAS EN MARMOL CALACATTA LUCCICOSO -- ANCREC240ML</t>
  </si>
  <si>
    <t>MANMCU032724F0</t>
  </si>
  <si>
    <t>CUBIERTA RECTANGULAR DE 2400 X 900 mm ESPESOR 20 mm CON CHAFLAN INVERTIDO DE ALTURA 10 mm CON PROFUNDIDAD DE 60 mm PERIMETRAL CON ARISTAS REDONDEADAS EN MARMOL PREMIUM GRANITO NERO PROFONDO - "ANCREC240MNP"</t>
  </si>
  <si>
    <t>MSOMCU034704H2</t>
  </si>
  <si>
    <t>CUBIERTA RECTANGULAR DE 700 X 600 mm ESPESOR 12 mm PARA BAUL CON ARISTAS REDONDEADAS DE 3 mm,  CONFORME A PLANO, ACABADO EN ECOMARMOL EXTERIOR - "SOBAU70-TADK"</t>
  </si>
  <si>
    <t>MSOMCU034804H2</t>
  </si>
  <si>
    <t>CUBIERTA RECTANGULAR DE 952 X 940 mm ESPESOR 12 mm PARA BAUL CON ARISTAS REDONDEADAS DE 3 mm,  CONFORME A PLANO, ACABADO EN ECOMARMOL EXTERIOR - "SOBAU33-TADK"</t>
  </si>
  <si>
    <t>MIMCCB00000001</t>
  </si>
  <si>
    <t>CUBREBOCA    (PAQUETE CON 100 PIEZAS) -- GI15011 --</t>
  </si>
  <si>
    <t>MIMCCB00010000</t>
  </si>
  <si>
    <t>CUBREBOCAS  SENCILLO   -- CUBS --</t>
  </si>
  <si>
    <t>MTRACS35001900</t>
  </si>
  <si>
    <t>CUBREPISTON DE POLIPROPILENO DE 318 mm DE 3 PIEZAS -- CPP3183P</t>
  </si>
  <si>
    <t>MKIACS0000L200</t>
  </si>
  <si>
    <t>CUBRESOLERA   PARA KIARB  - "CSOKIARB"</t>
  </si>
  <si>
    <t>MTRACS35002000</t>
  </si>
  <si>
    <t>CUBRESOLERA PARA MECANISMO  RECLINABLE DOBLE PALANCA  - ""CUMERDPSTI"""</t>
  </si>
  <si>
    <t>MTRACS35091700</t>
  </si>
  <si>
    <t>CUBRESOLERA PARA MECANISMO MODELO TRISSINO SECRETARIAL LARGA  - ""CUMESSTI"""</t>
  </si>
  <si>
    <t>MIIPCL4F040200</t>
  </si>
  <si>
    <t>CUCHILLA INTERCAMBIABLE 4 FILOS DE 40 X 12 X 1.5 mm INSERTO STHLE  -- CH412154F --</t>
  </si>
  <si>
    <t>MIIPCL4F030003</t>
  </si>
  <si>
    <t>CUCHILLA INTERCAMBIABLE 4 FILOS DE 50 X 12 X 1.5 mm  CLAVE 508200504F -- GI10207 --</t>
  </si>
  <si>
    <t>MIIPCLLU020002</t>
  </si>
  <si>
    <t>CUCHILLA LEUCO DE 28 X 7 X 1,5 mm  CLAVE 180260 -- CHLE28715 --</t>
  </si>
  <si>
    <t>MIIPCLCE010101</t>
  </si>
  <si>
    <t>CUCHILLA PARA CEPILLO ANCHO 1 3/4" NUMEOR 6 - 7 MARCA STANLEY CODIGO 230140440 -- CC13467 --</t>
  </si>
  <si>
    <t>MVLAC203020000</t>
  </si>
  <si>
    <t>CUENCA CUERDA 100 % ALGODON DE 5 mm   - "CU10AES"</t>
  </si>
  <si>
    <t>MUESTRAA000022</t>
  </si>
  <si>
    <t>CUERDAS ELASTICAS PARA LONA, CON BOLA DE PLASTICO NEGRO DE DIAMETRO DE 27 MM, DE LONGITUD DE LA CUERDA COMPACTADA DE 17.5 CM, EXTENSION DE LA CUERDA 30 CM, MATERIAL DE LA CUERDA GOMA ELASTICA DE COLOR NEGRO</t>
  </si>
  <si>
    <t>MLEACK0101G7A6</t>
  </si>
  <si>
    <t>CUERPO CERRADURA CON ESPIGA ELEVADORA CON GIRO DE 180° MARCA HAFELE (No. CATALOGO 234.85.001) LONGITUD DE PESTILLO 12 mm ACABADO ZINCADO SIN ACABADO</t>
  </si>
  <si>
    <t>MLEACY00J2A900</t>
  </si>
  <si>
    <t>CUERPO CILINDRO  TIPO 100 TIPO CB-100 MARCA CYMISA CLAVE140.131  1 POR SISTEMA  - "CCB100"</t>
  </si>
  <si>
    <t>MVLACY0202A900</t>
  </si>
  <si>
    <t>CUERPO CILINDRO TIPO 260 MONTAJE VERTICAL MARCA CYMISA CLAVE CB-260 1 POR SISTEMA  - "CCCB260"</t>
  </si>
  <si>
    <t>MVLACY01010000</t>
  </si>
  <si>
    <t>CUERPO CILINDRO TIPO CB-500 MARCA CYMISA MODELO 140.177   - "CCCB500"</t>
  </si>
  <si>
    <t>MVLACY03030000</t>
  </si>
  <si>
    <t>CUERPO CILINDRO TIPO CS-0257 PARA GABINETE COLGANTE MARCA CYMISA MODELO 140.182   - "CGPG14082"</t>
  </si>
  <si>
    <t>MGEXCP00200000</t>
  </si>
  <si>
    <t>CUÑA PARA PATA [VON00005] - GNCSP</t>
  </si>
  <si>
    <t>MIMCVHR0100002</t>
  </si>
  <si>
    <t>CURVA HORIZONTAL 90° 9" CATALOGO MCH-09-08-90 -- CHR90090908 --</t>
  </si>
  <si>
    <t>MIMCCVVE020002</t>
  </si>
  <si>
    <t>CURVA VERTICAL EXTERIOR CHAROLA 90° 9" CATALOGO MVE-0908-90 -- CVEE90090908 --</t>
  </si>
  <si>
    <t>MIMCCVV020002</t>
  </si>
  <si>
    <t>CURVA VERTICAL INTERIOR 90° 6" CATALOGO MVI-0608-90 -- CVEI90060608 --</t>
  </si>
  <si>
    <t>MIMCCVVI010001</t>
  </si>
  <si>
    <t>CURVA VERTICAL INTERIOR CHAROLA 90° 18" CATALOGO MVI-1808-90 -- CVEI90181808 --</t>
  </si>
  <si>
    <t>MIMCDA00040000</t>
  </si>
  <si>
    <t>DADO  DE 1/2"   -- DAD12 --</t>
  </si>
  <si>
    <t>MIMCDA00050000</t>
  </si>
  <si>
    <t>DADO  DE 10 mm   -- DAD10 --</t>
  </si>
  <si>
    <t>MIMCDA00060000</t>
  </si>
  <si>
    <t>DADO  DE 11 /16"   -- DAD1116 --</t>
  </si>
  <si>
    <t>MIMCDA00070000</t>
  </si>
  <si>
    <t>DADO  DE 11 mm   -- DAD11 --</t>
  </si>
  <si>
    <t>MIMCDA00080000</t>
  </si>
  <si>
    <t>DADO  DE 3/4"   -- DAD34 --</t>
  </si>
  <si>
    <t>MIMCDA00090000</t>
  </si>
  <si>
    <t>DADO  DE 5/16"   -- DAD516 --</t>
  </si>
  <si>
    <t>MIMCDA00100000</t>
  </si>
  <si>
    <t>DADO  DE 7/16"   -- DAD716 --</t>
  </si>
  <si>
    <t>MIMCDA00030000</t>
  </si>
  <si>
    <t>DADO  ENTRADA 3/4" LARGO 1 3/8"   -- DAE34L138 --</t>
  </si>
  <si>
    <t>MIIPDA00020102</t>
  </si>
  <si>
    <t>DADO  ENTRADA 3/8" LARGO 7/16" MARCA URREA MODELO 5014-H -- DAE38L716 --</t>
  </si>
  <si>
    <t>MIIPDA00010101</t>
  </si>
  <si>
    <t>DADO  ENTRADA 3/8" LARGO 9/16" MARCA URREA MODELO 5018-H -- DAE38L916 --</t>
  </si>
  <si>
    <t>MIIPDACD160103</t>
  </si>
  <si>
    <t>DADO CON CUADRO DE 1/2" BOCA DE 1/4" CON 1 1/2" DE LONGITUD MARCA URREA MODELO 5408-H -- DA12B14112 --</t>
  </si>
  <si>
    <t>MIMCDATR110000</t>
  </si>
  <si>
    <t>DADO DE TARRAJA PARA 1 1/2"   -- DAD112TAR --</t>
  </si>
  <si>
    <t>MIMCDATR120000</t>
  </si>
  <si>
    <t>DADO DE TARRAJA PARA 1 1/4"   -- DAD114TAR --</t>
  </si>
  <si>
    <t>MIMCDATR130000</t>
  </si>
  <si>
    <t>DADO DE TARRAJA PARA 1"   -- DAD1TAR --</t>
  </si>
  <si>
    <t>MIMCDATR140000</t>
  </si>
  <si>
    <t>DADO DE TARRAJA PARA 1/2"   -- DAD12TAR --</t>
  </si>
  <si>
    <t>MIMCDATR150000</t>
  </si>
  <si>
    <t>DADO DE TARRAJA PARA 2"   -- DAD2TAR --</t>
  </si>
  <si>
    <t>MIIPDECG010102</t>
  </si>
  <si>
    <t>DESARMADOR CRUZ DE GOLPE BARRA CUADRADA 5/16" X 8" MARCA TRUPER CLAVE 14152 -- DEC5168CG --</t>
  </si>
  <si>
    <t>MIIPDEDC000000</t>
  </si>
  <si>
    <t>DESARMADOR DE CAJA    -- GI13909 --</t>
  </si>
  <si>
    <t>MIIPDEPL000000</t>
  </si>
  <si>
    <t>DESARMADOR PLANO    -- GI11028 --</t>
  </si>
  <si>
    <t>MIIPDEPL010101</t>
  </si>
  <si>
    <t>DESARMADOR PLANO BARRA CUADRADA 5/16" X 8" MARCA TRUPER CLAVE 14164 -- DEP5168C --</t>
  </si>
  <si>
    <t>MIIPDEGP040000</t>
  </si>
  <si>
    <t>DESARMADOR PLANO DE GOLPE DE 3/8" X 10"   -- DEGP3810 --</t>
  </si>
  <si>
    <t>MIIPDEGP050100</t>
  </si>
  <si>
    <t>DESARMADOR PLANO DE GOLPE DE 5/16" X 8" MARCA TRUPER  -- DEGP5168 --</t>
  </si>
  <si>
    <t>MIIPDECG020503</t>
  </si>
  <si>
    <t>DESARMADOR PUNTA DE CRUZ BARRA REDONDA Ø 1/4" X 4 1/4" CODIGO 9684   -- DEBR144149684 --</t>
  </si>
  <si>
    <t>MIIPDEPC020000</t>
  </si>
  <si>
    <t>DESARMADOR PUNTA DE CRUZ CON LONGITUD DE 4" A 5"   -- GI13086 --</t>
  </si>
  <si>
    <t>MIIPDECG020202</t>
  </si>
  <si>
    <t>DESARMADOR PUNTA DE CRUZ DEL NUMERO 3 CODIGO 9686   -- DEGP39686 --</t>
  </si>
  <si>
    <t>MIIPDECG030604</t>
  </si>
  <si>
    <t>DESARMADOR PUNTA ESTANDAR BARRA REDONDA Ø 1/4" X 4" CODIGO 9604   -- DEST1449604 --</t>
  </si>
  <si>
    <t>MIQUDEMU070000</t>
  </si>
  <si>
    <t>DESENGRASANTE MULTIUSOS CESCO 255   -- DEMS255 --</t>
  </si>
  <si>
    <t>MIQUDEME061003</t>
  </si>
  <si>
    <t>DESENGRASANTE PARA MECANICO Y SISTEMAS ELECTRICOS SIN SOLVENTE CLORADO (SOLVEX -SC) MARCA MAQUISA (PRESENTACION 25 LITROS) -- GI14300 --</t>
  </si>
  <si>
    <t>MIIPDH00000200</t>
  </si>
  <si>
    <t>DESHEBRADOR   MARCA BARRILITO  -- DESHBA --</t>
  </si>
  <si>
    <t>MIQUDS37000100</t>
  </si>
  <si>
    <t>DESINCRUSTANTE ALL37    -- ALL37 --</t>
  </si>
  <si>
    <t>MIDSCZ00000100</t>
  </si>
  <si>
    <t>DESINFECTANTE PARA CALZADO  EN AEROSOL  -- DSCZAE --</t>
  </si>
  <si>
    <t>MVLADE00980000</t>
  </si>
  <si>
    <t>DESLIZADOR DE NYLON  Ø 50 mm -- DEN50</t>
  </si>
  <si>
    <t>MLEADE010100Q5</t>
  </si>
  <si>
    <t>DESLIZADOR DOBLE DE 44 X 16 mm  DE PLASTICO COLOR BLANCO - "HAFELE 650_05_716"</t>
  </si>
  <si>
    <t>MLEADEI200G200</t>
  </si>
  <si>
    <t>DESLIZADOR PARA PERSIANA  RAUVOLET METALLIC LINE (No. DE ARTICULO 779894-001) COLOR GRIS REHAU (BOLSA CON 1000 PIEZAS)</t>
  </si>
  <si>
    <t>MIMCDM00000001</t>
  </si>
  <si>
    <t>DESMAGNETIZADOR    MODELO 900-315 115 VCA, PHASE II -- DEMG900 --</t>
  </si>
  <si>
    <t>MIMCDEAM010101</t>
  </si>
  <si>
    <t>DESODORANTE AMBIENTAL EN AEROSOL MARCA AIRWICK PRESENTACION 325 gr -- DEAMAE --</t>
  </si>
  <si>
    <t>MIMCDEML000000</t>
  </si>
  <si>
    <t>DESODORANTE MEDIA LUNA    -- DESO --</t>
  </si>
  <si>
    <t>MLEELA15150000</t>
  </si>
  <si>
    <t>DETECTOR DE BILLETES FALSOS 4 W, 60 HZ, CODIGO: 48400,  CLAVE: DBF-6, INCLUYE LAMPARA UV DIAMETRO T5   -- "DBFBNLUV""</t>
  </si>
  <si>
    <t>MIMCDEPO000103</t>
  </si>
  <si>
    <t>DETERGENTE EN POLVO  MARCA ROMA (PRESENTACION CAJA DE 10 BOLSAS DE 1 Kg) -- "DTRO" --</t>
  </si>
  <si>
    <t>MIIPDIEE010100</t>
  </si>
  <si>
    <t>DIELECTRICO PARA EQUIPO ENERGIZADO DYLEK NF CODIGO 4417 PRESENTACION 404 g MARCA: CERTIFED  -- GI15712 --</t>
  </si>
  <si>
    <t>MIIPDTMR010001</t>
  </si>
  <si>
    <t>DIENTE PARA MAQUINA RECTA NUMERO 12 BROTHER  SL-755-5A -- DIPR12SL755 --</t>
  </si>
  <si>
    <t>MIIPDTMR010002</t>
  </si>
  <si>
    <t>DIENTE PARA MAQUINA RECTA NUMERO 12 BROTHER  SL-755-5A, SERIE 10033400-1 -- DIPR12SL75510 --</t>
  </si>
  <si>
    <t>MERPDI00580006</t>
  </si>
  <si>
    <t>DIFUSOR  LARGO 300 mm  ACRILICO TRASLUCIDO -- LNVDI</t>
  </si>
  <si>
    <t>MIMCDFDG010000</t>
  </si>
  <si>
    <t>DIFUSOR DE GAS WM-R404-3   -- DIFGAS --</t>
  </si>
  <si>
    <t>MVLPDI20I10006</t>
  </si>
  <si>
    <t>DIFUSOR EXTRUIDO LARGO 1830 mm  ACRILICO TRASLUCIDO -- LNVYD6</t>
  </si>
  <si>
    <t>MVLPDI20570006</t>
  </si>
  <si>
    <t>DIFUSOR EXTRUIDO LARGO 2600 mm  ACRILICO TRASLUCIDO - ""LNVYD"""</t>
  </si>
  <si>
    <t>MIMCDFLN020000</t>
  </si>
  <si>
    <t>DIFUSOR LINCON KP2746-1   -- DIFKP2746LN --</t>
  </si>
  <si>
    <t>MIMCDFAM000100</t>
  </si>
  <si>
    <t>DIFUSOR PARA LAMPARA ADITIVOS METALICOS 400 WATT  EN ACRILICO  -- DIFLAM400 --</t>
  </si>
  <si>
    <t>MVLQDI00004000</t>
  </si>
  <si>
    <t>DILUYENTE   D-8000.60 PARA NITROLACA  - "D800060"</t>
  </si>
  <si>
    <t>MVLQDI00020000</t>
  </si>
  <si>
    <t>DILUYENTE  UD-1002.60   - "UD100260"</t>
  </si>
  <si>
    <t>MIIQDI21000000</t>
  </si>
  <si>
    <t>DILUYENTE AMERICANO PARA NITRO D-8000.60     - "DIANI800060"</t>
  </si>
  <si>
    <t>MVLQDI04000600</t>
  </si>
  <si>
    <t>DILUYENTE DILUSAYER  (UD-1000.60)  - ""UD-1000"""</t>
  </si>
  <si>
    <t>MIQUDYPM040000</t>
  </si>
  <si>
    <t>DILUYENTE PARA MANCHAS TS-1020.60   -- TS1020 --</t>
  </si>
  <si>
    <t>MVLQDI19002900</t>
  </si>
  <si>
    <t>DILUYENTE PARA NITROLACA  (D-0450.60)  - "D-0450"</t>
  </si>
  <si>
    <t>MIQUDYPN030000</t>
  </si>
  <si>
    <t>DILUYENTE PARA NITROLACA D-0450.60   -- D-0450 --</t>
  </si>
  <si>
    <t>MVLQDI06000800</t>
  </si>
  <si>
    <t>DILUYENTE PARA POLIESTER  (D-400.60) - D-0400</t>
  </si>
  <si>
    <t>MIQUDYPR010000</t>
  </si>
  <si>
    <t>DILUYENTE PARA RODILLOS D-0215   -- D-0215 --</t>
  </si>
  <si>
    <t>MIQUDYUR100000</t>
  </si>
  <si>
    <t>DILUYENTE PARA URECRYL UD-2200   -- UD-2200 --</t>
  </si>
  <si>
    <t>MIIPDIAC120100</t>
  </si>
  <si>
    <t>DISCO ABRASIVO DE CORTE DE 12" X 3/32" X 1" PFERD 80-T300-3,0 A36 K 5G-STUD  -- DIACO12332 --</t>
  </si>
  <si>
    <t>MVLADC02000000</t>
  </si>
  <si>
    <t>DISCO ABRASIVO RECONECTABLE GRANO 400 ÓXIDO DE ALUMINIO P400    - "DISCP400"</t>
  </si>
  <si>
    <t>MIIPDICM020006</t>
  </si>
  <si>
    <t>DISCO CORTE DE METAL 4 1/2” X 0.040" X 7/8”   CODIGO 499719 -- GI15216 --</t>
  </si>
  <si>
    <t>MIIPDC00280000</t>
  </si>
  <si>
    <t>DISCO DE CORTE  300 X 2.2 X 25.4 mm MODELO 583   -- DIACO --</t>
  </si>
  <si>
    <t>MIIPDICI160900</t>
  </si>
  <si>
    <t>DISCO DE CORTE HSS CON RECUBRIMIENTO BLACKFACE DE Ø 300 X 2.5 X 32 mm MARCA JULIA  -- DICM5302532 --</t>
  </si>
  <si>
    <t>MIIPDICI150013</t>
  </si>
  <si>
    <t>DISCO DE CORTE PARA ACERO INOXIDABLE DE 14" X 3/32" C-746  CODIGO 02-746 -- DIAICOC14332 --</t>
  </si>
  <si>
    <t>MVLADC06000000</t>
  </si>
  <si>
    <t>DISCO DE ESPONJA • MARCA3M P5000 TRIZACT DE 6" Ø    - "DISCP5000"</t>
  </si>
  <si>
    <t>MVLADC05000000</t>
  </si>
  <si>
    <t>DISCO DE ESPUMA GRANO • MARCA3M P3000 DE 6" Ø   - "DISCP3000"</t>
  </si>
  <si>
    <t>MIIPDIFA140011</t>
  </si>
  <si>
    <t>DISCO DE FIBRA DE ALGODON DE 3" X 1/8" X 1/4"  CLAVE C-451 -- DIFA31814 --</t>
  </si>
  <si>
    <t>MIIPDISF000014</t>
  </si>
  <si>
    <t>DISCO DE LIJA AUTOADHERIBLE CON SISTEMA DE FIJACION VELCRO   CLAVE 1458 -- DILASFV1458 --</t>
  </si>
  <si>
    <t>MIIPDILD160020</t>
  </si>
  <si>
    <t>DISCO DE LIJA AUTOADHERIBLE DE OXIDO DE ALUMINIO CERAMICO GRANO 120  CLAVE 2033 -- DILADOAC --</t>
  </si>
  <si>
    <t>MIIPDILV092933</t>
  </si>
  <si>
    <t>DISCO DE LIJA CON VELCRO Ø 125 mm X 5" GRANO 400 CLAVE 2789 -- DILV1255 --</t>
  </si>
  <si>
    <t>MIIPDILV143644</t>
  </si>
  <si>
    <t>DISCO DE LIJA CON VELCRO Ø 6" GRADO 120 CLAVE 2033 -- DILV2033 --</t>
  </si>
  <si>
    <t>MIIADC0900001K</t>
  </si>
  <si>
    <t>DISCO DE LIJA GOLD C/PEGAMENTO 6" GR-180, PSA 1707 - "DL1707"</t>
  </si>
  <si>
    <t>MIIADC0900001J</t>
  </si>
  <si>
    <t>DISCO DE LIJA GOLD C/PEGAMENTO 6" GR-80, PSA 1704 - "DL1704"</t>
  </si>
  <si>
    <t>MLEADC11020000</t>
  </si>
  <si>
    <t>DISCO DE LIJA TRIZACT AUSTROMEX 5" DE 600   - "DISTZ56"</t>
  </si>
  <si>
    <t>MLEADC11050000</t>
  </si>
  <si>
    <t>DISCO DE LIJA TRIZACT AUSTROMEX 5" DE GRADO 1200   - "DISTZ512"</t>
  </si>
  <si>
    <t>MLEADC11030000</t>
  </si>
  <si>
    <t>DISCO DE LIJA TRIZACT AUSTROMEX 5" DE GRADO 1500   - "DISTZ515"</t>
  </si>
  <si>
    <t>MLEADC11040000</t>
  </si>
  <si>
    <t>DISCO DE LIJA TRIZACT AUSTROMEX 5" DE GRADO 2000   - "DISTZ520"</t>
  </si>
  <si>
    <t>MLEADC11060000</t>
  </si>
  <si>
    <t>DISCO DE LIJA TRIZACT AUSTROMEX 5" DE GRADO 3000   - "DISTZ530"</t>
  </si>
  <si>
    <t>MVLADC04000000</t>
  </si>
  <si>
    <t>DISCO DE LIJADO GRANO DE LACA TRANSPARENTE • MARCA3M P1500    - "DISCP1500"</t>
  </si>
  <si>
    <t>MVLADC01000000</t>
  </si>
  <si>
    <t>DISCO DE LIJADO LIMPIO 236U 5 PULGADAS P220 • MARCA3M • MODELO60440139263    - "DISCP220"</t>
  </si>
  <si>
    <t>MVLADC03000000</t>
  </si>
  <si>
    <t>DISCO DE LIJADO LIMPIO 360L 5 PULGADAS P800 • MARCA3M • MODELO60440139156    - "DISCP800"</t>
  </si>
  <si>
    <t>MLEADC1001002C</t>
  </si>
  <si>
    <t>DISCO DE TITANIO PARA CORTE DE TUBULAR Ø 350 X 2.5 X 32 mm  Z=220 t=5 HSS-DMAS - "STIT350X2.5X32"</t>
  </si>
  <si>
    <t>MIIPDIDV140913</t>
  </si>
  <si>
    <t>DISCO DE VELLON DE Ø 125 X 22.2 mm MARCA METABO CODIGO 20WDISCD010MT -- DIVL125222 --</t>
  </si>
  <si>
    <t>MIIPDILA040004</t>
  </si>
  <si>
    <t>DISCO LAMINADO DE 4 1/2" X 7/8"  GRADO 40 MODELO 712 ZA-40B CODIGO 167922 -- DID2440 --</t>
  </si>
  <si>
    <t>MIIPDILA040005</t>
  </si>
  <si>
    <t>DISCO LAMINADO DE 4 1/2" X 7/8"  GRADO 60 MODELO 717 ZA-60B CODIGO 167953 -- DID24 --</t>
  </si>
  <si>
    <t>MIIPDILA110813</t>
  </si>
  <si>
    <t>DISCO LAMINADO DE 4 1/2" X 7/8" GRADO 40 CLAVE 2716 MARCA TENAZIT -- DIL4127840T--</t>
  </si>
  <si>
    <t>MIIPDILA110610</t>
  </si>
  <si>
    <t>DISCO LAMINADO DE 4 1/2" X 7/8" GRADO 40 CLAVE D2-2988 -- DIL4127840 --</t>
  </si>
  <si>
    <t>MIIPDILA110712</t>
  </si>
  <si>
    <t>DISCO LAMINADO DE 4 1/2" X 7/8" GRADO 60 CLAVE 1762 -- DIL4127860 --</t>
  </si>
  <si>
    <t>MIIPDILA110711</t>
  </si>
  <si>
    <t>DISCO LAMINADO DE 4 1/2" X 7/8" GRADO 60 CLAVE D2-2989 -- DIL4127860 --</t>
  </si>
  <si>
    <t>MIIPDILA110812</t>
  </si>
  <si>
    <t>DISCO LAMINADO DE 4 1/2" X 7/8" GRADO 80 CLAVE D2-2990 -- DIL4127880 --</t>
  </si>
  <si>
    <t>MIIPDILA030002</t>
  </si>
  <si>
    <t>DISCO LAMINADO DE 7" x 7/8"  CLAVE 714 ZA-40B CODIGO 167946 PFERD-- DID714 --</t>
  </si>
  <si>
    <t>MIIPDILA030003</t>
  </si>
  <si>
    <t>DISCO LAMINADO DE 7" x 7/8"  CLAVE 721 ZA-60B CODIGO 167977 -- DID721 --</t>
  </si>
  <si>
    <t>MIIPDILF050600</t>
  </si>
  <si>
    <t>DISCO LAMINADO FLEXIBLE DE 115 X 22.2 mm A 13300 RPM GRADO 40 CODIGO BARRAS 182337 MARCA WURTH No. ARTICULO 0578711540 --  GI15218--</t>
  </si>
  <si>
    <t>MIIPDILF050700</t>
  </si>
  <si>
    <t>DISCO LAMINADO FLEXIBLE DE 115 X 22.2 mm A 13300 RPM GRADO 60 CODIGO 2229 -- GI15217 --</t>
  </si>
  <si>
    <t>MIIPDILF060707</t>
  </si>
  <si>
    <t>DISCO LAMINADO FLEXIBLE DE 115 X 22.2 mm A 13300 RPM GRADO 60 CODIGO 2978 -- DILF2978 --</t>
  </si>
  <si>
    <t>MIIPDILV130810</t>
  </si>
  <si>
    <t>DISCO LIJA VELCRO DE 4 1/2" GR-1200 CLAVE C-2791 -- DILV4121200 --</t>
  </si>
  <si>
    <t>MIIPDILV130408</t>
  </si>
  <si>
    <t>DISCO LIJA VELCRO DE 4 1/2" GR-400 CLAVE C-2789 -- DILV412400 --</t>
  </si>
  <si>
    <t>MIIPDILV130509</t>
  </si>
  <si>
    <t>DISCO LIJA VELCRO DE 4 1/2" GR-600 CLAVE C-2790 -- DILV412600 --</t>
  </si>
  <si>
    <t>MIIPDIMC130009</t>
  </si>
  <si>
    <t>DISCO METALICO PARA CORTE DE TUBULAR Ø 300 X 2.5 X 32 mm Z=220 t=4  MODELO HSS-DMO5 -- DMCT3002532 --</t>
  </si>
  <si>
    <t>MIIPDIMC100300</t>
  </si>
  <si>
    <t>DISCO METALICO PARA CORTE DE TUBULAR Ø 350 X 2.5 X 32 mm Z=220 t=5 HSS-DMAS  -- DMCT3502532 --</t>
  </si>
  <si>
    <t>MIIPDICM122019</t>
  </si>
  <si>
    <t>DISCO PARA CORTE DE METAL CON RECUBRIMIENTO BLACKFACE Ø 315 X 2.5 X 32 mm MARCA JULIA HSS-DMo5 -- DICM3152532 --</t>
  </si>
  <si>
    <t>MIIPDIPD020000</t>
  </si>
  <si>
    <t>DISCO PARA DESBASTE T27 381   -- DID27 --</t>
  </si>
  <si>
    <t>MIIPDPJL000000</t>
  </si>
  <si>
    <t>DISPENSADOR PARA JABON LIQUIDO PARA MANOS    -- DIJLMAN --</t>
  </si>
  <si>
    <t>MIIPDPPH000000</t>
  </si>
  <si>
    <t>DISPENSADOR PARA PAPEL HIGIENICO JUMBO    -- DIPPH --</t>
  </si>
  <si>
    <t>MIIPDPTL000000</t>
  </si>
  <si>
    <t>DISPENSADOR PARA TOALLAS INTERDOBLADAS    -- DITLID --</t>
  </si>
  <si>
    <t>MLEPDV00I40051</t>
  </si>
  <si>
    <t>DIVISOR DE 435 X 1597 mm EN ACRILICO CRISTAL 6 mm CON 3 BARRENOS DE Ø 3/8" LATERALES Y 2 DE Ø 5/16" INFERIORES, 1 SAQUE INFERIOR DE 20 X 75 mm Y 1 SUPERIOR DE 20 X 38 mm, 1 RADIO SUPERIOR DE 328 mm Y 1 INFERIOR DE 155 mm CON DESNIVEL DE 10 mm - "MSTPB-DB"</t>
  </si>
  <si>
    <t>MLEEDA03030000</t>
  </si>
  <si>
    <t>DUAL ARM FOR 10" TO 27" MONITOR SUPPORTS TWO LCD FLAT PANEL DISPLAY AT THE SAME HEIGHT (ITEM No D7D) -- DA1027S2FP</t>
  </si>
  <si>
    <t>MVLREC00000000</t>
  </si>
  <si>
    <t>ECOPIEL -- ECOPIEL</t>
  </si>
  <si>
    <t>D4042</t>
  </si>
  <si>
    <t xml:space="preserve">ACABADO TEXTIL SERENITY </t>
  </si>
  <si>
    <t>D4044</t>
  </si>
  <si>
    <t xml:space="preserve">ACABADO TEXTIL MARRON </t>
  </si>
  <si>
    <t>D4046</t>
  </si>
  <si>
    <t xml:space="preserve">ACABADO TEXTIL SKYLIGHT </t>
  </si>
  <si>
    <t>D489</t>
  </si>
  <si>
    <t xml:space="preserve">ACABADO TEXTIL NEW IVORY </t>
  </si>
  <si>
    <t>D811</t>
  </si>
  <si>
    <t xml:space="preserve">ACABADO TEXTIL PANTERA LIGTH NEGRO </t>
  </si>
  <si>
    <t>MVLAKA00170000</t>
  </si>
  <si>
    <t>EH END CAP FOR FLOATING INSTALLATION PROFILE PR-EH-304 CUBIC   -</t>
  </si>
  <si>
    <t>MVLAKA00200000</t>
  </si>
  <si>
    <t>EH POWER SUPPLUY FOR ACM SHELVES PR-EH-400 CUBIC   -</t>
  </si>
  <si>
    <t>MLEABR10000000</t>
  </si>
  <si>
    <t>EH STRAIGHT FRONT ARM (Ø25 mm X 300 mm), MAX 20 KG    - "PR-EH-322"</t>
  </si>
  <si>
    <t>MLEXBA000000E5</t>
  </si>
  <si>
    <t>EINSELTRAGSTANGE  260x600 CHROM - PART N° 70301001 - "70301001"</t>
  </si>
  <si>
    <t>MVLXEJ03030G47</t>
  </si>
  <si>
    <t>EJE DE GIRO DE Ø 5/8 MAQUINADO PARA JALADERA EN COLD ROLLED - "EXSUOL-EJE"</t>
  </si>
  <si>
    <t>MVLXEJ02020047</t>
  </si>
  <si>
    <t>EJE DE GIRO PARA GONDOLA DE 83 mm DE LARGO Y Ø12 mm, CUERDA DE 3/8"  X 37 mm Y TOPE DE Ø1"  EN COLD ROLLED -- ADJ12</t>
  </si>
  <si>
    <t>MVLXEJ01010047</t>
  </si>
  <si>
    <t>EJE PARA VOLANTE DE ARCHIVERO MOVIL DE 100 mm DE LARGO, CON DOS ESCALONES DE Ø 20 mm, DE 12 mm Y 55 mm DE LONGITUD DE AJUSTE DE BALERO,  Ø 25.4 mm PARA CATARINA Y RANURA PARA CUÑA DE 3/16" X 33 mm DE LONGITUD  EN COLD ROLLED GALVANIZADO - "QME1P"</t>
  </si>
  <si>
    <t>MVLAKA00160000</t>
  </si>
  <si>
    <t>ELECTRIFIED EH PROFILE FOR 19 mm WOODEN PANEL (FLOATING INSTALLATION) PR-EH-455   -</t>
  </si>
  <si>
    <t>MIIPELD9090000</t>
  </si>
  <si>
    <t>ELECTRODO CON DOBLEZ A 90° 1107 RAM 01.e.1111   -- EL90D01 --</t>
  </si>
  <si>
    <t>MIIPELC4110006</t>
  </si>
  <si>
    <t>ELECTRODO CON DOBLEZ CORTO A 45°   MODELO 197507 -- EL45C --</t>
  </si>
  <si>
    <t>MIIPELL4000001</t>
  </si>
  <si>
    <t>ELECTRODO CON DOBLEZ LARGO A 45°   MODELO 197508 -- EL08 --</t>
  </si>
  <si>
    <t>MIIPELM1010000</t>
  </si>
  <si>
    <t>ELECTRODO CONO MORSE 1 CON DOBLES 45°  CODIGO 19-7508 -- EL45M1 --</t>
  </si>
  <si>
    <t>MIIPELM1050002</t>
  </si>
  <si>
    <t>ELECTRODO CONO MORSE 1 TIPO Z LARGO MODELO 19-2508C -- GI12842 --</t>
  </si>
  <si>
    <t>MIIPELCM110000</t>
  </si>
  <si>
    <t>ELECTRODO DE CABEZA MOVIL CONO MORSE 1 # 16-2313   -- ELCMM216 --</t>
  </si>
  <si>
    <t>MIIPELTU080000</t>
  </si>
  <si>
    <t>ELECTRODO DE TUNGSTENO 10 EACH TT-T332-G2-7 3/32" X 7"   -- ELTG10 --</t>
  </si>
  <si>
    <t>MIIPELRE000003</t>
  </si>
  <si>
    <t>ELECTRODO RECTO   MODELO 3217 -- ER17 --</t>
  </si>
  <si>
    <t>MIIPELZL000004</t>
  </si>
  <si>
    <t>ELECTRODO TIPO Z CORTO MODELO 19-2507 -- EL07 --</t>
  </si>
  <si>
    <t>MLEQSO03010000</t>
  </si>
  <si>
    <t>ELECTROLITO A BASE DE ADITIVO E338 PARA LIMPIEZA ELETROQUIMICA CLAVE 2523   - "E3382523"</t>
  </si>
  <si>
    <t>MIMCENTS000100</t>
  </si>
  <si>
    <t>ELECTRONIVEL PARA TANAUE ELEVADO Y CISTERNA  PARA BOMBA DE 1 HP  -- ENTECSB1 --</t>
  </si>
  <si>
    <t>MIMCEVDS030000</t>
  </si>
  <si>
    <t>ELECTROVALVULA DOBLE SOLENOIDE GKG-5/3-1/4-S8-110 V NC (5 ENTRADAS, 3 POSICIONES ROSCA Ø 1/4" NPT, 5 BAR, 1000 l/min   -- EVDS53145BNC --</t>
  </si>
  <si>
    <t>MIMCEVDS040000</t>
  </si>
  <si>
    <t>ELECTROVALVULA DOBLE SOLENOIDE GKG-5/3-1/4-S8-110 V NO (5 ENTRADAS, 3 POSICIONES ROSCA Ø 1/4" NPT, 5 BAR, 1000 l/min   -- EVDS53145BNO --</t>
  </si>
  <si>
    <t>MIMCEVNM050300</t>
  </si>
  <si>
    <t>ELECTROVALVULA NEUMATICA 5 VIAS (E4) MARCA MORREL  -- EVN5VM --</t>
  </si>
  <si>
    <t>MIMCEVSM010100</t>
  </si>
  <si>
    <t>ELECTROVALVULA SIMPLE 6K6-512-114-110 VAC SOLENOIDE 5 ENTRADAS 2 POSICIONES MONOESTABLES ROSCA 1/4" NPT  -- EVSS6K65E --</t>
  </si>
  <si>
    <t>MIMCELTE010000</t>
  </si>
  <si>
    <t>ELEMENTO TERMICO B-88   -- ELTERB88 --</t>
  </si>
  <si>
    <t>MVLEEM00A80013</t>
  </si>
  <si>
    <t>ELIMINADOR  DE 12 VOLT, 1.25 AMPER  COLOR NEGRO</t>
  </si>
  <si>
    <t>MIIPEPVP000000</t>
  </si>
  <si>
    <t>EMPAQUE DE TEFLON PARA VASO ALTA PRESION    -- GI14958 --</t>
  </si>
  <si>
    <t>MVLPEQ01010000</t>
  </si>
  <si>
    <t>EMPAQUE LATERAL PEQUEÑO CODIGO IEFE 1015-u23 EN ROLLO DE 50 M -- EMP1015U23</t>
  </si>
  <si>
    <t>MIMCEPPP010001</t>
  </si>
  <si>
    <t>EMPAQUE PISTON PRINCIPAL Ø 26.5  CON ANILLO DE TEFLON -- EMPP265AT --</t>
  </si>
  <si>
    <t>MPPEEL03040013</t>
  </si>
  <si>
    <t>EMPOTRADO LAMPARA HALOGENO 35 WATT COLOR NEGRO -- BEM3</t>
  </si>
  <si>
    <t>MPPEEL03050005</t>
  </si>
  <si>
    <t>EMPOTRADO LAMPARA HALOGENO 50 WATT  COLOR BLANCO MARCA CONSTRULITA - ""EL50NE"""</t>
  </si>
  <si>
    <t>MLEEEL03057716</t>
  </si>
  <si>
    <t>EMPOTRADO LAMPARA HALOGENO 50 WATT MODELO EI-135-BL (MARCA JERSEN) COLOR BLANCO -- "BEM50BJ"</t>
  </si>
  <si>
    <t>MLEEEN01010000</t>
  </si>
  <si>
    <t>ENCHUFE TRES POLOS, CON ABRAZDERA DE 15 A 125 V   - "ENC3P"</t>
  </si>
  <si>
    <t>MVLAKA00210000</t>
  </si>
  <si>
    <t>END CAPS (PAIR) CODE 22140.05   -</t>
  </si>
  <si>
    <t>MIQUESCR090000</t>
  </si>
  <si>
    <t>ENDURESAYER CRISTAL UC-2050   -- UC-2050 --</t>
  </si>
  <si>
    <t>MIIPEF00010001</t>
  </si>
  <si>
    <t>ENFRIADOR Y CALENTADOR DE AGUA  MARCA LG  -- ENCAA --</t>
  </si>
  <si>
    <t>MIIPENPL000101</t>
  </si>
  <si>
    <t>ENGRANAJE PLANETARIO  BOSCH WH005 2-609-110-493 -- EPTB001 --</t>
  </si>
  <si>
    <t>MIIPENPT000204</t>
  </si>
  <si>
    <t>ENGRANAJE PLANETARIO PARA TALADRO  MAKITA MODELO 6337D No DE PARTE 125160-8 -- EPTM63378 --</t>
  </si>
  <si>
    <t>MIIPENPL000002</t>
  </si>
  <si>
    <t>ENGRANAJE PLANETARIO PARA TALADRO MARCA BOSCH GRS 14-4-2   No PARTE 19186602609110493 -- GI16505 --</t>
  </si>
  <si>
    <t>MIIPENRA000201</t>
  </si>
  <si>
    <t>ENGRAPADORA CON RAFAGA  MARCA SENCO MODELO SFW 10XP -- ESSFW10R --</t>
  </si>
  <si>
    <t>MIIPENNS000002</t>
  </si>
  <si>
    <t>ENGRAPADORA NEUMATICA SENCO PARA ALAMBRE FINO   MODELO SGW10XP -- ENNESAF --</t>
  </si>
  <si>
    <t>MVLREF11906152</t>
  </si>
  <si>
    <t>ENSAMBLE DE ESPUMA FLEXIBLE DE POLIURETANO MIXTA DE 548 X 518 mm ESPESOR DE 96 mm COMPUESTA POR UNA ESPUMA AGLUTINADA ESPESOR 30 mm DE 50 KG Y UNA ESPUMA DE ESPESOR 66 mm DE 35 KG - "SIPOMA-EEM"</t>
  </si>
  <si>
    <t>MVLREF11896051</t>
  </si>
  <si>
    <t>ENSAMBLE DE ESPUMA FLEXIBLE DE POLIURETANO MIXTA DE 578 X 158 mm ESPESOR DE 58 mm COMPUESTA POR UNA ESPUMA AGLUTINADA ESPESOR 25 mm DE 50 KG Y UNA ESPUMA DE ESPESOR 33 mm DE 35 KG FIRME - "SIPOMA-EDM"</t>
  </si>
  <si>
    <t>MIIPEBGA000001</t>
  </si>
  <si>
    <t>ENSAMBLE GATILLO PARA ANTORCHA   CODIGO PSS21002 -- ENGA1002 --</t>
  </si>
  <si>
    <t>MVLMCU195700M1</t>
  </si>
  <si>
    <t>ENTREPAÑO PARA TARJA DE 1045 X 533 X 51 mm  EN SUPERFICIE SOLIDA GLACIER WHITE - "TARJA-CENT"</t>
  </si>
  <si>
    <t>MIIPEVTE010001</t>
  </si>
  <si>
    <t>ENVASE CON TAPA TIPO EMBUDO DE 120 ml  DE PLASTICO -- ENTPE120 --</t>
  </si>
  <si>
    <t>MIIPEVPL020000</t>
  </si>
  <si>
    <t>ENVASE PLASTICO BOCA ANCHA DE 12 cm CAPACIDAD 1/2 Kg  -- ENPBA12 --</t>
  </si>
  <si>
    <t>MIIPEVPL030000</t>
  </si>
  <si>
    <t>ENVASE PLASTICO BOCA ANCHA DE 24 cm CAPACIDAD 2 Kg  -- ENPBA24 --</t>
  </si>
  <si>
    <t>MIIPENPM010100</t>
  </si>
  <si>
    <t>ENVASE PLASTICO TIPO MAMILA PARA PEGAMENTO CAPACIDAD 500 grs  -- ENPMPE500 --</t>
  </si>
  <si>
    <t>MIIPEVRP030000</t>
  </si>
  <si>
    <t>ENVASE REDONDO DE POLIETILENO PARA 1 LITRO   -- ENRP01 --</t>
  </si>
  <si>
    <t>MIIPEVRP020000</t>
  </si>
  <si>
    <t>ENVASE REDONDO DE POLIETILENO PARA 1/2 LITRO   -- ENRP12 --</t>
  </si>
  <si>
    <t>MIIPEVRP040000</t>
  </si>
  <si>
    <t>ENVASE REDONDO DE POLIETILENO PARA 2 LITRO   -- ENRP02 --</t>
  </si>
  <si>
    <t>MIIPEVRP050000</t>
  </si>
  <si>
    <t>ENVASE REDONDO DE POLIETILENO PARA 4 LITRO   -- ENRP04 --</t>
  </si>
  <si>
    <t>MLEPLO02H600H7</t>
  </si>
  <si>
    <t>ENVOLVENTE DE 3030 X 107 mm  EN VINIL AZUL PMS 2748, MARCA 3M SCOTCHCAL, LINEA 3650-37 (SAPPHIRE BLUE) - "ASULO8071EN"</t>
  </si>
  <si>
    <t>MLEPLO02H900H7</t>
  </si>
  <si>
    <t>ENVOLVENTE DE 3090 X 107 mm  EN VINIL AZUL PMS 2748, MARCA 3M SCOTCHCAL, LINEA 3650-37 (SAPPHIRE BLUE) - "ASULO8371EN"</t>
  </si>
  <si>
    <t>MLEPLO020200H7</t>
  </si>
  <si>
    <t>ENVOLVENTE DE 3150 X 107 mm  EN VINIL AZUL PMS 2748, MARCA 3M SCOTCHCAL, LINEA 3650-37 (SAPPHIRE BLUE) - "ASULO8671EN"</t>
  </si>
  <si>
    <t>MLEPLO020400H7</t>
  </si>
  <si>
    <t>ENVOLVENTE DE 3450 X 107 mm  EN VINIL AZUL PMS 2748, MARCA 3M SCOTCHCAL, LINEA 3650-37 (SAPPHIRE BLUE) - "ASULO10171EN"</t>
  </si>
  <si>
    <t>MLEPLO020500H7</t>
  </si>
  <si>
    <t>ENVOLVENTE DE 3470 X 107 mm  EN VINIL AZUL PMS 2748, MARCA 3M SCOTCHCAL, LINEA 3650-37 (SAPPHIRE BLUE) - "ASULO10271EN"</t>
  </si>
  <si>
    <t>MLEPLO02H700H7</t>
  </si>
  <si>
    <t>ENVOLVENTE DE 3770 X 107 mm  EN VINIL AZUL PMS 2748, MARCA 3M SCOTCHCAL, LINEA 3650-37 (SAPPHIRE BLUE) - "ASULO11771EN"</t>
  </si>
  <si>
    <t>MLEPLO020300H7</t>
  </si>
  <si>
    <t>ENVOLVENTE DE 4130 X 107 mm  EN VINIL AZUL PMS 2748, MARCA 3M SCOTCHCAL, LINEA 3650-37 (SAPPHIRE BLUE) - "ASULO13571EN"</t>
  </si>
  <si>
    <t>MLEPLO02H800H7</t>
  </si>
  <si>
    <t>ENVOLVENTE DE 4770 X 107 mm  EN VINIL AZUL PMS 2748, MARCA 3M SCOTCHCAL, LINEA 3650-37 (SAPPHIRE BLUE) - "ASULO16771EN"</t>
  </si>
  <si>
    <t>MIMCEPFO030003</t>
  </si>
  <si>
    <t>EPOXICO PARA FIBRA OPTICA   No. PARTE EPOTEK -- EPFO --</t>
  </si>
  <si>
    <t>MIMCEQCA010000</t>
  </si>
  <si>
    <t>EQUIPO DE CORTE Y ACCESORIOS PARA CONFECCION INDUSTRIAL   -- EQCCIN --</t>
  </si>
  <si>
    <t>MIMCEQOX000001</t>
  </si>
  <si>
    <t>EQUIPO DE OXICORTE   (INCOMPLETA F/UNA PZ) -- EQOXI --</t>
  </si>
  <si>
    <t>MIMCECTD010100</t>
  </si>
  <si>
    <t>ESCALERA TIPO TIJERA DOBLE ALTURA 1.83 m EN ALUMINIO  -- ETD183A --</t>
  </si>
  <si>
    <t>MIMCESCE000000</t>
  </si>
  <si>
    <t>MIIPECMI010000</t>
  </si>
  <si>
    <t>ESCOBA DE MIJO 8 HILOS   -- ESMT --</t>
  </si>
  <si>
    <t>MIMCESPL000000</t>
  </si>
  <si>
    <t>ESCOBETA PLASTICA    -- ESCPL --</t>
  </si>
  <si>
    <t>MIMCERAM000003</t>
  </si>
  <si>
    <t>ESCOBILLA DE CARBON PARA AMOLADORA BOSCH   No. REFERENCIA F000611019 (EN JUEGO) -- ECAMF611 --</t>
  </si>
  <si>
    <t>MIMCERTB000002</t>
  </si>
  <si>
    <t>ESCOBILLA DE CARBON PARA TALADRO MARCA BOSCH   No. RFERENCIA F00060029 (EN JUEGO) -- ECTBF0006 --</t>
  </si>
  <si>
    <t>MIMCERTB000001</t>
  </si>
  <si>
    <t>ESCOBILLA DE CARBON PARA TALADRO MARCA BOSCH 20-2RE PARA TALADRO PERCUTOR GSB 20-2  No. RFERENCIA 9618088985 F000 611 091 -- ECTB209618 --</t>
  </si>
  <si>
    <t>MIMCERTB000004</t>
  </si>
  <si>
    <t>ESCOBILLA DE CARBON PARA TALADRO MARCA BOSCH CODIGO 2 607 037 904 (EN JUEGO) -- ECTB2607 --</t>
  </si>
  <si>
    <t>MIIPEQ00020000</t>
  </si>
  <si>
    <t>ESCUADRA  DE 24"   -- GI12748 --</t>
  </si>
  <si>
    <t>MIIPEQCN040201</t>
  </si>
  <si>
    <t>ESCUADRA DE CANTERO DE 24" X 16" MARCA STANLEY MODELO 60X41cm -- ESCN2416 --</t>
  </si>
  <si>
    <t>MIIPEQPC010000</t>
  </si>
  <si>
    <t>ESCUADRA PARA CARPINTERO DE 12"   -- GI14423 --</t>
  </si>
  <si>
    <t>MIIPEQUC050002</t>
  </si>
  <si>
    <t>ESCUADRA UNIVERSAL 11 3/4 - 300 mm 1/2 mm Y 1/32" POR LADO  MODELO 9ME300  MARCA STARRET -- ESU9ME300 --</t>
  </si>
  <si>
    <t>MIIPEQUC030100</t>
  </si>
  <si>
    <t>ESCUADRA UNIVERSAL DE COMBINACION DE 300 mm (11 3/4") CON ESCALA DE 1/2 mm, 1/32" POR UN LADO  Y 1 mm, 1/64" POR EL LADO OPUESTO  MARCA STARET  -- ESUC12 --</t>
  </si>
  <si>
    <t>MIIPEQUN000000</t>
  </si>
  <si>
    <t>ESCUADRA UNIVERSAL MARCA STARRET LONGITUD 6" MODELO C11H64R   -- ESU --</t>
  </si>
  <si>
    <t>MIIPEQUN050100</t>
  </si>
  <si>
    <t>ESCUADRA UNIVERSAL PROFESIONAL DE 24 X 2" Y 16 X 1 1/2" MARCA STARRET  MODELO FS-24 -- ESUP242 --</t>
  </si>
  <si>
    <t>MVLEEC02060000</t>
  </si>
  <si>
    <t>MVLETE02030000</t>
  </si>
  <si>
    <t>MIIPES00642800</t>
  </si>
  <si>
    <t>ESMERIL (AMOLADORA)  GWS 24 - 230; 220 V, 60 Hz, 2100 W, 6500 RPM MARCA BOSCH  -- GI10117 --</t>
  </si>
  <si>
    <t>MIMCEP00190000</t>
  </si>
  <si>
    <t>ESPATULA  DEL NUMERO 3   -- GI12910 --</t>
  </si>
  <si>
    <t>MUNCES00B007B4</t>
  </si>
  <si>
    <t>ESPEJO  DE 360 X 765 mm ESPESOR 6 mm CANTOS PULIDOS; CON BISEL PERIMETRAL DE 10 mm - "CGLOES"</t>
  </si>
  <si>
    <t>MERCES00D10713</t>
  </si>
  <si>
    <t>ESPEJO  DE 585 X 375 mm ESPESOR 6 mm CANTOS PULIDOS - "CI2ES"</t>
  </si>
  <si>
    <t>MLECES00U30789</t>
  </si>
  <si>
    <t>ESPEJO  DE 600 X 1946 mm ESPESOR 6 mm CANTO PULIDO FORMA TRAPEZOIDAL CON CHAFLAN DE 34 mm PERIMETRAL HASTA UNA ALTURA DE 3 mm</t>
  </si>
  <si>
    <t>MLECES00011013</t>
  </si>
  <si>
    <t>ESPEJO  DE 676 X 870 mm ESPESOR 3 mm CANTOS PULIDOS - "SU-BS-ES3MM"</t>
  </si>
  <si>
    <t>MERCES00F10713</t>
  </si>
  <si>
    <t>ESPEJO  DE 735 X 375 mm ESPESOR 6 mm CANTOS PULIDOS - "CI7ES"</t>
  </si>
  <si>
    <t>MERCES00780713</t>
  </si>
  <si>
    <t>ESPEJO  DE 885 X 375 mm ESPESOR 6 mm CANTOS PULIDOS - "CI3ES"</t>
  </si>
  <si>
    <t>MLECES000107B4</t>
  </si>
  <si>
    <t>ESPEJO DE 302 X 312 mm ESPESOR 6 mm CANTOS PULIDOS; CON BISEL PERIMETRAL DE 10 mm -- GAB2619-ESP</t>
  </si>
  <si>
    <t>MLEAER0001G900</t>
  </si>
  <si>
    <t>ESPIGA DE RETENCION  MARCA HAFELE (No. DE CATALOGO 237.22.714) LONGITUD 9.5 mm</t>
  </si>
  <si>
    <t>MIMCEH00140600</t>
  </si>
  <si>
    <t>ESPIGA HEMBRA  Ø 1/4" PARA MANGUERA CON CUERDA Ø 1/4"  -- GI10265 --</t>
  </si>
  <si>
    <t>MIMCEHCO142300</t>
  </si>
  <si>
    <t>ESPIGA HEMBRA CONEXION RAPIDA Ø 1/4" (PARA AIRE)  -- CREH --</t>
  </si>
  <si>
    <t>MIMCEM00140600</t>
  </si>
  <si>
    <t>ESPIGA MACHO  Ø 1/4" PARA MANGUERA CON CUERDA Ø 1/4" NPT  -- GI10177 --</t>
  </si>
  <si>
    <t>MIMCEMCO142300</t>
  </si>
  <si>
    <t>ESPIGA MACHO CONEXION RAPIDA Ø 1/4" (PARA AIRE)  -- EP14MACRA --</t>
  </si>
  <si>
    <t>MMOREM10952408</t>
  </si>
  <si>
    <t>ESPUMA AL CORTE PARA COJIN DE 610 X 440 mm ESPESOR 25 mm DENSIDAD 50 Kg EN POLIURETANO SUPER FIRME -- ESM61442G50</t>
  </si>
  <si>
    <t>MIMCEU1C010000</t>
  </si>
  <si>
    <t>ESPUMA DE UN COMPONENTE 750 PU1/750   -- ESCOM750 --</t>
  </si>
  <si>
    <t>MIMCEU1C020101</t>
  </si>
  <si>
    <t>ESPUMA DE UN COMPONENTE PU1/500 MARCA FISCHER PRESENTACION DE 500 ml -- ESCOM500 --</t>
  </si>
  <si>
    <t>MANREF00743542</t>
  </si>
  <si>
    <t>ESPUMA FLEXIBLE  DE 110 X 950 mm ESPESOR DE 50 mm CON CORTE DIAGONAL, DENSIDAD 35 Kg EN POLIURETANO - "ANCORIÑ-ES"</t>
  </si>
  <si>
    <t>MTTREF00783043</t>
  </si>
  <si>
    <t>ESPUMA FLEXIBLE  DE 1188 X 588 mm ESPESOR 100 mm DENSIDAD 35 kg EN POLIURETANO FIRME - "TESDPAT-EA"</t>
  </si>
  <si>
    <t>MVLREF00524202</t>
  </si>
  <si>
    <t>ESPUMA FLEXIBLE  DE 1220 X 420 mm ESPESOR 80 mm DENSIDAD 35 Kg EN POLIURETANO - "TA44ATT-EPA"</t>
  </si>
  <si>
    <t>MMUREF00874748</t>
  </si>
  <si>
    <t>ESPUMA FLEXIBLE  DE 1505 X 368 mm ESPESOR DE 100 mm EN AGLUTINADO FIRME CON UNA DENSIDAD DE 70KG CONFORME A PLANO - "MUSOFRES-ESP2"</t>
  </si>
  <si>
    <t>MMUREF00884748</t>
  </si>
  <si>
    <t>ESPUMA FLEXIBLE  DE 1505 X 400 mm ESPESOR DE 100 mm EN AGLUTINADO FIRME CON UNA DENSIDAD DE 70KG CONFORME A PLANO - "MUSOFRES-ESPDOF"</t>
  </si>
  <si>
    <t>MMUREF00715526</t>
  </si>
  <si>
    <t>ESPUMA FLEXIBLE  DE 1521 X 376 mm ESPESOR DE 112 mm DENSIDAD 35 Kg EN POLIURETANO SUPER FIRME - "MUFREST-ESPDOF"</t>
  </si>
  <si>
    <t>MMUREF00695326</t>
  </si>
  <si>
    <t>ESPUMA FLEXIBLE  DE 1521 X 44 mm ESPESOR DE 56 mm DENSIDAD 35 Kg EN POLIURETANO SUPER FIRME - "MUSOFDO2-ESP2"</t>
  </si>
  <si>
    <t>MMUREF00705426</t>
  </si>
  <si>
    <t>ESPUMA FLEXIBLE  DE 1521 X 73 mm ESPESOR DE 771 mm DENSIDAD 35 Kg EN POLIURETANO SUPER FIRME - "MUSOFDO2-ESP"</t>
  </si>
  <si>
    <t>MVLREF00444023</t>
  </si>
  <si>
    <t>ESPUMA FLEXIBLE  DE 1545 X 865 mm ESPESOR DE 120 mm DENSIDAD 27 Kg EN POLIURETANO FIRME - "BNBANS-AEPD"</t>
  </si>
  <si>
    <t>MVLREF00724041</t>
  </si>
  <si>
    <t>ESPUMA FLEXIBLE  DE 476 X 948 mm ESPESOR DE 120 mm CON CORTE EN ESCUADRA, DENSIDAD 35 Kg EN POLIURETANO - "ANASIPP-ESP1"</t>
  </si>
  <si>
    <t>MECREF00083502</t>
  </si>
  <si>
    <t>ESPUMA FLEXIBLE  DE 479 X 508 mm ESPESOR DE 47 mm DENSIDAD 35 Kg EN POLIURETANO - "ECSSVCS-CAE"</t>
  </si>
  <si>
    <t>MVLREF00084626</t>
  </si>
  <si>
    <t>ESPUMA FLEXIBLE  DE 479 X 508 mm ESPESOR DE 60 mm DENSIDAD 35 Kg EN POLIURETANO SUPER FIRME - "ECSSVCS-CAER"</t>
  </si>
  <si>
    <t>MVLREF00644102</t>
  </si>
  <si>
    <t>ESPUMA FLEXIBLE  DE 508 X 1138 mm ESPESOR DE 130 mm DENSIDAD 35 Kg EN POLIURETANO - "EBISOFB2-EPA"</t>
  </si>
  <si>
    <t>MECREF00303402</t>
  </si>
  <si>
    <t>ESPUMA FLEXIBLE  DE 589 X 289 mm ESPESOR DE 154 mm DENSIDAD 35 Kg EN POLIURETANO, CON CORTE DIAGONAL - "AERITP-BE"</t>
  </si>
  <si>
    <t>MECREF00313402</t>
  </si>
  <si>
    <t>ESPUMA FLEXIBLE  DE 622 x 589 mm ESPESOR DE 94 mm DENSIDAD 35 Kg EN POLIURETANO - "AECIPTP-BE"</t>
  </si>
  <si>
    <t>MECREF00113409</t>
  </si>
  <si>
    <t>ESPUMA FLEXIBLE  DE 689 X 180 mm ESPESOR DE 94 mm DENSIDAD 30 Kg EN POLIURETANO SUPER FIRME - "ECSIRR-EE"</t>
  </si>
  <si>
    <t>MVLREF00073402</t>
  </si>
  <si>
    <t>ESPUMA FLEXIBLE  DE 689 X 389 mm  ESPESOR DE 154 mm DENSIDAD 35 Kg EN POLIURETANO, CON CORTE DIAGONAL - "ECRITP-BE"</t>
  </si>
  <si>
    <t>MECREF00063624</t>
  </si>
  <si>
    <t>ESPUMA FLEXIBLE  DE 689 X 622 mm ESPESOR DE 20 mm DENSIDAD 27 Kg EN POLIURETANO - "ECCITP-BES"</t>
  </si>
  <si>
    <t>MVLREF00063402</t>
  </si>
  <si>
    <t>ESPUMA FLEXIBLE  DE 689 X 622 mm ESPESOR DE 94 mm DENSIDAD 35 Kg EN POLIURETANO - "ECCITP-BE"</t>
  </si>
  <si>
    <t>MVLREF00674937</t>
  </si>
  <si>
    <t>ESPUMA FLEXIBLE  DE 692 X 695 mm ESPESOR DE 114 mm DENSIDAD 35 Kg CON CORTE DIAGONAL Y RADIO FRONTAL EN POLIURETANO - "AEASIT-BE"</t>
  </si>
  <si>
    <t>MMUREF00685226</t>
  </si>
  <si>
    <t>ESPUMA FLEXIBLE  DE 748 X 377 mm ESPESOR  DE 126 mm DENSIDAD 35 Kg EN POLIURETANO SUPER FIRME - "MUFBRAT-BE"</t>
  </si>
  <si>
    <t>MMUREF00845846</t>
  </si>
  <si>
    <t>ESPUMA FLEXIBLE  DE 956 X 400 mm ESPESOR 115 mm DENSIDAD 35 Kg CONFORME A PLANO EN POLIURETANO SUPER FIRME - "MUWKL43RES-ESP"</t>
  </si>
  <si>
    <t>MMUREF00835746</t>
  </si>
  <si>
    <t>ESPUMA FLEXIBLE  DE 956 X 740 mm ESPESOR 125 mm DENSIDAD 35 Kg CONFORME A PLANO EN POLIURETANO SUPER FIRME - "MUWKL43ASI-ESP"</t>
  </si>
  <si>
    <t>MVLREF00020408</t>
  </si>
  <si>
    <t>ESPUMA FLEXIBLE  HOJA DE 0.75 X 2.00 m ESPESOR 10 mm DENSIDAD 50 Kg EN POLIURETANO SUPER FIRME - "HUES1072050"</t>
  </si>
  <si>
    <t>MLEREF00020700</t>
  </si>
  <si>
    <t>ESPUMA FLEXIBLE  HOJA DE 0.75 X 2.00 m ESPESOR 5.0 cm  - "HUES10720"</t>
  </si>
  <si>
    <t>MVLREF00150404</t>
  </si>
  <si>
    <t>ESPUMA FLEXIBLE  HOJA DE 1.20 X 2.00 m ESPESOR 10 mm DENSIDAD 24 Kg EN POLIURETANO VERDE SUPER FIRME - ""HUES2V240"""</t>
  </si>
  <si>
    <t>MVLREF00150409</t>
  </si>
  <si>
    <t>ESPUMA FLEXIBLE  HOJA DE 1.20 X 2.00 m ESPESOR 10 mm DENSIDAD 30 Kg EN POLIURETANO SUPER FIRME - "HUES10122030"</t>
  </si>
  <si>
    <t>MTTREF00150412</t>
  </si>
  <si>
    <t>ESPUMA FLEXIBLE  HOJA DE 1.20 X 2.00 m ESPESOR 10 mm DENSIDAD 50 Kg EN POLIURETANO - "ESF20250PO"</t>
  </si>
  <si>
    <t>MVLREF00150109</t>
  </si>
  <si>
    <t>ESPUMA FLEXIBLE  HOJA DE 1.20 X 2.00 m ESPESOR 3.0 cm DENSIDAD 30 Kg EN POLIURETANO SUPER FIRME - "ES342030SF"</t>
  </si>
  <si>
    <t>MVLREF00150102</t>
  </si>
  <si>
    <t>ESPUMA FLEXIBLE  HOJA DE 1.20 X 2.00 m ESPESOR 3.0 cm DENSIDAD 35 Kg EN POLIURETANO - ""ES37435"""</t>
  </si>
  <si>
    <t>MVLREF00150702</t>
  </si>
  <si>
    <t>ESPUMA FLEXIBLE  HOJA DE 1.20 X 2.00 m ESPESOR 5.0 cm DENSIDAD 35 Kg EN POLIURETANO - "ES351220"</t>
  </si>
  <si>
    <t>MVLREF00153225</t>
  </si>
  <si>
    <t>ESPUMA FLEXIBLE  HOJA DE 1.20 X 2.00 m ESPESOR DE 80 mm DENSIDAD 35 Kg EN POLIURETANO  - "ESFL122035"</t>
  </si>
  <si>
    <t>MTTREF00182444</t>
  </si>
  <si>
    <t>ESPUMA FLEXIBLE  HOJA DE 1.50 X 2.00 m ESPESOR 25 mm DENSIDAD 24 Kg EN POLIURETANO ESTANDAR - "ESH15225PE"</t>
  </si>
  <si>
    <t>MVLREF00180102</t>
  </si>
  <si>
    <t>ESPUMA FLEXIBLE  HOJA DE 1.50 X 2.00 m ESPESOR 3.0 cm DENSIDAD 35 Kg EN POLIURETANO - "ES31520"</t>
  </si>
  <si>
    <t>MVLREF00ZA0505</t>
  </si>
  <si>
    <t>ESPUMA FLEXIBLE  HOJA DE 2.00 X 3.05 m ESPESOR 4.0 mm DENSIDAD 16/18 Kg/m³ EN POLIURETANO NORMAL - ""HUES4410"""</t>
  </si>
  <si>
    <t>MVLREF00190606</t>
  </si>
  <si>
    <t>ESPUMA FLEXIBLE  ROLLO DE 2.0 X 55.0 m ESPESOR 6.0 mm POLIFORM DE POLIURETANO - ""ESPPP6"""</t>
  </si>
  <si>
    <t>MVLREF00043212</t>
  </si>
  <si>
    <t>ESPUMA FLEXIBLE 696 X 696 mm ESPESOR DE 78 mm DENSIDAD 50 Kg EN POLIURETANO -- ECSO70TP-CE</t>
  </si>
  <si>
    <t>MMOREF02492428</t>
  </si>
  <si>
    <t>ESPUMA FLEXIBLE AGLUTINADO DE459.5 X 366.5 mm  ESPESOR 25 mm RADIOS EN LA ESQUINA DE 6 mm, DENSIDAD 70 Kg - "MOWACOGNT-BE"</t>
  </si>
  <si>
    <t>MMOREF02151010</t>
  </si>
  <si>
    <t>ESPUMA FLEXIBLE AGLUTINADO HOJA DE 1.60 X 2.00 m ESPESOR 2.5 cm DENSIDAD 70 Kg - "ES342570"</t>
  </si>
  <si>
    <t>MTTREF10775643</t>
  </si>
  <si>
    <t>ESPUMA FLEXIBLE CON CORTE DIAGONAL DE 1188 X 293 mm ESPESOR 75 mm DENSIDAD 35 kg EN POLIURETANO FIRME - "TESDPR-EL"</t>
  </si>
  <si>
    <t>MECREF00093602</t>
  </si>
  <si>
    <t>ESPUMA FLEXIBLE DE 478 X 382 mm ESPESOR DE 20 mm DENSIDAD 35 Kg EN POLIURETANO - "ECSVME-RCE"</t>
  </si>
  <si>
    <t>MECREF00103702</t>
  </si>
  <si>
    <t>ESPUMA FLEXIBLE DE 478 X 415 mm ESPESOR DE 38 mm DENSIDAD 35 Kg EN POLIURETANO - "ECSVME-ACE"</t>
  </si>
  <si>
    <t>MMOREM10972484</t>
  </si>
  <si>
    <t>ESPUMA FLEXIBLE DE 605 X 405 mm ESPESOR 25 mm DENSIDAD 50 Kg EN POLIURETANO - LCHOBAN244CC-BE</t>
  </si>
  <si>
    <t>MVLREF00926354</t>
  </si>
  <si>
    <t>ESPUMA FLEXIBLE DE 627 X 289 mm ESPESOR DE 194 mm DENSIDAD 35 Kg EN POLIURETANO CON CORTE DIAGONAL - "HASS7R-BE"</t>
  </si>
  <si>
    <t>MVLREF00664836</t>
  </si>
  <si>
    <t>ESPUMA FLEXIBLE DE 694 X 389 mm ESPESOR DE 155 mm DENSIDAD 35 kg EN POLIURETANO CON RADIOS - "AEREST-BE"</t>
  </si>
  <si>
    <t>MVLREF00934325</t>
  </si>
  <si>
    <t>ESPUMA FLEXIBLE DE 722 X 627 mm ESPESOR DE 154 mm DENSIDAD 35 Kg EN POLIURETANO  - "HASS7A-BE"</t>
  </si>
  <si>
    <t>MVLREF00933624</t>
  </si>
  <si>
    <t>ESPUMA FLEXIBLE DE 722 X 627 mm ESPESOR DE 20 mm DENSIDAD 27 Kg EN POLIURETANO - "HASS7A-BES"</t>
  </si>
  <si>
    <t>MVLREF04053302</t>
  </si>
  <si>
    <t>ESPUMA FLEXIBLE DE PLANCHA DE 2000 X 1500 mm ESPESOR DE 5 mm DENSIDAD 35 Kg EN POLIURETANO - "ES2015"</t>
  </si>
  <si>
    <t>MVLREF09733524</t>
  </si>
  <si>
    <t>ESPUMA FLEXIBLE HOJA 1200 X 2000 mm ESPESOR DE 50 mm DENSIDAD 27 Kg EN POLIURETANO - "ESHJ122027"</t>
  </si>
  <si>
    <t>MTTREF05382408</t>
  </si>
  <si>
    <t>ESPUMA FLEXIBLE PARA ARLEQUIN 305 X 345 mm ESPESOR 25 mm DENSIDAD 50 Kg EN POLIURETANO SUPER FIRME - "ARLRO40TE-ESPL"</t>
  </si>
  <si>
    <t>MTTREF05372408</t>
  </si>
  <si>
    <t>ESPUMA FLEXIBLE PARA ARLEQUIN 980 X 400 mm ESPESOR 25 mm DENSIDAD 50 Kg EN POLIURETANO SUPER FIRME - "ARLRO40TE-ESPS"</t>
  </si>
  <si>
    <t>MTTREF05212408</t>
  </si>
  <si>
    <t>ESPUMA FLEXIBLE PARA ARLEQUIN DE 1100 X 400 mm ESPESOR 25 mm DENSIDAD 50 Kg EN POLIURETANO SUPER FIRME - "ARL40-ESPS"</t>
  </si>
  <si>
    <t>MTTREF05412408</t>
  </si>
  <si>
    <t>ESPUMA FLEXIBLE PARA ARLEQUIN DE 1200 X 600 mm ESPESOR 25 mm DENSIDAD 50 Kg EN POLIURETANO SUPER FIRME - "ARLAS2T-ESP"</t>
  </si>
  <si>
    <t>MTTREF05362408</t>
  </si>
  <si>
    <t>ESPUMA FLEXIBLE PARA ARLEQUIN DE 1365 X 320 mm ESPESOR 25 mm DENSIDAD 50 Kg EN POLIURETANO SUPER FIRME - "ARLCURO40-C"</t>
  </si>
  <si>
    <t>MTTREF05332408</t>
  </si>
  <si>
    <t>ESPUMA FLEXIBLE PARA ARLEQUIN DE 1365 X 380 mm ESPESOR 25 mm DENSIDAD 50 Kg EN POLIURETANO SUPER FIRME - "ARLCU40-C"</t>
  </si>
  <si>
    <t>MTTREF05432408</t>
  </si>
  <si>
    <t>ESPUMA FLEXIBLE PARA ARLEQUIN DE 1500 X 600 mm  ESPESOR 25 mm DENSIDAD 50 Kg EN POLIURETANO SUPER FIRME - "ARLRE12T-ESP"</t>
  </si>
  <si>
    <t>MTTREF05132408</t>
  </si>
  <si>
    <t>ESPUMA FLEXIBLE PARA ARLEQUIN DE 1540 X 400 mm ESPESOR 25 mm DENSIDAD 50 Kg EN POLIURETANO SUPER FIRME - "ARL60-ESLA"</t>
  </si>
  <si>
    <t>MTTREF05222408</t>
  </si>
  <si>
    <t>ESPUMA FLEXIBLE PARA ARLEQUIN DE 260 X 345 mm ESPESOR 25 mm DENSIDAD 50 Kg EN POLIURETANO SUPER FIRME - "ARL30-ESPL"</t>
  </si>
  <si>
    <t>MLEREF05952459</t>
  </si>
  <si>
    <t>ESPUMA FLEXIBLE PARA ARLEQUIN DE 266 X 559 mm ESPESOR 25 mm DENSIDAD 50 Kg EN POLIURETANO SUPER FIRME CON CORTE EN ANGULOS EN DOS LADOS CONFORME A PLANO - "ARLHE60-ESPL"</t>
  </si>
  <si>
    <t>MTTREF05142422</t>
  </si>
  <si>
    <t>ESPUMA FLEXIBLE PARA ARLEQUIN DE 345 X 345 mm ESPESOR 25 mm DENSIDAD 70 Kg EN POLIURETANO SUPER FIRME - "ARL40-AS"</t>
  </si>
  <si>
    <t>MTTREF05202408</t>
  </si>
  <si>
    <t>ESPUMA FLEXIBLE PARA ARLEQUIN DE 365 X 345 mm ESPESOR 25 mm DENSIDAD 50 Kg EN POLIURETANO SUPER FIRME - "ARL40-ESPL"</t>
  </si>
  <si>
    <t>MTTREF05402408</t>
  </si>
  <si>
    <t>ESPUMA FLEXIBLE PARA ARLEQUIN DE 445 X 345 mm ESPESOR 25 mm DENSIDAD 50 Kg EN POLIURETANO SUPER FIRME - "ARLAS2T-ESL"</t>
  </si>
  <si>
    <t>MLEREF05962460</t>
  </si>
  <si>
    <t>ESPUMA FLEXIBLE PARA ARLEQUIN DE 475 X 411 mm ESPESOR 25 mm DENSIDAD 70 Kg EN POLIURETANO SUPER FIRME, FORMA HEXAGONAL CONFORME A PLANO - "ARLHE60-AS"</t>
  </si>
  <si>
    <t>MLEREF05942458</t>
  </si>
  <si>
    <t>ESPUMA FLEXIBLE PARA ARLEQUIN DE 533 X 461 mm ESPESOR 25 mm DENSIDAD 50 Kg EN POLIURETANO SUPER FIRME, FORMA HEXAGONAL CONFORME A PLANO - "ARLHE60-ASS"</t>
  </si>
  <si>
    <t>MTTREF05422422</t>
  </si>
  <si>
    <t>ESPUMA FLEXIBLE PARA ARLEQUIN DE 545 X 245 mm ESPESOR 25 mm DENSIDAD 70 Kg EN POLIURETANO SUPER FIRME - "ARLRE12T-AE"</t>
  </si>
  <si>
    <t>MTTREF05392422</t>
  </si>
  <si>
    <t>ESPUMA FLEXIBLE PARA ARLEQUIN DE 545 X 445 mm ESPESOR 25 mm DENSIDAD 70 Kg EN POLIURETANO SUPER FIRME - "ARLAS2T-AE"</t>
  </si>
  <si>
    <t>MTTREF05122408</t>
  </si>
  <si>
    <t>ESPUMA FLEXIBLE PARA ARLEQUIN DE 560 X 345 mm ESPESOR 25 mm DENSIDAD 50 Kg EN POLIURETANO SUPER FIRME - " ARL60-ESPL"</t>
  </si>
  <si>
    <t>MTTREF05452408</t>
  </si>
  <si>
    <t>ESPUMA FLEXIBLE PARA ARLEQUIN DE 575 X 245 mm ESPESOR 25 mm DENSIDAD 50 Kg EN POLIURETANO SUPER FIRME - "ARLRE12T-ESL"</t>
  </si>
  <si>
    <t>MTTREF05232408</t>
  </si>
  <si>
    <t>ESPUMA FLEXIBLE PARA ARLEQUIN DE 920 X 400 mm ESPESOR 25 mm DENSIDAD 50 Kg EN POLIURETANO SUPER FIRME - "ARL30-ESLA"</t>
  </si>
  <si>
    <t>MTTREF05352422</t>
  </si>
  <si>
    <t>ESPUMA FLEXIBLE PARA ARLEQUIN DE Ø 410 mm ESPESOR 25 mm DENSIDAD 70 Kg EN POLIURETANO SUPER FIRME - "ARLCU40-A"</t>
  </si>
  <si>
    <t>MTTREF05342408</t>
  </si>
  <si>
    <t>ESPUMA FLEXIBLE PARA ARLEQUIN DE Ø 460 mm ESPESOR 25 mm DENSIDAD 50 Kg EN POLIURETANO SUPER FIRME - "ARLCU40-AS"</t>
  </si>
  <si>
    <t>MMOREF06532408</t>
  </si>
  <si>
    <t>ESPUMA FLEXIBLE PARA COJIN DE 454 X 370 mm ESPESOR 25 mm DENSIDAD 50 Kg EN POLIURETANO SUPER FIRME - "MOWACOT-BE"</t>
  </si>
  <si>
    <t>MMOREF06322408</t>
  </si>
  <si>
    <t>ESPUMA FLEXIBLE PARA COJIN DE 460 X 367 mm ESPESOR 25 mm DENSIDAD 50 Kg EN POLIURETANO SUPER FIRME - "MOGUBACV2-ESPS"</t>
  </si>
  <si>
    <t>MMOREF06542408</t>
  </si>
  <si>
    <t>ESPUMA FLEXIBLE PARA COJIN DE 464 X 370 mm ESPESOR 25 mm DENSIDAD 50 Kg EN POLIURETANO SUPER FIRME - "MOWACOGNT-BE"</t>
  </si>
  <si>
    <t>MMOREF03042408</t>
  </si>
  <si>
    <t>ESPUMA FLEXIBLE PARA COJIN DE 550 X 405 mm ESPESOR 25 mm DENSIDAD 50 Kg EN POLIURETANO SUPER FIRME - "ESM57402G50"</t>
  </si>
  <si>
    <t>MMOREF03032408</t>
  </si>
  <si>
    <t>ESPUMA FLEXIBLE PARA COJIN DE 770 X 365 mm ESPESOR 25 mm DENSIDAD 50 Kg EN POLIURETANO SUPER FIRME - "ESM77362G50"</t>
  </si>
  <si>
    <t>MTRREM08000203</t>
  </si>
  <si>
    <t>ESPUMA FLEXIBLE PARA POSTERIOR DE RESPALDO ALTO  ESPESOR 1.0 cm EN POLIURETANO - ""ESPPRA"""</t>
  </si>
  <si>
    <t>MTRREM09000203</t>
  </si>
  <si>
    <t>ESPUMA FLEXIBLE PARA POSTERIOR DE RESPALDO BAJO  ESPESOR 1.0 cm EN POLIURETANO - ""ESPPRB"""</t>
  </si>
  <si>
    <t>MJOREM05060203</t>
  </si>
  <si>
    <t>ESPUMA FLEXIBLE PARA POSTERIOR DE RESPALDO JOHANSON ESPESOR 1.0 cm EN POLIURETANO - ""ESPPPJO"""</t>
  </si>
  <si>
    <t>MTTREF07482426</t>
  </si>
  <si>
    <t>ESPUMA FLEXIBLE PARA SOFA ARLEQUIN DE 600 X 430 mm ESPESOR 25 mm DENSIDAD 35 Kg EN POLIURETANO SUPER FIRME - "ARLSOIN22-RS"</t>
  </si>
  <si>
    <t>MTTREF07473526</t>
  </si>
  <si>
    <t>ESPUMA FLEXIBLE PARA SOFA ARLEQUIN DE 600 X450 mm ESPESOR DE 47 mm DENSIDAD 35 Kg EN POLIURETANO SUPER FIRME - "ARLSOIN22-AS"</t>
  </si>
  <si>
    <t>MVLREF08622429</t>
  </si>
  <si>
    <t>ESPUMA FLEXIBLE PARA SOFA DE 587 X 435 mm ESPESOR 25 mm GENERADA POR RECORTE PARA SOFA ARLEQUIN DENSIDAD 50 Kg EN POLIURETANO SUPER FIRME - "PACSOINT-RS"</t>
  </si>
  <si>
    <t>MVLREF08613530</t>
  </si>
  <si>
    <t>ESPUMA FLEXIBLE PARA SOFA DE 598 X 449 mm ESPESOR DE 50 mm GENERADA POR RECORTE PARA SOFA ARLEQUIN DENSIDAD 50 Kg EN POLIURETANO SUPER FIRME CON CORTES EN ANGULO A 105° Y DOS RADIOS DE 15 mm Y 24 mm A LO LARGO - "PACSOINT-AST"</t>
  </si>
  <si>
    <t>MVLREC00130300</t>
  </si>
  <si>
    <t>ESPUMA MICROCELULAR  DE 1/16"" X 1/4"" ROLLO DE 10 m  - ""EM10X116"""</t>
  </si>
  <si>
    <t>MVLREC00140300</t>
  </si>
  <si>
    <t>ESPUMA MICROCELULAR  DE 3/16"" X 3/8"" ROLLO DE 10 m  - ""EM10X5"""</t>
  </si>
  <si>
    <t>MVLREC02010300</t>
  </si>
  <si>
    <t>ESPUMA MICROCELULAR CON ADHESIVO DE 1/8" X 1 1/2" ROLLO DE 10 m  - "EM18112RCA"</t>
  </si>
  <si>
    <t>MVLREC01010000</t>
  </si>
  <si>
    <t>ESPUMA MICROCELULAR SIN ADHESIVO DE 1/8" X 1 1/2"   - "EM18112SA"</t>
  </si>
  <si>
    <t>MVLREM01040003</t>
  </si>
  <si>
    <t>ESPUMA MOLDEADA PARA ASIENTO -- COJIN EJECUTIVO - (GEL) --SILLON DIRECTIVO  EN POLIURETANO - "ESMPATI"</t>
  </si>
  <si>
    <t>MVLREM01170102</t>
  </si>
  <si>
    <t>ESPUMA MOLDEADA PARA ASIENTO DE 42.0 X 34.0 X 30.0 cm ESPESOR 3.0 cm DENSIDAD 35 Kg EN POLIURETANO - "EMAS3430D35"</t>
  </si>
  <si>
    <t>MVLREM01290102</t>
  </si>
  <si>
    <t>ESPUMA MOLDEADA PARA ASIENTO DE 48.0 X 44.0 cm ESPESOR 3.0 cm DENSIDAD 35 Kg EN POLIURETANO - "EMAS4844D35"</t>
  </si>
  <si>
    <t>MLEREM01130103</t>
  </si>
  <si>
    <t>ESPUMA MOLDEADA PARA ASIENTO DE 48.0 X 48.5 cm ESPESOR 3.0 cm EN POLIURETANO</t>
  </si>
  <si>
    <t>MLEREM01140103</t>
  </si>
  <si>
    <t>ESPUMA MOLDEADA PARA ASIENTO DE 546 X 535 mm ESPESOR 3.0 cm EN POLIURETANO - "EMAVEP"</t>
  </si>
  <si>
    <t>MVLREM01030003</t>
  </si>
  <si>
    <t>ESPUMA MOLDEADA PARA ASIENTO ESTANDAR DE MADERA  EN POLIURETANO - ""ESMPASMA"""</t>
  </si>
  <si>
    <t>MKIREM01261203</t>
  </si>
  <si>
    <t>ESPUMA MOLDEADA PARA ASIENTO MODELO ANALISTA DE 457 X 491 mm ESPESOR 66 mm CON UNA DENSIDAD DE 35 Kg/m³ (MODELO 1307) EN POLIURETANO - ""</t>
  </si>
  <si>
    <t>MKIREM01251103</t>
  </si>
  <si>
    <t>ESPUMA MOLDEADA PARA ASIENTO MODELO DIRECTIVO DE 465 X 480 mm ESPESOR 69 mm CON UNA DENSIDAD DE 35 Kg/m³ (MODELO 912A-02) EN POLIURETANO</t>
  </si>
  <si>
    <t>MKIREM01271303</t>
  </si>
  <si>
    <t>ESPUMA MOLDEADA PARA ASIENTO MODELO GERENCIAL DE 470 X 490 mm ESPESOR 70 mm CON UNA DENSIDAD DE 35 Kg/m² EN POLIURETANO</t>
  </si>
  <si>
    <t>MVLREM01020003</t>
  </si>
  <si>
    <t>ESPUMA MOLDEADA PARA ASIENTO MODELO ISO EN POLIURETANO -- ESMPAOM</t>
  </si>
  <si>
    <t>MCMREM01310702</t>
  </si>
  <si>
    <t>ESPUMA MOLDEADA PARA ASIENTO MODELO KYOS ESPESOR 5.0 cm DENSIDAD 35 Kg EN POLIURETANO - "ESMASKY05"</t>
  </si>
  <si>
    <t>MLEREM01121603</t>
  </si>
  <si>
    <t>ESPUMA MOLDEADA PARA ASIENTO MODELO VISITAS DE 45 X 45 cm; ESPESOR 1.5 cm CON UNA DENSIDAD DE 35 Kg/m³ EN POLIURETANO</t>
  </si>
  <si>
    <t>MVLREM01050003</t>
  </si>
  <si>
    <t>ESPUMA MOLDEADA PARA ASIENTO VH MODIFICADO  EN POLIURETANO - ""ESMPAVH"""</t>
  </si>
  <si>
    <t>MJOREM02060003</t>
  </si>
  <si>
    <t>ESPUMA MOLDEADA PARA CASCO JOHANSON  EN POLIURETANO - ""ESMPCJO"""</t>
  </si>
  <si>
    <t>MMOREM10982484</t>
  </si>
  <si>
    <t>ESPUMA MOLDEADA PARA COJIN DE 1205 X 465 mm ESPESOR 25 mm DENSIDAD 70 Kg EN POLIURETANO - "ESMCJ1204670"</t>
  </si>
  <si>
    <t>MMOREM10382427</t>
  </si>
  <si>
    <t>ESPUMA MOLDEADA PARA COJIN DE 399 X 564 mm ESPESOR 25 mm DENSIDAD 70 Kg EN POLIURETANO - "MOCOJ395-BE"</t>
  </si>
  <si>
    <t>MVLREM10352408</t>
  </si>
  <si>
    <t>ESPUMA MOLDEADA PARA COJIN DE 528 X 428 mm  ESPESOR 25 mm DENSIDAD 50 Kg EN POLIURETANO SUPER FIRME - "MOCCRE530MM-BE"</t>
  </si>
  <si>
    <t>MMOREM10322412</t>
  </si>
  <si>
    <t>ESPUMA MOLDEADA PARA COJIN DE 535 X 440 mm ESPESOR 25 mm DENSIDAD 50 Kg EN POLIURETANO - "ESMCJ524350"</t>
  </si>
  <si>
    <t>MMOREM10190002</t>
  </si>
  <si>
    <t>ESPUMA MOLDEADA PARA COJIN DE 540 X 395 X 41 mm  DENSIDAD 35 Kg EN POLIURETANO - "ESM54G35"</t>
  </si>
  <si>
    <t>MMOREM10342408</t>
  </si>
  <si>
    <t>ESPUMA MOLDEADA PARA COJIN DE 566 X 400 mm ESPESOR 25 mm DENSIDAD 50 Kg EN POLIURETANO SUPER FIRME - "MOCCRE395MM2-BE"</t>
  </si>
  <si>
    <t>MMOREM10282408</t>
  </si>
  <si>
    <t>ESPUMA MOLDEADA PARA COJIN DE 575 X 410 mm ESPESOR 25 mm DENSIDAD 50 Kg EN POLIURETANO SUPER FIRME - "ESM5741G50"</t>
  </si>
  <si>
    <t>MMOREM10362427</t>
  </si>
  <si>
    <t>ESPUMA MOLDEADA PARA COJIN DE 604 X 204 mm ESPESOR 25 mm DENSIDAD 70 Kg EN POLIURETANO - "MOCOJ2002T-BE"</t>
  </si>
  <si>
    <t>MACREM10992484</t>
  </si>
  <si>
    <t>ESPUMA MOLDEADA PARA COJIN DE 760 X 460 mm ESPESOR 25 mm DENSIDAD 70 Kg EN POLIURETANO - "ESMCJ764670"</t>
  </si>
  <si>
    <t>MMOREM10962484</t>
  </si>
  <si>
    <t>ESPUMA MOLDEADA PARA COJIN DE 770 X 365 mm ESPESOR 25 mm DENSIDAD 70 Kg EN POLIURETANO - "ESM77362G70"</t>
  </si>
  <si>
    <t>MMOREM10332412</t>
  </si>
  <si>
    <t>ESPUMA MOLDEADA PARA COJIN DE 770 X 460 mm ESPESOR 25 mm DENSIDAD 50 Kg EN POLIURETANO - "ESMCJ774650"</t>
  </si>
  <si>
    <t>MMOREM10352427</t>
  </si>
  <si>
    <t>ESPUMA MOLDEADA PARA COJIN DE 780 X 438 mm ESPESOR 25 mm DENSIDAD 70 Kg EN POLIURETANO - ""MOCCRE76043MM-BE"</t>
  </si>
  <si>
    <t>MVLREM10372427</t>
  </si>
  <si>
    <t>ESPUMA MOLDEADA PARA COJIN DE 904 X 469 mm ESPESOR 25 mm DENSIDAD 70 Kg EN POLIURETANO - "MOCOJ3465-BE"</t>
  </si>
  <si>
    <t>MDRREM04070003</t>
  </si>
  <si>
    <t>ESPUMA MOLDEADA PARA FRENTE DE RESPALDO DRESDEN ANALISTA  EN POLIURETANO - ""ESMPFRDRA"""</t>
  </si>
  <si>
    <t>MDRREM04080003</t>
  </si>
  <si>
    <t>ESPUMA MOLDEADA PARA FRENTE DE RESPALDO DRESDEN DIRECTIVO  EN POLIURETANO - ""ESMPFRDRD"""</t>
  </si>
  <si>
    <t>MDRREM05070003</t>
  </si>
  <si>
    <t>ESPUMA MOLDEADA PARA POSTERIOR DE RESPALDO DRESDEN ANALISTA  EN POLIURETANO - ""ESMPPRDRA"""</t>
  </si>
  <si>
    <t>MDRREM05080003</t>
  </si>
  <si>
    <t>ESPUMA MOLDEADA PARA POSTERIOR DE RESPALDO DRESDEN DIRECTIVO  EN POLIURETANO - ""ESMPPRDRD"""</t>
  </si>
  <si>
    <t>MVLREM06040003</t>
  </si>
  <si>
    <t>ESPUMA MOLDEADA PARA RESPALDO ALTO SILLON DIRECTIVO  EN POLIURETANO - ""ESMPRATI"""</t>
  </si>
  <si>
    <t>MVLREM07040003</t>
  </si>
  <si>
    <t>ESPUMA MOLDEADA PARA RESPALDO BAJO SILLON DIRECTIVO  EN POLIURETANO - ""ESMPRBTI"""</t>
  </si>
  <si>
    <t>MLEREM03150103</t>
  </si>
  <si>
    <t>ESPUMA MOLDEADA PARA RESPALDO DE 390 X 460 mm ESPESOR 3.0 cm EN POLIURETANO - "EMRVEP"</t>
  </si>
  <si>
    <t>MVLREM03160102</t>
  </si>
  <si>
    <t>ESPUMA MOLDEADA PARA RESPALDO DE 42.0 X 27.0 X 30.0 cm ESPESOR 3.0 cm DENSIDAD 35 Kg EN POLIURETANO - "EMRS2730D35"</t>
  </si>
  <si>
    <t>MVLREM03020003</t>
  </si>
  <si>
    <t>ESPUMA MOLDEADA PARA RESPALDO MODELO ISO  EN POLIURETANO - ""ESMPROM"""</t>
  </si>
  <si>
    <t>MCMREM03310102</t>
  </si>
  <si>
    <t>ESPUMA MOLDEADA PARA RESPALDO MODELO KYOS ESPESOR 3.0 cm DENSIDAD 35 Kg EN POLIURETANO - "ESMREKY05"</t>
  </si>
  <si>
    <t>MVLREM03090003</t>
  </si>
  <si>
    <t>ESPUMA MOLDEADA PARA RESPALDO REX MEDIO  EN POLIURETANO - ""ESMPRREXM"""</t>
  </si>
  <si>
    <t>MTRREM03110003</t>
  </si>
  <si>
    <t>ESPUMA MOLDEADA PARA RESPALDO TIGR (YM)  EN POLIURETANO - ""ESMPRTIGR"""</t>
  </si>
  <si>
    <t>MVLREF12850047</t>
  </si>
  <si>
    <t>ESPUMA TIPO POPOTE DE Ø 55 mm EXTERIOR X 1460 mm DE LARGO CON PERFORACION AL CENTRO - "ESTP1460CP"</t>
  </si>
  <si>
    <t>MVLPES31641509</t>
  </si>
  <si>
    <t>ESPUMADO PVC HOJA 4' X 8' ESPESOR 2 mm COLOR BLANCO</t>
  </si>
  <si>
    <t>MVLPES31641609</t>
  </si>
  <si>
    <t>ESPUMADO PVC HOJA 4' X 8' ESPESOR 3 mm COLOR BLANCO -- PVCEB348</t>
  </si>
  <si>
    <t>MVLPES31641660</t>
  </si>
  <si>
    <t>ESPUMADO PVC HOJA 4' X 8' ESPESOR 3 mm COLOR GRIS 591 -- PVCEG348</t>
  </si>
  <si>
    <t>MLEPES31641709</t>
  </si>
  <si>
    <t>ESPUMADO PVC HOJA 4 X 8 ESPESOR 6 mm COLOR BLANCO - ""PVCEB648"""</t>
  </si>
  <si>
    <t>MLEPES31641760</t>
  </si>
  <si>
    <t>ESPUMADO PVC HOJA 4' X 8' ESPESOR 6 mm COLOR GRIS 591 - "PVCEG648"</t>
  </si>
  <si>
    <t>MIMCSQCB020000</t>
  </si>
  <si>
    <t>ESQUINERO DE CARTON BLANCO 2" X 2" X 4" CON LONGITUD DE 85.0 cm   -- EQCAB22485 --</t>
  </si>
  <si>
    <t>MVLXEZ01000000</t>
  </si>
  <si>
    <t>ESTABILIZADOR LATERAL PARA MOVENTO CODIGO ZS7M400MU    - "ZS7M400MU"</t>
  </si>
  <si>
    <t>MIMCSTSL010101</t>
  </si>
  <si>
    <t>ESTACION PARA SOLDAR CON CONTROL DE TEMPERATURA 120 VOLT MARCA WELLER MODELO WTCPT -- ETSCTW120 --</t>
  </si>
  <si>
    <t>MIIPESIN010000</t>
  </si>
  <si>
    <t>ESTOPA EN BOLSA COMEX 1/4 CODIGO H022627 -- ETB14</t>
  </si>
  <si>
    <t>MTLEES60C70000</t>
  </si>
  <si>
    <t>ESTROBO CON SIRENA CODIGO SSM07A MARCA ALPHA SECURITY</t>
  </si>
  <si>
    <t>MLEXET001100C0</t>
  </si>
  <si>
    <t>ESTRUCTURA  DE 795 X 684 X 55 mm  EN TUBULAR DE LAMINA NEGRA 1008 CAL. 16, ELIPTICO DE  75 X 26 mm CON CORTES A 45° Y SOLDADURA TIG SEGUN PLANO - "LRSDM-PA"</t>
  </si>
  <si>
    <t>MLEXET06080093</t>
  </si>
  <si>
    <t>ESTRUCTURA ANAQUEL CON 6 ENTREPAÑOS LAMINA CALIBRE 20 DE 914 X 305 mm PERALTE DE 30 mm CON 4 POSTES TIPO "L" DE 2200 mm EN CALIBRE 14 CON PERFORACIONES DE 5 X 3 cm; INCLUYE TORNLLERIA, CARTABON NO REQUERIDO  EN COLOR GRIS NEBULOSO - "AN6PLE9303TSC"</t>
  </si>
  <si>
    <t>MLEXET07090093</t>
  </si>
  <si>
    <t>ESTRUCTURA ANAQUEL CON 9 ENTREPAÑOS DE 914 X 305 X 30 mm CON REFUERZO CENTRAL CON 6 CAJONES Y 24 GAVETAS CON 4 POSTES TIPO "L" DE 2200 mm; INCLUYE PUERTAS, CERRADURA Y TORNLLERIA, CARTABON NO REQUERIDO  EN COLOR GRIS NEBULOSO - "AN9PLE9303TSC6C24G"</t>
  </si>
  <si>
    <t>MLEXET05080093</t>
  </si>
  <si>
    <t>ESTRUCTURA ANAQUEL CON 9 ENTREPAÑOS LAMINA CALIBRE 20 DE 914 X 305 mm PERALTE DE 30 mm CON 4 POSTES TIPO "L" DE 2200 mm EN CALIBRE 14 CON PERFORACIONES DE 5 X 3 cm; INCLUYE TORNLLERIA, CARTABON NO REQUERIDO  EN COLOR GRIS NEBULOSO - "AN9PLE9303TSC"</t>
  </si>
  <si>
    <t>MLEXET06090000</t>
  </si>
  <si>
    <t>ESTRUCTURA ANAQUEL GONDOLA DE 1000 X 1800 X 450 mm (COMPUESTO DE 1 TAPA, 1 BASE, 3 ENTREPAÑOS, 2 LATERALES, 2 TRAVESAÑOS METALICOS SIN PINTAR Y 1 RESPALDO DE MADERA)   - "ESTGON10645SP"</t>
  </si>
  <si>
    <t>MLEXET05080071</t>
  </si>
  <si>
    <t>ESTRUCTURA BALANCIN PARA MUEBLE DE 1405 mm EN BARRA DE Ø 1/2" CON PALACAS DE 3/16"  EN ACERO INOXIDABLE - "OBMUPIOI-BAL"</t>
  </si>
  <si>
    <t>MLEXME0101K591</t>
  </si>
  <si>
    <t>ESTRUCTURA BASE PARA MESA ALTURA AJUSTABLE DE 26" A 46" DE 30" X 58" MODELO HTM3058 BASE METALICA CON SISTEMA DE AJUSTE MANUAL CAPACIDAD DE CARGA 100 lb METALICA - "HTM3058"  COLOR NEGRO</t>
  </si>
  <si>
    <t>MLEXME0202K691</t>
  </si>
  <si>
    <t>ESTRUCTURA BASE PARA MESA ALTURA AJUSTABLE DE 26.5" A 43" DE 29" X 46" MODELO HE3048MS- BASE, METALICA (DE COLUMNA) CON SISTEMA DE AJUSTE ELECTRICO DE 3 POSICIONES PROGRAMABLE CAPACIDAD DE CARGA 160 lb METALICA - "HE3048MS-BASE" COLOR TUGSTEN</t>
  </si>
  <si>
    <t>MLEXET02020081</t>
  </si>
  <si>
    <t>ESTRUCTURA BASTIDOR PARA MESA DE TRABAJO DE 1800 X 872 X 900 mm  EN MADERA DE PINO -- MET36MI-EB</t>
  </si>
  <si>
    <t>MECXET07100000</t>
  </si>
  <si>
    <t>ESTRUCTURA ESCRITORIO CREDENZA DERECHO SIN BARNIZ MODELO ECLIPSE MODULABLE DE 1800/2100/2400 X 600 X 750 mm, CON CUBIERTA, 2 PUERTAS ABATIBLES EN CHAPA DE MADERA -- ECCR82MDCHSB</t>
  </si>
  <si>
    <t>MECXET08100000</t>
  </si>
  <si>
    <t>ESTRUCTURA ESCRITORIO CREDENZA IZQUIERDO SIN BARNIZ MODELO ECLIPSE MODULABLE DE 1800/2100/2400 X 600 X 750 mm, CON CUBIERTA, 2 PUERTAS ABATIBLES EN CHAPA DE MADERA -- ECCR82MICHSB</t>
  </si>
  <si>
    <t>MVLXET15000000</t>
  </si>
  <si>
    <t>ESTRUCTURA K/D STRUCTURE, SURFACE:POWER COATING&amp; GALVANIZI, FINISH SMOOTH, RHOMBUS LEG    - "WF-XT-03"</t>
  </si>
  <si>
    <t>MVLXET14000000</t>
  </si>
  <si>
    <t>ESTRUCTURA K/D STRUCTURE, SURFACE:POWER COATING, FINISH SMOOTH, QT LEG    - "WF-QT-05"</t>
  </si>
  <si>
    <t>MVLXET13000000</t>
  </si>
  <si>
    <t>MVLXET12000000</t>
  </si>
  <si>
    <t>ESTRUCTURA K/D STRUCTURE, SURFACE:POWER COATING, FINISH SMOOTH, YT LEG    - "WF-YT-04"</t>
  </si>
  <si>
    <t>MLEXET091100A1</t>
  </si>
  <si>
    <t>ESTRUCTURA PARA ANAQUEL TIPO ESQUELETO ALTURA 2200 mm  EN JUEGO DE 4 POSTES TIPO "L" POR 3 cm, CALIBRE 14, CON 5 ENTREPAÑOS DE 1.0 X 0.305 m EN CALIBRE 20, CON REFUERZO Y CAPACIDAD DE 120 Kg, PINTADO - "ESANE22004P5E"</t>
  </si>
  <si>
    <t>A101</t>
  </si>
  <si>
    <t xml:space="preserve">COLOR METAL BASIC WHITE </t>
  </si>
  <si>
    <t>A104</t>
  </si>
  <si>
    <t xml:space="preserve">COLOR METAL WARM GREY TX </t>
  </si>
  <si>
    <t>MLEXET09000000</t>
  </si>
  <si>
    <t>ESTRUCTURA PARA BANCA DE 3 PLAZAS    - "TRA02"</t>
  </si>
  <si>
    <t>MLEXET10000000</t>
  </si>
  <si>
    <t>ESTRUCTURA PARA BANCA DE 4 PLAZAS    - "TRA03"</t>
  </si>
  <si>
    <t>MLEXET0406J486</t>
  </si>
  <si>
    <t>ESTRUCTURA PARA MESA CON 2 SAQUES PARA GROMET DE 1498 X 598 X 986 mm CON 4 PATAS CUADRADAS DE 76 X 76 mm CON RESBALON DE CLAVO CON TAPA DE MDF PARA RECIBIR CUBIERTA FABRICADA EN MADERA DE PINO ENTINTADO EN MORRO ZAPHYR ACABADO MATE -- AEBC5210CHSS-ES</t>
  </si>
  <si>
    <t>MLEXET0303J486</t>
  </si>
  <si>
    <t>ESTRUCTURA PARA MESA DE 1498 X 898 X 738 mm CON 4 PATAS CUADRADAS DE 76 X 76 mm CON RESBALON DE CLAVO CON TAPA DE MDF PARA RECIBIR CUBIERTA FABRICADA EN MADERA DE PINO ENTINTADO EN MORRO ZAPHYR ACABADO MATE - "AEMCR53CHSS-ES"</t>
  </si>
  <si>
    <t>MLEXET0307J486</t>
  </si>
  <si>
    <t>ESTRUCTURA PARA MESA DE 373 X 373 X 436 mm CON 4 PATAS CUADRADAS DE 76 X 76 mm CON RESBALON DE CLAVO CON TAPA DE MDF PARA RECIBIR CUBIERTA FABRICADA EN MADERA DE PINO ENTINTADO EN MORRO ZAPHYR ACABADO MATE - "AEME3737CHSS-ES"</t>
  </si>
  <si>
    <t>MERXET03AA0091</t>
  </si>
  <si>
    <t>ESTRUCTURA PARA MESA DE 750 X 750 mm ALTURA 670 mm  EN METAL SIN PINTAR - "ESBMJ75SP"</t>
  </si>
  <si>
    <t>MLEXET0304J586</t>
  </si>
  <si>
    <t>ESTRUCTURA PARA MESA DE Ø 375 ALTURA DE 434 mm CON 4 PATAS CUADRADAS DE 51 X 51 mm CON RESBALON DE CLAVO CON TAPA DE MDF PARA RECIBIR CUBIERTA FABRICADA EN MADERA DE PINO ENTINTADO EN MORRO ZAPHYR ACABADO MATE - "AEME37CHSS-ESR"</t>
  </si>
  <si>
    <t>MVLXET171300E8</t>
  </si>
  <si>
    <t>ESTRUCTURA PARA MESA TIPO ABATIBLE CON 4 RODAJAS CON  FRENO DE 1450 X 710 X 690 mm  PATA INFERIOR EN ACERO CROMADO, POSTE Y TRAVESAÑO EN ACERO ACABADO PINTURA COLOR BLANCO, JALADERA PARA ACCIONAR ABATIMIENTO - "ESM145RJ"</t>
  </si>
  <si>
    <t>MVLXES00080000</t>
  </si>
  <si>
    <t>ESTRUCTURA PARA SILLA  MODELO CONCERTO-TBENRPAT (DREAM NEGRO)   - "DREAM08"</t>
  </si>
  <si>
    <t>MLEXES00070000</t>
  </si>
  <si>
    <t>ESTRUCTURA PARA SILLA  MODELO ESP-CONCERTO3BENPCRATRP (DREAM NEGRO)   - "DREAM14"</t>
  </si>
  <si>
    <t>MCMXES00020000</t>
  </si>
  <si>
    <t>ESTRUCTURA PARA SILLA  MODELO KYOS 5 (DREAM NEGRO)   - "DREAM05"</t>
  </si>
  <si>
    <t>MCMXES00050000</t>
  </si>
  <si>
    <t>ESTRUCTURA PARA SILLA  MODELO KYOS 6 (DREAM CROMO)   - "DREAM06"</t>
  </si>
  <si>
    <t>MCMXES00060000</t>
  </si>
  <si>
    <t>ESTRUCTURA PARA SILLA  MODELO KYOS 7 (DREAM GRIS ALUMINIO)   - "DREAM07"</t>
  </si>
  <si>
    <t>MLEXES01715327</t>
  </si>
  <si>
    <t>ESTRUCTURA PARA SILLA CON BRAZOS MODELO VISITAS DE 640 X 634 X 406 mm EN MADERA DE 28 X 60 mm</t>
  </si>
  <si>
    <t>B470</t>
  </si>
  <si>
    <t xml:space="preserve">ACABADO MADERA OKUME NATURAL </t>
  </si>
  <si>
    <t>MECXES04070093</t>
  </si>
  <si>
    <t>ESTRUCTURA PARA SILLA CON BRAZOS, BASE DE MADERA DE 4 PUNTOS MODELO ECLIPSE VISITAS  EN CHAPA DE MADERA - "ECSVHMP-ESM"</t>
  </si>
  <si>
    <t>MCMXES02030000</t>
  </si>
  <si>
    <t>ESTRUCTURA PARA SILLA GIRATORIA MODELO KYOS 13 (DREAM GRIS ALUMINIO)   - "DREAM13"</t>
  </si>
  <si>
    <t>MCMXES04090000</t>
  </si>
  <si>
    <t>ESTRUCTURA PARA SILLA PATIN MODELO CONCERTO-TBENRPAT (DREAM CROMO)   - "DREAM09"</t>
  </si>
  <si>
    <t>MCMXES03040000</t>
  </si>
  <si>
    <t>ESTRUCTURA PARA SILLA SHELL EN CROMO   - "SHELL06"</t>
  </si>
  <si>
    <t>MLEXET01010080</t>
  </si>
  <si>
    <t>ESTRUCTURA TRAPEZOIDAL DE 1069 X 819 X 817 mm EN REDONDO PULIDO DE Ø 3/8" SIN ACABADO -- ET1058M</t>
  </si>
  <si>
    <t>MLEXET00980049</t>
  </si>
  <si>
    <t>ESTRUCTURA TUBULAR  MODELO ISO  TUBULAR ELIPTICO DE 5/8" X 1" CALIBRE 16 PINTADO EN COLOR NEGRO CON REGATONES INCLUIDOS - "ETE58116RGN"</t>
  </si>
  <si>
    <t>MTRXET00170009</t>
  </si>
  <si>
    <t>ESTRUCTURA TUBULAR  MODELO TRISSINO EJECUTIVO  TUBO REDONDO Ø 1 1/4"" CALIBRE 14 - ""BATTR14114TIE"""</t>
  </si>
  <si>
    <t>MJOXET02010055</t>
  </si>
  <si>
    <t>ESTRUCTURA TUBULAR CON 2 PLAZAS MODELO ROMY  TUBULAR REDONDO 1 1/4" CALIBRE 16 CON PARRILLA PARA CASCO JOHANSON, PINTADA CON TAPA PLASTICA Y TORNILLO NIVELADOR - "ESM2PTR16114P"</t>
  </si>
  <si>
    <t>MLEXET02080000</t>
  </si>
  <si>
    <t>ESTRUCTURA TUBULAR CON 2 PLAZAS MODELO ROMY EN COLOR GRIS CON PLASTICOS LAYER COLOR NEGRO E INSERTO PARA TAPIZAR  ASIENTO   - "ESTROM2LYIA"</t>
  </si>
  <si>
    <t>MJOXET02000008</t>
  </si>
  <si>
    <t>ESTRUCTURA TUBULAR CON 2 PLAZAS TUBULAR REDONDO 1 1/4" CALIBRE 16 -- ESM2PTR16114</t>
  </si>
  <si>
    <t>MJOXET03000008</t>
  </si>
  <si>
    <t>ESTRUCTURA TUBULAR CON 3 PLAZAS   TUBULAR REDONDO 1 1/4"" CALIBRE 16 - ""ESM3PTR16114"""</t>
  </si>
  <si>
    <t>MJOXET03020008</t>
  </si>
  <si>
    <t>ESTRUCTURA TUBULAR CON 3 PLAZAS CON PREPARACION PARA ASIENTO ATLANTA TUBULAR REDONDO 1 1/4" CALIBRE 16 -- ESM3PTR16114AT</t>
  </si>
  <si>
    <t>MVLXET03150007</t>
  </si>
  <si>
    <t>ESTRUCTURA TUBULAR CON 3 PLAZAS MODELO OM VISITAS TUBULAR OVALADO DE 5/8" X 1 1/8" CALIBRE 16 -- ESTO3P1658118OM</t>
  </si>
  <si>
    <t>MJOXET03010055</t>
  </si>
  <si>
    <t>ESTRUCTURA TUBULAR CON 3 PLAZAS MODELO ROMY  TUBULAR REDONDO 1 1/4" CALIBRE 16 CON PARRILLA PARA CASCO JOHANSON, PINTADA CON TAPA PLASTICA Y TORNILLO NIVELADOR - "ESM3PTR16114P"</t>
  </si>
  <si>
    <t>MLEXET03080000</t>
  </si>
  <si>
    <t>ESTRUCTURA TUBULAR CON 3 PLAZAS MODELO ROMY COLOR GRIS CON PLASTICOS LAYER EN COLOR NEGRO E INSERTO PARA TAPIZAR ASIENTO   - "ESTROM3LYIA"</t>
  </si>
  <si>
    <t>MJOXET04000008</t>
  </si>
  <si>
    <t>ESTRUCTURA TUBULAR CON 4 PLAZAS   TUBULAR REDONDO 1 1/4"" CALIBRE 16 - ""ESM4PTR16114"""</t>
  </si>
  <si>
    <t>MJOXET04010055</t>
  </si>
  <si>
    <t>ESTRUCTURA TUBULAR CON 4 PLAZAS MODELO ROMY  TUBULAR REDONDO 1 1/4" CALIBRE 16 CON PARRILLA PARA CASCO JOHANSON, PINTADA CON TAPA PLASTICA Y TORNILLO NIVELADOR - "ESM4PTR16114P"</t>
  </si>
  <si>
    <t>MLEXET53A10051</t>
  </si>
  <si>
    <t>ESTRUCTURA TUBULAR CON 4 PUNTOS DE APOYO MODELO ALTO  TUBULAR OVALADO DE 5/8" X 1 1/8" CALIBRE 16, CON TUBULAR Ø 3/4" CALIBRE 16 Y REDONDO PULIDO Ø 3/16" SIN PINTAR</t>
  </si>
  <si>
    <t>MLEXET01980049</t>
  </si>
  <si>
    <t>ESTRUCTURA TUBULAR CON BRAZOS MODELO ISO TUBULAR ELIPTICO DE 5/8" X 1" CALIBRE 16 PINTADO EN COLOR NEGRO CON REGATONES INCLUIDOS -- ETE58116BRGN</t>
  </si>
  <si>
    <t>MVLXET01150007</t>
  </si>
  <si>
    <t>ESTRUCTURA TUBULAR CON BRAZOS MODELO OM VISITAS TUBULAR OVALADO DE 5/8" X 1 1/8" CALIBRE 16 -- ESTO1658118BOM</t>
  </si>
  <si>
    <t>MJOXET01000007</t>
  </si>
  <si>
    <t>ESTRUCTURA TUBULAR CON BRAZOS TUBULAR OVALADO DE 5/8"" X 1 1/8"" CALIBRE 16 - ""ESMTO1658118B"""</t>
  </si>
  <si>
    <t>MVLXET00150007</t>
  </si>
  <si>
    <t>ESTRUCTURA TUBULAR MODELO OM VISITAS TUBULAR OVALADO DE 5/8" X 1 1/8" CALIBRE 16 -- ESTO1658118OM</t>
  </si>
  <si>
    <t>MVLXET00150020</t>
  </si>
  <si>
    <t>ESTRUCTURA TUBULAR MODELO OM VISITAS TUBULAR OVALADO DE 5/8" X 1 1/8" CALIBRE 16, CON SOPORTE PARA PALETA Y PARRILLA -- ESTO1658118PPOM</t>
  </si>
  <si>
    <t>MLEXET07060000</t>
  </si>
  <si>
    <t>ESTRUCTURA TUBULAR PARA TANDEM 3 PLAZAS, BRAZOS, PATAS EN ACERO COLOR PLATA CON REGATONES MODELO IBIZA ASIENTO EN LAMINA CON PERFORADO OVAL, TRAVESAÑO TRIANGULAR PREPARADO PARA RECIBIR ASIENTO ACABADO EN GRIS CON RECUBRIMIENTO DE POLIESTER -- EKRAL-3EM</t>
  </si>
  <si>
    <t>MLEXET09070000</t>
  </si>
  <si>
    <t>ESTRUCTURA TUBULAR PARA TANDEM 4 PLAZAS, BRAZOS, PATAS EN ACERO COLOR PLATA CON REGATONES MODELO IBIZA ASIENTO EN LAMINA CON PERFORADO OVAL, TRAVESAÑO TRIANGULAR PREPARADO PARA RECIBIR ASIENTO ACABADO EN GRIS CON RECUBRIMIENTO DE POLIESTER   - "EKRAL-4EM"</t>
  </si>
  <si>
    <t>MVLXET00000007</t>
  </si>
  <si>
    <t>ESTRUCTURA TUBULAR TUBULAR OVALADO DE 5/8" X 1 1/8" CALIBRE 16 -- ESMTO1658118</t>
  </si>
  <si>
    <t>MVLAET00500016</t>
  </si>
  <si>
    <t>ETIQUETA  VON HAUCKE AUTOADHERIBLE -- ETVH</t>
  </si>
  <si>
    <t>MLEAET1126003A</t>
  </si>
  <si>
    <t>ETIQUETA ADHERIBLE RECTANGULAR 2 X 4"  BLANCA MOD.5163 JANEL  - "ET24B"</t>
  </si>
  <si>
    <t>MLEAET10210000</t>
  </si>
  <si>
    <t>ETIQUETA IDENTIFICACION CON ADHERIBLES MUESTRARIO VIRDEE ENCINO LAQUEADO M1079 BLACK ON OAK V   - "ETMVRELM1079"</t>
  </si>
  <si>
    <t>MLEAET10220000</t>
  </si>
  <si>
    <t>ETIQUETA IDENTIFICACION CON ADHERIBLES MUESTRARIO VIRDEE ENCINO LAQUEADO M1080 WHITE ON OAK V   - "ETMVRELM1080"</t>
  </si>
  <si>
    <t>MLEAET10190000</t>
  </si>
  <si>
    <t>MLEAET10200000</t>
  </si>
  <si>
    <t>ETIQUETA IDENTIFICACION CON ADHERIBLES MUESTRARIO VIRDEE MADERA SOLIDA M1078 ELM ON OAK   - "ETMVRMSM1078"</t>
  </si>
  <si>
    <t>MLEAET10270000</t>
  </si>
  <si>
    <t>ETIQUETA IDENTIFICACION CON ADHERIBLES MUESTRARIO VIRDEE PINTURA ELECTROSTATICA A108 SILVER   - "ETMVRPEA108"</t>
  </si>
  <si>
    <t>MLEAET10230000</t>
  </si>
  <si>
    <t>ETIQUETA IDENTIFICACION CON ADHERIBLES MUESTRARIO VIRDEE PINTURA ELECTROSTATICA A519 WHITE V   - "ETMVRPEA519"</t>
  </si>
  <si>
    <t>MLEAET10240000</t>
  </si>
  <si>
    <t>ETIQUETA IDENTIFICACION CON ADHERIBLES MUESTRARIO VIRDEE PINTURA ELECTROSTATICA A523 BLACK V   - "ETMVRPEA523"</t>
  </si>
  <si>
    <t>MLEAET10180000</t>
  </si>
  <si>
    <t>ETIQUETA IDENTIFICACION CON ADHERIBLES MUESTRARIO VIRDEE PINTURA ELECTROSTATICA A538 SILVER V   - "ETMVRPEA538"</t>
  </si>
  <si>
    <t>MLEAET10120000</t>
  </si>
  <si>
    <t>ETIQUETA IDENTIFICACION CON ADHERIBLES MUESTRARIO VIRDEE PVC U1061 WHITE ON OAK   - "ETMVEPVCU1061"</t>
  </si>
  <si>
    <t>MLEAET10130000</t>
  </si>
  <si>
    <t>ETIQUETA IDENTIFICACION CON ADHERIBLES MUESTRARIO VIRDEE PVC U1065 BLACK ULTRA MATT   - "ETMVEPVCU1065"</t>
  </si>
  <si>
    <t>MLEAET10150000</t>
  </si>
  <si>
    <t>ETIQUETA IDENTIFICACION CON ADHERIBLES MUESTRARIO VIRDEE PVC U1066 WHITE ULTRA MATT   - "ETMVEPVCU1066"</t>
  </si>
  <si>
    <t>MLEAET10050000</t>
  </si>
  <si>
    <t>ETIQUETA IDENTIFICACION CON ADHERIBLES MUESTRARIO VIRDEE PVC U1069 ELM   - "ETMVEPVCU1069"</t>
  </si>
  <si>
    <t>MLEAET10060000</t>
  </si>
  <si>
    <t>ETIQUETA IDENTIFICACION CON ADHERIBLES MUESTRARIO VIRDEE PVC U811 CHESTNUT   - "ETMVEPVCU811"</t>
  </si>
  <si>
    <t>MLEAET10090000</t>
  </si>
  <si>
    <t>ETIQUETA IDENTIFICACION CON ADHERIBLES MUESTRARIO VIRDEE PVC U812 LIGHT CHERRY   - "ETMVEPVCU812"</t>
  </si>
  <si>
    <t>MLEAET10110000</t>
  </si>
  <si>
    <t>ETIQUETA IDENTIFICACION CON ADHERIBLES MUESTRARIO VIRDEE PVC U813 BLACK ON OAK   - "ETMVEPVCU813"</t>
  </si>
  <si>
    <t>MLEAET10140000</t>
  </si>
  <si>
    <t>ETIQUETA IDENTIFICACION CON ADHERIBLES MUESTRARIO VIRDEE PVC U814 GREY ULTRA MATT   - "ETMVEPVCU814"</t>
  </si>
  <si>
    <t>MLEAET10030000</t>
  </si>
  <si>
    <t>ETIQUETA IDENTIFICACION CON ADHERIBLES MUESTRARIO VIRDEE PVC U815 DARK WALNUT II   - "ETMVEPVCU815"</t>
  </si>
  <si>
    <t>MLEAET10040000</t>
  </si>
  <si>
    <t>ETIQUETA IDENTIFICACION CON ADHERIBLES MUESTRARIO VIRDEE PVC U816 WALNUT II   - "ETMVEPVCU816"</t>
  </si>
  <si>
    <t>MLEAET10070000</t>
  </si>
  <si>
    <t>ETIQUETA IDENTIFICACION CON ADHERIBLES MUESTRARIO VIRDEE PVC U817 ENGLISH OAK II   - "ETMVEPVCU817"</t>
  </si>
  <si>
    <t>MLEAET10080000</t>
  </si>
  <si>
    <t>ETIQUETA IDENTIFICACION CON ADHERIBLES MUESTRARIO VIRDEE PVC U818 CHERRY II   - "ETMVEPVCU818"</t>
  </si>
  <si>
    <t>MLEAET10100000</t>
  </si>
  <si>
    <t>ETIQUETA IDENTIFICACION CON ADHERIBLES MUESTRARIO VIRDEE PVC U819 MAPLE II   - "ETMVEPVCU819"</t>
  </si>
  <si>
    <t>MVLAET10680000</t>
  </si>
  <si>
    <t>ETIQUETA IDENTIFICACION MUESTRARIO ACRILICO - "ETMACRI"</t>
  </si>
  <si>
    <t>MVLAET10670000</t>
  </si>
  <si>
    <t>ETIQUETA IDENTIFICACION MUESTRARIO ACRILICO SATINADO   - "ETMACSA"</t>
  </si>
  <si>
    <t>MVLAET10660000</t>
  </si>
  <si>
    <t>ETIQUETA IDENTIFICACION MUESTRARIO CHAPA MADERA   - "ETMCHMA"</t>
  </si>
  <si>
    <t>MVLAET10520000</t>
  </si>
  <si>
    <t>ETIQUETA IDENTIFICACION MUESTRARIO CRISTAL LAMINADO WHITE   - "ETMCRLAM"</t>
  </si>
  <si>
    <t>MVLAET10550000</t>
  </si>
  <si>
    <t>ETIQUETA IDENTIFICACION MUESTRARIO CRISTAL SATINADO   - "ETMCRSA"</t>
  </si>
  <si>
    <t>MVLAET10530000</t>
  </si>
  <si>
    <t>ETIQUETA IDENTIFICACION MUESTRARIO CRISTAL SERGIGRAFIA PUNTOS   - "ETMCRSP"</t>
  </si>
  <si>
    <t>MVLAET10560000</t>
  </si>
  <si>
    <t>ETIQUETA IDENTIFICACION MUESTRARIO CRISTAL TINTEX VERDE   - "ETMCRTV"</t>
  </si>
  <si>
    <t>MVLAET10540000</t>
  </si>
  <si>
    <t>ETIQUETA IDENTIFICACION MUESTRARIO CRISTAL TRANSPARENTE   - "ETMCRTR"</t>
  </si>
  <si>
    <t>MVLAET10650000</t>
  </si>
  <si>
    <t>ETIQUETA IDENTIFICACION MUESTRARIO LAMINADO PLASTICO   - "ETCLAMP"</t>
  </si>
  <si>
    <t>MVLAET10630000</t>
  </si>
  <si>
    <t>ETIQUETA IDENTIFICACION MUESTRARIO LAMINADO PLASTICO CLEAF   - "ETMLAPC"</t>
  </si>
  <si>
    <t>B766</t>
  </si>
  <si>
    <t xml:space="preserve">ACABADO MADERA ECOLEGNO DARK ASH </t>
  </si>
  <si>
    <t>B767</t>
  </si>
  <si>
    <t xml:space="preserve">ACABADO MADERA ECOLEGNO LIGHT ASH </t>
  </si>
  <si>
    <t>B768</t>
  </si>
  <si>
    <t xml:space="preserve">ACABADO MADERA ECOLEGNO WALNUT </t>
  </si>
  <si>
    <t>MVLAET10510000</t>
  </si>
  <si>
    <t>ETIQUETA IDENTIFICACION MUESTRARIO MARMOL CARRARA   - "ETMMAR"</t>
  </si>
  <si>
    <t>MVLAET10610000</t>
  </si>
  <si>
    <t>ETIQUETA IDENTIFICACION MUESTRARIO METAL   - "ETMMETA"</t>
  </si>
  <si>
    <t>A103</t>
  </si>
  <si>
    <t xml:space="preserve">COLOR METAL SAND TX </t>
  </si>
  <si>
    <t>A105</t>
  </si>
  <si>
    <t xml:space="preserve">COLOR METAL ANTRACITA TX </t>
  </si>
  <si>
    <t>A107</t>
  </si>
  <si>
    <t xml:space="preserve">COLOR METAL SILVER TX </t>
  </si>
  <si>
    <t>A108</t>
  </si>
  <si>
    <t xml:space="preserve">COLOR METAL ALUMINIO ANODIZADO </t>
  </si>
  <si>
    <t>A110</t>
  </si>
  <si>
    <t xml:space="preserve">COLOR METAL ECOCROM </t>
  </si>
  <si>
    <t>MVLAET10640000</t>
  </si>
  <si>
    <t>ETIQUETA IDENTIFICACION MUESTRARIO PVC   - "ETMPVC"</t>
  </si>
  <si>
    <t>U703</t>
  </si>
  <si>
    <t xml:space="preserve">ACABADO TERMOFORMADO CHERRY </t>
  </si>
  <si>
    <t>U705</t>
  </si>
  <si>
    <t xml:space="preserve">ACABADO TERMOFORMADO NAVAJO CHERRY </t>
  </si>
  <si>
    <t>U706</t>
  </si>
  <si>
    <t xml:space="preserve">ACABADO TERMOFORMADO MAHOGANY </t>
  </si>
  <si>
    <t>U708</t>
  </si>
  <si>
    <t xml:space="preserve">ACABADO TERMOFORMADO ENGLISH OAK </t>
  </si>
  <si>
    <t>U709</t>
  </si>
  <si>
    <t xml:space="preserve">ACABADO TERMOFORMADO WALNUT </t>
  </si>
  <si>
    <t>U711</t>
  </si>
  <si>
    <t xml:space="preserve">ACABADO TERMOFORMADO DARK WALNUT </t>
  </si>
  <si>
    <t>U713</t>
  </si>
  <si>
    <t xml:space="preserve">ACABADO TERMOFORMADO ANTRACITE OAK </t>
  </si>
  <si>
    <t>U717</t>
  </si>
  <si>
    <t xml:space="preserve">ACABADO TERMOFORMADO IVORY </t>
  </si>
  <si>
    <t>U719</t>
  </si>
  <si>
    <t xml:space="preserve">ACABADO TERMOFORMADO GREY </t>
  </si>
  <si>
    <t>U726</t>
  </si>
  <si>
    <t xml:space="preserve">ACABADO TERMOFORMADO RED </t>
  </si>
  <si>
    <t>U765</t>
  </si>
  <si>
    <t xml:space="preserve">ACABADO TERMOFORMADO ASH DARK TX </t>
  </si>
  <si>
    <t>U788</t>
  </si>
  <si>
    <t xml:space="preserve">ACABADO TERMOFORMADO NERO MUM </t>
  </si>
  <si>
    <t>U796</t>
  </si>
  <si>
    <t xml:space="preserve">ACABADO TERMOFORMADO CALLA BIANCA MUM </t>
  </si>
  <si>
    <t>U797</t>
  </si>
  <si>
    <t xml:space="preserve">ACABADO TERMOFORMADO ARGILLA MUM </t>
  </si>
  <si>
    <t>U798</t>
  </si>
  <si>
    <t xml:space="preserve">ACABADO TERMOFORMADO CEMENT MUM </t>
  </si>
  <si>
    <t>U800</t>
  </si>
  <si>
    <t xml:space="preserve">ACABADO TERMOFORMADO NEW LIGHT ASH TX </t>
  </si>
  <si>
    <t>MVLAET10620000</t>
  </si>
  <si>
    <t>ETIQUETA IDENTIFICACION MUESTRARIO ULTRAMATT   - "ETMULMA"</t>
  </si>
  <si>
    <t>B774</t>
  </si>
  <si>
    <t xml:space="preserve">ACABADO MADERA BLACK PLUM </t>
  </si>
  <si>
    <t>B775</t>
  </si>
  <si>
    <t xml:space="preserve">ACABADO MADERA ANTRACITE PLUM </t>
  </si>
  <si>
    <t>B776</t>
  </si>
  <si>
    <t xml:space="preserve">ACABADO MADERA WARM GREY PLUM </t>
  </si>
  <si>
    <t>B777</t>
  </si>
  <si>
    <t xml:space="preserve">ACABADO MADERA SOFT GREY PLUM </t>
  </si>
  <si>
    <t>B778</t>
  </si>
  <si>
    <t xml:space="preserve">ACABADO MADERA BIANCO PLUM </t>
  </si>
  <si>
    <t>MIMCEQ00000001</t>
  </si>
  <si>
    <t>ETIQUETADORA    No ITEM 27859 -- ETIQ27859 --</t>
  </si>
  <si>
    <t>MIMCEXMT010000</t>
  </si>
  <si>
    <t>EXTENCION PARA MATRACA DE 3/4" LONGITUD 12"   -- ESMAT34L12 --</t>
  </si>
  <si>
    <t>MIMCEXMT020000</t>
  </si>
  <si>
    <t>EXTENCION PARA MATRACA DE 5/8"   -- ESMAT58 --</t>
  </si>
  <si>
    <t>MLEEEA00930000</t>
  </si>
  <si>
    <t>EXTENSION  3 WAY PANEL PASS THRU,PHASE 3,3 CKT, 48" F/F/M 3-WAY PASS THRU   - "BE52468-3-48"</t>
  </si>
  <si>
    <t>MLEEEA00910000</t>
  </si>
  <si>
    <t>EXTENSION  3 WAY PANEL PASS THRU,PHASE 3,3 CKT,36" F/F/M 3-WAY PASS THRU   - "BE52468-3-36"</t>
  </si>
  <si>
    <t>MLEEEA00920000</t>
  </si>
  <si>
    <t>EXTENSION  JUMPER,MESH,PHASE 3,3 CKT, 18" F/F MESH JUMPER   - "BE52462-3-18"</t>
  </si>
  <si>
    <t>MLEEEA00940000</t>
  </si>
  <si>
    <t>EXTENSION  PANEL PASS THRU,PHASE 3,3 CKT, 48" F/F PASS THRU   - "BE52463-3-48"</t>
  </si>
  <si>
    <t>MLEEEA07960000</t>
  </si>
  <si>
    <t>EXTENSION ELECTRICA DE TRES VIAS HEMBRA/HEMBRA 24" MODELO BE52468-2-24, 3 WAY PASS THRU PHASE2   - "BE52468224"</t>
  </si>
  <si>
    <t>MLEEEA08980000</t>
  </si>
  <si>
    <t>EXTENSION ELECTRICA DE TRES VIAS HEMBRA/HEMBRA 48" MODELO BE52468-2-48, 3 WAY PASS THRU PHASE2   - "BE52468248"</t>
  </si>
  <si>
    <t>MLEEEA26009549</t>
  </si>
  <si>
    <t>EXTENSION ELECTRICA FLEXIBLE  LONGITUD 4.0 m CABLE DE USO RUDO 3 X 14, COLOR AMARILLO --  EXTELRUAM</t>
  </si>
  <si>
    <t>MVLEEA26870076</t>
  </si>
  <si>
    <t>MVLEEA26633500</t>
  </si>
  <si>
    <t>EXTENSION ELECTRICA FLEXIBLE MODELO 1683 FF LONGITUD 31""  - ""FF31"""</t>
  </si>
  <si>
    <t>MLEEEA04000000</t>
  </si>
  <si>
    <t>EXTENSION ELECTRICA HEMBRA / HEMBRA DE 42" 4TRAC MODELO BE42081-3-42 (FLEX, FEMALE/FEMALE JUMPER, 42")    - "BE42081342"</t>
  </si>
  <si>
    <t>MVLEEA25880000</t>
  </si>
  <si>
    <t>EXTENSION ELECTRICA MARCA BYRNE, PHASE 2, CODIGO BE52462-2-18 JUMPER (MESH) H/H LONGITUD 18" (457 mm) -- EXTP2457</t>
  </si>
  <si>
    <t>MVLEEA25633200</t>
  </si>
  <si>
    <t>EXTENSION ELECTRICA MODELO 1683 FF LONGITUD 43" -- FF43</t>
  </si>
  <si>
    <t>MVLEEA25643300</t>
  </si>
  <si>
    <t>EXTENSION ELECTRICA MODELO 1683 MM LONGITUD 22""  - ""MM22"""</t>
  </si>
  <si>
    <t>MVLEEA25844300</t>
  </si>
  <si>
    <t>EXTENSION ELECTRICA MODELO BE0808642 (ADJUSTABLE M/F PASS THRU) LONGITUD 42"  - "BE0808642"</t>
  </si>
  <si>
    <t>MVLEEA25852200</t>
  </si>
  <si>
    <t>EXTENSION ELECTRICA MODELO BE0808672 (ADJUSTABLE M/F PASS THRU) LONGITUD 72"  - "BE0808672"</t>
  </si>
  <si>
    <t>MVLEEA2501A200</t>
  </si>
  <si>
    <t>EXTENSION ELECTRICA MODELO BE52462-2-18 F/F MESH JUMPER LONGITUD 18" (457 mm)  - "BE52462-2-18"</t>
  </si>
  <si>
    <t>MLEEEA25970000</t>
  </si>
  <si>
    <t>EXTENSION ELECTRICA MODELO BE52463-2-24, 24" F/F PASS THRU PHASE 2   - "BE52463224"</t>
  </si>
  <si>
    <t>MVLEEA25022600</t>
  </si>
  <si>
    <t>EXTENSION ELECTRICA MODELO BE52463-2-48 PANEL F/F PASS THRU LONGITUD 48" (1219 mm)  - "BE52463-2-48"</t>
  </si>
  <si>
    <t>MVLEEA2504A800</t>
  </si>
  <si>
    <t>EXTENSION ELECTRICA MODELO BE52463-2-54 PANEL F/F PASS THRU LONGITUD 54" (1372 mm)  - "BE52463254"</t>
  </si>
  <si>
    <t>MVLEEA25053100</t>
  </si>
  <si>
    <t>EXTENSION ELECTRICA MODELO BE52463-2-60 PANEL F/F PASS THRU LONGITUD 60" (1524 mm)  - "BE52463260"</t>
  </si>
  <si>
    <t>MVLEEA25653300</t>
  </si>
  <si>
    <t>EXTENSION ELECTRICA MODELO FF LONGITUD 22""  - ""FF22"""</t>
  </si>
  <si>
    <t>MVLEEA25652500</t>
  </si>
  <si>
    <t>EXTENSION ELECTRICA MODELO FF LONGITUD 36""  - ""FF36"""</t>
  </si>
  <si>
    <t>MVLEEA25653400</t>
  </si>
  <si>
    <t>EXTENSION ELECTRICA MODELO FF LONGITUD 85""  - ""FF85"""</t>
  </si>
  <si>
    <t>MVLEEA02860073</t>
  </si>
  <si>
    <t>EXTENSION ELECTRICA POLARIZADA DE USO RUDO 3 METROS   Y CLAVIJA ATERRIZADA, SOPORTA HASTA 13 AMPERES, CABLE CALIBRE DE 3 X 16 AWG Y DOBLE AISLAMIENTO EN PVC, MARCA STEREN, CODIGO DE REFERENCIA EXT-3X16-3GR, COLOR GRIS  - "EXE33X163GR"</t>
  </si>
  <si>
    <t>MVLEEA24582300</t>
  </si>
  <si>
    <t>EXTENSION PARA ARNES MODELO BE08086-3-24 (ADJUSTABLE M/F JUMPER) LONGITUD 24""  - ""BE0808624"""</t>
  </si>
  <si>
    <t>MVLEEA24592400</t>
  </si>
  <si>
    <t>EXTENSION PARA ARNES MODELO BE08086-3-30 (ADJUSTABLE M/F JUMPER) LONGITUD 30""  - ""BE0808630"""</t>
  </si>
  <si>
    <t>MVLEEA24602500</t>
  </si>
  <si>
    <t>EXTENSION PARA ARNES MODELO BE08086-3-36 (ADJUSTABLE M/F JUMPER) LONGITUD 36""  - ""BE0808636"""</t>
  </si>
  <si>
    <t>MVLEEA24612600</t>
  </si>
  <si>
    <t>EXTENSION PARA ARNES MODELO BE08086-3-48 (ADJUSTABLE M/F JUMPER) LONGITUD 48""  - ""BE0808648"""</t>
  </si>
  <si>
    <t>MVLEEA24623100</t>
  </si>
  <si>
    <t>EXTENSION PARA ARNES MODELO BE08086-3-60 (ADJUSTABLE M/F JUMPER) LONGITUD 60""  - ""BE0808660"""</t>
  </si>
  <si>
    <t>MVLEEA03890000</t>
  </si>
  <si>
    <t>EXTENSION PARA CONEXION DE 24V ALARGO VITRA, BLANCO   "332-203.19"   - "EXC24AVB"</t>
  </si>
  <si>
    <t>MIIPXTRA010001</t>
  </si>
  <si>
    <t>EXTINTOR CON ROCIADOR AUTOMATICO DE AGUA TRIPLE FFF  CAPACIDAD 10 LITROS -- EXAGTFFF10 --</t>
  </si>
  <si>
    <t>MVLAEX030200SU</t>
  </si>
  <si>
    <t>EXTRACTOR DE AIRE DE 4"  ECONOMICO ULTRA BLANCO CODIGO "2404-UB" MARCA ESTEVEZ - "EXT2400UBBL"</t>
  </si>
  <si>
    <t>MIMCEAEP010000</t>
  </si>
  <si>
    <t>EXTRACTOR DE AIRE EMPOTRABLE A PARED 127 VOLT Ø 10"   -- EXAIP10 --</t>
  </si>
  <si>
    <t>MVLAEX01010000</t>
  </si>
  <si>
    <t>EXTRACTOR DE AIRE SANYO SAN ACE DE 120 DC, 48 V, 0.10 A DE 120 X 120 X 38 mm -- EXTSAN120</t>
  </si>
  <si>
    <t>MIMCFABJ050000</t>
  </si>
  <si>
    <t>FABRICACION DE BUJE CARNERO BIPARTIDO   -- FABJCB --</t>
  </si>
  <si>
    <t>MIMCFABJ040000</t>
  </si>
  <si>
    <t>FABRICACION DE BUJE DE VOLANTE   -- FABJVL --</t>
  </si>
  <si>
    <t>MIMCFABJ060000</t>
  </si>
  <si>
    <t>FABRICACION DE BUJE EXCENTRICO DEVOLANTE   -- FABJEV --</t>
  </si>
  <si>
    <t>MIMCFABJ030000</t>
  </si>
  <si>
    <t>FABRICACION DE BUJE LATERAL   -- FABJLT --</t>
  </si>
  <si>
    <t>MIIPFACR020002</t>
  </si>
  <si>
    <t>FABRICACION DE CUCHILLAS RECTAS CON 10 BARRENOS ROSCADOS Y 2 BARRENOS AVELLNADOS  PARA MAQUINA ARJA -- FACHCT916248 --</t>
  </si>
  <si>
    <t>MIIPFATM010001</t>
  </si>
  <si>
    <t>FABRICACION DE TAPA PARA MOTOR DE Ø 6" X 2"  EN ALUMINIO -- FATMA62 --</t>
  </si>
  <si>
    <t>MIMCFA00000000</t>
  </si>
  <si>
    <t>FABULOSO CONCENTRADO AROMA LIMON     -- FAB18 --</t>
  </si>
  <si>
    <t>MIMCFJCP100000</t>
  </si>
  <si>
    <t>FAJA DE CUERO TIPO PESISTA TALLA 28   -- FCP28 --</t>
  </si>
  <si>
    <t>MIMCFJCP110000</t>
  </si>
  <si>
    <t>FAJA DE CUERO TIPO PESISTA TALLA 30   -- FCP30 --</t>
  </si>
  <si>
    <t>MIMCFJCP050000</t>
  </si>
  <si>
    <t>FAJA DE CUERO TIPO PESISTA TALLA 32   -- FCP32 --</t>
  </si>
  <si>
    <t>MIMCFJCP060000</t>
  </si>
  <si>
    <t>FAJA DE CUERO TIPO PESISTA TALLA 34   -- FCP34 --</t>
  </si>
  <si>
    <t>MIMCFJSL010000</t>
  </si>
  <si>
    <t>FAJA DE SEGURIDAD LUMBAR CON TIRANTES TALLA CHICA   -- FSLTCH --</t>
  </si>
  <si>
    <t>MIMCFJSL040000</t>
  </si>
  <si>
    <t>FAJA DE SEGURIDAD LUMBAR CON TIRANTES TALLA EXTRA GHRANDE   -- FSLTEG --</t>
  </si>
  <si>
    <t>MIMCFJSL030000</t>
  </si>
  <si>
    <t>FAJA DE SEGURIDAD LUMBAR CON TIRANTES TALLA GRANDE   -- FSLTGR --</t>
  </si>
  <si>
    <t>MIMCFJSL020000</t>
  </si>
  <si>
    <t>FAJA DE SEGURIDAD LUMBAR CON TIRANTES TALLA MEDIANA   -- FSLTME --</t>
  </si>
  <si>
    <t>MIMCFJCP070000</t>
  </si>
  <si>
    <t>FAJA TIPO PESISTA NUMERO 36   -- FCP36 --</t>
  </si>
  <si>
    <t>MIMCFJCP080000</t>
  </si>
  <si>
    <t>FAJA TIPO PESISTA NUMERO 38   -- FCP38 --</t>
  </si>
  <si>
    <t>MIMCFJCP090000</t>
  </si>
  <si>
    <t>FAJA TIPO PESISTA NUMERO 40   -- FCP40 --</t>
  </si>
  <si>
    <t>MIMCFR00020100</t>
  </si>
  <si>
    <t>FARO  146-149-3901 NISSAN MODELO 2011  -- FA146NIS --</t>
  </si>
  <si>
    <t>MLEMTB04000600</t>
  </si>
  <si>
    <t>FENOLFLEX VERTICAL  ESPESOR 19 mm  - "FENO19VE"</t>
  </si>
  <si>
    <t>MIMCFBFE000100</t>
  </si>
  <si>
    <t>FIBRA  FEST  BOLSA CON 600 GRAMOS -- FBF600G --</t>
  </si>
  <si>
    <t>MVLRFP01003318</t>
  </si>
  <si>
    <t>FIBRA DE POLIESTER DELCRON LAMINADO EN ROLLO DE 1500 mm DE ANCHO ESPESOR DE 10 mm -- FIB2221</t>
  </si>
  <si>
    <t>MTTREF03030014</t>
  </si>
  <si>
    <t>FIBRA DE POLIESTER FLEXIBLE DELCRON COLOR BLANCO SILICONIZADO EN GREÑA -- COAPSI-R</t>
  </si>
  <si>
    <t>MVLRFP01012414</t>
  </si>
  <si>
    <t>FIBRA DE POLIESTER FLEXIBLE DELCRON DE 1500 mm ESPESOR 25 mm COLOR BLANCO SILICONIZADO EN GREÑA - "FIB1525B"</t>
  </si>
  <si>
    <t>MVLRFP01012420</t>
  </si>
  <si>
    <t>FIBRA DE POLIESTER FLEXIBLE DELCRON SILICONIZADO DE 1500 mm ESPESOR 25 mm LAMINADO EN COLOR BLANCO, EN ROLLO DE 14 METROS - "FIB1525"</t>
  </si>
  <si>
    <t>MPPRFV00240900</t>
  </si>
  <si>
    <t>FIBRA DE VIDRIO  HOJA DE 1220 X 610 mm ESPESOR 1 1/2"  - "FV11242"</t>
  </si>
  <si>
    <t>MIMCFM00000000</t>
  </si>
  <si>
    <t>FIBRA METALICA     -- FBME --</t>
  </si>
  <si>
    <t>MIMCFO6H010001</t>
  </si>
  <si>
    <t>FIBRA OPTICA DE 6 HILOS ARMADA mm 62.5/125  No. PARTE OPCF06 -- FO6251256H --</t>
  </si>
  <si>
    <t>MIMCFV00040000</t>
  </si>
  <si>
    <t>MLEPFI00H90049</t>
  </si>
  <si>
    <t>FICHA  DE 82 X 100 X 9 mm  EN ACRILICO CRISTAL 3 mm, EN LA PARTE CENTRAL EN ACRILICO DE BLANCO DE 3 mm CON UN SAQUE DE MEDIA LUNA EN LA PARTE FRONTAL SUPERIOR - "TEFIMEX - "</t>
  </si>
  <si>
    <t>MVLRFI01000000</t>
  </si>
  <si>
    <t>FIELTRO BAFLE COLOR OXFORD    - "FILBAOX"</t>
  </si>
  <si>
    <t>MIIPFI01000001</t>
  </si>
  <si>
    <t>FIELTRO PARA GUIA DE HILO DE BRAZO   MODELO 1149 41 001 -- FGHB --</t>
  </si>
  <si>
    <t>MIMCFE00010001</t>
  </si>
  <si>
    <t>FIJADOR Y SELLADOR  LOCTITE 271  PRESENTACION 50 ml -- L271FS50 --</t>
  </si>
  <si>
    <t>MIMCFE00020000</t>
  </si>
  <si>
    <t>FIJADOR Y SELLADOR  LOCTITE 680   -- L680FS --</t>
  </si>
  <si>
    <t>MIMCFL00010000</t>
  </si>
  <si>
    <t>FILIPINA  100% ALGODON   -- USFL100 --</t>
  </si>
  <si>
    <t>MIMCFL3B010000</t>
  </si>
  <si>
    <t>FILIPINA CON 3 BOLSAS ENFRENTE 50/50 ALGODON POLIESTER   -- USFL50503B --</t>
  </si>
  <si>
    <t>MIMCFICP000101</t>
  </si>
  <si>
    <t>FILTRO CONTRA PARTICULAS  MARCA 3M MODELO 5N-11 NIOSH N95  21JO271 -- FI5N --</t>
  </si>
  <si>
    <t>MIMCFIAC010202</t>
  </si>
  <si>
    <t>FILTRO PARA AIRE COMPRIMIDO ENTRADA Ø 1/2" MARCA DONALDSON TIPO VASO AG0012 -- FIVAG0012 --</t>
  </si>
  <si>
    <t>MIMCFIRT030000</t>
  </si>
  <si>
    <t>FILTRO ROTOPLAS JUMBO   -- FIRTJM --</t>
  </si>
  <si>
    <t>MIMCFISM020003</t>
  </si>
  <si>
    <t>FILTRO SIN MALLA EXTERIOR 5 MICRAS POLIESTER 12 3/4" X 26"  PARA CABINA DE PINTURA -- FISME12265 --</t>
  </si>
  <si>
    <t>MVLAKA00220000</t>
  </si>
  <si>
    <t>FIXING SET INVISIBLE 6 CONSISTING OF ADAPTER AND SUSPENSION LUG. RAW  CHROMED COD. 92932241   -</t>
  </si>
  <si>
    <t>MIIPFCBL030001</t>
  </si>
  <si>
    <t>FLECHA PARA BALERO Ø 1/4" LONGITUD 7/16"  EN COLD ROLLED -- BP1434PE --</t>
  </si>
  <si>
    <t>MIIPFCBL010001</t>
  </si>
  <si>
    <t>FLECHA PARA BALERO Ø 3/8" LONGITUD 5/8"  EN COLD ROLLED -- BP1PE --</t>
  </si>
  <si>
    <t>MIIPFCBL020001</t>
  </si>
  <si>
    <t>FLECHA PARA BALERO Ø 3/8" LONGITUD 7/16"  EN COLD ROLLED -- BP5364PE --</t>
  </si>
  <si>
    <t>MIMCFL00000000</t>
  </si>
  <si>
    <t>FLEJADORA     -- FLEJAD --</t>
  </si>
  <si>
    <t>MIEEFLLA000001</t>
  </si>
  <si>
    <t>FLEJE PARA LAMINA   EN ROLLO -- GI20515 --</t>
  </si>
  <si>
    <t>MIIPFL00010101</t>
  </si>
  <si>
    <t>FLEXOMETRO  8.0 m MARCA TRUPER CODIGO FH-8M -- FLT8 --</t>
  </si>
  <si>
    <t>MIMCFLCU410203</t>
  </si>
  <si>
    <t>FLEXOMETRO CON UÑA 5.0 m MARCA STANLEY CODIGO 33158 -- FLCU50S --</t>
  </si>
  <si>
    <t>MIIPFLIM401600</t>
  </si>
  <si>
    <t>FLEXOMETRO CON UÑA CONTRA IMPACTO 3.0 m ( FH-3M  TRUPER )  -- FLCU --</t>
  </si>
  <si>
    <t>MIIPFLIM411700</t>
  </si>
  <si>
    <t>FLEXOMETRO CON UÑA CONTRA IMPACTO 5.0 m ( FH-5M  TRUPER )  -- GI12153 --</t>
  </si>
  <si>
    <t>MIMCFLMG400002</t>
  </si>
  <si>
    <t>FLEXOMETRO CON UÑA GANCHO MAGNETIZADO 3.0 m  MODELO 7153 -- GI12375 --</t>
  </si>
  <si>
    <t>MIMCFLDG000000</t>
  </si>
  <si>
    <t>FLEXOMETRO DIGITAL    -- FLEXDIG --</t>
  </si>
  <si>
    <t>MLEEFS04060000</t>
  </si>
  <si>
    <t>FLOOR STAND FOR 7 TO 12" TABLET (ITEM No. X2N) -- FS712T</t>
  </si>
  <si>
    <t>MIMCFTWC000000</t>
  </si>
  <si>
    <t>FLOTADOR PARA W.C.    -- FLOWC --</t>
  </si>
  <si>
    <t>MIMCFO00050000</t>
  </si>
  <si>
    <t>FOCO  24 V 45 W   -- FO2445 --</t>
  </si>
  <si>
    <t>MIMCFO00020000</t>
  </si>
  <si>
    <t>FOCO  DE 140 VOLT 10 WATT   -- FO140V10W --</t>
  </si>
  <si>
    <t>MIMCFO00040000</t>
  </si>
  <si>
    <t>FOCO  DE 75 WATT   -- FO75 --</t>
  </si>
  <si>
    <t>MIMCFOAE010001</t>
  </si>
  <si>
    <t>FOCO AHORADOR TIPO ESPIRAL 127 V - 60 Hz 6500 °K 45 W F.P 0.5  MARCA MAGG -- GI15249 --</t>
  </si>
  <si>
    <t>MIMCFCAH080000</t>
  </si>
  <si>
    <t>FOCO AHORRADOR 120 V 15 W   -- FO12015 --</t>
  </si>
  <si>
    <t>MIMCFCAH070000</t>
  </si>
  <si>
    <t>FOCO AHORRADOR 120 V 45 W   -- FO12045 --</t>
  </si>
  <si>
    <t>MIMCFOMC060100</t>
  </si>
  <si>
    <t>FOCO MASTER COLOUR CMD-T 150 W/830 MARCA PHILLIPS  -- FOMCMD150 --</t>
  </si>
  <si>
    <t>MIMCFORF030000</t>
  </si>
  <si>
    <t>FOCO REFLECTOR DE 150 WATT   -- FORF150 --</t>
  </si>
  <si>
    <t>MIMCFOSP080000</t>
  </si>
  <si>
    <t>FOCO SPOT 250 W - 127 V   -- FOSP250127 --</t>
  </si>
  <si>
    <t>MLEEFO44007800</t>
  </si>
  <si>
    <t>FOCO TIPO MR-16  CON 21 LED LUZ DE DÍA 10000 °KDE 1.3 WATT A 127 VAC (CODIGO MR16LED21)</t>
  </si>
  <si>
    <t>MVLAFL010100Q6</t>
  </si>
  <si>
    <t>FOLDER COLGANTE OFICIO DE 23.5 X 37.5  CARTULINA MANILA RESISTENTE COLOR VERDE TRADICIONAL - "FOCOOF"</t>
  </si>
  <si>
    <t>MLEPFO00I70011</t>
  </si>
  <si>
    <t>FOLLETERO  DE 106 X 160 X 20 mm  EN ACRILICO CRISTAL 3 mm - "MSPBF"</t>
  </si>
  <si>
    <t>MLEPFO00I70052</t>
  </si>
  <si>
    <t>FOLLETERO  DE 106 X 160 X 20 mm  EN ACRILICO CRISTAL 3 mm CON 2 BARRENO Ø 3/4" FRONTAL Y 2 BARRENOS Ø 1/4" POSTERIOR - "MSPBF"</t>
  </si>
  <si>
    <t>MLEPFO00H80011</t>
  </si>
  <si>
    <t>FOLLETERO  DE 129 X 164 X 72 mm  EN ACRILICO CRISTAL 3 mm - "TMEXFRFA - "</t>
  </si>
  <si>
    <t>MLEPFO56D70034</t>
  </si>
  <si>
    <t>FOLLETERO CON 12 CASILLAS DE 590 X 940 mm  EN ACRILICO CRISTAL 3 mm CON BARRENO Ø 1/2 EN CADA ESQUINA</t>
  </si>
  <si>
    <t>MLEPFO53B74111</t>
  </si>
  <si>
    <t>FOLLETERO CON 9 CASILLAS DE 150 X 500 X 285 mm CON PERFORACION Ø 5/16" EN EXTREMO SUPERIOR EN ACRILICO CRISTAL 3 mm</t>
  </si>
  <si>
    <t>MLEPFO49A40011</t>
  </si>
  <si>
    <t>FOLLETERO HORIZONTAL DOBLE DE 480 X 240 X 20 mm  EN ACRILICO CRISTAL 3 mm</t>
  </si>
  <si>
    <t>MLEPFO49G70034</t>
  </si>
  <si>
    <t>FOLLETERO HORIZONTAL DOBLE DE 484 X 240 X 20 mm  EN ACRILICO CRISTAL 3 mm CON BARRENO Ø 1/2 EN CADA ESQUINA -- VVCEFDCHA</t>
  </si>
  <si>
    <t>MLEPFO50A30011</t>
  </si>
  <si>
    <t>FOLLETERO HORIZONTAL TRIPLE DE 480 X 160 X 20 mm EN ACRILICO CRISTAL 3 mm -- VVCEFTHA</t>
  </si>
  <si>
    <t>MLEPFO50G20039</t>
  </si>
  <si>
    <t>FOLLETERO HORIZONTAL TRIPLE DE 484 X 160 X 20 mm  EN ACRILICO CRISTAL 3 mm CON BARRENO DE Ø 5/16" EN CADA ESQUINA - "VVCEFTHA-1"</t>
  </si>
  <si>
    <t>MLEPFO62J10011</t>
  </si>
  <si>
    <t>FOLLETERO LATERAL CURVO 3 COMPARTIMENTOS DE 108 X 303 X 114 mm  EN ACRILICO CRISTAL 3 mm - "PORTAFLYER"</t>
  </si>
  <si>
    <t>MLEPFO51A20011</t>
  </si>
  <si>
    <t>FOLLETERO TAMAÑO CARTA DE 400 X 400 X 6 mm  EN ACRILICO CRISTAL 3 mm - "VVCEFTC"</t>
  </si>
  <si>
    <t>MLEPFO51G60011</t>
  </si>
  <si>
    <t>FOLLETERO TAMAÑO CARTA DE 405 X 405 X 6 mm  EN ACRILICO CRISTAL 3 mm - "VVCEF4040 - "</t>
  </si>
  <si>
    <t>MLEPFO48A10011</t>
  </si>
  <si>
    <t>FOLLETERO VERTICAL TRIPLE COLGANTE DE 204 X 550 X 20 mm  EN ACRILICO CRISTAL 3 mm - "VVCEFDC"</t>
  </si>
  <si>
    <t>MVLQFN00013708</t>
  </si>
  <si>
    <t>FONDO  ACABADO BLANCO MARCA COMEX PRESENTACION DE 1 LITRO - "FNBL"</t>
  </si>
  <si>
    <t>MVLQFN00020008</t>
  </si>
  <si>
    <t>FONDO  COLOR CAR PRIMARIO ACRILL  PRESENTACION DE 1 LITRO CODIGO 0608715 - "FOPR"</t>
  </si>
  <si>
    <t>MVLQFN00010000</t>
  </si>
  <si>
    <t>FONDO  FW-3601.53   - "FW360153"</t>
  </si>
  <si>
    <t>MIQUFNAC120000</t>
  </si>
  <si>
    <t>FONDO ACRILICO UF-2200   -- UF-2200 --</t>
  </si>
  <si>
    <t>MLEPFA54004527</t>
  </si>
  <si>
    <t>FORMA DE ACRILICO RAUTEADO  FIGURA "CORREO" EN ACRILICO BLANCO Z2 ESPESOR 3 mm Ø 130 mm CON BASE EN ACRILICO CRISTAL ESPESOR 3 mm CON RECORTES DE VINIL EN COLOR ROJO Y NEGRO</t>
  </si>
  <si>
    <t>MLEPFA54004627</t>
  </si>
  <si>
    <t>FORMA DE ACRILICO RAUTEADO  FIGURA "TELEFONO" EN ACRILICO BLANCO Z2 ESPESOR 3 mm Ø 130 mm CON BASE EN ACRILICO CRISTAL ESPESOR 3 mm CON RECORTES DE VINIL EN COLOR ROJO Y NEGRO</t>
  </si>
  <si>
    <t>MLEPFA54004727</t>
  </si>
  <si>
    <t>FORMA DE ACRILICO RAUTEADO  FIGURA "VOZ" EN ACRILICO BLANCO Z2 ESPESOR 3 mm Ø 130 mm CON BASE EN ACRILICO CRISTAL ESPESOR 3 mm CON RECORTES DE VINIL EN COLOR ROJO Y NEGRO</t>
  </si>
  <si>
    <t>MLEPFA54004427</t>
  </si>
  <si>
    <t>FORMA DE ACRILICO RAUTEADO  FIGURA "WEB" EN ACRILICO BLANCO Z2 ESPESOR 3 mm Ø 130 mm CON BASE EN ACRILICO CRISTAL ESPESOR 3 mm CON RECORTES DE VINIL EN COLOR ROJO Y NEGRO</t>
  </si>
  <si>
    <t>MIMCFM00070107</t>
  </si>
  <si>
    <t>FORMON  DE 1" MARCA TRUPER MODELO FT-1/2CODIGO 14633 -- GI13738 --</t>
  </si>
  <si>
    <t>MIMCFM00020102</t>
  </si>
  <si>
    <t>FORMON  DE 1/4" MARCA TRUPER MODELO FT-1/2 CODIGO 14615 -- GI15929 --</t>
  </si>
  <si>
    <t>MIIPFO00290000</t>
  </si>
  <si>
    <t>FOSFATO  FIERRO-ZINC HCPC70   -- FFZ70 --</t>
  </si>
  <si>
    <t>MIIPFRGR000000</t>
  </si>
  <si>
    <t>FRANELA COLOR GRIS    -- FRANGR --</t>
  </si>
  <si>
    <t>MVLRAL00H30000</t>
  </si>
  <si>
    <t>FRANJA DE TRANSICION COLOR : CITRICINE   - "FRACI"</t>
  </si>
  <si>
    <t>MKYXFB12828436</t>
  </si>
  <si>
    <t>FRENTE DE BANCA EN CAJA CON 2 PLAZAS CON PATAS EN ALEACION DE ALUMINIO PALETA PLEGABLE EN MDF CON LAMINADO PLASTICO (RD-3081,2S/ROW) -- KRFBAPR2EM</t>
  </si>
  <si>
    <t>MKYXFB12828539</t>
  </si>
  <si>
    <t>FRENTE DE BANCA EN CAJA CON 2 PLAZAS CON PATAS EN ALEACION DE ALUMINIO PALETA PLEGABLE Y FRENTE CURVO EN MADERA CON LAMINADO PLASTICO (RD-3081M,2S/ROW) - "KRFAMPR2EM"</t>
  </si>
  <si>
    <t>MANXFR440100E2</t>
  </si>
  <si>
    <t>FRENTE DE RECEPCION DE 4767 X 659 X 1494 mm  CONFORME A PLANO, ACABADO EN ECOMARMOL INTERIOR COLOR CALACATTA GOLD - "ANREE210-FREECOM"</t>
  </si>
  <si>
    <t>MAMXFR43000000</t>
  </si>
  <si>
    <t>FRENTE DOBLE CON MANIJA    - "AMOFMD"</t>
  </si>
  <si>
    <t>MIIPFRCD010000</t>
  </si>
  <si>
    <t>FRESA CON CUCHILLA DESMONTABLES L-192127 80455330 DKN 1 17100 2X45 192127   -- FRCDM192127 --</t>
  </si>
  <si>
    <t>MIIPFRRD030001</t>
  </si>
  <si>
    <t>FRESA CON RODAMIENTO RADIO 3.0 mm  CODIGO 1140106 -- FRRD3114 --</t>
  </si>
  <si>
    <t>MIIPFRRC050000</t>
  </si>
  <si>
    <t>FRESA DE RECTIFICADOR E3401E226 FRDE80 D130 H45 Z3 D SALIDA H45   -- FRE340 --</t>
  </si>
  <si>
    <t>MIIPFRCT060000</t>
  </si>
  <si>
    <t>FRESA HM DE 200 X 50 X 30 Z=4 45° CODIGO FRESA216 FABRICACIÓN NACIONAL -- FRCSM4550 --</t>
  </si>
  <si>
    <t>MIIPFRCN070200</t>
  </si>
  <si>
    <t>FRESA PARA CANAL CODIGO 1475.140.006 D-140, B-6  --FRCN06 --</t>
  </si>
  <si>
    <t>MIIPFRCN070300</t>
  </si>
  <si>
    <t>FRESA PARA CANAL CODIGO 1475.140.016 D-140, B-16  --FRCN16 --</t>
  </si>
  <si>
    <t>MIIPFRCN070400</t>
  </si>
  <si>
    <t>FRESA PARA CANAL CODIGO 1475.140.020 D-140, B-20  --FRCN20 --</t>
  </si>
  <si>
    <t>MIIPFRPN060200</t>
  </si>
  <si>
    <t>FRESA PARA PANTOGRAFO DE CORTE 20 mm CON CUCHILLAS INTERCAMBIABLES CODIGO: 5085.020.060 -FRPN20CI --</t>
  </si>
  <si>
    <t>MIIPFRCT040001</t>
  </si>
  <si>
    <t>FRESA TIPO CORTADOR Ø 29 mm X 5 mm Z=6 -FRCT295Z6--</t>
  </si>
  <si>
    <t>MVLEEM10000000</t>
  </si>
  <si>
    <t>FRONT ARM, STRAIGHT Ø 12 MM CHROME (300MM) "977-782.01"    - ""</t>
  </si>
  <si>
    <t>MVLXET000000C3</t>
  </si>
  <si>
    <t>FRONT ARM, STRAIGHT Ø 25 mm L = 300 mm SILK "987-328.30" - "F98732830"</t>
  </si>
  <si>
    <t>MLEEFP04000000</t>
  </si>
  <si>
    <t>FUENTE CONMUTADA 72W 12V/6A CERTIFICACION UL me  LRS-75-12    - "LRS-75-12"</t>
  </si>
  <si>
    <t>MVLEFP00009000</t>
  </si>
  <si>
    <t>FUENTE DE PODER   DE 12 V - 1.25 A</t>
  </si>
  <si>
    <t>MLEEFP00005900</t>
  </si>
  <si>
    <t>FUENTE DE PODER   DE 12 V - 10 A</t>
  </si>
  <si>
    <t>MLEEFP00007400</t>
  </si>
  <si>
    <t>FUENTE DE PODER   DE 12 V - 2.5 A</t>
  </si>
  <si>
    <t>MTLEFP00007436</t>
  </si>
  <si>
    <t>FUENTE DE PODER DE 12 V - 1.25 A (CODIGO SSM030A MARCA ALPHA SECURITY)CON MULTICONECTOR</t>
  </si>
  <si>
    <t>MVLEFP03000000</t>
  </si>
  <si>
    <t>FUENTE DE PODER DE 24V 12.5 AMP PARA KIT ELECTRICO KLED4LUM28. CON CERTIFICACION IMPRESA UL CLASE 2    - "FUPOC2LRWMVI"</t>
  </si>
  <si>
    <t>MVLEFP02000000</t>
  </si>
  <si>
    <t>FUENTE DE PODER DE 24V 2 AMP PARA KIT ELECTRICO LRDV-KIT CON CERTIFICACION IMPRESA UL CLASE 2     - "FUPOC2LRDV"</t>
  </si>
  <si>
    <t>MVLEFP0000B900</t>
  </si>
  <si>
    <t>FUENTE DE PODER DE VOLTAJE DE 48V, 3A PARA INTERIOR -- FUP48V3A</t>
  </si>
  <si>
    <t>MUESTRAE000034</t>
  </si>
  <si>
    <t>FUENTE DE VOLTAJE TIPO LAPTPO 12V 7.5AMP CON CERTIFICACION UL</t>
  </si>
  <si>
    <t>MIMCFUEP010000</t>
  </si>
  <si>
    <t>FUENTE ELECTRICA DE PODER PARA 2.3 A - FEP3A -</t>
  </si>
  <si>
    <t>MLEEFR01010000</t>
  </si>
  <si>
    <t>FULL ROTATION COMPUTER MONITOR UP TO 27 INCH MONITOR (ITEM No. D7A)   - "FRCMS27"</t>
  </si>
  <si>
    <t>MLEEFR01050000</t>
  </si>
  <si>
    <t>FULL ROTATION COMPUTER MONITOR UP TO 27 INCH MONITOR (ITEM No. DLB502-H)   - "FRCMD27H"</t>
  </si>
  <si>
    <t>MLEEFR02020000</t>
  </si>
  <si>
    <t>FULL ROTATION MONITOR ARM 2 MONITOR UP TO 27 INCH (ITEM No. D7LD)   - "FRCMD27"</t>
  </si>
  <si>
    <t>MIIPFNCC000000</t>
  </si>
  <si>
    <t>FUNDA PARA CAMARA MARCA CANON A810    -- FNCAMC810 --</t>
  </si>
  <si>
    <t>MIMCFS00120000</t>
  </si>
  <si>
    <t>FUSIBLE  DE 250 VOLT ~ 100 AMPER   -- FUS250V100A --</t>
  </si>
  <si>
    <t>MIMCFS00170000</t>
  </si>
  <si>
    <t>FUSIBLE  DE 250 VOLT ~ 30 AMPER   -- FU30 --</t>
  </si>
  <si>
    <t>MIMCFS00200000</t>
  </si>
  <si>
    <t>FUSIBLE  DE 250 VOLT ~ 60 AMPER   -- FU60 --</t>
  </si>
  <si>
    <t>MIMCFS00370000</t>
  </si>
  <si>
    <t>FUSIBLE  DE 600 VOLT ~ 100 AMPER   -- FUS600V100A --</t>
  </si>
  <si>
    <t>MIMCFS00390000</t>
  </si>
  <si>
    <t>FUSIBLE  DE 600 VOLT ~ 60 AMPER   -- FUS600V60A --</t>
  </si>
  <si>
    <t>MIMCFSA4380000</t>
  </si>
  <si>
    <t>FUSIBLE A4J150 DE 600 VOLT ~ 150 AMPER   -- FUS600V150A --</t>
  </si>
  <si>
    <t>MIMCFSAM340000</t>
  </si>
  <si>
    <t>FUSIBLE AM DE 500 VOLT ~ 32 AMPER   -- FUS500V32A --</t>
  </si>
  <si>
    <t>MIMCFSBS390007</t>
  </si>
  <si>
    <t>FUSIBLE BUSSMAN 14 X 51, 40 AMPER 500 VOLT, L=120KA CONTRA EXPLOSION   -- FUBS40500120CE --</t>
  </si>
  <si>
    <t>MIMCFSCI230000</t>
  </si>
  <si>
    <t>FUSIBLE CILINDRICO DE 400 VOLT ~ 10 AMPER   -- FUSC400V10A --</t>
  </si>
  <si>
    <t>MIMCFSCI250000</t>
  </si>
  <si>
    <t>FUSIBLE CILINDRICO DE 400 VOLT ~ 2 AMPER   -- FUSC400V2A --</t>
  </si>
  <si>
    <t>MIMCFSCI270000</t>
  </si>
  <si>
    <t>FUSIBLE CILINDRICO DE 400 VOLT ~ 20 AMPER   -- FUSC400V20A --</t>
  </si>
  <si>
    <t>MIMCFSCI280000</t>
  </si>
  <si>
    <t>FUSIBLE CILINDRICO DE 400 VOLT ~ 4 AMPER   -- FUSC400V4A --</t>
  </si>
  <si>
    <t>MIMCFSCI290000</t>
  </si>
  <si>
    <t>MIMCFSCA100000</t>
  </si>
  <si>
    <t>FUSIBLE DE CRISTAL TIPO AMERICANO DE 250 VOLT ~ 1 AMPER   -- GI10472 --</t>
  </si>
  <si>
    <t>MIMCFSCA130000</t>
  </si>
  <si>
    <t>FUSIBLE DE CRISTAL TIPO AMERICANO DE 250 VOLT ~ 15 AMPER   -- FUSCA250V15A --</t>
  </si>
  <si>
    <t>MIMCFSCA140000</t>
  </si>
  <si>
    <t>FUSIBLE DE CRISTAL TIPO AMERICANO DE 250 VOLT ~ 2 AMPER   -- GI10473 --</t>
  </si>
  <si>
    <t>MIMCFSCA150000</t>
  </si>
  <si>
    <t>FUSIBLE DE CRISTAL TIPO AMERICANO DE 250 VOLT ~ 20 AMPER   -- FUSCA250V120A --</t>
  </si>
  <si>
    <t>MIMCFSCA160000</t>
  </si>
  <si>
    <t>FUSIBLE DE CRISTAL TIPO AMERICANO DE 250 VOLT ~ 3 AMPER   -- GI11969 --</t>
  </si>
  <si>
    <t>MIMCFSCA180000</t>
  </si>
  <si>
    <t>FUSIBLE DE CRISTAL TIPO AMERICANO DE 250 VOLT ~ 4 AMPER   -- GI10474 --</t>
  </si>
  <si>
    <t>MIMCFSCA190000</t>
  </si>
  <si>
    <t>FUSIBLE DE CRISTAL TIPO AMERICANO DE 250 VOLT ~ 5 AMPER   -- GI13824 --</t>
  </si>
  <si>
    <t>MIMCFSCA210005</t>
  </si>
  <si>
    <t>FUSIBLE DE CRISTAL TIPO AMERICANO DE 250 VOLT ~ 7.5 AMPER  PEQUEÑO -- GI13823 --</t>
  </si>
  <si>
    <t>MIMCFSCE110000</t>
  </si>
  <si>
    <t>FUSIBLE DE CRISTAL TIPO EUROPEO DE 250 VOLT ~ 10 AMPER   -- GI10483 --</t>
  </si>
  <si>
    <t>MIMCFSCE190000</t>
  </si>
  <si>
    <t>FUSIBLE DE CRISTAL TIPO EUROPEO DE 250 VOLT ~ 5 AMPER   -- GI10475 --</t>
  </si>
  <si>
    <t>MIMCFSPO300300</t>
  </si>
  <si>
    <t>FUSIBLE DE PORCELANA DE 500 VOLT ~ 10 AMPER TIPO gG - gl  -- FUSP500V10A --</t>
  </si>
  <si>
    <t>MIMCFSPO310006</t>
  </si>
  <si>
    <t>FUSIBLE DE PORCELANA DE 500 VOLT ~ 16 AMPER  T16A -- FUSP500V16A --</t>
  </si>
  <si>
    <t>MIMCFSPO330400</t>
  </si>
  <si>
    <t>FUSIBLE DE PORCELANA DE 500 VOLT ~ 20 AMPER TIPO Gl  -- FUSP500V20A --</t>
  </si>
  <si>
    <t>MIMCFSPO350100</t>
  </si>
  <si>
    <t>FUSIBLE DE PORCELANA DE 500 VOLT ~ 4 AMPER TIPO gG  -- FUSP500V4A --</t>
  </si>
  <si>
    <t>MIMCFSF1100000</t>
  </si>
  <si>
    <t>FUSIBLE FUSES AGC-1 DE 250 VOLT ~ 1 AMPER   -- FUSFU250V1A --</t>
  </si>
  <si>
    <t>MIMCFSF3160000</t>
  </si>
  <si>
    <t>FUSIBLE FUSES MDL-3 DE 250 VOLT ~ 3 AMPER   -- FUSFU250V3A --</t>
  </si>
  <si>
    <t>MIMCFSLE260101</t>
  </si>
  <si>
    <t>FUSIBLE LEGRAND DE 400 VOLT ~ 2 AMPER TIPO gG (DIMENSIONES 8.5 X 31.5 mm) -- GI10446 --</t>
  </si>
  <si>
    <t>MIMCFSLE320104</t>
  </si>
  <si>
    <t>FUSIBLE LEGRAND DE 500 VOLT ~ 2 AMPER TIPO gG (DIMENSIONES 10 X 38 mm) -- GI11290 --</t>
  </si>
  <si>
    <t>MIMCFSPO010100</t>
  </si>
  <si>
    <t>FUSIBLE LEGRAND DE 500 VOLT ~ 40 AMPER (DIMENSIONES 14 X 51 mm) TIPO gG  -- GI10460 --</t>
  </si>
  <si>
    <t>MIMCFSLK360000</t>
  </si>
  <si>
    <t>FUSIBLE LIMITON KTK-8 DE 600 VOLT   -- FUSL600V --</t>
  </si>
  <si>
    <t>MIMCFSLF080000</t>
  </si>
  <si>
    <t>FUSIBLE LITTLE / FUSE CCMK PARA 600 VOLT ~ 1 AMPER   -- GI10465 --</t>
  </si>
  <si>
    <t>MIMCFSLP400000</t>
  </si>
  <si>
    <t>FUSIBLE LOW-PEAK LP.CC 1/2" 600 VOLT   -- FUS600VLP --</t>
  </si>
  <si>
    <t>MIMCFSAT090003</t>
  </si>
  <si>
    <t>FUSIBLE PARA ALTA TENSION DE 23000 VOLT ~ 40 AMPER, 60 Hz  MODELO AC/4/6/400 - 23 MAECA ACEMSA S.A. -- GI12682 --</t>
  </si>
  <si>
    <t>MIMCGE01010000</t>
  </si>
  <si>
    <t>GABINETE ELECTRICO PARA 2 LAMPARAS DE 59 WATT, CON BASE Y BALASTRA   -- GB259BB --</t>
  </si>
  <si>
    <t>MLEEGA01000000</t>
  </si>
  <si>
    <t>GABINETE PARA 2 INTERRUPTORES TERMOMAGNETICOS PASTILLA ABB -- GAB2PABB</t>
  </si>
  <si>
    <t>MIMCGFSL000101</t>
  </si>
  <si>
    <t>GAFA PARA SOLDAR  MARCA INFRA MODELO 2SG002-C -- GASI2SG002C --</t>
  </si>
  <si>
    <t>MPPMGC01020435</t>
  </si>
  <si>
    <t>GAJO (CARA) PARA MAMPARA DE 485 X 400 mm ESPESOR 12 mm EN MDF CON ACABADO COLOR VINCENT VETA POLIURETANO - "PPG4851VPSM-C"</t>
  </si>
  <si>
    <t>MPPMGC01010435</t>
  </si>
  <si>
    <t>GAJO (CARA) PARA MAMPARA DE 880 X 400 mm ESPESOR 12 mm EN MDF CON ACABADO COLOR VINCENT VETA POLIURETANO - "PPG41VPSM-C"</t>
  </si>
  <si>
    <t>MLEAGA01010060</t>
  </si>
  <si>
    <t>GANCHO PARA PUERTA LONGITUD 6"  ACABADO LATON</t>
  </si>
  <si>
    <t>MLEAGA06050000</t>
  </si>
  <si>
    <t>GANCHO PARA SLATWALL DE 1/4" X 4" CROMO BRILLANTE (10CM)   - "GAPS144B10"</t>
  </si>
  <si>
    <t>MLEAGA06060000</t>
  </si>
  <si>
    <t>GANCHO PARA SLATWALL DE 1/4" X 6" CROMO BRILLANTE (15CM)   - "GAPS146B15"</t>
  </si>
  <si>
    <t>MLEAGA06070000</t>
  </si>
  <si>
    <t>GANCHO PARA SLATWALL DE 1/4" X 8" CROMO BRILLANTE (20CM)   - "GAPS148B20"</t>
  </si>
  <si>
    <t>MBAAGA02020000</t>
  </si>
  <si>
    <t>GANCHO PARA TAPA DE 20 X 40 X 6 mm EN LAMINA CALIBRE 18 -- BCMDGAN</t>
  </si>
  <si>
    <t>MLEAGA81006229</t>
  </si>
  <si>
    <t>GANCHO PERCHERO  MODELO 3009 CON 2 PIJAS PARA SUJECION ACABADO CROMO -- GAPCR</t>
  </si>
  <si>
    <t>MQSAGAE2J3B178</t>
  </si>
  <si>
    <t>GANCHO PERCHERO DOBLE DE 85 X 20 X 60 mm MARCA CERRAJES (MODELO 0802-003) EN ACABADO NIQUEL SATINADO</t>
  </si>
  <si>
    <t>MVLAGA040000Z8</t>
  </si>
  <si>
    <t>GANCHO PERCHERO PARA ROPA (GANCHO DOBLE)   ACABADO EN ACERO INOXIDABLE MARCA HERRASA SKU: 080-0053, INCLUYE TORNILLERIA - "GPPRD0053"</t>
  </si>
  <si>
    <t>MIMCGT00010100</t>
  </si>
  <si>
    <t>GATILLO  (SWITCH 952669) MARCA ESAB  -- GTS952669E --</t>
  </si>
  <si>
    <t>MIIPGTAH000202</t>
  </si>
  <si>
    <t>GATILLO PARA ANTORCHA  MARCA LINCON No DE PARTES 21002 -- GTANL21002 --</t>
  </si>
  <si>
    <t>MIIPGAFT010101</t>
  </si>
  <si>
    <t>GATO SEMIVIVO FABRICADO EN TUBULAR Y PLACA SOLDADA CON EJE REFORZADO CON DOS RUEDAS EN POLIURETANO HI-TECH MODELO GATO-SEMIVIVO CAPACIDAD 500 Kg -- GASV500 --</t>
  </si>
  <si>
    <t>MIIPGASZ000000</t>
  </si>
  <si>
    <t>GEL ANTIBACTERIAL SATINIZANTE    -- GEAS --</t>
  </si>
  <si>
    <t>MIIPGLDC010101</t>
  </si>
  <si>
    <t>GEL DECAPANTE 1200G MARCA WURTH CODIGO 00893 982 PARA ACERO INOXIDABLE -- GEDAI1200 --</t>
  </si>
  <si>
    <t>MIIPGCCB000101</t>
  </si>
  <si>
    <t>GIS COMPRIMIDO COLOR BLANCO  MARCA VINCI CAJA CON 150 PIEZAS -- GCB150 --</t>
  </si>
  <si>
    <t>MLECCR00ÑF070Y</t>
  </si>
  <si>
    <t>GLASS  750 X 1980 mm THICKNESS 6 mm ULTRA CLEAR, POLISHED EDGES, TEMPERED, WITH TRANSPARENT SAFETY FILM - "LRMWULGD-CRLSH"</t>
  </si>
  <si>
    <t>MLECCR00ÑG070Y</t>
  </si>
  <si>
    <t>GLASS 1980 X 601 mm THICKNESS 6 mm ULTRA CLEAR, POLISHED EDGES, TEMPERED, WITH TRANSPEREN SEFETY FILM - "LRMWUSGD-CRLHET"</t>
  </si>
  <si>
    <t>MVLCCR39000000</t>
  </si>
  <si>
    <t>GLASS SHELF WITH LED LIGHTING FASHION 620 X 420 MM (6W) (318-666.43)    - "GLASSSWL318"</t>
  </si>
  <si>
    <t>MIMCGOSG000101</t>
  </si>
  <si>
    <t>GOGLE DE SEGURIDAD  MARCA TRUPER MODELO GOT -- GOSTGOT --</t>
  </si>
  <si>
    <t>MLEPIM03000000</t>
  </si>
  <si>
    <t>GRAFICO 1 LOGO BASURA 10 X 10 cm  - "GRAF1SA"</t>
  </si>
  <si>
    <t>MLEPIM04000000</t>
  </si>
  <si>
    <t>GRAFICO 2 LOGO GOTA 10 X 10 cm - "GRAF2SA"</t>
  </si>
  <si>
    <t>MLEPIM05000000</t>
  </si>
  <si>
    <t>GRAFICO 3 LOGO RED 7 X 7 cm - "GRAF3SA"</t>
  </si>
  <si>
    <t>MLEPIM19110000</t>
  </si>
  <si>
    <t>GRAFICO EN IMAN FLEXIBLE CAL 20 ITALIKA TORRE DE LLANTAS DE 600 X 1380 mm   - "GRAIFL600138"</t>
  </si>
  <si>
    <t>MLEPIM19100000</t>
  </si>
  <si>
    <t>GRAFICO EN IMAN FLEXIBLE CAL 20 ITALIKA TORRE DE LLANTAS DE 600 X 1400 mm   - "GRAIFL600100"</t>
  </si>
  <si>
    <t>MLEPIM06000000</t>
  </si>
  <si>
    <t>GRAFICO LATERAL COMPLETO PARA LA ISLA DE LLANTAS ITALIKA 60 X 160 cm - VINIL AUTOADHERIBLE REMOVIBLE    - "GRAFLA60160"</t>
  </si>
  <si>
    <t>MLEPIM07000000</t>
  </si>
  <si>
    <t>GRAFICO PARA VITRINA DOBLE ITALIKA 120 X 20 cm -VINIL AUTOADHERIBLE REMOVIBLE    - "GRAFVI12020"</t>
  </si>
  <si>
    <t>MVLAGP010200R3</t>
  </si>
  <si>
    <t>MVLAGP010100R3</t>
  </si>
  <si>
    <t>GRAPA DAVES CASCO CORONA CEMENTADA DE 7/16" DE ANCHO X 1 1/2"  DE LARGO (PATA) (CAJA CON 10000 PIEZAS) - "GRACE112"</t>
  </si>
  <si>
    <t>MIIPGRCX010000</t>
  </si>
  <si>
    <t>GRAPA PARA CABLE COAXIAL CON CLAVO DE 1"   -- GI11301 --</t>
  </si>
  <si>
    <t>MVLAGP020000V2</t>
  </si>
  <si>
    <t>GRAPA PARA CABLE TELEFONICO CODIGO NEXFLEX 600GTELNB - "600GTELNB"</t>
  </si>
  <si>
    <t>MIMCGRSN020001</t>
  </si>
  <si>
    <t>GRAPA SENCO DE 1/4" (0.030" X 0.0215")  MODELO C04BAAP (CAJA CON 50000 PIEZAS) -- GRSEN14C04 --</t>
  </si>
  <si>
    <t>MIMCGRSN020002</t>
  </si>
  <si>
    <t>GRAPA SENCO DE 1/4" (0.030" X 0.0215")  MODELO F04BAAP (CAJA CON 15000 PIEZAS) -- GRSEN14F04 --</t>
  </si>
  <si>
    <t>MVLAGP72905300</t>
  </si>
  <si>
    <t>GRAPA SENCO DE 3/8" (0.030 X 0.0215") MODELO B06BAAP -- GRSE38</t>
  </si>
  <si>
    <t>MVLAGP72905200</t>
  </si>
  <si>
    <t>GRAPA SENCO DE 3/8" (0.030 X 0.0215") MODELO F06BAAP -- GRSEF38</t>
  </si>
  <si>
    <t>MIMCGRSN040003</t>
  </si>
  <si>
    <t>GRAPA SENCO DE 3/8" (10 X 10 mm)  MODELO C06BAAB (RAFAGA) (CAJA CON 15000 PIEZAS) -- GRSEN38C06 --</t>
  </si>
  <si>
    <t>MIMCGRSN040004</t>
  </si>
  <si>
    <t>GRAPA SENCO DE 3/8" (10 X 10 mm) RAFAGA MODELO C06BAAP (CAJA CON 50000 PIEZAS) -- GRSEN38C06 --</t>
  </si>
  <si>
    <t>MVLAGS70000018</t>
  </si>
  <si>
    <t>GRAPA SUJETADOR PARA GAJO   EN PLASTICO - ""GRMC"""</t>
  </si>
  <si>
    <t>MIMCGR00030102</t>
  </si>
  <si>
    <t>GRASA  CODIGO -GRA-TM-2/16 MARCA SKF (CUBETA DE 18 Kg -- GI16043 --</t>
  </si>
  <si>
    <t>MIMCGRKY080003</t>
  </si>
  <si>
    <t>GRASA KRYTEX GPL-206  SIN ADITIVOS -- GKGPL206 --</t>
  </si>
  <si>
    <t>MIMCGRLQ090005</t>
  </si>
  <si>
    <t>GRASA LIQUIDA COLOR CAFÉ  PRESENTACION DE 60 ml -- GRLCF60 --</t>
  </si>
  <si>
    <t>MIMCGRLQ100005</t>
  </si>
  <si>
    <t>GRASA LIQUIDA COLOR NEGRA  PRESENTACION DE 60 ml -- GRLNG60 --</t>
  </si>
  <si>
    <t>MIMCGRLT020000</t>
  </si>
  <si>
    <t>GRASA LITHIUM EP 2   -- GRLITEP2 --</t>
  </si>
  <si>
    <t>MIMCGRMB010000</t>
  </si>
  <si>
    <t>GRASA MOBILUX EP 0   -- GMEP0 --</t>
  </si>
  <si>
    <t>MIMCGRMB020001</t>
  </si>
  <si>
    <t>GRASA MOLIBUX EP2  (CUBETA 16 Kg - 35.2 lb) -- GI12056 --</t>
  </si>
  <si>
    <t>MIMCGRMB070000</t>
  </si>
  <si>
    <t>GRASA MOLIBUX SHC 100   -- GRSHC100 --</t>
  </si>
  <si>
    <t>MIMCGRCZ100304</t>
  </si>
  <si>
    <t>GRASA PARA CALZADO COLOR CAFE MARCA OSO PRESENTACION DE 1 Kg -- GRCZOSCF01 --</t>
  </si>
  <si>
    <t>MIMCGRCZ100204</t>
  </si>
  <si>
    <t>GRASA PARA CALZADO COLOR NEGRA MARCA OSO PRESENTACION DE 1 Kg -- GRCZOS01 --</t>
  </si>
  <si>
    <t>MIMCGRSE060000</t>
  </si>
  <si>
    <t>GRASA SEMI-SINTETICA PARA ENGRANAJE    -- GI13541 --</t>
  </si>
  <si>
    <t>MIMCGRTS090204</t>
  </si>
  <si>
    <t>GRASA TECMALIT SPECIAL M-2 MARCA TECMALUB (CUBETA DE 19 Kg -- GRTSM219 --</t>
  </si>
  <si>
    <t>MIMCGG00000000</t>
  </si>
  <si>
    <t>GRASERA     -- GRASERA --</t>
  </si>
  <si>
    <t>MIMCGGN9010000</t>
  </si>
  <si>
    <t>GRASERA NPT A 90° DE 3/8"   -- GRSA --</t>
  </si>
  <si>
    <t>MIIPGDTL000101</t>
  </si>
  <si>
    <t>GREDA PARA TELA  COLOR BLANCO CAJA CON 50 PIEZAS -- GRT50P --</t>
  </si>
  <si>
    <t>MVLEGR00040081</t>
  </si>
  <si>
    <t>GROMET  Ø 6"  DEEP STAINLESS STEEL TRASH CODIGO MOCKETT TM1A - 6 - "TM1A - 6"</t>
  </si>
  <si>
    <t>MVLEGR00030080</t>
  </si>
  <si>
    <t>GROMET  Ø 90 mm X 15 mm  MODELO MFG1/B - METAL FLEX GROMMET NIKEL 17, CATALOGO MOCKETT, METALICO - "GR9015MFG1"</t>
  </si>
  <si>
    <t>MVLEGR00410013</t>
  </si>
  <si>
    <t>GROMET Ø 3/8" COLOR NEGRO -- GR38</t>
  </si>
  <si>
    <t>MVLEGR00000082</t>
  </si>
  <si>
    <t>GROMET PAPER SLOT GROMMET AND RECYCLE BIN LINER (GREY) CODIGO MOCKETT CP1 - 17 - "CP1 - 17"</t>
  </si>
  <si>
    <t>MGEPGP24001900</t>
  </si>
  <si>
    <t>GROMET PASACABLES ESQUINERO [VON00138] -- GNGRE</t>
  </si>
  <si>
    <t>MVLPGP23620001</t>
  </si>
  <si>
    <t>GROMET PASACABLES OVALADO Ø2" X 3 1/2" PLASTICO -- GRO2312</t>
  </si>
  <si>
    <t>Q1</t>
  </si>
  <si>
    <t xml:space="preserve">COLOR DE GROMET NEGRO </t>
  </si>
  <si>
    <t>Q2</t>
  </si>
  <si>
    <t xml:space="preserve">COLOR DE GROMET GRIS 590 </t>
  </si>
  <si>
    <t>Q25</t>
  </si>
  <si>
    <t xml:space="preserve">COLOR DE GROMET BLANCO </t>
  </si>
  <si>
    <t>Q26</t>
  </si>
  <si>
    <t xml:space="preserve">COLOR DE GROMET TRASLUCIDO </t>
  </si>
  <si>
    <t>Q6</t>
  </si>
  <si>
    <t xml:space="preserve">COLOR DE GROMET GRIS CALIDO </t>
  </si>
  <si>
    <t>MVLPGP22610001</t>
  </si>
  <si>
    <t>GROMET PASACABLES REDONDO Ø 2 1/2""  PLASTICO - ""GR212"""</t>
  </si>
  <si>
    <t>MVLPGP22600001</t>
  </si>
  <si>
    <t>GROMET PASACABLES REDONDO Ø 2""  PLASTICO - ""GR2"""</t>
  </si>
  <si>
    <t>MMUPGP02000000</t>
  </si>
  <si>
    <t>GROMET PASACABLES REDONDO, PLASTICO CELDA EN CORTES TRIANGULARES MODELO AMI-27, COLOR NEGRO    - "MUAMI-27"</t>
  </si>
  <si>
    <t>MVLEGR01010000</t>
  </si>
  <si>
    <t>GROMET RECTANGULAR MODELO BE00612-C-TR GROMMET SINGLE RECTANGULAR   - "BE00612-C-TR"</t>
  </si>
  <si>
    <t>MIIPGU00080006</t>
  </si>
  <si>
    <t>GUANTE  TIPO JAPONES CON PUNTOS DE PVC  (EN PAR) -- GI16077 --</t>
  </si>
  <si>
    <t>MIIPGUHN010000</t>
  </si>
  <si>
    <t>GUANTE (PAR) HULE NEGRO PARA ACIDOS 450N.ADEX   -- GUHN --</t>
  </si>
  <si>
    <t>MIIPGUSS030000</t>
  </si>
  <si>
    <t>GUANTE (PAR) STANSOL A15 TALLA 7   -- GUSTSOL-7 --</t>
  </si>
  <si>
    <t>MIIEAO17000000</t>
  </si>
  <si>
    <t>GUANTE ANTICORTE NIVEL 5 MOD. 51-625 DERMA T-8    - "GUNV551625"</t>
  </si>
  <si>
    <t>MIIPGUPC300000</t>
  </si>
  <si>
    <t>GUANTE CON PALMA DE CARNAZA TIPO JAPONES EN TELA (EN PAR)  -- GUTJC --</t>
  </si>
  <si>
    <t>MIIPGUCA000100</t>
  </si>
  <si>
    <t>GUANTE DE CARNAZA  (EN PAR)  -- GUCA --</t>
  </si>
  <si>
    <t>MIIPGUCR001400</t>
  </si>
  <si>
    <t>GUANTE DE CARNAZA ROJA PARA SOLDAR  MODELO DERMA  -- GUCRD --</t>
  </si>
  <si>
    <t>MIIPGUNA000100</t>
  </si>
  <si>
    <t>GUANTE DE NYLON CON LATEX AZUL EN PALMA  (EN PAR)  -- GUNLA --</t>
  </si>
  <si>
    <t>MIIPGUPE000100</t>
  </si>
  <si>
    <t>GUANTE DE PIEL PARA ELECTRICISTA  (EN PAR)  -- GUPE --</t>
  </si>
  <si>
    <t>MIIPGUPI000000</t>
  </si>
  <si>
    <t>GUANTE DE PIEL Y CARNAZA (EN PAR)   -- GUPI --</t>
  </si>
  <si>
    <t>MIIPGUPL000006</t>
  </si>
  <si>
    <t>GUANTE DE POLIETILENO   (EN PAR) -- GUPO --</t>
  </si>
  <si>
    <t>MIIPGUTE050100</t>
  </si>
  <si>
    <t>GUANTE DE TELA CON PALMA AZUL (EN PAR)  -- GUTPA --</t>
  </si>
  <si>
    <t>MIIPGUTE060100</t>
  </si>
  <si>
    <t>GUANTE DE TELA CON PALMA DE CARNAZA (EN PAR)  -- GUTPC --</t>
  </si>
  <si>
    <t>MIIPGUTJ010006</t>
  </si>
  <si>
    <t>GUANTE DE TELA TEJIDO TIPO JAPONES CON LATEX AZUL TIPAVI  (EN PAR) -- GUTTJLAT --</t>
  </si>
  <si>
    <t>MIIPGUMA130801</t>
  </si>
  <si>
    <t>GUANTE MAYA DE ACERO AMBIDIESTRO MODELO WHITING DAVIS TALLA GRANDE  -- GUMAGWD</t>
  </si>
  <si>
    <t>MIIPGUMA130701</t>
  </si>
  <si>
    <t>GUANTE MAYA DE ACERO AMBIDIESTRO MODELO WHITING DAVIS TALLA MEDIANA  -- GUMAMWD</t>
  </si>
  <si>
    <t>MIIPGUNI090202</t>
  </si>
  <si>
    <t>GUANTE NITRILO COLOR VRDE MAPA A-15 TALLA 7 (PAR) -- GUNM7V --</t>
  </si>
  <si>
    <t>MIIPGUNS000003</t>
  </si>
  <si>
    <t>GUANTE NITRO SOLVEX   TALLA 8 (PAR) -- GUNTSOL8 --</t>
  </si>
  <si>
    <t>MIIPGUSE070000</t>
  </si>
  <si>
    <t>GUANTE PARA SUBESTACION DE 30000 VOLT (EN PAR)   -- GUSE30 --</t>
  </si>
  <si>
    <t>MIIPGUTP040100</t>
  </si>
  <si>
    <t>GUANTE REFORZADO TIPO PEMEX (EN PAR)  -- GURTP --</t>
  </si>
  <si>
    <t>MIIPGUSS020000</t>
  </si>
  <si>
    <t>GUANTE STANSOL A15 TALLA 6   -- GUSTSOL-6 --</t>
  </si>
  <si>
    <t>MIIPGUSS050000</t>
  </si>
  <si>
    <t>GUANTE STANSOL A15 TALLA 8   -- GUSTSOL-8 --</t>
  </si>
  <si>
    <t>MIIPGUSS120100</t>
  </si>
  <si>
    <t>GUANTE STANSOL A15 TALLA 9 (EN PAR)  -- GUSTSOL-9 --</t>
  </si>
  <si>
    <t>MIIPGUJT000006</t>
  </si>
  <si>
    <t>GUANTE TIPO JAPONES DE TELA   (EN PAR) -- GUTJ --</t>
  </si>
  <si>
    <t>MIIPGUUL003801</t>
  </si>
  <si>
    <t>GUANTE ULTRANE  MARCA MAPA MODELO 551 COLOR GRIS TALLA 6 (PAR) -- GUUMG06 --</t>
  </si>
  <si>
    <t>MIIPGUUL003802</t>
  </si>
  <si>
    <t>GUANTE ULTRANE  MARCA MAPA MODELO 551 COLOR GRIS TALLA 7 (PAR) -- GUUMG07 --</t>
  </si>
  <si>
    <t>MIIPGUUL003803</t>
  </si>
  <si>
    <t>GUANTE ULTRANE  MARCA MAPA MODELO 551 COLOR GRIS TALLA 8 (PAR) -- GUUMG08 --</t>
  </si>
  <si>
    <t>MIIPGUUL003804</t>
  </si>
  <si>
    <t>GUANTE ULTRANE  MARCA MAPA MODELO 551 COLOR GRIS TALLA 9 (PAR) -- GUUMG09 --</t>
  </si>
  <si>
    <t>MIIPGUUL100305</t>
  </si>
  <si>
    <t>GUANTE ULTRANE TALLA EXTRA GRANDE NUMERO 9 MARCA MAPA MODELO 551 (EN PAR) -- GUUMX --</t>
  </si>
  <si>
    <t>MIMCGM00020102</t>
  </si>
  <si>
    <t>GUARDAMOTOR  DE 20 - 25 AMPERS MARCA TELEMECANIQUE EATON PKMZMO-25 -- GMTMQ2025PKM --</t>
  </si>
  <si>
    <t>MIMCGM00010101</t>
  </si>
  <si>
    <t>GUARDAMOTOR  DE 4.3 - 6 AMPERS MARCA TELEMECANIQUE MODELO 6V2ME14 -- GMTMQ4366V2 --</t>
  </si>
  <si>
    <t>MIIPGNVA000001</t>
  </si>
  <si>
    <t>GUARNICION PARA VACIO   CODIGO BIRD-750123362 -- GUVRC6 --</t>
  </si>
  <si>
    <t>MIMCG100010001</t>
  </si>
  <si>
    <t>GUIA  DE Ø 0.035"  PARA ALIMENTADOR (ESAB LINER 0.035", H WIRE ©, CODE NO. 070228) -- GI13485 --</t>
  </si>
  <si>
    <t>MLEAGU00F60064</t>
  </si>
  <si>
    <t>GUIA  MARCA HAFELE No DE CATALOGO 404.74.920  EN ACABADO PLASTICO PLATEADO</t>
  </si>
  <si>
    <t>MLEAGCC1F49064</t>
  </si>
  <si>
    <t>GUIA CORREDERA SENCILLA INFERIOR MARCA HAFELE No DE CATALOGO 404.76.920 LONGITUD 2.0 m EN ACABADO PLASTICO</t>
  </si>
  <si>
    <t>MVLAGU0300001A</t>
  </si>
  <si>
    <t>GUIA DOBLE, COLOR BLANCO, CODIGO 3329 CATALOGO EXTRAL LONGITUD 6.10 m - "GD3329B"</t>
  </si>
  <si>
    <t>MIMCG1EU030100</t>
  </si>
  <si>
    <t>GUIA ESTANDAR PARA UNITOOL DE 1" CON CUÑERO  -- GSUT1C --</t>
  </si>
  <si>
    <t>MIMCG1EU020000</t>
  </si>
  <si>
    <t>GUIA ESTANDAR PARA UNITOOL DE 1/2"   -- GSUT12 --</t>
  </si>
  <si>
    <t>MLEAGU01010027</t>
  </si>
  <si>
    <t>GUIA GRIPPER INTERIOR No. DE PARTE 92020322GUS180 MARCA YBJ EN ACERO INOXIDABLE -- GUIGYBJ</t>
  </si>
  <si>
    <t>MIIPGGHI010001</t>
  </si>
  <si>
    <t>GUIA HILO MARCA PAFF MODELO MAQUILA 124501246 -- GUHI1245 --</t>
  </si>
  <si>
    <t>MIIPGDKE020000</t>
  </si>
  <si>
    <t>GUIDE KEY 1 1/4"   -- GUK114 --</t>
  </si>
  <si>
    <t>MIIPGDKE010000</t>
  </si>
  <si>
    <t>GUIDE KEY 1/2"   -- GUK12 --</t>
  </si>
  <si>
    <t>MIIPGDKE030100</t>
  </si>
  <si>
    <t>GUIDE KEY 2"  -- GUK2 --</t>
  </si>
  <si>
    <t>MIIPGDKE040100</t>
  </si>
  <si>
    <t>GUIDE KEY 3 1/2" INFERIOR  -- GUK312I --</t>
  </si>
  <si>
    <t>MIIPGDKE040200</t>
  </si>
  <si>
    <t>GUIDE KEY 3 1/2" SUPERIOR  -- GUK312S --</t>
  </si>
  <si>
    <t>MIIPGDKE050100</t>
  </si>
  <si>
    <t>GUIDE KEY 4 1/2" INFERIOR  -- GUK412I --</t>
  </si>
  <si>
    <t>MIIPGDKE050200</t>
  </si>
  <si>
    <t>GUIDE KEY 4 1/2" SUPERIOR  -- GUK412S --</t>
  </si>
  <si>
    <t>MIMCGDRT000002</t>
  </si>
  <si>
    <t>GUIDE REATANIER   CODIGO 1030 -- GDRTR --</t>
  </si>
  <si>
    <t>MVLXET000000C2</t>
  </si>
  <si>
    <t>HANGING RAIL Ø 25 mm, 600 mm T ARM SILK "987-879.30" - "H98787930"</t>
  </si>
  <si>
    <t>MVLAHE03000000</t>
  </si>
  <si>
    <t>HERRAJE DE UNION PARA EMBUTIR (BERLINER)    - "HEHAPE"</t>
  </si>
  <si>
    <t>MP4AHE02020027</t>
  </si>
  <si>
    <t>HERRAJE INFERIOR HORUS MARCA YBJ MODELO AG9110  EN ACERO INOXIDABLE -- BPYBJ-HI</t>
  </si>
  <si>
    <t>MVLAHE0403000T</t>
  </si>
  <si>
    <t>HERRAJE PARA PUERTA ELEVABLE MAXI JUEGO TIPO D DE 37 mm  MARCA HAFELE (37369312) EN NIQUEL - "HAF37369312"</t>
  </si>
  <si>
    <t>MP4AHE01010027</t>
  </si>
  <si>
    <t>HERRAJE SUPERIOR HORUS MARCA YBJ MODELO AG9210  EN ACERO INOXIDABLE - "BPYBJ-HS"</t>
  </si>
  <si>
    <t>MVLAHUG4N8E290</t>
  </si>
  <si>
    <t>HERRAJE UNION ANGULAR CON TAPA DE 21 X 44 X 21 mm (CATALOGO HAFELE No. 262.55.425) EN ACABADO PLASTICO BEIGE</t>
  </si>
  <si>
    <t>MVLAHU02030000</t>
  </si>
  <si>
    <t>HERRAJE UNION CERRADURA CON TOPE 261.05.902 MARCA HAFELE CON CONTRA GALVANIZADA 261.05.993 Y BUJE LATON NATURAL 261.05.984    - "GIBO"</t>
  </si>
  <si>
    <t>MLEAHUE700B800</t>
  </si>
  <si>
    <t>HERRAJE UNION PARA CUBIERTAS  (CATALOGO HAFELE No. 262.96.211)</t>
  </si>
  <si>
    <t>MVLAHU01010000</t>
  </si>
  <si>
    <t>HERRAJE UNION PARA MESAS SEPARABLES MARCA HAFELE CODIGO 642.42.900   - "HUMS642"</t>
  </si>
  <si>
    <t>MVLAHU01020069</t>
  </si>
  <si>
    <t>HERRAJE UNION PARA MESAS SEPARABLES MARCA HAFELE CODIGO 642.42.920  ACABADO ZINC - "HUM145ZN642"</t>
  </si>
  <si>
    <t>MVLEHR00000092</t>
  </si>
  <si>
    <t>HERRAMIENTA DE INSERCCION PARA INSERTAR LA TUERCA DE RETENCION EN EL ORIFICIO PRETALADRADO - "HEKN"</t>
  </si>
  <si>
    <t>MIIPPG02000002</t>
  </si>
  <si>
    <t>HERRAMIENTA PARA GRUPO RASCABORDE  No DE PARTE E3402N0054 -- HTGRBE054 --</t>
  </si>
  <si>
    <t>MIIPPG02000003</t>
  </si>
  <si>
    <t>HERRAMIENTA PARA GRUPO RASCABORDE  No DE PARTE E3402N0055 -- HTGRBE055 --</t>
  </si>
  <si>
    <t>MIIPHINY050101</t>
  </si>
  <si>
    <t>HILO DE NYLON NUMERO 107 MARCA OMEGA CALIBRE 8 -- HNY107O8 --</t>
  </si>
  <si>
    <t>MIIPHINY030101</t>
  </si>
  <si>
    <t>HILO DE NYLON NUMERO 11 MARCA OMEGA CALIBRE 8 -- HNY11O8 --</t>
  </si>
  <si>
    <t>MIIPHINY070101</t>
  </si>
  <si>
    <t>HILO DE NYLON NUMERO 137 MARCA OMEGA CALIBRE 8 -- HNY137O8 --</t>
  </si>
  <si>
    <t>MIIPHINY080101</t>
  </si>
  <si>
    <t>HILO DE NYLON NUMERO 17 MARCA OMEGA CALIBRE 8 -- HNY17O8 --</t>
  </si>
  <si>
    <t>MIIPHINY040101</t>
  </si>
  <si>
    <t>HILO DE NYLON NUMERO 25 MARCA OMEGA CALIBRE 8 -- HNY25O8 --</t>
  </si>
  <si>
    <t>MIIPHINY060101</t>
  </si>
  <si>
    <t>HILO DE NYLON NUMERO 37 MARCA OMEGA CALIBRE 8 -- HNY37O8 --</t>
  </si>
  <si>
    <t>MIIPHINY020100</t>
  </si>
  <si>
    <t>HILO DE NYLON NUMERO 45 MARCA OMEGA CALIBRE 8  -- HNY45O --</t>
  </si>
  <si>
    <t>MIIPHINY010100</t>
  </si>
  <si>
    <t>HILO DE NYLON NUMERO 67 MARCA OMEGA CALIBRE 8 -- HNY67O --</t>
  </si>
  <si>
    <t>MIIPHINY090101</t>
  </si>
  <si>
    <t>HILO DE NYLON NUMERO 69 MARCA OMEGA CALIBRE 8 -- HNY69O8 --</t>
  </si>
  <si>
    <t>MLERTE10000016</t>
  </si>
  <si>
    <t>HILO NYLON   SUFIX MOD. ZIPPY Y SUPERIOR REFERENCIA 18006130 ZIPPY- SUPERIOR SUFIX 1.00 mm TRANSPARENTE 1.00 mm, 100-130 LBS - 60 kg -- NY18006130</t>
  </si>
  <si>
    <t>MVLSHJ010100D9</t>
  </si>
  <si>
    <t>HOJA DE ALUMINIO SATINADO DE 4' X 8'  RALPH WILSON ALUMA STEEL 6277-419 - "HJALUM"</t>
  </si>
  <si>
    <t>MVLSHJ02020000</t>
  </si>
  <si>
    <t>HOJA DE CARTON DOBLE CORRUGADO DE 2 X 2 m   - "HJCAC22"</t>
  </si>
  <si>
    <t>MVLSHJ03060000</t>
  </si>
  <si>
    <t>HOJA DE ECOMARMOL DEKTON DE 3200 X 1440 X 12 mm   - "DEKTON321448EX"</t>
  </si>
  <si>
    <t>MVLSHJ04040000</t>
  </si>
  <si>
    <t>HOJA DE ECOMARMOL SILESTONE DE 3220 X 1580 X 12 mm   - "SILESTONE321512"</t>
  </si>
  <si>
    <t>MVLSHJ05050000</t>
  </si>
  <si>
    <t>HOJA DE ECOMARMOL SILESTONE ETERNAL SERENA DE 3170 X 1580 X 12 mm   - "SILESTONEES"</t>
  </si>
  <si>
    <t>MVLSHJ07084800</t>
  </si>
  <si>
    <t>HOJA DE POLIPROPILENO CORRUGADO BLANCO DE 1220 X 2440 mm ESPESOR 6 mm  - "POLCB1222446"</t>
  </si>
  <si>
    <t>MVLAKA03040000</t>
  </si>
  <si>
    <t>HORNO DE MICROONDAS DAEWOO 1.1 PIES CUBICOS, CONSAR   - "HORNO11D"</t>
  </si>
  <si>
    <t>MVLAKA030000R7</t>
  </si>
  <si>
    <t>HORNO DE MICROONDAS SAMSUNG DE 1.0 PIES NEGRO EN PUERTA GRILL ESPEJO, NIVELES DE PROGRAMACION, FUNCION COMIDA SALUDABLE, COCCION UNA SOLA ETAPA, AUTO RECALENTADO Y DESCONGELAMIENTO, AHORRO DE ENERGIA, API -- "HORNO"</t>
  </si>
  <si>
    <t>MVLAKA03050000</t>
  </si>
  <si>
    <t>HORNO TOSTADOR OSTER 15 LITROS ROJO, CONSAR   - "HORNOTR"</t>
  </si>
  <si>
    <t>MLEAHL010100C6</t>
  </si>
  <si>
    <t>HUELLA APOYA PIES DE 180 X 300 mm  EN FIERRO COLADO GRIS - "HU1832"</t>
  </si>
  <si>
    <t>ME4PHU01011579</t>
  </si>
  <si>
    <t>HULE EVA DUREZA 55 HOJA DE 2.20 X 1.20 m ESPESOR 3 mm COLOR NEGRO - "HE1222N2D55"</t>
  </si>
  <si>
    <t>MVLAHP00602800</t>
  </si>
  <si>
    <t>HULE PASILLO ANCHO 1000 mm ESPESOR 3 mm  - ""HUPA50"""</t>
  </si>
  <si>
    <t>MTLAIM010100B9</t>
  </si>
  <si>
    <t>IMAN DE DISCO Ø 1/4" ESPESOR 0.1" EN NEODIMIO CON RECUBRIMIENTO DE NIQUEL -- IM14NRN</t>
  </si>
  <si>
    <t>MERAIM64000000</t>
  </si>
  <si>
    <t>IMAN PARA REFRIGERADOR -- ITAN</t>
  </si>
  <si>
    <t>MPPAIM63790000</t>
  </si>
  <si>
    <t>IMAN RECTANGULAR 19 X 51 X 4 mm   - ""IMAPRY"""</t>
  </si>
  <si>
    <t>MVLAIM630200B9</t>
  </si>
  <si>
    <t>IMAN RECTANGULAR DE 22.23 X 12.70 mm, ESPESOR 5.84 mm MODELO NB-0017-42  EN NEODIMIO CON RECUBRIMIENTO DE NIQUEL - "IMREC2212N"</t>
  </si>
  <si>
    <t>MVLAIM620300U9</t>
  </si>
  <si>
    <t>IMAN REDONDO DE Ø 24.4 X 4 mm  RECUBIERTO DE NIQUEL, DE 12000 GAUSS - "IMN35"</t>
  </si>
  <si>
    <t>MLEAIM62800020</t>
  </si>
  <si>
    <t>IMAN REDONDO Ø 16 X 3 mm  EN NEODIMIO CON COBERTURA DE ZINC - ""IMR16"""</t>
  </si>
  <si>
    <t>MLEAIM62780000</t>
  </si>
  <si>
    <t>IMAN REDONDO Ø 18 X 4 mm RECUBIERTO DE NIQUEL, DE 3600 GAUSS   - IM175</t>
  </si>
  <si>
    <t>MIMCIM00010000</t>
  </si>
  <si>
    <t>IMPERMEABILIZANTE  TOP 2000 PARA 10 AÑOS CUBETA DE 19 LITROS  -- IMT2010 --</t>
  </si>
  <si>
    <t>MIMCIMAD020001</t>
  </si>
  <si>
    <t>IMPERMEABILIZANTE ALTO DESEMPEÑO TOP-TOP TOTAL PARA 10 AÑOS  CUBETA DE 19 LITROS -- IMADTT1019 --</t>
  </si>
  <si>
    <t>MLEPIM02018769</t>
  </si>
  <si>
    <t>IMPRESION AEROMEXICO CON ESPECIFICACIONES DE 600 X 810 mm CON RESOLUCION DE 1200 DPI EN PAPEL FOTOGRAFICO MATE RECTANGULAR CON ESQUINAS SUPERIORES REDONDEADAS - "AEDEQ2350-GR2"</t>
  </si>
  <si>
    <t>MLEPIM01018773</t>
  </si>
  <si>
    <t>IMPRESION AEROMEXICO CON INDICACIONES DE 600 X 810 mm CON RESOLUCION DE 1200 DPI EN CARTULINA SULFATADA RECTANGULAR CON ESQUINAS SUPERIORES REDONDEADAS - "AEDEQ2350-GR1M"</t>
  </si>
  <si>
    <t>MLEPIM01018769</t>
  </si>
  <si>
    <t>IMPRESION AEROMEXICO CON INDICACIONES DE 600 X 810 mm CON RESOLUCION DE 1200 DPI EN PAPEL FOTOGRAFICO MATE RECTANGULAR CON ESQUINAS SUPERIORES REDONDEADAS - "AEDEQ2350-GR1"</t>
  </si>
  <si>
    <t>MLEPIM150700G2</t>
  </si>
  <si>
    <t>IMPRESION EN VINIL AUTOADHERIBLE HORIZONTAL DE 299 X 150 mm  MODELO FREESTANDING USO DE GEL EN FONDO BLANCO COLOR AZUL - "LOGAH3015FBA"</t>
  </si>
  <si>
    <t>MLEPIM160800G3</t>
  </si>
  <si>
    <t>IMPRESION EN VINIL AUTOADHERIBLE VERTICAL DE 299 X 420 mm  MODELO WALL MOUNTED USO DE GEL EN FONDO BLANCO COLOR AZUL - "LOGAV3042WBA"</t>
  </si>
  <si>
    <t>MIMCIN00020205</t>
  </si>
  <si>
    <t>INDUCIDO  127 V PARA AMOLADORA ANGULAR 3-601  G-96 000, MARCA BOSCH No. DE PARTE 1  607 000 V69 -- IN127AAB3601 --</t>
  </si>
  <si>
    <t>MIMCINAS010102</t>
  </si>
  <si>
    <t>INDUCIDO ASSY 115 V PARA RAUTER MAKITA No. DE PARTE 516566-5 MODELO 3612 -- INASSYRM3612 --</t>
  </si>
  <si>
    <t>MIMCINVN000004</t>
  </si>
  <si>
    <t>INDUCIDO CON VENTILADOR   No. DE REF. 1 604 010 A55 PARA AMOLADORA ANGULAR 3 601 H30 2G0 -- INV1604AMA --</t>
  </si>
  <si>
    <t>MIMCINVN000003</t>
  </si>
  <si>
    <t>INDUCIDO CON VENTILADOR   No. DE REF. 9618 089 600 PARA PARA TALADRO PER 2M 0 601 194 577 - GSB 20-2RE -- INV96182M --</t>
  </si>
  <si>
    <t>MIMCINVN000002</t>
  </si>
  <si>
    <t>INDUCIDO CON VENTILADOR   No. DE REF. F000 605 031 PARA AMOLADORA ANGULAR GW 0601 800 017 - GWS 7-115 -- INVF000GWS7 --</t>
  </si>
  <si>
    <t>MIMCINVN000001.</t>
  </si>
  <si>
    <t>INDUCIDO CON VENTILADOR   No. DE REF. F000 605 148 PARA AMOLADORA ANGULAR 3 601 H20860 - GWS 8-115 -- INVF000GWS8 --</t>
  </si>
  <si>
    <t>MIIPINAM010009</t>
  </si>
  <si>
    <t>INDUCIDO No DE REFERENCIA F000 605 129 PARA AMOLADORA ANGULAR GWS 23-230 0 601 754 074 -- INAMAGWS23--</t>
  </si>
  <si>
    <t>MVLAIN020000J4</t>
  </si>
  <si>
    <t>INSERTO DECORA CON CONECTOR PASANTE HDMI QUICKPORT HEMBRA - HEMBRA   FABRICANTE LEVITON CODIGO 41647-W CODIGO UPC 07847734281, COLOR BLANCO - "COHDMIBBCO"</t>
  </si>
  <si>
    <t>MIIPIS3F010101</t>
  </si>
  <si>
    <t>INSERTO HM 3 FILOS DE 28 X 7 X 1.5 mm MARCA LEUCO  No. DE PARTE 180260 -- INH3F180260 --</t>
  </si>
  <si>
    <t>MIIPIS3F020202</t>
  </si>
  <si>
    <t>INSERTO HM 3 FILOS DE 50 X 12 X 1.5 mm MARCA LEIBTZ  No. DE PARTE 5086 TM405 0 -- INH3F501215 --</t>
  </si>
  <si>
    <t>MVLAIN73910000</t>
  </si>
  <si>
    <t>INSERTO PARA ANCLAR Ø 1/4"" X 12 mm   - ""IEPA1412"""</t>
  </si>
  <si>
    <t>MVLUIE00735017</t>
  </si>
  <si>
    <t>INSERTO PARA EMBUTIR  T = 10 X 11 mm (CAT 039.33.266) DE HAFELE EN NYLON - ""PR016"""</t>
  </si>
  <si>
    <t>MLEAIN03020000</t>
  </si>
  <si>
    <t>INSERTO PARA MINIFIX BRONCE CON ROSCA M6 PARA 8 X 12.5 mm   - "INSM68125"</t>
  </si>
  <si>
    <t>MLEAIN01010002</t>
  </si>
  <si>
    <t>INSERTO PARA RESPALDO MODELO DIRECTOR GALAXY CLAVE 451 EN POLIPROPILENO -- INRDGP</t>
  </si>
  <si>
    <t>MIIPINMD000000</t>
  </si>
  <si>
    <t>INSTRUCTIVOS MEDIOS DIGITALES    -- GI20516 --</t>
  </si>
  <si>
    <t>MIMCIN00000406</t>
  </si>
  <si>
    <t>INTERRUPTOR   PARA AMOLADORA ANGULAR 3-601 H30 2G0 BOSCH CODIGO 1 607 000 A85 --INAA3601  --</t>
  </si>
  <si>
    <t>MIMCINTE000507</t>
  </si>
  <si>
    <t>INTERRUPTOR   PARA FRESADORA DE CANTOS MARCA VIRUTEX CODIGO UI-FR156N No.REFERENCIA 2015043 -- INTFRE156N --</t>
  </si>
  <si>
    <t>MIMCIN00050200</t>
  </si>
  <si>
    <t>INTERRUPTOR  DE 250 VOLT ~ 10 AMPER MARCA ARROW HART  -- GI11589 --</t>
  </si>
  <si>
    <t>MIMCINCU000000</t>
  </si>
  <si>
    <t>INTERRUPTOR COMBINADO UNIPOLAR    -- INCBUP --</t>
  </si>
  <si>
    <t>MIMCINPT160000</t>
  </si>
  <si>
    <t>INTERRUPTOR DE POTENCIA SETHRON PAC 3200   -- INPS3200 --</t>
  </si>
  <si>
    <t>MIMCIN00000908</t>
  </si>
  <si>
    <t>INTERRUPTOR MARCA BOSCH PARA AMOLADORA ANGULAR GWS 7-115 No DE PARTE 1 607 200 086 -- INAAGWS7115 --</t>
  </si>
  <si>
    <t>MIMCINRT000003</t>
  </si>
  <si>
    <t>INTERRUPTOR REVERSIBLE DE TAMBOR   MODELO 2601BG1 -- INTREVTA260 --</t>
  </si>
  <si>
    <t>MLEEIN020000H0</t>
  </si>
  <si>
    <t>INTERRUPTOR TERMOMAGNETICO   MARCA SIEMENS MODELO 5SL6110-7CC - "5SL6110-7CC"</t>
  </si>
  <si>
    <t>MIMCINTE010101</t>
  </si>
  <si>
    <t>INTERRUPTOR TERMOMAGNETICO 150 A, TIPO KA S2, TIPO CAAR HACR MARCA SQUARE D MODELO KA36150 -- ITM36150SDKAS2 --</t>
  </si>
  <si>
    <t>MIMCINTE170000</t>
  </si>
  <si>
    <t>INTERRUPTOR TERMOMAGNETICO DE 1 X 20 AMPER   -- INTEM120 --</t>
  </si>
  <si>
    <t>MIMCINTE180800</t>
  </si>
  <si>
    <t>INTERRUPTOR TERMOMAGNETICO DE 1 X 30 AMPER 1 F, 2H, 1D  -- INTEM130 --</t>
  </si>
  <si>
    <t>MIMCINTE110100</t>
  </si>
  <si>
    <t>INTERRUPTOR TERMOMAGNETICO DE 175 AMPER 250 VCA TIPO KAL36175 3 FASES MARCA SQUARE D  -- INTEM1753FSD --</t>
  </si>
  <si>
    <t>MIMCINTE030000</t>
  </si>
  <si>
    <t>INTERRUPTOR TERMOMAGNETICO DE 250 VOLT ~ 30 AMPER   -- INTEM25030 --</t>
  </si>
  <si>
    <t>MIMCINTE150600</t>
  </si>
  <si>
    <t>INTERRUPTOR TERMOMAGNETICO DE 3 X 100 AMPER 65 KVA  -- INTEM310065 --</t>
  </si>
  <si>
    <t>MIMCINTE150700</t>
  </si>
  <si>
    <t>INTERRUPTOR TERMOMAGNETICO DE 3 X 100 AMPER ATORNILLABLE 3 FASES PARA ENTRADA DE CABLE 1/0 AWG  -- INTEM310010 --</t>
  </si>
  <si>
    <t>MIMCINTE060000</t>
  </si>
  <si>
    <t>INTERRUPTOR TERMOMAGNETICO DE 3 X 15 AMPER   -- GI12491 --</t>
  </si>
  <si>
    <t>MIMCINTE070000</t>
  </si>
  <si>
    <t>INTERRUPTOR TERMOMAGNETICO DE 3 X 20 AMPER   -- INTEM320 --</t>
  </si>
  <si>
    <t>MIMCINTE070300</t>
  </si>
  <si>
    <t>INTERRUPTOR TERMOMAGNETICO DE 3 X 20 AMPER PARA CENTRO DE CARGA DE SOBREPONER NEMA1 18 CIRCUITOS -- INTEM320S18C --</t>
  </si>
  <si>
    <t>MIMCINTE140600</t>
  </si>
  <si>
    <t>INTERRUPTOR TERMOMAGNETICO DE 3 X 200 AMPER 65 KVA  -- INTEM320065 --</t>
  </si>
  <si>
    <t>MIMCINTE140700</t>
  </si>
  <si>
    <t>INTERRUPTOR TERMOMAGNETICO DE 3 X 200 AMPER CON ZAPATA EN LINEA Y CARGA ALOJADO EN GABINETE METALICO DE SOBREPONER NEMA1  -- INTEM3P200ZLCGM --</t>
  </si>
  <si>
    <t>MIMCINTE080000</t>
  </si>
  <si>
    <t>INTERRUPTOR TERMOMAGNETICO DE 3 X 30 AMPER   -- INTEM330 --</t>
  </si>
  <si>
    <t>MIMCINTE090000</t>
  </si>
  <si>
    <t>INTERRUPTOR TERMOMAGNETICO DE 3 X 40 AMPER   -- INTEM340 --</t>
  </si>
  <si>
    <t>MIMCINTE100600</t>
  </si>
  <si>
    <t>INTERRUPTOR TERMOMAGNETICO DE 3 X 70 AMPER 65 KVA  -- INTEM37065 --</t>
  </si>
  <si>
    <t>MIMCINTE040102</t>
  </si>
  <si>
    <t>INTERRUPTOR TERMOMAGNETICO DE 600 VOLT ~ 250 AMPER 3 POLOS MARCA SQUARE D MODELO KA36250 -- ITM6253PSDK36 --</t>
  </si>
  <si>
    <t>MIMCINTE090100</t>
  </si>
  <si>
    <t>INTERRUPTOR TERMOMAGNETICO EPP 3 POLOS 500 AMPER A 35 KA, SQ CATALOGO MGL36500 -- INTEEPP3P500 --</t>
  </si>
  <si>
    <t>MLEEIN01000000</t>
  </si>
  <si>
    <t>INTERRUPTOR TERMOMAGNETICO PASTILLA ABB S200 1 POLO CURVA 22 AMP -- INTABBS200</t>
  </si>
  <si>
    <t>MIMCINTE130104</t>
  </si>
  <si>
    <t>INTERRUPTOR TERMOMAGNETICO TIPO FAL 150 A MARCA SQUARE D MODELO FH150A -- ITM150FSD --</t>
  </si>
  <si>
    <t>MIMCINTE020100</t>
  </si>
  <si>
    <t>INTERRUPTOR TERMOMAGNETICO TIPO HACR 3 x 70 A, PARA ATORNILLAR, TIPO QOB MARCA SQUARE D  -- ITM370SDQOBPA --</t>
  </si>
  <si>
    <t>MVLABA000000Z6</t>
  </si>
  <si>
    <t>INVISIBLE 6 HOLDER SET FOR WOODEN PANELS. SET OF 10 PCS, EACH WITH 6 SCREWS. ZINC COATED - PART N° 92917700 - "92917700"</t>
  </si>
  <si>
    <t>MVLEEM01000000</t>
  </si>
  <si>
    <t>INVISIBLE 6 P/L PROFILE ELECTRIFIED, WITHOUT POWERSUPPLY L = 101" NATURAL ANODISED ALUMINIUM "225-931.05"    - ""</t>
  </si>
  <si>
    <t>MVLEEM11000000</t>
  </si>
  <si>
    <t>INVISIBLE 6 P/L PROFILE ELECTRIFIED, WITHOUT POWERSUPPLY L = 118" NATURAL ANODISED ALUMINIUM  "225-982.05"    - "IPEWP982"</t>
  </si>
  <si>
    <t>MIMCJB00000100</t>
  </si>
  <si>
    <t>JABON   MARCA ZOTE COLOR AZUL DE 400 gr  -- JAZA400 --</t>
  </si>
  <si>
    <t>MIMCJBLM000000</t>
  </si>
  <si>
    <t>JABON LIQUIDO ANTIBACTERIAL PARA MANOS    -- JALM --</t>
  </si>
  <si>
    <t>MLEAKA14000000</t>
  </si>
  <si>
    <t>JABONERA ESPUMA ELECTRICA BLANCO    - "JEEBL"</t>
  </si>
  <si>
    <t>MLEEJA43A67200</t>
  </si>
  <si>
    <t>JACK RJ45 CATEGORIA 6 BLANCO AMP (CLAVE 1375055-3) -- CNRJ45</t>
  </si>
  <si>
    <t>MLEAJA0027005B</t>
  </si>
  <si>
    <t>JALADERA  222 X 25 X 20 mm  METALICA RECTANGULAR, ACERO SATINADO BARRENOS A CENTRO DE 193 mm - "JAREC222193"</t>
  </si>
  <si>
    <t>MLEAJA00050027</t>
  </si>
  <si>
    <t>JALADERA  DE 128 mm MARCA HAFELE (No REF 117.50.620)  EN ACERO INOXIDABLE - "JA128AIH"</t>
  </si>
  <si>
    <t>MVLAJA00140027</t>
  </si>
  <si>
    <t>JALADERA  DE 137 X 28 mm MARCA HAFELE (N° DE REF. 102.12.002) DE ZINC  EN ACERO INOXIDABLE - "JALHAFZI"</t>
  </si>
  <si>
    <t>MVLAJA001800N4</t>
  </si>
  <si>
    <t>JALADERA  DE 148 mm  DE ALUMINIO MARCA CYMISA BARBANY 250.136 CON TORNILLERIA - "JABAR148"</t>
  </si>
  <si>
    <t>MECAJA001700H2</t>
  </si>
  <si>
    <t>JALADERA  DE 216 X 38 X 3 mm  EN PIEL COLOR NATURAL CON COSTURA VISIBLE EN HILO COLOR HUESO Y DOS PERFORACIONES DE Ø 1/4" - "JAPN128"</t>
  </si>
  <si>
    <t>MLEAJA00070000</t>
  </si>
  <si>
    <t>JALADERA  DE 234 X 20 mm CON DISTANCIA ENTRE CENTROS DE 224 mm MARCA CYMISA CLAVE A1261-224 ACABADO ALUMINIO   - "JA23420AC"</t>
  </si>
  <si>
    <t>MLEAJA00080011</t>
  </si>
  <si>
    <t>JALADERA  DE 298 X 20 mm CON DISTANCIA ENTRE CENTROS DE 288 mm MARCA CYMISA CLAVE A1261-288 ACABADO ALUMINIO  EN ALUMINIO - "JA29820AC"</t>
  </si>
  <si>
    <t>MLEAJA00110027</t>
  </si>
  <si>
    <t>JALADERA  DE 400 X 36 X 380 mm MARCA HAFEL (No. REFERENCIA 115.98.009)  EN ACERO INOXIDABLE - "JA40036AIM"</t>
  </si>
  <si>
    <t>MVLAJA00020000</t>
  </si>
  <si>
    <t>JALADERA  DE 83 X 23 mm CON DISTANCIA ENTRE CENTROS DE 64 mm MARCA HERRASA CLAVE 79-0292 ACABADO ALUMINIO   - "JA8825AC"</t>
  </si>
  <si>
    <t>MVLAJA000600C4</t>
  </si>
  <si>
    <t>JALADERA  DE 85 X 28 X 28 mm MARCA HAFEL (No. REFERENCIA 106.11.904)  EN ACABADO SILVER ALUMINIUM - "JA8528SAH"</t>
  </si>
  <si>
    <t>MVLAJA00230000</t>
  </si>
  <si>
    <t>JALADERA  DE ALUMINIO CON DISTANCIA ENTRE CENTROS DE 128 mm MARCA HERRASA CLAVE 79-0294   - "H790294"</t>
  </si>
  <si>
    <t>MLEAJA00A56533</t>
  </si>
  <si>
    <t>JALADERA  MARCA CERRAJES No. PARTE 4166H14 CODIGO 4170432 LARGO 128 - 148 mm) ACERO INOXIDABLE - "GI11381"</t>
  </si>
  <si>
    <t>MVLAJA00N9E391</t>
  </si>
  <si>
    <t>JALADERA  MARCA HAFELE (No, REF 109.85.003) DE 192 mm ACERO INOXIDABLE ACABADO MATE</t>
  </si>
  <si>
    <t>MVLAJA00390000</t>
  </si>
  <si>
    <t>JALADERA  MODELO 7992   - ""JA7992"""</t>
  </si>
  <si>
    <t>MVLAJA00400000</t>
  </si>
  <si>
    <t>JALADERA  MODELO 7995   - ""JA7995"""</t>
  </si>
  <si>
    <t>MVLAJA00420000</t>
  </si>
  <si>
    <t>JALADERA  MODELO MODERNA C/CH MODERNO /81 LB   - ""JAMCH"""</t>
  </si>
  <si>
    <t>MVLAJA00240000</t>
  </si>
  <si>
    <t>JALADERA  ZAMAC CROMO SATIN 78 X 35 X 19 mm MARCA HERRASA CODIGO 079-0448   - "H0790448"</t>
  </si>
  <si>
    <t>MLEAJAB100005C</t>
  </si>
  <si>
    <t>JALADERA BARRA   DISTANCIA ENTRE CENTROS 200 mm, CON 2 TORNILLOS DE 25 mm DE LARGO, ACABADO EN NIQUEL SATINADO - "JABA601B3798"</t>
  </si>
  <si>
    <t>MVLAJAB119N0P9</t>
  </si>
  <si>
    <t>JALADERA BARRA DE 318 mm DIAMETRO 10 mm MEDIDA ENTRE CENTROS DE 288 mm  EN ACERO INOXIDABLE, ACABADO CROMO SATIN MODELO 79-533 - "JA1039INOX"</t>
  </si>
  <si>
    <t>MLEAJAB1120027</t>
  </si>
  <si>
    <t>JALADERA BARRA DIÁMETRO 12 mm, ENTRE EJES 415, LARGO TOTAL 480 mm MARCA ESCOLANO (CODIGO 172020)  EN ACERO INOXIDABLE - "JA1246INOX"</t>
  </si>
  <si>
    <t>MVLAJAB113L427</t>
  </si>
  <si>
    <t>JALADERA BARRA ENTRE EJES 128 mm, LARGO TOTAL 198 mm CALIDAD 210 MARCA ESCOLANO (CODIGO SHN12.128) DIÁMETRO 12 mm EN ACERO INOXIDABLE - "JA12198NOX"</t>
  </si>
  <si>
    <t>MLEAJAB1D68350</t>
  </si>
  <si>
    <t>JALADERA BARRA MARCA CERRAJES CODIGO 0402.538 Ø 1/2" X 220 mm EN ACERO CON ACABADO ZINC; CON 2 TORNILLOS PARA SUJECION</t>
  </si>
  <si>
    <t>MVLAJAB100L4Q0</t>
  </si>
  <si>
    <t>JALADERA BARRA, DIAMETRO 12 mm ENTRE EJES 192, LARGO TOTAL 256 mm MARCA SOARMA (CODIGO T116-4)  EN ZAMAK - "JA12192ZA"</t>
  </si>
  <si>
    <t>MTLAJAF7M5D384</t>
  </si>
  <si>
    <t>JALADERA CON CERRADURA MARCA HAFELE (No REF 232.26.699)  PARA CILINDRO LARGO DE ACCIONAMIENTO CON PESTILLO SYMO LONGITUD 144 mm ACABADO NIQUELADO</t>
  </si>
  <si>
    <t>MVLAJA23000031</t>
  </si>
  <si>
    <t>JALADERA CURVA ACABADO ANODIZADO -- JACR</t>
  </si>
  <si>
    <t>MVLAJA231000D4</t>
  </si>
  <si>
    <t>JALADERA CURVA DE 96 mm MARCA SOARMA CLAVE H1809-1-BSN  EN MATERIAL ZAMAK -- H1809</t>
  </si>
  <si>
    <t>MEKAJA23I6A674</t>
  </si>
  <si>
    <t>JALADERA CURVA MARCA CERRAJES CODIGO 0402-156 DE 124 cm LARGO, 96 cm ENTRE CENTROS ACABADO CROMO CON 2 TORNILLOS PARA SUJECION - ""</t>
  </si>
  <si>
    <t>MEKAJA23I5A573</t>
  </si>
  <si>
    <t>JALADERA CURVA MARCA CERRAJES CODIGO 0402-340 (4204765) DE 138 cm LARGO, 96 cm ENTRE CENTROS ACABADO ALUMINIO MATE CON 2 TORNILLOS PARA SUJECION</t>
  </si>
  <si>
    <t>MVLAJA23090005</t>
  </si>
  <si>
    <t>JALADERA CURVA MARCA HANDY HOME CODIGO 7982 ACABADO CROMO -- JACHH7982CR</t>
  </si>
  <si>
    <t>MVLAJA23410000</t>
  </si>
  <si>
    <t>JALADERA CURVA MODELO C8007 NNG NEGRA   - ""JACN"""</t>
  </si>
  <si>
    <t>MVLAJA0320O127</t>
  </si>
  <si>
    <t>JALADERA DE BARRA HUECA LONGITUD 156 mm X 38 mm DE ALTO DISTANCIA ENTRE CENTROS DE 96 mm (CODIGO 79905) EN ACERO INOXIDABLE - "JA15638INOX"</t>
  </si>
  <si>
    <t>MLEAJA0422002P</t>
  </si>
  <si>
    <t>JALADERA DE EMBUTIR DE 120 X 40 mm  MODELO FH 203 - "JALEMBFH203"</t>
  </si>
  <si>
    <t>MVLAJA03180000</t>
  </si>
  <si>
    <t>MVLAJA0525000S</t>
  </si>
  <si>
    <t>JALADERA EMBUTIDA DE 180 X 25 mm  MARCA HAFELE (10868914) EN ZINC ALUMINIO - "HAF10868914"</t>
  </si>
  <si>
    <t>MKRAJAB8F28962</t>
  </si>
  <si>
    <t>JALADERA JANITZIO TUBULAR RECTO PARA PUERTA DE CRISTAL MARCA HERRALUM No. 2242 DE 30 cm LARGO, 27.5 cm ENTRE CENTROS EN TUBO DE Ø 1" ACERO INOXIDABLE</t>
  </si>
  <si>
    <t>MLEAJAF821002L</t>
  </si>
  <si>
    <t>JALADERA MAQUINADA TIPO POMO DE Ø 12 X 30 mm  CON BARRENO CON CUERDA Ø 4 mm EN ACERO INOXIDABLE CEPILLADO MATE CONFORME A PLANO - "JAMTPOINOX"</t>
  </si>
  <si>
    <t>MVLAJA24001407</t>
  </si>
  <si>
    <t>JALADERA PARA EMBUTIR  Ø 2" COLOR NEGRO -- JAEN2</t>
  </si>
  <si>
    <t>MTLAJA24N2D870</t>
  </si>
  <si>
    <t>JALADERA PARA EMBUTIR MARCA HAFELE (No REF 151.76.904) DE 207 X 34 X 12 mm EN ALUMINIO ANODIZADO NATURAL</t>
  </si>
  <si>
    <t>MVLAJA24530007</t>
  </si>
  <si>
    <t>JALADERA PARA EMBUTIR MARCA SOUTHCO (P2-41-1) COLOR NEGRO -- JAEABS</t>
  </si>
  <si>
    <t>MVLAJA24Q8G105</t>
  </si>
  <si>
    <t>JALADERA PARA EMBUTIR TIPO SECRETARIAL MARCA RISH DE 100 X 44 X 15 mm ACABADO CROMO</t>
  </si>
  <si>
    <t>MVLAJA24Q8G107</t>
  </si>
  <si>
    <t>JALADERA PARA EMBUTIR TIPO SECRETARIAL MARCA RISH DE 100 X 44 X 15 mm COLOR NEGRO -- "" JE100""</t>
  </si>
  <si>
    <t>MVLAJA240000Y3</t>
  </si>
  <si>
    <t>JALADERA PARA EMBUTIR, CATALOGO CYMISA (CODIGO 250.302) Ø40 mm ACABADO NIQUEL SATINADO - "JAE302NS"</t>
  </si>
  <si>
    <t>MLEAJA06280000</t>
  </si>
  <si>
    <t>JALADERA TIPO "Z" DE ACRILICO DE 10cm   - "JAZAC10"</t>
  </si>
  <si>
    <t>MMOAJA03130011</t>
  </si>
  <si>
    <t>JALADERA TIPO BARRA CON TORNILLOS, DE 80 X 17 X 11 mm CON PERFORACIONES ENTRE CENTROS DE 66 mm  EN ALUMINIO - "JAB801711A66"</t>
  </si>
  <si>
    <t>MVLAJA04140027</t>
  </si>
  <si>
    <t>JALADERA TIPO BARRA CONICA DE 136 X 14 X 21 mm CON DISTANCIA ENTRE CENTROS DE 128 mm  EN ACERO INOXIDABLE - "JA1361421AI"</t>
  </si>
  <si>
    <t>MVLAJA010100A4</t>
  </si>
  <si>
    <t>JALADERA TIPO BOTON DE Ø 12 X 30 mm MARCA HAFELE No CATALOGO 134.82.605  EN ACERO INOXIDABLE CEPILLADO MATE -- "BOTAINOX2"</t>
  </si>
  <si>
    <t>MVLAJA02040027</t>
  </si>
  <si>
    <t>JALADERA TIPO POMO MARCA CYMISA MODELO 1618  EN ACERO INOXIDABLE - "JA1618I"</t>
  </si>
  <si>
    <t>MVLAJA25430005</t>
  </si>
  <si>
    <t>JALADERA TUBULAR MODELO 22  ACABADO CROMO - ""JATC"""</t>
  </si>
  <si>
    <t>MIIPJA00000000</t>
  </si>
  <si>
    <t>JALADOR     -- JALA --</t>
  </si>
  <si>
    <t>MIMCJE00000000</t>
  </si>
  <si>
    <t>JERGA     -- JERG --</t>
  </si>
  <si>
    <t>MIMCJGSP000002</t>
  </si>
  <si>
    <t>JUEGO CON 3 PIEZAS SHIM PACK   MODELO 01121 -- JG3SHP --</t>
  </si>
  <si>
    <t>MVLAJG01000000</t>
  </si>
  <si>
    <t>JUEGO DE  BRAZO DREAM GRIS      - "DREAM/20-21G"</t>
  </si>
  <si>
    <t>MIMCJG2C150009</t>
  </si>
  <si>
    <t>JUEGO DE 2 ESCOBILLAS A 120 VOLT  No REF 2045292  PARA FRESADORA VIRUTEX No DE REF 5600500 -- JGEAMA921 --</t>
  </si>
  <si>
    <t>MIIPSTAD010100</t>
  </si>
  <si>
    <t>JUEGO DE 2 PISTOLAS 510-30-EX DEVILBISS CON 2 JUEGOS DE MANGUERAS PARA AIRE Y FLUIDO Ø 5/16" X 3/8" TRAMO DE 3.5 m CON ACCESORIOS -  SAAM38DB --</t>
  </si>
  <si>
    <t>MTLASA00L9C700</t>
  </si>
  <si>
    <t>JUEGO DE 4 CORTINAS ABATIBLE  DE 3.00 X 1.20 m EN LONA DE 18 ONZAS COLOR AZUL FUERTE, CON LOGO TELCEL SERIGRAFIADO EN COLOR BLANCO Y BAMBALINA RECTA DE 30 cm</t>
  </si>
  <si>
    <t>MIMCJGWC010100</t>
  </si>
  <si>
    <t>JUEGO DE ACCESORIOS PARA W.C. PS-A005 MARCA COFLEX - JGAWCPSA005-</t>
  </si>
  <si>
    <t>MLEAJG000000R6</t>
  </si>
  <si>
    <t>JUEGO DE ANAQUEL CON 5 ENTREPAÑOS DE 0.845 X 0.305 X 0.03 MTS CON LOGOTIPO DEL SAT TROQUELADO, POSTES, CARTABONES, TORNILLOS DE CABEZA HEXAGONAL, ROLDANA Y TUERCA GALVANIZADA PARA SU ARMADO, CAPACIDAD DE CARGA DE 200 KGS SIN PINTAR. - "ANAAPMJG"</t>
  </si>
  <si>
    <t>MIMCAUMM080500</t>
  </si>
  <si>
    <t>JUEGO DE AUTOCLEE MILIMETRICO CON ENTRADA DE 3/8" CON 21 PIEZAS MARCA PROTO  -- JGAC21M --</t>
  </si>
  <si>
    <t>MVLAJG080000P2</t>
  </si>
  <si>
    <t>JUEGO DE BISAGRAS CON RESORTE, DERECHA "A" (1117-U2) E IZQUIERDA "A" (1117-U3) EN ACERO CINCADO, MARCA ROSTFREI - "JUBIIDAZ"</t>
  </si>
  <si>
    <t>MVLAJG080000P0</t>
  </si>
  <si>
    <t>JUEGO DE BISAGRAS MARCA SALICE, INCLUYE: BISAGRA PARA PUERTA DE CRISTAL CON BASE SERIE B, APERTURA DE 110° CODIGO E3601-17-NIK, BASE METALICA PARA MONTAJE CODIGO CA - CBG2A99, AMORTIGUADOR CIERRE LENTO CODIGO DB01SN -- BISALICRI</t>
  </si>
  <si>
    <t>MVLAJG080000J6</t>
  </si>
  <si>
    <t>JUEGO DE BISAGRAS SUPERIOR E INFERIOR SQUARE PARA PUERTA DE VIDRIO, CATALOGO CYMISA ITEM 164.300 -- JBSQCY</t>
  </si>
  <si>
    <t>MVLAJG03000000</t>
  </si>
  <si>
    <t>JUEGO DE BRAZOS DREAM NEGRO     - "DREAM/20-21"</t>
  </si>
  <si>
    <t>MVLAJG09000000</t>
  </si>
  <si>
    <t>JUEGO DE BRAZOS PARA SILLA "ROMA-RAT" - 014031906    - "JBROMARAT"</t>
  </si>
  <si>
    <t>MIMCJGBC060300</t>
  </si>
  <si>
    <t>JUEGO DE BROCAS CON ACABADO DE COBALTO CON 14 PIEZAS MARCA THUNDERBOLT  -- JGBRCB14TH --</t>
  </si>
  <si>
    <t>MVLAJG070200J1</t>
  </si>
  <si>
    <t>JUEGO DE CAJA DE CARTON MEDIA REGULAR TRASLAPADA DE 50 X 10 X 130 cm  DOBLE CORRUGADO FX CRD-5010 -- JCMRDC110</t>
  </si>
  <si>
    <t>MVLAJG070100J1</t>
  </si>
  <si>
    <t>JUEGO DE CAJA DE CARTON MEDIA REGULAR TRASLAPADA DE 50 X 20 X 130 cm DOBLE CORRUGADO -- JCMRDC130</t>
  </si>
  <si>
    <t>MIMCJGCN100000</t>
  </si>
  <si>
    <t>JUEGO DE CONECTORES (HEMBRA-MACHO) DE 7 PIN   -- JGCNPIN7 --</t>
  </si>
  <si>
    <t>MIMCJGCO000201</t>
  </si>
  <si>
    <t>JUEGO DE CONTACTOS  MARCA SIEMENS MODELO 3TF50 -- JGCNSI3TF --</t>
  </si>
  <si>
    <t>MLEAJG19000000</t>
  </si>
  <si>
    <t>JUEGO DE CORREDERAS DE EXTENSION TELESCOPICA TOTAL MODELO 3601 HANDY HOME LONGITUD 20"    - "COET50"</t>
  </si>
  <si>
    <t>MLEAJG130000V0</t>
  </si>
  <si>
    <t>JUEGO DE CORREDERAS DERECHA, IZQUIERDA DE EXTENSION PARA MUEBLE METALICO SIN TORNILLOS 20" ACABADO NIQUELADO, MODELO 3584 - "COEME20N"</t>
  </si>
  <si>
    <t>MLEAJG13020000</t>
  </si>
  <si>
    <t>JUEGO DE CORREDERAS MOVENTO BLUMOTION, LONGITUD 350 mm, CAPACIDAD 40kg. MODELO 3736690 CLAVE "760H3500B"    - "760H3500B"</t>
  </si>
  <si>
    <t>MVLAJG1703000V</t>
  </si>
  <si>
    <t>JUEGO DE CUBIERTAS PARA MOSTRADOR DE 1753 X 518 X 957 mm  MODELO PUNTOS DE VENTA, EN SUPERFICIE SOLIDA NOVANITE NV-207 COBALTO - "ASMCISS"</t>
  </si>
  <si>
    <t>MIMCJGDD030100</t>
  </si>
  <si>
    <t>JUEGO DE DADOS CON 40 PIEZAS MARCA URREA  -- JGDAD40U --</t>
  </si>
  <si>
    <t>MIMCJGDM050000</t>
  </si>
  <si>
    <t>JUEGO DE DADOS MILIMETRICOS CON 9 PIEZAS   -- JGDAD9MM --</t>
  </si>
  <si>
    <t>MIMCJGEM000003</t>
  </si>
  <si>
    <t>JUEGO DE ENGRANES   PARA MAQUINA CHICAGO -- JGEGMCH --</t>
  </si>
  <si>
    <t>MIMCJGEC140007</t>
  </si>
  <si>
    <t>JUEGO DE ESCOBILLAS   No REF 1 607 014 176 PARA AMOLADORA ANGULAR 3 601 H30 2G0 MARCA BOSCH-- JGEAMA4176 --</t>
  </si>
  <si>
    <t>MIMCJGEC000504</t>
  </si>
  <si>
    <t>JUEGO DE ESCOBILLAS  MARCA BOSCH CODIGO F 000 611 057 (ANTERIOR) - F 000 600 209 (ACTUAL) -- JGESBOF000611 --</t>
  </si>
  <si>
    <t>MIMCJG00000581</t>
  </si>
  <si>
    <t>JUEGO DE ESCOBILLAS  MARCA BOSCH PARA AMOLADORA ANGULAR 0 601  796 0G2 MODELO GWS 15-125CIE No. PARTE 1 607 000 V37 -- JGEAMA15125 --</t>
  </si>
  <si>
    <t>MIMCJGSB130706</t>
  </si>
  <si>
    <t>JUEGO DE ESCUADRAS COMBINADAS DE 12" CON GRADUACIÓN 4R-8avos,16avos,32avos,64avos JUEGO INCLUYE REGLETA, CABEZAL CUADRADO, CABEZAL CENTRADORA Y TRANSPORTADOR MODELO 180-905 MARCA MITUTOYO -- JGESCB12 --</t>
  </si>
  <si>
    <t>MIMCJGET120605</t>
  </si>
  <si>
    <t>JUEGO DE EXTRACTORES PARA TORNILLO MILIMETRICO DE 3 A 19 mm MARCA DORMER CODIGO IUSA 26290-0 -- JGEXT319 --</t>
  </si>
  <si>
    <t>MIMCJGET130700</t>
  </si>
  <si>
    <t>JUEGO DE EXTRACTORES PARA TORNILLO Ø 3/16 A Ø 3/4" MARCA ALDEZ -- JGEXT31634 --</t>
  </si>
  <si>
    <t>MIMCJGLG020000</t>
  </si>
  <si>
    <t>JUEGO DE LETRAS DE GOLPE CON 27 PIEZAS   -- JGLETG27 --</t>
  </si>
  <si>
    <t>MIIPJLAS020202</t>
  </si>
  <si>
    <t>JUEGO DE LLAVE ALLEN ESTANDAR PUNTA DE BOLA 13 PIEZAS DE 0.050" A 3/8" MARCA BONHUS MODELO 10937 CODIGO 238040225 -- GI11120 --</t>
  </si>
  <si>
    <t>MIIPJLAH020004</t>
  </si>
  <si>
    <t>JUEGO DE LLAVE ALLEN HEGAXONAL 13 PIEZAS DE 0.050" A 3/8"  MODELO ALL-13P MARCA TRUPER -- JGLLAH13P --</t>
  </si>
  <si>
    <t>MIIPJLAM030303</t>
  </si>
  <si>
    <t>JUEGO DE LLAVE ALLEN MILIMETRICA PUNTA DE BOLA 9 PIEZAS DE DE 1.5 mm A 10 mm MARCA BONDHUS MODELO 10999 CODIGO 238040240 -- GI10726 --</t>
  </si>
  <si>
    <t>MIMCJGLA000002</t>
  </si>
  <si>
    <t>JUEGO DE LLAVES ALLEN HEXAGONAL   CODIGO 234910030 -- GI14064 --</t>
  </si>
  <si>
    <t>MIMCJGLM040100</t>
  </si>
  <si>
    <t>JUEGO DE LLAVES MIXTAS CON 7 PIEZAS MARCA URREA  -- JGLLM7U --</t>
  </si>
  <si>
    <t>MIMCJGLM010000</t>
  </si>
  <si>
    <t>JUEGO DE LLAVES MIXTAS ESTANDAR CON 13 PIEZAS   -- JGLLM13 --</t>
  </si>
  <si>
    <t>MVLAJG150000X6</t>
  </si>
  <si>
    <t>JUEGO DE REGATONES 4 PZAS   PATIN FLEX TP 17 - "JGRPF17"</t>
  </si>
  <si>
    <t>MVLAJG10000000</t>
  </si>
  <si>
    <t>JUEGO DE RODAJAS TIPO YOYO DIAM DE 2 1/2" PARA SUPERFICIE DURA    - "C9R"</t>
  </si>
  <si>
    <t>MIIPJSCC010101</t>
  </si>
  <si>
    <t>JUEGO DE SIERRA CORTACIRCULOS TIPO TAZA (INCLUYE HUSILLO DE 9.5 mm, HUSILLO DE 13 mm, EXTENSIÓN DE MANDRIL Y MUELLE EXPIULSOR) MARCA STARRETT CODIGO 146950020 No CATALOGO K291 -- JGCTCCK291 --</t>
  </si>
  <si>
    <t>MVLAJG05000000</t>
  </si>
  <si>
    <t>JUEGO DE SOPORTES DE RESPALDO DREAM GRIS -- DREAM17G</t>
  </si>
  <si>
    <t>MVLAJG06000000</t>
  </si>
  <si>
    <t>JUEGO DE SOPORTES DE RESPALDO DREAM NEGRO -- DREAM 17N</t>
  </si>
  <si>
    <t>MVLAJG02000000</t>
  </si>
  <si>
    <t>JUEGO DE TAPAS Y CUBRE TORN DREAM GRIS    - "DREAM18/19G"</t>
  </si>
  <si>
    <t>MVLAJG04000000</t>
  </si>
  <si>
    <t>JUEGO DE TAPAS Y CUBRE TORNILLOS DREAM NR 6PZ    - "DREAM18/19"</t>
  </si>
  <si>
    <t>MIMCJGTE080000</t>
  </si>
  <si>
    <t>JUEGO DE TE (PLATO, CUCHARA Y TAZA)   -- JGTE --</t>
  </si>
  <si>
    <t>MIIPJD00000031</t>
  </si>
  <si>
    <t>JUEGO DESARMADORES  ESTUCHE  MODELO D400B MARCA SURTEK -- JGDS56 --</t>
  </si>
  <si>
    <t>MIIPJDCM010101</t>
  </si>
  <si>
    <t>JUEGO DESARMADORES COMBINADOS 8 PIEZAS MODELO 9600-D MARCA URREA CODIGO 17380900 -- GI10439 --</t>
  </si>
  <si>
    <t>MIIPJDPL010202</t>
  </si>
  <si>
    <t>JUEGO DESARMADORES PLANOS ESTANDAR 6 PIEZAS MARCA URREA 9600B -- JDPU6 --</t>
  </si>
  <si>
    <t>MIMCJGLC091500</t>
  </si>
  <si>
    <t>JUEGO LLAVE COMBINADA CROMADAS CON 15 PIEZAS MARCVA URREA  -- JGLLC15M --</t>
  </si>
  <si>
    <t>MIMCJGWC070400</t>
  </si>
  <si>
    <t>JUEGO W.C. COLOR BLANCO TANQUE, TAZA Y ACCESORIOS MARCA KISON  -- JGWCTZTQ --</t>
  </si>
  <si>
    <t>MIMCJNPF000000</t>
  </si>
  <si>
    <t>JUNTA PROFEL PARA W.C.    -- JNPFWC --</t>
  </si>
  <si>
    <t>MIMCJNSW000000</t>
  </si>
  <si>
    <t>JUNTA SELLADORA DE CERA PARA W.C.    -- GI12079 --</t>
  </si>
  <si>
    <t>MVLUTU24000052</t>
  </si>
  <si>
    <t>KEEP-NUT FOR SOLID SURFACE  IM2S /P1  2 CROWNS   1/4-20 THREAD 6mm  HEIGHT  "KEEP NUT IM2S"</t>
  </si>
  <si>
    <t>MEKUKA00006600</t>
  </si>
  <si>
    <t>KIT ACCESORIO   CON 4 TORNILLOS NIVELADORES Ø 5/16" X 1 1/2" CON CASQUILLO METALICO ANTIDERRAPANTE Y TUERCA INSERTO Ø 5/16" MARCA CERRAJES CODIGO 0203-007  - ""</t>
  </si>
  <si>
    <t>MLEAKA00830000</t>
  </si>
  <si>
    <t>KIT ACCESORIO  (CODIGO AF4412)   - ""RAMKIA"""</t>
  </si>
  <si>
    <t>MLEAKAB5E10054</t>
  </si>
  <si>
    <t>KIT ACCESORIO DE BRAZO PARA MONITOR PLANO MODELO WISHBONE MARCA CYMISA  COLOR GRIS EPOXICO - "CYSOM"</t>
  </si>
  <si>
    <t>MVLAKA010100B8</t>
  </si>
  <si>
    <t>KIT ACCESORIO JUEGO SLIDE LINE 56 PARA 3 PUERTAS CODIGO 0045235 MARCA HETTICH  COMPUESTO POR 6 PIEZAS RODADURA, 3 TOPES, TOPE RETENCION CENTRAL, 6 PIEZAS GUIA Y 3 DISTANCIADORES - "JSL563P"</t>
  </si>
  <si>
    <t>MVLAKA19000000</t>
  </si>
  <si>
    <t>KIT ACCESORIO PARA ARMADO DE SILLA FLYPPER SIN TAPIZ EN ASIENTO Y RESPALDO CON MALLA INSTALADA    - "KITFLYPPER"</t>
  </si>
  <si>
    <t>MCMAKA02020000</t>
  </si>
  <si>
    <t>KIT ACCESORIO PARA SILLA SHELL CON 4 SOPORTES, 6 TORNILLOS, 4 REGATONES SHELL7 STRIKE   - "SHELL48"</t>
  </si>
  <si>
    <t>MIIPKTAE020003</t>
  </si>
  <si>
    <t>KIT ADHESIVO ESTRUCTURAL DE 500 ml  CODIGO PF-802 -- KTADES500 --</t>
  </si>
  <si>
    <t>MVLEKT19000000</t>
  </si>
  <si>
    <t>KIT BRACKET,ASSEMBLE,FIXED REVEAL,G MNT MODELO BE02905    - "BE02905"</t>
  </si>
  <si>
    <t>MVLEKT090700B9</t>
  </si>
  <si>
    <t>KIT DE 123 X 48 X 46 cm  COMPUESTO POR CHAROLA TAPA Y FONDO, TODO EN DOBLE CORRUGADO DC KRAFT. RESISTENCIA 11 KGS. (36 ECT) SIN IMPRESION JLR-F-016 (LRPLSM) - "KITCFDCSI"</t>
  </si>
  <si>
    <t>MVLEKT04000000</t>
  </si>
  <si>
    <t>MVLQKT01010000</t>
  </si>
  <si>
    <t>KIT DE BARNIZ CON UN BARNIZ DE 800 ml Y UN CATALIZADOR DE 100 ml, PPG 2020    - "KITBAR"</t>
  </si>
  <si>
    <t>MVLEKT081800H4</t>
  </si>
  <si>
    <t>KIT DE CHAROLA TAPA Y FONDO CON SEPARADOR DE 126 X 126 X 15 cm  MAS CHAROLA TAPA Y FONDO CON SEPARADOR DE 106 X 106 X 11 cm; TODO EN DOBLE CORRUGADO DC KRAFT. RESISTENCIA 11 KGS. (36 ECT) SIN IMPRESION - "LROCTAW120D-EMCA"</t>
  </si>
  <si>
    <t>MLEACJ036800U7</t>
  </si>
  <si>
    <t>KIT DE CHAROLA TAPA Y FONDO CON SEPARADOR DE 76 X 71 X 15 cm MAS CHAROLA TAPA Y FONDO CON SEPARADOR DE 72 X 52.2 X 11 cm; TODO EN DOBLE CORRUGADO DC KRAFT. RESISTENCIA 11 KGS. (36 ECT) SIN IMPRESION "JLR-F-028 (LROCTA)" - "CR69DKRSI"</t>
  </si>
  <si>
    <t>MVLEKT080500B5</t>
  </si>
  <si>
    <t>KIT DE CHAROLA TAPA Y FONDO CON SEPARADOR DE 92 X 92 X 15 cm  MAS CHAROLA TAPA Y FONDO CON SEPARADOR DE 72 X 72 X 11 cm; TODO EN DOBLE CORRUGADO DC KRAFT. RESISTENCIA 11 KGS. (36 ECT) SIN IMPRESION "JLR-F-233 (LROCTAW900D)" - "KITCFDCSI233"</t>
  </si>
  <si>
    <t>MLEEKT071500G7</t>
  </si>
  <si>
    <t>KIT DE CHAROLA TAPA Y FONDO DE 140 X 100 X 25 cm  CON SEPARADOR DE 137 X 95 cm  MAS CAJA REGULAR DE 91 X 76 X 18 cm, TODO EN DOBLE CORRUGADO DC KRAFT. RESISTENCIA 11 KGS. (36 ECT) SIN IMPRESION - "LRCIES133-CEM"</t>
  </si>
  <si>
    <t>MLEEKT071300G5</t>
  </si>
  <si>
    <t>KIT DE CHAROLA TAPA Y FONDO DE 160 X 100 X 25 cm  CON SEPARADOR DE 157 X 95 cm  MAS CAJA REGULAR DE 91 X 76 X 18 cm, TODO EN DOBLE CORRUGADO DC KRAFT. RESISTENCIA 11 KGS. (36 ECT) SIN IMPRESION - "LRCIES53-CEM"</t>
  </si>
  <si>
    <t>MLEEKT070900E7</t>
  </si>
  <si>
    <t>KIT DE CHAROLA TAPA Y FONDO DE 165 X 85 X 30 cm  CON SEPARADOR DE 160 X 80 cm  MAS CAJA REGULAR DE 80 X 70 X 20 cm, TODO EN DOBLE CORRUGADO DC KRAFT. RESISTENCIA 11 KGS. (36 ECT) SIN IMPRESION - "CR161DKRSI"</t>
  </si>
  <si>
    <t>MLEACJ036400U3</t>
  </si>
  <si>
    <t>KIT DE CHAROLA TAPA Y FONDO DE 180 X 100 X 25 cm, CON SEPARADOR DE 180 X 95 cm  MAS CAJA REGULAR DE 90 X 75 X 14 cm, TODO EN DOBLE CORRUGADO DC KRAFT. RESISTENCIA 11 KGS. (36 ECT) SIN IMPRESION "JLR-F-029 (LRSDM)" - "CR181DKRSI"</t>
  </si>
  <si>
    <t>MLEEKT071400G6</t>
  </si>
  <si>
    <t>KIT DE CHAROLA TAPA Y FONDO DE 183 X 100 X 25 cm  CON SEPARADOR DE 180 X 95 cm  MAS CAJA REGULAR DE 91 X 76 X 18 cm, TODO EN DOBLE CORRUGADO DC KRAFT. RESISTENCIA 11 KGS. (36 ECT) SIN IMPRESION - "LRCIES63-CEM"</t>
  </si>
  <si>
    <t>MVLEKT070600B6</t>
  </si>
  <si>
    <t>KIT DE CHAROLA TAPA Y FONDO DE 183 X 48 X 46 cm  TODO EN DOBLE CORRUGADO DC KRAFT. RESISTENCIA 11 KGS. (36 ECT) SIN IMPRESION JLR-F-017(LRPLME) - "KITCFDCSI017"</t>
  </si>
  <si>
    <t>MLEEKT071200G3</t>
  </si>
  <si>
    <t>KIT DE CHAROLA TAPA Y FONDO DE 183 X 79 X 20 cm  CON SEPARADOR DE 180 X 76 cm  MAS CAJA REGULAR DE 91 X 76 X 14 cm, TODO EN DOBLE CORRUGADO DC KRAFT. RESISTENCIA 11 KGS. (36 ECT) SIN IMPRESION - "LRSDM30-CEM"</t>
  </si>
  <si>
    <t>MLEEKT071100G2</t>
  </si>
  <si>
    <t>KIT DE CHAROLA TAPA Y FONDO DE 200 X 100 X 25 cm  CON SEPARADOR DE 20 X 95 cm  MAS CAJA REGULAR DE 90 X 75 X 14 cm, TODO EN DOBLE CORRUGADO DC KRAFT. RESISTENCIA 11 KGS. (36 ECT) SIN IMPRESION "JLR-F-030 (LRSDL) - "CR2001DKRSI"</t>
  </si>
  <si>
    <t>MVLEKT090000D0</t>
  </si>
  <si>
    <t>KIT DE EMPAQUE   DE CHAROLA TAPA Y FONDO DE 152 X 62 X 21 cm, CON SEPARADOR DE 150 X 60 cm . TODO EN DOBLE CORRUGADO DC KRAFT. RESISTENCIA 11 KGS. (36 ECT) SIN IMPRESION - "CR15060DKRSI"</t>
  </si>
  <si>
    <t>MVLEKT090000B0</t>
  </si>
  <si>
    <t>KIT DE EMPAQUE COMPUESTO POR CHAROLA TAPA Y FONDO DE 1150 X 620 X 190 mm, CON SEPARADOR DE 1140 X 610 mm, TODO EN DOBLE CORRUGADO DC KRAFT. RESISTENCIA 11 KGS. (36 ECT) SIN IMPRESION - "EXTDPD-EMKCTFD"</t>
  </si>
  <si>
    <t>MVLEKT090000A0</t>
  </si>
  <si>
    <t>KIT DE EMPAQUE, COMPUESTO POR 4 CHAROLAS DE 1095 X 640 X 205 mm, 2 CAJAS DE 222 X 112 X 40 mm  EN DOBLE CORRUGADO DC KRAFT. RESISTENCIA 11 KGS. (36 ECT) SIN IMPRESION, 8 ESQUINEROS DE  LARGO 1900 X 50 X 50 mm  KRAFT CAL. 140 - "KITEX2DOWA42"</t>
  </si>
  <si>
    <t>MVLEKT090000B8</t>
  </si>
  <si>
    <t>KIT DE EMPAQUE, COMPUESTO POR 4 CHAROLAS DE 790 X 640 X 205 mm, 2 CAJAS DE 222 X 112 X  40 mm  EN DOBLE CORRUGADO DC KRAFT. RESISTENCIA 11 KGS. (36 ECT) SIN IMPRESION, 8 ESQUINEROS DE  LARGO 1900 X 50 X 50 mm  KRAFT CAL. 140 - "KITCCEDCSI"</t>
  </si>
  <si>
    <t>MVLEKT030000D3</t>
  </si>
  <si>
    <t>KIT DE ILUM COMP.DE:2 LAMPARAS DE 700MM C/PERFIL 1203,TIRA DE LED 2835/120 3000K CERTIFICACION UL,ARNES DE CONEC DE 5M,FUENTE DE VOLTAJE DE 24VCS 4AMP CERTIFICACION UL,0.5M DE CABLE TOMA CORRIENTE 3X14 THW C/TUBO FLEXIBLE,CLAVIJA Y GRAPAS - KITPCPERVAR</t>
  </si>
  <si>
    <t>MVLEKT030000D4</t>
  </si>
  <si>
    <t>KIT DE ILUM COMP.DE:8 LAMPARAS DE 400MM C/PERFIL 1203,TIRA DE LED 2835/120 3000K CERTIFICACION UL,ARNES DE CONEC DE 4.5M,FUENTE DE VOLTAJE DE 24VCS 4AMP CERTIFICACION UL,0.5M DE CABLE TOMA CORRIENTE 3X14 THW C/TUBO FLEXIBLE,CLAVIJA Y GRAPAS - KITPCMIX290</t>
  </si>
  <si>
    <t>MVLEKT030800D6</t>
  </si>
  <si>
    <t>KIT DE ILUM LINEAL DE 1 LAMP COMP.DE 1000MM C/PERFIL DE ALUM1203,LED 2835/120 3000K CERTIF.UL,ARNES DE CONEC DE 3000MM DE LONG,CONEC PLUG/JACK,FUENTE DE VOL 24VCS 4AMP CERTIF.UL,0.5M DE CABLE 3X14 THW C/TUBO FLEXIBLE,CLAVIJA Y GRAPAS - KITPCV12X29</t>
  </si>
  <si>
    <t>MVLEKT03000077</t>
  </si>
  <si>
    <t>KIT DE ILUM: 1150 MM LONG, PERFIL DE ALUM. 1002 COVER FROSTED. ILUMIN. LED 4100K 120 LEDS P/METRO 1.5 M DE ARNES CAL.22 Y CONECT. PLUG/JACK P/ALIMENT. C/TAPAS Y GRAPAS. F.DE PODER 24V2AMP UL CLASS 2. LAMLIM10021200 CABLE USO RUDO 3 M, CLAVIJA - KLED120</t>
  </si>
  <si>
    <t>MVLEKT030000A2</t>
  </si>
  <si>
    <t>KIT DE ILUM: 2 LUMIN. LINEAL DE 2100MM C/CONEC PLUG/JACK Y ARNES DE 3.5M Y 2 LUMIN LINEAL DE 2884MM C/CONEC PLUG/JACK Y ARNES DE 3.5M C/PERFIL DE ALUM 16011 P/EMPOTRAR, ILUM LED 2835/120 6000K C/TAPAS FUENTE DE 24V 12.5 AMP UL CLASS 2 - KLED4LUM28</t>
  </si>
  <si>
    <t>MVLEKT03000084</t>
  </si>
  <si>
    <t>KIT DE ILUM: C/MEDIDAS 1728 CM LONG, C/PERFIL DE ALUMIN 1203 COVER FROSTED ILUMIN LED 2835/120 4100K 2.5 M DE ARNES CAL.22 Y C/CONECT PLUG/JACK P/ALIMEN INC.TAPAS,GRAPAS Y FUENTE DE PODER DE 24V2AMP UL CLASS 2,CABLE USO RUDO 2.5 M,CLAVIJA- LRDV-KIT</t>
  </si>
  <si>
    <t>MVLEKT030000E1</t>
  </si>
  <si>
    <t>KIT DE ILUMIN LINEAL DE 1 LAMP COMP.DE 547MM C/PERFIL DE ALUM 1203,LED 2835/120 3000K C/CERTIFIC. UL,ARNES DE CONEC DE 1200MM DE LONG, CONEC PLUG/JACK, FUENTE DE VOL. 24VCS 4AMP CERTIFIC UL, 2.5M DE CABLE 3X14 THW - PCCAJ70-LEDS</t>
  </si>
  <si>
    <t>MVLEKT030000A4</t>
  </si>
  <si>
    <t>KIT DE ILUMIN P/TORRE TELCEL: 2M DE TIRA LED 2835/120 6500K P/CUBO, 4 MODULOS DE 3W 6500K P/BASE CUBO Y 4M DE TIRA LED 2835/120 6500K P/TORRE C/FUENTE DE 12V 12.5A Y CABLE TOMACOR. DE 3M, CLAVIJA ANGULAR POLARIZADA. INC/ARNES DE CONEC. - "KITTEVTSU"</t>
  </si>
  <si>
    <t>MVLEKT03000086</t>
  </si>
  <si>
    <t>KIT DE ILUMIN: 2 LUMIN. LINEAL 2100MM C/CONEC PLUG/JACK Y ARNES DE 3.5M  ILUMIN LED 2835/120 4100K Y 2 LUMIN LINEAL 2290MM C/CONEC PLUG/JACK Y ARNES DE 3.5M C/PERFIL DE ALUM 16011 P/EMPOT, ILUM LED 2835/120 6000K C/TAPAS FUENTE DE 24V 12.5 AMP UL CLASS 2</t>
  </si>
  <si>
    <t>MVLEKT030000B2</t>
  </si>
  <si>
    <t>KIT DE ILUMIN: 2 LUMIN. LINEAL DE 1025MM C/CONEC PLUG/JACK Y ARNES DE 2.5M Y 2 LUMIN LINEAL DE 2276MM C/CONEC PLUG/JACK Y ARNES DE 2.5M C/PERFIL DE ALUM 16011 P/EMPOTRAR, ILUM LED 2835/120 6000K C/TAPAS FUENTE DE 24V 12.5 AMP AM. UL CLASE 2 - "KLED4L1022"</t>
  </si>
  <si>
    <t>MVLEKT03000083</t>
  </si>
  <si>
    <t>KIT DE ILUMINAC. COMP: LUMIN. FORMA DE HERRADURA DE 40.2 X 117.7 X 40.2 CM C/PERFIL DE ALUM. 1203 COVER FROSTED ILUMIN LED 2835/120 4100K 1.5 MTS DE ARNES CAL. 22 Y C/CONEC. PLUG/JACK P/ALIMEN. INC.TAPAS, GRAPAS Y FUENTE DE POD. DE 24V 2 AMP.- "LRAWD-KE1"</t>
  </si>
  <si>
    <t>MMUEKT030000E2</t>
  </si>
  <si>
    <t>KIT DE ILUMINACION   COMP. DE 2 LAMPARAS LINEALES DE 0.7M C/PERFIL DE ALUM 1610, LED 2835/120 3500K CERTIFIC UL, C/ARNES DE CONEXION DE 2000 MM DE LONG, CONECTOR PLUG/JACK, FUENTE DE VOL.24VCD 3 AMP CERTIFIC UL CLASS2, 3M DE CABLE Y APAG BOTON - "MUBIOCT"</t>
  </si>
  <si>
    <t>MVLEKT03000089</t>
  </si>
  <si>
    <t>KIT DE ILUMINACION   COMP. DE: 1 LUMIN. LINEAL DE 600mm C/CONEC PLUG/JACK Y ARNES DE 2M  C/PERFIL DE ALUM 16011 P/EMPOTRAR, ILUM LED 2835/120 4000K C/TAPAS FUENTE DE 12V 12.5 AMP - "KLEDC3D"</t>
  </si>
  <si>
    <t>MVLEKT03000087</t>
  </si>
  <si>
    <t>KIT DE ILUMINACION   COMP. DE: LED 2835/120  7000K A 12V Y PERFIL DE ALUM. MOD. 1610, 2 LUMIN. DE 1530MM Y 2 DE 530MM UNIDAS ENTRE SI, C/5CM DE ARNES, 1.5M DE ARNES P/CONECTAR HACIA LA FUENTE Y 2 FUENTES DE VOLTAJE DE 12V 3AMP. - "KLEDMAZR"</t>
  </si>
  <si>
    <t>MVLEKT03000072</t>
  </si>
  <si>
    <t>KIT DE ILUMINACION   COMPUESTO DE LA SIGUIENTE MANERA PARA 3 CAJAS: 12 PZAS TIRA RIGIDA 3X5W, 1 FUENTE DE VOLTAJE DE 24V 14.6 AMP. PARA INTERIOR, 6 MTS DE ARNES DE CONEXION, Y 1.5 MTS DE CABLE TOMA CORRIENTE CON CLAVIJA - "KITILUKIOS"</t>
  </si>
  <si>
    <t>MVLEKT03000069</t>
  </si>
  <si>
    <t>KIT DE ILUMINACION   COMPUESTO POR: LED 3528/60 30000 K, 2 TIRAS DE 175 CM UNA CON ARNES DE 25 CM Y OTRO CON ARNES DE 130 CM CON ARREGLO A 70 CM, 1 TIRA DE 120 CM CON ARNES DE 30CM. FUENTE CON ARREGLO DE 3 CONECTORES PARA INSTALAR Y CLAVIJA - "KITILU"</t>
  </si>
  <si>
    <t>MLEEKT030000F6</t>
  </si>
  <si>
    <t>KIT DE ILUMINACION   PARA ATENCION PERSONALIZADA COMPUESTO DE LA SIGUIENTE MANERA: KIT DE SEGURIDAD ELECTRICO CON INTERRUPTOR TERMOMAGNETICO 1P 2 AMP CURVA "B"  - "KIATB3MM"</t>
  </si>
  <si>
    <t>MLEEKT030000F5</t>
  </si>
  <si>
    <t>KIT DE ILUMINACION   PARA CAJA COMPUESTO DE LA SIGUIENTE MANERA: KIT DE SEGURIDAD ELECTRICO CON INTERRUPTOR TERMOMAGNETICO 1P 2 AMP CURVA "B"  - "KICAB3MM"</t>
  </si>
  <si>
    <t>MLEEKT030000F7</t>
  </si>
  <si>
    <t>KIT DE ILUMINACION   PARA MODULO DE IMPRESION COMPUESTO DE LA SIGUIENTE MANERA: KIT DE SEGURIDAD ELECTRICO CON INTERRUPTOR TERMOMAGNETICO 1P 2 AMP CURVA "B"  - "KIIMB3MM"</t>
  </si>
  <si>
    <t>MLEEKT030000F8</t>
  </si>
  <si>
    <t>KIT DE ILUMINACION   PARA MURO COMPUESTO DE LA SIGUIENTE MANERA: KIT DE SEGURIDAD ELECTRICO CON INTERRUPTOR TERMOMAGNETICO 1P 1 AMP CURVA "B" CON TIRA DE LED 5050/60 4000°K Y FUENTE DE VOLTAJE DE 50 W - "KIMUB50W"</t>
  </si>
  <si>
    <t>MLEEKT030000F2</t>
  </si>
  <si>
    <t>KIT DE ILUMINACION   PARA VITRINA CURVA COMPUESTO: KIT DE SEGURIDAD ELECTRICO CON INTERRUPTOR TERMOMAGNETICO 1P 2 AMP CURVA "B" CON TIRA DE LED 5050/60 4000°K Y FUENTE DE VOLTAJE DE 100 W - "KICUB100W"</t>
  </si>
  <si>
    <t>MLEEKT030000F1</t>
  </si>
  <si>
    <t>KIT DE ILUMINACION   PARA VITRINA CURVA CORTA COMPUESTO: KIT DE SEGURIDAD ELECTRICO CON INTERRUPTOR TERMOMAGNETICO 1P 1AMP CURVA "B" CON TIRA DE LED 5050/60 4000°K Y FUENTE DE VOLTAJE DE 50 W - "KICUB50W"</t>
  </si>
  <si>
    <t>MLEEKT030000F9</t>
  </si>
  <si>
    <t>KIT DE ILUMINACION   PARA VITRINA HORIZONTAL COMPUESTO DE 5 TIRAS DE 1 METRO DE LED 5050/60 4000K, FUENTE DE VOLTAJE DE 100 WATTS MARCA MEAN WELL Y 1 CABLE TOMACORRIENTE DE  2.5 METROS - "TELSVH120-KIT"</t>
  </si>
  <si>
    <t>MLEEKT030000G0</t>
  </si>
  <si>
    <t>KIT DE ILUMINACION   PARA VITRINA HORIZONTAL COMPUESTO DE 5 TIRAS DE 50 CENTIMETROS  DE LED 5050/60 4000K, FUENTE DE VOLTAJE DE 60 WATTS MARCA MEAN WELL Y 1 CABLE TOMACORRIENTE DE 2.5 METROS - "TELSVH60-KIT"</t>
  </si>
  <si>
    <t>MLEEKT030000F3</t>
  </si>
  <si>
    <t>KIT DE ILUMINACION   PARA VITRINA HORIZONTAL COMPUESTO: KIT DE SEGURIDAD ELECTRICO CON INTERRUPTOR TERMOMAGNETICO 1P 2 AMP CURVA "B" CON TIRA DE LED 5050/60 4000°K Y FUENTE DE VOLTAJE DE 100 W - "KIHOB100W"</t>
  </si>
  <si>
    <t>MLEEKT030000F4</t>
  </si>
  <si>
    <t>KIT DE ILUMINACION   PARA VITRINA HORIZONTAL CON LUZ FRONTAL COMPUESTO: KIT DE SEGURIDAD ELECTRICO CON INTERRUPTOR TERMOMAGNETICO 1P 2 AMP CURVA "B" CON TIRA DE LED 5050/60 4000°K Y FUENTE DE VOLTAJE DE 150 W - "KIHOB150W"</t>
  </si>
  <si>
    <t>MVLEKT030000D5</t>
  </si>
  <si>
    <t>KIT DE ILUMINACION 1 LUMIN.LINEAL890mmLONG,C/PERFIL ALUM1203 ILUM LED2835/120 3000K2.5 M ARN C/CONECT PLUG/JACK P/ALIMEN INC3LUMIN.LINEAL830mm C/CONEC PLUG/JACK,ARN 1m PER ALUM 16011 ,ILUM LED 2835/120 3000K ULCLASS 2,CABLE 2.5M,CLAV - "PCV12X29-LEDS"</t>
  </si>
  <si>
    <t>MVLEKT030000E4</t>
  </si>
  <si>
    <t>KIT DE ILUMINACION C/MEDIDAS 1142 CM LONG, C/PERFIL DE ALUMIN 1203 COVER FROSTED ILUMIN LED 2835/120 4100K 2.5 M DE ARNES CAL.22 Y C/CONECT PLUG/JACK P/ALIMEN INC.TAPAS,GRAPAS Y FUENTE DE PODER DE 24V2AMP UL CLASS 2,CABLE USO RUDO - "LRDVB-KIT"</t>
  </si>
  <si>
    <t>MVLEKT030000A3</t>
  </si>
  <si>
    <t>KIT DE ILUMINACION COMP. DE: 2 TIRAS DE LED 2835/120 6000K 12V CON CONECTORES PLUG MACHO/HEMBRA, FUENTE DE PODER (PEQUEÑA) Y ARNES DE 84 cm - "LAUNMALED-KE1"</t>
  </si>
  <si>
    <t>MVLEKT030000B3</t>
  </si>
  <si>
    <t>KIT DE ILUMINACION COMPUESTO DE LA SIGUIENTE MANERA: 3 SPOTS DOWN LIGHT 10W 4000K CRI90 CON FUENTE DE ALIMENTACION 12V CON CERTIFICACION UL, ARNES DE CONECCION DE 2.5M Y CABLE TOMA CORRIENTE DE 2.5M CON CONECTOR Y CLAVIJA - "LRADWGD-KID"</t>
  </si>
  <si>
    <t>MVLEKT03000075</t>
  </si>
  <si>
    <t>KIT DE ILUMINACION COMPUESTO POR BOTE DE BASURA CON CAJA DE LUZ - "PEKL0196"</t>
  </si>
  <si>
    <t>MLEEKT03360000</t>
  </si>
  <si>
    <t>MVLEKT03010071</t>
  </si>
  <si>
    <t>KIT DE ILUMINACION CON DOS PANELES DE 446.5 X 276.8 mm CADA UNO  ILUMINACION LED BLANCO FRIO 6500 K, ALIMENTADOS CON UNA SOLA FUENTE DE 12V 5A, SALIDA DE ARNES DE CADA PANEL DE 850 mm, CABLE DE USO RUDO  DE 1500 mm  CON CLAVIJA POLARIZADA - "AT&amp;TSSV-PLS"</t>
  </si>
  <si>
    <t>MLEEKT03220000</t>
  </si>
  <si>
    <t>KIT DE ILUMINACION PARA CAJA DE LUZ CON MEDIDAS DE 101 X 71 CM. 26 MODULO LED 1.2W 4 LEDS, FUENTE DE VOLTAJE 12V 60W Y ARNES   - "ASUK10171"</t>
  </si>
  <si>
    <t>MLEEKT03230000</t>
  </si>
  <si>
    <t>KIT DE ILUMINACION PARA CAJA DE LUZ CON MEDIDAS DE 102 X 71 CM. 26 MODULO LED 1.2W 4 LEDS, FUENTE DE VOLTAJE 12V 60W Y ARNES   - "ASUK10271"</t>
  </si>
  <si>
    <t>MLEEKT03250000</t>
  </si>
  <si>
    <t>KIT DE ILUMINACION PARA CAJA DE LUZ CON MEDIDAS DE 117 X 71 CM. 20 MODULO LED 1.2W 4 LEDS, FUENTE DE VOLTAJE 12V 60W Y ARNES   - "ASUK1177"</t>
  </si>
  <si>
    <t>MLEEKT03260000</t>
  </si>
  <si>
    <t>KIT DE ILUMINACION PARA CAJA DE LUZ CON MEDIDAS DE 135 X 71 CM. 20 MODULO LED 1.2W 4 LEDS, FUENTE DE VOLTAJE 12V 60W Y ARNES   - "ASUK13571"</t>
  </si>
  <si>
    <t>MLEEKT03270000</t>
  </si>
  <si>
    <t>KIT DE ILUMINACION PARA CAJA DE LUZ CON MEDIDAS DE 167 X 71 CM. 20 MODULO LED 1.2W 4 LEDS, FUENTE DE VOLTAJE 12V 60W Y ARNES   - "ASUK16771"</t>
  </si>
  <si>
    <t>MLEEKT03200000</t>
  </si>
  <si>
    <t>KIT DE ILUMINACION PARA CAJA DE LUZ CON MEDIDAS DE 80 X 71 CM. 20 MODULO LED 1.2W 4 LEDS, FUENTE DE VOLTAJE 12V 60W Y ARNES   - "ASUK8071"</t>
  </si>
  <si>
    <t>MLEEKT03210000</t>
  </si>
  <si>
    <t>KIT DE ILUMINACION PARA CAJA DE LUZ CON MEDIDAS DE 86 X 71 CM. 20 MODULO LED 1.2W 4 LEDS, FUENTE DE VOLTAJE 12V 60W Y ARNES   - "ASUK8671"</t>
  </si>
  <si>
    <t>MLEEKT03410000</t>
  </si>
  <si>
    <t>KIT DE ILUMINACION PARA GONDOLA DE 4 NIVELES, INCLUYE ILUMINACION LED 2835/120 EN PERFIL DE ALUMINIO TRIANGULAR, FUENTE DE VOLTAJE 12V 150W CON CERTIFICACION UL Y TOMACORRIENTE DE 2.5MTS   - "ASUGOCA-KIT"</t>
  </si>
  <si>
    <t>MLEEKT03430000</t>
  </si>
  <si>
    <t>KIT DE ILUMINACION PARA GONDOLA DE 5 NIVELES DE ENTREPAÑO DE 0.85 X .25 cm Y COPETE Y COPETE, INCLUYE ILUMINACION LED 2835/120 EN PERFIL DE ALUMINIO TRIANGULAR, FUENTE DE VOLTAJE 12V 150W CON CERTIFICACION UL Y TOMACORRIENTE DE 2.5MTS   - "ASUGOP20-KIT"</t>
  </si>
  <si>
    <t>MLEEKT03420000</t>
  </si>
  <si>
    <t>KIT DE ILUMINACION PARA GONDOLA DE 5 NIVELES DE ENTREPAÑO DE 1.2 X .25 cm Y COPETE, INCLUYE ILUMINACION LED 2835/120 EN PERFIL DE ALUMINIO TRIANGULAR, FUENTE DE VOLTAJE 12V 150W CON CERTIFICACION UL Y TOMACORRIENTE DE 2.5MTS   - "ASUGOP25-KIT"</t>
  </si>
  <si>
    <t>MLEEKT03400000</t>
  </si>
  <si>
    <t>KIT DE ILUMINACION PARA GONDOLA DE 5 NIVELES Y COPETE, INCLUYE ILUMINACION LED 2835/120 EN PERFIL DE ALUMINIO TRIANGULAR, FUENTE DE VOLTAJE 12V 150W CON CERTIFICACION UL Y TOMACORRIENTE DE 2.5MTS   - "ASUGOP-KIT"</t>
  </si>
  <si>
    <t>MLEEKT03390000</t>
  </si>
  <si>
    <t>KIT DE ILUMINACION PARA GONDOLA DE 8 NIVELES, INCLUYE ILUMINACION LED 2835/120 EN PERFIL DE ALUMINIO TRIANGULAR, FUENTE DE VOLTAJE 12V 150W CON CERTIFICACION UL Y TOMACORRIENTE DE 2.5MTS   - "ASUGOC-KIT"</t>
  </si>
  <si>
    <t>MLEEKT03310000</t>
  </si>
  <si>
    <t>KIT DE ILUMINACION PARA PORTAL WAL-MART PARA CAJA DE LUZ DE 4 MTS MAS 2 POSTES: SISTEMA DE ILUMINACION CONFORMADO POR: 16 TUBOS PARA POSTES, 12 TUBOS PARA PANTALLA, FOTOCELDA Y MATERIALES DE INSTALACION ELECTRICA DESDE LA BASE   - "PORTW160183-4M"</t>
  </si>
  <si>
    <t>MLEEKT03330000</t>
  </si>
  <si>
    <t>KIT DE ILUMINACION PORTAL WALMART 4 MTS. 16 TUBOS PARA POSTES, 8 TUBOS PARA PANTALLA, FOTOCELDA Y ARNES DEINSTALACION ELECTRICA DESDE LA BASE, TABLERO CONTRO QOP PARASOBREPONER Y TERMOMAGNETICO 1 POLO 1 TIRO 15 AMP   - "WALPORPAN-KIT4"</t>
  </si>
  <si>
    <t>MLEEKT03320000</t>
  </si>
  <si>
    <t>KIT DE ILUMINACION PORTAL WALMART 5MTS. 16 TUBOS PARA POSTES, 12 TUBOS PARA PANTALLA, FOTOCELDA Y ARNES DE INSTALACION ELECTRICA DESDE LA BASE, TABLERO CONTRO QOP PARA SOBREPONER Y TERMOMAGNETICO 1POLO 1 TIRO 15 AMP   - "WALPORPAN-KIT5"</t>
  </si>
  <si>
    <t>MLEEKT03340000</t>
  </si>
  <si>
    <t>KIT DE ILUMINACION PORTAL WALMART 6 MTS. 16 TUBOS PARA POSTES, 12 TUBOS PARA PANTALLA, FOTOCELDA Y ARNES DE INSTALACION ELECTRICA DESDE LA BASE, TABLERO CONTRO QOP PARA SOBREPONER Y TERMOMAGNETICO 1 POLO 1 TIRO 15 AMP   - "WALPORPAN-KIT6"</t>
  </si>
  <si>
    <t>MLEEKT03350000</t>
  </si>
  <si>
    <t>KIT DE ILUMINACION PORTAL WALMART 7 MTS. 16 TUBOS PARA POSTES, 12 TUBOS PARA PANTALLA, FOTOCELDA Y ARNES DE INSTALACION ELECTRICA DESDE LA BASE, TABLERO CONTRO QOP PARA SOBREPONER Y TERMOMAGNETICO 1 POLO 1 TIRO 15 AMP   - "WALPORPAN-KIT7"</t>
  </si>
  <si>
    <t>MLEEKT03380000</t>
  </si>
  <si>
    <t>KIT DE ILUMINACION PORTAL WALMART 8 MTS. 8 TUBOS PARA POSTES, 12 TUBOS PARA PANTALLA, FOTOCELDA Y ARNES DE INSTALACION ELECTRICA DESDE LA BASE, TABLERO CONTROL QOP PARA SOBREPONER Y TERMOMAGNRTICO 1 POLO 1 TIRO 10 AMP.   - "WALPORPAN81P-KIT"</t>
  </si>
  <si>
    <t>MVLEKT030000A5</t>
  </si>
  <si>
    <t>KIT DE ILUMINACION VITRINA DE TELCEL HORIZONTAL DE 120CM CONFORMADO DE LA SIGUIENTE MANERA: 7M DE TIRA LED 2835/120 6500K CON ARNES DE CONECCION Y FUENTE DE VOLTAJE DE 12V 12.5A Y CABLE TOMACORRIENTE DE 3M, CLAVIJA ANGULAR POLARIZADA - "KITTEVHSU"</t>
  </si>
  <si>
    <t>MLEEKT200000H7</t>
  </si>
  <si>
    <t>MIIPKTPLAA0062</t>
  </si>
  <si>
    <t>KIT DE PLATINOS 3TF SO  PARA CONTACTOS SQ -- KTPL3TFSQ --</t>
  </si>
  <si>
    <t>MLEEKT160000G4</t>
  </si>
  <si>
    <t>KIT DE PROGRAMACION   INCLUYE 1 PROGRAMADOR, 2 CONTROLES, 1 CABLE RJ12, 1 CABLE USB MACHOA MACHO - "KIPR"</t>
  </si>
  <si>
    <t>MLEEKE45008000</t>
  </si>
  <si>
    <t>KIT ELECTR D'ALARMA P/4 CELS Y 3 LAP TOPS C/1 UND D'CONTROL,2 LLAVES, BAT RECAR 900mAh,1 FUENTE D'12V 1.25A,11 CABS COLIED 1.2m,3 CONECTOR Y, 3 SENSORS USB A,4 BAS VERSALITY SIN ENER,4 TETHER CAB COILED,4 HHE SENSOR MINIMINI</t>
  </si>
  <si>
    <t>MLEEKE46008100</t>
  </si>
  <si>
    <t>KIT ELECTR DE ALARMA P/3 LAP TOP'S  C/UND DE CONTROL VSMA (LLAVE INCLUIDA), BATERIA RECARGAB DE 900 mAh, FUENTE DE PODER 12V 1.25 A, SENSORES LOOP C/CANDADOS KENINGTON PARA LAPTOP, EXTENSION DE CABL DE 3 m E INSTALAC, PROGRAMAC</t>
  </si>
  <si>
    <t>MLEEKE00005300</t>
  </si>
  <si>
    <t>KIT ELECTRICO   2 TIRAS DE LED'S DE ALTA INTENSIDAD DE 16 cm, 1 FUENTE ALIMENTACION, 1 GABINETE EN LAMINA Y ACABADO EN PINTURA ELECTROSTATICA COLOR BLANCO Y 1 INTERRUPTOR DE ENTRADA</t>
  </si>
  <si>
    <t>MTLEKE00008400</t>
  </si>
  <si>
    <t>KIT ELECTRICO   CON 1 BALASTRO ELECTRONICO (BFPD 130 AR A 127 V)  PARA 2 TUBOS FLOURESCENTES DE 30 WATT T-8 LUZ DE DIA CON 4 SOPORTES PARA T-8 DE POLICARBONATO Y 4 GRAPAS CON ADHESIVO PARA ORDENAR CABLES  - "KIT-VHDATAS"</t>
  </si>
  <si>
    <t>MLEEKE00007900</t>
  </si>
  <si>
    <t>KIT ELECTRICO   CON 1 BALASTRO ELECTRONICO PARA 1 TUBO T-8 32 WATT A 127 Vca (MODELO LIBRA 132C). 1 TUBO FLOURESCENTE T-8 DE 32 WATT A 4100 °K, 2 SOPORTES Y 2 ARNESES CON BASE PARA TUBO T-8</t>
  </si>
  <si>
    <t>MLEEKE00006500</t>
  </si>
  <si>
    <t>KIT ELECTRICO   CON 1 FOCO DE 58 WATT T8 LUZ BLANCO FRIO (MODELO F-T8-58BF) CON 1BALASTRA ELECTRONICA DE 58 WATT CON ARNESES Y 2 SOPORTES T8 (KIT-BSP-158ALBF)</t>
  </si>
  <si>
    <t>MTLEKE00008900</t>
  </si>
  <si>
    <t>KIT ELECTRICO   CON 2 TIRAS FLEXIBLES DE 1.84 m DE LED 3528 (60 LED'S X METRO), 1 FUENTE DE ALIMENTACION DE 12 V, 2 ARNESES DE CONEXIÓN PARA TIRAS -"KITLED184"</t>
  </si>
  <si>
    <t>MLEEKE00006000</t>
  </si>
  <si>
    <t>KIT ELECTRICO   CON BALASTRO ELECTRONICO 21 WATT CON ARNESES A 127 Vac Y 1 FOCO DE 21 WATT TUBO T - 5 LDD--- BL121</t>
  </si>
  <si>
    <t>MLEEKE00006200</t>
  </si>
  <si>
    <t>KIT ELECTRICO   CON BALASTRO ELECTRONICO DE 15 WATT, CON 1 LAMPARA FLOURESCENTE 15 WATT LUZ DE DIA, CON SOPORTE Y BASES--  ""BF15""</t>
  </si>
  <si>
    <t>MLEEKE00006100</t>
  </si>
  <si>
    <t>KIT ELECTRICO   CON BALASTRO ELECTRONICO DE 3 X 21 WATT CON ARNESES A 127 Vac Y 3 FOCOS DE 21 WATT TUBO T - 5 LDD</t>
  </si>
  <si>
    <t>MTLEKE00008300</t>
  </si>
  <si>
    <t>KIT ELECTRICO CON 1 BALASTRA BSPD-130AR, A 127 V CON ARNESES Y BASES INTEGRADAS, 1 TUBO FLOURESCENTE T-8 30 W LUZ DE DIA Y 2 SOPORTES PARA TUBO T-8 DE POLICARBONATO (MODELO VTDATAS)</t>
  </si>
  <si>
    <t>MTLEKE00008800</t>
  </si>
  <si>
    <t>KIT ELECTRICO CON 1 BALASTRO ELECTRONICO (BFPD-117ARD), PARA 2 TUBOS FLOURESCENTES DE 17 WATT T-8 LUZ DE DIA CON 4 SOPORTES PARA T-8 DE POLICARBONATO Y GRAPAS CON ADHESIVO -- KIT-BFPD-217ARD</t>
  </si>
  <si>
    <t>MLEEKE00007300</t>
  </si>
  <si>
    <t>KIT ELECTRICO CON 1 BALASTRO ELECTRONICO (BFPD-15 X 30 AR A 127 V)  PARA 1 FOCO DE 30 WATT T-8 LUZ DE DIA Y  1 FOCO DE 15 WATT T-8 LUZ DE DIA CON 4 SOPORTES PARA T-8 DE POLICARBONATO Y 4 GRAPAS CON ADHESIVO PARA ORDENAR CABLES</t>
  </si>
  <si>
    <t>MLEEKE00007500</t>
  </si>
  <si>
    <t>KIT ELECTRICO CON 1 BALASTRO ELECTRONICO PARA 3 TUBOS T-8 A 127 Vca (MODELO BFPT-115AL) CON 6 SOPORTES PARA TUBO T-8 Y 6 ARNESES POT CALIBRE 20 DE 18 mm G-13</t>
  </si>
  <si>
    <t>MUNEKE00005200</t>
  </si>
  <si>
    <t>KIT ELECTRICO CON 1 BALASTRO ELECTRONICO PARA INTERIOR TIPO PARED 12V-1A, CON 9 MODULOS DE LED TIRA RIGIDA SMD 2835 EN COLOR BLANCO 4100K CON 2.0 m DE CABLE, ARNES Y CONECTOR PLUG-JACK PLANO -- KITLAUSL</t>
  </si>
  <si>
    <t>MLEEKE00006800</t>
  </si>
  <si>
    <t>KIT ELECTRICO CON 2 FOCOS CIRCUKLARES DE 22 WATT CON 2 SOCKET CERAMICOS DE Ø 3/4" (LSP-122-F)</t>
  </si>
  <si>
    <t>MLEEKE00006400</t>
  </si>
  <si>
    <t>KIT ELECTRICO CON 6 FOCOS DE 32WATT T8 LUZ DE DIA (MODELO F-T8-32-LDD) CON DOS BALASTRAS ELECTRONICAS ARNESES Y BASES (MODELO BSPT-132) Y DOS  FOCO DE 17WATT T8 BLANCO FRIO (MODELO F-T8-17BF) Y UNA BALASTRA ELECTRONICA CON ARNESES (MODELO BFPD-117AR)  -</t>
  </si>
  <si>
    <t>MLEEKE00006700</t>
  </si>
  <si>
    <t>KIT ELECTRICO DOS FOCOS DE 17WATT T-8 LUZ BLANCO FRIO (MODELO F-T8-17BF) CON 1 BALASTRA ELECTRONICA (MODELO BFPD-117AL) CON 4 SOPORTES PARA T-8 Y 4 APB20 CON 18 cm G13 (KIT-BFPD-117ALBF)</t>
  </si>
  <si>
    <t>MVLEKT110000D1</t>
  </si>
  <si>
    <t>KIT LAMPARA LINEAL PARA MESA DE TRABAJO COMPUESTA DE TIRA LED 2835/120 5000K SOBRE PERFIL DE ALUMINIO 1610, CABLE PLANO, CABLE ESPIRAL, INTERRUPTOR MICRO SWITCH, CONECTOR HEMBRA/MACHO Y FUENTE DE VOLTAJE 24V 1.7AMP CON UL - "KITLED1500"</t>
  </si>
  <si>
    <t>MIMCKTRM020303</t>
  </si>
  <si>
    <t>KIT REPARACION DE MOTOR PARA LIJADORA ORBITAL (5 PIEZAS) MARCA DINABRADE No DE PARTE 57098 -- KITRMLDB570 --</t>
  </si>
  <si>
    <t>MIMCKTPP010101</t>
  </si>
  <si>
    <t>KIT SKETCH PINTURA PARA PIZARRON COLOR BLANCO MARCA COMEX CODIGO 19A3522015 -- KTSHBC19A35 --</t>
  </si>
  <si>
    <t>MIMCKTTG000202</t>
  </si>
  <si>
    <t>KIT TOBERA, AGUJA Y BOQUILLA  MARCA SAYER CODIGO YP-1103 ASTURO AOM MODELO 12130 PARA E70 -- KTTBAE70 --</t>
  </si>
  <si>
    <t>MVLQLC00240000</t>
  </si>
  <si>
    <t>LACA  ROJO BERBELLON   - "LARB"</t>
  </si>
  <si>
    <t>MVLQLC05290000</t>
  </si>
  <si>
    <t>LACA ACRILICA  COLOR TAUPE SEMIMATE   - "LATAUM"</t>
  </si>
  <si>
    <t>MVLQLC05270016</t>
  </si>
  <si>
    <t>LACA ACRILICA  NEGRA MATE  SHERWIN WILLIAMS - "LAANEMA"</t>
  </si>
  <si>
    <t>MVLQLC04193800</t>
  </si>
  <si>
    <t>LACA ACRILICA BLANCA RAL 9016 SEMIMATE  - "LAMAB"</t>
  </si>
  <si>
    <t>MVLQLC05000015</t>
  </si>
  <si>
    <t>LACA ACRILICA ORANGE KNOCKOUT SW6885, SHERWIN WILLIAMS - "LAACOR"</t>
  </si>
  <si>
    <t>MVLQLC18172500</t>
  </si>
  <si>
    <t>LACA AUTOMOTIVA AMARILLO CROMO (SAYER LN-0005.50)  - ""LAAC"""</t>
  </si>
  <si>
    <t>MVLQLC18140000</t>
  </si>
  <si>
    <t>LACA AUTOMOTIVA AMARILLO OCRE   - "LAAMOC"</t>
  </si>
  <si>
    <t>MVLQLC18230000</t>
  </si>
  <si>
    <t>LACA AUTOMOTIVA ANTRACITE   - "LAANT"</t>
  </si>
  <si>
    <t>MVLQLC18030000</t>
  </si>
  <si>
    <t>LACA AUTOMOTIVA ARCE   - "LAAR"</t>
  </si>
  <si>
    <t>MVLQLC18130000</t>
  </si>
  <si>
    <t>LACA AUTOMOTIVA AZUL PRUCIA   - "LAAZPR"</t>
  </si>
  <si>
    <t>MVLQLC18192600</t>
  </si>
  <si>
    <t>LACA AUTOMOTIVA BLANCA (SAYER LN-0001.50)  - ""LABL"""</t>
  </si>
  <si>
    <t>MVLQLC18100000</t>
  </si>
  <si>
    <t>LACA AUTOMOTIVA BLANCO 1101-30   - "LABL1101"</t>
  </si>
  <si>
    <t>MVLQLC18050000</t>
  </si>
  <si>
    <t>LACA AUTOMOTIVA BLANCO ANTIGUO   - "LABA"</t>
  </si>
  <si>
    <t>MVLQLC18070000</t>
  </si>
  <si>
    <t>LACA AUTOMOTIVA CAOBA   - "LACA"</t>
  </si>
  <si>
    <t>MVLQLC18060000</t>
  </si>
  <si>
    <t>LACA AUTOMOTIVA CEREZO SIERRA   - "LACS"</t>
  </si>
  <si>
    <t>MVLQLC18110000</t>
  </si>
  <si>
    <t>LACA AUTOMOTIVA COLOR TAMARINDO   - "LATM"</t>
  </si>
  <si>
    <t>MVLQLC18220000</t>
  </si>
  <si>
    <t>LACA AUTOMOTIVA FROSTY WHITE   - "LAFRO"</t>
  </si>
  <si>
    <t>MVLQLC18080000</t>
  </si>
  <si>
    <t>LACA AUTOMOTIVA GRIS 1262-30   - "LAG1262"</t>
  </si>
  <si>
    <t>MVLQLC18200000</t>
  </si>
  <si>
    <t>LACA AUTOMOTIVA GRIS 590   - ""LAGR59"""</t>
  </si>
  <si>
    <t>MVLQLC18040000</t>
  </si>
  <si>
    <t>LACA AUTOMOTIVA GRIS CALIDO   - "LAGC"</t>
  </si>
  <si>
    <t>MVLQLC18280000</t>
  </si>
  <si>
    <t>LACA AUTOMOTIVA IVORY   - "LAIVO"</t>
  </si>
  <si>
    <t>MVLQLC18020000</t>
  </si>
  <si>
    <t>LACA AUTOMOTIVA NEGRA   - "LANE"</t>
  </si>
  <si>
    <t>MVLQLC18150000</t>
  </si>
  <si>
    <t>LACA AUTOMOTIVA NOGAL   - "LANG"</t>
  </si>
  <si>
    <t>MVLQLC18210000</t>
  </si>
  <si>
    <t>LACA AUTOMOTIVA OYAMEL   - ""LAOY"""</t>
  </si>
  <si>
    <t>MVLQLC18250008</t>
  </si>
  <si>
    <t>LACA AUTOMOTIVA PANTONE 5275 C  PRESENTACION DE 1 LITRO CODIGO 0605575 - "LAPAN"</t>
  </si>
  <si>
    <t>MVLQLC18180000</t>
  </si>
  <si>
    <t>LACA AUTOMOTIVA POWER PLUS RUBY   - ""LARR"""</t>
  </si>
  <si>
    <t>MIQULCAU010000</t>
  </si>
  <si>
    <t>LACA AUTOMOTIVA ROJO   -- LAURJ --</t>
  </si>
  <si>
    <t>MIQULCAU020000</t>
  </si>
  <si>
    <t>LACA AUTOMOTIVA SOFT  GREY   -- LAUSG --</t>
  </si>
  <si>
    <t>MVLQLC18120000</t>
  </si>
  <si>
    <t>LACA AUTOMOTIVA VERDE ORGANICO   - "LAVOR"</t>
  </si>
  <si>
    <t>MVLQLC18160000</t>
  </si>
  <si>
    <t>LACA AUTOMOTIVA WALNUT   - "LAWAL"</t>
  </si>
  <si>
    <t>MVLQLC18090000</t>
  </si>
  <si>
    <t>LACA AUTOMOTIVA WENGUE   - "LAWEN"</t>
  </si>
  <si>
    <t>MVLQLC02170000</t>
  </si>
  <si>
    <t>LACA NITROCELULOSA AMARILLO CROMO BRILLANTE   - "NL005"</t>
  </si>
  <si>
    <t>MIMCL400000101</t>
  </si>
  <si>
    <t>LAINA 280601400-MOLLA A-TAZZA - LAZZA-</t>
  </si>
  <si>
    <t>MIMCL4SS000000</t>
  </si>
  <si>
    <t>LAINA ACERADA ESPESOR 0.005" (0.127 mm) LONGITUD 6" X 100"     -- LAIACE --</t>
  </si>
  <si>
    <t>MLESLA0026118B</t>
  </si>
  <si>
    <t>LAMINA  HOJA 3' X 10' CALIBRE 10 EN ACERO INOXIDABLE - "LA31010AINOX"</t>
  </si>
  <si>
    <t>MVLSLA002610R7</t>
  </si>
  <si>
    <t>LAMINA  HOJA 3' X 10' CALIBRE 12 EN ACERO INOXIDABLE ACABADO 2B T-304 - "LI12310"</t>
  </si>
  <si>
    <t>MLESLA0026102B</t>
  </si>
  <si>
    <t>LAMINA  HOJA 3' X 10' CALIBRE 12 EN ACERO INOXIDABLE SATINADO GENERADO POR RECORTE - "LI12310RE"</t>
  </si>
  <si>
    <t>MVLSLA002604Ñ0</t>
  </si>
  <si>
    <t>LAMINA  HOJA 3' X 10' CALIBRE 18 EN ACERO INOXIDABLE ACABADO ESPEJO T-304 - "LIE18310"</t>
  </si>
  <si>
    <t>MVLSLA002605Ñ0</t>
  </si>
  <si>
    <t>LAMINA  HOJA 3' X 10' CALIBRE 20 EN ACERO INOXIDABLE ACABADO ESPEJO T-304 - "LI20310"</t>
  </si>
  <si>
    <t>MLESLA002605T6</t>
  </si>
  <si>
    <t>LAMINA  HOJA 3' X 10' CALIBRE 20 EN ACERO INOXIDABLE ACABADO ESPEJO T-304 (GENERADO POR RECORTE) - "LI20310RE"</t>
  </si>
  <si>
    <t>MVLSLA002705Ñ0</t>
  </si>
  <si>
    <t>LAMINA  HOJA 4' X 10' CALIBRE 20 EN ACERO INOXIDABLE ACABADO ESPEJO T-304 - "LI20410"</t>
  </si>
  <si>
    <t>MVLSLA052710ZZ</t>
  </si>
  <si>
    <t>LAMINA  NEGRA  HOJA  4´X 10' CALIBRE  12 ACERO 1008 (GENERADO POR RECORTE)-LN12410RE</t>
  </si>
  <si>
    <t>MIMCLAAC080503</t>
  </si>
  <si>
    <t>LAMINA ACANALADA HOJA 3' X 10' CALIBRE 26 MODELO R-101  -- LAAC26310101 --</t>
  </si>
  <si>
    <t>MVLSLA04263500</t>
  </si>
  <si>
    <t>LAMINA ACANALADA, ONDULADA O-30 HOJA 3' X 10' CALIBRE 32 -- LAO31032</t>
  </si>
  <si>
    <t>MVLSLA08450200</t>
  </si>
  <si>
    <t>LAMINA ALUMINIO HOJA 3' X 10' (GENERADO POR RECORTE) CALIBRE 14 -- LA14310RE</t>
  </si>
  <si>
    <t>MLESLA08261000</t>
  </si>
  <si>
    <t>LAMINA ALUMINIO HOJA 3 X 10 CALIBRE 12  - ""LA12310"""</t>
  </si>
  <si>
    <t>MLESLA08260428</t>
  </si>
  <si>
    <t>LAMINA ALUMINIO HOJA 3 X 10 CALIBRE 18 ALEACION 5052 H32 - ""LA18310"""</t>
  </si>
  <si>
    <t>MVLSLA08270428</t>
  </si>
  <si>
    <t>LAMINA ALUMINIO HOJA 4' X 10' CALIBRE 18 ALEACION 5052 H32 - "LA18410"</t>
  </si>
  <si>
    <t>MIMCLAAD030100</t>
  </si>
  <si>
    <t>LAMINA ANTIDERRAPANTE HOJA 3' X 8' CALIBRE 14  -- LAN1438 --</t>
  </si>
  <si>
    <t>MLESLA101029A3</t>
  </si>
  <si>
    <t>LAMINA DE POLIESTIRENO HOJA DE 4' X 5' CALIBRE 40 COLOR BLANCO -- LP5440BL</t>
  </si>
  <si>
    <t>MVLSLA01280460</t>
  </si>
  <si>
    <t>LAMINA DESPLEGABLE HOJA 4' X 8' CALIBRE 18 DISEÑO ROMBO DE 6 X 26 mm -- LD1848DR626</t>
  </si>
  <si>
    <t>MVLSLA012804ZZ</t>
  </si>
  <si>
    <t>LAMINA DESPLEGABLE HOJA 4' X 8' CALIBRE 18 DISEÑO ROMBO DE 6 X 26 mm GENERADO POR RECORTE - "LD1848DR626RE</t>
  </si>
  <si>
    <t>MVLSLA07261000</t>
  </si>
  <si>
    <t>LAMINA GALVANIZADA HOJA 3' X 10' CALIBRE 12  - "LG31012"</t>
  </si>
  <si>
    <t>MVLSLA07260300</t>
  </si>
  <si>
    <t>LAMINA GALVANIZADA HOJA 3' X 10' CALIBRE 16 -- LG16310</t>
  </si>
  <si>
    <t>MVLSLA07260400</t>
  </si>
  <si>
    <t>LAMINA GALVANIZADA HOJA 3' X 10' CALIBRE 18 -- LG18310</t>
  </si>
  <si>
    <t>MVLSLA07260600</t>
  </si>
  <si>
    <t>LAMINA GALVANIZADA HOJA 3 X 10 CALIBRE 22  - ""LG22310"""</t>
  </si>
  <si>
    <t>MMUSLA07260700</t>
  </si>
  <si>
    <t>LAMINA GALVANIZADA HOJA 3' X 10' CALIBRE 24  - "LG24310"</t>
  </si>
  <si>
    <t>MMUSLA072607ZZ</t>
  </si>
  <si>
    <t>LAMINA GALVANIZADA HOJA 3' X 10' CALIBRE 24 (GENERADO POR RECORTE)  - "LG24310RE"</t>
  </si>
  <si>
    <t>MVLSLA07260900</t>
  </si>
  <si>
    <t>LAMINA GALVANIZADA HOJA 3' X 10' CALIBRE 26  - "LG26310"</t>
  </si>
  <si>
    <t>MVLSLA07480400</t>
  </si>
  <si>
    <t>LAMINA GALVANIZADA HOJA 4' X 10' (GENERADO POR RECORTE) CALIBRE 18 -- LG18410RE</t>
  </si>
  <si>
    <t>MVLSLA07480500</t>
  </si>
  <si>
    <t>LAMINA GALVANIZADA HOJA 4' X 10' (GENERADO POR RECORTE) CALIBRE 20  - "LG20410RE - "</t>
  </si>
  <si>
    <t>MVLSLA07270200</t>
  </si>
  <si>
    <t>LAMINA GALVANIZADA HOJA 4 X 10 CALIBRE 14  - ""LG14410"""</t>
  </si>
  <si>
    <t>MVLSLA102702ZZ</t>
  </si>
  <si>
    <t>LAMINA GALVANIZADA HOJA 4 X 10 CALIBRE 14  (GENERADO POR RECORTE)  - ""LG14410RE"""</t>
  </si>
  <si>
    <t>MVLSLA07270400</t>
  </si>
  <si>
    <t>LAMINA GALVANIZADA HOJA 4 X 10 CALIBRE 18  - ""LG18410"""</t>
  </si>
  <si>
    <t>MVLSLA07270500</t>
  </si>
  <si>
    <t>LAMINA GALVANIZADA HOJA 4 X 10 CALIBRE 20  - ""LG20410"""</t>
  </si>
  <si>
    <t>MVLSLA07270600</t>
  </si>
  <si>
    <t>LAMINA GALVANIZADA HOJA 4 X 10 CALIBRE 22  - ""LG22410"""</t>
  </si>
  <si>
    <t>MVLSLA07270700</t>
  </si>
  <si>
    <t>LAMINA GALVANIZADA HOJA 4' X 10' CALIBRE 24  - "LG24410"</t>
  </si>
  <si>
    <t>MVLSLA07342500</t>
  </si>
  <si>
    <t>LAMINA GALVANIZADA SEGUNDA DE 60" X 91.33" CALIBRE 25  - "LGA25609133"</t>
  </si>
  <si>
    <t>MVLSLA10270200</t>
  </si>
  <si>
    <t>LAMINA GALVANIZADA SIN FLOR HOJA 4' X 10' CALIBRE 14  - "LG14410SF"</t>
  </si>
  <si>
    <t>MVLSLA10270300</t>
  </si>
  <si>
    <t>LAMINA GALVANIZADA SIN FLOR HOJA 4' X 10' CALIBRE 16  - "LG16410SF"</t>
  </si>
  <si>
    <t>MVLSLA102703ZZ</t>
  </si>
  <si>
    <t>LAMINA GALVANIZADA SIN FLOR HOJA 4' X 10' CALIBRE 16 (GENERADA POR  RECORTE ) - "LG16410SFRE"</t>
  </si>
  <si>
    <t>MVLSLA10270400</t>
  </si>
  <si>
    <t>LAMINA GALVANIZADA SIN FLOR HOJA 4' X 10' CALIBRE 18  - "LG18410SF"</t>
  </si>
  <si>
    <t>MVLSLA102704ZZ</t>
  </si>
  <si>
    <t>LAMINA GALVANIZADA SIN FLOR HOJA 4' X 10' CALIBRE 18  - (GENERADO POR  RECORTE) "LG18410SFRE"</t>
  </si>
  <si>
    <t>MVLSLA002604ZZ</t>
  </si>
  <si>
    <t>LAMINA HOJA 3' X 10' CALIBRE 18 EN ACERO INOXIDABLE ACABADO ESPEJO T-304 (GENERADO POR RECORTE) - "LIE18310RE"</t>
  </si>
  <si>
    <t>MVLSLA06450503</t>
  </si>
  <si>
    <t>LAMINA INOXIDABLE HOJA 3' X 10' (GENERADO POR RECORTE) CALIBRE 20 SATINADO P3 T-304 -- LI20310RE</t>
  </si>
  <si>
    <t>MVLSLA06450603</t>
  </si>
  <si>
    <t>LAMINA INOXIDABLE HOJA 3' X 10' (GENERADO POR RECORTE) CALIBRE 22 SATINADO P3 T-304 -- LI22310RE</t>
  </si>
  <si>
    <t>MVLSLA06260203</t>
  </si>
  <si>
    <t>LAMINA INOXIDABLE HOJA 3 X 10 CALIBRE 14 SATINADO P3 T-304 - ""LI14310"""</t>
  </si>
  <si>
    <t>MVLSLA062602ZZ</t>
  </si>
  <si>
    <t>LAMINA INOXIDABLE HOJA 3 X 10 CALIBRE 14 SATINADO P3 T-304  GENERADO POR RECORTE - ""LI14310RE"""</t>
  </si>
  <si>
    <t>MLESLA0626032C</t>
  </si>
  <si>
    <t>LAMINA INOXIDABLE HOJA 3' X 10' CALIBRE 16 SATINADO GENERADO POR RECORTE - "LI31016P3T304RE"</t>
  </si>
  <si>
    <t>MVLSLA06260303</t>
  </si>
  <si>
    <t>LAMINA INOXIDABLE HOJA 3' X 10' CALIBRE 16 SATINADO P3 T-304 - "LI31016P3T304"</t>
  </si>
  <si>
    <t>MVLSLA06260403</t>
  </si>
  <si>
    <t>MVLSLA062604ZZ</t>
  </si>
  <si>
    <t>LAMINA INOXIDABLE HOJA 3 X 10 CALIBRE 18 SATINADO P3 T-304 GENERADO POR RECORTE- ""LI18310RE"""</t>
  </si>
  <si>
    <t>MVLSLA06260503</t>
  </si>
  <si>
    <t>LAMINA INOXIDABLE HOJA 3 X 10 CALIBRE 20 SATINADO P3 T-304 - ""LI20310"""</t>
  </si>
  <si>
    <t>MVLSLA06260504</t>
  </si>
  <si>
    <t>LAMINA INOXIDABLE HOJA 3 X 10 CALIBRE 20 SATINADO T-430 - ""LI20310430"""</t>
  </si>
  <si>
    <t>MVLSLA06260603</t>
  </si>
  <si>
    <t>LAMINA INOXIDABLE HOJA 3 X 10 CALIBRE 22 SATINADO P3 T-304 - ""LI22310"""</t>
  </si>
  <si>
    <t>MVLSLA06260703</t>
  </si>
  <si>
    <t>LAMINA INOXIDABLE HOJA 3' X 10' CALIBRE 24 SATINADO P3 T-304 - "LI31024P3T304"</t>
  </si>
  <si>
    <t>MLESLA06480203</t>
  </si>
  <si>
    <t>LAMINA INOXIDABLE HOJA 4' X 10' (GENERADO POR RECORTE) CALIBRE 14 SATINADO P3 T-304 -- LI14410RE</t>
  </si>
  <si>
    <t>MLESLA06270203</t>
  </si>
  <si>
    <t>LAMINA INOXIDABLE HOJA 4 X 10 CALIBRE 14 SATINADO P3 T-304 - ""LI14410"""</t>
  </si>
  <si>
    <t>MLESLA06270403</t>
  </si>
  <si>
    <t>LAMINA INOXIDABLE HOJA 4 X 10 CALIBRE 18 SATINADO P3 T-304 - ""LI18410"""</t>
  </si>
  <si>
    <t>MVLSLA06270404</t>
  </si>
  <si>
    <t>LAMINA INOXIDABLE HOJA 4 X 10 CALIBRE 18 SATINADO T-430 - ""LI18410430"""</t>
  </si>
  <si>
    <t>MVLSLA06270503</t>
  </si>
  <si>
    <t>LAMINA INOXIDABLE HOJA 4 X 10 CALIBRE 20 SATINADO P3 T-304 - ""LI20410"""</t>
  </si>
  <si>
    <t>MVLSLA06270504</t>
  </si>
  <si>
    <t>LAMINA INOXIDABLE HOJA 4 X 10 CALIBRE 20 SATINADO T-430 - ""LI20410430"""</t>
  </si>
  <si>
    <t>MLESLA06270603</t>
  </si>
  <si>
    <t>LAMINA INOXIDABLE HOJA 4 X 10 CALIBRE 22 SATINADO P3 T-304 - ""LI22410"""</t>
  </si>
  <si>
    <t>MVLSLA06280404</t>
  </si>
  <si>
    <t>LAMINA INOXIDABLE HOJA 4 X 8 CALIBRE 18 SATINADO T-430 - ""LI1848430"""</t>
  </si>
  <si>
    <t>MVLSLA06280503</t>
  </si>
  <si>
    <t>LAMINA INOXIDABLE HOJA 4' X 8' CALIBRE 20 SATINADO P3 T-304 - "LI2048"</t>
  </si>
  <si>
    <t>MVLSLA09490513</t>
  </si>
  <si>
    <t>LAMINA MULTIPERFORADA HOJA 1.0 X 2.0 m (GENERADO POR RECORTE) CALIBRE 20 30 PERFORACIONES POR PULGADA CUADRADA Ø 1/8" - "LM202118R - LM2021-1/8"R - "</t>
  </si>
  <si>
    <t>MVLSLA09300513</t>
  </si>
  <si>
    <t>LAMINA MULTIPERFORADA HOJA 1.0 X 2.0 m CALIBRE 20 30 PERFORACIONES POR PULGADA CUADRADA Ø 1/8"" - "LM2021-1/8" - "LM202118"</t>
  </si>
  <si>
    <t>MVLSLA11271100</t>
  </si>
  <si>
    <t>LAMINA NEGRA DECAPADA  HOJA 4' X 10' CALIBRE 10  - "LN10410"</t>
  </si>
  <si>
    <t>MVLSLA05450102</t>
  </si>
  <si>
    <t>LAMINA NEGRA HOJA 3' X 10' (GENERADO POR RECORTE) CALIBRE 13 ACERO 1008 - "LN13310RE - "</t>
  </si>
  <si>
    <t>MVLSLA05450202</t>
  </si>
  <si>
    <t>LAMINA NEGRA HOJA 3' X 10' (GENERADO POR RECORTE) CALIBRE 14 ACERO 1008 - "LN14310"</t>
  </si>
  <si>
    <t>MVLSLA05450402</t>
  </si>
  <si>
    <t>LAMINA NEGRA HOJA 3' X 10' (GENERADO POR RECORTE) CALIBRE 18 ACERO 1008 - "LN18310"</t>
  </si>
  <si>
    <t>MVLSLA05450502</t>
  </si>
  <si>
    <t>LAMINA NEGRA HOJA 3' X 10' (GENERADO POR RECORTE) CALIBRE 20 ACERO 1008 - "LN20310"</t>
  </si>
  <si>
    <t>MVLSLA05450602</t>
  </si>
  <si>
    <t>LAMINA NEGRA HOJA 3' X 10' (GENERADO POR RECORTE) CALIBRE 22 ACERO 1008 - "LN22310RE"</t>
  </si>
  <si>
    <t>MVLSLA05450702</t>
  </si>
  <si>
    <t>LAMINA NEGRA HOJA 3' X 10' (GENERADO POR RECORTE) CALIBRE 24 ACERO 1008 - "LN24310R - "</t>
  </si>
  <si>
    <t>MLESLA052611ZZ</t>
  </si>
  <si>
    <t>LAMINA NEGRA HOJA 3 X 10 CALIBRE 10 - (GENERADO POR RECORTE) -- LN10310RE</t>
  </si>
  <si>
    <t>MLESLA05261100</t>
  </si>
  <si>
    <t>LAMINA NEGRA HOJA 3 X 10 CALIBRE 10 -- LN10310</t>
  </si>
  <si>
    <t>MVLSLA05263002</t>
  </si>
  <si>
    <t>LAMINA NEGRA HOJA 3' X 10' CALIBRE 11 ACERO 1008 - "LN11310"</t>
  </si>
  <si>
    <t>MVLSLA05261002</t>
  </si>
  <si>
    <t>LAMINA NEGRA HOJA 3' X 10' CALIBRE 12 ACERO 1008 - "LN12310"</t>
  </si>
  <si>
    <t>MVLSLA052610ZZ</t>
  </si>
  <si>
    <t>LAMINA NEGRA HOJA 3' X 10' CALIBRE 12 ACERO 1008 - (GENERADO POR RECORTE) - "LN12310RE"</t>
  </si>
  <si>
    <t>MVLSLA05260102</t>
  </si>
  <si>
    <t>LAMINA NEGRA HOJA 3 X 10 CALIBRE 13 ACERO 1008 - ""LN13310"""</t>
  </si>
  <si>
    <t>MVLSLA05260202</t>
  </si>
  <si>
    <t>LAMINA NEGRA HOJA 3 X 10 CALIBRE 14 ACERO 1008 - LN14310</t>
  </si>
  <si>
    <t>MVLSLA05260302</t>
  </si>
  <si>
    <t>LAMINA NEGRA HOJA 3 X 10 CALIBRE 16 ACERO 1008 - ""LN16310"""</t>
  </si>
  <si>
    <t>MVLSLA052603ZZ</t>
  </si>
  <si>
    <t>LAMINA NEGRA HOJA 3 X 10 CALIBRE 16 ACERO 1008 (GENERADO POR RECORTE) - ""LN16310RE"""</t>
  </si>
  <si>
    <t>MVLSLA05260402</t>
  </si>
  <si>
    <t>LAMINA NEGRA HOJA 3 X 10 CALIBRE 18 ACERO 1008 - ""LN18310"""</t>
  </si>
  <si>
    <t>MVLSLA05260502</t>
  </si>
  <si>
    <t>LAMINA NEGRA HOJA 3 X 10 CALIBRE 20 ACERO 1008 - LN20310</t>
  </si>
  <si>
    <t>MVLSLA05260602</t>
  </si>
  <si>
    <t>LAMINA NEGRA HOJA 3 X 10 CALIBRE 22 ACERO 1008 - ""LN22310"""</t>
  </si>
  <si>
    <t>MVLSLA05260702</t>
  </si>
  <si>
    <t>LAMINA NEGRA HOJA 3 X 10 CALIBRE 24 ACERO 1008 - ""LN24310"""</t>
  </si>
  <si>
    <t>MVLSLA05020702</t>
  </si>
  <si>
    <t>LAMINA NEGRA HOJA 3' X 8' CALIBRE 24 ACERO 1008 - "LN2438"</t>
  </si>
  <si>
    <t>MLESLA05271100</t>
  </si>
  <si>
    <t>LAMINA NEGRA HOJA 4' X 10' CALIBRE 10  - "LN10410"</t>
  </si>
  <si>
    <t>MVLSLA05271002</t>
  </si>
  <si>
    <t>LAMINA NEGRA HOJA 4' X 10' CALIBRE 12 ACERO 1008 - "LN12410"</t>
  </si>
  <si>
    <t>MVLSLA05270102</t>
  </si>
  <si>
    <t>LAMINA NEGRA HOJA 4' X 10' CALIBRE 13 ACERO 1008 - "LN13410 - "</t>
  </si>
  <si>
    <t>MVLSLA05270202</t>
  </si>
  <si>
    <t>LAMINA NEGRA HOJA 4 X 10 CALIBRE 14 ACERO 1008 - ""LN14410"""</t>
  </si>
  <si>
    <t>MVLSLA05270402</t>
  </si>
  <si>
    <t>LAMINA NEGRA HOJA 4 X 10 CALIBRE 18 ACERO 1008 - ""LN18410"""</t>
  </si>
  <si>
    <t>MVLSLA05270502</t>
  </si>
  <si>
    <t>LAMINA NEGRA HOJA 4 X 10 CALIBRE 20 ACERO 1008 -- LN20410</t>
  </si>
  <si>
    <t>MVLSLA05270602</t>
  </si>
  <si>
    <t>LAMINA NEGRA HOJA 4 X 10 CALIBRE 22 ACERO 1008 -- LN22410</t>
  </si>
  <si>
    <t>MLESLA0527062G</t>
  </si>
  <si>
    <t>LAMINA NEGRA HOJA 4' X 10' CALIBRE 22 ACERO 1008 GENERADO POR RECORTE - "LN22410RE"</t>
  </si>
  <si>
    <t>MVLSLA05270702</t>
  </si>
  <si>
    <t>LAMINA NEGRA HOJA 4 X 10 CALIBRE 24 ACERO 1008 - ""LN24410"""</t>
  </si>
  <si>
    <t>MVLSLA05020302</t>
  </si>
  <si>
    <t>LAMINA NEGRA HOJA 4' X 6' CALIBRE 16 ACERO 1008 - "LN1646"</t>
  </si>
  <si>
    <t>MVLSLA05280302</t>
  </si>
  <si>
    <t>LAMINA NEGRA HOJA 4' X 8' CALIBRE 16 ACERO 1008 - "LN1648"</t>
  </si>
  <si>
    <t>MVLSLA05280402</t>
  </si>
  <si>
    <t>LAMINA NEGRA HOJA 4' X 8' CALIBRE 18 ACERO 1008 - "LN1848"</t>
  </si>
  <si>
    <t>MVLSLA05280502</t>
  </si>
  <si>
    <t>LAMINA NEGRA HOJA 4' X 8' CALIBRE 20 ACERO 1008 - "LN2048"</t>
  </si>
  <si>
    <t>MIMCLAON040200</t>
  </si>
  <si>
    <t>LAMINA ONDULADA DE 6.0 X 1.22 m TRASLUCIDA  -- LAOT600122 --</t>
  </si>
  <si>
    <t>MIMCLAPB010000</t>
  </si>
  <si>
    <t>LAMINA PINTRO BLANCA CALIBRE 24 R-101 DE 6.10 m   -- LPB2410161 --</t>
  </si>
  <si>
    <t>MIMCLAPA020000</t>
  </si>
  <si>
    <t>LAMINA POLIACRILICA BLANCA R-10 DE 6.10 m   -- LPABL10161 --</t>
  </si>
  <si>
    <t>MVLSLA03012585</t>
  </si>
  <si>
    <t>LAMINA PORCELANIZADA BLANCA ANCHO 1.22 m CALIBRE 25 TIPO ECOLOGICO - "LPB425"</t>
  </si>
  <si>
    <t>MVLRLP00010000</t>
  </si>
  <si>
    <t>LAMINADO DE POLIPROPILENO  ANCHO 1.40 m   - "LP14"</t>
  </si>
  <si>
    <t>B601</t>
  </si>
  <si>
    <t xml:space="preserve">ACABADO MADERA RENOLIT ALKORCELL NOCE OPERA SIENA DARK P 864/38 - 8502 </t>
  </si>
  <si>
    <t>B606</t>
  </si>
  <si>
    <t xml:space="preserve">ACABADO MADERA RENOLIT VERADE OAK NATURAL 606/20 - 8018 </t>
  </si>
  <si>
    <t>MVLRLE12180702</t>
  </si>
  <si>
    <t>LAMINADO EN D/35 STD ESPUMA FLEXIBLE HOJA DE 1.50 X 2.00 m ESPESOR 5.0 cm DENSIDAD 35 Kg EN POLIURETANO</t>
  </si>
  <si>
    <t>MLEMLP000200O9</t>
  </si>
  <si>
    <t>LAMINADO PLASTICO  HOJA 4' X 10'  LAMITECH DARK STEEL 2315 - "LP410LDS2315"</t>
  </si>
  <si>
    <t>MVLMLP000200B4</t>
  </si>
  <si>
    <t>LAMINADO PLASTICO  HOJA 4' X 10'  LINEN D427-1WILSONART - "FOCH410LID4271"</t>
  </si>
  <si>
    <t>MVLMLP000200B9</t>
  </si>
  <si>
    <t>LAMINADO PLASTICO  HOJA 4' X 10'  R046 RAPHIA FA POLYREY - "FOCH410R046RP"</t>
  </si>
  <si>
    <t>MVLMLP000200D9</t>
  </si>
  <si>
    <t>LAMINADO PLASTICO  HOJA 4' X 10'  RALPH WILSON DESIGNER WHITE D354-60 - "LP410DW"</t>
  </si>
  <si>
    <t>MVLMLP00280000</t>
  </si>
  <si>
    <t>LAMINADO PLASTICO  HOJA 4' X 8'   - ""FOCH Y LP122244"""</t>
  </si>
  <si>
    <t>B1001</t>
  </si>
  <si>
    <t xml:space="preserve">ACABADO MADERA CITRUS ORANGE 10669 </t>
  </si>
  <si>
    <t>B1012</t>
  </si>
  <si>
    <t xml:space="preserve">ACABADO MADERA AZUL ART 3241 </t>
  </si>
  <si>
    <t>B1014</t>
  </si>
  <si>
    <t xml:space="preserve">ACABADO MADERA ORANGE 1213-30 GREENLAM </t>
  </si>
  <si>
    <t>B1017</t>
  </si>
  <si>
    <t xml:space="preserve">ACABADO MADERA CAFE 1903-58 </t>
  </si>
  <si>
    <t>B1018</t>
  </si>
  <si>
    <t xml:space="preserve">ACABADO MADERA FORMICA BRUSHED PEWTER ALUMINIUM M2032 </t>
  </si>
  <si>
    <t>B1019</t>
  </si>
  <si>
    <t xml:space="preserve">ACABADO MADERA FORMICA SOFT WHITE F7949 </t>
  </si>
  <si>
    <t>B1020</t>
  </si>
  <si>
    <t xml:space="preserve">ACABADO MADERA RALPH WILSON PEARL SOAPSTONE 4886-38 </t>
  </si>
  <si>
    <t>B1021</t>
  </si>
  <si>
    <t xml:space="preserve">ACABADO MADERA FORMICA WILD CHERRY 5904-43 </t>
  </si>
  <si>
    <t>B1024</t>
  </si>
  <si>
    <t xml:space="preserve">ACABADO MADERA FORMICA BLANCA 949/58 </t>
  </si>
  <si>
    <t>B1026</t>
  </si>
  <si>
    <t xml:space="preserve">ACABADO MADERA FROSTY WHITE 1113-30 GREENLAM </t>
  </si>
  <si>
    <t>B1027</t>
  </si>
  <si>
    <t xml:space="preserve">ACABADO MADERA BLANCO 3170-60 RALPH WILSON </t>
  </si>
  <si>
    <t>B1028</t>
  </si>
  <si>
    <t xml:space="preserve">ACABADO MADERA METALICO ALUMINIUM NATURAL MATE 6252-419 RALPH WILSON </t>
  </si>
  <si>
    <t>B1029</t>
  </si>
  <si>
    <t xml:space="preserve">ACABADO MADERA HABITAT 5417-18 GREENLAM </t>
  </si>
  <si>
    <t>B1030</t>
  </si>
  <si>
    <t xml:space="preserve">ACABADO MADERA SKYLINE WALNUT 7964K-12 RALPH WILSON </t>
  </si>
  <si>
    <t>B1032</t>
  </si>
  <si>
    <t xml:space="preserve">ACABADO MADERA D354-60 DESIGNER WHITE </t>
  </si>
  <si>
    <t>B1033</t>
  </si>
  <si>
    <t xml:space="preserve">ACABADO MADERA ORNATE PRUNE AT&amp;T </t>
  </si>
  <si>
    <t>B1038</t>
  </si>
  <si>
    <t xml:space="preserve">ACABADO MADERA DESIGNER WHITE 1111-30 GREENLAM </t>
  </si>
  <si>
    <t>B1040</t>
  </si>
  <si>
    <t xml:space="preserve">ACABADO MADERA VIOLETA 264 SU CENTURY LAMINATES </t>
  </si>
  <si>
    <t>B1042</t>
  </si>
  <si>
    <t xml:space="preserve">ACABADO MADERA ACABADO 16 CASUAL RUSTIC NEGRO MATE RALPH WILSON </t>
  </si>
  <si>
    <t>B1043</t>
  </si>
  <si>
    <t xml:space="preserve">ACABADO MADERA RALPH WILSON BASIC BLANCO BRILLANTE 3170-01 </t>
  </si>
  <si>
    <t>B1051</t>
  </si>
  <si>
    <t xml:space="preserve">ACABADO MADERA CASTLE OAK 7928-38 </t>
  </si>
  <si>
    <t>B201</t>
  </si>
  <si>
    <t xml:space="preserve">ACABADO MADERA WILSON LINER ARCE 300 </t>
  </si>
  <si>
    <t>B203</t>
  </si>
  <si>
    <t xml:space="preserve">ACABADO MADERA WILSON LINER CEREZO SIERRA 363 </t>
  </si>
  <si>
    <t>B204</t>
  </si>
  <si>
    <t xml:space="preserve">ACABADO MADERA WILSON LINER CHICLE 592 </t>
  </si>
  <si>
    <t>B205</t>
  </si>
  <si>
    <t xml:space="preserve">ACABADO MADERA WILSON LINER GRAFITO 752 </t>
  </si>
  <si>
    <t>B206</t>
  </si>
  <si>
    <t xml:space="preserve">ACABADO MADERA WILSON LINER GRIS 590 </t>
  </si>
  <si>
    <t>B207</t>
  </si>
  <si>
    <t xml:space="preserve">ACABADO MADERA WILSON LINER GRIS CALIDO 591 </t>
  </si>
  <si>
    <t>B208</t>
  </si>
  <si>
    <t xml:space="preserve">ACABADO MADERA WILSON LINER OYAMEL 303 </t>
  </si>
  <si>
    <t>B209</t>
  </si>
  <si>
    <t xml:space="preserve">ACABADO MADERA WILSON LINER PIEL BLANCA 829 </t>
  </si>
  <si>
    <t>B212</t>
  </si>
  <si>
    <t>B213</t>
  </si>
  <si>
    <t xml:space="preserve">ACABADO MADERA WENGUE 214 REXCEL </t>
  </si>
  <si>
    <t>B216</t>
  </si>
  <si>
    <t>B217</t>
  </si>
  <si>
    <t xml:space="preserve">ACABADO MADERA PADOUK REXCEL 331 </t>
  </si>
  <si>
    <t>B218</t>
  </si>
  <si>
    <t xml:space="preserve">ACABADO MADERA AZUL INDIGO 526 REXCEL </t>
  </si>
  <si>
    <t>B219</t>
  </si>
  <si>
    <t xml:space="preserve">ACABADO MADERA WILSON LINER BLANCO BRILLANTE 570 </t>
  </si>
  <si>
    <t>B223</t>
  </si>
  <si>
    <t xml:space="preserve">ACABADO MADERA WILSON LINER PLATINA 512 </t>
  </si>
  <si>
    <t>B224</t>
  </si>
  <si>
    <t xml:space="preserve">ACABADO MADERA WILSON LINER ROJO BASICO 518 REXEL </t>
  </si>
  <si>
    <t>B225</t>
  </si>
  <si>
    <t xml:space="preserve">ACABADO MADERA WILSON LINER VERDE ESCOCES REXCEL 521 </t>
  </si>
  <si>
    <t>B232</t>
  </si>
  <si>
    <t xml:space="preserve">ACABADO MADERA GREY 1500N-60 </t>
  </si>
  <si>
    <t>B234</t>
  </si>
  <si>
    <t xml:space="preserve">ACABADO MADERA NATURAL PEAR 081 </t>
  </si>
  <si>
    <t>B236</t>
  </si>
  <si>
    <t xml:space="preserve">ACABADO MADERA WILSON ART 4829 -07 SATIN SILVER </t>
  </si>
  <si>
    <t>B237</t>
  </si>
  <si>
    <t xml:space="preserve">ACABADO MADERA WHITE NEBULA 4621-01 RALPH WILSON </t>
  </si>
  <si>
    <t>B238</t>
  </si>
  <si>
    <t xml:space="preserve">ACABADO MADERA D381-60 FASHION GRAY </t>
  </si>
  <si>
    <t>B248</t>
  </si>
  <si>
    <t xml:space="preserve">ACABADO MADERA PERTEGH 2328 MATE (REXCEL) </t>
  </si>
  <si>
    <t>B250</t>
  </si>
  <si>
    <t xml:space="preserve">ACABADO MADERA OLMO NATURAL 308 RECXEL </t>
  </si>
  <si>
    <t>B252</t>
  </si>
  <si>
    <t xml:space="preserve">ACABADO MADERA ROBLE PLATA 224 REXCEL </t>
  </si>
  <si>
    <t>B254</t>
  </si>
  <si>
    <t xml:space="preserve">ACABADO MADERA ABSTRACTS 923-30 META SILVER SUEDE (GREENLAM) </t>
  </si>
  <si>
    <t>B255</t>
  </si>
  <si>
    <t xml:space="preserve">ACABADO MADERA D487-07 PEARL SILVER </t>
  </si>
  <si>
    <t>B256</t>
  </si>
  <si>
    <t xml:space="preserve">ACABADO MADERA 1238 ROJO VERMELHO FERRARI M (PP1238) MARCA: FORMICA </t>
  </si>
  <si>
    <t>B257</t>
  </si>
  <si>
    <t xml:space="preserve">ACABADO MADERA SILVER METAL 9031-33 MARCA: GREEN LAM </t>
  </si>
  <si>
    <t>B258</t>
  </si>
  <si>
    <t xml:space="preserve">ACABADO MADERA 85984 GRIS MANGANES M (PP55) MARCA: FORMICA </t>
  </si>
  <si>
    <t>B259</t>
  </si>
  <si>
    <t xml:space="preserve">ACABADO MADERA 0100 BLANCO M (PP100) MARCA: FORMICA </t>
  </si>
  <si>
    <t>B260</t>
  </si>
  <si>
    <t xml:space="preserve">ACABADO MADERA 85982 NEGRO M (PP15) MARCA: FORMICA </t>
  </si>
  <si>
    <t>B261</t>
  </si>
  <si>
    <t xml:space="preserve">ACABADO MADERA REXCEL 302 CEREZO CLARO HP </t>
  </si>
  <si>
    <t>B263</t>
  </si>
  <si>
    <t xml:space="preserve">ACABADO MADERA REXCEL PERA 392 </t>
  </si>
  <si>
    <t>B264</t>
  </si>
  <si>
    <t xml:space="preserve">ACABADO MADERA GRIS CALIDO 7107 GREEM LAM </t>
  </si>
  <si>
    <t>B265</t>
  </si>
  <si>
    <t xml:space="preserve">ACABADO MADERA BLANCO PW 1570-60 RALPH WILSON </t>
  </si>
  <si>
    <t>B266</t>
  </si>
  <si>
    <t>B267</t>
  </si>
  <si>
    <t xml:space="preserve">ACABADO MADERA GOLDEN OAK 7888-60 RALPH WILSON </t>
  </si>
  <si>
    <t>B271</t>
  </si>
  <si>
    <t xml:space="preserve">ACABADO MADERA SNOW WHITE SUEDE 103-30 GREEN LAM (POSTFORMABLE) </t>
  </si>
  <si>
    <t>B272</t>
  </si>
  <si>
    <t xml:space="preserve">ACABADO MADERA SNOW WHITE SUEDE 103-30 GREEN LAM </t>
  </si>
  <si>
    <t>B273</t>
  </si>
  <si>
    <t xml:space="preserve">ACABADO MADERA BLANCO ANTIGUO REXCEL 572 </t>
  </si>
  <si>
    <t>B274</t>
  </si>
  <si>
    <t xml:space="preserve">ACABADO MADERA FROSTY WHITE 1113-30 GREEN LAM </t>
  </si>
  <si>
    <t>B276</t>
  </si>
  <si>
    <t xml:space="preserve">ACABADO MADERA WENGUE CROW 7553-60 GREEN LAM </t>
  </si>
  <si>
    <t>B277</t>
  </si>
  <si>
    <t xml:space="preserve">ACABADO MADERA MAPLE GLEN GREEN LAM </t>
  </si>
  <si>
    <t>B278</t>
  </si>
  <si>
    <t xml:space="preserve">ACABADO MADERA DUST 268-30 GREEN LAM </t>
  </si>
  <si>
    <t>B279</t>
  </si>
  <si>
    <t xml:space="preserve">ACABADO MADERA 927-58 FOLKSTONE MATE MARCA: FORMICA </t>
  </si>
  <si>
    <t>B280</t>
  </si>
  <si>
    <t xml:space="preserve">ACABADO MADERA 961-58 FOG MATE MARCA: FORMICA </t>
  </si>
  <si>
    <t>B281</t>
  </si>
  <si>
    <t xml:space="preserve">ACABADO MADERA 2021 MIRROR ALUMINUM MARCA: FORMICA </t>
  </si>
  <si>
    <t>B282</t>
  </si>
  <si>
    <t xml:space="preserve">ACABADO MADERA CITRUS ORANGE MATE MARCA: FORMICA </t>
  </si>
  <si>
    <t>B284</t>
  </si>
  <si>
    <t xml:space="preserve">ACABADO MADERA WHITE 101-30 GREEN LAM </t>
  </si>
  <si>
    <t>B285</t>
  </si>
  <si>
    <t xml:space="preserve">ACABADO MADERA FROSTY WHITE 1573-60 RALPH WILSON </t>
  </si>
  <si>
    <t>B286</t>
  </si>
  <si>
    <t xml:space="preserve">ACABADO MADERA GRIS ACERO 2297-58 FORMICA </t>
  </si>
  <si>
    <t>B287</t>
  </si>
  <si>
    <t xml:space="preserve">ACABADO MADERA GRIS PLATINUM D315-60 RALPH WILSON </t>
  </si>
  <si>
    <t>B288</t>
  </si>
  <si>
    <t xml:space="preserve">ACABADO MADERA ALUMINIUM STANLES II 4522 FORMICA </t>
  </si>
  <si>
    <t>B289</t>
  </si>
  <si>
    <t xml:space="preserve">ACABADO MADERA ALTER WHITE 1104-30 GREEN LAM </t>
  </si>
  <si>
    <t>B290</t>
  </si>
  <si>
    <t xml:space="preserve">ACABADO MADERA NEGRO 1401-30 GREEN LAM </t>
  </si>
  <si>
    <t>B291</t>
  </si>
  <si>
    <t xml:space="preserve">ACABADO MADERA BLOSSOM CHERRY WOOD 758-58 FORMICA </t>
  </si>
  <si>
    <t>B292</t>
  </si>
  <si>
    <t xml:space="preserve">ACABADO MADERA HAYA 1760-60-100 RALP WILSON POWER PLUS </t>
  </si>
  <si>
    <t>B294</t>
  </si>
  <si>
    <t xml:space="preserve">ACABADO MADERA BRUSHED ALUMINUM 2022 FORMICA </t>
  </si>
  <si>
    <t>B295</t>
  </si>
  <si>
    <t xml:space="preserve">ACABADO MADERA SILVER MATIX PP5870 FORMICA </t>
  </si>
  <si>
    <t>B296</t>
  </si>
  <si>
    <t xml:space="preserve">ACABADO MADERA FOG 296-30 GREEN LAM </t>
  </si>
  <si>
    <t>B297</t>
  </si>
  <si>
    <t xml:space="preserve">ACABADO MADERA STEEL METAL 9032-33 GREEN LAM </t>
  </si>
  <si>
    <t>B298</t>
  </si>
  <si>
    <t xml:space="preserve">ACABADO MADERA GALAXI GRAFIT 491-60 100 RALPH WILSON </t>
  </si>
  <si>
    <t>B299</t>
  </si>
  <si>
    <t xml:space="preserve">ACABADO MADERA PEARL WHITE PW 1573-60-WA RALPH WILSON </t>
  </si>
  <si>
    <t>B300</t>
  </si>
  <si>
    <t xml:space="preserve">ACABADO MADERA BLUE YACHT 9423.58 </t>
  </si>
  <si>
    <t>B302</t>
  </si>
  <si>
    <t xml:space="preserve">ACABADO MADERA 949-90 WHITE MARCA: FORMICA </t>
  </si>
  <si>
    <t>B303</t>
  </si>
  <si>
    <t xml:space="preserve">ACABADO MADERA HOLLYBERRY D307-60 RALP WILSON </t>
  </si>
  <si>
    <t>B304</t>
  </si>
  <si>
    <t xml:space="preserve">ACABADO MADERA PERILLO 1320-60-100 RALPH WILSON POWER PLUS </t>
  </si>
  <si>
    <t>B306</t>
  </si>
  <si>
    <t xml:space="preserve">ACABADO MADERA AMBER FUSION 1794K-07 RALPH WILSON </t>
  </si>
  <si>
    <t>B307</t>
  </si>
  <si>
    <t>B308</t>
  </si>
  <si>
    <t>B309</t>
  </si>
  <si>
    <t>B310</t>
  </si>
  <si>
    <t xml:space="preserve">ACABADO MADERA FINISH OAK 118-58 - FORMICA </t>
  </si>
  <si>
    <t>B311</t>
  </si>
  <si>
    <t>B312</t>
  </si>
  <si>
    <t>B313</t>
  </si>
  <si>
    <t>B314</t>
  </si>
  <si>
    <t>B315</t>
  </si>
  <si>
    <t>B316</t>
  </si>
  <si>
    <t xml:space="preserve">ACABADO MADERA GRAFITO JADE - MASISA </t>
  </si>
  <si>
    <t>B317</t>
  </si>
  <si>
    <t xml:space="preserve">ACABADO MADERA GRANADINE 6902-MC MICRO DOT FINISH - FORMICA </t>
  </si>
  <si>
    <t>B318</t>
  </si>
  <si>
    <t xml:space="preserve">ACABADO MADERA FOG 961-MC MICRO DOT FINISH - FORMICA </t>
  </si>
  <si>
    <t>B319</t>
  </si>
  <si>
    <t>B320</t>
  </si>
  <si>
    <t xml:space="preserve">ACABADO MADERA VERDE LIMA - MASISA </t>
  </si>
  <si>
    <t>B321</t>
  </si>
  <si>
    <t xml:space="preserve">ACABADO MADERA TANGELO 2290 RALP WILSON POWER </t>
  </si>
  <si>
    <t>B322</t>
  </si>
  <si>
    <t>B323</t>
  </si>
  <si>
    <t>B324</t>
  </si>
  <si>
    <t xml:space="preserve">ACABADO MADERA BROWN NUT CHERRY 161-30 - GREENLAM </t>
  </si>
  <si>
    <t>B724</t>
  </si>
  <si>
    <t xml:space="preserve">ACABADO MADERA WASABI </t>
  </si>
  <si>
    <t>B771</t>
  </si>
  <si>
    <t xml:space="preserve">ACABADO MADERA WALNUT LP </t>
  </si>
  <si>
    <t>B772</t>
  </si>
  <si>
    <t xml:space="preserve">ACABADO MADERA ANTRACITA LP </t>
  </si>
  <si>
    <t>B998</t>
  </si>
  <si>
    <t xml:space="preserve">ACABADO MADERA ACABADO MADERA INVENTARIABLE </t>
  </si>
  <si>
    <t>MVLMLP00010080</t>
  </si>
  <si>
    <t>LAMINADO PLASTICO  HOJA 4' X 8'   GREENLAM CELESTIAL BLUE (292-30) - "LPGCB48"</t>
  </si>
  <si>
    <t>MVLMLP000100D0</t>
  </si>
  <si>
    <t>LAMINADO PLASTICO  HOJA 4' X 8'  1101-31 WHITE GREENLAM - "LP48GW"</t>
  </si>
  <si>
    <t>MVLMLP000100Q2</t>
  </si>
  <si>
    <t>LAMINADO PLASTICO  HOJA 4' X 8'  1573-60 FROSTY WHITE RALPH WILSON - "LP48FW157360"</t>
  </si>
  <si>
    <t>MLEMLP000100R9</t>
  </si>
  <si>
    <t>LAMINADO PLASTICO  HOJA 4' X 8'  2111 BR BLANCO POLAR - "LP482111BLPO"</t>
  </si>
  <si>
    <t>MVLMLP000100Q3</t>
  </si>
  <si>
    <t>LAMINADO PLASTICO  HOJA 4' X 8'  ALUMINIUM STAINLESS II FORMICA M4522 - "LP48ASFM4522"</t>
  </si>
  <si>
    <t>MVLMLP000100E9</t>
  </si>
  <si>
    <t>LAMINADO PLASTICO  HOJA 4' X 8'  BANNISTER OAK 7806-60 WILSONART - "LP48BO76W"</t>
  </si>
  <si>
    <t>MLEMLP000100N8</t>
  </si>
  <si>
    <t>LAMINADO PLASTICO  HOJA 4' X 8'  BLACK 909-58 FORMICA - "LP48BLACK"</t>
  </si>
  <si>
    <t>MLEMLP000100R8</t>
  </si>
  <si>
    <t>LAMINADO PLASTICO  HOJA 4' X 8'  BLANCO 2112 BR BLANCO - "LP482112BL"</t>
  </si>
  <si>
    <t>MVLMLP000100S4</t>
  </si>
  <si>
    <t>LAMINADO PLASTICO  HOJA 4' X 8'  BLANCO 2112 MT - "LP482112MT"</t>
  </si>
  <si>
    <t>MVLMLP000100B8</t>
  </si>
  <si>
    <t>LAMINADO PLASTICO  HOJA 4' X 8'  BRITE BRUSHED STERLING #L6441 (408) RALPH WILSON - "LP48BBSRW"</t>
  </si>
  <si>
    <t>MVLMLP000100B3</t>
  </si>
  <si>
    <t>LAMINADO PLASTICO  HOJA 4' X 8'  BRUSHED ALUMINIUM FORMICA DECO METAL M2022 - "HLPBAM2022"</t>
  </si>
  <si>
    <t>MLEMLP000100N1</t>
  </si>
  <si>
    <t>LAMINADO PLASTICO  HOJA 4' X 8'  BRUSHED BLACK ALUMINIUM M4254  FORMICA - "LP48M4254BBA"</t>
  </si>
  <si>
    <t>MVLMLP000100G3</t>
  </si>
  <si>
    <t>LAMINADO PLASTICO  HOJA 4' X 8'  CEREZO PR RW 3149-65 - "LPRW314965"</t>
  </si>
  <si>
    <t>MLEMLP000100N7</t>
  </si>
  <si>
    <t>LAMINADO PLASTICO  HOJA 4' X 8'  CHELSEA MAPLE 9238-58 FORMICA - "LP48CHMAP"</t>
  </si>
  <si>
    <t>MLEMLP000100O4</t>
  </si>
  <si>
    <t>LAMINADO PLASTICO  HOJA 4' X 8'  CINZA P095 - 58 FORMICA - "LP48CP9558"</t>
  </si>
  <si>
    <t>MVLMLP000100B1</t>
  </si>
  <si>
    <t>LAMINADO PLASTICO  HOJA 4' X 8'  CRYSTAL WHITE MAGNETIC MARKERBOARD M3091 FORMICA - "LP48CWMM3091"</t>
  </si>
  <si>
    <t>MLEMLP000100J1</t>
  </si>
  <si>
    <t>LAMINADO PLASTICO  HOJA 4' X 8'  CYMISA STAINLESS STEEL ALUMINUM #796 - "LP48CYSS796"</t>
  </si>
  <si>
    <t>MLEMLP000100N0</t>
  </si>
  <si>
    <t>LAMINADO PLASTICO  HOJA 4' X 8'  DOVER WHITE 7197-58  FORMICA - "LP48719758DW"</t>
  </si>
  <si>
    <t>MLEMLP000100P5</t>
  </si>
  <si>
    <t>LAMINADO PLASTICO  HOJA 4' X 8'  FOG MODELO 961-58  FORMICA - "LP48F96158"</t>
  </si>
  <si>
    <t>MVLMLP000100D1</t>
  </si>
  <si>
    <t>LAMINADO PLASTICO  HOJA 4' X 8'  GRAPHITE S-577-GL ARBORITE - "LP48GA"</t>
  </si>
  <si>
    <t>MLEMLP000100M7</t>
  </si>
  <si>
    <t>LAMINADO PLASTICO  HOJA 4' X 8'  GREEN LAM WENGUE SUPREME 1037-30 - "LP481037-30"</t>
  </si>
  <si>
    <t>MVLMLP000100J2</t>
  </si>
  <si>
    <t>LAMINADO PLASTICO  HOJA 4' X 8'  GREENLAM BLACK 401 - 31 - "LP48GB40131"</t>
  </si>
  <si>
    <t>MVLMLP000100C6</t>
  </si>
  <si>
    <t>LAMINADO PLASTICO  HOJA 4' X 8'  GREENLAM DARK GREY (1261-30) - "LPGDG48"</t>
  </si>
  <si>
    <t>MVLMLP000100C7</t>
  </si>
  <si>
    <t>LAMINADO PLASTICO  HOJA 4' X 8'  GREENLAM DIVINE YELLOW (1207-30) - "LPGDY48"</t>
  </si>
  <si>
    <t>MLEMLP00010077</t>
  </si>
  <si>
    <t>LAMINADO PLASTICO  HOJA 4' X 8'  GREENLAM ORNATE PRUNE (GWE5054) - "LPGOP5054"</t>
  </si>
  <si>
    <t>MVLMLP000100D5</t>
  </si>
  <si>
    <t>LAMINADO PLASTICO  HOJA 4' X 8'  GREENLAM PHILIPINE TEAK (5003-37) - "LP48GPT50037"</t>
  </si>
  <si>
    <t>MLEMLP000100Ñ3</t>
  </si>
  <si>
    <t>LAMINADO PLASTICO  HOJA 4' X 8'  KENSINGTONG MAPLE 10776-60 - "LP48KEMA1077660"</t>
  </si>
  <si>
    <t>MVLMLP000100B4</t>
  </si>
  <si>
    <t>LAMINADO PLASTICO  HOJA 4' X 8'  LINEN D427-1WILSONART - "FOCH48LID4271"</t>
  </si>
  <si>
    <t>MVLMLP000100E3</t>
  </si>
  <si>
    <t>LAMINADO PLASTICO  HOJA 4' X 8'  LINEN MATTE FINISH D427-60 WILSONART - "LP48LMFW"</t>
  </si>
  <si>
    <t>MLEMLP000100R6</t>
  </si>
  <si>
    <t>LAMINADO PLASTICO  HOJA 4' X 8'  LOW LINE 7998-28 - "LP48LW799828"</t>
  </si>
  <si>
    <t>MLEMLP000100P7</t>
  </si>
  <si>
    <t>LAMINADO PLASTICO  HOJA 4' X 8'  LOW LINE 7998K-18 RALPH WILSON - "LP48LW7998K18"</t>
  </si>
  <si>
    <t>MVLMLP000100B7</t>
  </si>
  <si>
    <t>LAMINADO PLASTICO  HOJA 4' X 8'  MYSORE IVORY 1124-30 GREEN LAM - "LP48MIGL"</t>
  </si>
  <si>
    <t>MLEMLP000100M9</t>
  </si>
  <si>
    <t>LAMINADO PLASTICO  HOJA 4' X 8'  NATURAL RECON 7996-38 RALPH WILSON - "LP487996NR"</t>
  </si>
  <si>
    <t>MLEMLP000100O5</t>
  </si>
  <si>
    <t>LAMINADO PLASTICO  HOJA 4' X 8'  NAVY BLUE 969 - 58 FORMICA - "LP48NB96958"</t>
  </si>
  <si>
    <t>MVLMLP000100B6</t>
  </si>
  <si>
    <t>LAMINADO PLASTICO  HOJA 4' X 8'  NEPAL TEAK WT-A8729-WO RALPH WILSON - "LP48NTRW"</t>
  </si>
  <si>
    <t>MVLMLP000100D2</t>
  </si>
  <si>
    <t>LAMINADO PLASTICO  HOJA 4' X 8'  PEARL GREY - "LP48PG"</t>
  </si>
  <si>
    <t>MLEMLP000100Ñ0</t>
  </si>
  <si>
    <t>LAMINADO PLASTICO  HOJA 4' X 8'  PEARL GREY 275-30 GREENLAM - "LP48PG27530G"</t>
  </si>
  <si>
    <t>MLEMLP000100Q7</t>
  </si>
  <si>
    <t>LAMINADO PLASTICO  HOJA 4' X 8'  PLATINUM (D315-60), RALPH WILSON - "LP48LPD31560"</t>
  </si>
  <si>
    <t>MVLMLP000100B9</t>
  </si>
  <si>
    <t>LAMINADO PLASTICO  HOJA 4' X 8'  R046 RAPHIA FA POLYREY - "FOCH46R046RP"</t>
  </si>
  <si>
    <t>MLEMLP00010076</t>
  </si>
  <si>
    <t>LAMINADO PLASTICO  HOJA 4' X 8'  RALPH WILSON ALUMA STEEL 6277-419 - "LPRWAS419"</t>
  </si>
  <si>
    <t>MLEMLP000100P0</t>
  </si>
  <si>
    <t>LAMINADO PLASTICO  HOJA 4' X 8'  RALPH WILSON FASHION GREY D381-60 - "LP48RWFGD38160"</t>
  </si>
  <si>
    <t>MLEMLP000100N9</t>
  </si>
  <si>
    <t>LAMINADO PLASTICO  HOJA 4' X 8'  RALPH WILSON FOSSIL 3181-60 - "LP48FOS318160"</t>
  </si>
  <si>
    <t>MVLMLP00010091</t>
  </si>
  <si>
    <t>LAMINADO PLASTICO  HOJA 4' X 8'  RALPH WILSON MANITOBA MAPLE 7911-60 - "LPRMM791160"</t>
  </si>
  <si>
    <t>MVLMLP00010095</t>
  </si>
  <si>
    <t>LAMINADO PLASTICO  HOJA 4' X 8'  RALPH WILSON ORANGE GROVE D501-60 - "LPRWOGD50160"</t>
  </si>
  <si>
    <t>MLEMLP000100F8</t>
  </si>
  <si>
    <t>LAMINADO PLASTICO  HOJA 4' X 8'  RALPH WILSON RIVER CHERRY 7937-38 - "LP48RWRC38"</t>
  </si>
  <si>
    <t>MVLMLP000100C0</t>
  </si>
  <si>
    <t>LAMINADO PLASTICO  HOJA 4' X 8'  RALPH WILSON SHADOW D96-60 - "LPRWSD9660"</t>
  </si>
  <si>
    <t>MLEMLP000100H4</t>
  </si>
  <si>
    <t>LAMINADO PLASTICO  HOJA 4' X 8'  RALPH WILSON WHITE SAND D403-60  - "LPRWD40360"</t>
  </si>
  <si>
    <t>MLEMLP000100S0</t>
  </si>
  <si>
    <t>LAMINADO PLASTICO  HOJA 4' X 8'  ROBLE LINEAL 1467 MT LAMITECH - "LP48RL1467MT"</t>
  </si>
  <si>
    <t>MLEMLP000100S2</t>
  </si>
  <si>
    <t>LAMINADO PLASTICO  HOJA 4' X 8'  SOLID BLACK 3195-65 - "LP48SDBK319565"</t>
  </si>
  <si>
    <t>MVLMLP000100E8</t>
  </si>
  <si>
    <t>LAMINADO PLASTICO  HOJA 4' X 8'  WILD CHERRY 7054-60 WILSONART  - "LP48WC76W"</t>
  </si>
  <si>
    <t>MLEMLP00011300</t>
  </si>
  <si>
    <t>LAMINADO PLASTICO  HOJA 4 X 8 ESPESOR 1.2 mm  - ""LP4812"""</t>
  </si>
  <si>
    <t>MLEMLP000113H6</t>
  </si>
  <si>
    <t>LAMINADO PLASTICO  HOJA 4' X 8' ESPESOR 1.2 mm 1595 - 60 MATE FINISH  SOLID BLACK SOLICOR - "LPMFSB1595"</t>
  </si>
  <si>
    <t>MVLMLP00011373</t>
  </si>
  <si>
    <t>LAMINADO PLASTICO  HOJA 4' X 8' ESPESOR 1.2 mm D354-60 TIPO 160 SOLICOR DESIGNER WHITE - "LP4812DW"</t>
  </si>
  <si>
    <t>MLEMLP000300Q5</t>
  </si>
  <si>
    <t>LAMINADO PLASTICO  HOJA 5' X 8'  1529 REAL NATURAL ELM NEUTRAL - "LP581229ELM"</t>
  </si>
  <si>
    <t>MLEMLP01010000</t>
  </si>
  <si>
    <t>LAMINADO PLASTICO MARKET GRADE ACABADO BLANCO HOJA 4' X 8'   - "LP48MGBL"</t>
  </si>
  <si>
    <t>MIMCLL00010101</t>
  </si>
  <si>
    <t>LAMINADORA  HEAT H 425 GBC MARCA GBC MODELO P5004 -- LMH425GBC --</t>
  </si>
  <si>
    <t>MIMCLA00000405</t>
  </si>
  <si>
    <t>LAMPARA   MARCA PHILLIPS MODELO PL-S2P 13 W/850 -- LAFL13WPH --</t>
  </si>
  <si>
    <t>MVLELA00050000</t>
  </si>
  <si>
    <t>LAMPARA  MODELO LEVITY  BE03029-2-0-Z02-72   - "BE0302920Z0272"</t>
  </si>
  <si>
    <t>MIMCLACB010101</t>
  </si>
  <si>
    <t>LAMPARA COMPLETA CON BASE Y TAPA TUBO FLUORESCENTE CIRCULAR NECFHC20 EN 1 X 26 W T5 MARCA MAGG MODELO HELIX-26 -- LCBTF26T5 --</t>
  </si>
  <si>
    <t>MIMCLMLE000009</t>
  </si>
  <si>
    <t>LAMPARA DE 15 LED'S   RECARGABLE -- LA15LR --</t>
  </si>
  <si>
    <t>MIMCLAHG080000</t>
  </si>
  <si>
    <t>LAMPARA DE HALOGENO DE 82 VOLT, 250 WATT   -- LAHA82V250W --</t>
  </si>
  <si>
    <t>MACELA0608B116</t>
  </si>
  <si>
    <t>LAMPARA DE LED PARA MESA CON BASE DE SUJECION MARCA LUMBENOY MODELO 620-JB06NW DE 650 X 55 X 360 mm DE 100 - 240 V, 6 W COLOR BLANCO - "CALIPSE"</t>
  </si>
  <si>
    <t>MVLELA11000070</t>
  </si>
  <si>
    <t>LAMPARA DE LEDS EMPOTRABLE    MARCA JWL MODELO JLP-3X1/3W. 127 V-60Hz 21 m A LUZ BLANCA 1506J. CON REGULADOR DE CORRIENTE MODELO WD-/3X1W. INPUT: AC110-240V 50/60Hz OUTPUT:300 mA  - "LEJWLB"</t>
  </si>
  <si>
    <t>MIMCLASÑ060000</t>
  </si>
  <si>
    <t>LAMPARA DE SEÑALIZACION DE 260 VOLT, 10 WATT   -- LASÑ260V10W --</t>
  </si>
  <si>
    <t>MIMCLASP050100</t>
  </si>
  <si>
    <t>LAMPARA DE SOBREPONER DE 26 WATT MARCA MAGG  -- LASP26WM --</t>
  </si>
  <si>
    <t>MIMCLMEM030200</t>
  </si>
  <si>
    <t>LAMPARA ESPIRAL MINI DE 15 WATT T-2 DL MARCA MAGG  -- LFEM15T2 --</t>
  </si>
  <si>
    <t>MIMCLA00140013</t>
  </si>
  <si>
    <t>LAMPARA FLOURESCENTE  32 WATT  LUZ DE DIA -- LF32LD --</t>
  </si>
  <si>
    <t>MIMCLF00010113</t>
  </si>
  <si>
    <t>LAMPARA FLOURESCENTE  59 WATT MARCA OSRAM LUZ DE DIA -- LF59LD --</t>
  </si>
  <si>
    <t>MIMCLF00250000</t>
  </si>
  <si>
    <t>LAMPARA FLOURESCENTE  EKOLITE T-5   -- LFEKT5 --</t>
  </si>
  <si>
    <t>MERELA02020102</t>
  </si>
  <si>
    <t>LAMPARA FLOURESCENTE 13 WATT LUZ DE DIA TIPO PL-13 DULUX - ""LF13"""</t>
  </si>
  <si>
    <t>MLEELA02030103</t>
  </si>
  <si>
    <t>LAMPARA FLOURESCENTE 15 WATT LUZ DE DIA TIPO ESPIRAL DE 15 W A 127 V T-2 MARCA MAGG - ""LFC4U65"""</t>
  </si>
  <si>
    <t>MLEELA02960100</t>
  </si>
  <si>
    <t>LAMPARA FLOURESCENTE 15 WATT TUBO T - 8 (MOEDLO F-T8-15WLDD) LUZ DE DIA  - ""</t>
  </si>
  <si>
    <t>MLEELA02A36300</t>
  </si>
  <si>
    <t>LAMPARA FLOURESCENTE 21 WATT TUBO T -5 MODELO F21T5/8416400 K LUZ BLANCO FRIO--F21T5</t>
  </si>
  <si>
    <t>MVLELA02710023</t>
  </si>
  <si>
    <t>LAMPARA FLOURESCENTE 28 WATT TUBO T - 5  DOS LAMPARAS UNA BALASTRA (EN KIT) -- KIT528</t>
  </si>
  <si>
    <t>MIMCLAFL110400</t>
  </si>
  <si>
    <t>LAMPARA FLOURESCENTE 30 WATT TUBO T-12 MARCA PHILLIPS  -- LF30T12 --</t>
  </si>
  <si>
    <t>MPPELA02250100</t>
  </si>
  <si>
    <t>LAMPARA FLOURESCENTE 30 WATT TUBO T-8 LUZ DE DIA - T830</t>
  </si>
  <si>
    <t>MLEELA02A70000</t>
  </si>
  <si>
    <t>LAMPARA FLOURESCENTE 32 WATT, TUBO T -8 A 4100 °K</t>
  </si>
  <si>
    <t>MIMCLAFC040002</t>
  </si>
  <si>
    <t>LAMPARA FLOURESCENTE CIRCULAR DE 20 WATT TUBO T-5  MODELO NECFHC20 -- GI15788 --</t>
  </si>
  <si>
    <t>MIMCLAFL090304</t>
  </si>
  <si>
    <t>LAMPARA FLOURESCENTE LUZ NEGRA (Hg) DE 2O W TUBO T-12 MARCA GENERAL ELECTRIC MODELO F20T12-BL -- GI15759 --</t>
  </si>
  <si>
    <t>MIMCLAFL260800</t>
  </si>
  <si>
    <t>LAMPARA FLOURESCENTE MEGALUX 105 WATT, 8200 LUMEN MARCA DURO TEST MOGUL N/P 1212, 220 V  -- LFML1058200DT --</t>
  </si>
  <si>
    <t>MIMCLAFE070000</t>
  </si>
  <si>
    <t>LAMPARA FLUORESENTE ESPIRAL DE 45 WATT   -- LAFL45WES --</t>
  </si>
  <si>
    <t>MPPELA03030000</t>
  </si>
  <si>
    <t>LAMPARA HALOGENO 15 WATT   - ""LH50"""</t>
  </si>
  <si>
    <t>MLEELA03040000</t>
  </si>
  <si>
    <t>LAMPARA HALOGENO 35 WATT   - ""LH35"""</t>
  </si>
  <si>
    <t>MIMCLAHM100006</t>
  </si>
  <si>
    <t>LAMPARA HALOGENUROS METALICOS 400 WATT  CODIGO 64642 -- LHM400 --</t>
  </si>
  <si>
    <t>MIMCLAIC020001</t>
  </si>
  <si>
    <t>LAMPARA INCADESCENTE CONCENTRADO DE 150 WATT  BR-40 E-26 -- LAICBR40 --</t>
  </si>
  <si>
    <t>MVLELA13000000</t>
  </si>
  <si>
    <t>LAMPARA LED PARA TALLER 20W, 120 V, CABLE E IMANES PARA INSTALACION MODELO H-7162    - "H7162"</t>
  </si>
  <si>
    <t>MLEELA01010101</t>
  </si>
  <si>
    <t>LAMPARA LINEAL FLOURESCENTE 16 WATT LUZ DE DIA AUTOBALASTRADA TECNOLITE - ""FLL16W"""</t>
  </si>
  <si>
    <t>MACELA0507A934</t>
  </si>
  <si>
    <t>LAMPARA PARA MESA CON BASE DE SUJECION MARCA TALENTER MODELO C3010 DE 80 X 700 mm DE 100 - 240 V, 1.5 W, CABLE DE ALIMENTACION DE 400 mm, NO INCLUYE FOCO COLOR SILVER - "PTOLOMEI"</t>
  </si>
  <si>
    <t>MIMCLMPL130500</t>
  </si>
  <si>
    <t>LAMPARA PILOTO DE 110 VOLT; Ø 3/8" PARA TABLERO AMARILLO  -- LMP11038AM --</t>
  </si>
  <si>
    <t>MIMCLMPL130600</t>
  </si>
  <si>
    <t>LAMPARA PILOTO DE 110 VOLT; Ø 3/8" PARA TABLERO ROJO  -- LMP11038RO --</t>
  </si>
  <si>
    <t>MIMCLMPL130700</t>
  </si>
  <si>
    <t>LAMPARA PILOTO DE 110 VOLT; Ø 3/8" PARA TABLERO VERDE  -- LMP11038VE --</t>
  </si>
  <si>
    <t>MVLELA12130000</t>
  </si>
  <si>
    <t>LAMPARA SATINADA POTENCIA 4W A PRUEBA DE VAPOR FLCDLED-4W/40/S LARGO TOTAL 57 CM   - "LAMP57CM"</t>
  </si>
  <si>
    <t>MVLELA10120061</t>
  </si>
  <si>
    <t>LAMPARA ULALIGHT MADELO BASI; H=66 mm, Ø 35 mm ACABADO NIQUEL, CON PANTALLA HUESO -- LAUL65NPH</t>
  </si>
  <si>
    <t>MVLRLM00010911</t>
  </si>
  <si>
    <t>LANA MINERAL  HOJA DE 1200 X 610 mm ESPESOR 1 1/2" DENSIDAD 48 Kg/m³ - "LAM1122448"</t>
  </si>
  <si>
    <t>MVLRLM00015140</t>
  </si>
  <si>
    <t>LANA MINERAL  HOJA DE 1200 X 610 mm ESPESOR DE 1" DENSIDAD 69 Kg/m³ - "LAN1200610"</t>
  </si>
  <si>
    <t>MVLRLM00010900</t>
  </si>
  <si>
    <t>LANA MINERAL HOJA DE 1200 X 610 mm ESPESOR 1 1/2" --LAM11224</t>
  </si>
  <si>
    <t>MVLALA14000018</t>
  </si>
  <si>
    <t>LAPICERA PARA GAVETA EN PLASTICO --F815D</t>
  </si>
  <si>
    <t>MLEPCT070397M5</t>
  </si>
  <si>
    <t>LATERAL DERECHO DE 275 X 440 mm ESPESOR 16 mm CON CORTES SEGUN PLANO, EN MADERA MACIZA DE PRIMERA, ACABADO SEGUN MUESTRARIO - "KIBSOLC-LDE"</t>
  </si>
  <si>
    <t>M1078N1078</t>
  </si>
  <si>
    <t xml:space="preserve">CHAPA DE MADERA OAK COLOR (ENTINTADO) ELM ON OAK </t>
  </si>
  <si>
    <t>MLEPCT070497M5</t>
  </si>
  <si>
    <t>LATERAL DERECHO PEDESTAL DE 827 X 275 mm ESPESOR 16 mm CON CORTES SEGUN PLANO, EN MADERA  MACIZA DE PRIMERA, ACABADO SEGUN MUESTRARIO  - "KIPOELN-LDE"</t>
  </si>
  <si>
    <t>M1078N1080</t>
  </si>
  <si>
    <t xml:space="preserve">CHAPA DE MADERA OAK COLOR (ENTINTADO) WHITE ON OAK V </t>
  </si>
  <si>
    <t>MLEPCT050397M5</t>
  </si>
  <si>
    <t>LATERAL IZQUIERDO DE 275 X 440 mm ESPESOR 16 mm CON CORTES SEGUN PLANO, EN MADERA MACIZA DE PRIMERA, ACABADO SEGUN MUESTRARIO - "KIBSOELN-LIE"</t>
  </si>
  <si>
    <t>MLEPCT060497M5</t>
  </si>
  <si>
    <t>LATERAL IZQUIERDO PEDESTAL DE 827 X 275 mm ESPESOR 16 mm CON CORTES SEGUN PLANO,  EN MADERA MACIZA DE PRIMERA, ACABADO SEGUN MUESTRARIO  - "KIPOELN-LIE"</t>
  </si>
  <si>
    <t>MIMCLZPL010001</t>
  </si>
  <si>
    <t>LAZO DE PLASTICO 3 CABOS  EN ROLLO DE 7/16 -- LZPL3C --</t>
  </si>
  <si>
    <t>MVLEEM07000000</t>
  </si>
  <si>
    <t>LED LIGHTING FIXTURE WITH CABLE CONNECTION FORWOODEN SHELF 23" (580 MM) &amp; 6 NATURAL ANODISED ALUMINIUM. 3000 KELVIN "332-420.05"    - ""</t>
  </si>
  <si>
    <t>MIIPLECS030005</t>
  </si>
  <si>
    <t>LENTE CLARO STEEL DERMA SIN ANTIEMPAÑO  AL-012-CL-F -- LECSA --</t>
  </si>
  <si>
    <t>MIIPLEPR000200</t>
  </si>
  <si>
    <t>LENTE DE PROTECCION  CON MICA OSCURA  -- LEPROS --</t>
  </si>
  <si>
    <t>MIIPLEPR000100</t>
  </si>
  <si>
    <t>LENTE DE PROTECCION  TRANSPARENTE  -- LEPR --</t>
  </si>
  <si>
    <t>MIIEKT18000000</t>
  </si>
  <si>
    <t>LENTE EXTERIOR AMBAR 0700 000 803 PARA CARETA ESAB SENTINEL A50    - "AMESABA50"</t>
  </si>
  <si>
    <t>MIIEKT17000000</t>
  </si>
  <si>
    <t>LENTE EXTERIOR TRANSPARENTE 0700 000 802 PARA CARETA ESAB SENTINEL A50    - "TRESABA50"</t>
  </si>
  <si>
    <t>MIIPLEFR020003</t>
  </si>
  <si>
    <t>LENTE FRONTAL PARA CARETA ORIGO  No. DE PARTE 0700000245 -- LNFRCDR --</t>
  </si>
  <si>
    <t>MIIPLEFR010001</t>
  </si>
  <si>
    <t>LENTE FRONTAL PARA CARETA WARRIOR TECH No. DE PARTE 0700000010 -- LNFRCWT --</t>
  </si>
  <si>
    <t>MIIPLELT020004</t>
  </si>
  <si>
    <t>LENTE INTERIOR PARA CARETA ORIGO  No. DE PARTE 0700000246 -- LNLTCDR --</t>
  </si>
  <si>
    <t>MIIPLELT010002</t>
  </si>
  <si>
    <t>LENTE INTERIOR PARA CARETA WARRIOR TECH  No. DE PARTE 0700000416 -- LNLTCWT --</t>
  </si>
  <si>
    <t>MLEPLE00H66030</t>
  </si>
  <si>
    <t>LETRERO  DE 214 X 60 mm CON LEYENDA "Ventas" LETRAS INDIVIDUALES EN ACRILICO CRISTAL 6 mm CANTOS PULIDOS - "TVMVCAC-VEN1"</t>
  </si>
  <si>
    <t>MLEPLE00H55930</t>
  </si>
  <si>
    <t>LETRERO  DE 399 X 60 mm CON LEYENDA "Promociones" LETRAS INDIVIDUALES EN ACRILICO CRISTAL 6 mm CANTOS PULIDOS - "TVMPCAC-PROM1"</t>
  </si>
  <si>
    <t>MIMCLQCL010001</t>
  </si>
  <si>
    <t>LICUADORA CLASICA CAPACIDAD 1.25 LITROS MARCA OSTER MODELO BPST 02-B PROFESIONAL SERIE S CON VASO DE VIDRIO -- LICO12VV --</t>
  </si>
  <si>
    <t>MFTESU62000000</t>
  </si>
  <si>
    <t>LIGA SUJETADOR DE FACIA COLOR NEGRO ALTA RESISTENCIA, DIAMETRO SIN ESTIRAR DE 53 mm - "FEFLDU"</t>
  </si>
  <si>
    <t>MUESTRAA000021</t>
  </si>
  <si>
    <t>LIGA SUJETADORA DE FACIA COLOR NEGRO ALTA RESISTENCIA, DIAMETRO SIN ESTIRAR DE 53 MM</t>
  </si>
  <si>
    <t>MIIPLA00000700</t>
  </si>
  <si>
    <t>LIJA AGUA   GRADO 1500  -- LP50 --</t>
  </si>
  <si>
    <t>MIIPLAAA160806</t>
  </si>
  <si>
    <t>LIJA AUTOADHERIBLE MICROFINISH Ø 5" GRANO 30 MIC MARCA 3M, MODELO 366L -- LAA5303M --</t>
  </si>
  <si>
    <t>MIIPLAAA160906</t>
  </si>
  <si>
    <t>LIJA AUTOADHERIBLE MICROFINISH Ø 5" GRANO 60 MIC MARCA 3M, MODELO 366L -- LAA5603M --</t>
  </si>
  <si>
    <t>MIIPLB00150402</t>
  </si>
  <si>
    <t>LIJA DE BANDA  DE 19 X 457 mm GRANO 50 ZIR S18 CODIGO 21863-- LB50 --</t>
  </si>
  <si>
    <t>MIIPLB00150302</t>
  </si>
  <si>
    <t>LIJA DE BANDA  DE 19 X 457 mm GRANO 80 ZIR S18 CODIGO 25078-- LB80 --</t>
  </si>
  <si>
    <t>MIIPLB00030503</t>
  </si>
  <si>
    <t>LIJA DE BANDA DE 152 X 1220 mm GRADO 60 (TIPO 241D) -- LB60 --</t>
  </si>
  <si>
    <t>MIIPLD00140300</t>
  </si>
  <si>
    <t>LIJA DE DISCO  GRADO 80 Ø 6" STIKIK NUMERO 04523 -- LD80 --</t>
  </si>
  <si>
    <t>MIIPLD00140601</t>
  </si>
  <si>
    <t>LIJA DE DISCO  Ø 6" STIKIT GRADO 180P (G180 A080) MARCA FANDELI NUMERO 04538-- LD18 --</t>
  </si>
  <si>
    <t>MIMCLD00010004</t>
  </si>
  <si>
    <t>LIJA DE DISCO DE 0.178 X 0.022 m  CODIGO G-88 036 CODIGO 00882 MARCA FANDELI -- LIDISG88036 --</t>
  </si>
  <si>
    <t>MIIPDIFC010101</t>
  </si>
  <si>
    <t>LIJA DE DISCO FIBRA CON BARRENO AL CENTRO DE 0.178 X 0.022 m G-88 120 MARCA FANDELI CODIGO 00887 GR-120 -- LIDISG80120 --</t>
  </si>
  <si>
    <t>MIIPLD00181209</t>
  </si>
  <si>
    <t>LIJA DE DISCO Ø 6" GRANO 180 - LINEA GOLD MARCA TENAZIT CLAVE 1707 - CAJA DE 100 PIEZAS -- LD6180TG1707 --</t>
  </si>
  <si>
    <t>MIIPLD00181310</t>
  </si>
  <si>
    <t>LIJA DE DISCO Ø 6" GRANO 80 - LINEA B080 CLAVE 18106 -- LDB0806 --</t>
  </si>
  <si>
    <t>MIIPLD00181108</t>
  </si>
  <si>
    <t>LIJA DE DISCO Ø 6" GRANO 80 - LINEA GOLD MARCA TENAZIT CLAVE 1704 - CAJA DE 50 PIEZAS -- LD680TG1704 --</t>
  </si>
  <si>
    <t>MIIPLM00010100</t>
  </si>
  <si>
    <t>LIJA PARA MADERA  GRADO 400 (LIJADO EN SECO C-1845)  -- LM400 --</t>
  </si>
  <si>
    <t>MIIPLM00020200</t>
  </si>
  <si>
    <t>LIJA PARA MADERA GRANO 60 (RESPALDO DE PAPEL D081-00059) FANDELI  -- LM60 --</t>
  </si>
  <si>
    <t>MIIPLMPM170200</t>
  </si>
  <si>
    <t>LIJA PARA METAL GRADO 60 (RESPALDO DE TELA X-86 ROJA) MARCA FANDELI EN PLIEGO -- LMG60RTP --</t>
  </si>
  <si>
    <t>MIIPLA001500AB</t>
  </si>
  <si>
    <t>LIJA PLIEGO AGUA  GRADO 1500 CODIGO 1819 RESPALDO CAFÉ MARCA TENAZIT   -- LP1500CT --</t>
  </si>
  <si>
    <t>MIIPLA00040000</t>
  </si>
  <si>
    <t>LIJA PLIEGO AGUA  GRADO 180   -- LP18 --</t>
  </si>
  <si>
    <t>MIIPLA001100AA</t>
  </si>
  <si>
    <t>LIJA PLIEGO AGUA  GRADO 180 CODIGO 1806 MARCA TENAZIT   -- LP0180T --</t>
  </si>
  <si>
    <t>MIIPLA00050000</t>
  </si>
  <si>
    <t>LIJA PLIEGO AGUA  GRADO 240   -- LP24 --</t>
  </si>
  <si>
    <t>MIIPLA00060000</t>
  </si>
  <si>
    <t>LIJA PLIEGO AGUA  GRADO 320   -- LP32 --</t>
  </si>
  <si>
    <t>MIIPLA001200AA</t>
  </si>
  <si>
    <t>LIJA PLIEGO AGUA  GRADO 320 CODIGO 1810 MARCA TENAZIT   -- LP0320T --</t>
  </si>
  <si>
    <t>MIIPLA00070000</t>
  </si>
  <si>
    <t>LIJA PLIEGO AGUA  GRADO 400   -- LP40 --</t>
  </si>
  <si>
    <t>MIIPLA001000AA</t>
  </si>
  <si>
    <t>LIJA PLIEGO AGUA  GRADO 60 CODIGO 1801 MARCA TENAZIT   -- LP0060T --</t>
  </si>
  <si>
    <t>MIIPLA00080000</t>
  </si>
  <si>
    <t>LIJA PLIEGO AGUA  GRADO 600   -- LP60 --</t>
  </si>
  <si>
    <t>MIIPLA001400AA</t>
  </si>
  <si>
    <t>LIJA PLIEGO AGUA  GRADO 600 CODIGO 1813 MARCA TENAZIT   -- LP0600T --</t>
  </si>
  <si>
    <t>MIIPLA001300AA</t>
  </si>
  <si>
    <t>LIJA PLIEGO AGUA GRADO 400 CODIGO 1812 MARCA TENAZIT -- LP0400T</t>
  </si>
  <si>
    <t>MIMCLJBN060809</t>
  </si>
  <si>
    <t>LIJADORA DE BANDA DE 3" DE 750 W, 200-330 m/min MARCA BOSCH MODELO GBS 75 AE No. DE PARTE 0 601 274 734 -- GI16202 --</t>
  </si>
  <si>
    <t>MIMCLJDY080910</t>
  </si>
  <si>
    <t>LIJADORA DE BANDA STANDARD MACHINE 40335 "NWN" DE 0.5 HP A 20000 RPM MARCA DYNABRIDE MODELO 40320 -- GI12700 --</t>
  </si>
  <si>
    <t>MIMCLJOA070800</t>
  </si>
  <si>
    <t>LIJADORA ORBITAL ALAZAR DE Ø 6" (150 mm), 120 VOLT ~ 3.3 AMPER MARCA BOSCH  -- LJOBA150 --</t>
  </si>
  <si>
    <t>MIIPLJOB010101</t>
  </si>
  <si>
    <t>LIJADORA ORBITAL D26441 1/4 HOJA MARCA SANDER MODELO DW 441 -- LIORSADW441 --</t>
  </si>
  <si>
    <t>MIMCLJON190929</t>
  </si>
  <si>
    <t>LIJADORA ORBITAL NEUMATICA DE 12000 RPM CON RESPALDO DE VINIL DE 6" MARCA DYNABRIDE CODIGO  56826 -- LIORNDY56826 --</t>
  </si>
  <si>
    <t>MIMCLMPM040000</t>
  </si>
  <si>
    <t>LIMA PLANA MUZA DE LONGITUD 14"   -- LIPM14 --</t>
  </si>
  <si>
    <t>MIMCLMPM090000</t>
  </si>
  <si>
    <t>LIMA PLANA MUZA DE LONGITUD 8"   -- LIMP08 --</t>
  </si>
  <si>
    <t>MIMCLMRB020000</t>
  </si>
  <si>
    <t>LIMA REDONDA BASTARDA DE LONGITUD 10"   -- LIRB10 --</t>
  </si>
  <si>
    <t>MIMCLMRB030000</t>
  </si>
  <si>
    <t>LIMA REDONDA BASTARDA DE LONGITUD 12"   -- LIRB12 --</t>
  </si>
  <si>
    <t>MIMCLMRB070000</t>
  </si>
  <si>
    <t>LIMA REDONDA BASTARDA DE LONGITUD 4"   -- LIRB04 --</t>
  </si>
  <si>
    <t>MIMCLMRB080000</t>
  </si>
  <si>
    <t>LIMA REDONDA BASTARDA DE LONGITUD 6"   -- LIRB06 --</t>
  </si>
  <si>
    <t>MIMCLMRB090000</t>
  </si>
  <si>
    <t>LIMA REDONDA BASTARDA DE LONGITUD 8"   -- LIRB08 --</t>
  </si>
  <si>
    <t>MIMCLMRM020000</t>
  </si>
  <si>
    <t>LIMA REDONDA MUZA DE LONGITUD 10" -- LIRM10 --</t>
  </si>
  <si>
    <t>MIMCLMRM030101</t>
  </si>
  <si>
    <t>LIMA REDONDA MUZA DE LONGITUD 12" MARCA SURTEK MODELO 120363 CODIGO 204080138 -- LIRM12 --</t>
  </si>
  <si>
    <t>MIMCLMRM070000</t>
  </si>
  <si>
    <t>LIMA REDONDA MUZA DE LONGITUD 4"   -- LIRM04 --</t>
  </si>
  <si>
    <t>MIMCLMRM080000</t>
  </si>
  <si>
    <t>LIMA REDONDA MUZA DE LONGITUD 6"   -- LIRM06 --</t>
  </si>
  <si>
    <t>MIMCLMRM090000</t>
  </si>
  <si>
    <t>LIMA REDONDA MUZA DE LONGITUD 8"   -- LIRM08 --</t>
  </si>
  <si>
    <t>MIMCLMRA100002</t>
  </si>
  <si>
    <t>LIMA ROTATIVA ARBOL PUNTA REDONDA Ø 1/2" GROSOR 1", VASTAGO 1/4"  ESPECIFICACION SF-5 D/C; CLAVE 2281 -- LIRAPR1214DC --</t>
  </si>
  <si>
    <t>MIMCLMRT100202</t>
  </si>
  <si>
    <t>LIMA ROTATIVA CILINDRICA PUNTA REDONDA DE Ø 1/4" GROSOR 5/8" VASTAGO 1/4" DOBLE CORTE CARBURO DE TUNGTENO CLAVE 105 -- LRC145814TG2C --</t>
  </si>
  <si>
    <t>MIMCLMRT110203</t>
  </si>
  <si>
    <t>LIMA ROTATIVA CONICA 14° PUNTA REDONDA DE Ø 1/4" GROSOR 5/8" VASTAGO 1/4" DOBLE CORTE CARBURO DE TUNGTENO CLAVE 137 -- LRC14145814TG2C --</t>
  </si>
  <si>
    <t>MIMCLMRC110003</t>
  </si>
  <si>
    <t>LIMA ROTATIVA CONICA DE 14° PUNTA REDONDA Ø 1/2" GROSOR 1 1/8", VASTAGO 1/4"  ESPECIFICACION SL-4 D/C; CLAVE 2285 -- LIRAPC1214SL14 --</t>
  </si>
  <si>
    <t>MIMCLMRC120004</t>
  </si>
  <si>
    <t>LIMA ROTATIVA CONICA DE 14° PUNTA REDONDA Ø 1/2" GROSOR 1", VASTAGO 1/4"  ESPECIFICACION SM-5(28) D/C; CLAVE 2287 -- LIRAPC1214SM5 --</t>
  </si>
  <si>
    <t>MIMCLM00000100</t>
  </si>
  <si>
    <t>LIMPIADOR   NISSAN MODELO 2011  -- LMNIS2011 --</t>
  </si>
  <si>
    <t>MIIPLIAG010003</t>
  </si>
  <si>
    <t>LIMPIADOR ANTIGRASA CON ATOMINZADOR MR MUSCULO  (PRESENTACION DE 650 ml) -- LIAGMMA --</t>
  </si>
  <si>
    <t>MIIPLIBQ000002</t>
  </si>
  <si>
    <t>LIMPIADOR DE BOQUILLA PARA SOLDAR -- LIBQ821 --</t>
  </si>
  <si>
    <t>MIMCLPAB000001</t>
  </si>
  <si>
    <t>LIMPIADOR EN POLVO AJAX BICLORO   PRESENTACION 388 gr -- AJLQ --</t>
  </si>
  <si>
    <t>MIIPLIFC000001</t>
  </si>
  <si>
    <t>LIMPIADOR FOAM CLEAN   PRESENTACION GALON (3.785 LITROS) -- LIFOCL --</t>
  </si>
  <si>
    <t>MVLQLI01000000</t>
  </si>
  <si>
    <t>LIMPIADOR LIQUIDO, ENVASE DE 5 LTS, LLI-LT-5    - "LIMPI5"</t>
  </si>
  <si>
    <t>MIIPLICB000000</t>
  </si>
  <si>
    <t>LIMPIADOR PARA CARBONA    -- LICA --</t>
  </si>
  <si>
    <t>MIIPLICL002415</t>
  </si>
  <si>
    <t>LIMPIADOR PARA CRISTALES  MARCA WINDEX (PRESENTACION DE 1.0 LITRO) -- LICRG --</t>
  </si>
  <si>
    <t>MIIPLICL030000</t>
  </si>
  <si>
    <t>LIMPIADOR PARA CRISTALES GLACE   -- LIGCR --</t>
  </si>
  <si>
    <t>MIIPLIAB040200</t>
  </si>
  <si>
    <t>LIMPIADOR Y ABRILLANTADOR PARA ACERO INOXIDABLE MARCA 3M  -- LMABAI3M --</t>
  </si>
  <si>
    <t>MIIPLIDD020000</t>
  </si>
  <si>
    <t>LIMPIADOR Y DESENGRASANTE DIELECTRICO DYLIEX NF   -- LIDGDE --</t>
  </si>
  <si>
    <t>MIMCLLAN010101</t>
  </si>
  <si>
    <t>LINER DE 0.035/0.045 PARA ANTORCHA GUN MASTER 250 MARCA ESAB No. CATALOGO 37032 -- L3545ANGM250 --</t>
  </si>
  <si>
    <t>MIMCG1CB000002</t>
  </si>
  <si>
    <t>LINER PARA ANTORCHA MAGNUMPRO 350 No. PARTE KP44-3545-15 PARA CABLE DE 0.035 IN (0.9mm) -- GUCBKP44 --</t>
  </si>
  <si>
    <t>MIMCLQAC000101</t>
  </si>
  <si>
    <t>LIQUIDO ANTICONGELANTE CONCENTRADO  MARCA ROSHFRANS CODIGO 424 (CUBETA AZUL - PARA MAQUINA KOLMAG) -- GI12347 --</t>
  </si>
  <si>
    <t>MIMCLQAC000103</t>
  </si>
  <si>
    <t>LIQUIDO ANTICONGELANTE CONCENTRADO  MARCA ROSHFRANS CODIGO 424 (PRESENTACIÓN TAMBO 200 LITROS - PARA MAQUINA KOLMAG) -- LIQACR424T --</t>
  </si>
  <si>
    <t>MIQULQPF000000</t>
  </si>
  <si>
    <t>LIQUIDO PARA FRENO    -- LIQFRE --</t>
  </si>
  <si>
    <t>MVLAKA08080000</t>
  </si>
  <si>
    <t>LITERA CONVERTIBLE INDIVIDUAL DE 100 X 192   - "LITERALI"</t>
  </si>
  <si>
    <t>MIMCLLRD010000</t>
  </si>
  <si>
    <t>LLANTA RADIAL 225/75 R15   -- LLRD22575 --</t>
  </si>
  <si>
    <t>MLEALT51E100007</t>
  </si>
  <si>
    <t>LLANTA SIN FRENO MODELO 60/20 MARCA CYMISA  COLOR NEGRO</t>
  </si>
  <si>
    <t>MLEALT51E100011</t>
  </si>
  <si>
    <t>LLANTA SIN FRENO MODELO 60/20 MARCA CYMISA  EN ALUMINIO</t>
  </si>
  <si>
    <t>MIMCLLAJ320900</t>
  </si>
  <si>
    <t>LLAVE AJUSTABLE (PERICO) DE 15" MARCA TRUPER MODELO PET-15  -- LLAJ14 --</t>
  </si>
  <si>
    <t>MLEALLE4J70000</t>
  </si>
  <si>
    <t>LLAVE ALLEN DE SEGURIDAD DE 5/32"</t>
  </si>
  <si>
    <t>MIIPLLAE280000</t>
  </si>
  <si>
    <t>LLAVE ALLEN ESTANDAR DE 3/32" LARGA   -- LLA332L --</t>
  </si>
  <si>
    <t>MIIPLLAE320000</t>
  </si>
  <si>
    <t>LLAVE ALLEN ESTANDAR DE 7/32"   -- LLA732 --</t>
  </si>
  <si>
    <t>MIMCLLAB250000</t>
  </si>
  <si>
    <t>LLAVE ALLEN ESTANDAR PUNTA DE BOLA DE 3/8"   -- LLBL38 --</t>
  </si>
  <si>
    <t>MIIPLLAB000101</t>
  </si>
  <si>
    <t>LLAVE ALLEN ESTANDAR TIPO BOLA  MARCA BONDHUS CODIGO10937 (EN JUEGO) -- LLASB10937 --</t>
  </si>
  <si>
    <t>MIIPLLAE040000</t>
  </si>
  <si>
    <t>LLAVE ALLEN ESTARDAR DE 1/16"   -- LLS116 --</t>
  </si>
  <si>
    <t>MIIPLLAE070000</t>
  </si>
  <si>
    <t>LLAVE ALLEN ESTARDAR DE 7/32" LARGA   -- LLA732L --</t>
  </si>
  <si>
    <t>MLEALL05130000</t>
  </si>
  <si>
    <t>LLAVE ALLEN TIPO "L" LARGA  DE 4 mm   - "LLAVEL4MM"</t>
  </si>
  <si>
    <t>MIIPLLAG180000</t>
  </si>
  <si>
    <t>LLAVE ANGULAR DE BARRIL Ø 1/2"   -- LLAGBR12 --</t>
  </si>
  <si>
    <t>MIMCLLAS090000</t>
  </si>
  <si>
    <t>LLAVE ASTRIADA DE 1 7/16" A 1 1/2"   -- LLAS1716 --</t>
  </si>
  <si>
    <t>MIMCLLAS170000</t>
  </si>
  <si>
    <t>LLAVE ASTRIADA DE 5/16" A 1"   -- LLAS516 --</t>
  </si>
  <si>
    <t>MLEALL0200M100</t>
  </si>
  <si>
    <t>LLAVE CODIFICADORA  (140.426) MARCA CYMISA -- LLCM426</t>
  </si>
  <si>
    <t>MIIPLLCS031504</t>
  </si>
  <si>
    <t>LLAVE COMBINADA ESTADAR 12 PUNTAS DE 1/2" MARCA URREA CODIGO 1216 -- GI15703 --</t>
  </si>
  <si>
    <t>MIMCLLDB050008</t>
  </si>
  <si>
    <t>LLAVE DE BOLA DE 1 1/2"  EN PVC -- LLBL112PVC --</t>
  </si>
  <si>
    <t>MIMCLLDB100008</t>
  </si>
  <si>
    <t>LLAVE DE BOLA DE 1"  EN PVC -- LLBL1PVC --</t>
  </si>
  <si>
    <t>MIMCLLSP100009</t>
  </si>
  <si>
    <t>LLAVE DE ESFERA DE 1"  GALVANIZADA -- LLEF1GV --</t>
  </si>
  <si>
    <t>MIMCLLDB030013</t>
  </si>
  <si>
    <t>LLAVE DE ESFERA DE 1/2"  EN BRONCE -- LLEF12BR --</t>
  </si>
  <si>
    <t>MIMCLLSP150009</t>
  </si>
  <si>
    <t>LLAVE DE ESFERA DE 2"  GALVANIZADA -- LLEF2GV --</t>
  </si>
  <si>
    <t>MIMCLLSJ000005</t>
  </si>
  <si>
    <t>LLAVE DE ESFERA DE JARDIN   CODIGO 49083 -- LLJDES49083 --</t>
  </si>
  <si>
    <t>MIMCLNCX180807</t>
  </si>
  <si>
    <t>LLAVE DE NARIZ DE BOLA O ESFERA CON CUERDA EXTERIOR Ø 1/2" 1/4 DE VUELTA EN BRONCE -- GI10732 --</t>
  </si>
  <si>
    <t>MIMCLLMV000000</t>
  </si>
  <si>
    <t>LLAVE DE NARIZ MEDIA VUELTA DE 1/2"   -- LLNMV --</t>
  </si>
  <si>
    <t>MIMCLLPL000000</t>
  </si>
  <si>
    <t>LLAVE DE PASO PARA LAVABO    -- LLPSLV --</t>
  </si>
  <si>
    <t>MTLELU00B90000</t>
  </si>
  <si>
    <t>LLAVE DE USUARIO  CODIGO SSM001A MARCA ALPHA SECURITY</t>
  </si>
  <si>
    <t>MTLELV00B80000</t>
  </si>
  <si>
    <t>LLAVE DE VERIFICACION  CODIGO SSM002A MARCA ALPHA SECURITY</t>
  </si>
  <si>
    <t>MIIPLLEC031504</t>
  </si>
  <si>
    <t>LLAVE ESPAÑOLA COMBINADA ESTANDAR DE 1/2" MARCA URREA CODIGO 1216 -- LLEC12 --</t>
  </si>
  <si>
    <t>MIIPLLEC251512</t>
  </si>
  <si>
    <t>LLAVE ESPAÑOLA COMBINADA ESTANDAR DE 3/8" MARCA URREA CODIGO 1212 -- LLEC38 --</t>
  </si>
  <si>
    <t>MIIPLLEC021503</t>
  </si>
  <si>
    <t>LLAVE ESPAÑOLA COMBINADA ESTANDAR DE 7/16" MARCA URREA CODIGO 1214 -- LLEC716 --</t>
  </si>
  <si>
    <t>MIIPLLEC011502</t>
  </si>
  <si>
    <t>LLAVE ESPAÑOLA COMBINADA ESTANDAR DE 9/16" MARCA URREA CODIGO 1218 -- LLEC916 --</t>
  </si>
  <si>
    <t>MIMCLLLM000000</t>
  </si>
  <si>
    <t>LLAVE INDIVIDUAL PARA LAVABO CON MANGUERA    -- LLINLVMG --</t>
  </si>
  <si>
    <t>MLEALL04120000</t>
  </si>
  <si>
    <t>LLAVE MAESTRA CODIGO 210.02.059   - "21002059"</t>
  </si>
  <si>
    <t>MLEALL01010000</t>
  </si>
  <si>
    <t>MIMCLLMS080000</t>
  </si>
  <si>
    <t>LLAVE MIXTA ESTANDAR DE 1 1/16"   -- LLMX1-116 --</t>
  </si>
  <si>
    <t>MIMCLLMS100000</t>
  </si>
  <si>
    <t>LLAVE MIXTA ESTANDAR DE 1"   -- LLMX1 --</t>
  </si>
  <si>
    <t>MIMCLLMS060000</t>
  </si>
  <si>
    <t>LLAVE MIXTA ESTANDAR DE 1/4"   -- LLMX14 --</t>
  </si>
  <si>
    <t>MIMCLLMS110000</t>
  </si>
  <si>
    <t>LLAVE MIXTA ESTANDAR DE 11/16"   -- LLMX1116 --</t>
  </si>
  <si>
    <t>MIMCLLMS120000</t>
  </si>
  <si>
    <t>LLAVE MIXTA ESTANDAR DE 13/16"   -- LLMX1316 --</t>
  </si>
  <si>
    <t>MIMCLLMS130000</t>
  </si>
  <si>
    <t>LLAVE MIXTA ESTANDAR DE 15/16"   -- GI14775 --</t>
  </si>
  <si>
    <t>MIMCLLMS160000</t>
  </si>
  <si>
    <t>LLAVE MIXTA ESTANDAR DE 5/16"   -- LLMX516 --</t>
  </si>
  <si>
    <t>MIMCLLMS190000</t>
  </si>
  <si>
    <t>LLAVE MIXTA ESTANDAR DE 5/8"   -- LLMX58 --</t>
  </si>
  <si>
    <t>MIMCLLMS020000</t>
  </si>
  <si>
    <t>LLAVE MIXTA ESTANDAR DE 7/16"   -- GI13726 --</t>
  </si>
  <si>
    <t>MIMCLLMS200000</t>
  </si>
  <si>
    <t>LLAVE MIXTA ESTANDAR DE 7/8"   -- LLMX78 --</t>
  </si>
  <si>
    <t>MIMCLLMS010000</t>
  </si>
  <si>
    <t>LLAVE MIXTA ESTANDAR DE 9/16"   -- LLMX916 --</t>
  </si>
  <si>
    <t>MIMCLLMM210000</t>
  </si>
  <si>
    <t>LLAVE MIXTA MILIMETRICA DE 8 mm   -- LLMX8MM --</t>
  </si>
  <si>
    <t>MIMCLLBR240200</t>
  </si>
  <si>
    <t>LLAVE PARA BROQUERO Ø 3/8 MARCA BOSCH  -- LLBR38BS --</t>
  </si>
  <si>
    <t>MIIPLLCN000300</t>
  </si>
  <si>
    <t>LLAVE PARA CONO  CODIGO 8355.065.000  65 - GHIERE ER 40  G05  -- LLCNER40 --</t>
  </si>
  <si>
    <t>MVLALL651100N2</t>
  </si>
  <si>
    <t>LLAVE PARA DESMONTAR NUCLEO SYMO  CIERRE DIFERENTE CLASIFICADOS LLM3 (210.11.003) -- LLADSYMO</t>
  </si>
  <si>
    <t>MLEALL65824900</t>
  </si>
  <si>
    <t>LLAVE PARA DESMONTAR SYMO 3000 (210.11.090) MARCA HAFELE -- LLADS3H</t>
  </si>
  <si>
    <t>MIMCLLRS000009</t>
  </si>
  <si>
    <t>LLAVE ROSCABLE   GALVANIZADA -- LLRSGV --</t>
  </si>
  <si>
    <t>MIMCLLSL340000</t>
  </si>
  <si>
    <t>LLAVE STILSON DE 14"   -- LLST14 --</t>
  </si>
  <si>
    <t>MIMCLLSL140000</t>
  </si>
  <si>
    <t>LLAVE STILSON DE 18"   -- LLST18 --</t>
  </si>
  <si>
    <t>MIMCLLSL230000</t>
  </si>
  <si>
    <t>LLAVE STILSON DE 24"   -- LLST24 --</t>
  </si>
  <si>
    <t>MIMCLLSL220007</t>
  </si>
  <si>
    <t>LLAVE STILSON DE 8"  CORNETA ALEMANA -- GI15620 --</t>
  </si>
  <si>
    <t>MLEALL66840000</t>
  </si>
  <si>
    <t>LLAVE TIPO IR (CODIGO AF4400)-- RAMLLA</t>
  </si>
  <si>
    <t>MIMCLLTN001510</t>
  </si>
  <si>
    <t>LLAVE TORX TIPO NAVAJA  MARCA URREA MODELO 4977TX -- GI11604 --</t>
  </si>
  <si>
    <t>MLEALL01100027</t>
  </si>
  <si>
    <t>LLAVE TRIANGULAR PARA BALANCIN DE 200 mm EN BARRA DE Ø 5/8" EN ACERO INOXIDABLE -- OBBLLT</t>
  </si>
  <si>
    <t>MLEXLK406300F2</t>
  </si>
  <si>
    <t>LOCKER DE 3 PUERTAS MEDIDAS: 0.38 MTS FRENTE X 0.45 MTS FONDO X 1.80 MTS ALTO  EN LAMINA CAL. 22. PUERTAS CON BISAGRA CORRIDA (PIANO), PORTA CANDADO Y VENTILAS TIPO COSTILLA TRATAMIENTO ANTIOXIDANTE Y TERMINADOS CON PINTURA HORNEADA COLOR GRIS - LOCKPMS3P</t>
  </si>
  <si>
    <t>MLEXLK38620000</t>
  </si>
  <si>
    <t>LOCKER DOS PUERTAS CON CERRADURA 380 X 1800 X 450 mm COLOR GRIS NEBULOSO -- LOC2P38C</t>
  </si>
  <si>
    <t>A1</t>
  </si>
  <si>
    <t xml:space="preserve">COLOR METAL NEGRO TEXTURIZADO </t>
  </si>
  <si>
    <t>MLEPLO000000H4</t>
  </si>
  <si>
    <t>LOGOTIPO    ASUR GATE PUERTA A1 DIMENSIONES SEGUN PLANO,  AZUL PMS 2748, MARCA 3M SCOTCHCAL, LINEA 3650-37 (SAPPHIRE BLUE) RECORTE DE VINIL - "ASULO8071A1"</t>
  </si>
  <si>
    <t>MLEPLO000000H8</t>
  </si>
  <si>
    <t>LOGOTIPO    ASUR GATE PUERTA A2 DIMENSIONES SEGUN EL PLANO , AZUL PMS 2748, MARCA 3M SCOTCHCAL, LINEA 3650-37 (SAPPHIRE BLUE) RECORTE DE VINIL - "ASULO8071A2"</t>
  </si>
  <si>
    <t>MLEPLO000000H5</t>
  </si>
  <si>
    <t>LOGOTIPO    ASUR GATE PUERTA A3 DIMENSIONES SEGUN EL PLANO , AZUL PMS 2748, MARCA 3M SCOTCHCAL, LINEA 3650-37 (SAPPHIRE BLUE) RECORTE DE VINIL  - "ASULO8071A3"</t>
  </si>
  <si>
    <t>MLEPLO000000H6</t>
  </si>
  <si>
    <t>LOGOTIPO    ASUR GATE PUERTA A4 DIMENSIONES SEGUN EL PLANO , AZUL PMS 2748, MARCA 3M SCOTCHCAL, LINEA 3650-37 (SAPPHIRE BLUE) RECORTE DE VINIL - "ASULO8071A4"</t>
  </si>
  <si>
    <t>MLEPLO000000I3</t>
  </si>
  <si>
    <t>LOGOTIPO    ASUR GATE PUERTA B1/B2 DIMENSIONES SEGUN EL PLANO , AZUL PMS 2748, MARCA 3M SCOTCHCAL, LINEA 3650-37 (SAPPHIRE BLUE) RECORTE DE VINIL - "ASULO8371B1B2"</t>
  </si>
  <si>
    <t>MLEPLO000000J5</t>
  </si>
  <si>
    <t>LOGOTIPO    ASUR GATE PUERTA B11/B12 DIMENSIONES SEGUN EL PLANO, AZUL PMS 2748, MARCA 3M SCOTCHCAL, LINEA 3650-37 (SAPPHIRE BLUE) RECORTE DE VINIL  - "ASULO8371B11B12"</t>
  </si>
  <si>
    <t>MLEPLO000000J6</t>
  </si>
  <si>
    <t>LOGOTIPO    ASUR GATE PUERTA B13/B14 DIMENSIONES SEGUN EL PLANO, AZUL PMS 2748, MARCA 3M SCOTCHCAL, LINEA 3650-37 (SAPPHIRE BLUE) RECORTE DE VINIL - "ASULO8371B13B14"</t>
  </si>
  <si>
    <t>MLEPLO000000J7</t>
  </si>
  <si>
    <t>LOGOTIPO    ASUR GATE PUERTA B15/B16 DIMENSIONES SEGUN EL PLANO, AZUL PMS 2748, MARCA 3M SCOTCHCAL, LINEA 3650-37 (SAPPHIRE BLUE) RECORTE DE VINIL - "ASULO8371B15B16"</t>
  </si>
  <si>
    <t>MLEPLO000000J8</t>
  </si>
  <si>
    <t>LOGOTIPO    ASUR GATE PUERTA B17/B18 DIMENSIONES SEGUN EL PLANO, AZUL PMS 2748, MARCA 3M SCOTCHCAL, LINEA 3650-37 (SAPPHIRE BLUE) RECORTE DE VINIL - "ASULO8371B17B18"</t>
  </si>
  <si>
    <t>MLEPLO000000J9</t>
  </si>
  <si>
    <t>LOGOTIPO    ASUR GATE PUERTA B19/B20 DIMENSIONES SEGUN EL PLANO, AZUL PMS 2748, MARCA 3M SCOTCHCAL, LINEA 3650-37 (SAPPHIRE BLUE) RECORTE DE VINIL - "ASULO8371B19B20"</t>
  </si>
  <si>
    <t>MLEPLO000000K0</t>
  </si>
  <si>
    <t>LOGOTIPO    ASUR GATE PUERTA B21/B22 DIMENSIONES SEGUN EL PLANO, AZUL PMS 2748, MARCA 3M SCOTCHCAL, LINEA 3650-37 (SAPPHIRE BLUE) RECORTE DE VINIL - "ASULO8371B21B22"</t>
  </si>
  <si>
    <t>MLEPLO000000I4</t>
  </si>
  <si>
    <t>LOGOTIPO    ASUR GATE PUERTA B3/B4 DIMENSIONES SEGUN EL PLANO , AZUL PMS 2748, MARCA 3M SCOTCHCAL, LINEA 3650-37 (SAPPHIRE BLUE) RECORTE DE VINIL - "ASULO8371B3B4"</t>
  </si>
  <si>
    <t>MLEPLO000000K3</t>
  </si>
  <si>
    <t>LOGOTIPO    ASUR GATE PUERTA C10 DIMENSIONES SEGUN EL PLANO , AZUL PMS 2748, MARCA 3M SCOTCHCAL, LINEA 3650-37 (SAPPHIRE BLUE) RECORTE DE VINIL - "ASULO16771C10"</t>
  </si>
  <si>
    <t>MLEPLO000000K4</t>
  </si>
  <si>
    <t>LOGOTIPO    ASUR GATE PUERTA C11 DIMENSIONES SEGUN EL PLANO , AZUL PMS 2748, MARCA 3M SCOTCHCAL, LINEA 3650-37 (SAPPHIRE BLUE) RECORTE DE VINIL - "ASULO16771C11"</t>
  </si>
  <si>
    <t>MLEPLO000000K5</t>
  </si>
  <si>
    <t>LOGOTIPO    ASUR GATE PUERTA C12 DIMENSIONES SEGUN EL PLANO, AZUL PMS 2748, MARCA 3M SCOTCHCAL, LINEA 3650-37 (SAPPHIRE BLUE) RECORTE DE VINIL - "ASULO8671C12"</t>
  </si>
  <si>
    <t>MLEPLO000000K6</t>
  </si>
  <si>
    <t>LOGOTIPO    ASUR GATE PUERTA C14 DIMENSIONES SEGUN EL PLANO , AZUL PMS 2748, MARCA 3M SCOTCHCAL, LINEA 3650-37 (SAPPHIRE BLUE) RECORTE DE VINIL - "ASULO16771C14"</t>
  </si>
  <si>
    <t>MLEPLO000000K7</t>
  </si>
  <si>
    <t>LOGOTIPO    ASUR GATE PUERTA C15 DIMENSIONES SEGUN EL PLANO, AZUL PMS 2748, MARCA 3M SCOTCHCAL, LINEA 3650-37 (SAPPHIRE BLUE) RECORTE DE VINIL - "ASULO8671C15"</t>
  </si>
  <si>
    <t>MLEPLO000000K9</t>
  </si>
  <si>
    <t>LOGOTIPO    ASUR GATE PUERTA C16 DIMENSIONES SEGUN EL PLANO , AZUL PMS 2748, MARCA 3M SCOTCHCAL, LINEA 3650-37 (SAPPHIRE BLUE) RECORTE DE VINIL - "ASULO16771C16"</t>
  </si>
  <si>
    <t>MLEPLO000000L8</t>
  </si>
  <si>
    <t>LOGOTIPO    ASUR GATE PUERTA C17 DIMENSIONES SEGUN EL PLANO , AZUL PMS 2748, MARCA 3M SCOTCHCAL, LINEA 3650-37 (SAPPHIRE BLUE) RECORTE DE VINIL - "ASULO10171C17"</t>
  </si>
  <si>
    <t>MLEPLO000000L7</t>
  </si>
  <si>
    <t>LOGOTIPO    ASUR GATE PUERTA C18 DIMENSIONES SEGUN EL PLANO , AZUL PMS 2748, MARCA 3M SCOTCHCAL, LINEA 3650-37 (SAPPHIRE BLUE) RECORTE DE VINIL - "ASULO8071C18"</t>
  </si>
  <si>
    <t>MLEPLO000000L6</t>
  </si>
  <si>
    <t>LOGOTIPO    ASUR GATE PUERTA C19 DIMENSIONES SEGUN EL PLANO , AZUL PMS 2748, MARCA 3M SCOTCHCAL, LINEA 3650-37 (SAPPHIRE BLUE) RECORTE DE VINIL - "ASULO10271C19"</t>
  </si>
  <si>
    <t>MLEPLO000000L0</t>
  </si>
  <si>
    <t>LOGOTIPO    ASUR GATE PUERTA C20 DIMENSIONES SEGUN EL PLANO , AZUL PMS 2748, MARCA 3M SCOTCHCAL, LINEA 3650-37 (SAPPHIRE BLUE) RECORTE DE VINIL - "ASULO16771C20"</t>
  </si>
  <si>
    <t>MLEPLO000000L1</t>
  </si>
  <si>
    <t>LOGOTIPO    ASUR GATE PUERTA C21 DIMENSIONES SEGUN EL PLANO , AZUL PMS 2748, MARCA 3M SCOTCHCAL, LINEA 3650-37 (SAPPHIRE BLUE) RECORTE DE VINIL - "ASULO16771C21"</t>
  </si>
  <si>
    <t>MLEPLO000000L4</t>
  </si>
  <si>
    <t>LOGOTIPO    ASUR GATE PUERTA C23 DIMENSIONES SEGUN EL PLANO , AZUL PMS 2748, MARCA 3M SCOTCHCAL, LINEA 3650-37 (SAPPHIRE BLUE) RECORTE DE VINIL - "ASULO13571C23"</t>
  </si>
  <si>
    <t>MLEPLO000000L5</t>
  </si>
  <si>
    <t>LOGOTIPO    ASUR GATE PUERTA C24 DIMENSIONES SEGUN EL PLANO , AZUL PMS 2748, MARCA 3M SCOTCHCAL, LINEA 3650-37 (SAPPHIRE BLUE) RECORTE DE VINIL - "ASULO13571C24"</t>
  </si>
  <si>
    <t>MLEPLO000000L3</t>
  </si>
  <si>
    <t>LOGOTIPO    ASUR GATE PUERTA C25 DIMENSIONES SEGUN EL PLANO , AZUL PMS 2748, MARCA 3M SCOTCHCAL, LINEA 3650-37 (SAPPHIRE BLUE) RECORTE DE VINIL - "ASULO10171C25"</t>
  </si>
  <si>
    <t>MLEPLO000000L2</t>
  </si>
  <si>
    <t>LOGOTIPO    ASUR GATE PUERTA C26 DIMENSIONES SEGUN EL PLANO , AZUL PMS 2748, MARCA 3M SCOTCHCAL, LINEA 3650-37 (SAPPHIRE BLUE) RECORTE DE VINIL - "ASULO10171C26"</t>
  </si>
  <si>
    <t>MLEPLO000000H9</t>
  </si>
  <si>
    <t>LOGOTIPO    ASUR GATE PUERTA C4 DIMENSIONES SEGUN EL PLANO , AZUL PMS 2748, MARCA 3M SCOTCHCAL, LINEA 3650-37 (SAPPHIRE BLUE) RECORTE DE VINIL - "ASULO11771C4"</t>
  </si>
  <si>
    <t>MLEPLO000000I0</t>
  </si>
  <si>
    <t>LOGOTIPO    ASUR GATE PUERTA C5 DIMENSIONES SEGUN EL PLANO , AZUL PMS 2748, MARCA 3M SCOTCHCAL, LINEA 3650-37 (SAPPHIRE BLUE) RECORTE DE VINIL - "ASULO16771C5"</t>
  </si>
  <si>
    <t>MLEPLO000000I1</t>
  </si>
  <si>
    <t>LOGOTIPO    ASUR GATE PUERTA C6 DIMENSIONES SEGUN EL PLANO , AZUL PMS 2748, MARCA 3M SCOTCHCAL, LINEA 3650-37 (SAPPHIRE BLUE) RECORTE DE VINIL - "ASULO16771C6"</t>
  </si>
  <si>
    <t>MLEPLO000000I2</t>
  </si>
  <si>
    <t>LOGOTIPO    ASUR GATE PUERTA C7 DIMENSIONES SEGUN EL PLANO , AZUL PMS 2748, MARCA 3M SCOTCHCAL, LINEA 3650-37 (SAPPHIRE BLUE) RECORTE DE VINIL - "ASULO16771C7"</t>
  </si>
  <si>
    <t>MLEPLO000000K1</t>
  </si>
  <si>
    <t>LOGOTIPO    ASUR GATE PUERTA C8 DIMENSIONES SEGUN EL PLANO , AZUL PMS 2748, MARCA 3M SCOTCHCAL, LINEA 3650-37 (SAPPHIRE BLUE) RECORTE DE VINIL - "ASULO16771C8"</t>
  </si>
  <si>
    <t>MLEPLO000000L9</t>
  </si>
  <si>
    <t>LOGOTIPO    TAPACHULA ASUR  DIMENSIONES SEGUN EL PLANO , AZUL PANTONE 2748 C , VERDE PANTONE 321 C EN VINIL AUTOADHERIBLE DE 685 x 1241 mm - "ASUMAD180-LO"</t>
  </si>
  <si>
    <t>MLEPLO00010067</t>
  </si>
  <si>
    <t>LOGOTIPO  DE 659 X 179 mm  EN ACRILICO COLOR NARANJA DE 6 mm CON LEYENDA "NEXTEL" -- ""NEXMACL-LOGO""</t>
  </si>
  <si>
    <t>MLEPLO030000M0</t>
  </si>
  <si>
    <t>LOGOTIPO "PORTAL"   FABRICADO EN ALUMINIO SATINADO DE 1 mm CON REALCE DE 6 cm Y ALTURA DE 15 cm, EN TIPOGRAFIA ARIAL EN RELIEVE, CONFORME A PLANO - "INMUPAN-LET"</t>
  </si>
  <si>
    <t>MLEPLO000000I6</t>
  </si>
  <si>
    <t>LOGOTIPO ASUR GATE PUERTA A5 DIMENSIONES SEGUN EL PLANO, AZUL PMS 2748, MARCA 3M SCOTCHCAL, LINEA 3650-37 (SAPPHIRE BLUE) RECORTE DE VINIL - "ASULO8071A5"</t>
  </si>
  <si>
    <t>MLEPLO000000J0</t>
  </si>
  <si>
    <t>LOGOTIPO ASUR GATE PUERTA A6 DIMENSIONES SEGUN EL PLANO, AZUL PMS 2748, MARCA 3M SCOTCHCAL, LINEA 3650-37 (SAPPHIRE BLUE) RECORTE DE VINIL - "ASULO8071A6"</t>
  </si>
  <si>
    <t>MLEPLO000000J1</t>
  </si>
  <si>
    <t>LOGOTIPO ASUR GATE PUERTA A7 DIMENSIONES SEGUN EL PLANO, AZUL PMS 2748, MARCA 3M SCOTCHCAL, LINEA 3650-37 (SAPPHIRE BLUE) RECORTE DE VINIL - "ASULO8071A7"</t>
  </si>
  <si>
    <t>MLEPLO000000J2</t>
  </si>
  <si>
    <t>LOGOTIPO ASUR GATE PUERTA A8 DIMENSIONES SEGUN EL PLANO, AZUL PMS 2748, MARCA 3M SCOTCHCAL, LINEA 3650-37 (SAPPHIRE BLUE) RECORTE DE VINIL - "ASULO8071A8"</t>
  </si>
  <si>
    <t>MLEPLO000000J3</t>
  </si>
  <si>
    <t>LOGOTIPO ASUR GATE PUERTA A9 DIMENSIONES SEGUN EL PLANO, AZUL PMS 2748, MARCA 3M SCOTCHCAL, LINEA 3650-37 (SAPPHIRE BLUE) RECORTE DE VINIL - "ASULO8071A9"</t>
  </si>
  <si>
    <t>MLEPLO000000I7</t>
  </si>
  <si>
    <t>LOGOTIPO ASUR GATE PUERTA B5/B6 DIMENSIONES SEGUN EL PLANO, AZUL PMS 2748, MARCA 3M SCOTCHCAL, LINEA 3650-37 (SAPPHIRE BLUE) RECORTE DE VINIL - "ASULO8371B5B6"</t>
  </si>
  <si>
    <t>MLEPLO000000I8</t>
  </si>
  <si>
    <t>LOGOTIPO ASUR GATE PUERTA B7/B8 DIMENSIONES SEGUN EL PLANO, AZUL PMS 2748, MARCA 3M SCOTCHCAL, LINEA 3650-37 (SAPPHIRE BLUE) RECORTE DE VINIL - "ASULO8371B7B8"</t>
  </si>
  <si>
    <t>MLEPLO000000J4</t>
  </si>
  <si>
    <t>LOGOTIPO ASUR GATE PUERTA B9/B10 DIMENSIONES SEGUN EL PLANO, AZUL PMS 2748, MARCA 3M SCOTCHCAL, LINEA 3650-37 (SAPPHIRE BLUE) RECORTE DE VINIL - "ASULO8371B9B10"</t>
  </si>
  <si>
    <t>MLEPLO000000I9</t>
  </si>
  <si>
    <t>LOGOTIPO ASUR GATE PUERTA C22 DIMENSIONES SEGUN EL PLANO, AZUL PMS 2748, MARCA 3M SCOTCHCAL, LINEA 3650-37 (SAPPHIRE BLUE) RECORTE DE VINIL - "ASULO8671C22"</t>
  </si>
  <si>
    <t>MLEPLO000000I5</t>
  </si>
  <si>
    <t>LOGOTIPO ASUR GATE PUERTA C9 DIMENSIONES SEGUN EL PLANO, AZUL PMS 2748, MARCA 3M SCOTCHCAL, LINEA 3650-37 (SAPPHIRE BLUE) RECORTE DE VINIL - "ASULO16771C9"</t>
  </si>
  <si>
    <t>MLEPLO00D40033</t>
  </si>
  <si>
    <t>LOGOTIPO DE 1020 X 515 mm EN ACRILICO TRASLUCIDO Z2 ESPESOR 3 mm CON ROTULO DE VINIL CON LEYENDA "BANCOS" Y LOGO WALMART EN COLOR AZUL CLARO PANTONE 2995 Y LEYENDA "WALMART" EN COLOR AZUL OSCURO PANTONE 2935 POR LA PARTE POSTERIOR CON 4 BARRENOS Ø 5/16"</t>
  </si>
  <si>
    <t>MLEPLO00D30032</t>
  </si>
  <si>
    <t>LOGOTIPO DE 350 X 120 mm  EN ACRILICO CRISTAL ESPESOR 3 mm CON LETRAS EN RELIEVE SOBREPUESTO DE TROVICEL ESPESOR 6 mm COLOR NEGRO Y ROTULO DE VINIL CON LEYENDA "CAJA" EN COLOR AZUL OSCURO PANTONE 2935 POR LA PARTE POSTERIOR CON 2 BARRENOS Ø 1/4"  ESQUINA</t>
  </si>
  <si>
    <t>MLEPLO01H500H2</t>
  </si>
  <si>
    <t>LOGOTIPO PENSIONISSSTE DE 300 X 270 mm  EN RECORTE DE VINIL DORADO INSTITUCIONAL SEGUN PLANO - "GBEXC8050-LOG"</t>
  </si>
  <si>
    <t>MLEALN0306O800</t>
  </si>
  <si>
    <t>LONA 13OZ FRONT BLANCA DE 3990 X 1000 X 15 mm MATERIAL PARA IMPRESION O APLICACION EN CORTE DE VINIL  - "WALPORPAN4-LON"</t>
  </si>
  <si>
    <t>MLEALN0303O800</t>
  </si>
  <si>
    <t>LONA 13OZ FRONT BLANCA DE 4990 X 1000 X 15 mm MATERIAL PARA IMPRESION O APLICACION EN CORTE DE VINIL  - "WALPORPAN5-LON"</t>
  </si>
  <si>
    <t>MLEALN0304O800</t>
  </si>
  <si>
    <t>LONA 13OZ FRONT BLANCA DE 5990 X 1000 X 15 mm MATERIAL PARA IMPRESION O APLICACION EN CORTE DE VINIL  - "WALPORPAN6-LON"</t>
  </si>
  <si>
    <t>MLEALN0305O800</t>
  </si>
  <si>
    <t>LONA 13OZ FRONT BLANCA DE 6990 X 1000 X 15 mm MATERIAL PARA IMPRESION O APLICACION EN CORTE DE VINIL  - "WALPORPAN7-LON"</t>
  </si>
  <si>
    <t>MLEALN0308O800</t>
  </si>
  <si>
    <t>LONA 13OZ FRONT BLANCA DE 7791 X 737 X 15 mm MATERIAL PARA IMPRESION O APLICACION EN CORTE DE VINIL  - "WALPORPAN81P-LON"</t>
  </si>
  <si>
    <t>MLEALN0101K1D2</t>
  </si>
  <si>
    <t>LONA ALTA RESISTENCIA CALIBRE 8 100% ALGODON CON TRATAMIENTO DE GOMA EN UNIONES, REFORZADA EN LA PARTE SUPERIOR CON SOLAPAS Y COSTURA DOBLE CON 32 OJILLOS Ø 1/4" DE ALUMINIO EN LA PARTE SUPERIOR Y 8 EN LA PARTE INFERIOR COLOR NATURAL -- LDPC105</t>
  </si>
  <si>
    <t>MLEALN0202O400</t>
  </si>
  <si>
    <t>LONA PANAGRAPHICS BLANCA DE 1.20 X 15 metros ESPESOR DE 0.55 mm  - "LONAPANA12015"</t>
  </si>
  <si>
    <t>MIIQDI20000000</t>
  </si>
  <si>
    <t>LUBER SOLUBLE CORTA METAL 19 LITROS    - "LUSOCM19"</t>
  </si>
  <si>
    <t>MIMCLU00030000</t>
  </si>
  <si>
    <t>LUBRICANTE  LPS1   -- LUBLPS1 --</t>
  </si>
  <si>
    <t>MIIPLU00020100</t>
  </si>
  <si>
    <t>LUBRICANTE  SYG 925 DISULFURO DE MOLIBDENO BASE AGUA  -- GI12158 --</t>
  </si>
  <si>
    <t>MIIPLUCS040001</t>
  </si>
  <si>
    <t>LUBRICANTE DE CAPA SECA MICRON MOLY (AEROSOL)  CODIGO M900-SP -- LBCSM900 --</t>
  </si>
  <si>
    <t>MIIPLUWD010000</t>
  </si>
  <si>
    <t>LUBRICANTE WD40 PRESENTACION 311 g   -- WD40 --</t>
  </si>
  <si>
    <t>MBAELC29670016</t>
  </si>
  <si>
    <t>LUMINARIO COMPLETO PARA EMPOTRAR MARCA CONSTRULITA MODELO TEND  COLOR BLANCO - ""GI14432"""</t>
  </si>
  <si>
    <t>MVLELL39A20033</t>
  </si>
  <si>
    <t>LUMINARIO ELECTRONICO CON CUBIERTA 20 WATT (CODIGO 031 - FLCD - 20W/65) MODELO PIACENZA I BLANCO 6500 °K MARCA TECNOLITE  CON APAGADOR</t>
  </si>
  <si>
    <t>MVLELL01010060</t>
  </si>
  <si>
    <t>LUMINARIO ELECTRONICO FLATED DE 5 WATT - 127 / 220 VOLT  SIN EXTRUIDO CON TOMA CORRIENTE DE LONGITUD 2.0 m - "LUFD5WE2"</t>
  </si>
  <si>
    <t>MIMCLUML000100</t>
  </si>
  <si>
    <t>LUMINARIO MEGALUX No. PARTE 5612 MARCA DURO TEST - LUMG5612</t>
  </si>
  <si>
    <t>MIIPMNSS060000</t>
  </si>
  <si>
    <t>MACHUELO ACERO AL CARBON Ø 1/2" CON 13 HILOS   -- MS12 --</t>
  </si>
  <si>
    <t>MIIPMNSS060002</t>
  </si>
  <si>
    <t>MACHUELO ACERO AL CARBON Ø 1/2" CON 13 HILOS  (JUEGO) -- MS1213J  --</t>
  </si>
  <si>
    <t>MIIPMNSS060102</t>
  </si>
  <si>
    <t>MACHUELO ACERO AL CARBON Ø 1/2" CON 13 HILOS TIPO STDW (JUEGO) -- MS12STDW13 --</t>
  </si>
  <si>
    <t>MIIPMNSS300002</t>
  </si>
  <si>
    <t>MACHUELO ACERO AL CARBON Ø 1/2" CON 20 HILOS  (JUEGO) -- MS1220J  --</t>
  </si>
  <si>
    <t>MIIPMNSS070000</t>
  </si>
  <si>
    <t>MACHUELO ACERO AL CARBON Ø 1/4" CON 20 HILOS SEMICONICO   -- MS14 --</t>
  </si>
  <si>
    <t>MIIPMNSS330002</t>
  </si>
  <si>
    <t>MACHUELO ACERO AL CARBON Ø 3/16" CON 24 HILOS  (JUEGO) -- MS31624J  --</t>
  </si>
  <si>
    <t>MIIPMNSS080000</t>
  </si>
  <si>
    <t>MACHUELO ACERO AL CARBON Ø 3/16" CON 24 HILOS RECTO UNC   -- MS316 --</t>
  </si>
  <si>
    <t>MIIPMNSS320002</t>
  </si>
  <si>
    <t>MACHUELO ACERO AL CARBON Ø 3/16" CON 32 HILOS  (JUEGO) -- MS31632J  --</t>
  </si>
  <si>
    <t>MIIPMNSS310002</t>
  </si>
  <si>
    <t>MACHUELO ACERO AL CARBON Ø 3/8" CON 16 HILOS  (JUEGO) -- MS3816J  --</t>
  </si>
  <si>
    <t>MIIPMNSS090000</t>
  </si>
  <si>
    <t>MACHUELO ACERO AL CARBON Ø 3/8" CON 24 HILOS  (JUEGO) -- MS3824J --</t>
  </si>
  <si>
    <t>MIIPMNSS100000</t>
  </si>
  <si>
    <t>MACHUELO ACERO AL CARBON Ø 5/16" CON 24 HILOS SEMICONICO   -- GI12169 --</t>
  </si>
  <si>
    <t>MIMCMHFR040000</t>
  </si>
  <si>
    <t>MACHUELO FORMADOR Ø 1/4" CON 20 HILOS UNC   -- MSF1420UNC --</t>
  </si>
  <si>
    <t>MIIPMAFD452000</t>
  </si>
  <si>
    <t>MACHUELO PARA FLOW DRILL Ø 3/8" (3/8-16 UNC )  -- GI11151 --</t>
  </si>
  <si>
    <t>MIIPMHRE020000</t>
  </si>
  <si>
    <t>MACHUELO RECTO Ø 1/4" 20 HILOS   -- MS14 --</t>
  </si>
  <si>
    <t>MIIPMHRE010000</t>
  </si>
  <si>
    <t>MACHUELO RECTO Ø 1/8" 40 HILOS   -- MS18 --</t>
  </si>
  <si>
    <t>MIIPMHRE150000</t>
  </si>
  <si>
    <t>MACHUELO RECTO Ø 10 mm PASO  1.50   -- MAR1015 --</t>
  </si>
  <si>
    <t>MIIPMHRE030000</t>
  </si>
  <si>
    <t>MACHUELO RECTO Ø 3/8" 16 HILOS   -- MS38 --</t>
  </si>
  <si>
    <t>MIIPMHRE120000</t>
  </si>
  <si>
    <t>MACHUELO RECTO Ø 4 mm PASO  0.70   -- MARM47 --</t>
  </si>
  <si>
    <t>MIIPMHRE130000</t>
  </si>
  <si>
    <t>MACHUELO RECTO Ø 6 mm PASO  1.00   -- MARM61 --</t>
  </si>
  <si>
    <t>MIIPMHRE140000</t>
  </si>
  <si>
    <t>MACHUELO RECTO Ø 8 mm PASO  1.25   -- MARM812 --</t>
  </si>
  <si>
    <t>MVLMMR01012759</t>
  </si>
  <si>
    <t>MADERA DE ENCINO ROJO DE 8'' X 8' ESPESOR 1'' ESTUFADA DE  CALIDAD #1  O  FAS,  CEPILLADA 2 CARAS -- MEB1FAS8825</t>
  </si>
  <si>
    <t>MVLMMR01012659</t>
  </si>
  <si>
    <t>MADERA DE ENCINO ROJO DE 8'' X 8' ESPESOR 2'' ESTUFADA DE  CALIDAD #1  O  FAS,  CEPILLADA 2 CARAS - "MEB1FAS882"</t>
  </si>
  <si>
    <t>MLEMMR01013459</t>
  </si>
  <si>
    <t>MADERA DE ENCINO ROJO DE 8'' X 8' ESPESOR 3/4'' ESTUFADA DE  CALIDAD #1  O  FAS,  CEPILLADA 2 CARAS - "MEB1FAS8834"</t>
  </si>
  <si>
    <t>MVLMMR03012764</t>
  </si>
  <si>
    <t>MADERA DE HAYA DE 8'' X 8' ESPESOR 1'' CALIDAD SUPERIOR CEPILLADA POR AMBAS CARAS - "MHCS1"</t>
  </si>
  <si>
    <t>MVLMMR02010661</t>
  </si>
  <si>
    <t>MADERA DE PINO DE 8'' X 8' ESPESOR 19 mm CALIDAD #1  CEPILLADA POR AMBAS CARAS - "MP1A19"</t>
  </si>
  <si>
    <t>MVLMME00010101</t>
  </si>
  <si>
    <t>MADERA DE PINO ESTUFADA  8´ X 12" X 1" CEPILLADA POR AMBAS CARAS Y EN UNO DE SUS CANTOS - "MEP125"</t>
  </si>
  <si>
    <t>MVLMMR050000E7</t>
  </si>
  <si>
    <t>MADERA PARA EMBALAJE DE 1/2" (13 mm.) DE ESPESOR, 80 mm. (8 cms.) DE ANCHO Y 2500 mm. (2.50 mts.) DE LARGO - "ME258EX"</t>
  </si>
  <si>
    <t>MVLMMS00100703</t>
  </si>
  <si>
    <t>MADERA SOLIDA  DE 1960 X 180 mm ESPESOR 25 mm EN TABLON DE PINO - ""MP1960180"""</t>
  </si>
  <si>
    <t>MVLMMS00080703</t>
  </si>
  <si>
    <t>MADERA SOLIDA  DE 2500 X 300 mm ESPESOR 25 mm EN TABLON DE PINO - ""MP30/250"""</t>
  </si>
  <si>
    <t>MVLMMS00011204</t>
  </si>
  <si>
    <t>MADERA SOLIDA  DE 3000 X 200 mm ESPESOR 32 mm EN TABLON DE BANACK - "MP20/300"</t>
  </si>
  <si>
    <t>MVLMMS00091204</t>
  </si>
  <si>
    <t>MADERA SOLIDA  DE 3050 X 300 mm ESPESOR 32 mm EN TABLON DE BANACK - ""TB305030032"""</t>
  </si>
  <si>
    <t>MVLMMS00012404</t>
  </si>
  <si>
    <t>MADERA SOLIDA  DE 3300 X 200 mm ESPESOR 20 mm EN TABLON DE BANACK - "MP20/330"</t>
  </si>
  <si>
    <t>MVLMMS00020704</t>
  </si>
  <si>
    <t>MADERA SOLIDA  DE 3300 X 200 mm ESPESOR 25 mm EN TABLON DE BANACK - "MP20/396"</t>
  </si>
  <si>
    <t>MVLMTB03000000</t>
  </si>
  <si>
    <t>MAGNETIC BOARD GL DE  1.22 X 2.44M - LAMITECH -     - "MAGB122244"</t>
  </si>
  <si>
    <t>MLERMA00146455</t>
  </si>
  <si>
    <t>MALLA  DE 4' X 10' CALIBRE 12 METAL DESPLEGADO GOTICO ROMBO C(8X16) mm - "MA41012DGR"</t>
  </si>
  <si>
    <t>MVLRMA02311707</t>
  </si>
  <si>
    <t>MALLA "A" ANCHO 1.40 m POLIESTER 100% COLOR NEGRO - "MLLA100P"</t>
  </si>
  <si>
    <t>MVLRMA00311707</t>
  </si>
  <si>
    <t>MALLA 3D  ANCHO 1.40 m POLIESTER 100% COLOR NEGRO</t>
  </si>
  <si>
    <t>MVLRMA05095039</t>
  </si>
  <si>
    <t>MALLA CRIBA ROLLO DE 910 mm ANCHO CALIBRE 24 Y ABERTURA DE 5 X 5 GALVANIZADO - "MALLACRIBA"</t>
  </si>
  <si>
    <t>MVLRMA03024431</t>
  </si>
  <si>
    <t>MALLA ELECTROSOLDADA  LARGO 1.208 mts X ANCHO 1.163 mts CALIBRE 12 Y ABERTURA DE 50 mm EN ACERO NEGRO - "ADFTWTARF-MLL"</t>
  </si>
  <si>
    <t>MVLRMA04034435</t>
  </si>
  <si>
    <t>MALLA TIPO COCOL DE 1210 X 1330 mm CALIBRE 14 Y ABERTURA DE 15 mm EN ACERO O DERECHO GALV. - "ADSBAPMFM-MAL"</t>
  </si>
  <si>
    <t>MVLRMA04054435</t>
  </si>
  <si>
    <t>MALLA TIPO COCOL DE 1249 X 1176 mm CALIBRE 12 Y ABERTURA DE 50 mm EN ACERO O DERECHO GALV. - "ADBPWFC1200-MAL"</t>
  </si>
  <si>
    <t>MVLRMA04044435</t>
  </si>
  <si>
    <t>MALLA TIPO COCOL DE 1249 X 1476 mm CALIBRE 12 Y ABERTURA DE 50 mm EN ACERO O DERECHO GALV. - "ADBPWFC1500-MAL"</t>
  </si>
  <si>
    <t>MVLRMA04084435</t>
  </si>
  <si>
    <t>MALLA TIPO COCOL DE 1249 X 446 mm CALIBRE 12 Y ABERTURA DE 50 mm EN ACERO O DERECHO GALV. - "ADSTFCWFA-MAL"</t>
  </si>
  <si>
    <t>MVLRMA04074435</t>
  </si>
  <si>
    <t>MALLA TIPO COCOL DE 426 X 1221 mm CALIBRE 14 Y ABERTURA DE 15 mm EN ACERO O DERECHO GALV. - "ADSIMIDFMF-MAL"</t>
  </si>
  <si>
    <t>MVLRMA04064435</t>
  </si>
  <si>
    <t>MALLA TIPO COCOL DE 445 X 1371 mm CALIBRE 14 Y ABERTURA DE 15 mm EN ACERO O DERECHO GALV. - "ADSECRSBMIDF-MAL"</t>
  </si>
  <si>
    <t>MIMCMACN000000</t>
  </si>
  <si>
    <t>MANDIL DE CARNAZA    -- MACA --</t>
  </si>
  <si>
    <t>MIMCMAMF010000</t>
  </si>
  <si>
    <t>MANDIL DE MEZCLLIA CON BOLSA AL FRENTE ESTANDAR DE 60 X 70 cm 14 ONZAS   -- MMF14 --</t>
  </si>
  <si>
    <t>MIMCMAMI020000</t>
  </si>
  <si>
    <t>MANDIL DE MEZCLLIA CON BOLSA INTERNA EN PECHO DE 60 X 100 Cm 14 onzas   -- MMI14 --</t>
  </si>
  <si>
    <t>MIMCMACC000000</t>
  </si>
  <si>
    <t>MANDIL PARA COCINERA    -- GI15149 --</t>
  </si>
  <si>
    <t>MVLEMC02020078</t>
  </si>
  <si>
    <t>MANEJA CABLES EN FORMA DE ESPIRAL DIAMETRO 5-7/8", LONGITUD MINIMA 7 1/2" - MAXIMA 41" MARCA MOCKETT, CLAVE WM34-90, COLOR NEGRO -- MACAWM34-90</t>
  </si>
  <si>
    <t>MIIPMNAM010001</t>
  </si>
  <si>
    <t>MANERAL AJUSTABLE PARA MACHUELO 5/32" A 1/2" ACABDO NEGRO, CON VARILLA MOLETEADA, PHASEII  CODIGO V4-410-005 -- MAM53212N --</t>
  </si>
  <si>
    <t>MIMCMNDD030000</t>
  </si>
  <si>
    <t>MANERAL PARA DADO DE 1/2"   -- MNDAD12 --</t>
  </si>
  <si>
    <t>MIMCMNDD020000</t>
  </si>
  <si>
    <t>MANERAL PARA DADO DE 3/4"   -- MNDAD34 --</t>
  </si>
  <si>
    <t>MIMCMNQC040000</t>
  </si>
  <si>
    <t>MANERAL QUEEN CHICO    -- MNQCH --</t>
  </si>
  <si>
    <t>MIMCMGCZ000000</t>
  </si>
  <si>
    <t>MANGA DE CARNAZA    -- MNCA --</t>
  </si>
  <si>
    <t>MIMCMGMZ010000</t>
  </si>
  <si>
    <t>MANGA DE MEZCLILLA DE 14 onzas UNITALLA   -- GI11939 --</t>
  </si>
  <si>
    <t>MIMCMGSG020001</t>
  </si>
  <si>
    <t>MANGA DE SEGURIDAD CON OJILLOS METALICOS  PARA RESBALAR VIDRIO -- MNSGOMRV --</t>
  </si>
  <si>
    <t>MIMCMN00000000</t>
  </si>
  <si>
    <t>MANGUERA     -- MANGUERA --</t>
  </si>
  <si>
    <t>MIMCMNAB090605</t>
  </si>
  <si>
    <t>MANGUERA ANTIABRASIVA Y ESTATICA Ø 10" PV L -40°C + 90°C MARCA SUPERFLUX -- MNAAAE10 --</t>
  </si>
  <si>
    <t>MIMCMNAB080605</t>
  </si>
  <si>
    <t>MANGUERA ANTIABRASIVA Y ESTATICA Ø 4" PV L -40°C + 90°C MARCA SUPERFLUX -- MNAAAE04 --</t>
  </si>
  <si>
    <t>MIMCMGCF000006</t>
  </si>
  <si>
    <t>MANGUERA COFLEX   PARA LAVABO -- MNCFLV --</t>
  </si>
  <si>
    <t>MIMCMGCF000007</t>
  </si>
  <si>
    <t>MANGUERA COFLEX   PARA WC DE 60 cm -- MNCFWC --</t>
  </si>
  <si>
    <t>MIMCMGCF010108</t>
  </si>
  <si>
    <t>MANGUERA COFLEX DE 55 cm ALUMINIO METALICO PARA FREGADERO -- MNCFFR55 --</t>
  </si>
  <si>
    <t>MIMCMNPF020201</t>
  </si>
  <si>
    <t>MANGUERA DE ALTA PRESION Ø 3/8" @ 250 PSI CON CUBIERTA INTERNA DE TEFLON CON CONECTOR DE Ø 3/8" LONGITUD 6.0 m COLOR NEGRO PARA PINTURA O ADHESIVO -- MF38500 --</t>
  </si>
  <si>
    <t>MIMCMNPF030201</t>
  </si>
  <si>
    <t>MANGUERA DE ALTA PRESION Ø 5/16" @ 500 PSI  CON CONECTOR DE 1/4" LONGITUD 6.0 m PARA AIRE COMPRIMIDO -- MF516500 --</t>
  </si>
  <si>
    <t>MIMCMNPF040201</t>
  </si>
  <si>
    <t>MANGUERA DE ALTA PRESION Ø EXTERIOR 6.29 mm, Ø INTERIOR 4 mm PARA LUBRICACION DE GRASA -- MAP148 --</t>
  </si>
  <si>
    <t>MIMCMNHE010100</t>
  </si>
  <si>
    <t>MANGUERA HELICOIDAL DE 6.5 X10 mm EN POLIURETANO  -- MH6510P --</t>
  </si>
  <si>
    <t>MIMCMNHR070503</t>
  </si>
  <si>
    <t>MANGUERA HELICOIDAL TIPO RESORTE RETRACTIL CON LONGITUD DE 7 ft COLOR AZUL CIELO O NEGRO DE POLIURETANO -- GI14101 --</t>
  </si>
  <si>
    <t>MIMCMNHP000005</t>
  </si>
  <si>
    <t>MANGUERA HIDARULICA DE ALTA PRESION   CON CONEXIONES DE Ø 1" -- MNHPCN1 --</t>
  </si>
  <si>
    <t>MIMCMNNR150000</t>
  </si>
  <si>
    <t>MANGUERA NEUMATICA REFORZADA Ø 3/8" @ 300 PSI   -- MNR38300 --</t>
  </si>
  <si>
    <t>MIMCMNPG000004</t>
  </si>
  <si>
    <t>MANGUERA PARA GAS   DE ALUMINIO -- MGGASAL --</t>
  </si>
  <si>
    <t>MLEAMA70000000</t>
  </si>
  <si>
    <t>MANGUERA PARA PERMAGRIPH    - "MANPERM"</t>
  </si>
  <si>
    <t>MPPAMA47550007</t>
  </si>
  <si>
    <t>MANGUERA PARED DELGADA Ø 3/16" COLOR NEGRO -- MPPN</t>
  </si>
  <si>
    <t>MIMCMNRP060400</t>
  </si>
  <si>
    <t>MANGUERA ROJA PARKER 7094 MPT Ø 3/8" ID (9.5 mm) NO CONDUCTOR ELECTRICO  -- MGRPK38 --</t>
  </si>
  <si>
    <t>MIMCMNTR090000</t>
  </si>
  <si>
    <t>MANGUERA TRAMADA Ø 2"   -- MTR02 --</t>
  </si>
  <si>
    <t>MIMCMNTR040000</t>
  </si>
  <si>
    <t>MANGUERA TRAMADA Ø 3/8"   -- MTR38 --</t>
  </si>
  <si>
    <t>MLEAMA67810000</t>
  </si>
  <si>
    <t>MANGUERA TRANSPARENTE Ø 1/2" -- GI14881</t>
  </si>
  <si>
    <t>MVLAMA67940000</t>
  </si>
  <si>
    <t>MANGUERA TRANSPARENTE Ø 3/8 CON Ø DE 5/16   - "MAN38516TR"</t>
  </si>
  <si>
    <t>MP4AMJ02020027</t>
  </si>
  <si>
    <t>MANIJA CLIO DE 1500 mm CON CERRADURA MARCA YBJ MODELO MCC150  EN ACERO INOXIDABLE - "JGTIC1500"</t>
  </si>
  <si>
    <t>MIIPMJAJ000001</t>
  </si>
  <si>
    <t>MANIJA DE AJUSTE   No DE PARTE 2F1302900 MANIGLIA MRP-M6X20 ELESA -- MJA900 --</t>
  </si>
  <si>
    <t>MLEAMJ01010027</t>
  </si>
  <si>
    <t>MANIJA TIPO "H" LONGITUD 820 mm; CON DISTANCIA ENTRE CENTROS DE BARRENO DE 520 mm CLAVE YMH082BS EN TUBO Ø 1"   EN ACERO INOXIDABLE - "MAH182I"</t>
  </si>
  <si>
    <t>MLEAMJ0303000P</t>
  </si>
  <si>
    <t>MANIVELA CON CUERDA DE 5/8, ESFERA DE 38 MM DE DIAMETRO, REDONDO PULIDO DE 3/8 Y SEGURO EXTERIOR  SOLDADA SEGUN PROPUESTA DETALLADA, CON 2 RONDANAS PLANAS DE 3/8" Y 1 ANILLO DE RETENCION - "ITMPCS-MA"</t>
  </si>
  <si>
    <t>MIMCMVWC000000</t>
  </si>
  <si>
    <t>MANIVELA METALICA PARA W.C.    -- GI12658 --</t>
  </si>
  <si>
    <t>MIMCMMPC010100</t>
  </si>
  <si>
    <t>MANOMETRO DE PARED CON CARATULA DE CRISTAL PARA 10 bar / 140 psi MARCA MBP  -- MAPC140PSI --</t>
  </si>
  <si>
    <t>MIMCMMPA020200</t>
  </si>
  <si>
    <t>MANOMETRO PARA AIRE DE 0 - 10 Kg/cm² CON ENTRADA POSTERIOR DE 1/8" NPT  -- MAR1018NP --</t>
  </si>
  <si>
    <t>MIMCMMEC000000</t>
  </si>
  <si>
    <t>MANOMETRO PARA EQUIPO CAMOZZI    -- GI12644 --</t>
  </si>
  <si>
    <t>MIIPMT00000100</t>
  </si>
  <si>
    <t>MANTECA   MARCA INCA  -- GI14002 --</t>
  </si>
  <si>
    <t>MLEMMQ010006M8</t>
  </si>
  <si>
    <t>MAQUILA DE CORTE DE LOGOTIPO TELCEL DE 158 X 727 mm EN MDF CON UNA CARA EN MELAMINA DURABLE BLANCO Y UNA CARA EN LAMINADO PLASTICO GREEN LAM WENGUE SUPREME 1037-30  ESPESOR 19 mm CORTE EN CARA WENGUE - "TELIVIHLF-RES"</t>
  </si>
  <si>
    <t>MVLSMQ010000M8</t>
  </si>
  <si>
    <t>MAQUILA DE CROMADO ACABADO ESPEJO   DE CANAL INFERIOR DE 2310 X 68 X 52 mm EN LAMINA NEGRA CAL. 18 - "LRMWUS-CAIN"</t>
  </si>
  <si>
    <t>MVLSMQ010000M9</t>
  </si>
  <si>
    <t>MAQUILA DE CROMADO ACABADO ESPEJO   DE CANAL LATERAL DE 2163 X 68 X 40 mm EN LAMINA NEGRA CAL. 18 - "LRMWUS-CAL"</t>
  </si>
  <si>
    <t>MVLSMQ010000N0</t>
  </si>
  <si>
    <t>MAQUILA DE CROMADO ACABADO ESPEJO   DE CANAL SUPERIOR DE 2310 X 68 X 52 mm EN LAMINA NEGRA CAL. 18 - "LRMWUS-CASU"</t>
  </si>
  <si>
    <t>MLESMQ10220000</t>
  </si>
  <si>
    <t>MAQUILA DE CROMADO ESTRUCTURA PARA PATA LATERAL DE 155 X 650 X 462 mm   - "ISSSEPIL15-PA3"</t>
  </si>
  <si>
    <t>MLESMQ09210000</t>
  </si>
  <si>
    <t>MAQUILA DE CROMADO PARA ESTRUCTURA DE PATA DERECHA DE 182 X 700 X 878 mm   - "ISSSEPIL15-PA2"</t>
  </si>
  <si>
    <t>MLESMQ07200000</t>
  </si>
  <si>
    <t>MAQUILA DE CROMADO PARA ESTRUCTURA PATA IZQUIERDA DE 155 X 700 X 772 mm   - "ISSSEPIL15-PA"</t>
  </si>
  <si>
    <t>MLESMQ0613009B</t>
  </si>
  <si>
    <t>MAQUILA DE CROMADO PARA PATA OVALADA DE 70 X 312 X 19 mm  FABRICADO DE TUBULAR Y LAMINA SEGUN PLANO - "BBVAMC120-MPA"</t>
  </si>
  <si>
    <t>MLESMQ0612009B</t>
  </si>
  <si>
    <t>MAQUILA DE CROMADO PARA TRAVESAÑO DE 1150 X 85 X 27 mm  FABRICADO DE TUBULAR Y LAMINA SEGUN PLANO - "BBVAMC120-MTRA"</t>
  </si>
  <si>
    <t>MLESMQ11240000</t>
  </si>
  <si>
    <t>MAQUILA DE CROMADO PARA TUBULAR CON BARRENOS DE 1454 X 25 X 25 mm   - "ISSSEPIL15-T12"</t>
  </si>
  <si>
    <t>MLESMQ11230000</t>
  </si>
  <si>
    <t>MAQUILA DE CROMADO PARA TUBULAR CON BARRENOS DE 725 X 25 X 25 mm   - "ISSSEPIL15-T40"</t>
  </si>
  <si>
    <t>MLESMQ12240000</t>
  </si>
  <si>
    <t>MAQUILA DE CROMADO PARA TUBULAR CON CUERDAS DE 1454 X 25 X 25 mm   - "ISSSEPIL15-T8"</t>
  </si>
  <si>
    <t>MLESMQ12230000</t>
  </si>
  <si>
    <t>MAQUILA DE CROMADO PARA TUBULAR CON CUERDAS DE 725 X 25 X 25 mm   - "ISSSEPIL15-T41"</t>
  </si>
  <si>
    <t>MLESTB001100U6</t>
  </si>
  <si>
    <t>MAQUILA DE TUBO  DE 1491 X 172 mm  EN TUBO REDONDO DE 2" CAL 16 ACERO INOXIDABLE CON DOBLEZ A 90°, SEGUN PLANO - ASUMDM-TR1</t>
  </si>
  <si>
    <t>MLESMQ0516031B</t>
  </si>
  <si>
    <t>MAQUILA DE TUBO REDONDO DE 2" DE 1177 X 86 mm CALIBRE 18 EN ACERO INOXIDABLE, ROLADO SEGUN PLANO - "ASMCU5-TS1C"</t>
  </si>
  <si>
    <t>MLESMQ0517031B</t>
  </si>
  <si>
    <t>MAQUILA DE TUBO REDONDO DE 2" DE 1200 X 87 mm CALIBRE 18 EN ACERO INOXIDABLE, ROLADO SEGUN PLANO - "ASMCU5-TS2C"</t>
  </si>
  <si>
    <t>MLESMQ0518031B</t>
  </si>
  <si>
    <t>MAQUILA DE TUBO REDONDO DE 2" DE 1479 X 109 mm CALIBRE 18 EN ACERO INOXIDABLE, ROLADO SEGUN PLANO - "ASMCU5-TS4C"</t>
  </si>
  <si>
    <t>MLESMQ0507031A</t>
  </si>
  <si>
    <t>MAQUILA DE TUBO REDONDO DE 2" DE 2768 X 118 mm CALIBRE 16 EN ACERO INOXIDABLE, CON DOBLECES A 90° SEGUN PLANO - "ASUMOCAD284-SOT1L"</t>
  </si>
  <si>
    <t>MLESMQ0508031A</t>
  </si>
  <si>
    <t>MAQUILA DE TUBO REDONDO DE 2" DE 2768 X 87 mm CALIBRE 16 EN ACERO INOXIDABLE, CON DOBLECES A 90° SEGUN PLANO - "ASUMOCAD284-SOT2L"</t>
  </si>
  <si>
    <t>MLESMQ0514031B</t>
  </si>
  <si>
    <t>MAQUILA DE TUBO REDONDO DE 2" DE 620 X 60 mm CALIBRE 18 EN ACERO INOXIDABLE, ROLADO SEGUN PLANO - "ASMCU225-TS3C"</t>
  </si>
  <si>
    <t>MLESMQ0509031A</t>
  </si>
  <si>
    <t>MAQUILA DE TUBO REDONDO DE 2" DE 720 X 87 mm CALIBRE 16 EN ACERO INOXIDABLE, CON DOBLECES A 90° SEGUN PLANO - "ASUMOV-P83TU"</t>
  </si>
  <si>
    <t>MLESMQ0515031B</t>
  </si>
  <si>
    <t>MAQUILA DE TUBO REDONDO DE 2" DE1854 X 139 mm CALIBRE 18 EN ACERO INOXIDABLE, ROLADO SEGUN PLANO - "ASMCU225-TS2C"</t>
  </si>
  <si>
    <t>MVLSTL000000R1</t>
  </si>
  <si>
    <t>MAQUILA DE TUBULAR DE 1/2" PIEZA DE 648 X 108 mm EN TUBO REDONDO CAL 18 CON DOBLEZ A 90° Y 4 PERFORACIONES DE 5 mm, SEGUN PLANO - "DIKTBA21A-1"</t>
  </si>
  <si>
    <t>MLESMQ030102T4</t>
  </si>
  <si>
    <t>MAQUILA DE TUBULAR DE 3/4" PIEZA DE 408 X 768 X 529 mm CALIBRE 14 EN TUBO REDONDO CON DOBLEZ A 90° SEGUN PLANO "EPSCBX3502PLY-CMAN01", SIN GOLPES , MARCAS Y RAYADURAS - "EPSCBX3502PLY-CMAN01"</t>
  </si>
  <si>
    <t>MLESMQ030202T5</t>
  </si>
  <si>
    <t>MAQUILA DE TUBULAR DE 3/4" PIEZA DE 441 X 757 X 692 mm CALIBRE 14 EN TUBO REDONDO CON DOBLEZ A 90° SEGUN PLANO " EPSCBX3502-CMAN01", SIN GOLPES, MARCAS Y RAYADURAS - "EPSCBX3502-CMAN01"</t>
  </si>
  <si>
    <t>MVLMAB00000008</t>
  </si>
  <si>
    <t>MAQUILA PARA APLICACION DE BARNIZ</t>
  </si>
  <si>
    <t>MLEEPL0409C8G1</t>
  </si>
  <si>
    <t>MAQUILA PLACA GALVANIZADA DE 40 X 23 mm CALIBRE 24 PARA IDENTIFICACION GALVANIZADA CON 2 BARRENOS DE Ø1/8. SERIGRAFIA COLOR GRIS OXFORD CON LEYENDA PEDIDO  7200716306 Y LOGOTIPO VONHAUCKE - "TELSVH120-PLA"</t>
  </si>
  <si>
    <t>MIIPMKTP010000</t>
  </si>
  <si>
    <t>MARCADOR TINTA PERMANENTE COLOR NEGRO   -- MARTPNG --</t>
  </si>
  <si>
    <t>MIIQMC03000000</t>
  </si>
  <si>
    <t>MIIQMC01000000</t>
  </si>
  <si>
    <t>MIIQMC02000000</t>
  </si>
  <si>
    <t>MVLMMC01010085</t>
  </si>
  <si>
    <t>MARCO PARA ACCESSORY WALL DE 1582 X 1000 X 150 mm  EN LACA COLOR ORANGE - "AT&amp;TAWPB-MA"</t>
  </si>
  <si>
    <t>MIMCMABL000003</t>
  </si>
  <si>
    <t>MARTILLO DE BOLA MODELO 32S MARCA SURTEK -- MABL --</t>
  </si>
  <si>
    <t>MIMCMAPL010000</t>
  </si>
  <si>
    <t>MARTILLO DE PLASTICO DEL No. 20   -- MAPL20 --</t>
  </si>
  <si>
    <t>MIIPMALM010002</t>
  </si>
  <si>
    <t>MARTILLO LAMINERO DE 13" MODELO 1424 -- MALM131424 --</t>
  </si>
  <si>
    <t>MIMCMANM000002</t>
  </si>
  <si>
    <t>MARTILLO NEUMATICO   (PARA FIJAR PERFIL EN CANTO DE CUBIERTA) -- GI15165 --</t>
  </si>
  <si>
    <t>MIIPMAPD000101</t>
  </si>
  <si>
    <t>MARTILLO PERFORADOR DEMOLEDOR  MARCA BOSCH MODELO: GBH 2-28 CODIGO: 0 611 267 3G0 -- MAPD228B --</t>
  </si>
  <si>
    <t>MIIPMSPO000000</t>
  </si>
  <si>
    <t>MASCARILLA PARA POLVO TIPO CONCHA    -- MAPO --</t>
  </si>
  <si>
    <t>MIIPMSCN010000</t>
  </si>
  <si>
    <t>MASCARILLA TIPO CONCHA 2800 N95 MOLDEX   -- MACN28N95M --</t>
  </si>
  <si>
    <t>MIEEMA00140500</t>
  </si>
  <si>
    <t>MASKING AZUL P/PINTOR 3M ANCHO 18 mm CODIGO H020586 -- MAPP3M</t>
  </si>
  <si>
    <t>MOUPMP00000000</t>
  </si>
  <si>
    <t>MATERIAL PLASTICO -- GI20001</t>
  </si>
  <si>
    <t>MVLPMP01000000</t>
  </si>
  <si>
    <t>MATERIAL PLASTICO GRIS    - "DREAM04G"</t>
  </si>
  <si>
    <t>MVLPMP02000000</t>
  </si>
  <si>
    <t>MATERIAL PLASTICO NEGRO    - "DREAM04"</t>
  </si>
  <si>
    <t>MIMCMTTQ000200</t>
  </si>
  <si>
    <t>MATRACA CON TORQUIMETRO  MARCA URREA  -- MATTQU --</t>
  </si>
  <si>
    <t>MIIPMTDC010101</t>
  </si>
  <si>
    <t>MATRACA DOBLE CUADRO M-1438-7 5/8" MARCA TRUPER (ENTRADA 1/42 - 3/8") -- MAE1438DC --</t>
  </si>
  <si>
    <t>MIMCMTRV020202</t>
  </si>
  <si>
    <t>MATRACA REVERSIBLE DE 1/2" MARCA URREA MODELO 5449 -- GI13988 --</t>
  </si>
  <si>
    <t>MIMCMTRC030203</t>
  </si>
  <si>
    <t>MATRACA REVERSIBLE DE CUADRO DE 3/8" MARCA URREA MODELO 5249Q -- GI11991 --</t>
  </si>
  <si>
    <t>MIIPMZ00010000</t>
  </si>
  <si>
    <t>MATRAZ  PARA 125 ml   -- MTZ125 --</t>
  </si>
  <si>
    <t>MIIPMZOV020200</t>
  </si>
  <si>
    <t>MATRIZ OVAL PARA ESTACION B (1/4" X 1") PARA CALIBRE 12  -- MZOVB14114 --</t>
  </si>
  <si>
    <t>MIIPMZOV030300</t>
  </si>
  <si>
    <t>MATRIZ OVAL PARA ESTACION B (1/4" X 1") PARA CALIBRE 20  -- MZOVB14120 --</t>
  </si>
  <si>
    <t>MIIPMZRC010100</t>
  </si>
  <si>
    <t>MATRIZ RECTANGULAR PARA ESTACION "D" 60 X 5 mm PARA CALIBRE 14  -- MZRCD60514 --</t>
  </si>
  <si>
    <t>MIIPMZRD050200</t>
  </si>
  <si>
    <t>MATRIZ REDONDA PARA ESTACION A (1/4") PARA CALIBRE 12  -- MZRDA1412 --</t>
  </si>
  <si>
    <t>MIIPMZRD040200</t>
  </si>
  <si>
    <t>MATRIZ REDONDA PARA ESTACION A (5/16") PARA CALIBRE 12  -- MZRDA51612 --</t>
  </si>
  <si>
    <t>MIIPMZRD020100</t>
  </si>
  <si>
    <t>MATRIZ REDONDO Ø 1/8" PARA CALIBRE 14  -- MZRD1814 --</t>
  </si>
  <si>
    <t>MMOXMZ000000D4</t>
  </si>
  <si>
    <t>MAZA    PARA MONTAJE DE VOLANTE EN BARRA REDONDA COLD ROLLED DE 2 1/2" Ø x 25mm - "MOAVC3P-MC"</t>
  </si>
  <si>
    <t>MIIPMZHU020200</t>
  </si>
  <si>
    <t>MAZO DE HULE CON MANGO DE ENCINO DE 16 onzas LONGITUD 16" MARCA SURTEK  -- GI10403 --</t>
  </si>
  <si>
    <t>MIIPMZHU010101</t>
  </si>
  <si>
    <t>MAZO DE HULE DE 24 ONZAS CON MANGO MARCA TRUPER MODELO MH-24 -- MAH24 --  --</t>
  </si>
  <si>
    <t>MVLMMD53070800</t>
  </si>
  <si>
    <t>MDF AMERICANO CON UNA CARA EN MELAMINA DURABLE GRIS HOJA 5' X 8' ESPESOR 28 mm  - "MDFA28"</t>
  </si>
  <si>
    <t>MLEMMD66010600</t>
  </si>
  <si>
    <t>MDF CON 1 CARA EN LAMINADO PLASTICO FORMICA FOG MODELO 961-58 Y 1 CARA LAMINADO PLASTICO BLANCO MT/BR (BACKER) HOJA 4' X 8' ESPESOR 19 mm  - "MDF1FOG1MTR19"</t>
  </si>
  <si>
    <t>MLEMMD66010700</t>
  </si>
  <si>
    <t>MDF CON 1 CARA EN LAMINADO PLASTICO FORMICA FOG MODELO 961-58 Y 1 CARA LAMINADO PLASTICO BLANCO MT/BR (BACKER) HOJA 4' X 8' ESPESOR 25 mm  - "MDF1FOG1MTR25"</t>
  </si>
  <si>
    <t>MLEMMD62010600</t>
  </si>
  <si>
    <t>MDF CON 1 CARA EN MELAMINA DURABLE BLANCO Y 1 CARA EN LAMINADO PLASTICO FORMICA FOG MODELO 961-58 HOJA 4' X 8' ESPESOR 19 mm  - "MDF1MB1HPF4819"</t>
  </si>
  <si>
    <t>MLEMMD62010700</t>
  </si>
  <si>
    <t>MDF CON 1 CARA EN MELAMINA DURABLE BLANCO Y 1 CARA EN LAMINADO PLASTICO FORMICA FOG MODELO 961-58 HOJA 4' X 8' ESPESOR 25 mm  - "MDF1MB1HPF4825"</t>
  </si>
  <si>
    <t>MLEMMD67010600</t>
  </si>
  <si>
    <t>MDF CON 1 CARA LAMINADO PLASTICO CINZA PP95-58 FORMICA Y 1 CARA LAMINADO PLASTICO BLANCO MT/BR (BACKER)  HOJA 4' X 8' ESPESOR 19 mm  - "MDF1CIN1MTR19"</t>
  </si>
  <si>
    <t>MLEMMD67010700</t>
  </si>
  <si>
    <t>MDF CON 1 CARA LAMINADO PLASTICO CINZA PP95-58 FORMICA Y 1 CARA LAMINADO PLASTICO BLANCO MT/BR (BACKER)  HOJA 4' X 8' ESPESOR 25 mm  - "MDF1CIN1MTR25"</t>
  </si>
  <si>
    <t>MECMMD59010600</t>
  </si>
  <si>
    <t>MDF CON 1 CARA LAMINADO PLASTICO CINZA PP95-58 FORMICA Y 1 CARA EN MELAMINA BLANCA HOJA 4' X 8' ESPESOR 19 mm  - "MDFHPCFM4819"</t>
  </si>
  <si>
    <t>MECMMD59010700</t>
  </si>
  <si>
    <t>MDF CON 1 CARA LAMINADO PLASTICO CINZA PP95-58 FORMICA Y 1 CARA EN MELAMINA BLANCA HOJA 4' X 8' ESPESOR 25 mm  - "MDFHPCFM4825"</t>
  </si>
  <si>
    <t>MECMMD58010600</t>
  </si>
  <si>
    <t>MDF CON 1 CARA LAMINADO PLASTICO NAVY BLUE Y 1 CARA EN LAMINADO PLASTICO CINZA PP95-58 FORMICA HOJA 4' X 8' ESPESOR 19 mm  - "MDFHPBMBCF4819"</t>
  </si>
  <si>
    <t>MLEMMD58010700</t>
  </si>
  <si>
    <t>MDF CON 1 CARA LAMINADO PLASTICO NAVY BLUE Y 1 CARA EN LAMINADO PLASTICO CINZA PP95-58 FORMICA HOJA 4' X 8' ESPESOR 25 mm  - "MDFHPBMBCF4825"</t>
  </si>
  <si>
    <t>MLEMMD65010500</t>
  </si>
  <si>
    <t>MDF CON 2 CARAS EN LAMINADO PLASTICO LOW LINE 7998K-18 RALPH WILSON HOJA 4' X 8' ESPESOR 16 mm  - "MDF2CLPLL4816"</t>
  </si>
  <si>
    <t>MLEMMD61010600</t>
  </si>
  <si>
    <t>MDF CON 2 CARAS LAMINADO PLASTICO FORMICA FOG MODELO 961-58 HOJA 4' X 8' ESPESOR 19 mm  - "MDF2HPF4819"</t>
  </si>
  <si>
    <t>MLEMMD61010700</t>
  </si>
  <si>
    <t>MDF CON 2 CARAS LAMINADO PLASTICO FORMICA FOG MODELO 961-58 HOJA 4' X 8' ESPESOR 25 mm  - "MDF2HPF4825"</t>
  </si>
  <si>
    <t>MLEMMD60010600</t>
  </si>
  <si>
    <t>MDF CON 2 CARAS LAMINADO PLASTICO CINZA PP95-58 FORMICA HOJA 4' X 8' ESPESOR 19 mm  - "MDF2HPCF4819"</t>
  </si>
  <si>
    <t>MLEMMD55010600</t>
  </si>
  <si>
    <t>MDF CON DOS CARAS EN LAMINADO PLASTICO GREEN LAM WENGUE SUPREME 1037-30 HOJA 4' X 8' ESPESOR 19 mm  - "MDF192C1037-30"</t>
  </si>
  <si>
    <t>MVLMMD03280402</t>
  </si>
  <si>
    <t>MDF CON UNA CARA EN  MELAMINA DURABLE NEGRO HOJA 4 X 8 ESPESOR 12 mm HOMOGENEO - ""MDF12H"""</t>
  </si>
  <si>
    <t>MLEMMD170104P8</t>
  </si>
  <si>
    <t>MDF CON UNA CARA EN BACKER 4' X 8' ESPESOR 12 mm Y UNA CON LAMINADO PLASTICO LOW LINE 7998K-18 RALPH WILSON - "MDF1CN48121LW"</t>
  </si>
  <si>
    <t>MLEMMD170105P8</t>
  </si>
  <si>
    <t>MDF CON UNA CARA EN BACKER HOJA 4' X 8' ESPESOR 16 mm Y UNA CON LAMINADO PLASTICO LOW LINE 7998K-18 RALPH WILSON - "MDF1CN48161LW"</t>
  </si>
  <si>
    <t>MLEMMD44011700</t>
  </si>
  <si>
    <t>MDF CON UNA CARA EN LAMINADO PLASTICO COLOR WENGUE Y UNA CARA CON BACKER BROWN 497-30 HOJA 4' X 8' ESPESOR 18 mm  - "MDF181HPW1B"</t>
  </si>
  <si>
    <t>MVLMMD18010402</t>
  </si>
  <si>
    <t>MDF CON UNA CARA EN MELAMINA DURABLE BLANCO HOJA 4' X 8' ESPESOR 12 mm HOMOGENEO - "MDF12HB"</t>
  </si>
  <si>
    <t>MVLMMD18010424</t>
  </si>
  <si>
    <t>MDF CON UNA CARA EN MELAMINA DURABLE BLANCO HOJA 4' X 8' ESPESOR 12 mm Y UNA AL NATURAL - "MDF4812NN"</t>
  </si>
  <si>
    <t>MVLMMD18010502</t>
  </si>
  <si>
    <t>MDF CON UNA CARA EN MELAMINA DURABLE BLANCO HOJA 4' X 8' ESPESOR 16 mm HOMOGENEO - "MDFDB4816H"</t>
  </si>
  <si>
    <t>MLEMMD18010524</t>
  </si>
  <si>
    <t>MDF CON UNA CARA EN MELAMINA DURABLE BLANCO HOJA 4' X 8' ESPESOR 16 mm Y UNA AL NATURAL - "MDFDB4816N"</t>
  </si>
  <si>
    <t>MVLMMD18011702</t>
  </si>
  <si>
    <t>MDF CON UNA CARA EN MELAMINA DURABLE BLANCO HOJA 4' X 8' ESPESOR 18 mm HOMOGENEO - "MDF18H"</t>
  </si>
  <si>
    <t>MVLMMD18011716</t>
  </si>
  <si>
    <t>MDF CON UNA CARA EN MELAMINA DURABLE BLANCO HOJA 4' X 8' ESPESOR 18 mm HOMOGENEO CON UNA CARA EN LAMINADO PLASTICO - "MDF18HP1"</t>
  </si>
  <si>
    <t>MVLMMD18011724</t>
  </si>
  <si>
    <t>MDF CON UNA CARA EN MELAMINA DURABLE BLANCO HOJA 4' X 8' ESPESOR 18 mm Y UNA AL NATURAL - "MDF4818BN"</t>
  </si>
  <si>
    <t>MVLMMD18010702</t>
  </si>
  <si>
    <t>MDF CON UNA CARA EN MELAMINA DURABLE BLANCO HOJA 4' X 8' ESPESOR 25 mm HOMOGENEO - "MDF25HB"</t>
  </si>
  <si>
    <t>MVLMMD18010724</t>
  </si>
  <si>
    <t>MDF CON UNA CARA EN MELAMINA DURABLE BLANCO HOJA 4' X 8' ESPESOR 25 mm Y UNA AL NATURAL - "MDF4825BN"</t>
  </si>
  <si>
    <t>MLEMMD54010600</t>
  </si>
  <si>
    <t>MDF CON UNA CARA EN MELAMINA DURABLE BLANCO Y UNA CARA EN LAMINADO PLASTICO GREEN LAM WENGUE SUPREME 1037-30 HOJA 4' X 8' ESPESOR 19 mm  - "MDF1911037-30"</t>
  </si>
  <si>
    <t>MVLMMD17010524</t>
  </si>
  <si>
    <t>MDF CON UNA CARA EN MELAMINA DURABLE NEGRA HOJA 4' X 8' ESPESOR 16 mm Y UNA AL NATURAL - "MDF4816NN"</t>
  </si>
  <si>
    <t>MVLMMD170105J3</t>
  </si>
  <si>
    <t>MDF CON UNA CARA EN MELAMINA DURABLE NEGRA HOJA 4' X 8' ESPESOR 16 mm Y UNA CON LAMINADO PLASTICO CYMISA STAINLESS STEEL ALUMINUM #796 - "MDF16CSSA"</t>
  </si>
  <si>
    <t>MVLMMD17011702</t>
  </si>
  <si>
    <t>MDF CON UNA CARA EN MELAMINA DURABLE NEGRA HOJA 4' X 8' ESPESOR 18 mm HOMOGENEO - "MDF18HN"</t>
  </si>
  <si>
    <t>MVLMMD17011724</t>
  </si>
  <si>
    <t>MDF CON UNA CARA EN MELAMINA DURABLE NEGRA HOJA 4' X 8' ESPESOR 18 mm Y UNA AL NATURAL - "MDF4818NN"</t>
  </si>
  <si>
    <t>MVLMMD17010702</t>
  </si>
  <si>
    <t>MDF CON UNA CARA EN MELAMINA DURABLE NEGRA HOJA 4' X 8' ESPESOR 25 mm HOMOGENEO - "MDF25H"</t>
  </si>
  <si>
    <t>MVLMMD17010724</t>
  </si>
  <si>
    <t>MDF CON UNA CARA EN MELAMINA DURABLE NEGRA HOJA 4' X 8' ESPESOR 25 mm Y UNA AL NATURAL - "MDF4825NN"</t>
  </si>
  <si>
    <t>MVLMMD17010816</t>
  </si>
  <si>
    <t>MDF CON UNA CARA EN MELAMINA DURABLE NEGRA HOJA 4' X 8' ESPESOR 28 mm HOMOGENEO CON UNA CARA EN LAMINADO PLASTICO - "MDF28HP1 - "</t>
  </si>
  <si>
    <t>E377</t>
  </si>
  <si>
    <t xml:space="preserve">TIPO DE MATERIAL MAPLE GLEN GREEN LAM </t>
  </si>
  <si>
    <t>E416</t>
  </si>
  <si>
    <t xml:space="preserve">TIPO DE MATERIAL NEGRO 595 </t>
  </si>
  <si>
    <t>MVLMMD17010200</t>
  </si>
  <si>
    <t>MDF CON UNA CARA EN MELAMINA DURABLE NEGRA HOJA 4' X 8' ESPESOR 5.5 mm  - "MDF55H"</t>
  </si>
  <si>
    <t>MVLMMD17010218</t>
  </si>
  <si>
    <t>MDF CON UNA CARA EN MELAMINA DURABLE NEGRA HOJA 4' X 8' ESPESOR 5.5 mm CON UNA CARA EN LAMINADO PLASTICO - "MDF55HP1"</t>
  </si>
  <si>
    <t>MVLMMD17070502</t>
  </si>
  <si>
    <t>MDF CON UNA CARA EN MELAMINA DURABLE NEGRA HOJA 5' X 8' ESPESOR 16 mm HOMOGENEO - "MDF16H58"</t>
  </si>
  <si>
    <t>MVLMMD17070802</t>
  </si>
  <si>
    <t>MDF CON UNA CARA EN MELAMINA DURABLE NEGRA HOJA 5' X 8' ESPESOR 28 mm HOMOGENEO - "MDF2858HN"</t>
  </si>
  <si>
    <t>MLEMMD03281700</t>
  </si>
  <si>
    <t>MDF CON UNA CARA EN MELAMINA NEGRA HOJA 4' X 8' ESPESOR 18 mm  - "MDF18"</t>
  </si>
  <si>
    <t>MVLMMD20011718</t>
  </si>
  <si>
    <t>MDF CON UNA CARA EN VINYL NEGRO HOJA 4' X 8' ESPESOR 18 mm CON UNA CARA EN LAMINADO PLASTICO - "MDF18HP1VN"</t>
  </si>
  <si>
    <t>E376</t>
  </si>
  <si>
    <t xml:space="preserve">TIPO DE MATERIAL WENGUE CROW 7553-60 GREEN LAM </t>
  </si>
  <si>
    <t>MLEMMD35010700</t>
  </si>
  <si>
    <t>MDF CON UNA CARA LAMINADO PLASTICO Y UNA CARA CON BACKER FENOLICO HOJA 4' X 8' ESPESOR 25 mm - "MDF25LPF"</t>
  </si>
  <si>
    <t>MVLMMD35010800</t>
  </si>
  <si>
    <t>MDF CON UNA CARA LAMINADO PLASTICO Y UNA CARA CON BACKER FENOLICO HOJA 4' X 8' ESPESOR 28 mm  - "MDF28LPF"</t>
  </si>
  <si>
    <t>MVLMMD23012800</t>
  </si>
  <si>
    <t>MDF DECORLUX DOS CARAS ACRILICO BLANCO AM1800X ALTO BRILLO HOJA 4' X 8' ESPESOR 9.5 mm  - "MDFABAM1800X"</t>
  </si>
  <si>
    <t>MVLMMD300117B5</t>
  </si>
  <si>
    <t>MDF DECORLUX UNA CARA ACRILICO BLANCO AM1800X ALTO BRILLO HOJA 4' X 8' ESPESOR 18 mm Y UNA CARA EN MELAMINA BLANCO - "MDF4818AM1800X"</t>
  </si>
  <si>
    <t>MVLMMD22011771</t>
  </si>
  <si>
    <t>MDF DECORLUX UNA CARA STAINLESS STEEL A256 ALTO BRILLO HOJA 4' X 8' ESPESOR 18 mm CON 1 CARA EN MELAMINA ANTRACITE OAK TX - "MDF4818A256AOTX"</t>
  </si>
  <si>
    <t>MVLMMD22011766</t>
  </si>
  <si>
    <t>MDF DECORLUX UNA CARA STAINLESS STEEL A256 ALTO BRILLO HOJA 4' X 8' ESPESOR 18 mm Y UNA CARA EN MELAMINA GRIS - "MDF4818A256"</t>
  </si>
  <si>
    <t>MVLMCC07020106</t>
  </si>
  <si>
    <t>MDF ENCHAPA PRECOMPUESTA DOS CARAS 4 X 8 ESPESOR DE 16mm -MDFCHP4816</t>
  </si>
  <si>
    <t>M10</t>
  </si>
  <si>
    <t xml:space="preserve">CHAPA DE MADERA ARCE DOS CARAS </t>
  </si>
  <si>
    <t>M11</t>
  </si>
  <si>
    <t xml:space="preserve">CHAPA DE MADERA EBONY FA - 326 </t>
  </si>
  <si>
    <t>M6</t>
  </si>
  <si>
    <t xml:space="preserve">CHAPA DE MADERA ALDER DOS CARAS </t>
  </si>
  <si>
    <t>M9</t>
  </si>
  <si>
    <t>M99</t>
  </si>
  <si>
    <t xml:space="preserve">CHAPA DE MADERA CHAPA DE MADERA INVENTARIABLE </t>
  </si>
  <si>
    <t>MVLMMD09010700</t>
  </si>
  <si>
    <t>MDF ENCHAPADO DOS CARAS BETA CROSS HOJA 4 X 8 ESPESOR 25 mm  - ""MDF25BCRCH"""</t>
  </si>
  <si>
    <t>MVLMMD09010600</t>
  </si>
  <si>
    <t>MDF ENCHAPADO DOS CARAS BETA EN CROSS HOJA 4' X 8' ESPESOR 19 mm  - "MDF1968CHCR"</t>
  </si>
  <si>
    <t>MVLMMD09010200</t>
  </si>
  <si>
    <t>MDF ENCHAPADO DOS CARAS BETA EN CROSS HOJA 4' X 8' ESPESOR 5.5 mm  - "MDF55CHCR"</t>
  </si>
  <si>
    <t>MVLMMD05280400</t>
  </si>
  <si>
    <t>MDF ENCHAPADO DOS CARAS HOJA 4 X 8 ESPESOR 12 mm - MDF12CH</t>
  </si>
  <si>
    <t>MVLMMD05280500</t>
  </si>
  <si>
    <t>MDF ENCHAPADO DOS CARAS HOJA 4 X 8 ESPESOR 16 mm - MDF16CH</t>
  </si>
  <si>
    <t>M1023</t>
  </si>
  <si>
    <t xml:space="preserve">CHAPA DE MADERA MAPLE NATURAL </t>
  </si>
  <si>
    <t>MVLMMD05280600</t>
  </si>
  <si>
    <t>MDF ENCHAPADO DOS CARAS HOJA 4' X 8' ESPESOR 19 mm  - "MDF19CH"</t>
  </si>
  <si>
    <t>E738</t>
  </si>
  <si>
    <t xml:space="preserve">TIPO DE MATERIAL ANTRACITE RIFT </t>
  </si>
  <si>
    <t>MVLMMD050106B0</t>
  </si>
  <si>
    <t>MDF ENCHAPADO DOS CARAS HOJA 4' X 8' ESPESOR 19 mm CON CUATRO ENCHAPADOS DIFERENTES, EN UNA CARA FRENCH WALNUT PREMIUM Y ANTRACITE RIFT DE LINEA VONHAUCKE Y EN OTRA CARA PLATINUM OAK Y NOGAL NEW YORK DE CYMISA  - "EPPCH"</t>
  </si>
  <si>
    <t>MVLMMD05280700</t>
  </si>
  <si>
    <t>MDF ENCHAPADO DOS CARAS HOJA 4 X 8 ESPESOR 25 mm - MDF25CH</t>
  </si>
  <si>
    <t>MVLMMD05010752</t>
  </si>
  <si>
    <t>MDF ENCHAPADO DOS CARAS HOJA 4' X 8' ESPESOR 25 mm CON FONDO Y ASENTADO - "MDF25CHFPA"</t>
  </si>
  <si>
    <t>MVLMMD05010800</t>
  </si>
  <si>
    <t>MDF ENCHAPADO DOS CARAS HOJA 4' X 8' ESPESOR 28 mm  - "MDF28CH"</t>
  </si>
  <si>
    <t>MVLMMD05010900</t>
  </si>
  <si>
    <t>MDF ENCHAPADO DOS CARAS HOJA 4' X 8' ESPESOR 30 mm  - "MDF30CH"</t>
  </si>
  <si>
    <t>MVLMMD05012500</t>
  </si>
  <si>
    <t>MDF ENCHAPADO DOS CARAS HOJA 4' X 8' ESPESOR 4.7 mm  - "MDF47CH"</t>
  </si>
  <si>
    <t>MVLMMD05280200</t>
  </si>
  <si>
    <t>MDF ENCHAPADO DOS CARAS HOJA 4 X 8 ESPESOR 5.5 mm - MDF6CH</t>
  </si>
  <si>
    <t>M765</t>
  </si>
  <si>
    <t>MVLMMD050102P9</t>
  </si>
  <si>
    <t>MDF ENCHAPADO DOS CARAS HOJA 4' X 8' ESPESOR 5.5 mm CON CERTIFICACION CARB PHASE II - MDF2H4855CCP</t>
  </si>
  <si>
    <t>MVLMMD05210700</t>
  </si>
  <si>
    <t>MDF ENCHAPADO DOS CARAS HOJA 5' X 10' ESPESOR 25 mm  - "MDF25510CH"</t>
  </si>
  <si>
    <t>MVLMMD05010700</t>
  </si>
  <si>
    <t>MDF ENCHAPADO DOS CARAS HOJA 6' X 8' ESPESOR 19 mm  - "MDF1968CH"</t>
  </si>
  <si>
    <t>MVLMMD05020700</t>
  </si>
  <si>
    <t>MLEMMD43010400</t>
  </si>
  <si>
    <t>MDF ENCHAPADO DOS CARAS MADERA DE NOGAL AMERICANO HOJA 4' X 8' ESPESOR 12 mm  - "MDF12CHNOA"</t>
  </si>
  <si>
    <t>MLEMMD43010500</t>
  </si>
  <si>
    <t>MDF ENCHAPADO DOS CARAS MADERA DE NOGAL AMERICANO HOJA 4' X 8' ESPESOR 16 mm  - "MDF16CHNOA"</t>
  </si>
  <si>
    <t>MLEMMD43010600</t>
  </si>
  <si>
    <t>MDF ENCHAPADO DOS CARAS MADERA DE NOGAL AMERICANO HOJA 4' X 8' ESPESOR 19 mm  - "MDF19CHNOA"</t>
  </si>
  <si>
    <t>MLEMMD43010700</t>
  </si>
  <si>
    <t>MDF ENCHAPADO DOS CARAS MADERA DE NOGAL AMERICANO HOJA 4' X 8' ESPESOR 25 mm  - "MDF25CHNOA"</t>
  </si>
  <si>
    <t>MVLMMD060117A8</t>
  </si>
  <si>
    <t>MDF ENCHAPADO UNA CARA HOJA 4' X 8' ESPESOR 18 mm ROBLE EUROPEO AHUMADO TEXTURIZADO Y TRASCARA OKUME, VEROLEGNO - "MDF1848REV"</t>
  </si>
  <si>
    <t>MVLMMD06010200</t>
  </si>
  <si>
    <t>MDF ENCHAPADO UNA CARA HOJA 4' X 8' ESPESOR 5.5 mm  - "MDF6CH1"</t>
  </si>
  <si>
    <t>MVLMMD24010595</t>
  </si>
  <si>
    <t>MDF ENCHAPADO UNA CARA ROBLE EUROPEO AHUMADO TEXTURIZADO HOJA 4' X 8' ESPESOR 16 mm Y TRASCARA OKUME, VEROLEGNO -- MDF481REAT</t>
  </si>
  <si>
    <t>MLEMMD57010400</t>
  </si>
  <si>
    <t>MDF HOMOGENEO ENCHAPADO DOS CARAS HOJA 4' X 8' ESPESOR 12 mm  - "MDFHOM4812"</t>
  </si>
  <si>
    <t>MLEMMD57010500</t>
  </si>
  <si>
    <t>MDF HOMOGENEO ENCHAPADO DOS CARAS HOJA 4' X 8' ESPESOR 16 mm  - "MDFHOM4816"</t>
  </si>
  <si>
    <t>MLEMMD57010600</t>
  </si>
  <si>
    <t>MDF HOMOGENEO ENCHAPADO DOS CARAS HOJA 4' X 8' ESPESOR 19 mm  - "MDFHOM4819"</t>
  </si>
  <si>
    <t>MLEMMD57010700</t>
  </si>
  <si>
    <t>MDF HOMOGENEO ENCHAPADO DOS CARAS HOJA 4' X 8' ESPESOR 25 mm  - "MDFHOM4825"</t>
  </si>
  <si>
    <t>MVLMMD50010500</t>
  </si>
  <si>
    <t>MDF HOMOGENEO LAMINADO PLASTICO DOS CARAS HOJA 4' X 8' ESPESOR 16 mm  - "MDFH16PH"</t>
  </si>
  <si>
    <t>MVLMMD50011700</t>
  </si>
  <si>
    <t>MDF HOMOGENEO LAMINADO PLASTICO DOS CARAS HOJA 4' X 8' ESPESOR 18 mm  - "MDFH18PH"</t>
  </si>
  <si>
    <t>MLEMMD46010600</t>
  </si>
  <si>
    <t>MDF HOMOGENEO LAMINADO PLASTICO UNA CARA WHITE SAND D403-60 RALPH WILSON Y UNA CARA EN MELAMINA BLANCA HOJA 4' X 8' ESPESOR 19 mm  - "MDFH19D403-60"</t>
  </si>
  <si>
    <t>MLEMMD46010700</t>
  </si>
  <si>
    <t>MDF HOMOGENEO LAMINADO PLASTICO UNA CARA WHITE SAND D403-60 RALPH WILSON Y UNA CARA EN MELAMINA BLANCA HOJA 4' X 8' ESPESOR 25 mm  - "MDF25D403-60H"</t>
  </si>
  <si>
    <t>MLEMMD48010500</t>
  </si>
  <si>
    <t>MDF HOMOGENEO LAMINADO PLASTICO UNA CARA WILSONART D427-60 LINEN MATTE FINISH Y UNA CARA EN MELAMINA BLANCA HOJA 4' X 8' ESPESOR 16 mm  - "MDFH16PHD427"</t>
  </si>
  <si>
    <t>MVLMMD48010600</t>
  </si>
  <si>
    <t>MDF HOMOGENEO LAMINADO PLASTICO UNA CARA WILSONART D427-60 LINEN MATTE FINISH Y UNA CARA EN MELAMINA BLANCA HOJA 4' X 8' ESPESOR 19 mm  - "MDFH19PHD427"</t>
  </si>
  <si>
    <t>MLEMMD48010700</t>
  </si>
  <si>
    <t>MDF HOMOGENEO LAMINADO PLASTICO UNA CARA WILSONART D427-60 LINEN MATTE FINISH Y UNA CARA EN MELAMINA BLANCA HOJA 4' X 8' ESPESOR 25 mm  - "MDFH25PHD427"</t>
  </si>
  <si>
    <t>MLEMMD42010600</t>
  </si>
  <si>
    <t>MDF HOMOGENEO LAMINADO PLASTICO UNA CARA WILSONART DECORATIVE METALS #L6441 (408) BRITE BRUSH STERLING Y UNA CARA EN MELAMINA BLANCA HOJA 4' X 8' ESPESOR 19 mm  - "MDFH19ME408"</t>
  </si>
  <si>
    <t>MLEMMD42010700</t>
  </si>
  <si>
    <t>MDF HOMOGENEO LAMINADO PLASTICO UNA CARA WILSONART DECORATIVE METALS #L6441 (408) BRITE BRUSH STERLING Y UNA CARA EN MELAMINA BLANCA HOJA 4' X 8' ESPESOR 25 mm  - "MDFH25ME408"</t>
  </si>
  <si>
    <t>MVLMMD45010500</t>
  </si>
  <si>
    <t>MDF HOMOGENEO LAMINADO PLASTICO UNA CARA WILSONART ELEMENTAL CONTEMPO WT-A8729-W0 NEPAL TEAK Y UNA CARA EN MELAMINA BLANCA HOJA 4' X 8' ESPESOR 16 mm  - "MDFH16W0N"</t>
  </si>
  <si>
    <t>MLEMMD45010600</t>
  </si>
  <si>
    <t>MDF HOMOGENEO LAMINADO PLASTICO UNA CARA WILSONART ELEMENTAL CONTEMPO WT-A8729-W0 NEPAL TEAK Y UNA CARA EN MELAMINA BLANCA HOJA 4' X 8' ESPESOR 19 mm  - "MDFH19W0N"</t>
  </si>
  <si>
    <t>MLEMMD45010700</t>
  </si>
  <si>
    <t>MDF HOMOGENEO LAMINADO PLASTICO UNA CARA WILSONART ELEMENTAL CONTEMPO WT-A8729-W0 NEPAL TEAK Y UNA CARA EN MELAMINA BLANCA HOJA 4' X 8' ESPESOR 25 mm  - "MDFH25W0N"</t>
  </si>
  <si>
    <t>MLEMMD51010400</t>
  </si>
  <si>
    <t>MDF HOMOGENEO MELAMINA IVORY DOS CARAS HOJA 4' X 8' ESPESOR 12 mm  - "MDFH122M"</t>
  </si>
  <si>
    <t>MLEMMD47010400</t>
  </si>
  <si>
    <t>MDF HOMOGENEO NATURAL HOJA 4' X 8' ESPESOR 12 mm  - "MDFH12N"</t>
  </si>
  <si>
    <t>MVLMMD47010500</t>
  </si>
  <si>
    <t>MDF HOMOGENEO NATURAL HOJA 4' X 8' ESPESOR 16 mm  - "MDFH16N"</t>
  </si>
  <si>
    <t>MVLMMD47010700</t>
  </si>
  <si>
    <t>MDF HOMOGENEO NATURAL HOJA 4' X 8' ESPESOR 25 mm  - "MDFH25N"</t>
  </si>
  <si>
    <t>MECMMD47010200</t>
  </si>
  <si>
    <t>MDF HOMOGENEO NATURAL HOJA 4' X 8' ESPESOR 5.5 mm  - "MDFHOMN485"</t>
  </si>
  <si>
    <t>MLEMMD47070500</t>
  </si>
  <si>
    <t>MDF HOMOGENEO NATURAL HOJA 5' X 8' ESPESOR 16 mm  - "MDFH5816"</t>
  </si>
  <si>
    <t>MLEMMD040106O9</t>
  </si>
  <si>
    <t>MDF LAMINADO PLASTICO DOS CARAS HOJA 4' X 10' ESPESOR 19 mm LAMITECH DARK STEEL 2315 - "MDFLP4819DS"</t>
  </si>
  <si>
    <t>MVLMMD04010400</t>
  </si>
  <si>
    <t>MDF LAMINADO PLASTICO DOS CARAS HOJA 4' X 8' ESPESOR 12 mm  - "MDF12HP"</t>
  </si>
  <si>
    <t>E374</t>
  </si>
  <si>
    <t xml:space="preserve">TIPO DE MATERIAL FROSTY WHITE 1113-30 GREEN LAM </t>
  </si>
  <si>
    <t>MOBMMD04011900</t>
  </si>
  <si>
    <t>MVLMMD04280500</t>
  </si>
  <si>
    <t>MDF LAMINADO PLASTICO DOS CARAS HOJA 4' X 8' ESPESOR 16 mm  - "MDF16HP"</t>
  </si>
  <si>
    <t>E379</t>
  </si>
  <si>
    <t xml:space="preserve">TIPO DE MATERIAL 927-58 FOLKSTONE MATE MARCA: FORMICA </t>
  </si>
  <si>
    <t>MLEMMD04010538</t>
  </si>
  <si>
    <t>MDF LAMINADO PLASTICO DOS CARAS HOJA 4' X 8' ESPESOR 16 mm UNA CARA CON LAMINADO PLASTICO ACABADO PEARL WHITE PW 1573-60-WA RALPH WILSON Y UNA EN FROSTY WHITE 1113-30 GREEN LAM - "MDF16HPFWRG"</t>
  </si>
  <si>
    <t>MVLMMD04010600</t>
  </si>
  <si>
    <t>MDF LAMINADO PLASTICO DOS CARAS HOJA 4' X 8' ESPESOR 19 mm  - "MDF19HP"</t>
  </si>
  <si>
    <t>E268</t>
  </si>
  <si>
    <t xml:space="preserve">TIPO DE MATERIAL GREY 1262-30 GREEN LAM </t>
  </si>
  <si>
    <t>E368</t>
  </si>
  <si>
    <t xml:space="preserve">TIPO DE MATERIAL GREY 262-30 GREEN LAM </t>
  </si>
  <si>
    <t>MVLMMD040100A2</t>
  </si>
  <si>
    <t>MDF LAMINADO PLASTICO DOS CARAS HOJA 4' X 8' ESPESOR 19 mm DE MERINO - "MDFHPMERI48"</t>
  </si>
  <si>
    <t>MLEMMD040106P0</t>
  </si>
  <si>
    <t>MDF LAMINADO PLASTICO DOS CARAS HOJA 4' X 8' ESPESOR 19 mm RALPH WILSON FASHION GREY D381-60 - "MDFLP4819FG"</t>
  </si>
  <si>
    <t>MLEMMD04010638</t>
  </si>
  <si>
    <t>MDF LAMINADO PLASTICO DOS CARAS HOJA 4' X 8' ESPESOR 19 mm UNA CARA CON LAMINADO PLASTICO ACABADO PEARL WHITE PW 1573-60-WA RALPH WILSON Y UNA EN FROSTY WHITE 1113-30 GREEN LAM - "MDF19HPFWRG"</t>
  </si>
  <si>
    <t>MVLMMD04010700</t>
  </si>
  <si>
    <t>MDF LAMINADO PLASTICO DOS CARAS HOJA 4' X 8' ESPESOR 25 mm  - "MDF25HP"</t>
  </si>
  <si>
    <t>E410</t>
  </si>
  <si>
    <t xml:space="preserve">TIPO DE MATERIAL FINISH OAK 118-58 - FORMICA </t>
  </si>
  <si>
    <t>MVLMMD040107ZZ</t>
  </si>
  <si>
    <t>MDF LAMINADO PLASTICO DOS CARAS HOJA 4' X 8' ESPESOR 25 mm GENERADO POR RECORTE - "MDF25HP"</t>
  </si>
  <si>
    <t>E366</t>
  </si>
  <si>
    <t xml:space="preserve">TIPO DE MATERIAL BLANCO 570 </t>
  </si>
  <si>
    <t>MLEMMD040107P0</t>
  </si>
  <si>
    <t>MDF LAMINADO PLASTICO DOS CARAS HOJA 4' X 8' ESPESOR 25 mm RALPH WILSON FASHION GREY D381-60 - "MDFLP4825FG"</t>
  </si>
  <si>
    <t>MVLMMD04280800</t>
  </si>
  <si>
    <t>MDF LAMINADO PLASTICO DOS CARAS HOJA 4 X 8 ESPESOR 28 mm  - ""MDF28HP"""</t>
  </si>
  <si>
    <t>E303</t>
  </si>
  <si>
    <t xml:space="preserve">TIPO DE MATERIAL WILSON LINER CEREZO SIERRA 363 </t>
  </si>
  <si>
    <t>E307</t>
  </si>
  <si>
    <t xml:space="preserve">TIPO DE MATERIAL GRIS CALIDO 591 </t>
  </si>
  <si>
    <t>E349</t>
  </si>
  <si>
    <t xml:space="preserve">TIPO DE MATERIAL VERDE ESCOCES 521 REXCEL </t>
  </si>
  <si>
    <t>MLEMMD04010838</t>
  </si>
  <si>
    <t>MDF LAMINADO PLASTICO DOS CARAS HOJA 4' X 8' ESPESOR 28 mm UNA CARA CON LAMINADO PLASTICO ACABADO PEARL WHITE PW 1573-60-WA RALPH WILSON Y UNA EN FROSTY WHITE 1113-30 GREEN LAM - "MDF28HPFWRG"</t>
  </si>
  <si>
    <t>MVLMMD04280200</t>
  </si>
  <si>
    <t>MDF LAMINADO PLASTICO DOS CARAS HOJA 4' X 8' ESPESOR 5.5 mm  - "MDF6HP"</t>
  </si>
  <si>
    <t>E308</t>
  </si>
  <si>
    <t xml:space="preserve">TIPO DE MATERIAL OYAMEL 303 </t>
  </si>
  <si>
    <t>MLEMMD28010600</t>
  </si>
  <si>
    <t>MDF LAMINADO PLASTICO UNA CARA FORMICA WHITE MAGNETIC MARKERBOARD M3091 Y UNA CARA EN MELAMINA BLANCA HOJA 4' X 8' ESPESOR 19 mm  - "MDF19M30391"</t>
  </si>
  <si>
    <t>MLEMMD26010600</t>
  </si>
  <si>
    <t>MDF LAMINADO PLASTICO UNA CARA GREENLAM 1124-30 MYSORE IVORY Y EN MELAMINA BLANCA HOJA 4' X 8' ESPESOR 19 mm  - "MDF19112430"</t>
  </si>
  <si>
    <t>MLEMMD26010700</t>
  </si>
  <si>
    <t>MDF LAMINADO PLASTICO UNA CARA GREENLAM 1124-30 MYSORE IVORY Y EN MELAMINA BLANCA HOJA 4' X 8' ESPESOR 25 mm  - "MDF25112430"</t>
  </si>
  <si>
    <t>MLEMMD33010700</t>
  </si>
  <si>
    <t>MDF LAMINADO PLASTICO UNA CARA GREENLAM CELESTIAL BLUE 292-30 Y UNA CARA EN MELAMINA BLANCA HOJA 4' X 8' ESPESOR 25 mm  - "MDF25HPGCB"</t>
  </si>
  <si>
    <t>MLEMMD31010700</t>
  </si>
  <si>
    <t>MDF LAMINADO PLASTICO UNA CARA GREENLAM DARK GREY 1261-30 Y UNA CARA EN MELAMINA BLANCA HOJA 4' X 8' ESPESOR 25 mm  - "MDF25HPGDG"</t>
  </si>
  <si>
    <t>MLEMMD32010700</t>
  </si>
  <si>
    <t>MDF LAMINADO PLASTICO UNA CARA GREENLAM PEARL GREY 1275-30 Y UNA CARA EN MELAMINA BLANCA HOJA 4' X 8' ESPESOR 25 mm  - "MDF25HPGPG"</t>
  </si>
  <si>
    <t>MVLMMD10010402</t>
  </si>
  <si>
    <t>MDF LAMINADO PLASTICO UNA CARA HOJA 4' X 8' ESPESOR 12 mm HOMOGENEO - "MDF12HP1H"</t>
  </si>
  <si>
    <t>E309</t>
  </si>
  <si>
    <t xml:space="preserve">TIPO DE MATERIAL PIEL BLANCA 829 </t>
  </si>
  <si>
    <t>E384</t>
  </si>
  <si>
    <t xml:space="preserve">TIPO DE MATERIAL WHITE 101-30 GREEN LAM </t>
  </si>
  <si>
    <t>MVLMMD100105A0</t>
  </si>
  <si>
    <t>MDF LAMINADO PLASTICO UNA CARA HOJA 4' X 8' ESPESOR 16 mm ACABADO 16 CASUAL RUSTIC NEGRO MATE RALPH WILSON Y UNA CARA EN MELAMINA NEGRA - "MDF16CARUN"</t>
  </si>
  <si>
    <t>MVLMMD10010524</t>
  </si>
  <si>
    <t>MDF LAMINADO PLASTICO UNA CARA HOJA 4' X 8' ESPESOR 16 mm Y UNA AL NATURAL - "MDF16HP1"</t>
  </si>
  <si>
    <t>MVLMMD10011778</t>
  </si>
  <si>
    <t>MDF LAMINADO PLASTICO UNA CARA HOJA 4' X 8' ESPESOR 18 mm CON LAMINADO PLASTICO GREENLAM ORNATE PRUNE (GWE5054) Y 1  CARA  EN MELAMINA DURABLE BLANCA - "MDF18HPG1MB"</t>
  </si>
  <si>
    <t>MVLMMD10011745</t>
  </si>
  <si>
    <t>MDF LAMINADO PLASTICO UNA CARA HOJA 4' X 8' ESPESOR 18 mm Y UNA CARA EN MELAMINA DURABLE BLANCA - "MDF18HP1MB"</t>
  </si>
  <si>
    <t>MVLMMD10010600</t>
  </si>
  <si>
    <t>MDF LAMINADO PLASTICO UNA CARA HOJA 4' X 8' ESPESOR 19 mm  - "MDF19HP1N"</t>
  </si>
  <si>
    <t>E380</t>
  </si>
  <si>
    <t xml:space="preserve">TIPO DE MATERIAL 961-58 FOG MATE MARCA: FORMICA </t>
  </si>
  <si>
    <t>E382</t>
  </si>
  <si>
    <t xml:space="preserve">TIPO DE MATERIAL CITRUS ORANGE MATE MARCA: FORMICA </t>
  </si>
  <si>
    <t>E709</t>
  </si>
  <si>
    <t xml:space="preserve">TIPO DE MATERIAL WALNUT </t>
  </si>
  <si>
    <t>MVLMMD10010845</t>
  </si>
  <si>
    <t>MDF LAMINADO PLASTICO UNA CARA HOJA 4' X 8' ESPESOR 28 mm Y UNA CARA EN MELAMINA DURABLE BLANCA - "MDF28HP1MB"</t>
  </si>
  <si>
    <t>MVLMMD10010843</t>
  </si>
  <si>
    <t>MDF LAMINADO PLASTICO UNA CARA HOJA 4' X 8' ESPESOR 28 mm Y UNA CARA EN MELAMINA DURABLE NEGRA - "MDF28HP1M"</t>
  </si>
  <si>
    <t>MVLMMD10280200</t>
  </si>
  <si>
    <t>MDF LAMINADO PLASTICO UNA CARA HOJA 4' X 8' ESPESOR 5.5 mm</t>
  </si>
  <si>
    <t>E408</t>
  </si>
  <si>
    <t>MLEMMD30010600</t>
  </si>
  <si>
    <t>MDF LAMINADO PLASTICO UNA CARA R046 RAPHIA FA POLYREY Y UNA CARA EN MELAMINA BLANCA HOJA 4' X 8' ESPESOR 19 mm  - "MDF19R046"</t>
  </si>
  <si>
    <t>MLEMMD39010600</t>
  </si>
  <si>
    <t>MDF LAMINADO PLASTICO UNA CARA WHITE SAND D403-60 RALPH WILSON Y UNA CARA EN MELAMINA BLANCA HOJA 4' X 8' ESPESOR 19 mm  - "MDF19D403-60"</t>
  </si>
  <si>
    <t>MLEMMD39010700</t>
  </si>
  <si>
    <t>MDF LAMINADO PLASTICO UNA CARA WHITE SAND D403-60 RALPH WILSON Y UNA CARA EN MELAMINA BLANCA HOJA 4' X 8' ESPESOR 25 mm  - "MDF25D403-60"</t>
  </si>
  <si>
    <t>MLEMMD36010500</t>
  </si>
  <si>
    <t>MDF LAMINADO PLASTICO UNA CARA WILSONART D427-60 LINEN MATTE FINISH Y UNA CARA EN MELAMINA BLANCA HOJA 4' X 8' ESPESOR 16 mm  - "MDF16FD27"</t>
  </si>
  <si>
    <t>MLEMMD36010600</t>
  </si>
  <si>
    <t>MDF LAMINADO PLASTICO UNA CARA WILSONART D427-60 LINEN MATTE FINISH Y UNA CARA EN MELAMINA BLANCA HOJA 4' X 8' ESPESOR 19 mm  - "MDF19PHD427"</t>
  </si>
  <si>
    <t>MLEMMD27010600</t>
  </si>
  <si>
    <t>MDF LAMINADO PLASTICO UNA CARA WILSONART DECORATIVE METALS #L6441 (408) BRITE BRUSH STERLING Y UNA CARA EN MELAMINA BLANCA HOJA 4' X 8' ESPESOR 19 mm  - "MDF19ME408"</t>
  </si>
  <si>
    <t>MLEMMD25010600</t>
  </si>
  <si>
    <t>MDF LAMINADO PLASTICO UNA CARA WILSONART ELEMENTAL CONTEMPO WT-A8729-W0 NEPAL TEAK Y UNA CARA EN MELAMINA BLANCA HOJA 4' X 8' ESPESOR 19 mm  - "MDF19WT-A8729-W0"</t>
  </si>
  <si>
    <t>MLEMMD25010700</t>
  </si>
  <si>
    <t>MDF LAMINADO PLASTICO UNA CARA WILSONART ELEMENTAL CONTEMPO WT-A8729-W0 NEPAL TEAK Y UNA CARA EN MELAMINA BLANCA HOJA 4' X 8' ESPESOR 25 mm  - "MDF25WT-A8729-W0"</t>
  </si>
  <si>
    <t>MLEMMD29010600</t>
  </si>
  <si>
    <t>MDF LAMINADO PLASTICO UNA WILSONART D427–1 LINEN Y UNA CARA EN MELAMINA BLANCA HOJA 4' X 8' ESPESOR 19 mm  - "MDF19D427-1"</t>
  </si>
  <si>
    <t>MVLMMD01280400</t>
  </si>
  <si>
    <t>MDF MELAMINA DOS CARAS HOJA 4 X 8 ESPESOR 12 mm  - ""MDF12"""</t>
  </si>
  <si>
    <t>E502</t>
  </si>
  <si>
    <t xml:space="preserve">TIPO DE MATERIAL MELAMINA ARENA 549 DOS CARAS </t>
  </si>
  <si>
    <t>E503</t>
  </si>
  <si>
    <t xml:space="preserve">TIPO DE MATERIAL MELAMINA CEREZO SIERRA 363 DOS CARAS </t>
  </si>
  <si>
    <t>E508</t>
  </si>
  <si>
    <t xml:space="preserve">TIPO DE MATERIAL MELAMINA OYAMEL 303 DOS CARAS </t>
  </si>
  <si>
    <t>E512</t>
  </si>
  <si>
    <t xml:space="preserve">TIPO DE MATERIAL MELAMINA NOGAL CLARO 398 DOS CARAS </t>
  </si>
  <si>
    <t>E513</t>
  </si>
  <si>
    <t xml:space="preserve">TIPO DE MATERIAL WENGUE 214 REXCEL DOS CARAS </t>
  </si>
  <si>
    <t>E514</t>
  </si>
  <si>
    <t>E802</t>
  </si>
  <si>
    <t xml:space="preserve">TIPO DE MATERIAL VETA POLIURETANO UNA CARA (SOLO INVENTARIO) </t>
  </si>
  <si>
    <t>E999</t>
  </si>
  <si>
    <t xml:space="preserve">TIPO DE MATERIAL ACABADO COLOR OBSOLETO </t>
  </si>
  <si>
    <t>MVLMMD01280500</t>
  </si>
  <si>
    <t>MDF MELAMINA DOS CARAS HOJA 4' X 8' ESPESOR 16 mm  - "MDF16M"</t>
  </si>
  <si>
    <t>E558</t>
  </si>
  <si>
    <t xml:space="preserve">TIPO DE MATERIAL BLANCO FROSTY </t>
  </si>
  <si>
    <t>MVLMMD01011700</t>
  </si>
  <si>
    <t>MDF MELAMINA DOS CARAS HOJA 4' X 8' ESPESOR 18 mm  - "MDF18M"</t>
  </si>
  <si>
    <t>MVLMMD01011793</t>
  </si>
  <si>
    <t>MDF MELAMINA DOS CARAS HOJA 4' X 8' ESPESOR 18 mm COLOR IVORY - "MDF4818HPIVY"</t>
  </si>
  <si>
    <t>MVLMMD01280700</t>
  </si>
  <si>
    <t>MDF MELAMINA DOS CARAS HOJA 4 X 8 ESPESOR 25 mm  - ""MDF25M"""</t>
  </si>
  <si>
    <t>MVLMMD01280800</t>
  </si>
  <si>
    <t>MDF MELAMINA DOS CARAS HOJA 4 X 8 ESPESOR 28 mm  - ""MDF28M"""</t>
  </si>
  <si>
    <t>E505</t>
  </si>
  <si>
    <t xml:space="preserve">TIPO DE MATERIAL MELAMINA GRAFITO 752 DOS CARAS </t>
  </si>
  <si>
    <t>E564</t>
  </si>
  <si>
    <t xml:space="preserve">TIPO DE MATERIAL MELAMINA MARFIL - LAMINOVA DOS CARAS </t>
  </si>
  <si>
    <t>E717</t>
  </si>
  <si>
    <t xml:space="preserve">TIPO DE MATERIAL IVORY </t>
  </si>
  <si>
    <t>E801</t>
  </si>
  <si>
    <t xml:space="preserve">TIPO DE MATERIAL UNA CARA PVC COLOR PERILLO (SOLO INVENTARIO) </t>
  </si>
  <si>
    <t>MVLMMD01280200</t>
  </si>
  <si>
    <t>MDF MELAMINA DOS CARAS HOJA 4' X 8' ESPESOR 5.5 mm  - "MDF6"</t>
  </si>
  <si>
    <t>MVLMMD01320800</t>
  </si>
  <si>
    <t>MDF MELAMINA DOS CARAS HOJA 5' X 8' ESPESOR 28 mm  - "MDF2858"</t>
  </si>
  <si>
    <t>MVLMMD21011700</t>
  </si>
  <si>
    <t>MDF MELAMINA DURABLE BLANCA DOS CARAS HOJA 4' X 8' ESPESOR 18 mm  - "MDF18MDB"</t>
  </si>
  <si>
    <t>MVLMMD08010724</t>
  </si>
  <si>
    <t>MDF MELAMINA UNA CARA HOJA 4' X 8' ESPESOR 25 mm Y UNA AL NATURAL - "MDF25M1"</t>
  </si>
  <si>
    <t>MLEMMD020305P6</t>
  </si>
  <si>
    <t>MDF NATURAL HOJA 4' X 10' ESPESOR 16 mm CON CERTIFICADO - "MDF41016CC"</t>
  </si>
  <si>
    <t>MVLMMD02030600</t>
  </si>
  <si>
    <t>MDF NATURAL HOJA 4' X 10' ESPESOR 19 mm  - "MDFN41019"</t>
  </si>
  <si>
    <t>MLEMMD020303P6</t>
  </si>
  <si>
    <t>MDF NATURAL HOJA 4' X 10' ESPESOR 9 mm CON CERTIFICADO - "MDF4109CC"</t>
  </si>
  <si>
    <t>MVLMMD02280400</t>
  </si>
  <si>
    <t>MDF NATURAL HOJA 4 X 8 ESPESOR 12 mm  - ""MDF12"""</t>
  </si>
  <si>
    <t>MVLMMD02280500</t>
  </si>
  <si>
    <t>MDF NATURAL HOJA 4 X 8 ESPESOR 16 mm - MDF16</t>
  </si>
  <si>
    <t>MVLMMD02280600</t>
  </si>
  <si>
    <t>MDF NATURAL HOJA 4 X 8 ESPESOR 19 mm  - ""MDF19"""</t>
  </si>
  <si>
    <t>MVLMMD02280700</t>
  </si>
  <si>
    <t>MDF NATURAL HOJA 4 X 8 ESPESOR 25 mm  - ""MDF25"""</t>
  </si>
  <si>
    <t>MVLMMD02010747</t>
  </si>
  <si>
    <t>MDF NATURAL HOJA 4' X 8' ESPESOR 25 mm CON UNA CARA EN BAKER FENOLICO Y UNA EN LAMINADO PLASTICO - "MDF251F1HP"</t>
  </si>
  <si>
    <t>MVLMMD02280900</t>
  </si>
  <si>
    <t>MDF NATURAL HOJA 4 X 8 ESPESOR 30 mm  - ""MDF30"""</t>
  </si>
  <si>
    <t>MVLMMD02280200</t>
  </si>
  <si>
    <t>MDF NATURAL HOJA 4 X 8 ESPESOR 5.5 mm  - ""MDF55"""</t>
  </si>
  <si>
    <t>MVLMMD020102P9</t>
  </si>
  <si>
    <t>MDF NATURAL HOJA 4' X 8' ESPESOR 5.5 mm CON CERTIFICACION CARB PHASE II - MDF4855CCP</t>
  </si>
  <si>
    <t>MVLMMD02280300</t>
  </si>
  <si>
    <t>MDF NATURAL HOJA 4 X 8 ESPESOR 9 mm  - ""MDF8"""</t>
  </si>
  <si>
    <t>MVLMMD02070800</t>
  </si>
  <si>
    <t>MDF NATURAL HOJA 5' X 8' ESPESOR 28 mm  - "MDFN5828"</t>
  </si>
  <si>
    <t>MVLMMD02020600</t>
  </si>
  <si>
    <t>MDF NATURAL HOJA 6 X 8 ESPESOR 19 mm  - ""MDF1968"""</t>
  </si>
  <si>
    <t>MVLMMD02020700</t>
  </si>
  <si>
    <t>MDF NATURAL HOJA 6' X 8' ESPESOR 25 mm  - "MDF2568"</t>
  </si>
  <si>
    <t>MVLMMP03010800</t>
  </si>
  <si>
    <t>MDP CON UNA CARA EN FOIL NEGRO HOJA 4' X 8' ESPESOR 28 mm  - "MDP2848 - "</t>
  </si>
  <si>
    <t>MOBMMP17010818</t>
  </si>
  <si>
    <t>MDP CON UNA CARA EN MELAMINA DURABLE NEGRA HOJA 4' X 8' ESPESOR 28 mm CON UNA CARA EN LAMINADO PLASTICO - "MDP28HP1"</t>
  </si>
  <si>
    <t>E468</t>
  </si>
  <si>
    <t>MVLMMP17010818</t>
  </si>
  <si>
    <t>MVLMMP180217A7</t>
  </si>
  <si>
    <t>MDP MELAMINA DOS CARAS 2070 X 2800 mm ESPESOR 18 mm CLEAF - "MDP2CCLEAF"</t>
  </si>
  <si>
    <t>MLEXME0000K200</t>
  </si>
  <si>
    <t>MECANISMO   PARA KIARB  - "MECKIARB"</t>
  </si>
  <si>
    <t>MLEXME0000K300</t>
  </si>
  <si>
    <t>MECANISMO   PARA STARB  - "MECSTARB"</t>
  </si>
  <si>
    <t>MVLXME00880000</t>
  </si>
  <si>
    <t>MECANISMO  EJECUTIVO ROC   - "MECEROC"</t>
  </si>
  <si>
    <t>MVLXME00890000</t>
  </si>
  <si>
    <t>MECANISMO  MODELO EJECUTIVO 1 PALANCA PARA ACTIVAR PISTON   - "MEC1PAP"</t>
  </si>
  <si>
    <t>MTRXME00170000</t>
  </si>
  <si>
    <t>MECANISMO  MODELO TRISSINO EJECUTIVO   - ""MEETI"""</t>
  </si>
  <si>
    <t>MTRXME00162300</t>
  </si>
  <si>
    <t>MECANISMO  MODELO TRISSINO RECLINABLE DOBLE PALANCA  - ""PLMERDPSTI"""</t>
  </si>
  <si>
    <t>MTRXME00180000</t>
  </si>
  <si>
    <t>MECANISMO  MODELO TRISSINO SECRETARIAL   - ""PLMESSTI"""</t>
  </si>
  <si>
    <t>MLEXME09081854</t>
  </si>
  <si>
    <t>MECANISMO 2 PALANCAS MODELO EJECUTIVO RECLINABLE CON PALANCAS PARA ACTIVAR PISTON Y PALANCA PARA RECLINAMIENTO CON SOPORTE - "MECEJR2P"</t>
  </si>
  <si>
    <t>MLEXME00870000</t>
  </si>
  <si>
    <t>MECANISMO GALAXY SIN SOLERA   - "MECGXSS"</t>
  </si>
  <si>
    <t>MCOXME04060000</t>
  </si>
  <si>
    <t>MECANISMO PARA PALETA MODELO ESTUDIANTIL   - "MEPPES"</t>
  </si>
  <si>
    <t>MKIXME10000000</t>
  </si>
  <si>
    <t>MECANISMO PARA SILLA KIGMRBJ    - "MECKIGMRBJ"</t>
  </si>
  <si>
    <t>MSTXME11000000</t>
  </si>
  <si>
    <t>MECANISMO PARA SILLA STGRBTMN    - "MECSTGRBTMN"</t>
  </si>
  <si>
    <t>MLEXME51000000</t>
  </si>
  <si>
    <t>MECANISMO PLATO TABURETE    - "MECPLTA"</t>
  </si>
  <si>
    <t>MVLXME50002352</t>
  </si>
  <si>
    <t>MECANISMO TIPO RODILLA  RECLINABLE DOBLE PALANCA DERECHA PARA AJUSTE DE ALTURA E IZQUIERDA PARA BLOQUEO DE POSICION Y PERILLA DE AJUSTE DE RECLINAMIENTO</t>
  </si>
  <si>
    <t>MDRXME32040000</t>
  </si>
  <si>
    <t>MECANISMO TIPO SYNCRO MODELO DRESDEN DIRECTIVO   - ""MESYNDR"""</t>
  </si>
  <si>
    <t>MVLEMD01000090</t>
  </si>
  <si>
    <t>MEDIDOR DE TAPON   PARA MEDIR LA PROFUNDIDAD Y EL DIAMETRO, MANTIENE LA TUERCA CORRECTAMENTE FIJA FIRME EN LA SUPERFICIE - "METDS"</t>
  </si>
  <si>
    <t>MIIPMF00010000</t>
  </si>
  <si>
    <t>MEDIO FILTRANTE  ESPESOR 1"   -- MEF1 --</t>
  </si>
  <si>
    <t>MVLADC08000000</t>
  </si>
  <si>
    <t>MEGUIARS PROFESIONAL SOFT BUFF ROTARY FOAM FINISHING PAD 7" WRFF7    - "DISCMEPB</t>
  </si>
  <si>
    <t>MIIPMECN010000</t>
  </si>
  <si>
    <t>MEMBRANA DE CAUCHO COLOR NEGRA DE 3.0 X 1.50 m ESPESOR 3.8 mm   -- MCN301538 --</t>
  </si>
  <si>
    <t>MIIPMECR010000</t>
  </si>
  <si>
    <t>MEMBRANA DE CAUCHO COLOR ROJA DE 3.0 X 1.60 m ESPESOR 3.5 mm MARCA INTERBELTING  -- MCR301538 --</t>
  </si>
  <si>
    <t>MIIPMEIM000000</t>
  </si>
  <si>
    <t>MEMBRANA PARA IMPERMEABILIZANTE    -- MEIMP --</t>
  </si>
  <si>
    <t>MIIPMMSC010100</t>
  </si>
  <si>
    <t>MEMORIA STICK PARA CAMARA DIGITAL 4 GB MARCA SANDISK  -- MES4S --</t>
  </si>
  <si>
    <t>MIIPMMUF010200</t>
  </si>
  <si>
    <t>MEMORIA USB FLASH 4 GB MARCA SILICON POWER  -- MF4USB --</t>
  </si>
  <si>
    <t>MIIPMMUF020200</t>
  </si>
  <si>
    <t>MEMORIA USB FLASH 8 GB MARCA SILICON POWER  -- MF8USB --</t>
  </si>
  <si>
    <t>MLEAMS010100V9</t>
  </si>
  <si>
    <t>MENSULA OCULTA TRIADE-MAXI LARGO 150 mm  PARA 20 KG CODIGO: 1205-104 CATALOGO CERRAJES - "MEN1205-104"</t>
  </si>
  <si>
    <t>MLEAMS91B36838</t>
  </si>
  <si>
    <t>MENSULA PARA ENTREPAÑO Ø 5 mm (CAT HAFELE No. 282.12.405) CON PERNO DE ACERO ACABADO PLASTICO - "MEE5P" MEEP</t>
  </si>
  <si>
    <t>MLEXME02000000</t>
  </si>
  <si>
    <t>MESA CIRCULAR CUBIERTA REDONDA Y BASE DE PLATO EN COLORBLANCO  T-09+E14:E18    - "T-09+E14:E18"</t>
  </si>
  <si>
    <t>MLEXME01000000</t>
  </si>
  <si>
    <t>MESA CON CUBIERTA CUADRADA EN POLIPROPILENO COLOR ALLOW, ESTRUCTURA EN POLIPROPILENO EN 4 PUNTOS, USO PARA EXTERIORES E INTERIORES (6785)    - "MESA BAKHITAEM"</t>
  </si>
  <si>
    <t>MLEXME0303CL00</t>
  </si>
  <si>
    <t>MESA EN CAJA MODELO BAKHITA BAR TABLE BAR BASE EN CUATRO PATAS, CON CUBIERTA BLANCA MILK DIMENSIONS W28.5 x D28.5 x H40 IN-6781  - "BAKHITA BAR TABLE"</t>
  </si>
  <si>
    <t>MLEXME0304CM00</t>
  </si>
  <si>
    <t>MESA EN CAJA MODELO SQUARE ASE EN CUATRO PATAS ACABADO TUNGSTEN, CON CUBIERTA ABSOLUTE ACAJOU 3879 DIMENSIONS W25 x D25 x H16 IN  - "SQUARE"</t>
  </si>
  <si>
    <t>MLEXME0302CK00</t>
  </si>
  <si>
    <t>MESA EN CAJA MODELO WIND COFFEE TABLE  BASE DE CUATRO PATAS  ACABADO TUGSTEN  Y CUBIERTA EN COLOR CHARCOAL  DIMENSIONS W36 x D36 x H15 IN   -3861-  - "WIND COFFEE TABLE "</t>
  </si>
  <si>
    <t>MLEXME0306DF00</t>
  </si>
  <si>
    <t>MESA EN CAJA MODELO WIND TABLES BASE CUATRO PATAS EN ACABADO TUNGSTEN Y CUBIERTA EN ACABADO CHARCOAL DIMENSIONS W48 x D20 x H15 IN, 3357  - "WIND TABLES"</t>
  </si>
  <si>
    <t>MLEXME0306DC00</t>
  </si>
  <si>
    <t>MESA EN CAJA MODELO WIND TABLES CON CUBIERTA EN ACABADO CHARCOAL CUATRO PATAS EN ACABADO TUNGSTEN MEDIDAS   W24 x D24 x H17 3356  - "WIND TABLES"</t>
  </si>
  <si>
    <t>MVLXMP4875AA00</t>
  </si>
  <si>
    <t>MESA PLEGABLE RECTANGULAR DE 1600 X 600 mm CUBIERTA EN MELAMINA CANTO ABS COLOR BLANCO, ESTRUCTURA METALICA COLOR GRIS (MODELO W/CHROME)  - "W/CROME"</t>
  </si>
  <si>
    <t>MLEXMP47747500</t>
  </si>
  <si>
    <t>MESA PLEGABLE RECTANGULAR PARA BANQUETES DE 1200 X 600 X 750 mm  CUBIERTA EN PLASTICO INYECTADO COLOR BLANCO, ESTRUCTURA METALICA ACABADO EN PINTURA ELECTROSTATICA COLOR NEGRO (MODELO BNKT-0448) -- MPLEPLA42</t>
  </si>
  <si>
    <t>MLEEGR02030000</t>
  </si>
  <si>
    <t>METALLIC GROMMET FOR DESK Ø 90 mm X 15 mm   - ""</t>
  </si>
  <si>
    <t>MIIPMZPQ030005</t>
  </si>
  <si>
    <t>MEZCLADORA  PAQUETE CON 10 PIEZAS (490 ml)  No. DE PARTE DS991018/10 -- MZ10DS99 --</t>
  </si>
  <si>
    <t>MIIPMZPQ040006</t>
  </si>
  <si>
    <t>MEZCLADORA  PAQUETE CON 10 PIEZAS (50 ml)  No. DE PARTE BM6320S -- MZBM6320S --</t>
  </si>
  <si>
    <t>MIMCMZDR020103</t>
  </si>
  <si>
    <t>MEZCLADORA CON DESAGÜE DE REJILLA ANTARES 4" MARCA HELVEX MODELO HM-18 -- MZDR4H18 --</t>
  </si>
  <si>
    <t>MIMCMZDR010102</t>
  </si>
  <si>
    <t>MEZCLADORA CON DESAGÜE DE REJILLA ANTENA 4" MARCA HELVEX MODELO HM-14 -- MZDR4H14 --</t>
  </si>
  <si>
    <t>MIMCMZCG000004</t>
  </si>
  <si>
    <t>MEZCLADORA CUELLO DE GANSO CON AEREADOR Y CUBIERTA MARCA URREA MODELO 320 -- MZCGCB --</t>
  </si>
  <si>
    <t>MLEAMZ86000000</t>
  </si>
  <si>
    <t>MEZCLADORA NARIZ ALARGADA PARA TARJA -- GI14543</t>
  </si>
  <si>
    <t>MIMCMZPF000001</t>
  </si>
  <si>
    <t>MEZCLADORA PARA FEGRADERO   CODIGO 9326 PLE -- GI11209 --</t>
  </si>
  <si>
    <t>MIMCMZPL000000</t>
  </si>
  <si>
    <t>MEZCLADORA PARA LAVABO    -- GI13334 --</t>
  </si>
  <si>
    <t>MIMCMC00000002</t>
  </si>
  <si>
    <t>MICA    PARA CARETA COLOR CLARO -- MCCAR --</t>
  </si>
  <si>
    <t>MIMCMCPL000001</t>
  </si>
  <si>
    <t>MICA DE PLASTICO   PARA CARETA DE ESMERILAR -- MICA --</t>
  </si>
  <si>
    <t>MLEPMD00930000</t>
  </si>
  <si>
    <t>MICA DOL 1000 ANCHO DE 1.30 m</t>
  </si>
  <si>
    <t>MIMCMCFP000002</t>
  </si>
  <si>
    <t>MICA FRONTAL DE PLASTICO   PARA CARETA -- GI10843 --</t>
  </si>
  <si>
    <t>MIMCMS00000005</t>
  </si>
  <si>
    <t>MICRO SWITCH    PARA INTERRUPTOR DE PEDAL -- GI15691 --</t>
  </si>
  <si>
    <t>MIMCMS00020103</t>
  </si>
  <si>
    <t>MICRO SWITCH  DE 125 VOLT ~ 15 AMPER, 480 VCA MARCA HARTMAN MODELO 115-059 -- GI11941 --</t>
  </si>
  <si>
    <t>MIMCMS00010102</t>
  </si>
  <si>
    <t>MICRO SWITCH  DE 15 A 125 V 480 VCA MARCA HARTMAN MODELO 115-90 -- MS15125H115 --</t>
  </si>
  <si>
    <t>MIMCMSBR040200</t>
  </si>
  <si>
    <t>MICRO SWITCH DE BRAZO DE 120 - 600 VOLT MARCA ALLEN BRANLEY  -- MSBZ12AB --</t>
  </si>
  <si>
    <t>MIMCMSDL030004</t>
  </si>
  <si>
    <t>MICRO SWITCH DE LIMITE DE 127 VOLT ~ 15 AMPER  CODIGO B2-2RQ69 -- GI13518 --</t>
  </si>
  <si>
    <t>MIMCMCVP000000</t>
  </si>
  <si>
    <t>MICROCILINDRO VERSION PISTON MAGNETICO    -- MICPM --</t>
  </si>
  <si>
    <t>MIIPMIEX000100</t>
  </si>
  <si>
    <t>MICROMETRO PARA EXTERIORES  MITUTOYO DE 0”-1” 103-131  -- MIEM103 --</t>
  </si>
  <si>
    <t>MIIPMIPP010200</t>
  </si>
  <si>
    <t>MICROMETRO PARA PROFUNDIDADES DE 0.0" A 2.0" MARCA MITUTOYO  -- GI14400 --</t>
  </si>
  <si>
    <t>MIMCC5NR010101</t>
  </si>
  <si>
    <t>MIMCC5NR010101CUTER PARA NAVAJA RETRACTIL DE 6" MARCA TRUPER CODIGO 16950 -- GI11030 --</t>
  </si>
  <si>
    <t>MLEAMI010000J3</t>
  </si>
  <si>
    <t>MINI POSICIONADOR DE MUELLE TIPO C, CON POSICION DE BLOQUEO MODELO EN ACERO ST, MANDO DE PLASTICO NEGRO MATE GN 822-7-C-ST -- GN8227CST</t>
  </si>
  <si>
    <t>MIIPAMPD020202</t>
  </si>
  <si>
    <t>MINIAMOLADORA ANGULAR 5" MARCA METABO CODIGO 20ESMERI015MT No W11-125-QUICK -- MIAM5W11125 --</t>
  </si>
  <si>
    <t>MIIPAMAD020102</t>
  </si>
  <si>
    <t>MINIAMOLADORA ANGULAR PARA DISCO DE Ø 4 1/2" VELOCIDAD VARIABLE DE 2800 X 9300 RPM MARCA BOSCH MODELO GWS 7-115 ET, CODIGO 0 601 388 5G1-- MNAM7115VV412 --</t>
  </si>
  <si>
    <t>MIIPAMPD010101</t>
  </si>
  <si>
    <t>MINIAMOLADORA PARA DISCO DE Ø 4 1/2" 127 V 60 HZ 850 W 11000 RPM MARCA BOSCH MODELO GWS 8-115, No. PARTE 06018200G0 (ANTERIOR) - No. PARTE 06017900GA (ACTUAL)   -- GI16328 --</t>
  </si>
  <si>
    <t>MVLUMI31003912</t>
  </si>
  <si>
    <t>MVLUMI31005623</t>
  </si>
  <si>
    <t>MVLUMI31004013</t>
  </si>
  <si>
    <t>MOUUMI24000000</t>
  </si>
  <si>
    <t>MINIFIX INSERTO    - "GI20120"</t>
  </si>
  <si>
    <t>MVLUMI24622511</t>
  </si>
  <si>
    <t>MINIFIX INSERTO Ø 10 mm ALTURA 13 mm PARA MADERA MANGUITO DE NYLON PARA EMBUTIR (039.35.064) HAFELE - ""INPM13"""</t>
  </si>
  <si>
    <t>MVLUMI32000014</t>
  </si>
  <si>
    <t>MINIFIX PERNO DE UNION   (CAT 262.28.642) HAFELE  - ""PR015"""</t>
  </si>
  <si>
    <t>MLEUMI32000020</t>
  </si>
  <si>
    <t>MINIFIX PERNO DE UNION   CON ROSCA DE 34 mm CAT 262.28.946 - ""PUR34T"""</t>
  </si>
  <si>
    <t>MVLUMI32004115</t>
  </si>
  <si>
    <t>MINIFIX PERNO DE UNION  15 N 34 mm ACABADO NIQUEL (CAT 262.28.946)  HAFELE - ""PR010"""</t>
  </si>
  <si>
    <t>MTLEMS52B30000</t>
  </si>
  <si>
    <t>MINISENSOR LED CON SUJETADOR MAGNETICO CODIGO SSM042A (867.06.2060) MARCA ALPHA SECURITY</t>
  </si>
  <si>
    <t>MLEAMG55460000</t>
  </si>
  <si>
    <t>MIRILLA DE SEGURIDAD PARA PUERTA CODIGO 041040020 FERRETODO</t>
  </si>
  <si>
    <t>MBAAMG55E70060</t>
  </si>
  <si>
    <t>MIRILLA DE SEGURIDAD PARA PUERTA MODELO MHM20-LS3 CON LENTE DE 200 GRADOS DE VISION  ACABADO LATON - "MISP200"</t>
  </si>
  <si>
    <t>MIIPMCPL000101</t>
  </si>
  <si>
    <t>MOCHILA PORTA LAPTOP  MARCA TRUPER CODIGO 60179, CLAVE MAL-TOP -- MOPL60179 --</t>
  </si>
  <si>
    <t>MIIPMCRF010000</t>
  </si>
  <si>
    <t>MOCHILA REFORZADA PORTA HERRAMIENTA   -- MOREHTA --</t>
  </si>
  <si>
    <t>MLEXML02010089</t>
  </si>
  <si>
    <t>MOLDURA DE TRANSICION PARA ALFOMBRA MARCA MANNINGTON  CAJA CON 90 METROS LINEALES -- MLTRMN36</t>
  </si>
  <si>
    <t>MLEXML01010088</t>
  </si>
  <si>
    <t>MOLDURA NARIZ PARA ALFOMBRA EN ESCALERA SUPERIOR MARCA MANNINGTON CAJA CON 36 METROS LINEALES -- MLNREMN36</t>
  </si>
  <si>
    <t>MLEXML03000000</t>
  </si>
  <si>
    <t>MOLDURA ZOCLO VINILICO    - "MDZCVN"</t>
  </si>
  <si>
    <t>MIMCMLTC010101</t>
  </si>
  <si>
    <t>MOLETEADOR TRIPLE TIPO CRUZADA CONSTRUIDO EN ACERO FORJADO ACABADO DE PRECISION, TEMPLADO Y RECTIFICADO PASO MEDIANO Y GRUESO -- MLTCRPMG --</t>
  </si>
  <si>
    <t>MVLEEM09000000</t>
  </si>
  <si>
    <t>MONO 12 HOLDER SET FOR WOODEN PANELS CHROME "979-448.01"    - ""</t>
  </si>
  <si>
    <t>MIMCMNES010001</t>
  </si>
  <si>
    <t>MONTEN ESTRUCTURAL 12MT12  LONGITUD 12.0 m -- MNES12MT123L --</t>
  </si>
  <si>
    <t>MIMCMPPP010000</t>
  </si>
  <si>
    <t>MOP PARA PISO DE 90 cm   -- MOP90 --</t>
  </si>
  <si>
    <t>MIIPMO00000102</t>
  </si>
  <si>
    <t>MOTOR   MARCA BOSCH CODIGO 2 609 199 131 P/3601C60UG1 -- MOB2609 --</t>
  </si>
  <si>
    <t>MVLEMO38000000</t>
  </si>
  <si>
    <t>MOTOR EROTRONIC 6NM PARA PERSIANA -- MOER6NMP</t>
  </si>
  <si>
    <t>MIMCMOP2000101</t>
  </si>
  <si>
    <t>MOTOR PARA ATORNILLADOR GSR 14.4.2  MARCA BOSCH CODIGO 2609120204 -- MOAT1442 --</t>
  </si>
  <si>
    <t>MIIPMOP1000000</t>
  </si>
  <si>
    <t>MOTOR PARA ATORNILLADOR PERF. ACU. 3 601 J18 3GO-GSR 18-2  MARCA BOSCH CODIGO 2 609 120 395 -- MATGSR18 --</t>
  </si>
  <si>
    <t>MIIPMOPA000003</t>
  </si>
  <si>
    <t>MOTOR PARA ATORNILLADOR PERF. ACU. 3 601 J18 GGO-GSR 14.4   ARTICULO 803 No REF 2 609 120 204 -- GI16207 --</t>
  </si>
  <si>
    <t>MIIPMTNT010000</t>
  </si>
  <si>
    <t>MOTOTOOL NEUMATICO ESCAPE TRASERO DE 14" A 25000 RPM   -- MTLN1425RPM --</t>
  </si>
  <si>
    <t>MIMCMOUS010000</t>
  </si>
  <si>
    <t>MOUSE CON CONECTOR USB CON BOTON SCROLL TIPO OPTICO MARCA GENIUS  -- MOUSBS --</t>
  </si>
  <si>
    <t>MIMCMOIN000100</t>
  </si>
  <si>
    <t>MOUSE INALAMBRICO  MARCA GENIUS  -- MOINAS --</t>
  </si>
  <si>
    <t>MIMCMÑCT010001</t>
  </si>
  <si>
    <t>MUÑEQUERA CONTACT CON OJILLOS METALICOS  SENCILLAS -- MÑCTOMS --</t>
  </si>
  <si>
    <t>MIIPMY00000001</t>
  </si>
  <si>
    <t>MYLAR OPALINO EN ROLLO DE 90 cm ANCHO -- MYLAROP90  --</t>
  </si>
  <si>
    <t>MVLSLA000000P9</t>
  </si>
  <si>
    <t>NAME PLATES - ""</t>
  </si>
  <si>
    <t>MVLRAL00H40000</t>
  </si>
  <si>
    <t>NARIZ DE ESCALON COLOR : CITRICINE 2.40 CM DE LARGO   - "NARCI"</t>
  </si>
  <si>
    <t>MIIPNVMC010202</t>
  </si>
  <si>
    <t>NAVAJA MULTIUSOS - CUTTER NM6 MARCA TRUPER CODIGO 16950 -- NAMC6 --</t>
  </si>
  <si>
    <t>MIIPNVPC000101</t>
  </si>
  <si>
    <t>NAVAJA PARA CUTER  MARCA STANLEY MODELO 11-921B -- NAVAJA --</t>
  </si>
  <si>
    <t>MIIPNVPT000303</t>
  </si>
  <si>
    <t>NAVAJA PARA TIJERAS  MARCA RONAN MODELO XP-2-401 (JUEGO DE 3 PIEZAS) -- NPTXP2401 --</t>
  </si>
  <si>
    <t>MIIPNP00010000</t>
  </si>
  <si>
    <t>NEOPRENO  ESPESOR 1/2" DE 1.0 X 1.0 m  -- NP12 --</t>
  </si>
  <si>
    <t>MIQUNE01000000</t>
  </si>
  <si>
    <t>NEUTRA 1    -- NEUTRA1 --</t>
  </si>
  <si>
    <t>MIQUNE02000000</t>
  </si>
  <si>
    <t>NEUTRA 2    -- NEUTRA2 --</t>
  </si>
  <si>
    <t>MIMCNP00040001</t>
  </si>
  <si>
    <t>NIPLE  DE Ø 1/2" X 2"  GALVANIZADO -- NI122GV --</t>
  </si>
  <si>
    <t>MIMCNP00060001</t>
  </si>
  <si>
    <t>NIPLE  DE Ø 1/4" X 2"  GALVANIZADO -- NI142GV --</t>
  </si>
  <si>
    <t>MIMCNP00010001</t>
  </si>
  <si>
    <t>NIPLE  DE Ø 2 1/2"  GALVANIZADO -- NI212GV --</t>
  </si>
  <si>
    <t>MIMCNP00210001</t>
  </si>
  <si>
    <t>NIPLE  DE Ø 2" X 8" GALVANIZADO -- NI28GV --</t>
  </si>
  <si>
    <t>MIMCNP00050001</t>
  </si>
  <si>
    <t>NIPLE  DE Ø 3/4" X 2"  GALVANIZADO -- NI342GV --</t>
  </si>
  <si>
    <t>MIMCNPCM030103</t>
  </si>
  <si>
    <t>NIPLE CAMPANA DE Ø 3/8" CON TUERCA CONICA EN BRONCE -- NI38CMTC --</t>
  </si>
  <si>
    <t>MIMCNPCE020002</t>
  </si>
  <si>
    <t>NIPLE CUERDA EXTERIOR DE Ø 1"  PARA PVC HIDRAULICO -- NI1CEPVCH --</t>
  </si>
  <si>
    <t>MIMCNPAC070001</t>
  </si>
  <si>
    <t>NIPLE PARA AIRE COMPRIMIDO DE 2" X 1"  GALVANIZADO -- NIAC21G --</t>
  </si>
  <si>
    <t>MIIPQNILQ00001</t>
  </si>
  <si>
    <t>NITROGENO LIQUIDO INDUSTRIAL (RECARGA) -NILQI</t>
  </si>
  <si>
    <t>m3</t>
  </si>
  <si>
    <t>MLEQNL00144300</t>
  </si>
  <si>
    <t>NITROLACA  MATE BLANCA MARCA SAYERLACK CUBETA 19 LITROS LNM-0001.50  - "LNM-000150"</t>
  </si>
  <si>
    <t>MLEQNL00134200</t>
  </si>
  <si>
    <t>NITROLACA  MATE NEGRA MARCA SAYERLACK CUBETA 19 LITROS LNM-0002.50  - "LNM-000250"</t>
  </si>
  <si>
    <t>MERQNL09010000</t>
  </si>
  <si>
    <t>NITROLACA BRILLANTE BLANCO (LN-0001.50) -- LN00150</t>
  </si>
  <si>
    <t>MVLQNL09121200</t>
  </si>
  <si>
    <t>NITROLACA BRILLANTE MARRON ROYAL (LN-0012) -- LN-0012</t>
  </si>
  <si>
    <t>MIQUNLBN010000</t>
  </si>
  <si>
    <t>NITROLACA BRILLANTE NEGRA LN-0002   -- LN0002 --</t>
  </si>
  <si>
    <t>MIQUNLBR030001</t>
  </si>
  <si>
    <t>NITROLACA BRILLANTE NL-1000.50  (PRESENTACIÓN 19 LITROS) -- NL100050 --</t>
  </si>
  <si>
    <t>MVLQNL09111100</t>
  </si>
  <si>
    <t>NITROLACA BRILLANTE ROJO OXIDO (LN-0011)  - ""LN-0011"""</t>
  </si>
  <si>
    <t>MIQUNLMT020001</t>
  </si>
  <si>
    <t>NITROLACA MATE NL-0747.50  (PRESENTACIÓN 19 LITROS) -- NL074750 --</t>
  </si>
  <si>
    <t>MIIPNIMA030203</t>
  </si>
  <si>
    <t>NIVEL DE ALUMINIO DE 24" MARCA SURTEK CODIGO 230040375 -- GI13819 --</t>
  </si>
  <si>
    <t>MIIPNIMI000101</t>
  </si>
  <si>
    <t>NIVEL DE MANO CON IMAN  MARCA TRUPER MODELO NTX - 9 -- NIMM9 --</t>
  </si>
  <si>
    <t>MIIPNIMI010102</t>
  </si>
  <si>
    <t>NIVEL DE MANO CON IMAN DE 10" MARCA TRUPER MODELO NTA-10 -- GI16338 --</t>
  </si>
  <si>
    <t>MIIPNI3G020000</t>
  </si>
  <si>
    <t>NIVEL DE MANO DE ALUMINIO 3 GOTAS DE 14"   -- NVMA14AL3G --</t>
  </si>
  <si>
    <t>MIIPNI3G040000</t>
  </si>
  <si>
    <t>NIVEL DE MANO DE ALUMINIO 3 GOTAS DE 48"   -- NVMA48AL3G --</t>
  </si>
  <si>
    <t>MIIPNIPL050000</t>
  </si>
  <si>
    <t>NIVEL DE PLASTICO DE 7 1/2"   -- NVPL712 --</t>
  </si>
  <si>
    <t>MIIPNIPR000400</t>
  </si>
  <si>
    <t>NIVEL DE PRECISION  MARCA STARRET  -- NVPSST --</t>
  </si>
  <si>
    <t>MIIPNIGS000300</t>
  </si>
  <si>
    <t>NIVEL DE PRECISION DE GOTA SENSIBLE  MARCA MITUTOYO  -- GI12725 --</t>
  </si>
  <si>
    <t>MIIPNZ00010001</t>
  </si>
  <si>
    <t>NOOZLE  THREAD-ON 1/8R, 3/8ID-1  CODIGO LINKP2742-1-38R215 -- NZT138R215 --</t>
  </si>
  <si>
    <t>MVLANC0076B900</t>
  </si>
  <si>
    <t>NUCLEO CERRADURA  CILIN.SYMO 3000 NIQ.SH0 (210.40.600) MARCA HAFELE CON 2 LLAVES  -CEHCL100</t>
  </si>
  <si>
    <t>MLEANC00763700</t>
  </si>
  <si>
    <t>NUCLEO CERRADURA  CILIN.SYMO 3000 NIQ.SH1 (210.40.601) -- CEHCL101</t>
  </si>
  <si>
    <t>MLEANC00764700</t>
  </si>
  <si>
    <t>NUCLEO CERRADURA  CILIN.SYMO 3000 NIQ.SH12 (210.40.612)  - ""CEHCL112"""</t>
  </si>
  <si>
    <t>MLEANC00764800</t>
  </si>
  <si>
    <t>NUCLEO CERRADURA  CILIN.SYMO 3000 NIQ.SH14 (210.40.614)  - ""CEHCL114"""</t>
  </si>
  <si>
    <t>MLEANC00763900</t>
  </si>
  <si>
    <t>NUCLEO CERRADURA  CILIN.SYMO 3000 NIQ.SH2 (210.40.602)  - ""CEHCL102"""</t>
  </si>
  <si>
    <t>MLEANC00764000</t>
  </si>
  <si>
    <t>NUCLEO CERRADURA  CILIN.SYMO 3000 NIQ.SH3 (210.40.603)  - ""CEHCL103"""</t>
  </si>
  <si>
    <t>MLEANC00764100</t>
  </si>
  <si>
    <t>NUCLEO CERRADURA  CILIN.SYMO 3000 NIQ.SH4 (210.40.604)  - ""CEHCL104"""</t>
  </si>
  <si>
    <t>MLEANC00764200</t>
  </si>
  <si>
    <t>NUCLEO CERRADURA  CILIN.SYMO 3000 NIQ.SH5 (210.40.605)  - ""CEHCL105"""</t>
  </si>
  <si>
    <t>MLEANC00764300</t>
  </si>
  <si>
    <t>NUCLEO CERRADURA  CILIN.SYMO 3000 NIQ.SH6 (210.40.606)  - ""CEHCL106"""</t>
  </si>
  <si>
    <t>MLEANC00764400</t>
  </si>
  <si>
    <t>NUCLEO CERRADURA  CILIN.SYMO 3000 NIQ.SH7 (210.40.607)  - ""CEHCL107"""</t>
  </si>
  <si>
    <t>MLEANC00764500</t>
  </si>
  <si>
    <t>NUCLEO CERRADURA  CILIN.SYMO 3000 NIQ.SH8 (210.40.608)  - ""CEHCL108"""</t>
  </si>
  <si>
    <t>MLEANC00764600</t>
  </si>
  <si>
    <t>NUCLEO CERRADURA  CILIN.SYMO 3000 NIQ.SH9 (210.40.609)  - ""CEHCL109"""</t>
  </si>
  <si>
    <t>MVLANC03270000</t>
  </si>
  <si>
    <t>NUCLEO CERRADURA  DE ENSAMBLE A PRESIÓN MARCA HAFELE (No REF 210.04.606) CON 2 LLAVES  - "CESH606"</t>
  </si>
  <si>
    <t>MVLANC02270000</t>
  </si>
  <si>
    <t>NUCLEO CERRADURA CILIN SYMO NIQ. SH6 (No 210.04.606)   - "CENI6606"</t>
  </si>
  <si>
    <t>MVLANC02260000</t>
  </si>
  <si>
    <t>NUCLEO CERRADURA CILIN SYMO SH1 (210.40.601)   - "CESH1601"</t>
  </si>
  <si>
    <t>MLEANC00763800</t>
  </si>
  <si>
    <t>NUCLEO CERRADURA CILIN.SYMO 3000 NIQ.SH10 (210.40.610) -- CEHCL110</t>
  </si>
  <si>
    <t>MVLANC01010000</t>
  </si>
  <si>
    <t>NUCLEO CERRADURA CILIN.SYMO 3000 NIQ.SH16 (210.40.616)   - "CEHCL116"</t>
  </si>
  <si>
    <t>MVLANC01020000</t>
  </si>
  <si>
    <t>NUCLEO CERRADURA CILIN.SYMO 3000 NIQ.SH17 (210.40.617)   - "CEHCL117"</t>
  </si>
  <si>
    <t>MVLANC01030000</t>
  </si>
  <si>
    <t>NUCLEO CERRADURA CILIN.SYMO 3000 NIQ.SH19 (210.40.619)   - "CEHCL119"</t>
  </si>
  <si>
    <t>MVLANC01040000</t>
  </si>
  <si>
    <t>NUCLEO CERRADURA CILIN.SYMO 3000 NIQ.SH20 (210.40.620)   - "CEHCL120"</t>
  </si>
  <si>
    <t>MVLANC01050000</t>
  </si>
  <si>
    <t>NUCLEO CERRADURA CILIN.SYMO 3000 NIQ.SH22 (210.40.622)   - "CEHCL122"</t>
  </si>
  <si>
    <t>MVLANC01060000</t>
  </si>
  <si>
    <t>NUCLEO CERRADURA CILIN.SYMO 3000 NIQ.SH23 (210.40.623)   - "CEHCL123"</t>
  </si>
  <si>
    <t>MVLANC01070000</t>
  </si>
  <si>
    <t>NUCLEO CERRADURA CILIN.SYMO 3000 NIQ.SH24 (210.40.624)   - "CEHCL124"</t>
  </si>
  <si>
    <t>MVLANC01080000</t>
  </si>
  <si>
    <t>NUCLEO CERRADURA CILIN.SYMO 3000 NIQ.SH30 (210.40.630)   - "CEHCL130"</t>
  </si>
  <si>
    <t>MVLANC01090000</t>
  </si>
  <si>
    <t>NUCLEO CERRADURA CILIN.SYMO 3000 NIQ.SH33 (210.40.633)   - "CEHCL133"</t>
  </si>
  <si>
    <t>MVLANC01100000</t>
  </si>
  <si>
    <t>NUCLEO CERRADURA CILIN.SYMO 3000 NIQ.SH35 (210.40.635)   - "CEHCL135"</t>
  </si>
  <si>
    <t>MVLANC01110000</t>
  </si>
  <si>
    <t>NUCLEO CERRADURA CILIN.SYMO 3000 NIQ.SH38 (210.40.638)   - "CEHCL138"</t>
  </si>
  <si>
    <t>MVLANC01120000</t>
  </si>
  <si>
    <t>NUCLEO CERRADURA CILIN.SYMO 3000 NIQ.SH41 (210.40.641)   - "CEHCL141"</t>
  </si>
  <si>
    <t>MVLANC01130000</t>
  </si>
  <si>
    <t>NUCLEO CERRADURA CILIN.SYMO 3000 NIQ.SH42 (210.40.642)   - "CEHCL142"</t>
  </si>
  <si>
    <t>MVLANC01140000</t>
  </si>
  <si>
    <t>NUCLEO CERRADURA CILIN.SYMO 3000 NIQ.SH45 (210.40.645)   - "CEHCL145"</t>
  </si>
  <si>
    <t>MVLANC01150000</t>
  </si>
  <si>
    <t>NUCLEO CERRADURA CILIN.SYMO 3000 NIQ.SH49 (210.40.649)   - "CEHCL149"</t>
  </si>
  <si>
    <t>MVLANC01160000</t>
  </si>
  <si>
    <t>NUCLEO CERRADURA CILIN.SYMO 3000 NIQ.SH50 (210.40.650)   - "CEHCL150"</t>
  </si>
  <si>
    <t>MVLANC01170000</t>
  </si>
  <si>
    <t>NUCLEO CERRADURA CILIN.SYMO 3000 NIQ.SH51 (210.40.651)   - "CEHCL151"</t>
  </si>
  <si>
    <t>MVLANC01180000</t>
  </si>
  <si>
    <t>NUCLEO CERRADURA CILIN.SYMO 3000 NIQ.SH52 (210.40.652)   - "CEHCL152"</t>
  </si>
  <si>
    <t>MVLANC01190000</t>
  </si>
  <si>
    <t>NUCLEO CERRADURA CILIN.SYMO 3000 NIQ.SH53 (210.40.653)   - "CEHCL153"</t>
  </si>
  <si>
    <t>MVLANC01200000</t>
  </si>
  <si>
    <t>NUCLEO CERRADURA CILIN.SYMO 3000 NIQ.SH54 (210.40.654)   - "CEHCL154"</t>
  </si>
  <si>
    <t>MVLANC01210000</t>
  </si>
  <si>
    <t>NUCLEO CERRADURA CILIN.SYMO 3000 NIQ.SH56 (210.40.656)   - "CEHCL156"</t>
  </si>
  <si>
    <t>MVLANC01220000</t>
  </si>
  <si>
    <t>NUCLEO CERRADURA CILIN.SYMO 3000 NIQ.SH62 (210.40.662)   - "CEHCL162"</t>
  </si>
  <si>
    <t>MVLANC01230000</t>
  </si>
  <si>
    <t>NUCLEO CERRADURA CILIN.SYMO 3000 NIQ.SH63 (210.40.663)   - "CEHCL163"</t>
  </si>
  <si>
    <t>MVLANC01240000</t>
  </si>
  <si>
    <t>NUCLEO CERRADURA CILIN.SYMO 3000 NIQ.SH64 (210.40.664)   - "CEHCL164"</t>
  </si>
  <si>
    <t>MVLANC01250000</t>
  </si>
  <si>
    <t>NUCLEO CERRADURA CILIN.SYMO 3000 NIQ.SH65 (210.40.665)   - "CEHCL165"</t>
  </si>
  <si>
    <t>MTLANCG3N3D984</t>
  </si>
  <si>
    <t>NUCLEO CERRADURA PARA CILINDRO DE PERNOS MARCA HAFELE (No REF 210.45.601) CIERRE 001A Ø 15.5 X 25 mm CON UNA LLAVE ACABADO NIQUELADO</t>
  </si>
  <si>
    <t>MOBCCR00400716</t>
  </si>
  <si>
    <t>OBCRISTAL  DE 885 X 645 mm ESPESOR 6 mm MARCO Y LINEAS SANDBLASTEADAS Y CANTO PULIDO - "OBCB3ML - G17"</t>
  </si>
  <si>
    <t>MOBCCR11410704</t>
  </si>
  <si>
    <t>OBCRISTAL TINTEX VERDE DE 1185 X 645 mm ESPESOR 6 mm MARCO SANDBLASTEADO Y CANTO PULIDO - "OBCB4M - G33"</t>
  </si>
  <si>
    <t>MOBPPC00461404</t>
  </si>
  <si>
    <t>OBSOELTO PERFIL DE CANTO  ANCHO 20 mm ESPESOR 4 mm EN PVC - ""OBPECA20"""</t>
  </si>
  <si>
    <t>MOBEAC35940030</t>
  </si>
  <si>
    <t>OBSOLETO ACCIONADOR PARA CERRADURA ELECTRICA MARCA SOPRANO  CON CAJA PLASTICA PARA PROTECCION A LA INTEMPERIE</t>
  </si>
  <si>
    <t>MOBEAE00430000</t>
  </si>
  <si>
    <t>OBSOLETO ACOMETIDA ELECTRICA  MODELO 1683 SBS 72""   - ""SB72"""</t>
  </si>
  <si>
    <t>MOBEAE00442000</t>
  </si>
  <si>
    <t>OBSOLETO ACOMETIDA ELECTRICA  MODELO BE08092-3-112 (END POWERED FEED) LONGITUD 112""  - ""BE080923112"""</t>
  </si>
  <si>
    <t>MOBEAE00452100</t>
  </si>
  <si>
    <t>OBSOLETO ACOMETIDA ELECTRICA  MODELO BE08092-3-144 (END POWERED FEED) LONGITUD 144""  - ""BE08092144"""</t>
  </si>
  <si>
    <t>MOBPAC00646200</t>
  </si>
  <si>
    <t>OBSOLETO ACRILICO CRISTAL  HOJA 4' X 8' ESPESOR 9 mm  - "OBACCR948"</t>
  </si>
  <si>
    <t>MOBPAO00821600</t>
  </si>
  <si>
    <t>OBSOLETO ACRILICO OPALINO  HOJA DE 6' X 8' ESPESOR 3 mm</t>
  </si>
  <si>
    <t>MOBPAO19561606</t>
  </si>
  <si>
    <t>OBSOLETO ACRILICO OPALINO EXHIBIDOR 515 X 1119 X 150 mm ESPESOR 3 mm ACRILICO TRASLUCIDO - ""EXHTERAC120"""</t>
  </si>
  <si>
    <t>MOBPAT00641600</t>
  </si>
  <si>
    <t>OBSOLETO ACRILICO TRASLUCIDO Z2  HOJA 4' X 8' ESPESOR 3 mm</t>
  </si>
  <si>
    <t>MOBEAD27660022</t>
  </si>
  <si>
    <t>OBSOLETO ADAPTADOR PARA VOZ Y DATOS MODELO BE01421-C  (PLANILLA EN PLASTICO) EN KIT - ""OBBE01421"""</t>
  </si>
  <si>
    <t>MOBQAD22272703</t>
  </si>
  <si>
    <t>OBSOLETO ADHESIVO PARA SUPERFICIE SOLIDA MARCA GIBRALTAR SK 200 (LOKWELD 8215) PRESENTACION DE 265 ml COLOR BLANCO CON 2 BOQUILLAS</t>
  </si>
  <si>
    <t>MOBMAG04010624</t>
  </si>
  <si>
    <t>OBSOLETO AGLOMERADO LAMINADO PLASTICO UNA CARA HOJA 4' X 8' ESPESOR 19 mm Y UNA AL NATURAL - "OBAG19HP1N"</t>
  </si>
  <si>
    <t>MOBMAG01280400</t>
  </si>
  <si>
    <t>OBSOLETO AGLOMERADO MELAMINA DOS CARAS HOJA 4 X 8 ESPESOR 12 mm  - ""AME1248"""</t>
  </si>
  <si>
    <t>MOBMAG01280500</t>
  </si>
  <si>
    <t>OBSOLETO AGLOMERADO MELAMINA DOS CARAS HOJA 4 X 8 ESPESOR 16 mm  - ""AME1648"""</t>
  </si>
  <si>
    <t>MOBMAG01280600</t>
  </si>
  <si>
    <t>OBSOLETO AGLOMERADO MELAMINA DOS CARAS HOJA 4 X 8 ESPESOR 19 mm  - ""AME1948"""</t>
  </si>
  <si>
    <t>MOBMAG01280800</t>
  </si>
  <si>
    <t>OBSOLETO AGLOMERADO MELAMINA DOS CARAS HOJA 4 X 8 ESPESOR 28 mm  - ""OBNAME2848"""</t>
  </si>
  <si>
    <t>MOBEAI30693813</t>
  </si>
  <si>
    <t>OBSOLETO AISLANTE TERMO-CONTRACTIL Ø 3/16"" PARED DELDAGA COLOR NEGRO - ""OBTC316RP"""</t>
  </si>
  <si>
    <t>MOBEAP15330300</t>
  </si>
  <si>
    <t>OBSOLETO APAGADOR MINIATURA 1 POLO 1 TIRO HF-606 10 A 125 VAC  - ""OBAPMI"""</t>
  </si>
  <si>
    <t>MOBABL00490013</t>
  </si>
  <si>
    <t>OBSOLETO BALIN  Ø 1/4""  EN  ACERO - ""OBBAL14"""</t>
  </si>
  <si>
    <t>MOBXBA12828442</t>
  </si>
  <si>
    <t>OBSOLETO BANCA EN CAJA CON 2 PLAZAS CON PATAS EN ALEACION DE ALUMINIO PALETA PLEGABLE EN MDF CON LAMINADO PLASTICO CON ASIENTO Y RESPALDO EN MADERA CURVA CON LAMINADO PLASTICO (RD-3082M,2S/ROW) - "OBKRESAMPR2EM"</t>
  </si>
  <si>
    <t>MOBXBA12828443</t>
  </si>
  <si>
    <t>OBSOLETO BANCA EN CAJA CON 2 PLAZAS CON PATAS EN ALEACION DE ALUMINIO PALETA PLEGABLE EN MDF CON LAMINADO PLASTICO CON ASIENTO Y RESPALDO EN MADERA CURVA CON LAMINADO PLASTICO (RD-3083M,2S/ROW) - "OBKRESAM2EM"</t>
  </si>
  <si>
    <t>MOBXBA12828538</t>
  </si>
  <si>
    <t>OBSOLETO BANCA EN CAJA CON 2 PLAZAS CON PATAS Y BRAZOS EN ALEACION DE ALUMINIO PALETA EN MDF CON LAMINADO PLASTICO CON ASIENTO Y RESPALDO TAPIZADO EN TELA (RD-3083YF,2S/ROW) - "OBKRESAT2EM"</t>
  </si>
  <si>
    <t>MOBXBA12828540</t>
  </si>
  <si>
    <t>OBSOLETO BANCA EN CAJA CON 2 PLAZAS CON PATAS Y BRAZOS EN ALEACION DE ALUMINIO PALETA PLEGABLE EN MDF CON LAMINADO PLASTICO CON ASIENTO Y RESPALDO EN MADERA CURVA CON LAMINADO PLASTICO (RD-3082MF,2S/ROW) - "OBKRESAMPR2ZEM"</t>
  </si>
  <si>
    <t>MOBXBA12828541</t>
  </si>
  <si>
    <t>OBSOLETO BANCA EN CAJA CON 2 PLAZAS CON PATAS Y BRAZOS EN ALEACION DE ALUMINIO PALETA PLEGABLE EN MDF CON LAMINADO PLASTICO CON ASIENTO Y RESPALDO EN MADERA CURVA CON LAMINADO PLASTICO (RD-3083MF,2S/ROW) - "OBKRESAM2ZEM"</t>
  </si>
  <si>
    <t>MOBXBA12828537</t>
  </si>
  <si>
    <t>OBSOLETO BANCA EN CAJA CON 2 PLAZAS CON PATAS Y BRAZOS EN ALEACION DE ALUMINIO PALETA PLEGABLE EN MDF CON LAMINADO PLASTICO CON ASIENTO Y RESPALDO TAPIZADO EN TELA (RD-3082YF,2S/ROW) - "OBKRESAPRT2EM"</t>
  </si>
  <si>
    <t>MOBEBL03000000</t>
  </si>
  <si>
    <t>OBSOLETO BASE DE LAMPARA HALOGENO    - ""OBBAHA"""</t>
  </si>
  <si>
    <t>MOBXBP00370012</t>
  </si>
  <si>
    <t>OBSOLETO BASE DE PLATO  Ø 500 mm  EN FIERRO FUNDIDO SIN ACABADO - ""OBBAP50F"""</t>
  </si>
  <si>
    <t>MOBXBP01000063</t>
  </si>
  <si>
    <t>OBSOLETO BASE DE PLATO PARA MESA EN JUEGO DE 3 PIEZAS (PULIDO, BARRENADO, SEGUN ESPECIFICACIONES, 1 DISCO EN ACERO INOXIDABLE, 1 EN PLACA CIRCULAR Y 1 PLACA CUADRADA EN ACERO) - "OBJGPLCS450"</t>
  </si>
  <si>
    <t>MOBXBN13002100</t>
  </si>
  <si>
    <t>OBSOLETO BASE NYLON CON 5 PUNTOS DE APOYO  Ø 24""  - ""OBBAN245P"""</t>
  </si>
  <si>
    <t>MOBXBP36002115</t>
  </si>
  <si>
    <t>OBSOLETO BASE POLIPROPILENO CON 5 PUNTOS DE APOYO  Ø 24" CON 5 RODAJAS DE Ø 50 mm - "OUBAP245PRO"</t>
  </si>
  <si>
    <t>MOBXBR49810000</t>
  </si>
  <si>
    <t>OBSOLETO BASE RODANTE METALICA DE 101 X 128 mm HR No. 4 CATALOGO HERRASA</t>
  </si>
  <si>
    <t>MOBEBT54B50037</t>
  </si>
  <si>
    <t>OBSOLETO BATERIA RECARGABLE DE 900 mAh, 9 V CODIGO SSM195A MARCA ALPHA SECURITY  (PAQUETE DE 6 BATERIAS DE NiMh)</t>
  </si>
  <si>
    <t>MOBABR59703311</t>
  </si>
  <si>
    <t>OBSOLETO BIRLO PARA CUBIERTA DE CRISTAL CON CUERDA Ø 3/8" X 32 mm CABEZA Ø 38 X 39 mm EN ALUMINIO - "OBRBCC"</t>
  </si>
  <si>
    <t>MOBABIA3008000</t>
  </si>
  <si>
    <t>OBSOLETO BISAGRA CIERRE SUAVE  MODELO HARMONY EJ21079AGG MARCA FERRARI</t>
  </si>
  <si>
    <t>MOBABI020200A8</t>
  </si>
  <si>
    <t>OBSOLETO BISAGRA DE LIBRO CON RESORTE DE 1 1/2" X 3" CON PERNO DE Ø 0.091" ESPESOR 0.040"  EN ACERO AL CARBON</t>
  </si>
  <si>
    <t>MOBABIA1O8E615</t>
  </si>
  <si>
    <t>OBSOLETO BISAGRA DE LIBRO DE 1" 1/2" MARCA PHILLIPS MODELO 115 CON PERNO SUELTO LATONADO -- OBBIL112LPS</t>
  </si>
  <si>
    <t>MOBSBP00080812</t>
  </si>
  <si>
    <t>OBSOLETO BISAGRA DE PIANO  1"" CALIBRE 19 PIEZA DE 2440 mm - ""OBBP19X1"""</t>
  </si>
  <si>
    <t>MOBSBP00120410</t>
  </si>
  <si>
    <t>OBSOLETO BISAGRA DE PIANO  2"" CALIBRE 18 PIEZA DE 2440 mm PASO CORTO 157-A - ""OBBP182PC"""</t>
  </si>
  <si>
    <t>MOBSBP00080412</t>
  </si>
  <si>
    <t>OBSOLETO BISAGRA DE PIANO 1" CALIBRE 18 PIEZA DE 2440 mm -- OBBP18X1</t>
  </si>
  <si>
    <t>MOBABI20000006</t>
  </si>
  <si>
    <t>OBSOLETO BISAGRA PARA PUERTA DE CRISTAL A MURO   ACABADO ACERO SATINADO - ""OBBICS"""</t>
  </si>
  <si>
    <t>MOBABI41Q200A1</t>
  </si>
  <si>
    <t>OBSOLETO BISAGRA PARA PUERTA DE CRISTAL MARCA HETTICH MODELO ET 5150 CODIGO 0 204 908  ACABADO NIQUELADO MATE</t>
  </si>
  <si>
    <t>MOBABI22370000</t>
  </si>
  <si>
    <t>OBSOLETO BISAGRA PARA PUERTA DE MADERA MODELO CYMISA 21630   - ""OBPR012"""</t>
  </si>
  <si>
    <t>MOBABI22380000</t>
  </si>
  <si>
    <t>OBSOLETO BISAGRA PARA PUERTA DE MADERA MODELO CYMISA 21641   - ""OBPR013"""</t>
  </si>
  <si>
    <t>MOBABI0101H184</t>
  </si>
  <si>
    <t>OBSOLETO BISAGRA SERIE A EMBOLSADA ENRASADO MARCA HAFELE No REF 311.90.509) 1 JUEGO (2 BISAGRAS, 2 PLACAS DE MONTAJE, 4 TORNILLOS GRIPER Y 4 TORNILLOS 6 X 5/8") CON APERTURA DE 110° ACABADO NIQUELADO</t>
  </si>
  <si>
    <t>MOBABI21001300</t>
  </si>
  <si>
    <t>OBSOLETO BISAGRA SOPORTE LONGITUD 25 cm -- OBBS25</t>
  </si>
  <si>
    <t>MOBABR00440009</t>
  </si>
  <si>
    <t>OBSOLETO BRAZO  MODELO JONNY (BRAZ1101)  EN POLIPROPILENO DURO (EN JUEGO) - ""BRJPD"""</t>
  </si>
  <si>
    <t>MOBABP01010000</t>
  </si>
  <si>
    <t>OBSOLETO BRAZO PORTA MONITOR ADICIONAL Q4 MODELO BESM210250   - "OBBESM210250"</t>
  </si>
  <si>
    <t>MOBABR28030002</t>
  </si>
  <si>
    <t>OBSOLETO BRAZO TIPO ""P"" MODELO DRESDEN  EN POLIPROPILENO - ""OBBRPPDR"""</t>
  </si>
  <si>
    <t>MOBABD00713411</t>
  </si>
  <si>
    <t>OBSOLETO BRIDA  Ø 2 1/2"" CON 1 BARRENO DE Ø 1 17/32"" Y 3 BARRENOS LATERALES (CADA 120°) CON CUERDA DE Ø 1/8"" EN ALUMINIO - ""OBBRA2121"""</t>
  </si>
  <si>
    <t>MOBECE11300913</t>
  </si>
  <si>
    <t>OBSOLETO CABLE ELECTRICO CON CLAVIJA CALIBRE 16 LONGITUD 1.80 m COLOR NEGRO - ""OBCLC18"""</t>
  </si>
  <si>
    <t>MOBECE11305716</t>
  </si>
  <si>
    <t>OBSOLETO CABLE ELECTRICO CON CLAVIJA CALIBRE 16 LONGITUD 3.5 m COLOR BLANCO</t>
  </si>
  <si>
    <t>MOBECE10300013</t>
  </si>
  <si>
    <t>OBSOLETO CABLE ELECTRICO POLARIZADO CALIBRE 16  COLOR NEGRO - ""OBCAP16"""</t>
  </si>
  <si>
    <t>MOBECE10B10013</t>
  </si>
  <si>
    <t>OBSOLETO CABLE ELECTRICO POLARIZADO CALIBRE 20  COLOR NEGRO - "OBCAP20N"</t>
  </si>
  <si>
    <t>MOBECC00110500</t>
  </si>
  <si>
    <t>OBSOLETO CAJA DE CONTACTO  MODELO BE0604BB72 - RPC3PWR CON CIRCUITO CORTA CORRIENTE  - ""OBBE01645"""</t>
  </si>
  <si>
    <t>MOBPCL47I93420</t>
  </si>
  <si>
    <t>OBSOLETO CAJA DE LUZ TERMOFORMADA DE 290 X 491 X 134 mm ESPESOR 4.5 mm EN ACRILICO TRASLUCIDO Z2 - "OBTDEMEX42BA"</t>
  </si>
  <si>
    <t>MOBPCL47K73461</t>
  </si>
  <si>
    <t>OBSOLETO CAJA DE LUZ TERMOFORMADA DE 940 X 490 X 140 mm ESPESOR 4.5 mm EN ACRILICO PLASTIGLAS IMPACTA COLOR BLANCO - "OBCACVLCAS1M"</t>
  </si>
  <si>
    <t>MOBECA40136919</t>
  </si>
  <si>
    <t>OBSOLETO CAJA ELECTRICA CON CUATRO CONTACTOS Y TRES DATA MODELO BE01820-M-4-3-EFA-72 POWERDATACENTER, MHO,4, 3, EFA DE 72" ALUMINIO MHO - "OBBE01820M43EFA72 - "</t>
  </si>
  <si>
    <t>MOBECA01019919</t>
  </si>
  <si>
    <t>OBSOLETO CAJA ELECTRICA CON DOS CONTACTOS Y UN VOZ Y DATOS MODELO BE1820-M-2-1-EFA-72 POWERDATACENTER, MHO,2, 1, EFA DE 72" ALUMINIO MHO</t>
  </si>
  <si>
    <t>MOBECA16000000</t>
  </si>
  <si>
    <t>OBSOLETO CAJA ELECTRICA PARA 6 CONTACTOS -- OBAA</t>
  </si>
  <si>
    <t>MOBPCA04020201</t>
  </si>
  <si>
    <t>OBSOLETO CAÑUELA PARA CARA DE MADERA LARGO 3000 mm (VON00031) PLASTICO -- OBGNCPCM</t>
  </si>
  <si>
    <t>MOBPCA26022101</t>
  </si>
  <si>
    <t>OBSOLETO CAÑUELA PARA CARA EN LAMINA O TAPIZADA LARGO 3000 mm [VON132/0] PLASTICO - ""OBGNCHCMT"""</t>
  </si>
  <si>
    <t>MOBECP19000000</t>
  </si>
  <si>
    <t>OBSOLETO CAPUCHON AISLANTE    - ""OBCAAI"""</t>
  </si>
  <si>
    <t>MOBACT55000013</t>
  </si>
  <si>
    <t>OBSOLETO CARRETILLA PARA PUERTA   EN  ACERO - ""OBCAPP"""</t>
  </si>
  <si>
    <t>MOBACL00F70064</t>
  </si>
  <si>
    <t>OBSOLETO CARRILLO DE TRASLACION  MARCA HAFELE No DE CATALOGO 404.73.920  EN ACABADO PLASTICO PLATEADO - ""</t>
  </si>
  <si>
    <t>MOBACA00490015</t>
  </si>
  <si>
    <t>OBSOLETO CASQUILLO  Ø 1/4" LATONADO -- OBCL14</t>
  </si>
  <si>
    <t>MOBACE00220005</t>
  </si>
  <si>
    <t>OBSOLETO CERRADURA  MODELO 80 PHILLIPS  ACABADO CROMO - ""OBCP80"""</t>
  </si>
  <si>
    <t>MOBACE00150200</t>
  </si>
  <si>
    <t>OBSOLETO CERRADURA (M45926 CAM LOCK C=1.181" 2 KEYS) CAÑON EXTRALARGO -- OBCECXE</t>
  </si>
  <si>
    <t>MOBACE12L8C685</t>
  </si>
  <si>
    <t>OBSOLETO CERRADURA ALTA SEGURIDAD MODELO CRASCI1830 CILINDRO Ø 18 mm, LARGO 30 mm CON 2 LLAVES CON SISTEMA DE RANURA, CON PALETA TIPO ESTRELLA Y GANCHO DE 48 X 15 mm ACABADO NIQUELADO BRILLANTE</t>
  </si>
  <si>
    <t>MOBACED8K4B605</t>
  </si>
  <si>
    <t>OBSOLETO CERRADURA DE LEVA MULTI-LOCK (CAM22) MODELO CL104 (ABLCL104C) MARCA ASSA ABLOY CAÑON Ø 22 mm, LONGITUD 33 mm ACABADO CROMO</t>
  </si>
  <si>
    <t>MOBACE60730106</t>
  </si>
  <si>
    <t>OBSOLETO CERRADURA DE MANIJA DOBLE MODELO 1173 SUMINISTRO DE VIDRIO PARA PUERTA DE CRISTAL ACABADO ACERO SATINADO - ""OBCEMDPC1173"""</t>
  </si>
  <si>
    <t>MOBACED4H69800</t>
  </si>
  <si>
    <t>OBSOLETO CERRADURA METALICA DE ACCION VERTICAL MODELO 21C (CLAVE 247 BP) MARCA PHILLIPS CAÑON Ø 22 mm, LONGITUD 21 mm BASE 15.7 X 53 X 5 mm</t>
  </si>
  <si>
    <t>MOBACEC8G99400</t>
  </si>
  <si>
    <t>OBSOLETO CERRADURA METALICA DE BOTON 1/4 DE VUELTA MODELO 200 L (CLAVE: 413 BP) MARCA PHILLIPS CAÑON Ø 22 mm, LONGITUD 25.4 mm BASE 22 X 51 X 5 mm</t>
  </si>
  <si>
    <t>MOBACEC9H89515</t>
  </si>
  <si>
    <t>OBSOLETO CERRADURA METALICA DE CERROJO LARGO ACCION HORIZONTAL MODELO 250 CH (CLAVE: 554 BP) MARCA PHILLIPS CAÑON Ø 22 mm, LONGITUD 29 mm BASE 45 X 45 X 15 mm LATONADO</t>
  </si>
  <si>
    <t>MOBACEC9H19500</t>
  </si>
  <si>
    <t>OBSOLETO CERRADURA METALICA DE CERROJO LARGO ACCION HORIZONTAL MODELO 250 L (CLAVE: 554 BP) MARCA PHILLIPS CAÑON Ø 22 mm, LONGITUD 29 mm BASE 45 X 45 X 15 mm</t>
  </si>
  <si>
    <t>MOBACE09190300</t>
  </si>
  <si>
    <t>OBSOLETO CERRADURA PARA MUEBLE MODELO AUSTRAL (433-C) CAÑON CORTO  - ""OBCESTS"""</t>
  </si>
  <si>
    <t>MOBACE10170000</t>
  </si>
  <si>
    <t>OBSOLETO CERRADURA PARA PUERTA CORREDIZA MODELO XABOS408C PUSH LOCK ABLOY   - ""OBCEPLT"""</t>
  </si>
  <si>
    <t>MOBACE4101G305</t>
  </si>
  <si>
    <t>OBSOLETO CERRADURA PARA PUERTA DE CRISTAL MODELO: 417 PARA ESPESOR DE 5 A 8 mm CON CONTRA ACABADO CROMO</t>
  </si>
  <si>
    <t>MOBACEF6M4D284</t>
  </si>
  <si>
    <t>OBSOLETO CERRADURA SOBREPUESTA CON PESTILLO SYMO MARCA HAFELE (No REF 232.26.622) CILINDRO Ø 18 X 45 mm PARA CAJON ACABADO NIQUELADO</t>
  </si>
  <si>
    <t>MOBACEF2L30005</t>
  </si>
  <si>
    <t>OBSOLETO CERRADURA STS MINI 623.1 8 MARCA ASSA BLOY SKU 86475 Ø 18 mm LONGITUD 28 mm DERECHA  ACABADO CROMO--</t>
  </si>
  <si>
    <t>MOBACEF2L40005</t>
  </si>
  <si>
    <t>OBSOLETO CERRADURA STS MINI 623.1 8 MARCA ASSA BLOY SKU 86476 Ø 18 mm LONGITUD 28 mm IZQUIERDA  ACABADO CROMO--</t>
  </si>
  <si>
    <t>MOBMCH00010010</t>
  </si>
  <si>
    <t>OBSOLETO CHAPA DE MADERA  HOJA 4' X 8'  (SABANA NATURAL)</t>
  </si>
  <si>
    <t>MOBMCH00010000</t>
  </si>
  <si>
    <t>OBSOLETO CHAPA DE MADERA FLEXIBLE HOJA 4' X 8'   - ""OBCH122244"""</t>
  </si>
  <si>
    <t>MOBMCC07030000</t>
  </si>
  <si>
    <t>OBSOLETO CHAPACINTA CHAPA DE MADERA ANCHO 19 mm   - ""OBCH19CHA"""</t>
  </si>
  <si>
    <t>E4</t>
  </si>
  <si>
    <t xml:space="preserve">TIPO DE MATERIAL WENGUE </t>
  </si>
  <si>
    <t>MOBMCC07040000</t>
  </si>
  <si>
    <t>OBSOLETO CHAPACINTA CHAPA DE MADERA ANCHO 22 mm - "OBCH22CHA"</t>
  </si>
  <si>
    <t>MOBMCC07050000</t>
  </si>
  <si>
    <t>OBSOLETO CHAPACINTA CHAPA DE MADERA ANCHO 30 mm   - ""OBCH30CHA"""</t>
  </si>
  <si>
    <t>MOBMCC07160000</t>
  </si>
  <si>
    <t>OBSOLETO CHAPACINTA CHAPA DE MADERA ANCHO 36 mm</t>
  </si>
  <si>
    <t>MOBMCC06030000</t>
  </si>
  <si>
    <t>OBSOLETO CHAPACINTA PVC ANCHO 19 mm   - ""OBCH19PVC"""</t>
  </si>
  <si>
    <t>C217</t>
  </si>
  <si>
    <t xml:space="preserve">COLOR DE PLASTICO PADOUK REXCEL 331 </t>
  </si>
  <si>
    <t>C244</t>
  </si>
  <si>
    <t xml:space="preserve">COLOR DE PLASTICO MANIU 3373 </t>
  </si>
  <si>
    <t>C245</t>
  </si>
  <si>
    <t xml:space="preserve">COLOR DE PLASTICO OLMO NATURAL 308 </t>
  </si>
  <si>
    <t>MOBMCC06040000</t>
  </si>
  <si>
    <t>OBSOLETO CHAPACINTA PVC ANCHO 22 mm   - ""OBCH22PVC"""</t>
  </si>
  <si>
    <t>MOBMCC06060000</t>
  </si>
  <si>
    <t>OBSOLETO CHAPACINTA PVC ANCHO 32 mm   - ""OBCH32PVC"""</t>
  </si>
  <si>
    <t>MOBACN0003H711</t>
  </si>
  <si>
    <t>OBSOLETO CHAPETON  Ø 1 1/2" X 5/8" CON CUERDA INTERNA CENTRAL DE Ø 1/4" X 11 mm EN ALUMINIO - "OBCHACR"</t>
  </si>
  <si>
    <t>MOBACN0207I211</t>
  </si>
  <si>
    <t>OBSOLETO CHAPETON CON CUERDA EXTERNA Ø 25 X 13 mm CON CUERDA EXTERNA DE Ø 3/8" X 2" EN ALUMINIO - "OBCHAL138"</t>
  </si>
  <si>
    <t>MOBACN0104H811</t>
  </si>
  <si>
    <t>OBSOLETO CHAPETON CON EXTENSION Ø 1 1/2" X 1 1/4" CON CUERDA INTERNA CENTRAL DE Ø 1/4" X 1" EN EXTENSION DE Ø 5/8" X 5/8" EN ALUMINIO - "OBCHACRLA"</t>
  </si>
  <si>
    <t>MOBACN0106I111</t>
  </si>
  <si>
    <t>OBSOLETO CHAPETON CON EXTENSION Ø 1 1/2" X 50 mm CON CUERDA INTERNA CENTRAL DE Ø 1/4" X 1/2" EN EXTENSION DE Ø 5/8" X 34 mm Y PERFORACION PASADA Ø 5/16" A UNA ALTURA DE 15 mm EN ALUMINIO - "OBCHACRFR"</t>
  </si>
  <si>
    <t>MOBACP61753600</t>
  </si>
  <si>
    <t>OBSOLETO CIERRA PUERTA HIDRAULICO MODELO 200 DORMA MARRON POTENCIA 3  - "OBCIPU"".</t>
  </si>
  <si>
    <t>MOBACI03030000</t>
  </si>
  <si>
    <t>OBSOLETO CINTA DE PVC DE ESPESOR 6 mm, ANCHO 60 mm, LONGITUD 10.0 m</t>
  </si>
  <si>
    <t>MOBECI00B20035</t>
  </si>
  <si>
    <t>OBSOLETO CINTURON  DE 400 X 4.8 mm  EN PLASTICO COLOR BLANCO CON UÑA</t>
  </si>
  <si>
    <t>MOBECL10003644</t>
  </si>
  <si>
    <t>OBSOLETO CLAVIJA POLARIZADO  USO RUDO PARA CABLE DE 3 X 12 - "OBCLRP312"</t>
  </si>
  <si>
    <t>MOBECL10003621</t>
  </si>
  <si>
    <t>OBSOLETO CLAVIJA POLARIZADO  USO RUDO SIN CONEXION A TIERRA - ""OBCLRPS"""</t>
  </si>
  <si>
    <t>MOBECL10003600</t>
  </si>
  <si>
    <t>OBSOLETO CLAVIJA POLARIZADO USO RUDO -- OBCLRP</t>
  </si>
  <si>
    <t>MOBUCV33010000</t>
  </si>
  <si>
    <t>OBSOLETO CLAVILLO PARA CLAVADORA 1 1/4"   - "OBCLC114"</t>
  </si>
  <si>
    <t>MOBUCV33500000</t>
  </si>
  <si>
    <t>OBSOLETO CLAVILLO PARA CLAVADORA 2""   - ""OBCLC2"""</t>
  </si>
  <si>
    <t>MOBUCL37490000</t>
  </si>
  <si>
    <t>OBSOLETO CLAVO SIN CABEZA 3/4""   - ""OBCL34"""</t>
  </si>
  <si>
    <t>MOBXCO31460000</t>
  </si>
  <si>
    <t>OBSOLETO CONECTOR CUÑA PARA CARA DE CRISTAL [VON00037]   - ""OBGNCCCV"""</t>
  </si>
  <si>
    <t>MOBACOA6D20027</t>
  </si>
  <si>
    <t>OBSOLETO CONECTOR DOBLE PARA VIDRIO DE 57 X 57 mm  EN ACERO INOXIDABLE - "OBTACCDPVD"</t>
  </si>
  <si>
    <t>MOBACOA6G20065</t>
  </si>
  <si>
    <t>OBSOLETO CONECTOR DOBLE PARA VIDRIO DE 60 X 60 mm  EN ACERO AL CARBON CALIBRE 12 - "OBTACCDPV"</t>
  </si>
  <si>
    <t>MOBXCO30450010</t>
  </si>
  <si>
    <t>OBSOLETO CONECTOR POSTE PARA RIEL [VON00034]  EN ALUMINIO - ""OBGNCPA"""</t>
  </si>
  <si>
    <t>MOBACR00002900</t>
  </si>
  <si>
    <t>OBSOLETO CONECTOR RIEL   [VON00060]  - ""OBGNCR"""</t>
  </si>
  <si>
    <t>MOBACOA7D30027</t>
  </si>
  <si>
    <t>OBSOLETO CONECTOR TRIPLE PARA VIDRIO DE 57 X 60 mm  EN ACERO INOXIDABLE - "OBTACCTPV"</t>
  </si>
  <si>
    <t>MOBACOA7G20065</t>
  </si>
  <si>
    <t>OBSOLETO CONECTOR TRIPLE PARA VIDRIO DE 60 X 60 mm  EN ACERO AL CARBON (LAMINA) CALIBRE 12 - "OBTACCTPV"</t>
  </si>
  <si>
    <t>MOBECO00200000</t>
  </si>
  <si>
    <t>OBSOLETO CONTACTO  1683 SIG OR25   - ""OBOR25"""</t>
  </si>
  <si>
    <t>MOBECO00210000</t>
  </si>
  <si>
    <t>OBSOLETO CONTACTO  PARA CIRCUITO 1   - ""OBS1"""</t>
  </si>
  <si>
    <t>MOBECO00220000</t>
  </si>
  <si>
    <t>OBSOLETO CONTACTO  PARA CIRCUITO 2   - ""OBS2"""</t>
  </si>
  <si>
    <t>MOBECO05161413</t>
  </si>
  <si>
    <t>OBSOLETO CONTACTO DOBLE NORMAL MODELO BE08065-3-D-1-C ALTURA ""D"" CIRCUITO 1 COLOR NEGRO - ""OBBE08065ND1"""</t>
  </si>
  <si>
    <t>MOBECO06181615</t>
  </si>
  <si>
    <t>OBSOLETO CONTACTO DOBLE REGULADO MODELO BE08065-3-D-4-BB ALTURA ""D"" CIRCUITO 4 COLOR NARANJA - ""OBBE08065RD4"""</t>
  </si>
  <si>
    <t>MOBECO16360600</t>
  </si>
  <si>
    <t>OBSOLETO CONTACTO PARA 6 CONTACTOS MODELO 905-026 MULTITRIFASICO EN LINEA HORIZONTAL  - ""OBMTCU"""</t>
  </si>
  <si>
    <t>MOBSCP00062162</t>
  </si>
  <si>
    <t>OBSOLETO CORTE PLACA  DE 110 X 50 mm ESPESOR 1/8" EN ACERO NEGRO CON DOS BARRENOS Ø 3/8" Y UNO DE Ø 15 mm ESQUINAS REDONDEADAS RADIO 10 mm - "OBPOXMGARC-CPC2"</t>
  </si>
  <si>
    <t>MOBSCP00072162</t>
  </si>
  <si>
    <t>OBSOLETO CORTE PLACA  DE 97 X 50 mm ESPESOR 1/8" EN ACERO NEGRO CON DOS BARRENOS Ø 3/8" Y UNO DE Ø 15 mm ESQUINAS REDONDEADAS RADIO 10 mm - "OBPOXMGARC-CPC1"</t>
  </si>
  <si>
    <t>MOBSCP12471435</t>
  </si>
  <si>
    <t>OBSOLETO CORTE PLACA TIPO BUMERANG DE 567 X 153 mm ESPESOR 1/4" EN ACERO NEGRO CON UN RECORTE EN CADA EXTREMO POR MEDIO DE LASER</t>
  </si>
  <si>
    <t>MOBSCT01110521</t>
  </si>
  <si>
    <t>OBSOLETO CORTE TUBULAR CUADRADO 1 1/2" CALIBRE 20 PIEZA DE 810 mm (MULADO) -- OBTC20212</t>
  </si>
  <si>
    <t>MOBSCT01140332</t>
  </si>
  <si>
    <t>OBSOLETO CORTE TUBULAR CUADRADO 2 1/2" CALIBRE 16 MEDIDA DE 590 mm -- OBGI20514</t>
  </si>
  <si>
    <t>MOBCCR00000038</t>
  </si>
  <si>
    <t>OBSOLETO CRISTAL    CHICO - "GI20402"</t>
  </si>
  <si>
    <t>MOBCCR00000037</t>
  </si>
  <si>
    <t>OBSOLETO CRISTAL    GRANDE - "GI20401"</t>
  </si>
  <si>
    <t>MOBCCR00Z107B2</t>
  </si>
  <si>
    <t>OBSOLETO CRISTAL  DE 1135 X 230 mm ESPESOR 6 mm CANTOS PULIDOS CON SAQUE DE 250 X 50 mm CON REDONDEOS DE RADIO 10 mm EN LATERAL TEMPLADO - "OBVHEVP"</t>
  </si>
  <si>
    <t>MOBCCR00W90718</t>
  </si>
  <si>
    <t>OBSOLETO CRISTAL  DE 1148 X 254 mm ESPESOR 6 mm CANTOS PULIDOS TEMPLADO - "OBVHNI4VF-2/VHDAT'S-VF-2"</t>
  </si>
  <si>
    <t>MOBCCR00H30718</t>
  </si>
  <si>
    <t>OBSOLETO CRISTAL  DE 1150 X 545 mm ESPESOR 6 mm CANTOS PULIDOS TEMPLADO - "OBVHNI4VT/VHDAT'S-VT"</t>
  </si>
  <si>
    <t>MOBCCR00X90775</t>
  </si>
  <si>
    <t>OBSOLETO CRISTAL  DE 1159 X 369 mm ESPESOR 6 mm CANTOS PULIDOS FORMA TRAPEZOIDAL TEMPLADO - "OBVHEVT"</t>
  </si>
  <si>
    <t>MOBCCR00CY02G8</t>
  </si>
  <si>
    <t>OBSOLETO CRISTAL  DE 1199 X 284 mm ESPESOR 9 mm CON SERIGRAFIA BLANCA A PUNTOS POR UNA CARA CANTOS PULIDOS - "OBE4SCT1200CS-C"</t>
  </si>
  <si>
    <t>MOBCCR00BR02F7</t>
  </si>
  <si>
    <t>OBSOLETO CRISTAL  DE 1797 X 300 mm ESPESOR 9 mm CANTOS PULIDOS CON PELICULA ANTIASTILLABLE - "OBGVSM5"</t>
  </si>
  <si>
    <t>MOBCCR00M20758</t>
  </si>
  <si>
    <t>OBSOLETO CRISTAL  DE 1850 X 399 mm ESPESOR 6 mm CON CANTOS PULIDOS Y 4 BARRENOS DE Ø 1/2" TEMPLADO - "OBTVI47CCE6"</t>
  </si>
  <si>
    <t>MOBCCR00800428</t>
  </si>
  <si>
    <t>OBSOLETO CRISTAL  DE 272 X 1891 mm ESPESOR 12 mm CON CARA SANDBLASTEADA Y CANTOS PULIDOS 3 BARRENOS (CORTE CURVO) - ""OBRERV61 - G52"""</t>
  </si>
  <si>
    <t>MOBCCR00750428</t>
  </si>
  <si>
    <t>OBSOLETO CRISTAL  DE 308 X 1500 mm ESPESOR 12 mm CON CARA SANDBLASTEADA Y CANTOS PULIDOS 2 BARRENOS (CORTE CURVO) - ""OBCRRC240 - G52"""</t>
  </si>
  <si>
    <t>MOBCCR00440713</t>
  </si>
  <si>
    <t>OBSOLETO CRISTAL  DE 325 X 754 mm ESPESOR 6 mm CANTOS PULIDOS - ""OBGVE - G17"""</t>
  </si>
  <si>
    <t>MOBCCR00Y107A4</t>
  </si>
  <si>
    <t>OBSOLETO CRISTAL  DE 429 X 254 mm ESPESOR 6 mm CANTOS PULIDOS CON BISEL DE 45° EN 2 LADOS TEMPLADO - "OBVHEVF"</t>
  </si>
  <si>
    <t>MOBCCR00250718</t>
  </si>
  <si>
    <t>OBSOLETO CRISTAL  DE 444 X 589 mm ESPESOR 6 mm CANTOS PULIDOS TEMPLADO - "OBNEXEQV2G-CRPT"</t>
  </si>
  <si>
    <t>MOBCCR00BN07F6</t>
  </si>
  <si>
    <t>OBSOLETO CRISTAL  DE 464 X 462 mm ESPESOR 6 mm CANTOS PULIDOS CON CORTE DE 28 X 28 mm EN UNA ESQUINA TEMPLADO - "OBNEXEQV2G-CRS"</t>
  </si>
  <si>
    <t>MOBCCR00X80718</t>
  </si>
  <si>
    <t>OBSOLETO CRISTAL  DE 515 X 254 mm ESPESOR 6 mm CANTOS PULIDOS TEMPLADO - "OBVHEVL"</t>
  </si>
  <si>
    <t>MOBCCR00W80718</t>
  </si>
  <si>
    <t>OBSOLETO CRISTAL  DE 538 X 254 mm ESPESOR 6 mm CANTOS PULIDOS TEMPLADO - "OBVHNI4VL-2/VHDAT'S-VL-2"</t>
  </si>
  <si>
    <t>MOBCCR00C50428</t>
  </si>
  <si>
    <t>OBSOLETO CRISTAL  DE 540 X 1782 mm ESPESOR 12 mm CON CARA SANDBLASTEADA Y CANTOS PULIDOS 3 BARRENOS (CORTE CURVO) - "OBCRRC90 - G52"</t>
  </si>
  <si>
    <t>MOBCCR00W407B3</t>
  </si>
  <si>
    <t>OBSOLETO CRISTAL  DE 575 X 575 mm ESPESOR 4 mm CANTOS PULIDOS CON SAQUE CENTRAL DE 156 X 156 mm Y UN REDONDEO EN LAS ESQUINAS INTERIORES DE RADIO 1/4" TEMPLADO - "OBVTDATEN"</t>
  </si>
  <si>
    <t>MOBCCR00B20716</t>
  </si>
  <si>
    <t>OBSOLETO CRISTAL  DE 584 X 592 mm ESPESOR 6 mm MARCO Y LINEAS SANDBLASTEADAS Y CANTO PULIDO - ""OBEKCM2ML - G17"""</t>
  </si>
  <si>
    <t>MOBCCR00430704</t>
  </si>
  <si>
    <t>OBSOLETO CRISTAL  DE 585 X 1355 mm ESPESOR 6 mm MARCO SANDBLASTEADO Y CANTO PULIDO - ""OBCVB2M - G17"""</t>
  </si>
  <si>
    <t>MOBCCR00650716</t>
  </si>
  <si>
    <t>OBSOLETO CRISTAL  DE 585 X 645 mm ESPESOR 6 mm MARCO Y LINEAS SANDBLASTEADAS Y CANTO PULIDO - "OBCB2ML - G17"</t>
  </si>
  <si>
    <t>MOBCCR00J502C6</t>
  </si>
  <si>
    <t>OBSOLETO CRISTAL  DE 597 X 1945 mm ESPESOR 9 mm CANTOS PULIDOS CON MODULACION DE 6 FRANJAS HORIZONTALES SANDBLASTEADAS POR UNA CARA DE 299 mm CON 5 CLAROS DE 30 mm ENTRE CADA FRANJA - "OBKRCR28EE"</t>
  </si>
  <si>
    <t>MOBCCR00240411</t>
  </si>
  <si>
    <t>OBSOLETO CRISTAL  DE 600 X 1500 mm ESPESOR 12 mm CON CANTOS BISELADOS - ""OBFMMCC25"""</t>
  </si>
  <si>
    <t>MOBCCR00L80754</t>
  </si>
  <si>
    <t>OBSOLETO CRISTAL  DE 600 X 450 mm ESPESOR 6 mm CANTOS PULIDOS CON 2 BARRENOS DE Ø 13 mm, CORTE SEMICURVO, AMBAS CARAS SANDBLASTEADAS TEMPLADO - "OBUSMLCR2E-CR"</t>
  </si>
  <si>
    <t>MOBCCR00AJ07E5</t>
  </si>
  <si>
    <t>OBSOLETO CRISTAL  DE 730 X 815 mm ESPESOR 6 mm MARCO SANDBLASTEADO CON DIVISION CENTRAL HORIZONTAL Y CANTO PULIDO - "OBCRIIFAIB"</t>
  </si>
  <si>
    <t>MOBCCR00B50716</t>
  </si>
  <si>
    <t>OBSOLETO CRISTAL  DE 734 X 592 mm ESPESOR 6 mm MARCO Y LINEAS SANDBLASTEADAS Y CANTO PULIDO - ""OBEKCM7ML - G17"""</t>
  </si>
  <si>
    <t>MOBCCR00420716</t>
  </si>
  <si>
    <t>OBSOLETO CRISTAL  DE 735 X 645 mm ESPESOR 6 mm MARCO Y LINEAS SANDBLASTEADAS Y CANTO PULIDO - "OBCB7ML - G17"</t>
  </si>
  <si>
    <t>MOBCCR00J60227</t>
  </si>
  <si>
    <t>OBSOLETO CRISTAL  DE 747 X 1945 mm ESPESOR 9 mm CON SANDBLASTEADO HASTA UNA ALTURA DE 950 mm--OBKRCR78E</t>
  </si>
  <si>
    <t>MOBCCR00570713</t>
  </si>
  <si>
    <t>OBSOLETO CRISTAL  DE 760 X 1610 mm ESPESOR 6 mm CANTOS PULIDOS - ""OBCT6LV161 - G17"""</t>
  </si>
  <si>
    <t>MOBCCR00520718</t>
  </si>
  <si>
    <t>OBSOLETO CRISTAL  DE 766 X 1130 mm ESPESOR 6 mm CANTOS PULIDOS TEMPLADO - ""OBBNMGV74 - G18"""</t>
  </si>
  <si>
    <t>MOBCCR00AK07E5</t>
  </si>
  <si>
    <t>OBSOLETO CRISTAL  DE 880 X 815 mm ESPESOR 6 mm MARCO SANDBLASTEADO CON DIVISION CENTRAL HORIZONTAL Y CANTO PULIDO - "OBCRIIFAIC"</t>
  </si>
  <si>
    <t>MOBCCR00830213</t>
  </si>
  <si>
    <t>OBSOLETO CRISTAL  DE 897 X 2160 mm ESPESOR 9 mm CANTOS PULIDOS - "OBKRCR39 - G55"</t>
  </si>
  <si>
    <t>MOBCCR00BJ0713</t>
  </si>
  <si>
    <t>OBSOLETO CRISTAL  DE 969 X 207 mm ESPESOR 6 mm CANTOS PULIDOS</t>
  </si>
  <si>
    <t>MOBCCR00BJ0718</t>
  </si>
  <si>
    <t>OBSOLETO CRISTAL  DE 969 X 207 mm ESPESOR 6 mm CANTOS PULIDOS TEMPLADO - "OBNEXMCE-VF"</t>
  </si>
  <si>
    <t>MOBCCR00BI0718</t>
  </si>
  <si>
    <t>OBSOLETO CRISTAL  DE 969 X 220 mm ESPESOR 6 mm CANTOS PULIDOS TEMPLADO - "OBNEXMCEFC"</t>
  </si>
  <si>
    <t>MOBCCR00BH0713</t>
  </si>
  <si>
    <t>OBSOLETO CRISTAL  DE 969 X 266 mm ESPESOR 6 mm CANTOS PULIDOS - "OBNEXMCECT"</t>
  </si>
  <si>
    <t>MOBCCR00BK0713</t>
  </si>
  <si>
    <t>OBSOLETO CRISTAL  DE 969 X 310 mm ESPESOR 6 mm CANTOS PULIDOS</t>
  </si>
  <si>
    <t>MOBCCR00BK0718</t>
  </si>
  <si>
    <t>OBSOLETO CRISTAL  DE 969 X 310 mm ESPESOR 6 mm CANTOS PULIDOS TEMPLADO - "OBNEXMCE-VS"</t>
  </si>
  <si>
    <t>MOBCCR13860300</t>
  </si>
  <si>
    <t>OBSOLETO CRISTAL BLINDADO DE 878 X 930 mm ESPESOR 38 mm  - ""OBGVVB"""</t>
  </si>
  <si>
    <t>MOBCCR09280213</t>
  </si>
  <si>
    <t>OBSOLETO CRISTAL COSTILLA DE 140 X 660 mm ESPESOR 9 mm CANTOS PULIDOS - ""OBFMVISEGMAM"""</t>
  </si>
  <si>
    <t>MOBCCR14T707D3</t>
  </si>
  <si>
    <t>OBSOLETO CRISTAL CURVO DE 550 X 350 mm ESPESOR 6 mm CANTOS PULIDOS CON UNA CARA SANDBLASTEADA (DERECHA) - "OBUSMCRE2DPFCCR"</t>
  </si>
  <si>
    <t>MOBCCL020802H2</t>
  </si>
  <si>
    <t>OBSOLETO CRISTAL LAMINADO PVB BLANCO TRASLUCIDO DE 1182 X 600 mm ESPESOR 9 mm CANTOS PULIDOS, CHAFLAN EN ESQUINA DE 3 mm Y CHAFLAN DE 2 mm PERIMETRALES TEMPLADO - "OBCRMELASU"</t>
  </si>
  <si>
    <t>MOBCCL020702H2</t>
  </si>
  <si>
    <t>OBSOLETO CRISTAL LAMINADO PVB BLANCO TRASLUCIDO DE 1763 X 900 mm ESPESOR 9 mm CANTOS PULIDOS, CHAFLAN EN ESQUINA DE 3 mm Y CHAFLAN DE 2 mm PERIMETRALES TEMPLADO - "OBCRMESU"</t>
  </si>
  <si>
    <t>MOBCCL021102H3</t>
  </si>
  <si>
    <t>OBSOLETO CRISTAL LAMINADO PVB BLANCO TRASLUCIDO DE 2400 X 925 mm ESPESOR 9 mm CANTOS PULIDOS, CHAFLAN EN ESQUINA DE 3 mm Y CHAFLAN DE 2 mm PERIMETRALES - "OBCRFRR"</t>
  </si>
  <si>
    <t>MOBCCL020602H2</t>
  </si>
  <si>
    <t>OBSOLETO CRISTAL LAMINADO PVB BLANCO TRASLUCIDO DE 600 X 700 mm ESPESOR 9 mm CANTOS PULIDOS, CHAFLAN EN ESQUINA DE 3 mm Y CHAFLAN DE 2 mm PERIMETRALES TEMPLADO - "OBCRLAMELA"</t>
  </si>
  <si>
    <t>MOBCCL020502H2</t>
  </si>
  <si>
    <t>OBSOLETO CRISTAL LAMINADO PVB BLANCO TRASLUCIDO DE 700 X 900 mm ESPESOR 9 mm CANTOS PULIDOS, CHAFLAN EN ESQUINA DE 3 mm Y CHAFLAN DE 2 mm PERIMETRALES TEMPLADO - "OBCRMELA"</t>
  </si>
  <si>
    <t>MOBCCR16W002E1</t>
  </si>
  <si>
    <t>OBSOLETO CRISTAL PUERTA DE 835 X 1950 mm ESPESOR 9 mm CON LINEAS VERTICALES SANDBLASTEADAS DE 19 mm; SEPARACION DE 13 mm CON CLARO DE 30 mm EN LA PARTE INFERIOR Y SUPERIOR, SAQUE INFERIOR DE 120 X 59 mm APERTURA DERECHA TEMPLADO - "OBPPPCRD6ET-CERD"</t>
  </si>
  <si>
    <t>MOBCCR16W002D9</t>
  </si>
  <si>
    <t>OBSOLETO CRISTAL PUERTA DE 835 X 1950 mm ESPESOR 9 mm CON LINEAS VERTICALES SANDBLASTEADAS DE 19 mm; SEPARACION DE 13 mm CON CLARO DE 30 mm EN LA PARTE INFERIOR Y SUPERIOR, SAQUE INFERIOR DE 120 X 59 mm APERTURA IZQUIERDA TEMPLADO - "OBPPPCRD6ET-CERI"</t>
  </si>
  <si>
    <t>MOBCCA031102J2</t>
  </si>
  <si>
    <t>OBSOLETO CRISTAL SATINADO DOS CARAS DE 2400 X 925 mm ESPESOR 9 mm CANTOS PULIDOS ESQUINAS REDONDEADAS RADIO 3 mm TEMPLADO - "OBCRFRRS"</t>
  </si>
  <si>
    <t>MOBCCS00160308</t>
  </si>
  <si>
    <t>OBSOLETO CRISTAL SEGURIDAD  DE 250 X 250 mm ESPESOR 38 mm NIVEL II C - ""OBCM38250"""</t>
  </si>
  <si>
    <t>MOBCCS00F20308</t>
  </si>
  <si>
    <t>OBSOLETO CRISTAL SEGURIDAD  DE 295 X 295 mm ESPESOR 38 mm NIVEL II C - "OBCM38295"</t>
  </si>
  <si>
    <t>MOBCCS00110343</t>
  </si>
  <si>
    <t>OBSOLETO CRISTAL SEGURIDAD  DE 347 X 740 mm ESPESOR 38 mm CON RESINA DE POLIVINILBUTIRENO</t>
  </si>
  <si>
    <t>MOBCCS00260512</t>
  </si>
  <si>
    <t>OBSOLETO CRISTAL SEGURIDAD  DE 537 X 1082 mm ESPESOR 9 mm (3 Y 6 mm) CON PELICULA ANTIASTILLABLE - ""OBFMVISEGCS"""</t>
  </si>
  <si>
    <t>MOBCCS07190909</t>
  </si>
  <si>
    <t>OBSOLETO CRISTAL SEGURIDAD ABANICO DE 400 X 400 mm ESPESOR 12.7 mm CON CARA SANDBLASTEADA Y CANTOS PULIDOS (FLOTADO CLARO) - ""CR400CPA"""</t>
  </si>
  <si>
    <t>MOBCCS13P40343</t>
  </si>
  <si>
    <t>OBSOLETO CRISTAL SEGURIDAD BLINDADO DE 616 X 885 mm ESPESOR 38 mm CON RESINA DE POLIVINILBUTIRENO - "BNVINC5738CN1C"</t>
  </si>
  <si>
    <t>MOBCCS04080303</t>
  </si>
  <si>
    <t>OBSOLETO CRISTAL SEGURIDAD INTERNO PARA CAJERO BLINDADO DE 347 X 836 mm ESPESOR 38 mm CON PELICULA DE SEGURIDAD - ""OBBNVIB8"""</t>
  </si>
  <si>
    <t>MOBCCS06100303</t>
  </si>
  <si>
    <t>OBSOLETO CRISTAL SEGURIDAD LATERAL PARA CAJERO BLINDADO DE 366 X 961 mm ESPESOR 38 mm CON PELICULA DE SEGURIDAD - ""BNVLB8"""</t>
  </si>
  <si>
    <t>MOBCCS06090303</t>
  </si>
  <si>
    <t>OBSOLETO CRISTAL SEGURIDAD LATERAL PARA CAJERO BLINDADO DE 466 X 961 mm ESPESOR 38 mm CON PELICULA DE SEGURIDAD - ""OBBNVLB4"""</t>
  </si>
  <si>
    <t>MOBCCE010207I4</t>
  </si>
  <si>
    <t>OBSOLETO CRISTAL TECNODECOR BLANCO UNA CARA DE 574 X 1120 mm ESPESOR 6 mm CANTOS PULIDOS CON 2 BARRENOS Ø 3/16"  Y ESQUINAS REDONDEADAS CON RADIO 5 mm TEMPLADO - "OBP4GAB154-PCR"</t>
  </si>
  <si>
    <t>MOBCCR11J00713</t>
  </si>
  <si>
    <t>OBSOLETO CRISTAL TINTEX VERDE DE 1710 X 1112 mm ESPESOR 6 mm CANTOS PULIDOS - "OBVOCCR16TX"</t>
  </si>
  <si>
    <t>MOBCCR11420719</t>
  </si>
  <si>
    <t>OBSOLETO CRISTAL TINTEX VERDE DE 735 X 645 mm ESPESOR 6 mm MARCO SANDBLASTEADO Y CANTO PULIDO TEMPLADO - ""OBCB7M - G33"""</t>
  </si>
  <si>
    <t>MOBCCR11420720</t>
  </si>
  <si>
    <t>OBSOLETO CRISTAL TINTEX VERDE DE 735 X 645 mm ESPESOR 6 mm MARCO Y LINEAS SANDBLASTEADAS Y CANTO PULIDO TEMPLADO - ""OBCB7ML - G33"""</t>
  </si>
  <si>
    <t>MOBCCR11580722</t>
  </si>
  <si>
    <t>OBSOLETO CRISTAL TINTEX VERDE DE 760 X 1590 mm ESPESOR 6 mm LINEAS VERTICALES SANDBLASTEADAS CANTO PULIDO - "OBCC61590 - G33"</t>
  </si>
  <si>
    <t>MOBCCR11570726</t>
  </si>
  <si>
    <t>OBSOLETO CRISTAL TINTEX VERDE DE 760 X 1610 mm ESPESOR 6 mm LINEAS VERTICALES SANDBLASTEADAS CANTO PULIDO TEMPLADO - ""OBCT6LV161 - G33"""</t>
  </si>
  <si>
    <t>MOBCCR11J10718</t>
  </si>
  <si>
    <t>OBSOLETO CRISTAL TINTEX VERDE DE 853 X 348 mm ESPESOR 6 mm CANTOS PULIDOS TEMPLADO</t>
  </si>
  <si>
    <t>MOBCCR11710732</t>
  </si>
  <si>
    <t>OBSOLETO CRISTAL TINTEX VERDE DE 880 X 400 mm ESPESOR 6 mm CANTOS PULIDOS CON UNA CARA SANDBLASTEADA - "OBPGVVIS - G115"</t>
  </si>
  <si>
    <t>MOBCCR11710704</t>
  </si>
  <si>
    <t>OBSOLETO CRISTAL TINTEX VERDE DE 880 X 400 mm ESPESOR 6 mm MARCO SANDBLASTEADO Y CANTO PULIDO - "OBPGVVIS - G33"</t>
  </si>
  <si>
    <t>MOBCCR20DL02I6</t>
  </si>
  <si>
    <t>OBSOLETO CRISTAL ULTRACLARO DE 958 X 400 mm ESPESOR 9 mm CANTOS PULIDOS CON 4 BARRENOS ABIERTOS DE 13 X 21 mm TEMPLADO - "OBP4CRCP25-P"</t>
  </si>
  <si>
    <t>MOBXCP00200000</t>
  </si>
  <si>
    <t>OBSOLETO CUÑA PARA PATA  [VON00005]   - ""OBGNCSP"""</t>
  </si>
  <si>
    <t>MOBPARSM000001</t>
  </si>
  <si>
    <t>OBSOLETO DE AISLANTE DE RUIDO (SOUND MASKING)   (JUEGO) -- GI20517 --</t>
  </si>
  <si>
    <t>MOBADEI200G200</t>
  </si>
  <si>
    <t>OBSOLETO DESLIZADOR PARA PERSIANA  RAUVOLET METALLIC LINE (No. DE ARTICULO 779894-001) COLOR GRIS REHAU (BOLSA CON 1000 PIEZAS)</t>
  </si>
  <si>
    <t>MOBPDI20570006</t>
  </si>
  <si>
    <t>OBSOLETO DIFUSOR EXTRUIDO LARGO 2600 mm  ACRILICO TRASLUCIDO - ""OBLNVYD"""</t>
  </si>
  <si>
    <t>MOBEEL03040013</t>
  </si>
  <si>
    <t>OBSOLETO EMPOTRADO LAMPARA HALOGENO 35 WATT  COLOR NEGRO - ""OBBEM3"""</t>
  </si>
  <si>
    <t>MOBREF00160505</t>
  </si>
  <si>
    <t>OBSOLETO ESPUMA FLEXIBLE  HOJA DE 2.00 X 2.40 m ESPESOR 4.0 mm DENSIDAD 16/18 Kg EN POLIURETANO NORMAL - ""OBHUES4120"""</t>
  </si>
  <si>
    <t>MOBREC00130300</t>
  </si>
  <si>
    <t>OBSOLETO ESPUMA MICROCELULAR  DE 1/16"" X 1/4"" ROLLO DE 10 m  - ""OBEM10X116"""</t>
  </si>
  <si>
    <t>MOBREC00140300</t>
  </si>
  <si>
    <t>OBSOLETO ESPUMA MICROCELULAR  DE 3/16"" X 3/8"" ROLLO DE 10 m  - ""OBEM10X5"""</t>
  </si>
  <si>
    <t>MOBREM01120103</t>
  </si>
  <si>
    <t>OBSOLETO ESPUMA MOLDEADA PARA ASIENTO MODELO VISITAS ESPESOR 3.0 cm EN POLIURETANO - ""OBESPPATIV"""</t>
  </si>
  <si>
    <t>MOBREM03120103</t>
  </si>
  <si>
    <t>OBSOLETO ESPUMA MOLDEADA PARA RESPALDO MODELO VISITAS ESPESOR 3.0 cm EN POLIURETANO - ""OBESPPRTIV"""</t>
  </si>
  <si>
    <t>MOBREM03100003</t>
  </si>
  <si>
    <t>OBSOLETO ESPUMA MOLDEADA PARA RESPALDO TIA (YB)  EN POLIURETANO - ""OBESMPRTIA"""</t>
  </si>
  <si>
    <t>MOBAET00500016</t>
  </si>
  <si>
    <t>OBSOLETO ETIQUETA  VON HAUCKE  AUTOADHERIBLE - ""OBETVH"""</t>
  </si>
  <si>
    <t>MOBEEA26633500</t>
  </si>
  <si>
    <t>OBSOLETO EXTENSION ELECTRICA FLEXIBLE MODELO 1683 FF LONGITUD 31""  - ""OBFF31"""</t>
  </si>
  <si>
    <t>MOBEEA25633200</t>
  </si>
  <si>
    <t>OBSOLETO EXTENSION ELECTRICA MODELO 1683 FF LONGITUD 43""  - ""OBFF43"""</t>
  </si>
  <si>
    <t>MOBEEA25643300</t>
  </si>
  <si>
    <t>OBSOLETO EXTENSION ELECTRICA MODELO 1683 MM LONGITUD 22""  - ""OBMM22"""</t>
  </si>
  <si>
    <t>MOBEEA25844300</t>
  </si>
  <si>
    <t>OBSOLETO EXTENSION ELECTRICA MODELO BE0808642 (ADJUSTABLE M/F PASS THRU) LONGITUD 42"  - "OBBE0808642"</t>
  </si>
  <si>
    <t>MOBEEA25852200</t>
  </si>
  <si>
    <t>OBSOLETO EXTENSION ELECTRICA MODELO BE0808672 (ADJUSTABLE M/F PASS THRU) LONGITUD 72"  - "OBBE0808672"</t>
  </si>
  <si>
    <t>MOBEEA25653300</t>
  </si>
  <si>
    <t>OBSOLETO EXTENSION ELECTRICA MODELO FF LONGITUD 22""  - ""OBFF22"""</t>
  </si>
  <si>
    <t>MOBEEA25652500</t>
  </si>
  <si>
    <t>OBSOLETO EXTENSION ELECTRICA MODELO FF LONGITUD 36""  - ""OBFF36"""</t>
  </si>
  <si>
    <t>MOBEEA25653400</t>
  </si>
  <si>
    <t>OBSOLETO EXTENSION ELECTRICA MODELO FF LONGITUD 85""  - ""OBFF85"""</t>
  </si>
  <si>
    <t>MOBEEA24582300</t>
  </si>
  <si>
    <t>OBSOLETO EXTENSION PARA ARNES MODELO BE08086-3-24 (ADJUSTABLE M/F JUMPER) LONGITUD 24""  - ""OBBE0808624"""</t>
  </si>
  <si>
    <t>MOBEEA24602500</t>
  </si>
  <si>
    <t>OBSOLETO EXTENSION PARA ARNES MODELO BE08086-3-36 (ADJUSTABLE M/F JUMPER) LONGITUD 36""  - ""OBBE0808636"""</t>
  </si>
  <si>
    <t>MOBEEA24612600</t>
  </si>
  <si>
    <t>OBSOLETO EXTENSION PARA ARNES MODELO BE08086-3-48 (ADJUSTABLE M/F JUMPER) LONGITUD 48""  - ""OBBE0808648"""</t>
  </si>
  <si>
    <t>MOBRFV00240900</t>
  </si>
  <si>
    <t>OBSOLETO FIBRA DE VIDRIO  HOJA DE 1220 X 610 mm ESPESOR 1 1/2"  - "OBFV11242"</t>
  </si>
  <si>
    <t>MOBPFI00H90049</t>
  </si>
  <si>
    <t>OBSOLETO FICHA  DE 82 X 100 X 9 mm  EN ACRILICO CRISTAL 3 mm, EN LA PARTE CENTRAL EN ACRILICO DE BLANCO DE 3 mm CON UN SAQUE DE MEDIA LUNA EN LA PARTE FRONTAL SUPERIOR - "OBTEFIMEX - "</t>
  </si>
  <si>
    <t>MIOBFLLA000001</t>
  </si>
  <si>
    <t>OBSOLETO FLEJE PARA LAMINA   EN ROLLO -- OBGI20515 --</t>
  </si>
  <si>
    <t>MOBPFO00H80011</t>
  </si>
  <si>
    <t>OBSOLETO FOLLETERO  DE 129 X 164 X 72 mm  EN ACRILICO CRISTAL 3 mm - "OBTMEXFRFA - "</t>
  </si>
  <si>
    <t>MOBPFO49G70034</t>
  </si>
  <si>
    <t>OBSOLETO FOLLETERO HORIZONTAL DOBLE DE 484 X 240 X 20 mm  EN ACRILICO CRISTAL 3 mm CON BARRENO Ø 1/2 EN CADA ESQUINA - "OBVVCEFDCHA - "</t>
  </si>
  <si>
    <t>MOBPFO50G20039</t>
  </si>
  <si>
    <t>OBSOLETO FOLLETERO HORIZONTAL TRIPLE DE 484 X 160 X 20 mm  EN ACRILICO CRISTAL 3 mm CON BARRENO DE Ø 5/16" EN CADA ESQUINA - "OBVVCEFTHA-1"</t>
  </si>
  <si>
    <t>MOBPFO62J10011</t>
  </si>
  <si>
    <t>OBSOLETO FOLLETERO LATERAL CURVO 3 COMPARTIMENTOS DE 108 X 303 X 114 mm  EN ACRILICO CRISTAL 3 mm - "OBPORTAFLYER"</t>
  </si>
  <si>
    <t>MOBEFP00009000</t>
  </si>
  <si>
    <t>OBSOLETO FUENTE DE PODER   DE 12 V - 1.25 A</t>
  </si>
  <si>
    <t>MOBEFP00007436</t>
  </si>
  <si>
    <t>OBSOLETO FUENTE DE PODER DE 12 V - 1.25 A (CODIGO SSM030A MARCA ALPHA SECURITY)CON MULTICONECTOR</t>
  </si>
  <si>
    <t>MOBAGAE2J3B178</t>
  </si>
  <si>
    <t>OBSOLETO GANCHO PERCHERO DOBLE DE 85 X 20 X 60 mm MARCA CERRAJES (MODELO 0802-003) EN ACABADO NIQUEL SATINADO</t>
  </si>
  <si>
    <t>MOBAGS70000018</t>
  </si>
  <si>
    <t>OBSOLETO GRAPA SUJETADOR PARA GAJO   EN PLASTICO - ""OBGRMC"""</t>
  </si>
  <si>
    <t>MOBAGS71890000</t>
  </si>
  <si>
    <t>OBSOLETO GRAPA SUJETADOR PARA TORNILLO DE 4.2 mm   - ""GR42"""</t>
  </si>
  <si>
    <t>MOBEGR00410013</t>
  </si>
  <si>
    <t>OBSOLETO GROMET  Ø 3/8""  COLOR NEGRO - ""OBGR38"""</t>
  </si>
  <si>
    <t>MOBPGP24001900</t>
  </si>
  <si>
    <t>OBSOLETO GROMET PASACABLES ESQUINERO  [VON00138]  - ""OBGNGRE"""</t>
  </si>
  <si>
    <t>MOBPGP22610001</t>
  </si>
  <si>
    <t>OBSOLETO GROMET PASACABLES REDONDO Ø 2 1/2""  PLASTICO - ""OBGR212"""</t>
  </si>
  <si>
    <t>MOBPGP22600001</t>
  </si>
  <si>
    <t>OBSOLETO GROMET PASACABLES REDONDO Ø 2""  PLASTICO - ""OBGR2"""</t>
  </si>
  <si>
    <t>MOBEGR01010000</t>
  </si>
  <si>
    <t>OBSOLETO GROMET RECTANGULAR MODELO BE00612-C-X1 GROMMET SINGLE RECTANGULAR   - "OBBE00612-C-X1"</t>
  </si>
  <si>
    <t>MOBAGU00F60064</t>
  </si>
  <si>
    <t>OBSOLETO GUIA  MARCA HAFELE No DE CATALOGO 404.74.920  EN ACABADO PLASTICO PLATEADO</t>
  </si>
  <si>
    <t>MOBAHP00602800</t>
  </si>
  <si>
    <t>OBSOLETO HULE PASILLO ANCHO 1000 mm ESPESOR 3 mm  - ""OBHUPA50"""</t>
  </si>
  <si>
    <t>MOBAIM64000000</t>
  </si>
  <si>
    <t>OBSOLETO IMAN PARA REFRIGERADOR    - ""OBITAN"""</t>
  </si>
  <si>
    <t>MOBAIM62800020</t>
  </si>
  <si>
    <t>OBSOLETO IMAN REDONDO Ø 16 X 3 mm  EN NEODIMIO CON COBERTURA DE ZINC - ""OBIMR16"""</t>
  </si>
  <si>
    <t>MOBAIN73910000</t>
  </si>
  <si>
    <t>OBSOLETO INSERTO PARA ANCLAR Ø 1/4"" X 12 mm   - ""OBIEPA1412"""</t>
  </si>
  <si>
    <t>MOBUIE00735017</t>
  </si>
  <si>
    <t>OBSOLETO INSERTO PARA EMBUTIR  T = 10 X 11 mm (CAT 039.33.266) DE HAFELE EN NYLON - ""OBPR016"""</t>
  </si>
  <si>
    <t>MIOBINMD000000</t>
  </si>
  <si>
    <t>OBSOLETO INSTRUCTIVOS MEDIOS DIGITALES    -- OBGI20516 --</t>
  </si>
  <si>
    <t>MOBAJA00N9E391</t>
  </si>
  <si>
    <t>OBSOLETO JALADERA  MARCA HAFELE (No, REF 109.85.003) DE 192 mm ACERO INOXIDABLE ACABADO MATE</t>
  </si>
  <si>
    <t>MOBAJA00390000</t>
  </si>
  <si>
    <t>OBSOLETO JALADERA  MODELO 7992   - ""OBJA7992"""</t>
  </si>
  <si>
    <t>MOBAJA00400000</t>
  </si>
  <si>
    <t>OBSOLETO JALADERA  MODELO 7995   - ""OBJA7995"""</t>
  </si>
  <si>
    <t>MOBAJA00420000</t>
  </si>
  <si>
    <t>OBSOLETO JALADERA  MODELO MODERNA C/CH MODERNO /81 LB   - ""OBJAMCH"""</t>
  </si>
  <si>
    <t>MOBAJAF7M5D384</t>
  </si>
  <si>
    <t>OBSOLETO JALADERA CON CERRADURA MARCA HAFELE (No REF 232.26.699)  PARA CILINDRO LARGO DE ACCIONAMIENTO CON PESTILLO SYMO LONGITUD 144 mm ACABADO NIQUELADO</t>
  </si>
  <si>
    <t>MOBAJA23I6A674</t>
  </si>
  <si>
    <t>OBSOLETO JALADERA CURVA MARCA CERRAJES CODIGO 0402-156 DE 124 cm LARGO, 96 cm ENTRE CENTROS ACABADO CROMO CON 2 TORNILLOS PARA SUJECION - ""</t>
  </si>
  <si>
    <t>MOBAJA24001407</t>
  </si>
  <si>
    <t>OBSOLETO JALADERA PARA EMBUTIR  Ø 2" COLOR NEGRO -- OBJAEN2</t>
  </si>
  <si>
    <t>MOBAJA24N2D870</t>
  </si>
  <si>
    <t>OBSOLETO JALADERA PARA EMBUTIR MARCA HAFELE (No REF 151.76.904) DE 207 X 34 X 12 mm EN ALUMINIO ANODIZADO NATURAL</t>
  </si>
  <si>
    <t>MOBAJA24Q8G105</t>
  </si>
  <si>
    <t>OBSOLETO JALADERA PARA EMBUTIR TIPO SECRETARIAL MARCA RISH DE 100 X 44 X 15 mm ACABADO CROMO</t>
  </si>
  <si>
    <t>MOBAJA24Q8G107</t>
  </si>
  <si>
    <t>OBSOLETO JALADERA PARA EMBUTIR TIPO SECRETARIAL MARCA RISH DE 100 X 44 X 15 mm COLOR NEGRO -- OBJE100</t>
  </si>
  <si>
    <t>MOBAJA25430005</t>
  </si>
  <si>
    <t>OBSOLETO JALADERA TUBULAR MODELO 22 ACABADO CROMO -- OBJATC</t>
  </si>
  <si>
    <t>MOBASA00L9C700</t>
  </si>
  <si>
    <t>OBSOLETO JUEGO DE 4 CORTINAS ABATIBLE  DE 3.00 X 1.20 m EN LONA DE 18 ONZAS COLOR AZUL FUERTE, CON LOGO TELCEL SERIGRAFIADO EN COLOR BLANCO Y BAMBALINA RECTA DE 30 cm</t>
  </si>
  <si>
    <t>MOBUKA00006600</t>
  </si>
  <si>
    <t>OBSOLETO KIT ACCESORIO   CON 4 TORNILLOS NIVELADORES Ø 5/16" X 1 1/2" CON CASQUILLO METALICO ANTIDERRAPANTE Y TUERCA INSERTO Ø 5/16" MARCA CERRAJES CODIGO 0203-007  - ""</t>
  </si>
  <si>
    <t>MOBAKA00830000</t>
  </si>
  <si>
    <t>OBSOLETO KIT ACCESORIO  (CODIGO AF4412)   - ""OBRAMKIA"""</t>
  </si>
  <si>
    <t>MOBEKE00007300</t>
  </si>
  <si>
    <t>OBSOLETO KIT ELECTRICO CON 1 BALASTRO ELECTRONICO (BFPD-15 X 30 AR A 127 V)  PARA 1 FOCO DE 30 WATT T-8 LUZ DE DIA Y  1 FOCO DE 15 WATT T-8 LUZ DE DIA CON 4 SOPORTES PARA T-8 DE POLICARBONATO Y 4 GRAPAS CON ADHESIVO PARA ORDENAR CABLES</t>
  </si>
  <si>
    <t>MOBEKE00007500</t>
  </si>
  <si>
    <t>OBSOLETO KIT ELECTRICO CON 1 BALASTRO ELECTRONICO PARA 3 TUBOS T-8 A 127 Vca (MODELO BFPT-115AL) CON 6 SOPORTES PARA TUBO T-8 Y 6 ARNESES POT CALIBRE 20 DE 18 mm G-13</t>
  </si>
  <si>
    <t>MOBRLP00010000</t>
  </si>
  <si>
    <t>OBSOLETO LAMINADO DE POLIPROPILENO  ANCHO 1.40 m   - "OBLP14"</t>
  </si>
  <si>
    <t>MOBREF00011002</t>
  </si>
  <si>
    <t>OBSOLETO LAMINADO EN D/35 STD ESPUMA FLEXIBLE  HOJA 1.5 X 2.0 m ESPESOR 2.5 cm DENSIDAD 35 Kg EN POLIURETANO</t>
  </si>
  <si>
    <t>MOBMLP00280000</t>
  </si>
  <si>
    <t>OBSOLETO LAMINADO PLASTICO  HOJA 4' X 8'   - ""OBFOCH Y LP122244"""</t>
  </si>
  <si>
    <t>MOBMLP00011300</t>
  </si>
  <si>
    <t>OBSOLETO LAMINADO PLASTICO  HOJA 4 X 8 ESPESOR 1.2 mm  - ""OBLP4812"""</t>
  </si>
  <si>
    <t>MOBELA02030103</t>
  </si>
  <si>
    <t>OBSOLETO LAMPARA FLOURESCENTE 15 WATT LUZ DE DIA TIPO ESPIRAL DE 15 W A 127 V T-2 MARCA MAGG - ""OBLFC4U65"""</t>
  </si>
  <si>
    <t>MOBELA02710023</t>
  </si>
  <si>
    <t>OBSOLETO LAMPARA FLOURESCENTE 28 WATT TUBO T - 5  DOS LAMPARAS UNA BALASTRA (EN KIT) - ""OBKIT528"""</t>
  </si>
  <si>
    <t>MOBELA02250100</t>
  </si>
  <si>
    <t>OBSOLETO LAMPARA FLOURESCENTE 30 WATT TUBO T-8 LUZ DE DIA  - "OBT830"</t>
  </si>
  <si>
    <t>MOBELA03040000</t>
  </si>
  <si>
    <t>OBSOLETO LAMPARA HALOGENO 35 WATT   - ""OBLH35"""</t>
  </si>
  <si>
    <t>MOBRLM00010900</t>
  </si>
  <si>
    <t>OBSOLETO LANA MINERAL  HOJA DE 1200 X 610 mm ESPESOR 1 1/2"  - "OBLAM11224"</t>
  </si>
  <si>
    <t>MOBALT51E10007</t>
  </si>
  <si>
    <t>OBSOLETO LLANTA SIN FRENO MODELO 60/20 MARCA CYMISA  COLOR NEGRO</t>
  </si>
  <si>
    <t>MOBALT51E10011</t>
  </si>
  <si>
    <t>OBSOLETO LLANTA SIN FRENO MODELO 60/20 MARCA CYMISA  EN ALUMINIO</t>
  </si>
  <si>
    <t>MOBELV00B80000</t>
  </si>
  <si>
    <t>OBSOLETO LLAVE DE VERIFICACION  CODIGO SSM002A MARCA ALPHA SECURITY</t>
  </si>
  <si>
    <t>MOBALL65824900</t>
  </si>
  <si>
    <t>OBSOLETO LLAVE PARA DESMONTAR SYMO 3000 (210.11.090) MARCA HAFELE  - ""OBLLADS3H"""</t>
  </si>
  <si>
    <t>MOBALL66840000</t>
  </si>
  <si>
    <t>OBSOLETO LLAVE TIPO IR (CODIGO AF4400)   - ""OBRAMLLA"""</t>
  </si>
  <si>
    <t>MOBXLK38620000</t>
  </si>
  <si>
    <t>OBSOLETO LOCKER DOS PUERTAS CON CERRADURA 380 X 1800 X 450 mm COLOR GRIS NEBULOSO   - "OBLOC2P38C"</t>
  </si>
  <si>
    <t>MOBELC29670016</t>
  </si>
  <si>
    <t>OBSOLETO LUMINARIO COMPLETO PARA EMPOTRAR MARCA CONSTRULITA MODELO TEND  COLOR BLANCO - ""OBGI14432"""</t>
  </si>
  <si>
    <t>MOBMMD17010816</t>
  </si>
  <si>
    <t>OBSOLETO MDF CON UNA CARA EN MELAMINA DURABLE NEGRA HOJA 4' X 8' ESPESOR 28 mm HOMOGENEO CON UNA CARA EN LAMINADO PLASTICO - "OBMDF28HP1 - "</t>
  </si>
  <si>
    <t>MOBMMD20011718</t>
  </si>
  <si>
    <t>OBSOLETO MDF CON UNA CARA EN VINYL NEGRO HOJA 4' X 8' ESPESOR 18 mm CON UNA CARA EN LAMINADO PLASTICO - "OBMDF18HP1VN"</t>
  </si>
  <si>
    <t>MOBMMD05280600</t>
  </si>
  <si>
    <t>OBSOLETO MDF ENCHAPADO DOS CARAS HOJA 4' X 8' ESPESOR 19 mm  - "OBMDF19CH"</t>
  </si>
  <si>
    <t>MOBMMD04280500</t>
  </si>
  <si>
    <t>OBSOLETO MDF LAMINADO PLASTICO DOS CARAS HOJA 4' X 8' ESPESOR 16 mm  - "OBMDF16HP"</t>
  </si>
  <si>
    <t>MOBMMD04010700</t>
  </si>
  <si>
    <t>OBSOLETO MDF LAMINADO PLASTICO DOS CARAS HOJA 4' X 8' ESPESOR 25 mm  - "OBMDF25HP"</t>
  </si>
  <si>
    <t>MOBMMD04280800</t>
  </si>
  <si>
    <t>OBSOLETO MDF LAMINADO PLASTICO DOS CARAS HOJA 4 X 8 ESPESOR 28 mm  - ""OBMDF28HP"""</t>
  </si>
  <si>
    <t>MOBMMD10010402</t>
  </si>
  <si>
    <t>OBSOLETO MDF LAMINADO PLASTICO UNA CARA HOJA 4' X 8' ESPESOR 12 mm HOMOGENEO - "OBMDF12HP1H"</t>
  </si>
  <si>
    <t>MOBMMD10010600</t>
  </si>
  <si>
    <t>OBSOLETO MDF LAMINADO PLASTICO UNA CARA HOJA 4' X 8' ESPESOR 19 mm  - "OBMDF19HP1N"</t>
  </si>
  <si>
    <t>MOBMMD01280400</t>
  </si>
  <si>
    <t>OBSOLETO MDF MELAMINA DOS CARAS HOJA 4 X 8 ESPESOR 12 mm  - ""OBMDF12M"""</t>
  </si>
  <si>
    <t>MOBMMD01280700</t>
  </si>
  <si>
    <t>OBSOLETO MDF MELAMINA DOS CARAS HOJA 4 X 8 ESPESOR 25 mm  - ""OBMDF25M"""</t>
  </si>
  <si>
    <t>MOBMMD02012200</t>
  </si>
  <si>
    <t>OBSOLETO MDF NATURAL HOJA 4' X 8' ESPESOR 6.3 mm  - "OBMDF63"</t>
  </si>
  <si>
    <t>MOBAMS91B36838</t>
  </si>
  <si>
    <t>OBSOLETO MENSULA PARA ENTREPAÑO Ø 5 mm (CAT HAFELE No. 282.12.405) CON PERNO DE ACERO ACABADO PLASTICO - "OBMEE5P" MEEP</t>
  </si>
  <si>
    <t>MOBUMI32000014</t>
  </si>
  <si>
    <t>OBSOLETO MINIFIX PERNO DE UNION (CAT 262.28.642) HAFELE -- OBPR015</t>
  </si>
  <si>
    <t>MOBEMS52B30000</t>
  </si>
  <si>
    <t>OBSOLETO MINISENSOR LED CON SUJETADOR MAGNETICO CODIGO SSM042A (867.06.2060) MARCA ALPHA SECURITY</t>
  </si>
  <si>
    <t>MOBANC00764300</t>
  </si>
  <si>
    <t>OBSOLETO NUCLEO CERRADURA  CILIN.SYMO 3000 NIQ.SH6 (210.40.606)  - ""OBCEHCL106"""</t>
  </si>
  <si>
    <t>MOBANC00764500</t>
  </si>
  <si>
    <t>OBSOLETO NUCLEO CERRADURA  CILIN.SYMO 3000 NIQ.SH8 (210.40.608)  - ""OBCEHCL108"""</t>
  </si>
  <si>
    <t>MOBANC00764600</t>
  </si>
  <si>
    <t>OBSOLETO NUCLEO CERRADURA  CILIN.SYMO 3000 NIQ.SH9 (210.40.609)  - ""OBCEHCL109"""</t>
  </si>
  <si>
    <t>MOBANC00764200</t>
  </si>
  <si>
    <t>OBSOLETO NUCLEO CERRADURA CILIN.SYMO 3000 NIQ.SH5 (210.40.605) -- OBCEHCL105</t>
  </si>
  <si>
    <t>MOBANCG3N3D984</t>
  </si>
  <si>
    <t>OBSOLETO NUCLEO CERRADURA PARA CILINDRO DE PERNOS MARCA HAFELE (No REF 210.45.601) CIERRE 001A Ø 15.5 X 25 mm CON UNA LLAVE ACABADO NIQUELADO</t>
  </si>
  <si>
    <t>MOBMOS02010400</t>
  </si>
  <si>
    <t>OBSOLETO OSB NATURAL HOJA 4 X 8 ESPESOR 12 mm  - ""OBOSB48"""</t>
  </si>
  <si>
    <t>MOBAPMA2C57200</t>
  </si>
  <si>
    <t>OBSOLETO PAD MAGNETICO CON ADHESIVO 2" X 1" (860 19361 01)</t>
  </si>
  <si>
    <t>MOBAPA45490015</t>
  </si>
  <si>
    <t>OBSOLETO PALETA PARA CASQUILLO Ø 1/4" LATONADO -- OBPC14</t>
  </si>
  <si>
    <t>MOBAPA46522200</t>
  </si>
  <si>
    <t>OBSOLETO PALETA PLANA CON PERFORACION CENTRAL 15 X 110 mm (BOLT X DIM 4.331" M9-7033-105 BOLT 4.331") -- OBPCP11</t>
  </si>
  <si>
    <t>MOBAPA46522300</t>
  </si>
  <si>
    <t>OBSOLETO PALETA PLANA CON PERFORACION CENTRAL 15 X 110 mm NACIONAL  - ""OBPCP11N"""</t>
  </si>
  <si>
    <t>MOBAPS00770005</t>
  </si>
  <si>
    <t>OBSOLETO PASADOR  MODELO 36 PHILLIPS CON BOTON DE SEGURIDAD  ACABADO CROMO SATINADO - "OBP36CR"</t>
  </si>
  <si>
    <t>MOBXPE15190010</t>
  </si>
  <si>
    <t>OBSOLETO PATA ESTRUCTURAL TIPO BASE LARGA MODELO VON HAUCKE  EN ALUMINIO - ""OBDENPAL"""</t>
  </si>
  <si>
    <t>MOBXPE20210010</t>
  </si>
  <si>
    <t>OBSOLETO PATA ESTRUCTURAL TIPO CURVO [VON00001]  EN METAL - ""OBGNEPC"""</t>
  </si>
  <si>
    <t>MOBAPE03020011</t>
  </si>
  <si>
    <t>OBSOLETO PERFIL CANALETA HEA51 LONGITUD 2.50 m DE HM  EN ALUMINIO</t>
  </si>
  <si>
    <t>MOBPPC00541505</t>
  </si>
  <si>
    <t>OBSOLETO PERFIL DE CANTO  ANCHO 16 mm ESPESOR 2 mm EN ABS - ""OBPEABS16"""</t>
  </si>
  <si>
    <t>C15</t>
  </si>
  <si>
    <t xml:space="preserve">COLOR DE PLASTICO BLANCO REHAU 65795 </t>
  </si>
  <si>
    <t>MOBPPC00451404</t>
  </si>
  <si>
    <t>OBSOLETO PERFIL DE CANTO  ANCHO 18 mm ESPESOR 4 mm EN PVC - ""OBPECA18"""</t>
  </si>
  <si>
    <t>C12</t>
  </si>
  <si>
    <t xml:space="preserve">COLOR DE PLASTICO CEREZO SIERRA 6102 </t>
  </si>
  <si>
    <t>C14</t>
  </si>
  <si>
    <t xml:space="preserve">COLOR DE PLASTICO OYAMEL </t>
  </si>
  <si>
    <t>C16</t>
  </si>
  <si>
    <t xml:space="preserve">COLOR DE PLASTICO HAYA 9115 </t>
  </si>
  <si>
    <t>C5</t>
  </si>
  <si>
    <t xml:space="preserve">COLOR DE PLASTICO ARCE </t>
  </si>
  <si>
    <t>C6</t>
  </si>
  <si>
    <t xml:space="preserve">COLOR DE PLASTICO GRIS CALIDO </t>
  </si>
  <si>
    <t>MOBPPC00531605</t>
  </si>
  <si>
    <t>OBSOLETO PERFIL DE CANTO  ANCHO 19 mm ESPESOR 3 mm EN ABS - ""OBPEABS19"""</t>
  </si>
  <si>
    <t>C18</t>
  </si>
  <si>
    <t xml:space="preserve">COLOR DE PLASTICO GRIS (FROSTY) 11474 </t>
  </si>
  <si>
    <t>MOBPPC00495405</t>
  </si>
  <si>
    <t>OBSOLETO PERFIL DE CANTO  ANCHO 22 mm ESPESOR 1 mm EN ABS - "OBPEABS221 - "</t>
  </si>
  <si>
    <t>C17</t>
  </si>
  <si>
    <t xml:space="preserve">COLOR DE PLASTICO WENGUE 5753 (REHAU) </t>
  </si>
  <si>
    <t>C20</t>
  </si>
  <si>
    <t>MOBPPC00491505</t>
  </si>
  <si>
    <t>OBSOLETO PERFIL DE CANTO  ANCHO 22 mm ESPESOR 2 mm EN ABS - ""OBPEABS22"""</t>
  </si>
  <si>
    <t>C26</t>
  </si>
  <si>
    <t xml:space="preserve">COLOR DE PLASTICO NOGAL 9620 (REHAU) </t>
  </si>
  <si>
    <t>C28</t>
  </si>
  <si>
    <t xml:space="preserve">COLOR DE PLASTICO GRIS ACERO 597 DOLLKEN </t>
  </si>
  <si>
    <t>C8</t>
  </si>
  <si>
    <t xml:space="preserve">COLOR DE PLASTICO MULTIPLEX </t>
  </si>
  <si>
    <t>MOBPPC00491404</t>
  </si>
  <si>
    <t>OBSOLETO PERFIL DE CANTO  ANCHO 22 mm ESPESOR 4 mm EN PVC - ""OBPECA22"""</t>
  </si>
  <si>
    <t>MOBPPC00511505</t>
  </si>
  <si>
    <t>OBSOLETO PERFIL DE CANTO  ANCHO 28 mm ESPESOR 2 mm EN ABS - ""OBPEABS282"""</t>
  </si>
  <si>
    <t>MOBPPC00501505</t>
  </si>
  <si>
    <t>OBSOLETO PERFIL DE CANTO  ANCHO 32 mm ESPESOR 2 mm EN ABS - ""OBPEABS32"""</t>
  </si>
  <si>
    <t>C11</t>
  </si>
  <si>
    <t xml:space="preserve">COLOR DE PLASTICO HAYA 9715 (REHAU) </t>
  </si>
  <si>
    <t>C29</t>
  </si>
  <si>
    <t xml:space="preserve">COLOR DE PLASTICO WENGUE 127L (REHAU) </t>
  </si>
  <si>
    <t>MOBPPC00501404</t>
  </si>
  <si>
    <t>OBSOLETO PERFIL DE CANTO  ANCHO 32 mm ESPESOR 4 mm EN PVC - ""OBPECA32"""</t>
  </si>
  <si>
    <t>MOBPPC00913205</t>
  </si>
  <si>
    <t>OBSOLETO PERFIL DE CANTO  ANCHO 43 mm ESPESOR 1.5 mm EN ABS</t>
  </si>
  <si>
    <t>C23</t>
  </si>
  <si>
    <t xml:space="preserve">COLOR DE PLASTICO MAGIC 90806 (REHAU) </t>
  </si>
  <si>
    <t>MOBPPF14632207</t>
  </si>
  <si>
    <t>OBSOLETO PERFIL FLEXIBLE ""H"" LARGO 2300 mm ESPESOR 10 mm COLOR CRISTAL - ""OBPEHP"""</t>
  </si>
  <si>
    <t>MOBPPF28001707</t>
  </si>
  <si>
    <t>OBSOLETO PERFIL FLEXIBLE ""U""  ESPESOR 6 mm COLOR CRISTAL - ""OBEKCTV6"""</t>
  </si>
  <si>
    <t>MOBPPF01010076</t>
  </si>
  <si>
    <t>OBSOLETO PERFIL FLEXIBLE CUADRADO DE 7 X 7 mm  EN E.P.D.M. DENSIDAD 50 COLOR NEGRO - "OBPPC77EPDM50"</t>
  </si>
  <si>
    <t>MOBPPF29021900</t>
  </si>
  <si>
    <t>OBSOLETO PERFIL FLEXIBLE PARA CARA DE LAMINA LARGO 3000 mm [VON00128]  - ""OBGNPCL"""</t>
  </si>
  <si>
    <t>MOBAPE49562511</t>
  </si>
  <si>
    <t>OBSOLETO PERFIL PARA  CARA DE MADERA LONGITUD 3000 mm [VON00032] EN ALUMINIO - ""OBGNPACM"""</t>
  </si>
  <si>
    <t>MOBPPR14170504</t>
  </si>
  <si>
    <t>OBSOLETO PERFIL RIGIDO ""H"" LARGO 2500 mm COLOR NEGRO EN PVC - ""OBPERH"""</t>
  </si>
  <si>
    <t>MOBPPR13161104</t>
  </si>
  <si>
    <t>OBSOLETO PERFIL RIGIDO ""I"" LARGO 2150 mm COLOR TRANSPARENTE EN PVC - ""OBKPERIT"""</t>
  </si>
  <si>
    <t>MOBPPR30002300</t>
  </si>
  <si>
    <t>OBSOLETO PERFIL RIGIDO PARA CARA DE CRISTAL  [VON00035]  - ""OBGNPRCV"""</t>
  </si>
  <si>
    <t>MOBPPR21590501</t>
  </si>
  <si>
    <t>OBSOLETO PERFIL RIGIDO TIPO CORREDERA LARGO 2000 mm COLOR NEGRO PLASTICO - ""OBMOPLTE"""</t>
  </si>
  <si>
    <t>MOBPPR34006407</t>
  </si>
  <si>
    <t>OBSOLETO PERFIL RIGIDO TIPO CUÑA  NUMERO 10 COLOR CRISTAL - "OBVI4010T"</t>
  </si>
  <si>
    <t>MOBPPR34002607</t>
  </si>
  <si>
    <t>OBSOLETO PERFIL RIGIDO TIPO CUÑA  NUMERO 13 COLOR CRISTAL - ""OBVI4013T"""</t>
  </si>
  <si>
    <t>MOBUPE00110000</t>
  </si>
  <si>
    <t>OBSOLETO PERILLA  Ø 1/4"" X 1/2""   - ""OBPER6"""</t>
  </si>
  <si>
    <t>MOBUPE39825422</t>
  </si>
  <si>
    <t>OBSOLETO PERILLA HEMBRA DE CONEXION Ø 5/8" X 3/8" CON CUERDA INTERNA PARA Ø 1/4" ALUMINIO PULIDO - "OBTAHPC153814"</t>
  </si>
  <si>
    <t>MOBUPE40A47322</t>
  </si>
  <si>
    <t>OBSOLETO PERILLA MACHO DE CONEXION Ø 5/16" X 5/16" CON ESPARRAGO Ø 1/4" X 5/16" ALUMINIO PULIDO - "OBTAP31614"</t>
  </si>
  <si>
    <t>MOBUPE40825522</t>
  </si>
  <si>
    <t>OBSOLETO PERILLA MACHO DE CONEXION Ø 5/8" X 3/8" CON ESPARRAGO Ø 1/4" X 5/8" ALUMINIO PULIDO - "OBTAMPC153814"</t>
  </si>
  <si>
    <t>MOBAPR54000013</t>
  </si>
  <si>
    <t>OBSOLETO PERNO REMACHE DE GOLPE PARA PORTATECLADO   EN  ACERO - ""OBPCTE"""</t>
  </si>
  <si>
    <t>MOBSPE13001748</t>
  </si>
  <si>
    <t>OBSOLETO PERSIANA METALLIC RAUVOLET METALLIC LINE (No. DE ARTICULO 779270) REHAU (CAJA CON 240 BARRAS DE 2.5 m) EN ALUMINIO</t>
  </si>
  <si>
    <t>MOBPPG00557700</t>
  </si>
  <si>
    <t>OBSOLETO PET-G  4' X 8' CALIBRE 120  - "OBPETG120"</t>
  </si>
  <si>
    <t>MOBAPZ0101G500</t>
  </si>
  <si>
    <t>OBSOLETO PIEZA DE CORREDERA PARA ATORNILLAR MARCA HETTICH MODELO 0025122 CON CAPACIDAD DE 15 Kg</t>
  </si>
  <si>
    <t>MOBAPG01010000</t>
  </si>
  <si>
    <t>OBSOLETO PIEZA GUIA CON PESTIILO DE RESORTE MARCA HETTICH MODELO 0025123</t>
  </si>
  <si>
    <t>MOBUPI21452002</t>
  </si>
  <si>
    <t>OBSOLETO PIJA CABEZA COMBINADA RANURA - PHILLIPS 1 1/4"" DEL No. 14 GALVANIZADO - ""OBI14114RPH"""</t>
  </si>
  <si>
    <t>MOBUPI19341602</t>
  </si>
  <si>
    <t>OBSOLETO PIJA CABEZA FIJADORA PHILLIPS 10 X 12 mm CON TOPE 1/4"" GALVANIZADO - ""OBPF10"""</t>
  </si>
  <si>
    <t>MOBUPI19860002</t>
  </si>
  <si>
    <t>OBSOLETO PIJA CABEZA FIJADORA PHILLIPS 12 X 15 mm  GALVANIZADO - "OBPI1215"</t>
  </si>
  <si>
    <t>MOBUPI10350001</t>
  </si>
  <si>
    <t>OBSOLETO PIJA CABEZA FIJADORA RANURADA 10 X 15 mm  PAVONADO - ""OBPI1015"""</t>
  </si>
  <si>
    <t>MOBUPI10810002</t>
  </si>
  <si>
    <t>OBSOLETO PIJA CABEZA FIJADORA RANURADA 10 X 50 mm  GALVANIZADO - "OBPI1050"</t>
  </si>
  <si>
    <t>MOBUPI10371901</t>
  </si>
  <si>
    <t>OBSOLETO PIJA CABEZA FIJADORA RANURADA 12 X 25 mm CON RONDANA INTEGRADA PAVONADO - ""OBPIR1225"""</t>
  </si>
  <si>
    <t>MOBUPI10A20002</t>
  </si>
  <si>
    <t>OBSOLETO PIJA CABEZA FIJADORA RANURADA 14 X 50 mm  GALVANIZADO - "OBPI1450"</t>
  </si>
  <si>
    <t>MOBUPI10390001</t>
  </si>
  <si>
    <t>OBSOLETO PIJA CABEZA FIJADORA RANURADA 6 X 10 mm  PAVONADO - ""OBP610PA"""</t>
  </si>
  <si>
    <t>MOBUPI06482201</t>
  </si>
  <si>
    <t>OBSOLETO PIJA CABEZA HEXAGONAL 1/2"" TIPO PERNO PAVONADO - ""OBPP13"""</t>
  </si>
  <si>
    <t>MOBUPI06381802</t>
  </si>
  <si>
    <t>OBSOLETO PIJA CABEZA HEXAGONAL 14 X 19 mm CON RONDANA INTEGRADA PARA MADERA GALVANIZADO - ""OBPI1419HRIGM"""</t>
  </si>
  <si>
    <t>MOBUPI01377902</t>
  </si>
  <si>
    <t>OBSOLETO PIJA CABEZA HEXAGONAL CON ARANDELA INTEGRADA 12 X 25 mm TIPO AB GALVANIZADO - "OBPI1225CHAIAB"</t>
  </si>
  <si>
    <t>MOBUPI06724902</t>
  </si>
  <si>
    <t>OBSOLETO PIJA CABEZA HEXAGONAL Ø 3/16"" X 1"" PUNTA DE BROCA GALVANIZADO - ""OBGI12878"""</t>
  </si>
  <si>
    <t>MOBUPI03482101</t>
  </si>
  <si>
    <t>OBSOLETO PIJA CABEZA PLANA PHILLIPS 1/2"" PARA TABLAROCA PAVONADO - ""OBPITR12"""</t>
  </si>
  <si>
    <t>MOBUPI03B42101</t>
  </si>
  <si>
    <t>OBSOLETO PIJA CABEZA PLANA PHILLIPS 5/8" PARA TABLAROCA PAVONADO - "OBPITR58"</t>
  </si>
  <si>
    <t>MOBUPI03390002</t>
  </si>
  <si>
    <t>OBSOLETO PIJA CABEZA PLANA PHILLIPS 6 X 10 mm  GALVANIZADO - "OBPI610CP - "</t>
  </si>
  <si>
    <t>MOBUPI03724902</t>
  </si>
  <si>
    <t>OBSOLETO PIJA CABEZA PLANA PHILLIPS Ø 3/16" X 1" PUNTA DE BROCA GALVANIZADO - "OBGI11814"</t>
  </si>
  <si>
    <t>MOBUPI02A31706</t>
  </si>
  <si>
    <t>OBSOLETO PIJA CABEZA PLANA RANURADA 14 X 75 mm PARA MADERA NIQUELADO - "OBPI1475M"</t>
  </si>
  <si>
    <t>MOBUPI02420002</t>
  </si>
  <si>
    <t>OBSOLETO PIJA CABEZA PLANA RANURADA 8 X 15 mm  GALVANIZADO - ""OBPI815P"""</t>
  </si>
  <si>
    <t>MOBUPI49341801</t>
  </si>
  <si>
    <t>OBSOLETO PIJA CABEZA TRUSS PHILLIPS 10 X 12 mm CON RONDANA INTEGRADA PARA MADERA PAVONADO - "OBP1012PHR"</t>
  </si>
  <si>
    <t>MOBUPI49861801</t>
  </si>
  <si>
    <t>OBSOLETO PIJA CABEZA TRUSS PHILLIPS 12 X 15 mm CON RONDANA INTEGRADA PARA MADERA PAVONADO - "OBP1215PHR"</t>
  </si>
  <si>
    <t>MOBQPP00000000</t>
  </si>
  <si>
    <t>OBSOLETO PINTURA EN POLVO     - ""OBPPH"""</t>
  </si>
  <si>
    <t>A47</t>
  </si>
  <si>
    <t xml:space="preserve">COLOR METAL CHOCOLATE 889/60000 (TIGER) </t>
  </si>
  <si>
    <t>A50</t>
  </si>
  <si>
    <t xml:space="preserve">COLOR METAL GRIS TEXTURIZADO FINO RAL 7035 </t>
  </si>
  <si>
    <t>MOBAPT00640019</t>
  </si>
  <si>
    <t>OBSOLETO PISO TACHUELADO  ANCHO 2000 mm  COLOR GRIS (LINOLEUM) - ""OBPIETG"""</t>
  </si>
  <si>
    <t>MOBAPI48000000</t>
  </si>
  <si>
    <t>OBSOLETO PISTON PARA  PUERTA DE ARCHIVERO    - ""OBGNPA"""</t>
  </si>
  <si>
    <t>MOBAPV63005524</t>
  </si>
  <si>
    <t>OBSOLETO PIVOTE PARA VITRINA RECTANGULAR  (YBJ - F50 BN) (EN JUEGO) - ""OBPIVRF50"""</t>
  </si>
  <si>
    <t>MOBXPM33000013</t>
  </si>
  <si>
    <t>OBSOLETO PLACA MECANISMO TIPO FIJO CIEGO   PINTADO - ""OBPLMFCP"""</t>
  </si>
  <si>
    <t>MOBXPP21220010</t>
  </si>
  <si>
    <t>OBSOLETO PLACA PARA PATA TIPO CONECTOR [VON00066A]  EN ALUMINIO - ""OBGNPP"""</t>
  </si>
  <si>
    <t>MOBAPB00030000</t>
  </si>
  <si>
    <t>OBSOLETO PLACA PORTABRAZO  MODELO DRESDEN   - ""OBPLPDR"""</t>
  </si>
  <si>
    <t>MOBXPS27350011</t>
  </si>
  <si>
    <t>OBSOLETO PLACA SOPORTE PIEZA BASE TRIANGULAR DE 51 X 370 mm  EN  ACERO - ""OBDESTTPS"""</t>
  </si>
  <si>
    <t>MOBXPS27330011</t>
  </si>
  <si>
    <t>OBSOLETO PLACA SOPORTE PIEZA BASE TRIANGULAR DE 84 X 96 mm  EN  ACERO - ""OBDESTTBT"""</t>
  </si>
  <si>
    <t>MOBXPS28340011</t>
  </si>
  <si>
    <t>OBSOLETO PLACA SOPORTE PIEZA CARTABON DE 40 X 314 mm  EN  ACERO - ""OBDESTTCA"""</t>
  </si>
  <si>
    <t>MOBPPC61I63400</t>
  </si>
  <si>
    <t>OBSOLETO POLICARBONATO CELULAR CRISTAL PLASTI-LITE DE 1830 X 12200 mm ESPESOR 4.5 mm</t>
  </si>
  <si>
    <t>MOBAP103030000</t>
  </si>
  <si>
    <t>OBSOLETO PORTA MONITOR EVON UNITARIO MODELO BESM5700-DCEVOII CROMADO   - "OBBESM5700DCEVOII"</t>
  </si>
  <si>
    <t>MOBAP102020000</t>
  </si>
  <si>
    <t>OBSOLETO PORTA MONITOR ZOOM PARA UNA PANTALLA MODELO BESM21D202250   - "OBBESM21D202250"</t>
  </si>
  <si>
    <t>MOBAPD57670000</t>
  </si>
  <si>
    <t>OBSOLETO PORTATECLADO MULTIPOSICION CON SUJETADOR MODELO 5735D   -</t>
  </si>
  <si>
    <t>MOBAPX00613100</t>
  </si>
  <si>
    <t>OBSOLETO POSTE ESTRUCTURAL  LONGITUD 4700 mm 4 VIAS 6300013 [VON00007]  - ""OBGNEPO"""</t>
  </si>
  <si>
    <t>MOBUPR36760001</t>
  </si>
  <si>
    <t>OBSOLETO PRISIONERO ALLEN Ø 1/4"" X 3/8""  PAVONADO - ""OBPA610"""</t>
  </si>
  <si>
    <t>MOBUPR36740001</t>
  </si>
  <si>
    <t>OBSOLETO PRISIONERO ALLEN Ø 1/8"" X 1/2""  PAVONADO - ""OBPA1812"""</t>
  </si>
  <si>
    <t>MOBUPR36750001</t>
  </si>
  <si>
    <t>OBSOLETO PRISIONERO ALLEN Ø 1/8"" X 3/16""  PAVONADO - ""OBPA18316"""</t>
  </si>
  <si>
    <t>MOBUPR36300001</t>
  </si>
  <si>
    <t>OBSOLETO PRISIONERO ALLEN Ø 3/16"" X 1/2""  PAVONADO - ""OBPAL31612"""</t>
  </si>
  <si>
    <t>MOBUPR36650001</t>
  </si>
  <si>
    <t>OBSOLETO PRISIONERO ALLEN Ø 3/16"" X 3/4""  PAVONADO - ""OBPA34316"""</t>
  </si>
  <si>
    <t>MOBUPR36770001</t>
  </si>
  <si>
    <t>OBSOLETO PRISIONERO ALLEN Ø 8 X 8 mm  PAVONADO - ""OBPAL88"""</t>
  </si>
  <si>
    <t>MOBSPU02040001</t>
  </si>
  <si>
    <t>OBSOLETO PULIDO REDONDO 1/2""  PIEZA DE 6000 mm - ""OBTRE12PU"""</t>
  </si>
  <si>
    <t>MOBSPU02010001</t>
  </si>
  <si>
    <t>OBSOLETO PULIDO REDONDO 3/16""  PIEZA DE 6000 mm - ""OBTRE316PU"""</t>
  </si>
  <si>
    <t>MOBRPV00170000</t>
  </si>
  <si>
    <t>OBSOLETO PVC  CALIBRE 14   - "OBPVC14"</t>
  </si>
  <si>
    <t>E101</t>
  </si>
  <si>
    <t xml:space="preserve">TIPO DE MATERIAL BEIGE (OYAMEL GRANITO E/CLASICO 7036/122) </t>
  </si>
  <si>
    <t>E103</t>
  </si>
  <si>
    <t xml:space="preserve">TIPO DE MATERIAL HAYA (ARCE 7038/123 GRANITO E/CLASICO) </t>
  </si>
  <si>
    <t>E105</t>
  </si>
  <si>
    <t xml:space="preserve">TIPO DE MATERIAL TERRAZO-PYN (PYNZA) </t>
  </si>
  <si>
    <t>E109</t>
  </si>
  <si>
    <t xml:space="preserve">TIPO DE MATERIAL CANCELADO </t>
  </si>
  <si>
    <t>E117</t>
  </si>
  <si>
    <t xml:space="preserve">TIPO DE MATERIAL NUTREZ U391303 ZEBRANO CAMERUN </t>
  </si>
  <si>
    <t>E119</t>
  </si>
  <si>
    <t xml:space="preserve">TIPO DE MATERIAL LG HAUSYS MU41403 ROBLE CANADIENSE </t>
  </si>
  <si>
    <t>E120</t>
  </si>
  <si>
    <t xml:space="preserve">TIPO DE MATERIAL LG NUTREX EA 456559A NARANJA </t>
  </si>
  <si>
    <t>E123</t>
  </si>
  <si>
    <t xml:space="preserve">TIPO DE MATERIAL LG NUTREX KA863M1/F5 ALUMINIO CEPILLADO </t>
  </si>
  <si>
    <t>E125</t>
  </si>
  <si>
    <t xml:space="preserve">TIPO DE MATERIAL LG U2 403-89B ROBLE SOFT TOUCH </t>
  </si>
  <si>
    <t>MOBPRV52A80009</t>
  </si>
  <si>
    <t>OBSOLETO RECORTE DE VINIL PARA CENEFA DE 3000 X 30 mm  COLOR BLANCO</t>
  </si>
  <si>
    <t>MOBPRV32650500</t>
  </si>
  <si>
    <t>OBSOLETO RECORTE DE VINIL PARA CRISTAL DE 150 X 1856 mm COLOR NEGRO  - ""OBREVC1856N"""</t>
  </si>
  <si>
    <t>MOBPRV32660500</t>
  </si>
  <si>
    <t>OBSOLETO RECORTE DE VINIL PARA CRISTAL DE 150 X 2345 mm COLOR NEGRO  - ""OBREVC2345N"""</t>
  </si>
  <si>
    <t>MOBPRE00060003</t>
  </si>
  <si>
    <t>OBSOLETO REGATON  Ø 3/8""  HULE - ""OBRR38HU"""</t>
  </si>
  <si>
    <t>MOBPRE37680010</t>
  </si>
  <si>
    <t>OBSOLETO REGATON TIPO PERILLA M8 X 22 mm  TORNILLO Y TUERCA - ""REPM8"""</t>
  </si>
  <si>
    <t>MOBURE00704504</t>
  </si>
  <si>
    <t>OBSOLETO REMACHE  Ø 3/16"" X 9 mm NUMERO 26 ALUMINIO NATURAL - ""OBRE316A"""</t>
  </si>
  <si>
    <t>MOBURE30610003</t>
  </si>
  <si>
    <t>OBSOLETO REMACHE DE GOLPE Ø 3/16"" X 1/4""  ACERO NATURAL - ""OBREG31614"""</t>
  </si>
  <si>
    <t>MOBURE28003404</t>
  </si>
  <si>
    <t>OBSOLETO REMACHE POP  AM-42 ALUMINIO NATURAL - ""OBREPO42"""</t>
  </si>
  <si>
    <t>MOBURE28003325</t>
  </si>
  <si>
    <t>OBSOLETO REMACHE POP  D-44 ALUMINIO NATURAL CON CABEZA PAVONADA</t>
  </si>
  <si>
    <t>MOBURE29523605</t>
  </si>
  <si>
    <t>OBSOLETO REMACHE REVENTON (RV) Ø 1/4"" ALTURA 20 mm PO300 TROPICALIZADO - ""OBTUR14"""</t>
  </si>
  <si>
    <t>MOBARC00810000</t>
  </si>
  <si>
    <t>OBSOLETO RESORTE DE COMPRESION  Ø 1/2""   - ""OBRE12CO"""</t>
  </si>
  <si>
    <t>MOBARE06090002</t>
  </si>
  <si>
    <t>OBSOLETO RESPALDO EXTERNO MODELO TRISSINO SECRETARIAL  EN POLIPROPILENO - ""OBREEPTIS"""</t>
  </si>
  <si>
    <t>MOBARE05090002</t>
  </si>
  <si>
    <t>OBSOLETO RESPALDO INTERNO MODELO TRISSINO SECRETARIAL  EN POLIPROPILENO - ""OBREIPTIS"""</t>
  </si>
  <si>
    <t>MOBARR0101G4A3</t>
  </si>
  <si>
    <t>OBSOLETO RIEL DE RODADURA Y GUIA PARA PUERTA CORREDIZA MARCA HETTICH MODELO 0025120 LONGITUD 4000 mm COLOR BLANCO</t>
  </si>
  <si>
    <t>MOBXRE22230010</t>
  </si>
  <si>
    <t>OBSOLETO RIEL ESTRUCTURAL TIPO TRIANGULAR PARA ESCRITORIO LONGITUD 1190 mm  EN ALUMINIO - ""OBDENRT4"""</t>
  </si>
  <si>
    <t>MOBXRE22270010</t>
  </si>
  <si>
    <t>OBSOLETO RIEL ESTRUCTURAL TIPO TRIANGULAR PARA ESCRITORIO LONGITUD 2390 mm  EN ALUMINIO - ""OBDENRT8"""</t>
  </si>
  <si>
    <t>MOBARO0199G6A5</t>
  </si>
  <si>
    <t>OBSOLETO RODAJA FIJA PLANA INDUSTRIAL Ø 2" PLACA DE 48 X 65 mm, ALTURA 65 mm, MARCA RODAMEX MODELO HI 51PFB ANCHO DE RUEDA 1" EN HULE, METAL GALVANIZADO</t>
  </si>
  <si>
    <t>MOBURO26522902</t>
  </si>
  <si>
    <t>OBSOLETO RONDANA PLANA Ø 1/4" Ø 3/4" EXTERIOR GALVANIZADO -- OBRO14GA</t>
  </si>
  <si>
    <t>MOBURO26553202</t>
  </si>
  <si>
    <t>OBSOLETO RONDANA PLANA Ø 3/16"" TIPO AMERICANA GALVANIZADO - ""OBROAM316"""</t>
  </si>
  <si>
    <t>MOBURO26543102</t>
  </si>
  <si>
    <t>OBSOLETO RONDANA PLANA Ø 3/8"" Ø 1 1/2"" EXTERIOR CALIBRE 12 GALVANIZADO - ""OBRP12E38"""</t>
  </si>
  <si>
    <t>MOBPRO01021677</t>
  </si>
  <si>
    <t>OBSOLETO RONDANA PLANA Ø 60 mm EXTERIOR Y Ø 10 mm INTERIOR ESPESOR 3 mm EN PVC BLANCO Y ADHESIVO EN UNA CARA - "OBRO60PVCB"</t>
  </si>
  <si>
    <t>MOBURO26522901</t>
  </si>
  <si>
    <t>OBSOLETO RONDANA PLANA Ø1/4" Ø3/4" EXTERIOR PAVONADO -- OBRO14PA</t>
  </si>
  <si>
    <t>MOBURO27520002</t>
  </si>
  <si>
    <t>OBSOLETO RONDANA PRESION Ø 1/4""  GALVANIZADO - ""OBROP14"""</t>
  </si>
  <si>
    <t>MOBURO27580002</t>
  </si>
  <si>
    <t>OBSOLETO RONDANA PRESION Ø 5/8""  GALVANIZADO - ""OBRO58"""</t>
  </si>
  <si>
    <t>MOBARIG1M8D588</t>
  </si>
  <si>
    <t>OBSOLETO ROSETA DE CILINDRO PARA CERRADURA DE PRESION MARCA HAFELE (No REF 219.19.677) Ø INTERIOR 19 mm ACABADO NIQUELADO PULIDO</t>
  </si>
  <si>
    <t>MOBPRL00B23625</t>
  </si>
  <si>
    <t>OBSOLETO ROTULO DE VINIL  DE 440 X 115 mm CON LEYENDA "NEXTEL" COLOR ALUMINO BRUSHED</t>
  </si>
  <si>
    <t>MOBPRL00A93509</t>
  </si>
  <si>
    <t>OBSOLETO ROTULO DE VINIL  DE 800 X 95 mm CON LEYENDA "SERVICIO &amp; REPARACION" COLOR BLANCO</t>
  </si>
  <si>
    <t>MOBPRL33970009</t>
  </si>
  <si>
    <t>OBSOLETO ROTULO DE VINIL PARA TELCEL DE 100 X 430 mm  COLOR BLANCO</t>
  </si>
  <si>
    <t>MOBPRL33960022</t>
  </si>
  <si>
    <t>OBSOLETO ROTULO DE VINIL PARA TELCEL DE 100 X 450 mm  COLOR AZUL TELCEL</t>
  </si>
  <si>
    <t>MOBPRL33752500</t>
  </si>
  <si>
    <t>OBSOLETO ROTULO DE VINIL PARA TELCEL DE 130 X 450 mm EN COLOR BLANCO -- OBVG45</t>
  </si>
  <si>
    <t>MOBPRL33980009</t>
  </si>
  <si>
    <t>OBSOLETO ROTULO DE VINIL PARA TELCEL DE 200 X 700 mm  COLOR AZUL TELCEL</t>
  </si>
  <si>
    <t>MOBPRL33F65722</t>
  </si>
  <si>
    <t>OBSOLETO ROTULO DE VINIL PARA TELCEL DE 295 X 62 mm CON LEYENDA "TELCEL" Y LOGO COLOR AZUL TELCEL</t>
  </si>
  <si>
    <t>MOBPRL33F65736</t>
  </si>
  <si>
    <t>OBSOLETO ROTULO DE VINIL PARA TELCEL DE 295 X 62 mm CON LEYENDA TELCEL Y LOGO COLOR BLANCO BRILLANTE</t>
  </si>
  <si>
    <t>MOBPRL33G35709</t>
  </si>
  <si>
    <t>OBSOLETO ROTULO DE VINIL PARA TELCEL DE 300 X 66 mm CON LEYENDA TELCEL Y LOGO COLOR BLANCO -- OBRVLGATEL66X300B</t>
  </si>
  <si>
    <t>MOBPRL33G45722</t>
  </si>
  <si>
    <t>OBSOLETO ROTULO DE VINIL PARA TELCEL DE 500 X 100 mm CON LEYENDA "TELCEL" Y LOGO COLOR AZUL TELCEL</t>
  </si>
  <si>
    <t>MOBPRL33J45722</t>
  </si>
  <si>
    <t>OBSOLETO ROTULO DE VINIL PARA TELCEL DE 597 X 132 mm CON LEYENDA TELCEL Y LOGO COLOR AZUL TELCEL -- OBRVAZTI32X597</t>
  </si>
  <si>
    <t>MOBPRL33J45709</t>
  </si>
  <si>
    <t>OBSOLETO ROTULO DE VINIL PARA TELCEL DE 597 X 132 mm CON LEYENDA TELCEL Y LOGO COLOR BLANCO -- OBRVBLTI32X597</t>
  </si>
  <si>
    <t>MOBASE53650013</t>
  </si>
  <si>
    <t>OBSOLETO SEGURO ESTRELLA Ø 3/8""  EN  ACERO - ""OBSE38ES"""</t>
  </si>
  <si>
    <t>MOBASG74920010</t>
  </si>
  <si>
    <t>OBSOLETO SEGURO OPRESOR OVA PARA PIJA 1/2""  EN POLIPROPILENO BLANDO - ""SOBEOP12"""</t>
  </si>
  <si>
    <t>MOBESS59C60041</t>
  </si>
  <si>
    <t>OBSOLETO SENSOR SECUNDARIO CODIGO SSM069A MARCA ALPHA SECURITY  CON CABLE CORTO PARA CELULARES</t>
  </si>
  <si>
    <t>MOBASE00050011</t>
  </si>
  <si>
    <t>OBSOLETO SEPARADOR  Ø 1 1/2" CON ALTURA 1 1/8", PERFORACION CENTRAL Ø 1/2" PASADO  EN ALUMINIO - "OBCIPETPCH"</t>
  </si>
  <si>
    <t>MOBASE00040011</t>
  </si>
  <si>
    <t>OBSOLETO SEPARADOR  Ø 1 1/2" CON ALTURA DE 1 1/2", PERFORACION CENTRAL Ø 1/4" PROFUNDIDAD 14 mm  EN ALUMINIO - "OBCISOPCUCA"</t>
  </si>
  <si>
    <t>MOBASE00020011</t>
  </si>
  <si>
    <t>OBSOLETO SEPARADOR  Ø 1 1/2" CON ALTURA DE 1 1/2", PERFORACION CENTRAL Ø 5/16" PASADO  EN ALUMINIO - "OBCISOPCU"</t>
  </si>
  <si>
    <t>MOBPSE41781714</t>
  </si>
  <si>
    <t>OBSOLETO SEPARADOR CON PERFORACION PARA SUJECION DE 340 X 200 mm ESPESOR 6 mm EN ESPUMADO PVC COLOR GRIS 591 - "OBMAQSEPOMEXSEGC"</t>
  </si>
  <si>
    <t>MOBQSC00000000</t>
  </si>
  <si>
    <t>OBSOLETO SILICON CRISTAL     - ""OBAD-0008"""</t>
  </si>
  <si>
    <t>MOBXSA37583303</t>
  </si>
  <si>
    <t>OBSOLETO SILLA MUESTRA PROVEEDOR MODELO TRISSINO ANALISTA CON BRAZOS TAPIZADO EN TELA - "MPTIABQ"</t>
  </si>
  <si>
    <t>J25L25</t>
  </si>
  <si>
    <t xml:space="preserve">ASIENTO CANCUN NEGRO RESPALDO CANCUN NEGRO </t>
  </si>
  <si>
    <t>MOBXSN12110700</t>
  </si>
  <si>
    <t>OBSOLETO SILLON EN CAJA MODELO KOMPITE GERENCIAL CON ESTRUCTURA TUBULAR TIPO TRINEO CON BRAZOS  - "NCKOTRBD"</t>
  </si>
  <si>
    <t>MOBXSN37594402</t>
  </si>
  <si>
    <t>OBSOLETO SILLON MUESTRA PROVEEDOR MODELO CONCURSO DIRECTOR RESPALDO BAJO, CON ESTRUCTURA TUBULAR CON BRAZOS TIPO "D" TAPIZADO EN PIEL - "MPTIDBRBDP"</t>
  </si>
  <si>
    <t>MOBXSN37594303</t>
  </si>
  <si>
    <t>OBSOLETO SILLON MUESTRA PROVEEDOR MODELO CONCURSO DIRECTOR RESPALDO BAJO, RECLINABLE CON BRAZOS TIPO "D" TAPIZADO EN TELA - "MPTIDBRBD"</t>
  </si>
  <si>
    <t>MOBXSF37573903</t>
  </si>
  <si>
    <t>OBSOLETO SOFA MUESTRA PROVEEDOR MODELO SETTE VISITAS DOS PLAZAS TAPIZADO EN TELA - "MPSOF-2"</t>
  </si>
  <si>
    <t>D25</t>
  </si>
  <si>
    <t xml:space="preserve">ACABADO TEXTIL CANCUN NEGRO </t>
  </si>
  <si>
    <t>D78</t>
  </si>
  <si>
    <t xml:space="preserve">ACABADO TEXTIL EARTH COLLECTION RAIN EBONY </t>
  </si>
  <si>
    <t>MOBXSF37574002</t>
  </si>
  <si>
    <t>OBSOLETO SOFA MUESTRA PROVEEDOR MODELO SETTE VISITAS TRES PLAZAS TAPIZADO EN PIEL - "MPSOF-3P"</t>
  </si>
  <si>
    <t>MOBXSF37574003</t>
  </si>
  <si>
    <t>OBSOLETO SOFA MUESTRA PROVEEDOR MODELO SETTE VISITAS TRES PLAZAS TAPIZADO EN TELA - "MPSOF-3"</t>
  </si>
  <si>
    <t>MOBXSF37573802</t>
  </si>
  <si>
    <t>OBSOLETO SOFA MUESTRA PROVEEDOR MODELO SETTE VISITAS UNA PLAZA TAPIZADO EN PIEL - "MPSOF-1P"</t>
  </si>
  <si>
    <t>MOBXSF37573803</t>
  </si>
  <si>
    <t>OBSOLETO SOFA MUESTRA PROVEEDOR MODELO SETTE VISITAS UNA PLAZA TAPIZADO EN TELA - "MPSOF-1"</t>
  </si>
  <si>
    <t>MOBXSM08030000</t>
  </si>
  <si>
    <t>OBSOLETO SOLERA MECANISMO TIPO FIJO MODELO DRESDEN ANALISTA   - ""OBSOMEFDRA"""</t>
  </si>
  <si>
    <t>MOBSSO03350001</t>
  </si>
  <si>
    <t>OBSOLETO SOLERA RECTANGULAR 3/16"" X 3/4""  PIEZA DE 6000 mm - ""OBSO31634"""</t>
  </si>
  <si>
    <t>MOBASC44510018</t>
  </si>
  <si>
    <t>OBSOLETO SOPORTE CLIP PARA SUJETAR PORTACARPETA (F4822)  EN PLASTICO - ""OBF4822"""</t>
  </si>
  <si>
    <t>MOBXSO02030066</t>
  </si>
  <si>
    <t>OBSOLETO SOPORTE ESPACIADOR PARA CRISTAL Ø 32 mm ALTURA 25 mm MODELO 6418 MARCA KINETIC  EN ACERO INOXIDABLE CON TORNILLO CONICO Y CASQUILLO - "OBEKKAINOX"</t>
  </si>
  <si>
    <t>MOBESL02060004</t>
  </si>
  <si>
    <t>OBSOLETO SOPORTE LAMPARA FLOURESCENTE T - 5  PLASTICO - ""OBAL6W"""</t>
  </si>
  <si>
    <t>MOBESL02070004</t>
  </si>
  <si>
    <t>OBSOLETO SOPORTE LAMPARA FLOURESCENTE T - 8  PLASTICO - ""OBBA06"""</t>
  </si>
  <si>
    <t>MOBXSO5188A747</t>
  </si>
  <si>
    <t>OBSOLETO SOPORTE MAQUINADO DE 202 X 130 X 70 mm ESPESOR 1/4" EN COLD ROLLED - "OBVOESM-PBSM"</t>
  </si>
  <si>
    <t>MOBXSO54A2C410</t>
  </si>
  <si>
    <t>OBSOLETO SOPORTE PARA CRISTAL DE 30 X 80 X 65 mm CON 3 BARRENOS CON CUERDA DE Ø 1/4" EN ALUMINIO - "OBSOSEMAM"</t>
  </si>
  <si>
    <t>MOBXSO5401F164</t>
  </si>
  <si>
    <t>OBSOLETO SOPORTE PARA CRISTAL Ø 64 X 150 mm CON BARRENO CENTRAL Ø 3/8" X 1 1/4" EN CADA EXTREMO EN ALUMINIO PULIDO - "OBMSOAL150"</t>
  </si>
  <si>
    <t>MOBESO55B60000</t>
  </si>
  <si>
    <t>OBSOLETO SOPORTE PARA PANTALLA PLANA CODIGO SSM209A MARCA ALPHA SECURITY</t>
  </si>
  <si>
    <t>MOBPTA57E15501</t>
  </si>
  <si>
    <t>OBSOLETO TAPA DECORATIVA Ø 17 mm PLASTICO - "OBTADEC17"</t>
  </si>
  <si>
    <t>MOBPTA25002000</t>
  </si>
  <si>
    <t>OBSOLETO TAPA PARA GROMET  [VON00129]  - ""OBGNTGR"""</t>
  </si>
  <si>
    <t>MOBATP39470013</t>
  </si>
  <si>
    <t>OBSOLETO TAPA PARA PATA TIPO TRIANGULAR PARA SOPORTE DE 121.6 X 121.8 mm  EN  ACERO - ""OBDENTTPS""."</t>
  </si>
  <si>
    <t>MOBATP00003000</t>
  </si>
  <si>
    <t>OBSOLETO TAPA POSTE   4 VIAS [VON00003]  - ""OBGNTP"""</t>
  </si>
  <si>
    <t>MOBPTA40762701</t>
  </si>
  <si>
    <t>OBSOLETO TAPA RECTANGULAR ELECTRICA 82 X 55 mm COLOR GRIS 590 PLASTICO - "OBTPRE8255G5"</t>
  </si>
  <si>
    <t>MOBPTA40760501</t>
  </si>
  <si>
    <t>OBSOLETO TAPA RECTANGULAR ELECTRICA 82 X 55 mm COLOR NEGRO PLASTICO - "OBTPRE8255"</t>
  </si>
  <si>
    <t>MOBPTA08100001</t>
  </si>
  <si>
    <t>OBSOLETO TAPA REMATE OVALADO 3/4"" X 2 3/4""  PLASTICO - ""OBTAO34234"""</t>
  </si>
  <si>
    <t>MOBPTA08050001</t>
  </si>
  <si>
    <t>OBSOLETO TAPA REMATE OVALADO 5/8"" X 1 1/8""  PLASTICO - ""OBTAO58118"""</t>
  </si>
  <si>
    <t>MOBPTA08050902</t>
  </si>
  <si>
    <t>OBSOLETO TAPA REMATE OVALADO 5/8"" X 1 1/8"" PARA PATA TRASERA TRISSINO VISITAS POLIPROPILENO - ""OBTAOPT58118"""</t>
  </si>
  <si>
    <t>MOBPTA09120001</t>
  </si>
  <si>
    <t>OBSOLETO TAPA REMATE RECTANGULAR 1 1/2"" X 2 1/2""  PLASTICO - ""OBTARR112212"""</t>
  </si>
  <si>
    <t>MOBPTA09140001</t>
  </si>
  <si>
    <t>OBSOLETO TAPA REMATE RECTANGULAR 1 1/2"" X 3""  PLASTICO - ""OBTAR3876"""</t>
  </si>
  <si>
    <t>MOBPTA09923301</t>
  </si>
  <si>
    <t>OBSOLETO TAPA REMATE RECTANGULAR DE 60 X 43 X 10 mm CON POSTE DE SUJECION DE 6 mm DE ALTURA Y UNA DISTANCIA DE 26 mm EN PLASTICO</t>
  </si>
  <si>
    <t>MOBPTA06040001</t>
  </si>
  <si>
    <t>OBSOLETO TAPA REMATE REDONDO Ø 1 1/4""  PLASTICO - ""OBTA114"""</t>
  </si>
  <si>
    <t>MOBPTA06070001</t>
  </si>
  <si>
    <t>OBSOLETO TAPA REMATE REDONDO Ø 5/8""  PLASTICO - ""OBRE58"""</t>
  </si>
  <si>
    <t>MOBPTA39110001</t>
  </si>
  <si>
    <t>OBSOLETO TAPA REMATE REDONDO PLANA Ø 3/4""  PLASTICO - ""OBTABRA"""</t>
  </si>
  <si>
    <t>MOBPTA39168401</t>
  </si>
  <si>
    <t>OBSOLETO TAPA REMATE REDONDO PLANA Ø 9 mm COLOR BLANCO PLASTICO - "OBTARP9B"</t>
  </si>
  <si>
    <t>MOBPTA10151002</t>
  </si>
  <si>
    <t>OBSOLETO TAPA REMATE SEMICIRCULAR 1 1/4"" X 2 1/2"" PARA PATAS DE BANCA OM POLIPROPILENO - ""OBTARSOM114212"""</t>
  </si>
  <si>
    <t>MOBUTA00573731</t>
  </si>
  <si>
    <t>OBSOLETO TAQUETE  Ø 1/2" TIPO EXPANSIVO TIPO "Z" ACABADO TROPICALIZADO MARCA ANCLO - "OBTAEX12ZT"</t>
  </si>
  <si>
    <t>MOBUTA00523731</t>
  </si>
  <si>
    <t>OBSOLETO TAQUETE  Ø 1/4" TIPO EXPANSIVO TIPO "Z" ACABADO TROPICALIZADO MARCA ANCLO</t>
  </si>
  <si>
    <t>MOBUTA00083810</t>
  </si>
  <si>
    <t>OBSOLETO TAQUETE  Ø 8 X 30 mm ACANALADA MADERA -- OBTAMA516</t>
  </si>
  <si>
    <t>MOBRTE00000000</t>
  </si>
  <si>
    <t>OBSOLETO TELA -- TELA</t>
  </si>
  <si>
    <t>D1</t>
  </si>
  <si>
    <t xml:space="preserve">ACABADO TEXTIL BREZIA AZABACHE (VENECIA 70)/ HERBOND NEGRO </t>
  </si>
  <si>
    <t>D10</t>
  </si>
  <si>
    <t xml:space="preserve">ACABADO TEXTIL CANCUN CAMELLO </t>
  </si>
  <si>
    <t>D103</t>
  </si>
  <si>
    <t xml:space="preserve">ACABADO TEXTIL GUILFORD GREEN NEUTRAL BR402 </t>
  </si>
  <si>
    <t>D105</t>
  </si>
  <si>
    <t xml:space="preserve">ACABADO TEXTIL GUILFORD OF MAINE GROVE 021- SPRING </t>
  </si>
  <si>
    <t>D112</t>
  </si>
  <si>
    <t xml:space="preserve">ACABADO TEXTIL HAWAI MEDITERRANEO </t>
  </si>
  <si>
    <t>D114</t>
  </si>
  <si>
    <t xml:space="preserve">ACABADO TEXTIL HAWAI ROJO </t>
  </si>
  <si>
    <t>D116</t>
  </si>
  <si>
    <t xml:space="preserve">ACABADO TEXTIL HAWAI VINO OBSCURO </t>
  </si>
  <si>
    <t>D117</t>
  </si>
  <si>
    <t xml:space="preserve">ACABADO TEXTIL HAWAI PAVORREAL </t>
  </si>
  <si>
    <t>D12</t>
  </si>
  <si>
    <t xml:space="preserve">ACABADO TEXTIL CANCUN CARIBE </t>
  </si>
  <si>
    <t>D120</t>
  </si>
  <si>
    <t xml:space="preserve">ACABADO TEXTIL HORIZON COLLECTION AZUL </t>
  </si>
  <si>
    <t>D121</t>
  </si>
  <si>
    <t xml:space="preserve">ACABADO TEXTIL HORIZON COLLECTION AZUL AGUA </t>
  </si>
  <si>
    <t>D122</t>
  </si>
  <si>
    <t xml:space="preserve">ACABADO TEXTIL HORIZON COLLECTION GRIS </t>
  </si>
  <si>
    <t>D123</t>
  </si>
  <si>
    <t xml:space="preserve">ACABADO TEXTIL HORIZON COLLECTION GRIS GRANITO </t>
  </si>
  <si>
    <t>D124</t>
  </si>
  <si>
    <t xml:space="preserve">ACABADO TEXTIL HORIZON COLLECTION VERDE </t>
  </si>
  <si>
    <t>D125</t>
  </si>
  <si>
    <t xml:space="preserve">ACABADO TEXTIL MANHATTAN AZUL </t>
  </si>
  <si>
    <t>D126</t>
  </si>
  <si>
    <t xml:space="preserve">ACABADO TEXTIL MANHATTAN GRIS </t>
  </si>
  <si>
    <t>D127</t>
  </si>
  <si>
    <t xml:space="preserve">ACABADO TEXTIL MANHATTAN PERLA </t>
  </si>
  <si>
    <t>D128</t>
  </si>
  <si>
    <t xml:space="preserve">ACABADO TEXTIL MANHATTAN PLUMBAGO </t>
  </si>
  <si>
    <t>D135</t>
  </si>
  <si>
    <t xml:space="preserve">ACABADO TEXTIL SCOTIA BEIGE TEXARTA </t>
  </si>
  <si>
    <t>D138</t>
  </si>
  <si>
    <t xml:space="preserve">ACABADO TEXTIL TEDESA CREPE ACERO 560 </t>
  </si>
  <si>
    <t>D139</t>
  </si>
  <si>
    <t xml:space="preserve">ACABADO TEXTIL TEDESA CREPE MAMEY 725 </t>
  </si>
  <si>
    <t>D14</t>
  </si>
  <si>
    <t xml:space="preserve">ACABADO TEXTIL CANCUN CATALA </t>
  </si>
  <si>
    <t>D142</t>
  </si>
  <si>
    <t xml:space="preserve">ACABADO TEXTIL TEDESA CREPE NEGRO CON RETARDANTE AL FUEGO Y REPELENTE A LAS MANCHAS </t>
  </si>
  <si>
    <t>D143</t>
  </si>
  <si>
    <t xml:space="preserve">ACABADO TEXTIL TEDESA CREPE MILENIO PLUMBAGO 540 </t>
  </si>
  <si>
    <t>D147</t>
  </si>
  <si>
    <t xml:space="preserve">ACABADO TEXTIL TEDESA REYNA ACERO </t>
  </si>
  <si>
    <t>D149</t>
  </si>
  <si>
    <t xml:space="preserve">ACABADO TEXTIL TEXARTA AQUA CREPE MILENIO </t>
  </si>
  <si>
    <t>D15</t>
  </si>
  <si>
    <t xml:space="preserve">ACABADO TEXTIL CANCUN CIELO </t>
  </si>
  <si>
    <t>D154</t>
  </si>
  <si>
    <t xml:space="preserve">ACABADO TEXTIL TEXARTA CREPE MILENIO PLOMO </t>
  </si>
  <si>
    <t>D157</t>
  </si>
  <si>
    <t xml:space="preserve">ACABADO TEXTIL TEXARTA PAVORREAL CREPE MILENIO </t>
  </si>
  <si>
    <t>D159</t>
  </si>
  <si>
    <t xml:space="preserve">ACABADO TEXTIL TEXARTA ROJO CREPE MILENIO </t>
  </si>
  <si>
    <t>D163</t>
  </si>
  <si>
    <t xml:space="preserve">ACABADO TEXTIL ZETATEX CREPE MILENIO ELECTRICO </t>
  </si>
  <si>
    <t>D164</t>
  </si>
  <si>
    <t xml:space="preserve">ACABADO TEXTIL ZETATEX CREPE MILENIO PLUMBAGO </t>
  </si>
  <si>
    <t>D165</t>
  </si>
  <si>
    <t xml:space="preserve">ACABADO TEXTIL ZETATEX CREPE MILENIUM OLIVO </t>
  </si>
  <si>
    <t>D166</t>
  </si>
  <si>
    <t xml:space="preserve">ACABADO TEXTIL ZETATEX STORM NO1 GALVESTON MARMOL </t>
  </si>
  <si>
    <t>D167</t>
  </si>
  <si>
    <t xml:space="preserve">ACABADO TEXTIL HAWAI ELECTRICO ( AZUL ) </t>
  </si>
  <si>
    <t>D169</t>
  </si>
  <si>
    <t xml:space="preserve">ACABADO TEXTIL CANCUN LADRILLO </t>
  </si>
  <si>
    <t>D17</t>
  </si>
  <si>
    <t xml:space="preserve">ACABADO TEXTIL CANCUN ELECTRICO </t>
  </si>
  <si>
    <t>D173</t>
  </si>
  <si>
    <t xml:space="preserve">ACABADO TEXTIL CREPE MILENIO NARANJA </t>
  </si>
  <si>
    <t>D175</t>
  </si>
  <si>
    <t xml:space="preserve">ACABADO TEXTIL RAIN PLATINUM ALTURA 1.5 M </t>
  </si>
  <si>
    <t>D178</t>
  </si>
  <si>
    <t xml:space="preserve">ACABADO TEXTIL TEXARTA CREPE INFINITUM/CIELO CON RETARDANTE AL FUEGO </t>
  </si>
  <si>
    <t>D179</t>
  </si>
  <si>
    <t xml:space="preserve">ACABADO TEXTIL CANCUN MARFIL </t>
  </si>
  <si>
    <t>D18</t>
  </si>
  <si>
    <t xml:space="preserve">ACABADO TEXTIL CANCUN FIFA </t>
  </si>
  <si>
    <t>D180</t>
  </si>
  <si>
    <t xml:space="preserve">ACABADO TEXTIL HAWAI BEIGE </t>
  </si>
  <si>
    <t>D183</t>
  </si>
  <si>
    <t xml:space="preserve">ACABADO TEXTIL TEDESA CREPE 500 NEGRO </t>
  </si>
  <si>
    <t>D187</t>
  </si>
  <si>
    <t xml:space="preserve">ACABADO TEXTIL VERDE TILO CATALOGO CATALUÑA </t>
  </si>
  <si>
    <t>D19</t>
  </si>
  <si>
    <t xml:space="preserve">ACABADO TEXTIL CANCUN FRANCIA </t>
  </si>
  <si>
    <t>D192</t>
  </si>
  <si>
    <t xml:space="preserve">ACABADO TEXTIL MANHATTAN VERDE AQUA </t>
  </si>
  <si>
    <t>D193</t>
  </si>
  <si>
    <t xml:space="preserve">ACABADO TEXTIL TEDESA CREPE VINO 595 </t>
  </si>
  <si>
    <t>D194</t>
  </si>
  <si>
    <t xml:space="preserve">ACABADO TEXTIL HERMES CREPE PLUS NAVY </t>
  </si>
  <si>
    <t>D195</t>
  </si>
  <si>
    <t xml:space="preserve">ACABADO TEXTIL TEDESA CREPE GRAFITO 740 </t>
  </si>
  <si>
    <t>D196</t>
  </si>
  <si>
    <t xml:space="preserve">ACABADO TEXTIL TEDESA CREPE BORGOÑA 505 </t>
  </si>
  <si>
    <t>D2</t>
  </si>
  <si>
    <t xml:space="preserve">ACABADO TEXTIL CANCUN AMARILLO </t>
  </si>
  <si>
    <t>D202</t>
  </si>
  <si>
    <t xml:space="preserve">ACABADO TEXTIL HERMES CREPE PLUS ELECTRICO </t>
  </si>
  <si>
    <t>D209</t>
  </si>
  <si>
    <t xml:space="preserve">ACABADO TEXTIL TEDESA REYNA ELECTRICO </t>
  </si>
  <si>
    <t>D21</t>
  </si>
  <si>
    <t xml:space="preserve">ACABADO TEXTIL CANCUN JADE </t>
  </si>
  <si>
    <t>D216</t>
  </si>
  <si>
    <t xml:space="preserve">ACABADO TEXTIL ZETATEX STORM NO. 5 GALVESTON OLIVO </t>
  </si>
  <si>
    <t>D219</t>
  </si>
  <si>
    <t xml:space="preserve">ACABADO TEXTIL NAITEX RAIN NIQUEL </t>
  </si>
  <si>
    <t>D224</t>
  </si>
  <si>
    <t xml:space="preserve">ACABADO TEXTIL HAWAI ARENA </t>
  </si>
  <si>
    <t>D23</t>
  </si>
  <si>
    <t xml:space="preserve">ACABADO TEXTIL CANCUN MEZQUITE </t>
  </si>
  <si>
    <t>D273</t>
  </si>
  <si>
    <t xml:space="preserve">ACABADO TEXTIL TEDESA CONTRACT CHECKERS ORO </t>
  </si>
  <si>
    <t>D274</t>
  </si>
  <si>
    <t xml:space="preserve">ACABADO TEXTIL TEDESA CONTRACT CHECKERS SHEDRON </t>
  </si>
  <si>
    <t>D277</t>
  </si>
  <si>
    <t xml:space="preserve">ACABADO TEXTIL TEDESA CONTRACT TIC TAC TURQUESA </t>
  </si>
  <si>
    <t>D279</t>
  </si>
  <si>
    <t xml:space="preserve">ACABADO TEXTIL TEDESA CREPE CAMELLO 550 </t>
  </si>
  <si>
    <t>D280</t>
  </si>
  <si>
    <t xml:space="preserve">ACABADO TEXTIL TEDESA CREPE ELECTRICO 535 </t>
  </si>
  <si>
    <t>D281</t>
  </si>
  <si>
    <t xml:space="preserve">ACABADO TEXTIL TEDESA CREPE KIWI 755 </t>
  </si>
  <si>
    <t>D284</t>
  </si>
  <si>
    <t xml:space="preserve">ACABADO TEXTIL TEDESA CREPE NARANJA 735 </t>
  </si>
  <si>
    <t>D285</t>
  </si>
  <si>
    <t xml:space="preserve">ACABADO TEXTIL TEDESA CREPE PAVORREAL 545 </t>
  </si>
  <si>
    <t>D289</t>
  </si>
  <si>
    <t xml:space="preserve">ACABADO TEXTIL TEDESA REYNA MANGO </t>
  </si>
  <si>
    <t>D290</t>
  </si>
  <si>
    <t xml:space="preserve">ACABADO TEXTIL TEDESA REYNA MARINO </t>
  </si>
  <si>
    <t>D292</t>
  </si>
  <si>
    <t xml:space="preserve">ACABADO TEXTIL TEDESA REYNA PERA </t>
  </si>
  <si>
    <t>D296</t>
  </si>
  <si>
    <t xml:space="preserve">ACABADO TEXTIL TEMPO CANCUN PLATEADO 38 CON LOGO "TELETON" EN ACERO 37 </t>
  </si>
  <si>
    <t>D3</t>
  </si>
  <si>
    <t xml:space="preserve">ACABADO TEXTIL CANCUN AQUA </t>
  </si>
  <si>
    <t>D300</t>
  </si>
  <si>
    <t xml:space="preserve">ACABADO TEXTIL NAITEX GALVESTON CIELO </t>
  </si>
  <si>
    <t>D31</t>
  </si>
  <si>
    <t xml:space="preserve">ACABADO TEXTIL CANCUN PAVORREAL </t>
  </si>
  <si>
    <t>D312</t>
  </si>
  <si>
    <t xml:space="preserve">ACABADO TEXTIL RELIC URBANE </t>
  </si>
  <si>
    <t>D32</t>
  </si>
  <si>
    <t xml:space="preserve">ACABADO TEXTIL CANCUN PERLA </t>
  </si>
  <si>
    <t>D324</t>
  </si>
  <si>
    <t xml:space="preserve">ACABADO TEXTIL HAWAI PLUS HERMES PERA CON RETARDANTE AL FUEGO </t>
  </si>
  <si>
    <t>D326</t>
  </si>
  <si>
    <t xml:space="preserve">ACABADO TEXTIL SARASOTA CHICAGO VIOLETA </t>
  </si>
  <si>
    <t>D33</t>
  </si>
  <si>
    <t xml:space="preserve">ACABADO TEXTIL CANCUN PIZARRA </t>
  </si>
  <si>
    <t>D34</t>
  </si>
  <si>
    <t xml:space="preserve">ACABADO TEXTIL CANCUN PLATA </t>
  </si>
  <si>
    <t>D35</t>
  </si>
  <si>
    <t xml:space="preserve">ACABADO TEXTIL CANCUN PLUMBAGO </t>
  </si>
  <si>
    <t>D36</t>
  </si>
  <si>
    <t xml:space="preserve">ACABADO TEXTIL CANCUN ROBLE </t>
  </si>
  <si>
    <t>D37</t>
  </si>
  <si>
    <t xml:space="preserve">ACABADO TEXTIL CANCUN ROJO </t>
  </si>
  <si>
    <t>D4</t>
  </si>
  <si>
    <t xml:space="preserve">ACABADO TEXTIL CANCUN ARENA </t>
  </si>
  <si>
    <t>D40</t>
  </si>
  <si>
    <t xml:space="preserve">ACABADO TEXTIL CANCUN TABACO </t>
  </si>
  <si>
    <t>D41</t>
  </si>
  <si>
    <t xml:space="preserve">ACABADO TEXTIL CANCUN TERRACOTA </t>
  </si>
  <si>
    <t>D42</t>
  </si>
  <si>
    <t xml:space="preserve">ACABADO TEXTIL CANCUN TIERRA </t>
  </si>
  <si>
    <t>D43</t>
  </si>
  <si>
    <t xml:space="preserve">ACABADO TEXTIL CANCUN UVA </t>
  </si>
  <si>
    <t>D44</t>
  </si>
  <si>
    <t xml:space="preserve">ACABADO TEXTIL CANCUN VERDE JADE </t>
  </si>
  <si>
    <t>D45</t>
  </si>
  <si>
    <t xml:space="preserve">ACABADO TEXTIL CANCUN VINO CLARO </t>
  </si>
  <si>
    <t>D53</t>
  </si>
  <si>
    <t xml:space="preserve">ACABADO TEXTIL CREPE VERDE BOTELLA </t>
  </si>
  <si>
    <t>D55</t>
  </si>
  <si>
    <t xml:space="preserve">ACABADO TEXTIL DISCOVERY COLLECTION LETZA 238308 AZUL </t>
  </si>
  <si>
    <t>D56</t>
  </si>
  <si>
    <t xml:space="preserve">ACABADO TEXTIL DISCOVERY COLLECTION LETZA 238317 PLUMBAGO </t>
  </si>
  <si>
    <t>D57</t>
  </si>
  <si>
    <t xml:space="preserve">ACABADO TEXTIL DISCOVERY COLLECTION LETZA 238318 VERDE </t>
  </si>
  <si>
    <t>D58</t>
  </si>
  <si>
    <t xml:space="preserve">ACABADO TEXTIL DISCOVERY COLLECTION LETZA 238319 VINO </t>
  </si>
  <si>
    <t>D59</t>
  </si>
  <si>
    <t xml:space="preserve">ACABADO TEXTIL DISCOVERY COLLECTION LETZA 238320 PAJA </t>
  </si>
  <si>
    <t>D60</t>
  </si>
  <si>
    <t xml:space="preserve">ACABADO TEXTIL DISCOVERY COLLECTION LETZA 238321CARBON </t>
  </si>
  <si>
    <t>D61</t>
  </si>
  <si>
    <t xml:space="preserve">ACABADO TEXTIL DISCOVERY COLLECTION LETZA 238322 ARENA </t>
  </si>
  <si>
    <t>D62</t>
  </si>
  <si>
    <t xml:space="preserve">ACABADO TEXTIL DISCOVERY COLLECTION LETZA 238323 ACERO </t>
  </si>
  <si>
    <t>D63</t>
  </si>
  <si>
    <t xml:space="preserve">ACABADO TEXTIL EARTH COLLECTION CLOUD EBONY </t>
  </si>
  <si>
    <t>D65</t>
  </si>
  <si>
    <t xml:space="preserve">ACABADO TEXTIL EARTH COLLECTION CLOUD PLATINUM </t>
  </si>
  <si>
    <t>D66</t>
  </si>
  <si>
    <t xml:space="preserve">ACABADO TEXTIL EARTH COLLECTION CLOUD SAND </t>
  </si>
  <si>
    <t>D67</t>
  </si>
  <si>
    <t xml:space="preserve">ACABADO TEXTIL EARTH COLLECTION MINERAL BLAUK </t>
  </si>
  <si>
    <t>D68</t>
  </si>
  <si>
    <t xml:space="preserve">ACABADO TEXTIL EARTH COLLECTION MINERAL COPPER </t>
  </si>
  <si>
    <t>D69</t>
  </si>
  <si>
    <t xml:space="preserve">ACABADO TEXTIL EARTH COLLECTION MINERAL GOLDEN BRONZE </t>
  </si>
  <si>
    <t>D71</t>
  </si>
  <si>
    <t xml:space="preserve">ACABADO TEXTIL EARTH COLLECTION MINERAL METALIK </t>
  </si>
  <si>
    <t>D72</t>
  </si>
  <si>
    <t xml:space="preserve">ACABADO TEXTIL EARTH COLLECTION MINERAL ZINC </t>
  </si>
  <si>
    <t>D73</t>
  </si>
  <si>
    <t xml:space="preserve">ACABADO TEXTIL EARTH COLLECTION RAIN CABERNET </t>
  </si>
  <si>
    <t>D74</t>
  </si>
  <si>
    <t xml:space="preserve">ACABADO TEXTIL EARTH COLLECTION RAIN CABERNET TWEED </t>
  </si>
  <si>
    <t>D75</t>
  </si>
  <si>
    <t xml:space="preserve">ACABADO TEXTIL EARTH COLLECTION RAIN CARIBEAN SEA </t>
  </si>
  <si>
    <t>D76</t>
  </si>
  <si>
    <t xml:space="preserve">ACABADO TEXTIL EARTH COLLECTION RAIN DEEPSEA </t>
  </si>
  <si>
    <t>D77</t>
  </si>
  <si>
    <t xml:space="preserve">ACABADO TEXTIL EARTH COLLECTION RAIN DEEPSEA TWEED </t>
  </si>
  <si>
    <t>D79</t>
  </si>
  <si>
    <t xml:space="preserve">ACABADO TEXTIL EARTH COLLECTION RAIN FOREST </t>
  </si>
  <si>
    <t>D8</t>
  </si>
  <si>
    <t xml:space="preserve">ACABADO TEXTIL CANCUN BLUEBERRY </t>
  </si>
  <si>
    <t>D80</t>
  </si>
  <si>
    <t xml:space="preserve">ACABADO TEXTIL EARTH COLLECTION RAIN FOREST TWEED </t>
  </si>
  <si>
    <t>D81</t>
  </si>
  <si>
    <t xml:space="preserve">ACABADO TEXTIL EARTH COLLECTION RAIN IRON </t>
  </si>
  <si>
    <t>D82</t>
  </si>
  <si>
    <t xml:space="preserve">ACABADO TEXTIL EARTH COLLECTION RAIN PLATINUM </t>
  </si>
  <si>
    <t>D83</t>
  </si>
  <si>
    <t xml:space="preserve">ACABADO TEXTIL EARTH COLLECTION RAIN SAND </t>
  </si>
  <si>
    <t>D84</t>
  </si>
  <si>
    <t xml:space="preserve">ACABADO TEXTIL EARTH COLLECTION RAIN STORM </t>
  </si>
  <si>
    <t>D85</t>
  </si>
  <si>
    <t xml:space="preserve">ACABADO TEXTIL EARTH COLLECTION RAIN TERRA </t>
  </si>
  <si>
    <t>D86</t>
  </si>
  <si>
    <t xml:space="preserve">ACABADO TEXTIL EARTH COLLECTION STORM COOPER </t>
  </si>
  <si>
    <t>D87</t>
  </si>
  <si>
    <t xml:space="preserve">ACABADO TEXTIL EARTH COLLECTION STORM GOLDEN BRONZE </t>
  </si>
  <si>
    <t>D88</t>
  </si>
  <si>
    <t xml:space="preserve">ACABADO TEXTIL EARTH COLLECTION STORM GOLDEN SAND </t>
  </si>
  <si>
    <t>D89</t>
  </si>
  <si>
    <t xml:space="preserve">ACABADO TEXTIL EARTH COLLECTION STORM METALIK </t>
  </si>
  <si>
    <t>D9</t>
  </si>
  <si>
    <t xml:space="preserve">ACABADO TEXTIL CANCUN BUGAMBILIA </t>
  </si>
  <si>
    <t>D90</t>
  </si>
  <si>
    <t xml:space="preserve">ACABADO TEXTIL EARTH COLLECTION STORM ZINC </t>
  </si>
  <si>
    <t>D91</t>
  </si>
  <si>
    <t xml:space="preserve">ACABADO TEXTIL EARTH COLLECTION STORM BLAUK </t>
  </si>
  <si>
    <t>D93</t>
  </si>
  <si>
    <t xml:space="preserve">ACABADO TEXTIL GUILFORD ANCHORAGE STYLE 2335 COLOR 2026 QUARRY BLUE </t>
  </si>
  <si>
    <t>D94</t>
  </si>
  <si>
    <t xml:space="preserve">ACABADO TEXTIL GUILFORD ANCHORAGE STYLE 2335 COLOR 2048 GREEN OLIVE </t>
  </si>
  <si>
    <t>D95</t>
  </si>
  <si>
    <t xml:space="preserve">ACABADO TEXTIL GUILFORD ANCHORAGE STYLE 2335 COLOR 2093 FOSSIL </t>
  </si>
  <si>
    <t>D96</t>
  </si>
  <si>
    <t xml:space="preserve">ACABADO TEXTIL GUILFORD ANCHORAGE STYLE 2335 COLOR 2130 VANILLA </t>
  </si>
  <si>
    <t>D97</t>
  </si>
  <si>
    <t xml:space="preserve">ACABADO TEXTIL GUILFORD BELGRADE 4052 065 STRAW </t>
  </si>
  <si>
    <t>D98</t>
  </si>
  <si>
    <t xml:space="preserve">ACABADO TEXTIL GUILFORD COBALT ACCENT BR420 </t>
  </si>
  <si>
    <t>D99</t>
  </si>
  <si>
    <t xml:space="preserve">ACABADO TEXTIL GUILFORD FR 701-2100-408 BLACK </t>
  </si>
  <si>
    <t>MOBATCB6000000</t>
  </si>
  <si>
    <t>OBSOLETO TENZOCHAPA PARA RIEL DE ALUMINIO 29287</t>
  </si>
  <si>
    <t>MOBETL00A99700</t>
  </si>
  <si>
    <t>OBSOLETO TIRA DE LED  DE LONGITUD 5.0 m, CON 300 LED'S 12 VDC, 3528 LED/m, 4.00-4.60 W/m, COOL WHITE 249-300 Lm/m ANCHO 8 mm. MODELO L01-3528-300-CW MARCA LUMILAND INDUSTRIES</t>
  </si>
  <si>
    <t>MOBETL51A90000</t>
  </si>
  <si>
    <t>OBSOLETO TIRA DE LED CHICO DE LONGITUD 5.0 m, CON 300 LED'S</t>
  </si>
  <si>
    <t>MOBATO91N40028</t>
  </si>
  <si>
    <t>OBSOLETO TOPE PARA ENTREPAÑO Ø 1/2" X 5/16"  EN ALUMINIO PULIDO - "OBTAP12516"</t>
  </si>
  <si>
    <t>MOBATO55K57928</t>
  </si>
  <si>
    <t>OBSOLETO TOPE PARA PUERTA DE 37 X 18 X 17 mm CON CUERDA PARA Ø 1/4" (MEDIA LUNA) EN ALUMINIO PULIDO - "OBVVCENITPC"</t>
  </si>
  <si>
    <t>MOBATOC7G70067</t>
  </si>
  <si>
    <t>OBSOLETO TOPE PROTECTOR ANTI-IMPACTO DE Ø 8.5 mm MARCA CYMISA MODELO BS-7  TRANSPARENTE</t>
  </si>
  <si>
    <t>MOBUTO01358402</t>
  </si>
  <si>
    <t>OBSOLETO TORNILLO CABEZA ALLEN Ø 1/4" X 3 1/2" CON CUERDA INTERRUMPIDA HASTA 1" GALVANIZADO - "OBTOA14312-1G"</t>
  </si>
  <si>
    <t>MOBUTO01101201</t>
  </si>
  <si>
    <t>OBSOLETO TORNILLO CABEZA ALLEN Ø 10 X 100 mm MEDIA CUERDA PAVONADO - ""OBKRTOAM10100M"""</t>
  </si>
  <si>
    <t>MOBUTO01190001</t>
  </si>
  <si>
    <t>OBSOLETO TORNILLO CABEZA ALLEN Ø 3/8" X 2"  PAVONADO - "OBTOA382P"</t>
  </si>
  <si>
    <t>MOBUTO01890001</t>
  </si>
  <si>
    <t>OBSOLETO TORNILLO CABEZA ALLEN Ø 5/16" X 3/4"  PAVONADO --"OBTOA51634G"</t>
  </si>
  <si>
    <t>MOBUTO01010001</t>
  </si>
  <si>
    <t>OBSOLETO TORNILLO CABEZA ALLEN Ø 6 X 12 mm  PAVONADO - ""OBTOAM612CP"""</t>
  </si>
  <si>
    <t>MOBUTO01020001</t>
  </si>
  <si>
    <t>OBSOLETO TORNILLO CABEZA ALLEN Ø 6 X 20 mm  PAVONADO - ""OBTOAM620P"""</t>
  </si>
  <si>
    <t>MOBUTO01021301</t>
  </si>
  <si>
    <t>OBSOLETO TORNILLO CABEZA ALLEN Ø 6 X 20 mm GRADO 8 PAVONADO - ""TOAM620CRP8"""</t>
  </si>
  <si>
    <t>MOBUTO01050001</t>
  </si>
  <si>
    <t>OBSOLETO TORNILLO CABEZA ALLEN Ø 6 X 35 mm  PAVONADO - ""OBTOAM635P"""</t>
  </si>
  <si>
    <t>MOBUTO01060001</t>
  </si>
  <si>
    <t>OBSOLETO TORNILLO CABEZA ALLEN Ø 8 X 12 mm  PAVONADO - ""OBTOAM812"""</t>
  </si>
  <si>
    <t>MOBUTO44187124</t>
  </si>
  <si>
    <t>OBSOLETO TORNILLO CABEZA ALLEN PLANO Ø 3/8" X 1 1/2" MODELO XAP09038 ACERO INOXIDABLE--"OBTOA11238"</t>
  </si>
  <si>
    <t>MOBUTO44010002</t>
  </si>
  <si>
    <t>OBSOLETO TORNILLO CABEZA ALLEN PLANO Ø 6 X 12 mm  GALVANIZADO</t>
  </si>
  <si>
    <t>MOBUTO12130002</t>
  </si>
  <si>
    <t>OBSOLETO TORNILLO CABEZA BOTON ALLEN Ø 1/4" X 1"  GALVANIZADO - "OBTOA141CB"</t>
  </si>
  <si>
    <t>MOBUTO12110002</t>
  </si>
  <si>
    <t>OBSOLETO TORNILLO CABEZA BOTON ALLEN Ø 1/4" X 1/2"  GALVANIZADO - "OBTOA1412CBG"</t>
  </si>
  <si>
    <t>MOBUTO12160002</t>
  </si>
  <si>
    <t>OBSOLETO TORNILLO CABEZA BOTON ALLEN Ø 1/4" X 2 1/2"  GALVANIZADO - "OBTOA14212CBG"</t>
  </si>
  <si>
    <t>MOBUTO12710002</t>
  </si>
  <si>
    <t>OBSOLETO TORNILLO CABEZA BOTON ALLEN Ø 1/4" X 2"  GALVANIZADO - "OBTOA142G"</t>
  </si>
  <si>
    <t>MOBUTO12350002</t>
  </si>
  <si>
    <t>OBSOLETO TORNILLO CABEZA BOTON ALLEN Ø 1/4" X 3 1/2"  GALVANIZADO - "OBTOA14312CBG"</t>
  </si>
  <si>
    <t>MOBUTO12190002</t>
  </si>
  <si>
    <t>OBSOLETO TORNILLO CABEZA BOTON ALLEN Ø 3/8" X 2"  GALVANIZADO - "OBTOA382BG"</t>
  </si>
  <si>
    <t>MOBUTO12040002</t>
  </si>
  <si>
    <t>OBSOLETO TORNILLO CABEZA BOTON ALLEN Ø 6 X 30 mm  GALVANIZADO - ""TOAM630B"""</t>
  </si>
  <si>
    <t>MOBUTO12051301</t>
  </si>
  <si>
    <t>OBSOLETO TORNILLO CABEZA BOTON ALLEN Ø 6 X 35 mm GRADO 8 PAVONADO - ""TOAM635P8"""</t>
  </si>
  <si>
    <t>MOBUTO21630002</t>
  </si>
  <si>
    <t>OBSOLETO TORNILLO CABEZA COMBINADA RANURA - PHILLIPS Ø 1/8"" X 5/16""  GALVANIZADO - ""OBTO18516CFC"""</t>
  </si>
  <si>
    <t>MOBUTO52A90002</t>
  </si>
  <si>
    <t>OBSOLETO TORNILLO CABEZA CONFIRMAT 7 X 40 mm  GALVANIZADO - "OBTO740CCG"</t>
  </si>
  <si>
    <t>MOBUTO18110001</t>
  </si>
  <si>
    <t>OBSOLETO TORNILLO CABEZA DE ALMENDRA Ø 1/4"" X 1/2""  PAVONADO - ""OBTO14CAP"""</t>
  </si>
  <si>
    <t>MOBUTO18120002</t>
  </si>
  <si>
    <t>OBSOLETO TORNILLO CABEZA DE ALMENDRA Ø 1/4"" X 3/4""  GALVANIZADO - ""OBTO1434CA"""</t>
  </si>
  <si>
    <t>MOBUTO09180002</t>
  </si>
  <si>
    <t>OBSOLETO TORNILLO CABEZA DE COCHE Ø 3/8"" x 1 1/2""  GALVANIZADO - ""OBTO34112CO"""</t>
  </si>
  <si>
    <t>MOBUTO09220002</t>
  </si>
  <si>
    <t>OBSOLETO TORNILLO CABEZA DE COCHE Ø 3/8"" x 4""  GALVANIZADO - ""OBTOCC384"""</t>
  </si>
  <si>
    <t>MOBUTO07130002</t>
  </si>
  <si>
    <t>OBSOLETO TORNILLO CABEZA DE GOTA Ø 1/4"  x 1" GALVANIZADO -- OBTO141CG</t>
  </si>
  <si>
    <t>MOBUTO07150002</t>
  </si>
  <si>
    <t>OBSOLETO TORNILLO CABEZA DE GOTA Ø 1/4" X 1 1/2"  GALVANIZADO -   -</t>
  </si>
  <si>
    <t>MOBUTO07300002</t>
  </si>
  <si>
    <t>OBSOLETO TORNILLO CABEZA DE GOTA Ø 3/16" X 1/2"  GALVANIZADO - "OBTO31612CG"</t>
  </si>
  <si>
    <t>MOBUTO07160002</t>
  </si>
  <si>
    <t>OBSOLETO TORNILLO CABEZA DE GOTA Ø1/4" x 2 1/2" GALVANIZADO -- OBTO14CG212</t>
  </si>
  <si>
    <t>MOBUTO16130002</t>
  </si>
  <si>
    <t>OBSOLETO TORNILLO CABEZA DE GOTA PHILLIPS Ø 1/4"" x 1""  GALVANIZADO - ""OBTO142CGPH"""</t>
  </si>
  <si>
    <t>MOBUTO06801400</t>
  </si>
  <si>
    <t>OBSOLETO TORNILLO CABEZA HEXAGONAL Ø 1/2"" X 2"" ALTA RESISTENCIA  - ""OBGI10716"""</t>
  </si>
  <si>
    <t>MOBUTO06130002</t>
  </si>
  <si>
    <t>OBSOLETO TORNILLO CABEZA HEXAGONAL Ø 1/4"" X 1""  GALVANIZADO - ""OBGI10653"""</t>
  </si>
  <si>
    <t>MOBUTO06680002</t>
  </si>
  <si>
    <t>OBSOLETO TORNILLO CABEZA HEXAGONAL Ø 3/8"  X 1/2" GALVANIZADO -- OBTO3812HE</t>
  </si>
  <si>
    <t>MOBUTO06190002</t>
  </si>
  <si>
    <t>OBSOLETO TORNILLO CABEZA HEXAGONAL Ø 3/8" X 2"  GALVANIZADO - "OBTO382HE -</t>
  </si>
  <si>
    <t>MOBUTO06180002</t>
  </si>
  <si>
    <t>OBSOLETO TORNILLO CABEZA HEXAGONAL Ø3/8" X 1 1/2" GALVANIZADO -- OBTO38112HE</t>
  </si>
  <si>
    <t>MOBUTO06670002</t>
  </si>
  <si>
    <t>OBSOLETO TORNILLO CABEZA HEXAGONAL Ø3/8" X 3" GALVANIZADO -- OBTO383HE</t>
  </si>
  <si>
    <t>MOBUTO11160024</t>
  </si>
  <si>
    <t>OBSOLETO TORNILLO CABEZA PLANA ALLEN DE Ø 1/4" X 2 1/2"  ACERO INOXIDABLE - "OBTOA14212CPI"</t>
  </si>
  <si>
    <t>MOBUTO11110001</t>
  </si>
  <si>
    <t>OBSOLETO TORNILLO CABEZA PLANA ALLEN Ø 1/4" X 1/2"  PAVONADO - "OBTOA1412PP"</t>
  </si>
  <si>
    <t>MOBUTO11120024</t>
  </si>
  <si>
    <t>OBSOLETO TORNILLO CABEZA PLANA ALLEN Ø 1/4" X 3/4"  ACERO INOXIDABLE - "OBTOA1434CPI"</t>
  </si>
  <si>
    <t>MOBUTO11120001</t>
  </si>
  <si>
    <t>OBSOLETO TORNILLO CABEZA PLANA ALLEN Ø 1/4" X 3/4"  PAVONADO - "OBTOA1434PP"</t>
  </si>
  <si>
    <t>MOBUTO03B71702</t>
  </si>
  <si>
    <t>OBSOLETO TORNILLO CABEZA PLANA PHILLIPS Ø 12 X 50 mm PARA MADERA GALVANIZADO - "OBTO1250MPH"</t>
  </si>
  <si>
    <t>MOBUTO03300002</t>
  </si>
  <si>
    <t>OBSOLETO TORNILLO CABEZA PLANA PHILLIPS Ø 3/16"" X 1/2""  GALVANIZADO - ""OBTO31612CPH"""</t>
  </si>
  <si>
    <t>MOBUTO02110002</t>
  </si>
  <si>
    <t>OBSOLETO TORNILLO CABEZA PLANA RANURADA Ø 1/4"" x 1/2""  GALVANIZADO - ""OBTOCF1412CP"""</t>
  </si>
  <si>
    <t>MOBUTO02291706</t>
  </si>
  <si>
    <t>OBSOLETO TORNILLO CABEZA PLANA RANURADA Ø 10 X 75 mm PARA MADERA NIQUELADO - ""OBTO1065M"""</t>
  </si>
  <si>
    <t>MOBUTO13020001</t>
  </si>
  <si>
    <t>OBSOLETO TORNILLO CABEZA REDONDA ALLEN Ø 6 X 20 mm  PAVONADO - ""OBTOAM620CRP"""</t>
  </si>
  <si>
    <t>MOBUTO04360002</t>
  </si>
  <si>
    <t>OBSOLETO TORNILLO CABEZA SOQUET ALLEN Ø 1/4" X 2 1/4"  GALVANIZADO - "OBTOA14214CSG"</t>
  </si>
  <si>
    <t>MOBUTO46986526</t>
  </si>
  <si>
    <t>OBSOLETO TORNILLO GRIPER DE 6 X 5/8" MARCA CERRAJES CODIGO 575-0070 ACABADO CROMADO - "OBTO658GRC"</t>
  </si>
  <si>
    <t>MOBUTO15271002</t>
  </si>
  <si>
    <t>OBSOLETO TORNILLO NIVELADOR Ø 1/4" X 1" PLATAFORMA DE Ø 1 1/2"" GALVANIZADO - ""OBTO141NI"""</t>
  </si>
  <si>
    <t>MOBUTO15135202</t>
  </si>
  <si>
    <t>OBSOLETO TORNILLO NIVELADOR Ø 1/4"" X 1"" PLATAFORMA CONICA DE Ø 1 1/2"" X 5/8"" GALVANIZADO"</t>
  </si>
  <si>
    <t>MOBUTO15130402</t>
  </si>
  <si>
    <t>OBSOLETO TORNILLO NIVELADOR Ø 1/4"" X 1"" PLATAFORMA DE Ø 60 mm GALVANIZADO - ""OBTO141NI60"""</t>
  </si>
  <si>
    <t>MOBUTO15188109</t>
  </si>
  <si>
    <t>OBSOLETO TORNILLO NIVELADOR Ø 3/8" X 1 1/2" PLATAFORMA CONICA DE Ø 2" X 5/8" CROMADO - "OBTO38112CNIC"</t>
  </si>
  <si>
    <t>MOBUTO15175209</t>
  </si>
  <si>
    <t>OBSOLETO TORNILLO NIVELADOR Ø 3/8" X 1" PLATAFORMA CONICA DE Ø 1 1/2" X 5/8" CROMADO - "OBTO381CNIC"</t>
  </si>
  <si>
    <t>MOBUTO15181009</t>
  </si>
  <si>
    <t>OBSOLETO TORNILLO NIVELADOR Ø 3/8"" x 1 1/2"" PLATAFORMA DE Ø 1 1/2"" CROMADO - ""OBTO381NIC"""</t>
  </si>
  <si>
    <t>MOBUTO15180802</t>
  </si>
  <si>
    <t>OBSOLETO TORNILLO NIVELADOR Ø 3/8"" x 1 1/2"" PLATAFORMA DE Ø 3 1/4"" GALVANIZADO - ""OBTO38112P"""</t>
  </si>
  <si>
    <t>MOBUTO15260502</t>
  </si>
  <si>
    <t>OBSOLETO TORNILLO NIVELADOR Ø 3/8"" X 3/4"" PLATAFORMA DE Ø 1 1/2"" EN ABS GALVANIZADO - ""OBTO3834NI"""</t>
  </si>
  <si>
    <t>MOBUTO15270702</t>
  </si>
  <si>
    <t>OBSOLETO TORNILLO NIVELADOR Ø 8 X 15 mm PLATAFORMA DE Ø 2" CON ESTRIAS PARA POSTE [VON00055] GALVANIZADO - "OBGNTNPO"</t>
  </si>
  <si>
    <t>MOBUTO15270602</t>
  </si>
  <si>
    <t>OBSOLETO TORNILLO NIVELADOR Ø 8 X 15 mm PLATAFORMA DE Ø 3/4" PARA PATA [VON00056] GALVANIZADO - "OBGNTNPA"</t>
  </si>
  <si>
    <t>MOBUTO15240302</t>
  </si>
  <si>
    <t>OBSOLETO TORNILLO NIVELADOR Ø 9 X 22 mm PLATAFORMA DE 2 1/2  BASE DE 2""  COLOR GRIS GALVANIZADO - ""OBKRTONI922"""</t>
  </si>
  <si>
    <t>MOBUTO10288522</t>
  </si>
  <si>
    <t>OBSOLETO TORNILLO PERILLA CONICA Ø 3/8" X 1 1/4" CABEZA Ø 2 1/2" ALUMINIO PULIDO - "OBTOPC38114A"</t>
  </si>
  <si>
    <t>MOBUTO34120016</t>
  </si>
  <si>
    <t>OBSOLETO TORNILLO PERILLA ESTRELLA Ø 1/4"" X 3/4""  EN PLASTICO COLOR NEGRO - ""OBPEE1434"""</t>
  </si>
  <si>
    <t>MOBUTO34184216</t>
  </si>
  <si>
    <t>OBSOLETO TORNILLO PERILLA ESTRELLA Ø 3/8"" X 1 1/2"" ( 2 1/2"" X 3/8 X 1 1/2"" No. PARTE 45A) EN PLASTICO COLOR NEGRO - ""OBPEE5"""</t>
  </si>
  <si>
    <t>MOBUTO34170016</t>
  </si>
  <si>
    <t>OBSOLETO TORNILLO PERILLA ESTRELLA Ø 3/8"" X 1""  EN PLASTICO COLOR NEGRO - ""OBPEE381"""</t>
  </si>
  <si>
    <t>MOBUTO14310104</t>
  </si>
  <si>
    <t>OBSOLETO TORNILLO PERILLA Ø 1/4"" X 1 1/8"" CABEZA Ø 1/2"" X 5/16"" ALUMINIO NATURAL - ""OBTPA141"""</t>
  </si>
  <si>
    <t>MOBUTO14124604</t>
  </si>
  <si>
    <t>OBSOLETO TORNILLO PERILLA Ø 1/4"" X 3/4"" CABEZA Ø 1/2"" X 3/8"" ALUMINIO NATURAL - ""OBPER12"""</t>
  </si>
  <si>
    <t>MOBUTO14320104</t>
  </si>
  <si>
    <t>OBSOLETO TORNILLO PERILLA Ø 1/4"" X 5/8"" CABEZA Ø 1/2"" X 5/16"" ALUMINIO NATURAL - ""OBTPA1458"""</t>
  </si>
  <si>
    <t>MOBUTO14330204</t>
  </si>
  <si>
    <t>OBSOLETO TORNILLO PERILLA Ø 3/8"" X 5/8"" CABEZA Ø 1/2"" X 5/8"" ALUMINIO NATURAL - ""OBTTA3858"""</t>
  </si>
  <si>
    <t>MOBMTR00010405</t>
  </si>
  <si>
    <t>OBSOLETO TRIPLAY  HOJA 4 X 8 ESPESOR 12 mm EN MADERA DE PINO - ""OBTR12122"""</t>
  </si>
  <si>
    <t>MOBUTU23520002</t>
  </si>
  <si>
    <t>OBSOLETO TUERCA CUADRADA Ø 1/4""  GALVANIZADO - ""OBTU14CU"""</t>
  </si>
  <si>
    <t>MOBUTU22690002</t>
  </si>
  <si>
    <t>OBSOLETO TUERCA HEXAGONAL Ø 1""  GALVANIZADO - ""TU1HE"""</t>
  </si>
  <si>
    <t>MOBUTU22520024</t>
  </si>
  <si>
    <t>OBSOLETO TUERCA HEXAGONAL Ø 1/4"  ACERO INOXIDABLE - "OBTU14HEI"</t>
  </si>
  <si>
    <t>MOBUTU22522302</t>
  </si>
  <si>
    <t>OBSOLETO TUERCA HEXAGONAL Ø 1/4"" TIPO BELLOTA GALVANIZADO - ""OBTU14B"""</t>
  </si>
  <si>
    <t>MOBUTU22522402</t>
  </si>
  <si>
    <t>OBSOLETO TUERCA HEXAGONAL Ø 1/4"" TIPO SEGURIDAD GALVANIZADO - ""TU14HES"""</t>
  </si>
  <si>
    <t>MOBUTU22550002</t>
  </si>
  <si>
    <t>OBSOLETO TUERCA HEXAGONAL Ø 3/16""  GALVANIZADO - ""TU316HE"""</t>
  </si>
  <si>
    <t>MOBUTU22540024</t>
  </si>
  <si>
    <t>OBSOLETO TUERCA HEXAGONAL Ø 3/8"  ACERO INOXIDABLE - "OBTU38HEI"</t>
  </si>
  <si>
    <t>MOBUTU22542302</t>
  </si>
  <si>
    <t>OBSOLETO TUERCA HEXAGONAL Ø 3/8" TIPO BELLOTA GALVANIZADO - "OBTU38HEBE"</t>
  </si>
  <si>
    <t>MOBUTU22541402</t>
  </si>
  <si>
    <t>OBSOLETO TUERCA HEXAGONAL Ø 3/8"" ALTA RESISTENCIA GALVANIZADO - ""OBTU38HER"""</t>
  </si>
  <si>
    <t>MOBUTU22560002</t>
  </si>
  <si>
    <t>OBSOLETO TUERCA HEXAGONAL Ø 5/16""  GALVANIZADO - ""TU516HE"""</t>
  </si>
  <si>
    <t>MOBUTU22592402</t>
  </si>
  <si>
    <t>OBSOLETO TUERCA HEXAGONAL Ø 8 mm TIPO SEGURIDAD GALVANIZADO - ""TUH8M"""</t>
  </si>
  <si>
    <t>MOBUTU24602602</t>
  </si>
  <si>
    <t>OBSOLETO TUERCA INSERTO Ø 1/4" mm ALTURA 10 mm PARA MADERA GALVANIZADO - ""OBTU1410"""</t>
  </si>
  <si>
    <t>MOBUTU24552502</t>
  </si>
  <si>
    <t>OBSOLETO TUERCA INSERTO Ø 3/16" ALTURA 13 mm PARA MADERA GALVANIZADO - "OBTU31613"</t>
  </si>
  <si>
    <t>MOBUTU24542702</t>
  </si>
  <si>
    <t>OBSOLETO TUERCA INSERTO Ø 3/8"" ALTURA 16 mm PARA MADERA GALVANIZADO - ""OBTU3816"""</t>
  </si>
  <si>
    <t>MOBUTU24566702</t>
  </si>
  <si>
    <t>OBSOLETO TUERCA INSERTO Ø 5/16" ALTURA 20 mm PARA MADERA GALVANIZADO - "OBTU51620 - "</t>
  </si>
  <si>
    <t>MOBUTU25520002</t>
  </si>
  <si>
    <t>OBSOLETO TUERCA MARIPOSA Ø 1/4""  GALVANIZADO - ""TU14M"""</t>
  </si>
  <si>
    <t>MOBUTU25550002</t>
  </si>
  <si>
    <t>OBSOLETO TUERCA MARIPOSA Ø 3/16""  GALVANIZADO - ""TU316M"""</t>
  </si>
  <si>
    <t>MOBUTU25540002</t>
  </si>
  <si>
    <t>OBSOLETO TUERCA MARIPOSA Ø 3/8""  GALVANIZADO - ""TM38M"""</t>
  </si>
  <si>
    <t>MOBEUC53B40000</t>
  </si>
  <si>
    <t>OBSOLETO UNIDAD DE CONTROL PARA ALARMA MODELO VSM4 CODIGO SSM075A MARCA ALPHA SECURITY</t>
  </si>
  <si>
    <t>MOBAVA69650022</t>
  </si>
  <si>
    <t>OBSOLETO VARILLA BLISTER Ø 3/8""  CON CUERDA EN UN EXTREMO DE Ø 1/4"" - ""VBA38"""</t>
  </si>
  <si>
    <t>MOBUVR00544302</t>
  </si>
  <si>
    <t>OBSOLETO VARILLA ROSCADA  Ø 3/8"" LONGITUD 1000 mm GALVANIZADO - ""OBVR38"""</t>
  </si>
  <si>
    <t>MOBAVE67870000</t>
  </si>
  <si>
    <t>OBSOLETO VENTOSA TRANSPARENTE Ø 1""   - ""VET1"""</t>
  </si>
  <si>
    <t>MOBPVP00K65407</t>
  </si>
  <si>
    <t>OBSOLETO VINIL PLANO  ANCHO 25 mm ESPESOR 1 mm COLOR CRISTAL</t>
  </si>
  <si>
    <t>MOBPVV17240000</t>
  </si>
  <si>
    <t>OBSOLETO VINIL VERTICAL PARA CANCEL SELEKTA LARGO 1211 mm   - ""VV1211S"""</t>
  </si>
  <si>
    <t>MOBPVV17261300</t>
  </si>
  <si>
    <t>OBSOLETO VINIL VERTICAL PARA CANCEL SELEKTA LARGO 1360 mm DOBLE LABIO  - ""VV136S"""</t>
  </si>
  <si>
    <t>MOBPVV17320100</t>
  </si>
  <si>
    <t>OBSOLETO VINIL VERTICAL PARA CANCEL SELEKTA LARGO 1740 mm TIPO SELEKTA  - ""VV174SCJ"""</t>
  </si>
  <si>
    <t>MOBPVV16800000</t>
  </si>
  <si>
    <t>OBSOLETO VINIL VERTICAL PARA MAMPARA LARGO 2170 mm   - "VV217EM"</t>
  </si>
  <si>
    <t>MOBEZA04000017</t>
  </si>
  <si>
    <t>OBSOLETO ZAPATA HEMBRA   CON AISLANTE AZUL - ""OBZHAL"""</t>
  </si>
  <si>
    <t>MOBEZA04000810</t>
  </si>
  <si>
    <t>OBSOLETO ZAPATA HEMBRA  SIN FORRO LATONADA - ""OBZLSF"""</t>
  </si>
  <si>
    <t>MOBEZA04190017</t>
  </si>
  <si>
    <t>OBSOLETO ZAPATA HEMBRA PARA ALAMBRE CALIBRE 18 A 22  CON AISLANTE AZUL - ""CH2218A - HMNL"""</t>
  </si>
  <si>
    <t>MOBEZA63000043</t>
  </si>
  <si>
    <t>OBSOLETO ZAPATA MACHO   CON AISLANTE - "OBZMAL"</t>
  </si>
  <si>
    <t>MOBEZA68C99617</t>
  </si>
  <si>
    <t>OBSOLETO ZAPATA TIPO ESPADA PARA ALAMBRE CALIBRE 14 TORNILLO Ø 1/8" CON AISLANTE AZUL</t>
  </si>
  <si>
    <t>MOBMMD01280800</t>
  </si>
  <si>
    <t>OBSOLETOMDF MELAMINA DOS CARAS HOJA 4 X 8 ESPESOR 28 mm -- OBMDF28M</t>
  </si>
  <si>
    <t>MLEAMG020200SY</t>
  </si>
  <si>
    <t>OJILLO No 1 PARA LONA DIAMETRO INTERIOR DE 11 mm EXTERIOR DE 19 mm  EN ACERO ACABADO ZINC - "OJPC1911"</t>
  </si>
  <si>
    <t>MLEAMG010100T4</t>
  </si>
  <si>
    <t>OJILLO PARA CORTINA DE Ø 30 mm DE EXTERIOR Y DE Ø 20 mm DE INTERIOR  METALICO - "OJPC3320"</t>
  </si>
  <si>
    <t>MIMCPRBS010000</t>
  </si>
  <si>
    <t>OPRESOR BROWNING ESTANDAR DE Ø 1"  CODIGO VS-216 -- OPBEVS2161 --</t>
  </si>
  <si>
    <t>MVLEOV41000013</t>
  </si>
  <si>
    <t>ORGANIZADOR VERTICAL PARA CABLES   COLOR NEGRO - "BESMLS03B - "</t>
  </si>
  <si>
    <t>MVLEOV41000034</t>
  </si>
  <si>
    <t>ORGANIZADOR VERTICAL PARA CABLES   COLOR SILVER - "BESMLS03S - "</t>
  </si>
  <si>
    <t>MACEOV41010000</t>
  </si>
  <si>
    <t>ORGANIZADOR VERTICAL PARA CABLES EN FORMA DE VERTEBRA, LONGITUD MAXIMA 29" -  75 CM, MARCA MOCKETT, CLAVE WM16, COLOR NEGRO   - "WM16"</t>
  </si>
  <si>
    <t>MCMXOT0101Z700</t>
  </si>
  <si>
    <t>OTOMAN CON BASE R14 GIRATORIA DE 4 PUNTAS PLANAS EN ACERO CROMADO MODELO PUF PRESTIGE (155-10950000) TAPIZADO EN TELA - OTTOMANO RIGOLETTOEM</t>
  </si>
  <si>
    <t>J3000</t>
  </si>
  <si>
    <t xml:space="preserve">ASIENTO BLANCO L </t>
  </si>
  <si>
    <t>J5021</t>
  </si>
  <si>
    <t>MLEXOT0101CQ00</t>
  </si>
  <si>
    <t>OTOMAN EN CAJA MODELO RIVER OTTOMAN TAPIZADO EN TELA ALLANTE-PARROT VINYL, CON 4 PATAS -7729-  - "RIVER OTTOMAN"</t>
  </si>
  <si>
    <t>LEDOTR26000001</t>
  </si>
  <si>
    <t>OTROS MUESTRAS DE MARMOL PREMIUM CALACATTA LUCCIOSO DE 200 X 200 mm -- MUESTRAMARPCALU20</t>
  </si>
  <si>
    <t>MIMCOVCP040000</t>
  </si>
  <si>
    <t>OVEROL CON CAPUCHA ANTIESTATICO COLOR GRIS   -- USOVGRA --</t>
  </si>
  <si>
    <t>MIMCOVML020000</t>
  </si>
  <si>
    <t>OVEROL MANGA LARGA TIPO PEMEX COLOR MARINO   -- GI10049 --</t>
  </si>
  <si>
    <t>MIMCOVPP010000</t>
  </si>
  <si>
    <t>OVEROL PARA PINTOR 100% COLOR CLARO   -- GI10050 --</t>
  </si>
  <si>
    <t>MIMCOVPX010000</t>
  </si>
  <si>
    <t>OVEROL TIPO PEMEX 100% ALGODON COLOR MARINO   -- USOVAMA --</t>
  </si>
  <si>
    <t>MIMCPFPR010001</t>
  </si>
  <si>
    <t>PAD FILTRANTE DE POLIURETANO RETICULADO PARA EXTRACTOR DE QUEMADOR DE 33 X 50 X 5 cm   -- PFPREH33505 --</t>
  </si>
  <si>
    <t>MLEAPMA2C57200</t>
  </si>
  <si>
    <t>PAD MAGNETICO CON ADHESIVO 2" X 1" (860 19361 01)</t>
  </si>
  <si>
    <t>MIMCP6FD010000</t>
  </si>
  <si>
    <t>PALANCA DE FUERZA PARA DADO DE 5/8"   -- PLFZDAD58 --</t>
  </si>
  <si>
    <t>MVLAPA45490015</t>
  </si>
  <si>
    <t>PALETA PARA CASQUILLO Ø 1/4" LATONADO -- PC14</t>
  </si>
  <si>
    <t>MLEAPA4700002R</t>
  </si>
  <si>
    <t>PALETA PARA PUPITRE BERLIN   DE MADERA COLOR NEGRO - "PABERNEG"</t>
  </si>
  <si>
    <t>MVLAPA46522200</t>
  </si>
  <si>
    <t>PALETA PLANA CON PERFORACION CENTRAL 15 X 110 mm (BOLT X DIM 4.331" M9-7033-105 BOLT 4.331") -- PCP11</t>
  </si>
  <si>
    <t>MVLAPA46522300</t>
  </si>
  <si>
    <t>PALETA PLANA CON PERFORACION CENTRAL 15 X 110 mm NACIONAL  - ""PCP11N"""</t>
  </si>
  <si>
    <t>MVLPPN010299B4</t>
  </si>
  <si>
    <t>PANEL ACUSTICO DE PET 1200 x 830 mm ESPESOR DE 9 mm CORTE RECTANGULAR CON NAVAJA OSCILANTE - "RIBIPOPET5-PET"</t>
  </si>
  <si>
    <t>MVLPTE01017400</t>
  </si>
  <si>
    <t>PANEL ACUSTICO DE PET 1220 x 2440 mm ESPESOR 12 mm  - "PAPET12G"</t>
  </si>
  <si>
    <t>MVLPPN01016200</t>
  </si>
  <si>
    <t>PANEL ACUSTICO DE PET 1220 x 2440 mm ESPESOR 9 mm  - "PAPET1224409"</t>
  </si>
  <si>
    <t>MVLPTE01019990</t>
  </si>
  <si>
    <t>PANEL ACUSTICO DE PET 1220 x 2440 mm ESPESOR DE 9 mm COLOR GRIS CLARO - "PAPET489M"</t>
  </si>
  <si>
    <t>MVLPPN010399B5</t>
  </si>
  <si>
    <t>PANEL ACUSTICO DE PET 1300 x 557 mm ESPESOR DE 9 mm CORTE RECTANGULAR CON NAVAJA OSCILANTE EN  FORMA DE PANTALÓN - "RISMCP352-PET"</t>
  </si>
  <si>
    <t>MRIPPN010662C9</t>
  </si>
  <si>
    <t>PANEL ACUSTICO DE PET DE 1480 X 557 mm ESPESOR 9 mm CORTE RECTANGULAR EN FORMA DE PANTALON CON NAVAJA OSCILANTE - "RIBIOREC62PT-PT"</t>
  </si>
  <si>
    <t>MVLPPN010562C9</t>
  </si>
  <si>
    <t>PANEL ACUSTICO DE PET DE 1600 X 557 mm ESPESOR 9 mm CORTE RECTANGULAR EN FORMA DE PANTALÓN CON NAVAJA OSCILANTE - "RIBIORE62PT-PT"</t>
  </si>
  <si>
    <t>MVLSPA00501647</t>
  </si>
  <si>
    <t>PANEL DE ALUMINIO  HOJA DE 5.55 X 1.27 m ESPESOR 4 mm COLOR AZUL SHB</t>
  </si>
  <si>
    <t>MVLPPN09016200</t>
  </si>
  <si>
    <t>PANEL ECOACUSTIC DE PET RECICLADO 1220 x 2440 mm ESPESOR 9 mm  - "PAECO12249"</t>
  </si>
  <si>
    <t>MVLPPN11000000</t>
  </si>
  <si>
    <t>PANEL LED 3D-VC 746X249X6 CON TRANSFORMADOR DE 12 VOLTS 9W 1A-MARCA LUMIGRID    - "PANLD3DVC"</t>
  </si>
  <si>
    <t>MVLSPN01020000</t>
  </si>
  <si>
    <t>PANEL PERFORADO CON CORTE LASER DE LAMINA NEGRA CALIBRE 14, MODELO PUNTOS DE VENTA DE 1200 X 667 X 92 mm  -- ADSPSWP667</t>
  </si>
  <si>
    <t>MVLSPN01010000</t>
  </si>
  <si>
    <t>PANEL PERFORADO CON CORTE LASER DE LAMINA NEGRA CALIBRE 14, MODELO PUNTOS DE VENTA DE 1200 X 928 X 94 mm   - "ADSPSWP928"</t>
  </si>
  <si>
    <t>MVLMPR02010600</t>
  </si>
  <si>
    <t>PANEL RANURADO CON DOS CARAS EN MELAMINA BLANCA HOJA 4' X 8' ESPESOR 19 mm  - "PR1948BL"</t>
  </si>
  <si>
    <t>MLEMPR040117M5</t>
  </si>
  <si>
    <t>PANEL RANURADO HORIZONTAL CON UNA CARA EN MELAMINA NEGRA HOJA 4' X 8' ESPESOR 18 mm CON RIEL DE ALUMINIO - "PRHZ4818NG"</t>
  </si>
  <si>
    <t>MVLMPR020106M5</t>
  </si>
  <si>
    <t>PANEL RANURADO VERTICAL CON UNA CARA EN MELAMINA NEGRA HOJA 4' X 8' ESPESOR 18 mm CON RIEL DE ALUMINIO - "PRV1948NG"</t>
  </si>
  <si>
    <t>MVLAKA070000S1</t>
  </si>
  <si>
    <t>PANTALLA ELECTRONICA MARCA : MCA V-TEC MODELO VT-E210, API - "PANTALLA"</t>
  </si>
  <si>
    <t>MVLAKA07070000</t>
  </si>
  <si>
    <t>PANTALLA PARA PROYECTOR VUTEC EL-120D 120 PULGADAS, CONSAR   - "PANTALLA120"</t>
  </si>
  <si>
    <t>MIIPPNRS010000</t>
  </si>
  <si>
    <t>PANTALON CON RESORTE 50/50 ALGODON POLIESTER   -- USPR5050AP --</t>
  </si>
  <si>
    <t>MIIPPM00723800</t>
  </si>
  <si>
    <t>PANTALON DE MEZCLILLA  TIPO JEANS COLOR AZUL CALRO DE 14 ONZAS  -- GI10045 --</t>
  </si>
  <si>
    <t>MIIPPM00723600</t>
  </si>
  <si>
    <t>PANTALON DE MEZCLILLA  TIPO JEANS COLOR AZUL MARINO DE 12 ONZAS  -- GI14737 --</t>
  </si>
  <si>
    <t>MIIPPM00723700</t>
  </si>
  <si>
    <t>PANTALON DE MEZCLILLA  TIPO JEANS COLOR AZUL MARINO DE 14 ONZAS  -- GI10044 --</t>
  </si>
  <si>
    <t>MIIPPMCM010100</t>
  </si>
  <si>
    <t>PANTALON DE MEZCLILLA TIPO COMANDO DE 14 ONZAS CON BOLSAS DE CARGA  -- PNMZC14BC --</t>
  </si>
  <si>
    <t>MIIPPNRC020000</t>
  </si>
  <si>
    <t>PANTALON RECTO 100% ALGODON BLANCO   -- USPR100ALB --</t>
  </si>
  <si>
    <t>MIIPPNCM030000</t>
  </si>
  <si>
    <t>PANTALON TIPO COMANDO 100% GABARDINA AZUL MARINO   -- USPNCGBA --</t>
  </si>
  <si>
    <t>MIIPPH00000000</t>
  </si>
  <si>
    <t>PAPEL HIGIENICO     -- PPHI --</t>
  </si>
  <si>
    <t>MIMCPHJU010001</t>
  </si>
  <si>
    <t>PAPEL HIGIENICO  JUMBO  (CAJA CON 6 ROLLOS) -- PHJU --</t>
  </si>
  <si>
    <t>MIIPPPMV010001</t>
  </si>
  <si>
    <t>PARALELAS MAGNETICAS Y BLOCK EN "V" JUEGO INCLUYE MICRO PARALELAS DE 1"X2"X4", 2 V'S 1-7/8"X2-3/8"X2"  MODELO "MVP-14 -- PLMGBV14 --</t>
  </si>
  <si>
    <t>MLEXPA00010000</t>
  </si>
  <si>
    <t>PARRILLA BANCA ROMY -- PABAR</t>
  </si>
  <si>
    <t>MLEAPQB3D98453</t>
  </si>
  <si>
    <t>PARRILLA CON ENCENDIDO ELECTRONICO MARCA SUPER FLAMA MODELO 4Q (4 QUEMADORES) CON CAPADIDAD DE 4350 KJ/h CADA UNA Y UNA PRESION DE 2.75 Kpa (28 gr/cm³) EN COLOR ROJO CON LOGOTIPO VON HAUCKE SERIGRAFIADO</t>
  </si>
  <si>
    <t>MVLAPB020000R5</t>
  </si>
  <si>
    <t>PASACABLES CON CUBRE POLVO OVALE   EN ALUMINIO Y ZAMAK, ACABADO GRIS METALICO, CODIGO 357.123, MARCA CYMISA - "PCALCY"</t>
  </si>
  <si>
    <t>MVLAPB010000H6</t>
  </si>
  <si>
    <t>PASACABLES PARA MONTAJE EN CUBIERTA PARA POSTE EN D DE BRAZO  PARA MONITOR MODELO (180.113) WISHBONE, EN ALUMINIO -- CYPAPP</t>
  </si>
  <si>
    <t>MLEAPS00A20005</t>
  </si>
  <si>
    <t>PASADOR  MODELO 35 PHILLIPS  ACABADO CROMO - ""P35CR"""</t>
  </si>
  <si>
    <t>MVLAPS00A2L8E7</t>
  </si>
  <si>
    <t>PASADOR  MODELO 35 PHILLIPS CON TORNILLOS PARA FIJACION ACABADO SATINADO - "P35CRSB"</t>
  </si>
  <si>
    <t>MLEAPS00770005</t>
  </si>
  <si>
    <t>PASADOR  MODELO 36 PHILLIPS CON BOTON DE SEGURIDAD  ACABADO CROMO SATINADO - "P36CR"</t>
  </si>
  <si>
    <t>MVLAPS00K10005</t>
  </si>
  <si>
    <t>PASADOR  MODELO 38 PHILLPIS  ACABADO CROMO - "P38CR"</t>
  </si>
  <si>
    <t>MBAAPSE8K80082</t>
  </si>
  <si>
    <t>PASADOR DE CERROJO DE 15 cm  ACABADO GALVANIZADO</t>
  </si>
  <si>
    <t>MVLAPSG9P30060</t>
  </si>
  <si>
    <t>PASADOR DE MAROMA MARCA PHILLIPS DE 4" EM  ACABADO LATON</t>
  </si>
  <si>
    <t>MLEAPS00000015</t>
  </si>
  <si>
    <t>PASADOR LATONADO -- PALR</t>
  </si>
  <si>
    <t>MTLAPSF3M1C805</t>
  </si>
  <si>
    <t>PASADOR SISTEMA DE RESORTE DE 60 mm CON CARRERA DE 11 mm CODIGO (232 3 300460-CR) CON 4 PIJAS PARA FIJAR ACABADO CROMO</t>
  </si>
  <si>
    <t>MLEAPSF3L7C515</t>
  </si>
  <si>
    <t>PASADOR SISTEMA DE RESORTE DE 76 mm NUMERO 0, CON ARILLO Y CADENA MAÑON (CLAVE 17001PCD076) LATONADO -- GI16055</t>
  </si>
  <si>
    <t>MIIPPAPL030204</t>
  </si>
  <si>
    <t>PASTA DE PULIDO BLANCA DE 7" LARGO, 2 5/8" GROSOR, 1 7/8" ALTURA MARCA TENAZIT CLAVE 2405 -- PSPLBL7 --</t>
  </si>
  <si>
    <t>MIIPPAPL020203</t>
  </si>
  <si>
    <t>PASTA DE PULIDO GRIS DE 7" LARGO, 2 5/8" GROSOR, 1 7/8" ALTURA MARCA TENAZIT CLAVE 2403 -- PSPLGR7 --</t>
  </si>
  <si>
    <t>MIIPPAPL0302ZZ</t>
  </si>
  <si>
    <t>PASTA DE PULIDO ROSA MEDIANA PRESENTACIÓN 20 KILOS - FP-0100</t>
  </si>
  <si>
    <t>MVLQD030300000</t>
  </si>
  <si>
    <t>PASTA MULTIMEDIA COLOR AMARILLO TC-0415.40   --   TC041540</t>
  </si>
  <si>
    <t>MVLQD010100000</t>
  </si>
  <si>
    <t>PASTA MULTIMEDIA COLOR BLANCO TC-0401.40   --   TC040140</t>
  </si>
  <si>
    <t>MVLQD020200000</t>
  </si>
  <si>
    <t>PASTA MULTIMEDIA COLOR NEGRO TC-0402.40   --   TC040240</t>
  </si>
  <si>
    <t>MIIPPART562300</t>
  </si>
  <si>
    <t>PASTA PARA RESANAR UNIONES DE TABLAROCA  MARCA REDIMIX  -- GI14998 --</t>
  </si>
  <si>
    <t>MIMCPAPS000101</t>
  </si>
  <si>
    <t>PASTA PARA SOLDAR  MARCA SILER PRESENTACION DE 75 g -- PSSL75SI --</t>
  </si>
  <si>
    <t>MIIPPARF010002</t>
  </si>
  <si>
    <t>PASTA REFRIGERANTE FDKS   PARA TALADRO POR FRICCION -- PSRFTF --</t>
  </si>
  <si>
    <t>MIMCPT00010000</t>
  </si>
  <si>
    <t>PASTILLA  DE 1 X 10 AMPER   -- PAS110 --</t>
  </si>
  <si>
    <t>MIMCPT00020000</t>
  </si>
  <si>
    <t>PASTILLA  DE 1 X 15 AMPER   -- PAS115 --</t>
  </si>
  <si>
    <t>MIMCPT00030000</t>
  </si>
  <si>
    <t>PASTILLA  DE 1 X 20 AMPER   -- PAS120 --</t>
  </si>
  <si>
    <t>MIMCPT00040000</t>
  </si>
  <si>
    <t>PASTILLA  DE 1 X 30 AMPER   -- PAS130 --</t>
  </si>
  <si>
    <t>MLEXPE02030072</t>
  </si>
  <si>
    <t>PATA ESTRUCTURAL CON CUATRO PUNTAS PARA MESA DE 560 X 560 mm MODELO A069 EN COLOR NEGRO -- PA4PN</t>
  </si>
  <si>
    <t>MLEXPE07090077</t>
  </si>
  <si>
    <t>PATA ESTRUCTURAL E-LEG Ø60 mm CON BASE AJUSTABLE ALTURA 710 mm No. DE CATALOGO 635.61.275 MARCA HAFELE  ACABADO CROMO PULIDO (JUEGO INCLUYE 4 PATAS, 4 PLACAS DE MONTAJE, TORNILLO # 9X1") -- PE60BACRPH</t>
  </si>
  <si>
    <t>MLEXPE01010069</t>
  </si>
  <si>
    <t>PATA ESTRUCTURAL ESTANDAR FEMI CON RANGO DE REGULACION DE 100 mm MARCA HETTICH No DE PARTE 0070148 ALTURA 710 mm  EN ACABADO ACERO INOXIDABLE (JUEGO COMPUESTO POR 4 PATAS SIN RODAJAS CON CASQUILLO PARA AJUSTE DE ALTURA Y MATERIAL DE FIJACION) -- PEAAHSRJ</t>
  </si>
  <si>
    <t>MLEXPE01020070</t>
  </si>
  <si>
    <t>PATA ESTRUCTURAL ESTANDAR FEMI CON RANGO DE REGULACION DE 100 mm MARCA HETTICH No DE PARTE 0070211 ALTURA 650 mm  EN ACABADO ACERO INOXIDABLE (JUEGO COMPUESTO POR 1 PATA, 1 CASQUILLO PARA AJUSTE DE ALTURA, 1 RODAJA Y MATERIAL DE FIJACION) - "PEAAHCRI"</t>
  </si>
  <si>
    <t>MDEXPE19000010</t>
  </si>
  <si>
    <t>PATA ESTRUCTURAL SENCILLA (GAMBA)   EN ALUMINIO - ""DPAS"""</t>
  </si>
  <si>
    <t>MDEXPE16190010</t>
  </si>
  <si>
    <t>PATA ESTRUCTURAL TIPO BASE LARGA INDEPENDIENTE CON PLACA MODELO VON HAUCKE  EN ALUMINIO - ""DENPALI"""</t>
  </si>
  <si>
    <t>MDEXPE15190010</t>
  </si>
  <si>
    <t>PATA ESTRUCTURAL TIPO BASE LARGA MODELO VON HAUCKE  EN ALUMINIO - ""DENPAL"""</t>
  </si>
  <si>
    <t>MBAXPE0408G600</t>
  </si>
  <si>
    <t>PATA ESTRUCTURAL TIPO BASE REDONDA CON Ø 400 mm EN ACERO INOXIDABLE 430 P3 ALTURA 695 mm TUBO Ø 3" CON PLACA SOLDADA DE 279 X 279 mm EN ACERO INOXIDABLE 304 P3  - "BBVACS400MP"</t>
  </si>
  <si>
    <t>MBAXPE0304F500</t>
  </si>
  <si>
    <t>PATA ESTRUCTURAL TIPO BASE REDONDA CON Ø 450 mm EN ACERO INOXIDABLE 430 P3 ALTURA 445 mm TUBO Ø 3" CON PLACA SOLDADA DE 200 X 200 mm EN ACERO INOXIDABLE 304 P3  - "BBVACS450MC"</t>
  </si>
  <si>
    <t>MBAXPE0307G300</t>
  </si>
  <si>
    <t>PATA ESTRUCTURAL TIPO BASE REDONDA CON Ø 450 mm EN ACERO INOXIDABLE 430 P3 ALTURA 460 mm TUBO Ø 3" CON PLACA SOLDADA DE 330 X 330 mm EN ACERO INOXIDABLE 304 P3  - "BBVACS450ML"</t>
  </si>
  <si>
    <t>MDEXPE44190010</t>
  </si>
  <si>
    <t>PATA ESTRUCTURAL TIPO BASE REDONDA CON Ø 450 mm MODELO VON HAUCKE  EN ALUMINIO - "DENPBR"</t>
  </si>
  <si>
    <t>MDEXPE17190010</t>
  </si>
  <si>
    <t>PATA ESTRUCTURAL TIPO BASE SENCILLA MODELO VON HAUCKE  EN ALUMINIO - ""DENPAS"""</t>
  </si>
  <si>
    <t>MGEXPE20210010</t>
  </si>
  <si>
    <t>PATA ESTRUCTURAL TIPO CURVO [VON00001]  EN METAL - ""GNEPC"""</t>
  </si>
  <si>
    <t>MDEXPE35190010</t>
  </si>
  <si>
    <t>PATA ESTRUCTURAL TIPO DOBLE BASE LARGA INDEPENDIENTE CON PLACA MODELO VON HAUCKE  EN ALUMINIO - ""DENPADOI"""</t>
  </si>
  <si>
    <t>MDEXPE14190010</t>
  </si>
  <si>
    <t>PATA ESTRUCTURAL TIPO DOBLE BASE LARGA MODELO VON HAUCKE  EN ALUMINIO - ""DENPADO"""</t>
  </si>
  <si>
    <t>MDEXPE18190010</t>
  </si>
  <si>
    <t>PATA ESTRUCTURAL TIPO INDEPENDIENTE CON PLACA MODELO VON HAUCKE  EN ALUMINIO - ""DENPAT"""</t>
  </si>
  <si>
    <t>MVLXPE09000000</t>
  </si>
  <si>
    <t>PATA ESTRUCTURAL WF-37    - "WF-37"</t>
  </si>
  <si>
    <t>MVLXPE10000000</t>
  </si>
  <si>
    <t>PATA ESTRUCTURAL WF-39    - "WF-39"</t>
  </si>
  <si>
    <t>MVLXPE11000000</t>
  </si>
  <si>
    <t>PATA ESTRUCTURAL WF-45    - "WF-45"</t>
  </si>
  <si>
    <t>MVLXPE12000000</t>
  </si>
  <si>
    <t>PATA ESTRUCTURAL WF-46    - "WF-46"</t>
  </si>
  <si>
    <t>MLEAPA01000000</t>
  </si>
  <si>
    <t>PATA PARA BACANCA (CROMADA) CON HERRAJES -- GP01</t>
  </si>
  <si>
    <t>MANAPA0201M000</t>
  </si>
  <si>
    <t>PATA PARA ESCRITORIO CON REFUERZO DE 1566 X 700 X 171 mm MODELO ANTEO EN PLACA DE ACERO NEGRO ESPESOR 1/4 Y LAMINA DE ACERO NEGRO CALIBRE 10 -- OETNA-PYS</t>
  </si>
  <si>
    <t>MLEAPH02000000</t>
  </si>
  <si>
    <t>PATIN TRASPALETA HIDRAULICO CON BASCULA CAPACIDAD 2 TONS.RUEDA POLIURETANO KXDZC20 KINGSMAN    - "PATKXDZC20"</t>
  </si>
  <si>
    <t>MIMCPC00000001</t>
  </si>
  <si>
    <t>PEGACONCRETO    CUBETA DE 1 GALON -- PECR1GL --</t>
  </si>
  <si>
    <t>MIIPPGBL0003A2</t>
  </si>
  <si>
    <t>PEGAMENTO BLANCO MARCA SAYERLACK CUBETA 19 LITROS SP-0100.50 -- PGBLSL19 --</t>
  </si>
  <si>
    <t>MVLQPG01010000</t>
  </si>
  <si>
    <t>PEGAMENTO UNIVERSAL DE CONTACTO DE RESINA SINTETICA TRANSPARENTE MARCA UHU, PRESENTACION DE 125 ml   - "PGUHU125"</t>
  </si>
  <si>
    <t>MIMCPZ00001510</t>
  </si>
  <si>
    <t>PEGAZULEJO   MARCA CREST (BULTO DE 25.0 Kg) -- GI14048 --</t>
  </si>
  <si>
    <t>MVLCPV04000000</t>
  </si>
  <si>
    <t>PELICULA DE PRIVACIDAD    - "PEDPRI"</t>
  </si>
  <si>
    <t>MVLCPV04040000</t>
  </si>
  <si>
    <t>PELICULA DE PRIVACIDAD LUVI-0001   - "PEPVL0001"</t>
  </si>
  <si>
    <t>MVLCPV02020000</t>
  </si>
  <si>
    <t>PELICULA DE PRIVACIDAD PARA CRISTAL ELECTROSENSIBLE METRO CUADRADO -- PELICULAFV</t>
  </si>
  <si>
    <t>MVLCPV03030000</t>
  </si>
  <si>
    <t>PELICULA NANO-CERAMICA DE CONTROL SOLAR INTELIGENTE 21 m2 --PELIINANO</t>
  </si>
  <si>
    <t>MVLCPV010100S8</t>
  </si>
  <si>
    <t>PELICULA UV PARA CRISTAL DE 1.52 MTS DE ANCHO  MODELO SELECT DREI MARCA HUPER OPTIK -- PELICULAUV</t>
  </si>
  <si>
    <t>MLEAPE1118N327</t>
  </si>
  <si>
    <t>PERFIL "U" DE 1/8 DE ESPESOR  X 1 1/2 DE BASE X 1 1/2 DE ALTO, LARGO DE 3050 mm T-304 EN ACERO INOXIDABLE - "CANU18112INOX"</t>
  </si>
  <si>
    <t>MVLAPE21250000</t>
  </si>
  <si>
    <t>PERFIL "U" DE POLICARBONATO TRANSPARENTE LARGO 7320 mm, PARA ESPESOR DE  8 mm   - "PFUP7320"</t>
  </si>
  <si>
    <t>MLEAPE09140000</t>
  </si>
  <si>
    <t>PERFIL ANGULO CHICAGO METALICO LONGITUD 3.05 m CLAVE 2027 -- PCH1516AN12</t>
  </si>
  <si>
    <t>MLEAPE0909K600</t>
  </si>
  <si>
    <t>PERFIL ANGULO CHICAGO METALICO LONGITUD 3.05 m CLAVE 2146 TEMPRA -- PACH2146</t>
  </si>
  <si>
    <t>MLEAPE0403A211</t>
  </si>
  <si>
    <t>PERFIL BASIC PROFILE 20/25 mm (BASIC202580) LONGITUD 6.10 m EN ALUMINIO</t>
  </si>
  <si>
    <t>MVLAPE06050011</t>
  </si>
  <si>
    <t>PERFIL CANALETA HEA100 CON TAPA DE 100 X 52 mm LONGITUD 2.50 m  EN ALUMINIO - "CA1052TAN25"</t>
  </si>
  <si>
    <t>MLEAPE03020011</t>
  </si>
  <si>
    <t>PERFIL CANALETA HEA51 LONGITUD 2.50 m DE HM  EN ALUMINIO</t>
  </si>
  <si>
    <t>MLEAPED6H9A170</t>
  </si>
  <si>
    <t>PERFIL CERCO (A) 1 - 6622 DE 15.24 X 43.33 mm (0.6" X 1.706") GRUPO VALSA LONGITUD 4.60 m EN ALUMINIO ANODIZADO NATURAL</t>
  </si>
  <si>
    <t>MLEAPED7I1A270</t>
  </si>
  <si>
    <t>PERFIL CERCO VENTANA (B) 1 - 6619 DE 15.24 X 31.73 mm (0.6" X 1.249") GRUPO VALSA LONGITUD 6.10 m EN ALUMINIO ANODIZADO NATURAL</t>
  </si>
  <si>
    <t>MLEAPE0504A211</t>
  </si>
  <si>
    <t>PERFIL CLIC PROFILE 25mm SOFT LINE (CLIC2025SL) COSIGN LONGITUD 6.10 m EN ALUMINIO</t>
  </si>
  <si>
    <t>MLEAPE162000U0</t>
  </si>
  <si>
    <t>PERFIL DE ALUMINIO PARA TIRAS LED, CUBIERTA MATE DE 2.5 m  HAFELE CLAVE: 833.72.840 - "PEAL840"</t>
  </si>
  <si>
    <t>MLEAPE180000W9</t>
  </si>
  <si>
    <t>PERFIL DE APRIETE PARA CRISTAL PARA INSERTAR EN EL CARRIL DEL PATIN   N° DE REFERENCIA  415.13.645 - HAFELE - "PEAC13645"</t>
  </si>
  <si>
    <t>MVLPPC00461404</t>
  </si>
  <si>
    <t>PERFIL DE CANTO  ANCHO 20 mm ESPESOR 4 mm EN PVC - ""PECA20"""</t>
  </si>
  <si>
    <t>MVLPPC00495405</t>
  </si>
  <si>
    <t>PERFIL DE CANTO  ANCHO 22 mm ESPESOR 1 mm EN ABS - "PEABS221 - "</t>
  </si>
  <si>
    <t>C1034</t>
  </si>
  <si>
    <t xml:space="preserve">COLOR DE PLASTICO TEKNAFORM WR5673 AUTHENTIC </t>
  </si>
  <si>
    <t>C30</t>
  </si>
  <si>
    <t xml:space="preserve">COLOR DE PLASTICO HAYA NATURAL 7185 </t>
  </si>
  <si>
    <t>MVLPPC004954D2</t>
  </si>
  <si>
    <t>PERFIL DE CANTO  ANCHO 22 mm ESPESOR 1 mm EN PVC CLEAF - "PECA22CLEA"</t>
  </si>
  <si>
    <t>C766</t>
  </si>
  <si>
    <t xml:space="preserve">COLOR DE PLASTICO ECOLEGNO DARK ASH </t>
  </si>
  <si>
    <t>C767</t>
  </si>
  <si>
    <t xml:space="preserve">COLOR DE PLASTICO ECOLEGNO LIGHT ASH </t>
  </si>
  <si>
    <t>C768</t>
  </si>
  <si>
    <t xml:space="preserve">COLOR DE PLASTICO ECOLEGNO WALUT </t>
  </si>
  <si>
    <t>MVLPPC00491505</t>
  </si>
  <si>
    <t>PERFIL DE CANTO  ANCHO 22 mm ESPESOR 2 mm EN ABS - ""PEABS22"""</t>
  </si>
  <si>
    <t>C10</t>
  </si>
  <si>
    <t xml:space="preserve">COLOR DE PLASTICO GRIS CALIDO 12701 </t>
  </si>
  <si>
    <t>C1031</t>
  </si>
  <si>
    <t xml:space="preserve">COLOR DE PLASTICO ROBLE DAKAR 1245 </t>
  </si>
  <si>
    <t>C1052</t>
  </si>
  <si>
    <t xml:space="preserve">COLOR DE PLASTICO ROBLE AMERICANO 59183 TLI </t>
  </si>
  <si>
    <t>C1053</t>
  </si>
  <si>
    <t xml:space="preserve">COLOR DE PLASTICO CEREZO </t>
  </si>
  <si>
    <t>C1057</t>
  </si>
  <si>
    <t xml:space="preserve">COLOR DE PLASTICO AZUL ACERO </t>
  </si>
  <si>
    <t>C1059</t>
  </si>
  <si>
    <t xml:space="preserve">COLOR DE PLASTICO GRIS OXFORD 2232 </t>
  </si>
  <si>
    <t>C1082</t>
  </si>
  <si>
    <t xml:space="preserve">COLOR DE PLASTICO OTAGO </t>
  </si>
  <si>
    <t>C1083</t>
  </si>
  <si>
    <t xml:space="preserve">COLOR DE PLASTICO GRIS ANTRACITA </t>
  </si>
  <si>
    <t>C13</t>
  </si>
  <si>
    <t xml:space="preserve">COLOR DE PLASTICO OYAMEL 4851 </t>
  </si>
  <si>
    <t>C24</t>
  </si>
  <si>
    <t xml:space="preserve">COLOR DE PLASTICO GREY 262-30 </t>
  </si>
  <si>
    <t>C27</t>
  </si>
  <si>
    <t xml:space="preserve">COLOR DE PLASTICO FROSTY WHITE REHAU </t>
  </si>
  <si>
    <t>C32</t>
  </si>
  <si>
    <t xml:space="preserve">COLOR DE PLASTICO MARFIL </t>
  </si>
  <si>
    <t>C37</t>
  </si>
  <si>
    <t xml:space="preserve">COLOR DE PLASTICO ROVERE GRIS - LAMINOVA </t>
  </si>
  <si>
    <t>C38</t>
  </si>
  <si>
    <t xml:space="preserve">COLOR DE PLASTICO ROVERE GRIS LL-0382T11S - LAMINOVA </t>
  </si>
  <si>
    <t>C710</t>
  </si>
  <si>
    <t xml:space="preserve">COLOR DE PLASTICO FRENCH WALNUT </t>
  </si>
  <si>
    <t>C711</t>
  </si>
  <si>
    <t xml:space="preserve">COLOR DE PLASTICO DARK WALNUT </t>
  </si>
  <si>
    <t>C801</t>
  </si>
  <si>
    <t xml:space="preserve">COLOR DE PLASTICO OAK STX </t>
  </si>
  <si>
    <t>C9</t>
  </si>
  <si>
    <t xml:space="preserve">COLOR DE PLASTICO CAOBA </t>
  </si>
  <si>
    <t>MVLPPC00491404</t>
  </si>
  <si>
    <t>PERFIL DE CANTO  ANCHO 22 mm ESPESOR 4 mm EN PVC - ""PECA22"""</t>
  </si>
  <si>
    <t>MVLPPC0049A3D9</t>
  </si>
  <si>
    <t>PERFIL DE CANTO  ANCHO 22 mm ESPESOR DE 0.5 mm EN PVC CANPLAST ALUMINO CEPILLADO 1807 - "PECA221807"</t>
  </si>
  <si>
    <t>MVLPPC004754D6</t>
  </si>
  <si>
    <t>PERFIL DE CANTO  ANCHO 23 mm ESPESOR 1 mm EN ABS CANPLAST BLANCO ALTO BRILLO DC 858Y - "PECA23858Y"</t>
  </si>
  <si>
    <t>MVLPPC004715D7</t>
  </si>
  <si>
    <t>PERFIL DE CANTO  ANCHO 23 mm ESPESOR 2 mm EN ABS CANPLAST BLANCO WEISS ALTO BRILLO DC 498V - "PEABS23BLAC"</t>
  </si>
  <si>
    <t>MVLPPC00471404</t>
  </si>
  <si>
    <t>PERFIL DE CANTO  ANCHO 23 mm ESPESOR 4 mm EN PVC - ""PECA23"""</t>
  </si>
  <si>
    <t>MVLPPC004954D1</t>
  </si>
  <si>
    <t>PERFIL DE CANTO  ANCHO 24 mm ESPESOR 1 mm EN PVC MERINO - "PECA24M"</t>
  </si>
  <si>
    <t>C772</t>
  </si>
  <si>
    <t xml:space="preserve">COLOR DE PLASTICO ANTRACITA LP </t>
  </si>
  <si>
    <t>MVLPPC00505405</t>
  </si>
  <si>
    <t>PERFIL DE CANTO  ANCHO 32 mm ESPESOR 1 mm EN ABS - ""PEABS321"""</t>
  </si>
  <si>
    <t>C1046</t>
  </si>
  <si>
    <t xml:space="preserve">COLOR DE PLASTICO BLANCO ALTO BRILLO </t>
  </si>
  <si>
    <t>C1047</t>
  </si>
  <si>
    <t xml:space="preserve">COLOR DE PLASTICO ANTRACITA ALTO BRILLO </t>
  </si>
  <si>
    <t>MVLPPC00501505</t>
  </si>
  <si>
    <t>PERFIL DE CANTO  ANCHO 32 mm ESPESOR 2 mm EN ABS - ""PEABS32"""</t>
  </si>
  <si>
    <t>C1056</t>
  </si>
  <si>
    <t xml:space="preserve">COLOR DE PLASTICO OTAGO LISO </t>
  </si>
  <si>
    <t>C1074</t>
  </si>
  <si>
    <t xml:space="preserve">COLOR DE PLASTICO TEKA ARTICO </t>
  </si>
  <si>
    <t>C31</t>
  </si>
  <si>
    <t xml:space="preserve">COLOR DE PLASTICO ARCE 3300 </t>
  </si>
  <si>
    <t>C720</t>
  </si>
  <si>
    <t xml:space="preserve">COLOR DE PLASTICO GRAFITO </t>
  </si>
  <si>
    <t>C74</t>
  </si>
  <si>
    <t xml:space="preserve">COLOR DE PLASTICO ARCE MAPLE </t>
  </si>
  <si>
    <t>MVLPPC00501404</t>
  </si>
  <si>
    <t>PERFIL DE CANTO  ANCHO 32 mm ESPESOR 4 mm EN PVC - ""PECA32"""</t>
  </si>
  <si>
    <t>MVLPPC00521404</t>
  </si>
  <si>
    <t>PERFIL DE CANTO  ANCHO 34 mm ESPESOR 4 mm EN PVC - ""PECA34"""</t>
  </si>
  <si>
    <t>MVLPPC00913205</t>
  </si>
  <si>
    <t>PERFIL DE CANTO  ANCHO 43 mm ESPESOR 1.5 mm EN ABS</t>
  </si>
  <si>
    <t>MVLPPC000432E2</t>
  </si>
  <si>
    <t>PERFIL DE CANTO  ANCHO 44 mm ESPESOR 1.5 mm EN ABS MYPSA BLANCO FROSTY - "PEABS44BF"</t>
  </si>
  <si>
    <t>MVLPPC000215D7</t>
  </si>
  <si>
    <t>PERFIL DE CANTO  ANCHO 45 mm ESPESOR 2 mm EN ABS CANPLAST BLANCO WEISS ALTO BRILLO DC 498V - "PEABS45BLAC"</t>
  </si>
  <si>
    <t>MVLPPC00F954D1</t>
  </si>
  <si>
    <t>PERFIL DE CANTO  ANCHO 60 mm ESPESOR 1 mm EN PVC MERINO - "PECA60M"</t>
  </si>
  <si>
    <t>MLEAPE1519N9R4</t>
  </si>
  <si>
    <t>PERFIL DE CANTO ANCHO 35 mm ESPESOR 1 mm EN ABS ROBLE AMERICANO - "PE35AM"</t>
  </si>
  <si>
    <t>MVLPPC04501505</t>
  </si>
  <si>
    <t>PERFIL DE CANTO BANNISTER OAK ANCHO 32 mm ESPESOR 2 mm EN ABS - "PECAN322BO"</t>
  </si>
  <si>
    <t>MVLPPC06491505</t>
  </si>
  <si>
    <t>PERFIL DE CANTO CEREZO  ANCHO 22 mm ESPESOR 2 mm EN ABS - "PEABS22TW"</t>
  </si>
  <si>
    <t>MVLPPC06501505</t>
  </si>
  <si>
    <t>PERFIL DE CANTO CEREZO  ANCHO 32 mm ESPESOR 2 mm EN ABS - "PEABS32TW"</t>
  </si>
  <si>
    <t>MVLPPC03F81505</t>
  </si>
  <si>
    <t>PERFIL DE CANTO CEREZO CANELA 435 ANCHO 33 mm ESPESOR 2 mm EN ABS - "PECACC33ABS"</t>
  </si>
  <si>
    <t>MLEPPC115054M3</t>
  </si>
  <si>
    <t>PERFIL DE CANTO DE PVC FLEXIBLE ANCHO 32 mm ESPESOR 1 mm SUNLAND 59309 CORI OFFICE - "PVCSULA59309"</t>
  </si>
  <si>
    <t>MVLPPC08531505</t>
  </si>
  <si>
    <t>PERFIL DE CANTO IVORY ANCHO 19 mm ESPESOR 2 mm EN ABS - "PECAIVY192ABS"</t>
  </si>
  <si>
    <t>MLEPPC12495405</t>
  </si>
  <si>
    <t>PERFIL DE CANTO LINOSA CENIZA ANCHO 22 mm ESPESOR 1 mm EN ABS - "PECALICE221ABS"</t>
  </si>
  <si>
    <t>MLEPPC01495404</t>
  </si>
  <si>
    <t>PERFIL DE CANTO NEPAL TEAK VINIFLEXI ANCHO 22 mm ESPESOR 1 mm EN PVC - "PECANTV221"</t>
  </si>
  <si>
    <t>MVLPPC01491504</t>
  </si>
  <si>
    <t>PERFIL DE CANTO NEPAL TEAK VINIFLEXI ANCHO 22 mm ESPESOR 2 mm EN PVC - "PECANTV22"</t>
  </si>
  <si>
    <t>MVLPPC01501504</t>
  </si>
  <si>
    <t>PERFIL DE CANTO NEPAL TEAK VINIFLEXI ANCHO 32 mm ESPESOR 2 mm EN PVC - "PECANTV32"</t>
  </si>
  <si>
    <t>MVLPPC01011504</t>
  </si>
  <si>
    <t>PERFIL DE CANTO NEPAL TEAK VINIFLEXI ANCHO 42 mm ESPESOR 2 mm EN PVC - "PECANTV42"</t>
  </si>
  <si>
    <t>MVLPPC01031504</t>
  </si>
  <si>
    <t>PERFIL DE CANTO NEPAL TEAK VINIFLEXI ANCHO 54 mm ESPESOR 2 mm EN PVC - "PECANTV54"</t>
  </si>
  <si>
    <t>MLEPPC00059804</t>
  </si>
  <si>
    <t>PERFIL DE CANTO NEPAL TEAK VINIFLEXI ANCHO 79 mm ESPESOR DE 2 mm EN PVC - "PECANTV79"</t>
  </si>
  <si>
    <t>MLEPPC10F85405</t>
  </si>
  <si>
    <t>PERFIL DE CANTO RUSSET LINOSA ANCHO 33 mm ESPESOR 1 mm EN ABS - "PECARLI331ABS"</t>
  </si>
  <si>
    <t>MECAPE12150000</t>
  </si>
  <si>
    <t>PERFIL DE PET RECICLADO DE 3000 mm 2" X 7/8" COLOR CAFE MADERA - "PFPET278R"</t>
  </si>
  <si>
    <t>MVLAPE12150000</t>
  </si>
  <si>
    <t>PERFIL DE SOPORTE MODELO HI600N   - "PEHI600N"</t>
  </si>
  <si>
    <t>MEKPPF28001707</t>
  </si>
  <si>
    <t>PERFIL FLEXIBLE ""U""  ESPESOR 6 mm COLOR CRISTAL - ""EKCTV6"""</t>
  </si>
  <si>
    <t>MLEPPF28008268</t>
  </si>
  <si>
    <t>PERFIL FLEXIBLE "U"  NUMERO 7C CHICA IT-1-1057C COLOR NEGRO BRILLANTE</t>
  </si>
  <si>
    <t>MKRPPF27632207</t>
  </si>
  <si>
    <t>PERFIL FLEXIBLE C, LARGO 2300 mm ESPESOR 10 mm COLOR CRISTAL -- PECCT</t>
  </si>
  <si>
    <t>MVLPPF01010076</t>
  </si>
  <si>
    <t>PERFIL FLEXIBLE CUADRADO DE 7 X 7 mm EN E.P.D.M. DENSIDAD 50 COLOR NEGRO -- PPC77EPDM50</t>
  </si>
  <si>
    <t>MLEPPF14632207</t>
  </si>
  <si>
    <t>PERFIL FLEXIBLE H, LARGO 2300 mm ESPESOR 10 mm COLOR CRISTAL -- PEHP</t>
  </si>
  <si>
    <t>MGEPPF29021900</t>
  </si>
  <si>
    <t>PERFIL FLEXIBLE PARA CARA DE LAMINA LARGO 3000 mm [VON00128] -- GNPCL</t>
  </si>
  <si>
    <t>MVLPPF02030086</t>
  </si>
  <si>
    <t>PERFIL FLEXIBLE TIPO EMPAQUE PARA PUERTA DE 12 X 15 mm ESPESOR 2 mm  EN PVC TRASLUCIDO - "P4EMSIREC-A"</t>
  </si>
  <si>
    <t>MVLAPE20240000</t>
  </si>
  <si>
    <t>PERFIL H DE POLICARBONATO TRANSPARENTE LARGO 7320 mm, AJUSTABLE PARA ESPESORES DE 6, 8 Y 10 mm   - "PFHP7320"</t>
  </si>
  <si>
    <t>MLESPT010600T9</t>
  </si>
  <si>
    <t>PERFIL HSS CUADRADO 6"  CALIBRE 3/16" PIEZA DE 6000 mm - "PTR6V6"</t>
  </si>
  <si>
    <t>MLEAPE19230000</t>
  </si>
  <si>
    <t>PERFIL HSS CUADRADO DE 2" CALIBRE 3/16"   - "PEHSS2C16"</t>
  </si>
  <si>
    <t>MIMCP1RC020101</t>
  </si>
  <si>
    <t>PERFIL HSS RECTANGULAR DE 1 1/2" X 3" CALIBRE 3/16" LONGITUD 6.0 m -- PRRC3161123 --</t>
  </si>
  <si>
    <t>MGEAPE49562511</t>
  </si>
  <si>
    <t>PERFIL PARA CARA DE MADERA LONGITUD 3000 mm [VON00032] EN ALUMINIO -- GNPACM</t>
  </si>
  <si>
    <t>MLEAPE172100W8</t>
  </si>
  <si>
    <t>PERFIL PARA FIJAR EL CARRILLO DE TRASLACION EN LA PUERTA DE CRISTAL  EN ALUMINIO ACABADO DECAPADO ANODIZADO COLOR PLATA, N° DE REFERENCIA  415.12.950 - HAFELE - "PEPFC12950"</t>
  </si>
  <si>
    <t>MECAPE13160000</t>
  </si>
  <si>
    <t>PERFIL PLÁSTICO H, PARA MADERA DE 16 mm LONGITUD 2450 mm -- PEH16H</t>
  </si>
  <si>
    <t>MIMCP1SQ030101</t>
  </si>
  <si>
    <t>PERFIL PTR CUADRADO DE 2" CALIBRE 9 (ESPESOR 3.80 mm) LONGITUD 6.0 m -- PTRQ9382 --</t>
  </si>
  <si>
    <t>MIMCP1PT010001</t>
  </si>
  <si>
    <t>PERFIL PUERTA PRODUCTO 1500 CALIBRE 14  PIEZA DE 6.0 m -- PR50018 --</t>
  </si>
  <si>
    <t>MLEAPE0101H311</t>
  </si>
  <si>
    <t>PERFIL RIEL PARA VITRINA LONGITUD 6.10 m MARCA CUPRUM MODELO 3316 EN ALUMINIO</t>
  </si>
  <si>
    <t>MVLPPR14178404</t>
  </si>
  <si>
    <t>PERFIL RIGIDO "H" ESPESOR 16 mm LARGO 2500 mm COLOR BLANCO EN PVC - "PERHB"</t>
  </si>
  <si>
    <t>MVLPPR14170504</t>
  </si>
  <si>
    <t>PERFIL RIGIDO H, LARGO 2500 mm COLOR NEGRO EN PVC -- PERH</t>
  </si>
  <si>
    <t>MVLPPR13161104</t>
  </si>
  <si>
    <t>PERFIL RIGIDO I,  LARGO 2150 mm COLOR TRANSPARENTE EN PVC -- KPERIT</t>
  </si>
  <si>
    <t>MGEPPR30002300</t>
  </si>
  <si>
    <t>PERFIL RIGIDO PARA CARA DE CRISTAL  [VON00035]  - ""GNPRCV"""</t>
  </si>
  <si>
    <t>MVLPPR21590501</t>
  </si>
  <si>
    <t>PERFIL RIGIDO TIPO CORREDERA LARGO 2000 mm COLOR NEGRO PLASTICO -- MOPLTE</t>
  </si>
  <si>
    <t>MKRPPR34002607</t>
  </si>
  <si>
    <t>PERFIL RIGIDO TIPO CUÑA  NUMERO 13 COLOR CRISTAL - ""VI4013T"""</t>
  </si>
  <si>
    <t>MTLPPR34006407</t>
  </si>
  <si>
    <t>PERFIL RIGIDO TIPO CUÑA NUMERO 10 COLOR CRISTAL -- VI4010T</t>
  </si>
  <si>
    <t>MP4PPR03030086</t>
  </si>
  <si>
    <t>PERFIL RIGIDO TIPO PATA ALTO 10 mm, ANCHO 7.5 mm  EN PVC TRASLUCIDO - "PGP1075T"</t>
  </si>
  <si>
    <t>MP4PPR03029686</t>
  </si>
  <si>
    <t>PERFIL RIGIDO TIPO PATA ALTO 14 mm, ANCHO 10 mm NUMERO 12 EN PVC TRASLUCIDO - "PGP1214T"</t>
  </si>
  <si>
    <t>MLEAPE08120000</t>
  </si>
  <si>
    <t>PERFIL TEE CHICAGO METALICO CONECTOR LONGITUD 0.61 m CLAVE 2111   - "PCH1516CN02"</t>
  </si>
  <si>
    <t>MLEAPE0808K600</t>
  </si>
  <si>
    <t>PERFIL TEE CHICAGO METALICO CONECTOR LONGITUD 0.61 m CLAVE 2142 TEMPRA  - "PTCHMS2142"</t>
  </si>
  <si>
    <t>MLEAPE08130000</t>
  </si>
  <si>
    <t>PERFIL TEE CHICAGO METALICO CONECTOR LONGITUD 1.22 m CLAVE 1516   - "PCH1516CN04"</t>
  </si>
  <si>
    <t>MLEAPE0807K600</t>
  </si>
  <si>
    <t>PERFIL TEE CHICAGO METALICO CONECTOR LONGITUD 1.22 m CLAVE 2143 TEMPRA  - "PTCHMS2143"</t>
  </si>
  <si>
    <t>MLEAPE0706K600</t>
  </si>
  <si>
    <t>PERFIL TEE CHICAGO METALICO PRINCIPAL LONGITUD 3.05 m CLAVE 2141 TEMPRA  - "PTCHMP2141"</t>
  </si>
  <si>
    <t>MLEAPE07110000</t>
  </si>
  <si>
    <t>PERFIL TEE CHICAGO METALICO PRINCIPAL LONGITUD 3.66 m CLAVE 2110   - "PCH1516PR12"</t>
  </si>
  <si>
    <t>MVLAPE1417L611</t>
  </si>
  <si>
    <t>PERFIL TIRADOR DE 35 X 19.5 mm LONGITUD 2500 mm. MODELO HÄFELE 126.27.904 EN ALUMINIO -- PE12627904</t>
  </si>
  <si>
    <t>MLEAPE2328O711</t>
  </si>
  <si>
    <t>PERFIL TUBULAR DE 3" X 1" X 6.10 mts CALIBRE 16 EN ALUMINIO - "PET3161016AL"</t>
  </si>
  <si>
    <t>MP4APE11100011</t>
  </si>
  <si>
    <t>PERFIL U DE 12.4 X 12.4 X 1 mm LONGITUD 3.67 m METALES DIAZ  EN ALUMINIO -- PE12121A</t>
  </si>
  <si>
    <t>MLEAPE22260000</t>
  </si>
  <si>
    <t>PERFIL VIGA IPR DE 6" X 4 " DE 13.6 KG/M DE 6.10 MTS DE LARGO   - "VIGAIPR64"</t>
  </si>
  <si>
    <t>MLEAPE0201H411</t>
  </si>
  <si>
    <t>PERFIL ZAPATA PARA VITRINA LONGITUD 6.10 m MARCA CUPRUM MODELO 3358 EN ALUMINIO</t>
  </si>
  <si>
    <t>MIMCPFMN000000</t>
  </si>
  <si>
    <t>PERFILADOR MANUAL    -- PREMAN --</t>
  </si>
  <si>
    <t>MVLMPF01010244</t>
  </si>
  <si>
    <t>PERFOCEL EN MDF NATURAL HOJA 4' X 8' ESPESOR 5.5 mm CON PERFORACIÓN DE Ø 6 mm CADA 25.4 mm - "PF5548P14"</t>
  </si>
  <si>
    <t>MLEUPE00060084</t>
  </si>
  <si>
    <t>PERILLA  DE Ø 1" X 60 mm  CON MAQUINADOS Y CUERDAS SEGUN PLANO, PULIDA SIN GOLPES Y RAYADURAS - "ASMEP310-CB"</t>
  </si>
  <si>
    <t>MLEUPE00070084</t>
  </si>
  <si>
    <t>PERILLA  DE Ø 1" X 67 mm  CON MAQUINADOS Y CUERDAS SEGUN PLANO, PULIDA SIN GOLPES Y RAYADURAS - "ASUMPE310-PER"</t>
  </si>
  <si>
    <t>MVLUPE00110000</t>
  </si>
  <si>
    <t>PERILLA  Ø 1/4"" X 1/2""   - ""PER6"""</t>
  </si>
  <si>
    <t>MLEUPE00050075</t>
  </si>
  <si>
    <t>PERILLA DE 1 1/4" EN ACERO COLD ROLLED MAQUINADO SEGUN PLANO SIN PINTAR, SIN RAYADURAS SIN GOLPES - "P114CRSP"</t>
  </si>
  <si>
    <t>MLEUPE39080091</t>
  </si>
  <si>
    <t>PERILLA HEMBRA DE CONEXION DE 5/8" X 1/2" CUERDA DE 1/4"  LIBRE DE RAYONES, EN ALUMUMINIO - "TAHPC151914"</t>
  </si>
  <si>
    <t>MVLUPE3902A122</t>
  </si>
  <si>
    <t>PERILLA HEMBRA DE CONEXION Ø 19 X 14 mm CON 1 PERFORACIÓN Ø 1/8" PROFUNDIDAD 3/32"  CONTORNO CON CUERDA INTERNA PARA Ø 3/8" X 5/16" ALUMINIO PULIDO - "TAHPC38"</t>
  </si>
  <si>
    <t>MLEUPE39018022</t>
  </si>
  <si>
    <t>PERILLA HEMBRA DE CONEXION Ø 25 X 35 mm CON CUERDA INTERNA PARA Ø 3/16" X 5/8" mm ALUMINIO PULIDO - "PECEAL"</t>
  </si>
  <si>
    <t>MLEUPE39825422</t>
  </si>
  <si>
    <t>PERILLA HEMBRA DE CONEXION Ø 5/8" X 3/8" CON CUERDA INTERNA PARA Ø 1/4" ALUMINIO PULIDO --TAHPC153814</t>
  </si>
  <si>
    <t>MVLUPE0203A522</t>
  </si>
  <si>
    <t>PERILLA JALADERA Ø 25 X 25 mm CON PERFORACION AL CENTRO EN UNA CARA DE 1/4" CON CUERDA, ALUMINIO PULIDO -- MLOCK4565INE-JA</t>
  </si>
  <si>
    <t>MLEUPE40080091</t>
  </si>
  <si>
    <t>PERILLA MACHO DE CONEXION DE 5/8" X 1/2" CUERDA DE 1/4"  LIBRE DE RAYONES, EN ALUMINIO - "TAMPC151914"</t>
  </si>
  <si>
    <t>MLEUPE40945822</t>
  </si>
  <si>
    <t>PERILLA MACHO DE CONEXION Ø 1" X 5/8" CON ESPARRAGO Ø 3/8" X 5/8" ALUMINIO PULIDO - "TAMPCT"</t>
  </si>
  <si>
    <t>MTLUPE40A87322</t>
  </si>
  <si>
    <t>PERILLA MACHO DE CONEXION Ø 1/2" X 5/16" CON ESPARRAGO Ø 1/4" X 5/16" ALUMINIO PULIDO - "TAP1214"</t>
  </si>
  <si>
    <t>MVLUPE4002A222</t>
  </si>
  <si>
    <t>PERILLA MACHO DE CONEXION Ø 19 X 14 mm CON 1 PERFORACIÓN Ø 1/8" PROFUNDIDAD 3/32"  CONTORNO CON ESPARRAGO Ø 3/8" X 7/8" ALUMINIO PULIDO - "TAMPC3820"</t>
  </si>
  <si>
    <t>MLEUPE40966422</t>
  </si>
  <si>
    <t>PERILLA MACHO DE CONEXION Ø 3/4" X 3/8" CON ESPARRAGO Ø 1/4" X 1" ALUMINIO PULIDO</t>
  </si>
  <si>
    <t>MTLUPE40A47322</t>
  </si>
  <si>
    <t>PERILLA MACHO DE CONEXION Ø 5/16" X 5/16" CON ESPARRAGO Ø 1/4" X 5/16" ALUMINIO PULIDO -- TAP31614</t>
  </si>
  <si>
    <t>MLEUPE40825522</t>
  </si>
  <si>
    <t>PERILLA MACHO DE CONEXION Ø5/8" X 3/8" CON ESPARRAGO Ø1/4" X 5/8" ALUMINIO PULIDO -- TAMPC153814</t>
  </si>
  <si>
    <t>MTRAPM00090000</t>
  </si>
  <si>
    <t>PERILLA MECANISMO  MODELO TRISSINO SECRETARIAL   - ""PEMESSTI"""</t>
  </si>
  <si>
    <t>MDRAPM30100000</t>
  </si>
  <si>
    <t>PERILLA MECANISMO TIPO FIJO MODELO DRESDEN ANALISTA   - ""PEMEFDRA"""</t>
  </si>
  <si>
    <t>MVLUPE03040048</t>
  </si>
  <si>
    <t>PERILLA PLASTICA Ø 1 7/16"  COLOR NEGRO, CON TORNILLO Ø 1/4" X 14 mm DE LARGO, MARCA RODAMI, CODIGO AMI-37 - "PEPL1716N"</t>
  </si>
  <si>
    <t>MLEMPE01010005</t>
  </si>
  <si>
    <t>PERILLA REMATE Ø 25 x 45 mm, CON VASTAGO DE Ø 13 X 20 mm, PARA AJUSTAR EN EL INTERIOR DE UN TUBO DE Ø 5/8"  EN MADERA DE PINO - "PE4P-TM"</t>
  </si>
  <si>
    <t>MVLUPN0011B473</t>
  </si>
  <si>
    <t>PERNO  DE 23 mm CON CUERDA DE 1/4" Ø CON MAQUINADO SUPERIOR Y CORTES SEGUN PLANO EN ALUMINIO - "PCCAJ70-PERN"</t>
  </si>
  <si>
    <t>MUNUPN00A57432</t>
  </si>
  <si>
    <t>PERNO  Ø 3/4" X 30 mm CON CUERDA INTERNA ESTANDAR  PARA Ø 5/16" X 1" EN COLD ROLLED</t>
  </si>
  <si>
    <t>MABUPN04100032</t>
  </si>
  <si>
    <t>PERNO BISAGRA DE CENTRAL DE GIRO DE Ø 3/8" X 448 mm  EN COLD ROLLED - "PERNOSUP2M"</t>
  </si>
  <si>
    <t>MABUPN04090032</t>
  </si>
  <si>
    <t>PERNO BISAGRA DE CENTRAL DE GIRO DE Ø 3/8" X 548 mm  EN COLD ROLLED - "PERNOSUP3M"</t>
  </si>
  <si>
    <t>MABUPN05090032</t>
  </si>
  <si>
    <t>PERNO BISAGRA LATERAL SOPORTE DE Ø 3/8" X 35 mm  EN COLD ROLLED - "PERNOINF3M"</t>
  </si>
  <si>
    <t>MLEUPN4305900</t>
  </si>
  <si>
    <t>PERNO CON CUERDA Ø 8 MA MARCA CYMISA CLAVE 194</t>
  </si>
  <si>
    <t>MVLUPN43080045</t>
  </si>
  <si>
    <t>PERNO CON CUERDA, DE 1/4"  PARA ENTREPAÑO DE 21 mm, EN COLD ROLLED DE 5/16" -- ADLITOC-PER</t>
  </si>
  <si>
    <t>MABUPN06000060</t>
  </si>
  <si>
    <t>PERNO DE BLOQUEO TA.2 M12X1,5, FORMA:B ACERO, ENDURECIDO, COMP:TERMOPLASTICO,D=6, CLAVE 03089-2206, MARCA-NORELEM - "PERBLOM12X15"</t>
  </si>
  <si>
    <t>MIMCPNRT000101</t>
  </si>
  <si>
    <t>PERNO DE RETESTADOR PRIGIONERO N0820N0761  - PNRTN082PP-</t>
  </si>
  <si>
    <t>MVLUPN07080066</t>
  </si>
  <si>
    <t>PERNO DE UNION DE 1/4"  ACABADO BRONCE No 264.76.135 HAFELE - "CBFBM635"</t>
  </si>
  <si>
    <t>MLEUPN02030032</t>
  </si>
  <si>
    <t>PERNO EJE DE GIRO LONGITUD DE 106 mm PARA BALERO DE Ø INTERIOR 30 mm  EN COLD ROLLED -- FL60</t>
  </si>
  <si>
    <t>MLEUPN02070032</t>
  </si>
  <si>
    <t>PERNO EJE DE GIRO LONGITUD DE 111 mm PARA BALERO DE Ø INTERIOR 30 mm EN COLD ROLLED -- FL280</t>
  </si>
  <si>
    <t>MLEUPN02040032</t>
  </si>
  <si>
    <t>PERNO EJE DE GIRO LONGITUD DE 150 mm PARA BALERO DE Ø INTERIOR 30 mm  EN COLD ROLLED - "FL104"</t>
  </si>
  <si>
    <t>MLEUPN02060032</t>
  </si>
  <si>
    <t>PERNO EJE DE GIRO LONGITUD DE 161 mm PARA BALERO DE Ø INTERIOR 30 mm  EN COLD ROLLED - "FL160"</t>
  </si>
  <si>
    <t>MLEUPN02029232</t>
  </si>
  <si>
    <t>PERNO EJE DE GIRO LONGITUD DE 86 mm PARA BALERO DE Ø INTERIOR 30 mm  EN COLD ROLLED - "FL250"</t>
  </si>
  <si>
    <t>MLEUPN03050032</t>
  </si>
  <si>
    <t>PERNO EJE DE GIRO SENCILLO LONGITUD DE 122 mm PARA BALERO DE Ø INTERIOR 30 mm  EN COLD ROLLED - "FLE100"</t>
  </si>
  <si>
    <t>MIIPPETG010000</t>
  </si>
  <si>
    <t>PERNO LIMITADOR (TORNILLO GUIA) Ø 3/8" LONGITUD 1 3/4"   -- PLTG38L134 --</t>
  </si>
  <si>
    <t>MIIPPELM030000</t>
  </si>
  <si>
    <t>PERNO LIMITADOR Ø 1/4" LONGITUD 3/4"   -- PL1434 --</t>
  </si>
  <si>
    <t>MP4UPN01010035</t>
  </si>
  <si>
    <t>PERNO PARA BISAGRA STUDIO CON CUBIERTA PLASTICA Ø 3/8" MARCA DORMA ARTICULO 10.407 EN ACERO ZINC PLATEADO -- PEREN38P</t>
  </si>
  <si>
    <t>MVLAPR54000013</t>
  </si>
  <si>
    <t>PERNO REMACHE DE GOLPE PARA PORTATECLADO   EN  ACERO -- PCTE</t>
  </si>
  <si>
    <t>MLES0302010000</t>
  </si>
  <si>
    <t>PERSIANA BLACK OUT GIO BIANCO 01 -- PEBOGB01</t>
  </si>
  <si>
    <t>MERPPD00002408</t>
  </si>
  <si>
    <t>PERSIANA DEKOR   (No. DE ARTICULO 779250 002) COLOR METALICO (CAJA CON 88 TIRAS (PIEZAS)) - ""PEDM"""</t>
  </si>
  <si>
    <t>MVLPPS05140000</t>
  </si>
  <si>
    <t>PERSIANA ENROLLABLE BLACK OUT PLAST CON CABEZAL Y LAMBREQUIN SHOW ROOM B   - "SHOW ROOM B"</t>
  </si>
  <si>
    <t>MIMCPPER010100</t>
  </si>
  <si>
    <t>PERSIANA ENROLLABLE DE 1.20 X 1.80 m COLOR BLANCO  -- PER1218BL --</t>
  </si>
  <si>
    <t>MVLPPS04060000</t>
  </si>
  <si>
    <t>PERSIANA ENROLLABLE EN SCREEN NEW 4800 1% CON CABEZAL Y LAMBREQUIN AREA OPERATIVA   - "AREA OPERATIVA"</t>
  </si>
  <si>
    <t>MVLPPS04040000</t>
  </si>
  <si>
    <t>PERSIANA ENROLLABLE EN SCREEN NEW 4800 1% CON CABEZAL Y LAMBREQUIN DIRECCION 1   - "DIRECCION 1"</t>
  </si>
  <si>
    <t>MVLPPS04050000</t>
  </si>
  <si>
    <t>PERSIANA ENROLLABLE EN SCREEN NEW 4800 1% CON CABEZAL Y LAMBREQUIN DIRECCION 2   - "DIRECCION 2"</t>
  </si>
  <si>
    <t>MVLPPS04070000</t>
  </si>
  <si>
    <t>PERSIANA ENROLLABLE EN SCREEN NEW 4800 1% CON CABEZAL Y LAMBREQUIN GERENCIA   - "GERENCIA"</t>
  </si>
  <si>
    <t>MVLPPS04030000</t>
  </si>
  <si>
    <t>PERSIANA ENROLLABLE EN SCREEN NEW 4800 1% CON CABEZAL Y LAMBREQUIN LOUNGE   - "LOUNGE"</t>
  </si>
  <si>
    <t>MVLPPS04100000</t>
  </si>
  <si>
    <t>PERSIANA ENROLLABLE EN SCREEN NEW 4800 1% CON CABEZAL Y LAMBREQUIN OFICINA 1   - "OFICINA 1"</t>
  </si>
  <si>
    <t>MVLPPS04110000</t>
  </si>
  <si>
    <t>PERSIANA ENROLLABLE EN SCREEN NEW 4800 1% CON CABEZAL Y LAMBREQUIN OFICINA 2   - "OFICINA 2"</t>
  </si>
  <si>
    <t>MVLPPS04120000</t>
  </si>
  <si>
    <t>PERSIANA ENROLLABLE EN SCREEN NEW 4800 1% CON CABEZAL Y LAMBREQUIN OFICINA 3   - "OFICINA 3"</t>
  </si>
  <si>
    <t>MVLPPS04080000</t>
  </si>
  <si>
    <t>PERSIANA ENROLLABLE EN SCREEN NEW 4800 1% CON CABEZAL Y LAMBREQUIN SALA JUNTAS   - "SALA JUNTAS"</t>
  </si>
  <si>
    <t>MVLPPS04090000</t>
  </si>
  <si>
    <t>PERSIANA ENROLLABLE EN SCREEN NEW 4800 1% CON CABEZAL Y LAMBREQUIN SHOW ROOM   - "SHOW ROOM"</t>
  </si>
  <si>
    <t>MVLPPS04130000</t>
  </si>
  <si>
    <t>PERSIANA ENROLLABLE EN SCREEN NEW 4800 1% CON CABEZAL Y LAMBREQUIN TORRE 2 PISO 2   - "TORRE 2 PISO 2"</t>
  </si>
  <si>
    <t>MVLPPS04140000</t>
  </si>
  <si>
    <t>PERSIANA ENROLLABLE EN SCREEN NEW 4800 1% CON CABEZAL Y LAMBREQUIN TORRE 2 PISO 3   - "TORRE 2 PISO 3"</t>
  </si>
  <si>
    <t>MVLPPS010100A8</t>
  </si>
  <si>
    <t>PERSIANA ENROLLABLE PHIFER 2100 ANCHO 2.40 MTS  COLOR WHITE PLATIINUM 10% DE APERTURA - "PE2100WP240"</t>
  </si>
  <si>
    <t>MVLPPS020200B2</t>
  </si>
  <si>
    <t>PERSIANA ENROLLABLE PRIVACY COLOR ANTIQUE WHITE ANCHO 2.15 MTS  BLACK OUT - "PEAW215"</t>
  </si>
  <si>
    <t>MLEPPS030000E6</t>
  </si>
  <si>
    <t>PERSIANA ENROLLABLE SISTEMA SKY LINE CON CABEZAL   TUBO REFORZADO DE 2.5"  TELA BLACK OUT PLASTIFICADO F COLOR WHITE - ""PEE25W"""</t>
  </si>
  <si>
    <t>MLEPPS030000E7</t>
  </si>
  <si>
    <t>PERSIANA ENROLLABLE SISTEMA SKY LINE CON CABEZAL   TUBO REFORZADO DE 2.5" TELA BLACK OUT PLASTIFICADO F COLOR GRAY - ""PEE25G"""</t>
  </si>
  <si>
    <t>MLESPE010100A4</t>
  </si>
  <si>
    <t>PERSIANA ENRROLLABLE CON TELA SCREEN COLOR BLANCO  ACCIONAMIENTO MANUAL - "PERS5BAMN"</t>
  </si>
  <si>
    <t>MLESPE020100A5</t>
  </si>
  <si>
    <t>PERSIANA ENRROLLABLE CON TELA SCREEN COLOR BLANCO  ACCIONAMIENTO MOTORIZADO - "PERS1BAMT"</t>
  </si>
  <si>
    <t>MLESPE13001748</t>
  </si>
  <si>
    <t>PERSIANA METALLIC RAUVOLET METALLIC LINE (No. DE ARTICULO 779270) REHAU (CAJA CON 240 BARRAS DE 2.5 m) EN ALUMINIO</t>
  </si>
  <si>
    <t>MLEPPS08000000</t>
  </si>
  <si>
    <t>PERSIANA SISTEMA E-23 4.5 X 250 CM    - "PERE23PV45250"</t>
  </si>
  <si>
    <t>MVLPPG00551800</t>
  </si>
  <si>
    <t>PET-G  4 X 8 CALIBRE 0.030""  - ""PETG30"""</t>
  </si>
  <si>
    <t>MVLPPG00557700</t>
  </si>
  <si>
    <t>PET-G  4' X 8' CALIBRE 120  - "PETG120"</t>
  </si>
  <si>
    <t>MLEPPG0255A600</t>
  </si>
  <si>
    <t>PET-G CRISTAL 4' X 8' CALIBRE C-40 (0.040in)  - "PETG48C40"</t>
  </si>
  <si>
    <t>MIMCPT00000000</t>
  </si>
  <si>
    <t>PETROLEO     -- PETR --</t>
  </si>
  <si>
    <t>MIMCPN00010000</t>
  </si>
  <si>
    <t>PICHANCHA  Ø 3/4"   -- PICH34 --</t>
  </si>
  <si>
    <t>MIMCPKCT000000</t>
  </si>
  <si>
    <t>PICO PARA CONSTRUCCION    -- GI13608 --</t>
  </si>
  <si>
    <t>MIIPFTTF020200</t>
  </si>
  <si>
    <t>PIE DE TEFLON DE 1/16" PARA GUIA FIJA  -- PTF116GF --</t>
  </si>
  <si>
    <t>MIIPFTTF030200</t>
  </si>
  <si>
    <t>PIE DE TEFLON DE 1/8" PARA GUIA FIJA  -- PTF18GF --</t>
  </si>
  <si>
    <t>MIIPFTTF010000</t>
  </si>
  <si>
    <t>PIE DE TEFLON T35 CWB   -- PTFT35CWB --</t>
  </si>
  <si>
    <t>MIIPFTTF020100</t>
  </si>
  <si>
    <t>PIE DE TEFLON TIPO CONEJO PARA CIERRE  -- PTFCJCI --</t>
  </si>
  <si>
    <t>MIIPFTGB000001</t>
  </si>
  <si>
    <t>PIE GUIA PARA BISAGRA ALZADO   MODELO P812 L -- PGBA --</t>
  </si>
  <si>
    <t>MIMCPDES020002</t>
  </si>
  <si>
    <t>PIEDRA ESMERIL JR150 X 25 X 25.4 mm  MODELO 11A36Q55VA6 No. PARTE 44658 -- PES2144658 --</t>
  </si>
  <si>
    <t>MIMCPDES030003</t>
  </si>
  <si>
    <t>PIEDRA ESMERIL LA 150 X 25 X 31.7 mm  MODELO C60K5VC6 No. PARTE 155779 CLAVE 236 -- PES236155779 --</t>
  </si>
  <si>
    <t>MIMCPDAS000000</t>
  </si>
  <si>
    <t>PIEDRA PARA ASENTAR    -- PDACEN --</t>
  </si>
  <si>
    <t>MIMCPDRE010001</t>
  </si>
  <si>
    <t>PIEDRA PARA RECTIFICAR EN COLOR BLANCO DE 175 X 13 X 31.7 mm  CODIGO 192 NP-298091 -- PDRE1751332BL --</t>
  </si>
  <si>
    <t>MVLRPI00000000</t>
  </si>
  <si>
    <t>PIEL -- PIEL</t>
  </si>
  <si>
    <t>D404</t>
  </si>
  <si>
    <t xml:space="preserve">ACABADO TEXTIL MANDARINA </t>
  </si>
  <si>
    <t>dm²</t>
  </si>
  <si>
    <t>D602</t>
  </si>
  <si>
    <t xml:space="preserve">ACABADO TEXTIL FLOR DE NAPA </t>
  </si>
  <si>
    <t>D607</t>
  </si>
  <si>
    <t xml:space="preserve">ACABADO TEXTIL HACIENDA COLOR NEGRO - FARFALLA </t>
  </si>
  <si>
    <t>D608</t>
  </si>
  <si>
    <t xml:space="preserve">ACABADO TEXTIL PIEL NEGRA </t>
  </si>
  <si>
    <t>D807</t>
  </si>
  <si>
    <t xml:space="preserve">ACABADO TEXTIL SAUVAGE ANTRACITA </t>
  </si>
  <si>
    <t>D808</t>
  </si>
  <si>
    <t xml:space="preserve">ACABADO TEXTIL SAUVAGE BRANDY </t>
  </si>
  <si>
    <t>D809</t>
  </si>
  <si>
    <t xml:space="preserve">ACABADO TEXTIL NABUCCO </t>
  </si>
  <si>
    <t>D810</t>
  </si>
  <si>
    <t xml:space="preserve">ACABADO TEXTIL CATALINA ROJO </t>
  </si>
  <si>
    <t>MVLRPL00000000</t>
  </si>
  <si>
    <t>PIELETTE -- PIELETTE</t>
  </si>
  <si>
    <t>D207</t>
  </si>
  <si>
    <t xml:space="preserve">ACABADO TEXTIL PLYMOUTH NEW SOFT COACHMAN CAFE OSCURO </t>
  </si>
  <si>
    <t>D4005</t>
  </si>
  <si>
    <t xml:space="preserve">ACABADO TEXTIL BLANCO GLACIAL </t>
  </si>
  <si>
    <t>D4006</t>
  </si>
  <si>
    <t xml:space="preserve">ACABADO TEXTIL EXPORPLY SIERRA AZUL SC </t>
  </si>
  <si>
    <t>D4007</t>
  </si>
  <si>
    <t xml:space="preserve">ACABADO TEXTIL LIMONE NEW SOFT COACHMAN </t>
  </si>
  <si>
    <t>D4008</t>
  </si>
  <si>
    <t xml:space="preserve">ACABADO TEXTIL INDIGO NEW SOFT HARD FORD </t>
  </si>
  <si>
    <t>D4009</t>
  </si>
  <si>
    <t xml:space="preserve">ACABADO TEXTIL SOL NEW SOFT HARD FORD </t>
  </si>
  <si>
    <t>D4010</t>
  </si>
  <si>
    <t xml:space="preserve">ACABADO TEXTIL PIELETTE RED </t>
  </si>
  <si>
    <t>D4011</t>
  </si>
  <si>
    <t xml:space="preserve">ACABADO TEXTIL PIELETTE CORAL </t>
  </si>
  <si>
    <t>D4012</t>
  </si>
  <si>
    <t xml:space="preserve">ACABADO TEXTIL PIELETTE ORANGE </t>
  </si>
  <si>
    <t>D4013</t>
  </si>
  <si>
    <t xml:space="preserve">ACABADO TEXTIL PIELETTE TERRACOTA </t>
  </si>
  <si>
    <t>D4014</t>
  </si>
  <si>
    <t xml:space="preserve">ACABADO TEXTIL PIELETTE CAMEL </t>
  </si>
  <si>
    <t>D4015</t>
  </si>
  <si>
    <t xml:space="preserve">ACABADO TEXTIL PIELETTE COFFEE </t>
  </si>
  <si>
    <t>D4016</t>
  </si>
  <si>
    <t xml:space="preserve">ACABADO TEXTIL PIELETTE CHOCOLAT </t>
  </si>
  <si>
    <t>D4017</t>
  </si>
  <si>
    <t xml:space="preserve">ACABADO TEXTIL PIELETTE TAUPE </t>
  </si>
  <si>
    <t>D4018</t>
  </si>
  <si>
    <t xml:space="preserve">ACABADO TEXTIL PIELETTE OLIVE </t>
  </si>
  <si>
    <t>D4019</t>
  </si>
  <si>
    <t xml:space="preserve">ACABADO TEXTIL PIELETTE GREY </t>
  </si>
  <si>
    <t>D4020</t>
  </si>
  <si>
    <t xml:space="preserve">ACABADO TEXTIL PIELETTE WASABI </t>
  </si>
  <si>
    <t>D4021</t>
  </si>
  <si>
    <t xml:space="preserve">ACABADO TEXTIL PIELETTE LIME </t>
  </si>
  <si>
    <t>D4022</t>
  </si>
  <si>
    <t xml:space="preserve">ACABADO TEXTIL PIELETTE BLACK </t>
  </si>
  <si>
    <t>D4023</t>
  </si>
  <si>
    <t xml:space="preserve">ACABADO TEXTIL PIELETTE PRUSIAN </t>
  </si>
  <si>
    <t>D4024</t>
  </si>
  <si>
    <t xml:space="preserve">ACABADO TEXTIL PIELETTE NAVY </t>
  </si>
  <si>
    <t>D4026</t>
  </si>
  <si>
    <t xml:space="preserve">ACABADO TEXTIL PIELETTE VIOLET </t>
  </si>
  <si>
    <t>D4027</t>
  </si>
  <si>
    <t xml:space="preserve">ACABADO TEXTIL PIELETTE FIUSHA </t>
  </si>
  <si>
    <t>D4028</t>
  </si>
  <si>
    <t xml:space="preserve">ACABADO TEXTIL PIELETTE GOLDEN ROD </t>
  </si>
  <si>
    <t>D4029</t>
  </si>
  <si>
    <t xml:space="preserve">ACABADO TEXTIL PIELETTE MARSALA </t>
  </si>
  <si>
    <t>D4030</t>
  </si>
  <si>
    <t xml:space="preserve">ACABADO TEXTIL PIELETTE MAUVE </t>
  </si>
  <si>
    <t>D4031</t>
  </si>
  <si>
    <t xml:space="preserve">ACABADO TEXTIL PIELETTE CHERRY </t>
  </si>
  <si>
    <t>D4032</t>
  </si>
  <si>
    <t xml:space="preserve">ACABADO TEXTIL PIELETTE CABERNET </t>
  </si>
  <si>
    <t>D4033</t>
  </si>
  <si>
    <t xml:space="preserve">ACABADO TEXTIL PIELETTE AUBERGINE </t>
  </si>
  <si>
    <t>D4034</t>
  </si>
  <si>
    <t xml:space="preserve">ACABADO TEXTIL PIELETTE TURQOISE </t>
  </si>
  <si>
    <t>D4035</t>
  </si>
  <si>
    <t xml:space="preserve">ACABADO TEXTIL PIELETTE AQUA </t>
  </si>
  <si>
    <t>D4036</t>
  </si>
  <si>
    <t xml:space="preserve">ACABADO TEXTIL PIELETTE OXFORD </t>
  </si>
  <si>
    <t>D4037</t>
  </si>
  <si>
    <t xml:space="preserve">ACABADO TEXTIL PIELETTE WHITE ICE </t>
  </si>
  <si>
    <t>D4038</t>
  </si>
  <si>
    <t xml:space="preserve">ACABADO TEXTIL PIELETTE TEAL </t>
  </si>
  <si>
    <t>D4039</t>
  </si>
  <si>
    <t xml:space="preserve">ACABADO TEXTIL PIELETTE SERENITY </t>
  </si>
  <si>
    <t>D4045</t>
  </si>
  <si>
    <t xml:space="preserve">ACABADO TEXTIL IVORY NEW </t>
  </si>
  <si>
    <t>D4071</t>
  </si>
  <si>
    <t xml:space="preserve">ACABADO TEXTIL BLACK </t>
  </si>
  <si>
    <t>MVLAPZ0101G500</t>
  </si>
  <si>
    <t>PIEZA DE CORREDERA PARA ATORNILLAR MARCA HETTICH MODELO 0025122 CON CAPACIDAD DE 15 Kg</t>
  </si>
  <si>
    <t>MVLAPG0300Ñ0W3</t>
  </si>
  <si>
    <t>PIEZA DE TERMINACION CERRADA  PARA INSERTAR Y TENSAR N° DE REFERENCIA  415.13.021 - HAFELE - "PZAT13021C"</t>
  </si>
  <si>
    <t>MVLAPG0202Ñ0W3</t>
  </si>
  <si>
    <t>PIEZA DE TERMINACION CON RANURA PARA CRISTAL PARA INSERTAR Y TENSAR N° DE REFERENCIA  415.13.021 - HAFELE - "PZAT13021"</t>
  </si>
  <si>
    <t>MVLAPG01010000</t>
  </si>
  <si>
    <t>PIEZA GUIA CON PESTIILO DE RESORTE MARCA HETTICH MODELO 0025123</t>
  </si>
  <si>
    <t>MVLUPI00570000</t>
  </si>
  <si>
    <t>PIJA  4.8 X 9.5 PATIN DREAM    - "VT12"</t>
  </si>
  <si>
    <t>MIMCPJ00020000</t>
  </si>
  <si>
    <t>PIJA  DE 1" NUMERO 10   -- PI110 --</t>
  </si>
  <si>
    <t>MVLUPI04060001</t>
  </si>
  <si>
    <t>PIJA CABEZA BOTON ALLEN Ø 6 X 25 mm  PAVONADO -- PI625CBA</t>
  </si>
  <si>
    <t>MVLUPI21452002</t>
  </si>
  <si>
    <t>PIJA CABEZA COMBINADA RANURA - PHILLIPS 1 1/4" DEL No.14 GALVANIZADO -- PI14114RPH</t>
  </si>
  <si>
    <t>MLEUPI07890085</t>
  </si>
  <si>
    <t>PIJA CABEZA FIJADORA EN CRUZ DE 10 X 3/4"  INOXIDABLE - "PIFCZ1034"</t>
  </si>
  <si>
    <t>MVLUPI19340002</t>
  </si>
  <si>
    <t>PIJA CABEZA FIJADORA PHILLIPS 10 X 12 mm  GALVANIZADO - ""P1012PHG"""</t>
  </si>
  <si>
    <t>MVLUPI10340002</t>
  </si>
  <si>
    <t>MVLUPI10340001</t>
  </si>
  <si>
    <t>PIJA CABEZA FIJADORA PHILLIPS 10 X 12 mm  PAVONADO - PI1012</t>
  </si>
  <si>
    <t>MVLUPI19341602</t>
  </si>
  <si>
    <t>PIJA CABEZA FIJADORA PHILLIPS 10 X 12 mm CON TOPE 1/4"" GALVANIZADO - ""PF10"""</t>
  </si>
  <si>
    <t>MVLUPI10350002</t>
  </si>
  <si>
    <t>PIJA CABEZA FIJADORA PHILLIPS 10 X 15 mm  GALVANIZADO - "PI1015G"</t>
  </si>
  <si>
    <t>MVLUPI10350001</t>
  </si>
  <si>
    <t>PIJA CABEZA FIJADORA PHILLIPS 10 X 15 mm  PAVONADO - ""PI1015"""</t>
  </si>
  <si>
    <t>MVLUPI19360001</t>
  </si>
  <si>
    <t>PIJA CABEZA FIJADORA PHILLIPS 10 X 19 mm  PAVONADO - ""P1019PH"""</t>
  </si>
  <si>
    <t>MVLUPI19364402</t>
  </si>
  <si>
    <t>PIJA CABEZA FIJADORA PHILLIPS 10 X 19 mm AUTOROSCANTE T 23 GALVANIZADO - "PI1034CFPT23"</t>
  </si>
  <si>
    <t>MVLUPI19860002</t>
  </si>
  <si>
    <t>PIJA CABEZA FIJADORA PHILLIPS 12 X 15 mm  GALVANIZADO - "PI1215"</t>
  </si>
  <si>
    <t>MVLUPI19440002</t>
  </si>
  <si>
    <t>PIJA CABEZA FIJADORA PHILLIPS 12 X 19 mm  GALVANIZADO - ""PI1219FPHG"""</t>
  </si>
  <si>
    <t>MVLUPI10370001</t>
  </si>
  <si>
    <t>PIJA CABEZA FIJADORA PHILLIPS 12 X 25 mm  GALVANIZADA - PI1225G</t>
  </si>
  <si>
    <t>MVLUPI10370002</t>
  </si>
  <si>
    <t>PIJA CABEZA FIJADORA PHILLIPS 12 X 25 mm  PAVONADA -- PI1225PA</t>
  </si>
  <si>
    <t>MVLUPI19420002</t>
  </si>
  <si>
    <t>PIJA CABEZA FIJADORA PHILLIPS 8 X 15 mm  GALVANIZADO - ""PI815CFPH"""</t>
  </si>
  <si>
    <t>MVLUPI19435702</t>
  </si>
  <si>
    <t>PIJA CABEZA FIJADORA PHILLIPS 8 X 19 mm PUNTA DE BROCA CON RONDANA INTEGRADA GALVANIZADO - "TOPBXP8-12"</t>
  </si>
  <si>
    <t>MVLUPI05100001</t>
  </si>
  <si>
    <t>PIJA CABEZA FIJADORA PHILLIPS CON ARANDELA INTEGRADA 10 X 1"  PAVONADO - "PI101CFRIP"</t>
  </si>
  <si>
    <t>MVLUPI05090002</t>
  </si>
  <si>
    <t>PIJA CABEZA FIJADORA PHILLIPS CON ARANDELA INTEGRADA 10 X 3/4"  GALVANIZADO - "PI1034CFRIG"</t>
  </si>
  <si>
    <t>MVLUPI19660063</t>
  </si>
  <si>
    <t>PIJA CABEZA FIJADORA PHILLIPS DE 10 X 5/8  NIQUELADA - "PI1058NI"</t>
  </si>
  <si>
    <t>MVLUPI19640042</t>
  </si>
  <si>
    <t>PIJA CABEZA FIJADORA PHILLIPS DE 8 X 1 1/2"  PUNTA DE BROCA CON ARANDELA INTEGRADA GALVANIZADA - "TOPBXP8-112"</t>
  </si>
  <si>
    <t>MVLUPI19640046</t>
  </si>
  <si>
    <t>PIJA CABEZA FIJADORA PHILLIPS DE 8 X 1 1/2"  PUNTA DE BROCA CON ARANDELA INTEGRADA, EN COLOR NEGRO - "PI812PBAN"</t>
  </si>
  <si>
    <t>MVLUPI19080042</t>
  </si>
  <si>
    <t>PIJA CABEZA FIJADORA PHILLIPS DE 8 X 1/2"  PUNTA DE BROCA CON ARANDELA INTEGRADA GALVANIZADA - "PI812PBA"</t>
  </si>
  <si>
    <t>MLEUPI19700080</t>
  </si>
  <si>
    <t>PIJA CABEZA FIJADORA PHILLIPS DE 8 X 1/2"  PUNTA DE BROCA CON ARANDELA INTEGRADA PAVONADA - "PICA812PBIP"</t>
  </si>
  <si>
    <t>MLEUPI19690081</t>
  </si>
  <si>
    <t>PIJA CABEZA FIJADORA PHILLIPS DE 8 X 19 mm  PUNTA DE BROCA CON RONDANA INTEGRADA PAVONADO - "PICA819PBIP"</t>
  </si>
  <si>
    <t>MVLUPI19050002</t>
  </si>
  <si>
    <t>PIJA CABEZA FIJADORA PHILLIPS Ø 4.2 X 16 mm  GALVANIZADO - "PI42X16"</t>
  </si>
  <si>
    <t>MVLUPI03044902</t>
  </si>
  <si>
    <t>PIJA CABEZA FIJADORA PHILLIPS Ø 8 X 3/4" PUNTA DE BROCA CON ARANDELA INTEGRADA GALVANIZADO - "PI1412CPG"</t>
  </si>
  <si>
    <t>MVLUPI10810002</t>
  </si>
  <si>
    <t>PIJA CABEZA FIJADORA RANURADA 10 X 50 mm  GALVANIZADO - "PI1050"</t>
  </si>
  <si>
    <t>MVLUPI10371901</t>
  </si>
  <si>
    <t>PIJA CABEZA FIJADORA RANURADA 12 X 25 mm CON RONDANA INTEGRADA PAVONADO - ""PIR1225"""</t>
  </si>
  <si>
    <t>MVLUPI10B30001</t>
  </si>
  <si>
    <t>PIJA CABEZA FIJADORA RANURADA 12 X 38 mm  PAVONADO - "P1038P"</t>
  </si>
  <si>
    <t>MVLUPI10590002</t>
  </si>
  <si>
    <t>PIJA CABEZA FIJADORA RANURADA 12 X 50 mm  GALVANIZADO - "PI1250"</t>
  </si>
  <si>
    <t>MVLUPI10A20002</t>
  </si>
  <si>
    <t>PIJA CABEZA FIJADORA RANURADA 14 X 50 mm  GALVANIZADO - "PI1450"</t>
  </si>
  <si>
    <t>MVLUPI10390001</t>
  </si>
  <si>
    <t>PIJA CABEZA FIJADORA RANURADA 6 X 10 mm  PAVONADO - ""P610PA"""</t>
  </si>
  <si>
    <t>MVLUPI10400002</t>
  </si>
  <si>
    <t>PIJA CABEZA FIJADORA RANURADA 8 X 10 mm  GALVANIZADO - ""P810"""</t>
  </si>
  <si>
    <t>MVLUPI10410002</t>
  </si>
  <si>
    <t>PIJA CABEZA FIJADORA RANURADA 8 X 12 mm  GALVANIZADO - ""PI812"""</t>
  </si>
  <si>
    <t>MVLUPI10520002</t>
  </si>
  <si>
    <t>PIJA CABEZA FIJADORA RANURADA DE 14 X 1 1/4"  GALVANIZADO - "PI14114CFG"</t>
  </si>
  <si>
    <t>MVLUPI06482201</t>
  </si>
  <si>
    <t>PIJA CABEZA HEXAGONAL 1/2"" TIPO PERNO PAVONADO - ""PP13"""</t>
  </si>
  <si>
    <t>MVLUPI06A29002</t>
  </si>
  <si>
    <t>PIJA CABEZA HEXAGONAL 14 X 50 mm CON ARANDELA INTEGRADA GALVANIZADO - "PI1450CHAIP"</t>
  </si>
  <si>
    <t>MLEUPI01377902</t>
  </si>
  <si>
    <t>PIJA CABEZA HEXAGONAL CON ARANDELA INTEGRADA 12 X 25 mm TIPO AB GALVANIZADO - "PI1225CHAIAB"</t>
  </si>
  <si>
    <t>MVLUPI06650053</t>
  </si>
  <si>
    <t>PIJA CABEZA HEXAGONAL DE 3/8 "  CON ARANDELA INTEGRADA DE  14 X 19 mm  GALVANIZADA - "PI1419HG"</t>
  </si>
  <si>
    <t>MIMCPJCH010000</t>
  </si>
  <si>
    <t>PIJA CABEZA HEXAGONAL DE 5/16" X 3"   -- PI5163HE --</t>
  </si>
  <si>
    <t>MIMCPJCH020101</t>
  </si>
  <si>
    <t>PIJA CABEZA HEXAGONAL DE Ø 1/4" X 1 1/2" PUNTA DE BROCA GALVANIZADO -- PI14112BCHG --</t>
  </si>
  <si>
    <t>MVLUPI06A17002</t>
  </si>
  <si>
    <t>PIJA CABEZA HEXAGONAL Ø 1/2 X 19 CON ROLDANA INTEGRADA GALVANIZADO</t>
  </si>
  <si>
    <t>MVLUPI06030046</t>
  </si>
  <si>
    <t>PIJA CABEZA HEXAGONAL Ø 1/4" X 3/4"  PUNTA DE BROCA CON ARANDELA INTEGRADA, EN COLOR NEGRO -- PI1434CHN</t>
  </si>
  <si>
    <t>MVLUPI06024902</t>
  </si>
  <si>
    <t>PIJA CABEZA HEXAGONAL Ø 14 X 1 1/4" PUNTA DE BROCA ARANDELA INTEGRADA GALVANIZADO - "PI14114CHG"</t>
  </si>
  <si>
    <t>MVLUPI06034902</t>
  </si>
  <si>
    <t>PIJA CABEZA HEXAGONAL Ø 14 X 3/4" PUNTA DE BROCA CON ARANDELA INTEGRADA GALVANIZADO - "PI1434CHG"</t>
  </si>
  <si>
    <t>MLEUPI06724902</t>
  </si>
  <si>
    <t>PIJA CABEZA HEXAGONAL Ø 3/16"" X 1"" PUNTA DE BROCA GALVANIZADO - ""GI12878"""</t>
  </si>
  <si>
    <t>MLEUPI03482102</t>
  </si>
  <si>
    <t>MLEUPI03B42102</t>
  </si>
  <si>
    <t>MVLUPI03B42101</t>
  </si>
  <si>
    <t>MVLUPI03390002</t>
  </si>
  <si>
    <t>PIJA CABEZA PLANA PHILLIPS 6 X 10 mm  GALVANIZADO - "PI610CP - "</t>
  </si>
  <si>
    <t>MVLUPI03B57902</t>
  </si>
  <si>
    <t>PIJA CABEZA PLANA PHILLIPS 6 X 25 mm TIPO AB GALVANIZADO - "PI625PHABG"</t>
  </si>
  <si>
    <t>MVLUPI03610002</t>
  </si>
  <si>
    <t>PIJA CABEZA PLANA PHILLIPS 6 X 3/4" GALVANIZADO - "PI610CPG"</t>
  </si>
  <si>
    <t>MVLUPI02080002</t>
  </si>
  <si>
    <t>PIJA CABEZA PLANA PHILLIPS 6 X 38 mm  GALVANIZADO - "PI6112CPG"</t>
  </si>
  <si>
    <t>MVLUPI03630002</t>
  </si>
  <si>
    <t>PIJA CABEZA PLANA PHILLIPS 6 X 5/8"  GALVANIZADO - "PI658CPG"</t>
  </si>
  <si>
    <t>MVLUPI03462101</t>
  </si>
  <si>
    <t>PIJA CABEZA PLANA PHILLIPS 8 X 1 1/2" PARA TABLAROCA PAVONADO - ""PITR112"""</t>
  </si>
  <si>
    <t>MVLUPI03430002</t>
  </si>
  <si>
    <t>PIJA CABEZA PLANA PHILLIPS 8 X 19 mm  GALVANIZADO - ""PI819"""</t>
  </si>
  <si>
    <t>MVLUPI03512101</t>
  </si>
  <si>
    <t>PIJA CABEZA PLANA PHILLIPS 8 X 2 1/2" PARA TABLAROCA PAVONADO - ""PITR212"""</t>
  </si>
  <si>
    <t>MVLUPI03502101</t>
  </si>
  <si>
    <t>PIJA CABEZA PLANA PHILLIPS 8 X 2" PARA TABLAROCA PAVONADO - ""PITR2"""</t>
  </si>
  <si>
    <t>MVLUPI03620002</t>
  </si>
  <si>
    <t>PIJA CABEZA PLANA PHILLIPS 8 X 5/8"  GALVANIZADO - "PI858CPG"</t>
  </si>
  <si>
    <t>MVLUPI03582102</t>
  </si>
  <si>
    <t>PIJA CABEZA PLANA PHILLIPS DE #6 X 1 1/2"" PARA TABLAROCA GALVANIZADO - "PITRG112"</t>
  </si>
  <si>
    <t>MVLUPI03532101</t>
  </si>
  <si>
    <t>PIJA CABEZA PLANA PHILLIPS DE 12 X 1" PARA TABLAROCA PAVONADO - "PI121TRP"</t>
  </si>
  <si>
    <t>MLEUPI03880024</t>
  </si>
  <si>
    <t>PIJA CABEZA PLANA PHILLIPS DE 8 X 1"  ACERO INOXIDABLE - "PI81AI"</t>
  </si>
  <si>
    <t>MLEUPI03870024</t>
  </si>
  <si>
    <t>PIJA CABEZA PLANA PHILLIPS DE 8 X 3/4"  ACERO INOXIDABLE - "PI834AI"</t>
  </si>
  <si>
    <t>MVLUPI03724902</t>
  </si>
  <si>
    <t>PIJA CABEZA PLANA PHILLIPS Ø 3/16" X 1" PUNTA DE BROCA GALVANIZADO - "GI11814"</t>
  </si>
  <si>
    <t>MVLUPI03304902</t>
  </si>
  <si>
    <t>PIJA CABEZA PLANA PHILLIPS Ø 3/16" X 1/2" PUNTA DE BROCA GALVANIZADO - "GI11815"</t>
  </si>
  <si>
    <t>MVLUPI03070024</t>
  </si>
  <si>
    <t>PIJA CABEZA PLANA PHILLIPS Ø 3/16" X 5/8"  ACERO INOXIDABLE - "PI31615AI"</t>
  </si>
  <si>
    <t>MVLUPI02A31706</t>
  </si>
  <si>
    <t>PIJA CABEZA PLANA RANURADA 14 X 75 mm PARA MADERA NIQUELADO - "PI1475M"</t>
  </si>
  <si>
    <t>MVLUPI02600002</t>
  </si>
  <si>
    <t>PIJA CABEZA PLANA RANURADA 4 X 19 mm  GALVANIZADO - "PI419GA"</t>
  </si>
  <si>
    <t>MVLUPI02420002</t>
  </si>
  <si>
    <t>PIJA CABEZA PLANA RANURADA 8 X 15 mm  GALVANIZADO - ""PI815P"""</t>
  </si>
  <si>
    <t>MVLUPI02010002</t>
  </si>
  <si>
    <t>PIJA CABEZA PLANA RANURADA Ø 3/16" X 1 1/4"  GALVANIZADO - "PI114TR"</t>
  </si>
  <si>
    <t>MVLUPI49341801</t>
  </si>
  <si>
    <t>PIJA CABEZA TRUSS PHILLIPS 10 X 12 mm CON RONDANA INTEGRADA PARA MADERA PAVONADO - "P1012PHR"</t>
  </si>
  <si>
    <t>MVLUPI49861801</t>
  </si>
  <si>
    <t>PIJA CABEZA TRUSS PHILLIPS 12 X 15 mm CON RONDANA INTEGRADA PARA MADERA PAVONADO - "P1215PHR"</t>
  </si>
  <si>
    <t>MVLUPI03830002</t>
  </si>
  <si>
    <t>PIJA PARA MADERA CABEZA PLANA PHILLIPS Ø 4.2 X 25 mm  GALVANIZADO - ""</t>
  </si>
  <si>
    <t>MCMUPI05550000</t>
  </si>
  <si>
    <t>PIJA TBL 6 X 23 RESPALDO- ASIENTO SMART -- VT20</t>
  </si>
  <si>
    <t>MCMUPI05560000</t>
  </si>
  <si>
    <t>PIJA TBL FR 4 X16 SOPORTE RESPALDO DREAM GRIS VT38 -- VT05</t>
  </si>
  <si>
    <t>MCMUPI05540000</t>
  </si>
  <si>
    <t>PIJA TBL FR 4 X16 SOPORTE RESPALDO DREAM NEGRO VT37   - "VT05N"</t>
  </si>
  <si>
    <t>MIMCPI00130000</t>
  </si>
  <si>
    <t>PILA  "AAA" MARCA DURACELL  -- GI11767 --</t>
  </si>
  <si>
    <t>MIMCPI01010100</t>
  </si>
  <si>
    <t>PILA "AA" DE 1.5 V MARCA DURACELL  -- PAA15D --</t>
  </si>
  <si>
    <t>MIMCPI02010001</t>
  </si>
  <si>
    <t>PILA "AA" RECARGABLE DE 1.5 V  DE 2000 mAh CON CARGADOR (2 BATERIAS) -- PAA15RGC --</t>
  </si>
  <si>
    <t>MIMCPI04010002</t>
  </si>
  <si>
    <t>PILA "AAA" RECARGABLE DE 1.5 V  DE 3600 mAh -- PAAA153600 --</t>
  </si>
  <si>
    <t>MLEAKA16000000</t>
  </si>
  <si>
    <t>PILA "TIPO C" DE 1.5 V MARCA DURACELL    - "PIC15D"</t>
  </si>
  <si>
    <t>MIMCPI03020000</t>
  </si>
  <si>
    <t>PILA CUADRADA DE 9 V   -- PSQ09 --</t>
  </si>
  <si>
    <t>MIMCPI03020100</t>
  </si>
  <si>
    <t>PILA CUADRADA DE 9 V TIPO NEDA 1604 / 6F22 / 006P  -- PSQ09ND16 --</t>
  </si>
  <si>
    <t>MIMCPIPL000203</t>
  </si>
  <si>
    <t>PILA PLANA  MARCA SONY MODELO LR44 -- PIPLLR44 --</t>
  </si>
  <si>
    <t>MIMCPI06030203</t>
  </si>
  <si>
    <t>PILA TIPO "C" DE 1.2 V MARCA STEREN DE 2200 mAh Ni-MH -- PC122200 --</t>
  </si>
  <si>
    <t>MIMCPI05010000</t>
  </si>
  <si>
    <t>PILA TIPO "D" DE 1.5 V   -- PTD15 --</t>
  </si>
  <si>
    <t>MIIPPNCC010000</t>
  </si>
  <si>
    <t>PINCEL CERDA DE CAMELLO DEL No. 4   -- PICC4 --</t>
  </si>
  <si>
    <t>MIIPPNCC010001</t>
  </si>
  <si>
    <t>PINCEL CERDA DE CAMELLO DEL No. 4  PUNTA DE CINCEL -- PICC4C --</t>
  </si>
  <si>
    <t>MIIPPNCC020001</t>
  </si>
  <si>
    <t>PINCEL CERDA DE CAMELLO DEL No. 6  PUNTA DE CINCEL -- PICC6C --</t>
  </si>
  <si>
    <t>MVLQPI01003707</t>
  </si>
  <si>
    <t>PINTURA 11000 MARCA COMEX PRESENTACION DE 3 LITROS -- P11000</t>
  </si>
  <si>
    <t>MVLQPI02010009</t>
  </si>
  <si>
    <t>PINTURA AZUL PANTONE 288C ALTO BRILLO BARNIZ POLIURETANO S105-90925-1  PRESENTACION DE 4 LITROS -- PAZ288C</t>
  </si>
  <si>
    <t>MLEQPP05000000</t>
  </si>
  <si>
    <t>PINTURA BLANCA SHERWIN WILLIAMS 3.8 LTS     - "PIBLSW38"</t>
  </si>
  <si>
    <t>MVLQPP00000000</t>
  </si>
  <si>
    <t>PINTURA EN POLVO     - ""PPH"""</t>
  </si>
  <si>
    <t>A10</t>
  </si>
  <si>
    <t xml:space="preserve">COLOR METAL RAL 5002 49/42220 SM GL TRIBO (AZUL TELCEL) </t>
  </si>
  <si>
    <t>A102</t>
  </si>
  <si>
    <t xml:space="preserve">COLOR METAL IVORY </t>
  </si>
  <si>
    <t>A106</t>
  </si>
  <si>
    <t xml:space="preserve">COLOR METAL SILVER </t>
  </si>
  <si>
    <t>A11</t>
  </si>
  <si>
    <t xml:space="preserve">COLOR METAL DOVE GRAY (GRIS CLARO PM) </t>
  </si>
  <si>
    <t>A111</t>
  </si>
  <si>
    <t xml:space="preserve">COLOR METAL CRADLE </t>
  </si>
  <si>
    <t>A112</t>
  </si>
  <si>
    <t xml:space="preserve">COLOR METAL BLACK TX </t>
  </si>
  <si>
    <t>A113</t>
  </si>
  <si>
    <t xml:space="preserve">COLOR METAL GRIS OXFORD TEXT (VITRACOAT) 27767HYB </t>
  </si>
  <si>
    <t>A114</t>
  </si>
  <si>
    <t xml:space="preserve">COLOR METAL GRIS FINE TEXT (VITRACOAT) 27771HYB </t>
  </si>
  <si>
    <t>A115</t>
  </si>
  <si>
    <t xml:space="preserve">COLOR METAL GRIS ACERO TEXT (VITRACOAT) 27769HYB </t>
  </si>
  <si>
    <t>A116</t>
  </si>
  <si>
    <t xml:space="preserve">COLOR METAL SERENITY </t>
  </si>
  <si>
    <t>A117</t>
  </si>
  <si>
    <t xml:space="preserve">COLOR METAL AQUA </t>
  </si>
  <si>
    <t>A118</t>
  </si>
  <si>
    <t xml:space="preserve">COLOR METAL CHARCOAL </t>
  </si>
  <si>
    <t>A12</t>
  </si>
  <si>
    <t xml:space="preserve">COLOR METAL FASHION GRAY </t>
  </si>
  <si>
    <t>A13</t>
  </si>
  <si>
    <t xml:space="preserve">COLOR METAL GRIS RAL 7012 </t>
  </si>
  <si>
    <t>A14</t>
  </si>
  <si>
    <t xml:space="preserve">COLOR METAL AMARILLO PROCESS </t>
  </si>
  <si>
    <t>A15</t>
  </si>
  <si>
    <t xml:space="preserve">COLOR METAL AZUL FALCON 2594 </t>
  </si>
  <si>
    <t>A16</t>
  </si>
  <si>
    <t xml:space="preserve">COLOR METAL AZUL INVERLAT LISO </t>
  </si>
  <si>
    <t>A17</t>
  </si>
  <si>
    <t xml:space="preserve">COLOR METAL AZUL MEXICANA LISO </t>
  </si>
  <si>
    <t>A18</t>
  </si>
  <si>
    <t xml:space="preserve">COLOR METAL AZUL POLIESTER RAL 5024 </t>
  </si>
  <si>
    <t>A19</t>
  </si>
  <si>
    <t xml:space="preserve">COLOR METAL BENGALY YELLOW 49/66666 </t>
  </si>
  <si>
    <t>A2</t>
  </si>
  <si>
    <t xml:space="preserve">COLOR METAL SILVER TEXTURIZADO </t>
  </si>
  <si>
    <t>A20</t>
  </si>
  <si>
    <t xml:space="preserve">COLOR METAL BERENJENA RAL 4007 </t>
  </si>
  <si>
    <t>A21</t>
  </si>
  <si>
    <t xml:space="preserve">COLOR METAL BLANCO MAGG 24135580 </t>
  </si>
  <si>
    <t>A22</t>
  </si>
  <si>
    <t xml:space="preserve">COLOR METAL COPPER METALLIC 49/92780. </t>
  </si>
  <si>
    <t>A23</t>
  </si>
  <si>
    <t xml:space="preserve">COLOR METAL GRIS INVERLAT LISO 83-816 2387 HIB </t>
  </si>
  <si>
    <t>A24</t>
  </si>
  <si>
    <t xml:space="preserve">COLOR METAL GRIS KENWOOD </t>
  </si>
  <si>
    <t>A25</t>
  </si>
  <si>
    <t xml:space="preserve">COLOR METAL GRIS PANTONE 420 </t>
  </si>
  <si>
    <t>A26</t>
  </si>
  <si>
    <t xml:space="preserve">COLOR METAL NARANJA BRILLANTE HIBRIDO 111035 (VITRACOAT) </t>
  </si>
  <si>
    <t>A27</t>
  </si>
  <si>
    <t xml:space="preserve">COLOR METAL POLIESTER NARANJA BRILLANTE 311054 (VITRACOAT) </t>
  </si>
  <si>
    <t>A28</t>
  </si>
  <si>
    <t xml:space="preserve">COLOR METAL RAL 9016 549/11340 SM GLOSSY (BLANCO TELCEL) </t>
  </si>
  <si>
    <t>A29</t>
  </si>
  <si>
    <t xml:space="preserve">COLOR METAL ROSA PANTONE 233-C (TIGER) </t>
  </si>
  <si>
    <t>A3</t>
  </si>
  <si>
    <t xml:space="preserve">COLOR METAL GRIS TEXTURIZADO </t>
  </si>
  <si>
    <t>A30</t>
  </si>
  <si>
    <t xml:space="preserve">COLOR METAL SILVER BULLET 8948 HOLD CLAVE 318948 VITRACOAT </t>
  </si>
  <si>
    <t>A31</t>
  </si>
  <si>
    <t xml:space="preserve">COLOR METAL STATUARY BRONZE 38/60080 TIGER (DURANODIK) </t>
  </si>
  <si>
    <t>A32</t>
  </si>
  <si>
    <t xml:space="preserve">COLOR METAL VERDE 326190 VITRACOAT CM (# 9354) </t>
  </si>
  <si>
    <t>A33</t>
  </si>
  <si>
    <t xml:space="preserve">COLOR METAL AMARILLO RAL 1023 49/22490 </t>
  </si>
  <si>
    <t>A34</t>
  </si>
  <si>
    <t xml:space="preserve">COLOR METAL GRIS TANQUE HIBRIDO </t>
  </si>
  <si>
    <t>A35</t>
  </si>
  <si>
    <t xml:space="preserve">COLOR METAL CLEAR GLOSSY 49/00530 (POLIESTER TRANSPARENTE) </t>
  </si>
  <si>
    <t>A37</t>
  </si>
  <si>
    <t xml:space="preserve">COLOR METAL BENGAL SILVER (TIGER) </t>
  </si>
  <si>
    <t>A38</t>
  </si>
  <si>
    <t xml:space="preserve">COLOR METAL GRIS GOFRADO FINO (2389 VITRACOAT) - GE GRIS HOUSTON </t>
  </si>
  <si>
    <t>A39</t>
  </si>
  <si>
    <t xml:space="preserve">COLOR METAL BRILLANT BLUE (RAL 5007 ROHM AND HAAS) </t>
  </si>
  <si>
    <t>A4</t>
  </si>
  <si>
    <t xml:space="preserve">COLOR METAL ARENA TEXTURIZADO </t>
  </si>
  <si>
    <t>A401</t>
  </si>
  <si>
    <t xml:space="preserve">COLOR METAL BLANCO REFLEJO POLIESTER </t>
  </si>
  <si>
    <t>A402</t>
  </si>
  <si>
    <t xml:space="preserve">COLOR METAL VERDE PEDESTAL POLIESTER </t>
  </si>
  <si>
    <t>A41</t>
  </si>
  <si>
    <t xml:space="preserve">COLOR METAL ROJO 6339 HIBRIDO (VITRACOAT) (SERFIN SANTANDER) </t>
  </si>
  <si>
    <t>A42</t>
  </si>
  <si>
    <t xml:space="preserve">COLOR METAL VERDE PMS 375C FINE TEXTURE </t>
  </si>
  <si>
    <t>A43</t>
  </si>
  <si>
    <t xml:space="preserve">COLOR METAL INTENSITIVE RED SM GL 249/33640 (TIGER) </t>
  </si>
  <si>
    <t>A44</t>
  </si>
  <si>
    <t xml:space="preserve">COLOR METAL DIRTY BEIGE </t>
  </si>
  <si>
    <t>A45</t>
  </si>
  <si>
    <t xml:space="preserve">COLOR METAL BLANCO GOFRADO BRILLANTE (TIGER) </t>
  </si>
  <si>
    <t>A46</t>
  </si>
  <si>
    <t xml:space="preserve">COLOR METAL AZUL PANTONE 287C PZL20131 (VITRACOAT) </t>
  </si>
  <si>
    <t>A48</t>
  </si>
  <si>
    <t xml:space="preserve">COLOR METAL VERDE PANTONE 375-C </t>
  </si>
  <si>
    <t>A49</t>
  </si>
  <si>
    <t xml:space="preserve">COLOR METAL SILVER MATE 349/91270 (TIGER) </t>
  </si>
  <si>
    <t>A5</t>
  </si>
  <si>
    <t xml:space="preserve">COLOR METAL BLANCO LISO 249/13720 </t>
  </si>
  <si>
    <t>A500</t>
  </si>
  <si>
    <t xml:space="preserve">COLOR METAL ANTHRACITE METTALIC 349/79680 </t>
  </si>
  <si>
    <t>A501</t>
  </si>
  <si>
    <t xml:space="preserve">COLOR METAL NARANJA MABARAK MELEMA (ESPECIAL) </t>
  </si>
  <si>
    <t>A502</t>
  </si>
  <si>
    <t xml:space="preserve">COLOR METAL ZINC RICH PRIMER 069/90500 </t>
  </si>
  <si>
    <t>A503</t>
  </si>
  <si>
    <t xml:space="preserve">COLOR METAL GOLD BROWN 38/68192 </t>
  </si>
  <si>
    <t>A505</t>
  </si>
  <si>
    <t xml:space="preserve">COLOR METAL GRIS NEBULA RAL 7035 LISO BRILLANTE 49/73510 </t>
  </si>
  <si>
    <t>A506</t>
  </si>
  <si>
    <t xml:space="preserve">COLOR METAL AZUL RAL 5010-089/41060 </t>
  </si>
  <si>
    <t>A507</t>
  </si>
  <si>
    <t xml:space="preserve">COLOR METAL GRIS CA. 7035 LISO BRILLANTE 849/70100 </t>
  </si>
  <si>
    <t>A508</t>
  </si>
  <si>
    <t xml:space="preserve">COLOR METAL ANTRACITE METALIC 349/79680 </t>
  </si>
  <si>
    <t>A509</t>
  </si>
  <si>
    <t xml:space="preserve">COLOR METAL DB703 GLIMMER 49/84340 </t>
  </si>
  <si>
    <t>A51</t>
  </si>
  <si>
    <t xml:space="preserve">COLOR METAL AMARILLO BIMBO 17160 HAL10031 (VITRACOAT) </t>
  </si>
  <si>
    <t>A510</t>
  </si>
  <si>
    <t xml:space="preserve">COLOR METAL NARANJA CITRICO DPTK8-001 </t>
  </si>
  <si>
    <t>A512</t>
  </si>
  <si>
    <t xml:space="preserve">COLOR METAL RAL 6027 49/50990 </t>
  </si>
  <si>
    <t>A513</t>
  </si>
  <si>
    <t xml:space="preserve">COLOR METAL CLEAR SATIN 49 / 00280 ( TIGER ) </t>
  </si>
  <si>
    <t>A515</t>
  </si>
  <si>
    <t xml:space="preserve">COLOR METAL POLIACRILICO TRANSPARENTE MATE 30943 VITRACOAT </t>
  </si>
  <si>
    <t>A516</t>
  </si>
  <si>
    <t xml:space="preserve">COLOR METAL GREY METAL RAL 7021 VITRACOAT </t>
  </si>
  <si>
    <t>A517</t>
  </si>
  <si>
    <t xml:space="preserve">COLOR METAL NEGRO TRANSPARENTE MATE ADIDAS 29701 </t>
  </si>
  <si>
    <t>A518</t>
  </si>
  <si>
    <t xml:space="preserve">COLOR METAL TRANSPARENTE HYB 32373 DE VITRACOAT </t>
  </si>
  <si>
    <t>A519</t>
  </si>
  <si>
    <t xml:space="preserve">COLOR METAL BLANCO RAL 9016 009/13120 </t>
  </si>
  <si>
    <t>A520</t>
  </si>
  <si>
    <t xml:space="preserve">COLOR METAL LIGHTING WHITE MATTE 249/14040 </t>
  </si>
  <si>
    <t>A521</t>
  </si>
  <si>
    <t xml:space="preserve">COLOR METAL AZUL PROFUNDO DPTD7 - 015 </t>
  </si>
  <si>
    <t>A522</t>
  </si>
  <si>
    <t xml:space="preserve">COLOR METAL METAL AZUL REGIO GAS/DPTD7-004 </t>
  </si>
  <si>
    <t>A523</t>
  </si>
  <si>
    <t xml:space="preserve">COLOR METAL SOLAR BLACK 44/80060 DE TIGER </t>
  </si>
  <si>
    <t>A524</t>
  </si>
  <si>
    <t xml:space="preserve">COLOR METAL ROJO RAL 3020 049/31040 </t>
  </si>
  <si>
    <t>A525</t>
  </si>
  <si>
    <t xml:space="preserve">COLOR METAL BLANCO GOFRADO 6067 VITRA </t>
  </si>
  <si>
    <t>A527</t>
  </si>
  <si>
    <t xml:space="preserve">COLOR METAL QUIET GREY 14-4107 TCX </t>
  </si>
  <si>
    <t>A528</t>
  </si>
  <si>
    <t xml:space="preserve">COLOR METAL METAL SEALKOR GRAY 70 PMG 59/71800 TIGER </t>
  </si>
  <si>
    <t>A529</t>
  </si>
  <si>
    <t xml:space="preserve">COLOR METAL BLANCO 9016 549/11340 TELCEL MELEMA </t>
  </si>
  <si>
    <t>A530</t>
  </si>
  <si>
    <t xml:space="preserve">COLOR METAL BLANCO RAL 9016 38/10010 </t>
  </si>
  <si>
    <t>A531</t>
  </si>
  <si>
    <t xml:space="preserve">COLOR METAL BLANCO RAL 9003 49/11400 </t>
  </si>
  <si>
    <t>A532</t>
  </si>
  <si>
    <t xml:space="preserve">COLOR METAL 849 / 70100 GRIS CA 7035 </t>
  </si>
  <si>
    <t>A533</t>
  </si>
  <si>
    <t xml:space="preserve">COLOR METAL BLANCO MATE 09/10120 RAL 9010 </t>
  </si>
  <si>
    <t>A534</t>
  </si>
  <si>
    <t xml:space="preserve">COLOR METAL NEGRO MATE 09/80130 RAL 9005 </t>
  </si>
  <si>
    <t>A535</t>
  </si>
  <si>
    <t xml:space="preserve">COLOR METAL RAL 5011 149/43180 TIGER </t>
  </si>
  <si>
    <t>A539</t>
  </si>
  <si>
    <t xml:space="preserve">COLOR METAL ALASKA BLACK MATTE 49/81210 </t>
  </si>
  <si>
    <t>A54</t>
  </si>
  <si>
    <t xml:space="preserve">COLOR METAL VERDE (TIGER - RAL 6016 38/50016) </t>
  </si>
  <si>
    <t>A55</t>
  </si>
  <si>
    <t xml:space="preserve">COLOR METAL GRIS LIGHT GRAY </t>
  </si>
  <si>
    <t>A56</t>
  </si>
  <si>
    <t xml:space="preserve">COLOR METAL PINTURA HIBRIDA PANTONE 228-C 60% DE BRILLO </t>
  </si>
  <si>
    <t>A57</t>
  </si>
  <si>
    <t xml:space="preserve">COLOR METAL PLATINUM GOFRADO 8485 (RIVIERA) (VITRACOAT) </t>
  </si>
  <si>
    <t>A58</t>
  </si>
  <si>
    <t xml:space="preserve">COLOR METAL AZUL PANTONE 289 C (MELEMA) </t>
  </si>
  <si>
    <t>A59</t>
  </si>
  <si>
    <t xml:space="preserve">COLOR METAL ALASKA BLACK GLOSSY 49/80600 (TIGER) </t>
  </si>
  <si>
    <t>A6</t>
  </si>
  <si>
    <t xml:space="preserve">COLOR METAL SILVER MIRROR </t>
  </si>
  <si>
    <t>A60</t>
  </si>
  <si>
    <t xml:space="preserve">COLOR METAL GRIS ACERO (VITRACOAT) </t>
  </si>
  <si>
    <t>A61</t>
  </si>
  <si>
    <t xml:space="preserve">COLOR METAL BLANCO GOFRADO WHITE S 335 (VITRACOAT) </t>
  </si>
  <si>
    <t>A62</t>
  </si>
  <si>
    <t xml:space="preserve">COLOR METAL CROME ZONE 049/95001 (TIGER) </t>
  </si>
  <si>
    <t>A63</t>
  </si>
  <si>
    <t xml:space="preserve">COLOR METAL BLANCO HUESO BRILLO 95% </t>
  </si>
  <si>
    <t>A64</t>
  </si>
  <si>
    <t xml:space="preserve">COLOR METAL GRIS RAL 7011 49/72790 38/70011 </t>
  </si>
  <si>
    <t>A65</t>
  </si>
  <si>
    <t xml:space="preserve">COLOR METAL CREMA MATE DHB10-01 (MELEMA) </t>
  </si>
  <si>
    <t>A66</t>
  </si>
  <si>
    <t xml:space="preserve">COLOR METAL GRIS ACERO GOFRADO 8406-A (VITRACOAT) </t>
  </si>
  <si>
    <t>A67</t>
  </si>
  <si>
    <t xml:space="preserve">COLOR METAL BEIGE 1013 (VITRACOAT) </t>
  </si>
  <si>
    <t>A69</t>
  </si>
  <si>
    <t xml:space="preserve">COLOR METAL ALASKA MEDIUM BLACK 49/81231 (TIGER) </t>
  </si>
  <si>
    <t>A7</t>
  </si>
  <si>
    <t xml:space="preserve">COLOR METAL ROJO COCA COLA </t>
  </si>
  <si>
    <t>A70</t>
  </si>
  <si>
    <t xml:space="preserve">COLOR METAL RAL 7047 (TIGER) </t>
  </si>
  <si>
    <t>A71</t>
  </si>
  <si>
    <t xml:space="preserve">COLOR METAL ANODIZED SILVER 038/91020 TIGER </t>
  </si>
  <si>
    <t>A74</t>
  </si>
  <si>
    <t xml:space="preserve">COLOR METAL AZUL DIAFI </t>
  </si>
  <si>
    <t>A8</t>
  </si>
  <si>
    <t xml:space="preserve">COLOR METAL ANDES CLAY GUINDA CLARO 8401 VITRA </t>
  </si>
  <si>
    <t>A9</t>
  </si>
  <si>
    <t xml:space="preserve">COLOR METAL IRON GLIMMER DB 702 FT 49/70789 </t>
  </si>
  <si>
    <t>A999</t>
  </si>
  <si>
    <t xml:space="preserve">COLOR METAL COLOR METAL OBSOLETO </t>
  </si>
  <si>
    <t>MLEQPP06000000</t>
  </si>
  <si>
    <t>PINTURA EN POLVO BLANCO PURO FX34369 VITROCOAT    - "PPHBPFX34369"</t>
  </si>
  <si>
    <t>MVLQPP03000000</t>
  </si>
  <si>
    <t>PINTURA EN POLVO COLOR METAL BLACK TX    - "PPHBTX"</t>
  </si>
  <si>
    <t>MLEQPP02000000</t>
  </si>
  <si>
    <t>PINTURA EN POLVO COLOR METAL PC TIGER DRYLAC, WHITE ANTI-GRAFFITI 044/10008     - "PPHWA044"</t>
  </si>
  <si>
    <t>MLEQPP04000000</t>
  </si>
  <si>
    <t>PINTURA EN POLVO MODELO TIGER RAL 49/79680 ANTRACITE METAL    - "PPHTG4979680"</t>
  </si>
  <si>
    <t>MIMCPLES020101</t>
  </si>
  <si>
    <t>PINTURA ESMALTE 100 BERMEALLON MARCA COMEX (CUBETA DE 19 LITROS) -- GI11620 --</t>
  </si>
  <si>
    <t>MIMCPIES060101</t>
  </si>
  <si>
    <t>PINTURA ESMALTE AMARILLO LIMON 107 MARCA COMEX (CUBETA DE 19 LITROS) -- PESALC19 --</t>
  </si>
  <si>
    <t>MIMCPIES011502</t>
  </si>
  <si>
    <t>PINTURA ESMALTE AMARILLO TRAFICO COMEX 2505 ULTRA PISOS  -- GI11238 --</t>
  </si>
  <si>
    <t>MIMCPIES080001</t>
  </si>
  <si>
    <t>PINTURA ESMALTE AZUL HOLANDES 138  (CUBETA DE 19 LITROS) -- PESAHC19 --</t>
  </si>
  <si>
    <t>MIMCPIES110001</t>
  </si>
  <si>
    <t>PINTURA ESMALTE AZUL INTENSO 176  (CUBETA DE 19 LITROS) -- PESAAI19 --</t>
  </si>
  <si>
    <t>MIMCPIES070101</t>
  </si>
  <si>
    <t>PINTURA ESMALTE BERMELLON INGLES 108 MARCA COMEX (CUBETA DE 19 LITROS) -- PESBEC19 --</t>
  </si>
  <si>
    <t>MIMCPIES050101</t>
  </si>
  <si>
    <t>PINTURA ESMALTE BLANCO 100 MARCA COMEX (CUBETA DE 19 LITROS) -- PESBLC19 --</t>
  </si>
  <si>
    <t>MIMCPIES040101</t>
  </si>
  <si>
    <t>PINTURA ESMALTE GRIS PERLA 106 MARCA COMEX (CUBETA DE 19 LITROS) -- PESGPC19 --</t>
  </si>
  <si>
    <t>MIMCPIES100001</t>
  </si>
  <si>
    <t>PINTURA ESMALTE NARANJA 109  (CUBETA DE 19 LITROS) -- PESNJC19 --</t>
  </si>
  <si>
    <t>MIMCPIES090001</t>
  </si>
  <si>
    <t>PINTURA ESMALTE VERDE ESMERALDA 111  (CUBETA DE 19 LITROS) -- PESVEC19 --</t>
  </si>
  <si>
    <t>MIQUPLAE002400</t>
  </si>
  <si>
    <t>PINTURA LIQUIDA EN AEROSOL  COLOR ALASKA MEDIUM BLACK  -- PLA-69 --</t>
  </si>
  <si>
    <t>MIQUPLAE001300</t>
  </si>
  <si>
    <t>PINTURA LIQUIDA EN AEROSOL  COLOR ARENA TEXTURIZADO  -- PLA - A4 --</t>
  </si>
  <si>
    <t>MIQUPLAE002600</t>
  </si>
  <si>
    <t>PINTURA LIQUIDA EN AEROSOL  COLOR AZUL TELCEL  -- PLA-A10 --</t>
  </si>
  <si>
    <t>MIQUPLAE002700</t>
  </si>
  <si>
    <t>PINTURA LIQUIDA EN AEROSOL  COLOR BENGAL SILVER  -- PLA-A37 --</t>
  </si>
  <si>
    <t>MIQUPLAE002000</t>
  </si>
  <si>
    <t>PINTURA LIQUIDA EN AEROSOL  COLOR BLANCO GOFRADO  -- PLA-61 --</t>
  </si>
  <si>
    <t>MIQUPLAE001700</t>
  </si>
  <si>
    <t>PINTURA LIQUIDA EN AEROSOL  COLOR BLANCO HUESO  -- PLA - A63 --</t>
  </si>
  <si>
    <t>MIQUPLAE001600</t>
  </si>
  <si>
    <t>PINTURA LIQUIDA EN AEROSOL  COLOR BLANCO LISO  -- PLA-A5 --</t>
  </si>
  <si>
    <t>MIQUPLAE003800</t>
  </si>
  <si>
    <t>PINTURA LIQUIDA EN AEROSOL  COLOR BLANCO MAG  -- PLA-A21 --</t>
  </si>
  <si>
    <t>MIQUPLAE002800</t>
  </si>
  <si>
    <t>PINTURA LIQUIDA EN AEROSOL  COLOR CHOCOLATE  -- PLA-A47 --</t>
  </si>
  <si>
    <t>MIIPPLAE001500</t>
  </si>
  <si>
    <t>PINTURA LIQUIDA EN AEROSOL  COLOR CREMA MATE  -- PLA-A65 --</t>
  </si>
  <si>
    <t>MIQUPLAE001900</t>
  </si>
  <si>
    <t>PINTURA LIQUIDA EN AEROSOL  COLOR CROME ZONE 049/95001 (TIGER)  -- PLA-A62 --</t>
  </si>
  <si>
    <t>MIQUPLAE001400</t>
  </si>
  <si>
    <t>PINTURA LIQUIDA EN AEROSOL  COLOR FASHION GREY  -- PLA A114--</t>
  </si>
  <si>
    <t>MIQUPLAE002200</t>
  </si>
  <si>
    <t>PINTURA LIQUIDA EN AEROSOL  COLOR GRIS ACERO  -- PLA-60 --</t>
  </si>
  <si>
    <t>MIQUPLAE002100</t>
  </si>
  <si>
    <t>PINTURA LIQUIDA EN AEROSOL  COLOR GRIS ACERO GOFRADO  -- PLA-66 --</t>
  </si>
  <si>
    <t>MIQUPLAE004000</t>
  </si>
  <si>
    <t>PINTURA LIQUIDA EN AEROSOL  COLOR GRIS FINE TEX  -- PLA-A114GF --</t>
  </si>
  <si>
    <t>MIQUPLAE002500</t>
  </si>
  <si>
    <t>PINTURA LIQUIDA EN AEROSOL  COLOR GRIS LIGHT  -- PLA-55 --</t>
  </si>
  <si>
    <t>MIQUPLAE002900</t>
  </si>
  <si>
    <t>PINTURA LIQUIDA EN AEROSOL  COLOR GRIS LIGHT  -- PLA-A55 --</t>
  </si>
  <si>
    <t>MIQUPLAE003000</t>
  </si>
  <si>
    <t>PINTURA LIQUIDA EN AEROSOL  COLOR GRIS RAL TEXTURIZADO  -- PLA-A64 --</t>
  </si>
  <si>
    <t>MIQUPLAE001200</t>
  </si>
  <si>
    <t>PINTURA LIQUIDA EN AEROSOL  COLOR GRIS TEXTURIZADO  -- PLA A3--</t>
  </si>
  <si>
    <t>MIQUPLAE000800</t>
  </si>
  <si>
    <t>PINTURA LIQUIDA EN AEROSOL  COLOR IRON GLIMMER  -- PLA A9--</t>
  </si>
  <si>
    <t>MIQUPLAE001800</t>
  </si>
  <si>
    <t>PINTURA LIQUIDA EN AEROSOL  COLOR NEGRO BRILLANTE  -- PLA-A59 --</t>
  </si>
  <si>
    <t>MIQUPLAE001100</t>
  </si>
  <si>
    <t>PINTURA LIQUIDA EN AEROSOL  COLOR NEGRO TEXTURIZADO  -- PLA A1 --</t>
  </si>
  <si>
    <t>MIQUPLAE003100</t>
  </si>
  <si>
    <t>PINTURA LIQUIDA EN AEROSOL  COLOR RAL METALICO  -- PLA-A70 --</t>
  </si>
  <si>
    <t>MIQUPLAE003200</t>
  </si>
  <si>
    <t>PINTURA LIQUIDA EN AEROSOL  COLOR ROJO INGLES  -- PLA-RJIN --</t>
  </si>
  <si>
    <t>MIQUPLAE003300</t>
  </si>
  <si>
    <t>PINTURA LIQUIDA EN AEROSOL  COLOR ROJO INTENSO  -- PLA-A7 --</t>
  </si>
  <si>
    <t>MIQUPLAE003600</t>
  </si>
  <si>
    <t>PINTURA LIQUIDA EN AEROSOL  COLOR ROSA PANTONE 233-C  -- PLA-A29 --</t>
  </si>
  <si>
    <t>MIQUPLAE000900</t>
  </si>
  <si>
    <t>PINTURA LIQUIDA EN AEROSOL  COLOR SILVER ANODIZADO  -- PLA-A71 --</t>
  </si>
  <si>
    <t>MIQUPLAE003900</t>
  </si>
  <si>
    <t>PINTURA LIQUIDA EN AEROSOL  COLOR SILVER BENGAL  -- PLA-A37 --</t>
  </si>
  <si>
    <t>MIQUPLAE003700</t>
  </si>
  <si>
    <t>PINTURA LIQUIDA EN AEROSOL  COLOR SILVER MATE  -- PLA-A49 --</t>
  </si>
  <si>
    <t>MIQUPLAE000700</t>
  </si>
  <si>
    <t>PINTURA LIQUIDA EN AEROSOL  COLOR SILVER TEXTURIZADO  -- PLA-A2 --</t>
  </si>
  <si>
    <t>MIQUPLAE003500</t>
  </si>
  <si>
    <t>PINTURA LIQUIDA EN AEROSOL  COLOR VERDE PANTONE 375-C  -- PLA-A48 --</t>
  </si>
  <si>
    <t>MIQUPLAE002300</t>
  </si>
  <si>
    <t>PINTURA LIQUIDA EN AEROSOL  COLOR VERDE PEDESTAL POLIESTER  -- PLA-402 --</t>
  </si>
  <si>
    <t>MIQUPLAE003400</t>
  </si>
  <si>
    <t>PINTURA LIQUIDA EN AEROSOL  COLOR VIOLETA  -- PLA-AVIO --</t>
  </si>
  <si>
    <t>MIQUPLAE001000</t>
  </si>
  <si>
    <t>PINTURA LIQUIDA EN AEROSOL  GRIS TEXTURIZADO FINO RAL 7035  -- PLA-A50 --</t>
  </si>
  <si>
    <t>MIQUPLGL001000</t>
  </si>
  <si>
    <t>PINTURA LIQUIDA GRIS TEXTURIZADO FINO RAL 7035 EN PRESENTACIÓN DE 4 LITROS  -- PLA-A504L --</t>
  </si>
  <si>
    <t>MIMCPIAT150000</t>
  </si>
  <si>
    <t>PINTURA PARA ALTA TEMPERATURA COLOR ALUMINIO   -- PIATESALUM --</t>
  </si>
  <si>
    <t>MIMCPIAT160000</t>
  </si>
  <si>
    <t>PINTURA PARA ALTA TEMPERATURA COLOR AZUL   -- PIATESAZUL --</t>
  </si>
  <si>
    <t>MIMCPIUP120100</t>
  </si>
  <si>
    <t>PINTURA ULTRAPISOS COLOR BLANCO MARCA COMEX  -- PUPBLCM --</t>
  </si>
  <si>
    <t>MIMCPIUP170001</t>
  </si>
  <si>
    <t>PINTURA ULTRAPISOS COLOR GRIS PERLA  (CUBETA DE 19 LITROS) -- PUPGPE19 --</t>
  </si>
  <si>
    <t>MIMCPIUP170100</t>
  </si>
  <si>
    <t>PINTURA ULTRAPISOS COLOR NEGRO MARCA COMEX  -- PUPNGCM --</t>
  </si>
  <si>
    <t>MIMCPIUP130100</t>
  </si>
  <si>
    <t>PINTURA ULTRAPISOS COLOR ROJO MARCA COMEX  -- PUPRJCM --</t>
  </si>
  <si>
    <t>MIMCPIUP140100</t>
  </si>
  <si>
    <t>PINTURA ULTRAPISOS COLOR VERDE MARCA COMEX  -- PUPVDCM --</t>
  </si>
  <si>
    <t>MIQUPV00000209</t>
  </si>
  <si>
    <t>PINTURA VINILICA   COLOR BLANCO (TAMBO DE 200 LITROS) -- PIVBL200 --</t>
  </si>
  <si>
    <t>MIQUPV00000301</t>
  </si>
  <si>
    <t>PINTURA VINILICA   COLOR ROJO CARDE (CUBETA DE 19 LITROS) -- PVIRC19 --</t>
  </si>
  <si>
    <t>MIMCPIVV020001</t>
  </si>
  <si>
    <t>PINTURA VINIMEX BLANCO No. 700 (COMEX)  (CUBETA DE 19 LITROS) -- PVIBC --</t>
  </si>
  <si>
    <t>MIMCPIVN030001</t>
  </si>
  <si>
    <t>PINTURA VINIMEX GRIS PERLA 760  (CUBETA DE 19 LITROS) -- PVNGPC19 --</t>
  </si>
  <si>
    <t>MIMCPIAP000109</t>
  </si>
  <si>
    <t>PINZA DE ALTO PODER DE CORTE DIAGONAL  MARCA TULMEX MODELO 203-6 CODIGO 178020210 -- PIAPCD --</t>
  </si>
  <si>
    <t>MIMCPICH020300</t>
  </si>
  <si>
    <t>PINZA DE CHOFER DE 10" MARCA TRUPER MODELO PCH-10  -- PICH10 --</t>
  </si>
  <si>
    <t>MIMCPICC040106</t>
  </si>
  <si>
    <t>PINZA DE CORTE CON PUNTA CONICA DE 6" MARCA TULMEX MODELO 203-6 CODIGO 178020150 -- GI11578 --</t>
  </si>
  <si>
    <t>MIIPPIEE012703</t>
  </si>
  <si>
    <t>PINZA DE ELECTRICISTA DE 8" MARCA TRUPER MODELO T-201-8 -- PIE8 --</t>
  </si>
  <si>
    <t>MIIPPIEH000000</t>
  </si>
  <si>
    <t>PINZA DE ENSARTAR HILO    -- PIENHI --</t>
  </si>
  <si>
    <t>MIIPPISC090315</t>
  </si>
  <si>
    <t>PINZA DE PRESICION DIN 6388 Ø 20 (3/4") MARCA BUP UTENSILI CODIGO 4116.200.001 -- PPDIN638820 --</t>
  </si>
  <si>
    <t>MIIPPISC080314</t>
  </si>
  <si>
    <t>PINZA DE PRESICION ER 40 Ø 13 (1/2") MARCA BUP UTENSILI CODIGO 4116.130.002 -- PPER4013 --</t>
  </si>
  <si>
    <t>MIIPPISC070313</t>
  </si>
  <si>
    <t>PINZA DE PRESICION ER 40 Ø 20 (3/4") MARCA BUP UTENSILI CODIGO 4116.200.002 -- PPER4020 --</t>
  </si>
  <si>
    <t>MIIPPIPN640211</t>
  </si>
  <si>
    <t>PINZA DE PRESION DE 10" MARCA VISE-GRIP MODELO 10R  -- PIPR11VS --</t>
  </si>
  <si>
    <t>ud./serv.</t>
  </si>
  <si>
    <t>MIIPPIPN040212</t>
  </si>
  <si>
    <t>PINZA DE PRESION DE 6" MARCA VISEGRIP TIPO "C" MODELO 6R -- PIPR6RCVS --</t>
  </si>
  <si>
    <t>MIIPPIPN622700</t>
  </si>
  <si>
    <t>PINZA DE PRESION DE 7" CODIGO (17422 CLAVE PPT-7R) MARCA TRUPER  --  --</t>
  </si>
  <si>
    <t>MIIPPIPN620200</t>
  </si>
  <si>
    <t>PINZA DE PRESION DE 7" MARCA VISEGRIP  -- PIPR7VS --</t>
  </si>
  <si>
    <t>MIIPPIPN630210</t>
  </si>
  <si>
    <t>PINZA DE PRESION DE 9" MARCA VISEGRIP CON MORDAZA MODELO 11SP -- PIPR9VS --</t>
  </si>
  <si>
    <t>MIMCPIPH020000</t>
  </si>
  <si>
    <t>PINZA DE PRESION PARA HOJALATERO (DE PATO) DE 10"   -- GI13832 --</t>
  </si>
  <si>
    <t>MIIPPIPC012700</t>
  </si>
  <si>
    <t>PINZA DE PUNTA Y CORTE DE 8" MARCA TRUPER MODELO T203-8 -- PIPC8 --</t>
  </si>
  <si>
    <t>MIIPPIEE030002</t>
  </si>
  <si>
    <t>PINZA ELECTRICISTA DE 7"  MODELO 201-7 DE 7" MARCA TULMEX -- GI16420 --</t>
  </si>
  <si>
    <t>MIMCPIFL000000</t>
  </si>
  <si>
    <t>PINZA PARA FLEJADORA    -- GI11473 --</t>
  </si>
  <si>
    <t>MIIPPIME010101</t>
  </si>
  <si>
    <t>PINZA PARA MECANICO DE 8" MARCA TULMEX MODELO D-401-8 -- PIM8 --</t>
  </si>
  <si>
    <t>MIMCPIME051500</t>
  </si>
  <si>
    <t>PINZA PARA MECANICO DE 9" MARCA URREA  -- GI14457 --</t>
  </si>
  <si>
    <t>MIMCPISG000000</t>
  </si>
  <si>
    <t>PINZA PARA SEGURO    -- GI12412 --</t>
  </si>
  <si>
    <t>MIMCPITR060005</t>
  </si>
  <si>
    <t>PINZA PARA TIERRA PARA 300/500 AMPER  CODIGO SPT300 -- PZPTSPT300 --</t>
  </si>
  <si>
    <t>MIMCPIPC000000</t>
  </si>
  <si>
    <t>PINZA PASA CORRIENTE    -- PZPCO --</t>
  </si>
  <si>
    <t>MIMCPICB000000</t>
  </si>
  <si>
    <t>PINZA PELA CABLE    -- GI10062 --</t>
  </si>
  <si>
    <t>MIMCPICH000004</t>
  </si>
  <si>
    <t>PINZA PONCHADORA PARA RJ45   METALICA -- GI14864 --</t>
  </si>
  <si>
    <t>MIMCPIPH000412</t>
  </si>
  <si>
    <t>PINZA PORTAHERRAMIENTA  MARCA BIESSE No DE PARTE 1705A0123 -- PIPHT170 --</t>
  </si>
  <si>
    <t>MIMCPITC100016</t>
  </si>
  <si>
    <t>PINZA TIPO "C" MEDIANA MODELO 11R MARCA VISE-GRIP -- PZCMD --</t>
  </si>
  <si>
    <t>MIMCPIUN380107</t>
  </si>
  <si>
    <t>PINZA UNIVERSAL DE 7" MARCA TULMEX MODELO 203-6 CODIGO 178020060 -- PIUN7 --</t>
  </si>
  <si>
    <t>MTTAPI00010000</t>
  </si>
  <si>
    <t>PIOLA  ESPESOR 6 mm, COLOR BLANCO (1 KG=38 M) -- PIO</t>
  </si>
  <si>
    <t>MIIPPP00010000</t>
  </si>
  <si>
    <t>PIPETA  PARA 10 ml   -- PP10 --</t>
  </si>
  <si>
    <t>MIMCPSLM010100</t>
  </si>
  <si>
    <t>PISO LAMINADO WINDSOR DE 2.66 m², ESPESOR  7 mm TRAFFIC MASTER  -- PILM2667WTM --</t>
  </si>
  <si>
    <t>MVLRAL19B00000</t>
  </si>
  <si>
    <t>PISO LVT DE 6" X 48" ESTILO STRONG STEP 12 COLOR CHOCOLATE OAK MARCA MOHAWK CAJA CON 3.35 m2   - "AL648CHO"</t>
  </si>
  <si>
    <t>MVLAPT00640019</t>
  </si>
  <si>
    <t>PISO TACHUELADO  ANCHO 2000 mm  COLOR GRIS (LINOLEUM) - ""PIETG"""</t>
  </si>
  <si>
    <t>MVLAPT00640081</t>
  </si>
  <si>
    <t>PISO TACHUELADO  ANCHO 2000 mm  COLOR NEGRO (LINOLEUM) - "PIETN"</t>
  </si>
  <si>
    <t>MVLAFV00440000</t>
  </si>
  <si>
    <t>PISO VINILICO  CLICK SPC TITANIO 6mm LCS-TI-T   - "PVLVTSPC6TT"</t>
  </si>
  <si>
    <t>MVLAFV00430000</t>
  </si>
  <si>
    <t>PISO VINILICO  SPC ARTICO 6MM LCS-AR-T   - "PVLVTSPC6A"</t>
  </si>
  <si>
    <t>MVLAFV18400000</t>
  </si>
  <si>
    <t>PISO VINILICO GLUEDOWN TITANIO 1.5 MM  91.44 X 15.24 cm MICA 0.15mm, ESPESOR 1.5 mm   - "PVGLTT44D"</t>
  </si>
  <si>
    <t>MLEAFV02070000</t>
  </si>
  <si>
    <t>PISO VINILICO KARNDEAN ESTILO LOOSE LAY COLOR MONTANA (LLT201)   - "PVKNLLCL201"</t>
  </si>
  <si>
    <t>MVLAFV15260000</t>
  </si>
  <si>
    <t>PISO VINILICO LVT COLOR LOOSELAY CARIBE ESPESOR DE 5 mm LFCA-01-T   - "PVGLLC5"</t>
  </si>
  <si>
    <t>MVLAFV15410000</t>
  </si>
  <si>
    <t>PISO VINILICO LVT COLOR LOOSELAY TEKA  BRASILEÑA 5 MM   - "PVLVTLABR5"</t>
  </si>
  <si>
    <t>MVLAFV15330000</t>
  </si>
  <si>
    <t>PISO VINILICO LVT ESPESOR DE 5 mm, MODELO BEYOND STONES  COLOR A 06 PLANK 25 X 100   - "PVLVTA06"</t>
  </si>
  <si>
    <t>MVLAFV15340000</t>
  </si>
  <si>
    <t>PISO VINILICO LVT ESPESOR DE 5 mm, MODELO BEYOND STONES  COLOR C 02 PLANK 25 X 10   - "PVLVTC02"</t>
  </si>
  <si>
    <t>MLEAFV05970000</t>
  </si>
  <si>
    <t>PISO VINILICO LVT FREE LAY DE 18" X 36" ESPESOR 2.5 mm ESTILO SERENO/SHIKUMEN COLOR A ELEGIR   - "PVLFLSSH1836"</t>
  </si>
  <si>
    <t>MLEAFV04990000</t>
  </si>
  <si>
    <t>PISO VINILICO LVT FREE LAY ESTILO KSG # 063-12 MARCA KOLEY COLOR TITANIO   - "PVLFLKOTI"</t>
  </si>
  <si>
    <t>MVLAFV13200000</t>
  </si>
  <si>
    <t>PISO VINILICO LVT FREELAY COLOR AVELLANA  LFAV-01-T ESPESOR DE 5mm, TAMAÑO 22.86 X 121.92 CAJA CON 2.23 M2   - "PVAVLFAV223"</t>
  </si>
  <si>
    <t>MVLAFV13160000</t>
  </si>
  <si>
    <t>PISO VINILICO LVT FREELAY COLOR GREY OAK ESPESOR DE 5 mm CAJA CON 2.23 M2   - "PVOAKG"</t>
  </si>
  <si>
    <t>MVLAFV13180000</t>
  </si>
  <si>
    <t>PISO VINILICO LVT FREELAY COLOR TITANIO ESPESOR DE 5 mm, TAMAÑO 22.86 CM X 149.86¨ CAJA CON 2.23 M2   - "PVTI223"</t>
  </si>
  <si>
    <t>MVLAFV13190000</t>
  </si>
  <si>
    <t>PISO VINILICO LVT FREELAY COLOR TITANIO LFAI-01-T ESPESOR DE 5mm, TAMAÑO 22.86 X 121.92 CAJA CON 2.23 M2   - "PVTILFAI223"</t>
  </si>
  <si>
    <t>MVLAFV12150000</t>
  </si>
  <si>
    <t>PISO VINILICO LVT GLOBAL ENTRY/ TMG ESTILO ANTIAK COLOR ALABASTER 311 DE 9" x 48"  ESPESOR 2.5 mm CAJA DE 3.76 M2   - "PVGTMGAA"</t>
  </si>
  <si>
    <t>MVLAFV12140000</t>
  </si>
  <si>
    <t>PISO VINILICO LVT GLOBAL ENTRY/ TMG ESTILO ANTIAK COLOR NIMBUS 931 DE 9" x 48"  ESPESOR  2.5 mm CAJA DE 3.76 M2   - "PVGTMGAN"</t>
  </si>
  <si>
    <t>MVLAFV14420000</t>
  </si>
  <si>
    <t>PISO VINILICO LVT GLUE DOOWN ARTICO 3MM  LGAR-01-T   - "PVLVTAR3"</t>
  </si>
  <si>
    <t>MVLAFV14310000</t>
  </si>
  <si>
    <t>PISO VINILICO LVT GLUE DOOWN AVELLANA  3MM DE 22.86 X 121.92 CM.   - "PVGLAV3"</t>
  </si>
  <si>
    <t>MVLAFV14220000</t>
  </si>
  <si>
    <t>PISO VINILICO LVT GLUE DOOWN COLOR  ARTICO ESPESOR 1.5 mm, TAMAÑO  152.4 X 914.4 MM CAJA CON 6.132 M2    - "PVGLAR6132"PISO VINILICO LVT GLUE DOOWN COLOR  ARTICO ESPESOR 1.5 mm, TAMAÑO  152.4 X 914.4 MM CAJA CON 6.132 M2    - "PVGLAR6132"</t>
  </si>
  <si>
    <t>MVLAFV14230000</t>
  </si>
  <si>
    <t>PISO VINILICO LVT GLUE DOOWN COLOR  DESERT  ESPESOR 1.5 mm LGDE-02-C, TAMAÑO  30.48 cm x 62.96 cm  CAJA CON  3.34 M2   - "PVLDLGDE"</t>
  </si>
  <si>
    <t>MVLAFV14250000</t>
  </si>
  <si>
    <t>PISO VINILICO LVT GLUE DOOWN COLOR TABACO ESPESOR 1.5MM, LSSTA-01-T   - "PVGLTLSSTA"</t>
  </si>
  <si>
    <t>MVLAFV14210000</t>
  </si>
  <si>
    <t>PISO VINILICO LVT GLUE DOOWN COLOR TITANIO ESPESOR 3mm, TAMAÑO  22.86 X 121.92 CAJA CON 3.34 M2   - "PVGLTT334"</t>
  </si>
  <si>
    <t>MVLAFV14240000</t>
  </si>
  <si>
    <t>PISO VINILICO LVT GLUE DOOWN COLR KRISTAL 22.86 cm x 121.92 cm LGKR-01-T CAJA CON 3.34M2   - "PVGLKGKR"</t>
  </si>
  <si>
    <t>MVLAFV14350000</t>
  </si>
  <si>
    <t>PISO VINILICO LVT GLUE DOOWN ESPESOR DE 3 mm, COLOR APPLE   - "PVLVT3A"</t>
  </si>
  <si>
    <t>MVLAFV14320000</t>
  </si>
  <si>
    <t>PISO VINILICO LVT GLUE DOOWN KRYSTAL 3MM,  22.86 X 121.92 CM CAJA CON 3.34 M2   - "PVGLKRY3"</t>
  </si>
  <si>
    <t>MVLAFV14300000</t>
  </si>
  <si>
    <t>PISO VINILICO LVT GLUE DOOWN VINTAGE  3MM DE 22.86 X 121.92 CM.   - "PVGLVI3"</t>
  </si>
  <si>
    <t>MVLAFV06120000</t>
  </si>
  <si>
    <t>PISO VINILICO LVT GLUE DOWN COLOR BLACK TITANIO 3MM DE 12¨X 24¨ CAJA CON 3.34 M2   - "PV1224334BT"</t>
  </si>
  <si>
    <t>MVLAFV06110000</t>
  </si>
  <si>
    <t>PISO VINILICO LVT GLUE DOWN COLOR DESEERT 3MM DE 12¨X 24¨ CAJA CON 3.34 M2   - "PV1224334D"</t>
  </si>
  <si>
    <t>MLEAFV06990000</t>
  </si>
  <si>
    <t>PISO VINILICO LVT GLUE DOWN ESTILO KSG # 063-12 MARCA KOLEY COLOR TITANIO - "PVLGDKOTI"</t>
  </si>
  <si>
    <t>MLEAFV10830000</t>
  </si>
  <si>
    <t>PISO VINILICO LVT KFI FREELAY ESPESOR 5 mm, CAPA DE DESGASTE 20 MIL; MEDIDA 9" X 48" COLOR APPLE -- PVKFIFL5948A</t>
  </si>
  <si>
    <t>MLEAFV10840000</t>
  </si>
  <si>
    <t>PISO VINILICO LVT KFI FREELAY ESPESOR 5 mm, CAPA DE DESGASTE 20 MIL; MEDIDA 9" X 48" COLOR KRYSTAL   - "PVKFIFL5948K"</t>
  </si>
  <si>
    <t>MLEAFV10820000</t>
  </si>
  <si>
    <t>PISO VINILICO LVT KFI FREELAY ESPESOR 5 mm, CAPA DE DESGASTE 20 MIL; MEDIDA 9" X 48" COLOR VINTAGE   - "PVKFIFL5948V"</t>
  </si>
  <si>
    <t>MLEAFV09880000</t>
  </si>
  <si>
    <t>PISO VINILICO LVT KFI GLUE DOWN ESPESOR 3 mm, CAPA DE DESGASTE 12 MIL; MEDIDA 6" X 48" COLOR BONE   - "PVKFIGD3648B"</t>
  </si>
  <si>
    <t>MLEAFV09860000</t>
  </si>
  <si>
    <t>PISO VINILICO LVT KFI GLUE DOWN ESPESOR 3 mm, CAPA DE DESGASTE 12 MIL; MEDIDA 6" X 48" COLOR ROBLE   - "PVKFIGD3648R"</t>
  </si>
  <si>
    <t>MLEAFV09870000</t>
  </si>
  <si>
    <t>PISO VINILICO LVT KFI GLUE DOWN ESPESOR 3 mm, CAPA DE DESGASTE 12 MIL; MEDIDA 6" X 48" COLOR TITANIUM   - "PVKFIGD3648T"</t>
  </si>
  <si>
    <t>MLEAFV04140000</t>
  </si>
  <si>
    <t>PISO VINILICO LVT MOHAWK ESTILO SELECT STEP   - "PCLVTMHSS"</t>
  </si>
  <si>
    <t>MVLAFV11130000</t>
  </si>
  <si>
    <t>PISO VINILICO LVT SELECT STEP ESTILO STONE COLOR T016M ARTISAN WHITE 18" x 18"  ESPESOR 3 mm CAJA DE 3.50 M2   - "PVSSAW"</t>
  </si>
  <si>
    <t>MLEAFV07960000</t>
  </si>
  <si>
    <t>PISO VINILICO LVT THE MOHAWK GROUP ESTILO SELECT STEP WOOD  COLOR NATURAL WHEAT P012s   - "PVLSSWNWP012"</t>
  </si>
  <si>
    <t>MLEAFV08930000</t>
  </si>
  <si>
    <t>PISO VINILICO LVT THE MOHAWK GROUP LVT 12" X 24" ESTILO GLOBAL ENTRY MATUTO GLUE  DWON COLOR 121 UNMELLOW YELLOW   - "PVLGEMGD121GD"</t>
  </si>
  <si>
    <t>MLEAFV08900000</t>
  </si>
  <si>
    <t>PISO VINILICO LVT THE MOHAWK GROUP LVT 12" X 24" ESTILO GLOBAL ENTRY MATUTO GLUE  DWON COLOR 252 OUTRAGEOUS ORANGE   - "PVLGEMGD252GD"</t>
  </si>
  <si>
    <t>MLEAFV08910000</t>
  </si>
  <si>
    <t>PISO VINILICO LVT THE MOHAWK GROUP LVT 12" X 24" ESTILO GLOBAL ENTRY MATUTO GLUE  DWON COLOR 453 VIVID VIOLET   - "PVLGEMGD453GD"</t>
  </si>
  <si>
    <t>MLEAFV08940000</t>
  </si>
  <si>
    <t>PISO VINILICO LVT THE MOHAWK GROUP LVT 12" X 24" ESTILO GLOBAL ENTRY MATUTO GLUE  DWON COLOR 555 BLUE NIGHT   - "PVLGEMGD555GD"</t>
  </si>
  <si>
    <t>MLEAFV08920000</t>
  </si>
  <si>
    <t>PISO VINILICO LVT THE MOHAWK GROUP LVT 12" X 24" ESTILO GLOBAL ENTRY MATUTO GLUE  DWON COLOR 646 GREEN GRASS   - "PVLGEMGD646GD"</t>
  </si>
  <si>
    <t>MLEAFV08950000</t>
  </si>
  <si>
    <t>PISO VINILICO LVT THE MOHAWK GROUP LVT 12" X 24" ESTILO GLOBAL ENTRY MATUTO GLUE  DWON COLOR 927 SONIC SILVER   - "PVLGEMGD927GD"</t>
  </si>
  <si>
    <t>MLEAFV01080000</t>
  </si>
  <si>
    <t>PISO VINILICO TARKETT ESTILO ACCZENT EVOLUTION / SALT &amp; PEPPER COLOR NSC S1070-G70Y   - "PVTTAESPOY"</t>
  </si>
  <si>
    <t>MLEAFV01090000</t>
  </si>
  <si>
    <t>PISO VINILICO TARKETT ESTILO ACCZENT EVOLUTION / SALT &amp; PEPPER COLOR NSC S1070-Y10R   - "PVTTAESPY10R"</t>
  </si>
  <si>
    <t>MLEAFV01120000</t>
  </si>
  <si>
    <t>PISO VINILICO TARKETT ESTILO ACCZENT EVOLUTION / SPAGETTI COLOR ANARANJADO   - "PVTTAESPAN"</t>
  </si>
  <si>
    <t>MLEAFV01110000</t>
  </si>
  <si>
    <t>PISO VINILICO TARKETT ESTILO ACCZENT EVOLUTION / SPAGETTI COLOR GRIS   - "PVTTAESPGR"</t>
  </si>
  <si>
    <t>MLEAFV01130000</t>
  </si>
  <si>
    <t>PISO VINILICO TARKETT ESTILO ACCZENT EVOLUTION / SPAGETTI COLOR VERDE   - "PVTTAESPVD"</t>
  </si>
  <si>
    <t>MLEAFV01050000</t>
  </si>
  <si>
    <t>PISO VINILICO TARKETT ESTILO ID LIVING/CONTEMPORARY COLOR ELEGANT (3972 009)/ CONTEMPORARY (3973 002) DE 15.7 X 94.2 cm ESPESOR 2.0 mm)   - "PVTTECE3972"</t>
  </si>
  <si>
    <t>MLEAFV01010000</t>
  </si>
  <si>
    <t>PISO VINILICO TARKETT LINEA SQUARE (50.0 X 50.0 cm), MODELO FRAGMENTATION COLOR ANTHRACITE - 3677031   - "PVTSQFRAN36"</t>
  </si>
  <si>
    <t>MLEAFV01020000</t>
  </si>
  <si>
    <t>PISO VINILICO TARKETT LINEA TAPIFLEX EVOLUTION (ANCHO 2.0 m), MODELO SPAGHETTI COLOR TANGERINE - 4551007   - "PVTTESPTA45"</t>
  </si>
  <si>
    <t>MIMCPTAE020201</t>
  </si>
  <si>
    <t>PISTOLA AEROGRAFO DE 125 cc E10 (AEROGRAFO CODIGO ARTICULO 0017512 C/V D.1.2 -- GI10901 --</t>
  </si>
  <si>
    <t>MIMCPTCE040302</t>
  </si>
  <si>
    <t>PISTOLA CALAFATEADORA TIPO ESQUELETO  MARCA SURTEK CODIGO PSF3 -- LB16 --</t>
  </si>
  <si>
    <t>MIMCPTVR000403</t>
  </si>
  <si>
    <t>PISTOLA CON VASO REFORZADO MARCA DEVILBISS MODELO JGA-603-EX (PARA ALTA PRODUCCION) -- PIVRAPR --</t>
  </si>
  <si>
    <t>MIMCPSAR000706</t>
  </si>
  <si>
    <t>PISTOLA DE AIRE  MARCA DE VILBISS MODELO TYPE DGD MODELO 505 -- PIADBDGD --</t>
  </si>
  <si>
    <t>MIMCPTBP030000</t>
  </si>
  <si>
    <t>PISTOLA DE BAJA PRESION SPRAY GUN   -- PIBPSG --</t>
  </si>
  <si>
    <t>MIMCPTHT010100</t>
  </si>
  <si>
    <t>PISTOLA DE CALOR CON VELOCIDAD VARIABLE DE 11000 A 17000 RPM Y TEMPERATURA MARCA BOSCH  -- GI10344 --</t>
  </si>
  <si>
    <t>MIIPPTGV000808</t>
  </si>
  <si>
    <t>PISTOLA DE GRAVEDAD  MARCA ASTURO 3.0 MODELO E70 -- PIGE70AS --</t>
  </si>
  <si>
    <t>MIIPPTAP060008</t>
  </si>
  <si>
    <t>PISTOLA PARA APLICACION DUAL 50 ml  No. DE PARTE DMA51-00-10 -- PIDL50 --</t>
  </si>
  <si>
    <t>MIIPPTAP050007</t>
  </si>
  <si>
    <t>PISTOLA PARA APLICACION GUN FOR MMA 490 ml  No. DE PARTE DS99490 -- PIAGMM490 --</t>
  </si>
  <si>
    <t>MIMCPTAG000000</t>
  </si>
  <si>
    <t>PISTOLA PARA APLICAR ADHESIVO PERMAGRIPH    -- EQAPPM --</t>
  </si>
  <si>
    <t>MLEEAO16000000</t>
  </si>
  <si>
    <t>PISTOLA PARA PERMAGRIPH    - "PISPERM"</t>
  </si>
  <si>
    <t>MIMCPTPF000000</t>
  </si>
  <si>
    <t>PISTOLA PLASTIFLECHA    -- PIPLFL --</t>
  </si>
  <si>
    <t>MIMCPITM000001</t>
  </si>
  <si>
    <t>PISTOLA TERMICA   PARA APLICACION DE SILICON (HOT MELT) TRUPER CODIGO 17536 -- GI10293 --</t>
  </si>
  <si>
    <t>MVLAPI06140000</t>
  </si>
  <si>
    <t>PISTON AUTOMOTRIZ CON EMBOLO DE 3/8" DIAMETRO Y CARRERA DE 9" DE 100 NEWTONS FUERZA, CON PISTON DE ROTULA EN POLIAMIDA Y TORNILLO CON BOLA Ø 10 mm Y CUERDA DE 5/16" DE LARGO 13 mm   - "PIAU38-C2100RTL"</t>
  </si>
  <si>
    <t>MVLAPI06130000</t>
  </si>
  <si>
    <t>PISTON AUTOMOTRIZ CON EMBOLO DE 3/8" DIAMETRO Y CARRERA DE 9" DE 150 NEWTONS FUERZA, CON PISTON DE ROTULA EN POLIAMIDA Y TORNILLO CON BOLA Ø 10 mm Y CUERDA DE 5/16" DE LARGO 13 mm   - "PIAU38-C2150RTL"</t>
  </si>
  <si>
    <t>MVLAPI06110000</t>
  </si>
  <si>
    <t>PISTON AUTOMOTRIZ CON EMBOLO DE 3/8" DIAMETRO Y CARRERA DE 9" DE 200 NEWTONS FUERZA, CON PISTÓN DE ROTULA EN POLIAMIDA Y TORNILLO CON BOLA  Ø 10 mm Y CUERDA DE 5/16" DE LARGO 13 mm   - "PIAU38-C2200RTL"</t>
  </si>
  <si>
    <t>MVLAPI06120000</t>
  </si>
  <si>
    <t>PISTON AUTOMOTRIZ CON EMBOLO DE 3/8" DIAMETRO Y CARRERA DE 9" DE 250 NEWTONS FUERZA, CON PISTON DE ROTULA EN POLIAMIDA Y TORNILLO CON BOLA Ø 10 mm Y CUERDA DE 5/16" DE LARGO 13 mm   - "PIAU38-C2250RTL"</t>
  </si>
  <si>
    <t>MVLAPI06090000</t>
  </si>
  <si>
    <t>PISTON AUTOMOTRIZ CON EMBOLO DE 3/8" DIAMETRO Y CARRERA DE 9" DE 300 NEWTONS FUERZA, CON PISTON DE ROTULA EN POLIAMIDA Y TORNILLO CON BOLA  Ø 10 mm Y CUERDA DE 5/16" DE LARGO 13 mm - "PIAU38-C2300RTL"</t>
  </si>
  <si>
    <t>MVLAPI06100000</t>
  </si>
  <si>
    <t>PISTON AUTOMOTRIZ CON EMBOLO DE 3/8" DIAMETRO Y CARRERA DE 9" DE 350 NEWTONS FUERZA, CON SEGURO EN DE ROTULA EN POLIAMIDA Y TORNILLO CON BOLA Ø 10 MM Y CUERDA DE 5/16" DE LARGO 13 MM   - "PIAU38-C225RTL"</t>
  </si>
  <si>
    <t>MVLAPI040400O6</t>
  </si>
  <si>
    <t>PISTON DE CIERRE LENTO MARCA BLUM, BLUEMOTION 973A7000ONX  ACABADO NEGRO ONIX - "PBCL155ONX"</t>
  </si>
  <si>
    <t>MVLAPI02020000</t>
  </si>
  <si>
    <t>PISTON DE GAS HAFELE PARA PUERTA  ELEVABLE DE 150N DE RESISTENCIA, EXTENSION TOTAL DE 248 mm, EN ACERO NIQUELADO CON SOPORTES PARA ATORNILLAR   - "PISTON150N"</t>
  </si>
  <si>
    <t>MVLAPI010500P8</t>
  </si>
  <si>
    <t>PISTON DE LENTO REGRESO PARA BISAGRA MARCA CYMISA BLUMOTION 970A1002  PARA BISAGRA DE ACERO CLIP TOP - "BICLTOP-BLU"</t>
  </si>
  <si>
    <t>MVLAPI01010000</t>
  </si>
  <si>
    <t>PISTON DE LENTO REGRESO PARA BISAGRA MARCA CYMISA BLUMOTION 973A6000   - "BCTOPCY170"</t>
  </si>
  <si>
    <t>MVLAPI07000000</t>
  </si>
  <si>
    <t>PISTON EJECUTIVO SILLA GAMA-E    - "PISGAMAE"</t>
  </si>
  <si>
    <t>MLEAPIH9Q7F900</t>
  </si>
  <si>
    <t>PISTON ELEVABLE MARCA HERRASA No. 74-426 CAPACIDAD DE CARGA DE 15 Kg</t>
  </si>
  <si>
    <t>MLEXPN000200D9</t>
  </si>
  <si>
    <t>PISTON NEUMATICO  DE 4"  PARA SILLA NEW MONTREAL - "PIS4SM"</t>
  </si>
  <si>
    <t>MVLXPN10000200</t>
  </si>
  <si>
    <t>PISTON NEUMATICO TIPO CAJERO  CON CARRERA DE 270 mm  - ""PIN270C"""</t>
  </si>
  <si>
    <t>MVLXPN11000300</t>
  </si>
  <si>
    <t>PISTON NEUMATICO TIPO EJECUTIVO  CON CARRERA DE 80 mm  - ""PIN80E"""</t>
  </si>
  <si>
    <t>MVLAPI03000000</t>
  </si>
  <si>
    <t>PISTON NEUMATICO TIPO EJECUTIVO EN CROMO    - "PISNEUCRO"</t>
  </si>
  <si>
    <t>MLEXPN5001E800</t>
  </si>
  <si>
    <t>PISTON NEUMATICO TIPO RODILLA MODELO DIRECTIVO CON CARRERA DE 145 mm, CUERPO DE BASE DE 180 mm LONGITUD DE 325 mm, PRESION 400 N -"PINRO"</t>
  </si>
  <si>
    <t>MKAXPN5007A300</t>
  </si>
  <si>
    <t>PISTON NEUMATICO TIPO RODILLA MODELO KAISER EJECUTIVA CON CARRERA DE 175 mm, CUERPO BASE DE 250 mm, LONGITUD DE 355 mm - "PINKA"</t>
  </si>
  <si>
    <t>MLEXPN090000F1</t>
  </si>
  <si>
    <t>PISTON NEUMATICO TIPO SECRETARIAL   CROMADO - "PISSECRO"</t>
  </si>
  <si>
    <t>MVLXPN09000100</t>
  </si>
  <si>
    <t>PISTON NEUMATICO TIPO SECRETARIAL  CON CARRERA DE 140 mm  - ""PIN140S"""</t>
  </si>
  <si>
    <t>MLEXPN0900K200</t>
  </si>
  <si>
    <t>PISTON NEUMATICO TIPO SECRETARIAL  PARA KIARB  - "PINKIARB"</t>
  </si>
  <si>
    <t>MLEXPN09000131</t>
  </si>
  <si>
    <t>PISTON NEUMATICO TIPO SECRETARIAL CON CARRERA DE 140 mm EN ACABADO AL CROMO</t>
  </si>
  <si>
    <t>MGEAPI48000000</t>
  </si>
  <si>
    <t>PISTON PARA  PUERTA DE ARCHIVERO    - ""GNPA"""</t>
  </si>
  <si>
    <t>MVLAPI05000000</t>
  </si>
  <si>
    <t>PISTON SHS GAS LIFT PARA GAMMA-E    - "PISSHS-E"</t>
  </si>
  <si>
    <t>MP4APV01010027</t>
  </si>
  <si>
    <t>PIVOTE DE GIRO INFERIOR EMBALADO MARCA YBJ MODELO Y1NT402  EN ACERO INOXIDABLE - "BPYBJ-PGI"</t>
  </si>
  <si>
    <t>MP4APV02020027</t>
  </si>
  <si>
    <t>PIVOTE DE GIRO SUPERIOR MARCA YBJ MODELO Y1NT401  EN ACERO INOXIDABLE - "BPYBJ-PGS"</t>
  </si>
  <si>
    <t>MLEAPVC5G40006</t>
  </si>
  <si>
    <t>PIVOTE PARA VITRINA RECTANGULAR A PRESION MODELO YEH224 MARCA YBJ  ACABADO ACERO SATINADO</t>
  </si>
  <si>
    <t>MLEAPVC5G40005</t>
  </si>
  <si>
    <t>PIVOTE PARA VITRINA RECTANGULAR A PRESION MODELO YEH224 MARCA YBJ  ACABADO CROMO</t>
  </si>
  <si>
    <t>MLEXMV00660024</t>
  </si>
  <si>
    <t>PIZARRON DE AVISOS DE 900 X 1200 mm EN PERFIL DE ALUMINIO DE 65 mm Y PRESILLAS DE 80 mm; CON PUERTAS CORREDIZAS EN CRISTAL DE ESPESOR  6 mm, CERRADURA TIPO ESCAPARATE CON JUEGO DE LLAVES Y FONDO DE EUCATEX, BASE DE EVA 10 mm FORRADO EN FIELTRO VERDE</t>
  </si>
  <si>
    <t>MVLEPL0009C785</t>
  </si>
  <si>
    <t>PLACA  DE 3' X 8' ESPESOR 1/2" ROLADO EN CALIENTE - "PL3812RC"</t>
  </si>
  <si>
    <t>MVLEPL0009C7ZZ</t>
  </si>
  <si>
    <t>PLACA  DE 3' X 8' ESPESOR 1/2" ROLADO EN CALIENTE - ( GENERADO POR RECORTE ) "PL3812RCRE"</t>
  </si>
  <si>
    <t>MVLEPL0007C785</t>
  </si>
  <si>
    <t>MVLEPL0008C785</t>
  </si>
  <si>
    <t>PLACA  DE 3' X 8' ESPESOR 3/8" ROLADO EN CALIENTE - "PL3838RC"</t>
  </si>
  <si>
    <t>MVLEPL0008C7ZZ</t>
  </si>
  <si>
    <t>PLACA  DE 3' X 8' ESPESOR 3/8" ROLADO EN CALIENTE  ( GENERADO POR RECORTE )- "PL3838RCRE"</t>
  </si>
  <si>
    <t>MLEEPL0007E285</t>
  </si>
  <si>
    <t>PLACA  DE 3' X 8' ESPESOR 5/8" ROLADO EN CALIENTE - "PLA3858RC"</t>
  </si>
  <si>
    <t>MLEEPL0004E3H5</t>
  </si>
  <si>
    <t>PLACA  DE 4' X 10' ESPESOR 1/2" DE ACERO INOXIDABLE T-304 - "PLA410IN304"</t>
  </si>
  <si>
    <t>MLEEPL0004C7H5</t>
  </si>
  <si>
    <t>PLACA  DE 4' X 10' ESPESOR 1/4" DE ACERO INOXIDABLE T-304 - "PL41014INOX"</t>
  </si>
  <si>
    <t>MIMCPL00000000</t>
  </si>
  <si>
    <t>PLACA 3 UNIDADES     -- GI15138 --</t>
  </si>
  <si>
    <t>MVLEPL0004C285</t>
  </si>
  <si>
    <t>PLACA DE 4' X 10' ESPESOR 5/16" ROLADO EN CALIENTE - "PL410RC"</t>
  </si>
  <si>
    <t>MIMCPLAC090000</t>
  </si>
  <si>
    <t>PLACA DE ACERO AL CARBON COMERCIAL  EPESOR 1/4", PIEZA DE 1 m² (1 X 1 m)   -- PLAC14M --</t>
  </si>
  <si>
    <t>MIMCPCAN060000</t>
  </si>
  <si>
    <t>PLACA DE ACERO ANTIDERRAPANTE DE 0.91 X 1.0 m ESPESOR 3/16"   -- PAA11316 --</t>
  </si>
  <si>
    <t>MIMCPCAN020000</t>
  </si>
  <si>
    <t>PLACA DE ACERO ANTIDERRAPANTE HOJA DE 4' X 8' EPESOR 1/4"   -- PAA4814 --</t>
  </si>
  <si>
    <t>MIMCPCCR010000</t>
  </si>
  <si>
    <t>PLACA DE ACERO COLD ROLLED DE 7" X 43"  ESPESOR 2 1/2"   -- PACR743212 --</t>
  </si>
  <si>
    <t>MMOEPL0700C493</t>
  </si>
  <si>
    <t>PLACA DE ACERO NEGRO DECAPADO  ESPESOR 3/16" HOJA DE 3' X 10' - "PLADO16310"</t>
  </si>
  <si>
    <t>MVLEPL0704C700</t>
  </si>
  <si>
    <t>PLACA DE ACERO NEGRO DECAPADO DE 4' X 10' ESPESOR 1/4"  - "PLADO410"</t>
  </si>
  <si>
    <t>MIMCPCAC050000</t>
  </si>
  <si>
    <t>PLACA DE ACERO TXT10 DE 2" X 3 1/2" X 4"   -- PLAC23124 --</t>
  </si>
  <si>
    <t>MVLEPL0403C179</t>
  </si>
  <si>
    <t>PLACA DE ALUMINIO DE 1174 X 480 mm CALIBRE 12 BARRENOS Y CORTES CON LASER SEGUN PLANO - "LRAWD-ARM"</t>
  </si>
  <si>
    <t>MVLEPL03000016</t>
  </si>
  <si>
    <t>PLACA DE PARED PARA APAGADOR   COLOR BLANCO -- PLASBA</t>
  </si>
  <si>
    <t>MVLEPL0505D000</t>
  </si>
  <si>
    <t>PLACA DE UNICEL 1.0 X 0.5 MTS ESPESOR 2 CM  - "UNI1152"</t>
  </si>
  <si>
    <t>MVLEPL0505C300</t>
  </si>
  <si>
    <t>PLACA DE UNICEL 1.0 X 0.5 MTS ESPESOR 5 CM  - "UNI1155"</t>
  </si>
  <si>
    <t>MLESCP11461434</t>
  </si>
  <si>
    <t>PLACA FORMA ELIPTICA DE 500 X 200 mm ESPESOR 1/4" EN ACERO NEGRO CON DOS BARRENOS Ø 3/8" POR MEDIO DE LASER</t>
  </si>
  <si>
    <t>MIMCPLIN000200</t>
  </si>
  <si>
    <t>PLACA INDUSTRIAL  CATALOGO AH-23  -- PLINAH23 --</t>
  </si>
  <si>
    <t>MSTXPM00010000</t>
  </si>
  <si>
    <t>PLACA MECANISMO  MODELO STTUTGART GERENCIAL   - "PLMSTG"</t>
  </si>
  <si>
    <t>MLEXPM33000013</t>
  </si>
  <si>
    <t>PLACA MECANISMO TIPO FIJO CIEGO   PINTADO - ""PLMFCP"""</t>
  </si>
  <si>
    <t>MDRXPM08030000</t>
  </si>
  <si>
    <t>PLACA MECANISMO TIPO FIJO MODELO DRESDEN ANALISTA   - ""PLMEFDRA"""</t>
  </si>
  <si>
    <t>MLEEPL01010057</t>
  </si>
  <si>
    <t>PLACA MODULAR DECO 3 PUERTOS (No. DE PARTE A0409651 MARCA BELDEN)  COLOR GRIS - "PLD3G"</t>
  </si>
  <si>
    <t>MLEAPJ00010000</t>
  </si>
  <si>
    <t>PLACA MONTAJE  MARCA CYMISA MODELO 081</t>
  </si>
  <si>
    <t>MLEAPJ00020000</t>
  </si>
  <si>
    <t>PLACA MONTAJE  MARCA CYMISA MODELO 354.142   - "PLM80"</t>
  </si>
  <si>
    <t>MLEAPJ0103N1Q1</t>
  </si>
  <si>
    <t>PLACA MONTAJE EN CRUZ PARA BISAGRA CLIP MARCA CYMISA CODIGO 173H7100 AJUSTE EXCENTRICO EN ACERO - "BICLTOP-A"</t>
  </si>
  <si>
    <t>MVLEPL55870024</t>
  </si>
  <si>
    <t>PLACA PARA CONTACTO DOBLE  COLOR MARFIL - ""PL2CDM"""</t>
  </si>
  <si>
    <t>MVLEPL48000016</t>
  </si>
  <si>
    <t>PLACA PARA CONTACTO DOBLE POLARIZADO   COLOR BLANCO</t>
  </si>
  <si>
    <t>MIIPPLMR000101</t>
  </si>
  <si>
    <t>PLACA PARA MAQUINA RECTA  MARCA BROTHER SL-755-5A -- PLMRBRSL755 --</t>
  </si>
  <si>
    <t>MIIPPLMR000102</t>
  </si>
  <si>
    <t>PLACA PARA MAQUINA RECTA  MARCA BROTHER SL-755-5A SERIE 100266001 -- PLMRBRSL75510 --</t>
  </si>
  <si>
    <t>MIMCPLPP030000</t>
  </si>
  <si>
    <t>PLACA PARA PARED CON RECEPTACULO DOBLE AH23   -- PLPRDAH23 --</t>
  </si>
  <si>
    <t>MGEXPP21220010</t>
  </si>
  <si>
    <t>PLACA PARA PATA TIPO CONECTOR [VON00066A]  EN ALUMINIO -- GNPP</t>
  </si>
  <si>
    <t>MVLEPL06060000</t>
  </si>
  <si>
    <t>PLACA PARA REGISTRO DE VOZ Y DATOS, PARA JACK RJ45 CATEGORIA 5E Y 6 MARCA STEREN CODIGO 310-202WH COLOR BLANCO   - "PRVDSTB"</t>
  </si>
  <si>
    <t>MVLEPL27700024</t>
  </si>
  <si>
    <t>PLACA PARA VOZ Y DATOS 2 ENTRADAS  COLOR MARFIL - ""PLVD"""</t>
  </si>
  <si>
    <t>MTRAPB26000012</t>
  </si>
  <si>
    <t>PLACA PORTABRAZO TIPO ""D"" - ""PLPD"""</t>
  </si>
  <si>
    <t>MDEXPS27350011</t>
  </si>
  <si>
    <t>PLACA SOPORTE PIEZA BASE TRIANGULAR DE 51 X 370 mm  EN  ACERO - ""DESTTPS"""</t>
  </si>
  <si>
    <t>MDEXPS28340011</t>
  </si>
  <si>
    <t>PLACA SOPORTE PIEZA CARTABON DE 40 X 314 mm  EN  ACERO - ""DESTTCA"""</t>
  </si>
  <si>
    <t>MDEXPS24300011</t>
  </si>
  <si>
    <t>PLACA SOPORTE PIEZA ESCUADRA DE 83 X 480 mm  EN  ACERO - ""DENSGENS"""</t>
  </si>
  <si>
    <t>MDEXPS25290011</t>
  </si>
  <si>
    <t>PLACA SOPORTE PIEZA SUPERIOR DE 65 X 318 mm  EN  ACERO - ""DENSCPS"""</t>
  </si>
  <si>
    <t>MTRAPS00080000</t>
  </si>
  <si>
    <t>PLACA SOPORTE SOLERA  MODELO TRISSINO GERENCIAL   - ""PLSSTIGR"""</t>
  </si>
  <si>
    <t>MVLEPL0202B300</t>
  </si>
  <si>
    <t>PLACA TERMOAISLANTE MODELO FF48 - DENSIDAD 48 Kg/m³ HOJA 2' X 4' ESPESOR 1 1/2"  - "PLAI2448"</t>
  </si>
  <si>
    <t>MIIPPHVT000100</t>
  </si>
  <si>
    <t>PLANCHA DE VAPOR CON TEFLON  MARCA BLACK AND DECKER  -- PLVTBD --</t>
  </si>
  <si>
    <t>MIMCPLBL000101</t>
  </si>
  <si>
    <t>PLATEN BASE PORTA LIJA  MARCA DEWALT No. DE PARTE 151289-00 -- PLBL151289 --</t>
  </si>
  <si>
    <t>MIIPPYPL010000</t>
  </si>
  <si>
    <t>PLAYERA TIPO POLO 100% ALGODON   -- USPYPL --</t>
  </si>
  <si>
    <t>MIMCPYAM090000</t>
  </si>
  <si>
    <t>PLAYERA TIPO POLO AMARILLO   -- PLTPOL --</t>
  </si>
  <si>
    <t>MIMCPYAM010000</t>
  </si>
  <si>
    <t>PLAYERA TIPO POLO AZUL MARINO   -- PLTPOL --</t>
  </si>
  <si>
    <t>MIMCPL00010101</t>
  </si>
  <si>
    <t>PLC  100-240 VAC, 18 IN 24 VCC, 12 OUT RELAY MARCA OMROM CPIL-M30DR-A CP1W-C1F01 PUERTO RS-232 -- PLC1812REOM --</t>
  </si>
  <si>
    <t>MIMCPLDN030101</t>
  </si>
  <si>
    <t>POLEA DENTADA PARA BANDA 58M1360 Ø EXTERNO 78 mm Ø INTERNO 30 mm, CUÑERO DE 8 mm, Z=31 ESPESOR 50 mm MATERIAL ALUMINIO -- PDN7830Z3150 --</t>
  </si>
  <si>
    <t>MIMCPLDL010000</t>
  </si>
  <si>
    <t>POLEA DOBLE PARA BANDA TIPO B57 Ø EXTERNO 250 mm Ø INTERNO 35 mm   -- PDB5725035 --</t>
  </si>
  <si>
    <t>MIMCPLDL020000</t>
  </si>
  <si>
    <t>POLEA DOBLE PARA BANDA TIPO B57 Ø EXTERNO 300 mm Ø INTERNO 35 mm   -- PDB5735035 --</t>
  </si>
  <si>
    <t>MVLMPL01013200</t>
  </si>
  <si>
    <t>POLICARBONATO CELULAR CRISTAL DE 1200 X 12000 mm ESPESOR 8 mm  - "POLCC12128"</t>
  </si>
  <si>
    <t>MVLMPL01023200</t>
  </si>
  <si>
    <t>POLICARBONATO CELULAR CRISTAL DE 1800 X 12000 mm ESPESOR 8 mm  - "POLCC18128"</t>
  </si>
  <si>
    <t>MVLPPC59641700</t>
  </si>
  <si>
    <t>POLICARBONATO CELULAR CRISTAL HOJA 4' X 8' ESPESOR 6 mm</t>
  </si>
  <si>
    <t>MLEPPC61I63400</t>
  </si>
  <si>
    <t>POLICARBONATO CELULAR CRISTAL PLASTI-LITE DE 1830 X 12200 mm ESPESOR 4.5 mm</t>
  </si>
  <si>
    <t>MVLQPU11003500</t>
  </si>
  <si>
    <t>POLIESTER UNIVERSAL INCOLORO  (FW00800) -- FW0080</t>
  </si>
  <si>
    <t>MIMCPFVD000001</t>
  </si>
  <si>
    <t>POLIFORM VERDE   EN ROLLO -- PLFRV --</t>
  </si>
  <si>
    <t>MLEMPO00292105</t>
  </si>
  <si>
    <t>POLIN  DE 50 X 50 mm ALTURA 1782 mm EN MADERA DE PINO</t>
  </si>
  <si>
    <t>MVLMPO01300000</t>
  </si>
  <si>
    <t>POLIN DE MADERA DE PINO DE PRIMERA CEPILLADA DE 2400 X 100 X 100 mm   - "PO241010CE"</t>
  </si>
  <si>
    <t>MIIPPV00010000</t>
  </si>
  <si>
    <t>POLVO  BLANCO ESPAÑA   -- POBE --</t>
  </si>
  <si>
    <t>MLEQPR00000022</t>
  </si>
  <si>
    <t>PORRON DE 20 LTS DE THINNER ESTANDAR - "P20TH"</t>
  </si>
  <si>
    <t>MIMCPQCB000102</t>
  </si>
  <si>
    <t>PORTA CARBON PARA TALADRO INALAMBRICO  MARCA DEWALT No. DE PARTE DED780C2 SCREW No. DE PARTE 95311 -- PCTLINDW --</t>
  </si>
  <si>
    <t>MVLAPC0003N2Q3</t>
  </si>
  <si>
    <t>PORTA CARPETA  DE 207 X 13 X 2.7 mm CALIBRE 12 EN LAMINA GALVANIZADA - "LRUDP-POC"</t>
  </si>
  <si>
    <t>MIMCPQDD020001</t>
  </si>
  <si>
    <t>PORTA DADO POSICION UNIVERSAL   -- PDADPOUN --</t>
  </si>
  <si>
    <t>MIMCPQHT000001</t>
  </si>
  <si>
    <t>PORTA HERRAMIENTAS    -- PTHER --</t>
  </si>
  <si>
    <t>MVLAP1050500F7</t>
  </si>
  <si>
    <t>PORTA MONITOR ARTICULADO DE 10" HASTA 27" EN ALUMINIO, CON CAPACIDAD DE CARGA DE 2-9 KGS -- D7A</t>
  </si>
  <si>
    <t>MVLAP1080500F7</t>
  </si>
  <si>
    <t>PORTA MONITOR COMPUTADORA, CON TRES BRAZOS ARTICULADOS DE 10" HASTA 27"  EN ALUMINIO, CON CAPACIDAD DE CARGA DE 2 - 9 KGS - "D7T"</t>
  </si>
  <si>
    <t>MLEAP104040000</t>
  </si>
  <si>
    <t>PORTA MONITOR CON SUJETADOR PEQUEÑO PLACA ESTANDAR CODIGO PRODUCTO 030401-0100-03001   - "PMSPPE"</t>
  </si>
  <si>
    <t>MVLAP1060500F7</t>
  </si>
  <si>
    <t>PORTA MONITOR CON UN SOLO BRAZO ARTICULADO Y BARRA PARA COLOCAR DOS MONITORES DE 10" HASTA 27"  EN ALUMINIO, CON CAPACIDAD DE CARGA DE 2 - 9 KGS - "D7LD"</t>
  </si>
  <si>
    <t>MVLAP1070500F7</t>
  </si>
  <si>
    <t>PORTA MONITOR DOS BRAZOS ARTICULADOS "V" DE 10" HASTA 27"  EN ALUMINIO, CON CAPACIDAD DE CARGA DE 2 - 9 KGS - "D7D"</t>
  </si>
  <si>
    <t>MVLAP1110000V5</t>
  </si>
  <si>
    <t>PORTA MONITOR DOS BRAZOS ARTICULADOS RECTOS  EMPOTRADOS EN ALUMINIO, CON CAPACIDAD DE CARGA DE 2-9 KGS - "D7D-DDR"</t>
  </si>
  <si>
    <t>MLEAP11100002J</t>
  </si>
  <si>
    <t>PORTA MONITOR DOS BRAZOS ARTICULADOS RECTOS SISTEMA DE ELEVACION POR GAS, COLOR SILVER GRAY, -- VINI- - "PORTM2VSG"</t>
  </si>
  <si>
    <t>MVLAP103030000</t>
  </si>
  <si>
    <t>PORTA MONITOR EVON UNITARIO MODELO BESM5700-DCEVOII CROMADO   - "BESM5700DCEVOII"</t>
  </si>
  <si>
    <t>MLEAP113080000</t>
  </si>
  <si>
    <t>PORTA MONITOR SENCILLO DE UN BRAZO CON ELEVACION POR GAS SOPORTA DE 0-8 KG Y PANTALLAS DE HASTA 32" -VINI-   - "PORT1B0832"</t>
  </si>
  <si>
    <t>MVLAP1120000ST</t>
  </si>
  <si>
    <t>PORTA MONITOR TRIPLE   COLOR NEGRO MARCA SHENGZHOU - "PORT3SGZ"</t>
  </si>
  <si>
    <t>MLEAP112070000</t>
  </si>
  <si>
    <t>PORTA MONITOR TRIPLE DOS BRAZOS LATERALES DE ELEVACION POR GAS Y UNO CENTRAL FIJO, CADA BRAZO SOPORTA DE 0-9 KG, MONITORES HASTA DE 24"   - "PORT3B0924"</t>
  </si>
  <si>
    <t>MVLAP102020000</t>
  </si>
  <si>
    <t>PORTA MONITOR ZOOM PARA UNA PANTALLA MODELO BESM21D202250   - "BESM21D202250"</t>
  </si>
  <si>
    <t>MIMCPQPL010001</t>
  </si>
  <si>
    <t>PORTA PILAS AA   -- PTPIAA --</t>
  </si>
  <si>
    <t>MIIPPP00010100</t>
  </si>
  <si>
    <t>PORTA PUNZON  8F25 ESPECIAL SIN PUNZON Y SIN MATRIZ MARCA PUNZO-MEX  -- PP8F25E --</t>
  </si>
  <si>
    <t>MVLAPC0002N2Q3</t>
  </si>
  <si>
    <t>PORTACARPETA  DE 651 X 13 X 2.7 mm CALIBRE 12 EN LAMINA GALVANIZADA - "GBARM145M2C2P-POC"</t>
  </si>
  <si>
    <t>MVLAPC14542407</t>
  </si>
  <si>
    <t>PORTACARPETA PARA GAVETA 13 X 302 mm LAMINA NEGRA CALIBRE 12 ACABADO GALVANIZADO -- POCGA</t>
  </si>
  <si>
    <t>MIMCPFTE010000</t>
  </si>
  <si>
    <t>PORTAFUSIBLE PARA TABLERO ELECTRICO 14 X 51, RANGO 8-16 SERIE CH14 690 V 50 A 5 W   -- PF1451816SCH14 --</t>
  </si>
  <si>
    <t>MLEPPP00I36250</t>
  </si>
  <si>
    <t>PORTAPOSTER  DE 472 X 1480 mm ESPESOR 9 mm EN ACRILICO CRISTAL 3 mm PIEZA FRONTAL,  ACRILICO TRASLUCIDO Z2 3 mm PIEZA POSTERIOR Y SEPARADOR EN ACRILICO CRISTAL 3 mm CON BARRENO DE Ø 3/8" EN CADA ESQUINA - "MSTPB-PP"</t>
  </si>
  <si>
    <t>MLEPPP00I20011</t>
  </si>
  <si>
    <t>PORTAPOSTER  DE 500 X 920 X 15 mm  EN ACRILICO CRISTAL 3 mm</t>
  </si>
  <si>
    <t>MTLPPP00I81639</t>
  </si>
  <si>
    <t>PORTAPOSTER  DE 543 X 775 mm ESPESOR 3 mm EN ACRILICO CRISTAL 3 mm CON BARRENO DE Ø 5/16" EN CADA ESQUINA - "TPB96-CPP"</t>
  </si>
  <si>
    <t>MLEPPP00F40035</t>
  </si>
  <si>
    <t>PORTAPOSTER DE 528 X 597 X 6 mm  EN ACRILICO CRISTAL ESPESOR 3 mm CON BARRENO Ø 1/4" EN CADA ESQUINA - "TPBPP"</t>
  </si>
  <si>
    <t>MERAPD57670000</t>
  </si>
  <si>
    <t>PORTATECLADO MULTIPOSICION CON SUJETADOR MODELO 5735D   - ""PTAMW---  PTAM --</t>
  </si>
  <si>
    <t>MIMCPO00020001</t>
  </si>
  <si>
    <t>POSTE  DE 2 1/2" (NUMERO 63)  EN ALUMINIO -- P63A --</t>
  </si>
  <si>
    <t>MIMCPO00010001</t>
  </si>
  <si>
    <t>POSTE  DE 3" (NUMERO 75)  EN ALUMINIO -- P75A --</t>
  </si>
  <si>
    <t>MLEXPX00513114</t>
  </si>
  <si>
    <t>POSTE ESTRUCTURAL  DE 2130 mm CALIBRE 14 CON DOBLEZ A 90° DE 1 1/2"" PINTADO - ""ESTAPO"""</t>
  </si>
  <si>
    <t>MGEAPX00613100</t>
  </si>
  <si>
    <t>POSTE ESTRUCTURAL  LONGITUD 4700 mm 4 VIAS 6300013 [VON00007]  - ""GNEPO"""</t>
  </si>
  <si>
    <t>MLEXPX01010092</t>
  </si>
  <si>
    <t>POSTE ESTRUCTURAL PARA ANAQUEL TIPO ESQUELETO ALTURA 2200 mm  EN JUEGO DE 4 POSTES Y 4 CARTABONES METALICO SIN PINTAR - "POMAN7SP"</t>
  </si>
  <si>
    <t>MLEXTE010100A2</t>
  </si>
  <si>
    <t>POSTE PARA ENCUADERNAR DE 1/2' X 12 mm  CON TORNILLO Y CONTRA CONCUERDA PARA AJUSTE -- PO1212</t>
  </si>
  <si>
    <t>MLEAPO03E7001Y</t>
  </si>
  <si>
    <t>POSTE PARA ENCUADERNAR DE 9 mm  CON TORNILLO Y CONTRA CONCUERDA PARA AJUSTE - "POA9MM"</t>
  </si>
  <si>
    <t>MVLAPO02E6001Y</t>
  </si>
  <si>
    <t>POSTE PARA ENCUADERNAR DE ALUMINIO DE 1/4"' X 6 mm  CON TORNILLO Y CONTRA CONCUERDA PARA AJUSTE - "POS146CT"</t>
  </si>
  <si>
    <t>MVLEEM02000000</t>
  </si>
  <si>
    <t>POWER SUPPLY 24 V. CONNECTOR AND CABLE FOR INVISIBLE 6PL PROFILE "227-329.19"    - ""</t>
  </si>
  <si>
    <t>MVLECA00480000</t>
  </si>
  <si>
    <t>POWERDATACENTER, BURELE, TT (3) POWER OUTLETS, 72" CORD  (1) 2 OUTLET USB MODULAR CHARGER GLOSS BLACK BE03373-TT-3-1-C-M1-72   - "BE03373TT31CM172"</t>
  </si>
  <si>
    <t>MVLECA00510000</t>
  </si>
  <si>
    <t>POWERDATACENTER, ELLORA WITH POWER OUTLETS, 72" CORD, USB 2-PORT SIMPLEX CHARGER , OPEN DATA PORT BE02511-2-4-Z08-U5-72   - "BE0251124Z08U572"</t>
  </si>
  <si>
    <t>MVLECA00590000</t>
  </si>
  <si>
    <t>POWERDATACENTER,ASSEMBLE,REVEAL (6) POWER OUTLETS, 72" CORD. (0) DATA PORT EFA = SILVER ANODIZED ALUMINUM BE01819-6-0-E-EFA-72   - "BE01819-6-0-E-EFA-72"</t>
  </si>
  <si>
    <t>MLEECA00600000</t>
  </si>
  <si>
    <t>POWERDATACENTER,ASSEMBLE,REVEAL (6) POWER OUTLETS, 72" CORD. (0) DATA PORT EFA = SILVER ANODIZED ALUMINUM, FIJA, BE01819-6-0-G-EFA-72   - "BE01819-6-0-G-EFA-72"</t>
  </si>
  <si>
    <t>MVLECA00270000</t>
  </si>
  <si>
    <t>POWERDATACENTER,AXIL XT (1) POWER OUTLETS, 72" CORD (3) OPEN DATA PORT Z06 = GLOSS BLACK BE02520-1-3-XT-Z06-TC1-72   - "BE0252013XTZ06TC172"</t>
  </si>
  <si>
    <t>MVLECA00330000</t>
  </si>
  <si>
    <t>POWERDATACENTER,BOHO WITH BEZEL SIDE 1: (2) POWER OUTLETS, 72" CORD (2) 2 OUTLET USB MODULAR CHARGER SIDE 2: (2) POWER OUTLETS, 72" CORD (2) OPEN DATA PORTS  Q57 = SILVER ANODIZED ALUMINUM / BLACK PLASTIC   - "BE056692222BZ01M2072"</t>
  </si>
  <si>
    <t>MVLECA00280000</t>
  </si>
  <si>
    <t>POWERDATACENTER,ELLORA QI, 2P 2DATA (2) POWER OUTLETS, 72" CORD (1) RJ45, CAT 6 DATA JACK, W/120" CABLE (1) USB-A+USB-C COMBO Z359 = MATTE FOG BE04814-2-2-Z359-UAC7-72   - "BE0481422Z359UAC772"</t>
  </si>
  <si>
    <t>MVLECA00490000</t>
  </si>
  <si>
    <t>POWERDATACENTER,ELLORA,E2X (3) POWER OUTLETS, 72" CORD (1) USB 2-PORT SIMPLEX CHARGER Z08 = SILVER ANODIZED ALUMINUM / BLACK FACEPLATE BE02511-E2X-3-1-Z08-U1/U1-72   - "BE02511E2X31Z08U1U172"</t>
  </si>
  <si>
    <t>MVLECA00290000</t>
  </si>
  <si>
    <t>POWERDATACENTER,TULLY,2" TAIL (1) POWER OUTLETS, 72" CORD (1) USB 2-PORT SIMPLEX CHARGER (1) USB TYPE C 18W, ALUM LINE,SQUARE B614 = STORM PLASTIC ZAGZAG BLAC &amp; STORM CORD BE05370-1-2-02-B614-UC2-120   - "BE053701202B614UC2120"</t>
  </si>
  <si>
    <t>MVLECA00300000</t>
  </si>
  <si>
    <t>POWERDATACENTER,VESTA,4D (0) POWER OUTLETS (3) USB 2-PORT SIMPLEX CHARGER (1) USB TYPE C 18W, ALUM LINE,SQUARE V2515 = STORM / FOG BE05288-00000024/BE05288-4/0-ST-V2515-AACC   - "BE0528800000024"</t>
  </si>
  <si>
    <t>MLEPPR44850009</t>
  </si>
  <si>
    <t>PRECIADOR CON ADHESIVO (PERFIL PLN 39 -1215 mm)  COLOR BLANCO - "PEPT"</t>
  </si>
  <si>
    <t>MUESTRAA000006</t>
  </si>
  <si>
    <t>PRECIADOR DE PET TRANSPARENTE 150 X 122 X 30 mm</t>
  </si>
  <si>
    <t>MLEPPR45860000</t>
  </si>
  <si>
    <t>PRECIADOR DE PET TRANSPARENTE 150 X 122 X 30 mm   - "PRECOPET150"</t>
  </si>
  <si>
    <t>MLEAGA05040000</t>
  </si>
  <si>
    <t>PRECIADOR TIPO COLGANTE DE PET TRANSPARENTE 140 X 100 mm   - "PRECOPET140"</t>
  </si>
  <si>
    <t>MLEPPR46870000</t>
  </si>
  <si>
    <t>PRECIADOR TIPO COLGANTE DE PET TRANSPARENTE 140 X 112 mm   - "PRECOPET1412"</t>
  </si>
  <si>
    <t>MLEPPR4687A700</t>
  </si>
  <si>
    <t>PRECIADOR TIPO COLGANTE DE PET TRANSPARENTE 140 X 112 mm CALIBRE 40  - "PRECOPET141240"</t>
  </si>
  <si>
    <t>MIMCPS00050000</t>
  </si>
  <si>
    <t>PRENSA  DE 6" MARCA TORILLO  -- PREN6 --</t>
  </si>
  <si>
    <t>MIMCPSBN000202</t>
  </si>
  <si>
    <t>PRENSA DE BANDA  MARCA STANLEY MODELO 5M 83100S -- PRBN5M83100 --</t>
  </si>
  <si>
    <t>MIMCPSCC010100</t>
  </si>
  <si>
    <t>PRENSA PARA CARPINTERO EN "C" DE 12" MARCA TORILLO  -- GI15322 --</t>
  </si>
  <si>
    <t>MIMCPSCC040100</t>
  </si>
  <si>
    <t>PRENSA PARA CARPINTERO EN "C" DE 4" MARCA TORILLO  -- GI12569 --</t>
  </si>
  <si>
    <t>MIMCPSCC050000</t>
  </si>
  <si>
    <t>PRENSA PARA CARPINTERO EN "C" DE 6"   -- PREN6C --</t>
  </si>
  <si>
    <t>MIMCPSCC050100</t>
  </si>
  <si>
    <t>PRENSA PARA CARPINTERO EN "C" DE 6" MARCA TORILLO  -- GI10135 --</t>
  </si>
  <si>
    <t>MIMCPSSP060002</t>
  </si>
  <si>
    <t>PRENSA RAPIDA BESSEY  MODELO 16680 G16H -- PREBS16680 --</t>
  </si>
  <si>
    <t>MIMCPSSP010001</t>
  </si>
  <si>
    <t>PRENSA RAPIDA DE 12"  CODIGO SL300 -- GI11268 --</t>
  </si>
  <si>
    <t>MIMCPSSP020000</t>
  </si>
  <si>
    <t>PRENSA RAPIDA DE 18"   -- GI14458 --</t>
  </si>
  <si>
    <t>MIMCPSSP030000</t>
  </si>
  <si>
    <t>PRENSA RAPIDA DE 24"   -- PRE24R --</t>
  </si>
  <si>
    <t>MIMCPT00000101</t>
  </si>
  <si>
    <t>PRESOSTATO 2426A0045 PRESSOSTATO FRESA RECTIFICADOR E34401E0226  -- PS2426FE34 --</t>
  </si>
  <si>
    <t>MIMCPTNM020000</t>
  </si>
  <si>
    <t>PRESOSTATO NEUMATICO ELECTROMECANICO 08-804-00 PSW 18D G1/4 15-230 PSI   -- PSNEM804 --</t>
  </si>
  <si>
    <t>MVLQPR03020016</t>
  </si>
  <si>
    <t>PRIMER NEGRO MATEXCLO UNIVERSAL SHERWIN WILLIAMS -- PRUNISWNM</t>
  </si>
  <si>
    <t>MVLQPR02020000</t>
  </si>
  <si>
    <t>PRIMER UNIVERSAL GRIS 00108061 PRESENTACION DE 1 LITRO CODIGO 0605310  - "UPG00108061"</t>
  </si>
  <si>
    <t>MVLQPR04030000</t>
  </si>
  <si>
    <t>PRIMER URECRYL BLANCO DE POLIURETANO DE DOS COMPONENTES UP-2001.53   - "UP-2001.53"</t>
  </si>
  <si>
    <t>MVLQPR01000000</t>
  </si>
  <si>
    <t>PRIMER XCLO UNIVERSAL, SHERWIN WILLIAMS    - "PRUNISW"</t>
  </si>
  <si>
    <t>MIMCPR00030000</t>
  </si>
  <si>
    <t>PRISIONERO  DE 1/2" X 1"   -- PRI121 --</t>
  </si>
  <si>
    <t>MIMCPR00040000</t>
  </si>
  <si>
    <t>PRISIONERO  DE 1/2" X 3/4"   -- PRI1234 --</t>
  </si>
  <si>
    <t>MIMCPR00050000</t>
  </si>
  <si>
    <t>PRISIONERO  DE 1/2" X 3/8"   -- PRI1238 --</t>
  </si>
  <si>
    <t>MIMCPR00060000</t>
  </si>
  <si>
    <t>PRISIONERO  DE 1/4" X 1"   -- PRI141 --</t>
  </si>
  <si>
    <t>MIMCPR00070000</t>
  </si>
  <si>
    <t>PRISIONERO  DE 1/4" X 3/16"   -- PRI14316 --</t>
  </si>
  <si>
    <t>MIMCPR00080000</t>
  </si>
  <si>
    <t>PRISIONERO  DE 1/4" X 3/4"   -- PRI1434 --</t>
  </si>
  <si>
    <t>MIMCPR00090000</t>
  </si>
  <si>
    <t>PRISIONERO  DE 3/16" X 3/4"   -- PRI31634 --</t>
  </si>
  <si>
    <t>MIMCPR00100000</t>
  </si>
  <si>
    <t>PRISIONERO  DE 3/8" X 1"   -- PRI381 --</t>
  </si>
  <si>
    <t>MIMCPR00110000</t>
  </si>
  <si>
    <t>PRISIONERO  DE 3/8" X 1/4"   -- PRI3814 --</t>
  </si>
  <si>
    <t>MIMCPR00120000</t>
  </si>
  <si>
    <t>PRISIONERO  DE 3/8" X 5/8"   -- PRI3858 --</t>
  </si>
  <si>
    <t>MIMCPR00130000</t>
  </si>
  <si>
    <t>PRISIONERO  DE 3/8" X 7/16"   -- PRI38716 --</t>
  </si>
  <si>
    <t>MIMCPR00140000</t>
  </si>
  <si>
    <t>PRISIONERO  DE 5/16" X 1 3/16"   -- PRI5161316 --</t>
  </si>
  <si>
    <t>MIMCPR00150000</t>
  </si>
  <si>
    <t>PRISIONERO  DE 5/16" X 1"   -- PRI5161 --</t>
  </si>
  <si>
    <t>MIMCPR00160000</t>
  </si>
  <si>
    <t>PRISIONERO  DE 5/16" X 2"   -- PRI5162 --</t>
  </si>
  <si>
    <t>MIMCPR00170000</t>
  </si>
  <si>
    <t>PRISIONERO  DE 7/16" X 2 15/16"   -- PRI71621516 --</t>
  </si>
  <si>
    <t>MIMCPR00180000</t>
  </si>
  <si>
    <t>PRISIONERO  DE 7/16" X 2 3/8"   -- PRI716238 --</t>
  </si>
  <si>
    <t>MIMCPR00190000</t>
  </si>
  <si>
    <t>PRISIONERO  DE 7/16" X 2"   -- PRI7162 --</t>
  </si>
  <si>
    <t>MIMCPR00200000</t>
  </si>
  <si>
    <t>PRISIONERO  DE 7/16" X 3/4"   -- PRI71634 --</t>
  </si>
  <si>
    <t>MIMCPR00210000</t>
  </si>
  <si>
    <t>PRISIONERO  DE 7/16" X 5/8"   -- PRI71658 --</t>
  </si>
  <si>
    <t>MIMCPR00220000</t>
  </si>
  <si>
    <t>PRISIONERO  DE 7/16" X 9/16"   -- PRI716916 --</t>
  </si>
  <si>
    <t>MLEUPR36740001</t>
  </si>
  <si>
    <t>PRISIONERO ALLEN Ø 1/8"" X 1/2""  PAVONADO - ""PA1812"""</t>
  </si>
  <si>
    <t>MLEUPR36750001</t>
  </si>
  <si>
    <t>PRISIONERO ALLEN Ø 1/8"" X 3/16""  PAVONADO - ""PA18316"""</t>
  </si>
  <si>
    <t>MLEUPR36300001</t>
  </si>
  <si>
    <t>PRISIONERO ALLEN Ø 3/16"" X 1/2""  PAVONADO - ""PAL31612"""</t>
  </si>
  <si>
    <t>MLEUPR36650001</t>
  </si>
  <si>
    <t>PRISIONERO ALLEN Ø 3/16"" X 3/4""  PAVONADO - ""PA34316"""</t>
  </si>
  <si>
    <t>MVLUPR36020001</t>
  </si>
  <si>
    <t>PRISIONERO ALLEN Ø 3/8" X 1/2"  PAVONADO - "PA3812P"</t>
  </si>
  <si>
    <t>MVLUPR36010001</t>
  </si>
  <si>
    <t>PRISIONERO ALLEN Ø 6 X 10 mm  PAVONADO - "P610MP"</t>
  </si>
  <si>
    <t>MPPUPR36770001</t>
  </si>
  <si>
    <t>PRISIONERO ALLEN Ø 8 X 8 mm  PAVONADO - ""PAL88"""</t>
  </si>
  <si>
    <t>MGEUPR36760001</t>
  </si>
  <si>
    <t>PRISIONERO ALLEN Ø1/4" X 3/8" PAVONADO -- PA610</t>
  </si>
  <si>
    <t>MIMCPROA020000</t>
  </si>
  <si>
    <t>PRISIONERO OPRESOR ALLEN Ø 1/4" X 1/4" L60   -- POA1414L60 --</t>
  </si>
  <si>
    <t>MIMCPROA010000</t>
  </si>
  <si>
    <t>PRISIONERO OPRESOR ALLEN Ø 3/8" X 3/4" L60   -- POA3834L60 --</t>
  </si>
  <si>
    <t>MIMCPBCR010000</t>
  </si>
  <si>
    <t>PROBETA DE CRISTAL CAPACIDAD 250 ml   -- PRCR250 --</t>
  </si>
  <si>
    <t>MVLQPM00010000</t>
  </si>
  <si>
    <t>PROMOTOR FW-0014.40 -- FW001440</t>
  </si>
  <si>
    <t>MVLQPM11101400</t>
  </si>
  <si>
    <t>PROMOTOR INCOLORO AL 5% (FW-0016) -- FW-0016</t>
  </si>
  <si>
    <t>MIMCPTTM010101</t>
  </si>
  <si>
    <t>PROTECCON TERMICA B-10.2 MARCA SQUARE D PARA ARRANCADOR -- PRTM102SD --</t>
  </si>
  <si>
    <t>MIMCPTBQ000202</t>
  </si>
  <si>
    <t>PROTECTOR DE BOQUILLA  MARCA INFRA PREMIUM TIP DIP EN AEROSOL -- PROTBQ --</t>
  </si>
  <si>
    <t>MIIPPRAM000101</t>
  </si>
  <si>
    <t>PROTECTOR DE TELA ANTIMANCHAS PARA TAPICERIA (REPELENTE) PRESENTACION DE 1 LITRO MARCA STAY CLEAN - PRTAMT</t>
  </si>
  <si>
    <t>MVLPPR01010088</t>
  </si>
  <si>
    <t>PROTECTOR PARA ESQUINA FILO 28 mm  EN PLASTICO NEGRO - "TAPEQ28N"</t>
  </si>
  <si>
    <t>MVLAKA06060000</t>
  </si>
  <si>
    <t>PROYECTOR DELL 1850, CONSAR   - "PROYECTOR1850"</t>
  </si>
  <si>
    <t>MVLAKA060000S0</t>
  </si>
  <si>
    <t>PROYECTOR MODELO NECNPME401X, API - "PROYECTOR"</t>
  </si>
  <si>
    <t>MVLSPT01081501</t>
  </si>
  <si>
    <t>PTR CUADRADO 1" COLOR BLANCO PIEZA DE 6000 mm - "PTR1B"</t>
  </si>
  <si>
    <t>MVLSPT01080201</t>
  </si>
  <si>
    <t>PTR CUADRADO 1"" CALIBRE 14 PIEZA DE 6000 mm - "PTR141"</t>
  </si>
  <si>
    <t>MVLSPT01011501</t>
  </si>
  <si>
    <t>PTR CUADRADO 2" COLOR BLANCO PIEZA DE 6000 mm - "PTR2B"</t>
  </si>
  <si>
    <t>MVLSPT01012201</t>
  </si>
  <si>
    <t>PTR CUADRADO 2" COLOR GRIS PIEZA DE 6000 mm - "PTR2G"</t>
  </si>
  <si>
    <t>MVLSPT01161501</t>
  </si>
  <si>
    <t>PTR CUADRADO 3" COLOR BLANCO PIEZA DE 6000 mm - "PTR3B"</t>
  </si>
  <si>
    <t>MVLSPT011615ZZ</t>
  </si>
  <si>
    <t>PTR CUADRADO 3" COLOR BLANCO PIEZA DE 6000 mm (GENERADO POR RECORTE) - "PTR3BRE"</t>
  </si>
  <si>
    <t>MVLSPT01044501</t>
  </si>
  <si>
    <t>PTR CUADRADO DE 1 1/2" COLOR ROJO PIEZA DE 6000 mm - "PTR112R"</t>
  </si>
  <si>
    <t>MVLSPT01044401</t>
  </si>
  <si>
    <t>PTR CUADRADO DE 1 1/2" COLOR VERDE PIEZA DE 6000 mm - "PTR112V"</t>
  </si>
  <si>
    <t>MVLSPT01050201</t>
  </si>
  <si>
    <t>PTR CUADRADO DE 3/4" CALIBRE 14 PIEZA DE 6000 mm - "PTR34"</t>
  </si>
  <si>
    <t>MLESPT02030201</t>
  </si>
  <si>
    <t>PTR RECTANGULAR 2" X 1" CALIBRE 14 PIEZA DE 6000 mm - "PTR1412"</t>
  </si>
  <si>
    <t>MVLSPT02021501</t>
  </si>
  <si>
    <t>PTR RECTANGULAR 4" X 2" COLOR BLANCO PIEZA DE 6000 mm - "PTREC42B"</t>
  </si>
  <si>
    <t>MLEPPA00B84226</t>
  </si>
  <si>
    <t>PUERTA ACRILICO  DE 140 X 153 X 460 mm CON PERFORACION Ø 19 mm EN UN EXTREMO EN ACRILICO CRISTAL 6 mm</t>
  </si>
  <si>
    <t>MLEPPA00C44930</t>
  </si>
  <si>
    <t>PUERTA ACRILICO  DE 460 X 146 X 149 mm CON 2 PERFORACIONES Ø 19 mm EN ACRILICO CRISTAL 6 mm CANTOS PULIDOS -- NEXMCPAMM</t>
  </si>
  <si>
    <t>MLEPPA55B90028</t>
  </si>
  <si>
    <t>PUERTA ACRILICO ESCALONADO DE 415 X 142 X 175 mm  EN ACRILICO BLANCO Z2 3 mm</t>
  </si>
  <si>
    <t>MVLSPU02110049</t>
  </si>
  <si>
    <t>PULIDO REDONDO 1 1/2"  PIEZA DE 1.0 m EN COLD ROLLED - "TRE112PUCR"</t>
  </si>
  <si>
    <t>MVLSPU02040001</t>
  </si>
  <si>
    <t>PULIDO REDONDO 1/2""  PIEZA DE 6000 mm - ""TRE12PU"""</t>
  </si>
  <si>
    <t>MVLSPU020400ZZ</t>
  </si>
  <si>
    <t>PULIDO REDONDO 1/2""  PIEZA DE 6000 mm (GENERADO POR  RECORTE) - ""TRE12PURE"""</t>
  </si>
  <si>
    <t>MLESPU020300M1</t>
  </si>
  <si>
    <t>PULIDO REDONDO 1/4"  PIEZA DE 150 mm EN COLD ROLLED CON CUERDA INTERNA ESTANDAR (20 HILOS) EN UN EXTREMO - "BIO20CH-CRCH"</t>
  </si>
  <si>
    <t>MVLSPU02030037</t>
  </si>
  <si>
    <t>PULIDO REDONDO 1/4"  PIEZA DE 6000 mm (GENERADO POR RECORTE) - "TRE14PURE - "</t>
  </si>
  <si>
    <t>MLESPU020300M2</t>
  </si>
  <si>
    <t>PULIDO REDONDO 1/4""  PIEZA DE 1000 mm EN COLD ROLLED CON CUERDA INTERNA ESTANDAR (20 HILOS) EN EXTREMOS - ""BIO20CH-CR"""</t>
  </si>
  <si>
    <t>MVLSPU02030001</t>
  </si>
  <si>
    <t>PULIDO REDONDO 1/4""  PIEZA DE 6000 mm - ""TRE14PU"""</t>
  </si>
  <si>
    <t>MVLSPU02010001</t>
  </si>
  <si>
    <t>PULIDO REDONDO 3/16""  PIEZA DE 6000 mm - ""TRE316PU"""</t>
  </si>
  <si>
    <t>MVLSPU020200B7</t>
  </si>
  <si>
    <t>PULIDO REDONDO 3/8"  PIEZA DE 2004 mm EN COLD ROLLED CON CUERDA ESTANDAR (8 HILOS) EN EXTREMO - "SEREXTCEL22-CR"</t>
  </si>
  <si>
    <t>MVLSPU020200B8</t>
  </si>
  <si>
    <t>PULIDO REDONDO 3/8"  PIEZA DE 350 mm EN COLD ROLLED CON CUERDA ESTANDAR (8 HILOS) EN UN EXTREMO - "SEREXTCEL22-CRCH"</t>
  </si>
  <si>
    <t>MVLSPU020200F5</t>
  </si>
  <si>
    <t>PULIDO REDONDO 3/8"  PIEZA DE 374 mm CON 2 CORTES DE Ø 3 mm - "ADPYL-BAR"</t>
  </si>
  <si>
    <t>MLESPU020200P6</t>
  </si>
  <si>
    <t>PULIDO REDONDO 3/8"  PIEZA DE 510 X 81 mm  EN COLD ROLLED CON DOBLEZ A 90° Y CUERDA DE 1/4" EN AMBOS EXTREMOS SEGUN PLANO - "PCV12X29-BAR"</t>
  </si>
  <si>
    <t>MVLSPU02020001</t>
  </si>
  <si>
    <t>PULIDO REDONDO 3/8" PIEZA DE 6000 mm - RP38</t>
  </si>
  <si>
    <t>MLESPU02020019</t>
  </si>
  <si>
    <t>PULIDO REDONDO 3/8""  PIEZA DE 3660 mm EN ALUMINIO - ""REP38A"""</t>
  </si>
  <si>
    <t>MVLSPU02050001</t>
  </si>
  <si>
    <t>PULIDO REDONDO 5/16"  PIEZA DE 6000 mm - "TRE516PU6"</t>
  </si>
  <si>
    <t>MVLSPU020600S2</t>
  </si>
  <si>
    <t>PULIDO REDONDO 5/8"  PIEZA DE 6000 mm,  EN COLD ROLLED - "TRE58PUCR"</t>
  </si>
  <si>
    <t>MLESPU020600Ñ5</t>
  </si>
  <si>
    <t>PULIDO REDONDO 5/8"  PIEZA DE 66 mm CON 3 CORTES DE Ø 1/4" - "EXMSU-EJE"</t>
  </si>
  <si>
    <t>MVLSPU040200Ñ7</t>
  </si>
  <si>
    <t>PULIDO REDONDO INFERIOR 3/8"  PIEZA DE 360 mm EN COLD ROLLED CON REBAJE PERIMETRAL, MAQUINADO Y BARRENO SEGUN PLANO - "EXMSU-BAI"</t>
  </si>
  <si>
    <t>MVLSPU040200Ñ8</t>
  </si>
  <si>
    <t>PULIDO REDONDO INFERIOR 5/16"  PIEZA DE  880 mm EN COLD ROLLED CON REBAJE PERIMETRAL EN AMBOS EXTREMOS Y CUERDA DE 1/4" SEGUN PLANO - "EX2DOWA36-BAI"</t>
  </si>
  <si>
    <t>MVLSPU030200Ñ6</t>
  </si>
  <si>
    <t>PULIDO REDONDO SUPERIOR 3/8"  PIEZA DE 678 mm EN COLD ROLLED CON REBAJE PERIMETRAL, MAQUINADO Y BARRENO SEGUN PLANO - "EXMSU-BAS"</t>
  </si>
  <si>
    <t>MVLSPU030200Ñ9</t>
  </si>
  <si>
    <t>PULIDO REDONDO SUPERIOR 5/16"  PIEZA DE  866 mm EN COLD ROLLED CON REBAJE PERIMETRAL EN AMBOS EXTREMOS Y CUERDA DE 1/4" SEGUN PLANO - "EX2DOWA36-BAS"</t>
  </si>
  <si>
    <t>MIMCPDRD010101</t>
  </si>
  <si>
    <t>PULIDORA DE RUEDA DE 1/2" 115 VOLT ~ 6.3 AMPER MARCA MAKITA MODELO 6013BR -- PURD12MK --</t>
  </si>
  <si>
    <t>MIMCPDVV020200</t>
  </si>
  <si>
    <t>PULIDORA DE VELOCIDAD VARIABLE C-2500 MARCA AUSTROMEX  -- PUVVC2500A --</t>
  </si>
  <si>
    <t>MIMCPHHD000003</t>
  </si>
  <si>
    <t>PUNCH HEAD   CODIGO 3671 -- PUHD --</t>
  </si>
  <si>
    <t>MIMCPUAP000004</t>
  </si>
  <si>
    <t>PUNTA APEX HEXAGONAL   CODIGO AM-3MM -- PUHE3MM --</t>
  </si>
  <si>
    <t>MIMCPUAP000001</t>
  </si>
  <si>
    <t>PUNTA APEX HEXAGONAL   CODIGO AM-4MM -- PUHE4MM --</t>
  </si>
  <si>
    <t>MIMCPUAP000002</t>
  </si>
  <si>
    <t>PUNTA APEX HEXAGONAL   CODIGO AM-5MM -- PUHE5MM --</t>
  </si>
  <si>
    <t>MIIPPXHX000002</t>
  </si>
  <si>
    <t>PUNTA APEX HEXAGONAL   CODIGO AM-6MM -- PUA06 --</t>
  </si>
  <si>
    <t>MIMCPUAP000011</t>
  </si>
  <si>
    <t>PUNTA APEX HEXAGONAL   CODIGO AM-8MM -- PUHE8MM --</t>
  </si>
  <si>
    <t>MIMCPUAP060008</t>
  </si>
  <si>
    <t>PUNTA APEX HEXAGONAL 3/16"  CODIGO AM-06 -- PUHE316 --</t>
  </si>
  <si>
    <t>MIIPPXHM010001</t>
  </si>
  <si>
    <t>PUNTA APEX HEXAGONAL CON BUSCADOR Y ENTRADA MAGNETICA DE 1/4"  CODIGO M-490-4 -- PUAHBM14 --</t>
  </si>
  <si>
    <t>MIMCPUAP000005</t>
  </si>
  <si>
    <t>PUNTA APEX PHILLIPS   CODIGO 492-AX -- PUAP492AX --</t>
  </si>
  <si>
    <t>MIMCPUAP000006</t>
  </si>
  <si>
    <t>PUNTA APEX PHILLIPS   CODIGO 492-X -- PUAP492X --</t>
  </si>
  <si>
    <t>MIMCPUAP000007</t>
  </si>
  <si>
    <t>PUNTA APEX PHILLIPS   CODIGO 493 -- PUAP493 --</t>
  </si>
  <si>
    <t>MIMCPUPC040000</t>
  </si>
  <si>
    <t>PUNTA APEX PHILLIPS (CRUZ) S2 PZ1   -- PUCR --</t>
  </si>
  <si>
    <t>MIIPPUAP010000</t>
  </si>
  <si>
    <t>PUNTA APEX PHILLIPS 521 (CRUZ)   -- PUAP521C --</t>
  </si>
  <si>
    <t>MIIPPUAP020003</t>
  </si>
  <si>
    <t>PUNTA APEX PHILLIPS PH2 3 3/4"  CODIGO APK-PH-90 -- PUAP2334 --</t>
  </si>
  <si>
    <t>MIMCPUAP020003</t>
  </si>
  <si>
    <t>MIIPPXPB020000</t>
  </si>
  <si>
    <t>PUNTA APEX PLANA CON BUSCADOR Y ENTRADA DE Ø 3/8"   -- PUPL38B --</t>
  </si>
  <si>
    <t>MIIPPXPB570000</t>
  </si>
  <si>
    <t>PUNTA APEX PLANA CON BUSCADOR Y ENTRADA DE Ø 5/16"   -- PUPL --</t>
  </si>
  <si>
    <t>MIMCPUG6050000</t>
  </si>
  <si>
    <t>PUNTA GIRATORIA CON ANGULO DE PUNTO DE 60° CONO MORSE 4 V7-565-004 TEMPLADO Y RECTIFICADO  -- PG60C4V7 --</t>
  </si>
  <si>
    <t>MIMCPUIC020000</t>
  </si>
  <si>
    <t>PUNTA IRWIN  PHILLIPS (CRUZ) 2 PH   -- PUCR2 --</t>
  </si>
  <si>
    <t>MIMCPUIP030000</t>
  </si>
  <si>
    <t>PUNTA IRWIN PLANA DE 8-10   -- PUPL810 --</t>
  </si>
  <si>
    <t>MIMCPUMN070009</t>
  </si>
  <si>
    <t>PUNTA MONTADA TIPO B-52 Ø 3/8" GROSOR 3/4" VASTAGO 1/8" CLAVE 1224  EN FIBRA DE ALGODON Y OXIDO DE ALUMINIO -- PUMB52383418AOA --</t>
  </si>
  <si>
    <t>MIMCPUMN080010</t>
  </si>
  <si>
    <t>PUNTA MONTADA TIPO MT2 Ø 1" GROSOR 1 1/4" VASTAGO 1/4" CALAVE 2316  EN LIGA DE HULE -- PUMMT2111414LH --</t>
  </si>
  <si>
    <t>MIIPPS00010001</t>
  </si>
  <si>
    <t>PUNTA PARA SOLDAR  (CONTACT TIP LINCOLN KP 2744-035) 9 mm  (PAQUETE CON 10 PIEZAS) -- PN35LKP --</t>
  </si>
  <si>
    <t>MIIPPS00794400</t>
  </si>
  <si>
    <t>PUNTA PARA SOLDAR  (CONTACT TIP MEDIUM 035) MT STYLE P/N 996995  -- PN35 --</t>
  </si>
  <si>
    <t>MLEAPU02010000</t>
  </si>
  <si>
    <t>PUNTA TORX 15 X 25 mm   - "PNTX1525"</t>
  </si>
  <si>
    <t>MLEAPU02020000</t>
  </si>
  <si>
    <t>PUNTA TORX 20 X 25 mm   - "PNTX2025"</t>
  </si>
  <si>
    <t>MIIPPZ00110900</t>
  </si>
  <si>
    <t>PUNZON  ESTACION "A" REDONDO Ø 1/8"  -- PZRD18A --</t>
  </si>
  <si>
    <t>MIIPPZKN100800</t>
  </si>
  <si>
    <t>PUNZON ESPECIAL KNOCKOUT ESTACION "E" RECTANGULAR DE 84 X 45 mm  -- PZESKN8445E --</t>
  </si>
  <si>
    <t>MIIPPZLF010100</t>
  </si>
  <si>
    <t>PUNZON LANCE AND FORM ESTACION B (1- 1/4) PARA CALIBRE 18  -- PUELFB18 --</t>
  </si>
  <si>
    <t>MIIPPZLF050200</t>
  </si>
  <si>
    <t>PUNZON LANCE AND FORM ESTACION C PARA CALIBRE 14  -- PUELFC14 --</t>
  </si>
  <si>
    <t>MIIPPZOC070000</t>
  </si>
  <si>
    <t>PUNZON OVAL COMPLETO ESTACION B (1/4" X 1")   -- POCB141 --</t>
  </si>
  <si>
    <t>MIIPPZRC090000</t>
  </si>
  <si>
    <t>PUNZON REDONDO COMPLETO ESTACION A (1/4")   -- PRCA14 --</t>
  </si>
  <si>
    <t>MIIPPZRC080000</t>
  </si>
  <si>
    <t>PUNZON REDONDO COMPLETO ESTACION A (5/16")   -- PRCA516 --</t>
  </si>
  <si>
    <t>MIIPPZMT210703</t>
  </si>
  <si>
    <t>PUNZON Y MATRIZ DE 1" PARA UNITOOL 8M1 3/4" CALIBRE 14 -- PUM18M13414 --</t>
  </si>
  <si>
    <t>MIIPPZMT200703</t>
  </si>
  <si>
    <t>PUNZON Y MATRIZ DE 1/2" PARA UNITOOL 8M1 3/4" CALIBRE 14 -- PUM128M13414 --</t>
  </si>
  <si>
    <t>MIIPPZMT200704</t>
  </si>
  <si>
    <t>PUNZON Y MATRIZ DE 1/2" PARA UNITOOL 8M1 3/4" CALIBRE 20 -- PUM128M13420 --</t>
  </si>
  <si>
    <t>MIIPPZMT070603</t>
  </si>
  <si>
    <t>PUNZON Y MATRIZ DE 1/4" PARA PUNZOMEX 8F25 CALIBRE 14 -- PUM148F2514 --</t>
  </si>
  <si>
    <t>MIIPPZMT070703</t>
  </si>
  <si>
    <t>PUNZON Y MATRIZ DE 1/4" PARA UNITOOL 8M1 3/4" CALIBRE 14 -- PUM148M13414 --</t>
  </si>
  <si>
    <t>MIIPPZMT070704</t>
  </si>
  <si>
    <t>PUNZON Y MATRIZ DE 1/4" PARA UNITOOL 8M1 3/4" CALIBRE 20 -- PUM148M13420 --</t>
  </si>
  <si>
    <t>MIIPPZMT160703</t>
  </si>
  <si>
    <t>PUNZON Y MATRIZ DE 1/8" PARA UNITOOL 8M1 3/4" CALIBRE 14 -- PUM188M13414 --</t>
  </si>
  <si>
    <t>MIIPPZMT160704</t>
  </si>
  <si>
    <t>PUNZON Y MATRIZ DE 1/8" PARA UNITOOL 8M1 3/4" CALIBRE 20 -- PUM188M13420 --</t>
  </si>
  <si>
    <t>MIIPPZMT090703</t>
  </si>
  <si>
    <t>PUNZON Y MATRIZ DE 3/16" PARA UNITOOL 8M1 3/4" CALIBRE 14 -- PUM3168M13414 --</t>
  </si>
  <si>
    <t>MIIPPZMT090704</t>
  </si>
  <si>
    <t>PUNZON Y MATRIZ DE 3/16" PARA UNITOOL 8M1 3/4" CALIBRE 20 -- PUM3168M13420 --</t>
  </si>
  <si>
    <t>MIIPPZMT080603</t>
  </si>
  <si>
    <t>PUNZON Y MATRIZ DE 5/16" PARA PUNZOMEX 8F25 CALIBRE 14 -- PUM5168F2514 --</t>
  </si>
  <si>
    <t>MIIPPZMT080703</t>
  </si>
  <si>
    <t>PUNZON Y MATRIZ DE 5/16" PARA UNITOOL 8M1 3/4" CALIBRE 14 -- PUM5168M13414 --</t>
  </si>
  <si>
    <t>MIIPPZMT080704</t>
  </si>
  <si>
    <t>PUNZON Y MATRIZ DE 5/16" PARA UNITOOL 8M1 3/4" CALIBRE 20 -- PUM5168M13420 --</t>
  </si>
  <si>
    <t>MIIPPZMT130703</t>
  </si>
  <si>
    <t>PUNZON Y MATRIZ DE 5/32" PARA UNITOOL 8M1 3/4" CALIBRE 14 -- PUM5328M13414 --</t>
  </si>
  <si>
    <t>MIIPPZMT130704</t>
  </si>
  <si>
    <t>PUNZON Y MATRIZ DE 5/32" PARA UNITOOL 8M1 3/4" CALIBRE 20 -- PUM5328M13420 --</t>
  </si>
  <si>
    <t>MIIPPZMT120703</t>
  </si>
  <si>
    <t>PUNZON Y MATRIZ DE 5/8" PARA UNITOOL 8M1 3/4" CALIBRE 14 -- PUM588M13414 --</t>
  </si>
  <si>
    <t>MIIPPZMT120704</t>
  </si>
  <si>
    <t>PUNZON Y MATRIZ DE 5/8" PARA UNITOOL 8M1 3/4" CALIBRE 20 -- PUM588M13420 --</t>
  </si>
  <si>
    <t>MIIPPZMT150703</t>
  </si>
  <si>
    <t>PUNZON Y MATRIZ DE 7/16" PARA UNITOOL 8M1 3/4" CALIBRE 14 -- PUM7168M13414 --</t>
  </si>
  <si>
    <t>MIIPPZMT150704</t>
  </si>
  <si>
    <t>PUNZON Y MATRIZ DE 7/16" PARA UNITOOL 8M1 3/4" CALIBRE 20 -- PUM7168M13420 --</t>
  </si>
  <si>
    <t>MIIPPZMT140703</t>
  </si>
  <si>
    <t>PUNZON Y MATRIZ DE 7/8" PARA UNITOOL 8M1 3/4" CALIBRE 14 -- PUM788M13414 --</t>
  </si>
  <si>
    <t>MIIPPZMT140704</t>
  </si>
  <si>
    <t>PUNZON Y MATRIZ DE 7/8" PARA UNITOOL 8M1 3/4" CALIBRE 20 -- PUM788M13420 --</t>
  </si>
  <si>
    <t>MIIPPZMT180703</t>
  </si>
  <si>
    <t>PUNZON Y MATRIZ DE 9/32" PARA UNITOOL 8M1 3/4" CALIBRE 14 -- PUM9328M13414 --</t>
  </si>
  <si>
    <t>MIIPPZMT180704</t>
  </si>
  <si>
    <t>PUNZON Y MATRIZ DE 9/32" PARA UNITOOL 8M1 3/4" CALIBRE 20 -- PUM9328M13420 --</t>
  </si>
  <si>
    <t>MUESTRAL000015</t>
  </si>
  <si>
    <t>PUPITRE ESCOLAR ERGONOMICS MUESTRA JUDICATURA</t>
  </si>
  <si>
    <t>MVLRPV00170000</t>
  </si>
  <si>
    <t>PVC CALIBRE 14 -- PVC14</t>
  </si>
  <si>
    <t>E102</t>
  </si>
  <si>
    <t xml:space="preserve">TIPO DE MATERIAL GRIS (FINACIERO GRIS 9040) </t>
  </si>
  <si>
    <t>E104</t>
  </si>
  <si>
    <t xml:space="preserve">TIPO DE MATERIAL NOGAL(AVELLANA 7030/7 GRANITO E/BIZANTINO) </t>
  </si>
  <si>
    <t>E106</t>
  </si>
  <si>
    <t xml:space="preserve">TIPO DE MATERIAL ALDER (MW2060 3) </t>
  </si>
  <si>
    <t>E107</t>
  </si>
  <si>
    <t xml:space="preserve">TIPO DE MATERIAL MAPLE SOFT TOUCH LG </t>
  </si>
  <si>
    <t>E108</t>
  </si>
  <si>
    <t xml:space="preserve">TIPO DE MATERIAL LG HAUSYS DECOFOIL WAN2659 BLANCO 949 </t>
  </si>
  <si>
    <t>E110</t>
  </si>
  <si>
    <t xml:space="preserve">TIPO DE MATERIAL LG 47 ROJO RAE 1959 </t>
  </si>
  <si>
    <t>E112</t>
  </si>
  <si>
    <t xml:space="preserve">TIPO DE MATERIAL LG NUTREX ACAJOU MAHOGANY </t>
  </si>
  <si>
    <t>E114</t>
  </si>
  <si>
    <t xml:space="preserve">TIPO DE MATERIAL ARCE </t>
  </si>
  <si>
    <t>E115</t>
  </si>
  <si>
    <t xml:space="preserve">TIPO DE MATERIAL BLANCO ANTIGUO (ANTIQUE QHITE) (YEH3759 - NUTREX) </t>
  </si>
  <si>
    <t>E118</t>
  </si>
  <si>
    <t xml:space="preserve">TIPO DE MATERIAL LG HAUSYS  UQ603-R5 COIMBRA OSCURO </t>
  </si>
  <si>
    <t>E121</t>
  </si>
  <si>
    <t xml:space="preserve">TIPO DE MATERIAL LG NUTREX U330303 WENGUE </t>
  </si>
  <si>
    <t>E124</t>
  </si>
  <si>
    <t xml:space="preserve">TIPO DE MATERIAL LG NUTREX U050103 SELECT CHERRY </t>
  </si>
  <si>
    <t>E126</t>
  </si>
  <si>
    <t xml:space="preserve">TIPO DE MATERIAL LG NUTREX KD NEGRO 95196 </t>
  </si>
  <si>
    <t>E127</t>
  </si>
  <si>
    <t xml:space="preserve">TIPO DE MATERIAL LG TECA NATURE NS601-Z0 </t>
  </si>
  <si>
    <t>E128</t>
  </si>
  <si>
    <t xml:space="preserve">TIPO DE MATERIAL LG NUTREX KACF159 GRIS </t>
  </si>
  <si>
    <t>E130</t>
  </si>
  <si>
    <t xml:space="preserve">TIPO DE MATERIAL RENOLIT COVAREN TERESINA PA CODIGO 45772 </t>
  </si>
  <si>
    <t>E132</t>
  </si>
  <si>
    <t xml:space="preserve">TIPO DE MATERIAL RENOLIT COVAREN TIEPOLO PB 45769 </t>
  </si>
  <si>
    <t>E133</t>
  </si>
  <si>
    <t xml:space="preserve">TIPO DE MATERIAL RENOLIT COVAREN FERRARA OAK SC 3215 001 - 050 </t>
  </si>
  <si>
    <t>E134</t>
  </si>
  <si>
    <t xml:space="preserve">TIPO DE MATERIAL RENOLIT COVAREN SAMBESI PA 46073 </t>
  </si>
  <si>
    <t>E135</t>
  </si>
  <si>
    <t xml:space="preserve">TIPO DE MATERIAL LG CHOCOLATE CHERRY MM90903 </t>
  </si>
  <si>
    <t>E141</t>
  </si>
  <si>
    <t xml:space="preserve">TIPO DE MATERIAL LG NOGAL WOOD LOOK FZJ05R8B </t>
  </si>
  <si>
    <t>E142</t>
  </si>
  <si>
    <t xml:space="preserve">TIPO DE MATERIAL RENOLIT COVAREN AMATI PD 44588 </t>
  </si>
  <si>
    <t>E143</t>
  </si>
  <si>
    <t xml:space="preserve">TIPO DE MATERIAL RENOLIT COVAREN SAKURA PA 443284 </t>
  </si>
  <si>
    <t>E145</t>
  </si>
  <si>
    <t xml:space="preserve">TIPO DE MATERIAL LG HAYWARD CHERRY MG27703 </t>
  </si>
  <si>
    <t>E146</t>
  </si>
  <si>
    <t xml:space="preserve">TIPO DE MATERIAL LG LANDSDOWNE CHERRY U9704R1 </t>
  </si>
  <si>
    <t>E147</t>
  </si>
  <si>
    <t xml:space="preserve">TIPO DE MATERIAL RENOLIT COVAREN ARUNDEL PA 44586 </t>
  </si>
  <si>
    <t>E148</t>
  </si>
  <si>
    <t xml:space="preserve">TIPO DE MATERIAL LG OLMO WOOD LOOK FZJ03R8B </t>
  </si>
  <si>
    <t>E149</t>
  </si>
  <si>
    <t xml:space="preserve">TIPO DE MATERIAL LG AMBER MAPLE U150103 </t>
  </si>
  <si>
    <t>E150</t>
  </si>
  <si>
    <t xml:space="preserve">TIPO DE MATERIAL RENOLIT COVAREN ALULINE BRUSHED 9559 - 225 </t>
  </si>
  <si>
    <t>E151</t>
  </si>
  <si>
    <t xml:space="preserve">TIPO DE MATERIAL LG FROSTY WHITE WAM7559 </t>
  </si>
  <si>
    <t>E152</t>
  </si>
  <si>
    <t xml:space="preserve">TIPO DE MATERIAL RENOLIT OFF WHITE </t>
  </si>
  <si>
    <t>E154</t>
  </si>
  <si>
    <t xml:space="preserve">TIPO DE MATERIAL LG WHITE WAM35PG </t>
  </si>
  <si>
    <t>E702</t>
  </si>
  <si>
    <t>E703</t>
  </si>
  <si>
    <t xml:space="preserve">TIPO DE MATERIAL CHERRY </t>
  </si>
  <si>
    <t>E705</t>
  </si>
  <si>
    <t xml:space="preserve">TIPO DE MATERIAL NAVAJO CHERRY </t>
  </si>
  <si>
    <t>E706</t>
  </si>
  <si>
    <t xml:space="preserve">TIPO DE MATERIAL MAHOGANY </t>
  </si>
  <si>
    <t>E707</t>
  </si>
  <si>
    <t xml:space="preserve">TIPO DE MATERIAL OAK </t>
  </si>
  <si>
    <t>E708</t>
  </si>
  <si>
    <t xml:space="preserve">TIPO DE MATERIAL ENGLISH OAK </t>
  </si>
  <si>
    <t>E711</t>
  </si>
  <si>
    <t xml:space="preserve">TIPO DE MATERIAL DARK WALNUT </t>
  </si>
  <si>
    <t>E712</t>
  </si>
  <si>
    <t>E713</t>
  </si>
  <si>
    <t xml:space="preserve">TIPO DE MATERIAL ANTRACITE OAK </t>
  </si>
  <si>
    <t>E719</t>
  </si>
  <si>
    <t xml:space="preserve">TIPO DE MATERIAL GREY </t>
  </si>
  <si>
    <t>E721</t>
  </si>
  <si>
    <t xml:space="preserve">TIPO DE MATERIAL BLACK </t>
  </si>
  <si>
    <t>E722</t>
  </si>
  <si>
    <t xml:space="preserve">TIPO DE MATERIAL SILVER </t>
  </si>
  <si>
    <t>E742</t>
  </si>
  <si>
    <t xml:space="preserve">TIPO DE MATERIAL BEECH </t>
  </si>
  <si>
    <t>E744</t>
  </si>
  <si>
    <t xml:space="preserve">TIPO DE MATERIAL FROSTY WHITE </t>
  </si>
  <si>
    <t>E759</t>
  </si>
  <si>
    <t xml:space="preserve">TIPO DE MATERIAL EUROWENGUE RIGA </t>
  </si>
  <si>
    <t>E760</t>
  </si>
  <si>
    <t xml:space="preserve">TIPO DE MATERIAL MAPLE NEW </t>
  </si>
  <si>
    <t>U1041</t>
  </si>
  <si>
    <t xml:space="preserve">ACABADO TERMOFORMADO RENOLIT ALKOREN MARGUERITA WHITE </t>
  </si>
  <si>
    <t>U1061</t>
  </si>
  <si>
    <t xml:space="preserve">ACABADO TERMOFORMADO WHITE ON OAK </t>
  </si>
  <si>
    <t>U1065</t>
  </si>
  <si>
    <t xml:space="preserve">ACABADO TERMOFORMADO BLACK ULTRA MATT </t>
  </si>
  <si>
    <t>U1066</t>
  </si>
  <si>
    <t xml:space="preserve">ACABADO TERMOFORMADO WHITE ULTRA MATT </t>
  </si>
  <si>
    <t>U1069</t>
  </si>
  <si>
    <t xml:space="preserve">ACABADO TERMOFORMADO ELM </t>
  </si>
  <si>
    <t>U1076</t>
  </si>
  <si>
    <t xml:space="preserve">ACABADO TERMOFORMADO CLASSIC3D ORCHID NERA SM PROTECTIVE FILM </t>
  </si>
  <si>
    <t>U108</t>
  </si>
  <si>
    <t xml:space="preserve">ACABADO TERMOFORMADO BLANCO BRILLANTE </t>
  </si>
  <si>
    <t>U112</t>
  </si>
  <si>
    <t xml:space="preserve">ACABADO TERMOFORMADO NUTREX U080103 AKAJOU MAHOGANY </t>
  </si>
  <si>
    <t>U150</t>
  </si>
  <si>
    <t xml:space="preserve">ACABADO TERMOFORMADO COVAREN ALULINE BRUSHED RENOLIT </t>
  </si>
  <si>
    <t>U151</t>
  </si>
  <si>
    <t xml:space="preserve">ACABADO TERMOFORMADO FROSTY WHITE </t>
  </si>
  <si>
    <t>U707</t>
  </si>
  <si>
    <t xml:space="preserve">ACABADO TERMOFORMADO OAK </t>
  </si>
  <si>
    <t>U712</t>
  </si>
  <si>
    <t xml:space="preserve">ACABADO TERMOFORMADO WENGUE </t>
  </si>
  <si>
    <t>U721</t>
  </si>
  <si>
    <t xml:space="preserve">ACABADO TERMOFORMADO BLACK </t>
  </si>
  <si>
    <t>U742</t>
  </si>
  <si>
    <t xml:space="preserve">ACABADO TERMOFORMADO BEECH </t>
  </si>
  <si>
    <t>U744</t>
  </si>
  <si>
    <t>U760</t>
  </si>
  <si>
    <t xml:space="preserve">ACABADO TERMOFORMADO MAPLE NEW </t>
  </si>
  <si>
    <t>U762</t>
  </si>
  <si>
    <t xml:space="preserve">ACABADO TERMOFORMADO SERENITY </t>
  </si>
  <si>
    <t>U763</t>
  </si>
  <si>
    <t xml:space="preserve">ACABADO TERMOFORMADO AQUA </t>
  </si>
  <si>
    <t>U764</t>
  </si>
  <si>
    <t xml:space="preserve">ACABADO TERMOFORMADO ASH LIGHT TX </t>
  </si>
  <si>
    <t>U811</t>
  </si>
  <si>
    <t xml:space="preserve">ACABADO TERMOFORMADO CHESTNUT </t>
  </si>
  <si>
    <t>U812</t>
  </si>
  <si>
    <t xml:space="preserve">ACABADO TERMOFORMADO LIGTH CHERRY </t>
  </si>
  <si>
    <t>U813</t>
  </si>
  <si>
    <t xml:space="preserve">ACABADO TERMOFORMADO BLACK ON OAK </t>
  </si>
  <si>
    <t>U814</t>
  </si>
  <si>
    <t xml:space="preserve">ACABADO TERMOFORMADO GREY ULTRA MATT </t>
  </si>
  <si>
    <t>U815</t>
  </si>
  <si>
    <t xml:space="preserve">ACABADO TERMOFORMADO DARK WLANUT II </t>
  </si>
  <si>
    <t>U816</t>
  </si>
  <si>
    <t xml:space="preserve">ACABADO TERMOFORMADO WALNUT II </t>
  </si>
  <si>
    <t>U817</t>
  </si>
  <si>
    <t xml:space="preserve">ACABADO TERMOFORMADO ENGLISH OAK II </t>
  </si>
  <si>
    <t>U818</t>
  </si>
  <si>
    <t xml:space="preserve">ACABADO TERMOFORMADO CHERRY II </t>
  </si>
  <si>
    <t>U819</t>
  </si>
  <si>
    <t xml:space="preserve">ACABADO TERMOFORMADO MAPLE II </t>
  </si>
  <si>
    <t>MLERPV00170033</t>
  </si>
  <si>
    <t>PVC CALIBRE 14 COLOR COVAREN PORTUNA 2 MARCA RENOLIT -- PVC142POR</t>
  </si>
  <si>
    <t>MABRPV01170000</t>
  </si>
  <si>
    <t>PVC CALIBRE 14 COLOR NEGRO MARCA LG -- PVC14N</t>
  </si>
  <si>
    <t>MVLAIS03000000</t>
  </si>
  <si>
    <t>PZA KEKU AS P/ TORN SISTEMA, HAFELE CODIGO 262.50.359    - "S26250359"</t>
  </si>
  <si>
    <t>MVLAIS02000000</t>
  </si>
  <si>
    <t>PZA KEKU AS P/ TORN SISTEMA, HAFELE CODIGO 262.50.368    - "S26250368"</t>
  </si>
  <si>
    <t>MIMCRDBR000101</t>
  </si>
  <si>
    <t>RADIO CON BATERIA RECARGABLE  MARCA MOTOROLA MODELO MR350R (EN JUEGO) -- RCBRMR350R --</t>
  </si>
  <si>
    <t>MIMCRF00000001</t>
  </si>
  <si>
    <t>RAFIA    EN ROLLO -- GI10673 --</t>
  </si>
  <si>
    <t>MIMCRR00010203</t>
  </si>
  <si>
    <t>RAUTER  3 HP 1/2 - 1/4 115 VCA, 50-60 Hz, 2200 RPM MARCA MAKITA MODELO 3612 -- GI11323 --</t>
  </si>
  <si>
    <t>MLEPRV00D15000</t>
  </si>
  <si>
    <t>RECORTE DE VINIL  ANCHO 40 mm EN ROLLO DE 100 m COLOR AZUL CLARO PANTONE 2995</t>
  </si>
  <si>
    <t>MLEPRV00C81200</t>
  </si>
  <si>
    <t>RECORTE DE VINIL  DE 1500 X 15 mm COLOR AZUL OSCURO PANTONE 2935</t>
  </si>
  <si>
    <t>MLEPRV00C95000</t>
  </si>
  <si>
    <t>RECORTE DE VINIL  DE 1500 X 48 mm COLOR AZUL CLARO PANTONE 2995</t>
  </si>
  <si>
    <t>MLEPRV00F50022</t>
  </si>
  <si>
    <t>RECORTE DE VINIL  DE 320 X 83 mm  COLOR AZUL TELCEL</t>
  </si>
  <si>
    <t>MLEPRV000700E5</t>
  </si>
  <si>
    <t>RECORTE DE VINIL  DE 425 X 100 mm  COLOR AZUL CON LOGOTIPO TELCEL - "TEVTSU-LOBL"</t>
  </si>
  <si>
    <t>MLEPRV000700E4</t>
  </si>
  <si>
    <t>RECORTE DE VINIL  DE 425 X 100 mm  COLOR BLANCO CON LOGOTIPO TELCEL - "TEVTSU-LOBF"</t>
  </si>
  <si>
    <t>MLEPRV000600E5</t>
  </si>
  <si>
    <t>RECORTE DE VINIL  DE 455 X 100 mm  COLOR AZUL CON LOGOTIPO TELCEL - "TEVHSU-LOA"</t>
  </si>
  <si>
    <t>MLEPRV000600E4</t>
  </si>
  <si>
    <t>RECORTE DE VINIL  DE 455 X 100 mm  COLOR BLANCO CON LOGOTIPO TELCEL - "TEVHSU-LOB"</t>
  </si>
  <si>
    <t>MLEPRV000800E4</t>
  </si>
  <si>
    <t>RECORTE DE VINIL  DE 695 X 152 mm  COLOR BLANCO CON LOGOTIPO TELCEL - "TEVHSU-LOB2"</t>
  </si>
  <si>
    <t>MCIPRV02040009</t>
  </si>
  <si>
    <t>RECORTE DE VINIL AUTOADHERIBLE DE 2400 X 950 mm COLOR BLANCO -- CIESREPPAB</t>
  </si>
  <si>
    <t>MPPPRV02050088</t>
  </si>
  <si>
    <t>RECORTE DE VINIL AUTOADHERIBLE DE 880 X 400 mm COLOR ROJO PANTONE 1795 C -- PPVGVI3</t>
  </si>
  <si>
    <t>MLEPRV030500D5</t>
  </si>
  <si>
    <t>RECORTE DE VINIL BLANCO DE 140 X 100 mm  HIDALGO CRECE CONTIGO - "RVH140100"</t>
  </si>
  <si>
    <t>MLEPIM180900G4</t>
  </si>
  <si>
    <t>RECORTE DE VINIL DE 856 X 188 mm  COLOR AZUL CON LOGOTIPO TELCEL  - "TELVIH-LOAC8"</t>
  </si>
  <si>
    <t>MLEPRV52A80009</t>
  </si>
  <si>
    <t>RECORTE DE VINIL PARA CENEFA DE 3000 X 30 mm  COLOR BLANCO</t>
  </si>
  <si>
    <t>MLEPRV32650500</t>
  </si>
  <si>
    <t>RECORTE DE VINIL PARA CRISTAL DE 150 X 1856 mm COLOR NEGRO  - ""REVC1856N"""</t>
  </si>
  <si>
    <t>MLEPRV32660500</t>
  </si>
  <si>
    <t>RECORTE DE VINIL PARA CRISTAL DE 150 X 2345 mm COLOR NEGRO  - ""REVC2345N"""</t>
  </si>
  <si>
    <t>MLEPRV01020062</t>
  </si>
  <si>
    <t>RECORTE DE VINIL TIPO CODIGO DE BARRAS DE 1197 X 820 mm  COLOR ESMERILADO - "V4168ECB"</t>
  </si>
  <si>
    <t>MLEPRV01010062</t>
  </si>
  <si>
    <t>RECORTE DE VINIL TIPO CODIGO DE BARRAS DE 800 X 820 mm  COLOR ESMERILADO - "VP38ECB"</t>
  </si>
  <si>
    <t>MLEPRA00C24312</t>
  </si>
  <si>
    <t>RECTANGULO DE ACRILICO  480 X 150 mm CON 4 BARRENOS Ø 1/4" EN EXTREMOS EN ACRILICO BLANCO LECHOSO 3 mm</t>
  </si>
  <si>
    <t>MLEPRA00C24311</t>
  </si>
  <si>
    <t>RECTANGULO DE ACRILICO  480 X 150 mm CON 4 BARRENOS Ø 1/4" EN EXTREMOS EN ACRILICO CRISTAL 3 mm</t>
  </si>
  <si>
    <t>MLEPRA00B64312</t>
  </si>
  <si>
    <t>RECTANGULO DE ACRILICO  DE 440 X 140 mm CON 4 BARRENOS Ø 1/4" EN EXTREMOS EN ACRILICO BLANCO LECHOSO 3 mm</t>
  </si>
  <si>
    <t>MLEPRA00B64311</t>
  </si>
  <si>
    <t>RECTANGULO DE ACRILICO  DE 440 X 140 mm CON 4 BARRENOS Ø 1/4" EN EXTREMOS EN ACRILICO CRISTAL 3 mm</t>
  </si>
  <si>
    <t>MTLPRA00J61720</t>
  </si>
  <si>
    <t>RECTANGULO DE ACRILICO  DE 800 X 240 mm ESPESOR 6 mm EN ACRILICO TRASLUCIDO Z2</t>
  </si>
  <si>
    <t>MIMCRCVV020102</t>
  </si>
  <si>
    <t>RECTIFICADOR VELOCIDAD VARIABLE DE 1/4" MARCA BOSCH MODELO GGS-28LCE CODIGO 0 601 221 1G0-- RE14VV1215 --</t>
  </si>
  <si>
    <t>MLERMA08136253</t>
  </si>
  <si>
    <t>RED PERIMETRAL DE NYLON 1850 X 500 mm CALIBRE 18 TEÑIDO CON PROTECCION U.V. TEJIDO A CUADRO DE 1" X LADO (2.5 CMS) EN NEGRO, CON LONA COSIDA Y/O PEGADA EN NEGRO, OJILLOS LATONADOS DE DIAMETRO INTERNO DE  5/16  REMACHADOS SEGUN PLANO - "ZENAN6E-M1"</t>
  </si>
  <si>
    <t>MLERMA08126253</t>
  </si>
  <si>
    <t>RED PERIMETRAL DE NYLON 1850 X 900 mm CALIBRE 18 TEÑIDO CON PROTECCION U.V. TEJIDO A CUADRO DE 1" X LADO (2.5 CMS) EN NEGRO, CON LONA COSIDA Y/O PEGADA EN NEGRO, OJILLOS LATONADOS DE DIAMETRO INTERNO DE  5/16  REMACHADOS SEGUN PLANO - "ZENAN6E-M2"</t>
  </si>
  <si>
    <t>MLERMA08116200</t>
  </si>
  <si>
    <t>RED PERIMETRAL DE NYLON DE 1" CALIBRE 18  - "REPNAY118"</t>
  </si>
  <si>
    <t>MLERMA08156257</t>
  </si>
  <si>
    <t>RED PERIMETRAL DE NYLON DE 1700 mm CALIBRE 18 ALTO (54 CUADROS) CALIBRE 18 TEÑIDO CON PROTECCION U.V. TEJIDO A CUADRO DE 1" X LADO (2.5 CMS) EN NEGRO - "REPNAY1718C1"</t>
  </si>
  <si>
    <t>MIMCRDAS010101</t>
  </si>
  <si>
    <t>REDCUTOR ASTRIADO DE 30 A 5/8 MARCA STEHLE CLAVE R305/8 -- RA3058S --</t>
  </si>
  <si>
    <t>MVLAL100000000</t>
  </si>
  <si>
    <t>REDONDO  DE  ø  1/4"  X  6000 mm EN ACERO INOXIDABLE TIPO 304</t>
  </si>
  <si>
    <t>MIMCECBS040100</t>
  </si>
  <si>
    <t>REDUCCION BUSHING DE Ø 1 1/4" A 1" GALVANIZADO  -- RB114-1G --</t>
  </si>
  <si>
    <t>MIMCRCBS050100</t>
  </si>
  <si>
    <t>REDUCCION BUSHING DE Ø 1 1/4" A 1/2" GALVANIZADO  -- RB114-12G --</t>
  </si>
  <si>
    <t>MIMCRCBS120100</t>
  </si>
  <si>
    <t>REDUCCION BUSHING DE Ø 1 1/4" A 3/4" GALVANIZADO  -- RB114-34G --</t>
  </si>
  <si>
    <t>MIMCRCBS110100</t>
  </si>
  <si>
    <t>REDUCCION BUSHING DE Ø 1" A 1/2" COBRE  -- RB1-12G --</t>
  </si>
  <si>
    <t>MIMCRCBS010200</t>
  </si>
  <si>
    <t>REDUCCION BUSHING DE Ø 1" A 3/4" COBRE  -- RB1-34CU --</t>
  </si>
  <si>
    <t>MIMCRCBS010100</t>
  </si>
  <si>
    <t>REDUCCION BUSHING DE Ø 1" A 3/4" COBRE  -- RB1-34G --</t>
  </si>
  <si>
    <t>MIMCRCBS020100</t>
  </si>
  <si>
    <t>REDUCCION BUSHING DE Ø 1/2" A 1/4" GALVANIZADO  -- RB12-14G --</t>
  </si>
  <si>
    <t>MIMCRCBS040100</t>
  </si>
  <si>
    <t>REDUCCION BUSHING DE Ø 1/2" A 3/8" GALVANIZADO  -- RB12-38G --</t>
  </si>
  <si>
    <t>MIMCRCBS030100</t>
  </si>
  <si>
    <t>REDUCCION BUSHING DE Ø 3/4" A 1/2" GALVANIZADO  -- RB34-12G --</t>
  </si>
  <si>
    <t>MIMCRDCH020002</t>
  </si>
  <si>
    <t>REDUCCION DE CHAROLA DE 12" A 9" CATALOGO MRR 1209 -RDCH1209-</t>
  </si>
  <si>
    <t>MIMCRDCH010001</t>
  </si>
  <si>
    <t>REDUCCION DE CHAROLA DE 18" A 12" CATALOGO MRR 1812 -RDCH1812-</t>
  </si>
  <si>
    <t>MIMCRDCH030003</t>
  </si>
  <si>
    <t>REDUCCION DE CHAROLA DE 9" A 6" CATALOGO MRR 0906 -RDCH0906-</t>
  </si>
  <si>
    <t>MIMCREAR160000</t>
  </si>
  <si>
    <t>REFACCION AGUJA R G 134-35 RD 120   -- REFAGG13435 --</t>
  </si>
  <si>
    <t>MIMCRFBB000098</t>
  </si>
  <si>
    <t>REFACCION BALL BEARING   No. DE PARTE 74058967 -- REPGBB8967 --</t>
  </si>
  <si>
    <t>MIMCREBS000073</t>
  </si>
  <si>
    <t>REFACCION BALL SEAT   No DE PARTE 137910-1TT0 -- REBS1379 --</t>
  </si>
  <si>
    <t>MIMCRFPL000079</t>
  </si>
  <si>
    <t>REFACCION BASE DE GOMA PORTALIJA   No DE PARTE 151284-00 -- REBSPL15 --</t>
  </si>
  <si>
    <t>MIMCREBP110000</t>
  </si>
  <si>
    <t>REFACCION BASE DE PIE T 35 CWB   -- REFBPT35 --</t>
  </si>
  <si>
    <t>MIMCRFBP080641</t>
  </si>
  <si>
    <t>REFACCION BLADE PLATE No. CA145709 MARCA CHICAGO PNEUMATIC SERIE CP789R (JUEGO DE 5 PIEZAS) CA145709 -- REBPTNCP789R --</t>
  </si>
  <si>
    <t>MIMCREBB150000</t>
  </si>
  <si>
    <t>REFACCION BOBINA BC-DB1 601T   -- REFBOBCDB1 --</t>
  </si>
  <si>
    <t>MIMCRFBA270058</t>
  </si>
  <si>
    <t>REFACCION BOQUILLADE ABANICO PGI  No DE PARTE 107187 -- REBAPG1071 --</t>
  </si>
  <si>
    <t>MIMCRFBP000136</t>
  </si>
  <si>
    <t>REFACCION BOTON PULSADOR PARA AMOLADORA ANGULAR GWS 7-115  MARCA BOSCH No. REFERENCIA 1607 000 253No. DESPIECE 870 -- REBPAM7115 --</t>
  </si>
  <si>
    <t>MIMCRFBG240900</t>
  </si>
  <si>
    <t>REFACCION BOTONERA CON GABINETE TAMAÑO NEMA M-1 SERIE A, 3 FASES RANGO MAX HP 7 1/2 VOLT 200/230 MARCA SQUARE D  -- RFBGA3712 --</t>
  </si>
  <si>
    <t>MIIPRFCM000000</t>
  </si>
  <si>
    <t>REFACCION CABEZAL COLUMPIO PARA CARETA MARCA ESAB No pRODUCTO 07 00000243    -- RECBCCA --</t>
  </si>
  <si>
    <t>MIIPRFCC000000</t>
  </si>
  <si>
    <t>REFACCION CABEZAL DE CARETA ESMERIL UNIVERSAL    -- RECBCEU --</t>
  </si>
  <si>
    <t>MIIPRFCG300075</t>
  </si>
  <si>
    <t>REFACCION CAJA DE ENGRANAJE PARA ATORNILLADOR ANGULAR 3.601 660 UG1 No. DE REFERENCIA 2 609 199 143 -- RECJNG143 --</t>
  </si>
  <si>
    <t>MIIPRFCG330080</t>
  </si>
  <si>
    <t>REFACCION CAJA DE ENGRANAJE PARA ATORNILLADOR PEF. ACU. 3601J183G0 GRS 18-2  No. DE REFERENCIA 2 609 110 493 -- RECJNG493 --</t>
  </si>
  <si>
    <t>MIMCRFCB350090</t>
  </si>
  <si>
    <t>REFACCION CARBON BRUSH CB-430 SET DE 2 PIEZAS  No DE PARTE 191971-3 -- RECB43019 --</t>
  </si>
  <si>
    <t>MIMCRFCI260057</t>
  </si>
  <si>
    <t>REFACCION CLINDRO 1261.25.360.AL  No DE PARTE 242DA1783 -- RFCI1261 --</t>
  </si>
  <si>
    <t>MIMCRFCT000072</t>
  </si>
  <si>
    <t>REFACCION CLUTCH CARRIER   No DE PARTE 137912-1TT0 -- RECLCRR1379 --</t>
  </si>
  <si>
    <t>MIMCRFCS000035</t>
  </si>
  <si>
    <t>REFACCION COJINETE SINTERIZADO   No. REFERENCIA 40-2600301066 MARCA BOSCH-- RECS1066 --</t>
  </si>
  <si>
    <t>MIMCRFCL220051</t>
  </si>
  <si>
    <t>REFACCION COLTELLO R=1.5  No DE PARTE N3402N0055 -- RECT15N3402 --</t>
  </si>
  <si>
    <t>MIMCRFCL200048</t>
  </si>
  <si>
    <t>REFACCION COLTELLO R=1.5 R=2 AN  No DE PARTE N3402N0164 -- RECT152AN --</t>
  </si>
  <si>
    <t>MIMCRFCL190047</t>
  </si>
  <si>
    <t>REFACCION COLTELLO R=1.5 R=2 OR  No DE PARTE N3402N0163 -- RECT152OR --</t>
  </si>
  <si>
    <t>MIMCRFCL210049</t>
  </si>
  <si>
    <t>REFACCION COLTELLO R=2  No DE PARTE E3401E0201 -- RECT2E3401 --</t>
  </si>
  <si>
    <t>MIMCRFCL210050</t>
  </si>
  <si>
    <t>REFACCION COLTELLO R=2  No DE PARTE N3402N0054 -- RECT2N3402 --</t>
  </si>
  <si>
    <t>MIMCRFDR000066</t>
  </si>
  <si>
    <t>REFACCION DETENT RUBBER   No. REFERENCIA 137719-1AA0 -- REDR1177 --</t>
  </si>
  <si>
    <t>MIMCRFDP341381</t>
  </si>
  <si>
    <t>REFACCION DRIVER PISTON PARA ENGRAPADORA NEUMATICA  MARCA SENCO MODELO SFW10 No DE PARTE EA0036 -- REDPENSFW10 --</t>
  </si>
  <si>
    <t>MIMCRFDC010000</t>
  </si>
  <si>
    <t>REFACCION DUST COVER S03-16865-0,15309   -- DUCOS03 --</t>
  </si>
  <si>
    <t>MIMCRFEE000090</t>
  </si>
  <si>
    <t>REFACCION ELECTRODE ASSEMBLE ENCORE FLAT SPRAY   No DE PARTE 1604824 -- RFPP008 --</t>
  </si>
  <si>
    <t>MIMCRFEA020002</t>
  </si>
  <si>
    <t>REFACCION ELECTRODE ASSEMBLE HANDGUN Ø 0.0094"  PACKAGED No DE PARTE 1083137 -- RFPP002 --</t>
  </si>
  <si>
    <t>MIMCRFES000003</t>
  </si>
  <si>
    <t>REFACCION ELECTRODE SPRING CONTACT   PACKAGED No. DE PARTE 1085023 -- RFPP003 --</t>
  </si>
  <si>
    <t>MIMCRFEP270059</t>
  </si>
  <si>
    <t>REFACCION ELECTRODO PLANO PGI  No DE PARTE 116063 -- REEPPG1160 --</t>
  </si>
  <si>
    <t>MIMCRFEV291061</t>
  </si>
  <si>
    <t>REFACCION ELECTROVALVULA (E 1-2-3) MARCA HAGE WG 3-2 CON VALVULA DE RETEN -- REEV32VR --</t>
  </si>
  <si>
    <t>MIMCRFEM000006</t>
  </si>
  <si>
    <t>REFACCION EMPAQUE PARA CLAVADORA PORTER CABLE COIL 350  PARA PISTOLA DE PINTURA -- EMPP --</t>
  </si>
  <si>
    <t>MIMCRFEN000855</t>
  </si>
  <si>
    <t>REFACCION ENCODER  MARCA HONTKO MODELO 9312A -- REENH9312A --</t>
  </si>
  <si>
    <t>MIMCRFEN010080</t>
  </si>
  <si>
    <t>REFACCION ENCODER 28-28 KW 7.98/1000  NO DE PARTE 2211A0106 -- REEN2828W --</t>
  </si>
  <si>
    <t>MIMCRFFC070041</t>
  </si>
  <si>
    <t>REFACCION FABRICACION DE CORONA DE 27 DIENTES  EN BRONCE (PARA CORTE DE TUBO) -- GI10840 --</t>
  </si>
  <si>
    <t>MIMCRFFN000096</t>
  </si>
  <si>
    <t>REFACCION FINE U NUT   No. DE PARTE 74314706 -- REPGFN4706 --</t>
  </si>
  <si>
    <t>MIMCRFFT000076</t>
  </si>
  <si>
    <t>REFACCION FOOT PARA LIJADORA   No. DE PARTE 144988-044 -- RFFT044 --</t>
  </si>
  <si>
    <t>MIMCRFFD180046</t>
  </si>
  <si>
    <t>REFACCION FRESA A DISCO D=140 Z=36  No. DE PARTE N3401N0503 -- REFD14036 --</t>
  </si>
  <si>
    <t>MIMCRFGD000007</t>
  </si>
  <si>
    <t>REFACCION GASKET DYNABRADE   No. REFERENCIA S03-19333-0 01548 -- REFGDYS03 --</t>
  </si>
  <si>
    <t>MIMCRFGD340092</t>
  </si>
  <si>
    <t>REFACCION GASKET U-CHANEL   No. DE PARTE 104181 -- REGSUC104181 --</t>
  </si>
  <si>
    <t>MIMCRFGS000088</t>
  </si>
  <si>
    <t>REFACCION GEAR ASSY   No. REFERENCIA 125160-8 -- REGEA125 --</t>
  </si>
  <si>
    <t>MIMCRFGA000008</t>
  </si>
  <si>
    <t>REFACCION GUARD ASSEMBLY   No. DE REFERENCIA S03-20320-D,15312 -- REGAS03 --</t>
  </si>
  <si>
    <t>MIMCRFGA000056</t>
  </si>
  <si>
    <t>REFACCION GUIA DE ANTORCHA   PARA SOLDADORA -- REGANSOL --</t>
  </si>
  <si>
    <t>MIMCRFGD000009</t>
  </si>
  <si>
    <t>REFACCION GUIDE POST DYNABRADE   No. DE REFERENCIA S03-20320-0 15308 -- REGPDS03 --</t>
  </si>
  <si>
    <t>MIMCRFGC810082</t>
  </si>
  <si>
    <t>REFACCION GUN CABLE COMPLETE CON CABLE DE 6.0 m  No. DE REFERENCIA 107199 -- REGCB6 --</t>
  </si>
  <si>
    <t>MIMCRFGH000010</t>
  </si>
  <si>
    <t>REFACCION GUN HANGER   No. DE REFERENCIA 558001638 -- GI12642 --</t>
  </si>
  <si>
    <t>MIMCRFHN000011</t>
  </si>
  <si>
    <t>REFACCION HEX NUT DYNABRADE   No. DE REFERNCIA S03-20320-0 96335 -- REHNDS03 --</t>
  </si>
  <si>
    <t>MIMCRFHE000004</t>
  </si>
  <si>
    <t>REFACCION HOLDER ELECTRODE M3 HANDGUN ENCORE   No. DE PARTE 1092352 -- RFPP004 --</t>
  </si>
  <si>
    <t>MIMCRFHF000081</t>
  </si>
  <si>
    <t>REFACCION HOSE FITTING   No. DE REFERENCIA 114630 -- REHF114630 --</t>
  </si>
  <si>
    <t>MIMCRFHS000013</t>
  </si>
  <si>
    <t>REFACCION HOUSING   MOD.40320 15354 No. DE REFERENCIA S03-20383-0 -- REHS03 --</t>
  </si>
  <si>
    <t>MIMCRFHD000012</t>
  </si>
  <si>
    <t>REFACCION HOUSING DYNABRADE   No. DE REFERENCIA S03-20320-0 -- REHDYS03 --</t>
  </si>
  <si>
    <t>MIMCRFHU040033</t>
  </si>
  <si>
    <t>REFACCION HUSILLO/EJE 113D  No. REFERENCIA 40-F000619048 MARCA BOSCH-- REHE113D9048 --</t>
  </si>
  <si>
    <t>MIMCRFIC000000</t>
  </si>
  <si>
    <t>REFACCION INDICADOR DE CARATULA    -- REINCAR --</t>
  </si>
  <si>
    <t>MIMCRFID000014</t>
  </si>
  <si>
    <t>REFACCION INSERT DYNABRADE   MODELO 01470 -- REINDY01470 --</t>
  </si>
  <si>
    <t>MIMCRFIA280061</t>
  </si>
  <si>
    <t>REFACCION INTERRUPTOR PARA AMOLADORA ANGULAR GWS 7-115   No. DE REFERENCIA 1 607 200 086 -- REINAMGWS7 --</t>
  </si>
  <si>
    <t>MIMCRFKY000056</t>
  </si>
  <si>
    <t>REFACCION KEY DE LIJADORA ORBITAL   No. DE REFERENCIA 56047 -- REKYDY560 --</t>
  </si>
  <si>
    <t>MIMCRFKD000089</t>
  </si>
  <si>
    <t>REFACCION KEYLESS DRILL CHUCK 13   No. DE REFERENCIA 763158-3 -- REKD1376 --</t>
  </si>
  <si>
    <t>MIMCRFKM000069</t>
  </si>
  <si>
    <t>REFACCION KIT DE EMPAQUES   PATA VALVULA DE FONDO -- REKEMVF --</t>
  </si>
  <si>
    <t>MIMCRFKR040500</t>
  </si>
  <si>
    <t>REFACCION KIT DE REPARACION KK-4060-M-DEX MARCA DEVILBISS  -- REKRDVK5001 --</t>
  </si>
  <si>
    <t>MIMCRFKP000000</t>
  </si>
  <si>
    <t>REFACCION KIT INTERNO  PARA PISTON    -- REKIPN --</t>
  </si>
  <si>
    <t>MIMCRFKN000093</t>
  </si>
  <si>
    <t>REFACCION KNOB   No. DE PARTE 74309112 -- REPGKN9112 --</t>
  </si>
  <si>
    <t>MIMCRFKD000015</t>
  </si>
  <si>
    <t>REFACCION KNOB DYNABRADE   No. DE REFERENCIA S03-11760-0 95218 -- REKDYS03 --</t>
  </si>
  <si>
    <t>MIMCRFLD000216</t>
  </si>
  <si>
    <t>REFACCION LEVER DINABRADE  1498 No. DE REFERENCIA S03-19333-0 01498 -- RELESDIS03 --</t>
  </si>
  <si>
    <t>MIMCRFLR000017</t>
  </si>
  <si>
    <t>REFACCION LOCK RING DYNABRADE   No. DE REFERENCIA 503-10981 11206 -- RELRDYS03 --</t>
  </si>
  <si>
    <t>MIMCRFPB030105</t>
  </si>
  <si>
    <t>REFACCION MANDRIL PORTABROCAS DE 1/2" MARCA BOSCH REFERENCIA F-000 632 031 -- REMPB12BS --</t>
  </si>
  <si>
    <t>MIMCRFML320078</t>
  </si>
  <si>
    <t>REFACCION MOTOR LOCK PARA LIJADORA DINAFILE  No. DE PARTE 40029 -- RFML40029 --</t>
  </si>
  <si>
    <t>MIMCREMF000043</t>
  </si>
  <si>
    <t>REFACCION MUELLE DE FLEXION DEBANADOR   PARA MAQUINA PFAFF 1245 -- REFMFDPFAFF --</t>
  </si>
  <si>
    <t>MIMCRFNF010001</t>
  </si>
  <si>
    <t>REFACCION NOZZLE FLAT SPRAY DE 4 mm  No DE PARTE 1081658 -- RFPP001 --</t>
  </si>
  <si>
    <t>MIMCRFNL050000</t>
  </si>
  <si>
    <t>REFACCION NOZZLE LINCOLN KP2742-1-50R   -- RENLINKP2742 --</t>
  </si>
  <si>
    <t>MIMCRFOR000083</t>
  </si>
  <si>
    <t>REFACCION O-RING   No DE PARTE 1081785 -- REORI1081 --</t>
  </si>
  <si>
    <t>MIMCRFOR000084</t>
  </si>
  <si>
    <t>REFACCION O-RING   No DE PARTE 1084773 -- REORI1084 --</t>
  </si>
  <si>
    <t>MIMCRFOR000086</t>
  </si>
  <si>
    <t>REFACCION O-RING   No DE PARTE 940156 -- REORI9401 --</t>
  </si>
  <si>
    <t>MIMCRFOR000085</t>
  </si>
  <si>
    <t>REFACCION O-RING   No DE PARTE 9411133 -- REORI9411 --</t>
  </si>
  <si>
    <t>MIMCRFOR000064</t>
  </si>
  <si>
    <t>REFACCION O-RING   No DE PARTE O-0400-100 -- REORO04001 --</t>
  </si>
  <si>
    <t>MIMCRFOR000061</t>
  </si>
  <si>
    <t>REFACCION O-RING   No DE PARTE O-0400-200 -- REORO0400 --</t>
  </si>
  <si>
    <t>MIMCRFOR000062</t>
  </si>
  <si>
    <t>REFACCION O-RING   No DE PARTE O-1000-190 -- REORO1000 --</t>
  </si>
  <si>
    <t>MIMCRFOR000060</t>
  </si>
  <si>
    <t>REFACCION O-RING   No DE PARTE O-1280-240 -- REORO1280 --</t>
  </si>
  <si>
    <t>MIMCRFOR000097</t>
  </si>
  <si>
    <t>REFACCION O-RING   No. DE PARTE 74314821 -- REPGOR4821 --</t>
  </si>
  <si>
    <t>MIMCRFOR270060</t>
  </si>
  <si>
    <t>REFACCION O-RING PGI  No DE PARTE 107188 -- REORI1071 --</t>
  </si>
  <si>
    <t>MIMCRFPP000095</t>
  </si>
  <si>
    <t>REFACCION P.P. PLUMGER   No. DE PARTE 74313625 -- REPGPP3625 --</t>
  </si>
  <si>
    <t>MIMCRFPS000094</t>
  </si>
  <si>
    <t>REFACCION P.P. SPLINE   No. DE PARTE 74313614 -- REPGPS3614 --</t>
  </si>
  <si>
    <t>MOTARF02000000</t>
  </si>
  <si>
    <t>REFACCION PARA SILLERIA OTG -- RFSLOT</t>
  </si>
  <si>
    <t>MIMCREPG100000</t>
  </si>
  <si>
    <t>REFACCION PIE GUIA FIJA DERECHA P813 3/16"   -- REFPGFDP813 --</t>
  </si>
  <si>
    <t>MIMCRFPD000018</t>
  </si>
  <si>
    <t>REFACCION PIN DYNABRADE   CODIGO S03-17848-0, 12132 -- REPDYS03 --</t>
  </si>
  <si>
    <t>MIMCRFPS000099</t>
  </si>
  <si>
    <t>REFACCION PISTON   No. DE PARTE 74058552 -- REPGPI8552 --</t>
  </si>
  <si>
    <t>MIMCREPF000081</t>
  </si>
  <si>
    <t>REFACCION PLATE FLUIDIZING   No. DE PARTE 104168 -- REPFL104168 --</t>
  </si>
  <si>
    <t>MIMCRFPE310077</t>
  </si>
  <si>
    <t>REFACCION PORTAESCOBILLA PARA TALADRO PERCUTOR GSB 20-2  No REFERENCIA 9618086872 -- REPESGSB2072 --</t>
  </si>
  <si>
    <t>MIMCRFPE310076</t>
  </si>
  <si>
    <t>REFACCION PORTAESCOBILLA PARA TALADRO PERCUTOR GSB 20-2  No REFERENCIA 9618086873 -- REPESGSB2073 --</t>
  </si>
  <si>
    <t>MIMCRFPG000754</t>
  </si>
  <si>
    <t>REFACCION PRESURE GAUGE WITH SWITCH  MARCA SMC MODELO GP46 -- REPGSGP46 --</t>
  </si>
  <si>
    <t>MIMCRFRH000052</t>
  </si>
  <si>
    <t>REFACCION RASANTE IN HM INTEGRALE A   No. DE PARTE E3401E0117 -- RERSHMINA --</t>
  </si>
  <si>
    <t>MIMCRERS140000</t>
  </si>
  <si>
    <t>REFACCION RESORTE B-842 S07375001   -- REFREB842 --</t>
  </si>
  <si>
    <t>MIMCRFRN000074</t>
  </si>
  <si>
    <t>REFACCION RETAINING RING   No. DE PARTE 137801-1AA0 -- RERR1378 --</t>
  </si>
  <si>
    <t>MIMCRFRR000019</t>
  </si>
  <si>
    <t>REFACCION RETALNING RING DYNABRADE   No. DE REFERENCIA S03-17636-0 95558 -- RERRDYS03 --</t>
  </si>
  <si>
    <t>MIMCRFRV000068</t>
  </si>
  <si>
    <t>REFACCION REVERSE VALVE   No. DE PARTE 137724 -- RERVR1377 --</t>
  </si>
  <si>
    <t>MIMCRFRV000065</t>
  </si>
  <si>
    <t>REFACCION REVERSE VALVE BUSHING   No DE PARTE 137726-1AA0 -- RERVB1377 --</t>
  </si>
  <si>
    <t>MIMCRFRD050034</t>
  </si>
  <si>
    <t>REFACCION RUEDA DENTADA RECTA V.F000617017 113C6434  No. REFERENCIA 40-F000617034 MARCA BOSCH -- RERDRV7017 --</t>
  </si>
  <si>
    <t>MIMCRFRG000045</t>
  </si>
  <si>
    <t>REFACCION RULLO GOMMATO   No. DE PARTE E1422E0035 -- RERGE1422 --</t>
  </si>
  <si>
    <t>MIMCRFSC000020</t>
  </si>
  <si>
    <t>REFACCION SCREW DYNABRADE   No DE REFERENCIA S03-20320-0 95217 -- RESCDYS032 --</t>
  </si>
  <si>
    <t>MIMCRFSC000021</t>
  </si>
  <si>
    <t>REFACCION SCREW DYNABRADE   No. DE REFERENCIA S03-8728 95427 -- RESCDYS038 --</t>
  </si>
  <si>
    <t>MIMCRFSC000001</t>
  </si>
  <si>
    <t>REFACCION SCREW No. DE PARTE 127810-AJBO -- RESC127810 --</t>
  </si>
  <si>
    <t>MIMCRFSE000022</t>
  </si>
  <si>
    <t>REFACCION SEAL   MODELO 01464 -- RESEAL01464 --</t>
  </si>
  <si>
    <t>MIMCRFSB001279</t>
  </si>
  <si>
    <t>REFACCION SET BOQUILLAS PARA PISTOLA ELECTROSTATICA PG1  MARCA IITWGEMA (FLAT SET NOZZLE) No. DE PARTE 116141 -- RESBPG116141 --</t>
  </si>
  <si>
    <t>MIMCRFSW000323</t>
  </si>
  <si>
    <t>REFACCION SHOCK WASHER  MARCA ESAB No. DE REFERENCIA N° 952755 -- RESHWES --</t>
  </si>
  <si>
    <t>MIMCRFSS000024</t>
  </si>
  <si>
    <t>REFACCION SPACER DYNABRADE   No. DE REFERENCIA S03-20320-0 01564 -- RESPDYS03 --</t>
  </si>
  <si>
    <t>MIMCRFSC230053</t>
  </si>
  <si>
    <t>REFACCION SPAZZOLLA COTONE D150 X 55  No DE PARTE E3419E0001 -- RESCD15055 --</t>
  </si>
  <si>
    <t>MIMCRFSR000025</t>
  </si>
  <si>
    <t>REFACCION SPEED REGULADOR ASSY   CODIGO 01469 -- RESDRE01469 --</t>
  </si>
  <si>
    <t>MIMCRFSP000026</t>
  </si>
  <si>
    <t>REFACCION SPRING   CODIGO 01468 -- RESP01468 --</t>
  </si>
  <si>
    <t>MIMCRFSP000067</t>
  </si>
  <si>
    <t>REFACCION SPRING   No. REFERENCIA 117711-1AA0 -- RESP1177 --</t>
  </si>
  <si>
    <t>MIMCRFSB000066</t>
  </si>
  <si>
    <t>REFACCION STEEL BALL   No. DE PARTE 103633-DAA0 -- RESB1036 --</t>
  </si>
  <si>
    <t>MIMCRFSB000071</t>
  </si>
  <si>
    <t>REFACCION STEEL BALL   No. DE PARTE 106547-AAA0 -- RESB1065 --</t>
  </si>
  <si>
    <t>MIMCRFSB000072</t>
  </si>
  <si>
    <t>REFACCION STEEL BALL   No. DE PARTE 137911-1AA0 -- RESB1379 --</t>
  </si>
  <si>
    <t>MIMCRFSD000027</t>
  </si>
  <si>
    <t>REFACCION SUPPORT ROD DYNABRADE   No. DE REFERENCIA S03-8727 40362 -- RESRDUS03 --</t>
  </si>
  <si>
    <t>MIMCRFSA000328</t>
  </si>
  <si>
    <t>REFACCION SWITCH ASSY  MARCA ESAB No. DE PARTE 952669 -- GI12433 --</t>
  </si>
  <si>
    <t>MIMCRFTA000029</t>
  </si>
  <si>
    <t>REFACCION TENSION ARM DYNABRADE   No. DE REFERENCIA S03-16865-0 15306 -- RETADYS03 --</t>
  </si>
  <si>
    <t>MIMCRFTM250900</t>
  </si>
  <si>
    <t>REFACCION TERMICOS B-22 MARCA SQUARE D  -- RFTESDB22 --</t>
  </si>
  <si>
    <t>MIMCRFTH330080</t>
  </si>
  <si>
    <t>REFACCION THROAT PUMP ENCORE GEN II TIVAR MARCA NORDSON No. DE REFERENCIA 1095899 -- RFTHPEGII --</t>
  </si>
  <si>
    <t>MIMCRFTH000063</t>
  </si>
  <si>
    <t>REFACCION THROTTL VALVE   No DE PARTE 137722 -- RETH1377 --</t>
  </si>
  <si>
    <t>MIMCRFTP030000</t>
  </si>
  <si>
    <t>REFACCION TIP 0.030" 403-1-35   -- RETIP030 --</t>
  </si>
  <si>
    <t>MIMCRFTV000430</t>
  </si>
  <si>
    <t>REFACCION TIP VALVE DYNABRADE  S03-20162-0 No. DE REFERENCIA S03-20162-0 01472 -- RETIPVDYS03 --</t>
  </si>
  <si>
    <t>MIMCRETO000087</t>
  </si>
  <si>
    <t>REFACCION TORNILLO   No DE PARTE 1088601 -- RFTO108 --</t>
  </si>
  <si>
    <t>MIMCRETO120000</t>
  </si>
  <si>
    <t>REFACCION TORNILLO Ø 3.57 mm B-831   -- REFTO357B831 --</t>
  </si>
  <si>
    <t>MIMCRETO320078</t>
  </si>
  <si>
    <t>REFACCION TORNILLO PARA LIJADORA DINAFILE  No DE PARTE 95311 -- RFTO95311 --</t>
  </si>
  <si>
    <t>MIMCRETP090042</t>
  </si>
  <si>
    <t>REFACCION TORNILLO PRISIONERO Ø 5.95 mm  PARA MAQUINA PFAFF 1245 -- REFTOPR595PFAFF --</t>
  </si>
  <si>
    <t>MIMCRETO130000</t>
  </si>
  <si>
    <t>REFACCION TORNILLO SM3.18 B-842   -- REFSM318B842 --</t>
  </si>
  <si>
    <t>MIMCRFTG000070</t>
  </si>
  <si>
    <t>REFACCION TRIGGER No. DE PARTE 127810-1PCO    -- RETG127810 --</t>
  </si>
  <si>
    <t>MVLAKA050000R9</t>
  </si>
  <si>
    <t>REFRIGERADOR SAMSUNG 19 PIES CUBICOS MODELO RT53K6541BS COLOR NEGRO, API  - "REFRIGERADOR"</t>
  </si>
  <si>
    <t>MVLAKA05030000</t>
  </si>
  <si>
    <t>REFRIGERADOR WHIRLPOOL 12 PIES CUBICOS GRIS WT221D, CONSAR   - "REFRIGERADORW"</t>
  </si>
  <si>
    <t>MTLPRI47J80056</t>
  </si>
  <si>
    <t>REFUERZO INTERNO TERMOFORMADA DE 70 X 87 mm  EN ACRILICO CRISTAL 6 mm CON 3 BARRENOS DE Ø 8 mm - "VMHEX103-ARI"</t>
  </si>
  <si>
    <t>MIMCREBC000000</t>
  </si>
  <si>
    <t>REGADERA CON BRAZO Y CHAPETON    -- REGBRCH --</t>
  </si>
  <si>
    <t>MIMCREBÑ000000</t>
  </si>
  <si>
    <t>REGADERA PARA BAÑO MARCA METALFLU REDONDA MUNDIAL    -- REBÑ --</t>
  </si>
  <si>
    <t>MVLPRE00040602</t>
  </si>
  <si>
    <t>REGATON  Ø 1 1/4" Y PARA TUBULAR OVALADO DE 5/8" X 1 1/8" POLIPROPILENO -- REP114</t>
  </si>
  <si>
    <t>MVLPRE00060003</t>
  </si>
  <si>
    <t>REGATON  Ø3/8" HULE - RR38HU</t>
  </si>
  <si>
    <t>MTRPRE11040401</t>
  </si>
  <si>
    <t>REGATON ABRAZADERA Ø 1 1/4"" PARA TRINEO TRISSINO PLASTICO - ""REA114TTI"""</t>
  </si>
  <si>
    <t>MVLPRE12050002</t>
  </si>
  <si>
    <t>REGATON MEDIA CAÑA 5/8"" X 1 1/8""  POLIPROPILENO - ""REPMC58118"""</t>
  </si>
  <si>
    <t>MVLPRE02020017</t>
  </si>
  <si>
    <t>REGATON PARA BARRENO Ø 1"  HULE COLOR NEGRO - "RGI25"</t>
  </si>
  <si>
    <t>MVLPRE01010079</t>
  </si>
  <si>
    <t>REGATON PLASTICO PARA TUBULAR CALIBRE16 DE 2" CON TUERCA Ø 3/8"  COLOR NEGRO - "RGAMI22"</t>
  </si>
  <si>
    <t>MVLPRE081000D3</t>
  </si>
  <si>
    <t>REGATON PLASTICO PARA TUBULAR, REDONDO TIPO HONGO  Ø 1" PARA CALIBRE 18 CODIGO: AMI-87  MARCA RODAMI, COLOR NEGRO - "AMI87"</t>
  </si>
  <si>
    <t>MVLPRE070900D3</t>
  </si>
  <si>
    <t>REGATON PLASTICO PARA TUBULAR, REDONDO TIPO HONGO  Ø 3/4 " PARA CALIBRE 18 CODIGO: AMI-86  MARCA RODAMI, COLOR NEGRO - "AMI86"</t>
  </si>
  <si>
    <t>MVLPRE060800D3</t>
  </si>
  <si>
    <t>MLEPRE101200G5</t>
  </si>
  <si>
    <t>REGATON PLASTICO, REDONDO SEMIESFERICO DE  1/2"  PARA CALIBRE 20 CODIGO: AMI-118  MARCA RODAMI, COLOR NEGRO - "AMI-118"</t>
  </si>
  <si>
    <t>MABPRE050000D3</t>
  </si>
  <si>
    <t>REGATON TOPE 245 CON PIJA DE 5/16",  Ø 23 mm, ALTURA 13 mm   MARCA RODAMI, COLOR NEGRO - "REG24551623"</t>
  </si>
  <si>
    <t>MIIPRE00000101</t>
  </si>
  <si>
    <t>REGULADOR   BOSCH WH005 2-609-120-202 -- RETB001 --</t>
  </si>
  <si>
    <t>MIMCRLAG000005</t>
  </si>
  <si>
    <t>REGULADOR AJUSTABLEAJUSTABLE DE GAS   No. PARTE 19297 -- RGAS19297 --</t>
  </si>
  <si>
    <t>MIMCRLFL000000</t>
  </si>
  <si>
    <t>REGULADOR CON FLUJOMETRO PARA MEZCLA DE  GAS, ARGON Y CO2    -- REFLGAC --</t>
  </si>
  <si>
    <t>MIIPRLRV000306</t>
  </si>
  <si>
    <t>REGULADOR DE REVOLUCIONES  PARA AMOLADORA ANGULAR 3-601 H30 2G0 BOSCH CODIGO 1 607 233 235 -- RERAA3601 --</t>
  </si>
  <si>
    <t>MIMCRLVL030000</t>
  </si>
  <si>
    <t>REGULADOR DE VOLTAJE PARA 500 W 127 VOLT   -- RV500W127V --</t>
  </si>
  <si>
    <t>MIMCRLEV000204</t>
  </si>
  <si>
    <t>REGULADOR ELECTRONICO DE VOLTAJE  MARCA J.M. MODELO JM310-G -- REEVJM310G --</t>
  </si>
  <si>
    <t>MIMCRLEV000203</t>
  </si>
  <si>
    <t>REGULADOR ELECTRONICO DE VOLTAJE  MARCA J.M. MODELO JM324-G -- REEVJM324G --</t>
  </si>
  <si>
    <t>MIMCRLET010000</t>
  </si>
  <si>
    <t>REGULADOR ESTABILIZADOR DE TENSION A 220 V 7.5 KVA   -- RET22075 --</t>
  </si>
  <si>
    <t>MIMCRLPA000003</t>
  </si>
  <si>
    <t>REGULADOR No.2 609 120 202 DE ATORNILLADOR PERF ACU. -3601J18GG0 GSR 14.4 V</t>
  </si>
  <si>
    <t>MIMCRLPA000002</t>
  </si>
  <si>
    <t>REGULADOR PARA ATORNILLADOR PERF ACU. - 3601J18GGO - GSR14.4   No. 32 2 609 120 202 -- GI16461 --</t>
  </si>
  <si>
    <t>MIMCRLGA040000</t>
  </si>
  <si>
    <t>REGULADOR PARA TANQUE DE GAS ARGON CON FLUJO NOMINAL DE 20 ft³ POR HORA   -- REFLGAR20FT --</t>
  </si>
  <si>
    <t>MLERMA07100049</t>
  </si>
  <si>
    <t>REJA PARA ENTREPAÑO DE 890 X 50 X 11 mm  EN ALAMBRE  CALIBRE 11 Y 7 - "ZFSPGCFA91"</t>
  </si>
  <si>
    <t>MIMCRV00020101</t>
  </si>
  <si>
    <t>RELEVADOR  24 VCD MARCA OMRON MODELO MY4 -- RE24MY4 --</t>
  </si>
  <si>
    <t>MIMCRVBO010000</t>
  </si>
  <si>
    <t>RELEVADOR CON BOBINA 24 V, CON 14 TERMINALES 1-12, A-B RANGO INDUSTRIAL   -- ADB2414 --</t>
  </si>
  <si>
    <t>MIMCRLCR020000</t>
  </si>
  <si>
    <t>RELLENADOR COLA DE RATA Ø 1/4"   -- RCL14 --</t>
  </si>
  <si>
    <t>MIMCRLCR010000</t>
  </si>
  <si>
    <t>RELLENADOR COLA DE RATA Ø 3/8"   -- RCL38 --</t>
  </si>
  <si>
    <t>MIIPRLPL000001</t>
  </si>
  <si>
    <t>RELLENADOR PLASTICO AUTOMOTRIZ   ROJO OXIDO -- RPLATRO --</t>
  </si>
  <si>
    <t>MIIPRLPL000002</t>
  </si>
  <si>
    <t>RELLENADOR PLASTICO AUTOMOTRIZ GRIS CON CATALIZADOR -- RPLATGR --</t>
  </si>
  <si>
    <t>MIIPRLHP000000</t>
  </si>
  <si>
    <t>RELLENADOR PLASTICO HP    -- RPLHP --</t>
  </si>
  <si>
    <t>MIMCREPA010101</t>
  </si>
  <si>
    <t>RELOJ DE PARED Ø 10" MARCA FOREY COLOR PLATA -- REP10P --</t>
  </si>
  <si>
    <t>MIMCRMNP000202</t>
  </si>
  <si>
    <t>REMACHADORA NEUMATICA POP  MARCA BLACK AND DECKER MODELO PRG-510A PLUS -- REMACHN --</t>
  </si>
  <si>
    <t>MIIPRM00000101</t>
  </si>
  <si>
    <t>REMACHADORA PROFESIONAL MARCA TRUPER MODELO RE-9X -- REM9X --</t>
  </si>
  <si>
    <t>MLEURE00704504</t>
  </si>
  <si>
    <t>REMACHE  Ø 3/16" X 9 mm NUMERO 26 ALUMINIO NATURAL -- RE316A</t>
  </si>
  <si>
    <t>MVLURE44930000</t>
  </si>
  <si>
    <t>REMACHE DE ALA ANCHA EN ALUMINIO DE 3/16" X 3/4"   - "REALA31634"</t>
  </si>
  <si>
    <t>MVLURE30610003</t>
  </si>
  <si>
    <t>REMACHE DE GOLPE Ø3/16" X 1/4" ACERO NATURAL - REG31614</t>
  </si>
  <si>
    <t>MLEURE42910004</t>
  </si>
  <si>
    <t>REMACHE PARA BALATA Ø 3/16" X 7/8"  ALUMINIO NATURAL</t>
  </si>
  <si>
    <t>MLEURE28005304</t>
  </si>
  <si>
    <t>REMACHE POP  AM-45 ALUMINIO NATURAL - ""REP45"""</t>
  </si>
  <si>
    <t>MVLURE28003504</t>
  </si>
  <si>
    <t>REMACHE POP  AM-46 ALUMINIO NATURAL - ""REP46"""</t>
  </si>
  <si>
    <t>MVLURE28003536</t>
  </si>
  <si>
    <t>REMACHE POP  AM-46 ALUMINIO NATURAL COLOR BLANCO - "REP46B"</t>
  </si>
  <si>
    <t>MVLURE2800C104</t>
  </si>
  <si>
    <t>REMACHE POP  CABEZA DE Ø 3/16” (4.7 mm) Y MAXIMO DE AGARRE DE ¼” (6.3 mm) ALUMINIO NATURAL - "REP31614"</t>
  </si>
  <si>
    <t>MVLURE28003304</t>
  </si>
  <si>
    <t>REMACHE POP  D-44 ALUMINIO NATURAL - ""RED44"""</t>
  </si>
  <si>
    <t>MVLURE28003325</t>
  </si>
  <si>
    <t>REMACHE POP  D-44 ALUMINIO NATURAL CON CABEZA PAVONADA</t>
  </si>
  <si>
    <t>MVLURE28003404</t>
  </si>
  <si>
    <t>REMACHE POP AM-42 ALUMINIO NATURAL -- REPO42</t>
  </si>
  <si>
    <t>MVLURE28003425</t>
  </si>
  <si>
    <t>REMACHE POP AM-42 ALUMINIO NATURAL CON CABEZA PAVONADA -- REPO42P</t>
  </si>
  <si>
    <t>MLEURE28930004</t>
  </si>
  <si>
    <t>REMACHE POP DE 3/16" X 3/4"  ALUMINIO NATURAL - "REPOP31614"</t>
  </si>
  <si>
    <t>MVLURE28740004</t>
  </si>
  <si>
    <t>REMACHE POP Ø 1/8" X 1/2"  ALUMINIO NATURAL</t>
  </si>
  <si>
    <t>MVLURE29523605</t>
  </si>
  <si>
    <t>REMACHE REVENTON (RV) Ø 1/4" ALTURA 20 mm PO300 TROPICALIZADO --TUR14</t>
  </si>
  <si>
    <t>MVLPRE28H76148</t>
  </si>
  <si>
    <t>REMATE "U" LARGO 3660 mm PARA ESPESOR 6 mm EN PVC TRANSPARENTE</t>
  </si>
  <si>
    <t>MIQURE00010000</t>
  </si>
  <si>
    <t>REMOVEDOR  QIR (PORRON DE 50 Kg)   -- RQ3913 --</t>
  </si>
  <si>
    <t>MIQUREPI050000</t>
  </si>
  <si>
    <t>REMOVEDOR DE PINTURA 5040   -- REPI5040 --</t>
  </si>
  <si>
    <t>MIQURPFP010001</t>
  </si>
  <si>
    <t>REPARADOR FLUIDO PARA PISOS FESTER CM 202  BOLSA DE 25 Kg -- REFPFCM20225 --</t>
  </si>
  <si>
    <t>MCIMRP00072453</t>
  </si>
  <si>
    <t>REPISA  DE 1225 X 450 mm ESPESOR 20 mm CON CHAFLAN INVERTIDO DE ALTURA 10 mm CON PROFUNDIDAD DE 60 mm EN 2 LADOS EN MARMOL BLANCO CARRARA - "CUMRECI8BC"</t>
  </si>
  <si>
    <t>MCIMRP00052451</t>
  </si>
  <si>
    <t>REPISA  DE 1325 X 450 mm ESPESOR 20 mm CON CHAFLAN INVERTIDO DE 10 X 60 mm EN LADOS LARGOS CON ARISTAS REDONDEADAS EN MARMOL BLANCO CARRARA - "CUMRECICAR"</t>
  </si>
  <si>
    <t>MCIMRP00082449</t>
  </si>
  <si>
    <t>REPISA  DE 1500 X 400 mm ESPESOR 20 mm CON CHAFLAN INVERTIDO DE 10 X 60 mm EN 3 LADOS Y 1 RECTO CON ARISTAS REDONDEADAS EN MARMOL BLANCO CARRARA - "CICUMA405"</t>
  </si>
  <si>
    <t>MLEMRP000824R0</t>
  </si>
  <si>
    <t>REPISA  DE 1500 X 400 mm ESPESOR 20 mm CON CHAFLAN INVERTIDO DE 10 X 60 mm EN 4 LADOS CON ARISTAS REDONDEADAS EN GRANITO NERO PROFONDO - "E4REP5GNP-CU"</t>
  </si>
  <si>
    <t>ME4MRP00082454</t>
  </si>
  <si>
    <t>REPISA  DE 1500 X 400 mm ESPESOR 20 mm CON CHAFLAN INVERTIDO DE 10 X 60 mm EN 4 LADOS CON ARISTAS REDONDEADAS EN MARMOL BLANCO CARRARA - "E4REP5MCA-CU"</t>
  </si>
  <si>
    <t>ME4MRP00012454</t>
  </si>
  <si>
    <t>REPISA  DE 1800 X 400 mm ESPESOR 20 mm CON CHAFLAN INVERTIDO DE 10 X 60 mm EN 4 LADOS CON ARISTAS REDONDEADAS EN MARMOL BLANCO CARRARA - "E4REP6MCA-CU"</t>
  </si>
  <si>
    <t>ME4MRP000124F3</t>
  </si>
  <si>
    <t>REPISA  DE 1800 X 400 mm ESPESOR 20 mm CON CHAFLAN INVERTIDO DE 10 X 60 mm EN 4 LADOS CON ARISTAS REDONDEADAS EN MARMOL PREMIUM GRANITO NERO PROFONDO - "E4REP6MNP-CU"</t>
  </si>
  <si>
    <t>MCIMRP00142451</t>
  </si>
  <si>
    <t>REPISA  DE 2200 X 450 mm ESPESOR 20 mm CON CHAFLAN INVERTIDO DE 10 X 60 mm EN LADOS LARGOS CON ARISTAS REDONDEADAS EN MARMOL BLANCO CARRARA -- CUMRECI220CM</t>
  </si>
  <si>
    <t>ME4MRP000824F3</t>
  </si>
  <si>
    <t>REPISA DE 1500 X 400 mm ESPESOR 20 mm CON CHAFLAN INVERTIDO DE 10 X 60 mm EN 4 LADOS CON ARISTAS REDONDEADAS EN MARMOL PREMIUM GRANITO NERO PROFONDO - "E4REP5MNP-CU"</t>
  </si>
  <si>
    <t>MIMCRSLS010101</t>
  </si>
  <si>
    <t>REPUESTO PARA LAMPARA DE SOBREPONER 28 WATT MARCA MAGG CODIGO FC28T5 -- RPLASP28W --</t>
  </si>
  <si>
    <t>MIMCRSPN000303</t>
  </si>
  <si>
    <t>REPUESTO PARA NAVAJA  MARCA STANLEY CODIGO 11-961B -- RNAS11961B --</t>
  </si>
  <si>
    <t>MIMCRSPN000202</t>
  </si>
  <si>
    <t>REPUESTO PARA NAVAJA  MARCA TRUPER TRUPPER) -- RNAPT6 --</t>
  </si>
  <si>
    <t>MVLARS02040000</t>
  </si>
  <si>
    <t>RESBALON CON CLAVO BASE DE PLASTICO Ø13/16" EN COLOR NEGRO CLAVE REF. RODAMI AMI-22 -- REP61316N</t>
  </si>
  <si>
    <t>MVLARS02030000</t>
  </si>
  <si>
    <t>RESBALON CON CLAVO BASE METALICA Ø 3/4" CON SOPORTE DE PVC CLAVE AMI-101   - "AMI-101"</t>
  </si>
  <si>
    <t>MLEARS05000000</t>
  </si>
  <si>
    <t>RESBALON DE RODILLO GALVANIZADO    - "RESROGAL"</t>
  </si>
  <si>
    <t>MLEARS04000000</t>
  </si>
  <si>
    <t>RESBALON DOBLE BALA LATONADO CODIGO M203-14    - "RESM203-14"</t>
  </si>
  <si>
    <t>MECARS03050000</t>
  </si>
  <si>
    <t>RESBALON PLASTICO DE 1/2" CON CLAVO REF AMI-21 ROMADI   - "REP612"</t>
  </si>
  <si>
    <t>MVLMRE01010500</t>
  </si>
  <si>
    <t>RESIPAN MELAMINA DOS CARAS HOJA 4' X 8' ESPESOR 16 mm  - "RE1648ME"</t>
  </si>
  <si>
    <t>MVLMRE02010436</t>
  </si>
  <si>
    <t>RESIPAN MELAMINA UNA CARA HOJA 4' X 8' ESPESOR 12 mm EN AGLOMERADO CON TRASCARA COLOR NEGRO - "RE1248ME1"</t>
  </si>
  <si>
    <t>MVLMRE02010437</t>
  </si>
  <si>
    <t>RESIPAN MELAMINA UNA CARA HOJA 4' X 8' ESPESOR 12 mm EN MDF CON TRASCARA COLOR NEGRO - "RE1248MD1"</t>
  </si>
  <si>
    <t>MERARC00810000</t>
  </si>
  <si>
    <t>RESORTE DE COMPRESION  Ø 1/2""   - ""RE12CO"""</t>
  </si>
  <si>
    <t>MIMCREDC020000</t>
  </si>
  <si>
    <t>RESORTE DE COMPRESION Ø INTERIOR 1/2" Ø EXTERIOR 1" LONGITUD 1 1/2" PARA CARGA PESADA  -- RCI12E1L112 --</t>
  </si>
  <si>
    <t>MIMCREDC010000</t>
  </si>
  <si>
    <t>RESORTE DE COMPRESION Ø INTERIOR 3/4" Ø EXTERIOR 1" LONGITUD 2" (PERNO LIMITADOR)  -- RCI34E1L2 --</t>
  </si>
  <si>
    <t>MLEARC00010000</t>
  </si>
  <si>
    <t>RESORTE DE TENSION  Ø 5 X 30 mm; Ø ALAMBRE 0.5 mm LONGITUD DE RESORTE DE 21 mm -- RE05305</t>
  </si>
  <si>
    <t>MIMCRESU030000</t>
  </si>
  <si>
    <t>RESORTE PARA GUIA ESTANDAR PARA UNITOOL DE 1/2"   -- RSUT12 --</t>
  </si>
  <si>
    <t>MVLARM00570000</t>
  </si>
  <si>
    <t>RESORTE PARA MUELLE  Ø 10 X 30 mm -- RM1030</t>
  </si>
  <si>
    <t>MLEARM01010000</t>
  </si>
  <si>
    <t>RESORTE PARA MUELLE SPRING STEEL 20/25 mm (SPR2025)  -  COSIGN</t>
  </si>
  <si>
    <t>MLEARE0000L200</t>
  </si>
  <si>
    <t>RESPALDO   PARA KIARB  - "RESKIARB"</t>
  </si>
  <si>
    <t>MLEARE0000L300</t>
  </si>
  <si>
    <t>RESPALDO   PARA STGRBTT  - "RESSTGRBTT"</t>
  </si>
  <si>
    <t>MLEARE00170000</t>
  </si>
  <si>
    <t>RESPALDO  KYOS ESPUMA SILLAS JUDICATURA   - "RESKYJU"</t>
  </si>
  <si>
    <t>MLEARE00070002</t>
  </si>
  <si>
    <t>RESPALDO  MODELO DIRECTOR GALAXY CLAVE 450  EN POLIPROPILENO - "REDGP"</t>
  </si>
  <si>
    <t>MCMARE000600E9</t>
  </si>
  <si>
    <t>RESPALDO  MODELO KYOS  EN POLIPROPILENO BLANCO - "KYOS24W"</t>
  </si>
  <si>
    <t>MCMARE000600E7</t>
  </si>
  <si>
    <t>RESPALDO  MODELO KYOS  EN POLIPROPILENO GRIS - "KYOS24G"</t>
  </si>
  <si>
    <t>MCMARE000600E6</t>
  </si>
  <si>
    <t>RESPALDO  MODELO KYOS  EN POLIPROPILENO NEGRO - "KYOS24N"</t>
  </si>
  <si>
    <t>MVLARE00120004</t>
  </si>
  <si>
    <t>RESPALDO  MODELO RENE MEDIO  EN POLIPROPILENO (JUEGO) - ""RERENEM"""</t>
  </si>
  <si>
    <t>MKIARE00150000</t>
  </si>
  <si>
    <t>RESPALDO  PARA SIILA KIGRMBJ   - "REKIGRMBJ"</t>
  </si>
  <si>
    <t>MKIARE0014L200</t>
  </si>
  <si>
    <t>RESPALDO  TAPIZADO EN TELA MESH COLOR NEGRO PARA KIARB  - "REMKIARB"</t>
  </si>
  <si>
    <t>MALARE99510000</t>
  </si>
  <si>
    <t>RESPALDO 2 GAJOS PARA ALDBGKBPC EN COLOR CAFE  - "RE2GALDBGKBPC"</t>
  </si>
  <si>
    <t>MLEARE10000000</t>
  </si>
  <si>
    <t>RESPALDO CON SOLERA ESPECIAL     - "RESCSE"</t>
  </si>
  <si>
    <t>MIIARE11180000</t>
  </si>
  <si>
    <t>RESPALDO DE HULE PARA LIJADORA MARCA TRUPPER DE 6"   - "RESHUTRU6"</t>
  </si>
  <si>
    <t>MIIPREPL020023</t>
  </si>
  <si>
    <t>RESPALDO DE PLASTICO DE 75 X 15.9 - 11 mm, 3 X 5/8" CLAVE 2972 - REPL752972</t>
  </si>
  <si>
    <t>MVLARE09000000</t>
  </si>
  <si>
    <t>RESPALDO DREAM MALLA GRIS -- DREAM 50G</t>
  </si>
  <si>
    <t>MDRARE06030002</t>
  </si>
  <si>
    <t>RESPALDO EXTERNO MODELO DRESDEN  EN POLIPROPILENO -- REEPDR</t>
  </si>
  <si>
    <t>MCMARE060600E6</t>
  </si>
  <si>
    <t>RESPALDO EXTERNO MODELO KYOS  EN POLIPROPILENO NEGRO - "KYOS02"</t>
  </si>
  <si>
    <t>MVLARE06040003</t>
  </si>
  <si>
    <t>RESPALDO EXTERNO MODELO OM VISITAS  EN POLIPROPILENO (ISO PLASTICO) - ""REEPOMV"""</t>
  </si>
  <si>
    <t>MTRARE06080002</t>
  </si>
  <si>
    <t>RESPALDO EXTERNO MODELO TRISSINO GERENCIAL  EN POLIPROPILENO - ""REEPTIGR"""</t>
  </si>
  <si>
    <t>MDRARE05100002</t>
  </si>
  <si>
    <t>RESPALDO INTERNO MODELO DRESDEN ANALISTA  EN POLIPROPILENO - ""REIPDRA"""</t>
  </si>
  <si>
    <t>MDRARE05110002</t>
  </si>
  <si>
    <t>RESPALDO INTERNO MODELO DRESDEN DIRECTIVO  EN POLIPROPILENO - ""REIPDRD"""</t>
  </si>
  <si>
    <t>MCMARE05060002</t>
  </si>
  <si>
    <t>RESPALDO INTERNO MODELO KYOS  EN POLIPROPILENO - "KYOS01"</t>
  </si>
  <si>
    <t>MVLARE05040003</t>
  </si>
  <si>
    <t>RESPALDO INTERNO MODELO OM VISITAS  EN POLIPROPILENO (ISO PLASTICO) - ""REIPOMV"""</t>
  </si>
  <si>
    <t>MTRARE05080002</t>
  </si>
  <si>
    <t>RESPALDO INTERNO MODELO TRISSINO GERENCIAL  EN POLIPROPILENO - ""REIPTIGR"""</t>
  </si>
  <si>
    <t>MCMARE01060000</t>
  </si>
  <si>
    <t>RESPALDO MALLA GRIS MODELO KYOS   - "KYOS50G"</t>
  </si>
  <si>
    <t>MVLARE08000000</t>
  </si>
  <si>
    <t>RESPALDO MALLA NEGRA MODELO DREAM    - "DREAM50"</t>
  </si>
  <si>
    <t>MCMARE08060000</t>
  </si>
  <si>
    <t>RESPALDO MALLA NEGRA MODELO KYOS  - "KYOS50N"</t>
  </si>
  <si>
    <t>MIMCRSDZ020002</t>
  </si>
  <si>
    <t>RESPALDO PARA DISCO DE ZIRCONIO CON SISTEMA DE FIJACION VELCRO  CLAVE 1455 -- RSDZFV --</t>
  </si>
  <si>
    <t>MIMCRSKP000003</t>
  </si>
  <si>
    <t>RESPALDO PARA KIT DE PULIDO DE FAROS   CODIGO 2972 -- RSKPF2972 --</t>
  </si>
  <si>
    <t>MIMCRSLO010001</t>
  </si>
  <si>
    <t>RESPALDO PARA LIJADORA ORBITAL  DINABRIDE 6"  No. PARTE 56107 -- RLODN6 --</t>
  </si>
  <si>
    <t>MLEARE02140000</t>
  </si>
  <si>
    <t>RESPALDO PARA SILLA EN TRIPLAY DE CAOBILLA DE 400 X 400 mm ESPESOR 12 mm, CON ACABADO BARNIZ ENTINTADO SMA SEMMATE   - "ESP4PINO-RE"</t>
  </si>
  <si>
    <t>MTTARE03151AF5</t>
  </si>
  <si>
    <t>RESPALDO PARA SILLON 598 X 298 mm ESPESOR DE 118 mm ESPUMA TERMOFORMADO CON PLACA DE SUJECCION INTERNA - "TERESLA-ESP"</t>
  </si>
  <si>
    <t>MIIPRS00000101</t>
  </si>
  <si>
    <t>RESPIRADOR   MARCA 3M MODELO 8247 -- R82473M --</t>
  </si>
  <si>
    <t>MIIPRS00000102</t>
  </si>
  <si>
    <t>RESPIRADOR AJUSTABLE DESECHABLE, FILTRO N95 COLOR BLANCO, MODELO 3M-910  -- R3M910 --</t>
  </si>
  <si>
    <t>MIIPRSCC000105</t>
  </si>
  <si>
    <t>RESPIRADOR CARA COMPLETA  MARCA 3M MODELO 6800 -- RECC6800 --</t>
  </si>
  <si>
    <t>MIIPRSCP000103</t>
  </si>
  <si>
    <t>RESPIRADOR CONTRA PARTICULAS DE CARBON ACTIVADO Y VAPOR ORGANICO CLIP NASAL EN "M"  MARCA 3M MODELO 8577 -- R8577 --</t>
  </si>
  <si>
    <t>MIIPRSMC010102</t>
  </si>
  <si>
    <t>RESPIRADOR MEDIA CARA DE LA SERIE 6000 MARCA 3M MODELO 6200  -- R6200 --</t>
  </si>
  <si>
    <t>MIIRRS01010000</t>
  </si>
  <si>
    <t>RESPIRADOR PARA PARTICULAS N95 DE DOBLAR 3M MODELO 9010   - "3MN95"</t>
  </si>
  <si>
    <t>MIIPRSPS000104</t>
  </si>
  <si>
    <t>RESPIRADOR PARA SOLDADOR  MARCA 3M MODELO 8514 -- R8514 --</t>
  </si>
  <si>
    <t>MLERTE13000000</t>
  </si>
  <si>
    <t>RETARDANTE A LA FLAMA PARA TELA DE 19LT MARCA OXFIRE    - "REFL19LOX"</t>
  </si>
  <si>
    <t>MIIPRTFG000001</t>
  </si>
  <si>
    <t>RETARDANTE AL FUEGO TEXTIL SINTETICO  POLIPROPILENO (CARBON SHIIELD) PYATZ CODIGO RT-CSTX-P20L, BASE AGUA PRESENTACION 20 LITROS - REFMTPF</t>
  </si>
  <si>
    <t>MIMCRT00000101</t>
  </si>
  <si>
    <t>RETEN   MARCA CR MODELO 4946 -- RT4946 --</t>
  </si>
  <si>
    <t>MIMCRTAN000002</t>
  </si>
  <si>
    <t>RETEN ANILLO   No. DE PARTE MBC-368 -- RTAN368 --</t>
  </si>
  <si>
    <t>MIMCRDFL000101</t>
  </si>
  <si>
    <t>RETENEDOR DE FILTRO  MARCA 3M MODELO 501 -- F501 --</t>
  </si>
  <si>
    <t>MLEARL0101002A</t>
  </si>
  <si>
    <t>RIEL COLOR BLANCO. CODIGO 3316 CATALOGO EXTRAL LONGITUD 6.10 m - "R3316B"</t>
  </si>
  <si>
    <t>MAMARL0000I400</t>
  </si>
  <si>
    <t>RIEL DE 1000 mm -- RAIL(1m)</t>
  </si>
  <si>
    <t>MVLARR03030000</t>
  </si>
  <si>
    <t>RIEL DE RODADURA SENCILLO PARA SISTEMA CORREDIZO SAMET CODIGO SAMET CÓDIGO 1280184411300, LONGITUD 3000 mm   - "RISSEN"</t>
  </si>
  <si>
    <t>MVLARR0101G4A3</t>
  </si>
  <si>
    <t>RIEL DE RODADURA Y GUIA PARA PUERTA CORREDIZA MARCA HETTICH MODELO 0025120 LONGITUD 4000 mm COLOR BLANCO</t>
  </si>
  <si>
    <t>MVLARL0202L911</t>
  </si>
  <si>
    <t>MLEARL0101K711</t>
  </si>
  <si>
    <t>RIEL EMBUTIDO CX AL MODELO 10100604630 LINEA MOBILE DUCASSE LONGITUD 3.00 m EN ALUMINIO - "RISCRAL3D"</t>
  </si>
  <si>
    <t>MGEXRE00720010</t>
  </si>
  <si>
    <t>RIEL ESTRUCTURAL  MODELO 29287  EN ALUMINIO</t>
  </si>
  <si>
    <t>MVLARE02030000</t>
  </si>
  <si>
    <t>RIEL ESTRUCTURAL EMBUTIDO DE ALUMINIO CX AL DE 3 METROS DE LARGO CODIGO DUCASSE GENRECX1   - ""</t>
  </si>
  <si>
    <t>MLEAREE3J50011</t>
  </si>
  <si>
    <t>RIEL ESTRUCTURAL PARA MONTAJE DE 1200 mm (CODIGO PT-HD-TRK-ASY-C)  EN ALUMINIO</t>
  </si>
  <si>
    <t>MLEAREE3J60080</t>
  </si>
  <si>
    <t>RIEL ESTRUCTURAL PARA MONTAJE PARA DISPLAY DE 300 mm (CODIGO PTHD-ASY-SM-C)  EN POLICARBONATO</t>
  </si>
  <si>
    <t>MLEARE0101A227</t>
  </si>
  <si>
    <t>RIEL ESTRUCTURAL PARA SISTEMA GRIPPER No. DE PARTE 91026022GUS060 MARCA YBJ LONGITUD 6.10 m EN ACERO INOXIDABLE - "RISGYBJ"</t>
  </si>
  <si>
    <t>MDEXRE22230010</t>
  </si>
  <si>
    <t>RIEL ESTRUCTURAL TIPO TRIANGULAR PARA ESCRITORIO LONGITUD 1190 mm  EN ALUMINIO - ""DENRT4"""</t>
  </si>
  <si>
    <t>MDEXRE22240010</t>
  </si>
  <si>
    <t>RIEL ESTRUCTURAL TIPO TRIANGULAR PARA ESCRITORIO LONGITUD 1490 mm  EN ALUMINIO - ""DENRT5"""</t>
  </si>
  <si>
    <t>MDEXRE22250010</t>
  </si>
  <si>
    <t>RIEL ESTRUCTURAL TIPO TRIANGULAR PARA ESCRITORIO LONGITUD 1790 mm  EN ALUMINIO - ""DENRT6"""</t>
  </si>
  <si>
    <t>MDEXRE22392610</t>
  </si>
  <si>
    <t>RIEL ESTRUCTURAL TIPO TRIANGULAR PARA ESCRITORIO LONGITUD 1794 mm (IMPORTADO) EN ALUMINIO - ""DTRTA6"""</t>
  </si>
  <si>
    <t>MDEXRE22382610</t>
  </si>
  <si>
    <t>RIEL ESTRUCTURAL TIPO TRIANGULAR PARA ESCRITORIO LONGITUD 208 mm (IMPORTADO) EN ALUMINIO - ""DTRTA1"""</t>
  </si>
  <si>
    <t>MDEXRE22260010</t>
  </si>
  <si>
    <t>RIEL ESTRUCTURAL TIPO TRIANGULAR PARA ESCRITORIO LONGITUD 2090 mm  EN ALUMINIO - ""DENRT7"""</t>
  </si>
  <si>
    <t>MDEXRE22402610</t>
  </si>
  <si>
    <t>RIEL ESTRUCTURAL TIPO TRIANGULAR PARA ESCRITORIO LONGITUD 2094 mm (IMPORTADO) EN ALUMINIO - ""DTRTA7"""</t>
  </si>
  <si>
    <t>MDEXRE22412610</t>
  </si>
  <si>
    <t>RIEL ESTRUCTURAL TIPO TRIANGULAR PARA ESCRITORIO LONGITUD 2186 mm (IMPORTADO) EN ALUMINIO - ""DTRTA75"""</t>
  </si>
  <si>
    <t>MDEXRE22360010</t>
  </si>
  <si>
    <t>RIEL ESTRUCTURAL TIPO TRIANGULAR PARA ESCRITORIO LONGITUD 2350 mm  EN ALUMINIO - ""DENRT2350"""</t>
  </si>
  <si>
    <t>MDEXRE22270010</t>
  </si>
  <si>
    <t>RIEL ESTRUCTURAL TIPO TRIANGULAR PARA ESCRITORIO LONGITUD 2390 mm  EN ALUMINIO - ""DENRT8"""</t>
  </si>
  <si>
    <t>MDEXRE22422610</t>
  </si>
  <si>
    <t>RIEL ESTRUCTURAL TIPO TRIANGULAR PARA ESCRITORIO LONGITUD 2394 mm (IMPORTADO) EN ALUMINIO - ""DTRTA8"""</t>
  </si>
  <si>
    <t>MDEXRE22970010</t>
  </si>
  <si>
    <t>RIEL ESTRUCTURAL TIPO TRIANGULAR PARA ESCRITORIO LONGITUD 2550 mm  EN ALUMINIO - "DENRT2550"</t>
  </si>
  <si>
    <t>MDEXRE22900010</t>
  </si>
  <si>
    <t>RIEL ESTRUCTURAL TIPO TRIANGULAR PARA ESCRITORIO LONGITUD 2688 mm  EN ALUMINIO - "DENRT270"</t>
  </si>
  <si>
    <t>MDEXRE22650010</t>
  </si>
  <si>
    <t>RIEL ESTRUCTURAL TIPO TRIANGULAR PARA ESCRITORIO LONGITUD 2994 mm  EN ALUMINIO</t>
  </si>
  <si>
    <t>MDEXRE22840010</t>
  </si>
  <si>
    <t>RIEL ESTRUCTURAL TIPO TRIANGULAR PARA ESCRITORIO LONGITUD 3545 mm  EN ALUMINIO - "DTRTA3545"</t>
  </si>
  <si>
    <t>MLEARL0000F700</t>
  </si>
  <si>
    <t>RIEL RAUVOLET METALLIC LINE (No. DE ARTICULO 779370) REHAU (CAJA CON 20 BARRAS 2.5 m)</t>
  </si>
  <si>
    <t>MLEARE0203000A</t>
  </si>
  <si>
    <t>RIEL U-100 GA DE 6000m DE LARGO  EN ACERO GALVANIZADO MARCA DUCASSE CODIGO 10100650601 - "RIU100GA"</t>
  </si>
  <si>
    <t>MIMCRMRF010100</t>
  </si>
  <si>
    <t>RIMA RECTA FRACCIONAL Ø 3/8" X 7" CON LONGITUD DE CORTE DE 1 3/4" EN HSS -"RMRF3871342</t>
  </si>
  <si>
    <t>MIMCRMRZ020100</t>
  </si>
  <si>
    <t>RIMA RECTA ZANCO RECTO Ø 1/4" X 6" CORTE DERECHO  -- RMZR146D --</t>
  </si>
  <si>
    <t>MIMCRMRZ010100</t>
  </si>
  <si>
    <t>RIMA RECTA ZANCO RECTO Ø 3/16" X 4 1/2" CORTE DERECHO  -- RMZR316412D --</t>
  </si>
  <si>
    <t>MLEARO0016002D</t>
  </si>
  <si>
    <t>RODAJA  INDUSTRIAL 2"   CON PLACA GIRATORIA Y FRENO INOXIDABLE, RUEDA DE NYLON BUJE, ACABADO GALVANIZADO,  CARGA 100 Kg MODELO HI51PGGATNYFR - "RO2HUCF"</t>
  </si>
  <si>
    <t>MVLARO901400F4</t>
  </si>
  <si>
    <t>RODAJA CON FRENO GIRATORIA  Ø 2" ALTURA DE 2 5/8"   MARCA SHEPHERD HERRAJE DE LAMINA TROQUELADA Y GALVANIZADA, RUEDA DE HULE TERMOPLASTICO CAPACIDAD DE CARGA 36.3Kg FIJACIÓN CON PLACA DE 2 5/8" X 1 3/4", MODELO (PRE20108ZN-TPRB) -- ROGTPF</t>
  </si>
  <si>
    <t>MLEARO90010089</t>
  </si>
  <si>
    <t>RODAJA CON FRENO GIRATORIA MARCA HETTICH No DE PARTE 0070201 ALTURA 70 mm EN ACABADO PLASTICO NEGRO -- ROG70FN</t>
  </si>
  <si>
    <t>MLEARO90990037</t>
  </si>
  <si>
    <t>RODAJA CON FRENO GIRATORIA Ø 2"  LAMINA TROQUELADA CON RUEDA EN NYLAMID - "RO2HUFR"</t>
  </si>
  <si>
    <t>MLEARO0413L4E4</t>
  </si>
  <si>
    <t>RODAJA CON FRENO INTEGRADO Ø 2 1/2" CON PISADA DE 1 3/8" CON PLACA METALICA DE 70 X 101 mm, ALTURA 86 mm MARCA RODAMEX MODELO HI 64 PGBF EN HULE/POLIETILENO - "HI64PGBF"</t>
  </si>
  <si>
    <t>MVLARO0413K9E2</t>
  </si>
  <si>
    <t>RODAJA CON FRENO INTEGRADO Y PLACA DE FIJACION Ø 3" CON PISADA DE 1 3/8" MARCA RODAMEX MODELO HI76PGBF EN HULE POLIETILENO -- HI76PGBF</t>
  </si>
  <si>
    <t>MVLARO50060095</t>
  </si>
  <si>
    <t>RODAJA CON FRENO MARCA CYMISA MODELO DISKY 2 CLAVE 354.111 Ø 80 mm EN ALUMINIO CON TAPAS LATERALES EN ABS -- RODY2A80</t>
  </si>
  <si>
    <t>MVLARO500700H3</t>
  </si>
  <si>
    <t>RODAJA CON FRENO Ø 3" X 1 1/4 DE ANCHO, ALTURA TOTAL DE 4 1/8"  HERRAJE DE LAMINA GALVANIZADA,  FIJACIÓN OJILLO DE 1/2", RUEDA DE NEOPRENO Y CAPACIDAD DE  90.7 KG - "ROGFN390K"</t>
  </si>
  <si>
    <t>MVLARO50582600</t>
  </si>
  <si>
    <t>RODAJA CON FRENO Ø 40 mm (BASE Y RODAJA EN PIEZAS SEPARADAS)  - ""ROCFC"""</t>
  </si>
  <si>
    <t>MVLARO501100C7</t>
  </si>
  <si>
    <t>RODAJA CON FRENO TIPO SPEEDY 60/20  CON TAPAS LATERAL BLANCA Y PLACA DE MONTAJE INCLUIDA - "ROSPCFTBPM"</t>
  </si>
  <si>
    <t>MVLARO500800X4</t>
  </si>
  <si>
    <t>RODAJA CON FRENO Y PLACA DE FIJACION Ø 3" CON PISADA DE 1 3/8"   MARCA RODAMEX MODELO HI76PGBFRPOLT EN HULE POLIETILENO BLANCO CAPACIDAD DE CARGA DE 130 kg POR PIEZA - "HI76PGBFR"</t>
  </si>
  <si>
    <t>MLEARO7912J9C9</t>
  </si>
  <si>
    <t>RODAJA CON PLACA DE FIJACION Ø 4" CON PISADA DE 2" MARCA RODAMEX MODELO HIP101PFS EN POLIURETANO CON RIN BLANCO - "HIP101PFSF"</t>
  </si>
  <si>
    <t>MLEARO82718659</t>
  </si>
  <si>
    <t>RODAJA CON PLACA GIRATORIA Ø 2 1/2" PISADA 7/8" MARCA RODAMEX No. HT 645 RUEDA EN POLIETILENO</t>
  </si>
  <si>
    <t>MVLARO82996330</t>
  </si>
  <si>
    <t>RODAJA CON PLACA GIRATORIA Ø 2" TIPO LUX ACABADO GALVANIZADO RUEDA EN POLIURETANO GRIS</t>
  </si>
  <si>
    <t>MLEARO8212J9C9</t>
  </si>
  <si>
    <t>RODAJA CON PLACA GIRATORIA Ø4" CON PISADA DE 2" MARCA RODAMEX MODELO HIP101PFS EN POLIURETANO CON RIN BLANCO -- HIP101PFS</t>
  </si>
  <si>
    <t>MSTARO030500C3</t>
  </si>
  <si>
    <t>RODAJA DE DEMOPAN ITALIANA Ø 50 mm  PARA PISO DURO - "RODI50PD"</t>
  </si>
  <si>
    <t>MVLARN00980000</t>
  </si>
  <si>
    <t>RODAJA DE NYLON  Ø 50 mm   - ""RON50"""</t>
  </si>
  <si>
    <t>MVLARN50980000</t>
  </si>
  <si>
    <t>RODAJA DE NYLON CON FRENO Ø 50 mm   - "RON50F"</t>
  </si>
  <si>
    <t>MCMARN01010000</t>
  </si>
  <si>
    <t>RODAJA DE NYLON GRIS MODELO DREAM   - "RT07"</t>
  </si>
  <si>
    <t>MGLARN01100000</t>
  </si>
  <si>
    <t>RODAJA DE NYLON PARA PISO DURO CON FRENO Ø 70 mm   - "RON70CFPD"</t>
  </si>
  <si>
    <t>MVLARN76980000</t>
  </si>
  <si>
    <t>RODAJA DE NYLON PARA PISO DURO Ø 50 mm   - ""RON50D"""</t>
  </si>
  <si>
    <t>MGLARN02100000</t>
  </si>
  <si>
    <t>RODAJA DE NYLON PARA PISO DURO SIN FRENO Ø 70 mm   - "RON70SFPD"</t>
  </si>
  <si>
    <t>MLEARO100000SZ</t>
  </si>
  <si>
    <t>RODAJA ESTANDAR 3" CON PLACA GIRATORIA, SIN FRENO   RUEDA DE POLIETILENO BUJE ACABADO GALVANIZADO, CAPACIDAD DE CARGA 40 kg - "ROSD340"</t>
  </si>
  <si>
    <t>MIMCRF00220103</t>
  </si>
  <si>
    <t>RODAJA FIJA  Ø 5" EXTERIOR CON 2" DE ANCHO PARA 650 lb DE CARGA RUEDA DE POLIOLEFINO MARCA COLSON No DE PARTE 4.05108.839 -- ROF52650 --</t>
  </si>
  <si>
    <t>MVLARO0199G6A5</t>
  </si>
  <si>
    <t>RODAJA FIJA PLANA INDUSTRIAL Ø 2" PLACA DE 48 X 65 mm, ALTURA 65 mm, MARCA RODAMEX MODELO HI 51PFB ANCHO DE RUEDA 1" EN HULE, METAL GALVANIZADO</t>
  </si>
  <si>
    <t>MIMCRF00220104</t>
  </si>
  <si>
    <t>RODAJA GIRATORIA  Ø 5" EXTERIOR CON 2" DE ANCHO PARA 650 lb DE CARGA RUEDA DE POLIOLEFINO MARCA COLSON No DE PARTE 4.05179.839 -- ROG52650 --</t>
  </si>
  <si>
    <t>MVLARO050900X9</t>
  </si>
  <si>
    <t>RODAJA GIRATORIA SIN FRENO CON PLATINA ATORNILLABLE Y ALTURA TOTAL DE 125 mm  CON RUEDA DE POLAMIDA Y CAPACIDAD DE CARGA DE 200 KG. No L-PO100G RODAMEX - "ROSF200"</t>
  </si>
  <si>
    <t>MLEARO89990037</t>
  </si>
  <si>
    <t>RODAJA INDUSTRIAL 2" CON PLACA GIRATORIA, RUEDA DE NYLON BUJE, ACABADO GALVANIZADO, CARGA 100 Kg. MODELO HI51PGGATNY  --  RO2HU</t>
  </si>
  <si>
    <t>MLEARO07000000</t>
  </si>
  <si>
    <t>RODAJA PARA PISO DURO DESMOPAN (PARA SILLA GAMMA-GAMMA E TAP-MICO)    - "ROPPDES"</t>
  </si>
  <si>
    <t>MVLARO891400F4</t>
  </si>
  <si>
    <t>RODAJA SIN FRENO GIRATORIA  Ø2" ALTURA DE 2 5/8"   MARCA SHEPHERD HERRAJE DE LAMINA TROQUELADA Y GALVANIZADA, RUEDA DE HULE TERMOPLASTICO CAPACIDAD DE CARGA 36.3Kg FIJACIÓN CON PLACA DE 2 5/8" X 1 3/4", MODELO (PRE20108ZN-TPR) -- ROGTP</t>
  </si>
  <si>
    <t>MVLARO51582600</t>
  </si>
  <si>
    <t>RODAJA SIN FRENO Ø 40 mm (BASE Y RODAJA EN PIEZAS SEPARADAS) -- ROSFC</t>
  </si>
  <si>
    <t>MVLARO511100C7</t>
  </si>
  <si>
    <t>RODAJA SIN FRENO TIPO SPEEDY 60/20 CON TAPAS LATERAL BLANCA Y PLACA DE MONTAJE INCLUIDA -- ROSPSFTBPM</t>
  </si>
  <si>
    <t>MIMCRDAG010100</t>
  </si>
  <si>
    <t>RODAMIENTO DE AGUJAS MACIZO Ø INTERIOR 25 mm, Ø EXTERIOR 32 mm, ANCHO 20 mm NUMERO RLM 2520  -- RODAM253220 --</t>
  </si>
  <si>
    <t>MIMCRDCN000001</t>
  </si>
  <si>
    <t>RODILLERA CAPSULA NEGRA RIGIDA   DMX-343-M ROSSTER (EN PAR) -- RDCNDMX343M --</t>
  </si>
  <si>
    <t>MIMCROFP060005</t>
  </si>
  <si>
    <t>RODILLO DE FELPA Ø 4" CON BARRENO Ø 5/8"  CLAVE 2308 -- RDF4582308 --</t>
  </si>
  <si>
    <t>MIMCROF2050303</t>
  </si>
  <si>
    <t>RODILLO DE FIBRA 2 EN 1 DE 4 1/4" X 4" FINO CLAVE 1394 -- RDFB4144F --</t>
  </si>
  <si>
    <t>MIMCROF2050101</t>
  </si>
  <si>
    <t>RODILLO DE FIBRA 2 EN 1 DE 4 1/4" X 4" GRUESO CLAVE 1392 -- RDFB4144G --</t>
  </si>
  <si>
    <t>MIMCROF2050202</t>
  </si>
  <si>
    <t>RODILLO DE FIBRA 2 EN 1 DE 4 1/4" X 4" MEDIO CLAVE 1393 -- RDFB4144M --</t>
  </si>
  <si>
    <t>MIMCROF2050304</t>
  </si>
  <si>
    <t>RODILLO DE FIBRA CON LIJA DE 4 1/4" X 4"  CLAVE 2781 -- RDFB4144X -- -</t>
  </si>
  <si>
    <t>MIIPROFB070003</t>
  </si>
  <si>
    <t>RODILLO DE FIBRA DE 4 1/4" X 4" GRUESO  CLAVE C-1392 -- RDFB4144GR --</t>
  </si>
  <si>
    <t>MIIPROFL060002</t>
  </si>
  <si>
    <t>RODILLO DE FIBRA Y LIJA DE 4 1/4" X 4" GR-80  CLAVE C-1391 -- RDFL414480 --</t>
  </si>
  <si>
    <t>MIMCROHE030000</t>
  </si>
  <si>
    <t>RODILLO DE HULE ESPUMA ESPESOR 6 mm   -- RHE6 --</t>
  </si>
  <si>
    <t>MIIPROHV050101</t>
  </si>
  <si>
    <t>RODILLO DE HULE VULCANIZADO DE 4" X 4" X 3/4" PARA MONTAR MANGAS DE LIJA Y FIBRA CLAVE 1398 -- RDHV44341398 --</t>
  </si>
  <si>
    <t>MIMCROTG000000</t>
  </si>
  <si>
    <t>RODILLO DE TRACCION (GOMA # 4) Y CONTRA RODILLO # 5)    -- RTG4CR5 --</t>
  </si>
  <si>
    <t>MIMCROE1020000</t>
  </si>
  <si>
    <t>RODILLO EXCENTRICO # 1 (ASS RUOTA GOMMATA D48X15)   -- RE1D48X15 --</t>
  </si>
  <si>
    <t>MIMCROGP010000</t>
  </si>
  <si>
    <t>RODILLO GRUPO PRESOR # 9 (RULLO FERRO D40X59 F28)   -- RGP9F28 --</t>
  </si>
  <si>
    <t>MIMCROPA040000</t>
  </si>
  <si>
    <t>RODILLO PACHON Ø 2" X 9"   -- RP29 --</t>
  </si>
  <si>
    <t>MIEERB00120000</t>
  </si>
  <si>
    <t>ROLLO DE AIRE SELLADO (BURBUJA) Ø 3/16"  ANCHO 1.22 m X 123.0 m LINEALES   -- ROBU --</t>
  </si>
  <si>
    <t>MIEECI00140700</t>
  </si>
  <si>
    <t>ROLLO DE CINTA ADHESIVA  ANCHO 48 mm X 150.0 m LINEALES EN POLIPROPILENO COLOR CANELA  -- CICA48 --</t>
  </si>
  <si>
    <t>MIEEMA00130400</t>
  </si>
  <si>
    <t>ROLLO DE CINTA MASKING TAPE  ANCHO 24 mm X 50 m LINEALES COLOR CREMA TIPO 121  -- MASQ --</t>
  </si>
  <si>
    <t>MIEEMA00120100</t>
  </si>
  <si>
    <t>ROLLO DE CINTA MASKING TAPE  ANCHO 25 mm MARCA TUCK  -- MASQ1T --</t>
  </si>
  <si>
    <t>MIEEMADC010000</t>
  </si>
  <si>
    <t>ROLLO DE CINTA MASKING TAPE DOBLE CARA ANCHO 1" LONGITUD 33 m MARCA JANEL   -- MASQDC12C --</t>
  </si>
  <si>
    <t>MIEERPSK170800</t>
  </si>
  <si>
    <t>ROLLO PAPEL KRAFT ANCHO 90 cm DE 125 gr/m² COLOR CRAFT  -- RPSE --</t>
  </si>
  <si>
    <t>MIMCROPN010000</t>
  </si>
  <si>
    <t>MLEURO00050083</t>
  </si>
  <si>
    <t>RONDANA  DE 2" EXTERIOR 1" INTERIOR  DE ACERO GALVANIZADA - "RO21GAL"</t>
  </si>
  <si>
    <t>MIMCRN00000101</t>
  </si>
  <si>
    <t>RONDANA 2911A0114-RALLAS LS 1226 - RN29RLS-</t>
  </si>
  <si>
    <t>MIMCRNRT000101</t>
  </si>
  <si>
    <t>RONDANA DE RETESTADOR 3110 A 2267 ANELLO DI TENUTA - RNRT3110AD-</t>
  </si>
  <si>
    <t>MLEURO2607B976</t>
  </si>
  <si>
    <t>RONDANA PLANA DE Ø 3/4 INTERNO Y Ø 1 1/2 EXTERNO, CALIBRE 12 GALVANIZADA - "ROPL34G"</t>
  </si>
  <si>
    <t>MVLURO2606B624</t>
  </si>
  <si>
    <t>RONDANA PLANA DE Ø 3/8" X Ø 7/8" EXTERIOR CALIBRE 18 ACERO INOXIDABLE - "RO387818IN"</t>
  </si>
  <si>
    <t>MVLURO26030024</t>
  </si>
  <si>
    <t>RONDANA PLANA M6  ACERO INOXIDABLE -- ROM6IN</t>
  </si>
  <si>
    <t>MVLURO26570002</t>
  </si>
  <si>
    <t>RONDANA PLANA Ø 1/2" GALVANIZADO -- GIRP12</t>
  </si>
  <si>
    <t>MVLURO26522902</t>
  </si>
  <si>
    <t>RONDANA PLANA Ø 1/4" Ø 3/4" EXTERIOR GALVANIZADO--RO14GA</t>
  </si>
  <si>
    <t>MVLURO26522901</t>
  </si>
  <si>
    <t>RONDANA PLANA Ø 1/4" Ø 3/4" EXTERIOR PAVONADO--RO14PA</t>
  </si>
  <si>
    <t>MLEURO26040024</t>
  </si>
  <si>
    <t>RONDANA PLANA Ø 1/4" Y Ø 3/4" EXTERIOR  ACERO INOXIDABLE - "RO14IN"</t>
  </si>
  <si>
    <t>MVLURO26040041</t>
  </si>
  <si>
    <t>RONDANA PLANA Ø 1/4" Y Ø 3/4" EXTERIOR  COLOR NEGRO -- RO14NE</t>
  </si>
  <si>
    <t>MVLURO26530001</t>
  </si>
  <si>
    <t>RONDANA PLANA Ø 1/8" PAVONADO -- RO18</t>
  </si>
  <si>
    <t>MVLURO26553202</t>
  </si>
  <si>
    <t>RONDANA PLANA Ø 3/16"" TIPO AMERICANA GALVANIZADO - ""ROAM316"""</t>
  </si>
  <si>
    <t>MVLURO26543102</t>
  </si>
  <si>
    <t>RONDANA PLANA Ø 3/8" Ø 1 1/2" EXTERIOR CALIBRE 12 GALVANIZADO -- RP12E38</t>
  </si>
  <si>
    <t>MVLURO26543041</t>
  </si>
  <si>
    <t>RONDANA PLANA Ø 3/8" Ø 1" EXTERIOR CALIBRE 12 COLOR NEGRO -- RP381EN</t>
  </si>
  <si>
    <t>MVLURO26543002</t>
  </si>
  <si>
    <t>RONDANA PLANA Ø 3/8" Ø 1" EXTERIOR CALIBRE 12 GALVANIZADO--RP381E</t>
  </si>
  <si>
    <t>MVLURO27560002</t>
  </si>
  <si>
    <t>RONDANA PLANA Ø 5/16""  GALVANIZADO - ""ROP516"""</t>
  </si>
  <si>
    <t>MVLURO26100002</t>
  </si>
  <si>
    <t>RONDANA PLANA Ø 5/8""  GALVANIZADO - ""ROPL58G"""</t>
  </si>
  <si>
    <t>MVLURO26010024</t>
  </si>
  <si>
    <t>RONDANA PLANA Ø 6 mm  ACERO INOXIDABLE - "ROM6IN"</t>
  </si>
  <si>
    <t>MKOPRO01021677</t>
  </si>
  <si>
    <t>RONDANA PLANA Ø 60 mm EXTERIOR Y Ø 10 mm INTERIOR ESPESOR 3 mm EN PVC BLANCO Y ADHESIVO EN UNA CARA - "RO60PVCB"</t>
  </si>
  <si>
    <t>MVLURO26020024</t>
  </si>
  <si>
    <t>RONDANA PLANA Ø 8 mm  ACERO INOXIDABLE - "ROM8IN"</t>
  </si>
  <si>
    <t>MVLURO27570002</t>
  </si>
  <si>
    <t>RONDANA PRESION Ø 1/2" GALVANIZADO -- RP12</t>
  </si>
  <si>
    <t>MVLURO27520002</t>
  </si>
  <si>
    <t>RONDANA PRESION Ø 1/4" GALVANIZADO -- ROP14</t>
  </si>
  <si>
    <t>MVLURO27540002</t>
  </si>
  <si>
    <t>RONDANA PRESION Ø 3/8""  GALVANIZADO - ""RO38"""</t>
  </si>
  <si>
    <t>MVLURO26560002</t>
  </si>
  <si>
    <t>RONDANA PRESION Ø 5/16"  GALVANIZADO - "ROPR516"</t>
  </si>
  <si>
    <t>MVLURO27580002</t>
  </si>
  <si>
    <t>RONDANA PRESION Ø 5/8""  GALVANIZADO - ""RO58"""</t>
  </si>
  <si>
    <t>MVLURO27950002</t>
  </si>
  <si>
    <t>RONDANA PRESION Ø 7/16"  GALVANIZADO</t>
  </si>
  <si>
    <t>MLEURO48532928</t>
  </si>
  <si>
    <t>RONDANA TIPO EMPAQUE Ø 1/8" Ø 3/4" EXTERIOR EN NEOPRENO</t>
  </si>
  <si>
    <t>MIMCRW00030000</t>
  </si>
  <si>
    <t>ROPER WHITNEY  AB10014K 195-03-94 BACK GAUGE   -- RPWBG --</t>
  </si>
  <si>
    <t>MIMCRW00010000</t>
  </si>
  <si>
    <t>ROPER WHITNEY  AB10014K 195-03-94 POWER SUPPLY CARD   -- ROWPSC --</t>
  </si>
  <si>
    <t>MIMCRW00020000</t>
  </si>
  <si>
    <t>ROPER WHITNEY  AB10014K 195-03-94 STEPPE MOTOR CARD   -- ROWSMC --</t>
  </si>
  <si>
    <t>MIMCRW00040000</t>
  </si>
  <si>
    <t>ROPER WHITNEY  AB10014K 495-2-98 OVERLAY ENGLISH   -- ROWOE --</t>
  </si>
  <si>
    <t>MVLARI01010000</t>
  </si>
  <si>
    <t>ROSETA DE CILINDRO PARA CERRADURA DE EMBUTIR MODELO SYMO (219.19.677) -- ROSETASYMO</t>
  </si>
  <si>
    <t>MVLARI02020000</t>
  </si>
  <si>
    <t>ROSETA DE CILINDRO PARA CERRADURA DE LATON NIQUEL 17 mm, (No. 210-04-062) -- ROSLA062</t>
  </si>
  <si>
    <t>MTLARIG1M8D588</t>
  </si>
  <si>
    <t>ROSETA DE CILINDRO PARA CERRADURA DE PRESION MARCA HAFELE (No REF 219.19.677) Ø INTERIOR 19 mm ACABADO NIQUELADO PULIDO</t>
  </si>
  <si>
    <t>MLEPRL00D25100</t>
  </si>
  <si>
    <t>ROTULO DE VINIL  DE 1010 X 507 mm CON LEYENDA "BANCOS" Y LOGO WALMART EN COLOR AZUL CLARO PANTONE 2995 Y LEYENDA "WALMART" EN COLOR AZUL OSCURO PANTONE 2935</t>
  </si>
  <si>
    <t>MLEPRL00B43809</t>
  </si>
  <si>
    <t>ROTULO DE VINIL  DE 190 X 53 mm CON LEYENDA "EQUIPOS" COLOR BLANCO</t>
  </si>
  <si>
    <t>MLEPRL00B43909</t>
  </si>
  <si>
    <t>ROTULO DE VINIL  DE 190 X 53 mm CON LEYENDA "VENTAS" COLOR BLANCO</t>
  </si>
  <si>
    <t>MLEPRL00A62924</t>
  </si>
  <si>
    <t>ROTULO DE VINIL  DE 2100 X 54 mm CON LEYENDA "CAJA" COLOR BLANCO CON CENEFA DE 2100 X 20 mm EN COLOR BLANCO</t>
  </si>
  <si>
    <t>MLEPRL00B54009</t>
  </si>
  <si>
    <t>ROTULO DE VINIL  DE 218 X 43 mm CON LEYENDA "SERVICIOS" COLOR BLANCO</t>
  </si>
  <si>
    <t>MLEPRL00B33709</t>
  </si>
  <si>
    <t>ROTULO DE VINIL  DE 243 X 43 mm CON LEYENDA "COBERTURA" COLOR BLANCO</t>
  </si>
  <si>
    <t>MLEPRL00C13609</t>
  </si>
  <si>
    <t>ROTULO DE VINIL  DE 378 X 78 mm CON LEYENDA "NEXTEL" COLOR BLANCO</t>
  </si>
  <si>
    <t>MLEPRL00B23625</t>
  </si>
  <si>
    <t>ROTULO DE VINIL  DE 440 X 115 mm CON LEYENDA "NEXTEL" COLOR ALUMINO BRUSHED</t>
  </si>
  <si>
    <t>MLEPRL00B63625</t>
  </si>
  <si>
    <t>ROTULO DE VINIL  DE 440 X 140 mm CON LEYENDA "NEXTEL" COLOR ALUMINO BRUSHED</t>
  </si>
  <si>
    <t>MLEPRL00D65300</t>
  </si>
  <si>
    <t>ROTULO DE VINIL  DE 64 X 70 mm CON LOGO "PALOMA - WALMART" EN COLOR ALUMINIO</t>
  </si>
  <si>
    <t>MLEPRL00A73009</t>
  </si>
  <si>
    <t>ROTULO DE VINIL  DE 650 X 95 mm CON LEYENDA "RECEPCION" COLOR BLANCO</t>
  </si>
  <si>
    <t>MLEPRL00A93509</t>
  </si>
  <si>
    <t>ROTULO DE VINIL  DE 800 X 95 mm CON LEYENDA "SERVICIO &amp; REPARACION" COLOR BLANCO</t>
  </si>
  <si>
    <t>MLEPRL00842909</t>
  </si>
  <si>
    <t>ROTULO DE VINIL  DE 95 X 320 mm CON LEYENDA "CAJA" COLOR BLANCO</t>
  </si>
  <si>
    <t>MLEPRL00843009</t>
  </si>
  <si>
    <t>ROTULO DE VINIL  DE 95 X 320 mm CON LEYENDA "RECEPCION" COLOR BLANCO</t>
  </si>
  <si>
    <t>MLEPRL00843109</t>
  </si>
  <si>
    <t>ROTULO DE VINIL  DE 95 X 320 mm CON LEYENDA "REVISION DE FACTURA" COLOR BLANCO</t>
  </si>
  <si>
    <t>MLEPRL00D55200</t>
  </si>
  <si>
    <t>ROTULO DE VINIL  Ø 150 mm CON LOGO DE TELEFONO EN COLOR AZUL CLARO PANTONE 2935</t>
  </si>
  <si>
    <t>MKRPRL15190062</t>
  </si>
  <si>
    <t>ROTULO DE VINIL CON LOGO CENTRADO DE "DIAVAZ" DERECHO DE 800 X 265 mm  COLOR ESMERILADO - "KRVPU37L6VELDE"</t>
  </si>
  <si>
    <t>MKRPRL13190062</t>
  </si>
  <si>
    <t>ROTULO DE VINIL CON LOGO CENTRADO DE "DIAVAZ" IZQUIERDO DE 800 X 265 mm  COLOR ESMERILADO - "KRVPU37L6VELDI"</t>
  </si>
  <si>
    <t>MKRPRL00058562</t>
  </si>
  <si>
    <t>ROTULO DE VINIL DE 800 X 2165 mm CON 6 LINEAS HORIZONTALES 1 INFERIOR DE 553 mm, 4 DE 299 mm Y 1 SUOPERIOR DE 268 mm CON SEPARACION DE 30 mm ENTRE ELLAS CON LOGOTIPO DIAVAZ COLOR ESMERILADO -- KRVPU38L6VEL</t>
  </si>
  <si>
    <t>MKRPRL00068662</t>
  </si>
  <si>
    <t>ROTULO DE VINIL DE 897 X 1945 mm CON 6 LINEAS HORIZONTALES DE 299 mm CON SEPARACION DE 30 mm ENTRE ELLAS CON LOGOTIPO DIAVAZ COLOR ESMERILADO -- KRV38L6VEL</t>
  </si>
  <si>
    <t>MLEPRL12180087</t>
  </si>
  <si>
    <t>ROTULO DE VINIL PARA AEROVIAS CON LEYENDA "CIUDAD DE MÉXICO" FUENTE MYQUE ROUNDED DE 230.5 X 56.5 mm  VINIL AUTOADHERIBLE COLOR NEGRO - "AEVRHORNCDMX"</t>
  </si>
  <si>
    <t>MLEPRL11170087</t>
  </si>
  <si>
    <t>ROTULO DE VINIL PARA AEROVIAS CON LEYENDA "HORA ZULU" FUENTE MYQUE ROUNDED DE 166 X 79 mm  VINIL AUTOADHERIBLE COLOR NEGRO - "AEVRHORNZULU"</t>
  </si>
  <si>
    <t>MLEPRL09150087</t>
  </si>
  <si>
    <t>ROTULO DE VINIL PARA AEROVIAS CON LEYENDA "NUEVA YORK" FUENTE MYQUE ROUNDED DE 195 X 79 mm  VINIL AUTOADHERIBLE COLOR NEGRO - "AEVRHORNNEYO"</t>
  </si>
  <si>
    <t>MLEPRL08140087</t>
  </si>
  <si>
    <t>ROTULO DE VINIL PARA AEROVIAS CON LEYENDA "PARíS" FUENTE MYQUE ROUNDED DE 216.5 X 41 mm  VINIL AUTOADHERIBLE COLOR NEGRO - "AEVRHORNPARI"</t>
  </si>
  <si>
    <t>MLEPRL07130087</t>
  </si>
  <si>
    <t>ROTULO DE VINIL PARA AEROVIAS CON LEYENDA "SAO PABLO" FUENTE MYQUE ROUNDED DE 180.5 X 80 mm  VINIL AUTOADHERIBLE COLOR NEGRO - "AEVRHORNSPAU"</t>
  </si>
  <si>
    <t>MLEPRL10160087</t>
  </si>
  <si>
    <t>ROTULO DE VINIL PARA AEROVIAS CON LEYENDA "TOKIO" FUENTE MYQUE ROUNDED DE 233 X 37 mm  VINIL AUTOADHERIBLE COLOR NEGRO - "AEVRHORNTOKY"</t>
  </si>
  <si>
    <t>MLEPRL01017866</t>
  </si>
  <si>
    <t>ROTULO DE VINIL PARA AEROVIAS DE 1.50 X 0.50 m CON LEYENDA "CENTRO DE CONEXIÓN" COLOR AZUL CON LETRAS CALADAS</t>
  </si>
  <si>
    <t>MLEPRL01048065</t>
  </si>
  <si>
    <t>ROTULO DE VINIL PARA AEROVIAS DE 3.00 X 0.21 m CON LEYENDA "SPINELINE" COLOR ROJO EN DOS PARTES</t>
  </si>
  <si>
    <t>MLEPRL01027966</t>
  </si>
  <si>
    <t>ROTULO DE VINIL PARA AEROVIAS DE 3.00 X 0.50 m CON LOGO "AEROMEXICO" COLOR AZUL CON LETRAS CALADAS</t>
  </si>
  <si>
    <t>MLEPRL01028166</t>
  </si>
  <si>
    <t>ROTULO DE VINIL PARA AEROVIAS DE 3.00 X 0.50 m CON LOGO "COPETE AEROMEXICO" COLOR AZUL CON LETRAS CALADAS</t>
  </si>
  <si>
    <t>MLEPRL01038065</t>
  </si>
  <si>
    <t>ROTULO DE VINIL PARA AEROVIAS DE 6.00 X 0.45 m CON LEYENDA "SPINELINE" COLOR ROJO EN DOS PARTES</t>
  </si>
  <si>
    <t>MLEPRL67L37100</t>
  </si>
  <si>
    <t>ROTULO DE VINIL PARA BANORTE DE 180 X 300 mm CON LOGO "RED" EN COLOR NEGRO CON FONDO BLANCO</t>
  </si>
  <si>
    <t>MLEPRL67L16963</t>
  </si>
  <si>
    <t>ROTULO DE VINIL PARA BANORTE DE 250 X 300 mm CON "LOGO BANORTE" DERECHO COLOR GUINDA</t>
  </si>
  <si>
    <t>MLEPRL67L17363</t>
  </si>
  <si>
    <t>ROTULO DE VINIL PARA BANORTE DE 250 X 300 mm CON "LOGO BANORTE" IZQUIERDO COLOR GUINDA</t>
  </si>
  <si>
    <t>MLEPRL67L27009</t>
  </si>
  <si>
    <t>ROTULO DE VINIL PARA BANORTE DE 330 X 90 mm CON LEYENDA "CAJEROS AUTOMATICOS" COLOR BLANCO</t>
  </si>
  <si>
    <t>MLEPRL67K96809</t>
  </si>
  <si>
    <t>ROTULO DE VINIL PARA BANORTE DE 480 X 70 mm CON LEYENDA "BANORTE" Y LOGO DERECHO COLOR BLANCO</t>
  </si>
  <si>
    <t>MLEPRL67K97209</t>
  </si>
  <si>
    <t>ROTULO DE VINIL PARA BANORTE DE 480 X 70 mm CON LEYENDA "BANORTE" Y LOGO IZQUIERDO COLOR BLANCO</t>
  </si>
  <si>
    <t>MACPRL05120084</t>
  </si>
  <si>
    <t>ROTULO DE VINIL PARA CENTRO DE RECICLADO GRAFICO DESECHOS DE PAPEL DE 150 X 59 mm  VINIL AMARILLO (PANTONE 141 C) CON GRAFICO EN SERIGRAFIA BLANCA -- ACCRVBPA</t>
  </si>
  <si>
    <t>MACPRL04120083</t>
  </si>
  <si>
    <t>ROTULO DE VINIL PARA CENTRO DE RECICLADO GRAFICO DESECHOS INORGANICOS DE 150 X 59 mm  VINIL GRIS (PANTONE 877 C METALICO) CON GRAFICO EN SERIGRAFIA BLANCA -- ACCRVBI</t>
  </si>
  <si>
    <t>MACPRL03120082</t>
  </si>
  <si>
    <t>ROTULO DE VINIL PARA CENTRO DE RECICLADO GRAFICO DESECHOS ORGANICOS DE 150 X 59 mm  VINIL VERDE (PANTONE 360 C) CON GRAFICO EN SERIGRAFIA BLANCA - "ACCRVBO"</t>
  </si>
  <si>
    <t>MACPRL06120085</t>
  </si>
  <si>
    <t>ROTULO DE VINIL PARA CENTRO DE RECICLADO GRAFICO DESECHOS PLASTICOS DE 150 X 59 mm  VINIL AZUL (PANTONE 541 C) CON GRAFICO EN SERIGRAFIA BLANCA - "ACCRVBPLA"</t>
  </si>
  <si>
    <t>MLEPRL46910019</t>
  </si>
  <si>
    <t>ROTULO DE VINIL PARA DHL DE 338 X 84 mm  COLOR ROJO</t>
  </si>
  <si>
    <t>MLEPRL42792500</t>
  </si>
  <si>
    <t>ROTULO DE VINIL PARA DHL MARY KAY DE 420 X 60 mm A UN COLOR  - ""</t>
  </si>
  <si>
    <t>MLEPRL60I56300</t>
  </si>
  <si>
    <t>ROTULO DE VINIL PARA MOVISTAR DE 421 X 1254 mm CON LOGO DE USB EN COLOR BLANCO Y GRIS, LEYENDA MOVISTAR EN COLOR AZUL Y LOGO MOVISTAR EN COLOR VERDE  -- MSTPBRLI</t>
  </si>
  <si>
    <t>MLEPRL02073671</t>
  </si>
  <si>
    <t>ROTULO DE VINIL PARA NEXTEL DE 151 X 40 mm CON LEYENDA NEXTEL EN COLOR AVERY TANGERINE (A6315-0) -- NEXBUSU-LNV</t>
  </si>
  <si>
    <t>MLEPRL02088971</t>
  </si>
  <si>
    <t>ROTULO DE VINIL PARA NEXTEL DE 221 X 35 mm CON LEYENDA "SUGERENCIAS" EN COLOR AVERY TANGERINE (A6315-0) - "NEXBUSU-LSV"</t>
  </si>
  <si>
    <t>MKLPRL43812815</t>
  </si>
  <si>
    <t>ROTULO DE VINIL PARA TABLETA BASICA MEDIANA DE 130 X 130 mm CON SIMBOLO "NO FUMAR" FOTOLUMINICENTE - "VSVTBASMSNF"</t>
  </si>
  <si>
    <t>MLEPRL33970009</t>
  </si>
  <si>
    <t>ROTULO DE VINIL PARA TELCEL DE 100 X 430 mm  COLOR BLANCO</t>
  </si>
  <si>
    <t>MLEPRL33960022</t>
  </si>
  <si>
    <t>ROTULO DE VINIL PARA TELCEL DE 100 X 450 mm  COLOR AZUL TELCEL</t>
  </si>
  <si>
    <t>MTLPRL33K36622</t>
  </si>
  <si>
    <t>ROTULO DE VINIL PARA TELCEL DE 1041 X 177 mm CON LEYENDA "TELCEL" Y LOGO RECORTADOS (CALADO) LADO DERECHO COLOR AZUL TELCEL - "VTDAT-RVLF"</t>
  </si>
  <si>
    <t>MTLPRL33K36522</t>
  </si>
  <si>
    <t>ROTULO DE VINIL PARA TELCEL DE 1041 X 177 mm CON LEYENDA "TELCEL" Y LOGO RECORTADOS (CALADO) LADO IZQUIERDO COLOR AZUL TELCEL - "VTDAT-RVLL"</t>
  </si>
  <si>
    <t>MTLPRL33L56622</t>
  </si>
  <si>
    <t>ROTULO DE VINIL PARA TELCEL DE 1123 X 128 mm CON LEYENDA "TELCEL" Y LOGO RECORTADOS (CALADO) LADO DERECHO COLOR AZUL TELCEL - "VVCOP-RVLF"</t>
  </si>
  <si>
    <t>MTLPRL33L56522</t>
  </si>
  <si>
    <t>ROTULO DE VINIL PARA TELCEL DE 1123 X 128 mm CON LEYENDA "TELCEL" Y LOGO RECORTADOS (CALADO) LADO IZQUIERDO COLOR AZUL TELCEL - "VVCOP-RVLL"</t>
  </si>
  <si>
    <t>MLEPRL33752500</t>
  </si>
  <si>
    <t>ROTULO DE VINIL PARA TELCEL DE 130 X 450 mm EN COLOR BLANCO - ""VG45"""</t>
  </si>
  <si>
    <t>MLEPRL33672500</t>
  </si>
  <si>
    <t>ROTULO DE VINIL PARA TELCEL DE 150 X 690 mm A UN COLOR  - ""TVR43RV"""</t>
  </si>
  <si>
    <t>MLEPRL33F10022</t>
  </si>
  <si>
    <t>ROTULO DE VINIL PARA TELCEL DE 158 X 50 mm  COLOR AZUL TELCEL</t>
  </si>
  <si>
    <t>MLEPRL33980009</t>
  </si>
  <si>
    <t>ROTULO DE VINIL PARA TELCEL DE 200 X 700 mm  COLOR AZUL TELCEL</t>
  </si>
  <si>
    <t>MLEPRL33F65722</t>
  </si>
  <si>
    <t>ROTULO DE VINIL PARA TELCEL DE 295 X 62 mm CON LEYENDA "TELCEL" Y LOGO COLOR AZUL TELCEL</t>
  </si>
  <si>
    <t>MLEPRL33F65736</t>
  </si>
  <si>
    <t>ROTULO DE VINIL PARA TELCEL DE 295 X 62 mm CON LEYENDA TELCEL Y LOGO COLOR BLANCO BRILLANTE</t>
  </si>
  <si>
    <t>MLEPRL33G35722</t>
  </si>
  <si>
    <t>ROTULO DE VINIL PARA TELCEL DE 300 X 66 mm CON LEYENDA "TELCEL" Y LOGO COLOR AZUL TELCEL</t>
  </si>
  <si>
    <t>MLEPRL33G35709</t>
  </si>
  <si>
    <t>ROTULO DE VINIL PARA TELCEL DE 300 X 66 mm CON LEYENDA "TELCEL" Y LOGO COLOR BLANCO</t>
  </si>
  <si>
    <t>MTLPRL33G35722</t>
  </si>
  <si>
    <t>ROTULO DE VINIL PARA TELCEL DE 300 X 66 mm CON LEYENDA TELCEL Y LOGO COLOR AZUL TELCEL -- RVLGATEL66X300</t>
  </si>
  <si>
    <t>MTLPRL33G35709</t>
  </si>
  <si>
    <t>ROTULO DE VINIL PARA TELCEL DE 300 X 66 mm CON LEYENDA TELCEL Y LOGO COLOR BLANCO -- RVLGATEL66X300B</t>
  </si>
  <si>
    <t>MLEPRL33742500</t>
  </si>
  <si>
    <t>ROTULO DE VINIL PARA TELCEL DE 330 X 900 mm A UN COLOR -- VG90</t>
  </si>
  <si>
    <t>MTLPRL33L67619</t>
  </si>
  <si>
    <t>ROTULO DE VINIL PARA TELCEL DE 457 X 198 mm CON LEYENDA "SANBORNS" Y LOGO COLOR ROJO - "RVR19X45LSAMBOR"</t>
  </si>
  <si>
    <t>MLEPRL33G45722</t>
  </si>
  <si>
    <t>ROTULO DE VINIL PARA TELCEL DE 500 X 100 mm CON LEYENDA "TELCEL" Y LOGO COLOR AZUL TELCEL</t>
  </si>
  <si>
    <t>MLEPRL33G45709</t>
  </si>
  <si>
    <t>ROTULO DE VINIL PARA TELCEL DE 500 X 100 mm CON LEYENDA "TELCEL" Y LOGO COLOR BLANCO</t>
  </si>
  <si>
    <t>MTLPRL33J45722</t>
  </si>
  <si>
    <t>ROTULO DE VINIL PARA TELCEL DE 597 X 132 mm CON LEYENDA TELCEL Y LOGO COLOR AZUL TELCEL -- RVAZTI32X597</t>
  </si>
  <si>
    <t>MTLPRL33J45709</t>
  </si>
  <si>
    <t>ROTULO DE VINIL PARA TELCEL DE 597 X 132 mm CON LEYENDA TELCEL Y LOGO COLOR BLANCO -- RVBLTI32X597</t>
  </si>
  <si>
    <t>MLEPRL33F35709</t>
  </si>
  <si>
    <t>ROTULO DE VINIL PARA TELCEL DE 900 X 300 mm CON LEYENDA "TELCEL" Y LOGO COLOR BLANCO</t>
  </si>
  <si>
    <t>MIIPRT00010101</t>
  </si>
  <si>
    <t>ROUTER  22000 RPM 15 A MARCA MAKITA MODELO 3612 -- GI11323 --</t>
  </si>
  <si>
    <t>MIIPRT00010100</t>
  </si>
  <si>
    <t>ROUTER DE 1/4" DE 2 1/4 HP MARCA BOSCH MODELO 1617 EVS PROFESIONAL No DE PARTE 0 601 617 763 -- RA14BS --</t>
  </si>
  <si>
    <t>MSOSHJ060746O2</t>
  </si>
  <si>
    <t>RUBBER DECK PARA EXTERIORES DE 150 X 23 mm LONGITUD DE 2900 mm CON RECUBRIMIENTO  SUAVE AL TACTO MARCA LALUR COLOR AFRICA - "RUBBER15023"</t>
  </si>
  <si>
    <t>MVLARD000300I6</t>
  </si>
  <si>
    <t>RUEDA  DE 2" DE NYLAMID BLANCO, CON BALERO DE 1" AL CENTRO TONILLOS Y BUJES -- RD2PL</t>
  </si>
  <si>
    <t>MVLARD0001L866</t>
  </si>
  <si>
    <t>RUEDA  DE Ø 100 X 32 mm CON EJE DE Ø 15 X 112 mm INSERTADO A PRESION EN COLD ROLLED GALVANIZADO - "QMEREJ"</t>
  </si>
  <si>
    <t>MVLARD0008O011</t>
  </si>
  <si>
    <t>RUEDA  DE Ø 5/8" CON CORTES MAQUINADOS SEGUN PLANO, EN ALUMINIO - "RU58AL"</t>
  </si>
  <si>
    <t>MVLARD0005M3I9</t>
  </si>
  <si>
    <t>RUEDA  Ø 6", CON ALMA DE PLASTICO BLANCO, Ø 4" HUELLA DE 1 1/2 CON EJE DE GIRO METALICO Ø 1/2 X 1 1/2" DE GOMA NEGRA - "RU6NE"</t>
  </si>
  <si>
    <t>MIMCRUAL130013</t>
  </si>
  <si>
    <t>RUEDA ABRASIVA LAMINADA VELL P80 105 X 100 mm  CODIGO 20WRODILOIZMT -- RALP80105100 --</t>
  </si>
  <si>
    <t>MVLARD000200I5</t>
  </si>
  <si>
    <t>RUEDA DE 5" DE CAUCHO CON ALMA METALICA GALVANIZADA EMBALADA -- RD5PL</t>
  </si>
  <si>
    <t>MIMCRUFV110000</t>
  </si>
  <si>
    <t>RUEDA DE FIBRA CON VASTAGO DE 1/4" X 1" GRANO 80 CLAVE 1601 MARCA AUSTROMEX  -- RFB14180 --</t>
  </si>
  <si>
    <t>MIMCRUFV120012</t>
  </si>
  <si>
    <t>RUEDA DE FIBRA CON VASTAGO DE 3" GRANO 80  CLAVE 1603 -- RFB380 --</t>
  </si>
  <si>
    <t>MLEARD03090000</t>
  </si>
  <si>
    <t>RUEDA DE FIBRA DE 2" x 1 x 1/4 CLAVE 1601   - "RUEFB21141601"</t>
  </si>
  <si>
    <t>MIMCRUFB140017</t>
  </si>
  <si>
    <t>RUEDA DE FIBRA MEDIO AZUL Ø 6" CON BARRENO Ø 1/2"  CLAVE C-682 -- RFMA612 --</t>
  </si>
  <si>
    <t>MIMCRUPS000101</t>
  </si>
  <si>
    <t>RUEDA DE PRESOR SUPERIOR No. PARTE E1422E0005-RUOTA VERIFICA CHECK  -RUPSE14RUVC-</t>
  </si>
  <si>
    <t>MIMCRUPS240019</t>
  </si>
  <si>
    <t>RUEDA DE PRESOR SUPERIOR Ø 60 X 24 mm CON CUSCINET  No DE PARTE E1422E0033 ROUTAD60X24 -- RPSD6024 --</t>
  </si>
  <si>
    <t>MIMCRUTB140014</t>
  </si>
  <si>
    <t>RUEDA DE TELA PARA BRILLADO DE Ø 6" X 1/2" BLANCA  CLAVE 1620 -- RTA61620 --</t>
  </si>
  <si>
    <t>MIMCRUFI110812</t>
  </si>
  <si>
    <t>RUEDA FIJA Ø 2 1/2", ANCHO 1 1/4" CAPACIDA 140 lb RUEDA HULE PERMORFA (PLANA) BALERO DE BOLA MARCA COLSON SERIE 2 FRENO TOTAL No. MODELO 2.02208.445 -- RF2212114-140C --</t>
  </si>
  <si>
    <t>MIMCRUFI020102</t>
  </si>
  <si>
    <t>RUEDA FIJA Ø 8" X 2" MOLDON POLYURETANE CENTRO DE ALUMINIO CON PLATO FIJOO DE 4 1/2" X  6 1/4" CON DISTANCIA ENTRE DISTANCIA DE  3 3/8" X 5 1/4" -- RF82PF412614 --</t>
  </si>
  <si>
    <t>MIMCRUFI070408</t>
  </si>
  <si>
    <t>RUEDA FIJA Ø RUEDA 4", ANCHO 2" CAPACIDAD 1000 lb RUEDA ENDURA CON ELASTOMERO SOLIDO No. MODELO 4.04108.839.EN -- R4F21000ELS --</t>
  </si>
  <si>
    <t>MIMCRUFI040405</t>
  </si>
  <si>
    <t>RUEDA FIJA Ø RUEDA 5", ANCHO 2" CAPACIDAD 1000 lb RUEDA ENDURA CON ELASTOMERO SOLIDO No. MODELO 4.05108.839.EN -- RF521000ELS --</t>
  </si>
  <si>
    <t>MIMCRUFI120915</t>
  </si>
  <si>
    <t>RUEDA FIJA Ø RUEDA 6", ANCHO 2" CAPACIDAD 1100 lb MARCA COLSON RUEDA ENDURA CON ELASTOMERO SOLIDO SERIE 4 No. MODELO 4.06108.839.EN -- RF621100S4EN --</t>
  </si>
  <si>
    <t>MIMCRUFP150015</t>
  </si>
  <si>
    <t>RUEDA FLAP ANCHO 1" GRANO 40, VASTAGO Ø 1/4"  CLAVE 2610 -- RF114402610 --</t>
  </si>
  <si>
    <t>MIMCRUFP060006</t>
  </si>
  <si>
    <t>RUEDA FLAP Ø 2 1/2", ANCHO 1" GANO 40  EN OXIDO DE ALUMINIO -- RFPD212A1G40 --</t>
  </si>
  <si>
    <t>MIMCRUFP050006</t>
  </si>
  <si>
    <t>RUEDA FLAP Ø 2", ANCHO 1" GANO 40  EN OXIDO DE ALUMINIO -- RFPD2A1G40 --</t>
  </si>
  <si>
    <t>MIMCRUFP070006</t>
  </si>
  <si>
    <t>RUEDA FLAP Ø 3" GROSOR 1" VASTAGO 1/4" CLAVE 1603 GRANO MEDIO 80  EN OXIDO DE ALUMINIO -- RFP3114OA80 --</t>
  </si>
  <si>
    <t>MIMCRUFP140009</t>
  </si>
  <si>
    <t>RUEDA FLAP Ø 3" VASTAGO 1/4" CLAVE 930 GRANO 80 -- RFP31493080 --</t>
  </si>
  <si>
    <t>MIMCRUFP130006</t>
  </si>
  <si>
    <t>RUEDA FLAP TIPO ESFERICA Ø 3/4" VASTAGO 1/4" CLAVE 946  EN OXIDO DE ALUMINIO -- RFPES3414OA --</t>
  </si>
  <si>
    <t>MIMCRUGI110813</t>
  </si>
  <si>
    <t>RUEDA GIRATORIA Ø 2 1/2", ANCHO 1 1/4" CAPACIDA 140 lb RUEDA HULE PERMORFA (PLANA) BALERO DE BOLA MARCA COLSON SERIE 2 No. MODELO 2.02256.445 -- RG2212114-140C --</t>
  </si>
  <si>
    <t>MIMCRUGI010101</t>
  </si>
  <si>
    <t>RUEDA GIRATORIA Ø 3" X 1 1/2" ANCHO MARCA COLSON SERIE 3 EN POLIURETANO HI-TECH MODELO 3.00317.909 -- GI16296 --</t>
  </si>
  <si>
    <t>MIMCRUGI100711</t>
  </si>
  <si>
    <t>RUEDA GIRATORIA Ø RUEDA 2 1/2", ANCHO 1 1/4" CAPACIDAD 140 lb MARCA COLSON SERIE 2 No. MODELO 4.02256.445 -- RG214140S2 --</t>
  </si>
  <si>
    <t>MIMCRUGI090610</t>
  </si>
  <si>
    <t>RUEDA GIRATORIO Ø 8" FENOLICA No. MODELO 4.08179.339 -- RG8FN339 --</t>
  </si>
  <si>
    <t>MIMCRUGI020101</t>
  </si>
  <si>
    <t>RUEDA GIRATORIO Ø 8" X 2" MOLDON POLYURETANE CENTRO DE ALUMINIO CON PLATO GIRATORIO DE 4 1/2" X  6 1/4" CON DISTANCIA ENTRE DISTANCIA DE  3 3/8" X 5 1/4" -- RG82PG412614 --</t>
  </si>
  <si>
    <t>MIMCRUGI080409</t>
  </si>
  <si>
    <t>RUEDA GIRATORIO Ø RUEDA 4", ANCHO 2" CAPACIDAD 1000 lb RUEDA ENDURA CON ELASTOMERO SOLIDO No. MODELO 4.04179.839.EN -- RG421000ELS --  --</t>
  </si>
  <si>
    <t>MIMCRUGI040404</t>
  </si>
  <si>
    <t>RUEDA GIRATORIO Ø RUEDA 5", ANCHO 2" CAPACIDAD 1000 lb RUEDA ENDURA CON ELASTOMERO SOLIDO CON FRENO SERIE 2 No. MODELO 4.05179.839.EN -- RG521000ELSF2 --</t>
  </si>
  <si>
    <t>MIMCRUGI040504</t>
  </si>
  <si>
    <t>RUEDA GIRATORIO Ø RUEDA 5", ANCHO 2" CAPACIDAD 1000 lb RUEDA MAXIM SERIE 4 No. MODELO 4.05179.539 -- RG521000MASF4 --</t>
  </si>
  <si>
    <t>MIMCRUGI120914</t>
  </si>
  <si>
    <t>RUEDA GIRATORIO Ø RUEDA 6", ANCHO 2" CAPACIDAD 1100 lb MARCA COLSON RUEDA ENDURA CON ELASTOMERO SOLIDO SERIE 4 No. MODELO 4.06179.839.EN -- RG621100S4EN --</t>
  </si>
  <si>
    <t>MIMCRUPB030203</t>
  </si>
  <si>
    <t>RUEDA PORTA BANDA DE LIJA (DRIVE WHEELS) PARA LIJADORA DE BANDA MARCA DYNABRADE No. DE PARTE 15357 -- RPBLDWD --</t>
  </si>
  <si>
    <t>MVLARD0207M700</t>
  </si>
  <si>
    <t>RUEDA TERMOPLASTICA DE Ø 100 X 25 mm ALTURA TOTAL DE 121 mm CAPACIDAD DE CARGA 70 kg NUCLEO DE POLIPROPILENO CON FRENO STOP FIX DE PLASTICO, CATALOGO BLICKLE LRA-TPA-100G-FI -RD-LRA-TPA-100G-FI -- RDLRA</t>
  </si>
  <si>
    <t>MVLARD0204M2I8</t>
  </si>
  <si>
    <t>RUEDA TERMOPLASTICA DE Ø50 X 19 mm ALTURA TOTAL DE 69 mm CAPACIDAD DE CARGA 50 kg NUCLEO DE POLIPROPILENO, CATALOGO BLICKLE LRA-TPA-50G-FI -- RD-LRA-TPA-50G-FI</t>
  </si>
  <si>
    <t>MLEQPR06000000</t>
  </si>
  <si>
    <t>S-6602.50 - ENTONASAYER NEGRO    - "S660250SYNG"</t>
  </si>
  <si>
    <t>MIMCSPWC000000</t>
  </si>
  <si>
    <t>SAPO PARA W.C.    -- SAPWC --</t>
  </si>
  <si>
    <t>MVLQSY00162000</t>
  </si>
  <si>
    <t>SAYER  NOGAL CLASICO (TS-6615) -- TS6615</t>
  </si>
  <si>
    <t>MVLQSY13131600</t>
  </si>
  <si>
    <t>SAYER BASIC CAOBA CLARO (TS-2713) -- TS-2713</t>
  </si>
  <si>
    <t>MVLQSY14121900</t>
  </si>
  <si>
    <t>SAYER KROMOLUX MARRON ROYAL (TS-5011)  - ""TS-5011"""</t>
  </si>
  <si>
    <t>MVLQSY14141700</t>
  </si>
  <si>
    <t>SAYER KROMOLUX NARANJA (TS-5008)  - ""TS-5008"""</t>
  </si>
  <si>
    <t>MVLQSY14151800</t>
  </si>
  <si>
    <t>SAYER KROMOLUX NEGRO (TS-5002)  - ""TS-5002"""</t>
  </si>
  <si>
    <t>MIQUSYKR010000</t>
  </si>
  <si>
    <t>SAYER KROMOLUX NEGRO (TS-5002.50)   -- TS-5002 --</t>
  </si>
  <si>
    <t>MIQUSYNL020000</t>
  </si>
  <si>
    <t>SAYER NITRO LACK NL-1030   -- NL1030 --</t>
  </si>
  <si>
    <t>MIIPSEAF000200</t>
  </si>
  <si>
    <t>SEGUETA PARA ARCO  (FIERRO) DIENTE GRUESO  -- SEAF --</t>
  </si>
  <si>
    <t>MIIPSEAL000100</t>
  </si>
  <si>
    <t>SEGUETA PARA ARCO  (LAMINA) DIENTE FINO  -- SEAL --</t>
  </si>
  <si>
    <t>MVLASE030000W2</t>
  </si>
  <si>
    <t>SEGURO CONTRA DESENGANCHE Y PROTECTOR CONTRA VIBRACIONES   PARA INSERTAR Y ATORNILLAR EN EL CARRIL GUiA, LONGITUD 50 mm, N° DE REFERENCIA  415.13.050 - HAFELE - "SEGCDV13050"</t>
  </si>
  <si>
    <t>MVLASE02020000</t>
  </si>
  <si>
    <t>SEGURO DE ACERO GALVANIZADO CON CUERDA Ø 1/2" ESTANDAR X 26 mm DE LONGITUD CON TUERCA GALVANIZADA DE Ø 1/2" CODIGO "12N5G3/A"   - "12N5G3/A"</t>
  </si>
  <si>
    <t>MVLASE53490013</t>
  </si>
  <si>
    <t>SEGURO ESTRELLA Ø 1/4""  EN  ACERO - ""SG14"""</t>
  </si>
  <si>
    <t>MVLASE53650013</t>
  </si>
  <si>
    <t>SEGURO ESTRELLA Ø 3/8""  EN  ACERO - ""SE38ES"""</t>
  </si>
  <si>
    <t>MIIPSUEX010000</t>
  </si>
  <si>
    <t>SEGURO EXTERIOR TRUARK DE 19/32"   -- SET1932 --</t>
  </si>
  <si>
    <t>MLEASG74920010</t>
  </si>
  <si>
    <t>SEGURO OPRESOR OVA PARA PIJA 1/2" EN POLIPROPILENO BLANDO  -- SEOP12</t>
  </si>
  <si>
    <t>MLEASE01010013</t>
  </si>
  <si>
    <t>SEGURO TRUACK EXTERNO Ø INTERIOR 28 mm EN ACERO -- SEGTE28</t>
  </si>
  <si>
    <t>MIMCSLCR010001</t>
  </si>
  <si>
    <t>SELECTOR 2 POSICIONES CAMBIO DE REVOLUCIONES A  220 VOLT 20 AMPER 3-5.5 KW  PARA MOTOR TRIFASICO -- SLRV22020 --</t>
  </si>
  <si>
    <t>MIMCSLVL000002</t>
  </si>
  <si>
    <t>SELECTOR DE VELOCIDAD   PARA TALADRO DEWALT No. DE PARTE 031365 MOD-DCD 780C2 -- SLVT780C2 --</t>
  </si>
  <si>
    <t>MIMCSDAC000204</t>
  </si>
  <si>
    <t>SELLADOR ACRILICO  MARCA COMEX COLOR GRIS -- SLACGRIS --</t>
  </si>
  <si>
    <t>MVLQSL01003708</t>
  </si>
  <si>
    <t>SELLADOR BASE AGUA POLYFORM  MARCA COMEX PRESENTACION DE 1 LITRO - "SEBAGPLF"</t>
  </si>
  <si>
    <t>MVLQSL07090000</t>
  </si>
  <si>
    <t>SELLADOR DE NITROCELULOSA DE 48% DE SOLIDOS MARCA COMEX - SL48NT</t>
  </si>
  <si>
    <t>MIMCSDPL000305</t>
  </si>
  <si>
    <t>SELLADOR DE POLIURETANO  (CAJA CON 12 PIEZAS) COLOR BLANCO -- SLPLBL12 --</t>
  </si>
  <si>
    <t>MVLQSB01000000</t>
  </si>
  <si>
    <t>SELLADOR DE POLIURETANO MARCA COMEX COLOR NEGRO, PRESENTACION CARTUCHO DE 372g    - "SEPCOMEXN"</t>
  </si>
  <si>
    <t>MVLQSE23280004</t>
  </si>
  <si>
    <t>SELLADOR ELASTICO DE POLIURETANO MARCA SIKAFLEX -1a  DE ALTO DESEMPEÑO</t>
  </si>
  <si>
    <t>MIMCSDBR000101</t>
  </si>
  <si>
    <t>SELLADOR PARA BRIDAS  MARCA LOCTITE 515  NUMERO 515-41, PRESENTACION DE 250 ml -- GI10340 --</t>
  </si>
  <si>
    <t>MIMCSDRO000103</t>
  </si>
  <si>
    <t>SELLADOR PARA ROSCAS  MARCA LOCTITE PST 567  -- GI15725 --</t>
  </si>
  <si>
    <t>MVLQSE03000000</t>
  </si>
  <si>
    <t>SELLADOR PULIMENTO PARA METALES GORDS ALUMINIO, CROMO, ACERO INOXIDABLE, METAL, LIMPIADOR-POLACO-SELLADOR-TODO EN 1, 16 OZ    - "PU116OZ"</t>
  </si>
  <si>
    <t>MIMCSDFI000102</t>
  </si>
  <si>
    <t>SELLADOR Y FIJADOR  MARCA LOCTITE PRESENTACION DE 50 ml -- LOCFIJSL50 --</t>
  </si>
  <si>
    <t>MVLQSL10002100</t>
  </si>
  <si>
    <t>SELLALACK CRISTAL  (NS1200)  - ""NS1200"""</t>
  </si>
  <si>
    <t>MIIPSGMF060100</t>
  </si>
  <si>
    <t>SELLO DE GOMA CON MECANISMO DE FECHA CON LEYENDA MATERIAL ENTREGADO FORMA RECTANGULAR DE 50 X 30 mm  -- SEGMFME5030 --</t>
  </si>
  <si>
    <t>MIIPSGMF010000</t>
  </si>
  <si>
    <t>SELLO DE GOMA CON MECANISMO DE FECHA CON LEYENDA RECIBIDO   -- GI15002 --</t>
  </si>
  <si>
    <t>MIIPSGSF040100</t>
  </si>
  <si>
    <t>SELLO DE GOMA SIN FECHADOR CON LEYENDA "CALIDAD ACEPTADA" FORMA RECTANGULAR DE 50 X 30 mm  -- SEGCAAC530 --</t>
  </si>
  <si>
    <t>MIIPSGSF050100</t>
  </si>
  <si>
    <t>SELLO DE GOMA SIN FECHADOR CON LEYENDA "CANCELADO" FORMA RECTANGULAR DE 50 X 30 mm  -- SEGCAN530 --</t>
  </si>
  <si>
    <t>MIIPSGSF030100</t>
  </si>
  <si>
    <t>SELLO DE GOMA SIN FECHADOR CON LEYENDA "ENTRADA PERSONAL" FORMA RECTANGULAR DE 50 X 30 mm  -- SEGEP5030 --</t>
  </si>
  <si>
    <t>MIIPSGSF020100</t>
  </si>
  <si>
    <t>SELLO DE GOMA SIN FECHADOR CON LEYENDA "NOTA DE CREDITO" FORMA RECTANGULAR DE 50 X 30 mm  -- SEGNCR5030 --</t>
  </si>
  <si>
    <t>MIIPVNBL030000</t>
  </si>
  <si>
    <t>SELLO DE VENTOSA DE BLOQUE VCSP-O DE 140 X 130 X 16.5 mm   -- VNB140130G --</t>
  </si>
  <si>
    <t>MIIPVNBL040000</t>
  </si>
  <si>
    <t>SELLO DE VENTOSA DE BLOQUE VCSP-O DE 75 X 130 X 16.5 mm   -- VNB75130C --</t>
  </si>
  <si>
    <t>MIMCSLLB000202</t>
  </si>
  <si>
    <t>SELLO LB5051  MARCA SENCO SFW10XP PARA ENGRAPADORA -- SELBENS --</t>
  </si>
  <si>
    <t>MIMCSLME010000</t>
  </si>
  <si>
    <t>SELLO MECANICO DE 5/8"   -- SEMEC58 --</t>
  </si>
  <si>
    <t>MIIPSLOL000001</t>
  </si>
  <si>
    <t>SELLO ORGANICO PARA SISTEMA DE LAVADO   (WFS-40) -- SOSLWFS40 --</t>
  </si>
  <si>
    <t>MIIPSNCP020001</t>
  </si>
  <si>
    <t>SENSOR CAPACITIVO CM 18-08D  No DE PARTE 2164A0443 -- SECP1808D --</t>
  </si>
  <si>
    <t>MTLESS56B70000</t>
  </si>
  <si>
    <t>SENSOR CONTROL SECUNDARIO CODIGO SSM274A MARCA ALPHA SECURITY</t>
  </si>
  <si>
    <t>MTLESS59C60041</t>
  </si>
  <si>
    <t>SENSOR SECUNDARIO CODIGO SSM069A MARCA ALPHA SECURITY  CON CABLE CORTO PARA CELULARES</t>
  </si>
  <si>
    <t>MIMCSÑCC020000</t>
  </si>
  <si>
    <t>SEÑALAMIENTO CODIGO DE COLORES NOM-026-STPS-1998 ANCHO 50.0 cm ALTURA 40.0 cm   -- S54CC98 --</t>
  </si>
  <si>
    <t>MIMCSÑSJ010000</t>
  </si>
  <si>
    <t>SEÑALAMIENTO LEYENDA "BOTIQUIN" DE 35.0 X 25.0 cm   -- S33BO --</t>
  </si>
  <si>
    <t>MIMCSÑLX050100</t>
  </si>
  <si>
    <t>SEÑALAMIENTO LEYENDA "EXTINTOR" DE 20 X 25 cm DOBLE VISTA CON DOBLES TIPO BANDERA  -- S2025EXDVB --</t>
  </si>
  <si>
    <t>MIMCSÑLX050200</t>
  </si>
  <si>
    <t>SEÑALAMIENTO LEYENDA "EXTINTOR" DE 20 X 25 cm UNA VISTA  -- S2025EXVB --</t>
  </si>
  <si>
    <t>MIMCSÑLC010000</t>
  </si>
  <si>
    <t>SEÑALAMIENTO LEYENDA "LEVANTA CORRECTAMENTE APOYATE EN TUS PIES NOE EN TU ESPALDA" DE 35.0 X 25.0 cm   -- S33LCOPE --</t>
  </si>
  <si>
    <t>MIMCSÑCI010000</t>
  </si>
  <si>
    <t>SEÑALAMIENTO LEYENDA "NO BLOQUEAR EQUIPO CONTRA INCENDIO" DE 35.0 X 25.0 cm   -- S33NBEI --</t>
  </si>
  <si>
    <t>MIMCSÑNJ010000</t>
  </si>
  <si>
    <t>SEÑALAMIENTO LEYENDA "NO JUGAR EN ESTA AREA" DE 35.0 X 25.0 cm   -- S33NJA --</t>
  </si>
  <si>
    <t>MIMCSÑEP050000</t>
  </si>
  <si>
    <t>SEÑALAMIENTO LEYENDA "OBLIGATORIO EQUIPO DE PROTECCION PERSONAL" DE 30.0 X 40.0 cm   -- S34OEPP --</t>
  </si>
  <si>
    <t>MIMCSÑAR010000</t>
  </si>
  <si>
    <t>SEÑALAMIENTO LEYENDA "PROHIBIDO USAR ANILLO Y RELOJ" DE 35.0 X 25.0 cm   -- S33PUAR --</t>
  </si>
  <si>
    <t>MIMCSÑPC010000</t>
  </si>
  <si>
    <t>SEÑALAMIENTO LEYENDA "PROHIBIDO USAR CELULAR EN ESTA AREA" DE 35.0 X 25.0 cm   -- S33PUCA --</t>
  </si>
  <si>
    <t>MIMCSÑBO040000</t>
  </si>
  <si>
    <t>SEÑALAMIENTO LEYENDA "SALA DE JUNTAS" ANCHO 20.0 cm ALTURA 10.0 cm   -- S33SJ --</t>
  </si>
  <si>
    <t>MIMCSÑSM010000</t>
  </si>
  <si>
    <t>SEÑALAMIENTO LEYENDA "SERVICIO MEDICO" DE 35.0 X 25.0 cm   -- S33SM --</t>
  </si>
  <si>
    <t>MIMCSÑUP010000</t>
  </si>
  <si>
    <t>SEÑALAMIENTO LEYENDA "USA EL PASA MANOS" DE 35.0 X 25.0 cm   -- S33UPM --</t>
  </si>
  <si>
    <t>MIMCSÑUC010000</t>
  </si>
  <si>
    <t>SEÑALAMIENTO LEYENDA "USO OBLIGATORIO DE CALZADO DE SEGURIDAD" DE 35.0 X 25.0 cm   -- S33UOCSE --</t>
  </si>
  <si>
    <t>MIMCSÑUO010000</t>
  </si>
  <si>
    <t>SEÑALAMIENTO LEYENDA "USO OBLIGATORIO DE CARETA DE SOLDAR" DE 35.0 X 25.0 cm   -- S33UOCS --</t>
  </si>
  <si>
    <t>MIMCSÑUF010000</t>
  </si>
  <si>
    <t>SEÑALAMIENTO LEYENDA "USO OBLIGATORIO DE FAJA" DE 35.0 X 25.0 cm   -- S33UOF --</t>
  </si>
  <si>
    <t>MIMCSÑUG010000</t>
  </si>
  <si>
    <t>SEÑALAMIENTO LEYENDA "USO OBLIGATORIO DE GUANTES" DE 35.0 X 25.0 cm   -- S33UOG --</t>
  </si>
  <si>
    <t>MIMCSÑMS050000</t>
  </si>
  <si>
    <t>SEÑALAMIENTO LEYENDA "USO OBLIGATORIO DE MASCARILLA DE SEGURIDAD" DE 30.0 X 40.0 cm   -- S34UOMS --</t>
  </si>
  <si>
    <t>MIMCSÑUM010000</t>
  </si>
  <si>
    <t>SEÑALAMIENTO LEYENDA "USO OBLIGATORIO DE MASCARILLA" DE 35.0 X 25.0 cm   -- S33UOM --</t>
  </si>
  <si>
    <t>MIMCSÑPA050000</t>
  </si>
  <si>
    <t>SEÑALAMIENTO LEYENDA "USO OBLIGATORIO DE PROTECCION AUDITIVA" DE 30.0 X 40.0 cm   -- S34UOPA --</t>
  </si>
  <si>
    <t>MIMCSÑUT010000</t>
  </si>
  <si>
    <t>SEÑALAMIENTO LEYENDA "USO OBLIGATORIO DE TAPAONES PARA OIDOS" DE 35.0 X 25.0 cm   -- S33UOTA --</t>
  </si>
  <si>
    <t>MIMCSÑUU010000</t>
  </si>
  <si>
    <t>SEÑALAMIENTO LEYENDA "USO OBLIGATORIO DE UNIFORME" DE 35.0 X 25.0 cm   -- S33UOU --</t>
  </si>
  <si>
    <t>MIMCSÑPF080000</t>
  </si>
  <si>
    <t>SEÑALAMIENTO PROHIBIDO NO FUMAR DE 20.0 X 20.0 cm   -- S34NFU --</t>
  </si>
  <si>
    <t>MIMCSÑPF050000</t>
  </si>
  <si>
    <t>SEÑALAMIENTO PROHIBIDO NO FUMAR DE 30.0 X 40.0 cm   -- S22NFU --</t>
  </si>
  <si>
    <t>MIMCSÑFD060000</t>
  </si>
  <si>
    <t>SEÑALAMIENTO RUTA DE EVACUACION FLECHA DERECHA DE 10.0 X 20.0 cm   -- S12REFDE --</t>
  </si>
  <si>
    <t>MIMCSÑFD050000</t>
  </si>
  <si>
    <t>SEÑALAMIENTO RUTA DE EVACUACION FLECHA DERECHA DE 30.0 X 40.0 cm   -- S34REFDE --</t>
  </si>
  <si>
    <t>MIMCSÑFI060000</t>
  </si>
  <si>
    <t>SEÑALAMIENTO RUTA DE EVACUACION FLECHA IZQUIERDA DE 10.0 X 20.0 cm   -- S12REFIZ --</t>
  </si>
  <si>
    <t>MIMCSÑFI050000</t>
  </si>
  <si>
    <t>SEÑALAMIENTO RUTA DE EVACUACION FLECHA IZQUIERDA DE 30.0 X 40.0 cm   -- S34REFIZ --</t>
  </si>
  <si>
    <t>MIMCSÑSE070000</t>
  </si>
  <si>
    <t>SEÑALAMIENTO SALIDA DE EMERGENCIA DE 25.0 X 25.0 cm   -- S2525SEM --</t>
  </si>
  <si>
    <t>MIMCSÑSE050000</t>
  </si>
  <si>
    <t>SEÑALAMIENTO SALIDA DE EMERGENCIA DE 30.0 X 40.0 cm   -- S34SEM --</t>
  </si>
  <si>
    <t>MIMCSÑSC030000</t>
  </si>
  <si>
    <t>SEÑALAMIENTO SISTEMA PARA CLASIFICACION DE MATERIALES RIESGOSOS ANCHO 50.0 cm ALTURA 60.0 cm   -- S65SCMR --</t>
  </si>
  <si>
    <t>MIMCSP00000101</t>
  </si>
  <si>
    <t>SEPARADOR  3019A0882-RONDELLA FERRO 6 X 12 X 2 -- SERONDELLA</t>
  </si>
  <si>
    <t>MVLASE00120011</t>
  </si>
  <si>
    <t>SEPARADOR  DE Ø 1/2, CON CUERDA DE Ø 1/4" Y ALTURA DE 1"  EN ALUMINIO - "SEPV9-49"</t>
  </si>
  <si>
    <t>MCIASE00050011</t>
  </si>
  <si>
    <t>SEPARADOR  Ø 1 1/2" CON ALTURA 1 1/8", PERFORACION CENTRAL Ø 1/2" PASADO  EN ALUMINIO - "CIPETPCH"</t>
  </si>
  <si>
    <t>MCIASE00040011</t>
  </si>
  <si>
    <t>SEPARADOR  Ø 1 1/2" CON ALTURA DE 1 1/2", PERFORACION CENTRAL Ø 1/4" PROFUNDIDAD 14 mm  EN ALUMINIO - "CISOPCUCA"</t>
  </si>
  <si>
    <t>MCIASE00020011</t>
  </si>
  <si>
    <t>SEPARADOR  Ø 1 1/2" CON ALTURA DE 1 1/2", PERFORACION CENTRAL Ø 5/16" PASADO  EN ALUMINIO--CISOPCU</t>
  </si>
  <si>
    <t>ME4ASE00010011</t>
  </si>
  <si>
    <t>SEPARADOR  Ø 1 1/2" CON ALTURA DE 40 mm, PERFORACION CENTRAL Ø 3/8" PASADO  EN ALUMINIO - "E4SOCU6-SEP"</t>
  </si>
  <si>
    <t>MTSASE00060011</t>
  </si>
  <si>
    <t>SEPARADOR  Ø 1" CON ALTURA 1 1/8", PERFORACION CENTRAL Ø 1/2" PASADO  EN ALUMINIO - "SC25X29"</t>
  </si>
  <si>
    <t>MASASE00090011</t>
  </si>
  <si>
    <t>SEPARADOR  Ø 1" CON ALTURA 81 mm, PERFORACION CENTRAL Ø 5/16" PASADO  EN ALUMINIO - "AMMVB7-SORE"</t>
  </si>
  <si>
    <t>MACASE00070011</t>
  </si>
  <si>
    <t>SEPARADOR  Ø 1" CON ALTURA DE 30 mm CON CUERDA INTERIOR 3/8" PASADA  EN ALUMINIO - "SC25X29"</t>
  </si>
  <si>
    <t>MACASE01080041</t>
  </si>
  <si>
    <t>SEPARADOR BUJE Ø 5/8" CON ALTURA DE 5 mm CON PERFORACION CENTRAL PASADA DE 5/16"   EN NYLON - "TSSP40-BN"</t>
  </si>
  <si>
    <t>MLEPSE41781714</t>
  </si>
  <si>
    <t>SEPARADOR CON PERFORACION PARA SUJECION DE 340 X 200 mm ESPESOR 6 mm EN ESPUMADO PVC COLOR GRIS 591 - "MAQSEPOMEXSEGC"</t>
  </si>
  <si>
    <t>MVLASE00110011</t>
  </si>
  <si>
    <t>SEPARADOR DE Ø1 1/2" CON ALTURA DE 148 mm, CON PERFORACION CENTRAL DE Ø3/8 X 30 mm DE PROFUNDIDAD,  CON CUERDA EXTERNA DE 1/2" DE ALTURA  X Ø1/4"  EN ALUMINIO -- AMMD7-SR</t>
  </si>
  <si>
    <t>MCIASE00100000</t>
  </si>
  <si>
    <t>SEPARADOR Ø1 1/2" CON ALTURA DE 30 mm, PERFORACION CENTRAL Ø1/4" PROFUNDIDAD 14 mm EN ALUMINIO -- CICOM-CISOPCUCA</t>
  </si>
  <si>
    <t>MVLASE102000E5</t>
  </si>
  <si>
    <t>SEPARADOR SUPERIOR Ø 3/4" LONGITUD 1" CON BARRENO CENTRAL Ø 13/64"  EN NYLAMID - "HYESREINPCPU-SI"</t>
  </si>
  <si>
    <t>MVLASE102100E5</t>
  </si>
  <si>
    <t>SEPARADOR SUPERIOR Ø 3/4" LONGITUD 1/2" CON BARRENO CENTRAL Ø 8 mm  EN NYLAMID - "HYESREINPCPU-SS"</t>
  </si>
  <si>
    <t>MVLSCP008600F6</t>
  </si>
  <si>
    <t>SERIGRAFIADO EN COLOR BLANCO RAL 9003, PARA PLACA DE 312 X 434 mm  --  ADMADP-PLU</t>
  </si>
  <si>
    <t>MVLMCU105400L7</t>
  </si>
  <si>
    <t>SERVICIO DE COLOCACION E INSTALACION DE CUBIERTA Y COSTADOS PARA ESTRUCTURA DE 2400 X 972 X 900 mm EN MARMOL CARRARA - "CIBA24090-CULAMA"</t>
  </si>
  <si>
    <t>MVLEKE0000D900</t>
  </si>
  <si>
    <t>SERVITEM, RETRO USB SIMPLEX CHARGER, BK BE03844-C-72, BLACK  - "BE03844-C-72"</t>
  </si>
  <si>
    <t>MIMCSHGD000005</t>
  </si>
  <si>
    <t>SHAPE GUIDE   CODIGO 3675 -- SHGD --</t>
  </si>
  <si>
    <t>MIMCSHGA000004</t>
  </si>
  <si>
    <t>SHAPE GUIDE ASSY   CODIGO 3536 -- SHGDASSY --</t>
  </si>
  <si>
    <t>MIIPCKU3010001</t>
  </si>
  <si>
    <t>SHOCK CHUCK UNIVERSAL 3 MORDAZAS PHASE II, TEMPLADA Y RECTIFICADA Ø EXTERIOR 8", CON 2 5/32 DE PASO DE BARRA CODIGO 7-810-0800 -- CHU3M82532 --</t>
  </si>
  <si>
    <t>MIIPSI00050004</t>
  </si>
  <si>
    <t>SIERRA  DE 430 / B75 / 72 TRE / 4.4 mm  CLAVE 58806071 -- SI400B75 --</t>
  </si>
  <si>
    <t>MIMCSICL010101</t>
  </si>
  <si>
    <t>SIERRA CALADORA DE 120 VOLT ~ 6.5 AMPER MARCA DEWALT MODELO DW331 -- SICAL120DW --</t>
  </si>
  <si>
    <t>MIMCSICC080009</t>
  </si>
  <si>
    <t>SIERRA CIRCULAR DE 7 1/4"  MODELO KNCS-185 CODIGO 11501 -- SIC714185 --</t>
  </si>
  <si>
    <t>MIMCSICC020000</t>
  </si>
  <si>
    <t>SIERRA CIRCULAR HW D 300 X 3.2/2.6 X 30 Z 96 FZ/TR   -- GI10290 --</t>
  </si>
  <si>
    <t>MIMCSICC040303</t>
  </si>
  <si>
    <t>SIERRA CIRCULAR Ø 7 1/4" MARCA BOSCH MODELO 1677M No. DE PARTE 0601 677 062 -- SIC714B1677 --</t>
  </si>
  <si>
    <t>MIIPSICB110412</t>
  </si>
  <si>
    <t>SIERRA CIRCULAR O DE BARRIL Ø 1 1/4" MARCA STARRET CODIGO SH0114 -- SICB114 --</t>
  </si>
  <si>
    <t>MIIPSICB100411</t>
  </si>
  <si>
    <t>SIERRA CIRCULAR O DE BARRIL Ø 1" MARCA STARRET CODIGO SH0100 -- SICB1 --</t>
  </si>
  <si>
    <t>MIIPSICB090410</t>
  </si>
  <si>
    <t>SIERRA CIRCULAR O DE BARRIL Ø 3/4" MARCA STARRET CODIGO SH0034 -- SICB34 --</t>
  </si>
  <si>
    <t>MIMCSIBM030000</t>
  </si>
  <si>
    <t>SIERRA DE BARRIL BIMETALICA Ø 2 3/8"   -- SIBBM238 --</t>
  </si>
  <si>
    <t>MIIPSIHT090400</t>
  </si>
  <si>
    <t>SIERRA HART Ø 10" X 3.2 X 1" Z=60 R-2 MARCA LEITZ  -- SIH103160 --</t>
  </si>
  <si>
    <t>MIIPSIHT080400</t>
  </si>
  <si>
    <t>SIERRA HART Ø 350 X 3.2 X 30 Z=72 R-1 MARCA LEITZ  -- SIH35033072 --</t>
  </si>
  <si>
    <t>MIMCSEHM010101</t>
  </si>
  <si>
    <t>SIERRA HM Ø 250X 2.8 X 30 Z=80 COMBINADA NEGATIVA EN ALUMINIO STEHLE CLAVE 50808200 -- SHM250CNA --</t>
  </si>
  <si>
    <t>MIMCSEHM170100</t>
  </si>
  <si>
    <t>SIERRA HM Ø 300 X 2.8 X 30 Z=96 TRAPECIO NEGATIVA PARA ALUMINIO STEHLE CODIGO 58808213-- SHM300283096CNA --</t>
  </si>
  <si>
    <t>MIIPSIHM150000</t>
  </si>
  <si>
    <t>SIERRA HM Ø 300 X 3.2 X 30 Z=72 ALTERNA STEHLE CODIGO 58100032   -- SI300323072CS --</t>
  </si>
  <si>
    <t>MIMCSEHM120507</t>
  </si>
  <si>
    <t>SIERRA HM Ø 350 X 3.2 X 30 Z=108 TF COMBINADA NEGATIVA ALUMINIO Y ACRILICO LEUCO HIGHLINE CLAVE 458667 -- SHM350AAC45 --</t>
  </si>
  <si>
    <t>MIMCSEHM130008</t>
  </si>
  <si>
    <t>SIERRA HM Ø 350 X 4.4 X 30 Z=72 TF COMBINADA TOP LINE  CLAVE 50807803 -- SHM350TL50 --</t>
  </si>
  <si>
    <t>MIIPSICM010001</t>
  </si>
  <si>
    <t>SIERRA HM TF COMBINADA DE 400 X 4.4 X 75 Z=72 CLAVE 58806071 -- SI40047572TF --</t>
  </si>
  <si>
    <t>MIIPSISS170600</t>
  </si>
  <si>
    <t>SIERRA HSS Ø 350 X 2.5 X 32  2/8/45+2/9/50+2/11/6 TOP BLACK FACE  -- SIHSS3502532 --</t>
  </si>
  <si>
    <t>MIIPSIIN070006</t>
  </si>
  <si>
    <t>SIERRA INCISOR HM DE 180 X 4.4 / 5.2 X 30 mm Z=30  CLAVE 00191974 -- IN18053030 --</t>
  </si>
  <si>
    <t>MIIPSIIN020102</t>
  </si>
  <si>
    <t>SIERRA INCISOR HM DE 180 X 4.4 / 5.2 X 30 mm Z=30 CONICO MARCA LEUCO CLAVE 191975 -- IN18043036LE --</t>
  </si>
  <si>
    <t>MIIPSIIN060005</t>
  </si>
  <si>
    <t>SIERRA INCISOR HM DE 180 X 4.4 / 5.5 X 30 mm Z=30  CLAVE 00191975 -- IN18043030 --</t>
  </si>
  <si>
    <t>MIMCSK1A010100</t>
  </si>
  <si>
    <t>SIKAFLEX 1a SELLADOR ELASTICO DE POLIURETANO DE ALTO DESEMPEÑO COLOR BLANCO MARCA SILKA  -- SK1ASEP --</t>
  </si>
  <si>
    <t>MIMCSK42020100</t>
  </si>
  <si>
    <t>SIKAFLEX 429/202 PRIMER PARA SIKAFLEX 1a MARCA SILKA  -- SKP429S1A --</t>
  </si>
  <si>
    <t>MIIPSINM050000</t>
  </si>
  <si>
    <t>SILENCIADOR NEUMATICO METALICO Ø 1/2" NPT   -- SINM12NPT --</t>
  </si>
  <si>
    <t>MIIPSINM040000</t>
  </si>
  <si>
    <t>SILENCIADOR NEUMATICO METALICO Ø 1/4" NPT   -- SINM14NPT --</t>
  </si>
  <si>
    <t>MIIPSINM060000</t>
  </si>
  <si>
    <t>SILENCIADOR NEUMATICO METALICO Ø 3/4" NPT SERIE S MARCA GUSS &amp; ROCH   -- SINM34NPT --</t>
  </si>
  <si>
    <t>MIIPSIEV030000</t>
  </si>
  <si>
    <t>SILENCIADOR PARA ELECTROVALVULA SIMPLE GKG-5/2 1/4-110 VAC   -- SIEVSGKG52 --</t>
  </si>
  <si>
    <t>MIIPSIPP020000</t>
  </si>
  <si>
    <t>SILENCIADOR PLASTICO POROSO Ø 1/4" MODELO BSPP M/S2  -- SIPP14 --</t>
  </si>
  <si>
    <t>MIIPSIPP010000</t>
  </si>
  <si>
    <t>SILENCIADOR PLASTICO POROSO Ø 1/8" MODELO BSPP M/S1   -- SIPP18 --</t>
  </si>
  <si>
    <t>MVLQSB00000000</t>
  </si>
  <si>
    <t>SILICON BLANCO PRESENTACION DE 300 ml MARCA SISTA BUILDING 781 -- SIBL</t>
  </si>
  <si>
    <t>MIIPSCPM004218</t>
  </si>
  <si>
    <t>SILICON CREMA PARA MUEBLES  (BRILLO ELEGANTE) (PRESENTACION DE 480 ml) -- SIVE --</t>
  </si>
  <si>
    <t>MVLQSC01010000</t>
  </si>
  <si>
    <t>SILICON MULTIUSOS SUPERTRANSPARENTE MARCA SISTA -- SCMLST</t>
  </si>
  <si>
    <t>MIIPSNPH000100</t>
  </si>
  <si>
    <t>SILICON PARA HILO  CASA DIAZ  -- SIHI --</t>
  </si>
  <si>
    <t>MLEQSC00000000</t>
  </si>
  <si>
    <t>SILICON TRANSPARENTE PRESENTACION DE 300 ml DOW CORNING MARCA SISTA BUILDING 781 -- AD-0008</t>
  </si>
  <si>
    <t>MLEXSA00P600F7</t>
  </si>
  <si>
    <t>SILLA  MODELO INFLEXGTB  RESPALDO Y ASIENTO EN MESH NEGRO, CON MECANISMO RECLINABLE INFLEX I8-M DE AJUSTE DE ALTURA, BASE 5 PUNTOS EN POLIPROPILENO NEGRO, BRAZOS AJUSTABLES DE ALTURA - "INFLEXGTB-SCABEM"</t>
  </si>
  <si>
    <t>MLEXSA120000R2</t>
  </si>
  <si>
    <t>SILLA EN CAJA   RESPALDO Y ASIENTO EN POLIPROPILENO, CON ESTRUCTURA COLOR NEGRO - "ISOPLASTICOEM"</t>
  </si>
  <si>
    <t>J5105</t>
  </si>
  <si>
    <t xml:space="preserve">ASIENTO AZUL ISOPLAS </t>
  </si>
  <si>
    <t>J5106</t>
  </si>
  <si>
    <t xml:space="preserve">ASIENTO GRIS ISOPLAS </t>
  </si>
  <si>
    <t>MKIXSA12006500</t>
  </si>
  <si>
    <t>SILLA EN CAJA  ASIENTO POLIPROPILENO NEGRO, RESPALDO EN TELA TIPO MALLA NEGRO, CON BRAZOS EN POLIPROPILENO CON MARCO METALICO DE REVESTIMIENTO EN POLVO (MODELO 827AH) -- KIVTUBEM</t>
  </si>
  <si>
    <t>MKIXSA12006800</t>
  </si>
  <si>
    <t>SILLA EN CAJA  ASIENTO SIN TAPIZ, RESPALDO BAJO CON TELA TIPO MALLA NEGRA CON CONEXIÓN DE ESPALDA DE COLOR PLATA Y ARMAS AJUSTABLES BASE Ø 24" EN NYLON, MECANISMO DE RODILLA-INCLINACION (MODELO 915-02)  - "KIGMRBJEM"</t>
  </si>
  <si>
    <t>MKIXSA12006900</t>
  </si>
  <si>
    <t>SILLA EN CAJA  ASIENTO SIN TAPIZ, RESPALDO BAJO EN POLIPROPILENO NEGRO CON CONEXIÓN DE ESPALDA DE COLOR PLATA Y ARMAS AJUSTABLES BASE Ø 24" EN NYLON, MECANISMO DE RODILLA-INCLINACION (MODELO 915-03)  - "KIGPRBJEM"</t>
  </si>
  <si>
    <t>MKIXSA12005700</t>
  </si>
  <si>
    <t>SILLA EN CAJA  ASIENTO TAPIZADO EN PU NEGRA, CON REPOZACABEZA EN PU NEGRA, RESPALDO ALTO Y ARMAS AJUSTABLES BASE Ø 26" EN NYLON, MECANISMO SYNCHRO (MODELO 912A-01)  - "KIDAKBJPEM"</t>
  </si>
  <si>
    <t>MKIXSA12008100</t>
  </si>
  <si>
    <t>SILLA EN CAJA  ASIENTO Y RESPALDO EN POLIPROPILENO CON ESTRUCTURA EN TUBULAR REDONDO  - "KIVTUPEM - "</t>
  </si>
  <si>
    <t>MKIXSA12008200</t>
  </si>
  <si>
    <t>SILLA EN CAJA  ASIENTO Y RESPALDO EN POLIPROPILENO CON ESTRUCTURA EN TUBULAR REDONDO CON BRAZOS  - "KIVTUPBEM - "</t>
  </si>
  <si>
    <t>MLEXSA1200BA00</t>
  </si>
  <si>
    <t>SILLA EN CAJA  DE VISITAS, CON BASE Y RESPALDO EN MADERA, BASE EN CUATRO PUNTOS CON PATAS EN MADERA   - ""</t>
  </si>
  <si>
    <t>MQSXSA12008700</t>
  </si>
  <si>
    <t>SILLA EN CAJA  MODELO VICTOR  (SILA 2801300B) CON ASIENTO Y RESPALDO EN POLIPROPILENO COLOR NEGRO CON BRAZOS</t>
  </si>
  <si>
    <t>MVLXSA12000L00</t>
  </si>
  <si>
    <t>SILLA EN CAJA  RE-570 REWIND  - "RE-570EM"</t>
  </si>
  <si>
    <t>MVLXSA12000V00</t>
  </si>
  <si>
    <t>SILLA EN CAJA  RESPALDO EN MESH NEGRO Y ASIENTO; TAPIZADO EN TELA NEGRA, CON BRAZOS, RODANTE, CON MECANISMO RECLINABLE, CON BRAZOS AJUSTABLES DE ALTURA Y BASE DE 5 PUNTOS CON RODAJAS, ALTURA AJUSTABLE Y CABECERA  - "AUSTRIA1- CABEEM"</t>
  </si>
  <si>
    <t>MVLXSA12000G00</t>
  </si>
  <si>
    <t>SILLA EN CAJA  RESPALDO EN MESH NEGRO Y ASIENTO; TAPIZADO EN TELA NEGRA, CON BRAZOS, RODANTE, CON MECANISMO RECLINABLE, CON BRAZOS AJUSTABLES DE ALTURA Y BASE DE 5 PUNTOS CON RODAJAS, ALTURA AJUSTABLE,  - "AUSTRIAEM"</t>
  </si>
  <si>
    <t>MKIXSA12005400</t>
  </si>
  <si>
    <t>SILLA EN CAJA ASIENTO EN MADERA SIN TAPIZ CON ESPUMA, RESPALDO DE POLIPROPILENO NEGRO TAPIZADA EN TELA TIPO MALLA NEGRA, RODAJA TIPO YOYO 100% NYLON, BASE Ø 24" EN NYLON Y FIBRA DE VIDRIO, MECANISMO RECLINABLE CON AJUSTE Y ELEVACION POR PISTON -- KIARBEM</t>
  </si>
  <si>
    <t>MOBXSA12004900</t>
  </si>
  <si>
    <t>SILLA EN CAJA ASIENTO EN MADERA TAPIZADA EN TELA NEGRA, RESPALDO DE POLIPROPILENO NEGRO TAPIZADA EN TELA TIPO MALLA NEGRA, RODAJA TIPO YOYO 100% NYLON, BASE Ø 24" EN NYLON Y FIBRA DE VIDRIO, MEC RECLINABLE CON AJUSTE Y ELEVACION POR PISTON -OBKIARBTEM</t>
  </si>
  <si>
    <t>MLEXSA120000D2</t>
  </si>
  <si>
    <t>SILLA EN CAJA CON BRAZOS, BASE CROMADA, MECANISMO RECLINABLE AJUSTE DE ALTURA, RESPALDO EN TELA MESH GRIS Y ASIENTO EN TELA - "CELLAEM"</t>
  </si>
  <si>
    <t>J1131</t>
  </si>
  <si>
    <t xml:space="preserve">ASIENTO POP ART MINT </t>
  </si>
  <si>
    <t>MVLXSA12000C00</t>
  </si>
  <si>
    <t>SILLA EN CAJA CON BRAZOS, FIJA MODELO ESPECIAL NUVEM, CON MECANISMO RECLINABLE, BASE DE 5 PUNTOS, ESTRUCTURA BLANCA, INCLUYE OTOMAN, RESPALDO, ASIENTO Y CABECERA TAPIZADO EN PIEL CAMEL NUVEM AL 3030C  - "ESP-NUVEMPCAEM"</t>
  </si>
  <si>
    <t>MRQXSA12H19P00</t>
  </si>
  <si>
    <t>SILLA EN CAJA INDUSTRIAL CON AJUSTE DE ALTURA, BASE EN 5 PUNTOS  R1-100 Y CON BASE DESCANSA PIES RA-45 NEGRO , CON ASIENTO Y RESPALDO  EN POLIPROPILENO NEGRO  - "ESP-R1-100EM"</t>
  </si>
  <si>
    <t>MGLXSA1225O800</t>
  </si>
  <si>
    <t>SILLA EN CAJA MOD EJECUTIVO G20 ASIENTO PROFUNDIDAD AJUSTABLE TAPIZADO EN VINIL BLANCO (A48E) Y RESPALDO EN TELA MESH BLANCA, MEC. SYNCHRO TILTER, AJUSTE DE ALTURA, BASE RODANTE DE ALUMINIO PULIDO, CON BRAZOS Y SOP. LUMBAR AJUSTABLE 6008 -- G20-RMBAVBEM</t>
  </si>
  <si>
    <t>MGLXSA12C3W500</t>
  </si>
  <si>
    <t>SILLA EN CAJA MOD MAX HD ESP ASIENTO Y RESPALDO MEDIO TAPIZADO EN TELA IMPRINT ALMOND (IM70) MECANISMO SYNCRO-TILTER, AJUSTE DE ALTURA, SOPORTE LUMBAR, BZOS AJUST, BASE RODANTE POLIPRILENO,"2439-16" HEAVY DUTY  - "MAXHDESPEM"</t>
  </si>
  <si>
    <t>MLEXSA12E1Y800</t>
  </si>
  <si>
    <t>SILLA EN CAJA MODELO  MAFEMASA ASIENTO TAPIZADO TELA GRAND Y RESPALDO MESH NATURAL, MECANISMO SYNCHRO TILTER MULTIPOSICION, AJUSTE DE ALTURA, BASE RODANTE,  BRAZOS AJUSTABLES "6321-0 WA50 MS74"  - "ESP-MAFEMASAEM"</t>
  </si>
  <si>
    <t>MLEXSA12E0Y700</t>
  </si>
  <si>
    <t>SILLA EN CAJA MODELO  MAFEMASA-FOG ASIENTO TAPIZADO TELA GRAND Y RESPALDO MESH NATURAL, MECANISMO SYNCHRO TILTER MULTIPOSICION, AJUSTE DE ALTURA, BASE RODANTE GRIS, PLASTICOS Y BRAZOS AJUSTABLES GRISES "6321-0FG WA50 MS74"  - "ESP-MAFEMASAFOGEM"</t>
  </si>
  <si>
    <t>MLEXSA12K2AU00</t>
  </si>
  <si>
    <t>SILLA EN CAJA MODELO 1810(89) DE VISITA CON RESPALDO Y ASIENTO TAPIZADA EN ECOPIEL BROWN, Y BRAZOS FIJOS TAPIZADOS  PATAS DE MADERA EN 4 PUNTOS -1810(89)  - "1810(89)"</t>
  </si>
  <si>
    <t>MLEXSA12K1AT00</t>
  </si>
  <si>
    <t>SILLA EN CAJA MODELO 1931(12) DE VISITA CON RESPALDO Y ASIENTO TAPIZADA EN ECOPIEL BROWN,RESPALDO ALTO TIPO CABECERA Y BRAZOS FIJOS TAPIZADOS  PATAS DE MADERA EN 4 PUNTOS -1931(12)  - "1931(12)"</t>
  </si>
  <si>
    <t>MLEXSA12J8AL00</t>
  </si>
  <si>
    <t>SILLA EN CAJA MODELO A1800 CON RESPALDO Y ASIENTO TAPIZADO EN NDPU9708  CON BRAZOS FIJOS TAPIZADOS, ASIENTO CON COJIN TAPIZADO, BASE DE 5 PUNTOS EN ALUMINIO  GIRATORIA , MECANISMO RECLINABLE Y AJUSTABLE DE ALTURA --NDPU9708-A1800  - "A1800"</t>
  </si>
  <si>
    <t>MLEXSA12J7AK00</t>
  </si>
  <si>
    <t>SILLA EN CAJA MODELO A1819-1 CON RESPALDO Y ASIENTO TAPIZADO EN NDPU9720 BEIGE , CON BRAZOS FIJOS TAPIZADOS, BASE RODANTE DE ALUMINIO EN 5 PUTOS, MECANISMO RECLINABLE Y AJUSTABLE DE ALTURA -A1819-1  - "A1819-1"</t>
  </si>
  <si>
    <t>MLEXSA12O8BL00</t>
  </si>
  <si>
    <t>SILLA EN CAJA MODELO A7 FOUR LEGS RESPALDO EN MESH COLOR NEGRO Y ASIENTO TAPIZADO EN TELA NEGRA, BASE CROMADA EN  4 PUNTOS ,CON RODAJAS , CON BRAZOS FIJOS NEGRO  - "MOTOVISITEM"</t>
  </si>
  <si>
    <t>MVLXSA12F13C00</t>
  </si>
  <si>
    <t>SILLA EN CAJA MODELO ACCORD RESPALDO ALTO  Y ASIENTO TAPIZADO EN TELA CON MECANISMO RECLINABLE (KNEE TILTER) CON SISTEMA DE BLOQUEO, AJUSTE DE ALTURA  - "ACCORD-RATEM"</t>
  </si>
  <si>
    <t>J1102L1102</t>
  </si>
  <si>
    <t xml:space="preserve">ASIENTO URBAN WHITE RESPALDO URBAN WHITE </t>
  </si>
  <si>
    <t>MGLXSA12F12C00</t>
  </si>
  <si>
    <t>SILLA EN CAJA MODELO ACCORD RESPALDO MEDIO MESH Y ASIENTO TAPIZADO EN TELA CON MECANISMO GIRATORIO NO RECLINABLE, AJUSTE DE ALTURA  - "ACCORD-RMMTLWEM"</t>
  </si>
  <si>
    <t>J1100L2120</t>
  </si>
  <si>
    <t xml:space="preserve">ASIENTO URBAN BLACK RESPALDO MESH VU BLACK </t>
  </si>
  <si>
    <t>MGLXSA1246N200</t>
  </si>
  <si>
    <t>SILLA EN CAJA MODELO ACCORD TRANSICIONAL ASIENTO TAPIZADO EN PIEL, RESPALDO ALTO MESH, MECANISMO RECLINABLE (KNEE TILTER) SISTEMA DE BLOQUEO,AJUSTE DE ALTURA,BASE DE ALUMINIO RODANTE,BRAZOS FIJOS DE ALUMINIO CON CODERA DE URETANO "2676LM-2" -ACCORD-RAMPEM</t>
  </si>
  <si>
    <t>J3001L2120</t>
  </si>
  <si>
    <t xml:space="preserve">ASIENTO BLACK LEATHER RESPALDO MESH VU BLACK </t>
  </si>
  <si>
    <t>MGLXSA1246N100</t>
  </si>
  <si>
    <t>SILLA EN CAJA MODELO ACCORD TRANSICIONAL ASIENTO TAPIZADO EN TELA, RESPALDO ALTO MESH, MECANISMO RECLINABLE (KNEE TILTER) SIST DE BLOQUEO, AJUSTE DE ALTURA, BASE DE ALUMINIO RODANTE, BRAZOS FIJOS DE ALUMINIO CON CODERA DE URETANO "2676-2" - "ACCORD-RAMTEM</t>
  </si>
  <si>
    <t>J2100</t>
  </si>
  <si>
    <t xml:space="preserve">ASIENTO NEGRO MALLA </t>
  </si>
  <si>
    <t>MGLXSA1246M400</t>
  </si>
  <si>
    <t>SILLA EN CAJA MODELO ACCORD TRANSICIONAL ASIENTO TAPIZADO EN TELA, RESPALDO MEDIO MESH, MECANISMO RECLINABLE (KNEE TILTER) SISTEMA DE BLOQUEO, AJUSTE DE ALTURA, BASE DE ALUMINIO RODANTE, BRAZOS FIJOS DE ALUMINIO CODERA DE URETANO "2677-2" -ACCORD-RMMTEM</t>
  </si>
  <si>
    <t>MGLXSA1246N300</t>
  </si>
  <si>
    <t>SILLA EN CAJA MODELO ACCORD TRANSICIONAL ASIENTO Y RESPALDO ALTO TAPIZADO EN PIEL, MECANISMO RECLINABLE (KNEE TILTER) SIST DE BLOQUEO, AJUSTE DE ALTURA, BASE DE ALUMINIO RODANTE, BRAZOS FIJOS DE ALUMINIO CON CODERA DE URETANO "2670LM-2"-ACCORD-RAPEM</t>
  </si>
  <si>
    <t>J3001L3001</t>
  </si>
  <si>
    <t xml:space="preserve">ASIENTO BLACK LEATHER RESPALDO BLACK LEATHER </t>
  </si>
  <si>
    <t>MVLXSA12F70000</t>
  </si>
  <si>
    <t>SILLA EN CAJA MODELO AKJI KA BEI KABEL (MUESTRA)   - "ESP-AKJIEM"</t>
  </si>
  <si>
    <t>MLBXSA1299K700</t>
  </si>
  <si>
    <t>SILLA EN CAJA MODELO ALLEGRO (MAXI DIVA 155-16000) ASIENTO Y RESPLADO EN POLIPROPILENO SIN BRAZOS, BASE DE 4 PUNTOS EN ALUMINIO -- ALLEGROEM</t>
  </si>
  <si>
    <t>J3000L3000</t>
  </si>
  <si>
    <t xml:space="preserve">ASIENTO BLANCO L RESPALDO BLANCO L </t>
  </si>
  <si>
    <t>J3526</t>
  </si>
  <si>
    <t xml:space="preserve">ASIENTO GRISLB1 </t>
  </si>
  <si>
    <t>J3552</t>
  </si>
  <si>
    <t xml:space="preserve">ASIENTO DOVE GREY LB </t>
  </si>
  <si>
    <t>MKEXSA12B6V600</t>
  </si>
  <si>
    <t>SILLA EN CAJA MODELO ALPHA ASIENTO, CABECERA Y RESPALDO TAPIZADO EN MESH NEGRO GT-27, CON MECANISMO DE CONTROL EN BRAZOS, AJUSTE DE ALTURA, BASE Y ESTRUCTURA DE ALUMINIO,  SOPORTE LUMBAR, GT07-35E, CON BRAZOS, RODANTE -- ALPHAEM</t>
  </si>
  <si>
    <t>MLEXSA12W100S1</t>
  </si>
  <si>
    <t>SILLA EN CAJA MODELO ALPHAOFF  CON RESPALDO Y ASIENTO; EN POLIPROPILENO COLOR BLANCO, CON ESTRUCTURA DE TRINEO CROMADA - "ALPHAOFFEM"</t>
  </si>
  <si>
    <t>MLEXSA12P3BQ00</t>
  </si>
  <si>
    <t>SILLA EN CAJA MODELO ARSENAL CON RESPALDO Y ASIENTO TAPIZADO EN MALLA NEGRA, BASE DE 5 PUNTOS CROMADA CON RODAJAS POLIPROPILENO NEGRO, BRAZOS AJUSTABLES DE ALTURA  - "ARSENALEMP"</t>
  </si>
  <si>
    <t>MLEXSA12Q1CP00</t>
  </si>
  <si>
    <t>SILLA EN CAJA MODELO ASPENA33 RESPALDO Y ASIENTO; EN TELA FABRIC ALLANTE A33E EXPRESSO, CON MECANISMO RECLINABLE Y AJUSTABLE DE ALTURA, CON BRAZOS, BASE EN 5 PUTOS CROMADA 2851-3  - "ASPENA33"</t>
  </si>
  <si>
    <t>MLEXSA12F81H00</t>
  </si>
  <si>
    <t>SILLA EN CAJA MODELO ASPENOHE  RESPALDO EN TELA MESH NEGRO Y ASIENTO; TAPIZADO EN TELA AZABACHE  CON BRAZOS, RODANTE CON MECANISMO RECLINABLE CON BLOQUEO, BRAZOS AJUSTABLES  - "ASPENOHE110EM"</t>
  </si>
  <si>
    <t>MOTXSA1219M500</t>
  </si>
  <si>
    <t>SILLA EN CAJA MODELO AURORA APILABLE ASIENTO Y RESPALDO EN POLIPROPILENO NEGRO(BK), BASE DE 4 PUNTOS CROMADA  - "OTG1221B - AURORA-SBEM"</t>
  </si>
  <si>
    <t>MOTXSA1219H900</t>
  </si>
  <si>
    <t>SILLA EN CAJA MODELO AURORA APILABLE ASIENTO Y RESPALDO EN POLIPROPILENO NEGRO(BK), BASE DE 4 PUNTOS CROMADA, CON BRAZOS  - "OTG1220B - AURORA-BEM"</t>
  </si>
  <si>
    <t>MLEXSA12J4AH00</t>
  </si>
  <si>
    <t>SILLA EN CAJA MODELO B1924 TAPIZADA EN RESPLADO Y ASIENTRO EN  PIEL LIGHT DRAY, CON BRAZOS FIJOS , BASE RODANTE EN 5 PUTNOS, MECANISMO RECLINABLE Y AJUSTABLE DE ALTURA- B1924--NDPU9711 LIGHT DRAY-  - "B1924"</t>
  </si>
  <si>
    <t>MLEXSA12I30N00</t>
  </si>
  <si>
    <t>SILLA EN CAJA MODELO BAKHITA CHAIR RESPALDO Y ASIENTO EN POLIPROPILENO COLOR MILK (6751)  - "BAKHITA CHAIREM"</t>
  </si>
  <si>
    <t>MLEXSA12D7Y400</t>
  </si>
  <si>
    <t>SILLA EN CAJA MODELO BOND-C ESP ASIENTO TAPIZADO EN TELA NEGRA RESPALDO EN MESH C/ CABECERA TAPIZADA, MECANISMO DE RODILLA,AJUSTE DE ALTURA,BASE RODANTE DE NYLON C/ RODAJAS DE DESMOPAN,C/ BRAZOS AJUSTABLES,SOPORTE LUMBAR  - "ESPBOND-CEM"</t>
  </si>
  <si>
    <t>MLEXSA12G89M00</t>
  </si>
  <si>
    <t>SILLA EN CAJA MODELO BUTACA ITALIANA RE-1061 RESPALDO Y ASIENTO TAPIZADO EN TELA NEGRA, CON BASE CUATRO PUNTOS COLOR NEGRO   - "ESP-RE1061EM"</t>
  </si>
  <si>
    <t>MLEXSA12J9AM00</t>
  </si>
  <si>
    <t>SILLA EN CAJA MODELO C1800 CON RESPALDO Y ASIENTO TAPIZADO EN HU04  LIGHT DRAY  CON BRAZOS FIJOS TAPIZADOS, ASIENTO CON COJIN TAPIZADO, BASE DE 5 PUNTOS EN ALUMINIO  GIRATORIA , MECANISMO GIRATORIO-HU04  LIGHT DRAY-C1800  - "C1800"</t>
  </si>
  <si>
    <t>MLEXSA12K0AS00</t>
  </si>
  <si>
    <t>SILLA EN CAJA MODELO C1909 DE VISITAS, CON ASIENTO Y RESPALDO TAPIZADO EN BLUE HALF LEATHER BRAZOS FIJOS TAPIZADOS EN BLUE HALF LEATHER  CON BASE 4 PUNTOS FIJAS, PATAS CROMADAS-C1909--BLUE HALF LEATHER  - "C1909"</t>
  </si>
  <si>
    <t>MLEXSA12O5BI00</t>
  </si>
  <si>
    <t>SILLA EN CAJA MODELO C4 BASIC GRAY RESPALDO EN MESH GRIS Y ASIENTO TAPIZADO EN TELA GRIS, MECANISMO RECLINABLE,ALTURA AJUSTABLE,BASE 5 PUNTOS POLIPROPILENO NEGRO CON RODAJAS,CON BRAZOS FIJOS NEGRO,MARCO NEGRO  - "C4 BASIC GRAYEM"</t>
  </si>
  <si>
    <t>MLEXSA12T500H1</t>
  </si>
  <si>
    <t>SILLA EN CAJA MODELO C7  RESPALDO EN MALLA NEGRA Y ASIENTO TAPIZADO EN TELA NEGRA, CON MECANISMO DE ALTURA REGULABLE Y RECLINACION, BASE RODANTE EN POLIPROPILENO DE 5 PUNTOS, BRAZOS FIJOS - "C7EM"</t>
  </si>
  <si>
    <t>MVLXSA12C5X000</t>
  </si>
  <si>
    <t>SILLA EN CAJA MODELO CALEDONIA-CASH RESPALDO MESH NEGRO Y ASIENTO TAPIZADO TELA NEGRA QL10, DESCANZA-PIES - OTG1642B+OTG11600, SIN BRAZOS,RODANTE AJUSTE DE ALTURA, MECANISMO TASK  - "CALEDONIA-CASHEM"</t>
  </si>
  <si>
    <t>MLEXSA12W500S6</t>
  </si>
  <si>
    <t>SILLA EN CAJA MODELO CEO  CON RESPALDO Y ASIENTO;  TAPIZADA EN TECHNOLEATHER, CON ESTRUCTURA CROMADA DE 5 PUNTOS, BRAZOS FIJOS CON PAD SUAVE - "CEOEM"</t>
  </si>
  <si>
    <t>MCMXSA12I70R00</t>
  </si>
  <si>
    <t>SILLA EN CAJA MODELO CONCERTO OHV-372 RESPALDO EN MESH COLOR NEGRO Y ASIENTO TAPIZADO EN TELA NEGRA, ESTRUCTURA NEGRA, BRAZOS COLOR NEGRO, CON RODAJAS  - "CONCERTO-BNENRMNATNEM"</t>
  </si>
  <si>
    <t>MLEXSA12D1X600</t>
  </si>
  <si>
    <t>SILLA EN CAJA MODELO DISTBAJ-ESP RODANTE, CON BRAZOS TAPIZADO EN COLOR NEGRO OHE-203 GOETZ  - "ESP-DISTOHEEM"</t>
  </si>
  <si>
    <t>MLEXSA12T100G7</t>
  </si>
  <si>
    <t>SILLA EN CAJA MODELO DRIVE  CABECERA, RESPALDO Y ASIENTO TAPIZADO EN PIEL NEGRA, CON MECANISMO RECLINABLE CON AJUSTE DE ALTURA , BASE DE 5 PUNTOS, BRAZOS AJUSTABLES DE ALTURA - "DRIVEEM"</t>
  </si>
  <si>
    <t>MGLXSA1222O400</t>
  </si>
  <si>
    <t>SILLA EN CAJA MODELO DUET APILABLE ASIENTO Y RESPALDO EN POLIPROPILENO, BASE ALTA DE TRINEO CROMADO "6631"  - "DUET-BASBPEM"</t>
  </si>
  <si>
    <t>J3507L3507</t>
  </si>
  <si>
    <t xml:space="preserve">ASIENTO PP WHITE RESPALDO PP WHITE </t>
  </si>
  <si>
    <t>MOTXSA1222J100</t>
  </si>
  <si>
    <t>SILLA EN CAJA MODELO DUET APILABLE ASIENTO Y RESPALDO EN POLIPROPILENO, BASE DE TRINEO CROMADO "6621"  - "DUET-BSBPEM"</t>
  </si>
  <si>
    <t>J1023</t>
  </si>
  <si>
    <t xml:space="preserve">ASIENTO PLATINUM (DUET Y SONIC) </t>
  </si>
  <si>
    <t>J3504L3504</t>
  </si>
  <si>
    <t xml:space="preserve">ASIENTO PP BLACK RESPALDO PP BLACK </t>
  </si>
  <si>
    <t>J3506L3506</t>
  </si>
  <si>
    <t xml:space="preserve">ASIENTO PP BEIGE RESPALDO PP BEIGE </t>
  </si>
  <si>
    <t>MGLXSA1222O300</t>
  </si>
  <si>
    <t>SILLA EN CAJA MODELO DUET APILABLE ASIENTO Y RESPALDO EN POLIPROPILENO, BASE DE TRINEO CROMADO, CON BRAZOS FIJOS "6620"  - "DUET-BBPEM"</t>
  </si>
  <si>
    <t>MLEXSA12A7U700</t>
  </si>
  <si>
    <t>SILLA EN CAJA MODELO ECO-CHAIR ASIENTO TAPIZADO EN TELA NEGRA Y RESPALDO EN TELA MESH NEGRO, BASE RODANTE CON MECANISMO RECLINABLE, AJUSTE DE ALTURA, CON BRAZOS FIJOS  - "ESP-ECOCHAIREM"</t>
  </si>
  <si>
    <t>MOTXSA1290R700</t>
  </si>
  <si>
    <t>SILLA EN CAJA MODELO EJECUTIVA ESPECIAL ASIENTO TAPIZADO EN TELA NEGRA Y RESPALDO TAPIZADO EN TELA MESH NEGRO, CON MECANISMO SYNCRO-KNEE TILT, AJUSTE DE ALTURA, BRAZOS DE ALTURA AJUSTABLE, SOP LUMBAR CON CABECERA, BASE RODANTE - OTG11690B  - "ESP-SE1EM"</t>
  </si>
  <si>
    <t>MOTXSA1232I700</t>
  </si>
  <si>
    <t>SILLA EN CAJA MODELO EJECUTIVA GRAPHIC ASIENTO TAPIZADO EN TELA NEGRA (RP34) Y RESPALDO MESH NEGRO, MECANISMO DE RESPALDO RECLINABLE CON AJUSTE DE TENSION, AJUSTE DE ALTURA, BASE RODANTE, CON BRAZOS AJUSTABLES "2738MB"  - "GRAPHIC-BRMATEM"</t>
  </si>
  <si>
    <t>MOTXSA1223I800</t>
  </si>
  <si>
    <t>SILLA EN CAJA MODELO EJECUTIVA MULTIFUNCIONAL ASPEN ASIENTO PROFUNDIDAD AJUSTABLE Y RESPALDO TAPIZADO EN TELA NEGRA (JN11), MEC. RECLINABLE (MULTI-TILTER) AJUSTE DE ALTURA, BASE ROD. DE POLIPROPILENO, BRAZOS Y SOP. LUMBAR AJUSTABLE "2851-3"  - "ASPENEM"</t>
  </si>
  <si>
    <t>MOTXSA1224J300</t>
  </si>
  <si>
    <t>SILLA EN CAJA MODELO EJECUTIVO ELLIOT ASIENTO Y RESPALDO TAPIZADO EN TELA NEGRA (QL10), RESPALDO AJUSTABLE, MECANISMO RECLINABLE MULTIBLOQUEO, AJUSTE DE ALTURA, BASE RODANTE, CON BRAZOS AJUSTABLES  - "OTG11653 - ELLIOTEM"</t>
  </si>
  <si>
    <t>MGLXSA1225K600</t>
  </si>
  <si>
    <t>SILLA EN CAJA MODELO EJECUTIVO G20 ASIENTO PROFUNDIDAD AJUSTABLE TAPIZADO EN PIEL NEGRA (450) Y RESPALDO EN TELA MESH NEGRA, MEC. SYNCHRO TILTER, AJUSTE DE ALTURA, BASE RODANTE DE ALUMINIO PULIDO, CON BRAZOS Y SOP. LUMBAR AJUSTABLE 6007L-G20P-RMNAPNEM</t>
  </si>
  <si>
    <t>MGLXSA1225O600</t>
  </si>
  <si>
    <t>SILLA EN CAJA MODELO EJECUTIVO G20 ASIENTO PROFUNDIDAD AJUSTABLE TAPIZADO EN TELA BLANCA(UR19) Y RESPALDO EN TELA MESH BLANCA, MEC. SYNCHRO TILTER, AJUSTE DE ALTURA, BASE RODANTE DE ALUMINIO PULIDO, CON BRAZOS Y SOP. LUMBAR AJUSTABLE "6008"  - "G20-RBABEM</t>
  </si>
  <si>
    <t>MOTXSA1225I900</t>
  </si>
  <si>
    <t>SILLA EN CAJA MODELO EJECUTIVO G20 ASIENTO PROFUNDIDAD AJUSTABLE TAPIZADO EN TELA Y RESPALDO EN TELA MESH NEGRA, MEC. SYNCHRO TILTER, AJUSTE DE ALTURA, BASE RODANTE DE ALUMINIO PULIDO, CON BRAZOS Y SOP. LUMBAR AJUSTABLE 6007 -- G20-RNANEM</t>
  </si>
  <si>
    <t>J1011</t>
  </si>
  <si>
    <t xml:space="preserve">ASIENTO ORANGE MT23 (ROMA) </t>
  </si>
  <si>
    <t>J1053</t>
  </si>
  <si>
    <t xml:space="preserve">ASIENTO JN02 (ALERO) </t>
  </si>
  <si>
    <t>J1100</t>
  </si>
  <si>
    <t xml:space="preserve">ASIENTO URBAN BLACK </t>
  </si>
  <si>
    <t>J1115</t>
  </si>
  <si>
    <t xml:space="preserve">ASIENTO JENNY BLACK </t>
  </si>
  <si>
    <t>J2001</t>
  </si>
  <si>
    <t xml:space="preserve">ASIENTO BLACK COAL UR22 </t>
  </si>
  <si>
    <t>J2001L2002</t>
  </si>
  <si>
    <t xml:space="preserve">ASIENTO BLACK COAL UR22 RESPALDO MESH BLACK </t>
  </si>
  <si>
    <t>J2005</t>
  </si>
  <si>
    <t>J2010</t>
  </si>
  <si>
    <t xml:space="preserve">ASIENTO BLACK6007-RK36 (G20) </t>
  </si>
  <si>
    <t>J2011</t>
  </si>
  <si>
    <t xml:space="preserve">ASIENTO WHITE6008-A48E (G20) </t>
  </si>
  <si>
    <t>MGLXSA1225O700</t>
  </si>
  <si>
    <t>SILLA EN CAJA MODELO EJECUTIVO G20 ASIENTO PROFUNDIDAD AJUSTABLE TAPIZADO EN VINIL NEGRO (A43E) Y RESPALDO EN TELA MESH NEGRA, MEC. SYNCHRO TILTER, AJUSTE DE ALTURA, BASE RODANTE DE ALUMINIO PULIDO CON BRAZOS Y SOP. LUMBAR AJUSTABLE 6007  - G20-RMNAVNEM</t>
  </si>
  <si>
    <t>MOTXSA1226I600</t>
  </si>
  <si>
    <t>SILLA EN CAJA MODELO EJECUTIVO HAMILTON ASIENTO Y RESPALDO TAPIZADO EN LUXHIDE BL20, MECANISMO RECLINABLE, AJUSTE DE ALTURA, BASE RODANTE DE ALUMINIO,  CON BRAZOS FIJOS CROMADOS -- OTG11730B -- HAMILTONVEM</t>
  </si>
  <si>
    <t>MOTXSA1227I900</t>
  </si>
  <si>
    <t>SILLA EN CAJA MODELO EJECUTIVO SPREE ASIENTO TAPIZADO, RESPALDO DE SOPORTE TOTAL EN MESH, MECANISMO SYNCHRO TILTER MULTIPOSICION, AJUSTE DE ALTURA, BASE RODANTE, BRAZOS AJUSTABLES "6040"  - "SPREEEM"</t>
  </si>
  <si>
    <t>J1107L2136</t>
  </si>
  <si>
    <t xml:space="preserve">ASIENTO MATCH ORANGE RESPALDO MESH S ORANGE </t>
  </si>
  <si>
    <t>J1117L2132</t>
  </si>
  <si>
    <t xml:space="preserve">ASIENTO MATCH DARK GREY RESPALDO MESH S DARK GREY </t>
  </si>
  <si>
    <t>J1117L2136</t>
  </si>
  <si>
    <t xml:space="preserve">ASIENTO MATCH DARK GREY RESPALDO MESH S ORANGE </t>
  </si>
  <si>
    <t>MCMXSA1283S600</t>
  </si>
  <si>
    <t>SILLA EN CAJA MODELO EJECUTIVO VENETO (MODELO RE-1951) ASIENTO TAPIZADO EN TELA Y RESPLADO TAPIZADO EN TELA MESH, MECANISMO SYNCRO-TILTER, AJUSTE DE ALTURA, BRAZOS AJUSTABLE Y BASE DE RODAJA EN POLIPROPILENO  - "VENETO-RBSCRMATEM"</t>
  </si>
  <si>
    <t>J1123</t>
  </si>
  <si>
    <t xml:space="preserve">ASIENTO NEGRO TERRA </t>
  </si>
  <si>
    <t>MRQXSA1253R500</t>
  </si>
  <si>
    <t>SILLA EN CAJA MODELO EJECUTIVO VENETO ASIENTO Y RESPLADO CON CABECERA TAPIZADO EN TELA MESH BLACK, MECANISMO SYNCRO-TILTER, CON BRAZOS AJUSTABLES, BASE RODANTE EN POLIPROPILENO, RE-1950  - "VENETO-RBRMATEM"</t>
  </si>
  <si>
    <t>MOTXSA1229I900</t>
  </si>
  <si>
    <t>SILLA EN CAJA MODELO EJECUTIVO VION ASIENTO TAPIZADO, RESPALDO MESH, MECANISMO SYNCHRO TILTER MULTIPOSICION, AJUSTE DE ALTURA, BASE RODANTE, BRAZOS AJUSTABLES "6321-8"  - "VIONEM"</t>
  </si>
  <si>
    <t>J1100L2138</t>
  </si>
  <si>
    <t xml:space="preserve">ASIENTO URBAN BLACK RESPALDO MESH MS WHITE </t>
  </si>
  <si>
    <t>J1100L2139</t>
  </si>
  <si>
    <t xml:space="preserve">ASIENTO URBAN BLACK RESPALDO MESH MS BLACK </t>
  </si>
  <si>
    <t>J1102L2138</t>
  </si>
  <si>
    <t xml:space="preserve">ASIENTO URBAN WHITE RESPALDO MESH MS WHITE </t>
  </si>
  <si>
    <t>MGLXSA1230N700</t>
  </si>
  <si>
    <t>SILLA EN CAJA MODELO ERGONOMICO ALERO ASIENTO TAPIZADO EN PIEL NEGRA (450/500) Y RESPALDO EN MESH NEGRO, MECANISMO MULTI TILTER, AJUSTE DE ALTURA, BASE RODANTE DE URETANO NEGRO, CON BRAZOS AJUSTABLES "1961LM-3"  - "ALERO-RMNPEM"</t>
  </si>
  <si>
    <t>MOTXSA1230H300</t>
  </si>
  <si>
    <t>SILLA EN CAJA MODELO ERGONOMICO ALERO ASIENTO TAPIZADO EN TELA NEGRA (JN02) Y RESPALDO EN MESH NEGRO, MECANISMO MULTI TILTER, AJUSTE DE ALTURA, BASE RODANTE DE URETANO NEGRO, CON BRAZOS AJUSTABLES "1961-3"-"ALERO-RMNTEM"</t>
  </si>
  <si>
    <t>MGLXSA1230N800</t>
  </si>
  <si>
    <t>SILLA EN CAJA MODELO ERGONOMICO ALERO ASIENTO Y CABECERA TAPIZADOS EN PIEL NEGRA (450/500) Y RESPALDO EN MESH NEGRO, MECANISMO MULTI TILTER, AJUSTE DE ALTURA, BASE RODANTE DE URETANO NEGRO, CON BRAZOS AJUSTABLES "1960LM-3"-"ALERO-RCBMNPEM"</t>
  </si>
  <si>
    <t>MGLXSA1230N900</t>
  </si>
  <si>
    <t>SILLA EN CAJA MODELO ERGONOMICO ALERO ASIENTO Y CABECERA TAPIZADOS EN TELA NEGRA (JN02) Y RESPALDO EN MESH NEGRO, MECANISMO MULTI TILTER, AJUSTE DE ALTURA, BASE RODANTE DE URETANO NEGRO, CON BRAZOS AJUSTABLES "1960-3"-"ALERO-RCBMNTEM"</t>
  </si>
  <si>
    <t>MOTXSA1218H300</t>
  </si>
  <si>
    <t>SILLA EN CAJA MODELO ERGONOMICO ROMA ASIENTO TAPIZADO EN TELA Y RESPALDO EN TELA MESH, MECANISMO RECLINABLE, AJUSTE DE ALTURA BASE RODANTE CON BRAZOS "1906"  - "ROMA-RAT"</t>
  </si>
  <si>
    <t>J1007L1007</t>
  </si>
  <si>
    <t xml:space="preserve">ASIENTO GREY MT30 (ROMA Y SONIC) RESPALDO GREY MT30 (ROMA Y SONIC) </t>
  </si>
  <si>
    <t>J1007L2106</t>
  </si>
  <si>
    <t xml:space="preserve">ASIENTO GREY MT30 (ROMA Y SONIC) RESPALDO WINTER GREY MALLA (ROMA) </t>
  </si>
  <si>
    <t>J1011L1011</t>
  </si>
  <si>
    <t xml:space="preserve">ASIENTO ORANGE MT23 (ROMA) RESPALDO ORANGE MT23 (ROMA) </t>
  </si>
  <si>
    <t>J1011L2107</t>
  </si>
  <si>
    <t xml:space="preserve">ASIENTO ORANGE MT23 (ROMA) RESPALDO AUTUMN ORANGE MALLA (ROMA) </t>
  </si>
  <si>
    <t>J1012L1012</t>
  </si>
  <si>
    <t xml:space="preserve">ASIENTO GREEN MT27 (ROMA) RESPALDO GREEN MT27 (ROMA) </t>
  </si>
  <si>
    <t>J1012L2108</t>
  </si>
  <si>
    <t xml:space="preserve">ASIENTO GREEN MT27 (ROMA) RESPALDO SPRING GREEN MALLA (ROMA) </t>
  </si>
  <si>
    <t>J1015L1007</t>
  </si>
  <si>
    <t xml:space="preserve">ASIENTO UR22 BLACK (ROMA) RESPALDO GREY MT30 (ROMA Y SONIC) </t>
  </si>
  <si>
    <t>J1015L1015</t>
  </si>
  <si>
    <t xml:space="preserve">ASIENTO UR22 BLACK (ROMA) RESPALDO UR22 BLACK (ROMA) </t>
  </si>
  <si>
    <t>J1017L1017</t>
  </si>
  <si>
    <t xml:space="preserve">ASIENTO BLUE MT25 (ROMA) RESPALDO BLUE MT25 (ROMA) </t>
  </si>
  <si>
    <t>J1100L2125</t>
  </si>
  <si>
    <t xml:space="preserve">ASIENTO URBAN BLACK RESPALDO MESH RM WINE </t>
  </si>
  <si>
    <t>J1100L2126</t>
  </si>
  <si>
    <t xml:space="preserve">ASIENTO URBAN BLACK RESPALDO MESH RM ORANGE </t>
  </si>
  <si>
    <t>J1100L2129</t>
  </si>
  <si>
    <t xml:space="preserve">ASIENTO URBAN BLACK RESPALDO MESH RM GREY </t>
  </si>
  <si>
    <t>J1100L2137</t>
  </si>
  <si>
    <t xml:space="preserve">ASIENTO URBAN BLACK RESPALDO MESH RM BLACK </t>
  </si>
  <si>
    <t>J1105L2129</t>
  </si>
  <si>
    <t xml:space="preserve">ASIENTO MATCH BLACK RESPALDO MESH RM GREY </t>
  </si>
  <si>
    <t>J1105L2137</t>
  </si>
  <si>
    <t xml:space="preserve">ASIENTO MATCH BLACK RESPALDO MESH RM BLACK </t>
  </si>
  <si>
    <t>J1107L2126</t>
  </si>
  <si>
    <t xml:space="preserve">ASIENTO MATCH ORANGE RESPALDO MESH RM ORANGE </t>
  </si>
  <si>
    <t>J1108L2128</t>
  </si>
  <si>
    <t xml:space="preserve">ASIENTO MATCH BLUE RESPALDO MESH REM BLUE </t>
  </si>
  <si>
    <t>J1109L2128</t>
  </si>
  <si>
    <t xml:space="preserve">ASIENTO MATCH GREY RESPALDO MESH REM BLUE </t>
  </si>
  <si>
    <t>J1109L2129</t>
  </si>
  <si>
    <t xml:space="preserve">ASIENTO MATCH GREY RESPALDO MESH RM GREY </t>
  </si>
  <si>
    <t>J1110L2127</t>
  </si>
  <si>
    <t xml:space="preserve">ASIENTO MATCH GREEN RESPALDO MESH RM GREEN </t>
  </si>
  <si>
    <t>J1110L2137</t>
  </si>
  <si>
    <t xml:space="preserve">ASIENTO MATCH GREEN RESPALDO MESH RM BLACK </t>
  </si>
  <si>
    <t>J1117L2128</t>
  </si>
  <si>
    <t xml:space="preserve">ASIENTO MATCH DARK GREY RESPALDO MESH REM BLUE </t>
  </si>
  <si>
    <t>MGLXSA1296K900</t>
  </si>
  <si>
    <t>SILLA EN CAJA MODELO ERGONOMICO ROMA VISITAS ASIENTO EN TAPIZADO EN TELA, RESPALDO EN TELA MESH, PLEGABLE BASE DE 4 PUNTOS CON RODAJAS, CON BRAZOS "1899"  - "ROMA-VTEM"</t>
  </si>
  <si>
    <t>J1015L2129</t>
  </si>
  <si>
    <t xml:space="preserve">ASIENTO UR22 BLACK (ROMA) RESPALDO MESH RM GREY </t>
  </si>
  <si>
    <t>J1016L2117</t>
  </si>
  <si>
    <t xml:space="preserve">ASIENTO BURGUNDY MT29 (ROMA) RESPALDO BURGUNDY MALLA (ROMA) </t>
  </si>
  <si>
    <t>J1117L2116</t>
  </si>
  <si>
    <t xml:space="preserve">ASIENTO MATCH DARK GREY RESPALDO SUMMER BLUE MALLA (ROMA) </t>
  </si>
  <si>
    <t>MLEXSA12B0V000</t>
  </si>
  <si>
    <t>SILLA EN CAJA MODELO ESP-AERO01 ASIENTO TAPIZADO EN TELA COLOR NEGRO (MS20) -- OTG11320B Y RESPALDO EN TELA MESH NEGRO Y , CON MECANISMO RECLINABLE, AJUSTE DE ALTURA, CON BRAZOS, RODANTE  - "ESP-AERO01EM"</t>
  </si>
  <si>
    <t>MLEXSA12B1V100</t>
  </si>
  <si>
    <t>SILLA EN CAJA MODELO ESP-AERO02 ASIENTO TAPIZADO EN TELA COLOR NEGRO   MS20 -- OTG10902B Y RESPALDO EN TELA MESH GRIS, CON MECANISMO RECLINABLE, AJUSTE DE ALTURA, CON BRAZOS, RODANTE  - "ESP-AERO02EM"</t>
  </si>
  <si>
    <t>MLEXSA12A9U900</t>
  </si>
  <si>
    <t>SILLA EN CAJA MODELO ESP-AERO03  ASIENTO TAPIZADO EN TELA COLOR NEGRO (MS20) -- OTG11750B Y RESPALDO EN TELA MESH NEGRO, CON BRAZOS, CON MECANISMO RECLINABLE, AJUSTE DE ALTURA, CON BRAZOS TAPIZADOS EN TELA NEGRA  - "ESP-AERO03EM"</t>
  </si>
  <si>
    <t>MLEXSA12F24C00</t>
  </si>
  <si>
    <t>SILLA EN CAJA MODELO ESPECIAL AMERICAN AXLE RESPALDO POLIPROPILENO NEGRO Y ASIENTO; TAPIZADO TELA CON CONTRATAPA NEGRA, ESTRUCTURA CROMADA,  AMEXL-OFF-REV - OHV-87CR  - "ESP-AXLEEM"</t>
  </si>
  <si>
    <t>J5065</t>
  </si>
  <si>
    <t xml:space="preserve">ASIENTO OFF CREP NEGRO </t>
  </si>
  <si>
    <t>J5066</t>
  </si>
  <si>
    <t xml:space="preserve">ASIENTO OFF CREP COBALTO </t>
  </si>
  <si>
    <t>MLEXSA12A9ZA00</t>
  </si>
  <si>
    <t>SILLA EN CAJA MODELO ESPECIAL ANALISTA ASIENTO TAPIZADO EN TELA, RESPALDO EN MESH, MECANISMO RECLINABLE, CON BRAZOS, BASE RODANTE DE 5 PUNTOS CON RODAJAS  - "FLYPEREM"</t>
  </si>
  <si>
    <t>J1052</t>
  </si>
  <si>
    <t xml:space="preserve">ASIENTO QL10 </t>
  </si>
  <si>
    <t>J2004</t>
  </si>
  <si>
    <t xml:space="preserve">ASIENTO QL10 NEGRO </t>
  </si>
  <si>
    <t>J291</t>
  </si>
  <si>
    <t xml:space="preserve">ASIENTO TEDESA REYNA NEGRO </t>
  </si>
  <si>
    <t>J303</t>
  </si>
  <si>
    <t xml:space="preserve">ASIENTO TEDESA REYNA NARANJA </t>
  </si>
  <si>
    <t>MLEXSA12C9X800</t>
  </si>
  <si>
    <t>SILLA EN CAJA MODELO ESPECIAL ED MEXICANA ASIENTO TAPIZADO EN TELA Y RESPALDO MEDIO EN TELA MESH, MECANISMO WEIGHT SENSING SYNCHRO TILTAR, AJUSTE DE ALTURA, BASE RODANTE DE ALUMINIO, CON BRAZOS AJUSTABLES "2662-8 ALU"  - "ESP-EDMEXEM"</t>
  </si>
  <si>
    <t>J1103L2123</t>
  </si>
  <si>
    <t xml:space="preserve">ASIENTO URBAN GREY RESPALDO MESH VU GREY </t>
  </si>
  <si>
    <t>MLEXSA12D9Y600</t>
  </si>
  <si>
    <t>SILLA EN CAJA MODELO ESPECIAL INAQ / OHV-352-CR-A CON ASIENTO TAPIZADO EN TELA CREPE AZUL MEDIO Y RESPALDO EN POLIPROPILENO GRIS, BASE DE 4 PUNTOS RODANTE ESTRUCTURA CROMADA  - "OHV-352-CR-AEM"</t>
  </si>
  <si>
    <t>MLEXSA12D8Y500</t>
  </si>
  <si>
    <t>SILLA EN CAJA MODELO ESPECIAL INAQ / OHV-352-CR-V CON ASIENTO TAPIZADO EN TELA CREPE VERDE AGUA MARINA Y RESPALDO EN POLIPROPILENO GRIS, BASE DE 4 PUNTOS RODANTE ESTRUCTURA CROMADA  - "OHV-352-CR-VEM"</t>
  </si>
  <si>
    <t>MLEXSA12D6Y300</t>
  </si>
  <si>
    <t>SILLA EN CAJA MODELO ESPECIAL INAQ ASIENTO TAPIZADO EN TELA NEGRA Y RESPALDO MESH NEGRO - OHE-53-KC, SIN BRAZOS, RODANTE  - "ESP-INAQCAJEM"</t>
  </si>
  <si>
    <t>MLEXSA12F35C00</t>
  </si>
  <si>
    <t>SILLA EN CAJA MODELO ESPECIAL LND VIRGOLA ESTRUCTURA NEGRA ISO 4 PUNTOS, RESPALDO TEXTURA CUADRICULADA, ASIENTO Y RESPALDO; POLIPROPILENO NEGRO  - "ESPLNDEM"</t>
  </si>
  <si>
    <t>MVLXSA12C7X200</t>
  </si>
  <si>
    <t>SILLA EN CAJA MODELO ESPECIAL ONIX ASIENTO Y RESPALDO TAPIZADO EN TELA NEGRA ONIX - SOL 1 201701, CON BRAZOS, BASE DE 4 PUNTOS  - "ESP-ONIXEM"</t>
  </si>
  <si>
    <t>MOTXSA1285S300</t>
  </si>
  <si>
    <t>SILLA EN CAJA MODELO ESPECIAL OPERATIVA ASIENTO TAPIZADO EN TELA NEGRA (MS20) Y RESPALDO EN MESH NEGRO, CON MECANISMO SYNCRO-TILT, AJUSTE DE ALTURA, BASE RODANTE CON ACENTOS DE COLOR TITANIO, CON BRAZOS DE ALTURA REGULABLE  - "ESP-RBRMATEM"</t>
  </si>
  <si>
    <t>MLEXSA12A9V200</t>
  </si>
  <si>
    <t>SILLA EN CAJA MODELO ESPECIAL OTG11652  ASIENTO Y RESPALDO TAPIZADO EN TELA COLOR VINO (QL16) --  OTG11652, CON MECANISMO RECLINABLE, AJUSTE DE ALTURA CON BRAZOS, RODANTE  - "ESP-OTG11652EM"</t>
  </si>
  <si>
    <t>MLEXSA1239J787</t>
  </si>
  <si>
    <t>SILLA EN CAJA MODELO ESPECIAL PARA ESTUDIANTE ASIENTO ABATIBLE TAPIZADO EN TELA, RESPALDO EN TELA MESH COLOR NEGRO, ESTRUCTURA TUBULAR CON BRAZOS PINTADA EN COLOR GRIS CON PALETA - "LISBOAPEM"</t>
  </si>
  <si>
    <t>MLEXSA1278F200</t>
  </si>
  <si>
    <t>SILLA EN CAJA MODELO ESPECIAL PARA VISITAS ASIENTO, RESPALDO SIN TAPIZ EN POLIPROPILENO COLOR NEGRO, ESTRUCTURA DE 4 PUNTOS DE APOYO PINTADA EN COLOR NEGRO CON BRAZOS  - "EVARTBEM"</t>
  </si>
  <si>
    <t>MOTXSA12C94L00</t>
  </si>
  <si>
    <t>SILLA EN CAJA MODELO ESPECIAL RESPALDO Y ASIENTO TAPIZADO EN MESH NEGRO, CON MECANISMO RECLINABLE, AJUSTE DE ALTURA, BASE DE ALUMINIO, BRAZOS MOVILES, SOPORTE LUMBAR, OTG11325B  - "ESP-OTG11325BEM"</t>
  </si>
  <si>
    <t>MGLXSA1216S200</t>
  </si>
  <si>
    <t>SILLA EN CAJA MODELO ESPECIAL VISITAS ASIENTO TAPIZADO EN TELA NEGRA (JN02) Y RESPALDO EN MESH NEGRO CON ACENTO EN PIEL NEGRA (550), BASE CANTILIVER NEGRA, CON BRAZOS "1953"  - "ESP-TBENRMATEM"</t>
  </si>
  <si>
    <t>MLEXSA1216I200</t>
  </si>
  <si>
    <t>SILLA EN CAJA MODELO ESPECIAL VISITAS ASIENTO Y RESPALDO TAPIZADO EN PIEL NEGRA, BASE DE 4 PUNTOS CON BRAZOS   - "DELPHIPEM"</t>
  </si>
  <si>
    <t>MLEXSA1216H400</t>
  </si>
  <si>
    <t>SILLA EN CAJA MODELO ESPECIAL VISITAS ASIENTO Y RESPALDO TAPIZADO EN TELA, BASE DE 4 PUNTOS CON BRAZOS   - "DELPHITEM"</t>
  </si>
  <si>
    <t>MLEXSA12R500W3</t>
  </si>
  <si>
    <t>SILLA EN CAJA MODELO ESP-OHE94   RESPALDO Y ASIENTO TAPIZADO EN MESH NEGRO, MECANISMO RECLINABLE  AJUSTABLE DE ALTURA, BASE DE 5 PUNTOS EN POLIPROPILENO CON RODAJAS, PISTON CAJERO, BRAZOS FIJOS, OHE-94 - "ESP-OHE94EMCAj"</t>
  </si>
  <si>
    <t>MVLXSA12R5G000</t>
  </si>
  <si>
    <t>SILLA EN CAJA MODELO ESP-OHE94 RESPALDO Y ASIENTO TAPIZADO EN MESH NEGRO, MECANISMO RECLINABLE  AJUSTABLE DE ALTURA, BASE DE 5 PUNTOS EN POLIPROPILENO CON RODAJAS, BRAZOS FIJOS, OHE-94  - "ESP-OHE94EM"</t>
  </si>
  <si>
    <t>MVLXSA12R6DL00</t>
  </si>
  <si>
    <t>SILLA EN CAJA MODELO ESP-OHV127 TAPIZADO EN TELA COLOR GRIS, CON ACOJINAMIENTO EN POLIURETANO, TIPO SOFA ESTRUCTURA EN ACERO TUBULAR, OHV-127  - "ESP-OHV127EM"</t>
  </si>
  <si>
    <t>MLEXSA12R3DI00</t>
  </si>
  <si>
    <t>SILLA EN CAJA MODELO ESP-OHV-313 CON RESPALDO Y ASIENTO EN POLIPROPILENO GRIS, ESTRUCTURA DE 4 PUNTOS GRIS CON RODAJAS, CON BRAZOS FIJOS GRIS OHV-313  - "ESP-OHV-313EM"</t>
  </si>
  <si>
    <t>MVLXSA12Q3DM00</t>
  </si>
  <si>
    <t>SILLA EN CAJA MODELO ESP-OHV-350 RESPALDO EN POLIPROPILENO GRIS Y ASIENTO TAPIZADO EN TELA,  BASE 4 PTS GRIS CON RODAJAS, CON BRAZOS GRISES  - "ESP-OHV-350EM"</t>
  </si>
  <si>
    <t>MLEXSA12Q2CR00</t>
  </si>
  <si>
    <t>SILLA EN CAJA MODELO ESP-OHV-37 RESPALDO Y ASIENTO EN POLIPROPILENO, BASE EN 4 PUNTOS CROMADA  - "ESP-OHV-37EM"</t>
  </si>
  <si>
    <t>J3531</t>
  </si>
  <si>
    <t xml:space="preserve">ASIENTO BLANCOOF1 </t>
  </si>
  <si>
    <t>J3532</t>
  </si>
  <si>
    <t xml:space="preserve">ASIENTO NARANJAOF1 </t>
  </si>
  <si>
    <t>J5045</t>
  </si>
  <si>
    <t xml:space="preserve">ASIENTO VERDE OF1 </t>
  </si>
  <si>
    <t>J5068</t>
  </si>
  <si>
    <t xml:space="preserve">ASIENTO AZUL OHV37 </t>
  </si>
  <si>
    <t>MVLXSA12H39R00</t>
  </si>
  <si>
    <t>SILLA EN CAJA MODELO ESP-RE1069 (PUPITRE) RESPALDO Y ASIENTO EN POLIPROPILENO NEGRO, CON BASE 4 PUNTOS, PALETA EN COLOR GRIS Y PAPELERA METALICA EN COLOR NEGRO, RE1069  - "ESP-RE1069EM"</t>
  </si>
  <si>
    <t>MVLXSA12H30B00</t>
  </si>
  <si>
    <t>SILLA EN CAJA MODELO ESPRS680GR40 RESPALDO MEDIO EN MESH GRIS Y ASIENTO TAPIZADO EN TELA TERRA NIEBLA CON AJUSTE DE ALTURA, ESTRUCTURA Y DESCANSA BRAZOS COLOR GRIS RA-09G, CON ARO CROMADO RA-40, RS-680GR/40  - "ESPRS680GR40EM"</t>
  </si>
  <si>
    <t>MLEXSA12V300R0</t>
  </si>
  <si>
    <t>SILLA EN CAJA MODELO FACTOR 5540  RESPALDO EN MALLA Y ASIENTO TAPIZADO EN TELA, MECANISMO SYNCRO, BRAZOS AJUSTABLES DE ALTURA Y PROFUNDIDAD, MECANISMO DE ELEVACION Y RECLINACION, ASIENTO CON AJUSTE DE PROFUNDIDAD - "FACTOREM"</t>
  </si>
  <si>
    <t>MLEXSA12I20M00</t>
  </si>
  <si>
    <t>SILLA EN CAJA MODELO FACTOR RESPALDO MEDIO EN MESH SNOW (P1-SNOW) Y ASIENTO TAPIZADO EN TELA WATERFALL7SPLASH (WA42), CON ESTRUCTURA BLANCA (IC -CLOUD), Y MECANISMO TASK, CON BRAZOS AJUSTABLES DE ALTURA  - "FACTOREM"</t>
  </si>
  <si>
    <t>MLEXSA12R1DA00</t>
  </si>
  <si>
    <t>SILLA EN CAJA MODELO FINISTERRE NEGRO RESPALDO MESH NEGRO Y ASIENTO TAPIZADO EN TELA MOMENTUM WHIM-TANAGER, MECANISMO RECLINABLE, AJUSTE EN ALTURA, BASE 5 PTS ALUMINIO C/ RODAJAS PARA PISO DURO, BRAZOS AJUSTABLES ALTURA, FINISTERRE NEGRO  - "FINISTERRENEM</t>
  </si>
  <si>
    <t>MLEXSA12R1DJ00</t>
  </si>
  <si>
    <t>SILLA EN CAJA MODELO FINISTERRE NEGRO RESPALDO MESH NEGRO Y ASIENTO TAPIZADO EN TELA NEGRA, MECANISMO RECLINABLE, AJUSTE EN ALTURA, BASE 5 PTS ALUMINIO C/ RODAJAS, BRAZOS AJUSTABLES ALTURA, FINISTERRE NEGRO  - "FINISTERRETNEM"</t>
  </si>
  <si>
    <t>MLEXSA12K0AR00</t>
  </si>
  <si>
    <t>SILLA EN CAJA MODELO FURICOVIS4P DE VISITAS, CON ASIENTO Y RESPALDO TAPIZADO EN NDPU9713 ORANGE BRAZOS FIJOS TAPIZADOS EN  NDPU9713 ORANGE CON BASE 4 PUNTOS FIJAS, PATAS CROMADAS-C1909--NDPU9713 ORANGE  - "FURICOVIS4PEM"</t>
  </si>
  <si>
    <t>MLEXSA12J5AI00</t>
  </si>
  <si>
    <t>SILLA EN CAJA MODELO FURICOVISES TAPIZADA EN RESPLADO Y ASIENTRO EN  PIEL BROWN, CON BRAZOS FIJOS , BASE RODANTE EN 5 PUTNOS, MECANISMO RECLINABLE Y AJUSTABLE DE ALTURA --B1924  -NDPU9712 BROWN  - "FURICOVISESEM"</t>
  </si>
  <si>
    <t>MLEXSA12J9AN00</t>
  </si>
  <si>
    <t>SILLA EN CAJA MODELO FURICOVRA CON RESPALDO Y ASIENTO TAPIZADO EN NDPU9710 BLACK  CON BRAZOS FIJOS TAPIZADOS, ASIENTO CON COJIN TAPIZADO, BASE DE 5 PUNTOS EN ALUMINIO  GIRATORIA , MECANISMO GIRATORIO- NDPU9710 BLACK-C1800  - "FURICOVRAEM"</t>
  </si>
  <si>
    <t>MKEXSA12B7V700</t>
  </si>
  <si>
    <t>SILLA EN CAJA MODELO GAMMA ASIENTO Y RESPALDOTAPIZADO EN MESH NEGRO GT-27 CON MECANISMO DE CONTROL EN BRAZOS, AJUSTE DE ALTURA, BASE Y ESTRUCTURA DE ALUMINIO,  SOPORTE LUMBAR, TF-15XB, CON BRAZOS, RODANTE   - "GAMMAEM"</t>
  </si>
  <si>
    <t>MKEXSA12B8V800</t>
  </si>
  <si>
    <t>SILLA EN CAJA MODELO GAMMA-E ASIENTO TAPIZADO EN TELA HM-38 Y RESPALDO EN MESH NEGRO GT-27, CON MECANISMO RECLINABLE, AJUSTE DE ALTURA, BASE Y ESTRUCTURA DE POLIPROPILENO, TF-15ZB, CON BRAZOS, RODANTE  - "GAMMA-EEM"</t>
  </si>
  <si>
    <t>MLEXSA12T900H9</t>
  </si>
  <si>
    <t>SILLA EN CAJA MODELO GÖETZ  CON RESPALDO Y ASIENTO EN UNA SOLA PIEZA TAPIZADA EN VINIPIEL NEGRO, CON MECANIMOS RECLINABLE CON AJUSTE DE ALTURA, BRAZOS FIJOS, BASE DE 5 PUNTOS CROMADA, (OHE-205) - "ESP-GÖETZEM"</t>
  </si>
  <si>
    <t>MGLXSA12B4V400</t>
  </si>
  <si>
    <t>SILLA EN CAJA MODELO GRANADA TS1171-3 ASIENTO Y RESPALDO TAPIZADO EN COLOR NEGRO, SIN BRAZOS, RODANTE   - "ESP-GGRANADAEM"</t>
  </si>
  <si>
    <t>MLEXSA12B4DÑ00</t>
  </si>
  <si>
    <t>SILLA EN CAJA MODELO GRANADA TS1171-3 RESPALDO Y ASIENTO TAPIZADO EN TELA QL BLACK QUILT, CON MECANISMO AJUSTABLE DE ALTURA Y RECLINABLE, BASE EN POLIPROPILENO NEGRO, CON BRAZOS   - "ESP-GRANADABQEM"</t>
  </si>
  <si>
    <t>MLEXSA12W300S4</t>
  </si>
  <si>
    <t>SILLA EN CAJA MODELO HABANA  CON RESPALDO EN MALLA NEGRA Y ASIENTO; TAPIZADO EN TELA NEGRA, CON MECANIMOS DE RECLINACION Y ELEVACION, BRAZOS EN POLIPROPILENO NEGRO, BASE RODANTE DE 5 PUNTOS EN POLIPROPILENO - "HABANAEM"</t>
  </si>
  <si>
    <t>MLEXSA12J3AE00</t>
  </si>
  <si>
    <t>SILLA EN CAJA MODELO HEAVY DUTY OHI-46 RESPALDO Y ASIENTO EN POLIURETANO COLOR NEGRO, CON MECANISMO RECLINABLE Y AJUSTABLE DE ALTURA, BASE RODANTE DE 5 PUNTOS EN POLIPROPILENO, OHI-46  - "HAVY DUTYEM"</t>
  </si>
  <si>
    <t>MLEXSA12P7BU00</t>
  </si>
  <si>
    <t>SILLA EN CAJA MODELO I8-XEM RESPALDO Y ASIENTO EN MESH NEGRO, CABECERA MESH NEGRO, CON MECANISMO RECLINABLE INFLEX I8-XEM AJUSTE DE ALTURA CONTROLADO POR BRAZOS, BASE 5 PUNTOS EN ALUMINIO, BRAZOS AJUSTABLES DE ALTURA  - "I8-XEM"</t>
  </si>
  <si>
    <t>MLEXSA12P5BS00</t>
  </si>
  <si>
    <t>SILLA EN CAJA MODELO I8-ZBEM RESPALDO EN HY-9304 BLACK MESH Y ASIENTO TAPIZADO EN TELA HM-38 BLACK, MECANISMO RECLINABLE INFLEX I8-ZBEM DE AJUSTE DE ALTURA, BASE 5 PUNTOS EN POLIPROPILENO NEGRO, BRAZOS AJUSTABLES DE ALTURA  - "I8-ZBEM"</t>
  </si>
  <si>
    <t>MLEXSA12P6BT00</t>
  </si>
  <si>
    <t>SILLA EN CAJA MODELO INFLEXGTB RESPALDO Y ASIENTO EN MESH NEGRO, CON CABECERA MESH NEGRO, CON MECANISMO RECLINABLE INFLEX I8-M DE AJUSTE DE ALTURA, BASE 5 PUNTOS EN POLIPROPILENO NEGRO, BRAZOS AJUSTABLES DE ALTURA,   - "INFLEXGTBEM"</t>
  </si>
  <si>
    <t>MLEXSA1287A500</t>
  </si>
  <si>
    <t>SILLA EN CAJA MODELO IRON ANALISTA ASIENTO TAPIZADO EN TELA COLOR NARANJA Y RESPALDO EN TELA MESH, CON MECANISMO RECLINABLE CON BRAZOS FIJOS  - "EKIARBIRNEM"</t>
  </si>
  <si>
    <t>MLEXSA1287A400</t>
  </si>
  <si>
    <t>SILLA EN CAJA MODELO IRON ANALISTA ASIENTO TAPIZADO EN TELA COLOR NEGRO Y RESPALDO EN TELA MESH, CON MECANISMO RECLINABLE CON BRAZOS FIJOS  - "EKIARBIREM"</t>
  </si>
  <si>
    <t>MLEXSA1202D600</t>
  </si>
  <si>
    <t>SILLA EN CAJA MODELO ISO NET VISITAS RESPALDO Y TAPA PARA MALLA ISO (REIN 0302222 Y TARX 0302222) Y ASIENTO INTERIOR ISO (ASIN 0301100) TAPA ASIENTO ISO (TAAX 0301100), CON BRAZOS Y ESTRUCTURA  - "EVTEMTB"</t>
  </si>
  <si>
    <t>MKAXSA12071000</t>
  </si>
  <si>
    <t>SILLA EN CAJA MODELO KAISER EJECUTIVA CON RESPALDO ALTO EN TELA MESH NEGRO, ASIENTO TAPIZADA EN PIEL CON BRAZOS  - ""KADRABEM"""</t>
  </si>
  <si>
    <t>MCMXSA12ZTZB00</t>
  </si>
  <si>
    <t>J4006</t>
  </si>
  <si>
    <t xml:space="preserve">ASIENTO EXPORPLY SIERRA AZUL SC </t>
  </si>
  <si>
    <t>MCMXSA12ZTZL00</t>
  </si>
  <si>
    <t>SILLA EN CAJA MODELO KENTRA OPERATIVA ASIENTO Y RESPLADO EN POLIPROPILENO NERO TAPIZADO EN TELA, BASE GIRATORIA DE 5  PUNTOS COLOR NEGRO CON BRAZOS  - "KENTRA-O9EM"</t>
  </si>
  <si>
    <t>J209L209</t>
  </si>
  <si>
    <t xml:space="preserve">ASIENTO TEDESA REYNA ELECTRICO RESPALDO TEDESA REYNA ELECTRICO </t>
  </si>
  <si>
    <t>J215L215</t>
  </si>
  <si>
    <t xml:space="preserve">ASIENTO TEDESA REYNA GRAFITO RESPALDO TEDESA REYNA GRAFITO </t>
  </si>
  <si>
    <t>J291L291</t>
  </si>
  <si>
    <t xml:space="preserve">ASIENTO TEDESA REYNA NEGRO RESPALDO TEDESA REYNA NEGRO </t>
  </si>
  <si>
    <t>MCMXSA12ZXZA00</t>
  </si>
  <si>
    <t>SILLA EN CAJA MODELO KENTRA VISITAS ASIENTO EN POLIPROPILENO BLANCO TAPIZADO EN TELA, RESPALDO EN POLIPROPILENO BLANCO, ESTRUCTURA METALICA DE 4 PUNTOS EN COLOR NEGRO CON BRAZOS  - "KENTRAV-12EM"</t>
  </si>
  <si>
    <t>MCMXSA12ZXZ400</t>
  </si>
  <si>
    <t>SILLA EN CAJA MODELO KENTRA VISITAS ASIENTO Y RESPLADO EN POLIPROPILENO NEGRO, ESTRUCTURA METALICA DE 4 PUNTOS EN COLOR NEGRO CON PALETA ABATIBLE Y BRAZOS  - "KENTRAV-BENCPRAPNTEM"</t>
  </si>
  <si>
    <t>J511L511</t>
  </si>
  <si>
    <t xml:space="preserve">ASIENTO 500 NEGRO RESPALDO 500 NEGRO </t>
  </si>
  <si>
    <t>MCMXSA12ZXZ800</t>
  </si>
  <si>
    <t>SILLA EN CAJA MODELO KENTRA VISITAS ASIENTO Y RESPLADO EN POLIPROPILENO, ESTRUCTURA METALICA DE 4 PUNTOS EN COLOR NEGRO CON BRAZOS  - "KENTRAV-7EM"</t>
  </si>
  <si>
    <t>J3546</t>
  </si>
  <si>
    <t xml:space="preserve">ASIENTO NERO </t>
  </si>
  <si>
    <t>MCMXSA12ZVZN00</t>
  </si>
  <si>
    <t>SILLA EN CAJA MODELO KIND EJECUTIVA ASIENTO TAPIZADO EN TELA, RESPALDO EN MALLA, MECANISMO SYNCRO, BASE RODANTE DE 5 PUNTOS EN ALUMINIO, BRAZOS AJUSTABLES, SOPORTE LUMBAR, MARCO BLANCO  - "KIND-E6EM"</t>
  </si>
  <si>
    <t>J489L2145</t>
  </si>
  <si>
    <t xml:space="preserve">ASIENTO NEW IVORY RESPALDO BIANCO </t>
  </si>
  <si>
    <t>J489L2146</t>
  </si>
  <si>
    <t xml:space="preserve">ASIENTO NEW IVORY RESPALDO ARGENTO ST </t>
  </si>
  <si>
    <t>J489L2147</t>
  </si>
  <si>
    <t xml:space="preserve">ASIENTO NEW IVORY RESPALDO ARGENTO </t>
  </si>
  <si>
    <t>J489L2148</t>
  </si>
  <si>
    <t xml:space="preserve">ASIENTO NEW IVORY RESPALDO GLACIALE </t>
  </si>
  <si>
    <t>J489L2149</t>
  </si>
  <si>
    <t xml:space="preserve">ASIENTO NEW IVORY RESPALDO BEIGE </t>
  </si>
  <si>
    <t>J489L2150</t>
  </si>
  <si>
    <t xml:space="preserve">ASIENTO NEW IVORY RESPALDO GRIGIO </t>
  </si>
  <si>
    <t>J489L2151</t>
  </si>
  <si>
    <t xml:space="preserve">ASIENTO NEW IVORY RESPALDO ARANCIONE </t>
  </si>
  <si>
    <t>J489L2152</t>
  </si>
  <si>
    <t xml:space="preserve">ASIENTO NEW IVORY RESPALDO LIMONE </t>
  </si>
  <si>
    <t>J489L2153</t>
  </si>
  <si>
    <t xml:space="preserve">ASIENTO NEW IVORY RESPALDO OCEANI </t>
  </si>
  <si>
    <t>J489L2154</t>
  </si>
  <si>
    <t xml:space="preserve">ASIENTO NEW IVORY RESPALDO REGIO BLU </t>
  </si>
  <si>
    <t>J489L2155</t>
  </si>
  <si>
    <t xml:space="preserve">ASIENTO NEW IVORY RESPALDO COBALT </t>
  </si>
  <si>
    <t>J489L2156</t>
  </si>
  <si>
    <t xml:space="preserve">ASIENTO NEW IVORY RESPALDO ROSSO </t>
  </si>
  <si>
    <t>J489L2157</t>
  </si>
  <si>
    <t xml:space="preserve">ASIENTO NEW IVORY RESPALDO NERO </t>
  </si>
  <si>
    <t>MCMXSA12ZVZS00</t>
  </si>
  <si>
    <t>SILLA EN CAJA MODELO KIND EJECUTIVA ASIENTO TAPIZADO EN TELA, RESPALDO EN TELA MESH, MECANISMO SYNCRO, BASE RODANTE DE 5 PUNTOS EN ALUMINIO, BRAZOS AJUSTABLES, SOPORTE LUMBAR, MARCO NEGRO  - "KIND-E2EM"</t>
  </si>
  <si>
    <t>J405L2147</t>
  </si>
  <si>
    <t xml:space="preserve">ASIENTO STONE RESPALDO ARGENTO </t>
  </si>
  <si>
    <t>MCMXSA12ZVZR00</t>
  </si>
  <si>
    <t>SILLA EN CAJA MODELO KIND EJECUTIVA ASIENTO TAPIZADO EN TELA, RESPALDO EN TELA MESH, MECANISMO SYNCRO, BASE RODANTE DE 5 PUNTOS EN POLIPROPILENO NEGRO, BRAZOS AJUSTABLES, SOPORTE LUMBAR, MARCO NEGRO  - "KIND-E01EM"</t>
  </si>
  <si>
    <t>J209L2157</t>
  </si>
  <si>
    <t xml:space="preserve">ASIENTO TEDESA REYNA ELECTRICO RESPALDO NERO </t>
  </si>
  <si>
    <t>J242L2157</t>
  </si>
  <si>
    <t xml:space="preserve">ASIENTO HAWAI PLUS HERMES NEGRO RESPALDO NERO </t>
  </si>
  <si>
    <t>J291L2157</t>
  </si>
  <si>
    <t xml:space="preserve">ASIENTO TEDESA REYNA NEGRO RESPALDO NERO </t>
  </si>
  <si>
    <t>MCMXSA12ZVZC00</t>
  </si>
  <si>
    <t>SILLA EN CAJA MODELO KIND EJECUTIVA ASIENTO Y CABECERA TAPIZADA EN TELA, RESPALDO EN MALLA NEGRA, MECANISMO SYNCRO, BASE RODANTE DE 5 PUNTOS EN POLIPROPILENO, BRAZOS AJUSTABLES, SOPORTE LUMBAR, MARCO NEGRO  - "KINDE-1EM"</t>
  </si>
  <si>
    <t>J511</t>
  </si>
  <si>
    <t xml:space="preserve">ASIENTO 500 NEGRO </t>
  </si>
  <si>
    <t>J514</t>
  </si>
  <si>
    <t xml:space="preserve">ASIENTO 555 ROJO </t>
  </si>
  <si>
    <t>J518</t>
  </si>
  <si>
    <t xml:space="preserve">ASIENTO 755 KIWI </t>
  </si>
  <si>
    <t>MCMXSA12ZVZ900</t>
  </si>
  <si>
    <t>SILLA EN CAJA MODELO KIND EJECUTIVA ASIENTO Y CABECERA TAPIZADA EN TELA, RESPALDO EN MALLA NEGRA, MECANISMO SYNCRO, BASE RODANTE DE ALUMINIO, BRAZOS AJUSTABLES, SOPORTE LUMBAR, MARCO NEGRO  - "KINDE-11EM"</t>
  </si>
  <si>
    <t>J512</t>
  </si>
  <si>
    <t xml:space="preserve">ASIENTO PIZARRA </t>
  </si>
  <si>
    <t>MCMXSA12ZVZM00</t>
  </si>
  <si>
    <t>SILLA EN CAJA MODELO KIND EJECUTIVA ASIENTO Y CABECERA TAPIZADA EN TELA, RESPALDO EN TELA MESH, MECANISMO SYNCRO, BASE RODANTE DE 5 PUNTOS EN POLIPROPILENO NEGRO, BRAZOS AJUSTABLES, SOPORTE LUMBAR, MARCO NEGRO  - "KIND-E3EM"</t>
  </si>
  <si>
    <t>J215L2150</t>
  </si>
  <si>
    <t xml:space="preserve">ASIENTO TEDESA REYNA GRAFITO RESPALDO GRIGIO </t>
  </si>
  <si>
    <t>MCMXSA12ZUZ000</t>
  </si>
  <si>
    <t>SILLA EN CAJA MODELO KIND MULTIFUNCIONAL ASIENTO EN POLIPROPILENO NEGRO TAPIZADO EN TELA, RESPALDO EN MALLA NEGRA, BASE DE 4 PUNTOS CROMADA CON BRAZOS  - "KINDM-15EM"</t>
  </si>
  <si>
    <t>J244</t>
  </si>
  <si>
    <t xml:space="preserve">ASIENTO HAWAI PLUS HERMES PLATA </t>
  </si>
  <si>
    <t>MCMXSA12ZUZF00</t>
  </si>
  <si>
    <t>SILLA EN CAJA MODELO KIND MULTIFUNCIONAL ASIENTO EN POLIPROPILENO NEGRO TAPIZADO EN TELA, RESPALDO EN MALLA NEGRA, ESTRUCTURA METALICA RODANTE DE 4 PUNTOS EN COLOR CROMO CON BRAZOS  - "KINDM-21EM"</t>
  </si>
  <si>
    <t>MCMXSA12ZUZE00</t>
  </si>
  <si>
    <t>SILLA EN CAJA MODELO KIND MULTIFUNCIONAL ASIENTO EN POLIPROPILENO NEGRO TAPIZADO EN TELA, RESPALDO EN MALLA NEGRA, ESTRUCTURA METALICA RODANTE DE 4 PUNTOS EN COLOR CROMO SIN BRAZOS  - "KINDM-9EM"</t>
  </si>
  <si>
    <t>MCMXSA12ZUZP00</t>
  </si>
  <si>
    <t>SILLA EN CAJA MODELO KIND MULTIFUNCIONAL ASIENTO TAPIZADO EN TELA, RESPALDO EN TELA MESH, ESTRUCTURA BLANCA DE 4 PUNTOS CON BASE CROMADA CON BRAZOS  - "KIND-V28EM"</t>
  </si>
  <si>
    <t>J717L2146</t>
  </si>
  <si>
    <t xml:space="preserve">ASIENTO IVORY RESPALDO ARGENTO ST </t>
  </si>
  <si>
    <t>MCMXSA12B300B1</t>
  </si>
  <si>
    <t>SILLA EN CAJA MODELO KIND-G   ASIENTO TAPIZADO EN TELA GRIS Y  RESPALDO EN MALLA GRIS,  BRAZOS GRISES AJUSTABLES, CON MECANISMO SYNCRO, CON BASE DE 5 PUNTOS EN POLIPROPILENO GRIS, MARCO GRIS, SOPORTE LUMBAR - "ESP-KINDGEM"</t>
  </si>
  <si>
    <t>MCMXSA12ZRZO00</t>
  </si>
  <si>
    <t>SILLA EN CAJA MODELO KINDV MULTIFUNCIONAL ASIENTO EN POLIPROPILENO BLANCO, RESPALDO EN MALLA, ESTRUCTURA BLANCA DE 4 PUNTOS CON BASE CROMADA SIN BRAZOS  - "KIND-V21EM"</t>
  </si>
  <si>
    <t>L2151</t>
  </si>
  <si>
    <t xml:space="preserve">RESPALDO ARANCIONE </t>
  </si>
  <si>
    <t>MCMXSA12ZRZK00</t>
  </si>
  <si>
    <t>SILLA EN CAJA MODELO KINDV MULTIFUNCIONAL ASIENTO EN POLIPROPILENO NEGRO, RESPALDO EN MALLA, ESTRUCTURA NEGRA DE 4 PUNTOS CON BASE CROMADA SIN BRAZOS  - "KIND-V09EM"</t>
  </si>
  <si>
    <t>L2157</t>
  </si>
  <si>
    <t xml:space="preserve">RESPALDO NERO </t>
  </si>
  <si>
    <t>MCMXSA12ZRZQ00</t>
  </si>
  <si>
    <t>SILLA EN CAJA MODELO KINDV MULTIFUNCIONAL ASIENTO TAPIZADO EN TELA, RESPALDO EN MALLA, ESTRUCTURA NEGRA DE 4 PUNTOS CON BASE CROMADA CON BRAZOS  - "KIND-V14EM"</t>
  </si>
  <si>
    <t>MLEXSA12V500R3</t>
  </si>
  <si>
    <t>SILLA EN CAJA MODELO KONTOR CAJERA  RESPALDO EN MALLA NEGRA Y ASIENTO TAPIZADO EN TELA NEGRA, BRAZOS FIJOS EN POLIPROPILENO NEGRO BASE DE 5 PUNTOS DE POLIPROPILENO, PISTON CAJERO Y ARO DESCANSAPIES CROMADO - "EMKONTORCAJERA"</t>
  </si>
  <si>
    <t>MTRXSA12655100</t>
  </si>
  <si>
    <t>SILLA EN CAJA MODELO LAYER 4201100 CON ASIENTO EN POLIPROPILENO Y BASE TUBULAR (SIN BRAZOS)</t>
  </si>
  <si>
    <t>MGLXSA12F01A00</t>
  </si>
  <si>
    <t>SILLA EN CAJA MODELO LITE-C RESPALDO Y ASIENTO TAPIZADO EN TELA BUNTA-TURMERIC, ESTRUCTURA CROMADA 5951C-CHR-BU25  - "LITE-CEM"</t>
  </si>
  <si>
    <t>MLUXSA1201C800</t>
  </si>
  <si>
    <t>SILLA EN CAJA MODELO LUFT VISITAS ASIENTO Y RESPALDO EN TELA MESH MARCO EN NYLON GRIS CON BRAZOS Y RESPALDO DE ALTURA AJUSTABLE Y BASE METALICA CROMADA (MODELO YS-0806G(A+A)G  - "LU2DTRAMBC"</t>
  </si>
  <si>
    <t>MLEXSA12R2DB00</t>
  </si>
  <si>
    <t>SILLA EN CAJA MODELO M3 GRAY RESPALDO EN MESH GRIS Y ASIENTO TAPIZADO EN TELA GRIS, CON MECANISMO RECLINABLE AJUSTABLE DE ALTURA, BASE DE 5 PUNTOS EN POLIPROPILENO NEGRO, BRAZOS EN POLIPROPILNO, M3 GRAY  - "ESP-M3 GRAYEM"</t>
  </si>
  <si>
    <t>MLEXSA12T600H2</t>
  </si>
  <si>
    <t>SILLA EN CAJA MODELO M5 WHITE  CON CABECERA Y RESPALDO EN MESH GRIS (MESH-101), ASIENTO TAPIZADO EN TELA GRIS WT858, CON MECANISMO RECLINABLE, BASE DE POLIPROPILENO EN COLOR GRIS, BRAZOS BLANCOS AJUSTABLES DE ALTURA, MARCO BLANCO - "M5 WHITEEM"</t>
  </si>
  <si>
    <t>MLEXSA12W700S9</t>
  </si>
  <si>
    <t>SILLA EN CAJA MODELO MATRIX  CABECERA EN MESH, CON RESPALDO Y ASIENTO; TAPIZADO EN TELA MESH NEGRA , CON MECANISMO DE ELAVACION Y RECLINACION CON BASE DE 5 PUNTOS RODANTE ALUMINIO, BRAZOS AJUSTABLES DE ALTURA, MATRIX-TECH - "MATRIX-BALUMEM"</t>
  </si>
  <si>
    <t>MLEXSA12W700S8</t>
  </si>
  <si>
    <t>SILLA EN CAJA MODELO MATRIX  CABECERA EN MESH, CON RESPALDO Y ASIENTO; TAPIZADO EN TELA MESH NEGRA , CON MECANISMO DE ELAVACION Y RECLINACION CON BASE DE 5 PUNTOS RODANTE POLIPROPILENO, BRAZOS AJUSTABLES DE ALTURA, MATRIX-TECH - "MATRIXEM"</t>
  </si>
  <si>
    <t>MLEXSA12F51EC4</t>
  </si>
  <si>
    <t>SILLA EN CAJA MODELO MICO CON MECANISMO RECLINABLE, AJUSTE DE ALTURA, BASE RODANTE DE ALUMINIO, BRAZOS FIJOS, CUERPO PLASTICO GRIS, RESPALDO Y ASIENTO TAPIZADO EN TELA MESH GRIS CM1300GMA - "MICOEM"</t>
  </si>
  <si>
    <t>MLEXSA12X300U0</t>
  </si>
  <si>
    <t>SILLA EN CAJA MODELO MONTANA  CON RESPALDO Y ASIENTO; TAPIZADO EN MESH NEGRO, CON BRAZOS Y BASE DE TRINEO COLOR GRIS - "MONVITEM"</t>
  </si>
  <si>
    <t>MLEXSA12X300T7</t>
  </si>
  <si>
    <t>SILLA EN CAJA MODELO MONTANA  MECANISMO ELEVACION Y AJUSTE DE ALTURA, BASE 5 PUNTOS EN POLIPROPILENO, BRAZOS SUAVES, CABECERA, RESPALDO Y ASIENTO; TAPIZADO EN MESH NEGRO - "MONTANAEM"</t>
  </si>
  <si>
    <t>MLEXSA12X200T6</t>
  </si>
  <si>
    <t>SILLA EN CAJA MODELO MONTANA-G  MECANISMO ELEVACION Y AJUSTE DE ALTURA, BASE 5 PUNTOS DE ALUMINIO, BRAZOS SUAVES, CABECERA, RESPALDO Y ASIENTO; TAPIZADO EN MESH GRIS - "MONTANA-GEM"</t>
  </si>
  <si>
    <t>MLEXSA12J1AB00</t>
  </si>
  <si>
    <t>SILLA EN CAJA MODELO MOTO 5 REPALDO EN MESH 109 Y ASIENTO TAPIZADO EN TELA WT 805, BASE EN  5 PUNTOS EN POLIPROPILENO NEGRO CON RODAJAS, CON MECANISMO RECLINABLE AJUSTABLE DE ALTURA, CON BRAZOS FIJOS  Y MARCO NEGRO  - "MOTO5EM"</t>
  </si>
  <si>
    <t>MLEXSA12Q8CZ00</t>
  </si>
  <si>
    <t>SILLA EN CAJA MODELO MOTOTASK RESPALDO EN MESH NEGRO Y ASIENTO TAPIZADO EN TELA NEGRA, CON MECANISMO RECLINABLE, ALTURA AJUSTABLE, BASE 5 PUNTOS POLIPROPILENO CON RODAJAS,CON BRAZOS FIJOS,  C7 BASIC  - "MOTOTASKEM"</t>
  </si>
  <si>
    <t>MLEXSA12R3DH00</t>
  </si>
  <si>
    <t>SILLA EN CAJA MODELO MOTOTREE CON DOBLE RESPALDO Y ASIENTO TAPIZADA EN TELA VERDE (MYW1118), BASE FIJA, ESTRUCTURA NEGRA, 2 MESAS EN POLIPROPILENO NEGRO, GLOBE TREE   - "MOTOTREEEM"</t>
  </si>
  <si>
    <t>MLEXSA12F61FC5</t>
  </si>
  <si>
    <t>SILLA EN CAJA MODELO MPOLI ESTRUCTURA DE 4 PUNTOS CROMADA CON RODAJAS RESPALDO Y ASIENTO EN POLIPROPILENO BLANCO ST1000C - "MPOLIEM"</t>
  </si>
  <si>
    <t>MLEXSA1210H100</t>
  </si>
  <si>
    <t>SILLA EN CAJA MODELO MULTIFUNCIONAL ASIENTO TAPIZADO EN TELA, RESPALDO EN TELA MESH COLOR NEGRO, SIN CABECERA, MECANISMO RECLINABLE, BRAZOS DE ALTURA AJUSTABLE CON BASE DE PROPILENO Y RODAJAS PARA PISO DURO  - "LIBERTYEM"</t>
  </si>
  <si>
    <t>MRQXSA12ZZZ100</t>
  </si>
  <si>
    <t>SILLA EN CAJA MODELO MULTIFUNCIONAL MODELO AKTIVA CON BRAZOS, ASIENTO Y RESPALDO EN POLIPROPILENO, ESTRUCTURA DE 4 PUNTOS EN ACERO COLOR GRIS  - "AKTIVAGEM"</t>
  </si>
  <si>
    <t>J1059</t>
  </si>
  <si>
    <t xml:space="preserve">ASIENTO BLANCO AK </t>
  </si>
  <si>
    <t>MLEXSA12X600U4</t>
  </si>
  <si>
    <t>SILLA EN CAJA MODELO MVL2912  CON CABECERA, RESPALDO Y ASIENTO TAPIZADA EN PIEL NEGRA, CON BASE GIRATORIA DE 5 PUNTOS, CON BRAZOS - "ESP-MVL2912EM"</t>
  </si>
  <si>
    <t>MOTXSA12E5Z600</t>
  </si>
  <si>
    <t>SILLA EN CAJA MODELO NEW MONTREAL  ASIENTO TAPIZADO EN TELA NEGRA (MS20) Y  RESPALDO EN MESH NEGRO, CON MECANISMO RECLINABLE, AJUSTE DE ALTURA, CON BRAZOS AJUSTABLES, OTG11865B  - "NEW MONTREALEM"</t>
  </si>
  <si>
    <t>MLEXSA12T700H3</t>
  </si>
  <si>
    <t>SILLA EN CAJA MODELO NIZZA  RESPALDO Y ASIENTO EN POLIPROPILENO NEGRO 106-00420, SIN BRAZOS, BASE DE 4 PUNTOS CON BASE CROMADA - "NIZZAEM"</t>
  </si>
  <si>
    <t>MGLXSA12E8Z900</t>
  </si>
  <si>
    <t>SILLA EN CAJA MODELO NOVELLO RESPALDO EN POLIPROPILENO GRIS Y ASIENTO TAPIZADO EN TELA, AJUSTE DE ALTURA, BASE, BRAZOS, FRAME Y RODAJAS EN COLOR GRIS 6400TCXXFGFPFB5C82FPF  - "NOVELLOEM"</t>
  </si>
  <si>
    <t>J523</t>
  </si>
  <si>
    <t xml:space="preserve">ASIENTO TC61 TIGERLILY </t>
  </si>
  <si>
    <t>J524</t>
  </si>
  <si>
    <t xml:space="preserve">ASIENTO TC62 SHADOW </t>
  </si>
  <si>
    <t>J527</t>
  </si>
  <si>
    <t xml:space="preserve">ASIENTO TC65 BLUEBELL </t>
  </si>
  <si>
    <t>MLEXSA12U700I6</t>
  </si>
  <si>
    <t>SILLA EN CAJA MODELO OHE-110   RESPALDO EN MESH NEGRO Y ASIENTO; TAPIZADO EN TELA NEGRA, BASE DE 5 PUNTOS CON RADAJAS Y CON BRAZOS - "OHE-110EM"</t>
  </si>
  <si>
    <t>MLEXSA12P4D000</t>
  </si>
  <si>
    <t>SILLA EN CAJA MODELO OHE-195 RESPALDO EN MESH NEGRO Y ASIENTO TAPIZADO EN PIEL NEGRA, MECANISMO RECLINABLE Y AJUSTABLE  ALTURA, BASE 5 PTS EN ALUMINIO, CABECERA, BRAZOS AJUSTABLES DE ALTURA, MARCO EN ALUMINIO, OHE-195  - "ESP-OHE-195EM"</t>
  </si>
  <si>
    <t>MLEXSA12R0F000</t>
  </si>
  <si>
    <t>SILLA EN CAJA MODELO OHE-95 RESPALDO EN MESH NEGRO Y ASIENTO TAPIZADO EN TELA NEGRA, MECANISMO RECLINABLE Y AJUSTABLE DE ALTURA, BASE EN POLIPROPILENO 5 PUNTOS, CABECERA Y BRAZOS AJUSTABLES DE ALTURA, OHE-95  - "ESP-OHE-95EM"</t>
  </si>
  <si>
    <t>MVLXSA12H59T00</t>
  </si>
  <si>
    <t>SILLA EN CAJA MODELO OHP-88 RESPALDO Y ASIENTO TAPIZADO EN TELA NEGRA, PALETA ABATIBLE HACIA EL LADO DERECHO E IZQUIERDO EN POLIPROPILENO NEGRO Y ESTRUCTURA DE ACERO NEGRO  - "OHP88EM"</t>
  </si>
  <si>
    <t>MLEXSA12T800H7</t>
  </si>
  <si>
    <t>SILLA EN CAJA MODELO OHS-42  CON RESPALDO Y ASIENTO TAPIZADO EN TELA NEGRA, SIN BRAZOS, RODANTE, CON MECANISMO AJUSTABLE DE ALTURA Y RECLINABLE, BASE EN POLIPROPILENO, CON KIT CAJERO Y ARO CROMDO - "OHS-42EM"</t>
  </si>
  <si>
    <t>MVLXSA12H89W00</t>
  </si>
  <si>
    <t>SILLA EN CAJA MODELO OHS-43 CON BASE DE 5 PUNTOS EN 26" TIPO EJECUTIVO MECANISMO RECLINABLE TAPIZADO EN TELA COLOR CIRUELA  - "OHS43EM"</t>
  </si>
  <si>
    <t>MVLXSA12H79V00</t>
  </si>
  <si>
    <t>SILLA EN CAJA MODELO OHS-87 CON BASE DE 5 PUNTOS CROMADA, AJUSTE DE ALTURA, RESPALDO EN POLIPROPILENO Y ASIENTO EN VINIL BEIGE  - "OHS87EM"</t>
  </si>
  <si>
    <t>MLEXSA12H09O00</t>
  </si>
  <si>
    <t>SILLA EN CAJA MODELO OHT-340 RESPALDO Y ASIENTO EN TELA NEGRA, ESTRUCTURA DE TRINEO EN CROMO, DESCANSABRAZOS Y TAPAS EN COLOR NEGRO  - "OHT-340"</t>
  </si>
  <si>
    <t>MLEXSA12G99N00</t>
  </si>
  <si>
    <t>SILLA EN CAJA MODELO OHT-368 RESPALDO EN MALLA GRIS Y ASIENTO EN TELA NEGRA, ESTRUCTURA ,TAPAS, CON DESCANSABRAZOS Y RODAJAS EN COLOR GRIS  - "OHV-368"</t>
  </si>
  <si>
    <t>MLEXSA12Q9E000</t>
  </si>
  <si>
    <t>SILLA EN CAJA MODELO OHV-329 RESPALDO Y ASIENTO TAPIZADO EN TELA NEGRA, BASE DE 4 PUNTOS EN COLOR GRIS, OHV-329  - "ESP-OHV-329EM"</t>
  </si>
  <si>
    <t>MLEXSA12O1BE00</t>
  </si>
  <si>
    <t>SILLA EN CAJA MODELO OHV-347 RESPALDO EN POLIPROPILENO NEGRO Y ASIENTO TAPIZADA EN TELA REYNA ELECTRICO, BASE EN COLOR NEGRO, OHV-347  - "OHV-347EM"</t>
  </si>
  <si>
    <t>MLEXSA12Q7CY00</t>
  </si>
  <si>
    <t>J229</t>
  </si>
  <si>
    <t xml:space="preserve">ASIENTO HAWAI PLUS HERMES ARRECIFE </t>
  </si>
  <si>
    <t>J242</t>
  </si>
  <si>
    <t xml:space="preserve">ASIENTO HAWAI PLUS HERMES NEGRO </t>
  </si>
  <si>
    <t>J510</t>
  </si>
  <si>
    <t xml:space="preserve">ASIENTO ANTRACITA GL </t>
  </si>
  <si>
    <t>MLEXSA12I60Q00</t>
  </si>
  <si>
    <t>SILLA EN CAJA MODELO OHV-85CR RESPALDO EN MALLA COLOR NEGRO,  ASIENTO TAPIZADO EN TELA GRIS, ESTRUCTURA CROMADA  - "OHV85CREM"</t>
  </si>
  <si>
    <t>MVLXSA12H69U00</t>
  </si>
  <si>
    <t>SILLA EN CAJA MODELO OHV-87 ESTRUCTURA CROMADA DE 4 PUNTOS, RESPALDO EN POLIPROPILENO Y ASIENTO TAPIADO EN VINIL BEIGE  - "OHV87EM"</t>
  </si>
  <si>
    <t>MOKXSA1242L800</t>
  </si>
  <si>
    <t>SILLA EN CAJA MODELO OKAMURA MULTIFUNCIONAL (102-63010) CON ASIENTO TAPIZADO EN TELA CON RESPALDO MEDIO EN TELA MESH CON BRAZOS Y MARCO EN COLOR BLANCO, MECANISMO AUTOAJUSTABLE CON BASE DE 5 PUNTOS Y RODAJA  - "LUCEEM"</t>
  </si>
  <si>
    <t>J1002</t>
  </si>
  <si>
    <t xml:space="preserve">ASIENTO AZUL </t>
  </si>
  <si>
    <t>J1004</t>
  </si>
  <si>
    <t xml:space="preserve">ASIENTO NEGRO </t>
  </si>
  <si>
    <t>J1005</t>
  </si>
  <si>
    <t xml:space="preserve">ASIENTO ROJO </t>
  </si>
  <si>
    <t>J1006</t>
  </si>
  <si>
    <t xml:space="preserve">ASIENTO VERDE </t>
  </si>
  <si>
    <t>J1009</t>
  </si>
  <si>
    <t xml:space="preserve">ASIENTO BEIGE </t>
  </si>
  <si>
    <t>J1010</t>
  </si>
  <si>
    <t xml:space="preserve">ASIENTO AMARILLO </t>
  </si>
  <si>
    <t>J1045</t>
  </si>
  <si>
    <t xml:space="preserve">ASIENTO AZUL OBSCURO (LUCE) </t>
  </si>
  <si>
    <t>MLEXSA12S400F5</t>
  </si>
  <si>
    <t>SILLA EN CAJA MODELO OMEGA  RESPALDO MESH NEGRO Y ASIENTO TAPIZADO EN TELA NEGRA, MECANISMO RECLINABLE, AJUSTE DE ALTURA Y SOPORTE LUMBAR, BASE 5 PUNTOS RODANTE, BRAZOS AJUSTABLES DE ALTURA - "VOHMEM"</t>
  </si>
  <si>
    <t>MCMXSA12A6U400</t>
  </si>
  <si>
    <t>SILLA EN CAJA MODELO OPERATIVA KENTRA ASIENTO Y RESPALDO EN POLIPROPILENO NEGRO TAPIZADO EN TELA, CON BASE GIRATORIA DE 5 PUNTOS  - "KENTRAO-RSBB5RAPNTEM"</t>
  </si>
  <si>
    <t>J514L514</t>
  </si>
  <si>
    <t xml:space="preserve">ASIENTO 555 ROJO RESPALDO 555 ROJO </t>
  </si>
  <si>
    <t>MOTXSA1295Z500</t>
  </si>
  <si>
    <t>SILLA EN CAJA MODELO OPERATIVO ASIENTO TAPIZADO EN TELA NEGRA (MS20) Y RESPALDO EN TELA MESH NEGRO, CON MECANISMO MULTIPOS SYNCRO-KNEE TILT SENSIBLE AL PESO, AJUSTE DE ALTURA, BRAZOS DE ALTURA AJUSTABLE, SOP LUMBAR, BASE RODANTE - OTG-11322B - "ESP-SE2EM"</t>
  </si>
  <si>
    <t>MBLXSA1295Q900</t>
  </si>
  <si>
    <t>SILLA EN CAJA MODELO OPERATIVO ASIENTO Y RESPALDO TAPIZADO EN TELA MESH NEGRO, MARCO EN COLOR BLANCO, CON BRAZOS AJUSTABLES, SOPORTE LUMBAR Y BASE RODAJA EN POLIPROPILENO COLOR NEGRO (RM-9025)  - "SKATE-RBEBRMAMEM"</t>
  </si>
  <si>
    <t>MBLXSA1295R600</t>
  </si>
  <si>
    <t>SILLA EN CAJA MODELO OPERATIVO ASIENTO Y RESPLADO TAPIZADO EN TELA MESH GRIS, MARCO EN COLOR BLANCO, CON BRAZOS AJUSTABLES, SOPORTE LUMBAR Y BASE DE RODAJA EN POLIPROPILENO COLOR NEGRO (RM-9025)  - "SKATE-RBEBRMTMEM"</t>
  </si>
  <si>
    <t>MOTXSA1215M700</t>
  </si>
  <si>
    <t>SILLA EN CAJA MODELO OPERATIVO CALEDONIA ASIENTO TAPIZADO TELA NEGRA (MS20), RESPALDO ALTO MESH NEGRO, MECANISMO RECLINABLE SYCRO-TILT, AJUSTE DE ALTURA, BASE RODANTE, CON BRAZOS ALTURA REGULABLE  - "OTG11641B - CALEDONIARAEM"</t>
  </si>
  <si>
    <t>MOTXSA1215H300</t>
  </si>
  <si>
    <t>SILLA EN CAJA MODELO OPERATIVO CALEDONIA ASIENTO TAPIZADO TELA NEGRA (MS20), RESPALDO MESH NEGRO, MECANISMO RECLINABLE SYCRO-TILT, AJUSTE DE ALTURA, BASE RODANTE, CON BRAZOS ALTURA REGULABLE  - "OTG11647B - CALEDONIA-RBEM"</t>
  </si>
  <si>
    <t>MOTXSA1214H200</t>
  </si>
  <si>
    <t>SILLA EN CAJA MODELO OPERATIVO CALGARY ASIENTO Y RESPALDO TAPIZADO EN TELA NEGRA (QL10), MECANISMO RECLINABLE, AJUSTE DE ALTURA, BASE RODANTE, CON BRAZOS ALTURA REGULABLE  - "OTG11612B - CALGARYEM"</t>
  </si>
  <si>
    <t>MOTXSA1221I600</t>
  </si>
  <si>
    <t>SILLA EN CAJA MODELO OPERATIVO LAURENT ASIENTO Y RESPALDO TAPIZADO  EN TELA NEGRA (QL10), MECANISMO RECLINABLE , AJUSTE DE ALTURA, BASE RODANTE, CON BRAZOS ALTURA REGULABLE  - "OTG11850B - LAURENTEM"</t>
  </si>
  <si>
    <t>MOTXSA12G600D1</t>
  </si>
  <si>
    <t>SILLA EN CAJA MODELO OTG CON BRAZOS AJUSTABLES DE ALTURA, BASE DE POLIPROPILENO, MECANISMO RECLINABLE OTG11980B, RESPALDO EN TELA MESH NEGRAY ASIENTO TAPIZADO EN TELA NEGRA (MS20/BLACK MESH)  - "OTG11980BEM"</t>
  </si>
  <si>
    <t>MLEXSA12T400H0</t>
  </si>
  <si>
    <t>SILLA EN CAJA MODELO OTG11320B  RESPALDO MESH NEGRO Y ASIENTO TAPIZADO EN TELA NEGRA, CON ESTRUTURA RODANTE DE 5 PUNTOS, AJUSTE DE ALTURA Y RECLINAMIENTO, CON BRAZOS NEGROS - "OTG11320BEM"</t>
  </si>
  <si>
    <t>MLEXSA12I40O00</t>
  </si>
  <si>
    <t>SILLA EN CAJA MODELO OTG1211B RESPALDO EN MESH (MS20) Y ASIENTO; TAPIZADO EN TELA COLOR BLACK LUXHIDE, AJUSTABLES DE ALTURA - OTG12112BEM</t>
  </si>
  <si>
    <t>MLEXSA12E2Y900</t>
  </si>
  <si>
    <t>SILLA EN CAJA MODELO OVH-335 ASIENTO Y RESPALDO TAPIZADO TELA NEGRA, ESTRUCTURA NEGRA DE 4 PUNTOS, PLASTICOS NEGROS Y BRAZOS NEGROS - OVH-335  - "ESP-OFF335"</t>
  </si>
  <si>
    <t>MLEXSA12I50P00</t>
  </si>
  <si>
    <t>SILLA EN CAJA MODELO POP CORN RESPALDO Y BRAZOS EN POLIPROPILENO COLOR FOG,  ASIENTO TAPIZADO EN TELA COLOR JENNY (JN31), CON BASE TIPO TRINEO EN ACABADO CHROMO  - "POP CORNEM"</t>
  </si>
  <si>
    <t>MTHXSA12G11L00</t>
  </si>
  <si>
    <t>SILLA EN CAJA MODELO POPCM26 RESPALDO MESH NEGRO, CUERPO PLASTICO NEGRO Y ASIENTO; TAPIZADO EN TELA NEGRA, CON MECANISMO RECLINABLE, AJUSTE DE ALTURA, BASE RODANTE, BRAZOS FIJOS  - "POPCM26EM"</t>
  </si>
  <si>
    <t>MTHXSA12G1AF00</t>
  </si>
  <si>
    <t>SILLA EN CAJA MODELO POPCM26 RESPALDO MESH NEGRO, CUERPO PLASTICO NEGRO Y ASIENTO; TAPIZADO EN TELA NEGRA, CON MECANISMO RECLINABLE, AJUSTE DE ALTURA, BASE RODANTE, BRAZOS FIJOS, SIN SOPORTE LUMBAR  - "POPCM26SSLEM"</t>
  </si>
  <si>
    <t>MCMXSA1284S500</t>
  </si>
  <si>
    <t>SILLA EN CAJA MODELO PUPITRE VENETO (SKATE TRAINING - RM-9026) CON ASIENTO Y RESPALDO TAPIZADO EN TELA MESH NEGRA, ESTRUCTURA EN POLIPROPILENO CON RODAJAS Y PALETA GIRATORIA  - "PUPITRE-VENTOEM"</t>
  </si>
  <si>
    <t>MLEXSA12ZWZ600</t>
  </si>
  <si>
    <t>SILLA EN CAJA MODELO QUADRA-RE-1360 EJECUTIVO ASIENTO TAPIZADO EN TELA GRIS Y RESPALDO ALTO EN TELA MESH GRIS, CON MECANISMO MULTITILTER, AJUSTE DE ALTURA, BRAZOS DE ALTURA AJUSTABLE, BASE RODANTE EN ALUMINIO  - "ESP-REQ1AEM"</t>
  </si>
  <si>
    <t>MOTXSA1250MM00</t>
  </si>
  <si>
    <t>SILLA EN CAJA MODELO QUEBEC VISITAS CON ASIENTO TAPIZADO EN TELA MS20, RESPALDO TAPIZADO EN TELA MESH CON BRAZOS Y ESTRUCTURA DE 4 PUNTOS OTG2809 - "QUEBEC-VTEM"</t>
  </si>
  <si>
    <t>MLEXSA12Y900V8</t>
  </si>
  <si>
    <t>SILLA EN CAJA MODELO QUICK OHV-47  EN UNA SOLA PIEZA; EN POLIPROPILENO COLOR AMARILLO, CON ESTRUCTURA DE 4 PUNTOS CROMADO - "ESP-QUICKEM"</t>
  </si>
  <si>
    <t>MVLXSA12J2AC00</t>
  </si>
  <si>
    <t>SILLA EN CAJA MODELO RE-1069 PUPITRE PALETA ABATIBLE DERECHA  EN POLIPROPILENO NEGRO, RESPALDO Y ASIENTO EN POLIPROPILENO COLOR NEGRO, BASE DE CUATRO PUNTOS COLOR NEGRO  - "DRE-1069EM"</t>
  </si>
  <si>
    <t>MCMXSA1292ZJ00</t>
  </si>
  <si>
    <t>SILLA EN CAJA MODELO REPLAY (106-00620) ASIENTO Y RESPLADO EN POLIPROPILENO, CON BRAZOS, BASE METALICA DE 4 PUNTOS  - "SONATA-BEM"</t>
  </si>
  <si>
    <t>J3508</t>
  </si>
  <si>
    <t xml:space="preserve">ASIENTO NEGROEU1 </t>
  </si>
  <si>
    <t>J3510</t>
  </si>
  <si>
    <t xml:space="preserve">ASIENTO GRIS EU1 </t>
  </si>
  <si>
    <t>J3511</t>
  </si>
  <si>
    <t xml:space="preserve">ASIENTO ANTRACITEEU1 </t>
  </si>
  <si>
    <t>J3512</t>
  </si>
  <si>
    <t xml:space="preserve">ASIENTO NARANJAEU1 </t>
  </si>
  <si>
    <t>J3513</t>
  </si>
  <si>
    <t xml:space="preserve">ASIENTO ROJOEU1 </t>
  </si>
  <si>
    <t>J3514</t>
  </si>
  <si>
    <t xml:space="preserve">ASIENTO AMARILLOEU1DV </t>
  </si>
  <si>
    <t>J3515</t>
  </si>
  <si>
    <t xml:space="preserve">ASIENTO AZULEU1 </t>
  </si>
  <si>
    <t>J3516</t>
  </si>
  <si>
    <t xml:space="preserve">ASIENTO AMARILLOEU1 </t>
  </si>
  <si>
    <t>J3517</t>
  </si>
  <si>
    <t xml:space="preserve">ASIENTO AZULMARINOEU1 </t>
  </si>
  <si>
    <t>J3551</t>
  </si>
  <si>
    <t xml:space="preserve">ASIENTO VERDE EU1 </t>
  </si>
  <si>
    <t>MCMXSA1292R900</t>
  </si>
  <si>
    <t>SILLA EN CAJA MODELO REPLAY (106-00620) ASIENTO Y RESPLADO EN POLIPROPILENO, SIN BRAZOS, BASE METALICA DE 4 PUNTOS  - "SONATA-SBEM"</t>
  </si>
  <si>
    <t>J3509</t>
  </si>
  <si>
    <t xml:space="preserve">ASIENTO BLANCOEU1 </t>
  </si>
  <si>
    <t>J3553</t>
  </si>
  <si>
    <t xml:space="preserve">ASIENTO NARANJA SB </t>
  </si>
  <si>
    <t>MVLXSA12I20I00</t>
  </si>
  <si>
    <t>SILLA EN CAJA MODELO REVOLUCION RESPALDO EN POLIPROPILENO NEGRO Y ASIENTO; TAPIZADO EN VINIL GREY, CON  BRAZOS, RODANTE, DE 5 PUNTOS POLIPROPILENO, ARO POLIPROPILENO, AJUSTABLE DE ALTURA,   - "REVOCAJENAYEM"</t>
  </si>
  <si>
    <t>MVLXSA12I20H00</t>
  </si>
  <si>
    <t>SILLA EN CAJA MODELO REVOLUCION RESPALDO EN POLIPROPILENO NEGRO Y ASIENTO; TAPIZADO EN VINIL GREY, CON BRAZOS, RODANTE /OHS 87 CBN, CON BASE DE 5 PUNTOS POLIPROPILENO, AJUSTE DE ALTURA,   - "OHS87CBNEM"</t>
  </si>
  <si>
    <t>MVLXSA12I20G00</t>
  </si>
  <si>
    <t>SILLA EN CAJA MODELO REVOLUCION RESPALDO Y ASIENTO; EN POLIPROPILENO  --  OHV 86 CR, SIN BRAZOS, BASE DE 4 PUNTOS  - "OHV86CREM"</t>
  </si>
  <si>
    <t>J5075</t>
  </si>
  <si>
    <t xml:space="preserve">ASIENTO BLANCO REVOLUCION </t>
  </si>
  <si>
    <t>J5076</t>
  </si>
  <si>
    <t xml:space="preserve">ASIENTO GRIS REVOLUCION </t>
  </si>
  <si>
    <t>J5081</t>
  </si>
  <si>
    <t xml:space="preserve">ASIENTO AZUL MARINO REVOLUCION </t>
  </si>
  <si>
    <t>MLEXSA12W800T0</t>
  </si>
  <si>
    <t>SILLA EN CAJA MODELO REW  CABECERA Y RESPALDO MALLA NEGRA Y ASIENTO; TAPIZADO EN TELA NEGRA, MECANISMO DE RECLINACION, AJUSTE ALTURA, BASE 5 PTS POLIPROPILENO, SOPORTE LUMBAR, BRAZOS AJUSTABLES EN POLIPROPILENO - "REW-CABECERAEM"</t>
  </si>
  <si>
    <t>MLEXSA12E4Z200</t>
  </si>
  <si>
    <t>SILLA EN CAJA MODELO ROVER MONOCASCO POLIPROPILENO BLANCO, ASIENTO TAPIZADO EN TELA, PALETA ABATIBLE, CON MECANISMO GIRATORIO NO RECLINABLE, BASE RODANTE DE POLIPROPILENO CON 3 COLUMNAS Y CHAROLA, BRAZOS FIJOS  - "ESP-PUROVEREM"</t>
  </si>
  <si>
    <t>J292</t>
  </si>
  <si>
    <t xml:space="preserve">ASIENTO TEDESA REYNA PERA </t>
  </si>
  <si>
    <t>MLEXSA12Z300W4</t>
  </si>
  <si>
    <t>MTHXSA12B5V500</t>
  </si>
  <si>
    <t>SILLA EN CAJA MODELO SANDFORD ASIENTO TAPIZADO TELA NEGRA Y18-21 Y RESPALDO EN MESH NEGRO F051  CON MECANISMO RECLINABLE, AJUSTE DE ALTURA, MONOCASCO DE POLIPROPILENO NEGRO CON BRAZOS, RODANTE  - "SANFORDEM"</t>
  </si>
  <si>
    <t>MCMXSA12F91J00</t>
  </si>
  <si>
    <t>SILLA EN CAJA MODELO SHELLOHV PATAS CROMADAS RESPALDO Y ASIENTO; EN POLIPROPILENO  - "SHELLOHVEM"</t>
  </si>
  <si>
    <t>J5071</t>
  </si>
  <si>
    <t xml:space="preserve">ASIENTO BEIGE OHV37 </t>
  </si>
  <si>
    <t>MLEXSA12X500U3</t>
  </si>
  <si>
    <t>SILLA EN CAJA MODELO SIDERO 6900  RESPALDO SILLA EN CAJA MODELO STREAM 2075NPP  RESPALDO Y ASIENTO EN POLIPROPILENO BLANCO, CON ESTRUCTURA DE 4 PUNTOS - "STREAMEM"</t>
  </si>
  <si>
    <t>MLEXSA12U800U2</t>
  </si>
  <si>
    <t>SILLA EN CAJA MODELO SIDERO 6900  RESPALDO Y ASIENTO TAPIZADA EN TELA JENNY VERMILION, CON ESTRUCTURA NEGRA, BRAZOS NEGROS - "SIDERO-VEREM"</t>
  </si>
  <si>
    <t>MLEXSA12U800U5</t>
  </si>
  <si>
    <t>SILLA EN CAJA MODELO SIDERO 6900  RESPALDO Y ASIENTO TAPIZADA EN TELA PHANTOM, CON ESTRUCTURA NEGRA, BRAZOS NEGROS - "SIDERO-PHATMEM"</t>
  </si>
  <si>
    <t>MLEXSA12U800I8</t>
  </si>
  <si>
    <t>SILLA EN CAJA MODELO SIDERO 6900  RESPALDO Y ASIENTO TAPIZADO EN PIEL NEGRA, BRAZOS NEGROS ESTRUCTURA 4 PUNTOS - "SIDEROPIELEM"</t>
  </si>
  <si>
    <t>MLEXSA12G22L00</t>
  </si>
  <si>
    <t>SILLA EN CAJA MODELO SK001 RESPALDO Y ASIENTO TAPIZADO EN VINIL NEGRO, CON MECANISMO RECLINABLE, BASE Y BRAZOS EN POLIPROPILENO NEGRO  - "SK001EM"</t>
  </si>
  <si>
    <t>MGLXSA12E7Z800</t>
  </si>
  <si>
    <t>SILLA EN CAJA MODELO SOLAR RESPALDO Y ASIENTO TAPIZADO EN MESH, MECANISMO RECLINABLE, AJUSTE DE ALTURA, BASE BLANCA, FRAME DE UNA PIEZA EN COLOR BLANCO 8457  - "SOLAREM"</t>
  </si>
  <si>
    <t>J2158</t>
  </si>
  <si>
    <t xml:space="preserve">ASIENTO BLACK MIDNIGHT </t>
  </si>
  <si>
    <t>MLEXSA12T300G9</t>
  </si>
  <si>
    <t>SILLA EN CAJA MODELO SONIC (6509)  RESPALDO EN POLIPROPILENO NEGRO Y ASIENTO TAPIZADO EN TELA NEGRA, CON ESTRUCTURA DE 4 PUNTOS EN COLOR NEGRO - "SONIC (6509)EM"</t>
  </si>
  <si>
    <t>MLEXSA12T200G8</t>
  </si>
  <si>
    <t>SILLA EN CAJA MODELO SONIC (6514MB)  RESPALDO EN MALLA NEGRA Y ASIENTO TAPIZADO EN TELA NEGRA, CON ESTRUCTURA NEGRA DE 4 PUNTOS, CON BRAZOS NEGROS - "SONIC (6514MB)EM"</t>
  </si>
  <si>
    <t>MSTXSA1294E700</t>
  </si>
  <si>
    <t>SILLA EN CAJA MODELO STTUTGART ANALISTA ASIENTO, RESPALDO Y MARCO SIN TAPIZ, MECANISMO RECLINABLE CON BRAZOS Y BASE RODANTE (MODELO LX-071)  - "STARBSTEM"</t>
  </si>
  <si>
    <t>MSTXSA1293B600</t>
  </si>
  <si>
    <t>SILLA EN CAJA MODELO STTUTGART VISITAS ASIENTO, RESPALDO EN TELA MESH BLANCA Y MARCO BLANCO, BASE METALICA PINTADA EN COLOR NEGRO CON BRAZOS (MODELO LX053A-1)  - "STVTRBTMBEM"</t>
  </si>
  <si>
    <t>MSTXSA1293B300</t>
  </si>
  <si>
    <t>SILLA EN CAJA MODELO STTUTGART VISITAS ASIENTO, RESPALDO TAPIZADO EN TELA NEGRA Y MARCO BLANCO, BASE METALICA PINTADA EN COLOR NEGRO CON BRAZOS (MODELO LX05A-2)  - "STVTRBTTEM"</t>
  </si>
  <si>
    <t>MLEXSA12X400U1</t>
  </si>
  <si>
    <t>SILLA EN CAJA MODELO SUPRA 5331-4  RESPALDO Y ASIENTO TAPIZADA EN TELA JENY VERMILION, CON MECANISMO DE AJUSTE DE ALTURA, BASE DE 5 PUNTOS EN POLIPROPILENO, BRAZOS FIJOS CON PAD NEGRO - "SUPRAE5331-4EM"</t>
  </si>
  <si>
    <t>MGLXSA12G33L00</t>
  </si>
  <si>
    <t>SILLA EN CAJA MODELO SUPRA RESPALDO Y ASIENTO TAPIZADO EN TELA GRAFITO, CON MECANISMO RECLINABLE, BASE EN POLIPROPILENO NEGRO  - "SUPRAEM"</t>
  </si>
  <si>
    <t>MOTXSA1237I900</t>
  </si>
  <si>
    <t>SILLA EN CAJA MODELO TRANSICIONAL ACCORD, 2676-2 ASIENTO TAPIZADO EN TELA Y RESPALDO EN TELA MESH, MECANISMO RECLINABLE CON SISTEMA DE BLOQUEO CON BRAZOS Y BASE DE RODAJA  - "ACCORDEM MALLA"</t>
  </si>
  <si>
    <t>J2001L1039</t>
  </si>
  <si>
    <t xml:space="preserve">ASIENTO BLACK COAL UR22 RESPALDO VU19 COAL BLACK (LOUVER/ACCORD) </t>
  </si>
  <si>
    <t>MOTXSA1235I900</t>
  </si>
  <si>
    <t>SILLA EN CAJA MODELO TRANSICIONAL LOUVER ASIENTO TAPIZADO EN TELA Y RESPALDO ALTO EN TELA MESH, MECANISMO WEIGHT SENSING SYNCHRO TILTAR, AJUSTE DE ALTURA, BASE RODANTE, CON BRAZOS AJUSTABLES "2661-8"  - "LOUVER-RATEM"</t>
  </si>
  <si>
    <t>J1039</t>
  </si>
  <si>
    <t xml:space="preserve">ASIENTO VU19 COAL BLACK (LOUVER) </t>
  </si>
  <si>
    <t>J1103L2122</t>
  </si>
  <si>
    <t xml:space="preserve">ASIENTO URBAN GREY RESPALDO MESH VU WHITE </t>
  </si>
  <si>
    <t>MCMXSA12C1W300</t>
  </si>
  <si>
    <t>SILLA EN CAJA MODELO TRENTO MONOCASCO EN POLIPROPILENO, SIN BRAZOS, BASE DE TRINEO  CON BASE CROMADA  - "TRENTOEM"</t>
  </si>
  <si>
    <t>J3527</t>
  </si>
  <si>
    <t xml:space="preserve">ASIENTO AMARILLOOF1 </t>
  </si>
  <si>
    <t>MTRXSA12492903</t>
  </si>
  <si>
    <t>SILLA EN CAJA MODELO TRISSINO CAJERO CON BRAZOS ""Q"" TAPIZADO EN TELA - ""MPTICJBQ"""</t>
  </si>
  <si>
    <t>J78L78</t>
  </si>
  <si>
    <t xml:space="preserve">ASIENTO EARTH COLLECTION RAIN EBONY RESPALDO EARTH COLLECTION RAIN EBONY </t>
  </si>
  <si>
    <t>MLEXSA12J6AJ00</t>
  </si>
  <si>
    <t>SILLA EN CAJA MODELO VALQUIRIA CON RESPALDO Y ASIENTO TAPIZADO EN PIEL BLACK HALF , CON BRAZOS FIJOS EN ALUMINIO, BASE RODANTE DE ALUMINIO EN 5 PUNTOS, MECANISMO RECLINABLE Y AJUSTABLE DE ALTURA-A1819-  BLACK HALF LEATHER-  - "VALQUIRIAEM"</t>
  </si>
  <si>
    <t>MLEXSA12C2W400</t>
  </si>
  <si>
    <t>SILLA EN CAJA MODELO VAPORX ASIENTO, RESPALDO Y CABECERA TAPIZADO EN PIEL NEGRA, CON MECANISMO RECLINABLE, AJUSTE DE ALTURA, BRAZOS AJUSTABLES, BASE ROD DE ALUMINIO CON CUBIERTA ANTIDESLIZANTE, SOPORTE LUMBAR CON BRAZOS,RODANTE, VRS-TAU  - "ESP-VAPORXEM"</t>
  </si>
  <si>
    <t>MCMXSA12ZSZI00</t>
  </si>
  <si>
    <t>SILLA EN CAJA MODELO VENETO ALU EJECUTIVA ASIENTO TAPIZADO EN TELA, RESPALDO MESH BLACK REQ, CON CABECERA, MECANISMO SYNCRO-TILTER, AJUSTE DE ALTURA, BASE RODANTE DE POLIPROPILENO Y BRAZOS AJUSTABLES -RE-1950  - "VENETO-RABRMATCEM"</t>
  </si>
  <si>
    <t>MLEXSA12V800R6</t>
  </si>
  <si>
    <t>SILLA EN CAJA MODELO VION  CON RESPALDO EN MESH Y ASIENTO; TAPIZADO EN TELA, BASE DE 5 PUNTOS EN ALUMINIO, MECANISMO SYNCRO, AJUSTE DE ALTURA Y RECLINACION INDENPENDIENTE, CON SOPORTE LUMBAR AJUSTABLE Y MECANISMO DE TENSION , BRAZOS 4D - "VION-4DEM"</t>
  </si>
  <si>
    <t>MGLXSA12C8X300</t>
  </si>
  <si>
    <t>SILLA EN CAJA MODELO VION CAJERA ASIENTO EN TELA Y RESPALDO EN MESH, CON MECANISMO TASK, BRAZOS AJUSTABLES, AJUSTE DE ALTURA, BASE DE POLIPROPILENO, DESCANZA-PIES - "6328-6",   - "VION-CAJEM"</t>
  </si>
  <si>
    <t>J1102L2139</t>
  </si>
  <si>
    <t xml:space="preserve">ASIENTO URBAN WHITE RESPALDO MESH MS BLACK </t>
  </si>
  <si>
    <t>J5074L2139</t>
  </si>
  <si>
    <t xml:space="preserve">ASIENTO NJ07 JENNY VERMILION RESPALDO MESH MS BLACK </t>
  </si>
  <si>
    <t>MGLXSA12E90A00</t>
  </si>
  <si>
    <t>SILLA EN CAJA MODELO VION-FGMB RESPALDO MEDIO EN MESH Y ASIENTO TAPIZADO EN TELA, MECANISMO RECLINABLE, BRAZOS GRIS AJUSTABLES, AJUSTE DE ALTURA, PLASTICOS GRISES 6322-4-FGFA  - "VION-FGMBEM"</t>
  </si>
  <si>
    <t>MLEXSA1240L200</t>
  </si>
  <si>
    <t>SILLA EN CAJA MODELO VISITAS ESPECIAL LISBOA CON ASIENTO TAPIZADO EN TELA CREPE NEGRO, RESPALDO EN TELA MESH NEGRO CON ESTRUCTURA METALICA COLOR GRIS CON BRAZOS FIJOS, CON BASE DE 4 PUNTOS  - "LISBOAEM"</t>
  </si>
  <si>
    <t>MCMXSA12A5U100</t>
  </si>
  <si>
    <t>SILLA EN CAJA MODELO VISITAS KENTRA ASIENTO EN POLIPROPILENO NEGRO TAPIZADO EN TELA Y RESPALDO EN POLIPROPILENO NEGRO, CON ESTRUCTURA METALICA COLOR NEGRO,   - "KENTRAV-SBENRPNAPTEM"</t>
  </si>
  <si>
    <t>J455</t>
  </si>
  <si>
    <t xml:space="preserve">ASIENTO SUEDE BLACK </t>
  </si>
  <si>
    <t>MCMXSA12A5T900</t>
  </si>
  <si>
    <t>SILLA EN CAJA MODELO VISITAS KENTRA ASIENTO Y RESPALDO EN POLIPROPILENO, ESTRUCTURA COLOR NEGRO CON REGATONES INTEGRADOS  - "KENTRAV-SBNRAPEM"</t>
  </si>
  <si>
    <t>J3547</t>
  </si>
  <si>
    <t xml:space="preserve">ASIENTO BIANCO </t>
  </si>
  <si>
    <t>J3548</t>
  </si>
  <si>
    <t xml:space="preserve">ASIENTO ROSSO </t>
  </si>
  <si>
    <t>MRQXSA12A1T300</t>
  </si>
  <si>
    <t>SILLA EN CAJA MODELO VISITAS OLA NATURAL (155-07050-BCO) ASIENTO, RESPALDO Y BRAZOS EN POLIPROPILENO COLOR BLANCO, CON ESTRUCTURA DE MADERA HAYA NATURAL  - "OLA NATURALEM"</t>
  </si>
  <si>
    <t>MRQXSA1280T100</t>
  </si>
  <si>
    <t>SILLA EN CAJA MODELO VISITAS REQUIEZ LISBSUST ASIENTO TAPIZADAO EN TELA NEGRO TERRA Y RESPALDO EN MESH NEGRO, BASE DE 4 PUNTOS RODANTE CON BRAZOS ESTRUCTURALES CON CODERAS DE POLIPROPILENO -RE-1515-  - "LISBSUST-RBRMAT"</t>
  </si>
  <si>
    <t>MGLXSA1296Q500</t>
  </si>
  <si>
    <t>SILLA EN CAJA MODELO VISITAS SIDERO ASIENTO Y RESPALDO TAPIZADO, DE CUATRO PUNTOS CON RODAJA, CON BRAZOS "6900C"  - "SIDERO-RBRATEM"</t>
  </si>
  <si>
    <t>J1103L1103</t>
  </si>
  <si>
    <t xml:space="preserve">ASIENTO URBAN GREY RESPALDO URBAN GREY </t>
  </si>
  <si>
    <t>MGLXSA1296J900</t>
  </si>
  <si>
    <t>SILLA EN CAJA MODELO VISITAS SIDERO ASIENTO Y RESPALDO TAPIZADO, DE CUATROPUNTOS, CON BRAZOS "6900"  - "SIDERO-BRATEM"</t>
  </si>
  <si>
    <t>J1100L1100</t>
  </si>
  <si>
    <t xml:space="preserve">ASIENTO URBAN BLACK RESPALDO URBAN BLACK </t>
  </si>
  <si>
    <t>J2001L2001</t>
  </si>
  <si>
    <t xml:space="preserve">ASIENTO BLACK COAL UR22 RESPALDO BLACK COAL UR22 </t>
  </si>
  <si>
    <t>MGLXSA1297Q800</t>
  </si>
  <si>
    <t>SILLA EN CAJA MODELO VISITAS SONIC ASIENTO TAPIZADO EN TELA Y RESPALDO EN POLIPROPILENO, ESTRUCTURA DE CUATRO PUNTOS CON RODAJA, CON BRAZOS FIJOS "6579"  - "SONICPREM"</t>
  </si>
  <si>
    <t>J1100L3504</t>
  </si>
  <si>
    <t xml:space="preserve">ASIENTO URBAN BLACK RESPALDO PP BLACK </t>
  </si>
  <si>
    <t>MGLXSA1297Q100</t>
  </si>
  <si>
    <t>SILLA EN CAJA MODELO VISITAS SONIC ASIENTO TAPIZADO Y RESPALDO MESH NEGRO, DE CUATRO PUNTOS CON RODAJA "6578MB"  - "SONIC-RSBRMATEM"</t>
  </si>
  <si>
    <t>MGLXSA1297K100</t>
  </si>
  <si>
    <t>SILLA EN CAJA MODELO VISITAS SONIC ASIENTO TAPIZADO Y RESPALDO MESH NEGRO, DE CUATRO PUNTOS CON RODAJA, CON BRAZOS "6574MB"  - "SONIC-RBRMATEM"</t>
  </si>
  <si>
    <t>J1103</t>
  </si>
  <si>
    <t xml:space="preserve">ASIENTO URBAN GREY </t>
  </si>
  <si>
    <t>MGLXSA1297P900</t>
  </si>
  <si>
    <t>SILLA EN CAJA MODELO VISITAS SONIC ASIENTO Y RESPALDO POLIPROPILENO, DE CUATRO PUNTOS CON RODAJA, CON BRAZOS "6573"  - "SONIC-RBCREM"</t>
  </si>
  <si>
    <t>MGLXSA1297P200</t>
  </si>
  <si>
    <t>SILLA EN CAJA MODELO VISITAS SONIC ASIENTO Y RESPALDO POLIPROPILENO, DE CUATRO PUNTOS, PATAS RECTAS "6508"  - "SONIC-SBEM"</t>
  </si>
  <si>
    <t>J3505L3505</t>
  </si>
  <si>
    <t xml:space="preserve">ASIENTO PP PLATINUM RESPALDO PP PLATINUM </t>
  </si>
  <si>
    <t>MRQXSA1298K200</t>
  </si>
  <si>
    <t>SILLA EN CAJA MODELO VISITAS TOCCATA (CLASS 106-00720) ASIENTO Y RESPLADO EN POLIPROPILENO SIN BRAZOS, BASE DE 4 PUNTOS  - "TOCATTA-SBPLEM"</t>
  </si>
  <si>
    <t>J3500L3500</t>
  </si>
  <si>
    <t xml:space="preserve">ASIENTO ARENA EU1 RESPALDO GRIS EU1 </t>
  </si>
  <si>
    <t>J3518</t>
  </si>
  <si>
    <t xml:space="preserve">ASIENTO BORGOÑAEU1 </t>
  </si>
  <si>
    <t>MRQXSA1298R400</t>
  </si>
  <si>
    <t>SILLA EN CAJA MODELO VISITAS TOCCATA (CLASS 106-0720B) ASIENTO Y RESPLADO EN POLIPROPILENO CON BRAZOS, BASE DE 4 PUNTOS  - "TOCATTAEM"</t>
  </si>
  <si>
    <t>MLEXSA1281Z300</t>
  </si>
  <si>
    <t>SILLA EN CAJA MODELO VISITAS VION ASIENTO TAPIZADO EN TELA, RESPALDO TAPIZADO EN TELA MESH Y ESTRUCTURA NEGRA.   - "ESP-VION6325EM"</t>
  </si>
  <si>
    <t>MRQXSA12A0T200</t>
  </si>
  <si>
    <t>SILLA EN CAJA MODELO VISTAS IRIS (106-00800) ASIENTO Y RESPALDO EN TECNOPOLIMERO, CON ESTRUCTURA DE 4 PUNTOS METALICA CON RECUBRIMIENTO DE TECNOPOLIMERO - "IRISEM"</t>
  </si>
  <si>
    <t>J5000</t>
  </si>
  <si>
    <t xml:space="preserve">ASIENTO AZUL IRIS </t>
  </si>
  <si>
    <t>J5001</t>
  </si>
  <si>
    <t xml:space="preserve">ASIENTO ROJO IRIS </t>
  </si>
  <si>
    <t>J5002</t>
  </si>
  <si>
    <t xml:space="preserve">ASIENTO VERDE IRIS </t>
  </si>
  <si>
    <t>J5003</t>
  </si>
  <si>
    <t xml:space="preserve">ASIENTO NARANJA IRIS </t>
  </si>
  <si>
    <t>J5004</t>
  </si>
  <si>
    <t xml:space="preserve">ASIENTO BLANCO IRIS </t>
  </si>
  <si>
    <t>MLEXSA12K4AW00</t>
  </si>
  <si>
    <t>SILLA EN CAJA MODELO XS126 DE VISITA CON ASIENTO Y RESPALDO cCON  BRAZOS FIJOS, BASE EN ESTRELLA DE ALUMINIO, CON MECANISMO AJUSTABLE DE ALTURA XS126  - "XS126"</t>
  </si>
  <si>
    <t>MLEXSA12K3AV00</t>
  </si>
  <si>
    <t>SILLA EN CAJA MODELO XS-126 DE VISITA CON ASIENTO Y RESPALDO TAPIZADO EN TELA GREY VELVET COLOR FABRIC, BRAZOS TAPIZADOS FIJOS, BASE EN ESTRELLA DE ALUMINIO, CON MECANISMO AJUSTABLE DE ALTURA XS-126  - "XS-126"</t>
  </si>
  <si>
    <t>MLEXSA12K6AZ00</t>
  </si>
  <si>
    <t>SILLA EN CAJA MODELO XS-132#(30) DE VISITA, TAPIZADA EN ECOPIEL BRAWN, CON BRAZOS TAPIZADOS, BASE DE CUATRO PUNTOS CON PATAS DE MADERA  XS-132#(30)  - "XS-132#(30)"</t>
  </si>
  <si>
    <t>MLEXSA12K5AY00</t>
  </si>
  <si>
    <t>SILLA EN CAJA MODELO XS-132(30) DE VISITA, TAPIZADA EN ECOPIEL BRAWN, CON BRAZOS TAPIZADOS, BASE FIJA TIPO ESTRELLA, CON ACABADO CROMADO XS-132(30)  - "XS-132(30)"</t>
  </si>
  <si>
    <t>MLEXSA12W400S5</t>
  </si>
  <si>
    <t>SILLA EN CAJA MODELO Y10  CON RESPALDO EN MALLA Y ASIENTO; TAPIZADO EN TELA NEGRA, CON MECANISMO DE ELEVACION Y RECLINAMIENTO, CON BRAZOS SUAVES - "Y10EM"</t>
  </si>
  <si>
    <t>MZAXSA12C0W100</t>
  </si>
  <si>
    <t>SILLA EN CAJA MODELO ZAUBER SKORPION ASIENTO Y RESPALDO TAPIZADO EN MESH BLANCO NW42 MECANISMO RECLI SUAVE, AJUS DE ALT, ESTRUC BLANCA, BASE DE ALUMINIO, BRAZOS AJUSTABLES, SOPORTE LUMBAR, 608WMBG62VP, CON BRAZOS, RODANTE  - "ZAUBER SKORPION-B"</t>
  </si>
  <si>
    <t>MZAXSA12C0W200</t>
  </si>
  <si>
    <t>SILLA EN CAJA MODELO ZAUBER SKORPION ASIENTO Y RESPALDO TAPIZADO EN MESH NEGRO NW41, MECANISMO RECLI SUAVE, AJUS DE ALT, ESTRUC NEGRA, BASE DE ALUMINIO, BRAZOS AJUSTABLES, SOPORTE LUMBAR, 608BMBG62VP CON BRAZOS, RODANTE  - "ZAUBER SKORPION-N"</t>
  </si>
  <si>
    <t>MZAXSA12B9W000</t>
  </si>
  <si>
    <t>SILLA EN CAJA MODELO ZAUBER STIER ASIENTO Y RESPALDO TAPIZADO EN TELA GRIS BL417,  CON MECANISMO KNEE TILTER, AJUSTE DE ALTURA, BASE DE ALUMINIO 908PKTA72N2, CASCO BLANCOCON BRAZOS, RODANTE  - "ZAUBER STIER-KNEE"</t>
  </si>
  <si>
    <t>MLEXSA12G79L00</t>
  </si>
  <si>
    <t>SILLA EN CAJA MODELO ZEN ASIENTO ACOLCHONADO TAPIZADO EN TELA NEGRA, ESTRUCTURA Y RESPALDO EN MADERA DE FRESNO SOLIDA BARNIZADA  - "ZENEM"</t>
  </si>
  <si>
    <t>MLEXSA12O4BH00</t>
  </si>
  <si>
    <t>SILLA EN CAJA MODELOC4 BASIC RESPALDO EN MESH GRIS  Y ASIENTO TAPIZADO EN TELA GRIS, MECANISMO RECLINABLE, ALTURA AJUSTABLE, BASE 5 PUNTOS POLIPROPILENO NEGRO CON RODAJAS, CON BRAZOS FIJOS Y MARCO NEGRO  - "C4 BASICEM"</t>
  </si>
  <si>
    <t>MTHXSA12D50000</t>
  </si>
  <si>
    <t>SILLA EN CAJA MUESTRA, FABRICANTE COMFORT SEATING, PARA INGRESO EN ALMACEN   - "COMFORT"</t>
  </si>
  <si>
    <t>MTHXSA12D20000</t>
  </si>
  <si>
    <t>SILLA EN CAJA MUESTRA, FABRICANTE TORCH-KIRKVIS, PARA INGRESO EN ALMACEN   - "TORCHKIRK"</t>
  </si>
  <si>
    <t>MOTXSA1296K900</t>
  </si>
  <si>
    <t>SILLA EN CAJA VISITAS MODELO ROMA, ASIENTO EN TAPIZADO EN TELA, RESPALDO EN TELA MESH, PLEGABLE BASE DE 4 PUNTOS CON RODAJAS, CON BRAZOS -- 1899 --  "ROMA-B4RATEM"</t>
  </si>
  <si>
    <t>J1106L2125</t>
  </si>
  <si>
    <t xml:space="preserve">ASIENTO MATCH WINE RESPALDO MESH RM WINE </t>
  </si>
  <si>
    <t>MVLXSA12I10F00</t>
  </si>
  <si>
    <t>SILLA EN CAJA, CLINICA, ACOJINADA RESPALDO Y ASIENTO; TAPIZADO EN VINIL NEGRO, CON BRAZOS AJUSTABLES DE ALTURA Y MECANISMO RECLINABLE, ESTRUCTURA DE TUBULAR COLOR BEIGE, SIN CAJON PARA TOMAR MUESTRAS  - "TOM. MUESEM"</t>
  </si>
  <si>
    <t>MUESTRAL000009</t>
  </si>
  <si>
    <t>SILLA INOVVA</t>
  </si>
  <si>
    <t>MUESTRAL000008</t>
  </si>
  <si>
    <t>SILLA KENTRA</t>
  </si>
  <si>
    <t>MUESTRAL000032</t>
  </si>
  <si>
    <t>SILLA MUESTRA  BOSSE</t>
  </si>
  <si>
    <t>MLEXSA39K90000</t>
  </si>
  <si>
    <t>SILLA MUESTRA MODELO SK1042   - "SK1042"</t>
  </si>
  <si>
    <t>MLEXSA39L30000</t>
  </si>
  <si>
    <t>SILLA MUESTRA MODELO SK2152   - "SK2152"</t>
  </si>
  <si>
    <t>MLEXSA39L40000</t>
  </si>
  <si>
    <t>SILLA MUESTRA MODELO SK2152C   - "SK2152C"</t>
  </si>
  <si>
    <t>MLEXSA39L00000</t>
  </si>
  <si>
    <t>SILLA MUESTRA MODELO SK2155   - "SK2155"</t>
  </si>
  <si>
    <t>MLEXSA39L10000</t>
  </si>
  <si>
    <t>SILLA MUESTRA MODELO SK2155-W   - "SK2155-W"</t>
  </si>
  <si>
    <t>MLEXSA39K7BC00</t>
  </si>
  <si>
    <t>SILLA MUESTRA MODELO SK248 BLACK  - "SK248"</t>
  </si>
  <si>
    <t>MLEXSA39K7BD00</t>
  </si>
  <si>
    <t>SILLA MUESTRA MODELO SK248 WHITE  - "SK248"</t>
  </si>
  <si>
    <t>MLEXSA39K80000</t>
  </si>
  <si>
    <t>SILLA MUESTRA MODELO SK248C-03   - "SK248C-03"</t>
  </si>
  <si>
    <t>MLEXSA39L20000</t>
  </si>
  <si>
    <t>SILLA MUESTRA MODELO SK3059   - "SK3059"</t>
  </si>
  <si>
    <t>MLEXSA39L90000</t>
  </si>
  <si>
    <t>SILLA MUESTRA MOTOSTUHL  S7-GM-BNM3(MK)S7 ALUMINUM BASE   - ""</t>
  </si>
  <si>
    <t>MLEXSA39M90000</t>
  </si>
  <si>
    <t>SILLA MUESTRA MOTOSTUHL A7-FC-B  A7 FOUR LEGS   - ""</t>
  </si>
  <si>
    <t>MLEXSA39N70000</t>
  </si>
  <si>
    <t>SILLA MUESTRA MOTOSTUHL C4 B   - ""</t>
  </si>
  <si>
    <t>MLEXSA39N80000</t>
  </si>
  <si>
    <t>SILLA MUESTRA MOTOSTUHL C4 C   - ""</t>
  </si>
  <si>
    <t>MLEXSA39M20000</t>
  </si>
  <si>
    <t>MLEXSA39M00000</t>
  </si>
  <si>
    <t>MLEXSA39M10000</t>
  </si>
  <si>
    <t>SILLA MUESTRA MOTOSTUHL C4-EM-WNF  C4 BASIC (GRAY)   - ""</t>
  </si>
  <si>
    <t>MLEXSA39M50000</t>
  </si>
  <si>
    <t>SILLA MUESTRA MOTOSTUHL C7-EM-BNF2 C7  ALUMINUM   - ""</t>
  </si>
  <si>
    <t>MLEXSA39M40000</t>
  </si>
  <si>
    <t>SILLA MUESTRA MOTOSTUHL C7-EM-BNF2 C7  BASIC   - ""</t>
  </si>
  <si>
    <t>MLEXSA39N00000</t>
  </si>
  <si>
    <t>SILLA MUESTRA MOTOSTUHL GLOBE TREE   - ""</t>
  </si>
  <si>
    <t>MLEXSA39M30000</t>
  </si>
  <si>
    <t>SILLA MUESTRA MOTOSTUHL M3-BAR-B C4 STOOL   - ""</t>
  </si>
  <si>
    <t>MLEXSA39M80000</t>
  </si>
  <si>
    <t>SILLA MUESTRA MOTOSTUHL M3-BAR-B M3 STOOL   - ""</t>
  </si>
  <si>
    <t>MLEXSA39M70000</t>
  </si>
  <si>
    <t>SILLA MUESTRA MOTOSTUHL M3-GM-WNF2 M3 BASIC GRAY ALUMINUM BASE   - ""</t>
  </si>
  <si>
    <t>MLEXSA39N50000</t>
  </si>
  <si>
    <t>SILLA MUESTRA MOTOSTUHL M5 WHITE   - ""</t>
  </si>
  <si>
    <t>MLEXSA39N10000</t>
  </si>
  <si>
    <t>SILLA MUESTRA MOTOSTUHL M5-GM-BNF2 M3 BASIC GRAY   - ""</t>
  </si>
  <si>
    <t>MLEXSA39L50000</t>
  </si>
  <si>
    <t>SILLA MUESTRA MOTOSTUHL S7-DAL-BNM3(MK)S7 FULL BLUE    - ""</t>
  </si>
  <si>
    <t>MLEXSA39L70000</t>
  </si>
  <si>
    <t>SILLA MUESTRA MOTOSTUHL S7-DAL-BNM3(MK)S7 TOP CLASS   - ""</t>
  </si>
  <si>
    <t>MLEXSA39L60000</t>
  </si>
  <si>
    <t>SILLA MUESTRA MOTOSTUHL S7-DAL-GNM3(MK)S7 GRAY   - ""</t>
  </si>
  <si>
    <t>MOUXSA37583303</t>
  </si>
  <si>
    <t>SILLA MUESTRA PROVEEDOR MODELO TRISSINO ANALISTA CON BRAZOS TAPIZADO EN TELA - "MPTIABQ"</t>
  </si>
  <si>
    <t>J113L113</t>
  </si>
  <si>
    <t xml:space="preserve">ASIENTO HAWAI NEGRO RESPALDO HAWAI NEGRO </t>
  </si>
  <si>
    <t>MOUXSA37584103</t>
  </si>
  <si>
    <t>SILLA MUESTRA PROVEEDOR MODELO TRISSINO ANALISTA RECLINABLE CON BRAZOS TAPIZADO EN TELA - "MPTIAR"</t>
  </si>
  <si>
    <t>J157L157</t>
  </si>
  <si>
    <t xml:space="preserve">ASIENTO TEXARTA PAVORREAL CREPE MILENIO RESPALDO TEXARTA PAVORREAL CREPE MILENIO </t>
  </si>
  <si>
    <t>MOUXSA37583203</t>
  </si>
  <si>
    <t>SILLA MUESTRA PROVEEDOR MODELO TRISSINO ANALISTA SIN BRAZOS TAPIZADO EN TELA - "MPTIA"</t>
  </si>
  <si>
    <t>J76L76</t>
  </si>
  <si>
    <t xml:space="preserve">ASIENTO EARTH COLLECTION RAIN DEEPSEA RESPALDO EARTH COLLECTION RAIN DEEPSEA </t>
  </si>
  <si>
    <t>MOUXSA37493203</t>
  </si>
  <si>
    <t>SILLA MUESTRA PROVEEDOR MODELO TRISSINO CAJERO SIN BRAZOS TAPIZADO EN TELA - "MPTICJ"</t>
  </si>
  <si>
    <t>MOUXSA37553603</t>
  </si>
  <si>
    <t>SILLA MUESTRA PROVEEDOR MODELO TRISSINO ESTUDIANTE CON PALETA TAPIZADO EN TELA - "MPETIESRE"</t>
  </si>
  <si>
    <t>MOTXSA1231I800</t>
  </si>
  <si>
    <t>SILLA MULTIFUNCIONAL EN CAJA MODELO HUDSON, ASIENTO Y RESPALDO TAPIZADO EN TELA NEGRA (QL10), AJUSTE DE ALTURA, BASE RODANTE, CON BRAZOS DE ALTURA REGULABLE  -- OTG11631B -- "HUDSONTEM"</t>
  </si>
  <si>
    <t>MOTXSA1233H300</t>
  </si>
  <si>
    <t>SILLA OPERATIVA EN CAJA MODELO MONTREAL, ASIENTO TAPIZADO EN TELA NEGRA (MS20) Y RESPALDO EN MESH NEGRO, MECANISMO RECLINABLE, AJUSTE DE ALTURA, BASE RODANTE, CON BRAZOS AJUSTABLES -- OTG11860 -- "MONTREALTEM"</t>
  </si>
  <si>
    <t>MLEXSA1217H800</t>
  </si>
  <si>
    <t>SILLA OPERATIVA EN CAJA MODELO QUEBEC, ASIENTO TAPIZADO EN TELA NEGRA (MS20) RESPALDO EN MESH NEGRO, MECANISMO SYNCRO-TILT, AJUSTE DE ALTURA, BASE RODANTE, CON BRAZOS DE ALTURA AJUSTABLE, SOPORTE LUMBAR AJUSTABLE -- OTG2801 -- "QUEBECTEM"</t>
  </si>
  <si>
    <t>MOTXSA1244M200</t>
  </si>
  <si>
    <t>SILLA OPERATIVA EN CAJA MODELO QUEBEC, ASIENTO Y RESPALDO EN MESH NEGRO, MECANISMO SYNCRO-TILT, AJUSTE DE ALTURA, BASE RODANTE, CON BRAZOS DE ALTURA AJUSTABLE, SOPORTE LUMBAR AJUSTABLE -- OTG2821 -- "QUEBECMEM"</t>
  </si>
  <si>
    <t>MUESTRAL000019</t>
  </si>
  <si>
    <t>SILLA OPERATIVA TGRBO MUESTRA JUDICATURA</t>
  </si>
  <si>
    <t>MUESTRAL000016</t>
  </si>
  <si>
    <t>SILLA SIDERO GLOBAL MUESTRA JUDICATURA</t>
  </si>
  <si>
    <t>MUESTRAL000017</t>
  </si>
  <si>
    <t>SILLA SONATA SB MUESTRA JUDICATURA-REQUIEZ</t>
  </si>
  <si>
    <t>MUESTRAL000014</t>
  </si>
  <si>
    <t>SILLLA MUESTRA DRIVE EN PIEL</t>
  </si>
  <si>
    <t>MACXSN006400A3</t>
  </si>
  <si>
    <t>SILLON  MODELO VALEI 2 PIEZAS DE POLIURETANO MOLDEADO, ANTIALERGENICO DE ALTA DENSIDAD FLEXIBLE DE 58 A 60 KG/M3 ,60 CMS DE DIAMETRO 29 CMS ALTURA, SIN PATAS, COLOR VERDOSO TAPIZADO EN TELA LYCRA DOBLE -- ACSIVA</t>
  </si>
  <si>
    <t>MBAXSN002700A6</t>
  </si>
  <si>
    <t>SILLON DERECHO DE 1550 X 852 X 965 mm  C/ ASIENTO VINIPIEL CATAMARAN SOFTH 106 FESTIVAL EN ESPUMA DENSIDAD 27 KG Y RESPALDO EN VINIPIEL PLYMOHIDE VENADO VINO EN ESPUMA DENSIDAD 24 KG, PROVEEDOR SIMIL CUERO C/ ESTRUC. DE MADERA -- BNBANSI155-CU</t>
  </si>
  <si>
    <t>MLEXSN1232Y200</t>
  </si>
  <si>
    <t>SILLON EN CAJA MODELO 2 PLAZAS CUBIC TCH TAPIZADO EN ECOLEATHER COLOR NEGRO -- ESP-S2TCHEM</t>
  </si>
  <si>
    <t>MALXSN12089500</t>
  </si>
  <si>
    <t>SILLON EN CAJA MODELO ALUM EJECUTIVA CON ASIENTO Y RESPALDO ALTO (3 GAJOS) EN PIEL COLOR BEIGE CON BRAZOS, RODAJAS Y MECANISMO RECLINABLE TIPO ROTULA (CA - 1601A-1 PU H97) -- ALDAGKBPBEM</t>
  </si>
  <si>
    <t>MALXSN12089400</t>
  </si>
  <si>
    <t>SILLON EN CAJA MODELO ALUM EJECUTIVA CON ASIENTO Y RESPALDO ALTO (3 GAJOS) EN PIEL COLOR CAFE CON BRAZOS, RODAJAS Y MECANISMO RECLINABLE TIPO ROTULA (CA - 1601A-1 PU H71)  - "ALDAGKBPCEM"</t>
  </si>
  <si>
    <t>MALXSN12089700</t>
  </si>
  <si>
    <t>SILLON EN CAJA MODELO ALUM EJECUTIVA CON ASIENTO Y RESPALDO BAJO (2 GAJOS) EN PIEL COLOR BEIGE CON BRAZOS, RODAJAS Y MECANISMO RECLINABLE TIPO ROTULA (CA - 1601B-1 PU H97)  - "ALDBGKBPBEM"</t>
  </si>
  <si>
    <t>MALXSN12089600</t>
  </si>
  <si>
    <t>SILLON EN CAJA MODELO ALUM EJECUTIVA CON ASIENTO Y RESPALDO BAJO (2 GAJOS) EN PIEL COLOR CAFE CON BRAZOS, RODAJAS Y MECANISMO RECLINABLE TIPO ROTULA (CA - 1601B-1 PU H71)  - "ALDBGKBPCEM"</t>
  </si>
  <si>
    <t>MALXSN12159900</t>
  </si>
  <si>
    <t>SILLON EN CAJA MODELO ALUM EJECUTIVA VISITAS CON ASIENTO Y RESPALDO BAJO (2 GAJOS) EN PIEL COLOR BEIGE CON BRAZOS, BASE DE TRINEO (CA - 1601C-1 PU H97)  - "ALDGTRBPBEM"</t>
  </si>
  <si>
    <t>MALXSN12159800</t>
  </si>
  <si>
    <t>SILLON EN CAJA MODELO ALUM EJECUTIVA VISITAS CON ASIENTO Y RESPALDO BAJO (2 GAJOS) EN PIEL COLOR CAFE CON BRAZOS, BASE DE TRINEO (CA - 1601C-1 PU H71)  - "ALDGTRBPCEM"</t>
  </si>
  <si>
    <t>MALXSN12159300</t>
  </si>
  <si>
    <t>SILLON EN CAJA MODELO ALUM EJECUTIVA VISITAS CON ASIENTO Y RESPALDO BAJO EN PIEL COLOR BEIGE CON BRAZOS, BASE DE TRINEO TIPO "S" (CA - 1633B - PU H97)  - "ALDTRSBPBEM"</t>
  </si>
  <si>
    <t>MALXSN12159200</t>
  </si>
  <si>
    <t>SILLON EN CAJA MODELO ALUM EJECUTIVA VISITAS CON ASIENTO Y RESPALDO BAJO EN PIEL COLOR CAFE CON BRAZOS, BASE DE TRINEO TIPO "S" (CA - 1633B - PU H71)  - "ALDTRSBPCEM"</t>
  </si>
  <si>
    <t>MALXSN12159100</t>
  </si>
  <si>
    <t>SILLON EN CAJA MODELO ALUM EJECUTIVA VISITAS CON ASIENTO Y RESPALDO BAJO EN TELA NEGRA TIPO MESH CON BRAZOS, BASE DE TRINEO TIPO "S" (CA - 1633B)  - "ALDTRSBEM"</t>
  </si>
  <si>
    <t>MBLXSN1205E158</t>
  </si>
  <si>
    <t>SILLON EN CAJA MODELO BERLIN DIRECTOR RESPALDO EN ALUMINIO CON CABECERA, BRAZO DE AJUSTE MULTIPLE Y MECANISMO MULTIMODAL CON BASE DE 5 PUNTOS DE APOYO EN ALUMINIO PULIDO CON RODAJAS (NFL-AG-HAM/W09-24 WHITE MESH) TAPIZADO EN TELA MESH BLANCA - BEDAMMBMBEM</t>
  </si>
  <si>
    <t>MBLXSN1205D856</t>
  </si>
  <si>
    <t>SILLON EN CAJA MODELO BERLIN DIRECTOR RESPALDO EN ALUMINIO, BRAZO DE AJUSTE MULTIPLE Y MECANISMO MULTIMODAL CON BASE DE 5 PUNTOS DE APOYO EN ALUMINIO PULIDO CON RODAJAS (NFL-AB-HAL / L001 BLACK LEATHER) TAPIZADO EN PIEL NEGRA - "BEDAMBMPEM"</t>
  </si>
  <si>
    <t>MBLXSN1205E360</t>
  </si>
  <si>
    <t>SILLON EN CAJA MODELO BERLIN DIRECTOR RESPALDO EN POLIPROPILENO GRIS, BRAZO DE AJUSTE MULTIPLE Y MECANISMO MULTIMODAL CON BASE DE 5 PUNTOS DE APOYO EN ALUMINIO PINTADO EN NEGRO CON RODAJAS (NFPE-G-LF/A24307 GREY FABRIC) TAPIZADO EN TELA GRIS - BEDBPMBMBEM</t>
  </si>
  <si>
    <t>MBLXSN1206E458</t>
  </si>
  <si>
    <t>SILLON EN CAJA MODELO BERLIN VISITAS ASIENTO Y RESPALDO EN BLANCO Y BRAZOS EN NEGRO CON 4 PUNTOS EN COLOR BLANCO CON RODAJAS (LIIN-WW-HAB-LAM-485/W09-24 WHITE MESH) TAPIZADO EN TELA MESH BLANCA - "BEVBMBREM"</t>
  </si>
  <si>
    <t>MBLXSN1206E557</t>
  </si>
  <si>
    <t>SILLON EN CAJA MODELO BERLIN VISITAS ASIENTO Y RESPALDO EN NEGRO Y BRAZOS EN NEGRO CON 4 PUNTOS EN COLOR NEGRO CON RODAJAS (LIIN-BB-HAB-LAM-485/W09-01 BLACK MESH) TAPIZADO EN TELA MESH NEGRA - "BEVBMNREM"</t>
  </si>
  <si>
    <t>MBEXSN12010902</t>
  </si>
  <si>
    <t>SILLON EN CAJA MODELO BRANDENBURG DIRECTOR CON RESPALDO ALTO BRAZOS TIPO ""A"" ASIENTO Y RESPALDO CON MECANISMO TAPIZADO EN PIEL - ""BRDARBAPEM"""</t>
  </si>
  <si>
    <t>MBEXSN12011102</t>
  </si>
  <si>
    <t>SILLON EN CAJA MODELO BRANDENBURG DIRECTOR CON RESPALDO ALTO MECANISMO SYNCHRO BRAZO "T" (CODIGO DE MODELO GS9810L - EURO  CHAIRS MANUFACTURER) TAPIZADO EN PIEL - "BPDASBTPEM"</t>
  </si>
  <si>
    <t>MBEXSN12011402</t>
  </si>
  <si>
    <t>SILLON EN CAJA MODELO BRANDENBURG DIRECTOR CON RESPALDO BAJO BRAZOS TIPO ""A"" ASIENTO Y RESPALDO CON MECANISMO TAPIZADO EN PIEL - ""BRDBRBAPEM"""</t>
  </si>
  <si>
    <t>MBEXSN12020803</t>
  </si>
  <si>
    <t>SILLON EN CAJA MODELO BRANDENBURG DIRECTOR VISITAS CON ESTRUCTURA TUBULAR TIPO TRINEO CON BRAZOS TIPO ""A"" TAPIZADO EN TELA - ""BRTRBAPEM"""</t>
  </si>
  <si>
    <t>MLEXSN1228X7B2</t>
  </si>
  <si>
    <t>SILLON EN CAJA MODELO BRECK  INDIVIDUAL CON BASE FIJA R3 CROMADA, CUERPO EN POLIUTERANO INYECTADO; TAPIZADO EN TELA COLOR NUEZ - ""</t>
  </si>
  <si>
    <t>MCOXSN1218J600</t>
  </si>
  <si>
    <t>SILLON EN CAJA MODELO CONCURSO PARA DIRECTOR ASIENTO TAPIZADO EN TELA, RESPALDO ALTO EN TELA MESH CON CABECERA CON MECANISMO DE RODILLA, BRAZOS AJUSTABLES DE POLIPROPILENO Y BASE CON RODAJA  - "EDBONACEM"</t>
  </si>
  <si>
    <t>MCOXSN1218G700</t>
  </si>
  <si>
    <t>SILLON EN CAJA MODELO CONCURSO PARA DIRECTOR ASIENTO TAPIZADO EN TELA, RESPALDO EN TELA MESH CON MECANISMO DE RODILLA, BRAZOS DE POLIPROPILENO Y BASE CON RODAJA  - "EDBONBEM"</t>
  </si>
  <si>
    <t>MCNXSN1222L100</t>
  </si>
  <si>
    <t>SILLON EN CAJA MODELO CONTESSA EJECUTIVO (CODIGO 103-60000-01) CON ASIENTO TAPIZADO EN PIEL NEGRA, RESPLADO EN TELA MESH NEGRA, MECANISMO SYNCHRO, CON BRAZO DESLIZABLE Y BASE CON RODAJA  - "CONTESSAPEM"</t>
  </si>
  <si>
    <t>MCNXSN1221J900</t>
  </si>
  <si>
    <t>SILLON EN CAJA MODELO CONTESSA EJECUTIVO ASIENTO Y RESPLADO TAPIZADO EN TELA MESH CON BRAZOS Y BASE DE RODAJA EN ALUMINIO  - "CONTESSAEM"</t>
  </si>
  <si>
    <t>J2100L2100</t>
  </si>
  <si>
    <t xml:space="preserve">ASIENTO NEGRO MALLA RESPALDO NEGRO MALLA </t>
  </si>
  <si>
    <t>J2102L2102</t>
  </si>
  <si>
    <t xml:space="preserve">ASIENTO VERDE MALLA RESPALDO VERDE MALLA </t>
  </si>
  <si>
    <t>J2111L2103</t>
  </si>
  <si>
    <t xml:space="preserve">ASIENTO AZUL MALLA RESPALDO AZUL MALLA </t>
  </si>
  <si>
    <t>J2113L2113</t>
  </si>
  <si>
    <t xml:space="preserve">ASIENTO ROJO MALLA RESPALDO ROJO MALLA </t>
  </si>
  <si>
    <t>MCPXSN1223L300</t>
  </si>
  <si>
    <t>SILLON EN CAJA MODELO CP DIRECTIVA (CODIGO 102-61050-01) CON ASIENTO Y RESPALDO MEDIO TAPIZADO EN TELA MESH, MECANISMO SYNCHRO, SIN BRAZO Y BASE DE 5 PUNTOS EN ALUMINIO CON RODAJA  - "CP MBEM"</t>
  </si>
  <si>
    <t>J2110L2110</t>
  </si>
  <si>
    <t xml:space="preserve">ASIENTO NARANJA MALLA RESPALDO NARANJA MALLA </t>
  </si>
  <si>
    <t>MCPXSN1225L600</t>
  </si>
  <si>
    <t>SILLON EN CAJA MODELO CP DIRECTIVA (CODIGO XXX-XXXXX-XX) CON ASIENTO Y RESPALDO ALTO, TAPIZADO EN TELA MESH, MECANISMO SYNCHRO, SIN BRAZO Y BASE DE 5 PUNTOS EN ALUMINIO CON RODAJA  - "CP HBEM"</t>
  </si>
  <si>
    <t>J2112L2112</t>
  </si>
  <si>
    <t xml:space="preserve">ASIENTO AZUL MARINO MALLA RESPALDO AZUL MARINO MALLA </t>
  </si>
  <si>
    <t>J2114L2114</t>
  </si>
  <si>
    <t xml:space="preserve">ASIENTO BLANCO MALLA RESPALDO BLANCO MALLA </t>
  </si>
  <si>
    <t>MCMXSN1299K500</t>
  </si>
  <si>
    <t>SILLON EN CAJA MODELO DIRECTOR VENETO ASIENTO Y RESPLADO MEDIO, TAPIZADO EN TELA MESH  NEGRA, MECANISMO SYNCRO, ESTRUCTURA EN ALUMINIO, CON BRAZOS REGULABLES, BASE DE RODAJA EN ALUMINIO (MODELO RM-9001) - "VENETO-RMMNEM"</t>
  </si>
  <si>
    <t>MOKXSN1260S800</t>
  </si>
  <si>
    <t>SILLON EN CAJA MODELO EJECUTIVO SABRINA (102-66000-01) CON ASIENTO TAPIZADO EN TELA Y RESPALDO MEDIO, TAPIZADO EN TELA MESH, MARCO EN COLOR NEGRO, MECANISMO AJUSTABLE, BASE DE 5 PUNTOS CON RODAJA  - "SABRINAEM"</t>
  </si>
  <si>
    <t>J1118L2141</t>
  </si>
  <si>
    <t xml:space="preserve">ASIENTO NEGROOKT RESPALDO NEGROOKM </t>
  </si>
  <si>
    <t>J5060L5060</t>
  </si>
  <si>
    <t xml:space="preserve">ASIENTO GRISOKM RESPALDO GRISOKM </t>
  </si>
  <si>
    <t>MLEXSN1219H500</t>
  </si>
  <si>
    <t>SILLON EN CAJA MODELO ESPECIAL EJECUTIVO ASIENTO Y RESPALDO TAPIZADO EN PIEL,MECANISMO RECLINABLE CON BRAZOS Y BASE DE RODAJA  - "BRAVOMEM"</t>
  </si>
  <si>
    <t>MLEXSN1219L700</t>
  </si>
  <si>
    <t>SILLON EN CAJA MODELO ESPECIAL EJECUTIVO CON ASIENTO TAPIZADO EN TELA Y RESPALDO CON CABECERA TAPIZADO EN TELA MESH, CON BRAZO AJUSTABLE Y BASE DE 5 PUNTOS EN ALUMINIO PULIDO CON RODAJA  - "RE7000EM"</t>
  </si>
  <si>
    <t>J1055L2109</t>
  </si>
  <si>
    <t xml:space="preserve">ASIENTO ONIX/TERRA (RE7000) RESPALDO GRIS MALLA </t>
  </si>
  <si>
    <t>J2006L2100</t>
  </si>
  <si>
    <t xml:space="preserve">ASIENTO GRIS TIERRA NIEBLA RESPALDO NEGRO MALLA </t>
  </si>
  <si>
    <t>MOKXSN1263S400</t>
  </si>
  <si>
    <t>SILLON EN CAJA MODELO ESTANDAR SABRINA (102-66000-01) CON ASIENTO TAPIZADO EN TELA NARANJA Y RESPALDO TAPIZADO EN TELA MESH NARANJA, MARCO EN COLOR BLANCO, MECANISMO AJUSTABLE, BASE DE 5 PUNTOS CON RODAJA  - "SABRINA-EBANRMNEM"</t>
  </si>
  <si>
    <t>MLEXSN1231Y200</t>
  </si>
  <si>
    <t>SILLON EN CAJA MODELO INDIVIDUAL CUBIC TCH TAPIZADO EN ECOLEATHER COLOR NEGRO  - "ESP-SITCHEM"</t>
  </si>
  <si>
    <t>MKPXSN12101903</t>
  </si>
  <si>
    <t>SILLON EN CAJA MODELO KOMPITE EJECUTIVA RECLINABLE CON BRAZOS EN MADERA TAPIZADO EN TELA - ""UNIKATEM"""</t>
  </si>
  <si>
    <t>MCNXSN1224M100</t>
  </si>
  <si>
    <t>SILLON EN CAJA MODELO LEOPARD DIRECTIVA CON ASIENTO TAPIZADO EN PIEL, RESPALDO ALTO TAPIZADO EN TELA MESH, MECANISMO AUTOAJUSTABLE, CON BRAZOS Y DESLIZADOR Y BASE DE 5 PUNTOS DE ALUMINIO  - " LEOPARDHBEM"</t>
  </si>
  <si>
    <t>D604L2114</t>
  </si>
  <si>
    <t xml:space="preserve">ACABADO TEXTIL BLANCO RESPALDO BLANCO MALLA </t>
  </si>
  <si>
    <t>D608L2100</t>
  </si>
  <si>
    <t xml:space="preserve">ACABADO TEXTIL PIEL NEGRA RESPALDO NEGRO MALLA </t>
  </si>
  <si>
    <t>D805L2100</t>
  </si>
  <si>
    <t xml:space="preserve">ACABADO TEXTIL CHARCOAL RESPALDO NEGRO MALLA </t>
  </si>
  <si>
    <t>MCNXSN1224L400</t>
  </si>
  <si>
    <t>SILLON EN CAJA MODELO LEOPARD DIRECTIVA CON ASIENTO TAPIZADO EN PIEL, RESPALDO MEDIO, TAPIZADO EN TELA MESH, MECANISMO AUTOAJUSTABLE, CON BRAZOS Y DESLIZADOR Y BASE DE 5 PUNTOS DE ALUMINIO  - "LEOPARDMBEM"</t>
  </si>
  <si>
    <t>MLUXSN1295B800</t>
  </si>
  <si>
    <t>SILLON EN CAJA MODELO LUFT DIRECTOR ASIENTO Y RESPALDO ALTO EN TELA MESH CON CABECERA MARCO EN NYLON GRIS Y MARCO EN ALUMINIO AL CROMO, MECANISMO MULTIMODAL CON BRAZOS DE ALTURA AJUSTABLE Y BASE EN AMUNIO PULIDO (MODELO YS-0808H-1 (A+A)G  - "LUDAMMCBMEM"</t>
  </si>
  <si>
    <t>MLUXSN1295C200</t>
  </si>
  <si>
    <t>SILLON EN CAJA MODELO LUFT DIRECTOR ASIENTO Y RESPALDO ALTO EN TELA MESH CON CABECERA MARCO EN NYLON GRIS, MECANISMO MULTIMODAL CON BRAZOS Y RESPALDO DE ALTURA AJUSTABLE Y BASE EN AMUNIO (MODELO YS-0806H-1(A+A)G  - "LU2DAAMMCBMEM"</t>
  </si>
  <si>
    <t>MLUXSN1295B900</t>
  </si>
  <si>
    <t>SILLON EN CAJA MODELO LUFT DIRECTOR ASIENTO Y RESPALDO BAJO EN TELA MESH MARCO EN NYLON GRIS Y MARCO EN ALUMINIO AL CROMO, MECANISMO MULTIMODAL CON BRAZOS DE ALTURA AJUSTABLE Y BASE EN ALUMINIO PULIDO (MODELO YS-0808L-1 (A+A)G  - "LU2DBAMMBMEM"</t>
  </si>
  <si>
    <t>MLUXSN1295C300</t>
  </si>
  <si>
    <t>SILLON EN CAJA MODELO LUFT DIRECTOR ASIENTO Y RESPALDO BAJO EN TELA MESH MARCO EN NYLON GRIS, MECANISMO MULTIMODAL CON BRAZOS Y RESPALDO DE ALTURA AJUSTABLE Y BASE EN POLIPROPILENO (MODELO YS-0806L-1(A+A)G  - "LU2DBAMMBMEM"</t>
  </si>
  <si>
    <t>MLUXSN1296C100</t>
  </si>
  <si>
    <t>SILLON EN CAJA MODELO LUFT VISITAS ASIENTO Y RESPALDO EN TELA MESH MARCO EN NYLON GRIS Y MARCO PLASTICO DE RESPALDO, BASE METALICA CROMADA CON BRAZOS EN PIEL CON MARCO DE NYLON GRIS (MODELO YS-0808G(A+A)G  - "LUDTRMBCEM"</t>
  </si>
  <si>
    <t>MOTXSN1226M600</t>
  </si>
  <si>
    <t>SILLON EN CAJA MODELO MILTON EJECUTIVO ASIENTO Y RESPALDO TAPIZADO EN LUXHIDE NEGRA (BL10), MECANISMO RECLINABLE, AJUSTE DE ALTURA, BASE RODANTE, CON BRAZOS TAPIZADOS  - "OTG11675B - MILTONEM"</t>
  </si>
  <si>
    <t>MOTXSN1230Y000</t>
  </si>
  <si>
    <t>SILLON EN CAJA MODELO NEW MILTON ASIENTO Y RESLPALDO  TAPIZADO EN LUXHIDE NEGRA (BL10)  MECANISMO RECLINABLE, AJUSTE DE ALTURA, BASE RODANTE, CON BRAZOS FIJOS - "OTG11776B"  - "NEW MILTONEM"</t>
  </si>
  <si>
    <t>MLEXSN12356C00</t>
  </si>
  <si>
    <t>SILLON EN CAJA MODELO PALERMO MECANISMO RECLINABLE Y GIRATORIO, BRAZOS, ASIENTO Y RESPALDO TAPIZADO EN VINIL NEGRO  - "REPAERO-ESPEM"</t>
  </si>
  <si>
    <t>MCMXSN1262R800</t>
  </si>
  <si>
    <t>SILLON EN CAJA MODELO PARIS (155-10900000) ASIENTO Y RESPLADO TAPIZADO EN TELA BLANCA LB, BASE METALICA CEN CRUZ CROMADA  - "POLTRONCINA RIGOLETTOEM"</t>
  </si>
  <si>
    <t>MLEXSN1239CD00</t>
  </si>
  <si>
    <t>SILLON EN CAJA MODELO RIVER CURVE STANDARD TAPIZADO EN TELA MOMENTUM SYMBOL/BLUEPRINT CON 4 PATAS CON UN BRAZO DERECHO -7710R-  - RIVER CURVE ESTÁNDAR</t>
  </si>
  <si>
    <t>MLEXSN1237CH00</t>
  </si>
  <si>
    <t>SILLON EN CAJA MODELO RIVER LOUNGE CHAIR RESPALDO EN MOMENTUM COLOR HHEEL SAPHIRE Y ASIENTO TAPIZADO EN  ALLANTE A11E REGIMENTAL BLUE, CON BRAZOS 7701  - "RIVER LOUNGE CHAIR"</t>
  </si>
  <si>
    <t>MLEXSN1237CB00</t>
  </si>
  <si>
    <t>SILLON EN CAJA MODELO RIVER LOUNGE CHAIR RESPALDO Y ASIENTO TAPIZADO EN TELA MOMENTUM SYMBOL/BLUEPRINT CON 4 PATAS CON BRAZOS 7701-  - "RIVER LOUNGE CHAIR"</t>
  </si>
  <si>
    <t>MLEXSN1238CC00</t>
  </si>
  <si>
    <t>SILLON EN CAJA MODELO RIVER-BENCH TAPIZADO EN TELA MOMENTUM SYMBOL/BLUEPRINT CON 6 PATAS DE APOYO -7727-  - "RIVER-BENCH"</t>
  </si>
  <si>
    <t>MOKXSN12341C00</t>
  </si>
  <si>
    <t>SILLON EN CAJA MODELO SABRINA ESTANDAR  (102-66100-10) RESPALDO EN TELA MESH GRIS Y ASIENTO TAPIZADO EN TELA GRIS, CON MARCO BLANCO, AJUSTE DE ALTURA   - "SABRINA-EBEBRGAGEM"</t>
  </si>
  <si>
    <t>MOKXSN12331B00</t>
  </si>
  <si>
    <t>SILLON EN CAJA MODELO SABRINA SMART (102-66010-01) RESPALDO MEDIO TAPIZADO EN MESH NEGRO Y ASIENTO TAPIZADO EN TELA NEGRA, CON MARCO NEGRO, AJUSTE DE ALTURA, MECANISMO RECLINABLE CON CONTROLES EN LOS BRAZOS  - "SABRINA-SMARTEM"</t>
  </si>
  <si>
    <t>MBLXSN1206M9A1</t>
  </si>
  <si>
    <t>SILLON EN CAJA MODELO STAF VISITANTE (RM-9015) ASIENTO Y RESPALDO RECLINABLE ERGONOMICO TAPIZADA EN MALLA VERDE, CON ESTRUCTURA DE TRINEO EN TUBULAR REDONDO CALIBRE16 PINTADO EN COLOR BLANCO CON DESCANSABRAZOS FIJOS. - "BEVBMVREM"</t>
  </si>
  <si>
    <t>MSTXSN1291B100</t>
  </si>
  <si>
    <t>SILLON EN CAJA MODELO STTUTGART DIRECTOR ASIENTO, RESPALDO TAPIZADO EN TELA NEGRA Y MARCO BLANCO, MECANISMO RECLINABLE CON BRAZOS FIJOS Y BASE RODANTE (MODELO LX049-1)  - "STDBRBEM"</t>
  </si>
  <si>
    <t>MSTXSN1291A900</t>
  </si>
  <si>
    <t>SILLON EN CAJA MODELO STTUTGART DIRECTOR ASIENTO, RESPALDO Y CABECERA TAPIZADO EN TELA NEGRA Y MARCO BLANCO, MECANISMO RECLINABLE CON BRAZOS FIJOS Y BASE RODANTE (MODELO LX049)  - "STDARCBEM"</t>
  </si>
  <si>
    <t>MSTXSN1292B500</t>
  </si>
  <si>
    <t>SILLON EN CAJA MODELO STTUTGART GERENCIAL ASIENTO, RESPALDO EN TELA MESH BLANCA Y MARCO BLANCO, MECANISMO RECLINABLE CON BRAZOS FIJOS Y BASE RODANTE (MODELO LX-054)  - "STGRBTMBEM"</t>
  </si>
  <si>
    <t>MSTXSN1292B400</t>
  </si>
  <si>
    <t>SILLON EN CAJA MODELO STTUTGART GERENCIAL ASIENTO, RESPALDO EN TELA MESH NEGRA Y MARCO NEGRO, MECANISMO RECLINABLE CON BRAZOS FIJOS Y BASE RODANTE (MODELO LX056)  - "STGRBTMNEM"</t>
  </si>
  <si>
    <t>MSTXSN1292B200</t>
  </si>
  <si>
    <t>SILLON EN CAJA MODELO STTUTGART GERENCIAL ASIENTO, RESPALDO TAPIZADO EN TELA NEGRA Y MARCO BLANCO, MECANISMO RECLINABLE CON BRAZOS FIJOS Y BASE RODANTE (MODELO LX059)  - "STGRBTTEM"</t>
  </si>
  <si>
    <t>MLEXSN1229X7B3</t>
  </si>
  <si>
    <t>SILLON EN CAJA MODELO TULA INDIVIDUAL CON BASE GIRATORIA L17 EN MADERA SOLIDA, CUERPO EN POLIURETANO INYECTADO; TAPIZADO EN TELA COLOR MANZANA - ""</t>
  </si>
  <si>
    <t>MLEXSN1298K400</t>
  </si>
  <si>
    <t>SILLON EN CAJA MODELO VALENTINA ASIENTO Y RESPALDO ALTO TAPIZADO EN TELA NEGRA, CON BASE RODANTE DE 5 PUNTOS CON BRAZOS FORMA DE GANCHO EN POLIPROPILENO -- VALENTINAEM</t>
  </si>
  <si>
    <t>MWEXSN1204D400</t>
  </si>
  <si>
    <t>SILLON EN CAJA MODELO WENDIG DIRECTOR RESPALDO ALTO, CON CABECERA EN TAPIZADA EN TELA, BRAZO Y MECANISMO MULTIFUNCIONAL CON BASE DE CINCO PUNTOS DE APOYO EN ACABADO ALUMINIO (BR1270HC) -- WEDAKCBEM</t>
  </si>
  <si>
    <t>MWEXSN1204E600</t>
  </si>
  <si>
    <t>SILLON EN CAJA MODELO WENDIG DIRECTOR RESPALDO ALTO, CON CABECERA TAPIZADA EN PIEL BLANCA, BRAZO Y MECANISMO MULTIFUNCIONAL CON BASE DE CINCO PUNTOS DE APOYO EN ACABADO ALUMINIO (BR1270HC)  - "WEDAKCBPBEM"</t>
  </si>
  <si>
    <t>MWEXSN1204D300</t>
  </si>
  <si>
    <t>SILLON EN CAJA MODELO WENDIG DIRECTOR RESPALDO ALTO, CON CABECERA TAPIZADA EN PIEL NEGRA, BRAZO Y MECANISMO MULTIFUNCIONAL CON BASE DE CINCO PUNTOS DE APOYO EN ACABADO ALUMINIO (BR1270HC)  - "WEDAKCBPEM"</t>
  </si>
  <si>
    <t>MWEXSN1204D200</t>
  </si>
  <si>
    <t>SILLON EN CAJA MODELO WENDIG DIRECTOR RESPALDO MEDIO TAPIZADA EN PIEL NEGRA, ASIENTO DESLIZABLE, BRAZO Y MECANISMO  MULTIFUNCIONAL CON BASE DE CINCO PUNTOS DE APOYO EN ACABADO ALUMINIO (CEOMC)  - "WEDBMBPEM"</t>
  </si>
  <si>
    <t>MWEXSN1204D500</t>
  </si>
  <si>
    <t>SILLON EN CAJA MODELO WENDIG DIRECTOR RESPALDO Y ASIENTO TAPIZADO EN TELA, BRAZO FIJO Y MECANISMO MULTIFUNCIONAL CON BASE DE CINCO PUNTOS DE APOYO EN ACABADO NYLON  - "WEGRBEM"</t>
  </si>
  <si>
    <t>MLEXSN1240CG00</t>
  </si>
  <si>
    <t>SILLON EN CAJA MODELO WIND LINEAR RESPALDO Y ASIENTO ACOJINADO TAPIZADO EN TELA  ALLANTE-MANGO EN CROMO -8034-  - "DRIFT MID BACK"</t>
  </si>
  <si>
    <t>MLEXSN1240CF00</t>
  </si>
  <si>
    <t>SILLON EN CAJA MODELO WIND LINEAR RESPALDO Y ASIENTO ACOJINADO TAPIZADO EN TELA MOMENTUM INFUSION/INK CON 4 PATAS 3361  - "WIND LINEAR"</t>
  </si>
  <si>
    <t>MLEXSN1240CE00</t>
  </si>
  <si>
    <t>SILLON EN CAJA MODELO WIND LINEAR RESPALDO Y ASIENTO ACOJINADO TAPIZADO EN TELA MOMENTUM INFUSION/LIME--FABRIC CON 4 PATAS 3361  - "WIND LINEAR"</t>
  </si>
  <si>
    <t>MLEXSN1236CA00</t>
  </si>
  <si>
    <t>SILLON EN CAJA MODLEO CITI SQUARE RESPALDO Y ASIENTO ACOJINADO TAPIZADO EN TELA MOMENTUM BOXCAR/HARBOR CON 4 PATAS -s7875  - "CITI SQUARE"</t>
  </si>
  <si>
    <t>MOUXSN37594203</t>
  </si>
  <si>
    <t>SILLON MUESTRA PROVEEDOR MODELO CONCURSO DIRECTOR RESPALDO ALTO, RECLINABLE CON BRAZOS TIPO "D" TAPIZADO EN TELA - "MPTIDARBD"</t>
  </si>
  <si>
    <t>MOUXSN37594303</t>
  </si>
  <si>
    <t>SILLON MUESTRA PROVEEDOR MODELO CONCURSO DIRECTOR RESPALDO BAJO, RECLINABLE CON BRAZOS TIPO "D" TAPIZADO EN TELA - "MPTIDBRBD"</t>
  </si>
  <si>
    <t>MOUXSN37564403</t>
  </si>
  <si>
    <t>SILLON MUESTRA PROVEEDOR MODELO CONCURSO VISITAS RESPALDO BAJO, CON ESTRUCTURA TUBULAR CON BRAZOS TIPO "D" TAPIZADO EN TELA - "MPTIDTRBD"</t>
  </si>
  <si>
    <t>MOUXSN37174503</t>
  </si>
  <si>
    <t>SILLON MUESTRA PROVEEDOR MODELO TRISSINO EJECUTIVO RECLINABLE SIN BRAZOS TAPIZADO EN TELA - "MPTIGR"</t>
  </si>
  <si>
    <t>J49L49</t>
  </si>
  <si>
    <t xml:space="preserve">ASIENTO CREPE MILENIO NEGRO RESPALDO CREPE MILENIO NEGRO </t>
  </si>
  <si>
    <t>MOUXSN37614603</t>
  </si>
  <si>
    <t>SILLON MUESTRA PROVEEDOR MODELO TRISSINO VISITAS CON ESTRUCTURA TUBULAR OVALADA CON BRAZOS TAPIZADO EN TELA - "MPTIVTUBI"</t>
  </si>
  <si>
    <t>MOUXSN37610703</t>
  </si>
  <si>
    <t>SILLON MUESTRA PROVEEDOR MODELO TRISSINO VISITAS CON ESTRUCTURA TUBULAR TIPO TRINEO CON BRAZOS TAPIZADO EN TELA - "MPTIVTRBQ"</t>
  </si>
  <si>
    <t>MVLEEM06000000</t>
  </si>
  <si>
    <t>SINGLE POWER ADAPTER FOR WOODEN SHELF SILVER "225-946.19"    - ""</t>
  </si>
  <si>
    <t>MVLXSS0107M1B9</t>
  </si>
  <si>
    <t>SIST DE ARCH MOV CON FUNCION SE ADECUA: 1 BMS2A DE 3 M DE 0.90X0.3m, PARA CARP T/C CAMBIO MARC DE 0.60m A 0.30m, CAMBIO ENTREP X BASTID EXTRAI 2 LAD CON 2 CROSS, 1 BMS2A DE 3M DE 0.9X0.3m EN ESTE SE COLOCAN BASTID X DE UN LADO METAL BLANCO - SIAMAD1BMS3M</t>
  </si>
  <si>
    <t>MVLXSS0105N5A5</t>
  </si>
  <si>
    <t>SIST DE ARCH MOV MEC CON 1 BFS DE 2 M DE 0.80X0.35m, 1 BMS DE 2 MOD DE 0.80X0.4m, 1 BMD DE 0.8X0.35m, AL DE 2.264m, CON 3 ENT Y 3 BAS EXT S/T DE 0.8X0.35 Y 0.40m, CHAP SEG,SIS DE BLQ DE VOL,PAN DELAN MET PERGAM,PISO OYAM, PER BLA-SIAM1BFS1BMS1BMD3E3BMPPOP</t>
  </si>
  <si>
    <t>MVLXSS0109N3C4</t>
  </si>
  <si>
    <t>SIST DE ARCH MOV MEC CON 1 BFS DE 4M DE 1.3X0.3m, 1 BMS DE 4M DE 1.3X0.4m, 3 BMSDA DE 4M DE 1.3X0.6m ALT DE 1.9075m, C/5 ENTR, DE 1.3X0.3,0.4,0.6m (B2B), SIS DE BLQ DE VOL C/RES-TAP P/BAT, PAN-DE/TRA MET PERGAMINO, PI MEL OYAMEL PERILLA BLANCA - SIAM1BFS1</t>
  </si>
  <si>
    <t>MVLXSS0107M9C1</t>
  </si>
  <si>
    <t>SIST DE ARCH MOV MEC CON 1 BFS4M DE 1.3X0.3m, 2 BMSDA2M DE 1.3X0.6m 2 BFS2M DE 1X0.6m 11 BMSDA2M DE 1X0.6m AL DE 2.242m CON 6 ENT DE 1.3 Y 1m X 0.3 Y 0.6m (B TO B) SIS DE BLQ DE VOL PAN DELAN/TRAS MET PERGAMINO PISO OYAMEL PER BLA-SIAM1BFS2BFS1BFSMPPOPB</t>
  </si>
  <si>
    <t>MVLXSS0108M8C2</t>
  </si>
  <si>
    <t>SIST DE ARCH MOV MEC CON 1 MFS DE 1.0X0.3m, 6 MMD DE 1.0X0.3m ALT DE 2.42m, SISTEMA T/C CON 6 ENTR, SISTEMA T/O CON 5 ENTR, DE 1.0X0.3m, SIS DE BLQ DE VOL PAN DELAN/TRAS MET GRIS OSCURO, PISO MELAMINICO GRIS OSCURO PERILLA NEGRA - SIAM1MFS6MMD6EC5EOMGPGPN</t>
  </si>
  <si>
    <t>MVLXSS0110N3C5</t>
  </si>
  <si>
    <t>SIST DE ARCH MOV MEC CON 1 MMS DE 1.3X0.4m, 7 MMSDA DE 1.3X0.6m, ALT DE 1.9075m, C/5 ENTR, DE 1.3X0.4,0.6m (B2B), SIS DE BLQ DE VOL, PAN-DELAN/TRAS MET PERGAMINO, PI MEL OYAMEL PERILLA BLANCA - SIAM1MMS7MMSDAMPPOPB</t>
  </si>
  <si>
    <t>MVLASI000100B2</t>
  </si>
  <si>
    <t>SISTEMA CORREDIZO  MODELO D25 MARCA DUCASSE LINEA MOBILE  INCLUYE 4 GUIAS SUPERIORES, 4 CARROS D25, 4 TOPES Y TORNILLOS DE SUJECION</t>
  </si>
  <si>
    <t>MVLASI03050000</t>
  </si>
  <si>
    <t>SISTEMA CORREDIZO AL SUELO CON FRENO PARA PUERTAS DE MADERA DENTRO DE VANO KIT PARA 2 PUERTAS AL1535 MADERA CODIGO DUCASSE 1011535200 -- SCFAL1535</t>
  </si>
  <si>
    <t>MLEASI03050000</t>
  </si>
  <si>
    <t>SISTEMA CORREDIZO DE COLGAR DN-80 SR MODELO DUCASSE CODIGO 10100217451   - "DN-80-SR"</t>
  </si>
  <si>
    <t>MVLASI010300B6</t>
  </si>
  <si>
    <t>SISTEMA CORREDIZO PARA MUEBLE MODELO AL1540 MARCA DUCASSE LINEA MOBILE  INCLUYE 4 CARROS AL1540, 2 FRENOS Y 4 TAPAS LATERALES -- SCMAL1540</t>
  </si>
  <si>
    <t>MVLASI020400C1</t>
  </si>
  <si>
    <t>SISTEMA CORREDIZO PARA PUERTAS DE CLOSET MODELO D30 MARCA DUCASSE LINEA MOBILE  INCLUYE 2 CARROS D30, GUIAS D30 Y 2 FRENOS - "SCMD30"</t>
  </si>
  <si>
    <t>MVLASI01000100</t>
  </si>
  <si>
    <t>SISTEMA DE ALARMA, TECNOLOGIA E INSTALACION DE  MOBILIARIO PARA ISSSTE BUENA VISTA (REDES DE TELEFONIA, SEGURIDAD PERIMETRAL Y CABLEADO) - "SIALTEC"</t>
  </si>
  <si>
    <t>MVLXSS0105N2A2</t>
  </si>
  <si>
    <t>SISTEMA DE ARCH MOV MEC CON 1 BFS DE 0.9X0.3m,1 BMSC DE 0.9X0.4m,2 BMSDA DE 0.9X0.6m,1BMSDA, AL DE 1.878m,4 ENT DE 0.9,0.7X0.3,0.4,0.6m CON RES P/BMSC, BFS, CHAP SEG,SIS DE BLQ DE VOL,PAN DE-TRA EN ARENA LISO,P MELAM EN GREY 719- SIAM1BF1BMSDA2BMSDA4EMAPG</t>
  </si>
  <si>
    <t>MVLXSS0105N4A4</t>
  </si>
  <si>
    <t>SISTEMA DE ARCHIVO MOV MEC CON 1 MMSC DE 1.2X0.4m, 4 MMD DE 1.2X0.35m, AL DE 2.07m, 3 BAST EXTR DE 1.19X0.35,0.4m CON CROSS BAR, CON 1 ENTR LISO X MOD, CHAP SEG,SIS DE BLQ DE VOL, PAN DELAN METAL GRIS CLARO,PISO GRIS CLARO, PER NEGRA-SIAM1MMSC4MMD3BGCPGCP</t>
  </si>
  <si>
    <t>MLEXSS0101M493</t>
  </si>
  <si>
    <t>SISTEMA DE ARCHIVO MOVIL DE ALTA DENSIDAD MECANICO CON 1 MODULO FIJO SENCILLO Y 4 DOBLES DE 80X30 cm CON UNA ALTURA DE 2.162 m, CUENTA CON 5 ENTREPAÑOS INCLUYE RIELES, PISO EN MDF GRIS, BOTON EMERGENCIA, MARCO EN COLOR NEGRO INTERIOR ARENA - SIAM1F4M5EGN</t>
  </si>
  <si>
    <t>MVLXSS0105N2A3</t>
  </si>
  <si>
    <t>SISTEMA DE ARCHIVO MOVIL MEC CON 1 BFS DE 0.9X0.3m,1 BMSC DE 0.9X0.4m, 7 BMSDA DE 0.9X0.6m, AL DE 2.289m,5 ENT DE 0.9X0.3,0.4,0.6m CON RES P/BMSC, BFS, CHAP SEG,SIS DE BLQ DE VOL,PAN DE-TRA EN ARENA LISO,P MELAM EN GREY 719- SIAM1BFS1BMSC7BMCDA5EMAPG</t>
  </si>
  <si>
    <t>MVLXSS0105N2A1</t>
  </si>
  <si>
    <t>SISTEMA DE ARCHIVO MOVIL MEC CON 1 BFS DE 1X0.3m,1 BMSC DE 1X0.4m,3 BMSDA DE 1X0.6 m,AL DE 1.878m,4 ENT DE 1,0.9,0.7X0.3,0.4,0.6m CON RES P/BMSC Y BFS, CHAP DE SEG,SIST DE BLOQ DE VOL,PANEL DE-TRA EN ARENA LISO,P MELAM EN GREY 719- SIAM1BF1BMSC3BMCDA4EMAP</t>
  </si>
  <si>
    <t>MVLXSS0105N199</t>
  </si>
  <si>
    <t>SISTEMA DE ARCHIVO MOVIL MEC CON 1 BFS1A DE 0.90X0.30m, 4BMSD 0.90X0.60m, CON 6 ENTREPAÑOS 2BMD DE 0.90X0.45m, 1 BMS DE 0.90X0.45m CON 1 ENTREPAÑO, ALTURA 2.395m, 7 BAS EXTRAIBLES S/TAPA PARA EXPED, PISO MELAM GRIS, MARCO BLANCO - SIAM1BF4BD2MD1BMMBPG</t>
  </si>
  <si>
    <t>MVLXSS0105N3A3</t>
  </si>
  <si>
    <t>SISTEMA DE ARCHIVO MOVIL MEC CON 1 MFS DE 1.0X0.3m,1 MMS DE 1.0X0.4m, 3 MSDA DE 1.0X0.4m, AL DE 2.52m,6 ENT DE 1.0X0.3,0.4,0.6m, CHAP SEG,SIS DE BLQ DE VOL, PAN DE-TRA METAL BEIGE,PISO MELAM PERAL, PERILLA BLANCA- SIAM1MFS1MMS3MSDA6EMBPPPB</t>
  </si>
  <si>
    <t>MVLXSS0104M999</t>
  </si>
  <si>
    <t>SISTEMA DE ARCHIVO MOVIL MEC CON 1 MFS1A DE 1.00X0.30m, 1 MSC DE 1.00X0.40m, 1 MMDA DE 1.60X0.60m ALTURA 2.162m, 5 ENTRE DE 1.00X0.30,0.40 Y 0.60m, RES TAP, CHAPA DE SEG, SIST BLOQ, PANEL MET GRIS, RAMPA DE AC INOX, PISO MEL GRIS 590 -SIAM1FS1SC1DDA5EPGMG</t>
  </si>
  <si>
    <t>MVLXSS0104M798</t>
  </si>
  <si>
    <t>SISTEMA DE ARCHIVO MOVIL MEC CON 1 MMSC DE 1.00X0.40m, 5 MMD DE 1.00X0.60m, ALTURA 2.242m, 6 ENTREP LISOS, RESP TAPAS DE 1 MMSC CON CHAPA DE SEG, SIST DE BLOQ, PANEL MET COLOR BLANCO, RAMPA DE AC INOX, PISO MEL GRIS -SIAM1MC5MD6MBPG</t>
  </si>
  <si>
    <t>MVLXSS0104M496</t>
  </si>
  <si>
    <t>SISTEMA DE ARCHIVO MOVIL MEC CON 2 BMSC DE 2 MODULOS, 36 BMD2M DE 1.30 X 0.35 m, CON ALT DE 2.242 m CON 6 ENTREP CON REF CENTRAL, RESP TAPAS DE 4 BMSC CON CHAPA DE SEG, SIST DE BLOQ, PANEL MET COLOR ARENA, RAMPA DE AC INOX, PISO MEL MAPLE -SIAM2BC36BMARPM</t>
  </si>
  <si>
    <t>MVLXSS0104M697</t>
  </si>
  <si>
    <t>SISTEMA DE ARCHIVO MOVIL MEC CON 4 BFS2M DE 1.30X0.35m, 4 BMDC2M DE 1.30X0.40m, 15 BMD2M DE 1.30X0.35m, ALT 2.242 m, 6 ENTREP CON REF CEN RESP TAP DE 4 BMSC, CHAPA DE SEG SIST DE BLOQ PANEL MET COLOR ARENA RAMPA AC INOX PISO MEL MAPLE -SIAM4BF4BMC15BMARPM</t>
  </si>
  <si>
    <t>MVLXSS0103M595</t>
  </si>
  <si>
    <t>SISTEMA DE ARCHIVO MOVIL MECANICO CON 1 MOD FIJ SEN, 1 MODULO MOV SEN, 4 MOV DOB DE 100X40cm, ALT DE 2.395 m, 6 ENTREPAÑOS, TOPE CENTRAL, SIST DE BLOQ, RAMPA DE AC INOX, PISO MEL ANTRACITA OAK MARCO ARENA, FRENTES CHAPA DE MADERA ANTRACITA-SIAM1F1M5MECHAN</t>
  </si>
  <si>
    <t>MVLXSS0102M594</t>
  </si>
  <si>
    <t>SISTEMA DE ARCHIVO MOVIL MECANICO CON 1 MODULO FIJ SEN DE 90X30 cm, 6 MOV DOB DE 90X60 cm, 1 MOV SEN DE 90X60 cm, ALT DE 2.85 m, 6 ENTREPAÑOS, TOPE CENTRAL, SIST DE BLOQ, RAMPA DE AC INOX, PISO MEL GRIS 591, MARCO GRIS, FRENTES TERMOF GREY-SIAM1F6M1M6ETFG</t>
  </si>
  <si>
    <t>MVLAIS040000S8</t>
  </si>
  <si>
    <t>SISTEMA DE CIERRE PARA DOS PUERTAS CON CERRADURA IZQUIERDA Y MONTAJE SUPERIOR MARCA CYMISA CLAVE 140.245 - "CECYCPIT245"</t>
  </si>
  <si>
    <t>MEKASTE1I80000</t>
  </si>
  <si>
    <t>SISTEMA DE TRABA PARA CAJONERA DE MADERA MARCA CERRAJES CODIGO 275-3030</t>
  </si>
  <si>
    <t>MVLAST01010000</t>
  </si>
  <si>
    <t>SISTEMA DE TRABA SUJETADOR AJUSTABLE AP-037 MARCA CYMISA MODELO 140.108 DE 9.5 mm -- STSAAP037</t>
  </si>
  <si>
    <t>MIMCSSML000200</t>
  </si>
  <si>
    <t>SISTEMA MANOS LIBRES  PARA RADIO MOTOROLA MODELO MR350R  -- SMLMR350R --</t>
  </si>
  <si>
    <t>MVLAIS010000I1</t>
  </si>
  <si>
    <t>SISTEMA PARA CERRAR 2 PUERTA   MARCA CYMISA CLAVE: 44330 1000, INCLUYE 2 GANCHOS Y EL CUERPO DEL SISTEMA,  ACABADO NIQUEL - "CECY44330BLO "</t>
  </si>
  <si>
    <t>MIMCSQCP010000</t>
  </si>
  <si>
    <t>SOCKET CUADRADO DE PORCELANA 127 VOLT 66 WATT   -- SOCP --</t>
  </si>
  <si>
    <t>MIMCSQRP010000</t>
  </si>
  <si>
    <t>SOCKET REDONDO DE PORCELANA 127 VOLT 66 WATT   -- SORP --</t>
  </si>
  <si>
    <t>MLEXSF3865BB00</t>
  </si>
  <si>
    <t>SOFA EN CAJA MODELO 1823(4) DE VISITAS TAPIZADO EN TELA BLUE ARTIFICIAL FABRC, CON BRAZOS, BASE DE CUATRO PUNTOS CON  PATAS DE MADERA-1823(4)  - "1823(4)"</t>
  </si>
  <si>
    <t>MLEXSF3864AQ00</t>
  </si>
  <si>
    <t>SOFA EN CAJA MODELO F1703+ T1703 TAPIZ EN PIEL NDPU9708 GREEN,BRAZOS Y CABECERA, BASE 5 PUNTOS CROMADA,MECA GIRATORIO,OTTOMAN TAPIZ EN PIEL CUZ1F GREEN,BASE 5 PUNTOS CROMADA Y MECA GIRATORIO-F1703+ T1703 --5S CASHMERE # NDPU9708-  - "F1703+ T1703"</t>
  </si>
  <si>
    <t>MLEXSF3864AP00</t>
  </si>
  <si>
    <t>SOFA EN CAJA MODELO F1703+ T1703 TAPIZ EN PIELRED HALF,BRAZOS Y CABECERA,BASE 5 PUNTOS CROMADA,MECANISMO GIRATORIO,OTTOMAN TAPIZADO EN PIEL CUZ1F GREEN,BASE EN 5 PUNTOS CROMADA Y MECANISMO GIRATORIO-F1703+ T1703 --5S CASHMERE # RED HALF-  - "F1703+ T1703"</t>
  </si>
  <si>
    <t>MLEXSF386700I9</t>
  </si>
  <si>
    <t>SOFA EN CAJA MODELO GALA  RESPALDO Y ASIENTO EN POLIURETANO TAPIZADO EN TELA GRIS -GALA-155-33045, CON ESTRUCTURA FIJA DE 4 PUNTOS COLOR NEGRO - "GALAEM"</t>
  </si>
  <si>
    <t>MLEXSF3863AG00</t>
  </si>
  <si>
    <t>SOFA EN CAJA MODELO POLTRONA HOCH ALTO TAPIZADO EN PIEL GRIS OBSCURO,BRAZOS Y  CABECERA,BASE EN 5 PUNTOS FIJACROMADA, MECANIMOS GIRATORIO,OTTOMAN TAPIZADO EN PIEL GRIS OBSCURA BASE EN 5 PUNTOS CROMADA F1903+ T1903 NDPU9718 DARK GRAY  - "POLTRONA HOCHEM"</t>
  </si>
  <si>
    <t>MLEXSF3864AO00</t>
  </si>
  <si>
    <t>SOFA EN CAJA MODELO POLTRONA TAPIZ EN CUZ1F GREEN,BRAZ Y CABECERA, BASE 5 PNTOS CROM,MECA GIRATORIO, OTTOMAN TAPIZ EN PIEL CUZ1F GREEN,BASE EN 5 PUNTOS CROMADA Y MECANISMO GIRATORIO-F1703+ T1703 --5S CASHMERE # CUZ1F GREEN-  - "POLTRONAEM"</t>
  </si>
  <si>
    <t>MLEXSF386600G3</t>
  </si>
  <si>
    <t>SOFA EN CAJA MODELO SWITHC  ASIENTO ACOJINADO TAPIZADO EN GRIS, BASE DE 4 PUNTOS EN MADERA PINTADA DE COLOR NEGRO-FABRICSWITHC, CON BRAZOS EN UNA SOLA PIEZA - "SWITHCEM"</t>
  </si>
  <si>
    <t>MOUXSF37533303</t>
  </si>
  <si>
    <t>SOFA MUESTRA PROVEEDOR MODELO SETTE CON BRAZOS TAPIZADO EN TELA -- MPBISOFB</t>
  </si>
  <si>
    <t>MOUXSF37523403</t>
  </si>
  <si>
    <t>SOFA MUESTRA PROVEEDOR MODELO SETTE MODULAR CON BRAZO DERECHO TAPIZADO EN TELA -- MPBISOFBD</t>
  </si>
  <si>
    <t>MOUXSF37523503</t>
  </si>
  <si>
    <t>SOFA MUESTRA PROVEEDOR MODELO SETTE MODULAR CON BRAZO IZQUIERDO TAPIZADO EN TELA - "MPBISOFBI"</t>
  </si>
  <si>
    <t>MOUXSF37600003</t>
  </si>
  <si>
    <t>SOFA MUESTRA PROVEEDOR MODELO SETTE MODULAR OVALADO  TAPIZADO EN TELA - "MPTISOF"</t>
  </si>
  <si>
    <t>D49</t>
  </si>
  <si>
    <t xml:space="preserve">ACABADO TEXTIL CREPE MILENIO NEGRO </t>
  </si>
  <si>
    <t>MOUXSF37603803</t>
  </si>
  <si>
    <t>SOFA MUESTRA PROVEEDOR MODELO SETTE MODULAR OVALADO UNA PLAZA TAPIZADO EN TELA - "MPTISOFI"</t>
  </si>
  <si>
    <t>MOUXSF37523203</t>
  </si>
  <si>
    <t>SOFA MUESTRA PROVEEDOR MODELO SETTE MODULAR SIN BRAZOS TAPIZADO EN TELA - "MPBISOF"</t>
  </si>
  <si>
    <t>MOUXSF37573903</t>
  </si>
  <si>
    <t>SOFA MUESTRA PROVEEDOR MODELO SETTE VISITAS DOS PLAZAS TAPIZADO EN TELA - "MPSOF-2"</t>
  </si>
  <si>
    <t>MOUXSF37574003</t>
  </si>
  <si>
    <t>SOFA MUESTRA PROVEEDOR MODELO SETTE VISITAS TRES PLAZAS TAPIZADO EN TELA - "MPSOF-3"</t>
  </si>
  <si>
    <t>MOUXSF37573803</t>
  </si>
  <si>
    <t>SOFA MUESTRA PROVEEDOR MODELO SETTE VISITAS UNA PLAZA TAPIZADO EN TELA - "MPSOF-1"</t>
  </si>
  <si>
    <t>MIIPSOAU020101</t>
  </si>
  <si>
    <t>SOLDADURA ALEACION UNIVERSAL Ø 3/32" CERTANIUM CODODIGO C-500 AC/DC -- SOAUC500332 --</t>
  </si>
  <si>
    <t>MIIPSOEC070000</t>
  </si>
  <si>
    <t>SOLDADURA DE ELECTRODO CERTANIUM 303 DE Ø 1/8"   -- GI10485 --</t>
  </si>
  <si>
    <t>lb</t>
  </si>
  <si>
    <t>MIIPSOEC080000</t>
  </si>
  <si>
    <t>SOLDADURA DE ELECTRODO CERTANIUM 7500 DE Ø 1/8"   -- GI10487 --</t>
  </si>
  <si>
    <t>MIIPSOES000000</t>
  </si>
  <si>
    <t>SOLDADURA DE ESTAÑO    -- SOLESÑ --</t>
  </si>
  <si>
    <t>MIIPSM00010000</t>
  </si>
  <si>
    <t>SOLDADURA DE MICROALAMBRE  0.035   -- SM30 --</t>
  </si>
  <si>
    <t>MIIPSM00010001</t>
  </si>
  <si>
    <t>SOLDADURA DE MICROALAMBRE  0.035  PARA ACERO INOXIDABLE -- SM30AI --</t>
  </si>
  <si>
    <t>MLEXSL020100R1</t>
  </si>
  <si>
    <t>SOLDADURA MICRO ALAMBRE 0.035  PARA ACERO INOXIDABLE MARCO OXFORD ALLOYS - "SOMC-AIOX"</t>
  </si>
  <si>
    <t>MLEXSL01000000</t>
  </si>
  <si>
    <t>SOLDADURA MULTICOLOR -- SOMC</t>
  </si>
  <si>
    <t>MIMCSOPL010000</t>
  </si>
  <si>
    <t>SOLDADURA PARA PLOMERO 50-50   -- SO5050CU --</t>
  </si>
  <si>
    <t>MIIPSOVA030100</t>
  </si>
  <si>
    <t>SOLDADURA VARILLA DE APORTE Ø 3/322 PARA ALUMINIO ALEACION 4043  -- SVA332A4043 --</t>
  </si>
  <si>
    <t>MLESSO00402373</t>
  </si>
  <si>
    <t>SOLERA  1/4" X 1" LONGITUD 480 mm CON DOS BARRENOS CON CUERDA DE Ø1/4" EN COLD ROLLED -- CPHCPT-SP</t>
  </si>
  <si>
    <t>MLESSO00402374</t>
  </si>
  <si>
    <t>SOLERA  1/4" X 1" LONGITUD 480 mm CON DOS BARRENOS Ø 7 mm CON AVELLANADO EN COLD ROLLED  - "CPHCPT-SF"</t>
  </si>
  <si>
    <t>MLESSO030800C2</t>
  </si>
  <si>
    <t>SOLERA  1/8" X 2"  PIEZA DE 3000 mm, EN ACERO INOXIDABLE - "SO182INA"</t>
  </si>
  <si>
    <t>MLESSO00012061</t>
  </si>
  <si>
    <t>SOLERA  3/16" X 1" LONGITUD 270 mm CON 5 BARRENOS CON CUERDA Ø 1/4" EN COLD ROLLED</t>
  </si>
  <si>
    <t>MIMCSO00010001</t>
  </si>
  <si>
    <t>SOLERA  5/8" X 4"  PIEZA DE 3.6 m -- SO58412 --</t>
  </si>
  <si>
    <t>MVLSSO04190000</t>
  </si>
  <si>
    <t>SOLERA ALUMINIO DE 1/8" X 1 1/2" X 3.66 MTS   - "SOLA1166"</t>
  </si>
  <si>
    <t>MIMCSOCR030003</t>
  </si>
  <si>
    <t>SOLERA COLD ROLLED 1 1/2" X 2"  LONGITUD 1.0 m -- SOR11221CR --</t>
  </si>
  <si>
    <t>MVLSSO01150063</t>
  </si>
  <si>
    <t>SOLERA CUADRADA 1/2" PIEZA DE 6000 mm EN COLD ROLLED -- SOC12CR</t>
  </si>
  <si>
    <t>MVLSSO01100069</t>
  </si>
  <si>
    <t>SOLERA CUADRADA 1/4" PIEZA DE 6.10 m EN COLD ROLLED -- SO14CR</t>
  </si>
  <si>
    <t>MVLSSO011700C7</t>
  </si>
  <si>
    <t>SOLERA CUADRADA 3/16"   PIEZA DE 3050 mm EN COLD ROLLED  - "SOC3163050"</t>
  </si>
  <si>
    <t>MVLSSO01020063</t>
  </si>
  <si>
    <t>SOLERA CUADRADA 3/8"  PIEZA DE 3660 mm EN COLD ROLLED - "SO38CCR"</t>
  </si>
  <si>
    <t>MVLSSO010200ZZ</t>
  </si>
  <si>
    <t>SOLERA CUADRADA 3/8"  PIEZA DE 3660 mm EN COLD ROLLED (GENERADO POR RECORTE) - "SO38CCRRE"</t>
  </si>
  <si>
    <t>MIMCSOAL080100</t>
  </si>
  <si>
    <t>SOLERA DE ALUMINIO DE 1/8" X 2" X 25" ALEACION 6063 TEMPLE 5  -- SOA18225 --</t>
  </si>
  <si>
    <t>MIMCSOAL070105</t>
  </si>
  <si>
    <t>SOLERA DE ALUMINIO DE 3/16" X 3/4" ALEACION 6063 TEMPLE 5 LONGITUD 3.6 m -- SOA31634 --</t>
  </si>
  <si>
    <t>MTRXSM00180000</t>
  </si>
  <si>
    <t>SOLERA MECANISMO  MODELO TRISSINO SECRETARIAL   - ""SOMESSTI"""</t>
  </si>
  <si>
    <t>MLEXSM00010000</t>
  </si>
  <si>
    <t>SOLERA MECANISMO MODELO GALAXY CLAVE 550 -- SOMG</t>
  </si>
  <si>
    <t>MTRXSM00162300</t>
  </si>
  <si>
    <t>SOLERA MECANISMO MODELO TRISSINO RECLINABLE DOBLE PALANCA -- SOMERDPSTI</t>
  </si>
  <si>
    <t>MDRXSM08030000</t>
  </si>
  <si>
    <t>SOLERA MECANISMO TIPO FIJO MODELO DRESDEN ANALISTA   - ""SOMEFDRA"""</t>
  </si>
  <si>
    <t>MDRXSM32040000</t>
  </si>
  <si>
    <t>SOLERA MECANISMO TIPO SYNCRO MODELO DRESDEN DIRECTIVO   - ""SOMSYNDR"""</t>
  </si>
  <si>
    <t>MLESSO032100T3</t>
  </si>
  <si>
    <t>SOLERA RECTANGULAR 1/2" X 1"  DE ALUMINIO ACABADO MATE, PIEZA 3660 mm - "SOREC121MAT"</t>
  </si>
  <si>
    <t>MVLSSO03050069</t>
  </si>
  <si>
    <t>SOLERA RECTANGULAR 1/4" X 1 1/2"  PIEZA DE 3660 mm EN COLD ROLLED - "SO14112CR12"</t>
  </si>
  <si>
    <t>MVLSSO03400069</t>
  </si>
  <si>
    <t>SOLERA RECTANGULAR 1/4" X 1"  PIEZA DE 3660 mm EN COLD ROLLED - "SO141CR12"</t>
  </si>
  <si>
    <t>MVLSSO034000ZZ</t>
  </si>
  <si>
    <t>SOLERA RECTANGULAR 1/4" X 1"  PIEZA DE 3660 mm EN COLD ROLLED (GENERADO DE RECORTE) - "SO141CR12RE"</t>
  </si>
  <si>
    <t>MVLSSO03160063</t>
  </si>
  <si>
    <t>SOLERA RECTANGULAR 1/4" X 1/2"  PIEZA DE 6000 mm EN COLD ROLLED - "SO1412CR"</t>
  </si>
  <si>
    <t>MVLSSO031500ZZ</t>
  </si>
  <si>
    <t>SOLERA RECTANGULAR 1/4" X 2 1/2"  PIEZA DE 3000 mm (GENERADO POR RECORTE), EN ACERO INOXIDABLE - "SOR14212RE"</t>
  </si>
  <si>
    <t>MVLSSO031500C2</t>
  </si>
  <si>
    <t>SOLERA RECTANGULAR 1/4" X 2 1/2"  PIEZA DE 3000 mm, EN ACERO INOXIDABLE - "SOR14212"</t>
  </si>
  <si>
    <t>MVLSSO03070069</t>
  </si>
  <si>
    <t>SOLERA RECTANGULAR 1/4" X 2"  PIEZA DE 3660 mm EN COLD ROLLED - "SO142CR"</t>
  </si>
  <si>
    <t>MVLSSO03070063</t>
  </si>
  <si>
    <t>SOLERA RECTANGULAR 1/4" X 2"  PIEZA DE 6000 mm EN ACERO NEGRO - "SO142R"</t>
  </si>
  <si>
    <t>MVLSSO03130001</t>
  </si>
  <si>
    <t>SOLERA RECTANGULAR 1/4" X 3"  PIEZA DE 6000 mm - "SOR143"</t>
  </si>
  <si>
    <t>MVLSSO03030063</t>
  </si>
  <si>
    <t>SOLERA RECTANGULAR 1/4" X 3/4"  PIEZA DE 6000 mm EN COLD ROLLED - "SO1434RCR"</t>
  </si>
  <si>
    <t>MVLSSO03120069</t>
  </si>
  <si>
    <t>SOLERA RECTANGULAR 1/4" X 5/8"  PIEZA DE 3660 mm EN COLD ROLLED - "SO1458CR"</t>
  </si>
  <si>
    <t>MLESSO03400030</t>
  </si>
  <si>
    <t>SOLERA RECTANGULAR 1/4"" X 1""  PIEZA DE 6000 mm - ""SO141"""</t>
  </si>
  <si>
    <t>MLESSO034000ZZ</t>
  </si>
  <si>
    <t>SOLERA RECTANGULAR 1/4"" X 1""  PIEZA DE 6000 mm (GENERADO CORTE) - ""SO141RE"""</t>
  </si>
  <si>
    <t>MVLSSO03040024</t>
  </si>
  <si>
    <t>SOLERA RECTANGULAR 1/8" X 1 1/2"  PIEZA DE 3000 mm EN COLD ROLLED - "SO18112CR"</t>
  </si>
  <si>
    <t>MVLSSO030400C4</t>
  </si>
  <si>
    <t>SOLERA RECTANGULAR 1/8" X 1 1/2"  PIEZA DE 3050 mm EN ACERO INOXIDABLE 304 - "SOR18112"</t>
  </si>
  <si>
    <t>MVLSSO030400ZZ</t>
  </si>
  <si>
    <t>SOLERA RECTANGULAR 1/8" X 1 1/2"  PIEZA DE 3050 mm EN ACERO INOXIDABLE 304, (GENERADO POR RECORTE) - "SOR18112RE"</t>
  </si>
  <si>
    <t>ME4SSO03060069</t>
  </si>
  <si>
    <t>SOLERA RECTANGULAR 1/8" X 1/2"  PIEZA DE 3660 mm EN COLD ROLLED - "SO1812CR"</t>
  </si>
  <si>
    <t>MVLSSO03080069</t>
  </si>
  <si>
    <t>SOLERA RECTANGULAR 1/8" X 2"  PIEZA DE 3660 mm EN COLD ROLLED - "SO182CR3"</t>
  </si>
  <si>
    <t>MVLSSO03080001</t>
  </si>
  <si>
    <t>SOLERA RECTANGULAR 1/8" X 2"  PIEZA DE 6000 mm - "SO182"</t>
  </si>
  <si>
    <t>MVLSSO03140001</t>
  </si>
  <si>
    <t>SOLERA RECTANGULAR 1/8" X 3"  PIEZA DE 6000 mm EN ACERO NEGRO - "SOR183"</t>
  </si>
  <si>
    <t>MVLSSO030900A2</t>
  </si>
  <si>
    <t>SOLERA RECTANGULAR 1/8" X 3/4"  PIEZA DE 3050 mm EN ACERO INOXIDABLE 304 - "SO1834AI"</t>
  </si>
  <si>
    <t>MVLSSO03090063</t>
  </si>
  <si>
    <t>SOLERA RECTANGULAR 1/8" X 3/4"  PIEZA DE 6100 mm EN COLD ROLLED - "SOL18346000"</t>
  </si>
  <si>
    <t>MVLSSO03410069</t>
  </si>
  <si>
    <t>SOLERA RECTANGULAR 3/16" X 1 1/2"  PIEZA DE 3660 mm EN COLD ROLLED - "SO316112CR"</t>
  </si>
  <si>
    <t>MVLSSO03110063</t>
  </si>
  <si>
    <t>SOLERA RECTANGULAR 3/16" X 1 1/4"  PIEZA DE 3600 mm EN COLD ROLLED - "SOL13161146000"</t>
  </si>
  <si>
    <t>MVLSSO031100A1</t>
  </si>
  <si>
    <t>SOLERA RECTANGULAR 3/16" X 1 1/4"  PIEZA DE 3660 mm EN ALUMINIO 6061 T-6 - "SO316114AT5"</t>
  </si>
  <si>
    <t>MVLSSO03350001</t>
  </si>
  <si>
    <t>SOLERA RECTANGULAR 3/16"" X 3/4""  PIEZA DE 6000 mm - ""SO31634"""</t>
  </si>
  <si>
    <t>MVLSSO03160069</t>
  </si>
  <si>
    <t>SOLERA RECTANGULAR 3/4" X 1"   PIEZA DE 3660 mm EN COLD ROLLED - "SOR3413660"</t>
  </si>
  <si>
    <t>MVLSSO03360001</t>
  </si>
  <si>
    <t>SOLERA RECTANGULAR 3/8" X 1 1/2"  PIEZA DE 6000 mm - "SO38112"</t>
  </si>
  <si>
    <t>MVLSSO03180019</t>
  </si>
  <si>
    <t>SOLERA RECTANGULAR 3/8" X 3/4"  PIEZA DE 3660 mm EN ALUMINIO - "SOL3834366"</t>
  </si>
  <si>
    <t>MVLSSO03130069</t>
  </si>
  <si>
    <t>SOLERA RECTANGULAR 3/8" X 3/4"  PIEZA DE 3660 mm EN COLD ROLLED - "SO3834CR"</t>
  </si>
  <si>
    <t>MLESSO032000T0</t>
  </si>
  <si>
    <t>SOLERA RECTANGULAR 3/8" X 4"  PIEZA DE 6100 mm EN COLD ROLLED - "SOLRCLRL384"</t>
  </si>
  <si>
    <t>MVLSSO03360024</t>
  </si>
  <si>
    <t>SOLERA RECTANGULAR 3/8"" X 1 1/2""  PIEZA DE 3050 mm EN COLD ROLLED - ""SO38112CR"""</t>
  </si>
  <si>
    <t>MVLSSO03250001</t>
  </si>
  <si>
    <t>SOLERA RECTANGULAR 3/8"" X 2""  PIEZA DE 6000 mm - ""SO382"""</t>
  </si>
  <si>
    <t>MLESSO032200T8</t>
  </si>
  <si>
    <t>SOLERA RECTANGULAR DE 1/8" X 1"  PIEZA DE 6100 mm EN COLD ROLLED - "SO1813000"</t>
  </si>
  <si>
    <t>MVLSSO041400A1</t>
  </si>
  <si>
    <t>SOLERA REDONDA Ø 1 1/2"  PIEZA DE 3660 mm EN ALUMINIO 6061 T-6 - "SORD1126061"</t>
  </si>
  <si>
    <t>MIMCSOTX040000</t>
  </si>
  <si>
    <t>SOLERA TX10T DE 15.87 X 34.96 X 100 mm   -- SO187TX10T --</t>
  </si>
  <si>
    <t>MIMCSOTX050003</t>
  </si>
  <si>
    <t>SOLERA TX10T DE 25.4 X 63.49 mm  LONGITUD 1.0 m -- SO1212TX10T --</t>
  </si>
  <si>
    <t>MIMCSOTX060004</t>
  </si>
  <si>
    <t>SOLERA TX10T DE 5/8" X 2"  LONGITUD 2.50 m -- SO582TX10T25 --</t>
  </si>
  <si>
    <t>MIQUSO00020200</t>
  </si>
  <si>
    <t>SOLVENTE  N-85 MARCA COMEX  -- SOLN85C --</t>
  </si>
  <si>
    <t>MIIPSV00010101</t>
  </si>
  <si>
    <t>SOLVENTE  S-1 MARCA IRIS (BOTE DE 17 LITROS) -- SOS1 --</t>
  </si>
  <si>
    <t>MIQUSODE030300</t>
  </si>
  <si>
    <t>SOLVENTE DIELECTRICO CESCO D6 (DE 20 LITROS)  -- SOLDIC6 --</t>
  </si>
  <si>
    <t>MVLQSO01003708</t>
  </si>
  <si>
    <t>SOLVENTE POLIURETANO  MARCA COMEX PRESENTACION DE 1 LITRO - "SLPOL"</t>
  </si>
  <si>
    <t>MVLQSO02000000</t>
  </si>
  <si>
    <t>SOLVENTE THINNER ACRILICO PARA DISOLVER LACA ACRILICO, SHERWIN WILLIAMS    - "THACSW"</t>
  </si>
  <si>
    <t>MVLQSO15000000</t>
  </si>
  <si>
    <t>SOLVENTE THINNER ESTANDAR    - ""THINER"""</t>
  </si>
  <si>
    <t>MVLQSO15003709</t>
  </si>
  <si>
    <t>SOLVENTE THINNER ESTANDAR  MARCA COMEX PRESENTACION DE 4 LITROS CODIGO 0467305 - "THES"</t>
  </si>
  <si>
    <t>MLEASM00K3B400</t>
  </si>
  <si>
    <t>SOMBRILLA  Ø 2.40 m CON POSTE EN ACERO INOXIDABLE Y BRAZOS EN TUBULAR DE ALUMINIO, CON TOLDO EN TELA 100% IMPERMEABLE SIN FALDON CON 8 GAJOS EN COLOR BLANCO</t>
  </si>
  <si>
    <t>MVLXST010100A9</t>
  </si>
  <si>
    <t>SONOTUBO DE CARTON ENROLLADO EN ESPIRAL DE Ø 400 mm, ESPESOR 5 mm  PIEZA DE 3000 mm - "SOTU40053000"</t>
  </si>
  <si>
    <t>MIIPSL01010000</t>
  </si>
  <si>
    <t>SOPLETEADOR DE AIRE ENTRADA Ø 1/2"   -- SPAR12 --</t>
  </si>
  <si>
    <t>MLEESO00B80000</t>
  </si>
  <si>
    <t>SOPORTE  DE MONTAJE SERVITEM,MC,BRACKET,RACEWAY, SLIDE MOUNT BRACKET, 1/2"    - "BE08221"</t>
  </si>
  <si>
    <t>MACXSO12130064</t>
  </si>
  <si>
    <t>SOPORTE A PARA SEMIMAMPARA DE 25.4 X 25.4 X 69 mm CON BARRENOS MACHUELEADOS Ø 3/8" Y Ø 3/16" PASADOS EN ALUMINIO - "ACSOSA-CU"</t>
  </si>
  <si>
    <t>MVLXSO181800A1</t>
  </si>
  <si>
    <t>SOPORTE A PISO CON BRAZO PARA TABLET DE 7" - 12"  ROTACION A 360 GRADOS, CON CAPACIDAD DE CARGA DE 1 KG. - "X2N"</t>
  </si>
  <si>
    <t>MVLXSO12140000</t>
  </si>
  <si>
    <t>SOPORTE ARAÑA 1 BRAZO MODELO HIMINI-1N   - "SA1BHIMINI1N"</t>
  </si>
  <si>
    <t>MVLXSO13150000</t>
  </si>
  <si>
    <t>SOPORTE ARAÑA 2 BRAZO MODELO HIMINI-2N   - "SA2BHIMINI2N"</t>
  </si>
  <si>
    <t>MVLXSO14160000</t>
  </si>
  <si>
    <t>SOPORTE ARAÑA 4 BRAZO MODELO HIMINI-4N   - "SA4BHIMINI4N"</t>
  </si>
  <si>
    <t>MACXSO11160064</t>
  </si>
  <si>
    <t>SOPORTE B PARA SEMIMAMPARA DE 25.4 X 25.4 X 34 mm CON 1 CAJA DE Ø 5/8" CON BARRENO MACHUELADO Ø 3/16" PASADO  EN ALUMINIO - "ACSOS-CU"</t>
  </si>
  <si>
    <t>MACXSO11200010</t>
  </si>
  <si>
    <t>SOPORTE B PARA SEMIMAMPARA DE 25.4 X 25.4 X 34 mm, CON UNA CAJA DE Ø 5/8" X 2.5 mm DE PROFUNDIDAD Y CON BARRENO MACHUELADO Ø 3/16" PASADO CON BARRENO A 21 mm DE ALTURA  EN ALUMINIO - "ACSOSS-CU"</t>
  </si>
  <si>
    <t>MACXSO11120064</t>
  </si>
  <si>
    <t>SOPORTE B PARA SEMIMAMPARA DE 25.4 X 25.4 X 59 mm CON 2 CAJAS DE Ø 5/8"  EN ALUMINIO PULIDO - "ACSOSB-CU"</t>
  </si>
  <si>
    <t>MLEXSO06040067</t>
  </si>
  <si>
    <t>SOPORTE BASE DE 55 X 100 X 100 mm  EN PLACA ESPESOR 3/16" CON PERFORACION Ø 3/8" - "IFEBPCBA-B"</t>
  </si>
  <si>
    <t>MP4XSO01020065</t>
  </si>
  <si>
    <t>SOPORTE BASE NIVELADOR DE 3760 mm  EN ALUMINIO ACABADO ANODIZADO NATURAL AI-7 NUMERO 65 - "CIV10088"</t>
  </si>
  <si>
    <t>MVLXSO260000E3</t>
  </si>
  <si>
    <t>SOPORTE BUTTON-WOOD SCREW TYPE-1 PARA CONECTAR PANELES PARALELOS TYPE-1 FABRICADO EN PLASTICO - "BUTTONFIXTYPE-1"</t>
  </si>
  <si>
    <t>ME4XSO03020065</t>
  </si>
  <si>
    <t>SOPORTE CAJA PERFIL DE 3760 mm  EN ALUMINIO ACABADO ANODIZADO NATURAL AI-7 NUMERO 65 - "CIV10094"</t>
  </si>
  <si>
    <t>MVLASC010100C2</t>
  </si>
  <si>
    <t>SOPORTE CLIP CLIP PARA MURO-VIDRIO MARCA YBJ MODELO CSOL95 CROMO BRILLANTE -- CSOMCB</t>
  </si>
  <si>
    <t>MVLASC44510018</t>
  </si>
  <si>
    <t>SOPORTE CLIP PARA SUJETAR PORTACARPETA (F4822)  EN PLASTICO - ""F4822"""</t>
  </si>
  <si>
    <t>MVLASC02020000</t>
  </si>
  <si>
    <t>SOPORTE CLIP PLASTICO SC-100 MARCA CYMISA MODELO 140.212   - "SCPSC100"</t>
  </si>
  <si>
    <t>MVLXSO200000A7</t>
  </si>
  <si>
    <t>SOPORTE CON PASA CABLE PARA FIJACION DE POSTE WISHBONE EN CUBIERTA GRIS CYMISA (180.113) -- SOWSCY180113</t>
  </si>
  <si>
    <t>MVLXSO22210000</t>
  </si>
  <si>
    <t>SOPORTE CUADRUPLE PARA ESCRITORIO CON BRAZOS FLEXIBLES, MOVIMIENTO COMPLETO, PARA MONITORES DE 13" A 27" -- SOBF13A27</t>
  </si>
  <si>
    <t>MVLXSO11130000</t>
  </si>
  <si>
    <t>SOPORTE DE BASE MODELO HI700N -- SBHI700N</t>
  </si>
  <si>
    <t>MVLXSO220000B2</t>
  </si>
  <si>
    <t>SOPORTE DE ENTREPAÑO MACHO   ACABADO NIQUEL CATALOGO CYMISA 360.122 - "SPEM360122"</t>
  </si>
  <si>
    <t>MVLASO25490000</t>
  </si>
  <si>
    <t>SOPORTE DE SUJECION DE VARILLA CON LENGÜETA MARCA HAFELE LONGITUD 609 mm No. 234.87.989   - "SOPSVL"</t>
  </si>
  <si>
    <t>MVLXSO19190000</t>
  </si>
  <si>
    <t>SOPORTE EN ANGULO PARA CRISTAL A 90° CLAVE 6321 MARCA KINETIC -- SOAKC90</t>
  </si>
  <si>
    <t>MP4XSO02030066</t>
  </si>
  <si>
    <t>SOPORTE ESPACIADOR PARA CRISTAL Ø 32 mm ALTURA 25 mm MODELO 6418 MARCA KINETIC  EN ACERO INOXIDABLE CON TORNILLO CONICO Y CASQUILLO - "EKKAINOX"</t>
  </si>
  <si>
    <t>MVLXSO08080082</t>
  </si>
  <si>
    <t>SOPORTE GANCHO PARA CARA DE 42 X 25 X 11 mm  EN LAMINA NEGRA CALIBRE 18 - "BCMDGAN"</t>
  </si>
  <si>
    <t>MLEXSO07050071</t>
  </si>
  <si>
    <t>SOPORTE GRIPPER FRONTAL A MURO No. DE PARTE 92020322GUS130 MARCA YBJ  EN ACERO INOXIDABLE - "SOGFMYBJ"</t>
  </si>
  <si>
    <t>MVLXSO000000E7</t>
  </si>
  <si>
    <t>SOPORTE KUBIC PARA ENTREPAÑO DE VIDRIO ACABADO PLATA CATALOGO CYMISA CLAVE 360.201 - "SOPKU201"</t>
  </si>
  <si>
    <t>MBAESL02060004</t>
  </si>
  <si>
    <t>SOPORTE LAMPARA FLOURESCENTE T - 5 PLASTICO --AL6W</t>
  </si>
  <si>
    <t>MVLESL02070004</t>
  </si>
  <si>
    <t>SOPORTE LAMPARA FLOURESCENTE T - 8  PLASTICO - ""BA06"""</t>
  </si>
  <si>
    <t>MOKXSO13140000</t>
  </si>
  <si>
    <t>SOPORTE LUMBAR COLOR BLANCO PARA SILLA SABRINA (204-66102-00)   - "SABRINA-SOPLUMBL"</t>
  </si>
  <si>
    <t>MOKXSO13190000</t>
  </si>
  <si>
    <t>SOPORTE LUMBAR COLOR NEGRO PARA SILLA SABRINA (204-66002-00)   - "SABRINA-SOPLUMNL"</t>
  </si>
  <si>
    <t>MVLXSO27000000</t>
  </si>
  <si>
    <t>SOPORTE LUMBAR PLASTICO PARA SILLA POPCM26    - "SOPPOP"</t>
  </si>
  <si>
    <t>MVLXSO5188A747</t>
  </si>
  <si>
    <t>SOPORTE MAQUINADO DE 202 X 130 X 70 mm ESPESOR 1/4" EN COLD ROLLED - "VOESM-PBSM"</t>
  </si>
  <si>
    <t>MLEESO56000000</t>
  </si>
  <si>
    <t>SOPORTE PARA ARNES 4 TRAC MODELO BE41955  (KIT,BRACKET,4TRAC)    - "BE41955"</t>
  </si>
  <si>
    <t>MLEPSC47H31620</t>
  </si>
  <si>
    <t>SOPORTE PARA CELULAR TERMOFORMADA DE 550 X 512 mm ESPESOR 3 mm EN ACRILICO TRASLUCIDO Z2 - "TVEXCC-VER"</t>
  </si>
  <si>
    <t>MKOXSO5406K164</t>
  </si>
  <si>
    <t>SOPORTE PARA CRISTAL DE 250 X 54 mm CON 2 BARRENIOS PASADOS Ø 5/16" Y UNO CENTRAL PASADO CON CUERDA DE Ø 3/8" EN ALUMINIO PULIDO - "KOSALRCR"</t>
  </si>
  <si>
    <t>ME4XSO5406F464</t>
  </si>
  <si>
    <t>SOPORTE PARA CRISTAL DE 250 X 54 mm CON 2 BARRENIOS PASADOS Ø 8 mm Y UNO CENTRAL CON CUERDA DE Ø 3/8" CON PROFUNDIDAD DE 10 mm EN ALUMINIO PULIDO - "E4ESOAR-CU"</t>
  </si>
  <si>
    <t>MKOXSO5406K464</t>
  </si>
  <si>
    <t>SOPORTE PARA CRISTAL DE 250 X 54 mm CON 2 BARRENOS CON CUERDA Ø 1/4" Y UNO CENTRAL PASADO DE Ø 25/64" EN ALUMINIO PULIDO - "KOSALRCRP"</t>
  </si>
  <si>
    <t>MVKXSO54A2C410</t>
  </si>
  <si>
    <t>SOPORTE PARA CRISTAL DE 30 X 80 X 65 mm CON 3 BARRENOS CON CUERDA DE Ø 1/4" EN ALUMINIO - "SOSEMAM"</t>
  </si>
  <si>
    <t>MCIXSO5410I464</t>
  </si>
  <si>
    <t>SOPORTE PARA CRISTAL Ø 38 X 64 mm CON BARRENO CENTRAL PASADO Y CUERDA DE Ø 3/8" X 3/4" EN CADA EXTREMO EN ALUMINIO PULIDO - "MSOAL54"</t>
  </si>
  <si>
    <t>MKOXSO5401F164</t>
  </si>
  <si>
    <t>SOPORTE PARA CRISTAL Ø 64 X 150 mm CON BARRENO CENTRAL Ø 3/8" X 1 1/4" EN CADA EXTREMO EN ALUMINIO PULIDO - "MSOAL150"</t>
  </si>
  <si>
    <t>MVLXSO2300Z5B5</t>
  </si>
  <si>
    <t>SOPORTE PARA ENTREPAÑO, PERNO DE Ø 5 mm X 16 mm CATALOGO HAFELE 282.43.905 EN ACERO GALVANIZADO - "SOEAG5"</t>
  </si>
  <si>
    <t>MLEXSO310000V9</t>
  </si>
  <si>
    <t>SOPORTE PARA MAMPARA ROAD   MONTAJE SOBRE CUBIERTA, PARA ESPESOR PARA VIDRIOS O PANELES DE  4 A 16 mm, CYMISA - "SOVROAD"</t>
  </si>
  <si>
    <t>MDEXSM29432610</t>
  </si>
  <si>
    <t>SOPORTE PARA MESA CORTO (STAFFA DATILO) (IMPORTADO) EN ALUMINIO -- DSOMC</t>
  </si>
  <si>
    <t>MVLXSO24220000</t>
  </si>
  <si>
    <t>SOPORTE PARA NIVELADOR DE 25 mm EN REDONDO NEGRO DE Ø 5/8" CON BARRENO CON CUERDA DE Ø 3/8" SEGUN PLANO   - "ABBAN-NI"</t>
  </si>
  <si>
    <t>MTLESO55B60000</t>
  </si>
  <si>
    <t>SOPORTE PARA PANTALLA PLANA CODIGO SSM209A MARCA ALPHA SECURITY</t>
  </si>
  <si>
    <t>MVLESO55B70000</t>
  </si>
  <si>
    <t>SOPORTE PARA PANTALLA PLANA MARCA STEREN MODELO STV-120, LCD &amp; LED DE 32"-50", CON BRAZO FLEXIBLE PARA EXPANDIR O CONTRAER, COLOR NEGRO</t>
  </si>
  <si>
    <t>MDEXSR00442610</t>
  </si>
  <si>
    <t>SOPORTE PARA RIEL  (SUPPORTO TRAVE) (IMPORTADO) EN ALUMINIO - ""DSOR"""</t>
  </si>
  <si>
    <t>MCMPTN08070089</t>
  </si>
  <si>
    <t>SOPORTE PARA RODAJA DREAM  EN PLASTICO NEGRO - "TP13"</t>
  </si>
  <si>
    <t>MACXSO10120064</t>
  </si>
  <si>
    <t>SOPORTE PARA SEMIMAMPARA CRISTAL 9 mm DE 31 X 31 X 59 mm CON CHAFLAN EN ARISTAS  EN ALUMINIO PULIDO -- ACSOB</t>
  </si>
  <si>
    <t>MACXSO1011M264</t>
  </si>
  <si>
    <t>SOPORTE PARA SEMIMAMPARA CRISTAL 9 mm DE 31 X 31 X 69 mm CON CHAFLAN EN ARISTAS PARA ESPESOR 28 mm BARRENO CON CUERDA Ø 3/8" EN ALUMINIO PULIDO -- ACSOA-CU</t>
  </si>
  <si>
    <t>MACXSO1011M364</t>
  </si>
  <si>
    <t>SOPORTE PARA SEMIMAMPARA CRISTAL 9 mm DE 31 X 31 X 69 mm CON CHAFLAN EN ARISTAS PARA ESPESOR 28 mm BARRENO EN BASE CON CUERDA INTERNA Ø 3/8" Y BARRENO LATERAL CUERDA INTERNA Ø 3/16" EN ALUMINIO PULIDO - "ACSOA1-CU"</t>
  </si>
  <si>
    <t>MACXSO24220064</t>
  </si>
  <si>
    <t>SOPORTE PARA SEMIMAMPARA DE 25.4 X 25.4" X 69 mm EN ALUMINIO PULIDO - "ACSOSAA-T"</t>
  </si>
  <si>
    <t>MACXSO25230064</t>
  </si>
  <si>
    <t>SOPORTE PARA SEMIMAMPARA DE TELA DE 25.4 X 25.4" X 34 mm EN ALUMINIO PULIDO - "ACSOA-T"</t>
  </si>
  <si>
    <t>ME4XSO04020065</t>
  </si>
  <si>
    <t>SOPORTE PERFIL BOLSA DE 3760 mm  EN ALUMINIO ACABADO ANODIZADO NATURAL AI-7 NUMERO 65 - "CIV10091"</t>
  </si>
  <si>
    <t>ME4XSO05020065</t>
  </si>
  <si>
    <t>SOPORTE PERFIL CONTRA DE 3760 mm  EN ALUMINIO ACABADO ANODIZADO NATURAL AI-7 NUMERO 65 - "CIV10092"</t>
  </si>
  <si>
    <t>MOKXSO14150000</t>
  </si>
  <si>
    <t>SOPORTE PORTASACO COLOR BLANCO PARA SILLA SABRINA (204-66103-00)   - "SABRINA-SOPPSBL"</t>
  </si>
  <si>
    <t>MOKXSO14200000</t>
  </si>
  <si>
    <t>SOPORTE PORTASACO COLOR NEGRO PARA SILLA SABRINA (204-66003-00)   - "SABRINA-SOPPSNL"</t>
  </si>
  <si>
    <t>MLEXSO30000000</t>
  </si>
  <si>
    <t>SOPORTE Y TAPA P/CONTA UNIVERSAL TEK BCO CODIGO TH-559510001    - "SOPTEKUNI"</t>
  </si>
  <si>
    <t>MIMCSDAU010100</t>
  </si>
  <si>
    <t>SORDERA AUDITIVA MODELO FAR 200-H CON ADAPTACION PARA CASCO MARCA 3M  -- SOAFAR2000 --</t>
  </si>
  <si>
    <t>MIMCSPFO040004</t>
  </si>
  <si>
    <t>SPIDER PARA FIBRA OPTICA DE 6 HILOS OPTRONICS  No. PARTE BUFFER -- SPFO6H --</t>
  </si>
  <si>
    <t>MIMCSPLB010001</t>
  </si>
  <si>
    <t>SPRING LIFTER B 2 1/4"  CODIGO 3570 -- SPLFB214 --</t>
  </si>
  <si>
    <t>MLEECA30630000</t>
  </si>
  <si>
    <t>START  2 PUERTOS ELECTRICOS, 1 PUERTO USB DOBLE DE CARGA TIPO A, 1 PUERTO ABIERTO, MONTAJE A LA SUPERFICIE BESM-STRT-2-2-EM-BK-U1-72LR EDGE MOUNT NEGRO, 72 " DE CABLE   - "BESMSTRT22EMBKU172LR"</t>
  </si>
  <si>
    <t>MIIPSJAR010001</t>
  </si>
  <si>
    <t>SUJETADOR DE ACCION RAPIDA CAPACIDAD 227 Kg  No. 2000064  MODELO GH-304-CM -- SAR64227 --</t>
  </si>
  <si>
    <t>MIIPSJAR020002</t>
  </si>
  <si>
    <t>SUJETADOR DE ACCION RAPIDA CAPACIDAD 227 Kg DE OPRESION No. 2000033 -- SAR33227 --</t>
  </si>
  <si>
    <t>MTLESU61C50042</t>
  </si>
  <si>
    <t>SUJETADOR PARA PARED CODIGO SSM184A MARCA ALPHA SECURITY  (MONTURA PARA PARED 4C)</t>
  </si>
  <si>
    <t>MIQUACUE000100</t>
  </si>
  <si>
    <t>SUPER ACEITE UNIVERSAL PARA ENGRANES DE EXTREMA PRESION  SAE 90 CODIGO M690 - E90 -- SACEP90 --</t>
  </si>
  <si>
    <t>MVLMSS00281121</t>
  </si>
  <si>
    <t>SUPERFICIE SOLIDA  DE 2440 X 1220 mm ESPESOR 6 mm EN COLOR DESIGNER WHITE D354-SL 100% ACRILICO (RALPH WILSON)</t>
  </si>
  <si>
    <t>MVLMSS00271119</t>
  </si>
  <si>
    <t>SUPERFICIE SOLIDA  DE 2440 X 760 mm ESPESOR 6 mm EN COLOR ARCTIC WHITE S06 (LG HI-MACS)</t>
  </si>
  <si>
    <t>MVLMSS00271163</t>
  </si>
  <si>
    <t>SUPERFICIE SOLIDA  DE 2440 X 760 mm ESPESOR 6 mm EN COLOR GLACIER WHITE - "SS24766GW"</t>
  </si>
  <si>
    <t>MLEMSS00230419</t>
  </si>
  <si>
    <t>SUPERFICIE SOLIDA  DE 3660 X 760 mm ESPESOR 12 mm EN COLOR ARCTIC WHITE S06 (LG HI-MACS)</t>
  </si>
  <si>
    <t>MLEMSS00230414</t>
  </si>
  <si>
    <t>SUPERFICIE SOLIDA  DE 3660 X 760 mm ESPESOR 12 mm EN COLOR AZUL TELCEL (RALPH WILSON)</t>
  </si>
  <si>
    <t>MVLMSS00230460</t>
  </si>
  <si>
    <t>SUPERFICIE SOLIDA  DE 3660 X 760 mm ESPESOR 12 mm EN COLOR BLACK PEARL G 10 -- SS12BPG10</t>
  </si>
  <si>
    <t>MVLMSS002304P3</t>
  </si>
  <si>
    <t>SUPERFICIE SOLIDA  DE 3660 X 760 mm ESPESOR 12 mm EN COLOR CARBON CONCRET CORIAN - "SS12CCC"</t>
  </si>
  <si>
    <t>MVLMSS00230421</t>
  </si>
  <si>
    <t>SUPERFICIE SOLIDA  DE 3660 X 760 mm ESPESOR 12 mm EN COLOR DESIGNER WHITE D354-SL 100% ACRILICO (RALPH WILSON)</t>
  </si>
  <si>
    <t>MBAMSS00230463</t>
  </si>
  <si>
    <t>SUPERFICIE SOLIDA  DE 3660 X 760 mm ESPESOR 12 mm EN COLOR GLACIER WHITE - "SS12GW"</t>
  </si>
  <si>
    <t>MVLMSS00230446</t>
  </si>
  <si>
    <t>SUPERFICIE SOLIDA  DE 3660 X 760 mm ESPESOR 12 mm EN COLOR SAIL WHITE 108 (GURZA) FORMICA - "SS121215SWF"</t>
  </si>
  <si>
    <t>MVLMSS002304D4</t>
  </si>
  <si>
    <t>SUPERFICIE SOLIDA  DE 3660 X 760 mm ESPESOR 12 mm EN COLOR WHITE F1-8016 (RALPH WILSON) - "SS12WRW"</t>
  </si>
  <si>
    <t>MVLMSS00230474</t>
  </si>
  <si>
    <t>SUPERFICIE SOLIDA  DE 3660 X 760 mm ESPESOR 12 mm F17810 MALT - "SS12FMALT"</t>
  </si>
  <si>
    <t>MVLMSS000304C3</t>
  </si>
  <si>
    <t>SUPERFICIE SOLIDA  DE 3660 X 910 mm ESPESOR 12 mm  EN COLOR KOREAN WHITE K-006 (LG HI-MACS) - "SS12KWK006"</t>
  </si>
  <si>
    <t>MVLMSS000404O8</t>
  </si>
  <si>
    <t>SUPERFICIE SOLIDA  DE 3680 X 760 mm ESPESOR 12 mm EN COLOR DARK GREY 6906 (KRION) - "SS37DG69"</t>
  </si>
  <si>
    <t>MVLMSS000504Q1</t>
  </si>
  <si>
    <t>SUPERFICIE SOLIDA  DE 760 X 3680 mm ESPESOR 12 mm EN COLOR ARMADILLO (GT 909) LG HI-MACS - "SS12ARGT909"</t>
  </si>
  <si>
    <t>MVLMSS00010454</t>
  </si>
  <si>
    <t>SUPERFICIE SOLIDA  HOJA DE 2440 X 1220 mm ESPESOR 12 mm DESIGNER WHITE (D354-SL) RALPH WILSON -- SS1248SWDS3545L</t>
  </si>
  <si>
    <t>MLEMSS000104R4</t>
  </si>
  <si>
    <t>SUPERFICIE SOLIDA  HOJA DE 2440 X 1220 mm ESPESOR 12 mm NOVANITE NV-101 MARFIL - "SS12NV101MAR"</t>
  </si>
  <si>
    <t>MVLMSS000104O0</t>
  </si>
  <si>
    <t>SUPERFICIE SOLIDA  HOJA DE 2440 X 1220 mm ESPESOR 12 mm NOVANITE NV-207 COBALTO - "SS12NV207C"</t>
  </si>
  <si>
    <t>MLEMSS000111R4</t>
  </si>
  <si>
    <t>SUPERFICIE SOLIDA  HOJA DE 2440 X 1220 mm ESPESOR 6 mm NOVANITE NV-101 MARFIL - "SS6NV101MAR"</t>
  </si>
  <si>
    <t>MVLMSS000111O0</t>
  </si>
  <si>
    <t>SUPERFICIE SOLIDA  HOJA DE 2440 X 1220 mm ESPESOR 6 mm NOVANITE NV-207 COBALTO - "SS06NV207C"</t>
  </si>
  <si>
    <t>MVLMSS00020439</t>
  </si>
  <si>
    <t>SUPERFICIE SOLIDA  HOJA DE 2440 X 765 mm ESPESOR 12 mm EN GRIS PERLA NV-108 PLASTIGLAS - "SS0678GPPG"</t>
  </si>
  <si>
    <t>MVLMSS21230423</t>
  </si>
  <si>
    <t>SUPERFICIE SOLIDA ACRILICA DE 3660 X 760 mm ESPESOR 12 mm EN COLOR METEOR GT915 (LG HI-MACS)</t>
  </si>
  <si>
    <t>MVLMSS22230469</t>
  </si>
  <si>
    <t>SUPERFICIE SOLIDA CORIAN DE 3660 X 760 mm ESPESOR 12 mm EN COLOR SILVER GREY DE DUPONT - "SS12SG"</t>
  </si>
  <si>
    <t>MLEMSS00230417</t>
  </si>
  <si>
    <t>SUPERFICIE SOLIDA DE 3660 X 760 mm ESPESOR 12 mm EN COLOR ARCTIC GRANITE G34 (LG HI-MACS)</t>
  </si>
  <si>
    <t>MVLMSS00010439</t>
  </si>
  <si>
    <t>SUPERFICIE SOLIDA HOJA DE 2440 X 1220 mm ESPESOR 12 mm EN GRIS PERLA NV-108 PLASTIGLAS -- SS1248GPPG</t>
  </si>
  <si>
    <t>MVLEBO000000E0</t>
  </si>
  <si>
    <t>SWITCH DE PUSH CON BOTON REDONDO DE ACERO INOXIDABLE E ILUMINACIÓN COLOR AZUL, 2 POLOS, 2 TIROS, 5A/250V AC, CODIGO HBGQ25 - "BOTLEDMEINT"</t>
  </si>
  <si>
    <t>MIMCTBLI010000</t>
  </si>
  <si>
    <t>TABICON LIGERO DE 40.0 X 20.0 cm   -- GI11263 --</t>
  </si>
  <si>
    <t>MIMCTR48010000</t>
  </si>
  <si>
    <t>TABLAROCA HOJA DE 4' X 8' ESPESOR 1/2"   -- TRC4812 --</t>
  </si>
  <si>
    <t>MIMCTBDP010100</t>
  </si>
  <si>
    <t>TABLERO DE DISTRIBUCION DE SOBREPONER A PARED CON SECCION PARA BUS PRINCIPAL DE 600 AMPER CON INTERRUPTOR DE 3PX500A  -- TADP600IN3P --</t>
  </si>
  <si>
    <t>MVLMTB01013083</t>
  </si>
  <si>
    <t>TABLERO DE RESINA FENOLICA DE 1220 X 2440 mm  ESPESOR 1/4" CON UNA TRASCARA COLOR NEGRO, CON LAMINADO PLASTICO -- TARF1N1/4</t>
  </si>
  <si>
    <t>MVLMTB01012983</t>
  </si>
  <si>
    <t>TABLERO DE RESINA FENOLICA DE 1220 X 2440 mm ESPESOR 4 mm CON UNA TRASCARA COLOR NEGRO, CON LAMINADO PLASTICO -- TARF1N4</t>
  </si>
  <si>
    <t>MVLMTB010111A3</t>
  </si>
  <si>
    <t>TABLERO DE RESINA FENOLICA DE 1220 X 2440 mm ESPESOR 6 mm CON LAMINADO PLASTICO AMBAS CARAS - "" TARF2C6 ""</t>
  </si>
  <si>
    <t>MVLMTB010103A3</t>
  </si>
  <si>
    <t>TABLERO DE RESINA FENOLICA DE 1220 X 2440 mm ESPESOR 9 mm CON LAMINADO PLASTICO AMBAS CARAS - "TARF2C9"</t>
  </si>
  <si>
    <t>MLEMTF15281800</t>
  </si>
  <si>
    <t>TABLERO FLEXIBLE DE CEIBA HOJA 4' X 8' ESPESOR 5 mm</t>
  </si>
  <si>
    <t>MVLMTF16020500</t>
  </si>
  <si>
    <t>TABLERO FLEXIBLE DECORFLEX, HORIZONTAL POPLAR DE 1220 X 2440 mm  ESPESOR 16 mm -- TAFLHP12202440</t>
  </si>
  <si>
    <t>MVLMTB02020000</t>
  </si>
  <si>
    <t>TABLERO HONEY COMB 48" X 96" X 1/2" X 5/8" 160 G   - "TAHC160"</t>
  </si>
  <si>
    <t>MLEETS00070000</t>
  </si>
  <si>
    <t>TABLET STAND  (ITEM No. X7)   - "TAST"</t>
  </si>
  <si>
    <t>MIMCTLRF010001</t>
  </si>
  <si>
    <t>TABLETA REFLECTIVA PARA TACOMETRO (36 CALCOMANIAS)  CLAVE 62-01-01 -- TBRF3662 --</t>
  </si>
  <si>
    <t>MVLMTN010206Ñ8</t>
  </si>
  <si>
    <t>TABLON DE MADERA DE PINO DE PRIMERA DE 2200 X 300 mm ESPESOR 19 mm CEPILLADO - "TMP223C"</t>
  </si>
  <si>
    <t>MIMCTLAT120718</t>
  </si>
  <si>
    <t>TALADRO ATORNILLADOR A 1800 RPM CON SALIDA DE 1/4" MARCA MR AIRON  MODELO A7AT=2 -- TAAT12AIR --</t>
  </si>
  <si>
    <t>MIIPTLAA010107</t>
  </si>
  <si>
    <t>TALADRO ATORNILLADOR ANGULAR CON 5 AJUSTES Ø 3/8" MARCA BOSCH MODELO GWI 10.8 V-LI CON 2 BATERIAS DE 1.3 Ah CODIGO 0601 360 UG1 -- GI16199 --</t>
  </si>
  <si>
    <t>MIIPTLAT010106</t>
  </si>
  <si>
    <t>TALADRO ATORNILLADOR DE Ø 1/4" MARCA BOSCH MOD. GRS 10, 8-Li, No PARTE 0 601 992 9G0, MARCA BOSCH. TORQUE DE 30 Nm -- TAGRS14 --</t>
  </si>
  <si>
    <t>MIIPTLAT010105</t>
  </si>
  <si>
    <t>TALADRO ATORNILLADOR DE Ø 3/8" MARCA BOSCH MODELO GRS 10, 8-2 Li, No PARTE 0 601 868 1G0, MARCA BOSCH. TORQUE DE 45 Nm -- TAGRS10 --</t>
  </si>
  <si>
    <t>MIIPTLAT010101</t>
  </si>
  <si>
    <t>TALADRO ATORNILLADOR DE Ø 3/8" MARCA BOSCH MODELO GRS 18-2, No PARTE 0 601 918 3G0, TORQUE DE 45 Nm -- GI16113 --</t>
  </si>
  <si>
    <t>MIIPTLAI000303</t>
  </si>
  <si>
    <t>TALADRO ATORNILLADOR INALAMBRICO DE Ø 1/2" MARCA DEWALT MODELO DCD 780C2 -- TAINCD7 --</t>
  </si>
  <si>
    <t>MIIPTLAI020108</t>
  </si>
  <si>
    <t>TALADRO ATORNILLADOR INALAMBRICO Ø 1/2" MARCA BOSCH MODELO GRS 14.4 No DE PARTE 0 601 918 660 -- TAIN12BO144 --</t>
  </si>
  <si>
    <t>MIMCTLAT090120</t>
  </si>
  <si>
    <t>TALADRO ATORNILLADOR Ø 3/8" MARCA BOSCH MODELO GSR 9.6-2 No.PARTE 0 601 918 LG0 -- TAGR96T25 --</t>
  </si>
  <si>
    <t>MIMCTLAT090112</t>
  </si>
  <si>
    <t>TALADRO ATORNILLADOR Ø 3/8" MARCA BOSCH MODELO GSR14 2V5DO060 1948 060 -- GI16500 --</t>
  </si>
  <si>
    <t>MIMCTLAP090111</t>
  </si>
  <si>
    <t>TALADRO ATORNILLADOR PROFESIONAL Ø 3/8" MARCA BOSCH MODELO GSR 24 VE-2 -- TAAT3824V --</t>
  </si>
  <si>
    <t>MIMCTLEV000000</t>
  </si>
  <si>
    <t>TALADRO ELECTRICO DE VELOCIDAD VARIABLE Y REVERSIBLE    -- GI11488 --</t>
  </si>
  <si>
    <t>MIMCTLIN000613</t>
  </si>
  <si>
    <t>TALADRO INALAMBRICO  MARCA MILWUAKEE MODELO 0616-24 -- GI10033 --</t>
  </si>
  <si>
    <t>MIMCTLIR060410</t>
  </si>
  <si>
    <t>TALADRO INALAMBRICO ATORNILLADOR Y ROTOMARTILLO DE 14.4 VOLT CON 2 VELOCIDADES, PILA Y CARGADOR MARCA MAKITA MODELO 8280D -- GI15730 --</t>
  </si>
  <si>
    <t>MIMCTLID000114</t>
  </si>
  <si>
    <t>TALADRO INDUSTRIAL  MARCA BOSCH MODELO 1135-677 CODIGO 028600010 -- GI13793 --</t>
  </si>
  <si>
    <t>MIMCTLVV110517</t>
  </si>
  <si>
    <t>TALADRO NEUMATICO VELOCIDAD VARIABLE Y REVERSIBLE A 4200 RPM MARCA CHICAGO PNEUMATIC MODELO CP789R -- TAVVNPCP789R --</t>
  </si>
  <si>
    <t>MIMCTLVV070500</t>
  </si>
  <si>
    <t>TALADRO NEUMATICO VELOCIDAD VARIABLE Y REVERSIBLE DE Ø 1/16" A 3/8" 2600 RPM MARCA CHICAGO PNEUMATIC  -- GI10696 --</t>
  </si>
  <si>
    <t>MIMCTLRR100000</t>
  </si>
  <si>
    <t>TALADRO RECTO REVERSIBLE CON TORQUE CONTROLADO Ø 3/8" 1800 RPM   -- GI10372 --</t>
  </si>
  <si>
    <t>MIIPTLRA000119</t>
  </si>
  <si>
    <t>TALADRO ROTOMARTILLO - ATORNILLADOR  MARCA BOSCH MODELO GSB 18VE-2-LI CODIGO 0601 862 3G0 -- TARAGBS182LI --</t>
  </si>
  <si>
    <t>MIIPTLRO000109</t>
  </si>
  <si>
    <t>TALADRO ROTOMARTILLO  MARCA BOSCH MODELO GSB 20-2RE CODIGO 0 601 19B 4A2 -- TARGBS20H --</t>
  </si>
  <si>
    <t>MIMCTLRO080100</t>
  </si>
  <si>
    <t>TALADRO ROTOMARTILLO Ø 1/2" 127 VOLT MARCA BOSCH  -- GI13030 --</t>
  </si>
  <si>
    <t>MIMCTLRO050115</t>
  </si>
  <si>
    <t>TALADRO ROTOMARTILLO Ø 3/8" 127 VOLT ~ 5.6 AMPER MARCA BOSCH MODELO GBH25 CODIGO 0611226017 -- TARGB38908 --</t>
  </si>
  <si>
    <t>MIIPTA00002512</t>
  </si>
  <si>
    <t>MIMCTBTA010000</t>
  </si>
  <si>
    <t>TAMBO CON TAPA Y ARO CAPACIDAD 200 LITROS   -- TBTA200 --</t>
  </si>
  <si>
    <t>MIMCTBST010000</t>
  </si>
  <si>
    <t>TAMBO METALICO SIN TAPA CAPACIDAD 200 LITROS   -- TBST200 --</t>
  </si>
  <si>
    <t>MIMCTB2T010000</t>
  </si>
  <si>
    <t>TAMBO SELLADO CON 2 TAPONES CAPACIDAD 200 LITROS   -- TBS2T200 --</t>
  </si>
  <si>
    <t>MVLXTD0100DD00</t>
  </si>
  <si>
    <t>TANDEM EN CAJA  CON 3 PLAZAS CON RESPALDO Y ASIENTO EN POLIPROPILENO COLOR BLANCO, PATAS CROMADAS  - "RE-573EM"</t>
  </si>
  <si>
    <t>MVLXTD01009Ñ00</t>
  </si>
  <si>
    <t>TANDEM EN CAJA  DE 3 PLAZAS CON BRAZOS MODELO CONCERTO ESTRUCTURA NEGRA, BRAZOS COLOR NEGRO,  PATAS CROMADAS, TAPA NEGRA, RESPALDO EN POLIPROPILENO Y ASIENTO TAPIZADO EN TELA   - "CONCERTO3BENPCRATRPEM"</t>
  </si>
  <si>
    <t>J288L3539</t>
  </si>
  <si>
    <t xml:space="preserve">ASIENTO TEDESA REYNA CIRUELA RESPALDO NEGRO KY </t>
  </si>
  <si>
    <t>J3554L3539</t>
  </si>
  <si>
    <t xml:space="preserve">ASIENTO TEDESA REYNA CIRUELA CON RETARDANTE AL FUEGO Y REPELENTE A LAS MANCHAS RESPALDO NEGRO KY </t>
  </si>
  <si>
    <t>MCMXBA12825L00</t>
  </si>
  <si>
    <t>TANDEM EN CAJA CON 2 PLAZAS RESPALDO Y ASIENTO EN POLIPROPILENO AZUL, ESTRUCTURA COLOR CROMO, OHR-2700  - "ESP-OHR-270EM"</t>
  </si>
  <si>
    <t>MLEXTD010200S2</t>
  </si>
  <si>
    <t>TANDEM EN CAJA MODELO 3-PLACON  CON RESPALDO Y ASIENTO; EN POLIPROPILENO GRIS, CON ESTRUCTURA METALICA EN COLOR NEGRO, CON PATAS METALICAS - "3-PLACONEM"</t>
  </si>
  <si>
    <t>MVLXTD01019Y00</t>
  </si>
  <si>
    <t>TANDEM EN CAJA MODELO OHR-347-2P CON 2 PLAZAS CON BRAZOS ESTRUCTURA NEGRA  BRAZOS COLOR NEGRO,  PATAS CROMADAS, TAPA NEGRA, RESPALDO EN POLIPROPILENO Y ASIENTO TAPIZADO EN TELA COLOR CIRUELA CON RETARDANTE Y REPELENTE  - "OHR3472PEM"</t>
  </si>
  <si>
    <t>ME4XTA00020065</t>
  </si>
  <si>
    <t>TAPA  DE 3660 mm  EN ALUMINIO ACABADO ANODIZADO NATURAL AI-7 NUMERO 65 -- CIV10093</t>
  </si>
  <si>
    <t>MLEPTA00179280</t>
  </si>
  <si>
    <t>TAPA  Ø 60 X 10 mm CON REDONDEO PERIMETRAL DE RADIO 5 mm CON BARRENO CENTRAL Ø 10 mm Y CAJA DE Ø 20 X 5 mm EN NYLAMID - "TPF10"</t>
  </si>
  <si>
    <t>MCIXTA0101F368</t>
  </si>
  <si>
    <t>MLEPTA17000089</t>
  </si>
  <si>
    <t>TAPA CUBRE-SOLDADURA   PARA BASE CROMADA - "TACSBCR"</t>
  </si>
  <si>
    <t>MCMPTA17210009</t>
  </si>
  <si>
    <t>TAPA CUBRE-SOLDADURA MODELO STEP  COLOR BLANCO - "STEP18W"</t>
  </si>
  <si>
    <t>MCMPTA17210079</t>
  </si>
  <si>
    <t>TAPA CUBRE-SOLDADURA MODELO STEP (EN JUEGO DE 4 PIEZAS)  COLOR NEGRO - "STEP18"</t>
  </si>
  <si>
    <t>MCMPTA17210090</t>
  </si>
  <si>
    <t>TAPA CUBRE-SOLDADURA MODELO STEP (EN JUEGO DE 4 PIEZAS) COLOR GRIS - "STEP18G"</t>
  </si>
  <si>
    <t>MLEPTA23000000</t>
  </si>
  <si>
    <t>TAPA CUBRE-SOLDADURA PARA BANCA (NEGRO)    - "TC08"</t>
  </si>
  <si>
    <t>MCMPTA19210090</t>
  </si>
  <si>
    <t>TAPA CUBRE-SOLDADURA PARA BRAZO MODELO STEP  COLOR GRIS - "STEP60G"</t>
  </si>
  <si>
    <t>MCMPTA19210079</t>
  </si>
  <si>
    <t>TAPA CUBRE-SOLDADURA PARA BRAZO MODELO STEP  COLOR NEGRO - "STEP60"</t>
  </si>
  <si>
    <t>MIMCTPCD010000</t>
  </si>
  <si>
    <t>TAPA DE CARTON DOBLE CORRUGADO DE 57.0 X 35.0 X 5.0 cm   -- TPCDC57355 --</t>
  </si>
  <si>
    <t>MIMCTPCD020000</t>
  </si>
  <si>
    <t>TAPA DE CARTON DOBLE CORRUGADO DE 58.0 X 41.0 X 5.0 cm   -- TPCDC58415 --</t>
  </si>
  <si>
    <t>MVLPTA572400A5</t>
  </si>
  <si>
    <t>TAPA DECORATIVA DE Ø 13 mm  INSERTABLE  PARA PIJA PHILLIPS COLOR BLANCO - "TADECB13"</t>
  </si>
  <si>
    <t>MVLPTA572400A3</t>
  </si>
  <si>
    <t>TAPA DECORATIVA DE Ø 13 mm  INSERTABLE  PARA PIJA PHILLIPS COLOR CAFE MADERA - "TADEC13"</t>
  </si>
  <si>
    <t>MLEPTA572400H1</t>
  </si>
  <si>
    <t>TAPA DECORATIVA DE Ø 13 mm  INSERTABLE PARA PIJA PHILLIPS COLOR GRIS - "TADECG13"</t>
  </si>
  <si>
    <t>MVLPTA57E15541</t>
  </si>
  <si>
    <t>TAPA DECORATIVA Ø 17 mm (PARA GROSOR DE MADERA DE 16 A 29 mm) HAFELE 262.24.055 EN PLASTICO COLOR PINO --TADE17</t>
  </si>
  <si>
    <t>MVLPTA57E15501</t>
  </si>
  <si>
    <t>TAPA DECORATIVA Ø 17 mm PLASTICO - "TADEC17"</t>
  </si>
  <si>
    <t>MP4XTA18125568</t>
  </si>
  <si>
    <t>TAPA ESQUINA INFERIOR DE 90 X 90 X 75 mm CON REDONDEO DE RADIO 3 mm EN ARISTAS CON POSTES PARA SUJECION EN ALUMINIO ALEACION 6063 COLOR GRIS - "P4REIN-SO"</t>
  </si>
  <si>
    <t>MVLXTA070000D0</t>
  </si>
  <si>
    <t>TAPA FINAL DE PLASTICO, COLOR PLATA; 2 pz HAFELE CLAVE: 833.72.852 - "TAPLA852"</t>
  </si>
  <si>
    <t>MLEPTA28000000</t>
  </si>
  <si>
    <t>TAPA FINAL P/CANALETA TK 100 BCO CODIGO TH-559102001    - "TAPTK100B"</t>
  </si>
  <si>
    <t>MAMXTA01010061</t>
  </si>
  <si>
    <t>TAPA FRONTAL PARA RIEL DE 1000 mm  EN ACABADO BEIGE - ""</t>
  </si>
  <si>
    <t>MLEPTA14190000</t>
  </si>
  <si>
    <t>TAPA GANCHO PLASTICO SA X 136 (COLOR NEGRO) -- GANPL136</t>
  </si>
  <si>
    <t>MVLXTA04030010</t>
  </si>
  <si>
    <t>TAPA MAMELON, CON 4 PERFORACIONES DE 1/4-20 Y DOS PERFORACIONES DE 1/4-20 CON CAJA DE 9/32" DE 101.6 X 30 mm  EN ALUMINIO - "TAMAME430"</t>
  </si>
  <si>
    <t>MVLPTA05000301</t>
  </si>
  <si>
    <t>TAPA PANTUNFLA  PARA BASES PLASTICO - ""PAPL"""</t>
  </si>
  <si>
    <t>MIMCTP2C000000</t>
  </si>
  <si>
    <t>TAPA PARA 2 CONTACTOS POLARIZADOS    -- TP2CP --</t>
  </si>
  <si>
    <t>MVLMTA01010085</t>
  </si>
  <si>
    <t>TAPA PARA ACCESSORY WALL DE 1000 X 150 X 18 mm  EN LACA COLOR ORANGE - "AT&amp;TAWP-TMB"</t>
  </si>
  <si>
    <t>MVLXTA050000B6</t>
  </si>
  <si>
    <t>TAPA PARA CAZOLETA CLIP TOP   COLOR NEGRO CODIGO 84.4120B, CATALOGO CYMISA - "BICLTOP-TAP"</t>
  </si>
  <si>
    <t>MLEXTA0604G910</t>
  </si>
  <si>
    <t>TAPA PARA CHAPETON Ø 100 X 6 mm CON REDONDEO PERIMETRAL DE RADIO 2 mm CON CUERDA DE Ø 3/8" LONGITUD 33 mm EN ALUMINIO -- TCHA</t>
  </si>
  <si>
    <t>MLEPTA260000H3</t>
  </si>
  <si>
    <t>TAPA PARA CONTACTO   DUPLEX COLOR NARANJA - "TACODUNA"</t>
  </si>
  <si>
    <t>MLEPTA26000009</t>
  </si>
  <si>
    <t>TAPA PARA CONTACTO COLOR BLANCO - "TAPBL"</t>
  </si>
  <si>
    <t>MVLPTA260000B1</t>
  </si>
  <si>
    <t>TAPA PARA CONTACTO ELECTRICO GFCI, COLOR NEGRO -- TAPGFCIN</t>
  </si>
  <si>
    <t>MLNXTA25190095</t>
  </si>
  <si>
    <t>TAPA PARA DUCTO DE 50 X 50 X 7 mm CON CHAFLAN PERIMETRAL DE 2 mm  EN ALUMINIO NATURAL SATINADO - "LUTAD"</t>
  </si>
  <si>
    <t>MGEPTA25002000</t>
  </si>
  <si>
    <t>TAPA PARA GROMET  [VON00129]  - ""GNTGR"""</t>
  </si>
  <si>
    <t>MVLMTA020231A9</t>
  </si>
  <si>
    <t>TAPA PARA MUEBLE PYLON DE 400 X 400 X 190 mm EN CAJA CON PERFORACION AL CENTRO DE 1" EN VIROC -- TAVIROC</t>
  </si>
  <si>
    <t>MCMPTA20230088</t>
  </si>
  <si>
    <t>TAPA PARA PATA REDONDA Ø22 mm DREAM EN PLASTICO NEGRO -- TP10</t>
  </si>
  <si>
    <t>MDEATP36000011</t>
  </si>
  <si>
    <t>TAPA PARA PATA TIPO CUADRADA (TAPPI QUADRATTI)   EN ALUMINIO - ""DTACP"".</t>
  </si>
  <si>
    <t>MDEATP37000011</t>
  </si>
  <si>
    <t>TAPA PARA PATA TIPO LATERAL (COPERCHIO GUINTO)   EN ALUMINIO - ""DTALP"".</t>
  </si>
  <si>
    <t>MDEATP40000013</t>
  </si>
  <si>
    <t>TAPA PARA PATA TIPO TRIANGULAR   EN  ACERO - ""DENTTRI"""</t>
  </si>
  <si>
    <t>MDEATP38000013</t>
  </si>
  <si>
    <t>TAPA PARA PATA TIPO TRIANGULAR DOBLE (TRAPECIO)   EN  ACERO - ""DENTRD"".</t>
  </si>
  <si>
    <t>MDEATP39470013</t>
  </si>
  <si>
    <t>TAPA PARA PATA TIPO TRIANGULAR PARA SOPORTE DE 121.6 X 121.8 mm  EN  ACERO - ""DENTTPS""."</t>
  </si>
  <si>
    <t>MERPTA02000001</t>
  </si>
  <si>
    <t>TAPA PARA POSTE   PLASTICO - ""TAP"""</t>
  </si>
  <si>
    <t>MLEPTA02010101</t>
  </si>
  <si>
    <t>TAPA PARA POSTE 80 mm TIPO SELEKTA PLASTICO - ""CJSTP8"""</t>
  </si>
  <si>
    <t>ME4XTA1408F368</t>
  </si>
  <si>
    <t>TAPA PARA POSTE ESCUADRA ESPECIAL BOMBARDIER DE 80 X 80 X 8 mm CON CHAFLAN DE 1 mm CON POSTES PARA SUJECION EN ALUMINIO ALEACION 6063 COLOR GRIS - "E4TAPAESCUADRA"</t>
  </si>
  <si>
    <t>MSEPTA02000001</t>
  </si>
  <si>
    <t>TAPA PARA POSTE PLASTICO -- STP</t>
  </si>
  <si>
    <t>ME4XTA1509F368</t>
  </si>
  <si>
    <t>TAPA PARA POSTE TRIPLE ESPECIAL BOMBARDIER DE 80 X 72 X 8 mm CON CHAFLAN DE 1 mm CON POSTES PARA SUJECION EN ALUMINIO ALEACION 6063 COLOR GRIS - "E4TAPATRIPLE"</t>
  </si>
  <si>
    <t>ME4XTA1307F368</t>
  </si>
  <si>
    <t>TAPA PARA POSTE UNIVERSAL ESPECIAL BOMBARDIER DE 70 X 70 X 8 mm CON CHAFLAN DE 1 mm CON POSTES PARA SUJECION EN ALUMINIO ALEACION 6063 COLOR GRIS - "E4TAPACRUZ"</t>
  </si>
  <si>
    <t>MSEPTA03000001</t>
  </si>
  <si>
    <t>TAPA PARA REMATE   PLASTICO - ""STR"""</t>
  </si>
  <si>
    <t>MERPTA03000001</t>
  </si>
  <si>
    <t>TAPA PARA REMATE   PLASTICO -- REP</t>
  </si>
  <si>
    <t>MLEPTA03010101</t>
  </si>
  <si>
    <t>TAPA PARA REMATE 80 mm TIPO SELEKTA PLASTICO - ""CJSTR8"""</t>
  </si>
  <si>
    <t>MDEATR40690011</t>
  </si>
  <si>
    <t>TAPA PARA RIEL TIPO TRIANGULAR (TAPPO LATERALE)  EN ALUMINIO - ""DTATR"""</t>
  </si>
  <si>
    <t>MVLPTA24000000</t>
  </si>
  <si>
    <t>TAPA PATIN DREAM/STEP     - "TP11"</t>
  </si>
  <si>
    <t>MLEATLD9I4A428</t>
  </si>
  <si>
    <t>TAPA PERILLA MAQUINADA DE Ø 5/8" X 1" EN UN EXTREMO CON 2 REBAJES DE 3/16" X 1/4" Y EN EL OTRO UNA PERFORACION INTERNA DE Ø 3/8" X 5/8" EN ALUMINIO PULIDO</t>
  </si>
  <si>
    <t>MGEATP00003000</t>
  </si>
  <si>
    <t>TAPA POSTE 4 VIAS [VON00003] -- GNTP</t>
  </si>
  <si>
    <t>MCMPTA21210092</t>
  </si>
  <si>
    <t>TAPA PROTECTORA MODELO STEP  TRANSPARENTE - "TP15"</t>
  </si>
  <si>
    <t>MVLPTA40762701</t>
  </si>
  <si>
    <t>TAPA RECTANGULAR ELECTRICA 82 X 55 mm COLOR GRIS 590 PLASTICO - "TPRE8255G5"</t>
  </si>
  <si>
    <t>MVLPTA40760501</t>
  </si>
  <si>
    <t>TAPA RECTANGULAR ELECTRICA 82 X 55 mm COLOR NEGRO PLASTICO - "TPRE8255"</t>
  </si>
  <si>
    <t>ME4XTA1003F368</t>
  </si>
  <si>
    <t>TAPA REMATE CONECTOR RECTO DE 67 X 67 X 8 mm CON CHAFLAN DE 1 mm CON POSTES PARA SUJECION EN ALUMINIO ALEACION 6063 COLOR GRIS - "E4TPTR"</t>
  </si>
  <si>
    <t>MVLPTA07080001</t>
  </si>
  <si>
    <t>TAPA REMATE CUADRADO 1 1/2"" X 1 1/2""  PLASTICO - ""TARC112"""</t>
  </si>
  <si>
    <t>MVLPTA07030001</t>
  </si>
  <si>
    <t>TAPA REMATE CUADRADO 1"" X 1""  PLASTICO - ""RC1PL"""</t>
  </si>
  <si>
    <t>MVLPTA07090701</t>
  </si>
  <si>
    <t>TAPA REMATE CUADRADO 2"" X 2"" PARA TUBULAR CALIBRE 16 PLASTICO - ""TARC2"""</t>
  </si>
  <si>
    <t>ME4XTA2602F368</t>
  </si>
  <si>
    <t>TAPA REMATE DE 67 X 13 X 13 mm CON CHAFLAN DE 1 mm CON POSTES PARA SUJECION EN ALUMINIO ALEACION 6063 COLOR GRIS - "E4CRTSC"</t>
  </si>
  <si>
    <t>MP4XTA28200068</t>
  </si>
  <si>
    <t>TAPA REMATE ESQUINA INFERIOR CON NIVELACION DE 88 X 88 X 78 mm  EN ALUMINIO ALEACION 6063 COLOR GRIS - "P4REIN-SONIMD"</t>
  </si>
  <si>
    <t>MP4XTA20140068</t>
  </si>
  <si>
    <t>TAPA REMATE ESQUINA INFERIOR MURO SOLIDO - PUERTA IZQUIERDA DE 87 X 85 X 75 mm CON CHAFALN PERIMETRAL DE 2 mm  EN ALUMINIO ALEACION 6063 COLOR GRIS - "P4RMEIN-SOMSP"</t>
  </si>
  <si>
    <t>MP4XTA21130068</t>
  </si>
  <si>
    <t>TAPA REMATE ESQUINA INFERIOR MURO SOLIDO DE 85 X 85X 75 mm CON CHAFLAN PERIMETRAL DE 2 mm  EN ALUMINIO ALEACION 6063 COLOR GRIS - "P4REMEIN-SOMS"</t>
  </si>
  <si>
    <t>MP4XTA27200068</t>
  </si>
  <si>
    <t>TAPA REMATE ESQUINA INFERIOR PREPARADO CON BARRENOS DE 88 X 88 X 78 mm  EN ALUMINIO ALEACION 6063 COLOR GRIS - "P4REIN-SONI"</t>
  </si>
  <si>
    <t>MP4XTA29210068</t>
  </si>
  <si>
    <t>TAPA REMATE ESQUINA SUPERIOR CON BORDES EXTERNOS DE 68 X 68 X 53 mm  EN ALUMINIO FUNDIDO - "P4REMESUP-EX001"</t>
  </si>
  <si>
    <t>MP4XTA23180068</t>
  </si>
  <si>
    <t>TAPA REMATE ESQUINA SUPERIOR DE 65 X 65 X 50 mm CON CHAFALN PERIMETRAL DE 1 mm  EN ALUMINIO ALEACION 6063 COLOR GRIS - "P4REMESUP"</t>
  </si>
  <si>
    <t>MP4XTA24170068</t>
  </si>
  <si>
    <t>TAPA REMATE ESQUINA SUPERIOR MURO SOLIDO - PUERTA IZQUIERDA DE 90 X 90 X 50 mm CON CHAFALN PERIMETRAL DE 1 mm  EN ALUMINIO ALEACION 6063 COLOR GRIS - "P4RMESUMSP-I"</t>
  </si>
  <si>
    <t>MP4XTA22170068</t>
  </si>
  <si>
    <t>TAPA REMATE ESQUINA SUPERIOR MURO SOLIDO DE 90 X 90 X 50 mm CON CHAFALN PERIMETRAL DE 1 mm  EN ALUMINIO ALEACION 6063 COLOR GRIS - "P4REMESUPMS"</t>
  </si>
  <si>
    <t>ME4XTA080500C8</t>
  </si>
  <si>
    <t>TAPA REMATE ESQUINERA (CONECTOR INVERTIDO) DE 67 X 13 X 8 mm  CON CHAFLAN DE 1 mm CON POSTES PARA SUJECION EN ALUMINIO ALEACION 6063 COLOR GRIS - "E4TRCIPB"</t>
  </si>
  <si>
    <t>MP4XTA02155568</t>
  </si>
  <si>
    <t>TAPA REMATE ESQUINERA DE 45 X 45 X 77 mm CON REDONDEO DE RADIO 3 mm EN ARISTAS CON POSTES PARA SUJECION EN ALUMINIO ALEACION 6063 COLOR GRIS - "PRIVESQUI"</t>
  </si>
  <si>
    <t>ME4XTA0202F368</t>
  </si>
  <si>
    <t>TAPA REMATE ESQUINERA DE 67 X 13 X 13 mm CON CHAFLAN DE 1 mm CON POSTES PARA SUJECION EN ALUMINIO ALEACION 6063 COLOR GRIS - "E4CRT"</t>
  </si>
  <si>
    <t>MP4XTA11055568</t>
  </si>
  <si>
    <t>TAPA REMATE ESQUINERA INFERIOR DE 74 X 75 X 75 mm CON REDONDEO DE RADIO 3 mm EN ARISTAS CON POSTES PARA SUJECION EN ALUMINIO ALEACION 6063 COLOR GRIS - "PR4REMESIN"</t>
  </si>
  <si>
    <t>MP4XTA19165568</t>
  </si>
  <si>
    <t>TAPA REMATE ESQUINERA INTERIOR DE 39 X 39 X 77 mm CON REDONDEO DE RADIO 3 mm EN ARISTAS CON POSTES PARA SUJECION EN ALUMINIO ALEACION 6063 COLOR GRIS - "PRIVESQU-INT"</t>
  </si>
  <si>
    <t>MP4XTA12065568</t>
  </si>
  <si>
    <t>TAPA REMATE ESQUINERA SUPERIOR DE 50 X 50 X 60 mm CON REDONDEO DE RADIO 3 mm EN ARISTAS CON POSTES PARA SUJECION EN ALUMINIO ALEACION 6063 COLOR GRIS - "PR4REMESUP"</t>
  </si>
  <si>
    <t>MP4XTA30220068</t>
  </si>
  <si>
    <t>TAPA REMATE INFERIOR UNION EN T CON NIVELACION DE 93 X 93 X 105 mm  EN ALUMINIO ALEACION 6063 COLOR GRIS - "P4REMINT-SONID"</t>
  </si>
  <si>
    <t>MVLPTA08100001</t>
  </si>
  <si>
    <t>TAPA REMATE OVALADO 3/4"" X 2 3/4""  PLASTICO - ""TAO34234"""</t>
  </si>
  <si>
    <t>MVLPTA08050001</t>
  </si>
  <si>
    <t>TAPA REMATE OVALADO 5/8"" X 1 1/8""  PLASTICO - ""TAO58118"""</t>
  </si>
  <si>
    <t>MTRPTA08050802</t>
  </si>
  <si>
    <t>TAPA REMATE OVALADO 5/8"" X 1 1/8"" PARA PATA DELANTERA TRISSINO VISITAS POLIPROPILENO - ""TAOPD58118"""</t>
  </si>
  <si>
    <t>MVLPTA22690501</t>
  </si>
  <si>
    <t>TAPA REMATE PLANA PARA TUBO CALIBRE 18 Ø 1" COLOR NEGRO PLASTICO - "TAR1PL18N"</t>
  </si>
  <si>
    <t>MVLPTA09120001</t>
  </si>
  <si>
    <t>TAPA REMATE RECTANGULAR 1 1/2"" X 2 1/2""  PLASTICO - ""TARR112212"""</t>
  </si>
  <si>
    <t>MVLPTA09140001</t>
  </si>
  <si>
    <t>TAPA REMATE RECTANGULAR 1 1/2"" X 3""  PLASTICO - ""TAR3876"""</t>
  </si>
  <si>
    <t>MVLPTA09130001</t>
  </si>
  <si>
    <t>TAPA REMATE RECTANGULAR 1"" X 2""  PLASTICO - ""TAR12"""</t>
  </si>
  <si>
    <t>MEKPTA09923301</t>
  </si>
  <si>
    <t>TAPA REMATE RECTANGULAR DE 60 X 43 X 10 mm CON POSTE DE SUJECION DE 6 mm DE ALTURA Y UNA DISTANCIA DE 26 mm EN PLASTICO</t>
  </si>
  <si>
    <t>MVLPTA06040001</t>
  </si>
  <si>
    <t>TAPA REMATE REDONDO Ø 1 1/4""  PLASTICO - ""TA114"""</t>
  </si>
  <si>
    <t>MVLPTA06040501</t>
  </si>
  <si>
    <t>TAPA REMATE REDONDO Ø 1 1/4"" COLOR NEGRO PLASTICO - ""REP114N"""</t>
  </si>
  <si>
    <t>MVLPTA06110001</t>
  </si>
  <si>
    <t>TAPA REMATE REDONDO Ø 3/4""  PLASTICO - ""TARTR34"""</t>
  </si>
  <si>
    <t>MVLPTA06070001</t>
  </si>
  <si>
    <t>TAPA REMATE REDONDO Ø 5/8""  PLASTICO - ""RE58"""</t>
  </si>
  <si>
    <t>MVLPTA06070502</t>
  </si>
  <si>
    <t>TAPA REMATE REDONDO Ø 5/8"" COLOR NEGRO POLIPROPILENO - ""TAR58R"""</t>
  </si>
  <si>
    <t>MVLPTA39110001</t>
  </si>
  <si>
    <t>TAPA REMATE REDONDO PLANA Ø 3/4""  PLASTICO - ""TABRA"""</t>
  </si>
  <si>
    <t>MLEPTA39168401</t>
  </si>
  <si>
    <t>TAPA REMATE REDONDO PLANA Ø 9 mm COLOR BLANCO PLASTICO - "TARP9B"</t>
  </si>
  <si>
    <t>MVLPTA39200079</t>
  </si>
  <si>
    <t>TAPA REMATE REDONDO PLANA PARA TUBO Ø 3/4" mm CALIBRE 14 CON PROFUNDIDAD DE 11 mm EN PLASTICO  COLOR NEGRO - "TARP3411N"</t>
  </si>
  <si>
    <t>MVLPTA10151002</t>
  </si>
  <si>
    <t>TAPA REMATE SEMICIRCULAR 1 1/4"" X 2 1/2"" PARA PATAS DE BANCA OM POLIPROPILENO - ""TARSOM114212"""</t>
  </si>
  <si>
    <t>MP4XTA31230068</t>
  </si>
  <si>
    <t>TAPA REMATE SUPERIOR UNION EN T CON CEJAS DE 68 X 68 X 80 mm  EN ALUMINIO ALEACION 6063 COLOR GRIS - "P4REMSUPT-EX"</t>
  </si>
  <si>
    <t>ME4XTA0403F368</t>
  </si>
  <si>
    <t>ME4XTA2519F368</t>
  </si>
  <si>
    <t>TAPA REMATE TRIANGULAR 60° DE 63 X 104 X 8 mm CON CHAFLAN DE 1 mm CON POSTES PARA SUJECION EN ALUMINIO ALEACION 6063 COLOR GRIS - "E4TPTR60"</t>
  </si>
  <si>
    <t>ME4XTA0903F368</t>
  </si>
  <si>
    <t>TAPA REMATE TRIANGULAR ESQUINERA (CONECTOR INVERTIDO) DE 67 X 67 X 8 mm CON CHAFLAN DE 1 mm CON POSTES PARA SUJECION EN ALUMINIO ALEACION 6063 COLOR GRIS - "E4TRCI"</t>
  </si>
  <si>
    <t>ME4XTA0303F368</t>
  </si>
  <si>
    <t>TAPA REMATE TRIANGULAR ESQUINERA DE 67 X 67 X 8 mm CON CHAFLAN DE 1 mm CON POSTES PARA SUJECION EN ALUMINIO ALEACION 6063 COLOR GRIS - "E4TPTRE"</t>
  </si>
  <si>
    <t>ME4XTA0503F368</t>
  </si>
  <si>
    <t>TAPA REMATE TRIPLE DE 67 X 67 X 8 mm CON CHAFLAN DE 1 mm CON POSTES PARA SUJECION EN ALUMINIO ALEACION 6063 COLOR GRIS - "E4TPTRT "</t>
  </si>
  <si>
    <t>ME4XTA0803F368</t>
  </si>
  <si>
    <t>TAPA REMATE UNIVERSAL DE 67 X 67 X 8 mm CON CHAFLAN DE 1 mm CON POSTES PARA SUJECION EN ALUMINIO ALEACION 6063 COLOR GRIS - "E4TPTRC"</t>
  </si>
  <si>
    <t>MLEXTA0701F368</t>
  </si>
  <si>
    <t>TAPA SIN LOGO PARA PERFIL DE 68 X 67 mm CON CHAFLAN PERIMETRAL DE 1 mm CON POSTES PARA SUJECION EN ALUMINIO ALEACION 6063 COLOR GRIS - "ESCITR"</t>
  </si>
  <si>
    <t>MP4XTA02020065</t>
  </si>
  <si>
    <t>TAPA SOPORTE DE BASE DE 3760 mm  EN ALUMINIO ACABADO ANODIZADO NATURAL AI-7 NUMERO 65 - "CIV10089"</t>
  </si>
  <si>
    <t>MVLPTA000000F9</t>
  </si>
  <si>
    <t>TAPA TH TS NEUTR. VE1000  NI BN10337 PARA BISAGRA SENSYS CODIGO HETTICH 9089664 - "9089664"</t>
  </si>
  <si>
    <t>MVLATV00L10066</t>
  </si>
  <si>
    <t>TAPA TORNEADA VARILLA  DE Ø 1 1/2" X 1"  EN COLD ROLLED</t>
  </si>
  <si>
    <t>MLERTA01052700</t>
  </si>
  <si>
    <t>TAPETE 100% LANA EN TEJIDO RASURADO Y RIZO DE 1.80 X 1.80 m (3.24 m²; PB1) PESO 4.00 Kg/m², DISEÑO AMBIENTE VOLCAN CON DEGRADADOS EN CATEGORIA D -- TPPB1AV100L</t>
  </si>
  <si>
    <t>MLERTA01042700</t>
  </si>
  <si>
    <t>TAPETE 100% LANA EN TEJIDO RASURADO Y RIZO DE 1.80 X 2.40 m (4.32 m²; PB2) PESO 4.00 Kg/m², DISEÑO AMBIENTE VOLCAN CON DEGRADADOS EN CATEGORIA D -- TPPB2AV100L</t>
  </si>
  <si>
    <t>MLERTA01062800</t>
  </si>
  <si>
    <t>TAPETE 100% LANA EN TEJIDO RASURADO Y RIZO DE 1.80 X 2.40 m (4.32 m²; PB3) PESO 4.00 Kg/m², DISEÑO AMBIENTE DESIERTO CON DEGRADADOS EN CATEGORIA "D"  - "TPPB3AD100L"</t>
  </si>
  <si>
    <t>MLERTA01012500</t>
  </si>
  <si>
    <t>TAPETE 100% LANA EN TEJIDO RASURADO Y RIZO DE 1.80 X 2.40 m (4.32 m²; PB4) PESO 4.00 Kg/m², DISEÑO AMBIENTE DE NOCHE CON DEGRADADOS EN CATEGORIA "D"  - "TPPB4AN100L"</t>
  </si>
  <si>
    <t>MLERTA01082900</t>
  </si>
  <si>
    <t>TAPETE 100% LANA EN TEJIDO RASURADO Y RIZO DE 1.80 X 2.40 m (4.32 m²; PB5) PESO 4.00 Kg/m², DISEÑO AMBIENTE SELVA CON DEGRADADOS EN CATEGORIA "D"  - "TPPB5AS100L"</t>
  </si>
  <si>
    <t>MLERTA01022500</t>
  </si>
  <si>
    <t>TAPETE 100% LANA EN TEJIDO RASURADO Y RIZO DE 2.60 X 2.60 m (6.76 m²; PA1) PESO 4.00 Kg/m², DISEÑO AMBIENTE DE NOCHE CON DEGRADADOS EN CATEGORIA "D"  - "TPPA1AN100L"</t>
  </si>
  <si>
    <t>MLERTA01072800</t>
  </si>
  <si>
    <t>TAPETE 100% LANA EN TEJIDO RASURADO Y RIZO DE 2.60 X 2.60 m (6.76 m²; PA3) PESO 4.00 Kg/m², DISEÑO AMBIENTE DESIERTO CON DEGRADADOS EN CATEGORIA "D"  - "TPPA3AD100L"</t>
  </si>
  <si>
    <t>MLERTA01092900</t>
  </si>
  <si>
    <t>TAPETE 100% LANA EN TEJIDO RASURADO Y RIZO DE 2.60 X 2.60 m (6.76 m²; PA4) PESO 4.00 Kg/m², DISEÑO AMBIENTE SELVA CON DEGRADADOS EN CATEGORIA "D"  - "TPPB4AS100L"</t>
  </si>
  <si>
    <t>MLERTA02032600</t>
  </si>
  <si>
    <t>TAPETE 90% LANA Y 10% FIBRA VISCOSA EN TEJIDO RASURADO DE 3.00 X 12.50 m (37.50 m²; PA2) PESO 3.00 Kg/m², DISEÑO AMBIENTE DE NOCHE CON DEGRADADOS EN CATEGORIA "D"  - "TPPA2AN90L"</t>
  </si>
  <si>
    <t>MVLRTA03000000</t>
  </si>
  <si>
    <t>TAPETE MOD. QTF60898 PDI ONZAJE DE 36, 100% NYLON DIMENSION TAPETE: 2.40" x 3.60    - "TPQTF60898"</t>
  </si>
  <si>
    <t>MIMCTPAU010000</t>
  </si>
  <si>
    <t>TAPON AUDITIVO CON CORDON EARSOFT   -- TAAUCE --</t>
  </si>
  <si>
    <t>MIMCTPAD000000</t>
  </si>
  <si>
    <t>TAPON AUDITIVO DESECHABLE    -- TAAUD --</t>
  </si>
  <si>
    <t>MIMCTPAL000100</t>
  </si>
  <si>
    <t>TAPON AUDITIVO LAVABLE ULTRAFIT  MARCA 3M  -- TAAU --</t>
  </si>
  <si>
    <t>MVLPTN13000000</t>
  </si>
  <si>
    <t>TAPON CUBRE BRAZO DREAM    - "TC10"</t>
  </si>
  <si>
    <t>MVLPTN05040017</t>
  </si>
  <si>
    <t>TAPON DE PISO Ø INTERIOR 1/2" Ø EXTERIOR 1" ALTURA 3/8"  HULE COLOR NEGRO - "TAP12138HN"</t>
  </si>
  <si>
    <t>MLEPTN03020000</t>
  </si>
  <si>
    <t>TAPON GRIPPER PARA TUBO No. DE PARTE 92020322GUS160 MARCA YBJ   - "TAGTYBJ"</t>
  </si>
  <si>
    <t>MLEPTN11000000</t>
  </si>
  <si>
    <t>TAPON INFERIIOR PATA PARA BANCA (NEGRO)    - "TP09"</t>
  </si>
  <si>
    <t>MVLPTN23000001</t>
  </si>
  <si>
    <t>TAPON OVALADO   PLASTICO - ""ETOVA"""</t>
  </si>
  <si>
    <t>MVLPTN01010000</t>
  </si>
  <si>
    <t>TAPON PARA BRAZO Ø 16 mm</t>
  </si>
  <si>
    <t>MVLPTN36000001</t>
  </si>
  <si>
    <t>TAPON PARA FLOW DRILL   PLASTICO - ETA38 -- QETA38 --</t>
  </si>
  <si>
    <t>MVLPTN02000000</t>
  </si>
  <si>
    <t>TAPON PARA PATA ELIPTICA ANTIRRASPADURA</t>
  </si>
  <si>
    <t>MCMPTN06050093</t>
  </si>
  <si>
    <t>TAPON PARA RESPALDO (JUEGO 2 PIEZAS) MODELO KYOS  EN PLASTICO BLANCO - "KYOS17W"</t>
  </si>
  <si>
    <t>MCMPTN06050089</t>
  </si>
  <si>
    <t>TAPON PARA RESPALDO (JUEGO 2 PIEZAS) MODELO KYOS  EN PLASTICO GRIS - "KYOS17G"</t>
  </si>
  <si>
    <t>MCMPTN06050088</t>
  </si>
  <si>
    <t>TAPON PARA RESPALDO (JUEGO 2 PIEZAS) MODELO KYOS  EN PLASTICO NEGRO - "KYOS17"</t>
  </si>
  <si>
    <t>MVLSTP010100C6</t>
  </si>
  <si>
    <t>TAPON PARA TENSOR DE Ø 1"   EN COLD ROLLED,  CON ESCALON DE Ø 13 mm  Y CUERDA INTERNA DE 3/8" PASADO - "EXA517CR-CTA"</t>
  </si>
  <si>
    <t>MCMPTN07060088</t>
  </si>
  <si>
    <t>TAPON PATA REDONDO Ø 22 mm DREAM  EN PLASTICO NEGRO - "TAP10"</t>
  </si>
  <si>
    <t>MVLPTN12000000</t>
  </si>
  <si>
    <t>TAPON PATIN DOS PINES (NEGRO)    - "TP05"</t>
  </si>
  <si>
    <t>MLEPTN14090000</t>
  </si>
  <si>
    <t>TAPON PLASTICO DE COLOR NEGRO PARA TUBULAR DE 1" X 1" Cal. 18.  AMI-57   - "TPTUC1"</t>
  </si>
  <si>
    <t>MLEPTN14100000</t>
  </si>
  <si>
    <t>TAPON PLASTICO DE COLOR NEGRO PARA TUBULAR DE 2" X 1" Cal. 18.  AMI-62   - "TPTUR21"</t>
  </si>
  <si>
    <t>MLEPTN14080000</t>
  </si>
  <si>
    <t>TAPON PLASTICO DE COLOR NEGRO PARA TUBULAR DE 3/4" X 3/4" Cal. 18.   AMI-125   - "TPTUC34"</t>
  </si>
  <si>
    <t>MVLPTN35000001</t>
  </si>
  <si>
    <t>TAPON SUPERIOR GOTA   PLASTICO - ""ETAGO"""</t>
  </si>
  <si>
    <t>MLEPTN09000000</t>
  </si>
  <si>
    <t>TAPON SUPERIOR PATA PARA BANCA (NEGRO)    - "TC06"</t>
  </si>
  <si>
    <t>MVLPTN04030048</t>
  </si>
  <si>
    <t>TAPON TIPO TOPE Ø 10 X 3 mm CON PERNO DE Ø 3 X 6 mm  EN PVC TRANSPARENTE - "TPT38P18" , "Gomabase1-8"</t>
  </si>
  <si>
    <t>MLEPTN10000000</t>
  </si>
  <si>
    <t>TAPON TRAVE PARA BANCA (NEGRO)    - "TC07"</t>
  </si>
  <si>
    <t>MVLUTA00573731</t>
  </si>
  <si>
    <t>TAQUETE  Ø 1/2" TIPO EXPANSIVO TIPO "Z" ACABADO TROPICALIZADO MARCA ANCLO - "TAEX12ZT"</t>
  </si>
  <si>
    <t>MVLUTA00522100</t>
  </si>
  <si>
    <t>TAQUETE  Ø 1/4" PARA TABLAROCA -- TA14TR</t>
  </si>
  <si>
    <t>MVLUTA00523702</t>
  </si>
  <si>
    <t>TAQUETE  Ø 1/4" TIPO EXPANSIVO GALVANIZADO-TAEX14</t>
  </si>
  <si>
    <t>MVLUTA00523731</t>
  </si>
  <si>
    <t>TAQUETE  Ø 1/4" TIPO EXPANSIVO TIPO "Z" ACABADO TROPICALIZADO MARCA ANCLO</t>
  </si>
  <si>
    <t>MVLUTA00543702</t>
  </si>
  <si>
    <t>TAQUETE  Ø 3/8" TIPO EXPANSIVO GALVANIZADO TIPO XATO -- TAEX38</t>
  </si>
  <si>
    <t>MVLUTA00543731</t>
  </si>
  <si>
    <t>TAQUETE  Ø 3/8" TIPO EXPANSIVO TIPO "Z" ACABADO TROPICALIZADO MARCA ANCLO "TAEX38A"</t>
  </si>
  <si>
    <t>MVLUTA00010033</t>
  </si>
  <si>
    <t>TAQUETE  Ø 5/16"  EN PLASTICO - "TA516P" ""</t>
  </si>
  <si>
    <t>MVLUTA00083810</t>
  </si>
  <si>
    <t>TAQUETE  Ø 8 X 30 mm ACANALADA MADERA - ""TAMA516"""</t>
  </si>
  <si>
    <t>MVLUTA53520033</t>
  </si>
  <si>
    <t>TAQUETE ALFA PLUS Ø 1/4"  EN PLASTICO - "TA14APP"</t>
  </si>
  <si>
    <t>MIIPTQAA010006</t>
  </si>
  <si>
    <t>TAQUETE AUTO ADHERIBLE PARA COLLARIN 320-65  (PRESENTACION CAJA 100 PIEZAS) -- TAAC32065 --</t>
  </si>
  <si>
    <t>MVLUTA54520000</t>
  </si>
  <si>
    <t>TAQUETE DE EXPANSION TIPO Z PARA TORNILLO DE Ø 1/4" - "TAEXZ14"</t>
  </si>
  <si>
    <t>MVLUTA01020000</t>
  </si>
  <si>
    <t>TAQUETE PARA PARED HUECA Ø 1/8" LARGO -- TAPH18</t>
  </si>
  <si>
    <t>MIMCTQPL140006</t>
  </si>
  <si>
    <t>TAQUETE PLASTICO Ø 1/4"  (PRESENTACION 100 PIEZAS) -- GI11300 --</t>
  </si>
  <si>
    <t>MVLUTA02520000</t>
  </si>
  <si>
    <t>TAQUETE PLASTICO Ø1/4" -- TAQPLA14</t>
  </si>
  <si>
    <t>MVLABA111100T2</t>
  </si>
  <si>
    <t>TARIMA DE 1250 X 138 X 650 mm  DE MADERA CERTIFICADA PARA EXPORTAR - "LRACFC-TA42"</t>
  </si>
  <si>
    <t>MIEETA04030000</t>
  </si>
  <si>
    <t>TARIMA EN MADERA DE PINO DE 0.70 X 1.70 X 0.13 m   -- TM70170SPM --</t>
  </si>
  <si>
    <t>MIEETA04020000</t>
  </si>
  <si>
    <t>TARIMA EN MADERA DE PINO DE 0.75 X 1.55 X 0.13 m   -- TM75155SPM --</t>
  </si>
  <si>
    <t>MIEETA04010000</t>
  </si>
  <si>
    <t>TARIMA EN MADERA DE PINO DE 0.80 X 1.05 X 0.13 m   -- TM80105SPM --</t>
  </si>
  <si>
    <t>MIEETA04060000</t>
  </si>
  <si>
    <t>TARIMA EN MADERA DE PINO DE 1.30 X 1.40 X 0.14 m   -- TAM1314 --</t>
  </si>
  <si>
    <t>MIEETA04060100</t>
  </si>
  <si>
    <t>TARIMA EN MADERA DE PINO DE 1.30 X 1.40 X 0.14 m CERRADA (SIN SEPARACIONES)  -- TAMC1314SS --</t>
  </si>
  <si>
    <t>MLEATJ00A60033</t>
  </si>
  <si>
    <t>TARJA 530 X 530 mm ACERO INOXIDABLE -- GI11211</t>
  </si>
  <si>
    <t>MIMCTJAI010000</t>
  </si>
  <si>
    <t>TARJA DE ACERO INOXIDABLE C/TAL DE 53 X 53    -- TJ5353ACIN --</t>
  </si>
  <si>
    <t>MLEATJB2D70051</t>
  </si>
  <si>
    <t>TARJA DE UNA TINA CON ESCURRIDOR DE 800 X 520 mm  EN ACERO INOXIDABLE CON LLAVE MEZCLADORA DE 8" EN BRONCE MANERAL DE PALANCA, CANASTILLA DE PVC, 2 LLAVES ANGULARES DE 1/4 DE VUELTA 1/2" X 1/2", 1 MANGUERA ALIMENTADORA Y 1 CHUPON DE HULE</t>
  </si>
  <si>
    <t>MIMCTTEL010101</t>
  </si>
  <si>
    <t>TARJETA ELECTRONICA PARA PUNZONADORA PCB-F0 MARCA AMADA No. PARTE A16B-1010-0285 -- TAEPN345 --</t>
  </si>
  <si>
    <t>MIMCTJBO010000</t>
  </si>
  <si>
    <t>TARJETERO DE BOLSILLO PARA 96 TARJETAS   -- TAB96 --</t>
  </si>
  <si>
    <t>MIMCTZPO010000</t>
  </si>
  <si>
    <t>TAZON DE PORCELANA Ø 5" MEDIANO   -- TZ5POM --</t>
  </si>
  <si>
    <t>MIMCTE00030001</t>
  </si>
  <si>
    <t>TEE  Ø 1"  COBRE -- T01CU --</t>
  </si>
  <si>
    <t>MIMCTE00010001</t>
  </si>
  <si>
    <t>TEE  Ø 1/2"  COBRE -- T12CU --</t>
  </si>
  <si>
    <t>MIMCTE00010002</t>
  </si>
  <si>
    <t>TEE  Ø 1/2"  GALVANIZAD0 -- T12GV --</t>
  </si>
  <si>
    <t>MIMCTE00020002</t>
  </si>
  <si>
    <t>TEE  Ø 3/4"  GALVANIZAD0 -- T34GV --</t>
  </si>
  <si>
    <t>MIMCTERD020101</t>
  </si>
  <si>
    <t>TEE REDUCCON DE 3/4" X 3/4" X 1/2" SOLDABLE-SOLDABLE COBRE -- TERC343412SS --</t>
  </si>
  <si>
    <t>MLERTE00100000</t>
  </si>
  <si>
    <t>TELA  MOMENTUM BRISK - MARINA   - "TELAMBM"</t>
  </si>
  <si>
    <t>yd</t>
  </si>
  <si>
    <t>MLERTE00080000</t>
  </si>
  <si>
    <t>TELA  MOMENTUM LATERAL / FEATHER   - "TELAMLF"</t>
  </si>
  <si>
    <t>MLERTE00090000</t>
  </si>
  <si>
    <t>TELA  MOMENTUM WHIM TANAGER 09133727   - "TELAMWT"</t>
  </si>
  <si>
    <t>MVLRTE00000000</t>
  </si>
  <si>
    <t>TELA -- TELA</t>
  </si>
  <si>
    <t>D106</t>
  </si>
  <si>
    <t xml:space="preserve">ACABADO TEXTIL HAWAI AQUA </t>
  </si>
  <si>
    <t>D107</t>
  </si>
  <si>
    <t xml:space="preserve">ACABADO TEXTIL HAWAI AZAFRAN </t>
  </si>
  <si>
    <t>D108</t>
  </si>
  <si>
    <t xml:space="preserve">ACABADO TEXTIL HAWAI AZUL FRANCE </t>
  </si>
  <si>
    <t>D109</t>
  </si>
  <si>
    <t xml:space="preserve">ACABADO TEXTIL HAWAI CASTAÑA </t>
  </si>
  <si>
    <t>D110</t>
  </si>
  <si>
    <t xml:space="preserve">ACABADO TEXTIL HAWAI JARDIN </t>
  </si>
  <si>
    <t>D111</t>
  </si>
  <si>
    <t xml:space="preserve">ACABADO TEXTIL HAWAI MAMEY </t>
  </si>
  <si>
    <t>D1122</t>
  </si>
  <si>
    <t xml:space="preserve">ACABADO TEXTIL REYNA COLOR CIEL (REYNA FIELDS) </t>
  </si>
  <si>
    <t>D1123</t>
  </si>
  <si>
    <t xml:space="preserve">ACABADO TEXTIL TEDESA ACERO DE KANSAS </t>
  </si>
  <si>
    <t>D1124</t>
  </si>
  <si>
    <t xml:space="preserve">ACABADO TEXTIL TEDESA OXFORD DE KANSAS </t>
  </si>
  <si>
    <t>D1126</t>
  </si>
  <si>
    <t xml:space="preserve">ACABADO TEXTIL CANCUN ACERO </t>
  </si>
  <si>
    <t>D1127</t>
  </si>
  <si>
    <t xml:space="preserve">ACABADO TEXTIL CONTEMPO COLOR GRANITO </t>
  </si>
  <si>
    <t>D1128</t>
  </si>
  <si>
    <t xml:space="preserve">ACABADO TEXTIL CANCUN AZAFRAN </t>
  </si>
  <si>
    <t>D113</t>
  </si>
  <si>
    <t xml:space="preserve">ACABADO TEXTIL HAWAI NEGRO </t>
  </si>
  <si>
    <t>D1132</t>
  </si>
  <si>
    <t xml:space="preserve">ACABADO TEXTIL HAWAI ORIGINAL PAVORREAL </t>
  </si>
  <si>
    <t>D1139</t>
  </si>
  <si>
    <t xml:space="preserve">ACABADO TEXTIL NOOK MIEL </t>
  </si>
  <si>
    <t>D1140</t>
  </si>
  <si>
    <t xml:space="preserve">ACABADO TEXTIL PROPORCIONA CLIENTE </t>
  </si>
  <si>
    <t>D1141</t>
  </si>
  <si>
    <t xml:space="preserve">ACABADO TEXTIL 80 ROJO </t>
  </si>
  <si>
    <t>D1142</t>
  </si>
  <si>
    <t xml:space="preserve">ACABADO TEXTIL ADDISON PLATINO </t>
  </si>
  <si>
    <t>D1144</t>
  </si>
  <si>
    <t xml:space="preserve">ACABADO TEXTIL DURAZNO OCRE </t>
  </si>
  <si>
    <t>D115</t>
  </si>
  <si>
    <t xml:space="preserve">ACABADO TEXTIL HAWAI VINO CLARO </t>
  </si>
  <si>
    <t>D1179</t>
  </si>
  <si>
    <t xml:space="preserve">ACABADO TEXTIL LINO PLUS JASPE GREY </t>
  </si>
  <si>
    <t>D118</t>
  </si>
  <si>
    <t xml:space="preserve">ACABADO TEXTIL HAWAI PLUMBAGO </t>
  </si>
  <si>
    <t>D13</t>
  </si>
  <si>
    <t xml:space="preserve">ACABADO TEXTIL CANCUN CASTAÑA </t>
  </si>
  <si>
    <t>D131</t>
  </si>
  <si>
    <t xml:space="preserve">ACABADO TEXTIL PIELET </t>
  </si>
  <si>
    <t>D136</t>
  </si>
  <si>
    <t xml:space="preserve">ACABADO TEXTIL SUEDE COLOR PEAT </t>
  </si>
  <si>
    <t>D140</t>
  </si>
  <si>
    <t xml:space="preserve">ACABADO TEXTIL TEDESA CREPE MILENIO BORGOÑA </t>
  </si>
  <si>
    <t>D141</t>
  </si>
  <si>
    <t xml:space="preserve">ACABADO TEXTIL TEDESA CREPE MILENIO MARINO </t>
  </si>
  <si>
    <t>D146</t>
  </si>
  <si>
    <t xml:space="preserve">ACABADO TEXTIL TEDESA NEGRO CON LOGOTIPO EN AZUL REY (SAT) </t>
  </si>
  <si>
    <t>D148</t>
  </si>
  <si>
    <t xml:space="preserve">ACABADO TEXTIL TEDESA REYNA NEGRO 1510 100 % POLIESTER CON INIFUGO, REPELENTE A MANCHAS Y TEFLON </t>
  </si>
  <si>
    <t>D151</t>
  </si>
  <si>
    <t xml:space="preserve">ACABADO TEXTIL TEXARTA CREPE INFINITUM/CIELO </t>
  </si>
  <si>
    <t>D152</t>
  </si>
  <si>
    <t xml:space="preserve">ACABADO TEXTIL TEXARTA CREPE MILENIO AZUL MARINO </t>
  </si>
  <si>
    <t>D153</t>
  </si>
  <si>
    <t xml:space="preserve">ACABADO TEXTIL TEXARTA CREPE MILENIO LIPSTICK </t>
  </si>
  <si>
    <t>D16</t>
  </si>
  <si>
    <t xml:space="preserve">ACABADO TEXTIL CANCUN COBRE </t>
  </si>
  <si>
    <t>D161</t>
  </si>
  <si>
    <t xml:space="preserve">ACABADO TEXTIL PLYMOUTH VENADO AZABACHE NEGRO (DESCONTINUADO SE USA OPCION D297) </t>
  </si>
  <si>
    <t>D168</t>
  </si>
  <si>
    <t xml:space="preserve">ACABADO TEXTIL HAWAI CARIBEAN </t>
  </si>
  <si>
    <t>D170</t>
  </si>
  <si>
    <t xml:space="preserve">ACABADO TEXTIL TEDESA CIRUELA 710 </t>
  </si>
  <si>
    <t>D171</t>
  </si>
  <si>
    <t xml:space="preserve">ACABADO TEXTIL ZETATEX CREPE MILENIUM PLOMO </t>
  </si>
  <si>
    <t>D176</t>
  </si>
  <si>
    <t xml:space="preserve">ACABADO TEXTIL HAWAI REY </t>
  </si>
  <si>
    <t>D177</t>
  </si>
  <si>
    <t xml:space="preserve">ACABADO TEXTIL HAWAI ERMES UVA </t>
  </si>
  <si>
    <t>D184</t>
  </si>
  <si>
    <t xml:space="preserve">ACABADO TEXTIL HAWAI CIELO </t>
  </si>
  <si>
    <t>D186</t>
  </si>
  <si>
    <t xml:space="preserve">ACABADO TEXTIL HERMES CREPE AZUL PLATA </t>
  </si>
  <si>
    <t>D188</t>
  </si>
  <si>
    <t xml:space="preserve">ACABADO TEXTIL HAWAI AVELLANA </t>
  </si>
  <si>
    <t>D189</t>
  </si>
  <si>
    <t xml:space="preserve">ACABADO TEXTIL HAWAI OCEANO </t>
  </si>
  <si>
    <t>D191</t>
  </si>
  <si>
    <t xml:space="preserve">ACABADO TEXTIL HAWAI OXFORD </t>
  </si>
  <si>
    <t>D197</t>
  </si>
  <si>
    <t xml:space="preserve">ACABADO TEXTIL HAWAI HERMES NARANJA </t>
  </si>
  <si>
    <t>D198</t>
  </si>
  <si>
    <t xml:space="preserve">ACABADO TEXTIL ZETATEX CREPE MILENIO ACERO </t>
  </si>
  <si>
    <t>D199</t>
  </si>
  <si>
    <t xml:space="preserve">ACABADO TEXTIL GUILFORD BELGRADE 4053-066 NORWAY GREY </t>
  </si>
  <si>
    <t>D20</t>
  </si>
  <si>
    <t xml:space="preserve">ACABADO TEXTIL CANCUN GRIS </t>
  </si>
  <si>
    <t>D201</t>
  </si>
  <si>
    <t xml:space="preserve">ACABADO TEXTIL TEDESA CONTRACT TIC TAC ORO </t>
  </si>
  <si>
    <t>D204</t>
  </si>
  <si>
    <t xml:space="preserve">ACABADO TEXTIL PLYMOUTH NEW SOFT COACHMAN MOCASIN </t>
  </si>
  <si>
    <t>D205</t>
  </si>
  <si>
    <t xml:space="preserve">ACABADO TEXTIL HERMES MANHATTAN PAJA </t>
  </si>
  <si>
    <t>D206</t>
  </si>
  <si>
    <t xml:space="preserve">ACABADO TEXTIL OFITEC ESCORIAL NEGRO CON RETARDANTE AL FUEGO </t>
  </si>
  <si>
    <t>D208</t>
  </si>
  <si>
    <t xml:space="preserve">ACABADO TEXTIL TEDESA CREPE MANGO 720 </t>
  </si>
  <si>
    <t>D211</t>
  </si>
  <si>
    <t xml:space="preserve">ACABADO TEXTIL MANHATTAN ARENA </t>
  </si>
  <si>
    <t>D212</t>
  </si>
  <si>
    <t xml:space="preserve">ACABADO TEXTIL TEDESA CREPE OXFORD 515 </t>
  </si>
  <si>
    <t>D214</t>
  </si>
  <si>
    <t xml:space="preserve">ACABADO TEXTIL OFITEC ESCORIAL PLOMO </t>
  </si>
  <si>
    <t>D215</t>
  </si>
  <si>
    <t xml:space="preserve">ACABADO TEXTIL TEDESA REYNA GRAFITO </t>
  </si>
  <si>
    <t>D217</t>
  </si>
  <si>
    <t xml:space="preserve">ACABADO TEXTIL TEDESA CREPE PLUMBAGO 540 COMPOSICION 60% POLIESTER 40% POLIPROPILENO CON RETARDANTE A LA FLAMA </t>
  </si>
  <si>
    <t>D218</t>
  </si>
  <si>
    <t xml:space="preserve">ACABADO TEXTIL TEDESA CONTRACT BALLOON ORO </t>
  </si>
  <si>
    <t>D22</t>
  </si>
  <si>
    <t xml:space="preserve">ACABADO TEXTIL CANCUN MEDITERRANEO </t>
  </si>
  <si>
    <t>D220</t>
  </si>
  <si>
    <t xml:space="preserve">ACABADO TEXTIL GUILFORD OF MAINE BLUE PLUM FR701 2100-553 </t>
  </si>
  <si>
    <t>D221</t>
  </si>
  <si>
    <t xml:space="preserve">ACABADO TEXTIL TEDESA CREPE ROJO 555 </t>
  </si>
  <si>
    <t>D222</t>
  </si>
  <si>
    <t xml:space="preserve">ACABADO TEXTIL PLYMOUTH NEW GRIS FUERTE </t>
  </si>
  <si>
    <t>D223</t>
  </si>
  <si>
    <t xml:space="preserve">ACABADO TEXTIL MANHATTAN BEIGE </t>
  </si>
  <si>
    <t>D225</t>
  </si>
  <si>
    <t xml:space="preserve">ACABADO TEXTIL HERMES CREPE PLUS CEREZA </t>
  </si>
  <si>
    <t>D226</t>
  </si>
  <si>
    <t xml:space="preserve">ACABADO TEXTIL PLYMOUTH NEW SOFT COACHMAN BLANCO GLACIAL </t>
  </si>
  <si>
    <t>D227</t>
  </si>
  <si>
    <t xml:space="preserve">ACABADO TEXTIL HAWAI PLUS HERMES ACERO </t>
  </si>
  <si>
    <t>D228</t>
  </si>
  <si>
    <t xml:space="preserve">ACABADO TEXTIL HAWAI PLUS HERMES AGUA </t>
  </si>
  <si>
    <t>D229</t>
  </si>
  <si>
    <t xml:space="preserve">ACABADO TEXTIL HAWAI PLUS HERMES ARRECIFE </t>
  </si>
  <si>
    <t>D230</t>
  </si>
  <si>
    <t xml:space="preserve">ACABADO TEXTIL HAWAI PLUS HERMES AZAFRAN </t>
  </si>
  <si>
    <t>D231</t>
  </si>
  <si>
    <t xml:space="preserve">ACABADO TEXTIL HAWAI PLUS HERMES AZUL </t>
  </si>
  <si>
    <t>D232</t>
  </si>
  <si>
    <t xml:space="preserve">ACABADO TEXTIL HAWAI PLUS HERMES BURDEOS </t>
  </si>
  <si>
    <t>D233</t>
  </si>
  <si>
    <t xml:space="preserve">ACABADO TEXTIL HAWAI PLUS HERMES CAOBA </t>
  </si>
  <si>
    <t>D234</t>
  </si>
  <si>
    <t xml:space="preserve">ACABADO TEXTIL HAWAI PLUS HERMES CARIBE </t>
  </si>
  <si>
    <t>D235</t>
  </si>
  <si>
    <t xml:space="preserve">ACABADO TEXTIL HAWAI PLUS HERMES CELESTE </t>
  </si>
  <si>
    <t>D236</t>
  </si>
  <si>
    <t xml:space="preserve">ACABADO TEXTIL HAWAI PLUS HERMES ESCOCIA </t>
  </si>
  <si>
    <t>D237</t>
  </si>
  <si>
    <t xml:space="preserve">ACABADO TEXTIL HAWAI PLUS HERMES ESMERALDA </t>
  </si>
  <si>
    <t>D238</t>
  </si>
  <si>
    <t xml:space="preserve">ACABADO TEXTIL HAWAI PLUS HERMES HABANO </t>
  </si>
  <si>
    <t>D239</t>
  </si>
  <si>
    <t xml:space="preserve">ACABADO TEXTIL HAWAI PLUS HERMES LAGO </t>
  </si>
  <si>
    <t>D24</t>
  </si>
  <si>
    <t xml:space="preserve">ACABADO TEXTIL CANCUN NARANJA </t>
  </si>
  <si>
    <t>D240</t>
  </si>
  <si>
    <t xml:space="preserve">ACABADO TEXTIL HAWAI PLUS HERMES MANGO </t>
  </si>
  <si>
    <t>D241</t>
  </si>
  <si>
    <t xml:space="preserve">ACABADO TEXTIL HAWAI PLUS HERMES NARANJA </t>
  </si>
  <si>
    <t>D242</t>
  </si>
  <si>
    <t xml:space="preserve">ACABADO TEXTIL HAWAI PLUS HERMES NEGRO </t>
  </si>
  <si>
    <t>D243</t>
  </si>
  <si>
    <t xml:space="preserve">ACABADO TEXTIL HAWAI PLUS HERMES PERA </t>
  </si>
  <si>
    <t>D244</t>
  </si>
  <si>
    <t xml:space="preserve">ACABADO TEXTIL HAWAI PLUS HERMES PLATA </t>
  </si>
  <si>
    <t>D245</t>
  </si>
  <si>
    <t xml:space="preserve">ACABADO TEXTIL HAWAI PLUS HERMES PLOMO </t>
  </si>
  <si>
    <t>D246</t>
  </si>
  <si>
    <t xml:space="preserve">ACABADO TEXTIL HAWAI PLUS HERMES ROJO </t>
  </si>
  <si>
    <t>D247</t>
  </si>
  <si>
    <t xml:space="preserve">ACABADO TEXTIL HAWAI PLUS HERMES SABBIA </t>
  </si>
  <si>
    <t>D248</t>
  </si>
  <si>
    <t xml:space="preserve">ACABADO TEXTIL HAWAI PLUS HERMES TABACO </t>
  </si>
  <si>
    <t>D249</t>
  </si>
  <si>
    <t xml:space="preserve">ACABADO TEXTIL HAWAI PLUS HERMES VERDE </t>
  </si>
  <si>
    <t>D27</t>
  </si>
  <si>
    <t xml:space="preserve">ACABADO TEXTIL CANCUN NEGRO CON INIFUGO Y REPELENTE A MANCHAS </t>
  </si>
  <si>
    <t>D275</t>
  </si>
  <si>
    <t xml:space="preserve">ACABADO TEXTIL TEDESA CONTRACT CHECKERS TURQUESA </t>
  </si>
  <si>
    <t>D276</t>
  </si>
  <si>
    <t xml:space="preserve">ACABADO TEXTIL TEDESA CONTRACT TIC TAC SHEDRON </t>
  </si>
  <si>
    <t>D278</t>
  </si>
  <si>
    <t xml:space="preserve">ACABADO TEXTIL TEDESA CREPE AQUA 530 </t>
  </si>
  <si>
    <t>D28</t>
  </si>
  <si>
    <t xml:space="preserve">ACABADO TEXTIL CANCUN OBISPO </t>
  </si>
  <si>
    <t>D282</t>
  </si>
  <si>
    <t>D283</t>
  </si>
  <si>
    <t xml:space="preserve">ACABADO TEXTIL TEDESA CREPE MANDARINA 750 </t>
  </si>
  <si>
    <t>D286</t>
  </si>
  <si>
    <t xml:space="preserve">ACABADO TEXTIL TEDESA CREPE TABACO 705 </t>
  </si>
  <si>
    <t>D287</t>
  </si>
  <si>
    <t xml:space="preserve">ACABADO TEXTIL TEDESA CREPE UVA 700 </t>
  </si>
  <si>
    <t>D288</t>
  </si>
  <si>
    <t xml:space="preserve">ACABADO TEXTIL TEDESA REYNA CIRUELA </t>
  </si>
  <si>
    <t>D29</t>
  </si>
  <si>
    <t xml:space="preserve">ACABADO TEXTIL CANCUN OCEANO </t>
  </si>
  <si>
    <t>D291</t>
  </si>
  <si>
    <t xml:space="preserve">ACABADO TEXTIL TEDESA REYNA NEGRO </t>
  </si>
  <si>
    <t>D293</t>
  </si>
  <si>
    <t xml:space="preserve">ACABADO TEXTIL PLYMOUTH PLYMOHIDE VENADO BLANCO GLACIAL </t>
  </si>
  <si>
    <t>D294</t>
  </si>
  <si>
    <t xml:space="preserve">ACABADO TEXTIL TEDESA WILLIAMS PLUMBAGO 660 </t>
  </si>
  <si>
    <t>D295</t>
  </si>
  <si>
    <t xml:space="preserve">ACABADO TEXTIL HAWAI GRIS </t>
  </si>
  <si>
    <t>D297</t>
  </si>
  <si>
    <t xml:space="preserve">ACABADO TEXTIL PLYMOUTH NEW SOFT COACHMAN NEG-NEG (NEGRO) </t>
  </si>
  <si>
    <t>D298</t>
  </si>
  <si>
    <t xml:space="preserve">ACABADO TEXTIL TEDESA REYNA PLUMBAGO </t>
  </si>
  <si>
    <t>D299</t>
  </si>
  <si>
    <t xml:space="preserve">ACABADO TEXTIL PLYMOUTH NEW SOFT COACHMAN TERRACOTA </t>
  </si>
  <si>
    <t>D30</t>
  </si>
  <si>
    <t xml:space="preserve">ACABADO TEXTIL CANCUN OXFORD </t>
  </si>
  <si>
    <t>D301</t>
  </si>
  <si>
    <t xml:space="preserve">ACABADO TEXTIL HERMES LONETA VERDE LIMON CON REPELENTE A LAS MANCHAS </t>
  </si>
  <si>
    <t>D302</t>
  </si>
  <si>
    <t xml:space="preserve">ACABADO TEXTIL HERMES HAWAII PLUS AZAFRAN CON REPELENTE A LAS MANCHAS </t>
  </si>
  <si>
    <t>D303</t>
  </si>
  <si>
    <t xml:space="preserve">ACABADO TEXTIL TEDESA REYNA NARANJA </t>
  </si>
  <si>
    <t>D304</t>
  </si>
  <si>
    <t xml:space="preserve">ACABADO TEXTIL TEDESA LOTUS MARINO 400 </t>
  </si>
  <si>
    <t>D305</t>
  </si>
  <si>
    <t xml:space="preserve">ACABADO TEXTIL SARASOTA CHICAGO NEGRO </t>
  </si>
  <si>
    <t>D307</t>
  </si>
  <si>
    <t xml:space="preserve">ACABADO TEXTIL IFE COLOR STONE FONDO NEGRO CON LOGOTIPO </t>
  </si>
  <si>
    <t>D309</t>
  </si>
  <si>
    <t xml:space="preserve">ACABADO TEXTIL IFE COORDINADO SIN LOGOTIPO </t>
  </si>
  <si>
    <t>D310</t>
  </si>
  <si>
    <t xml:space="preserve">ACABADO TEXTIL TEDESA REYNA AZUL CON LOGO PGR </t>
  </si>
  <si>
    <t>D314</t>
  </si>
  <si>
    <t xml:space="preserve">ACABADO TEXTIL TEDESA CREPE PIÑA 745 </t>
  </si>
  <si>
    <t>D315</t>
  </si>
  <si>
    <t xml:space="preserve">ACABADO TEXTIL MALLA NEGRA 3D (TELA MESH) TEMPO XXI </t>
  </si>
  <si>
    <t>D316</t>
  </si>
  <si>
    <t xml:space="preserve">ACABADO TEXTIL SARASOTA CHICAGO VINO CLARO (CANCUN) </t>
  </si>
  <si>
    <t>D317</t>
  </si>
  <si>
    <t xml:space="preserve">ACABADO TEXTIL PLYMOUTH TECNOSOFT MARA AZABACHE </t>
  </si>
  <si>
    <t>D318</t>
  </si>
  <si>
    <t xml:space="preserve">ACABADO TEXTIL TEDESA MONZA NEGRO </t>
  </si>
  <si>
    <t>D319</t>
  </si>
  <si>
    <t xml:space="preserve">ACABADO TEXTIL SARASOTA CHICAGO NARANJA </t>
  </si>
  <si>
    <t>D320</t>
  </si>
  <si>
    <t xml:space="preserve">ACABADO TEXTIL TEDESA LEMANZ AZUL ELECTRICO </t>
  </si>
  <si>
    <t>D321</t>
  </si>
  <si>
    <t xml:space="preserve">ACABADO TEXTIL SARASOTA CHICAGO AZUL ROYAL </t>
  </si>
  <si>
    <t>D322</t>
  </si>
  <si>
    <t xml:space="preserve">ACABADO TEXTIL TEDESA SANTANA 2800 MIEL </t>
  </si>
  <si>
    <t>D323</t>
  </si>
  <si>
    <t xml:space="preserve">ACABADO TEXTIL LOSAN CALLI TABACO </t>
  </si>
  <si>
    <t>D325</t>
  </si>
  <si>
    <t xml:space="preserve">ACABADO TEXTIL SARASOTA CHICAGO ROJO </t>
  </si>
  <si>
    <t>D327</t>
  </si>
  <si>
    <t xml:space="preserve">ACABADO TEXTIL HAWAI AZUL FRANCE CON REPELENTE A LAS MANCHAS </t>
  </si>
  <si>
    <t>D328</t>
  </si>
  <si>
    <t xml:space="preserve">ACABADO TEXTIL CREPE PLUS PLATA CON REPELENTE A LAS MANCHAS </t>
  </si>
  <si>
    <t>D329</t>
  </si>
  <si>
    <t xml:space="preserve">ACABADO TEXTIL FUA SCREEN F 30 PEARL WHITE </t>
  </si>
  <si>
    <t>D330</t>
  </si>
  <si>
    <t xml:space="preserve">ACABADO TEXTIL TEXTILES CASTELL KATMANDU NIEVE </t>
  </si>
  <si>
    <t>D331</t>
  </si>
  <si>
    <t xml:space="preserve">ACABADO TEXTIL TEXTILES CASTELL NEWSPAPER NEGRO </t>
  </si>
  <si>
    <t>D332</t>
  </si>
  <si>
    <t xml:space="preserve">ACABADO TEXTIL PLYMOUTH SUEDE NARANJA </t>
  </si>
  <si>
    <t>D333</t>
  </si>
  <si>
    <t xml:space="preserve">ACABADO TEXTIL PLYMOUTH SUEDE NARANJA CK </t>
  </si>
  <si>
    <t>D334</t>
  </si>
  <si>
    <t xml:space="preserve">ACABADO TEXTIL PLYMOUTH SUEDE PISTACHE </t>
  </si>
  <si>
    <t>D335</t>
  </si>
  <si>
    <t xml:space="preserve">ACABADO TEXTIL PLYMOUTH SUEDE LIMON </t>
  </si>
  <si>
    <t>D336</t>
  </si>
  <si>
    <t xml:space="preserve">ACABADO TEXTIL PLYMOUTH SUEDE OBISPO SEN </t>
  </si>
  <si>
    <t>D337</t>
  </si>
  <si>
    <t xml:space="preserve">ACABADO TEXTIL PLYMOUTH SUEDE FIUSHA WEST  </t>
  </si>
  <si>
    <t>D338</t>
  </si>
  <si>
    <t xml:space="preserve">ACABADO TEXTIL TEDESA REYNA UVA </t>
  </si>
  <si>
    <t>D339</t>
  </si>
  <si>
    <t xml:space="preserve">ACABADO TEXTIL PLYMOUTH FUZY COACHMAN AZABACHE </t>
  </si>
  <si>
    <t>D340</t>
  </si>
  <si>
    <t xml:space="preserve">ACABADO TEXTIL NAITEX MICRO ESPACIAL BLANCO </t>
  </si>
  <si>
    <t>D341</t>
  </si>
  <si>
    <t xml:space="preserve">ACABADO TEXTIL HERMES CREPE PLUS MANGO </t>
  </si>
  <si>
    <t>D342</t>
  </si>
  <si>
    <t xml:space="preserve">ACABADO TEXTIL PLYMOUTH SUEDE MARINO </t>
  </si>
  <si>
    <t>D343</t>
  </si>
  <si>
    <t xml:space="preserve">ACABADO TEXTIL RCM TEXTIL CARIBE MAR </t>
  </si>
  <si>
    <t>D344</t>
  </si>
  <si>
    <t xml:space="preserve">ACABADO TEXTIL RCM TEXTIL CABRIBE AZUL ELECTRICO </t>
  </si>
  <si>
    <t>D345</t>
  </si>
  <si>
    <t xml:space="preserve">ACABADO TEXTIL TEDESA REYNA ROJO </t>
  </si>
  <si>
    <t>D346</t>
  </si>
  <si>
    <t xml:space="preserve">ACABADO TEXTIL HAWAI LADRILLO </t>
  </si>
  <si>
    <t>D347</t>
  </si>
  <si>
    <t xml:space="preserve">ACABADO TEXTIL PLYMOUTH SUEDE SHEDRON </t>
  </si>
  <si>
    <t>D348</t>
  </si>
  <si>
    <t xml:space="preserve">ACABADO TEXTIL PLYMOUTH SUEDE RED WEST </t>
  </si>
  <si>
    <t>D349</t>
  </si>
  <si>
    <t xml:space="preserve">ACABADO TEXTIL PLYMOUTH SUEDE DESERTICA MODA </t>
  </si>
  <si>
    <t>D350</t>
  </si>
  <si>
    <t xml:space="preserve">ACABADO TEXTIL PLYMOUTH SUEDE CANARY </t>
  </si>
  <si>
    <t>D351</t>
  </si>
  <si>
    <t xml:space="preserve">ACABADO TEXTIL HERMES CREPE PLUS OLIVO </t>
  </si>
  <si>
    <t>D352</t>
  </si>
  <si>
    <t xml:space="preserve">ACABADO TEXTIL PLYMOUTH NEW SOFT COACHMAN HONNEY </t>
  </si>
  <si>
    <t>D353</t>
  </si>
  <si>
    <t xml:space="preserve">ACABADO TEXTIL TEDESA REYNA UVA CON RETARDANTE A LA FLAMA </t>
  </si>
  <si>
    <t>D354</t>
  </si>
  <si>
    <t xml:space="preserve">ACABADO TEXTIL VERDE BANCOMER </t>
  </si>
  <si>
    <t>D355</t>
  </si>
  <si>
    <t xml:space="preserve">ACABADO TEXTIL PLYMOUTH NEW SOFT COACHMAN DUST </t>
  </si>
  <si>
    <t>D356</t>
  </si>
  <si>
    <t xml:space="preserve">ACABADO TEXTIL PLYMOUTH NEW SOFT COACHMAN CEREZA </t>
  </si>
  <si>
    <t>D357</t>
  </si>
  <si>
    <t xml:space="preserve">ACABADO TEXTIL HERMES SUEDE GREY </t>
  </si>
  <si>
    <t>D358</t>
  </si>
  <si>
    <t xml:space="preserve">ACABADO TEXTIL TEDESA REYNA OXFORD </t>
  </si>
  <si>
    <t>D359</t>
  </si>
  <si>
    <t xml:space="preserve">ACABADO TEXTIL TELETON 2013 COLOR SHEDRON </t>
  </si>
  <si>
    <t>D360</t>
  </si>
  <si>
    <t xml:space="preserve">ACABADO TEXTIL ECO SUEDE CAMEL </t>
  </si>
  <si>
    <t>D362</t>
  </si>
  <si>
    <t xml:space="preserve">ACABADO TEXTIL HAWAI JADE </t>
  </si>
  <si>
    <t>D363</t>
  </si>
  <si>
    <t xml:space="preserve">ACABADO TEXTIL LISBOA MARUTI LINO </t>
  </si>
  <si>
    <t>D364</t>
  </si>
  <si>
    <t xml:space="preserve">ACABADO TEXTIL AB-METRO COLOR GRIS </t>
  </si>
  <si>
    <t>D366</t>
  </si>
  <si>
    <t xml:space="preserve">ACABADO TEXTIL ECO SUEDE INDIGO </t>
  </si>
  <si>
    <t>D369</t>
  </si>
  <si>
    <t xml:space="preserve">ACABADO TEXTIL TEDESA REYNA OLIVO </t>
  </si>
  <si>
    <t>D370</t>
  </si>
  <si>
    <t xml:space="preserve">ACABADO TEXTIL ECO SUEDE MANGO </t>
  </si>
  <si>
    <t>D371</t>
  </si>
  <si>
    <t xml:space="preserve">ACABADO TEXTIL PLYMOUTH SUEDE CAFE NUEVO </t>
  </si>
  <si>
    <t>D372</t>
  </si>
  <si>
    <t xml:space="preserve">ACABADO TEXTIL GRIS ANGELLY </t>
  </si>
  <si>
    <t>D38</t>
  </si>
  <si>
    <t xml:space="preserve">ACABADO TEXTIL CANCUN SALMON </t>
  </si>
  <si>
    <t>D39</t>
  </si>
  <si>
    <t xml:space="preserve">ACABADO TEXTIL CANCUN SHEDRON </t>
  </si>
  <si>
    <t>D400</t>
  </si>
  <si>
    <t xml:space="preserve">ACABADO TEXTIL AZUL PLATA </t>
  </si>
  <si>
    <t>D401</t>
  </si>
  <si>
    <t xml:space="preserve">ACABADO TEXTIL BOTELLA </t>
  </si>
  <si>
    <t>D402</t>
  </si>
  <si>
    <t xml:space="preserve">ACABADO TEXTIL MENTA </t>
  </si>
  <si>
    <t>D403</t>
  </si>
  <si>
    <t xml:space="preserve">ACABADO TEXTIL CAFE </t>
  </si>
  <si>
    <t>D406</t>
  </si>
  <si>
    <t xml:space="preserve">ACABADO TEXTIL AMBAR </t>
  </si>
  <si>
    <t>D407</t>
  </si>
  <si>
    <t xml:space="preserve">ACABADO TEXTIL HUMO </t>
  </si>
  <si>
    <t>D408</t>
  </si>
  <si>
    <t xml:space="preserve">ACABADO TEXTIL KIWI </t>
  </si>
  <si>
    <t>D409</t>
  </si>
  <si>
    <t xml:space="preserve">ACABADO TEXTIL AQUA </t>
  </si>
  <si>
    <t>D410</t>
  </si>
  <si>
    <t xml:space="preserve">ACABADO TEXTIL PAJA </t>
  </si>
  <si>
    <t>D412</t>
  </si>
  <si>
    <t xml:space="preserve">ACABADO TEXTIL CHILANGO BLANCO </t>
  </si>
  <si>
    <t>D413</t>
  </si>
  <si>
    <t xml:space="preserve">ACABADO TEXTIL NEWSPAPER NEGRO </t>
  </si>
  <si>
    <t>D414</t>
  </si>
  <si>
    <t xml:space="preserve">ACABADO TEXTIL ROJO </t>
  </si>
  <si>
    <t>D415</t>
  </si>
  <si>
    <t xml:space="preserve">ACABADO TEXTIL NEGRO </t>
  </si>
  <si>
    <t>D417</t>
  </si>
  <si>
    <t xml:space="preserve">ACABADO TEXTIL PLATA </t>
  </si>
  <si>
    <t>D418</t>
  </si>
  <si>
    <t xml:space="preserve">ACABADO TEXTIL GRANITO </t>
  </si>
  <si>
    <t>D419</t>
  </si>
  <si>
    <t xml:space="preserve">ACABADO TEXTIL NATURAL </t>
  </si>
  <si>
    <t>D445</t>
  </si>
  <si>
    <t xml:space="preserve">ACABADO TEXTIL SUEDE NAVY </t>
  </si>
  <si>
    <t>D446</t>
  </si>
  <si>
    <t xml:space="preserve">ACABADO TEXTIL SUEDE PRUSIAN </t>
  </si>
  <si>
    <t>D447</t>
  </si>
  <si>
    <t xml:space="preserve">ACABADO TEXTIL SUEDE GRAY </t>
  </si>
  <si>
    <t>D448</t>
  </si>
  <si>
    <t xml:space="preserve">ACABADO TEXTIL SUEDE ANTRACITE </t>
  </si>
  <si>
    <t>D449</t>
  </si>
  <si>
    <t xml:space="preserve">ACABADO TEXTIL SUEDE CAMEL </t>
  </si>
  <si>
    <t>D450</t>
  </si>
  <si>
    <t>D451</t>
  </si>
  <si>
    <t xml:space="preserve">ACABADO TEXTIL SUEDE CHOCOLAT </t>
  </si>
  <si>
    <t>D452</t>
  </si>
  <si>
    <t xml:space="preserve">ACABADO TEXTIL SUEDE TAUPE </t>
  </si>
  <si>
    <t>D453</t>
  </si>
  <si>
    <t xml:space="preserve">ACABADO TEXTIL SUEDE VIOLET </t>
  </si>
  <si>
    <t>D454</t>
  </si>
  <si>
    <t xml:space="preserve">ACABADO TEXTIL SUDE FIUSHA </t>
  </si>
  <si>
    <t>D455</t>
  </si>
  <si>
    <t xml:space="preserve">ACABADO TEXTIL SUEDE BLACK </t>
  </si>
  <si>
    <t>D456</t>
  </si>
  <si>
    <t xml:space="preserve">ACABADO TEXTIL SUEDE OLIVE </t>
  </si>
  <si>
    <t>D457</t>
  </si>
  <si>
    <t xml:space="preserve">ACABADO TEXTIL SUEDE GREEN APPLE </t>
  </si>
  <si>
    <t>D458</t>
  </si>
  <si>
    <t xml:space="preserve">ACABADO TEXTIL SUEDE LIME </t>
  </si>
  <si>
    <t>D459</t>
  </si>
  <si>
    <t xml:space="preserve">ACABADO TEXTIL SUEDE ORANGE </t>
  </si>
  <si>
    <t>D46</t>
  </si>
  <si>
    <t xml:space="preserve">ACABADO TEXTIL CANCUN VINO OBSCURO </t>
  </si>
  <si>
    <t>D460</t>
  </si>
  <si>
    <t xml:space="preserve">ACABADO TEXTIL SUEDE CORAL </t>
  </si>
  <si>
    <t>D461</t>
  </si>
  <si>
    <t xml:space="preserve">ACABADO TEXTIL SUEDE TERRACOTA </t>
  </si>
  <si>
    <t>D462</t>
  </si>
  <si>
    <t xml:space="preserve">ACABADO TEXTIL SUEDE RED </t>
  </si>
  <si>
    <t>D463</t>
  </si>
  <si>
    <t xml:space="preserve">ACABADO TEXTIL TEDESA FRAPE BORGOÑA </t>
  </si>
  <si>
    <t>D464</t>
  </si>
  <si>
    <t xml:space="preserve">ACABADO TEXTIL INE COLOR STONE FONDO NEGRO CON LOGOTIPO </t>
  </si>
  <si>
    <t>D465</t>
  </si>
  <si>
    <t xml:space="preserve">ACABADO TEXTIL SUEDE MING BLUE </t>
  </si>
  <si>
    <t>D466</t>
  </si>
  <si>
    <t xml:space="preserve">ACABADO TEXTIL SUEDE AQUA </t>
  </si>
  <si>
    <t>D468</t>
  </si>
  <si>
    <t xml:space="preserve">ACABADO TEXTIL SUEDETEAL </t>
  </si>
  <si>
    <t>D469</t>
  </si>
  <si>
    <t xml:space="preserve">ACABADO TEXTIL SUEDE TURQOISE </t>
  </si>
  <si>
    <t>D47</t>
  </si>
  <si>
    <t xml:space="preserve">ACABADO TEXTIL CANCUN VIOLETA </t>
  </si>
  <si>
    <t>D470</t>
  </si>
  <si>
    <t xml:space="preserve">ACABADO TEXTIL SUEDE AUBERGINE </t>
  </si>
  <si>
    <t>D471</t>
  </si>
  <si>
    <t xml:space="preserve">ACABADO TEXTIL SUEDE CABERNET </t>
  </si>
  <si>
    <t>D472</t>
  </si>
  <si>
    <t xml:space="preserve">ACABADO TEXTIL SUEDE CHERRY </t>
  </si>
  <si>
    <t>D473</t>
  </si>
  <si>
    <t xml:space="preserve">ACABADO TEXTIL SUEDE MAUVE </t>
  </si>
  <si>
    <t>D474</t>
  </si>
  <si>
    <t xml:space="preserve">ACABADO TEXTIL SUEDE MARSALA </t>
  </si>
  <si>
    <t>D476</t>
  </si>
  <si>
    <t xml:space="preserve">ACABADO TEXTIL SUEDE GOLDENROD </t>
  </si>
  <si>
    <t>D477</t>
  </si>
  <si>
    <t xml:space="preserve">ACABADO TEXTIL PAJA JU </t>
  </si>
  <si>
    <t>D478</t>
  </si>
  <si>
    <t xml:space="preserve">ACABADO TEXTIL NATURAL JU </t>
  </si>
  <si>
    <t>D479</t>
  </si>
  <si>
    <t xml:space="preserve">ACABADO TEXTIL HENEQUÉN </t>
  </si>
  <si>
    <t>D48</t>
  </si>
  <si>
    <t xml:space="preserve">ACABADO TEXTIL CREPE LINEA SHCP </t>
  </si>
  <si>
    <t>D480</t>
  </si>
  <si>
    <t xml:space="preserve">ACABADO TEXTIL NATURAL OBSCURO </t>
  </si>
  <si>
    <t>D481</t>
  </si>
  <si>
    <t xml:space="preserve">ACABADO TEXTIL OBSCURO </t>
  </si>
  <si>
    <t>D484</t>
  </si>
  <si>
    <t xml:space="preserve">ACABADO TEXTIL TOSTADO </t>
  </si>
  <si>
    <t>D486</t>
  </si>
  <si>
    <t xml:space="preserve">ACABADO TEXTIL LABNÁ AQUA </t>
  </si>
  <si>
    <t>D488</t>
  </si>
  <si>
    <t xml:space="preserve">ACABADO TEXTIL LABNÁ MIXTO </t>
  </si>
  <si>
    <t>D490</t>
  </si>
  <si>
    <t xml:space="preserve">ACABADO TEXTIL HUESO SF </t>
  </si>
  <si>
    <t>D491</t>
  </si>
  <si>
    <t xml:space="preserve">ACABADO TEXTIL VAINILLA SF </t>
  </si>
  <si>
    <t>D492</t>
  </si>
  <si>
    <t xml:space="preserve">ACABADO TEXTIL MANDARINA SF </t>
  </si>
  <si>
    <t>D493</t>
  </si>
  <si>
    <t xml:space="preserve">ACABADO TEXTIL MALVA SF </t>
  </si>
  <si>
    <t>D494</t>
  </si>
  <si>
    <t xml:space="preserve">ACABADO TEXTIL LAVANDA SF </t>
  </si>
  <si>
    <t>D495</t>
  </si>
  <si>
    <t xml:space="preserve">ACABADO TEXTIL AQUA SF </t>
  </si>
  <si>
    <t>D496</t>
  </si>
  <si>
    <t xml:space="preserve">ACABADO TEXTIL MENTA SF </t>
  </si>
  <si>
    <t>D497</t>
  </si>
  <si>
    <t xml:space="preserve">ACABADO TEXTIL ANTRACITA SF </t>
  </si>
  <si>
    <t>D498</t>
  </si>
  <si>
    <t xml:space="preserve">ACABADO TEXTIL HUESO GL </t>
  </si>
  <si>
    <t>D499</t>
  </si>
  <si>
    <t xml:space="preserve">ACABADO TEXTIL VAINILLA GL </t>
  </si>
  <si>
    <t>D5</t>
  </si>
  <si>
    <t xml:space="preserve">ACABADO TEXTIL CANCUN AVELLANA </t>
  </si>
  <si>
    <t>D50</t>
  </si>
  <si>
    <t xml:space="preserve">ACABADO TEXTIL CREPE PLUS MAMEY </t>
  </si>
  <si>
    <t>D500</t>
  </si>
  <si>
    <t xml:space="preserve">ACABADO TEXTIL MANGO GL </t>
  </si>
  <si>
    <t>D501</t>
  </si>
  <si>
    <t xml:space="preserve">ACABADO TEXTIL MANDARINA GL </t>
  </si>
  <si>
    <t>D502</t>
  </si>
  <si>
    <t xml:space="preserve">ACABADO TEXTIL AMARANTO GL </t>
  </si>
  <si>
    <t>D503</t>
  </si>
  <si>
    <t xml:space="preserve">ACABADO TEXTIL MALVA GL </t>
  </si>
  <si>
    <t>D504</t>
  </si>
  <si>
    <t xml:space="preserve">ACABADO TEXTIL LAVANDA GL </t>
  </si>
  <si>
    <t>D5045</t>
  </si>
  <si>
    <t xml:space="preserve">ACABADO TEXTIL SUEDE PISTACHE (PROVISIONAL) </t>
  </si>
  <si>
    <t>D5046</t>
  </si>
  <si>
    <t xml:space="preserve">ACABADO TEXTIL CANCUN NARANJA CON REPELENTE DE MANCHAS Y RETARDANTE AL FUEGO </t>
  </si>
  <si>
    <t>D5047</t>
  </si>
  <si>
    <t xml:space="preserve">ACABADO TEXTIL AZAFRAN CON REPELENTE DE MANCHAS Y RETARDANTE AL FUEGO </t>
  </si>
  <si>
    <t>D505</t>
  </si>
  <si>
    <t xml:space="preserve">ACABADO TEXTIL LILA GL </t>
  </si>
  <si>
    <t>D506</t>
  </si>
  <si>
    <t xml:space="preserve">ACABADO TEXTIL AQUA GL </t>
  </si>
  <si>
    <t>D507</t>
  </si>
  <si>
    <t xml:space="preserve">ACABADO TEXTIL PRUSIA GL </t>
  </si>
  <si>
    <t>D508</t>
  </si>
  <si>
    <t xml:space="preserve">ACABADO TEXTIL MENTA GL </t>
  </si>
  <si>
    <t>D5081</t>
  </si>
  <si>
    <t xml:space="preserve">ACABADO TEXTIL SUIDE 80 NUBE 91 </t>
  </si>
  <si>
    <t>D5083</t>
  </si>
  <si>
    <t xml:space="preserve">ACABADO TEXTIL SUEDE ENIGMA VERDE </t>
  </si>
  <si>
    <t>D5084</t>
  </si>
  <si>
    <t xml:space="preserve">ACABADO TEXTIL SUEDE ENIGMA GRIS </t>
  </si>
  <si>
    <t>D509</t>
  </si>
  <si>
    <t xml:space="preserve">ACABADO TEXTIL TITANIO GL </t>
  </si>
  <si>
    <t>D51</t>
  </si>
  <si>
    <t xml:space="preserve">ACABADO TEXTIL CREPE PLUS OXFORD </t>
  </si>
  <si>
    <t>D510</t>
  </si>
  <si>
    <t xml:space="preserve">ACABADO TEXTIL ANTRACITA GL </t>
  </si>
  <si>
    <t>D511</t>
  </si>
  <si>
    <t>D512</t>
  </si>
  <si>
    <t xml:space="preserve">ACABADO TEXTIL PIZARRA </t>
  </si>
  <si>
    <t>D513</t>
  </si>
  <si>
    <t xml:space="preserve">ACABADO TEXTIL PALMETTO </t>
  </si>
  <si>
    <t>D519</t>
  </si>
  <si>
    <t xml:space="preserve">ACABADO TEXTIL SUEDE NARANJA PLYMOUTH </t>
  </si>
  <si>
    <t>D52</t>
  </si>
  <si>
    <t xml:space="preserve">ACABADO TEXTIL CREPE PLUS PLATA </t>
  </si>
  <si>
    <t>D520</t>
  </si>
  <si>
    <t xml:space="preserve">ACABADO TEXTIL TEDESA CREPE MANZANA </t>
  </si>
  <si>
    <t>D521</t>
  </si>
  <si>
    <t xml:space="preserve">ACABADO TEXTIL GOLDENSPOT </t>
  </si>
  <si>
    <t>D548</t>
  </si>
  <si>
    <t xml:space="preserve">ACABADO TEXTIL BLUE JEANS </t>
  </si>
  <si>
    <t>D550</t>
  </si>
  <si>
    <t xml:space="preserve">ACABADO TEXTIL PURPLE </t>
  </si>
  <si>
    <t>D551</t>
  </si>
  <si>
    <t xml:space="preserve">ACABADO TEXTIL MULBERRY </t>
  </si>
  <si>
    <t>D552</t>
  </si>
  <si>
    <t xml:space="preserve">ACABADO TEXTIL CHERY </t>
  </si>
  <si>
    <t>D561</t>
  </si>
  <si>
    <t xml:space="preserve">ACABADO TEXTIL NATURAL MT </t>
  </si>
  <si>
    <t>D562</t>
  </si>
  <si>
    <t xml:space="preserve">ACABADO TEXTIL CAMEL </t>
  </si>
  <si>
    <t>D563</t>
  </si>
  <si>
    <t xml:space="preserve">ACABADO TEXTIL STONE MT </t>
  </si>
  <si>
    <t>D564</t>
  </si>
  <si>
    <t xml:space="preserve">ACABADO TEXTIL CHARCOAL MT </t>
  </si>
  <si>
    <t>D565</t>
  </si>
  <si>
    <t xml:space="preserve">ACABADO TEXTIL MOSS </t>
  </si>
  <si>
    <t>D566</t>
  </si>
  <si>
    <t xml:space="preserve">ACABADO TEXTIL AQUAMARINE </t>
  </si>
  <si>
    <t>D567</t>
  </si>
  <si>
    <t xml:space="preserve">ACABADO TEXTIL OCEAN </t>
  </si>
  <si>
    <t>D568</t>
  </si>
  <si>
    <t xml:space="preserve">ACABADO TEXTIL SPRUCE </t>
  </si>
  <si>
    <t>D569</t>
  </si>
  <si>
    <t xml:space="preserve">ACABADO TEXTIL MAUVE </t>
  </si>
  <si>
    <t>D570</t>
  </si>
  <si>
    <t>D571</t>
  </si>
  <si>
    <t xml:space="preserve">ACABADO TEXTIL TAFFY </t>
  </si>
  <si>
    <t>D572</t>
  </si>
  <si>
    <t xml:space="preserve">ACABADO TEXTIL ROSEWOOD </t>
  </si>
  <si>
    <t>D573</t>
  </si>
  <si>
    <t xml:space="preserve">ACABADO TEXTIL TERRACOTA </t>
  </si>
  <si>
    <t>D574</t>
  </si>
  <si>
    <t xml:space="preserve">ACABADO TEXTIL BURGUNDY </t>
  </si>
  <si>
    <t>D591</t>
  </si>
  <si>
    <t xml:space="preserve">ACABADO TEXTIL MASNOU 11 </t>
  </si>
  <si>
    <t>D594</t>
  </si>
  <si>
    <t xml:space="preserve">ACABADO TEXTIL MASNOU 16 </t>
  </si>
  <si>
    <t>D599</t>
  </si>
  <si>
    <t>D6</t>
  </si>
  <si>
    <t xml:space="preserve">ACABADO TEXTIL CANCUN BAHAMAS </t>
  </si>
  <si>
    <t>D601</t>
  </si>
  <si>
    <t xml:space="preserve">ACABADO TEXTIL RES TAP OPEN RANCH HARNESS BROWN </t>
  </si>
  <si>
    <t>D618</t>
  </si>
  <si>
    <t xml:space="preserve">ACABADO TEXTIL MASNOU 33 </t>
  </si>
  <si>
    <t>D624</t>
  </si>
  <si>
    <t xml:space="preserve">ACABADO TEXTIL MASNOU 39 </t>
  </si>
  <si>
    <t>D64</t>
  </si>
  <si>
    <t xml:space="preserve">ACABADO TEXTIL EARTH COLLECTION CLOUD IRON </t>
  </si>
  <si>
    <t>D7</t>
  </si>
  <si>
    <t xml:space="preserve">ACABADO TEXTIL CANCUN BEIGE </t>
  </si>
  <si>
    <t>D70</t>
  </si>
  <si>
    <t xml:space="preserve">ACABADO TEXTIL EARTH COLLECTION MINERAL GOLDEN SAND </t>
  </si>
  <si>
    <t>D92</t>
  </si>
  <si>
    <t xml:space="preserve">ACABADO TEXTIL ESTACATO NAVY </t>
  </si>
  <si>
    <t>MSORTE00003100</t>
  </si>
  <si>
    <t>TELA BASICA A, COLOR ALPISTE, MARCA MARUTTI -- TELAMARUTTI</t>
  </si>
  <si>
    <t>MVLRTE04040000</t>
  </si>
  <si>
    <t>TELA BREZIA ROLLO DE 1400 mm DE ALTO, COLOR AZABACHE   - "TELABREZIA"</t>
  </si>
  <si>
    <t>MLERTE11000000</t>
  </si>
  <si>
    <t>TELA NON WOVEN 60 GRS NEGRO    - "WOVEN60"</t>
  </si>
  <si>
    <t>MSLRTE07000000</t>
  </si>
  <si>
    <t>TELA PARA EXTERIOR 100% OLEFINA    - "TELAEXT"</t>
  </si>
  <si>
    <t>MVLRTE05050000</t>
  </si>
  <si>
    <t>TELA SUEDE MB BLACK PROVEEDOR AUDECO TEXTILES   - "TESUBLA"</t>
  </si>
  <si>
    <t>MVLRTE01010000</t>
  </si>
  <si>
    <t>TELA TIPO MALLA MODELO PHIFER 1000 WHITE MARCA FUA   - "TEMPW1000"</t>
  </si>
  <si>
    <t>MVLRTE02070000</t>
  </si>
  <si>
    <t>TELA TIPO MANTA EN ROLLO, COLOR BLANCO DE 180 CM DE ANCHO   - "TETMAB180"</t>
  </si>
  <si>
    <t>MLERTE02110000</t>
  </si>
  <si>
    <t>TELA TIPO MANTA MODELO ZARGA EXTRA PAN CRUDO (URETANO) DE 1.45 DE ANCHO   - "TEMANZAUR145"</t>
  </si>
  <si>
    <t>MVLR0202000000</t>
  </si>
  <si>
    <t>TELA TIPO MANTA ROLLO DE 1400 mm DE ALTO COLOR BLANCO DOBLE ANCHO</t>
  </si>
  <si>
    <t>MLERTE12000000</t>
  </si>
  <si>
    <t>TELA VENECIA 70 NEGRO    - "TEVE70NE"</t>
  </si>
  <si>
    <t>MIMCTEA2010100</t>
  </si>
  <si>
    <t>TELEFONO ALAMBRICO CON 2 LINEAS  MODELO TEL-250 CON ALTAVOZ, IDENTIFICADOR DE LLAMADAS Y CANDADO  -- TEA2502AIC --</t>
  </si>
  <si>
    <t>MIMCTEIN000201</t>
  </si>
  <si>
    <t>TELEFONO INALAMBRICO  MARCA PANASONIC MODELO K KX-TGA131ME -- TEIN131P --</t>
  </si>
  <si>
    <t>MIMCTZFI000000</t>
  </si>
  <si>
    <t>TENAZAS PARA FRENO INDUSTRIAL    -- TZFRIND --</t>
  </si>
  <si>
    <t>MVLATN020200Y2</t>
  </si>
  <si>
    <t>TENSOR DE ZINC GANCHO - ARGOLLA DE 3/16"  MARCA FIERO - "TEGA434"</t>
  </si>
  <si>
    <t>MVLATN010100G1</t>
  </si>
  <si>
    <t>TENSOR ELASTICO MULTIUSOS DE BOLA DE 8" DE LARGO MODELO 8454, CORDON  COLOR ROJO, ESFERA COLOR NEGRO, JUEGO DE 4 PIEZAS -- TEN8454</t>
  </si>
  <si>
    <t>MGEATCB6000000</t>
  </si>
  <si>
    <t>TENZOCHAPA PARA RIEL DE ALUMINIO 29287</t>
  </si>
  <si>
    <t>MIMCTMDP010101</t>
  </si>
  <si>
    <t>TERMOMETRO DIGITAL DE PENETRACION RANGO DE -40°C A 230°C MARCA TAYLOR MODELO 9842 -- TEDP9842T --</t>
  </si>
  <si>
    <t>MIMCTMLS000001</t>
  </si>
  <si>
    <t>TERMOMETRO LASER   PARA LECTURAS A DISTANCIA -- TERLASER --</t>
  </si>
  <si>
    <t>MIMCTPRC010001</t>
  </si>
  <si>
    <t>TERMOPAR CON RECUBRIMIENTO DE CERAMICA DE 18"  TIPO K -- TERC18TK --</t>
  </si>
  <si>
    <t>MIMCTMCT010001</t>
  </si>
  <si>
    <t>TERMOSTATO CONTROL DE ALTA TEMPERATURA SENSOR HIGH TEMP  CODIGO 7000652  SENSOR - HIGH TEMP -- TCT652 --</t>
  </si>
  <si>
    <t>MIIPTTZE020000</t>
  </si>
  <si>
    <t>THICK TURRET Z-ESTANDAR A (1/2") GUIA REDONDA 4.900 mm 51142 K   -- TTZE12GR --</t>
  </si>
  <si>
    <t>MIIPTTZE030000</t>
  </si>
  <si>
    <t>THICK TURRET Z-ESTANDAR A (1/2") MATRIZ REDONDA 4.900 mm + 0.200 mm 21102 K   -- TTZE12MR --</t>
  </si>
  <si>
    <t>MIIPTTZE010000</t>
  </si>
  <si>
    <t>THICK TURRET Z-ESTANDAR A (1/2") PUNZON REDONDO (0.127 ~ 0.500") 4.900 mm 41148 K   -- TTZE12PR --</t>
  </si>
  <si>
    <t>MVLQTH01003709</t>
  </si>
  <si>
    <t>THINNER AMERICANO MARCA COMEX PRESENTACION DE 4 LITROS CODIGO 0467403 -- THAM</t>
  </si>
  <si>
    <t>MIMCTICO040203</t>
  </si>
  <si>
    <t>TIJERA DE COSTURA OJO GRANDE DE 6" MARCA BARRILITO EN ACERO INOXIDABLE MODELO 8341-6CN -- TJOG6I8341 --</t>
  </si>
  <si>
    <t>MIMCTICV000000</t>
  </si>
  <si>
    <t>TIJERA PARA CORTE DE VINIL    -- GI10292 --</t>
  </si>
  <si>
    <t>MIMCTIHF030002</t>
  </si>
  <si>
    <t>TIJERA PARA HOJALATERO FORJADO MODELO TH-10  CODIGO 234990100 -- TIHF10 --</t>
  </si>
  <si>
    <t>MIMCTITA010000</t>
  </si>
  <si>
    <t>TIJERA TIPO AVIACION LONGITUD 9 3/4" VERDE DERECHA 10" MOELO 303R MARCA URREA  -- TA934 --</t>
  </si>
  <si>
    <t>MIMCTISS020101</t>
  </si>
  <si>
    <t>TIJERA TIPO SASTRE DE 10" MARCA TRUPER MODELO TISA-10 -- TS10TR --</t>
  </si>
  <si>
    <t>MIMCTNAG010100</t>
  </si>
  <si>
    <t>TINACO PARA AGUA CAPACIDAD 450 LITROS CON ACCESORIOS  -- TIAG450A --</t>
  </si>
  <si>
    <t>MIIPTTAR010101</t>
  </si>
  <si>
    <t>TINTA AMARILLO ROJIZO CROMOLUX TC-0836.50 (PRESENTACION 19 LITROS) -- TAROJCR836 --</t>
  </si>
  <si>
    <t>MVLQBS01003708</t>
  </si>
  <si>
    <t>TINTA BASE AGUA POLYFORM  MARCA COMEX PRESENTACION DE 1 LITRO - "BAGPLF"</t>
  </si>
  <si>
    <t>MIIPTTBG000203</t>
  </si>
  <si>
    <t>TINTA BASIC GRIS  MARCA SAYER CLAVE S110-TINT-9999 (PRESENTACIÓN CUBETA DE 19 LITROS) -- TBGS110TI --</t>
  </si>
  <si>
    <t>MLEQSY15170000</t>
  </si>
  <si>
    <t>TINTA SPRAY ROBLE MEDIO SAYER S105-14318-1   - "TRBSS105"</t>
  </si>
  <si>
    <t>MIIPTTCC000202</t>
  </si>
  <si>
    <t>TINTA UV CAFE CLARO  MARCA SAYER CLAVE S105 UV 2033.50 (PRESENTACIÓN CUBETA DE 19 LITROS) -- TCCS105UV --</t>
  </si>
  <si>
    <t>MVLXTI01010000</t>
  </si>
  <si>
    <t>TIRA DE CARTON DURO C60 DE 1000 X 10 mm DE 2mm DE ESPESOR   - "TIC60100010"</t>
  </si>
  <si>
    <t>MLEETL00A57000</t>
  </si>
  <si>
    <t>TIRA DE LED  DE 310 X 15 X 13 mm CON 30 LED'S INCLUYE PROTECTOR DE BARRA PARA LED'S (TIPO PIRAHNA) Y UNA FUENTE DE ALIMENTACION DE 120 V ""MBATLEDS""</t>
  </si>
  <si>
    <t>MLEETL00A98200</t>
  </si>
  <si>
    <t>TIRA DE LED  DE LONGITUD 5.0 m, CON 150 LED'S 12 VDC, 3528 LED/m, 2.00-2.30 W/m, COOL WHITE 125-150 Lm/m ANCHO 8 mm. MODELO L01-3528-030-CW MARCA LUMILAND INDUSTRIES</t>
  </si>
  <si>
    <t>MVLETL00A99700</t>
  </si>
  <si>
    <t>TIRA DE LED  DE LONGITUD 5.0 m, CON 300 LED'S 12 VDC, 3528 LED/m, 4.00-4.60 W/m, COOL WHITE 249-300 Lm/m ANCHO 8 mm. MODELO L01-3528-300-CW MARCA LUMILAND INDUSTRIES</t>
  </si>
  <si>
    <t>MVLETL0100C597</t>
  </si>
  <si>
    <t>TIRA DE LED 2037 ROLLO   DE 5m, 120 LEDs/m, 4000k, 4 W/m HAFELE CLAVE: 33.73.511 - "TLED511"</t>
  </si>
  <si>
    <t>MVLETL51A90000</t>
  </si>
  <si>
    <t>TIRA DE LED CHICO DE LONGITUD 5.0 m, CON 300 LED'S</t>
  </si>
  <si>
    <t>MVLETL47A90000</t>
  </si>
  <si>
    <t>TIRA DE LED GRANDE DE LONGITUD 5.0 m, CON 300 LED'S</t>
  </si>
  <si>
    <t>MLEMTM01050000</t>
  </si>
  <si>
    <t>TIRA DE MADERA DE PINO DE SEGUNDA DE  10 CMS DE ANCHO X 1 1/4"  (3.2 CMS) DE ESPESOR, POR 250 CMS. DE LARGO   - "TMP10114250"</t>
  </si>
  <si>
    <t>MLEMTM01040000</t>
  </si>
  <si>
    <t>TIRA DE MADERA DE PINO DE SEGUNDA DE  5 CMS. DE ANCHO  X  3/4"  (1.9 CMS) DE ESPESOR,  POR 250 CMS. DE LARGO   - "TMP534250"</t>
  </si>
  <si>
    <t>MLEMTM01060000</t>
  </si>
  <si>
    <t>TIRA DE MADERA DE PINO DE SEGUNDA DE 10 CMS. DE ANCHO X  3/4" (1.9 CMS) DE ESPESOR, POR 250 CMS. DE LARGO   - "TMP1034250"</t>
  </si>
  <si>
    <t>MLEETL53B00000</t>
  </si>
  <si>
    <t>TIRA FLEXIBLE 600 LEDS 2835 B FRIO INT CERT UL/NOM FN-2835C-120-12-3000K   - "FN-2835C"</t>
  </si>
  <si>
    <t>MVLSTE010133D7</t>
  </si>
  <si>
    <t>TIRATEL TROQUELADA DE 700 X 10 mm  DE 1 mm DE ESPESOR LAMINA GALVANIZADA -- TITR70010G</t>
  </si>
  <si>
    <t>MIMCTB00000101</t>
  </si>
  <si>
    <t>TOALLA BLANCA   MARCA SANITAS (CAJA CON 20 PAQUETES) -- TOSA --</t>
  </si>
  <si>
    <t>MIMCTAID010001</t>
  </si>
  <si>
    <t>TOALLA INTERDOBLADA WYPALL  CAJA CON 150 PIEZAS -- TOINDOWP150 --</t>
  </si>
  <si>
    <t>MVLATO00865018</t>
  </si>
  <si>
    <t>TOPE  9.5 mm MODELO DC-50 CYMISA EN PLASTICO -- TOP38</t>
  </si>
  <si>
    <t>MVLATO0009001W</t>
  </si>
  <si>
    <t>TOPE  DE Ø 1" X 12.7 mm  EN ACERO AL CARBON MAQUINADO DE ACUERDO A PLANO SIN RAYADURAS, SIN GOLPES Y MARCAS - "DIACTHD-TO"</t>
  </si>
  <si>
    <t>MLEPTO00870017</t>
  </si>
  <si>
    <t>TOPE  Ø 15 X 15 mm  HULE COLOR NEGRO - "TOH15"</t>
  </si>
  <si>
    <t>MLEPTO02009500</t>
  </si>
  <si>
    <t>TOPE BOLA CHICA DE HULE  CON TORNILLO DE Ø 3/8" X 3/4"  - "TOBCHTO3834"</t>
  </si>
  <si>
    <t>MVLATO42060000</t>
  </si>
  <si>
    <t>TOPE BUMPON NEGRO Ø 19mm (3/4"), ALTURA 5mm MARCA 3M CLAVE SJ-5744   - "BMP3M-SJ5344"</t>
  </si>
  <si>
    <t>MVLATO42480000</t>
  </si>
  <si>
    <t>TOPE BUMPON TRANSPARENTE DE POLIURETANO CON ADHESIVO ACRILICO 12 mm DE ANCHO X 3 mm DE ALTO SJ-5312 DE 3M  - ""BTSJ"""</t>
  </si>
  <si>
    <t>MVLATO42070000</t>
  </si>
  <si>
    <t>TOPE BUMPON TRANSPARENTE Ø 19.8 mm, PLANO, GRANDE, PLANTILLA DE 84 PIEZAS   - "BMPG19884"</t>
  </si>
  <si>
    <t>MLEATO01010000</t>
  </si>
  <si>
    <t>TOPE CORNER FIXATION 20/20 - 25/25 mm (FIX202580)  -  COSIGN</t>
  </si>
  <si>
    <t>MVLATO0508N4Q9</t>
  </si>
  <si>
    <t>TOPE DE PISO 35 D X 40 A mm CON TAQUETE INCLUIDO, CODIGO IEF80U70 ACERO INOXIDABLE SSS - "TOPSSS"</t>
  </si>
  <si>
    <t>MVLATO68850007</t>
  </si>
  <si>
    <t>TOPE ESCUADRA 3/4""  COLOR NEGRO - ""TOE34"""</t>
  </si>
  <si>
    <t>MLEATO02020000</t>
  </si>
  <si>
    <t>TOPE GRIPPER IZQUIERDO PARA CARRETILLA PLANA No. DE PARTE 92020322GUS121 MARCA YBJ   - "TOICPYBJ"</t>
  </si>
  <si>
    <t>MLEATO03030000</t>
  </si>
  <si>
    <t>TOPE GRIPPER REDECHO PARA CARRETILLA PLANA No. DE PARTE 92020322GUS122 MARCA YBJ   - "TODCPYBJ"</t>
  </si>
  <si>
    <t>MTLATO91N40028</t>
  </si>
  <si>
    <t>TOPE PARA ENTREPAÑO Ø 1/2" X 5/16"  EN ALUMINIO PULIDO - "TAP12516"</t>
  </si>
  <si>
    <t>MLEATO55D47928</t>
  </si>
  <si>
    <t>TOPE PARA PUERTA DE 18 X 45 mm CON CUERDA PARA Ø 1/4" (MEDIA LUNA) EN ALUMINIO PULIDO - "TEVVCTP"</t>
  </si>
  <si>
    <t>MLEATO55M2O228</t>
  </si>
  <si>
    <t>TOPE PARA PUERTA DE 30 X 13 mm CON BARRENO DE Ø 8 mm (MEDIA LUNA) EN ALUMINIO PULIDO - "TELIVC-TOP"</t>
  </si>
  <si>
    <t>MTLATO55M27928</t>
  </si>
  <si>
    <t>TOPE PARA PUERTA DE 30 X 13 mm CON CUERDA PARA Ø 1/4" (MEDIA LUNA) EN ALUMINIO PULIDO - "VVCNITPC"</t>
  </si>
  <si>
    <t>MLEATO55100028</t>
  </si>
  <si>
    <t>TOPE PARA PUERTA DE 30 X 14 mm CON BARRENO DE Ø 12 mm Y 8 mm (MEDIA LUNA)  EN ALUMINIO PULIDO - "TELSMG-TOP"</t>
  </si>
  <si>
    <t>MLEATO55K57928</t>
  </si>
  <si>
    <t>TOPE PARA PUERTA DE 37 X 18 X 17 mm CON CUERDA PARA Ø 1/4" (MEDIA LUNA) EN ALUMINIO PULIDO - "VVCENITPC"</t>
  </si>
  <si>
    <t>MTLATO55N5E128</t>
  </si>
  <si>
    <t>TOPE PARA PUERTA DE 38 X 20 mm CON CUERDA PARA Ø 1/4" (MEDIA LUNA) AVELLANADO DE Ø 1/2" X 15 mm EN ALUMINIO PULIDO - "CAC'S-TP"</t>
  </si>
  <si>
    <t>MTLATO55L50028</t>
  </si>
  <si>
    <t>TOPE PARA PUERTA Ø 3/4" X 3/8"  EN ALUMINIO PULIDO -- TAMPC5838</t>
  </si>
  <si>
    <t>MVLATOC7G70067</t>
  </si>
  <si>
    <t>TOPE PROTECTOR ANTI-IMPACTO DE Ø 8.5 mm MARCA CYMISA MODELO BS-7  TRANSPARENTE</t>
  </si>
  <si>
    <t>MLEPTO01009400</t>
  </si>
  <si>
    <t>TOPE PUNTA DE HULE CON TORNILLO DE Ø 3/8" X 1" -- TOPHTO381</t>
  </si>
  <si>
    <t>MLEPTO04010000</t>
  </si>
  <si>
    <t>TOPE REDONDA Ø2 1/2" X 3/4" -- TO21234R1024</t>
  </si>
  <si>
    <t>MLEATO04100027</t>
  </si>
  <si>
    <t>TOPE SUPERIOR A CONTRA MARCO GRIPPER MODELO GBL119 MARCA YBJ  EN ACERO INOXIDABLE - "TOCMGL119"</t>
  </si>
  <si>
    <t>MLEPTO03009400</t>
  </si>
  <si>
    <t>TOPE SUSPENSION UNIVERSAL DE POLIURETANO  CON TORNILLO DE Ø 3/8" X 1"  - "TOSUPTO381"</t>
  </si>
  <si>
    <t>MVLATO67B57018</t>
  </si>
  <si>
    <t>TOPE TRANSPARENTE DE 10 X 10 mm CON PERNO DE Ø 3/16" X 5/16" EN PLASTICO - "GI20116"</t>
  </si>
  <si>
    <t>MIMCTO00000009</t>
  </si>
  <si>
    <t>TORNILLO    CODIGO 91-000 407-15 -- TO40715 --</t>
  </si>
  <si>
    <t>MIMCTO00000007</t>
  </si>
  <si>
    <t>TORNILLO    CODIGO 91-100 366-15 -- TO36615 --</t>
  </si>
  <si>
    <t>MIMCTO00000008</t>
  </si>
  <si>
    <t>TORNILLO    CODIGO 91-100 422-15 -- TO42215 --</t>
  </si>
  <si>
    <t>MIMCTO00200006</t>
  </si>
  <si>
    <t>TORNILLO  FLAT SM 4.37  CODIGO 100032004 -- TOFSM437100 --</t>
  </si>
  <si>
    <t>MVLUTO00540000</t>
  </si>
  <si>
    <t>TORNILLO  M8 X 15 MODELO HI501N   - "TO815HI501N"</t>
  </si>
  <si>
    <t>MIMCTO00190005</t>
  </si>
  <si>
    <t>TORNILLO  SM4.37  CODIGO S112440001 -- TOSM437S11 --</t>
  </si>
  <si>
    <t>MIMCTOAZ170204</t>
  </si>
  <si>
    <t>TORNILLO ALLEN CON ZANCO Ø 8 X 22 mm CON CUERDA DE Ø 5 X 8 mm PAVONADO -- TOAMZ822P --</t>
  </si>
  <si>
    <t>MVLUTO31C10001</t>
  </si>
  <si>
    <t>TORNILLO AUTORROSCANTE ROSCA MADERA, ALLEN Ø 5 mm X 40 mm  PAVONADO - "TOAMAP540"</t>
  </si>
  <si>
    <t>MIMCTOCA010001</t>
  </si>
  <si>
    <t>TORNILLO CABEZA ALLEN Ø 1/2" X 1 1/2"  GALVANIZAD0 -- TOA12112G --</t>
  </si>
  <si>
    <t>MVLUTO01150002</t>
  </si>
  <si>
    <t>TORNILLO CABEZA ALLEN Ø 1/4" X 1 1/2" GALVANIZADO -- TOA14112G</t>
  </si>
  <si>
    <t>MIMCTOCA050001</t>
  </si>
  <si>
    <t>TORNILLO CABEZA ALLEN Ø 1/4" X 2"  GALVANIZAD0 -- TOA142G --</t>
  </si>
  <si>
    <t>MCIUTO01358402</t>
  </si>
  <si>
    <t>TORNILLO CABEZA ALLEN Ø 1/4" X 3 1/2" CON CUERDA INTERRUMPIDA HASTA 1" GALVANIZADO -- TOA14312-1G</t>
  </si>
  <si>
    <t>MVLUTO01320001</t>
  </si>
  <si>
    <t>TORNILLO CABEZA ALLEN Ø 1/4" X 5/8" PAVONADO -- TOCCA1458</t>
  </si>
  <si>
    <t>MVLUTO01140001</t>
  </si>
  <si>
    <t>TORNILLO CABEZA ALLEN Ø 1/4"" x 1 1/4""  PAVONADO - ""TOA14114P"""</t>
  </si>
  <si>
    <t>MVLUTO01130001</t>
  </si>
  <si>
    <t>TORNILLO CABEZA ALLEN Ø 1/4"" x 1""  PAVONADO - ""TOA141P"""</t>
  </si>
  <si>
    <t>MVLUTO01710001</t>
  </si>
  <si>
    <t>TORNILLO CABEZA ALLEN Ø 1/4"" X 2""  PAVONADO - ""TOA142P"""</t>
  </si>
  <si>
    <t>MIMCTOCA070001</t>
  </si>
  <si>
    <t>TORNILLO CABEZA ALLEN Ø 1/8" X 1 1/2"  GALVANIZAD0 -- TOA18112G --</t>
  </si>
  <si>
    <t>MVLUTO01300041</t>
  </si>
  <si>
    <t>TORNILLO CABEZA ALLEN Ø 3/16" X 1/2"  COLOR NEGRO - "TOA31612N"</t>
  </si>
  <si>
    <t>MIMCTOCA110001</t>
  </si>
  <si>
    <t>TORNILLO CABEZA ALLEN Ø 3/4" X 2"  GALVANIZAD0 -- TOA342G --</t>
  </si>
  <si>
    <t>MIMCTOCH250006</t>
  </si>
  <si>
    <t>TORNILLO CABEZA ALLEN Ø 3/8" X 1 1/2"  ALTA RESISTENCIA -- TOA38112AR --</t>
  </si>
  <si>
    <t>MLEUTO01180024</t>
  </si>
  <si>
    <t>TORNILLO CABEZA ALLEN Ø 3/8" X 1 1/2" ACERO INOXIDABLE</t>
  </si>
  <si>
    <t>MVLUTO01180002</t>
  </si>
  <si>
    <t>TORNILLO CABEZA ALLEN Ø 3/8" X 1 1/2" GALVANIZADO -- TOA38112</t>
  </si>
  <si>
    <t>MIMCTOCA120001</t>
  </si>
  <si>
    <t>TORNILLO CABEZA ALLEN Ø 3/8" X 2 1/2"  GALVANIZAD0 -- TOA38212G --</t>
  </si>
  <si>
    <t>MVLUTO01190001</t>
  </si>
  <si>
    <t>TORNILLO CABEZA ALLEN Ø 3/8" X 2"  PAVONADO -- TOA382P</t>
  </si>
  <si>
    <t>MVLUTO01260000</t>
  </si>
  <si>
    <t>TORNILLO CABEZA ALLEN Ø 3/8" X 3/4"   - "TOA3834N"</t>
  </si>
  <si>
    <t>MIMCTOCA240006</t>
  </si>
  <si>
    <t>TORNILLO CABEZA ALLEN Ø 4 X 35 mm  ALTA RESISTENCIA -- TOAM435AR --</t>
  </si>
  <si>
    <t>MLEUTO01G40002</t>
  </si>
  <si>
    <t>TORNILLO CABEZA ALLEN Ø 5/16" X 1 1/2"  GALVANIZADO - "TOA516112G"</t>
  </si>
  <si>
    <t>MIMCTOCA210001</t>
  </si>
  <si>
    <t>TORNILLO CABEZA ALLEN Ø 5/16" X 2"  GALVANIZADO -- TOA5162G --</t>
  </si>
  <si>
    <t>MVLUTO01C40002</t>
  </si>
  <si>
    <t>TORNILLO CABEZA ALLEN Ø 5/16" X 2"  NEGRO -- TOA5162NE</t>
  </si>
  <si>
    <t>MLEUTO01890002</t>
  </si>
  <si>
    <t>TORNILLO CABEZA ALLEN Ø 5/16" X 3/4"  GALVANIZADO - "TOA51634GA"</t>
  </si>
  <si>
    <t>MVLUTO01010001</t>
  </si>
  <si>
    <t>TORNILLO CABEZA ALLEN Ø 6 X 12 mm  PAVONADO - ""TOAM612CP"""</t>
  </si>
  <si>
    <t>MVLUTO01B20001</t>
  </si>
  <si>
    <t>TORNILLO CABEZA ALLEN Ø 6 X 15 mm  PAVONADO - "TOAM615P"</t>
  </si>
  <si>
    <t>MVLUTO01020001</t>
  </si>
  <si>
    <t>TORNILLO CABEZA ALLEN Ø 6 X 20 mm  PAVONADO - ""TOAM620P"""</t>
  </si>
  <si>
    <t>MVLUTO01030001</t>
  </si>
  <si>
    <t>TORNILLO CABEZA ALLEN Ø 6 X 25 mm  PAVONADO - ""TOAM625P"""</t>
  </si>
  <si>
    <t>MVLUTO01040001</t>
  </si>
  <si>
    <t>TORNILLO CABEZA ALLEN Ø 6 X 30 mm  PAVONADO - ""TOAM630P"""</t>
  </si>
  <si>
    <t>MVLUTO01050001</t>
  </si>
  <si>
    <t>TORNILLO CABEZA ALLEN Ø 6 X 35 mm  PAVONADO - ""TOAM635P"""</t>
  </si>
  <si>
    <t>MVLUTO0153A124</t>
  </si>
  <si>
    <t>TORNILLO CABEZA ALLEN Ø 6 X 40 mm PASO 1.00 mm ACERO INOXIDABLE - "TOM6X40CA"</t>
  </si>
  <si>
    <t>MVLUTO01060001</t>
  </si>
  <si>
    <t>TORNILLO CABEZA ALLEN Ø 8 X 12 mm  PAVONADO - ""TOAM812"""</t>
  </si>
  <si>
    <t>MVLUTO01070001</t>
  </si>
  <si>
    <t>TORNILLO CABEZA ALLEN Ø 8 X 20 mm  PAVONADO - ""TOAM820"""</t>
  </si>
  <si>
    <t>MLEUTO0107A241</t>
  </si>
  <si>
    <t>TORNILLO CABEZA ALLEN Ø 8 X 20 mm PASO 1.25 mm COLOR NEGRO - "TOAM820N"</t>
  </si>
  <si>
    <t>MVLUTO01090007</t>
  </si>
  <si>
    <t>TORNILLO CABEZA ALLEN Ø 8 X 35 mm  NATURAL - ""TOAM835"""</t>
  </si>
  <si>
    <t>MLEUTO01B10001</t>
  </si>
  <si>
    <t>TORNILLO CABEZA ALLEN Ø 8 X 45 mm  PAVONADO - "TOAM845P"</t>
  </si>
  <si>
    <t>MVLUTO01150001</t>
  </si>
  <si>
    <t>TORNILLO CABEZA ALLEN Ø1/4" x 1 1/2" PAVONADO --TOA14112P</t>
  </si>
  <si>
    <t>MVLUTO01110001</t>
  </si>
  <si>
    <t>TORNILLO CABEZA ALLEN Ø1/4" X 1/2" PAVONADO -- TOA1412P</t>
  </si>
  <si>
    <t>MVLUTO01400001</t>
  </si>
  <si>
    <t>TORNILLO CABEZA ALLEN Ø10 X 25 mm PAVONADO -- TOAM1025P</t>
  </si>
  <si>
    <t>MVLUTO01890001</t>
  </si>
  <si>
    <t>TORNILLO CABEZA ALLEN Ø5/16" X 3/4" PAVONADO --TOA51634G</t>
  </si>
  <si>
    <t>MVLUTO27110001</t>
  </si>
  <si>
    <t>TORNILLO CABEZA ALLEN PLANO CONICO Ø 1/4" X 1/2"  PAVONADO - "TOACB512 "</t>
  </si>
  <si>
    <t>MVLUTO44110024</t>
  </si>
  <si>
    <t>TORNILLO CABEZA ALLEN PLANO Ø 1/4" X 1/2"  ACERO INOXIDABLE - "TOACP1412INOX"</t>
  </si>
  <si>
    <t>MVLUTO44160001</t>
  </si>
  <si>
    <t>TORNILLO CABEZA ALLEN PLANO Ø 1/4" X 2 1/2"  PAVONADO</t>
  </si>
  <si>
    <t>MLEUTO44187124</t>
  </si>
  <si>
    <t>TORNILLO CABEZA ALLEN PLANO Ø 3/8" X 1 1/2" MODELO XAP09038 ACERO INOXIDABLE -- TOA11238</t>
  </si>
  <si>
    <t>MVLUTO44010002</t>
  </si>
  <si>
    <t>TORNILLO CABEZA ALLEN PLANO Ø 6 X 12 mm  GALVANIZADO</t>
  </si>
  <si>
    <t>MLEUTO12C50085</t>
  </si>
  <si>
    <t>TORNILLO CABEZA BOTON ALLEN DE Ø 1/4" X 1"  INOXIDABLE - "TOA141CBIN"</t>
  </si>
  <si>
    <t>MLEUTO12H30085</t>
  </si>
  <si>
    <t>TORNILLO CABEZA BOTON ALLEN DE Ø 1/4" X 2"  INOXIDABLE - "TOA142CBIN"</t>
  </si>
  <si>
    <t>MVLUTO12320002</t>
  </si>
  <si>
    <t>TORNILLO CABEZA BOTON ALLEN DE Ø 1/4" X 5/8"  GALVANIZADO - "TO1458CBG"</t>
  </si>
  <si>
    <t>MVLUTO36C9A941</t>
  </si>
  <si>
    <t>TORNILLO CABEZA BOTON ALLEN MILIMETRICO Ø 5 X 10 mm PASO 0.80 mm COLOR NEGRO - "TOAM510CBN"</t>
  </si>
  <si>
    <t>MLEUTO3650A941</t>
  </si>
  <si>
    <t>TORNILLO CABEZA BOTON ALLEN MILIMETRICO Ø 5 X 12 mm PASO 0.80 mm COLOR NEGRO - "TOAM512CBN"</t>
  </si>
  <si>
    <t>MLEUTO36D2A941</t>
  </si>
  <si>
    <t>TORNILLO CABEZA BOTON ALLEN MILIMETRICO Ø 5 X 20 mm PASO 0.80 mm COLOR NEGRO - "TOAM520CBN"</t>
  </si>
  <si>
    <t>MVLUTO36010002</t>
  </si>
  <si>
    <t>TORNILLO CABEZA BOTON ALLEN MILIMETRICO Ø 6 X 12 mm  GALVANIZADO - "TOAM612CBG"</t>
  </si>
  <si>
    <t>MVLUTO36030002</t>
  </si>
  <si>
    <t>TORNILLO CABEZA BOTON ALLEN MILIMETRICO Ø 6 X 25 mm  GALVANIZADO - "TOAM615CBG"</t>
  </si>
  <si>
    <t>MLEUTO12150002</t>
  </si>
  <si>
    <t>TORNILLO CABEZA BOTON ALLEN Ø 1/4" X 1 1/2"  GALVANIZADO - "TOA14112CBG"</t>
  </si>
  <si>
    <t>MVLUTO12610041</t>
  </si>
  <si>
    <t>TORNILLO CABEZA BOTON ALLEN Ø 1/4" X 1 3/4"  COLOR NEGRO - "TOA14134CBN"</t>
  </si>
  <si>
    <t>MVLUTO12110041</t>
  </si>
  <si>
    <t>TORNILLO CABEZA BOTON ALLEN Ø 1/4" X 1/2"  COLOR NEGRO - "TOA1412CBN"</t>
  </si>
  <si>
    <t>MVLUTO12110002</t>
  </si>
  <si>
    <t>TORNILLO CABEZA BOTON ALLEN Ø 1/4" X 1/2"  GALVANIZADO--TOA1412CBG</t>
  </si>
  <si>
    <t>MVLUTO12110024</t>
  </si>
  <si>
    <t>TORNILLO CABEZA BOTON ALLEN Ø 1/4" X 1/2" ACERO INOXIDABLE - "TOCB1412INM"</t>
  </si>
  <si>
    <t>MVLUTO12160002</t>
  </si>
  <si>
    <t>TORNILLO CABEZA BOTON ALLEN Ø 1/4" X 2 1/2"  GALVANIZADO --TOA14212CBG</t>
  </si>
  <si>
    <t>MVLUTO12710002</t>
  </si>
  <si>
    <t>TORNILLO CABEZA BOTON ALLEN Ø 1/4" X 2"  GALVANIZADO - "TOA142G"</t>
  </si>
  <si>
    <t>MVLUTO12350002</t>
  </si>
  <si>
    <t>TORNILLO CABEZA BOTON ALLEN Ø 1/4" X 3 1/2"  GALVANIZADO--TOA14312CBG</t>
  </si>
  <si>
    <t>MVLUTO12120002</t>
  </si>
  <si>
    <t>TORNILLO CABEZA BOTON ALLEN Ø 1/4" X 3/4"  GALVANIZADO -- TOA1434CBG</t>
  </si>
  <si>
    <t>MLEUTO12120085</t>
  </si>
  <si>
    <t>TORNILLO CABEZA BOTON ALLEN Ø 1/4" X 3/4"  INOXIDABLE - "TOA1434CBIN"</t>
  </si>
  <si>
    <t>MLEUTO12170024</t>
  </si>
  <si>
    <t>TORNILLO CABEZA BOTON ALLEN Ø 3/8" X 1"  ACERO INOXIDABLE - "TOCA381IN"</t>
  </si>
  <si>
    <t>MVLUTO12170041</t>
  </si>
  <si>
    <t>TORNILLO CABEZA BOTON ALLEN Ø 3/8" X 1"  COLOR NEGRO - "TOA381BN"</t>
  </si>
  <si>
    <t>MLEUTO12170002</t>
  </si>
  <si>
    <t>TORNILLO CABEZA BOTON ALLEN Ø 3/8" X 1"  GALVANIZADO--TOA381BG</t>
  </si>
  <si>
    <t>MVLUTO12F20002</t>
  </si>
  <si>
    <t>TORNILLO CABEZA BOTON ALLEN Ø 3/8" X 1-1/2"  GALVANIZADO - "TOA38112BG"</t>
  </si>
  <si>
    <t>MVLUTO12200002</t>
  </si>
  <si>
    <t>TORNILLO CABEZA BOTON ALLEN Ø 3/8" X 2 1/2" GALVANIZADO -- TOA38212CB</t>
  </si>
  <si>
    <t>MLEUTO12190085</t>
  </si>
  <si>
    <t>TORNILLO CABEZA BOTON ALLEN Ø 3/8" X 2"  INOXIDABLE - "TOA382CBIN"</t>
  </si>
  <si>
    <t>MLEUTO12670001</t>
  </si>
  <si>
    <t>TORNILLO CABEZA BOTON ALLEN Ø 3/8" X 3"  PAVONADO - "TOA383CBP"</t>
  </si>
  <si>
    <t>MVLUTO1254A324</t>
  </si>
  <si>
    <t>TORNILLO CABEZA BOTON ALLEN Ø 4 X 10 mm PASO 0.70 mm ACERO INOXIDABLE - "TOM4X10CB"</t>
  </si>
  <si>
    <t>MVLUTO12D90001</t>
  </si>
  <si>
    <t>TORNILLO CABEZA BOTON ALLEN Ø 5/16" X 1 1/2  PAVONADO - "TOCBA516112"</t>
  </si>
  <si>
    <t>MIMCTOCA130001</t>
  </si>
  <si>
    <t>TORNILLO CABEZA BOTON ALLEN Ø 5/16" X 1"  PASO 18 HILOS POR PULGADA NC, GALVANIZADO -- TOH5151G --</t>
  </si>
  <si>
    <t>MVLUTO12030001</t>
  </si>
  <si>
    <t>TORNILLO CABEZA BOTON ALLEN Ø 6 X 25 mm  PAVONADO - "TOAM625CBP"</t>
  </si>
  <si>
    <t>MVLUTO12040002</t>
  </si>
  <si>
    <t>TORNILLO CABEZA BOTON ALLEN Ø 6 X 30 mm  GALVANIZADO - ""TOAM630B"""</t>
  </si>
  <si>
    <t>MVLUTO12780002</t>
  </si>
  <si>
    <t>TORNILLO CABEZA BOTON ALLEN Ø 6.8 X 22 mm  GALVANIZADO - ""TO22GCB"""</t>
  </si>
  <si>
    <t>MVLUTO12790002</t>
  </si>
  <si>
    <t>TORNILLO CABEZA BOTON ALLEN Ø 6.8 X 33 mm  GALVANIZADO - ""TO33GCB"""</t>
  </si>
  <si>
    <t>MVLUTO12B10001</t>
  </si>
  <si>
    <t>TORNILLO CABEZA BOTON ALLEN Ø 8 X 45 mm  PAVONADO - "TOAM845CBP"</t>
  </si>
  <si>
    <t>MVLUTO12130002</t>
  </si>
  <si>
    <t>TORNILLO CABEZA BOTON ALLEN Ø1/4" X 1" GALVANIZADO --TOA141CB</t>
  </si>
  <si>
    <t>MVLUTO12710041</t>
  </si>
  <si>
    <t>TORNILLO CABEZA BOTON ALLEN Ø1/4" X 2" COLOR NEGRO -- TOA142CBN</t>
  </si>
  <si>
    <t>MVLUTO12C60041</t>
  </si>
  <si>
    <t>TORNILLO CABEZA BOTON ALLEN Ø1/4" X 3/8" COLOR NEGRO -- TOA1438N</t>
  </si>
  <si>
    <t>MVLUTO12D70041</t>
  </si>
  <si>
    <t>TORNILLO CABEZA BOTON ALLEN Ø3/8" X 1 1/2"  COLOR NEGRO - "TOA38112CB"</t>
  </si>
  <si>
    <t>MLEUTO12190002</t>
  </si>
  <si>
    <t>TORNILLO CABEZA BOTON ALLEN Ø3/8" X 2" GALVANIZADO -- TOA382BG</t>
  </si>
  <si>
    <t>MIMCTOCA120004</t>
  </si>
  <si>
    <t>TORNILLO CABEZA CILINDRICA ALLEN Ø 3/8" X 2 1/2" ROSCA PARCIAL PAVONADO -- TOA38212P</t>
  </si>
  <si>
    <t>MVLUTO01F90001</t>
  </si>
  <si>
    <t>TORNILLO CABEZA CILINDRICA ALLEN Ø 5/16" X 3 1/2" ROSCA PARCIAL PAVONADO - "TOA516312"</t>
  </si>
  <si>
    <t>MVLUTO21630002</t>
  </si>
  <si>
    <t>TORNILLO CABEZA COMBINADA RANURA - PHILLIPS Ø 1/8"" X 5/16""  GALVANIZADO - ""TO18516CFC"""</t>
  </si>
  <si>
    <t>MTLUTO52A90002</t>
  </si>
  <si>
    <t>TORNILLO CABEZA CONFIRMAT 7 X 40 mm  GALVANIZADO - "TO740CCG"</t>
  </si>
  <si>
    <t>MVLUTO22450001</t>
  </si>
  <si>
    <t>TORNILLO CABEZA DE ALMENDRA COMBINADA RANURA - PHILLIPS Ø 6 X 16 mm  PAVONADO - "TO616MCAP"</t>
  </si>
  <si>
    <t>MVLUTO18110001</t>
  </si>
  <si>
    <t>TORNILLO CABEZA DE ALMENDRA Ø 1/4"" X 1/2""  PAVONADO - ""TO14CAP"""</t>
  </si>
  <si>
    <t>MERUTO18120002</t>
  </si>
  <si>
    <t>TORNILLO CABEZA DE ALMENDRA Ø 1/4"" X 3/4""  GALVANIZADO - ""TO1434CA"""</t>
  </si>
  <si>
    <t>MVLUTO09140041</t>
  </si>
  <si>
    <t>TORNILLO CABEZA DE COCHE DE Ø 1/4" x 1 1/4" EN COLOR NEGRO - "TOA14114CON"</t>
  </si>
  <si>
    <t>MLEUTO09130041</t>
  </si>
  <si>
    <t>TORNILLO CABEZA DE COCHE Ø 1/4" x 1"  COLOR NEGRO - "TOA141CON"</t>
  </si>
  <si>
    <t>MLEUTO09120041</t>
  </si>
  <si>
    <t>TORNILLO CABEZA DE COCHE Ø 1/4" X 3/4"  COLOR NEGRO - "TO1434NCO"</t>
  </si>
  <si>
    <t>MVLUTO09160002</t>
  </si>
  <si>
    <t>TORNILLO CABEZA DE COCHE Ø 1/4"" x 2 1/2""  GALVANIZADO - ""TO14212CO"""</t>
  </si>
  <si>
    <t>MVLUTO09260002</t>
  </si>
  <si>
    <t>TORNILLO CABEZA DE COCHE Ø 3/8" X 3/4"  GALVANIZADO - "TO3834CO"</t>
  </si>
  <si>
    <t>MVLUTO09180002</t>
  </si>
  <si>
    <t>TORNILLO CABEZA DE COCHE Ø 3/8"" x 1 1/2""  GALVANIZADO - ""TO34112CO"""</t>
  </si>
  <si>
    <t>MVLUTO09201402</t>
  </si>
  <si>
    <t>TORNILLO CABEZA DE COCHE Ø 3/8"" x 2 1/2"" ALTA RESISTENCIA GALVANIZADO - ""TO38212CO"""</t>
  </si>
  <si>
    <t>MVLUTO07C30002</t>
  </si>
  <si>
    <t>TORNILLO CABEZA DE GOTA DE 10/32" X 1 1/4" CUERDA FINA  GALVANIZADO - "TOCG1032G"</t>
  </si>
  <si>
    <t>MVLUTO07560001</t>
  </si>
  <si>
    <t>TORNILLO CABEZA DE GOTA M6 X 30 mm  PAVONADO - "TOM630CGG"</t>
  </si>
  <si>
    <t>MVLUTO07570001</t>
  </si>
  <si>
    <t>TORNILLO CABEZA DE GOTA M6 X 40 mm  PAVONADO - "TOM640CGG"</t>
  </si>
  <si>
    <t>MVLUTO07150002</t>
  </si>
  <si>
    <t>TORNILLO CABEZA DE GOTA Ø 1/4" X 1 1/2"  GALVANIZADO - "TO14112CG"  -</t>
  </si>
  <si>
    <t>MVLUTO07610002</t>
  </si>
  <si>
    <t>TORNILLO CABEZA DE GOTA Ø 1/4" X 1 3/4" GALVANIZADO -- TO14134CG</t>
  </si>
  <si>
    <t>MVLUTO07130002</t>
  </si>
  <si>
    <t>TORNILLO CABEZA DE GOTA Ø 1/4" x 1" GALVANIZADO --TO141CG</t>
  </si>
  <si>
    <t>MVLUTO07140002</t>
  </si>
  <si>
    <t>TORNILLO CABEZA DE GOTA Ø 1/4"" x 1 1/4""  GALVANIZADO - ""TO14114CG""</t>
  </si>
  <si>
    <t>MVLUTO07160002</t>
  </si>
  <si>
    <t>TORNILLO CABEZA DE GOTA Ø 1/4"" x 2 1/2""  GALVANIZADO - ""TO14CG212"""</t>
  </si>
  <si>
    <t>MVLUTO07120002</t>
  </si>
  <si>
    <t>TORNILLO CABEZA DE GOTA Ø 1/4"" x 3/4""  GALVANIZADO - ""TO1434CG"""</t>
  </si>
  <si>
    <t>MVLUTO07510002</t>
  </si>
  <si>
    <t>TORNILLO CABEZA DE GOTA Ø 3/16" X 1 1/2"  GALVANIZADO - "TO316112CG"</t>
  </si>
  <si>
    <t>MVLUTO07300002</t>
  </si>
  <si>
    <t>TORNILLO CABEZA DE GOTA Ø 3/16" X 1/2"  GALVANIZADO - "TO31612CG"</t>
  </si>
  <si>
    <t>MLEUTO07650002</t>
  </si>
  <si>
    <t>TORNILLO CABEZA DE GOTA Ø 3/16"" X 3/4""  GALVANIZADO - ""TO31634CG"""</t>
  </si>
  <si>
    <t>MVLUTO07170002</t>
  </si>
  <si>
    <t>TORNILLO CABEZA DE GOTA Ø 3/8" X 1"  GALVANIZADO - "TO381CG"</t>
  </si>
  <si>
    <t>MVLUTO07340002</t>
  </si>
  <si>
    <t>TORNILLO CABEZA DE GOTA Ø 5/16" X 1 1/4"  GALVANIZADO - "TO516114GG"</t>
  </si>
  <si>
    <t>MLEUTO07D40002</t>
  </si>
  <si>
    <t>TORNILLO CABEZA DE GOTA Ø 5/16" X 5/8"  GALVANIZADO - "TO51658CGG"</t>
  </si>
  <si>
    <t>MVLUTO07110002</t>
  </si>
  <si>
    <t>TORNILLO CABEZA DE GOTA Ø1/4" x 1/2" GALVANIZADO -- TO14CG</t>
  </si>
  <si>
    <t>MVLUTO07710002</t>
  </si>
  <si>
    <t>TORNILLO CABEZA DE GOTA Ø1/4" X 2" GALVANIZADO -- TO142CG</t>
  </si>
  <si>
    <t>MVLUTO16130002</t>
  </si>
  <si>
    <t>TORNILLO CABEZA DE GOTA PHILLIPS Ø 1/4"" x 1""  GALVANIZADO - ""TO142CGPH"""</t>
  </si>
  <si>
    <t>MACUTO16020001</t>
  </si>
  <si>
    <t>TORNILLO CABEZA DE GOTA PHILLIPS Ø 6 X 20 mm  PAVONADO - "TOM620PHP"</t>
  </si>
  <si>
    <t>MACUTO16070001</t>
  </si>
  <si>
    <t>TORNILLO CABEZA DE GOTA PHILLIPS Ø 8 X 20 mm  PAVONADO - "TOM820PHP"</t>
  </si>
  <si>
    <t>MVLUTO19G20077</t>
  </si>
  <si>
    <t>TORNILLO CABEZA FIJADORA PHILLIPS 1/4" - 20 x 1/2"  INOXIDABLE 304 - "TOCAFPINOX304"</t>
  </si>
  <si>
    <t>MVLUTO19G30077</t>
  </si>
  <si>
    <t>TORNILLO CABEZA FIJADORA PHILLIPS 3/8" X 3/4"  INOXIDABLE 304 - "TO3834CAPH"</t>
  </si>
  <si>
    <t>MVLUTO19111501</t>
  </si>
  <si>
    <t>TORNILLO CABEZA FIJADORA PHILLIPS Ø 1/4" X 1/2" CON TOPE GALVNIZADO -- TOF1412PHT</t>
  </si>
  <si>
    <t>MVLUTO24550002</t>
  </si>
  <si>
    <t>TORNILLO CABEZA FIJADORA RANURADA Ø4 X 25 mm GALVANIZADO -- TOM425G</t>
  </si>
  <si>
    <t>MVLUTO35874402</t>
  </si>
  <si>
    <t>TORNILLO CABEZA FILLSTER PHILLIPS Ø 10 X 1/2" AUTOROSCANTE T 23 GALVANIZADO -- TOAU1012</t>
  </si>
  <si>
    <t>MVLUTO35644402</t>
  </si>
  <si>
    <t>TORNILLO CABEZA FILLSTER PHILLIPS Ø10 X 3/4" AUTOROSCANTE T 23 GALVANIZADO -- TOAU1034</t>
  </si>
  <si>
    <t>MIIPTOCH220003</t>
  </si>
  <si>
    <t>TORNILLO CABEZA HEXAGONAL 1/4" X 1", CUERDA CORRIDA, ALTA RESISTENCIA -- TOH141HR --</t>
  </si>
  <si>
    <t>MVLUTO06D60059</t>
  </si>
  <si>
    <t>TORNILLO CABEZA HEXAGONAL DE Ø 1/2" X 1" mm  GRADO 5 PAVONADO - "TO121HEG5"</t>
  </si>
  <si>
    <t>MLEUTO06H60090</t>
  </si>
  <si>
    <t>TORNILLO CABEZA HEXAGONAL DE Ø 1/2" X 2 1/2"  GRADO 5, CUERDA CORRIDA, PAVONADO - "TOCAHE12212G5PV"</t>
  </si>
  <si>
    <t>MLEUTO06G50002</t>
  </si>
  <si>
    <t>TORNILLO CABEZA HEXAGONAL DE Ø 1/2" X 3 1/2"  GALVANIZADO - "TOHE12312G"</t>
  </si>
  <si>
    <t>MVLUTO06F80002</t>
  </si>
  <si>
    <t>TORNILLO CABEZA HEXAGONAL DE Ø 5/16" X 1 3/4" GALVANIZADO - "TO516134HG"</t>
  </si>
  <si>
    <t>MLEUTO06996900</t>
  </si>
  <si>
    <t>TORNILLO CABEZA HEXAGONAL Ø 1" X 3" ALTA RESISTENCIA GRADO 5 -- TO13HEAR</t>
  </si>
  <si>
    <t>MIMCTOCH030003</t>
  </si>
  <si>
    <t>TORNILLO CABEZA HEXAGONAL Ø 1/2" X 1 1/2"  ALTA RESISTENCIA -- TO12112HER --</t>
  </si>
  <si>
    <t>MVLUTO06B80002</t>
  </si>
  <si>
    <t>TORNILLO CABEZA HEXAGONAL Ø 1/2" X 1 1/2"  GALVANIZADO -- TO12112HE</t>
  </si>
  <si>
    <t>MIMCTOCH020001</t>
  </si>
  <si>
    <t>TORNILLO CABEZA HEXAGONAL Ø 1/2" X 2 1/2"  GALVANIZAD0 -- TOH12212G --</t>
  </si>
  <si>
    <t>MVLUTO06801400</t>
  </si>
  <si>
    <t>TORNILLO CABEZA HEXAGONAL Ø 1/2" X 2" ALTA RESISTENCIA -- GI10716</t>
  </si>
  <si>
    <t>MIMCTOCH200311</t>
  </si>
  <si>
    <t>TORNILLO CABEZA HEXAGONAL Ø 1/2" X 3 1/2" ALTA RESISTENCIA -- TO12312HEAR --</t>
  </si>
  <si>
    <t>MIMCTOCH200301</t>
  </si>
  <si>
    <t>TORNILLO CABEZA HEXAGONAL Ø 1/2" X 3 1/2" CUERDA NC GALVANIZAD0 -- TO12312HEG --</t>
  </si>
  <si>
    <t>MIMCTOCH030001</t>
  </si>
  <si>
    <t>TORNILLO CABEZA HEXAGONAL Ø 1/2" X 3"  GALVANIZAD0 -- TOH123G --</t>
  </si>
  <si>
    <t>MVLUTO06660059</t>
  </si>
  <si>
    <t>TORNILLO CABEZA HEXAGONAL Ø 1/2" X 3"  GRADO 5 PAVONADO - "TO123HEG5"</t>
  </si>
  <si>
    <t>MIMCTOCH040001</t>
  </si>
  <si>
    <t>TORNILLO CABEZA HEXAGONAL Ø 1/2" X 4"  GALVANIZAD0 -- TOH124G --</t>
  </si>
  <si>
    <t>MIMCTOCH290311</t>
  </si>
  <si>
    <t>TORNILLO CABEZA HEXAGONAL Ø 1/4" X 1" ALTA RESISTENCIA -- TO141HEAR --</t>
  </si>
  <si>
    <t>MVLUTO06110002</t>
  </si>
  <si>
    <t>TORNILLO CABEZA HEXAGONAL Ø 1/4" X 1/2"  GALVANIZADO -- TO1412HE</t>
  </si>
  <si>
    <t>MVLUTO06710002</t>
  </si>
  <si>
    <t>TORNILLO CABEZA HEXAGONAL Ø 1/4" X 2" GALVANIZADO -- TO142HE</t>
  </si>
  <si>
    <t>MVLUTO06350002</t>
  </si>
  <si>
    <t>TORNILLO CABEZA HEXAGONAL Ø 1/4" X 3 1/2"  GALVANIZADO -- TO14312HEG</t>
  </si>
  <si>
    <t>MIMCTOCH060001</t>
  </si>
  <si>
    <t>TORNILLO CABEZA HEXAGONAL Ø 1/4" X 4 1/2"  GALVANIZAD0 -- TOH14412G --</t>
  </si>
  <si>
    <t>MIMCTOCH140001</t>
  </si>
  <si>
    <t>TORNILLO CABEZA HEXAGONAL Ø 1/4" X 4"  GALVANIZAD0 -- TOH144G --</t>
  </si>
  <si>
    <t>MVLUTO06489702</t>
  </si>
  <si>
    <t>TORNILLO CABEZA HEXAGONAL Ø 1/4" X 4" CUERDA A 1" GALVANIZADO -- TO144HEC1</t>
  </si>
  <si>
    <t>MIIPTOCH180003</t>
  </si>
  <si>
    <t>TORNILLO CABEZA HEXAGONAL Ø 20 X 130 mm  ALTA RESISTENCIA -- TOH20130HR --</t>
  </si>
  <si>
    <t>MLEUTO06H20089</t>
  </si>
  <si>
    <t>TORNILLO CABEZA HEXAGONAL Ø 3/4" X 1 3/4"  GRADO 5 - "TOCH34134G5"</t>
  </si>
  <si>
    <t>MIMCTOCH080001</t>
  </si>
  <si>
    <t>TORNILLO CABEZA HEXAGONAL Ø 3/4" X 1"  GALVANIZAD0 -- TOH341G --</t>
  </si>
  <si>
    <t>MIMCTOCH090001</t>
  </si>
  <si>
    <t>TORNILLO CABEZA HEXAGONAL Ø 3/4" X 1/2"  GALVANIZAD0 -- TOH3412G --</t>
  </si>
  <si>
    <t>MIMCTOCH100001</t>
  </si>
  <si>
    <t>TORNILLO CABEZA HEXAGONAL Ø 3/4" X 2 1/2"  GALVANIZAD0 -- TOH34212G --</t>
  </si>
  <si>
    <t>MIMCTOCH110001</t>
  </si>
  <si>
    <t>TORNILLO CABEZA HEXAGONAL Ø 3/4" X 2"  GALVANIZAD0 -- TOH342G --</t>
  </si>
  <si>
    <t>MIMCTOCH210401</t>
  </si>
  <si>
    <t>TORNILLO CABEZA HEXAGONAL Ø 3/4" X 3" GRADO 5 GALVANIZAD0 -- TOH343G5 --</t>
  </si>
  <si>
    <t>MVLUTO06180002</t>
  </si>
  <si>
    <t>TORNILLO CABEZA HEXAGONAL Ø 3/8" X 1 1/2"  GALVANIZADO -- TO38112HE</t>
  </si>
  <si>
    <t>MVLUTO06170002</t>
  </si>
  <si>
    <t>TORNILLO CABEZA HEXAGONAL Ø 3/8" X 1"  GALVANIZADO -- TO381HE</t>
  </si>
  <si>
    <t>MLEUTO06680002</t>
  </si>
  <si>
    <t>TORNILLO CABEZA HEXAGONAL Ø 3/8" X 1/2" GALVANIZADO -- TO3812HE</t>
  </si>
  <si>
    <t>MVLUTO06190002</t>
  </si>
  <si>
    <t>TORNILLO CABEZA HEXAGONAL Ø 3/8" X 2"  GALVANIZADO - "TO382HE -</t>
  </si>
  <si>
    <t>MVLUTO06210001</t>
  </si>
  <si>
    <t>TORNILLO CABEZA HEXAGONAL Ø 3/8" X 3 1/2"  PAVONADO - "TOHE38312P"</t>
  </si>
  <si>
    <t>MLEUTO06220085</t>
  </si>
  <si>
    <t>TORNILLO CABEZA HEXAGONAL Ø 3/8" x 4"  INOXIDABLE - "TOHEX384IN"</t>
  </si>
  <si>
    <t>MVLUTO06210002</t>
  </si>
  <si>
    <t>TORNILLO CABEZA HEXAGONAL Ø 3/8"" X 3 1/2""  GALVANIZADO - ""TO38312HE"""</t>
  </si>
  <si>
    <t>MLEUTO06670002</t>
  </si>
  <si>
    <t>TORNILLO CABEZA HEXAGONAL Ø 3/8"" X 3""  GALVANIZADO - ""TO383HE"""</t>
  </si>
  <si>
    <t>MVLUTO06231202</t>
  </si>
  <si>
    <t>TORNILLO CABEZA HEXAGONAL Ø 3/8"" X 4 1/2"" MEDIA CUERDA GALVANIZADO - ""TO3845HE"""</t>
  </si>
  <si>
    <t>MLEUTO06220002</t>
  </si>
  <si>
    <t>TORNILLO CABEZA HEXAGONAL Ø 3/8"" X 4""  GALVANIZADO - ""TO384HE"""</t>
  </si>
  <si>
    <t>MVLUTO06A60002</t>
  </si>
  <si>
    <t>TORNILLO CABEZA HEXAGONAL Ø 5/16" X 1/2"  GALVANIZADO - "TO51612HE"</t>
  </si>
  <si>
    <t>MIIPTOCH210003</t>
  </si>
  <si>
    <t>TORNILLO CABEZA HEXAGONAL Ø 5/16" X 2" CUERDA CORRIDA, ALTA RESISTENCIA -- TOH5162HR --</t>
  </si>
  <si>
    <t>MVLUTO06521402</t>
  </si>
  <si>
    <t>TORNILLO CABEZA HEXAGONAL Ø 5/8" X 5" ALTA RESISTENCIA GALVANIZADO -- TO585HEAR</t>
  </si>
  <si>
    <t>MLEUTO06660002</t>
  </si>
  <si>
    <t>TORNILLO CABEZA HEXAGONAL Ø1/2" X 3" GALVANIZADO -- GI13908</t>
  </si>
  <si>
    <t>MLEUTO06130002</t>
  </si>
  <si>
    <t>TORNILLO CABEZA HEXAGONAL Ø1/4" X 1" GALVANIZADO -- GI10653</t>
  </si>
  <si>
    <t>MVLUTO06120002</t>
  </si>
  <si>
    <t>TORNILLO CABEZA HEXAGONAL Ø1/4" X 3/4" GALVANIZADO -- TO1434HE</t>
  </si>
  <si>
    <t>MVLUTO06200002</t>
  </si>
  <si>
    <t>TORNILLO CABEZA HEXAGONAL Ø3/8" X 2 1/2" GALVANIZADO -- TO38212HE</t>
  </si>
  <si>
    <t>MLEUTO11160024</t>
  </si>
  <si>
    <t>TORNILLO CABEZA PLANA ALLEN DE Ø 1/4" X 2 1/2"  ACERO INOXIDABLE - "TOA14212CPI"</t>
  </si>
  <si>
    <t>MVLUTO11520024</t>
  </si>
  <si>
    <t>TORNILLO CABEZA PLANA ALLEN DE Ø 1/4"-20 X 3/4"  ACERO INOXIDABLE - "TOACP1434I"</t>
  </si>
  <si>
    <t>MLEUTO3950A941</t>
  </si>
  <si>
    <t>TORNILLO CABEZA PLANA ALLEN MILIMETRICO Ø 5 X 12 mm PASO 0.80 mm COLOR NEGRO - "TOA512NE"</t>
  </si>
  <si>
    <t>MLEUTO39D3A941</t>
  </si>
  <si>
    <t>TORNILLO CABEZA PLANA ALLEN MILIMETRICO Ø 5 X 25 mm PASO 0.80 mm COLOR NEGRO - "TOAM525N"</t>
  </si>
  <si>
    <t>MVLUTO11150024</t>
  </si>
  <si>
    <t>TORNILLO CABEZA PLANA ALLEN Ø 1/4" X 1 1/2"  ACERO INOXIDABLE - "TOAAINOX14112"</t>
  </si>
  <si>
    <t>MVLUTO11000041</t>
  </si>
  <si>
    <t>TORNILLO CABEZA PLANA ALLEN Ø 1/4" X 1"  COLOR NEGRO - "TOACP1425N"</t>
  </si>
  <si>
    <t>MVLUTO11110041</t>
  </si>
  <si>
    <t>TORNILLO CABEZA PLANA ALLEN Ø 1/4" X 1/2"  COLOR NEGRO - "TOACP1412N"</t>
  </si>
  <si>
    <t>MVLUTO11110001</t>
  </si>
  <si>
    <t>TORNILLO CABEZA PLANA ALLEN Ø 1/4" X 1/2"  PAVONADO - "TOA1412PP"</t>
  </si>
  <si>
    <t>MVLUTO11120024</t>
  </si>
  <si>
    <t>TORNILLO CABEZA PLANA ALLEN Ø 1/4" X 3/4"  ACERO INOXIDABLE - "TOA1434CPI"</t>
  </si>
  <si>
    <t>MVLUTO11120001</t>
  </si>
  <si>
    <t>TORNILLO CABEZA PLANA ALLEN Ø 1/4" X 3/4"  PAVONADO - "TOA1434PP"</t>
  </si>
  <si>
    <t>MLEUTO11320024</t>
  </si>
  <si>
    <t>TORNILLO CABEZA PLANA ALLEN Ø 1/4" X 5/8"  ACERO INOXIDABLE - "TOA1458CPI"</t>
  </si>
  <si>
    <t>MVLUTO11320002</t>
  </si>
  <si>
    <t>TORNILLO CABEZA PLANA ALLEN Ø 1/4" X 5/8"  GALVANIZADO - "TOA1458CPG"</t>
  </si>
  <si>
    <t>MP4UTO11D80001</t>
  </si>
  <si>
    <t>TORNILLO CABEZA PLANA ALLEN Ø 3/16" X 0.5"  PAVONADO - "TOA31605P"</t>
  </si>
  <si>
    <t>MVLUTO11470001</t>
  </si>
  <si>
    <t>TORNILLO CABEZA PLANA ALLEN Ø 3/16" X 1"  PAVONADO - "TOA3161P"</t>
  </si>
  <si>
    <t>MLEUTO11170002</t>
  </si>
  <si>
    <t>TORNILLO CABEZA PLANA ALLEN Ø 3/8" X 1"  GALVANIZADO - "TOA381CPG"</t>
  </si>
  <si>
    <t>MVLUTO11F20002</t>
  </si>
  <si>
    <t>TORNILLO CABEZA PLANA ALLEN Ø 3/8" X 1-1/2"  GALVANIZADO - "TOA38112G"</t>
  </si>
  <si>
    <t>MVLUTO11F20001</t>
  </si>
  <si>
    <t>TORNILLO CABEZA PLANA ALLEN Ø 3/8" X 1-1/2"  PAVONADO - "TOA38112CPP"</t>
  </si>
  <si>
    <t>MVLUTO11190002</t>
  </si>
  <si>
    <t>TORNILLO CABEZA PLANA ALLEN Ø 3/8" X 2"  GALVANIZADO - "TOA382CPG"</t>
  </si>
  <si>
    <t>MVLUTO11260001</t>
  </si>
  <si>
    <t>TORNILLO CABEZA PLANA ALLEN Ø 3/8" X 3/4"  PAVONADO - "TOA3834CP"</t>
  </si>
  <si>
    <t>MIMCTOPA150004</t>
  </si>
  <si>
    <t>TORNILLO CABEZA PLANA ALLEN Ø 3X 10 mm  PAVONADO -- TOAM310CPP --</t>
  </si>
  <si>
    <t>MVLUTO11500001</t>
  </si>
  <si>
    <t>TORNILLO CABEZA PLANA ALLEN Ø 5 X 12 mm  PAVONADO - "TOACB512"</t>
  </si>
  <si>
    <t>MIMCTOPA160004</t>
  </si>
  <si>
    <t>TORNILLO CABEZA PLANA ALLEN Ø 5 X 12 mm  PAVONADO -- TOAM512CPP --</t>
  </si>
  <si>
    <t>MIMCTOPA040104</t>
  </si>
  <si>
    <t>TORNILLO CABEZA PLANA ALLEN Ø 5 X 19 mm PASO 0.8 mm CUERDA IZQUIERDA PAVONADO -- TOAM519CPPI --</t>
  </si>
  <si>
    <t>MVLUTO03110002</t>
  </si>
  <si>
    <t>TORNILLO CABEZA PLANA PHILLIPS Ø 1/4" X 1/2"  GALVANIZADO - "TO1414CAPH"</t>
  </si>
  <si>
    <t>MVLUTO03B71702</t>
  </si>
  <si>
    <t>TORNILLO CABEZA PLANA PHILLIPS Ø 12 X 50 mm PARA MADERA GALVANIZADO - "TO1250MPH"</t>
  </si>
  <si>
    <t>MVLUTO02711702</t>
  </si>
  <si>
    <t>TORNILLO CABEZA PLANA RANURADA Ø 1/4" X 2" PARA MADERA GALVANIZADO - "TO142CPRG"</t>
  </si>
  <si>
    <t>MVLUTO02110002</t>
  </si>
  <si>
    <t>TORNILLO CABEZA PLANA RANURADA Ø 1/4"" x 1/2""  GALVANIZADO - ""TOCF1412CP"""</t>
  </si>
  <si>
    <t>MVLUTO02291706</t>
  </si>
  <si>
    <t>TORNILLO CABEZA PLANA RANURADA Ø 10 X 75 mm PARA MADERA NIQUELADO - ""TO1065M"""</t>
  </si>
  <si>
    <t>MVLUTO03300002</t>
  </si>
  <si>
    <t>TORNILLO CABEZA PLANA RANURADA Ø 3/16"" X 1/2""  GALVANIZADO - ""TO31612CPH"""</t>
  </si>
  <si>
    <t>MVLUTO41D50000</t>
  </si>
  <si>
    <t>TORNILLO CABEZA PLANA TORX 1/2"   - "TORX12"</t>
  </si>
  <si>
    <t>MVLUTO20441702</t>
  </si>
  <si>
    <t>TORNILLO CABEZA REDODA RANURADA Ø 9 X 50 mm PARA MADERA GALVANIZADO - "TOCRR950G"</t>
  </si>
  <si>
    <t>MVLUTO13020001</t>
  </si>
  <si>
    <t>TORNILLO CABEZA REDONDA ALLEN Ø 6 X 20 mm  PAVONADO - ""TOAM620CRP"""</t>
  </si>
  <si>
    <t>MVLUTO17130002</t>
  </si>
  <si>
    <t>TORNILLO CABEZA REDONDA PLANA PHILLIPS Ø 1/4" X 1"  GALVANIZADO - "TO141CAPH"</t>
  </si>
  <si>
    <t>MVLUTO17110002</t>
  </si>
  <si>
    <t>TORNILLO CABEZA REDONDA PLANA PHILLIPS Ø 1/4"" X 1/2""  GALVANIZADO - ""TO1412CAPH"""</t>
  </si>
  <si>
    <t>MVLUTO17120002</t>
  </si>
  <si>
    <t>TORNILLO CABEZA REDONDA PLANA PHILLIPS Ø 1/4"" X 3/4""  GALVANIZADO - ""TO1434CRPH"""</t>
  </si>
  <si>
    <t>MVLUTO04360002</t>
  </si>
  <si>
    <t>TORNILLO CABEZA SOQUET ALLEN Ø 1/4" X 2 1/4"  GALVANIZADO - "TOA14214CSG"</t>
  </si>
  <si>
    <t>MVLUTO42300002</t>
  </si>
  <si>
    <t>TORNILLO CON CABEZA CONICA Ø 3/16" X 1/2"  GALVANIZADO - "TO31612CC"</t>
  </si>
  <si>
    <t>MVLUTO42580002</t>
  </si>
  <si>
    <t>TORNILLO CON CABEZA CONICA Ø 3/16" X 3/8"  GALVANIZADO - "TO31638CC"</t>
  </si>
  <si>
    <t>MABUTO41D50000</t>
  </si>
  <si>
    <t>TORNILLO CON CABEZA DE PLASTICO Ø 3/16" X 5/16"   - "TOCP316"</t>
  </si>
  <si>
    <t>MLEUTO57H7C006</t>
  </si>
  <si>
    <t>TORNILLO CONECTOR ALLEN DE Ø 1/4" X 3" mm DE LARGO NIQUELADO - "TOCO143NIQ"</t>
  </si>
  <si>
    <t>MLEUTO57H9C093</t>
  </si>
  <si>
    <t>TORNILLO CONECTOR ALLEN DE Ø 1/4" X 30 mm DE LARGO NIQUELADO (CODIGO 079-0609) - "TOCO1430NIQ09"</t>
  </si>
  <si>
    <t>MLEUTO57I0C094</t>
  </si>
  <si>
    <t>TORNILLO CONECTOR ALLEN DE Ø 1/4" X 60 mm DE LARGO NIQUELADO (CODIGO 079-0625) - "TOCO1460NIQ25"</t>
  </si>
  <si>
    <t>MVLUTO26140040</t>
  </si>
  <si>
    <t>TORNILLO CONECTOR CABEZA REDONDA PLANA ALLEN Ø 1/4" X 1 1/4"  COLOR CAFE - "TOC14114CRPA"</t>
  </si>
  <si>
    <t>MVLUTO26130039</t>
  </si>
  <si>
    <t>TORNILLO CONECTOR CABEZA REDONDA PLANA ALLEN Ø 1/4" X 1"  COLOR CAFE MODELO TBNHFU14025 MARCA CASA IKEDA - "TOC141CRPA"</t>
  </si>
  <si>
    <t>MLEUTO5600B800</t>
  </si>
  <si>
    <t>TORNILLO DE OJO DE ELEVACION WN580  TORNILLO DE Ø 3/4 X 2" WN 580-3/4X10-2.00-ST  - "TOWN58034"</t>
  </si>
  <si>
    <t>MVLUTO25620038</t>
  </si>
  <si>
    <t>TORNILLO ESPACIADOR DE 32 X 25 mm EN ALUMINIO CON TORNILLO CONICO Y CASQUILLO CLAVE 6415 MARCA KINETIC -- ESA6415</t>
  </si>
  <si>
    <t>MEKUTO46986526</t>
  </si>
  <si>
    <t>TORNILLO GRIPER DE 6 X 5/8" MARCA CERRAJES CODIGO 575-0070 ACABADO CROMADO -- TO658GRC</t>
  </si>
  <si>
    <t>MVLUTO30C0A401</t>
  </si>
  <si>
    <t>TORNILLO GUIA ALLLEN Ø 1/2" X 1 1/4" CON CUERDA DE 3/8" X 5/8" PAVONADO - "TOGU12114PA"</t>
  </si>
  <si>
    <t>MLEUTO53G60000</t>
  </si>
  <si>
    <t>TORNILLO HEXAGONAL GRADO 5 STD 7/8" X 7"   - "TOHEX787"</t>
  </si>
  <si>
    <t>MLEUTO53H40001</t>
  </si>
  <si>
    <t>TORNILLO HEXAGONAL GRADO 5 STD DE Ø 5/8" X 2 1/2"  PAVONADO - "TO58212HEG5"</t>
  </si>
  <si>
    <t>MLEUTO53800001</t>
  </si>
  <si>
    <t>TORNILLO HEXAGONAL GRADO 5 STD Ø 1/2" X 2"  PAVONADO - "TO122HEG5"</t>
  </si>
  <si>
    <t>MLEUTO55H00088</t>
  </si>
  <si>
    <t>TORNILLO MILIMETRICO CABEZA BOTON PHILLIPS Ø 3 mm X 9 mm  PASO DE 0.5 mm  GALVANIZADO - "TOMCP39G"</t>
  </si>
  <si>
    <t>MVLUTO49F50001</t>
  </si>
  <si>
    <t>TORNILLO MILIMETRICO CABEZA PLANA PHILIPS Ø 4 mm X 25 mm, PASO DE 0.7 mm  GALVANIZADO - "TOMCP420P"</t>
  </si>
  <si>
    <t>MVLUTO15C80002</t>
  </si>
  <si>
    <t>TORNILLO NIVELADOR M10 X 120 mm  GALVANIZADO - "HAFELE 637_02_054"</t>
  </si>
  <si>
    <t>MLEUTO3807A802</t>
  </si>
  <si>
    <t>TORNILLO NIVELADOR MILIMETRICO Ø 8" X 20 mm PASO 1.25 mm PLATAFORMA DE Ø 1" EN NYLON ANTIDERRAPANTE (AMI-01) GALVANIZADO - "TONM820PAG"</t>
  </si>
  <si>
    <t>MLEUTO15137216</t>
  </si>
  <si>
    <t>TORNILLO NIVELADOR Ø 1/4" X 1" CON ROTULA Y SOPORTE EN PLASTICO COLOR NEGRO PARA TUBULAR CUADRADO DE 1 1/2" EN CALIBRE 20</t>
  </si>
  <si>
    <t>MVLUTO15271002</t>
  </si>
  <si>
    <t>TORNILLO NIVELADOR Ø 1/4" X 1" PLATAFORMA DE Ø 1 1/2" GALVANIZADO -- TO141NI</t>
  </si>
  <si>
    <t>MVLUTO15129102</t>
  </si>
  <si>
    <t>TORNILLO NIVELADOR Ø 1/4" X 3/4" PLATAFORMA DE Ø 1 3/8" X 3/4" GALVANIZADO - "TO1434NI15534"</t>
  </si>
  <si>
    <t>MLEUTO15C60051</t>
  </si>
  <si>
    <t>TORNILLO NIVELADOR Ø 1/4" X 3/8"  PLATAFORMA CILINDRICA DE Ø 7/8" X 10mm EN PLASTICO COLOR NEGRO, REFERENCIA CATALOGO RODAMI CODIGO AMI-04 - "TONI1438C78N"</t>
  </si>
  <si>
    <t>MVLUTO15428802</t>
  </si>
  <si>
    <t>TORNILLO NIVELADOR Ø 1/4" X 7/8" PLATAFORMA CONICA DE Ø 1" X 5/8" GALVANIZADO - "TO1478C1NIC"</t>
  </si>
  <si>
    <t>MVLUTO15135202</t>
  </si>
  <si>
    <t>TORNILLO NIVELADOR Ø 1/4"" X 1"" PLATAFORMA CONICA DE Ø 1 1/2"" X 5/8"" GALVANIZADO"</t>
  </si>
  <si>
    <t>MEKUTO15130402</t>
  </si>
  <si>
    <t>TORNILLO NIVELADOR Ø 1/4"" X 1"" PLATAFORMA DE Ø 60 mm GALVANIZADO - ""TO141NI60"""</t>
  </si>
  <si>
    <t>MVLUTO15180047</t>
  </si>
  <si>
    <t>TORNILLO NIVELADOR Ø 3/8" X 1 1/2"  PLATAFORMA DE Ø 1" EN NYLON ANTIDERRAPANTE (AMI-01) GALVANIZADO - "TONI11238AMI01"</t>
  </si>
  <si>
    <t>MVLUTO15188109</t>
  </si>
  <si>
    <t>TORNILLO NIVELADOR Ø 3/8" X 1 1/2" PLATAFORMA CONICA DE Ø 2" X 5/8" CROMADO - "TO38112CNIC/TO382CNIC"</t>
  </si>
  <si>
    <t>MVLUTO15187602</t>
  </si>
  <si>
    <t>TORNILLO NIVELADOR Ø 3/8" X 1 1/2" PLATAFORMA DE Ø 1 1/2" EN NYLON ANTIDERRAPANTE GALVANIZADO - "TO381NIN"</t>
  </si>
  <si>
    <t>MUNUTO15281122</t>
  </si>
  <si>
    <t>TORNILLO NIVELADOR Ø 3/8" X 1 1/4" PLATAFORMA DE Ø 2" ALUMINIO PULIDO - "TO38114NIA"</t>
  </si>
  <si>
    <t>MVLUTO15170047</t>
  </si>
  <si>
    <t>TORNILLO NIVELADOR Ø 3/8" X 1"  PLATAFORMA DE Ø 1" EN NYLON ANTIDERRAPANTE (AMI-01) GALVANIZADO - "TONI138AMI01"</t>
  </si>
  <si>
    <t>MVLUTO1517B268</t>
  </si>
  <si>
    <t>TORNILLO NIVELADOR Ø 3/8" X 1" PLATAFORMA CONICA DE NAYLON DE Ø 1 1/2" X 5/8" REFUERZO DE ACERO INOXIDABLE - "TO38INA"</t>
  </si>
  <si>
    <t>MVLUTO15175209</t>
  </si>
  <si>
    <t>TORNILLO NIVELADOR Ø 3/8" X 1" PLATAFORMA CONICA DE Ø 1 1/2" X 5/8" CROMADO - "TO381CNIC"</t>
  </si>
  <si>
    <t>MVLUTO15171109</t>
  </si>
  <si>
    <t>TORNILLO NIVELADOR Ø 3/8" X 1" PLATAFORMA DE Ø 2" CROMADO - "TO3812NIC"</t>
  </si>
  <si>
    <t>MEKUTO15170402</t>
  </si>
  <si>
    <t>TORNILLO NIVELADOR Ø 3/8" X 1" PLATAFORMA DE Ø 60 mm CON ESTRIAS EN PLASTICO NEGRO GALVANIZADO."TONI38160</t>
  </si>
  <si>
    <t>MVLUTO15207702</t>
  </si>
  <si>
    <t>TORNILLO NIVELADOR Ø 3/8" X 2 1/2" PLATAFORMA DE Ø 2" EN NYLON ANTIDERRAPANTE (AMI-03) GALVANIZADO -- TO382NIN</t>
  </si>
  <si>
    <t>MLEUTO15670082</t>
  </si>
  <si>
    <t>TORNILLO NIVELADOR Ø 3/8" X 3"  PLATAFORMA DE Ø 2" CROMADO - "TONI383P2CR"</t>
  </si>
  <si>
    <t>MVLUTO15181002</t>
  </si>
  <si>
    <t>TORNILLO NIVELADOR Ø 3/8"" x 1 1/2"" PLATAFORMA DE Ø 1 1/2"" GALVANIZADO EN PLASTICO NEGRO- ""TO381NI"""</t>
  </si>
  <si>
    <t>MVLUTO15180802</t>
  </si>
  <si>
    <t>TORNILLO NIVELADOR Ø 3/8"" x 1 1/2"" PLATAFORMA DE Ø 3 1/4"" GALVANIZADO - ""TO38112P"""</t>
  </si>
  <si>
    <t>MVLUTO15280902</t>
  </si>
  <si>
    <t>TORNILLO NIVELADOR Ø 3/8"" x 1 1/4"" PLATAFORMA DE Ø 2"" EN PVC GALVANIZADO - ""TO38114NI"""</t>
  </si>
  <si>
    <t>MVLUTO15201102</t>
  </si>
  <si>
    <t>TORNILLO NIVELADOR Ø 3/8"" X 2 1/2"" PLATAFORMA DE Ø 2"" GALVANIZADO - ""TO382NI"""</t>
  </si>
  <si>
    <t>MVLUTO15260502</t>
  </si>
  <si>
    <t>TORNILLO NIVELADOR Ø 3/8"" X 3/4"" PLATAFORMA DE Ø 1 1/2"" EN ABS GALVANIZADO - ""TO3834NI"""</t>
  </si>
  <si>
    <t>MERUTO15255209</t>
  </si>
  <si>
    <t>TORNILLO NIVELADOR Ø 5/16" X 1" PLATAFORMA CONICA DE Ø 1 1/2" X 5/8" CROMADO</t>
  </si>
  <si>
    <t>MVLUTO15126102</t>
  </si>
  <si>
    <t>TORNILLO NIVELADOR Ø 5/16" X 3/4" PLATAFORMA CONICA DE Ø 1 1/4" x 5/8" EN PLASTICO GALVANIZADO -- TO51634NI</t>
  </si>
  <si>
    <t>MGEUTO15270702</t>
  </si>
  <si>
    <t>TORNILLO NIVELADOR Ø 8 X 15 mm PLATAFORMA DE Ø 2" CON ESTRIAS PARA POSTE [VON00055] GALVANIZADO - "GNTNPO"</t>
  </si>
  <si>
    <t>MGEUTO15270602</t>
  </si>
  <si>
    <t>TORNILLO NIVELADOR Ø 8 X 15 mm PLATAFORMA DE Ø 3/4" PARA PATA [VON00056] GALVANIZADO - "GNTNPA"</t>
  </si>
  <si>
    <t>MKYUTO15240302</t>
  </si>
  <si>
    <t>TORNILLO NIVELADOR Ø 9 X 22 mm PLATAFORMA DE 2 1/2  BASE DE 2""  COLOR GRIS GALVANIZADO - ""KRTONI922"""</t>
  </si>
  <si>
    <t>MVLUTO15128734</t>
  </si>
  <si>
    <t>TORNILLO NIVELADOR Ø1/4" X 3/4" PLATAFORMA DE Ø1 1/4" EN PVC COLOR NEGRO -- TO1434NIPVCN</t>
  </si>
  <si>
    <t>MVLUTO15181009</t>
  </si>
  <si>
    <t>TORNILLO NIVELADOR Ø3/8" x 1 1/2" PLATAFORMA DE Ø 1 1/2" CROMADO -- TO381NIC</t>
  </si>
  <si>
    <t>MVLUTO15250402</t>
  </si>
  <si>
    <t>TORNILLO NIVELADOR Ø5/16" X 1" PLATAFORMA DE Ø 60 mm GALVANIZADO -- TO3161NI</t>
  </si>
  <si>
    <t>MVLUTO45000058</t>
  </si>
  <si>
    <t>TORNILLO NIVELADOR PARA ZOCLO CON ESCUADRA DE APOYO HUSILLO M10 X 100 mm - "HAFELE63730941"</t>
  </si>
  <si>
    <t>MVLUTO15550000</t>
  </si>
  <si>
    <t>TORNILLO NIVELADOR PIE DE AJUSTE, CON PLATAFORMA RECTANGULAR DE 100 mm MARCA HAFELE No. DE ARTICULO 637.80.312   - "TONIPLR100"</t>
  </si>
  <si>
    <t>MLEUTO37C9A902</t>
  </si>
  <si>
    <t>TORNILLO OPRESOR ALLEN MILIMETRICO Ø 5 X 10 mm PASO 0.80 mm GALVANIZADO - "TOOMPA510G"</t>
  </si>
  <si>
    <t>MLEUTO3750A941</t>
  </si>
  <si>
    <t>TORNILLO OPRESOR ALLEN MILIMETRICO Ø 5 X 12 mm PASO 0.80 mm COLOR NEGRO - "TOOMPA512N"</t>
  </si>
  <si>
    <t>MLEUTO3750A902</t>
  </si>
  <si>
    <t>TORNILLO OPRESOR ALLEN MILIMETRICO Ø 5 X 12 mm PASO 0.80 mm GALVANIZADO - "TOOMPA512G"</t>
  </si>
  <si>
    <t>MLEUTO37D20041</t>
  </si>
  <si>
    <t>TORNILLO OPRESOR ALLEN MILIMETRICO Ø 5 X 20 mm PASO 0.80 mm COLOR NEGRO - "TOOMPA520N"</t>
  </si>
  <si>
    <t>MVLUTO23110041</t>
  </si>
  <si>
    <t>TORNILLO OPRESOR ALLEN Ø 1/4" X 1/2"  COLOR NEGRO - "TOOPA1412N"</t>
  </si>
  <si>
    <t>MVLUTO23110002</t>
  </si>
  <si>
    <t>TORNILLO OPRESOR ALLEN Ø 1/4" X 1/2"  GALVANIZADO - "TOOPA1412G"</t>
  </si>
  <si>
    <t>MVLUTO23F00001</t>
  </si>
  <si>
    <t>TORNILLO OPRESOR ALLEN Ø 1/4" X 1/4"  PAVONADO - "TOOPA1414P"</t>
  </si>
  <si>
    <t>MMOUTO23120002</t>
  </si>
  <si>
    <t>TORNILLO OPRESOR ALLEN Ø 1/4" X 3/4"  GALVANIZADO - "TOOPA1434G"</t>
  </si>
  <si>
    <t>MVLUTO23C60002</t>
  </si>
  <si>
    <t>TORNILLO OPRESOR ALLEN Ø 1/4" X 3/8"  GALVANIZADO - "TOOPA1438G"</t>
  </si>
  <si>
    <t>MVLUTO23C20002</t>
  </si>
  <si>
    <t>TORNILLO OPRESOR ALLEN Ø 3/16" X 1/4"  GALVANIZADO - " TOOPA31625G"</t>
  </si>
  <si>
    <t>MVLUTO23580002</t>
  </si>
  <si>
    <t>TORNILLO OPRESOR ALLEN Ø 3/16" X 3/8"  GALVANIZADO - "TOOPA31638G"</t>
  </si>
  <si>
    <t>MCIUTO23C10002</t>
  </si>
  <si>
    <t>TORNILLO OPRESOR ALLEN Ø 3/8" X 3/8"  GALVANIZADO - "TOOPA3838"</t>
  </si>
  <si>
    <t>MIIPTOPG010001</t>
  </si>
  <si>
    <t>TORNILLO PARA AGUJA Ø 3.18 mm  MODELO 140553-102 -- TOA318 --</t>
  </si>
  <si>
    <t>MIIPTOPP020002</t>
  </si>
  <si>
    <t>TORNILLO PARA PIE 357-48X  MODELO 060671-012 -- TOP357 --</t>
  </si>
  <si>
    <t>MCIUTO10289922</t>
  </si>
  <si>
    <t>TORNILLO PERILLA CONICA Ø 3/8" X 1 1/4" CABEZA Ø 1 1/2" ALUMINIO PULIDO - "TOPC38114112A"</t>
  </si>
  <si>
    <t>MKOUTO10288522</t>
  </si>
  <si>
    <t>TORNILLO PERILLA CONICA Ø 3/8" X 1 1/4" CABEZA Ø 2 1/2" ALUMINIO PULIDO - "TOPC38114A"</t>
  </si>
  <si>
    <t>MVLUTO34160016</t>
  </si>
  <si>
    <t>TORNILLO PERILLA ESTRELLA Ø 1/4" X 2 1/2"  EN PLASTICO COLOR NEGRO - "PEE14212"</t>
  </si>
  <si>
    <t>MVLUTO34B90016</t>
  </si>
  <si>
    <t>TORNILLO PERILLA ESTRELLA Ø 1/4" X 5"  EN PLASTICO COLOR NEGRO - "PEE145"</t>
  </si>
  <si>
    <t>MVLUTO34120016</t>
  </si>
  <si>
    <t>TORNILLO PERILLA ESTRELLA Ø 1/4"" X 3/4""  EN PLASTICO COLOR NEGRO - ""PEE1434"""</t>
  </si>
  <si>
    <t>MLEUTO34180016</t>
  </si>
  <si>
    <t>TORNILLO PERILLA ESTRELLA Ø 3/8" X 1 1/2"  EN PLASTICO COLOR NEGRO - "AMI36-38"</t>
  </si>
  <si>
    <t>MVLUTO34184216</t>
  </si>
  <si>
    <t>TORNILLO PERILLA ESTRELLA Ø 3/8"" X 1 1/2"" ( 2 1/2"" X 3/8 X 1 1/2"" No. PARTE 45A) EN PLASTICO COLOR NEGRO - ""PEE5"""</t>
  </si>
  <si>
    <t>MVLUTO34170016</t>
  </si>
  <si>
    <t>TORNILLO PERILLA ESTRELLA Ø 3/8"" X 1""  EN PLASTICO COLOR NEGRO - ""PEE381"""</t>
  </si>
  <si>
    <t>MVLUTO14398604</t>
  </si>
  <si>
    <t>TORNILLO PERILLA Ø 1/4" X 2" EN GALVANIZADO CABEZA Ø 1 1/4" X 1/4" CON PERFORACION DE Ø 1/8" X 3/16" DE PROFUNDIDAD ALUMINIO NATURAL - "COAL1142"</t>
  </si>
  <si>
    <t>MVLUTO14438604</t>
  </si>
  <si>
    <t>TORNILLO PERILLA Ø 1/4" X 3 1/2" EN GALVANIZADO CABEZA Ø 1 1/4" X 1/4" CON PERFORACION DE Ø 1/8" X 3/16" DE PROFUNDIDAD ALUMINIO NATURAL - "COAL1143"</t>
  </si>
  <si>
    <t>MCIUTO14469604</t>
  </si>
  <si>
    <t>TORNILLO PERILLA Ø 1/4" X 3 1/4" EN GALVANIZADO CABEZA Ø 1 1/4" X 1/4" ALUMINIO NATURAL - "TOP14314GCA11414"</t>
  </si>
  <si>
    <t>MVLUTO1412A604</t>
  </si>
  <si>
    <t>TORNILLO PERILLA Ø 1/4" X 3/4" CABEZA PLANA DE Ø 3/4" X 1/4" ALUMINIO NATURAL - "CICHA34"</t>
  </si>
  <si>
    <t>MCIUTO14324704</t>
  </si>
  <si>
    <t>TORNILLO PERILLA Ø 1/4" X 5/8" CABEZA Ø 3/4" X 1/4" ALUMINIO NATURAL - "CICHA"</t>
  </si>
  <si>
    <t>MLEUTO14326304</t>
  </si>
  <si>
    <t>TORNILLO PERILLA Ø 1/4" X 5/8" CABEZA Ø 3/4" X 1/8" ALUMINIO NATURAL --- "CICHA3"</t>
  </si>
  <si>
    <t>MVLUTO14499804</t>
  </si>
  <si>
    <t>TORNILLO PERILLA Ø 1/4" X 7/16" EN GALVANIZADO CABEZA Ø 1 1/2" X 1/4" CON PERFORACION DE Ø 1/8" PROFUNDIDAD 4.64 mm ALUMINIO NATURAL - "COAL11412"</t>
  </si>
  <si>
    <t>MVLUTO14538604</t>
  </si>
  <si>
    <t>TORNILLO PERILLA Ø 1/4" X 7/8" EN GALVANIZADO CABEZA Ø 1 1/4" X 1/4" CON PERFORACION DE Ø 1/8" X 3/16" DE PROFUNDIDAD ALUMINIO NATURAL - "COAL11434"</t>
  </si>
  <si>
    <t>MLEUTO14310104</t>
  </si>
  <si>
    <t>TORNILLO PERILLA Ø 1/4"" X 1 1/8"" CABEZA Ø 1/2"" X 5/16"" ALUMINIO NATURAL - ""TPA141"""</t>
  </si>
  <si>
    <t>MLEUTO14124604</t>
  </si>
  <si>
    <t>TORNILLO PERILLA Ø 1/4"" X 3/4"" CABEZA Ø 1/2"" X 3/8"" ALUMINIO NATURAL - ""PER12"""</t>
  </si>
  <si>
    <t>MLEUTO14320104</t>
  </si>
  <si>
    <t>TORNILLO PERILLA Ø 1/4"" X 5/8"" CABEZA Ø 1/2"" X 5/16"" ALUMINIO NATURAL - ""TPA1458"""</t>
  </si>
  <si>
    <t>MACUTO14199404</t>
  </si>
  <si>
    <t>TORNILLO PERILLA Ø 3/8" X 2" CABEZA Ø 1" X 1/2" ALUMINIO NATURAL - "CHAL138"</t>
  </si>
  <si>
    <t>MLEUTO14378324</t>
  </si>
  <si>
    <t>TORNILLO PERILLA Ø 3/8" X 30 mm CABEZA Ø 1" X 6.4 mm ACERO INOXIDABLE - "BBVAMVE-CHB"</t>
  </si>
  <si>
    <t>MLEUTO08378224</t>
  </si>
  <si>
    <t>TORNILLO PERILLA Ø 3/8" X 30 mm CABEZA Ø 1" X 60 mm, CON CUERDA INTERNA DE Ø 3/8" X 30 mm ACERO INOXIDABLE - "BBVAMVE-CHA"</t>
  </si>
  <si>
    <t>MLEUTO14330204</t>
  </si>
  <si>
    <t>TORNILLO PERILLA Ø 3/8" X 5/8" CABEZA Ø 1/2" X 5/8" ALUMINIO NATURAL -- TTA3858</t>
  </si>
  <si>
    <t>MLEUTO14336204</t>
  </si>
  <si>
    <t>TORNILLO PERILLA Ø 3/8" X 5/8" CABEZA Ø 5/8" X 3/4" ALUMINIO NATURAL</t>
  </si>
  <si>
    <t>MECUTO40120041</t>
  </si>
  <si>
    <t>TORNILLO PLASTICO PUSH IN Ø 1/4" X 3/4" COLOR NEGRO -- TPPINN</t>
  </si>
  <si>
    <t>MLEUTO58I10000</t>
  </si>
  <si>
    <t>TORNILLO SPAX PARA MADERA CABEZA TORX DE 3.5 X 15 mm   - "TSMCT15"</t>
  </si>
  <si>
    <t>MLEUTO58I20000</t>
  </si>
  <si>
    <t>TORNILLO SPAX PARA MADERA CABEZA TORX DE 3.5 X 20 mm   - "TSMCT20"</t>
  </si>
  <si>
    <t>MLEUTO58I30000</t>
  </si>
  <si>
    <t>TORNILLO SPAX PARA MADERA CABEZA TORX DE 3.5 X 25 mm   - "TSMCT25"</t>
  </si>
  <si>
    <t>MVLUTO32000000</t>
  </si>
  <si>
    <t>TORNILLO TBL 6MAX17MM RESP DREAM CM    - "VT07"</t>
  </si>
  <si>
    <t>MVLUTO33000000</t>
  </si>
  <si>
    <t>TORNILLO TBL CABEZA ANCHA 6MAX30MM    - "VT17"</t>
  </si>
  <si>
    <t>MLEUTO29000000</t>
  </si>
  <si>
    <t>TORNILLO TCCE 6X25 PATA BANCA    - "VT22"</t>
  </si>
  <si>
    <t>MLEUTO28000000</t>
  </si>
  <si>
    <t>TORNILLO TCCE 8X16 ESTRUCTURA BANCA    - "VT18"</t>
  </si>
  <si>
    <t>MIIPTR00001100</t>
  </si>
  <si>
    <t>TRAJE   TYVEK TALLA GRANDE -- TRTY --</t>
  </si>
  <si>
    <t>MVLETR00050709</t>
  </si>
  <si>
    <t>TRANSFORMADOR  50 WATT 12 V ( CAT.T12-50 ) - ""TR50"""</t>
  </si>
  <si>
    <t>MVLETR35000000</t>
  </si>
  <si>
    <t>TRANSFORMADOR 200    - "TRANS200"</t>
  </si>
  <si>
    <t>MVLETR34000000</t>
  </si>
  <si>
    <t>TRANSFORMADOR PARA PELICULA REGULA LA CORRIENTE A 55 VOLTS ( 1 POR CADA AREA INDEPENDIENTE O MAXIMO 30 M2 DE PELICULA)    - "TRANS55"</t>
  </si>
  <si>
    <t>MIMCTRMD020000</t>
  </si>
  <si>
    <t>TRANSPORTADOR DE MADERA MEDIA LUNA   -- TR12MLMA --</t>
  </si>
  <si>
    <t>MIMCTRLN010101</t>
  </si>
  <si>
    <t>TRANSPORTADOR PARA LAMINA MEDIA LUNA CON ESCALA DE 0 A 180° MARCA STARRET MODELO C493 -- GI12740 --</t>
  </si>
  <si>
    <t>MIIPTPIN000100</t>
  </si>
  <si>
    <t>TRAPO INDUSTRIAL  COLOR BLANCO  -- TRAPB --</t>
  </si>
  <si>
    <t>MIIPTPIN000200</t>
  </si>
  <si>
    <t>TRAPO INDUSTRIAL  COLORES VARIOS  -- TRAP --</t>
  </si>
  <si>
    <t>MLEQPR00000019</t>
  </si>
  <si>
    <t>TRATAMIENTO ANTIPARASITOS PARA MADERAS INTERIORES Y EXTERIORES, INSECTICIDA Y FUNGICIDA, MARCA SAYERLACK MODELO AD-0051 - "SLAD0051"</t>
  </si>
  <si>
    <t>MLEMTR000104M6</t>
  </si>
  <si>
    <t>TRIPLAY  HOJA 4' X 8' ESPESOR 12 mm EN MADERA DE BIRCH DE PRIMERA CERTIFICADO, NATURAL - "TRI48BF12"</t>
  </si>
  <si>
    <t>MVLMTR00011905</t>
  </si>
  <si>
    <t>TRIPLAY  HOJA 4' X 8' ESPESOR 15 mm EN MADERA DE PINO -- TR15122</t>
  </si>
  <si>
    <t>MVLMTR000105G5</t>
  </si>
  <si>
    <t>TRIPLAY  HOJA 4' X 8' ESPESOR 16 mm EN MADERA DE PINO DE PRIMERA, 1 CARA LAMINADO PLASTICO CEREZO PR RW 3149-65, 1 CARA LAMINADO PLASTICO NEGRO - "TR1648PPHTW"</t>
  </si>
  <si>
    <t>MVLMTR000105G9</t>
  </si>
  <si>
    <t>TRIPLAY  HOJA 4' X 8' ESPESOR 16 mm EN MADERA DE PINO DE PRIMERA, 1 CARA LAMINADO PLASTICO, 1 CARA LAMINADO PLASTICO NEGRO - "TRMP1CL1CN16"</t>
  </si>
  <si>
    <t>MLEMTR000117P6</t>
  </si>
  <si>
    <t>TRIPLAY  HOJA 4' X 8' ESPESOR 18 mm CON CERTIFICADO - "TR4818CC"</t>
  </si>
  <si>
    <t>MVLMTR00010605</t>
  </si>
  <si>
    <t>TRIPLAY  HOJA 4' X 8' ESPESOR 19 mm EN MADERA DE PINO - "TR19122"</t>
  </si>
  <si>
    <t>MVLMTR000106F5</t>
  </si>
  <si>
    <t>TRIPLAY  HOJA 4' X 8' ESPESOR 19 mm EN MADERA DE PINO DE PRIMERA - "TR1948P"</t>
  </si>
  <si>
    <t>MVLMTR000106F9</t>
  </si>
  <si>
    <t>TRIPLAY  HOJA 4' X 8' ESPESOR 19 mm EN MADERA DE PINO DE PRIMERA, 1 CARA LAMINADO PLASTICO CEREZO PR RW 3149-65, 1 CARA LAMINADO PLASTICO NEGRO - "TR1948PPHTW"</t>
  </si>
  <si>
    <t>MVLMTR000106G9</t>
  </si>
  <si>
    <t>TRIPLAY  HOJA 4' X 8' ESPESOR 19 mm EN MADERA DE PINO DE PRIMERA, 1 CARA LAMINADO PLASTICO, 1 CARA LAMINADO PLASTICO NEGRO - "TRMP1CL1CN19"</t>
  </si>
  <si>
    <t>B1050</t>
  </si>
  <si>
    <t xml:space="preserve">ACABADO MADERA CEREZO PR RW 3149-65 </t>
  </si>
  <si>
    <t>MVLMTR000106H0</t>
  </si>
  <si>
    <t>TRIPLAY  HOJA 4' X 8' ESPESOR 19 mm EN MADERA DE PINO DE PRIMERA, 2 CARAS LAMINADO PLASTICO - "TRMP2CL"</t>
  </si>
  <si>
    <t>MVLMTR000107F9</t>
  </si>
  <si>
    <t>TRIPLAY  HOJA 4' X 8' ESPESOR 25 mm EN MADERA DE PINO DE PRIMERA, 1 CARA LAMINADO PLASTICO CEREZO PR RW 3149-65, 1 CARA LAMINADO PLASTICO NEGRO - "TR2548PPHTW"</t>
  </si>
  <si>
    <t>MVLMTR000107G9</t>
  </si>
  <si>
    <t>TRIPLAY  HOJA 4' X 8' ESPESOR 25 mm EN MADERA DE PINO DE PRIMERA, 1 CARA LAMINADO PLASTICO, 1 CARA LAMINADO PLASTICO NEGRO - "TRMP1CL1CN25"</t>
  </si>
  <si>
    <t>MVLMTR00010105</t>
  </si>
  <si>
    <t>TRIPLAY  HOJA 4 X 8 ESPESOR 3 mm EN MADERA DE PINO - ""TR3122"""</t>
  </si>
  <si>
    <t>MVLMTR00011105</t>
  </si>
  <si>
    <t>TRIPLAY  HOJA 4' X 8' ESPESOR 5.2 mm EN MADERA DE PINO  - "TR6122"</t>
  </si>
  <si>
    <t>MVLMTR000111F5</t>
  </si>
  <si>
    <t>TRIPLAY  HOJA 4' X 8' ESPESOR 6 mm EN MADERA DE PINO DE PRIMERA - "TR648P"</t>
  </si>
  <si>
    <t>MVLMTR00010305</t>
  </si>
  <si>
    <t>TRIPLAY  HOJA 4' X 8' ESPESOR 9 mm EN MADERA DE PINO - "TR9122"</t>
  </si>
  <si>
    <t>MVLMTR03021800</t>
  </si>
  <si>
    <t>TRIPLAY DE CHAPA DE ENCINO AMERICANO  1200 X 2400 mm ESPESOR 4.2 mm  - "TRI12245CHEA"</t>
  </si>
  <si>
    <t>MVLMTR02010105</t>
  </si>
  <si>
    <t>TRIPLAY FLEXIBLE TIPO LONG HOJA 4' X 8' ESPESOR 3 mm EN MADERA DE PINO - "TR348FL"</t>
  </si>
  <si>
    <t>MVLMTR00010405</t>
  </si>
  <si>
    <t>TRIPLAY HOJA 4 X 8 ESPESOR 12 mm EN MADERA DE PINO -- TR12122</t>
  </si>
  <si>
    <t>MLEETA03040000</t>
  </si>
  <si>
    <t>TRIPLE ARM FOR 10" TO 27" MONITOR SUPPORTS TWO LCD FLAT PANEL DISPLAY AT THE SAME HEIGHT (ITEM No D7D)   - "TA1027S2FP"</t>
  </si>
  <si>
    <t>MVLPES32A61600</t>
  </si>
  <si>
    <t>TROVICEL BLANCO HOJA 2440 X 1220 mm ESPESOR 3 mm  - "TROB243"</t>
  </si>
  <si>
    <t>MCISTU010805ZZ</t>
  </si>
  <si>
    <t>TUBBULAR INDUSTRIAL CUADRADO1"CALIBRE 20 PIEZA DE 600 mm INOXIDABLE (GENERADO POR RECORTE) -"TCI201RE</t>
  </si>
  <si>
    <t>MLEETC67260048</t>
  </si>
  <si>
    <t>TUBO CONDUIT FLEXIBLE Ø 3/8"  METALICO GALVANIZADO</t>
  </si>
  <si>
    <t>MLEETC67270048</t>
  </si>
  <si>
    <t>TUBO CONDUIT FLEXIBLE Ø 3/8"  METALICO GALVANIZADO -- TUF38</t>
  </si>
  <si>
    <t>MIIPTNPD040005</t>
  </si>
  <si>
    <t>TUBO CONDUIT PARED DELGADA Ø 1/2"  LONGITUD 3.0 m GALVANIZADO -- TCGPD123 --</t>
  </si>
  <si>
    <t>MI00TNPD010005</t>
  </si>
  <si>
    <t>TUBO CONDUIT PARED DELGADA Ø 3/4"  LONGITUD 3.0 m GALVANIZADO -- TCGPD343 --</t>
  </si>
  <si>
    <t>MIIPTNPG040005</t>
  </si>
  <si>
    <t>TUBO CONDUIT PARED GRUESA Ø 1/2"  LONGITUD 3.0 m GALVANIZADO -- TCGPG123 --</t>
  </si>
  <si>
    <t>MIIPTNGG050005</t>
  </si>
  <si>
    <t>TUBO CONDUIT PGG Ø 1 1/4"  LONGITUD 3.0 m GALVANIZADO CON COPLE -- TCGG1143C --</t>
  </si>
  <si>
    <t>MIIPTNGG060005</t>
  </si>
  <si>
    <t>TUBO CONDUIT PGG Ø 1"  LONGITUD 3.0 m GALVANIZADO CON COPLE -- TCGG13C --</t>
  </si>
  <si>
    <t>MIIPTNGG040005</t>
  </si>
  <si>
    <t>TUBO CONDUIT PGG Ø 1/2"  LONGITUD 3.0 m GALVANIZADO CON COPLE -- TCGG123C --</t>
  </si>
  <si>
    <t>MIIPTNGG070005</t>
  </si>
  <si>
    <t>TUBO CONDUIT PGG Ø 3/4"  LONGITUD 3.0 m GALVANIZADO CON COPLE -- TCGG343C --</t>
  </si>
  <si>
    <t>MLESTB07050000</t>
  </si>
  <si>
    <t>TUBO CUADRADO EN ALUMINIO DE 1 3/4  X 0.050" X 6 METROS DE LARGO   - "TUCU1340506"</t>
  </si>
  <si>
    <t>MLESTB07070000</t>
  </si>
  <si>
    <t>TUBO CUADRADO EN ALUMINIO DE 2 1/2  X 0.050" X 6 METROS DE LARGO   - "TUCU2160506"</t>
  </si>
  <si>
    <t>MIMCTUCO060001</t>
  </si>
  <si>
    <t>TUBO DE COBRE Ø 1" TIPO M DE 6.0 m  -- T1CU --</t>
  </si>
  <si>
    <t>MIMCTUCO040001</t>
  </si>
  <si>
    <t>TUBO DE COBRE Ø 1/2"  PIEZA DE 6.0 m -- T12CU --</t>
  </si>
  <si>
    <t>MIMCTUCO010001</t>
  </si>
  <si>
    <t>TUBO DE COBRE Ø 1/2" TIPO L  PIEZA DE 6.0 m -- TUC12L --</t>
  </si>
  <si>
    <t>MIMCTUCO040301</t>
  </si>
  <si>
    <t>TUBO DE COBRE Ø 1/2" TIPO M PIEZA DE 6.0 m -- TUC12M --</t>
  </si>
  <si>
    <t>MIMCTUCO030000</t>
  </si>
  <si>
    <t>TUBO DE COBRE Ø 3/4" TIPO M  -- T34CU --</t>
  </si>
  <si>
    <t>MLESTB10120000</t>
  </si>
  <si>
    <t>TUBO FLEXIBLE DE 1/2"   - "TUFL12"</t>
  </si>
  <si>
    <t>MIMCTUGV030501</t>
  </si>
  <si>
    <t>TUBO GALVANIZADO Ø 3/4" PARA AGUA PIEZA DE 6.0 m -- TRE34AGG --</t>
  </si>
  <si>
    <t>MVLSTB030204J0</t>
  </si>
  <si>
    <t>TUBO PARA FIJACION MACHO DE 75 mm CALIBRE 18 CON RANURA EN TUBULAR REDONDO DE 1/2" CORTES LASER - ADWFAC240C-TR1</t>
  </si>
  <si>
    <t>MVLETC10260013</t>
  </si>
  <si>
    <t>TUBO POLIFLEX Ø 3/8" COLOR NEGRO -- TUPF38N</t>
  </si>
  <si>
    <t>MIMCTUPS020001</t>
  </si>
  <si>
    <t>TUBO PVC SANITARIO Ø 2"  PIEZA DE 6.0 m -- TUPVC2S --</t>
  </si>
  <si>
    <t>MIMCTUPS090001</t>
  </si>
  <si>
    <t>TUBO PVC SANITARIO Ø 6"  PIEZA DE 6.0 m -- TUPVC6S --</t>
  </si>
  <si>
    <t>MLESTB040902U4</t>
  </si>
  <si>
    <t>MVLSTB040343M7</t>
  </si>
  <si>
    <t>TUBO REDONDO DE Ø 5/16" PARED ESPESOR 0.71 mm EN ALUMINIO LONGITUD 3.66m ALEACION 6063 T - 8 - "TR51671A"</t>
  </si>
  <si>
    <t>MLESTB041000U8</t>
  </si>
  <si>
    <t>TUBO REDONDO DE Ø 6"  ACERO AL CARBON CEDULA 10 PIEZA DE 6000 mm - "TUBACE6"</t>
  </si>
  <si>
    <t>MVLSTB01012686</t>
  </si>
  <si>
    <t>TUBO REDONDO EXTRUIDO Ø 3/4" PARED ESPESOR 1.24 mm EN ALUMINIO LONGITUD 3.66 m -- TRE34124A</t>
  </si>
  <si>
    <t>MIMCTURG040101</t>
  </si>
  <si>
    <t>TUBO REDONDO GALVANIZADO Ø 1/2" CEDULA 40 PIEZA DE 6.0 m -- TRE1240G --</t>
  </si>
  <si>
    <t>MIMCTURG030101</t>
  </si>
  <si>
    <t>TUBO REDONDO GALVANIZADO Ø 3/4" CEDULA 40 PIEZA DE 6.0 m -- TRE3440G --</t>
  </si>
  <si>
    <t>MIMCTURG030401</t>
  </si>
  <si>
    <t>TUBO REDONDO GALVANIZADO Ø 3/4" PARED GRUESA PIEZA DE 6.0 m -- TREPGG --</t>
  </si>
  <si>
    <t>MIMCTURD070201</t>
  </si>
  <si>
    <t>TUBO REDONDO Ø 1 1/2" CEDULA 30 PIEZA DE 6.0 m -- TRE11230 --</t>
  </si>
  <si>
    <t>MIMCTURD020201</t>
  </si>
  <si>
    <t>TUBO REDONDO Ø 2" CEDULA 30 PIEZA DE 6.0 m -- TRE230 --</t>
  </si>
  <si>
    <t>MERPTU01018870</t>
  </si>
  <si>
    <t>TUBO REDONDO Ø 2" LONGITUD 6.00 m EN PVC BLANCO -- TR2PVC</t>
  </si>
  <si>
    <t>MIMCTURD060201</t>
  </si>
  <si>
    <t>TUBO REDONDO Ø 3" CEDULA 30 PIEZA DE 6.0 m -- TRE330 --</t>
  </si>
  <si>
    <t>MIMCTURD0602ZZ</t>
  </si>
  <si>
    <t>TUBO REDONDO Ø 3" CEDULA 30 PIEZA DE 6.0 m (GENERADO POR RECORTE) -- TRE330RE--</t>
  </si>
  <si>
    <t>MIMCTURD050201</t>
  </si>
  <si>
    <t>TUBO REDONDO Ø 4" CEDULA 30 PIEZA DE 6.0 m -- TRE430 --</t>
  </si>
  <si>
    <t>MLESTB001000U5</t>
  </si>
  <si>
    <t>TUBO SANITARIO DE ACERO INOX SATINADO TIPO 304 DE 6" CALIBRE 12 A 3 MTS - "TUBINOX6"</t>
  </si>
  <si>
    <t>MLESTL001304T1</t>
  </si>
  <si>
    <t>TUBULAR  DE 3/4" CALIBRE 18 PIEZA DE 2000 X 107 mm, EN TUBO REDONDO CON DOBLEZ A 90° SEGUN PLANO - "DINOLU-TVEP"</t>
  </si>
  <si>
    <t>MLESTI01110409</t>
  </si>
  <si>
    <t>TUBULAR ACERO INOXIDABLE CUADRADO 1 1/2" CALIBRE 18 PIEZA DE 6000 mm INOXIDABLE -- TCI18112</t>
  </si>
  <si>
    <t>MLESTI0I1104ZZ</t>
  </si>
  <si>
    <t>TUBULAR ACERO INOXIDABLE CUADRADO 1 1/2" CALIBRE 18 PIEZA DE 6000 mm INOXIDABLE GENERADO POR RECORTE -- TCI18112RE</t>
  </si>
  <si>
    <t>MVLSTI02080409</t>
  </si>
  <si>
    <t>TUBULAR ACERO INOXIDABLE REDONDO 1" CALIBRE 18 PIEZA DE 6000 mm INOXIDABLE - "TR181AI"</t>
  </si>
  <si>
    <t>MVLSTI02080509</t>
  </si>
  <si>
    <t>TUBULAR ACERO INOXIDABLE REDONDO 1" CALIBRE 20 PIEZA DE 6000 mm INOXIDABLE - "TREI201"</t>
  </si>
  <si>
    <t>MLESTI02030537</t>
  </si>
  <si>
    <t>TUBULAR ACERO INOXIDABLE REDONDO 3/4" CALIBRE 20 PIEZA DE 6000 mm (GENERADO POR RECORTE) - "TRE3420IRE"</t>
  </si>
  <si>
    <t>MVLSTI02010509</t>
  </si>
  <si>
    <t>TUBULAR ACERO INOXIDABLE REDONDO 3/4" CALIBRE 20 PIEZA DE 6000 mm INOXIDABLE - "TRE3420I"</t>
  </si>
  <si>
    <t>MVLSTI02020509</t>
  </si>
  <si>
    <t>TUBULAR ACERO INOXIDABLE REDONDO DE 5/8" CALIBRE 20 PIEZA DE 6000 mm INOXIDABLE - "TRI5820"</t>
  </si>
  <si>
    <t>MVLSTC04370026</t>
  </si>
  <si>
    <t>TUBULAR CROMADO OVALADO 5/8"" X 1 1/8""  PIEZA DE 3000 mm (CYMISA TA02FCR) - ""TO58118CR"""</t>
  </si>
  <si>
    <t>MVLSTC010100A2</t>
  </si>
  <si>
    <t>TUBULAR CROMADO REDONDO Ø 1"  PIEZA DE 3050 mm - "TR1CR3"</t>
  </si>
  <si>
    <t>MLESTL061421U3</t>
  </si>
  <si>
    <t>TUBULAR CUADRADO 3" X 3" ESPESOR 1/8" DE ACERO INOXIDABLE PIEZA DE 6100mm - "TUBCINOX33"</t>
  </si>
  <si>
    <t>MVLSTL060849P7</t>
  </si>
  <si>
    <t>TUBULAR CUADRADO DE 1" ESPESOR  1/16" PIEZA DE 6000 mm EN ALUMINIO ANODIZADO - "TUB1116ALU"</t>
  </si>
  <si>
    <t>MVLSTL01012787</t>
  </si>
  <si>
    <t>TUBULAR CUADRADO ESQUINAS CUADRADAS 2 1/2" PARED ESPESOR 1.98 mm EN ALUMINIO 6063 T-5 LONGITUD 6.10 m -- TC198212A6063</t>
  </si>
  <si>
    <t>MVLSTL050703Ñ3</t>
  </si>
  <si>
    <t>TUBULAR ELIPTICO DE 850 X 75 X 26 mm CALIBRE 16 EN LAMINA NEGRA - "TUBE85016"</t>
  </si>
  <si>
    <t>MVLSTU01110301</t>
  </si>
  <si>
    <t>TUBULAR INDUSTRIAL CUADRADO 1 1/2" CALIBRE 16 PIEZA DE 6000 mm - "TC16112 -</t>
  </si>
  <si>
    <t>MVLSTU01110437</t>
  </si>
  <si>
    <t>TUBULAR INDUSTRIAL CUADRADO 1 1/2" CALIBRE 18 PIEZA DE 6000 mm (GENERADO POR RECORTE) -- TC18112RE</t>
  </si>
  <si>
    <t>MVLSTU011104B6</t>
  </si>
  <si>
    <t>TUBULAR INDUSTRIAL CUADRADO 1 1/2" CALIBRE 18 PIEZA DE 6000 mm GALVANIZADO -- TC18112G</t>
  </si>
  <si>
    <t>MLESTU01110201</t>
  </si>
  <si>
    <t>TUBULAR INDUSTRIAL CUADRADO 1 1/2"" CALIBRE 14 PIEZA DE 6000 mm - ""TC14112"""</t>
  </si>
  <si>
    <t>MVLSTU01110401</t>
  </si>
  <si>
    <t>TUBULAR INDUSTRIAL CUADRADO 1 1/2"" CALIBRE 18 PIEZA DE 6000 mm - ""TC18112"""</t>
  </si>
  <si>
    <t>MVLSTU01110501</t>
  </si>
  <si>
    <t>TUBULAR INDUSTRIAL CUADRADO 1 1/2"" CALIBRE 20 PIEZA DE 6000 mm - ""TC20112"""</t>
  </si>
  <si>
    <t>MVLSTU01100301</t>
  </si>
  <si>
    <t>TUBULAR INDUSTRIAL CUADRADO 1 1/4" CALIBRE 16 PIEZA DE 6000 mm - TC16114</t>
  </si>
  <si>
    <t>MVLSTU01100401</t>
  </si>
  <si>
    <t>TUBULAR INDUSTRIAL CUADRADO 1 1/4" CALIBRE 18 PIEZA DE 6000 mm - "TC18114"</t>
  </si>
  <si>
    <t>MVLSTU01100437</t>
  </si>
  <si>
    <t>TUBULAR INDUSTRIAL CUADRADO 1 1/4" CALIBRE 18 PIEZA DE 6000 mm (GENERADO POR RECORTE) - "TC18114RE"</t>
  </si>
  <si>
    <t>MVLSTU01100537</t>
  </si>
  <si>
    <t>TUBULAR INDUSTRIAL CUADRADO 1 1/4" CALIBRE 20 PIEZA DE 6000 mm (GENERADO POR RECORTE) - "TC20114RE - "</t>
  </si>
  <si>
    <t>MVLSTU01100501</t>
  </si>
  <si>
    <t>TUBULAR INDUSTRIAL CUADRADO 1 1/4"" CALIBRE 20 PIEZA DE 6000 mm - ""TC20114""</t>
  </si>
  <si>
    <t>MVLSTU01080201</t>
  </si>
  <si>
    <t>TUBULAR INDUSTRIAL CUADRADO 1" CALIBRE 14 PIEZA DE 6000 mm - TC141</t>
  </si>
  <si>
    <t>MVLSTU01080237</t>
  </si>
  <si>
    <t>TUBULAR INDUSTRIAL CUADRADO 1" CALIBRE 14 PIEZA DE 6000 mm (GENERADO POR RECORTE) - "TC141RE"</t>
  </si>
  <si>
    <t>MVLSTU01080301</t>
  </si>
  <si>
    <t>TUBULAR INDUSTRIAL CUADRADO 1" CALIBRE 16 PIEZA DE 6000 mm --TC161</t>
  </si>
  <si>
    <t>MVLSTU01080401</t>
  </si>
  <si>
    <t>TUBULAR INDUSTRIAL CUADRADO 1" CALIBRE 18 PIEZA DE 6000 mm - TC181</t>
  </si>
  <si>
    <t>MVLSTU01080437</t>
  </si>
  <si>
    <t>TUBULAR INDUSTRIAL CUADRADO 1" CALIBRE 18 PIEZA DE 6000 mm (GENERADO POR RECORTE) - "TC181RE - "</t>
  </si>
  <si>
    <t>MLESTU01080437</t>
  </si>
  <si>
    <t>TUBULAR INDUSTRIAL CUADRADO 1" CALIBRE 18 PIEZA DE 6000 mm (GENERADO POR RECORTE) - "TCI181RE"</t>
  </si>
  <si>
    <t>MVLSTU010804B6</t>
  </si>
  <si>
    <t>TUBULAR INDUSTRIAL CUADRADO 1" CALIBRE 18 PIEZA DE 6000 mm GALVANIZADO - "TC118G"</t>
  </si>
  <si>
    <t>MVLSTU0108004ZZ</t>
  </si>
  <si>
    <t>TUBULAR INDUSTRIAL CUADRADO 1" CALIBRE 18 PIEZA DE 6000 mm GALVANIZADO (GENERADO POR RECORTE) - "TC118GRE"</t>
  </si>
  <si>
    <t>MVLSTU01080537</t>
  </si>
  <si>
    <t>TUBULAR INDUSTRIAL CUADRADO 1" CALIBRE 20 PIEZA DE 6000 mm (GENERADO POR RECORTE) - "TC201RE"</t>
  </si>
  <si>
    <t>MLESTU01080409</t>
  </si>
  <si>
    <t>TUBULAR INDUSTRIAL CUADRADO 1"" CALIBRE 18 PIEZA DE 6000 mm INOXIDABLE - ""TCI181"""</t>
  </si>
  <si>
    <t>MVLSTU01080501</t>
  </si>
  <si>
    <t>TUBULAR INDUSTRIAL CUADRADO 1"" CALIBRE 20 PIEZA DE 6000 mm - ""TC201"""</t>
  </si>
  <si>
    <t>MVLSTU01040301</t>
  </si>
  <si>
    <t>TUBULAR INDUSTRIAL CUADRADO 1/2" CALIBRE 16 PIEZA DE 6000 mm - "TC1612"</t>
  </si>
  <si>
    <t>MVLSTU01040401</t>
  </si>
  <si>
    <t>TUBULAR INDUSTRIAL CUADRADO 1/2"" CALIBRE 18 PIEZA DE 6000 mm - ""TC1812"""</t>
  </si>
  <si>
    <t>MVLSTU010404ZZ</t>
  </si>
  <si>
    <t>TUBULAR INDUSTRIAL CUADRADO 1/2"" CALIBRE 18 PIEZA DE 6000 mm - GENERADO POR RECORTE ""TC1812RE"""</t>
  </si>
  <si>
    <t>MVLSTU01140337</t>
  </si>
  <si>
    <t>TUBULAR INDUSTRIAL CUADRADO 2 1/2" CALIBRE 16 PIEZA DE 6000 mm (GENERADO POR RECORTE) - "TC16212RE"</t>
  </si>
  <si>
    <t>MVLSTU01120201</t>
  </si>
  <si>
    <t>TUBULAR INDUSTRIAL CUADRADO 2" CALIBRE 14 PIEZA DE 6000 mm - "TC142"</t>
  </si>
  <si>
    <t>MLESTU011203U1</t>
  </si>
  <si>
    <t>TUBULAR INDUSTRIAL CUADRADO 2" CALIBRE 16 PIEZA DE 6000 mm, INOXIDABLE - "TC216INOX"</t>
  </si>
  <si>
    <t>MVLSTU01120437</t>
  </si>
  <si>
    <t>TUBULAR INDUSTRIAL CUADRADO 2" CALIBRE 18 PIEZA DE 6000 mm (GENERADO POR RECORTE) - "TC182RE"</t>
  </si>
  <si>
    <t>MLESTU011204B6</t>
  </si>
  <si>
    <t>TUBULAR INDUSTRIAL CUADRADO 2" CALIBRE 18 PIEZA DE 6000 mm GALVANIZADO - "TC218G"</t>
  </si>
  <si>
    <t>MCISTU01120409</t>
  </si>
  <si>
    <t>TUBULAR INDUSTRIAL CUADRADO 2" CALIBRE 18 PIEZA DE 6000 mm INOXIDABLE - "TCI1821"</t>
  </si>
  <si>
    <t>MVLSTU01120301</t>
  </si>
  <si>
    <t>TUBULAR INDUSTRIAL CUADRADO 2"" CALIBRE 16 PIEZA DE 6000 mm - ""TC162"""</t>
  </si>
  <si>
    <t>MVLSTU01120401</t>
  </si>
  <si>
    <t>TUBULAR INDUSTRIAL CUADRADO 2"" CALIBRE 18 PIEZA DE 6000 mm - ""TC182"""</t>
  </si>
  <si>
    <t>MLESTU01120501</t>
  </si>
  <si>
    <t>TUBULAR INDUSTRIAL CUADRADO 2"" CALIBRE 20 PIEZA DE 6000 mm - ""TC202"""</t>
  </si>
  <si>
    <t>MLESTU01160201</t>
  </si>
  <si>
    <t>TUBULAR INDUSTRIAL CUADRADO 3" CALIBRE 14 PIEZA DE 6000 mm - "TC143"</t>
  </si>
  <si>
    <t>MLESTU01160309</t>
  </si>
  <si>
    <t>TUBULAR INDUSTRIAL CUADRADO 3" CALIBRE 16 PIEZA DE 6000 mm INOXIDABLE - "TC316INOX"</t>
  </si>
  <si>
    <t>MVLSTU01060201</t>
  </si>
  <si>
    <t>TUBULAR INDUSTRIAL CUADRADO 3/4" CALIBRE 14 PIEZA DE 6000 mm - "TUCU3414"</t>
  </si>
  <si>
    <t>MVLSTU01060437</t>
  </si>
  <si>
    <t>TUBULAR INDUSTRIAL CUADRADO 3/4" CALIBRE 18 PIEZA DE 6000 mm (GENERADO POR RECORTE) - "TC1834RE - "</t>
  </si>
  <si>
    <t>MVLSTU010604D0</t>
  </si>
  <si>
    <t>TUBULAR INDUSTRIAL CUADRADO 3/4" CALIBRE 18 PIEZA DE 6100 mm, DE ACERO INOXIDABLE - "T304"</t>
  </si>
  <si>
    <t>MVLSTU01060401</t>
  </si>
  <si>
    <t>TUBULAR INDUSTRIAL CUADRADO 3/4"" CALIBRE 18 PIEZA DE 6000 mm - ""TC1834"""</t>
  </si>
  <si>
    <t>MVLSTU01060501</t>
  </si>
  <si>
    <t>TUBULAR INDUSTRIAL CUADRADO 3/4"" CALIBRE 20 PIEZA DE 6000 mm - ""TC2034"""</t>
  </si>
  <si>
    <t>MVLSTU010605ZZ</t>
  </si>
  <si>
    <t>TUBULAR INDUSTRIAL CUADRADO 3/4"" CALIBRE 20 PIEZA DE 6000 mm (GENERADO POR RECORTE) - ""TC2034RE"""</t>
  </si>
  <si>
    <t>MVLSTU01270201</t>
  </si>
  <si>
    <t>TUBULAR INDUSTRIAL CUADRADO 35 X 35 mm CALIBRE 14 PIEZA DE 6000 mm - "TC1435"</t>
  </si>
  <si>
    <t>MVLSTU01180201</t>
  </si>
  <si>
    <t>MVLSTU01050437</t>
  </si>
  <si>
    <t>TUBULAR INDUSTRIAL CUADRADO 5/8" CALIBRE 18 PIEZA DE 6000 mm (GENERADO POR RECORTE) - "TC1858RE - "</t>
  </si>
  <si>
    <t>MVLSTU01050401</t>
  </si>
  <si>
    <t>TUBULAR INDUSTRIAL CUADRADO 5/8"" CALIBRE 18 PIEZA DE 6000 mm - ""TC1858"""</t>
  </si>
  <si>
    <t>MVLSTU01050501</t>
  </si>
  <si>
    <t>TUBULAR INDUSTRIAL CUADRADO 5/8"" CALIBRE 20 PIEZA DE 6000 mm - ""TC2058"""</t>
  </si>
  <si>
    <t>MVLSTU04220437</t>
  </si>
  <si>
    <t>TUBULAR INDUSTRIAL OVALADO 3/4" X 2 3/4" CALIBRE 18 PIEZA DE 6000 mm (GENERADO POR RECORTE) - "TO1834234RE"</t>
  </si>
  <si>
    <t>MLESTU04220401</t>
  </si>
  <si>
    <t>TUBULAR INDUSTRIAL OVALADO 3/4"" X 2 3/4"" CALIBRE 18 PIEZA DE 6000 mm - ""TO1834234"""</t>
  </si>
  <si>
    <t>MVLSTU03240201</t>
  </si>
  <si>
    <t>TUBULAR INDUSTRIAL RECTANGULAR 1 1/2" X 2 1/2" CALIBRE 14 PIEZA DE 6000 mm  -- TR11221214</t>
  </si>
  <si>
    <t>MVLSTU032402ZZ</t>
  </si>
  <si>
    <t>TUBULAR INDUSTRIAL RECTANGULAR 1 1/2" X 2 1/2" CALIBRE 14 PIEZA DE 6000 mm ( GENERADO POR RECORTE ) -- TR11221214RE</t>
  </si>
  <si>
    <t>MVLSTU03240301</t>
  </si>
  <si>
    <t>TUBULAR INDUSTRIAL RECTANGULAR 1 1/2" X 2 1/2" CALIBRE 16 PIEZA DE 6000 mm -- TR11221216</t>
  </si>
  <si>
    <t>MVLSTU03240437</t>
  </si>
  <si>
    <t>TUBULAR INDUSTRIAL RECTANGULAR 1 1/2" X 2 1/2" CALIBRE 18 PIEZA DE 6000 mm (GENERADO POR RECORTE) - "TRE18112212RE"</t>
  </si>
  <si>
    <t>MVLSTU03240537</t>
  </si>
  <si>
    <t>TUBULAR INDUSTRIAL RECTANGULAR 1 1/2" X 2 1/2" CALIBRE 20 PIEZA DE 6000 mm (GENERADO POR RECORTE) - "TRE20112212RE"</t>
  </si>
  <si>
    <t>MVLSTU03310271</t>
  </si>
  <si>
    <t>TUBULAR INDUSTRIAL RECTANGULAR 1 1/2" X 3" CALIBRE 14 PIEZA DE 6000 mm CON COSTURA EN CARA DE 3" CARGADA A UNA ESQUINA, SIN RAYADURA, NI ONDULACIONES (GENERADO POR RECORTE) - "TRE141123SRORE"</t>
  </si>
  <si>
    <t>MVLSTU03310437</t>
  </si>
  <si>
    <t>TUBULAR INDUSTRIAL RECTANGULAR 1 1/2" X 3" CALIBRE 18 PIEZA DE 6000 mm (GENERADO POR RECORTE) - "TRE181123RE"</t>
  </si>
  <si>
    <t>MVLSTU033104B6</t>
  </si>
  <si>
    <t>TUBULAR INDUSTRIAL RECTANGULAR 1 1/2" X 3" CALIBRE 18 PIEZA DE 6000 mm GALVANIZADO - "TRE181123G"</t>
  </si>
  <si>
    <t>MLESTU03240401</t>
  </si>
  <si>
    <t>TUBULAR INDUSTRIAL RECTANGULAR 1 1/2"" X 2 1/2"" CALIBRE 18 PIEZA DE 6000 mm - ""TRE18112212"""</t>
  </si>
  <si>
    <t>MVLSTU03240501</t>
  </si>
  <si>
    <t>TUBULAR INDUSTRIAL RECTANGULAR 1 1/2"" X 2 1/2"" CALIBRE 20 PIEZA DE 6000 mm - ""TRE212112"""</t>
  </si>
  <si>
    <t>MVLSTU03310401</t>
  </si>
  <si>
    <t>TUBULAR INDUSTRIAL RECTANGULAR 1 1/2"" X 3"" CALIBRE 18 PIEZA DE 6000 mm - ""TRE181123"""</t>
  </si>
  <si>
    <t>MVLSTU0330104ZZ</t>
  </si>
  <si>
    <t>TUBULAR INDUSTRIAL RECTANGULAR 1 1/2"" X 3"" CALIBRE 18 PIEZA DE 6000 mm - GENERADO POR RECORTE ""TRE181123RE"""</t>
  </si>
  <si>
    <t>MLESTU03300437</t>
  </si>
  <si>
    <t>TUBULAR INDUSTRIAL RECTANGULAR 1 1/4" X 2" CALIBRE 18 PIEZA DE 6000 mm (GENERADO POR RECORTE) - "TIR114218RE"</t>
  </si>
  <si>
    <t>MLESTU03010301</t>
  </si>
  <si>
    <t>TUBULAR INDUSTRIAL RECTANGULAR 1" X 1 1/2" CALIBRE 16 PIEZA DE 6000 mm - "TR161112"</t>
  </si>
  <si>
    <t>MVLSTU03010401</t>
  </si>
  <si>
    <t>TUBULAR INDUSTRIAL RECTANGULAR 1" X 1 1/2" CALIBRE 18 PIEZA DE 6000 mm - "TR181112"</t>
  </si>
  <si>
    <t>MVLSTU030104ZZ</t>
  </si>
  <si>
    <t>TUBULAR INDUSTRIAL RECTANGULAR 1" X 1 1/2" CALIBRE 18 PIEZA DE 6000 mm (GENERADO POR RECORTE) - "TR181112RE"</t>
  </si>
  <si>
    <t>MLESTU03230201</t>
  </si>
  <si>
    <t>TUBULAR INDUSTRIAL RECTANGULAR 1" X 2" CALIBRE 14 PIEZA DE 6000 mm - "TRE1421"</t>
  </si>
  <si>
    <t>MVLSTU032302B6</t>
  </si>
  <si>
    <t>TUBULAR INDUSTRIAL RECTANGULAR 1" X 2" CALIBRE 14 PIEZA DE 6000 mm GALVANIZADO - "TIR1214G"</t>
  </si>
  <si>
    <t>MVLSTU03230309</t>
  </si>
  <si>
    <t>TUBULAR INDUSTRIAL RECTANGULAR 1" X 2" CALIBRE 16 PIEZA DE 6000 mm INOXIDABLE - "TRE1621REIN"</t>
  </si>
  <si>
    <t>MLNSTU03230309</t>
  </si>
  <si>
    <t>MVLSTU03230401</t>
  </si>
  <si>
    <t>TUBULAR INDUSTRIAL RECTANGULAR 1" X 2" CALIBRE 18 PIEZA DE 6000 mm - "TR1821"</t>
  </si>
  <si>
    <t>MVLSTU03230437</t>
  </si>
  <si>
    <t>TUBULAR INDUSTRIAL RECTANGULAR 1" X 2" CALIBRE 18 PIEZA DE 6000 mm (GENERADO POR RECORTE) - "TR1821RE"</t>
  </si>
  <si>
    <t>MVLSTU032304B6</t>
  </si>
  <si>
    <t>TUBULAR INDUSTRIAL RECTANGULAR 1" X 2" CALIBRE 18 PIEZA DE 6000 mm GALVANIZADO - "TRE1821G"</t>
  </si>
  <si>
    <t>MVLSTU03230409</t>
  </si>
  <si>
    <t>TUBULAR INDUSTRIAL RECTANGULAR 1" X 2" CALIBRE 18 PIEZA DE 6000 mm INOXIDABLE - "TRE2021REIN"</t>
  </si>
  <si>
    <t>MVLSTU03230537</t>
  </si>
  <si>
    <t>TUBULAR INDUSTRIAL RECTANGULAR 1" X 2" CALIBRE 20 PIEZA DE 6000 mm (GENERADO POR RECORTE) - "TRE2021RE - "</t>
  </si>
  <si>
    <t>MVLSTU03280401</t>
  </si>
  <si>
    <t>TUBULAR INDUSTRIAL RECTANGULAR 1" X 3" mm CALIBRE 18 PIEZA DE 6000 mm - "TR1318"</t>
  </si>
  <si>
    <t>MVLSTU032804ZZ</t>
  </si>
  <si>
    <t>TUBULAR INDUSTRIAL RECTANGULAR 1" X 3" mm CALIBRE 18 PIEZA DE 6000 mm (GENREADO POR RECORTE) - "TR1318RE"</t>
  </si>
  <si>
    <t>MLESTU03290301</t>
  </si>
  <si>
    <t>MVLSTU03230501</t>
  </si>
  <si>
    <t>TUBULAR INDUSTRIAL RECTANGULAR 1"" X 2"" CALIBRE 20 PIEZA DE 6000 mm - ""TRE2021"""</t>
  </si>
  <si>
    <t>MVLSTU03210437</t>
  </si>
  <si>
    <t>TUBULAR INDUSTRIAL RECTANGULAR 1/2" X 1 1/2" CALIBRE 18 PIEZA DE 6000 mm (GENERADO POR RECORTE) - "TRE18112RE"</t>
  </si>
  <si>
    <t>MLESTU03190301</t>
  </si>
  <si>
    <t>TUBULAR INDUSTRIAL RECTANGULAR 1/2" X 1" CALIBRE 16 PIEZA DE 6000 mm - "TRE16121"</t>
  </si>
  <si>
    <t>MVLSTU03210401</t>
  </si>
  <si>
    <t>TUBULAR INDUSTRIAL RECTANGULAR 1/2"" X 1 1/2"" CALIBRE 18 PIEZA DE 6000 mm - ""TRE18112"""</t>
  </si>
  <si>
    <t>MVLSTU03210537</t>
  </si>
  <si>
    <t>TUBULAR INDUSTRIAL RECTANGULAR 1/2"" X 1 1/2"" CALIBRE 20 PIEZA DE 6000 mm - ""TRE2012112"""</t>
  </si>
  <si>
    <t>MVLSTU03190401</t>
  </si>
  <si>
    <t>TUBULAR INDUSTRIAL RECTANGULAR 1/2"" X 1"" CALIBRE 18 PIEZA DE 6000 mm - ""TRE18121"""</t>
  </si>
  <si>
    <t>MVLSTU031904ZZ</t>
  </si>
  <si>
    <t>TUBULAR INDUSTRIAL RECTANGULAR 1/2"" X 1"" CALIBRE 18 PIEZA DE 6000 mm - GENERADO POR RECORTE ""TRE18121RE"""</t>
  </si>
  <si>
    <t>MVLSTU032003C5</t>
  </si>
  <si>
    <t>TUBULAR INDUSTRIAL RECTANGULAR 10 X 50 mm CALIBRE 16 PIEZA DE 6000 mm INOXIDABLE 304 - "TR1050C160"</t>
  </si>
  <si>
    <t>MVLSTU032003ZZ</t>
  </si>
  <si>
    <t>TUBULAR INDUSTRIAL RECTANGULAR 10 X 50 mm CALIBRE 16 PIEZA DE 6000 mm INOXIDABLE 304, ( GENERADO POR RECORTE)- "TR1050C160RE"</t>
  </si>
  <si>
    <t>MVLSTU03260201</t>
  </si>
  <si>
    <t>TUBULAR INDUSTRIAL RECTANGULAR 20 X 30 mm CALIBRE 14 PIEZA DE 6000 mm - "TC142030"</t>
  </si>
  <si>
    <t>MVLSTU03250301</t>
  </si>
  <si>
    <t>TUBULAR INDUSTRIAL RECTANGULAR 3/4" X 1 1/4" CALIBRE 16 PIEZA DE 6000 mm - "TR1634114"</t>
  </si>
  <si>
    <t>MVLSTU03250501</t>
  </si>
  <si>
    <t>TUBULAR INDUSTRIAL RECTANGULAR 3/4" X 1 1/4" CALIBRE 20 PIEZA DE 6000 mm - "TR34114"</t>
  </si>
  <si>
    <t>MVLSTU032505ZZ</t>
  </si>
  <si>
    <t>TUBULAR INDUSTRIAL RECTANGULAR 3/4" X 1 1/4" CALIBRE 20 PIEZA DE 6000 mm (GENERADO POR RECORTE) - "TR34114RE"</t>
  </si>
  <si>
    <t>MVLSTU03420401</t>
  </si>
  <si>
    <t>TUBULAR INDUSTRIAL RECTANGULAR 3/4" X 1 3/4" CALIBRE 18 PIEZA DE 6000 mm - "TR1834134"</t>
  </si>
  <si>
    <t>MVLSTU03410201</t>
  </si>
  <si>
    <t>TUBULAR INDUSTRIAL RECTANGULAR 4" X 2" CALIBRE 14 PIEZA DE 6000 mm - "TRE4214"</t>
  </si>
  <si>
    <t>MVLSTU03412901</t>
  </si>
  <si>
    <t>TUBULAR INDUSTRIAL RECTANGULAR 4" X 2" CALIBRE 9 PIEZA DE 6000 mm - "TRE4209"</t>
  </si>
  <si>
    <t>MVLSTU02110437</t>
  </si>
  <si>
    <t>TUBULAR INDUSTRIAL REDONDO 1 1/2" CALIBRE 18 PIEZA DE 6000 mm (GENERADO POR RECORTE) - "TR18112RE"</t>
  </si>
  <si>
    <t>MVLSTU02110537</t>
  </si>
  <si>
    <t>TUBULAR INDUSTRIAL REDONDO 1 1/2" CALIBRE 20 PIEZA DE 6000 mm (GENERADO POR RECORTE) - "TR20112RE - "</t>
  </si>
  <si>
    <t>MVLSTU02110401</t>
  </si>
  <si>
    <t>TUBULAR INDUSTRIAL REDONDO 1 1/2"" CALIBRE 18 PIEZA DE 6000 mm - ""TR18112"""</t>
  </si>
  <si>
    <t>MVLSTU02110409</t>
  </si>
  <si>
    <t>TUBULAR INDUSTRIAL REDONDO 1 1/2"" CALIBRE 18 PIEZA DE 6000 mm INOXIDABLE - ""TR18112AI"""</t>
  </si>
  <si>
    <t>MVLSTU02110501</t>
  </si>
  <si>
    <t>TUBULAR INDUSTRIAL REDONDO 1 1/2"" CALIBRE 20 PIEZA DE 6000 mm - ""TR20112"""</t>
  </si>
  <si>
    <t>MVLSTU02100201</t>
  </si>
  <si>
    <t>TUBULAR INDUSTRIAL REDONDO 1 1/4" CALIBRE 14 PIEZA DE 6000 mm - "TR11414"</t>
  </si>
  <si>
    <t>MVLSTU02100401</t>
  </si>
  <si>
    <t>TUBULAR INDUSTRIAL REDONDO 1 1/4" CALIBRE 18 PIEZA DE 6000 mm - "TR18114"</t>
  </si>
  <si>
    <t>MVLSTU02100437</t>
  </si>
  <si>
    <t>TUBULAR INDUSTRIAL REDONDO 1 1/4" CALIBRE 18 PIEZA DE 6000 mm (GENERADO POR RECORTE) - "TR18114RE"</t>
  </si>
  <si>
    <t>MVLSTU02100537</t>
  </si>
  <si>
    <t>TUBULAR INDUSTRIAL REDONDO 1 1/4" CALIBRE 20 PIEZA DE 6000 mm (GENERADO POR RECORTE) - "TR20114RE - "</t>
  </si>
  <si>
    <t>MVLSTU02100501</t>
  </si>
  <si>
    <t>TUBULAR INDUSTRIAL REDONDO 1 1/4"" CALIBRE 20 PIEZA DE 6000 mm - ""TR20114"""</t>
  </si>
  <si>
    <t>MVLSTU02090401</t>
  </si>
  <si>
    <t>TUBULAR INDUSTRIAL REDONDO 1 1/8"" CALIBRE 18 PIEZA DE 6000 mm - ""TR18118"""</t>
  </si>
  <si>
    <t>MVLSTU02330501</t>
  </si>
  <si>
    <t>TUBULAR INDUSTRIAL REDONDO 1 3/4"" CALIBRE 20 PIEZA DE 6000 mm - ""TR20134"""</t>
  </si>
  <si>
    <t>MVLSTU023305ZZ</t>
  </si>
  <si>
    <t>TUBULAR INDUSTRIAL REDONDO 1 3/4"" CALIBRE 20 PIEZA DE 6000 mm (GENERADO POR RECORTE) - "TR20134RE"</t>
  </si>
  <si>
    <t>MVLSTU02080301</t>
  </si>
  <si>
    <t>TUBULAR INDUSTRIAL REDONDO 1" CALIBRE 16 PIEZA DE 6000 mm - "TR161"</t>
  </si>
  <si>
    <t>MVLSTU02080437</t>
  </si>
  <si>
    <t>TUBULAR INDUSTRIAL REDONDO 1" CALIBRE 18 PIEZA DE 6000 mm (GENERADO POR RECORTE) - "TR181RE - "</t>
  </si>
  <si>
    <t>MVLSTU02082401</t>
  </si>
  <si>
    <t>TUBULAR INDUSTRIAL REDONDO 1" CEDULA 30 PIEZA DE 6000 mm - "TR1C30"</t>
  </si>
  <si>
    <t>MVLSTU02080401</t>
  </si>
  <si>
    <t>TUBULAR INDUSTRIAL REDONDO 1"" CALIBRE 18 PIEZA DE 6000 mm - ""TR181"""</t>
  </si>
  <si>
    <t>MVLSTU02080525</t>
  </si>
  <si>
    <t>TUBULAR INDUSTRIAL REDONDO 1"" CALIBRE 20 CON PERFORACIONES Y MUESCAS PIEZA DE 1525 mm EN ACERO INOXIDABLE - ""TVI47TRINOX"""</t>
  </si>
  <si>
    <t>MVLSTU02080501</t>
  </si>
  <si>
    <t>TUBULAR INDUSTRIAL REDONDO 1"" CALIBRE 20 PIEZA DE 6000 mm - ""TR201"""</t>
  </si>
  <si>
    <t>MVLSTU02040301</t>
  </si>
  <si>
    <t>TUBULAR INDUSTRIAL REDONDO 1/2" CALIBRE 16 PIEZA DE 6000 mm - "TR1612"</t>
  </si>
  <si>
    <t>MVLSTU02040401</t>
  </si>
  <si>
    <t>TUBULAR INDUSTRIAL REDONDO 1/2" CALIBRE 18 PIEZA DE 6000 mm -- TR1812</t>
  </si>
  <si>
    <t>MVLSTU02040437</t>
  </si>
  <si>
    <t>TUBULAR INDUSTRIAL REDONDO 1/2" CALIBRE 18 PIEZA DE 6000 mm (GENERADO POR RECORTE) -- TR1812RE</t>
  </si>
  <si>
    <t>MVLSTU02140201</t>
  </si>
  <si>
    <t>TUBULAR INDUSTRIAL REDONDO 2 1/2" CALIBRE 14 PIEZA DE 6000 mm - "TR14212"</t>
  </si>
  <si>
    <t>MVLSTU02140437</t>
  </si>
  <si>
    <t>TUBULAR INDUSTRIAL REDONDO 2 1/2" CALIBRE 18 PIEZA DE 6000 mm (GENERADO POR RECORTE) -- TR18212RE</t>
  </si>
  <si>
    <t>MVLSTU02140401</t>
  </si>
  <si>
    <t>TUBULAR INDUSTRIAL REDONDO 2 1/2"" CALIBRE 18 PIEZA DE 6000 mm - ""TR18212"""</t>
  </si>
  <si>
    <t>MVLSTU02130437</t>
  </si>
  <si>
    <t>TUBULAR INDUSTRIAL REDONDO 2 1/4" CALIBRE 18 PIEZA DE 6000 mm (GENERADO POR RECORTE) - "TR18214RE - "</t>
  </si>
  <si>
    <t>MVLSTU02130401</t>
  </si>
  <si>
    <t>TUBULAR INDUSTRIAL REDONDO 2 1/4"" CALIBRE 18 PIEZA DE 6000 mm - ""TR18214"""</t>
  </si>
  <si>
    <t>MVLSTU02130501</t>
  </si>
  <si>
    <t>TUBULAR INDUSTRIAL REDONDO 2 1/4"" CALIBRE 20 PIEZA DE 6000 mm - ""TR20214"""</t>
  </si>
  <si>
    <t>MVLSTU02381001</t>
  </si>
  <si>
    <t>TUBULAR INDUSTRIAL REDONDO 2 3/8"" CALIBRE 12 PIEZA DE 6000 mm - ""TR12238"""</t>
  </si>
  <si>
    <t>MVLSTU023810ZZ</t>
  </si>
  <si>
    <t>TUBULAR INDUSTRIAL REDONDO 2 3/8"" CALIBRE 12 PIEZA DE 6000 mm (GENERADO POR RECORTE) - ""TR12238RE"""</t>
  </si>
  <si>
    <t>MVLSTU02150401</t>
  </si>
  <si>
    <t>TUBULAR INDUSTRIAL REDONDO 2 7/8" CALIBRE 18 PIEZA DE 6000 mm - "TR18278"</t>
  </si>
  <si>
    <t>MLESTU021203O0</t>
  </si>
  <si>
    <t>TUBULAR INDUSTRIAL REDONDO 2" CALIBRE 16 PIEZA DE 6000 mm, DE ACERO INOXIDABLE - "TIR216INOX"</t>
  </si>
  <si>
    <t>MVLSTU02120437</t>
  </si>
  <si>
    <t>TUBULAR INDUSTRIAL REDONDO 2" CALIBRE 18 PIEZA DE 6000 mm (GENERADO POR RECORTE) - "TR182RE"</t>
  </si>
  <si>
    <t>MVLSTU021204O0</t>
  </si>
  <si>
    <t>TUBULAR INDUSTRIAL REDONDO 2" CALIBRE 18 PIEZA DE 6000 mm, DE ACERO INOXIDABLE - "TIR2INOX"</t>
  </si>
  <si>
    <t>MVLSTU02120401</t>
  </si>
  <si>
    <t>TUBULAR INDUSTRIAL REDONDO 2"" CALIBRE 18 PIEZA DE 6000 mm - ""TR182"""</t>
  </si>
  <si>
    <t>MVLSTU02170401</t>
  </si>
  <si>
    <t>TUBULAR INDUSTRIAL REDONDO 3 1/2"" CALIBRE 18 PIEZA DE 6000 mm - ""TR18312"""</t>
  </si>
  <si>
    <t>MVLSTU02160201</t>
  </si>
  <si>
    <t>TUBULAR INDUSTRIAL REDONDO 3" CALIBRE 14 PIEZA DE 6000 mm - "TR143"</t>
  </si>
  <si>
    <t>MVLSTU021602ZZ</t>
  </si>
  <si>
    <t>TUBULAR INDUSTRIAL REDONDO 3" CALIBRE 14 PIEZA DE 6000 mm GENERADO POR RECORTE - "TR143RE"</t>
  </si>
  <si>
    <t>MVLSTU02160301</t>
  </si>
  <si>
    <t>TUBULAR INDUSTRIAL REDONDO 3" CALIBRE 16 PIEZA DE 6000 mm - "TRE163"</t>
  </si>
  <si>
    <t>MVLSTU02160401</t>
  </si>
  <si>
    <t>TUBULAR INDUSTRIAL REDONDO 3" CALIBRE 18 PIEZA DE 6000 mm - ""TRE183"""</t>
  </si>
  <si>
    <t>MVLSTU02160437</t>
  </si>
  <si>
    <t>TUBULAR INDUSTRIAL REDONDO 3" CALIBRE 18 PIEZA DE 6000 mm (GENERADO POR RECORTE) - "TRE183RE"</t>
  </si>
  <si>
    <t>MVLSTU021603ZZ</t>
  </si>
  <si>
    <t>TUBULAR INDUSTRIAL REDONDO 3"" CALIBRE 16 PIEZA DE 6000 mm INOXIDABLE GENERADO POR RECORTE - ""TRI163RE"""</t>
  </si>
  <si>
    <t>MVLSTU02160309</t>
  </si>
  <si>
    <t>TUBULAR INDUSTRIAL REDONDO 3"" CALIBRE 16 PIEZA DE 6000 mm INOXIDABLE SATINADO - ""TRI163"""</t>
  </si>
  <si>
    <t>MVLSTU02060201</t>
  </si>
  <si>
    <t>TUBULAR INDUSTRIAL REDONDO 3/4" CALIBRE 14 PIEZA DE 6000 mm - "TR438"</t>
  </si>
  <si>
    <t>MVLSTU020602RR</t>
  </si>
  <si>
    <t>TUBULAR INDUSTRIAL REDONDO 3/4" CALIBRE 14 PIEZA DE 6000 mm( GENERADA  POR  RECORTE) - "TR438RE"</t>
  </si>
  <si>
    <t>MVLSTU02060437</t>
  </si>
  <si>
    <t>TUBULAR INDUSTRIAL REDONDO 3/4" CALIBRE 18 PIEZA DE 6000 mm (GENERADO POR RECORTE) - "TR1834RE"</t>
  </si>
  <si>
    <t>MVLSTU02060401</t>
  </si>
  <si>
    <t>TUBULAR INDUSTRIAL REDONDO 3/4"" CALIBRE 18 PIEZA DE 6000 mm - ""TR1834"""</t>
  </si>
  <si>
    <t>MLESTU02060501</t>
  </si>
  <si>
    <t>TUBULAR INDUSTRIAL REDONDO 3/4"" CALIBRE 20 PIEZA DE 6000 mm - ""TR2034"""</t>
  </si>
  <si>
    <t>MLESTU02020522</t>
  </si>
  <si>
    <t>TUBULAR INDUSTRIAL REDONDO 3/8"" CALIBRE 20 CON 6 BARRENOS DE Ø 1/8"" - ""TRA38"""</t>
  </si>
  <si>
    <t>MVLSTU02180437</t>
  </si>
  <si>
    <t>TUBULAR INDUSTRIAL REDONDO 4" CALIBRE 18 PIEZA DE 6000 mm (GENERADO POR RECORTE) - "TRE184RE - "</t>
  </si>
  <si>
    <t>MVLSTU02180401</t>
  </si>
  <si>
    <t>TUBULAR INDUSTRIAL REDONDO 4"" CALIBRE 18 PIEZA DE 6000 mm - ""TRE184"""</t>
  </si>
  <si>
    <t>MLESTU02050201</t>
  </si>
  <si>
    <t>TUBULAR INDUSTRIAL REDONDO 5/8" CALIBRE 14 PIEZA DE 6000 mm - "TR1458"</t>
  </si>
  <si>
    <t>MVLSTU02050437</t>
  </si>
  <si>
    <t>TUBULAR INDUSTRIAL REDONDO 5/8" CALIBRE 18 PIEZA DE 6000 mm (GENERADO POR RECORTE) - "TR1858RE"</t>
  </si>
  <si>
    <t>MVLSTU02050401</t>
  </si>
  <si>
    <t>TUBULAR INDUSTRIAL REDONDO 5/8"" CALIBRE 18 PIEZA DE 6000 mm - ""TR1858"""</t>
  </si>
  <si>
    <t>MVLSTU02070401</t>
  </si>
  <si>
    <t>TUBULAR INDUSTRIAL REDONDO 7/8"" CALIBRE 18 PIEZA DE 6000 mm - ""TR1878"""</t>
  </si>
  <si>
    <t>MVLSTU20704ZZ</t>
  </si>
  <si>
    <t>TUBULAR INDUSTRIAL REDONDO 7/8""CALIBRE 18 PIEZA DE 6000mm -( GENERADO POR RECORTE)"TR1878RE"</t>
  </si>
  <si>
    <t>MVLSTL040600E6</t>
  </si>
  <si>
    <t>TUBULAR LATERAL DE 35 X 735 X 35 mm  DERECHO, CON CORTE LASER, 4 FLOWDRILL POR 2 LADOS Y CON CORTE PARA CREMALLERA -- ADWFHE700-TBD</t>
  </si>
  <si>
    <t>MVLSTL040600E7</t>
  </si>
  <si>
    <t>TUBULAR LATERAL DE 35 X 735 X 35 mm  IZQUIERDO, CON CORTE LASER PARA CREMALLERA  - "ADWFHE700-TBI"</t>
  </si>
  <si>
    <t>MVLSTL03050401</t>
  </si>
  <si>
    <t>TUBULAR OVALADO SECCION DE 5/8" X 1 1/8 CALIBRE 18 PIEZA DE 6000 mm -- TUB581186000</t>
  </si>
  <si>
    <t>MIIPTBRC010101</t>
  </si>
  <si>
    <t>TUBULAR RECTANGULAR DE 3" X 1" EN ALUMINIO ANODIZADO PIEZA DE 6.05 m -- TR31AAN6 --</t>
  </si>
  <si>
    <t>MIMCTR00000101</t>
  </si>
  <si>
    <t>TUERCA 301701200-GHIERA M12 X 1 -- TUGHM121 --</t>
  </si>
  <si>
    <t>MLEUTU08000000</t>
  </si>
  <si>
    <t>TUERCA ANULARES DIN 582 CODIGO 07690-24 CATALOGO NORELEM    - "TUDIN582"</t>
  </si>
  <si>
    <t>MVLUTU06110006</t>
  </si>
  <si>
    <t>TUERCA CONECTOR ALLEN DE 1/4" X 15 mm DE LARGO  NIQUELADO - "TUCONIQ"</t>
  </si>
  <si>
    <t>MLEUTU01010032</t>
  </si>
  <si>
    <t>TUERCA COPLE HEXAGONAL Ø 1 1/4" X 7/8" CON CUERDA INTERNA Ø 1"  EN COLD ROLLED -- TUCHE11478</t>
  </si>
  <si>
    <t>MVLUTU23520002</t>
  </si>
  <si>
    <t>TUERCA CUADRADA Ø 1/4" GALVANIZADO -- TU14CU</t>
  </si>
  <si>
    <t>MVLUTU23540002</t>
  </si>
  <si>
    <t>TUERCA CUADRADA Ø 3/8"  GALVANIZADO - "TU38CUG"</t>
  </si>
  <si>
    <t>MLEUTU07120000</t>
  </si>
  <si>
    <t>TUERCA HEXAGONAL GRADO 5 STD 7/8"   - "TUEX78"</t>
  </si>
  <si>
    <t>MLEUTU07160000</t>
  </si>
  <si>
    <t>TUERCA HEXAGONAL GRADO 5 STD DE Ø 5/8"   - "TUEX58"</t>
  </si>
  <si>
    <t>MLEUTU07570000</t>
  </si>
  <si>
    <t>TUERCA HEXAGONAL GRADO 5 STD Ø 1/2"   - "TU12HEAR"</t>
  </si>
  <si>
    <t>MVLUTU22020024</t>
  </si>
  <si>
    <t>TUERCA HEXAGONAL M10  ACERO INOXIDABLE - "TUHEM10IN"</t>
  </si>
  <si>
    <t>MLEUTU22696900</t>
  </si>
  <si>
    <t>TUERCA HEXAGONAL Ø 1" ALTA RESISTENCIA GRADO 5  - "TU1HEAR"</t>
  </si>
  <si>
    <t>MLEUTU22690002</t>
  </si>
  <si>
    <t>TUERCA HEXAGONAL Ø 1""  GALVANIZADO - ""TU1HE"""</t>
  </si>
  <si>
    <t>MIMCTRHE030009</t>
  </si>
  <si>
    <t>TUERCA HEXAGONAL Ø 1/2"  ALTA RESISTENCIA -- TU12HER --</t>
  </si>
  <si>
    <t>MIMCTRHE030002</t>
  </si>
  <si>
    <t>TUERCA HEXAGONAL Ø 1/2"  GALVANIZADA -- TU12HEG --</t>
  </si>
  <si>
    <t>MLEUTU22570085</t>
  </si>
  <si>
    <t>TUERCA HEXAGONAL Ø 1/2"  INOXIDABLE - "TUEX12IN"</t>
  </si>
  <si>
    <t>MVLUTU22570062</t>
  </si>
  <si>
    <t>TUERCA HEXAGONAL Ø 1/2"  TIPO SEGURIDAD GALVANIZADA - "TU12HES"</t>
  </si>
  <si>
    <t>MVLUTU22570002</t>
  </si>
  <si>
    <t>TUERCA HEXAGONAL Ø 1/2" GALVANIZADO -- GI12873</t>
  </si>
  <si>
    <t>MLEUTU22520024</t>
  </si>
  <si>
    <t>TUERCA HEXAGONAL Ø 1/4"  ACERO INOXIDABLE - "TU14HEI"</t>
  </si>
  <si>
    <t>MIMCTRHE030011</t>
  </si>
  <si>
    <t>TUERCA HEXAGONAL Ø 1/4"  ALTA RESISTENCIA -- TU14HEHR --</t>
  </si>
  <si>
    <t>MVLUTU22520062</t>
  </si>
  <si>
    <t>TUERCA HEXAGONAL Ø 1/4"  TIPO SEGURIDAD GALVANIZADA - "TU14HESG"</t>
  </si>
  <si>
    <t>MVLUTU22520041</t>
  </si>
  <si>
    <t>TUERCA HEXAGONAL Ø 1/4" COLOR NEGRO -- TU14HEN</t>
  </si>
  <si>
    <t>MVLUTU22522302</t>
  </si>
  <si>
    <t>TUERCA HEXAGONAL Ø 1/4"" TIPO BELLOTA GALVANIZADO - ""TU14B"""</t>
  </si>
  <si>
    <t>MVLUTU22522402</t>
  </si>
  <si>
    <t>TUERCA HEXAGONAL Ø 1/4"" TIPO SEGURIDAD GALVANIZADO - ""TU14HES"""</t>
  </si>
  <si>
    <t>MVLUTU2208A700</t>
  </si>
  <si>
    <t>TUERCA HEXAGONAL Ø 12 mm PASO 1.75 SIN ACABADO  - "TUM12175HESA"</t>
  </si>
  <si>
    <t>MVLUTU22552402</t>
  </si>
  <si>
    <t>TUERCA HEXAGONAL Ø 3/16" TIPO SEGURIDAD GALVANIZADO - "TU316HES"</t>
  </si>
  <si>
    <t>MVLUTU22550002</t>
  </si>
  <si>
    <t>TUERCA HEXAGONAL Ø 3/16""  GALVANIZADO - ""TU316HE"""</t>
  </si>
  <si>
    <t>MIMCTRHE010202</t>
  </si>
  <si>
    <t>TUERCA HEXAGONAL Ø 3/4" GRADO 5 GALVANIZADA -- TU34HEG5 --</t>
  </si>
  <si>
    <t>MVLUTU22540062</t>
  </si>
  <si>
    <t>TUERCA HEXAGONAL Ø 3/8"  TIPO SEGURIDAD GALVANIZADA - "TU38HES"</t>
  </si>
  <si>
    <t>MLEUTU22540024</t>
  </si>
  <si>
    <t>TUERCA HEXAGONAL Ø 3/8" ACERO INOXIDABLE -- TU38HEI"</t>
  </si>
  <si>
    <t>MVLUTU22542324</t>
  </si>
  <si>
    <t>TUERCA HEXAGONAL Ø 3/8" TIPO BELLOTA ACERO INOXIDABLE - "TU38HEBEAI"</t>
  </si>
  <si>
    <t>MVLUTU22542341</t>
  </si>
  <si>
    <t>TUERCA HEXAGONAL Ø 3/8" TIPO BELLOTA COLOR NEGRO - "TU38HENE"</t>
  </si>
  <si>
    <t>MVLUTU22542302</t>
  </si>
  <si>
    <t>TUERCA HEXAGONAL Ø 3/8" TIPO BELLOTA GALVANIZADO - "TU38HEBE"</t>
  </si>
  <si>
    <t>MVLUTU22540002</t>
  </si>
  <si>
    <t>TUERCA HEXAGONAL Ø 3/8""  GALVANIZADO - ""TU38HE"""</t>
  </si>
  <si>
    <t>MVLUTU22541402</t>
  </si>
  <si>
    <t>TUERCA HEXAGONAL Ø 3/8"" ALTA RESISTENCIA GALVANIZADO - ""TU38HER"""</t>
  </si>
  <si>
    <t>MVLUTU22560024</t>
  </si>
  <si>
    <t>TUERCA HEXAGONAL Ø 5/16"  ACERO INOXIDABLE - "TU516HEI"</t>
  </si>
  <si>
    <t>MVLUTO22560041</t>
  </si>
  <si>
    <t>TUERCA HEXAGONAL Ø 5/16" COLOR NEGRO -- TU516HEN</t>
  </si>
  <si>
    <t>MVLUTU22562402</t>
  </si>
  <si>
    <t>TUERCA HEXAGONAL Ø 5/16" TIPO SEGURIDAD GALVANIZADO - "TU516HESG"</t>
  </si>
  <si>
    <t>MVLUTU22600024</t>
  </si>
  <si>
    <t>TUERCA HEXAGONAL Ø 6 mm  ACERO INOXIDABLE - "TUHEM6IN"</t>
  </si>
  <si>
    <t>MVLUTU22600002</t>
  </si>
  <si>
    <t>TUERCA HEXAGONAL Ø 6 mm  GALVANIZADO - ""TUM6HE"""</t>
  </si>
  <si>
    <t>MVLUTU22590024</t>
  </si>
  <si>
    <t>TUERCA HEXAGONAL Ø 8 mm  ACERO INOXIDABLE - "TUHEM8IN"</t>
  </si>
  <si>
    <t>MVLUTU22592402</t>
  </si>
  <si>
    <t>TUERCA HEXAGONAL Ø 8 mm TIPO SEGURIDAD GALVANIZADO - ""TUH8M"""</t>
  </si>
  <si>
    <t>MVLUTU22520002</t>
  </si>
  <si>
    <t>TUERCA HEXAGONAL Ø1/4" GALVANIZADO -- TU14HE</t>
  </si>
  <si>
    <t>MVLUTU22540041</t>
  </si>
  <si>
    <t>TUERCA HEXAGONAL Ø3/8" COLOR NEGRO -- TU38HEN</t>
  </si>
  <si>
    <t>MVLUTU22560002</t>
  </si>
  <si>
    <t>TUERCA HEXAGONAL Ø5/16" GALVANIZADO -- TU516HE</t>
  </si>
  <si>
    <t>MVLUTU22000061</t>
  </si>
  <si>
    <t>TUERCA HEXAGONAL1,5 D ALTO M12 ACERO TEMPLE+REVENI, DIN6330, SW=19, CLAVE 07260-121, MARCA-NORELEM - "TCAM12AC"</t>
  </si>
  <si>
    <t>MUESTRAU000033</t>
  </si>
  <si>
    <t>TUERCA INSERTO M6X13 mm PARA MADERA</t>
  </si>
  <si>
    <t>MVLUTU24602602</t>
  </si>
  <si>
    <t>TUERCA INSERTO Ø 1/4" mm ALTURA 10 mm PARA MADERA GALVANIZADO - ""TU1410"""</t>
  </si>
  <si>
    <t>MVLUTU24522502</t>
  </si>
  <si>
    <t>TUERCA INSERTO Ø 1/4"" ALTURA 13 mm PARA MADERA GALVANIZADO - ""TU16"""</t>
  </si>
  <si>
    <t>MVLUTU24552502</t>
  </si>
  <si>
    <t>TUERCA INSERTO Ø 3/16" ALTURA 13 mm PARA MADERA GALVANIZADO - "TU31613"</t>
  </si>
  <si>
    <t>MVLUTU24542702</t>
  </si>
  <si>
    <t>TUERCA INSERTO Ø 3/8"" ALTURA 16 mm PARA MADERA GALVANIZADO - ""TU3816"""</t>
  </si>
  <si>
    <t>MVLUTU24566702</t>
  </si>
  <si>
    <t>TUERCA INSERTO Ø 5/16" ALTURA 20 mm PARA MADERA GALVANIZADO - "TU51620 - "</t>
  </si>
  <si>
    <t>MVLUTU24050002</t>
  </si>
  <si>
    <t>TUERCA INSERTO Ø 5/16" DE ALTURA 10 mm  GALVANIZADO - "TU51610"</t>
  </si>
  <si>
    <t>MVLUTU24602802</t>
  </si>
  <si>
    <t>TUERCA INSERTO Ø 6 mm M6 (T-NUTS) GALVANIZADO - ""TUI6M"""</t>
  </si>
  <si>
    <t>MVLUTU05520067</t>
  </si>
  <si>
    <t>TUERCA JCN Ø 1/4"  PARA ATORNILLAR ACABADO BRONCE No 267.10.116 HAFELE - "TUCABAM6"</t>
  </si>
  <si>
    <t>MVLUTU25050041</t>
  </si>
  <si>
    <t>TUERCA MARIPOSA CON CUERDA DE 1/4"  COLOR NEGRO - "TUMA14NE"</t>
  </si>
  <si>
    <t>MVLUTU25520002</t>
  </si>
  <si>
    <t>TUERCA MARIPOSA Ø 1/4""  GALVANIZADO - ""TU14M"""</t>
  </si>
  <si>
    <t>MVLUTU25550002</t>
  </si>
  <si>
    <t>TUERCA MARIPOSA Ø 3/16""  GALVANIZADO - ""TU316M"""</t>
  </si>
  <si>
    <t>MVLUTU25540002</t>
  </si>
  <si>
    <t>TUERCA MARIPOSA Ø 3/8""  GALVANIZADO - ""TM38M"""</t>
  </si>
  <si>
    <t>MVLUTU03060002</t>
  </si>
  <si>
    <t>TUERCA MILIMETRICA HEXAGONAL Ø 10 mm PASO 1 - "TUM10G"</t>
  </si>
  <si>
    <t>MVLUTU0309A902</t>
  </si>
  <si>
    <t>TUERCA MILIMETRICA HEXAGONAL Ø 5 mm PASO 0.80 mm GALVANIZADO - "TUM5G"</t>
  </si>
  <si>
    <t>MLEUTU03600002</t>
  </si>
  <si>
    <t>TUERCA MILIMETRICA HEXAGONAL Ø 6 mm  GALVANIZADO - "TUM6G"</t>
  </si>
  <si>
    <t>MVLUTU22590002</t>
  </si>
  <si>
    <t>TUERCA MILIMETRICA HEXAGONAL Ø 8 mm  GALVANIZADO -- TU8HEM</t>
  </si>
  <si>
    <t>MVLUTU0359A200</t>
  </si>
  <si>
    <t>TUERCA MILIMETRICA HEXAGONAL Ø 8 mm PASO 1.25 mm  - "TUM8125SA"</t>
  </si>
  <si>
    <t>MVLUTU04070043</t>
  </si>
  <si>
    <t>TUERCA MILIMETRICA M6 CASQ ACERO NIQUEL No.264.75.762 HAFELE - ""</t>
  </si>
  <si>
    <t>MVLUTU02030037</t>
  </si>
  <si>
    <t>TUERCA REMACHABLE Ø 1/4" C/C ESP. 8.8  (No. DE PARTE TR-1/4-AT-CC)  TROPICALIZADO CR3 (CAJA CON 1000 PIEZAS) -- TUR1488TCR3</t>
  </si>
  <si>
    <t>MIMCTRUN020001</t>
  </si>
  <si>
    <t>TUERCA UNION Ø 1"  PARA PVC HIDRAULICO -- TU1PVCH --</t>
  </si>
  <si>
    <t>MIMCTRUN020100</t>
  </si>
  <si>
    <t>TUERCA UNION Ø 1" COBRE  -- TU01CU --</t>
  </si>
  <si>
    <t>MIMCTRUN010100</t>
  </si>
  <si>
    <t>TUERCA UNION Ø 3/4" COBRE  -- TU34CU --</t>
  </si>
  <si>
    <t>MIMCUCLS010000</t>
  </si>
  <si>
    <t>UNICANAL LISO DE 4 X2 X 3 m   -- UNCN423L --</t>
  </si>
  <si>
    <t>MIMCUCRD010000</t>
  </si>
  <si>
    <t>UNICANAL RIGIDO 4 X 4 CALIBRE 12 -UNR4412-</t>
  </si>
  <si>
    <t>MTLEUC57C10038</t>
  </si>
  <si>
    <t>UNIDAD DE CONTROL EXTERNA CODIGO SSM074A MARCA ALPHA SECURITY  (VSL3 SUB UNIDAD DE ALARMA)</t>
  </si>
  <si>
    <t>MTLEUC53B40000</t>
  </si>
  <si>
    <t>UNIDAD DE CONTROL PARA ALARMA MODELO VSM4 CODIGO SSM075A MARCA ALPHA SECURITY</t>
  </si>
  <si>
    <t>MIMCUDLL010101</t>
  </si>
  <si>
    <t>UNIDAD DE LIMPIEZA Y LUBRICACION CON MANOMETRO EQUIPO DE FILTRO REGULADOR DE AIRE Y ACEITE MARCA CAMOZZI MODELO MC202-D00 Y MC202-L00 -- ULLFACAM --</t>
  </si>
  <si>
    <t>MIIPUDRR020202</t>
  </si>
  <si>
    <t>UNIDAD DE RODAMIENTO DE RODILLO DE Ø 35 A 100 mm MARCA SKF SERIE SYNT 35 F -- UNRDR35F --</t>
  </si>
  <si>
    <t>MUESTRAS000024</t>
  </si>
  <si>
    <t>UNIFILA DE 100CMS DE ALTURA TUBO Y CABEZA DE 3” DE DIAMETRO BASE DE FIERRO DE 35CMS DE DIAMETRO Y CINTA DE 5CMS DE ANCHO POR 3.60M DE LARG INCLUYE PROTECTOR DE PISO, CALCOMANIA, DESAROLLO DE LOGOTIPO</t>
  </si>
  <si>
    <t>MIMCUPCN030003</t>
  </si>
  <si>
    <t>UNIPUNCH CORNER NOTCH UNIT 8X8 SERIE B  CODIGO 7180 -- UNPCN88B --</t>
  </si>
  <si>
    <t>MIMCUPGG040004</t>
  </si>
  <si>
    <t>UNIPUNCH GAGE ASSYCORNER NOTCH UNIT 8X8 SERIE B  CODIGO 7160 -- UNPGCN88B --</t>
  </si>
  <si>
    <t>MIMCUPGD050005</t>
  </si>
  <si>
    <t>UNIPUNCH GUIDE STRIPPER RD  CODIGO 3430 -- UNPGSTRD --</t>
  </si>
  <si>
    <t>MIMCUPPR000006</t>
  </si>
  <si>
    <t>UNIPUNCH PUNCH REATANIER CLIP   CODIGO 3472 -- UNPPRCL --</t>
  </si>
  <si>
    <t>MIMCUPRH010001</t>
  </si>
  <si>
    <t>UNIPUNCH ROUND HOLDER 8 B - 1 3/4"  CODIGO 3400-LPD -- UNPRH8B134 --</t>
  </si>
  <si>
    <t>MIMCUPRH020002</t>
  </si>
  <si>
    <t>UNIPUNCH ROUND HOLDER 8 BX - 2 1/4"  CODIGO 3543-LPD -- UNPRH8BX214 --</t>
  </si>
  <si>
    <t>MIMCUT00000002</t>
  </si>
  <si>
    <t>UNITOOL    8M13/4 -- UTL8M134 --</t>
  </si>
  <si>
    <t>MIMCUTCS010001</t>
  </si>
  <si>
    <t>UNITOOL PARA CAMISA Ø 1/2"  8M1 -- UTL128M1 -- -</t>
  </si>
  <si>
    <t>MVLQUR19820000</t>
  </si>
  <si>
    <t>URECRIL MATE UM-2207 -- UM-2207</t>
  </si>
  <si>
    <t>MVLQPR05040000</t>
  </si>
  <si>
    <t>URECRYL BLANCO MATE 30 UB ACRILICO PIGMENTADO MADE DE DOS COPONENTES UM-2201.50   - "UM-2201.50"</t>
  </si>
  <si>
    <t>MIQUUCMT080000</t>
  </si>
  <si>
    <t>URECRYL MATE 15 U.B. UM-2215   -- UM-2215 --</t>
  </si>
  <si>
    <t>MVLQUS16002300</t>
  </si>
  <si>
    <t>URESAYER FOND (UF-1000) -- UF-1000</t>
  </si>
  <si>
    <t>MVLQUS17002400</t>
  </si>
  <si>
    <t>URESAYER SEMIMATE  (UM-5030)  - ""UM-5030"""</t>
  </si>
  <si>
    <t>MVLQUS01003600</t>
  </si>
  <si>
    <t>URESAYER SEMIMATE ANTISCRASH  (UM-5530)  - "UM5530"</t>
  </si>
  <si>
    <t>MIMCVL00020003</t>
  </si>
  <si>
    <t>VALVULA  Ø 1"  PARA PVC HIDRAULICO -- V1PVCH --</t>
  </si>
  <si>
    <t>MIMCVLMO000001</t>
  </si>
  <si>
    <t>VALVULA DE MORDAZA   PARA GRASERA -- VMOGR --</t>
  </si>
  <si>
    <t>MIMCVLPS010004</t>
  </si>
  <si>
    <t>VALVULA DE PASO Ø 1/2"  GALVANIZADA -- VLP12 --</t>
  </si>
  <si>
    <t>MIMCVLSR030002</t>
  </si>
  <si>
    <t>VALVULA DE SEGURIDAD RECTA ROSCADA Ø 1" CALIBRACION A 8.2 Kg/cm² (bar)  MODELO VRE25 -- VSGRR1VRE25 --</t>
  </si>
  <si>
    <t>MIMCVLAC060300</t>
  </si>
  <si>
    <t>VALVULA PARA AIRE COMPRIMIDO Ø 2" PARA UNA PRESION DE 10 Kg/cm²  -- VLAC2P10 --</t>
  </si>
  <si>
    <t>MIMCVLRL000005</t>
  </si>
  <si>
    <t>VALVULA PARA RETENCION DE LIQUIDOS   (CARTUCHO INTERNO) -- VLRLQCI --</t>
  </si>
  <si>
    <t>MIMCVLRE010001</t>
  </si>
  <si>
    <t>VALVULA ROSCABLE TIPO ESFERA Ø 1/2"  EN COBRE -- VRE12CU --</t>
  </si>
  <si>
    <t>MI0VLRE010104</t>
  </si>
  <si>
    <t>VALVULA ROSCABLE TIPO ESFERA Ø 1/2" SWP WOG GALVANIZADA -- VRE12GVSW --</t>
  </si>
  <si>
    <t>MI0VLRE040104</t>
  </si>
  <si>
    <t>VALVULA ROSCABLE TIPO ESFERA Ø 3/4" SWP WOG GALVANIZADA -- VRE34GVSW --</t>
  </si>
  <si>
    <t>MIMCVLSE010100</t>
  </si>
  <si>
    <t>VALVULA SELENOIDE DE 2 VOLTS TIPO B 24 - VLSE2B24 -</t>
  </si>
  <si>
    <t>MIMCVLSE020200</t>
  </si>
  <si>
    <t>VALVULA SELENOIDE DE 3 VOLTS TIPO B 25 - VLSE3B25 -</t>
  </si>
  <si>
    <t>MIMCVLSE010001</t>
  </si>
  <si>
    <t>VALVULA SOLDABLE TIPO ESFERA Ø 1/2"  EN COBRE -- VSE12CU --</t>
  </si>
  <si>
    <t>MIMCVLSL050007</t>
  </si>
  <si>
    <t>VALVULA SOLENOIDE DE 2 VOLT  No DE PARTE B24 -- VLSN2B24 --</t>
  </si>
  <si>
    <t>MIMCVLSL060008</t>
  </si>
  <si>
    <t>VALVULA SOLENOIDE DE 3 VOLT  No DE PARTE B25 -- VLSN3B25 --</t>
  </si>
  <si>
    <t>MIMCVLTS000006</t>
  </si>
  <si>
    <t>VALVULA TIPO POPPETPILOTADA POR SOLENOIDE   CON PUERTOS NOTF 3/4", SOLENOIDE A 24 VCD -- VPPS24NC --</t>
  </si>
  <si>
    <t>MLEAVA0022002E</t>
  </si>
  <si>
    <t>VARILLA  DE 347 mm DE LARGO  EN ACERO PULIDO REDONDO DE  Ø1/4" CON CUERDA ESTANDAR DE 1/4" EN UN EXTREMO CONFORME A PLANO - "ITGANPRE-LG"</t>
  </si>
  <si>
    <t>MVLAVA00040000</t>
  </si>
  <si>
    <t>VARILLA  MARCA CYMISA CLAVE WB-480 LONGITUD 1220 mm -- VAWB480</t>
  </si>
  <si>
    <t>MLEAVA0001I8B7</t>
  </si>
  <si>
    <t>VARILLA  Ø 1/4" CON LONGITUD 208 mm CON CUERDA EN UN EXTREMO DE LONGITUD 15 mm - "IFEBPCBA-BRP"</t>
  </si>
  <si>
    <t>MLEAVA69650022</t>
  </si>
  <si>
    <t>VARILLA BLISTER Ø 3/8""  CON CUERDA EN UN EXTREMO DE Ø 1/4"" - ""VBA38"""</t>
  </si>
  <si>
    <t>MLEAVR0001G8A7</t>
  </si>
  <si>
    <t>VARILLA DE RETENCION  MARCA HAFELE (No. DE CATALOGO 234.87.818) LONGITUD 457 mm ACABADO ACERO ZINCADO</t>
  </si>
  <si>
    <t>MVLAVA10200000</t>
  </si>
  <si>
    <t>VARILLA DE RETENCION MARCA HAFELE LONGITUD 609 mm No. 234.87.827 -- VAR609HA</t>
  </si>
  <si>
    <t>MLEAVA0001I9B7</t>
  </si>
  <si>
    <t>VARILLA Ø1/4" CON LONGITUD 182 mm CON CUERDA EN UN EXTREMO DE LONGITUD 15 mm -- IFEBPCBA-BRP</t>
  </si>
  <si>
    <t>MLEUVR00024302</t>
  </si>
  <si>
    <t>VARILLA ROSCADA  Ø 1" LONGITUD 1000 mm GALVANIZADO - "VAR1G"</t>
  </si>
  <si>
    <t>MLEUVR00094302</t>
  </si>
  <si>
    <t>VARILLA ROSCADA  Ø 1/2" LONGITUD 1000 mm GALVANIZADO - "VR12"</t>
  </si>
  <si>
    <t>MVLUVR00014302</t>
  </si>
  <si>
    <t>VARILLA ROSCADA  Ø 1/4" LONGITUD 1000 mm GALVANIZADO - "VR14"</t>
  </si>
  <si>
    <t>MVLUVR00544324</t>
  </si>
  <si>
    <t>VARILLA ROSCADA  Ø 3/8" LONGITUD 1000 mm ACERO INOXIDABLE - "VR38AI"</t>
  </si>
  <si>
    <t>MVLUVR00544302</t>
  </si>
  <si>
    <t>VARILLA ROSCADA  Ø 3/8"" LONGITUD 1000 mm GALVANIZADO - ""VR38"""</t>
  </si>
  <si>
    <t>MVLUVR00104302</t>
  </si>
  <si>
    <t>VARILLA ROSCADA  Ø 5/8" LONGITUD 1000 mm ALTA RESISTENCIA GALVANIZADO - VR58AR</t>
  </si>
  <si>
    <t>MVLAVA01020000</t>
  </si>
  <si>
    <t>VARILLA TIPO LB-240 MARCA CYMISA MODELO 140-198 LONGITUD 610 mm -- VALB24610</t>
  </si>
  <si>
    <t>MVLAVA02030000</t>
  </si>
  <si>
    <t>VARILLA TIPO LB-480 MARCA CYMISA MODELO 140-200 LONGITUD 1220 mm   - "VALB481220"</t>
  </si>
  <si>
    <t>MIIPVSSM000001</t>
  </si>
  <si>
    <t>VASELINA SIMPLE   PRESENTACION DE 100 gr -- VAS100 --</t>
  </si>
  <si>
    <t>MIMCVA00010000</t>
  </si>
  <si>
    <t>VASTAGO  Ø 1/2" CON BALERO Ø 19 mm X 6.6 mm   -- V12B1966 --</t>
  </si>
  <si>
    <t>MTTRTE00010017</t>
  </si>
  <si>
    <t>VELCRO DE ANCHO DE 19 mm  EN PLASTICO COLOR NEGRO -- TESMUIT-BLC75</t>
  </si>
  <si>
    <t>MVLEVE01000000</t>
  </si>
  <si>
    <t>VENTANA PARA VOZ Y DATOS    - "BE01439-C"</t>
  </si>
  <si>
    <t>MIMCVEDM040000</t>
  </si>
  <si>
    <t>VENTILADOR DE MESA Ø 20", 3 VELOCIDADES   -- VEM203V --</t>
  </si>
  <si>
    <t>MIMCVEDP010000</t>
  </si>
  <si>
    <t>VENTILADOR DE PEDESTAL Ø 16", 3 VELOCIDADES   -- VEP20EV --</t>
  </si>
  <si>
    <t>MIIPVNBL010200</t>
  </si>
  <si>
    <t>VENTOSA DE BLOQUE VCBL-B CON VALVULA PALPADORA DE 125 X 75 TV  -- VNB12575TVP --</t>
  </si>
  <si>
    <t>MIIPVNBL010100</t>
  </si>
  <si>
    <t>VENTOSA DE BLOQUE VCBL-B CON VALVULA PALPADORA DE 140 X 115 TV  -- VNB140115TVP --</t>
  </si>
  <si>
    <t>MLNAVE67010000</t>
  </si>
  <si>
    <t>VENTOSA TRANSPARENTE Ø 1 9/16" (CODIGO AMI-42) -- VETAMI42</t>
  </si>
  <si>
    <t>MDEAVE67870000</t>
  </si>
  <si>
    <t>VENTOSA TRANSPARENTE Ø1" -- VET1</t>
  </si>
  <si>
    <t>MIIPVNTR020001</t>
  </si>
  <si>
    <t>VENTOSA TRIPLE CUERPO DE ALUMINIO PARA CAPACIDAD DE 100 Kg  MODELO 1066 CLAVE VE-1502 -- VN31066 --</t>
  </si>
  <si>
    <t>MLEPVI00010072</t>
  </si>
  <si>
    <t>VINIL  DE ALTURA 1.20 m  EN COLOR AVERY GRIS MEDIUM GREY (A6035-0)</t>
  </si>
  <si>
    <t>MAMPVI66000099</t>
  </si>
  <si>
    <t>VINIL AUTOADHERIBLE   PISO 10, CRE - "VHPI10CRE"</t>
  </si>
  <si>
    <t>MAMPVI660000A1</t>
  </si>
  <si>
    <t>VINIL AUTOADHERIBLE   PISO 11, CRE - "VHPI11CRE"</t>
  </si>
  <si>
    <t>MAMPVI660000A2</t>
  </si>
  <si>
    <t>VINIL AUTOADHERIBLE   PISO 12, CRE - "VHPI12CRE"</t>
  </si>
  <si>
    <t>MAMPVI66000095</t>
  </si>
  <si>
    <t>VINIL AUTOADHERIBLE   PISO 6, CRE - "VHPI6CRE"</t>
  </si>
  <si>
    <t>MAMPVI66000096</t>
  </si>
  <si>
    <t>VINIL AUTOADHERIBLE   PISO 7, CRE - "VHPI7CRE"</t>
  </si>
  <si>
    <t>MAMPVI66000097</t>
  </si>
  <si>
    <t>VINIL AUTOADHERIBLE   PISO 8, CRE - "VHPI8CRE"</t>
  </si>
  <si>
    <t>MAMPVI66000098</t>
  </si>
  <si>
    <t>VINIL AUTOADHERIBLE   PISO 9, CRE - "VHPI9CRE"</t>
  </si>
  <si>
    <t>MCIPVI660500F2</t>
  </si>
  <si>
    <t>VINIL AUTOADHERIBLE DE 1101 X 327 mm  ESMERILADO, CON INSTALACION EN CRISTAL - "CIMBS4CT-RVCR"</t>
  </si>
  <si>
    <t>MVLPVI66K86709</t>
  </si>
  <si>
    <t>VINIL AUTOADHERIBLE DE 1600 X 1000 mm CON DISEÑO EN CIRCULOS COLOR BLANCO -- "VOVACIRB160"</t>
  </si>
  <si>
    <t>MVLPVI66K86762</t>
  </si>
  <si>
    <t>VINIL AUTOADHERIBLE DE 1600 X 1000 mm CON DISEÑO EN CIRCULOS COLOR ESMERILADO -- "VOVACIRE160"</t>
  </si>
  <si>
    <t>MVLPVI08040000</t>
  </si>
  <si>
    <t>VINIL COLOR BLANCO 50135 MODELO 1SOFT1054 FARFALLA DE 1.4 m   - "VINIB50135"</t>
  </si>
  <si>
    <t>MBAPVI01020078</t>
  </si>
  <si>
    <t>VINIL EN JUEGO DE 1526 X 1483 mm  UN VINIL CON 3 FRANJAS ESMERILADAS 1 INFERIOR DE 100 mm, 150 mm Y 350 mm CON SEPARACIONES DE 30 mm ENTRE ELLAS Y UN VINIL DE PELICULA INASTILLABLE - "BBVAMCR-PCR/VCR"</t>
  </si>
  <si>
    <t>MVLPVI07000000</t>
  </si>
  <si>
    <t>VINIL NEW SOFT HARD FORD GRIS PERLA    - "VINSFGP"</t>
  </si>
  <si>
    <t>MVLPVI06000000</t>
  </si>
  <si>
    <t>VINIL NEW SOFT HARD FORD ZANAHORIA    - "VINSFZ"</t>
  </si>
  <si>
    <t>MVLPVI050000C6</t>
  </si>
  <si>
    <t>VINIL PIEL   CATAMARAN SOFTH - "VINICASO"</t>
  </si>
  <si>
    <t>MVLPVI050000C5</t>
  </si>
  <si>
    <t>VINIL PIEL   PLYMOHIDE VENADO VINO - "VINIVEVI"</t>
  </si>
  <si>
    <t>MVLPVI050400E1</t>
  </si>
  <si>
    <t>VINIL PIEL DE 1.4 m  EXPORPLY MONTEVIDEO BLANCO NIEVE - "VINIEMBN14"</t>
  </si>
  <si>
    <t>MVLPVP00K65407</t>
  </si>
  <si>
    <t>VINIL PLANO  ANCHO 25 mm ESPESOR 1 mm COLOR CRISTAL</t>
  </si>
  <si>
    <t>MUNPVP15180504</t>
  </si>
  <si>
    <t>VINIL PLANO PARA SEMIMAMPARA ESPESOR 3 mm COLOR NEGRO EN PVC - USMVI</t>
  </si>
  <si>
    <t>MOUPVI00770013</t>
  </si>
  <si>
    <t>VINIL ROLLO MUESTRA -- GI20218</t>
  </si>
  <si>
    <t>MPPPVV18830000</t>
  </si>
  <si>
    <t>VINIL VERTICAL PARA CANCEL PRIVACY LARGO 2080 mm   - "VV208PR"</t>
  </si>
  <si>
    <t>MPPPVV18370000</t>
  </si>
  <si>
    <t>VINIL VERTICAL PARA CANCEL PRIVACY LARGO 2180 mm   - ""VV218PR"""</t>
  </si>
  <si>
    <t>MPPPVV18390000</t>
  </si>
  <si>
    <t>VINIL VERTICAL PARA CANCEL PRIVACY LARGO 2380 mm   - ""VV238PR"""</t>
  </si>
  <si>
    <t>MPPPVV18400000</t>
  </si>
  <si>
    <t>VINIL VERTICAL PARA CANCEL PRIVACY LARGO 2580 mm   - ""VV258PR"""</t>
  </si>
  <si>
    <t>MPPPVV18410000</t>
  </si>
  <si>
    <t>VINIL VERTICAL PARA CANCEL PRIVACY LARGO 2780 mm   - ""VV278PR"""</t>
  </si>
  <si>
    <t>MLEPVV17200100</t>
  </si>
  <si>
    <t>VINIL VERTICAL PARA CANCEL SELEKTA LARGO 1039 mm TIPO SELEKTA  - ""VV104SCJ"""</t>
  </si>
  <si>
    <t>MSEPVV17190000</t>
  </si>
  <si>
    <t>VINIL VERTICAL PARA CANCEL SELEKTA LARGO 1040 mm   - ""VV104S"""</t>
  </si>
  <si>
    <t>MSEPVV17221300</t>
  </si>
  <si>
    <t>VINIL VERTICAL PARA CANCEL SELEKTA LARGO 1140 mm DOBLE LABIO  - ""VV114S"""</t>
  </si>
  <si>
    <t>MLEPVV17220100</t>
  </si>
  <si>
    <t>VINIL VERTICAL PARA CANCEL SELEKTA LARGO 1140 mm TIPO SELEKTA  - ""VV114SCJ"""</t>
  </si>
  <si>
    <t>MSEPVV17230000</t>
  </si>
  <si>
    <t>VINIL VERTICAL PARA CANCEL SELEKTA LARGO 1180 mm   - ""VV118S"""</t>
  </si>
  <si>
    <t>MSEPVV17240000</t>
  </si>
  <si>
    <t>VINIL VERTICAL PARA CANCEL SELEKTA LARGO 1211 mm   - ""VV1211S"""</t>
  </si>
  <si>
    <t>MSEPVV17251300</t>
  </si>
  <si>
    <t>VINIL VERTICAL PARA CANCEL SELEKTA LARGO 1270 mm DOBLE LABIO  - ""VV127S"""</t>
  </si>
  <si>
    <t>MSEPVV17261300</t>
  </si>
  <si>
    <t>VINIL VERTICAL PARA CANCEL SELEKTA LARGO 1360 mm DOBLE LABIO  - ""VV136S"""</t>
  </si>
  <si>
    <t>MSEPVV17281300</t>
  </si>
  <si>
    <t>VINIL VERTICAL PARA CANCEL SELEKTA LARGO 1560 mm DOBLE LABIO  - ""VV156S"""</t>
  </si>
  <si>
    <t>MSEPVV17290000</t>
  </si>
  <si>
    <t>VINIL VERTICAL PARA CANCEL SELEKTA LARGO 1640 mm   - ""VV164S"""</t>
  </si>
  <si>
    <t>MLEPVV17320100</t>
  </si>
  <si>
    <t>VINIL VERTICAL PARA CANCEL SELEKTA LARGO 1740 mm TIPO SELEKTA  - ""VV174SCJ"""</t>
  </si>
  <si>
    <t>MSEPVV17340000</t>
  </si>
  <si>
    <t>VINIL VERTICAL PARA CANCEL SELEKTA LARGO 1980 mm   - ""VV198S"""</t>
  </si>
  <si>
    <t>MSEPVV17351300</t>
  </si>
  <si>
    <t>VINIL VERTICAL PARA CANCEL SELEKTA LARGO 2060 mm DOBLE LABIO  - ""VV206S"""</t>
  </si>
  <si>
    <t>MSEPVV17381300</t>
  </si>
  <si>
    <t>VINIL VERTICAL PARA CANCEL SELEKTA LARGO 2230 mm DOBLE LABIO  - ""VV223S"""</t>
  </si>
  <si>
    <t>MSEPVV17430000</t>
  </si>
  <si>
    <t>VINIL VERTICAL PARA CANCEL SELEKTA LARGO 940 mm   - ""VV94S"""</t>
  </si>
  <si>
    <t>MERPVV17440000</t>
  </si>
  <si>
    <t>VINIL VERTICAL PARA CANCEL SELEKTA LARGO 970 mm   - ""VV97DL"""</t>
  </si>
  <si>
    <t>MERPVV16210000</t>
  </si>
  <si>
    <t>VINIL VERTICAL PARA MAMPARA LARGO 1120 mm   - ""VV112EM"""</t>
  </si>
  <si>
    <t>V7</t>
  </si>
  <si>
    <t xml:space="preserve">TAPA Y VINIL VERTICA GRIS HOUSTON </t>
  </si>
  <si>
    <t>MERPVV16211300</t>
  </si>
  <si>
    <t>VINIL VERTICAL PARA MAMPARA LARGO 1120 mm DOBLE LABIO  - ""VV112DL"""</t>
  </si>
  <si>
    <t>MERPVV16250000</t>
  </si>
  <si>
    <t>VINIL VERTICAL PARA MAMPARA LARGO 1270 mm   - ""VV127EM"""</t>
  </si>
  <si>
    <t>MERPVV16251300</t>
  </si>
  <si>
    <t>VINIL VERTICAL PARA MAMPARA LARGO 1270 mm DOBLE LABIO  - ""VV127DL"""</t>
  </si>
  <si>
    <t>MERPVV16270000</t>
  </si>
  <si>
    <t>VINIL VERTICAL PARA MAMPARA LARGO 1540 mm   - ""VV154EM"""</t>
  </si>
  <si>
    <t>MERPVV16300000</t>
  </si>
  <si>
    <t>VINIL VERTICAL PARA MAMPARA LARGO 1650 mm   - ""VV165EM"""</t>
  </si>
  <si>
    <t>MERPVV16310000</t>
  </si>
  <si>
    <t>VINIL VERTICAL PARA MAMPARA LARGO 1680 mm   - ""VV168EM"""</t>
  </si>
  <si>
    <t>MERPVV16330000</t>
  </si>
  <si>
    <t>VINIL VERTICAL PARA MAMPARA LARGO 1960 mm   - ""VV196EM"""</t>
  </si>
  <si>
    <t>MERPVV16800000</t>
  </si>
  <si>
    <t>VINIL VERTICAL PARA MAMPARA LARGO 2170 mm   - "VV217EM"</t>
  </si>
  <si>
    <t>MERPVV16420000</t>
  </si>
  <si>
    <t>VINIL VERTICAL PARA MAMPARA LARGO 710 mm   - ""VV71EM"""</t>
  </si>
  <si>
    <t>MERPVV16440000</t>
  </si>
  <si>
    <t>VINIL VERTICAL PARA MAMPARA LARGO 970 mm   - ""VV97EM"""</t>
  </si>
  <si>
    <t>MLEAVO010200Q4</t>
  </si>
  <si>
    <t>VOLANTE EN FUNDICION DE ALUMINIO CON CUATRO BRAZOS Ø EXTERIOR 262 mm, ALTURA TOTAL DE 58 mm, MAMELON Ø 54 mm X 21 mm DE ALTURA  CON BARRENOS MACHUELEADOS A 3/8-16 NC Y BARRENO CON AJUSTE A Ø 20 mm PROFUNDIDAD DE 25 mm PARA FLECHA - "MOVFA"</t>
  </si>
  <si>
    <t>MIMCYE00010001</t>
  </si>
  <si>
    <t>YEE  Ø 3/42 X 3/4" X 3/4"  COBRE -- Y34CU --</t>
  </si>
  <si>
    <t>MIMCYE00000001</t>
  </si>
  <si>
    <t>YESO    BULTO 25.0 Kg -- GI11799 --</t>
  </si>
  <si>
    <t>MIMCZAOJ000001</t>
  </si>
  <si>
    <t>ZAPATA DE OJILLO   5-8 10.12 KS -- ZO581210 --</t>
  </si>
  <si>
    <t>MPPEZA04000017</t>
  </si>
  <si>
    <t>ZAPATA HEMBRA  CON AISLANTE AZUL -- ZHAL</t>
  </si>
  <si>
    <t>MVLEZA04190017</t>
  </si>
  <si>
    <t>ZAPATA HEMBRA PARA ALAMBRE CALIBRE 18 A 22  CON AISLANTE AZUL - ""CH2218A - HMNL"""</t>
  </si>
  <si>
    <t>MPPEZA04000810</t>
  </si>
  <si>
    <t>ZAPATA HEMBRA SIN FORRO LATONADA -- ZLSF</t>
  </si>
  <si>
    <t>MVLEZA63000043</t>
  </si>
  <si>
    <t>ZAPATA MACHO   CON AISLANTE - "ZMAL"</t>
  </si>
  <si>
    <t>MVLEZA010000E3</t>
  </si>
  <si>
    <t>ZAPATA PARA VITRINA   COLOR BLANCO, CODIGO 3358 CATALOGO EXTRAL LONGITUD 6.10 m - "Z3358B"</t>
  </si>
  <si>
    <t>MVLEZA68C99617</t>
  </si>
  <si>
    <t>MVLRAL00H20000</t>
  </si>
  <si>
    <t>ZOCLO PLANO COLOR : CITRICINE DIMENSION 6 CM ANCHO X 2.40 CM DE LARGO   - "ZOCCI"</t>
  </si>
  <si>
    <t>MVLPZC01019894</t>
  </si>
  <si>
    <t>ZOCLO VINILICO METRO LINEAL ESPESOR DE 2 mm CAFE 427 - "ZOCLOV"</t>
  </si>
  <si>
    <t>MVLPZC010198B3</t>
  </si>
  <si>
    <t>ZOCLO VINILICO METRO LINEAL ESPESOR DE 2 mm CAJA 40 ML, COLOR NOGAL 706, MARCA VINYLASA - "ZOCLOVNO"</t>
  </si>
  <si>
    <t>MVLPZC010198A6</t>
  </si>
  <si>
    <t>ZOCLO VINILICO METRO LINEAL ESPESOR DE 2 mm CAJA CON 40 ML, MARCA VYNILASA COLOR GRIS HIERRO  - "ZOCLOVGH"</t>
  </si>
  <si>
    <t>MVLPZC010198A7</t>
  </si>
  <si>
    <t>ZOCLO VINILICO METRO LINEAL ESPESOR DE 2 mm CAJA DE 40 ML, COLOR BLANCO - "ZOCLOVBL"</t>
  </si>
  <si>
    <t>COJIN PARA RESPALDO DE 650 X 350 X 100 mm MODELO SOL, CON FUNDA DE TELA MARCA SUMBRELLA Y ESPUMA   --  SOLCRE65</t>
  </si>
  <si>
    <t>SOACOJ020C0017</t>
  </si>
  <si>
    <t>COJIN PARA ASIENTO DE 650 X 572 X 100 mm MODELO SOL, CON FUNDA DE TELA MARCA SUMBRELLA Y ESPUMA   --  SOLCAS65</t>
  </si>
  <si>
    <t>SOACOJ010B0017</t>
  </si>
  <si>
    <t>SILLA EN CAJA MODELO ZAUBER STIER ASIENTO Y RESPALDO TAPIZADO EN TELA GRIS BL417L, CON MECANISMO RECLINABLE, AJUSTE DE ALTURA, BASE DE POLIPROPILENO, 908PSHA72N2, CASCO BLANCO, CON BRAZOS, RODANTE  - "ZAUBER STIER-RECLI"</t>
  </si>
  <si>
    <t>MZAXSA12B9V900</t>
  </si>
  <si>
    <t>SILLON EN CAJA MODELO WENDIG DIRECTOR RESPALDO ALTO, CON CABECERA TAPIZADA EN PIEL NEGRA, ASIENTO DESLIZABLE, BRAZO Y MECANISMO  MULTIFUNCIONAL CON BASE DE CINCO PUNTOS DE APOYO EN ACABADO ALUMINIO (CEOHC)  - "WEDAMCBPEM"</t>
  </si>
  <si>
    <t>MWEXSN1204D100</t>
  </si>
  <si>
    <t>SILLA EN CAJA MODELO JAVA OTG10902  RESPALDO EN MALLA NEGRA Y ASIENTO TAPIZADO EN TELA NEGRA, CON MECANISMO DE ALTURA REGULABLE Y RECLINACION, BASE RODANTE EN POLIPROPILENO DE 5 PUNTOS, BRAZOS FIJOS - "JAVAEM"</t>
  </si>
  <si>
    <t>MVLXSA12U400H1</t>
  </si>
  <si>
    <t>PISTON NEUMATICO TIPO CAJERO MODELO ESTABILUS CON CARRERA DE 270 mm  - ""PIN270CEST"""</t>
  </si>
  <si>
    <t>MVLXPN10050200</t>
  </si>
  <si>
    <t>ESTRUCTURA TUBULAR CON PALETA MODELO OM VISITAS  TUBULAR OVALADO DE 5/8"" X 1 1/8"" CALIBRE 16 - ""ESTO1658118POM"""</t>
  </si>
  <si>
    <t>MVLXET05150007</t>
  </si>
  <si>
    <t>ESTRUCTURA TUBULAR CON 4 PLAZAS MODELO OM VISITAS  TUBULAR OVALADO DE 5/8"" X 1 1/8"" CALIBRE 16 - ""ESTO4P1658118OM"""</t>
  </si>
  <si>
    <t>MVLXET04150007</t>
  </si>
  <si>
    <t>ESTRUCTURA TUBULAR CON 2 PLAZAS MODELO OM VISITAS TUBULAR OVALADO DE 5/8" X 1 1/8" CALIBRE 16 -- ESTO2P1658118</t>
  </si>
  <si>
    <t>MVLXET02150007</t>
  </si>
  <si>
    <t>MVLXET01150018</t>
  </si>
  <si>
    <t>ESTRUCTURA TUBULAR CON BRAZOS MODELO OM VISITAS  EN TUBULAR ELIPTICO DE 15 X 29 mm CALIBRE 16 PINTADA EN COLOR NEGRO TEXTURIZADO CON REGATONES INCLUIDOS - ""</t>
  </si>
  <si>
    <t>MVLXET00150018</t>
  </si>
  <si>
    <t>ESTRUCTURA TUBULAR  MODELO OM VISITAS  EN TUBULAR ELIPTICO DE 15 X 29 mm CALIBRE 16 PINTADA EN COLOR NEGRO TEXTURIZADO CON REGATONES INCLUIDOS - ""</t>
  </si>
  <si>
    <t>TORNILLO CABEZA ALLEN PLANO 8 X 25 mm  PAVONADO</t>
  </si>
  <si>
    <t>MVLUTO44B60001</t>
  </si>
  <si>
    <t>TORNILLO PERILLA ESTRELLA Ø 8 X 45 mm (60 X 8 X 45 mm) TORNILLO PAVONADO EN PLASTICO COLOR NEGRO</t>
  </si>
  <si>
    <t>MVLUTO34B17816</t>
  </si>
  <si>
    <t>TORNILLO NIVELADOR Ø 5/16" X 1" PLATAFORMA DE Ø 1" X 3/8" EN PLASTICO GALVANIZADO -- TO5161NI</t>
  </si>
  <si>
    <t>MVLUTO15256802</t>
  </si>
  <si>
    <t>TORNILLO NIVELADOR   DE BASE PLASTICA CON CASQUILLO METALICO, DIAMETRO DE 2" TORNILLO 5/16"  AMI-94 - "TONI2516"</t>
  </si>
  <si>
    <t>MVLUTO15000074</t>
  </si>
  <si>
    <t>TORNILLO CABEZA REDONDA ALLEN Ø 6 X 30 mm  PAVONADO - ""TOAM630CRP"""</t>
  </si>
  <si>
    <t>MVLUTO13040001</t>
  </si>
  <si>
    <t>TORNILLO CABEZA BOTON ALLEN Ø 5 X 12 mm  PAVONADO - "TOAM512CBP"</t>
  </si>
  <si>
    <t>MVLUTO12500001</t>
  </si>
  <si>
    <t>TORNILLO CABEZA BOTON ALLEN Ø 6 X 35 mm GRADO 8 PAVONADO - ""TOAM635P8"""</t>
  </si>
  <si>
    <t>MVLUTO12051301</t>
  </si>
  <si>
    <t>TORNILLO CABEZA BOTON ALLEN Ø 6 X 20 mm  PAVONADO - "TOAM620BP - "</t>
  </si>
  <si>
    <t>MVLUTO12020001</t>
  </si>
  <si>
    <t>TORNILLO CABEZA DE COCHE Ø 3/8"" x 4""  GALVANIZADO - ""TOCC384"""</t>
  </si>
  <si>
    <t>MVLUTO09220002</t>
  </si>
  <si>
    <t>TORNILLO CABEZA ALLEN Ø 10 X 100 mm MEDIA CUERDA PAVONADO -- KRTOAM10100M</t>
  </si>
  <si>
    <t>MVLUTO01101201</t>
  </si>
  <si>
    <t>TORNILLO CABEZA ALLEN Ø 8 X 30 mm  NATURAL - ""TOAM830P"""</t>
  </si>
  <si>
    <t>MVLUTO01080007</t>
  </si>
  <si>
    <t>TORNILLO CABEZA ALLEN Ø 6 X 25 mm GRADO 8 PAVONADO - ""TOAM625P8"""</t>
  </si>
  <si>
    <t>MVLUTO01031301</t>
  </si>
  <si>
    <t>TORNILLO CABEZA ALLEN Ø 6 X 20 mm GRADO 8 PAVONADO - ""TOAM620CRP8"""</t>
  </si>
  <si>
    <t>MVLUTO01021301</t>
  </si>
  <si>
    <t>PIJA CABEZA FIJADORA PHILLIPS 6 X 25 mm  PAVONADO</t>
  </si>
  <si>
    <t>MVLUPI19B50001</t>
  </si>
  <si>
    <t>PIJA CABEZA HEXAGONAL 14 X 19 mm CON RONDANA INTEGRADA PARA MADERA GALVANIZADO - ""PI1419HRIGM"""</t>
  </si>
  <si>
    <t>MVLUPI06381802</t>
  </si>
  <si>
    <t>PIJA CABEZA PLANA PHILLIPS 8" X 5/8" PARA TABLAROCA PAVONADO - "PITR58"</t>
  </si>
  <si>
    <t>TUBULAR INDUSTRIAL CUADRADO 2 1/2"" CALIBRE 18 PIEZA DE 6000 mm - ""TC18212"""</t>
  </si>
  <si>
    <t>MVLSTU01140401</t>
  </si>
  <si>
    <t>TUBULAR INDUSTRIAL CUADRADO 2 1/2"" CALIBRE 16 PIEZA DE 6000 mm - ""TC16212"""</t>
  </si>
  <si>
    <t>MVLSTU01140301</t>
  </si>
  <si>
    <t xml:space="preserve">ACABADO TEXTIL MASNOU 27 </t>
  </si>
  <si>
    <t>D612</t>
  </si>
  <si>
    <t xml:space="preserve">ACABADO TEXTIL LAVANDER </t>
  </si>
  <si>
    <t xml:space="preserve">ACABADO TEXTIL SUEDE COFFEE </t>
  </si>
  <si>
    <t xml:space="preserve">ACABADO TEXTIL NEW NAVY </t>
  </si>
  <si>
    <t>D1194</t>
  </si>
  <si>
    <t xml:space="preserve">ACABADO TERMOFORMADO CEMENT SUPERMATT </t>
  </si>
  <si>
    <t>U831</t>
  </si>
  <si>
    <t xml:space="preserve">ACABADO TERMOFORMADO WHITE MATT </t>
  </si>
  <si>
    <t>U829</t>
  </si>
  <si>
    <t xml:space="preserve">ACABADO TERMOFORMADO WHITE ON ELM </t>
  </si>
  <si>
    <t>U827</t>
  </si>
  <si>
    <t xml:space="preserve">ACABADO TERMOFORMADO WALNUT PACIFIC 14 </t>
  </si>
  <si>
    <t>U820</t>
  </si>
  <si>
    <t>HILO OMEGA NUMERO 8   - "HILO"</t>
  </si>
  <si>
    <t>MVLRHI11200000</t>
  </si>
  <si>
    <t>ESPUMA MOLDEADA PARA ASIENTO MODELO OPERATIVO  EN POLIURETANO</t>
  </si>
  <si>
    <t>MVLREM01300003</t>
  </si>
  <si>
    <t>ESPUMA FLEXIBLE  HOJA DE 2.00 X 2.40 m ESPESOR 4.0 mm DENSIDAD 16/18 Kg EN POLIURETANO NORMAL - ""HUES4120"""</t>
  </si>
  <si>
    <t>MVLREF00160505</t>
  </si>
  <si>
    <t>ESPUMA FLEXIBLE  HOJA DE 2.00 X 2.40 m ESPESOR 3.0 cm DENSIDAD 24 Kg EN POLIURETANO - "ES242024"</t>
  </si>
  <si>
    <t>MVLREF00160101</t>
  </si>
  <si>
    <t>LAMINADO EN D/35 STD ESPUMA FLEXIBLE  HOJA 1.5 X 2.0 m ESPESOR 2.5 cm DENSIDAD 35 Kg EN POLIURETANO</t>
  </si>
  <si>
    <t>MVLREF00011002</t>
  </si>
  <si>
    <t xml:space="preserve">COLOR METAL RAL 5012  LIGHT BLUE </t>
  </si>
  <si>
    <t>A545</t>
  </si>
  <si>
    <t xml:space="preserve">COLOR METAL RAL 7035 LIGHT GREY </t>
  </si>
  <si>
    <t>A544</t>
  </si>
  <si>
    <t xml:space="preserve">COLOR METAL NEGRO RAL 9005 </t>
  </si>
  <si>
    <t>A543</t>
  </si>
  <si>
    <t xml:space="preserve">COLOR METAL NEGRO MATE 45 HNL40205 </t>
  </si>
  <si>
    <t>A542</t>
  </si>
  <si>
    <t>TAPA REMATE PARA TUBO CALIBRE 16 Ø 1" COLOR NEGRO PLASTICO - "TARE161N"</t>
  </si>
  <si>
    <t>MVLPTA15690501</t>
  </si>
  <si>
    <t>TAPA REMATE RECTANGULAR DE 3/4" X 1 3/4" PARA TUBULAR CALIBRE 16 PLASTICO - ""</t>
  </si>
  <si>
    <t>MVLPTA09D90701</t>
  </si>
  <si>
    <t>TAPA REMATE RECTANGULAR DE 2" X 1" PARA TUBULAR CALIBRE 16 PLASTICO - ""</t>
  </si>
  <si>
    <t>MVLPTA09D80701</t>
  </si>
  <si>
    <t>TAPA REMATE REDONDO BOTON Ø 22 mm CON PINO PARA SUJECIÓN FIRME COLOR NEGRO PLASTICO - "TARR22PS"</t>
  </si>
  <si>
    <t>MVLPTA01028301</t>
  </si>
  <si>
    <t>REGATON TIPO PERILLA M8 X 22 mm  TORNILLO Y TUERCA - ""REPM8"""</t>
  </si>
  <si>
    <t>MVLPRE37680010</t>
  </si>
  <si>
    <t xml:space="preserve">COLOR DE PLASTICO NEGRO ARAU </t>
  </si>
  <si>
    <t>C810</t>
  </si>
  <si>
    <t xml:space="preserve">COLOR DE PLASTICO NOGAL NEO TX </t>
  </si>
  <si>
    <t>C805</t>
  </si>
  <si>
    <t xml:space="preserve">COLOR DE PLASTICO ANAHUAC TX </t>
  </si>
  <si>
    <t>C803</t>
  </si>
  <si>
    <t>PERFIL DE CANTO  ANCHO 22 mm ESPESOR 2 mm EN ABS COLOR FROSTY WHITE - "PEABS22FW"</t>
  </si>
  <si>
    <t>MVLPPC004915D8</t>
  </si>
  <si>
    <t>MVLPCT090697M7</t>
  </si>
  <si>
    <t>SUPERFICIE SOLIDA  DE 3660 X 760 mm ESPESOR 6 mm EN COLOR ARCTIC WHITE S06 (LG HI-MACS) - ""</t>
  </si>
  <si>
    <t>MVLMSS00231119</t>
  </si>
  <si>
    <t>MDF DOS CARAS EN LAMINADO PLASTICO SOLID BLACK 3195-65 HOJA 4' X 8' ESPESOR 19 mm  - "MDF2SB4819"</t>
  </si>
  <si>
    <t>MVLMMD69010600</t>
  </si>
  <si>
    <t xml:space="preserve">CHAPA DE MADERA CAPUCCINO 2D -278 </t>
  </si>
  <si>
    <t>MDF ENCHAPADO DOS CARAS HOJA 6' X 8' ESPESOR 25 mm - MDF2568CH</t>
  </si>
  <si>
    <t xml:space="preserve">ACABADO MADERA BLANCO ABSOLUTO </t>
  </si>
  <si>
    <t>B809</t>
  </si>
  <si>
    <t xml:space="preserve">ACABADO MADERA CONTEMPO 4830-60 SATIN STAINLESS </t>
  </si>
  <si>
    <t>B1086</t>
  </si>
  <si>
    <t xml:space="preserve">ACABADO MADERA DARK GREY </t>
  </si>
  <si>
    <t>B1085</t>
  </si>
  <si>
    <t>CUBIERTA PARA TARJA DE 1524 X 178 X 559 mm  EN SUPERFICIE SOLIDA GLACIER WHITE - "TARJA-CUBS"</t>
  </si>
  <si>
    <t>MVLMCU185600M1</t>
  </si>
  <si>
    <t>CUBIERTA RECTANGULAR DE 1800 X 750 mm ESPESOR 20 mm CON CHAFLAN INVERTIDO DE ALTURA 10 mm CON PROFUNDIDAD DE 60 mm PERIMETRAL CON SAQUE DE 279 X 125 mm CON ARISTAS REDONDEADAS EN MARMOL BLANCO CARRARA -- MCE65MCE2X</t>
  </si>
  <si>
    <t>MVLMCU033824A1</t>
  </si>
  <si>
    <t>CUBIERTA CUADRADA DE 1500 X 1500 mm ESPESOR 20 mm CON CHAFLAN INVERTIDO DE ALTURA 10 mm CON PROFUNDIDAD DE 60 mm EN LOS 4 LADOS EN MARMOL ALA DE MOSCA -- ANCUBCUMA1500</t>
  </si>
  <si>
    <t>MVLMCU02200682</t>
  </si>
  <si>
    <t xml:space="preserve">CHAPA DE MADERA MAPLE 2D - 675 </t>
  </si>
  <si>
    <t xml:space="preserve">CHAPA DE MADERA CEREZO 2TT - 247 </t>
  </si>
  <si>
    <t xml:space="preserve">ACABADO MADERA ANAHUAC TX </t>
  </si>
  <si>
    <t>B803</t>
  </si>
  <si>
    <t>PORTA CARTUCHO PARA MODELO FS2 -- PARFS2</t>
  </si>
  <si>
    <t>MVLEPC18000000</t>
  </si>
  <si>
    <t>ESFERA DE CONTACTOS DE 3 PUERTOS, 3 DE LUZ MODELO HEMISPHERE BE03770-3-0-Z131-72, CON CABLE DE 72" PLASTICO  COLOR Z131-SOFT TOCH WHITE    - "HEMISPHERESFWHITE"</t>
  </si>
  <si>
    <t>MVLEEC03090000</t>
  </si>
  <si>
    <t>CONTACTO POWERCUBE MODELO 4400GY/USEUPC, CON 4 ENTRADAS DE ENERGIA, 2 ENTRADAS USB, CABLE DE 1.5 MTS. CON VOLTAJE 120 V, COLOR GRIS TROLLEY -- POWERCUBE</t>
  </si>
  <si>
    <t>MVLECO18270067</t>
  </si>
  <si>
    <t>CONTACTO PHASE 2 MODELO BE52426-2-G-1-C PARA CIRCUITO 2, DUPLEX, CKT, G-1-C   - "BE524262G1C"</t>
  </si>
  <si>
    <t>MVLECO15030000</t>
  </si>
  <si>
    <t>CONTACTO PHASE 2 MODELO BE52426-2-G-2-BB PARA CIRCUITO 2, DUPLEX, 2 CKT, G-2-BB   - "BE524262G2BB"</t>
  </si>
  <si>
    <t>MVLECO14040000</t>
  </si>
  <si>
    <t>CONTACTO PHASE 3 MODELO BE52426-3-E-1-C PARA CIRCUITO 1 ANCHO E,3" NEGRO ERGONOVA-4 - "BE52426-3-E-1-C "</t>
  </si>
  <si>
    <t>MVLECO0321A353</t>
  </si>
  <si>
    <t>POWER ENTRY, PHASE 2,2 CKT,120" BE52490-2-120   - "BE52490-2-120"</t>
  </si>
  <si>
    <t>MVLECA00580000</t>
  </si>
  <si>
    <t>FIX - TYPE 2 soporte de pared con fijación de boton "FIX-TYPE 2" - "FIX-Type 2"</t>
  </si>
  <si>
    <t>MVLEBO00000095</t>
  </si>
  <si>
    <t>CRISTAL  DE 1010 X 265 mm ESPESOR 6 mm TEMPLADO, CANTOS PULIDOS - "BSGSVI12CR-CRR1"</t>
  </si>
  <si>
    <t>MVLCCR00SG072Z</t>
  </si>
  <si>
    <t>RODAJA SIN FRENO MARCA CYMISA MODELO SPEEDY 60/20  EN ALUMINIO CON TAPAS LATERALES EN ABS - ""</t>
  </si>
  <si>
    <t>MVLARO51O70095</t>
  </si>
  <si>
    <t>RODAJA CON FRENO MARCA CYMISA MODELO SPEEDY 60/20  EN ALUMINIO CON TAPAS LATERALES EN ABS - ""</t>
  </si>
  <si>
    <t>MVLARO50O70095</t>
  </si>
  <si>
    <t>RIEL EMBUTIDO ALD-30 MOBILE DUCASSE LONGITUD 6.00 m EN ALUMINIO - "RIALD60"</t>
  </si>
  <si>
    <t>RESPALDO EXTERNO MODELO TRISSINO VISITAS  EN POLIPROPILENO - ""REPTIV"""</t>
  </si>
  <si>
    <t>MVLARE06050002</t>
  </si>
  <si>
    <t>PISTON K12 DOWN DE LONGITUD DE 244 mm  CON CON ACABADO T-MET (205.213) - "205213PIK12D"</t>
  </si>
  <si>
    <t>MVLAPI0916005I</t>
  </si>
  <si>
    <t>PORTA MONITOR ARTICULADO DE 10" HASTA 27"  85 GRADOS HACIA ARRIBA Y 15 GRADOS HACIA ABAJO, CON CAPACIDAD DE CARGA 4 - 10 KGS -- D5/DLB502-H</t>
  </si>
  <si>
    <t>MVLAP1050500F8</t>
  </si>
  <si>
    <t>KIT ACCESORIO PARA SILLA RESPALDO BAJO MODELO RUDY CON ASIENTO, MECANISMO RECLINABLE; BASE TRIPOLI DE Ø 26", BRAZOS JOKER Y PISTON DE 80 mm   - "KRDRBBJB26MR"</t>
  </si>
  <si>
    <t>MVLAKA03020000</t>
  </si>
  <si>
    <t>KIT ACCESORIO PARA SILLA RESPALDO ALTO MODELO RUDY CON ASIENTO, MECANISMO RECLINABLE; BASE TRIPOLI DE Ø 26", BRAZOS JOKER Y PISTON DE 80 mm   - "KRDRABJB26MR"</t>
  </si>
  <si>
    <t>MVLAKA02020000</t>
  </si>
  <si>
    <t>GRAPA SUJETADOR PARA TORNILLO DE 4.2 mm   - ""GR42"""</t>
  </si>
  <si>
    <t>MVLAGS71890000</t>
  </si>
  <si>
    <t>ETIQUETA PARA SILLA VON HAUCKE  EN TELA - ""ETVHS"""</t>
  </si>
  <si>
    <t>MVLAET43500017</t>
  </si>
  <si>
    <t>CORREDERA PARA GAVETA MODELO ACCURIDE C2120-20 IZQUIERDA   - ""CG21I"""</t>
  </si>
  <si>
    <t>MVLACO14280000</t>
  </si>
  <si>
    <t>CORREDERA FULL EXTENSION MODELO 3820 IZQUIERDA LONGITUD 19.69" 100 LIBRAS -- C3820I</t>
  </si>
  <si>
    <t>MVLACO13240800</t>
  </si>
  <si>
    <t>CORREDERA FULL EXTENSION MODELO 3820 DERECHA LONGITUD 19.69" 100 LIBRAS -- C3820D</t>
  </si>
  <si>
    <t>MVLACO13230800</t>
  </si>
  <si>
    <t>TARIMA EN MADERA DE PINO DE 1.22 X 1.22 X 0.14 m   - "TAM122122"</t>
  </si>
  <si>
    <t>MVLABA13280000</t>
  </si>
  <si>
    <t>MTRXME34160000</t>
  </si>
  <si>
    <t>MECANISMO 3 PALANCAS MODELO TRISSINO</t>
  </si>
  <si>
    <t>MECANISMO REFORZADO MODELO JOHANSON SECRETARIAL   - ""MEFSSR"""</t>
  </si>
  <si>
    <t>MTRXME07180000</t>
  </si>
  <si>
    <t>MECANISMO CON BRAZOS REFORZADOS MODELO JOHANSON SECRETARIAL   - ""MEFSSBR"""</t>
  </si>
  <si>
    <t>MTRXME06180000</t>
  </si>
  <si>
    <t>ESTRUCTURA TUBULAR  MODELO TRISSINO SECRETARIAL  TUBO REDONDO Ø 1 1/8"" CALIBRE 14 - ""BATTR14118TIS"""</t>
  </si>
  <si>
    <t>MTRXET00180004</t>
  </si>
  <si>
    <t>ESTRUCTURA TUBULAR  MODELO TRISSINO  TUBULAR OVALADO DE 5/8"" X 1 1/8"" CALIBRE 16 - ""ESTO1658118TI"""</t>
  </si>
  <si>
    <t>MTRXET00160007</t>
  </si>
  <si>
    <t>ESTRUCTURA TUBULAR  MODELO TRISSINO  TUBO REDONDO Ø 1"" CALIBRE 14 PINTADO EN COLOR NEGRO - ""BATTR141T"""</t>
  </si>
  <si>
    <t>MTRXET00160006</t>
  </si>
  <si>
    <t>ESTRUCTURA TUBULAR TUBO REDONDO Ø 1 1/8"" CALIBRE 14 Y TUBULAR OVALADO DE 3/4"" X 1 1/8"" CALIBRE 16 - ""TRTU"""</t>
  </si>
  <si>
    <t>MTRXET00000005</t>
  </si>
  <si>
    <t>ESPUMA MOLDEADA PARA RESPALDO MODELO VISITAS ESPESOR 3.0 cm EN POLIURETANO - ""ESPPRTIV"""</t>
  </si>
  <si>
    <t>MTRREM03120103</t>
  </si>
  <si>
    <t>ESPUMA MOLDEADA PARA RESPALDO TIA (YB)  EN POLIURETANO - ""ESMPRTIA"""</t>
  </si>
  <si>
    <t>MTRREM03100003</t>
  </si>
  <si>
    <t>ESPUMA MOLDEADA PARA ASIENTO MODELO VISITAS ESPESOR 3.0 cm EN POLIURETANO - ""ESPPATIV"""</t>
  </si>
  <si>
    <t>MTRREM01120103</t>
  </si>
  <si>
    <t>COJIN PARA ASIENTO MODELO OPERATIVO TRISSINO DENSIDAD 50 Kg/dm³ EN POLIURETANO</t>
  </si>
  <si>
    <t>MTRRCO01031803</t>
  </si>
  <si>
    <t>TAPA REMATE OVALADO 5/8"" X 1 1/8"" PARA PATA TRASERA TRISSINO VISITAS POLIPROPILENO - ""TAOPT58118"""</t>
  </si>
  <si>
    <t>MTRPTA08050902</t>
  </si>
  <si>
    <t>RESPALDO EXTERNO MODELO TRISSINO SECRETARIAL  EN POLIPROPILENO - ""REEPTIS"""</t>
  </si>
  <si>
    <t>MTRARE06090002</t>
  </si>
  <si>
    <t>RESPALDO INTERNO MODELO TRISSINO SECRETARIAL  EN POLIPROPILENO - ""REIPTIS"""</t>
  </si>
  <si>
    <t>MTRARE05090002</t>
  </si>
  <si>
    <t>RESPALDO INTERNO MODELO TRISSINO VISITAS  EN POLIPROPILENO - ""REIPTIV"""</t>
  </si>
  <si>
    <t>MTRARE05050002</t>
  </si>
  <si>
    <t>SILLON EN CAJA MODELO STTUTGART GERENCIAL (MODELO LX003)</t>
  </si>
  <si>
    <t>MSTXSN1292C700</t>
  </si>
  <si>
    <t>SILLA EN CAJA MODELO STTUTGART ANALISTA ASIENTO, RESPALDO Y MARCO TAPIZADO EN TELA, MECANISMO RECLINABLE CON BRAZOS Y BASE RODANTE (MODELO LX-071)  - "STARBEM"</t>
  </si>
  <si>
    <t>MSTXSA1294B700</t>
  </si>
  <si>
    <t>SILLA EN CAJA CON CHASIS VICTOR EN ACABADO NEGRO (CHAS 1102100) CON ASIENTO Y RESPALDO VICTOR EN COLOR AZUL (ASIN 2801300 - REIN 2801300) Y CON ACCESORIOS</t>
  </si>
  <si>
    <t>MQSXSA12008300</t>
  </si>
  <si>
    <t>CRISTAL PUERTA DE 930 X 1950 mm ESPESOR 9 mm CANTOS PULIDOS TEMPLADO - "PPPCR8106-CR"</t>
  </si>
  <si>
    <t>MPPCCR16KU0218</t>
  </si>
  <si>
    <t>SILLON MUESTRA PROVEEDOR MODELO CONCURSO DIRECTOR RESPALDO BAJO, CON ESTRUCTURA TUBULAR CON BRAZOS TIPO "D" TAPIZADO EN PIEL - "MPTIDBRBDP"</t>
  </si>
  <si>
    <t>MOUXSN37594402</t>
  </si>
  <si>
    <t>SILLON MUESTRA PROVEEDOR MODELO CONCURSO DIRECTOR RESPALDO ALTO, RECLINABLE CON BRAZOS TIPO "D" TAPIZADO EN PIEL - "MPTIDARBDP"</t>
  </si>
  <si>
    <t>MOUXSN37594202</t>
  </si>
  <si>
    <t>SILLON EN CAJA MODELO KROM VISITAS CON ESTRUCTURA TUBULAR TIPO TRINEO CON BRAZOS TAPIZADO EN PIEL - "NCKOTRBDP"</t>
  </si>
  <si>
    <t>MOUXSN12140702</t>
  </si>
  <si>
    <t>SILLON EN CAJA MODELO KOMPITE GERENCIAL CON ESTRUCTURA TUBULAR TIPO TRINEO CON BRAZOS  - "NCKOTRBD"</t>
  </si>
  <si>
    <t>MOUXSN12110700</t>
  </si>
  <si>
    <t>SILLON EN CAJA MODELO KOMPITE EJECUTIVA RECLINABLE CON BRAZOS EN MADERA TAPIZADO EN TELA - "NCUNIKAT"</t>
  </si>
  <si>
    <t>MOUXSN12101903</t>
  </si>
  <si>
    <t>SILLON EN CAJA MODELO KOMPITE EJECUTIVA RECLINABLE CON BRAZOS EN MADERA TAPIZADO EN PIEL - "NCUNIKAP"</t>
  </si>
  <si>
    <t>MOUXSN12101902</t>
  </si>
  <si>
    <t>SILLON EN CAJA MODELO BRANDENBURG DIRECTOR VISITAS CON ESTRUCTURA TUBULAR TIPO TRINEO CON BRAZOS TAPIZADO EN TELA - "NCBPDTRBT"</t>
  </si>
  <si>
    <t>MOUXSN12020703</t>
  </si>
  <si>
    <t>SILLON EN CAJA MODELO BRANDENBURG DIRECTOR VISITAS CON ESTRUCTURA TUBULAR TIPO TRINEO CON BRAZOS TAPIZADO EN PIEL - "BPDTRBTPEM"</t>
  </si>
  <si>
    <t>MOUXSN12020702</t>
  </si>
  <si>
    <t>SILLON EN CAJA MODELO BRANDENBURG DIRECTOR VISITAS CON ESTRUCTURA TUBULAR TIPO TRINEO TAPIZADO EN TELA - "NCBRETRT"</t>
  </si>
  <si>
    <t>MOUXSN12020603</t>
  </si>
  <si>
    <t>SILLON EN CAJA MODELO BRANDENBURG DIRECTOR CON RESPALDO BAJO BRAZOS TIPO "A" ASIENTO Y RESPALDO CON MECANISMO TAPIZADO EN PIEL - "NCBRDBRBAP"</t>
  </si>
  <si>
    <t>MOUXSN12011402</t>
  </si>
  <si>
    <t>SILLON EN CAJA MODELO BRANDENBURG DIRECTOR CON RESPALDO ALTO MECANISMO SYNCHRO BRAZO "T" TAPIZADO EN PIEL - "NCBPDASBT"</t>
  </si>
  <si>
    <t>MOUXSN12011102</t>
  </si>
  <si>
    <t>SOFA MUESTRA PROVEEDOR MODELO SETTE VISITAS TRES PLAZAS TAPIZADO EN PIEL - "MPSOF-3P"</t>
  </si>
  <si>
    <t>MOUXSF37574002</t>
  </si>
  <si>
    <t>SOFA MUESTRA PROVEEDOR MODELO SETTE VISITAS UNA PLAZA TAPIZADO EN PIEL - "MPSOF-1P"</t>
  </si>
  <si>
    <t>MOUXSF37573802</t>
  </si>
  <si>
    <t>SILLA MUESTRA PROVEEDOR MODELO TRISSINO VISITAS CON ESTRUCTURA TUBULAR REDONDA CON ASIENTO Y RESPALDO EN POLIPROPILENO - "MPTIVTUIZ"</t>
  </si>
  <si>
    <t>MOUXSA37614716</t>
  </si>
  <si>
    <t>SILLA MUESTRA PROVEEDOR MODELO CONCURSO VISITAS CON ESTRUCTURA TUBULAR OVALADADA CON ASIENTO Y RESPALDO EN POLIPROPILENO NEGRO - "MPEVTURJF2"</t>
  </si>
  <si>
    <t>MOUXSA37563717</t>
  </si>
  <si>
    <t>SILLA MUESTRA PROVEEDOR MODELO CONCURSO VISITAS CON ESTRUCTURA TUBULAR OVALADADA CON ASIENTO Y RESPALDO EN POLIPROPILENO - "MPETIVTUIZCM"</t>
  </si>
  <si>
    <t>MOUXSA37563716</t>
  </si>
  <si>
    <t>SILLA EN CAJA MODELO HALT OPERATIVA CON ASIENTO TAPIZADO EN TELA - "NCHAOT"</t>
  </si>
  <si>
    <t>MOUXSA12482703</t>
  </si>
  <si>
    <t>SILLA EN CAJA MODELO HALT APILABLE CON ASIENTO TAPIZADO EN TELA - "NCHAAT"</t>
  </si>
  <si>
    <t>MOUXSA12472703</t>
  </si>
  <si>
    <t>SILLA EN CAJA MODELO KROM EJECUTIVA CON RESPALDO BAJO  - "NCKODRB"</t>
  </si>
  <si>
    <t>MOUXSA12121300</t>
  </si>
  <si>
    <t>SILLA EN CAJA MODELO KROM EJECUTIVA CON RESPALDO ALTO CON BRAZOS  - "NCKODRA"</t>
  </si>
  <si>
    <t>MOUXSA12121000</t>
  </si>
  <si>
    <t>SILLA EN CAJA MODELO KOMPITE GERENCIAL CON RESPALDO MEDIO TAPIZADO EN TELA - "NCKOG"</t>
  </si>
  <si>
    <t>MOUXSA12111603</t>
  </si>
  <si>
    <t>SILLA EN CAJA MODELO KOMPITE ANALISTA CON RESPALDO BAJO  - "NCKOA"</t>
  </si>
  <si>
    <t>MOUXSA12081300</t>
  </si>
  <si>
    <t>SILLA EN CAJA MODELO KAISER EJECUTIVA CON RESPALDO ALTO CON BRAZOS  - "NCKADRAB"</t>
  </si>
  <si>
    <t>MOUXSA12071000</t>
  </si>
  <si>
    <t>TORNILLERIA SILLERIA     - "GI20005"</t>
  </si>
  <si>
    <t>MOUUTS00000000</t>
  </si>
  <si>
    <t>CUBIERTA    GRANDE - "GI20601"</t>
  </si>
  <si>
    <t>MOUMCU00000006</t>
  </si>
  <si>
    <t>RESPALDO TAPIZADO EN TELA -- GI20008</t>
  </si>
  <si>
    <t>MOUARE00000036</t>
  </si>
  <si>
    <t>SILLA EN CAJA MODELO OPERATIVO CALEDONIA ASIENTO TAPIZADO TELA NEGRA (MS20), RESPALDO MESH NEGRO, AJUSTE DE ALTURA, BASE RODANTE  - "OTG11642B - CALEDONIASBEM"</t>
  </si>
  <si>
    <t>MOTXSA1295K800</t>
  </si>
  <si>
    <t>SILLA EN CAJA MODELO OPERATIVO ASIENTO TAPIZADO EN TELA Y RESPALDO EN TELA MESH CON BRAZOS Y BASE DE RODAJA  - "IRLANDAEM"</t>
  </si>
  <si>
    <t>MOTXSA1295I700</t>
  </si>
  <si>
    <t>SILLA EN CAJA MODELO TRANSICIONAL ACCORD, 2670LM-2 ASIENTO Y RESPALDO TAPIZADO EN PIEL NEGRA, MECANISMO RECLINABLE CON SISTEMA DE BLOQUEO CON BRAZOS Y BASE DE RODAJA - "ACCORDEM PIEL"</t>
  </si>
  <si>
    <t>MOTXSA1238J200</t>
  </si>
  <si>
    <t>SILLA EN CAJA MODELO TRANSICIONAL ACCORD, 2670-4 ASIENTO Y RESPALDO TAPIZADO EN TELA, MECANISMO RECLINABLE CON SISTEMA DE BLOQUEO CON BRAZOS Y BASE DE RODAJA  - "ACCORDEM TELA"</t>
  </si>
  <si>
    <t>MOTXSA1234I800</t>
  </si>
  <si>
    <t>SILLA EN CAJA MODELO EJECUTIVO VANCOUVER, ASIENTO TAPIZADO EN TELA (MS20) Y RESPALDO EN TELA MESH NEGRO, MECANISMO SYNCRO KNEE-TILT, AJUSTE DE ALTURA, BASE RODANTE CON BRAZOS AJUSTABLES Y SOPORTE LUMBAR AJUSTABLE OTG11668B  - "VANCOUVERTEM"</t>
  </si>
  <si>
    <t>MOTXSA1228I900</t>
  </si>
  <si>
    <t>OBSOLETO SILLON MUESTRA PROVEEDOR MODELO CONCURSO DIRECTOR RESPALDO ALTO, RECLINABLE CON BRAZOS TIPO "D" TAPIZADO EN PIEL - "MPTIDARBDP"</t>
  </si>
  <si>
    <t>MOBXSN37594202</t>
  </si>
  <si>
    <t>OBSOLETO SILLON EN CAJA MODELO KOMPITE EJECUTIVA RECLINABLE CON BRAZOS EN MADERA TAPIZADO EN TELA - "NCUNIKAT"</t>
  </si>
  <si>
    <t>MOBXSN12101903</t>
  </si>
  <si>
    <t>OBSOLETO SILLON EN CAJA MODELO KOMPITE EJECUTIVA RECLINABLE CON BRAZOS EN MADERA TAPIZADO EN PIEL - "NCUNIKAP"</t>
  </si>
  <si>
    <t>MOBXSN12101902</t>
  </si>
  <si>
    <t>OBSOLETO SILLON EN CAJA MODELO BRANDENBURG DIRECTOR VISITAS CON ESTRUCTURA TUBULAR TIPO TRINEO CON BRAZOS TAPIZADO EN TELA - "NCBPDTRBT"</t>
  </si>
  <si>
    <t>MOBXSN12020703</t>
  </si>
  <si>
    <t>OBSOLETO SILLON EN CAJA MODELO BRANDENGURG DIRECTOR VISITAS CON ESTRUCTURA TUBULAR TIPO TRINEO TAPIZADO EN TELA - "NCBRETRT"</t>
  </si>
  <si>
    <t>MOBXSN12020603</t>
  </si>
  <si>
    <t>OBSOLETO SILLON EN CAJA MODELO BRANDENBURG DIRECTOR CON RESPALDO BAJO BRAZOS TIPO "A" ASIENTO Y RESPALDO CON MECANISMO TAPIZADO EN PIEL - "NCBRDBRBAP"</t>
  </si>
  <si>
    <t>MOBXSN12011402</t>
  </si>
  <si>
    <t>OBSOLETO SILLON EN CAJA MODELO BRANDENBURG DIRECTOR CON RESPALDO ALTO MECANISMO SYNCHRO BRAZO "T" TAPIZADO EN PIEL - "NCBPDASBT"</t>
  </si>
  <si>
    <t>MOBXSN12011102</t>
  </si>
  <si>
    <t>OBSOLETO SOLERA MECANISMO TIPO SYNCRO MODELO DRESDEN DIRECTIVO   - ""SOMSYNDR"""</t>
  </si>
  <si>
    <t>MOBXSM32040000</t>
  </si>
  <si>
    <t>OBSOLETO SILLA MUESTRA PROVEEDOR MODELO CONCURSO VISITAS CON ESTRUCTURA TUBULAR OVALADADA CON ASIENTO Y RESPALDO EN POLIPROPILENO NEGRO - "MPEVTURJF2"</t>
  </si>
  <si>
    <t>MOBXSA37563717</t>
  </si>
  <si>
    <t>OBSOLETO SILLA MUESTRA PROVEEDOR MODELO CONCURSO VISITAS CON ESTRUCTURA TUBULAR OVALADADA CON ASIENTO Y RESPALDO EN POLIPROPILENO - "MPETIVTUIZCM"</t>
  </si>
  <si>
    <t>MOBXSA37563716</t>
  </si>
  <si>
    <t>OBSOLETO SILLA EN CAJA MODELO HALT OPERATIVA CON ASIENTO TAPIZADO EN TELA - "NCHAOT"</t>
  </si>
  <si>
    <t>MOBXSA12482703</t>
  </si>
  <si>
    <t>OBSOLETO SILLA EN CAJA MODELO HALT APILABLE CON ASIENTO TAPIZADO EN TELA - "NCHAAT"</t>
  </si>
  <si>
    <t>MOBXSA12472703</t>
  </si>
  <si>
    <t>OBSOLETO SILLA EN CAJA MODELO KROM EJECUTIVA CON RESPALDO BAJO  - "NCKODRB"</t>
  </si>
  <si>
    <t>MOBXSA12121300</t>
  </si>
  <si>
    <t>OBSOLETO SILLA EN CAJA MODELO KROM EJECUTIVA CON RESPALDO ALTO CON BRAZOS  - "NCKODRA"</t>
  </si>
  <si>
    <t>MOBXSA12121000</t>
  </si>
  <si>
    <t>OBSOLETO SILLA EN CAJA MODELO KOMPITE GERENCIAL CON RESPALDO MEDIO TAPIZADO EN TELA - "NCKOG"</t>
  </si>
  <si>
    <t>MOBXSA12111603</t>
  </si>
  <si>
    <t>OBSOLETO SILLA EN CAJA MODELO KOMPITE ANALISTA CON RESPALDO BAJO  - "NCKOA"</t>
  </si>
  <si>
    <t>MOBXSA12081300</t>
  </si>
  <si>
    <t>OBSOLETO SILLA EN CAJA MODELO KAISER EJECUTIVA CON RESPALDO ALTO CON BRAZOS  - "NCKADRAB"</t>
  </si>
  <si>
    <t>MOBXSA12071000</t>
  </si>
  <si>
    <t>OBSOLETO SILLA EN CAJA  CON RESPALDO ALTO TAPIZADO EN TELA, CON MECANISMO RECLINABLE CON SLIDER CON BRAZOS EN ALUMINIO DE ALTURA AJUSTABLE  - "OBKIDATSBAJEM - "</t>
  </si>
  <si>
    <t>MOBXSA12008000</t>
  </si>
  <si>
    <t>OBSOLETO SILLA EN CAJA  CON RESPALDO ALTO TAPIZADO EN TELA MESH, CON MECANISMO RECLINABLE CON SLIDER CON BRAZOS EN ALUMINIO DE ALTURA AJUSTABLE  - "OBKIDAMSBAJEM - "</t>
  </si>
  <si>
    <t>MOBXSA12007900</t>
  </si>
  <si>
    <t>OBSOLESILLA EN CAJA  ASIENTO TAPIZADO EN TELA NEGRA, RESPALDO BAJO EN POLIPROPILENO NEGRO TAPIZADA EN TELA NEGRA, CON CONEXIÓN DE ESPALDA DE COLOR PLATA Y ARMAS AJUSTABLES BASE Ø 24" EN NYLON, MECANISMO DE RODILLA-INCLINACION (MODELO 915-01)  - "KIGRBJEM"</t>
  </si>
  <si>
    <t>MOBXSA12007200</t>
  </si>
  <si>
    <t>OBSOLETO SILLA EN CAJA  ASIENTO Y RESPALDO EN POLIPROPILENO ROJO CON MARCO METALICO EN CROMO (MODELO 883-1)  - "OBKIESCOEM"</t>
  </si>
  <si>
    <t>MOBXSA12006300</t>
  </si>
  <si>
    <t>OBSOLETO SILLA EN CAJA  ASIENTO TAPIZADO EN TELA NEGRA, RESPALDO BAJO EN POLIPROPILENO NEGRO CON CONEXIÓN DE ESPALDA DE COLOR PLATA Y ARMAS AJUSTABLES BASE Ø 24" EN NYLON, MECANISMO DE RODILLA-INCLINACION (MODELO 915-03)  - "OBKIGPRBJEM - OBKITRMKBEM"</t>
  </si>
  <si>
    <t>MOBXSA12006000</t>
  </si>
  <si>
    <t>OBSOLETO SILLA EN CAJA  ASIENTO TAPIZADO EN TELA NEGRA, CON REPOZACABEZA EN PU NEGRA, RESPALDO ALTO Y ARMAS AJUSTABLES BASE Ø 24" EN NYLON, MECANISMO SYNCHRO (MODELO 912A-01)  - "OBKIDAKBJ"</t>
  </si>
  <si>
    <t>MOBXSA12005800</t>
  </si>
  <si>
    <t>OBSOLETO SILLA EN CAJA  ASIENTO TAPIZADO EN TELA NEGRA, CON REPOZACABEZA EN PU NEGRO, RESPALDO DE POLIPROPILENO NEGRO Y ARMAS AJUSTABLES BASE Ø 24" EN NYLON, MECANISMO SYNCHRO (MODELO 912A-03)  - "OBKIDAPKBJTEM"</t>
  </si>
  <si>
    <t>MOBXSA12005600</t>
  </si>
  <si>
    <t>OBSOLETO PISTON NEUMATICO TIPO EJECUTIVO  CON CARRERA DE 80 mm  - ""OBPIN80E"""</t>
  </si>
  <si>
    <t>MOBXPN11000300</t>
  </si>
  <si>
    <t>OBSOLETO PISTON NEUMATICO TIPO CAJERO  CON CARRERA DE 270 mm  - ""OBPIN270C"""</t>
  </si>
  <si>
    <t>MOBXPN10000200</t>
  </si>
  <si>
    <t>OBSOLETO PISTON NEUMATICO TIPO SECRETARIAL  CON CARRERA DE 140 mm  - ""OBPIN140S"""</t>
  </si>
  <si>
    <t>MOBXPN09000100</t>
  </si>
  <si>
    <t>OBSOLETO MECANISMO 3 PALANCAS MODELO TRISSINO</t>
  </si>
  <si>
    <t>MOBXME34160000</t>
  </si>
  <si>
    <t>OBSOLETO MECANISMO TIPO SYNCRO MODELO DRESDEN DIRECTIVO   - ""OBMESYNDR"""</t>
  </si>
  <si>
    <t>MOBXME32040000</t>
  </si>
  <si>
    <t>OBSOLETO MECANISMO  MODELO DRESDEN DIRECTIVO RECLINABLE CON SOLERA DE RESPALDO - ""OBMERDRD"""</t>
  </si>
  <si>
    <t>MOBXME00041801</t>
  </si>
  <si>
    <t>OBSOLETO ESTRUCTURA TUBULAR CON PALETA MODELO OM VISITAS  TUBULAR OVALADO DE 5/8"" X 1 1/8"" CALIBRE 16 - ""OBESTO1658118POM"""</t>
  </si>
  <si>
    <t>MOBXET05150007</t>
  </si>
  <si>
    <t>OBSOLETO ESTRUCTURA TUBULAR CON 2 PLAZAS MODELO OM VISITAS  TUBULAR OVALADO DE 5/8"" X 1 1/8"" CALIBRE 16 - ""OBESTO2P1658118"""</t>
  </si>
  <si>
    <t>MOBXET02150007</t>
  </si>
  <si>
    <t>OBSOLETO ESTRUCTURA TUBULAR CON BRAZOS MODELO OM VISITAS  TUBULAR OVALADO DE 5/8"" X 1 1/8"" CALIBRE 16 - ""OBESTO1658118BOM"""</t>
  </si>
  <si>
    <t>MOBXET01150007</t>
  </si>
  <si>
    <t>OBSOLETO ESTRUCTURA TUBULAR  MODELO TRISSINO  TUBULAR OVALADO DE 5/8"" X 1 1/8"" CALIBRE 16 - ""OBESTO1658118TI"""</t>
  </si>
  <si>
    <t>MOBXET00160007</t>
  </si>
  <si>
    <t>OBSOLETO ESTRUCTURA TUBULAR  MODELO OM VISITAS  TUBULAR OVALADO DE 5/8" X 1 1/8" CALIBRE 16, CON SOPORTE PARA PALETA Y PARRILLA - "OBESTO1658118PPOM"</t>
  </si>
  <si>
    <t>MOBXET00150020</t>
  </si>
  <si>
    <t>OBSOLETO ESTRUCTURA PARA SILLA CON BRAZOS MODELO KIEL VISITAS DE 55 cm LARGO, 48 cm DE ANCHO Y 45 cm ALTURA TUBULAR REDONDO 1" CALIBRE14 - "OBESMTR141KI"</t>
  </si>
  <si>
    <t>MOBXES0101F673</t>
  </si>
  <si>
    <t>OBSOLETO BASE NYLON CON 5 PUNTOS DE APOYO  Ø 26""  - ""OBBAN265P"""</t>
  </si>
  <si>
    <t>MOBXBN13002200</t>
  </si>
  <si>
    <t>OBSOLETO TORNILLO CABEZA ALLEN Ø 1/4"" x 1 1/4""  PAVONADO - ""OBTOA14114P"""</t>
  </si>
  <si>
    <t>MOBUTO01140001</t>
  </si>
  <si>
    <t>OBSOLETO ACOMETIDA ELECTRICA  MODELO BE08180-3-72 (END POWERED FEED) LONGITUD 72""  - ""BE08180"""</t>
  </si>
  <si>
    <t>MOBEAE00462200</t>
  </si>
  <si>
    <t>OBSOLETO RODAJA DE NYLON  Ø 50 mm   - ""OBRON50"""</t>
  </si>
  <si>
    <t>MOBARN00980000</t>
  </si>
  <si>
    <t>OBSOLETO RESPALDO EXTERNO MODELO TRISSINO VISITAS  EN POLIPROPILENO - ""OBREPTIV"""</t>
  </si>
  <si>
    <t>MOBARE06050002</t>
  </si>
  <si>
    <t>OBSOLETO RESPALDO EXTERNO MODELO DRESDEN  EN POLIPROPILENO - ""OBREEPDR"""</t>
  </si>
  <si>
    <t>MOBARE06030002</t>
  </si>
  <si>
    <t>OBSOLETO RESPALDO INTERNO MODELO DRESDEN DIRECTIVO  EN POLIPROPILENO - ""OBREIPDRD"""</t>
  </si>
  <si>
    <t>MOBARE05110002</t>
  </si>
  <si>
    <t>OBSOLETO RESPALDO INTERNO MODELO DRESDEN ANALISTA  EN POLIPROPILENO - ""OBREIPDRA"""</t>
  </si>
  <si>
    <t>MOBARE05100002</t>
  </si>
  <si>
    <t>OBSOLETO RESPALDO INTERNO MODELO TRISSINO VISITAS  EN POLIPROPILENO - ""OBREIPTIV"""</t>
  </si>
  <si>
    <t>MOBARE05050002</t>
  </si>
  <si>
    <t>OBSOLETO PATA    EN ALUMINIO - ""OBKRBAAL"""</t>
  </si>
  <si>
    <t>MOBAPA00000011</t>
  </si>
  <si>
    <t>OBSOLETO BRAZO TIPO ""L"" MODELO TRISSINO VISITAS  EN POLIPROPILENO - ""OBBRPLTIV"""</t>
  </si>
  <si>
    <t>MOBABR27050002</t>
  </si>
  <si>
    <t>OBSOLETO BRAZO EN ALUMINIO -- OBKRBRAL</t>
  </si>
  <si>
    <t>MOBABR00000011</t>
  </si>
  <si>
    <t>OBSOLETO ASIENTO INTERNO MODELO TRISSINO VISITAS  EN POLIPROPILENO - ""OBASIPTIV"""</t>
  </si>
  <si>
    <t>MOBAAS05050002</t>
  </si>
  <si>
    <t>OBBSOLETO ASIENTO INTERNO MODELO DRESDEN  EN MADERA - ""OBASIPDR"""</t>
  </si>
  <si>
    <t>MOBAAS05030001</t>
  </si>
  <si>
    <t>OBSOLETO ASIENTO INTERNO MODELO TRISSINO  EN MADERA - ""OBASIMTI"""</t>
  </si>
  <si>
    <t>MOBAAS05020001</t>
  </si>
  <si>
    <t>ESPUMA MOLDEADA PARA COJIN DE 760 X 355 X 41 mm  DENSIDAD 35 Kg EN POLIURETANO - "ESM76G35"</t>
  </si>
  <si>
    <t>MMOREM10180002</t>
  </si>
  <si>
    <t>SILLON EN CAJA MODELO ESPECIAL PARA DIRECTOR CON ESTRUCTURA EN COLOR GRIS CON BRAZOS, TELA MESH COLOR NEGRO MECANISMO RECLINABLE Y RODAJAS PARA PISO DURO  - "ESTGRBEBTMNRDEM"</t>
  </si>
  <si>
    <t>MLEXSN1216G100</t>
  </si>
  <si>
    <t>SILLON EN CAJA MODELO GALAXY DIRECTOR ASIENTO Y RESPALDO EN POLIPROPILENO, SOLERA PARA RESPALDO, BRAZOS 140 CROMADO/PLASTICO, PISTON EJECUTIVO, TELESCOPIO, BASE TIPO TRITON Ø 26 " EN NYLON CON 5 RODAJAS  - "EGRRPBEM"</t>
  </si>
  <si>
    <t>MLEXSN1203C900</t>
  </si>
  <si>
    <t>SILLA MUESTRA MOTOSTUHL C4 STANDARD   - ""</t>
  </si>
  <si>
    <t>MLEXSA39N90000</t>
  </si>
  <si>
    <t>SILLA EN CAJA MODELO VION 6321-8  RESPALDO EN MESH NEGRO  Y ASIENTO TAPIZADO EN TELA NEGRA, CON MECANISMO SYNCHRO TILTER, AJUSTE DE ALTURA, BASE 5 PUNTOS EN ALUMINIO, ESTRUCTURA NEGRA, BRAZOS NEGROS - "VION-NEGEM"</t>
  </si>
  <si>
    <t>MLEXSA12Z200W2</t>
  </si>
  <si>
    <t>SILLA EN CAJA MODELO RM9016-RM9036  CON CABECERA Y RESPALDO Y ASIENTO; TAPIZADO EN MESH GRIS, MECANISMO SYNCHRO ELEVACION AJUSTE DE ALTURA, BRAZOS ELEVACION Y AJUSTE DE ALTURA, BASE DE 5 PUNTOS EN POLIPROPILENO - "RM9016-RM9036EM"</t>
  </si>
  <si>
    <t>MLEXSA12Z100W1</t>
  </si>
  <si>
    <t>SILLA EN CAJA MODELO REW  RESPALDO MALLA NEGRA Y ASIENTO TAPIZADO EN TELA NEGRA, MECANISMO DE RECLINACION, AJUSTE ALTURA, BASE 5 PTS POLIPROPILENO, SOPORTE LUMBAR, BRAZOS AJUSTABLES EN POLIPROPILENO - "REWEM"</t>
  </si>
  <si>
    <t>MLEXSA12W800T1</t>
  </si>
  <si>
    <t xml:space="preserve">ASIENTO NEGRO BUTB </t>
  </si>
  <si>
    <t>J5092</t>
  </si>
  <si>
    <t>SILLA EN CAJA MODELO BERLIN PUPITRE  CON RESPALDO Y ASIENTO EN UNA SOLA PIEZA EN POLIPROPILENO, PALETA DERECHA, BASE DE 4 PUNTOS, CON PALETA EN MADERA COLOR NEGRO Y PAPELERA EN TUBULAR - "PUPITRE-BERLINEM"</t>
  </si>
  <si>
    <t>MLEXSA12S300F6</t>
  </si>
  <si>
    <t xml:space="preserve">ASIENTO TEDESA CREPE 500 NEGRO </t>
  </si>
  <si>
    <t>J183</t>
  </si>
  <si>
    <t>SILLA EN CAJA MODELO POP CON MECANISMO RECLINABLE, AJUSTE DE ALTURA, BASE RODANTE, BRAZOS FIJOS, RESPALDO MESH GRIS, CUERPO PLASTICO BLANCO Y ASIENTO TAPIZADO EN TELA CM2600WMA - "POPEM"</t>
  </si>
  <si>
    <t>MLEXSA12F41D03</t>
  </si>
  <si>
    <t>SILLA EN CAJA MODELO SYNOPSIS "5080LM-3"" ASIENTO Y RESPALDO TAPIZADO EN PIEL NEGRO, CON RODAJAS, CON MECANISMO SYNCHRO TILTER, AJUSTE DE ALTURA, CON BRAZOS  - "ESP-SYNOPSISPEM"</t>
  </si>
  <si>
    <t>MLEXSA12A8U800</t>
  </si>
  <si>
    <t>SILLA EN CAJA MODELO CAJERA ASIENTO Y RESPALDO EN POLIURETANO SUAVE, (JUEGO TULIP GRANDE, MECANISMO SEXCRETARIAL FIJO, SUJETADOR DE PLASTICO SOLERA PLANA, ARO CAJERO NYLON, POSTON CAJERO I KIT BASE TRIPOLI Ø 24" CON RODAJAS)  - "ECJPANEM"</t>
  </si>
  <si>
    <t>MLEXSA1286A200</t>
  </si>
  <si>
    <t>SILLA EN CAJA MODELO ESPECIAL PARA VISITAS ASIENTO, RESPALDO SIN TAPIZ EN POLIPROPILENO COLOR NEGRO, ESTRUCTURA DE 4 PUNTOS DE APOYO CON SISTEMA DE RODAJA PINTADA EN COLOR GRIS CON BRAZOS  - "EVARTBESREM"</t>
  </si>
  <si>
    <t>MLEXSA1278F900</t>
  </si>
  <si>
    <t>SILLA EN CAJA MODELO ESPECIAL PARA VISITAS SIN BRAZOS CON BASE TUBULAR EN POLIPROPILENO NEGRO - "EVTOARPVIEM"</t>
  </si>
  <si>
    <t>MLEXSA12782417</t>
  </si>
  <si>
    <t>SILLA EN CAJA MODELO ESPECIAL PARA VISITAS SIN BRAZOS CON BASE TUBULAR TAPIZADO EN TELA - "EVTOARTVI - "</t>
  </si>
  <si>
    <t>MLEXSA12782403</t>
  </si>
  <si>
    <t>SILLA EN CAJA MODELO CONCURSO VISITAS CON ESTRUCTURA TUBULAR OVALADADA CON ASIENTO Y RESPALDO EN POLIPROPILENO - "ETIVTUIZCMEM"</t>
  </si>
  <si>
    <t>MLEXSA12563716</t>
  </si>
  <si>
    <t>MLEXSA121G00Z1</t>
  </si>
  <si>
    <t>SILLA EN CAJA MODELO LYRA MESH, CATALOGO KASAK ASIENTO TAPIZADO EN TELA, RESPALDO EN TELA MESH CON MECANISMO BASCULANTE Y BRAZOS  - "KIARBLMEM"</t>
  </si>
  <si>
    <t>MLEXSA1209G500</t>
  </si>
  <si>
    <t>SILLA EN CAJA ASIENTO EN MADERA TAPIZADA EN TELA NEGRA, RESPALDO DE POLIPROPILENO NEGRO TAPIZADA EN TELA TIPO MALLA NEGRA, RODAJA TIPO YOYO 100% NYLON, BASE Ø 24" EN NYLON Y FIBRA DE VIDRIO, MECANISMO RECLINABLE CON AJUSTE Y ELEVACION POR PISTON -KIARBTEM</t>
  </si>
  <si>
    <t>MLEXSA12004900</t>
  </si>
  <si>
    <t>MECANISMO TIPO RODILLA MODELO ROC EJECUTIVO RECLINABLE CON PALANCAS PARA ACTIVAR PISTON Y PALANCA PARA RECLINAMIENTO CON SOPORTE - "MEROCEJ2P"</t>
  </si>
  <si>
    <t>MLEXME50011854</t>
  </si>
  <si>
    <t>ESTRUCTURA TUBULAR CON 4 PUNTOS DE APOYO MODELO BAJO  TUBULAR OVALADO DE 5/8" X 1 1/8" CALIBRE 16, CON TUBULAR Ø 3/4" CALIBRE 16 Y REDONDO PULIDO Ø 3/16" SIN PINTAR</t>
  </si>
  <si>
    <t>MLEXET53000051</t>
  </si>
  <si>
    <t>ESTRUCTURA TUBULAR CON 4 PUNTOS DE APOYO TUBULAR OVALADO DE 5/8" X 1 1/8" CALIBRE 16, CON TUBULAR Ø 3/4" CALIBRE 16 Y REDONDO PULIDO Ø 3/16" EN ACABADO CROMO CON REGATONES INCLUIDOS</t>
  </si>
  <si>
    <t>MLEXET53000032</t>
  </si>
  <si>
    <t>ESTRUCTURA TUBULAR CON BRAZOS MODELO SKY  EN TUBULAR REDONDO 1" SIN PINTAR - "EST1SKYBSP"</t>
  </si>
  <si>
    <t>MLEXET01050085</t>
  </si>
  <si>
    <t>ESTRUCTURA TUBULAR CON BRAZOS MODELO SKY  EN TUBULAR REDONDO 1 1/4" SIN PINTAR, CON ASIENTO Y RESPALDO DE POLIPROPILENO PARA TAPIZAR -- EST114SKYARPOSP</t>
  </si>
  <si>
    <t>MLEXET01050084</t>
  </si>
  <si>
    <t>ESTRUCTURA TUBULAR  MODELO VISITAS CON PISTON Y MECANISMO INTEGRADO  TUBULAR OVALADO DE 5/8" X 1 1/8" CALIBRE 18</t>
  </si>
  <si>
    <t>MLEXET00690026</t>
  </si>
  <si>
    <t>ESTRUCTURA TUBULAR TUBULAR OVALADO DE 5/8" X 1 1/8" CALIBRE 16, CON TUBULAR Ø 3/4" CALIBRE 16 Y REDONDO PULIDO Ø 3/16" Y MECANISMO SIN PINTAR</t>
  </si>
  <si>
    <t>MLEXET00000050</t>
  </si>
  <si>
    <t>ESTRUCTURA TUBULAR TUBULAR OVALADO DE 5/8" X 1 1/8" CALIBRE 16, CON TUBULAR Ø 3/4" CALIBRE 16 Y REDONDO PULIDO Ø 3/16" Y MECANISMO EN ACABADO CROMO</t>
  </si>
  <si>
    <t>MLEXET00000030</t>
  </si>
  <si>
    <t>TORNILLO NIVELADOR DE ALUMINIO HEXAGONAL DE 5/16" X 2"  RESPETAR DIMENSIONES DE ACUERDO AL PLANO - "SEDEBV3P-TN"</t>
  </si>
  <si>
    <t>MLEUTO59I80099</t>
  </si>
  <si>
    <t>TORNILLO NIVELADOR DE ALUMINIO HEXAGONAL DE 1/2" X 100 mm  RESPETAR DIMENSIONES DE ACUERDO AL PLANO - "BSSEAN22ME01-TN"</t>
  </si>
  <si>
    <t>MLEUTO59I70099</t>
  </si>
  <si>
    <t>TORNILLO SPAX PARA MADERA CABEZA TORX DE 4 X 50 mm   - "TSMCT50"</t>
  </si>
  <si>
    <t>MLEUTO58I50000</t>
  </si>
  <si>
    <t>TORNILLO CONECTOR CABEZA REDONDA PLANA ALLEN DE Ø 1/4" X 35 mm  COLOR CAFE - "TOCOCRP1435CF"</t>
  </si>
  <si>
    <t>MLEUTO26I60040</t>
  </si>
  <si>
    <t>TORNILLO CABEZA BOTON ALLEN Ø 1/4" X 5/8"  COLOR NEGRO - "TOA1458CBN"</t>
  </si>
  <si>
    <t>MLEUTO12320041</t>
  </si>
  <si>
    <t>TORNILLO CABEZA PLANA PHILLIPS Ø 6 X 10 mm  PAVONADO - "TO610CPP"</t>
  </si>
  <si>
    <t>MLEUTO03380001</t>
  </si>
  <si>
    <t>RONDANA PLANA Ø 1/4" Ø 3/4" EXTERIOR CALIBRE 12 GALVANIZADA - "ROPL143412GV"</t>
  </si>
  <si>
    <t>MLEURO2608B976</t>
  </si>
  <si>
    <t>PIJA CABEZA HEXAGONAL DE 3/8 "  CON ARANDELA INTEGRADA DE 14 X 19 mm  NEGRA - "PI1419HN"</t>
  </si>
  <si>
    <t>MLEUPI06650097</t>
  </si>
  <si>
    <t>PIJA CABEZA PLANA PHILLIPS 8" X 5/8" PARA TABLAROCA GALVANIZADO - "PI58CPG"</t>
  </si>
  <si>
    <t>PIJA CABEZA PLANA PHILLIPS 8" X 1/2" PARA TABLAROCA GALVANIZADO - "PITR12G"</t>
  </si>
  <si>
    <t>TUBO REDONDO DE Ø 1" X 3 m  CROMADO - "TR13C"</t>
  </si>
  <si>
    <t>MLESTB040600R6</t>
  </si>
  <si>
    <t>LAMINA NEGRA HOJA 4' X 6' CALIBRE 16 ACERO 1008 GENERADO POR RECORTE - "RELN1646"</t>
  </si>
  <si>
    <t>MLESLA0503032G</t>
  </si>
  <si>
    <t>ESPUMA MOLDEADA PARA RESPALDO DE 43.5 X 46.0 cm ESPESOR 5.0 cm EN POLIURETANO</t>
  </si>
  <si>
    <t>MLEREM03010703</t>
  </si>
  <si>
    <t>ROLLO DE ESPUMA POLIFOAM DE 1.22 M X 30 M ESPESOR DE 1/2"  - "ROESPO12"</t>
  </si>
  <si>
    <t>MLEREF15986600</t>
  </si>
  <si>
    <t>COJIN PARA ASIENTO MODELO DIRECTOR SEDIX  EN POLIURETANO</t>
  </si>
  <si>
    <t>MLERCO01010003</t>
  </si>
  <si>
    <t>PINTURA ESMALTE ROJO BERMELLON    - "PIESROBE"</t>
  </si>
  <si>
    <t>MLEQPP09000000</t>
  </si>
  <si>
    <t>PINTURA ESMALTE VERDE ESMERALDA    - "PIESVEES"</t>
  </si>
  <si>
    <t>MLEQPP08000000</t>
  </si>
  <si>
    <t>PINTURA ESMALTE AMARILLO CROMO    - "PIESAMCR"</t>
  </si>
  <si>
    <t>MLEQPP07000000</t>
  </si>
  <si>
    <t>PERFIL DE CANTO  ANCHO 22 mm ESPESOR 1.8 mm PVC CANPLAST ROBLE AMERICANO 59183 - "PECAPVC2218RA"</t>
  </si>
  <si>
    <t>MLEPPC0049A9N1</t>
  </si>
  <si>
    <t>PERFIL DE CANTO  ANCHO 22 mm ESPESOR 0.45 mm PVC CANPLAST ROBLE AMERICANO 59183 - "PECAPVC2245RA"</t>
  </si>
  <si>
    <t>MLEPPC0049A8N1</t>
  </si>
  <si>
    <t xml:space="preserve">CHAPA DE MADERA WALNUT V COLOR (ENTINTADO) WALNUT V </t>
  </si>
  <si>
    <t>M1077N1077</t>
  </si>
  <si>
    <t>CHAPA DE MADERA NOGAL NATURAL PANEL AB   - "CHNNPAB"</t>
  </si>
  <si>
    <t>MLEMTL54030000</t>
  </si>
  <si>
    <t>MDF HOMOGENEO HOJA 4' X 8' ESPESOR 25 mm ENCHAPADO UNA CARA CHAPA MADERA NOGAL NATURAL PANEL AB Y OTRA CARA EN CHAPA MADERA - "MDFHM48251NNAB"</t>
  </si>
  <si>
    <t>MLEMTL540107T0</t>
  </si>
  <si>
    <t>MDF LAMINADO PLASTICO UNA CARA WILSONART DECORATIVE METALS #L6441 (408) BRITE BRUSH STERLING Y UNA CARA EN MELAMINA BLANCA HOJA 4' X 8' ESPESOR 25 mm  - "MDF25ME408"</t>
  </si>
  <si>
    <t>MLEMMD27010700</t>
  </si>
  <si>
    <t>LAMINADO PLASTICO  HOJA 4' X 8'  GREENLAM GREY 262-30 - LP48GREGR26230</t>
  </si>
  <si>
    <t>MLEMLP000100T4</t>
  </si>
  <si>
    <t>LAMINADO PLASTICO  HOJA 4' X 8'  COLOR SUNSET 2239MT LAMITECH - "LP48SS2239"</t>
  </si>
  <si>
    <t>MLEMLP000100T2</t>
  </si>
  <si>
    <t>LAMINADO PLASTICO  HOJA 4' X 8'  COLOR MARIGOLD D341-60 (AMARILLO) RALPH WILSON  - "LP48MG34160"</t>
  </si>
  <si>
    <t>MLEMLP000100T1</t>
  </si>
  <si>
    <t>CUBIERTA DE SUPERFICIE SOLIDA DE 1950 X 340 X 200 mm ESPESOR 12 mm EN COLOR ARCTIC WHITE S06 (LG HI-MACS), CON UN SAQUE EN CADA EXTREMO DE 130 X 164 mm Y CON PREPARACION PARA FOLLETERO -- TMEXFR3020CU</t>
  </si>
  <si>
    <t>MLEMCU16250420</t>
  </si>
  <si>
    <t>CUBIERTA DE SUPERFICIE SOLIDA DE 500 X 500 X 100 mm ESPESOR 12 mm EN COLOR ARCTIC WHITE S06 (LG HI-MACS) -- TMTFR5050CU</t>
  </si>
  <si>
    <t>MLEMCU16240419</t>
  </si>
  <si>
    <t>CUBIERTA DE SUPERFICIE SOLIDA DE 1200 X 420 X 172 mm ESPESOR 12 mm EN ACABADO COBALT MARCA CORIAN-DUPONT</t>
  </si>
  <si>
    <t>MLEMCU16220413</t>
  </si>
  <si>
    <t>CUBIERTA Y COSTADOS PARA ESTRUCTURA DE 2400 X 972 X 900 mm  EN MARMOL CARRARA - "CIBA24090-CULAMA"</t>
  </si>
  <si>
    <t>MLEMCU105400L6</t>
  </si>
  <si>
    <t>PLACA LEVITON DE PARED DECORA PLUS CODIGO 80301-SW COLOR BLANCO - "PLV80301SW"</t>
  </si>
  <si>
    <t>MLEEPL1000E516</t>
  </si>
  <si>
    <t>CRISTAL SATINADO DOS CARAS DE 880 X 700 mm ESPESOR 9 mm CON 4 BARRENOS DE 10 mm AVELLANADOS, CHAFLAN DE 1 mm, ESQUINAS CON RADIO DE 10 mm ,CANTOS PULIDOS ,TEMPLADO - "FLMOSB4CR"</t>
  </si>
  <si>
    <t>MLECCR45SC02T2</t>
  </si>
  <si>
    <t>CRISTAL TEMPLADO CLARO DE 200 X 450 mm ESPESOR 6 mm CANTOS PULIDOS - "FLCTMR40CR"</t>
  </si>
  <si>
    <t>MLECCR38SB0013</t>
  </si>
  <si>
    <t>CRISTAL ULTRACLARO DE 650 X 375 mm ESPESOR 9 mm CON SERIGRAFIA BLANCA A UNA CARA, CANTOS PULIDOS, TEMPLADO, CON BARRENOS CONFORME A PLANO - "COKICRESB-CR"</t>
  </si>
  <si>
    <t>MLECCR20RT022V</t>
  </si>
  <si>
    <t>CRISTAL TRANSPARENTE DE 604 X 235 mm ESPESOR 6 mm TEMPLADO - "DRMP1PCMVPS"</t>
  </si>
  <si>
    <t>MLECCR06RM07W9</t>
  </si>
  <si>
    <t>CRISTAL DE 1175 X 403 mm ESPESOR 6 mm TEMPLADO, CANTOS PULIDOS - "COSTV4ABS-CR2"</t>
  </si>
  <si>
    <t>MLECCR00SI072Z</t>
  </si>
  <si>
    <t>CRISTAL DE 1175 X 989 mm ESPESOR 6 mm TEMPLADO, CANTOS PULIDOS - "COSTV4ABS-CR1"</t>
  </si>
  <si>
    <t>MLECCR00SH072Z</t>
  </si>
  <si>
    <t>CRISTAL  DE 100 X 80 mm ESPESOR 9 mm CANTOS PULIDOS - "COKIJIPDPVC-CR2"</t>
  </si>
  <si>
    <t>MLECCR00SF0213</t>
  </si>
  <si>
    <t>CRISTAL  DE 450 X 350 mm ESPESOR 9 mm TEMPLADO, CANTOS PULIDOS, CON BARRENOS CONFORME A PLANO - "BSDGPD13ME01-CR"</t>
  </si>
  <si>
    <t>MLECCR00SD023A</t>
  </si>
  <si>
    <t>CRISTAL  DE 1007 X 265 mm ESPESOR 6 mm TEMPLADO, CANTOS PULIDOS - "BSGSVI12CR-CRR"</t>
  </si>
  <si>
    <t>CRISTAL  DE 1007 X 340 mm ESPESOR 6 mm TEMPLADO, CANTOS PULIDOS - "BSGSVI12CR-CRL"</t>
  </si>
  <si>
    <t>CRISTAL  DE 2420 X 507 mm ESPESOR 6 mm CLARO TEMPLADO CON CANTOS PULIDOS, CON 2 SAQUES EN LOS EXTREMOS INFERIORES SEGUN PLANO - "ACUMCS300-CR2"</t>
  </si>
  <si>
    <t>MLECCR00RO077S</t>
  </si>
  <si>
    <t>CRISTAL  DE 2100 X 507 mm ESPESOR 6 mm CLARO TEMPLADO CON CANTOS PULIDOS, CON 2 SAQUES EN LOS EXTREMOS INFERIORES SEGUN PLANO - "ACUMF195-CR2"</t>
  </si>
  <si>
    <t>MLECCR00RÑ077S</t>
  </si>
  <si>
    <t>TAPA TROQUELADA  Ø 3/4"  EN LAMINA</t>
  </si>
  <si>
    <t>MLEATT00930097</t>
  </si>
  <si>
    <t>RIEL EMBUTIDO ALD-30 MOBILE DUCASSE LONGITUD 3.00 m  EN ALUMINIO - "RIALD30"</t>
  </si>
  <si>
    <t>MLEASI00060011</t>
  </si>
  <si>
    <t>MLEASE88B10035</t>
  </si>
  <si>
    <t>SEPARADOR PARA ANAQUEL 800 X 225 mm  EN TUBULAR Ø 1" CALIBRE 20 SIN ACABADO --MLEASE88B10035</t>
  </si>
  <si>
    <t>SEPARADOR  Ø1" CON ALTURA DE 35mm, CON PERFORACION CENTRAL Ø1/4" CUERDA ESTANDAR, PROFUNDIDAD 21mm EN ALUMINIO   - "FLSOPALCU35"</t>
  </si>
  <si>
    <t>MLEASE00130000</t>
  </si>
  <si>
    <t>RESPALDO  MODELO LUNA BAJO  EN POLIPROPILENO (JUEGO)</t>
  </si>
  <si>
    <t>MLEARE00P80004</t>
  </si>
  <si>
    <t>RESPALDO  MODELO SKY  EN POLIPROPILENO NEGRO (JUEGO) - "REISKYNP"</t>
  </si>
  <si>
    <t>MLEARE00130058</t>
  </si>
  <si>
    <t>RESPALDO  MODELO COMETA  EN POLIPROPILENO, SIN MALLA Y SIN CABECERA - "RECSMC"</t>
  </si>
  <si>
    <t>MLEARE000200D5</t>
  </si>
  <si>
    <t>PIVOTE PARA VITRINA RECTANGULAR  (YBJ - F50 BN) (EN JUEGO) - ""PIVRF50"""</t>
  </si>
  <si>
    <t>MLEAPV63005524</t>
  </si>
  <si>
    <t>JUEGO DE CUBIERTAS PARA MOSTRADOR DE 1753 X 518 X 957 mm  SENCILLA, EN SUPERFICIE SOLIDA COLOR COBALTO (NOVANITE NV-207) - "ASUMOCSS"</t>
  </si>
  <si>
    <t>MLEAJG1703005J</t>
  </si>
  <si>
    <t>JALADERA  222 X 25 X 20 mm  METALICA RECTANGULAR, ACERO COLOR NEGRO MATE, BARRENOS A CENTRO DE 193 mm - "JAREC222193N"</t>
  </si>
  <si>
    <t>MLEAJA0027005F</t>
  </si>
  <si>
    <t>CONTENEDOR DE RECICLAJE PARA ESCRITORIO, COLOR AZUL, CAPACIDAD 7 GAL., ALTO 15-1/4", LARGO 14-1/2", ANCHO 10-1/4"; TAPA ABIERTO, CODIGO: TOUGH GUY 4UAU5    - "CRTG4UAU5"</t>
  </si>
  <si>
    <t>MLEAHE05000000</t>
  </si>
  <si>
    <t>ETIQUETA NUMERO "6"  PARA BIOMBO DE RECEPCION DIMENSIONES SEGUN PLANO EN VINIL AUTOADHERIBLE - "DRMREB-V6"</t>
  </si>
  <si>
    <t>MLEAET1728P05A</t>
  </si>
  <si>
    <t>ETIQUETA NUMERO "5"  PARA BIOMBO DE RECEPCION DIMENSIONES SEGUN PLANO EN VINIL AUTOADHERIBLE - "DRMREB-V5"</t>
  </si>
  <si>
    <t>MLEAET1628P05A</t>
  </si>
  <si>
    <t>ETIQUETA NUMERO "4"  PARA BIOMBO DE RECEPCION DIMENSIONES SEGUN PLANO EN VINIL AUTOADHERIBLE - "DRMREB-V4"</t>
  </si>
  <si>
    <t>MLEAET1528P05A</t>
  </si>
  <si>
    <t>ETIQUETA NUMERO "3"  PARA BIOMBO DE RECEPCION DIMENSIONES SEGUN PLANO EN VINIL AUTOADHERIBLE - "DRMREB-V3"</t>
  </si>
  <si>
    <t>MLEAET1428P05A</t>
  </si>
  <si>
    <t>ETIQUETA NUMERO "2"  PARA BIOMBO DE RECEPCION DIMENSIONES SEGUN PLANO EN VINIL AUTOADHERIBLE - "DRMREB-V2"</t>
  </si>
  <si>
    <t>MLEAET1328P05A</t>
  </si>
  <si>
    <t>ETIQUETA NUMERO "1"  PARA BIOMBO DE RECEPCION DIMENSIONES SEGUN PLANO EN VINIL AUTOADHERIBLE - "DRMREB-V1"</t>
  </si>
  <si>
    <t>MLEAET1228P05A</t>
  </si>
  <si>
    <t>CUBIERTA ASIENTO GRANDE MODELO DIRECTOR GALAXY CLAVE 405  EN POLIPROPILENO -- CUGADGP</t>
  </si>
  <si>
    <t>MLEACU01020002</t>
  </si>
  <si>
    <t>CUBIERTA  MODELO FAST NEGRA CLAVE 0407.N  (EN JUEGO)</t>
  </si>
  <si>
    <t>MLEACU00O40024</t>
  </si>
  <si>
    <t>COSTADO OVALADO   EN LP COLOR NEGRO - "COLPN"</t>
  </si>
  <si>
    <t>MLEACO010000B5</t>
  </si>
  <si>
    <t>MLEAC188A90034</t>
  </si>
  <si>
    <t>CINTURON PARA ANAQUEL 710 X 390 mm  EN REDONDO PULIDO Ø 3/8" SIN ACABADO -- MLEAC188A90034</t>
  </si>
  <si>
    <t>PATA    EN ALUMINIO - KRBAAL</t>
  </si>
  <si>
    <t>MKYAPA00000011</t>
  </si>
  <si>
    <t>SILLON EN CAJA MODELO KOMPITE GERENCIAL CON ESTRUCTURA TUBULAR TIPO TRINEO CON BRAZOS  - ""KOTRBDEM"""</t>
  </si>
  <si>
    <t>MKPXSN12110700</t>
  </si>
  <si>
    <t>SILLON EN CAJA MODELO KOMPITE EJECUTIVA RECLINABLE CON BRAZOS EN MADERA TAPIZADO EN PIEL - ""UNIKAPEM"""</t>
  </si>
  <si>
    <t>MKPXSN12101902</t>
  </si>
  <si>
    <t>SILLON EN CAJA MODELO KOMPITE DIRECTOR CON RESPALDO ALTO RECLINABLE CON BRAZOS  - ""KODARBDEM"""</t>
  </si>
  <si>
    <t>MKPXSN12091200</t>
  </si>
  <si>
    <t>SILLA EN CAJA MODELO KOMPITE GERENCIAL CON RESPALDO MEDIO CON BRAZOS TAPIZADO EN TELA - ""KOGBEM"""</t>
  </si>
  <si>
    <t>MKPXSA12111703</t>
  </si>
  <si>
    <t>SILLA EN CAJA MODELO KOMPITE GERENCIAL CON RESPALDO MEDIO TAPIZADO EN TELA - ""KOGEM"""</t>
  </si>
  <si>
    <t>MKPXSA12111603</t>
  </si>
  <si>
    <t>SILLA EN CAJA MODELO KOMPITE ANALISTA CON RESPALDO BAJO  - ""KOAEM"""</t>
  </si>
  <si>
    <t>MKPXSA12081300</t>
  </si>
  <si>
    <t>SILLON EN CAJA MODELO KROM VISITAS CON ESTRUCTURA TUBULAR TIPO TRINEO CON BRAZOS TAPIZADO EN PIEL - ""KOTRBDPEM"""</t>
  </si>
  <si>
    <t>MKMXSN12140702</t>
  </si>
  <si>
    <t>SILLON EN CAJA MODELO KROM EJECUTIVA VISITAS CON ASIENTO Y RESPALDO BAJO (2 GAJOS) EN PIEL COLOR BEIGE CON BRAZOS, BASE DE TRINEO (CA - 1601C-1 PU H97)  - "KODGFBPBEM"</t>
  </si>
  <si>
    <t>MKMXSN12139900</t>
  </si>
  <si>
    <t>SILLON EN CAJA MODELO KROM EJECUTIVA VISITAS CON ASIENTO Y RESPALDO BAJO (2 GAJOS) EN PIEL COLOR CAFE CON BRAZOS, BASE DE TRINEO (CA - 1601C-1 PU H71)  - "KODGFBPCEM"</t>
  </si>
  <si>
    <t>MKMXSN12139800</t>
  </si>
  <si>
    <t>SILLON EN CAJA MODELO KROM EJECUTIVA VISITAS CON ASIENTO Y RESPALDO BAJO EN PIEL COLOR BEIGE CON BRAZOS, BASE DE TRINEO TIPO "S" (CA - 1633B - PU H97)  - "KODTRSBPBEM"</t>
  </si>
  <si>
    <t>MKMXSN12139300</t>
  </si>
  <si>
    <t>SILLON EN CAJA MODELO KROM EJECUTIVA VISITAS CON ASIENTO Y RESPALDO BAJO EN PIEL COLOR CAFE CON BRAZOS, BASE DE TRINEO TIPO "S" (CA - 1633B - PU H71)  - "KODTRSBPCEM"</t>
  </si>
  <si>
    <t>MKMXSN12139200</t>
  </si>
  <si>
    <t>SILLON EN CAJA MODELO KROM EJECUTIVA VISITAS CON ASIENTO Y RESPALDO BAJO EN TELA NEGRA TIPO MESH CON BRAZOS, BASE DE TRINEO TIPO "S" (CA - 1633B)  - "KODTRSBEM"</t>
  </si>
  <si>
    <t>MKMXSN12139100</t>
  </si>
  <si>
    <t>SILLON EN CAJA MODELO KROM EJECUTIVA VISITAS CON ASIENTO Y RESPALDO BAJO EN TELA NEGRA TIPO MESH CON BRAZOS, BASE DE TRINEO (CA - 7011)  - "KODTRBEM"</t>
  </si>
  <si>
    <t>MKMXSN12139000</t>
  </si>
  <si>
    <t>SILLON EN CAJA MODELO KROM EJECUTIVA CON ASIENTO Y RESPALDO BAJO (2 GAJOS) EN PIEL COLOR BEIGE CON BRAZOS, RODAJAS Y MECANISMO RECLINABLE TIPO ROTULA (CA - 1601B-1 PU H97)  - "KODBGKBPBEM"</t>
  </si>
  <si>
    <t>MKMXSN12129700</t>
  </si>
  <si>
    <t>SILLON EN CAJA MODELO KROM EJECUTIVA CON ASIENTO Y RESPALDO BAJO (2 GAJOS) EN PIEL COLOR CAFE CON BRAZOS, RODAJAS Y MECANISMO RECLINABLE TIPO ROTULA (CA - 1601B-1 PU H71)  - "KODBGKBPCEM"</t>
  </si>
  <si>
    <t>MKMXSN12129600</t>
  </si>
  <si>
    <t>SILLON EN CAJA MODELO KROM EJECUTIVA CON ASIENTO Y RESPALDO ALTO (3 GAJOS) EN PIEL COLOR BEIGE CON BRAZOS, RODAJAS Y MECANISMO RECLINABLE TIPO ROTULA (CA - 1601A-1 PU H97)  - "KODAGKBPBEM"</t>
  </si>
  <si>
    <t>MKMXSN12129500</t>
  </si>
  <si>
    <t>SILLON EN CAJA MODELO KROM EJECUTIVA CON ASIENTO Y RESPALDO ALTO (3 GAJOS) EN PIEL COLOR CAFE CON BRAZOS, RODAJAS Y MECANISMO RECLINABLE TIPO ROTULA (CA - 1601A-1 PU H71)  - "KODAGKBPCEM"</t>
  </si>
  <si>
    <t>MKMXSN12129400</t>
  </si>
  <si>
    <t>SILLON EN CAJA MODELO KROM EJECUTIVA CON ASIENTO Y RESPALDO BAJO EN TELA NEGRA TIPO MESH CON BRAZOS, RODAJAS Y MECANISMO RECLINABLE TIPO ROTULA (CA - 6013)  - "KODBKBEM"</t>
  </si>
  <si>
    <t>MKMXSN12128900</t>
  </si>
  <si>
    <t>SILLON EN CAJA MODELO KROM EJECUTIVA CON ASIENTO Y RESPALDO ALTO EN TELA NEGRA TIPO MESH CON BRAZOS, RODAJAS Y MECANISMO RECLINABLE TIPO ROTULA (CA - 5012)  - "KODAKBEM"</t>
  </si>
  <si>
    <t>MKMXSN12128800</t>
  </si>
  <si>
    <t>SILLA EN CAJA MODELO KROM EJECUTIVA VISITAS CON ESTRUCTURA TUBULAR TIPO TRINEO CON BRAZOS TAPIZADO EN PIEL - ""KOTREM"""</t>
  </si>
  <si>
    <t>MKMXSA12130702</t>
  </si>
  <si>
    <t>SILLA EN CAJA MODELO KROM EJECUTIVA CON RESPALDO BAJO  - ""KODRBEM"""</t>
  </si>
  <si>
    <t>MKMXSA12121300</t>
  </si>
  <si>
    <t>SOLERA PARA RESPALDO  MODELO KIEL ANALISTA   - "SORKIA"</t>
  </si>
  <si>
    <t>MKIXSR00010000</t>
  </si>
  <si>
    <t>SILLA EN CAJA  ASIENTO TAPIZADO EN PU NEGRO, CON REPOZACABEZA EN PU NEGRO, RESPALDO DE POLIPROPILENO NEGRO Y ARMAS AJUSTABLES BASE Ø 24" EN NYLON, MECANISMO SYNCHRO (MODELO 912A-03)</t>
  </si>
  <si>
    <t>MKIXSA1200A600</t>
  </si>
  <si>
    <t>SILLA EN CAJA  CON RESPALDO ALTO TAPIZADO EN TELA, CON MECANISMO RECLINABLE CON SLIDER CON BRAZOS EN ALUMINIO DE ALTURA AJUSTABLE  - "KIDATSBAJEM - "</t>
  </si>
  <si>
    <t>MKIXSA12008000</t>
  </si>
  <si>
    <t>SILLA EN CAJA  CON RESPALDO ALTO TAPIZADO EN TELA MESH, CON MECANISMO RECLINABLE CON SLIDER CON BRAZOS EN ALUMINIO DE ALTURA AJUSTABLE  - "KIDAMSBAJEM - "</t>
  </si>
  <si>
    <t>MKIXSA12007900</t>
  </si>
  <si>
    <t>SILLA EN CAJA  ASIENTO Y RESPALDO TAPIZADO EN TELA NEGRA,  CON MARCO METALICO EN CROMO (MODELO 862D-01)  - "KITRBTEM"</t>
  </si>
  <si>
    <t>MKIXSA12007300</t>
  </si>
  <si>
    <t>SILLA EN CAJA  ASIENTO TAPIZADO EN TELA NEGRA, RESPALDO BAJO EN POLIPROPILENO NEGRO TAPIZADA EN TELA NEGRA, CON CONEXIÓN DE ESPALDA DE COLOR PLATA Y ARMAS AJUSTABLES BASE Ø 24" EN NYLON, MECANISMO DE RODILLA-INCLINACION (MODELO 915-01)  - "KIGRBJEM"</t>
  </si>
  <si>
    <t>MKIXSA12007200</t>
  </si>
  <si>
    <t>SILLA EN CAJA  ASIENTO SIN TAPIZ, RESPALDO EN POLIPROPILENO NEGRO CON MARCO METALICO EN CROMO (MODELO 862D-03)  - "KITRPBEM"</t>
  </si>
  <si>
    <t>MKIXSA12007100</t>
  </si>
  <si>
    <t>SILLA EN CAJA  ASIENTO SIN TAPIZ, RESPALDO EN TELA TIPO MALLA NEGRA CON MARCO METALICO EN CROMO (MODELO 862D-02)  - "KITRMBEM"</t>
  </si>
  <si>
    <t>MKIXSA12007000</t>
  </si>
  <si>
    <t>SILLA EN CAJA  ASIENTO SIN TAPIZ, CON REPOZACABEZA EN PU NEGRO, RESPALDO DE POLIPROPILENO NEGRO Y ARMAS AJUSTABLES BASE Ø 24" EN NYLON, MECANISMO SYNCHRO (MODELO 912A-03)  - "KIDAPKBJEM"</t>
  </si>
  <si>
    <t>MKIXSA12006700</t>
  </si>
  <si>
    <t>SILLA EN CAJA  ASIENTO SIN TAPIZ, CON REPOZACABEZA EN PU NEGRO, RESPALDO ALTO CON TELA TIPO MALLA NEGRA CON CONEXIÓN DE ESPALDA DE COLOR PLATA Y ARMAS AJUSTABLES BASE Ø 24" EN NYLON, MECANISMO SYNCHRO (MODELO 912A-02)   - "KIDAMKBJEM"</t>
  </si>
  <si>
    <t>MKIXSA12006600</t>
  </si>
  <si>
    <t>SILLA EN CAJA  ASIENTO Y RESPALDO EN POLIPROPILENO NEGRO CON MARCO METALICO EN CROMO (MODELO 883-1)  - "KIESCOEM"</t>
  </si>
  <si>
    <t>MKIXSA12006400</t>
  </si>
  <si>
    <t>SILLA EN CAJA  ASIENTO Y RESPALDO EN POLIPROPILENO ROJO CON MARCO METALICO EN CROMO (MODELO 883-1)  - "KIESCOEM"</t>
  </si>
  <si>
    <t>MKIXSA12006300</t>
  </si>
  <si>
    <t>SILLA EN CAJA  ASIENTO TAPIZADO EN TELA NEGRA, RESPALDO EN POLIPROPILENO NEGRO CON MARCO METALICO EN CROMO (MODELO 862D-03)  - "KITRPBTEM"</t>
  </si>
  <si>
    <t>MKIXSA12006200</t>
  </si>
  <si>
    <t>SILLA EN CAJA  ASIENTO TAPIZADO EN TELA NEGRA, RESPALDO EN TELA TIPO MALLA NEGRA CON MARCO METALICO EN CROMO (MODELO 862D-02)  - "KITRMBTEM"</t>
  </si>
  <si>
    <t>MKIXSA12006100</t>
  </si>
  <si>
    <t>SILLA EN CAJA  ASIENTO TAPIZADO EN TELA NEGRA, RESPALDO BAJO EN POLIPROPILENO NEGRO CON CONEXIÓN DE ESPALDA DE COLOR PLATA Y ARMAS AJUSTABLES BASE Ø 24" EN NYLON, MECANISMO DE RODILLA-INCLINACION (MODELO 915-03)  - "KIGPRBJEM - KITRMKBEM"</t>
  </si>
  <si>
    <t>MKIXSA12006000</t>
  </si>
  <si>
    <t>SILLA EN CAJA  ASIENTO TAPIZADO EN TELA NEGRA, RESPALDO BAJO CON TELA TIPO MALLA NEGRA CON CONEXIÓN DE ESPALDA DE COLOR PLATA Y ARMAS AJUSTABLES BASE Ø 24" EN NYLON, MECANISMO DE RODILLA-INCLINACION (MODELO 915-02)  - "KIGMRBJTEM"</t>
  </si>
  <si>
    <t>MKIXSA12005900</t>
  </si>
  <si>
    <t>SILLA EN CAJA  ASIENTO TAPIZADO EN TELA NEGRA, CON REPOZACABEZA EN PU NEGRA, RESPALDO ALTO Y ARMAS AJUSTABLES BASE Ø24" EN NYLON, MECANISMO SYNCHRO (MODELO 912A-01) -- KIDAKBJ</t>
  </si>
  <si>
    <t>MKIXSA12005800</t>
  </si>
  <si>
    <t>SILLA EN CAJA  ASIENTO TAPIZADO EN TELA NEGRA, CON REPOZACABEZA EN PU NEGRO, RESPALDO DE POLIPROPILENO NEGRO Y ARMAS AJUSTABLES BASE Ø 24" EN NYLON, MECANISMO SYNCHRO (MODELO 912A-03)  - "KIDAPKBJTEM"</t>
  </si>
  <si>
    <t>MKIXSA12005600</t>
  </si>
  <si>
    <t>SILLA EN CAJA  ASIENTO TAPIZADO EN TELA NEGRA, CON REPOZACABEZA EN PU NEGRO, RESPALDO ALTO CON TELA TIPO MALLA NEGRA CON CONEXIÓN DE ESPALDA DE COLOR PLATA Y ARMAS AJUSTABLES BASE Ø 24" EN NYLON, MECANISMO SYNCHRO (MODELO 912A-02)  - "KIDAMKBJTEM"</t>
  </si>
  <si>
    <t>MKIXSA12005500</t>
  </si>
  <si>
    <t>ESTRUCTURA TUBULAR CON BRAZOS MODELO KIEL VISITAS  TUBULAR REDONDO 1" CALIBRE 14, BRAZOS EN TUBULAR REDONDO DE 7/8" CALIBRE 14 Y RESPALDO EN CALIBRE 16 PINTADA EN COLOR CROMO - "ESMTR141B78R78"</t>
  </si>
  <si>
    <t>MKIXET01040076</t>
  </si>
  <si>
    <t>ESTRUCTURA TUBULAR CON BRAZOS MODELO KIEL VISITAS  TUBULAR REDONDO 1" CALIBRE 14, BRAZOS EN TUBULAR REDONDO DE 7/8" CALIBRE 14 Y RESPALDO EN CALIBRE 16 (SIN PINTAR) - "ESMTR141B78R78"</t>
  </si>
  <si>
    <t>MKIXET01040075</t>
  </si>
  <si>
    <t>ESTRUCTURA PARA SILLA CON BRAZOS MODELO KIEL VISITAS DE 55 cm LARGO, 48 cm DE ANCHO Y 45 cm ALTURA TUBULAR REDONDO 1" CALIBRE14 - "ESMTR141KI"</t>
  </si>
  <si>
    <t>MKIXES0101F673</t>
  </si>
  <si>
    <t>ESPUMA MOLDEADA PARA ASIENTO MODELO VISITAS DE 56 X 52 cm ESPESOR 5 cm CPN UNA DENSIDA DE 35 Kg/m³ EN POLIURETANO</t>
  </si>
  <si>
    <t>MKIREM01121503</t>
  </si>
  <si>
    <t>DESCANSA BRAZO IZQUIERDO MODELO KIEL DIRECTOR  EN POLIURETANO - "DBKIDPI"</t>
  </si>
  <si>
    <t>MKIADB02010042</t>
  </si>
  <si>
    <t>DESCANSA BRAZO DERECHO MODELO KIEL DIRECTOR  EN POLIURETANO -- DBKIDPD</t>
  </si>
  <si>
    <t>MKIADB01010042</t>
  </si>
  <si>
    <t>PLACA PORTABRAZO SOPORTE IZQUIERDO MODELO KAISER -- SOBRIZKA</t>
  </si>
  <si>
    <t>MKAAPB01010000</t>
  </si>
  <si>
    <t>PARRILLA 2 PLAZAS BANCA ROMY -- PABRO2</t>
  </si>
  <si>
    <t>MJOXPA02010000</t>
  </si>
  <si>
    <t>PARRILLA 3 PLAZAS BANCA ROMY   - "PABRO3"</t>
  </si>
  <si>
    <t>MJOXPA01010000</t>
  </si>
  <si>
    <t>MECANISMO REFORZADO MODELO JOHANSON SECRETARIAL PREPARADO PARA RECIBIR CASCO ATLANTA  - "MEFSSBRA"</t>
  </si>
  <si>
    <t>MJOXME0703F800</t>
  </si>
  <si>
    <t>ESTRUCTURA TUBULAR CON TRAVESAÑO PARA FIJAR A PISO   TUBULAR OVALADO DE 5/8" X 1 1/8" CALIBRE 16 - "ESMTO1658118TFP"</t>
  </si>
  <si>
    <t>MJOXET06000007</t>
  </si>
  <si>
    <t>ESTRUCTURA TUBULAR CON BRAZOS MODELO JOHANSON SECRETARIAL TUBULAR OVALADO DE 5/8" X 1 1/8" CALIBRE 16 PREPARADO PARA CASCO ATLANTA -- ESMTO1658118BA</t>
  </si>
  <si>
    <t>MJOXET01030074</t>
  </si>
  <si>
    <t>ESTRUCTURA TUBULAR  MODELO JOHANSON SECRETARIAL  TUBULAR OVALADO DE 5/8" X 1 1/8" CALIBRE 16 PREPARADO PARA CASCO ATLANTA - "ESMTO1658118A"</t>
  </si>
  <si>
    <t>MJOXET00030074</t>
  </si>
  <si>
    <t>SOLERA PARA ESTRUCTURA JOHANSON    - "SOESJ"</t>
  </si>
  <si>
    <t>MJOSSO02000000</t>
  </si>
  <si>
    <t>TAQUETE EXPANSIVO Ø 1/4"   -- TAEX14 --</t>
  </si>
  <si>
    <t>MIMCTQEX140000</t>
  </si>
  <si>
    <t>ROLLO POLIETINEO NATURAL ANCHO 1.00 m   -- RPN95 --</t>
  </si>
  <si>
    <t>LIJA DE DISCO DE 0.178 X 0.022 m  CODIGO G-88 120 -- LIDISG88120 --</t>
  </si>
  <si>
    <t>MIMCLD00010005</t>
  </si>
  <si>
    <t>LIJA DE BANDA  GRADO 240 152 X 7772 TDCX-240   -- LB240 --</t>
  </si>
  <si>
    <t>MIIPLB00120000</t>
  </si>
  <si>
    <t>DISCO DE LIJA PIRAMIDAL CON VELCRO GRADO 400 CLAVE 2789 - DIPVG400</t>
  </si>
  <si>
    <t>MIIPDIPR220008</t>
  </si>
  <si>
    <t>DISCO LAMINADO DE 4 1/2" X 7/8" GRADO 40 CLAVE 712 ZA-40B  CODIGO 167922 -- DID2440 --</t>
  </si>
  <si>
    <t>MIIPDILA110604</t>
  </si>
  <si>
    <t>DISCO LAMINADO DE 4 1/2" X 7/8" GRADO 60 MODELO 717 ZA-60B CODIGO 167953 -- DID24 --</t>
  </si>
  <si>
    <t>MIIPDILA040705</t>
  </si>
  <si>
    <t>SILLA EN CAJA MODELO HALT OPERATIVA CON ASIENTO POR SEPARADO TAPIZADO EN TELA - "HAATRBEEM"</t>
  </si>
  <si>
    <t>MHAXSA1248D703</t>
  </si>
  <si>
    <t>SILLA EN CAJA MODELO HALT OPERATIVA CON BRAZOS Y ASIENTO TAPIZADO EN TELA - ""HAOBTEM"""</t>
  </si>
  <si>
    <t>MHAXSA12482803</t>
  </si>
  <si>
    <t>SILLA EN CAJA MODELO HALT OPERATIVA CON ASIENTO (CODIGO DE MODELO CS 2301 EF - EURO  CHAIRS MANUFACTURER) TAPIZADO EN TELA - "HAOTEM"</t>
  </si>
  <si>
    <t>MHAXSA12482703</t>
  </si>
  <si>
    <t>SILLA EN CAJA MODELO HALT APILABLE CON ASIENTO (CODIGO DE MODELO CS 2300 EF - EURO  CHAIRS MANUFACTURER) TAPIZADO EN TELA - "HAATEM"</t>
  </si>
  <si>
    <t>MHAXSA12472703</t>
  </si>
  <si>
    <t>SILLA EN CAJA MODELO HALT CON ESTRUCTURA TUBULAR REDONDO ESMALTADO RODAJAS Y ASIENTO  TAPIZADO EN TELA - ""HAATREM"""</t>
  </si>
  <si>
    <t>MHAXSA12060503</t>
  </si>
  <si>
    <t>SILLA EN CAJA MODELO HALT CON ESTRUCTURA TUBULAR REDONDO ESMALTADO CON BRAZOS, RODAJAS Y ASIENTO  TAPIZADO EN TELA - ""HAATRBEM"""</t>
  </si>
  <si>
    <t>MHAXSA12060403</t>
  </si>
  <si>
    <t>SILLA EN CAJA MODELO EJECUTIVA VION ASIENTO Y RESPALDO TAPIZADO EN TELA PARADE, MECANISMO SYNCRO-TILTER, BRAZOS AJUSTABLE Y BASE DE ALUMINO CON RODAJAS -6331-OMO-  - "VION-RBBARTAT"</t>
  </si>
  <si>
    <t>MGLXSA1282S700</t>
  </si>
  <si>
    <t>SILLA EN CAJA MODELO VISITAS VION ASIENTO Y RESPALDO TAPIZADO EN TELA CANVAS, ESTRUCTURA SILVER DE 4 PUNTOS, BRAZOS FIJOS -6335MO-  - "VION-BB4RTAT"</t>
  </si>
  <si>
    <t>MGLXSA1281S900</t>
  </si>
  <si>
    <t>SILLA EN CAJA MODELO OPERATIVO DUNCAN ASIENTO TAPIZADO EN TELA NEGRA (MS20), RESPALDO MESH NEGRO, MECANISMO RECLINABLE, AJUSTE DE ALTURA, BASE RODANTE, CON BRAZOS FIJOS MOLDEADOS  - "OTG10901B - DUNCANEM"</t>
  </si>
  <si>
    <t>MGLXSA1241L500</t>
  </si>
  <si>
    <t>SILLA EN CAJA MODELO ERGONOMICO ALERO ASIENTO, RESPLADO Y CABECERA TAPIZADO EN PIEL CHAMOIS (459/559), MECANISMO MULTI TILTER, AJUSTE DE ALTURA, BASE RODANTE DE ALUMINIO, CON BRAZOS AJUSTABLES "1966LM-3-B5"  - "ALERO-RCBAPEM"</t>
  </si>
  <si>
    <t>MGLXSA1230R300</t>
  </si>
  <si>
    <t>FUENTE DE ALIMENTACION DE 914 mm DE LARGO No DE REFERENCIA 140.235 - "FUESTEALTHLOCK"</t>
  </si>
  <si>
    <t>MECECA000000F0</t>
  </si>
  <si>
    <t>REPISA  DE 1734 X 400 mm ESPESOR 20 mm CON CHAFLAN INVERTIDO DE 13 X 60 mm EN 3 LADOS Y 1 CON CON CAFLAN INTERRUMPIDO A UNA DISTANCIA DE 1335 mm CON ARISTAS REDONDEADAS EN MARMOL BLANCO ARABE ESCATO ITALIANO - "E4REP55MAR-CU"</t>
  </si>
  <si>
    <t>ME4MRP00112442</t>
  </si>
  <si>
    <t>REPISA  DE 1334 X 400 mm ESPESOR 20 mm CON CHAFLAN INVERTIDO DE 13 X 60 mm EN 4 LADOS CON ARISTAS REDONDEADAS EN MARMOL BLANCO ARABE ESCATO ITALIANO - "E4REP55MARL-CU"</t>
  </si>
  <si>
    <t>ME4MRP00102440</t>
  </si>
  <si>
    <t>REPISA  DE 1500 X 400 mm ESPESOR 20 mm CON CHAFLAN INVERTIDO DE 13 X 60 mm EN 4 LADOS CON ARISTAS REDONDEADAS EN MARMOL BLANCO ARABE ESCATO ITALIANO - "E4REP5MAR-CU"</t>
  </si>
  <si>
    <t>ME4MRP00082440</t>
  </si>
  <si>
    <t>REPISA  DE 2250 X 400 mm ESPESOR 20 mm CON CHAFLAN INVERTIDO DE 13 X 60 mm EN 3 LADOS CON ARISTAS REDONDEADAS EN MARMOL BLANCO ARABE ESCATO ITALIANO - "E4REP229MAR"</t>
  </si>
  <si>
    <t>ME4MRP00042432</t>
  </si>
  <si>
    <t>MECANISMO  MODELO DRESDEN DIRECTIVO RECLINABLE CON SOLERA DE RESPALDO - ""MERDRD"""</t>
  </si>
  <si>
    <t>MDRXME00041801</t>
  </si>
  <si>
    <t>PLACA PORTABRAZO MODELO DRESDEN  -- PLPDR</t>
  </si>
  <si>
    <t>MDRAPB00030000</t>
  </si>
  <si>
    <t>PLACA UNION  MODELO VON HAUCKE   - ""DENPLAU"""</t>
  </si>
  <si>
    <t>MDEXPU00190000</t>
  </si>
  <si>
    <t>PLACA SOPORTE PIEZA BASE TRIANGULAR DE 84 X 96 mm  EN  ACERO - ""DESTTBT"""</t>
  </si>
  <si>
    <t>MDEXPS27330011</t>
  </si>
  <si>
    <t>PLACA SOPORTE PIEZA PARA RIEL TRIANGULAR DE 90 X 130 mm  EN  ACERO - ""DENSPAR"""</t>
  </si>
  <si>
    <t>MDEXPS26320011</t>
  </si>
  <si>
    <t>PLACA SOPORTE PIEZA SUPERIOR DE 65 X 448 mm  EN  ACERO - ""DENSGPS"""</t>
  </si>
  <si>
    <t>MDEXPS25310011</t>
  </si>
  <si>
    <t>PLACA SOPORTE PIEZA SUPERIOR   EN  ACERO - ""DSOCS"""</t>
  </si>
  <si>
    <t>MDEXPS25000011</t>
  </si>
  <si>
    <t>PLACA SOPORTE PIEZA ESCUADRA DE 83 X 350 mm  EN  ACERO - ""DENSCES"""</t>
  </si>
  <si>
    <t>MDEXPS24280011</t>
  </si>
  <si>
    <t>PLACA SOPORTE  MODELO VON HAUCKE   - ""DENPLAS"""</t>
  </si>
  <si>
    <t>MDEXPS00190000</t>
  </si>
  <si>
    <t>SILLA EN CAJA MODELO KIND MULTIFUNCIONAL ASIENTO EN POLIPROPILENO NEGRO, RESPALDO EN MALLA NEGRA, ESTRUCTURA METALICA RODANTE DE 4 PUNTOS EN COLOR CROMO CON BRAZOS  - "KINDM-19EM"</t>
  </si>
  <si>
    <t>MCMXSA12ZUZG00</t>
  </si>
  <si>
    <t xml:space="preserve">ASIENTO NATURAL MI </t>
  </si>
  <si>
    <t>REPISA  DE 1225 X 450 mm ESPESOR 20 mm CON CHAFLAN INVERTIDO DE 13 X 60 mm EN 2 LADOS CON ARISTAS REDONDEADAS EN MARMOL BLANCO ARABE ESCATO ITALIANO - "CUMRECI8"</t>
  </si>
  <si>
    <t>MCIMRP00072433</t>
  </si>
  <si>
    <t>REPISA  DE 2425 X 450 mm ESPESOR 20 mm CON CHAFLAN INVERTIDO DE 13 X 60 mm EN 2 LADOS CON ARISTAS REDONDEADAS EN MARMOL BLANCO ARABE ESCATO ITALIANO - "CUMRECI16P"</t>
  </si>
  <si>
    <t>MCIMRP00062433</t>
  </si>
  <si>
    <t>REPISA  DE 2650 X 450 mm ESPESOR 20 mm CON CHAFLAN INVERTIDO DE 13 X 60 mm EN 2 LADOS CON ARISTAS REDONDEADAS EN MARMOL BLANCO ARABE ESCATO ITALIANO - "CUMRECI"</t>
  </si>
  <si>
    <t>MCIMRP00052433</t>
  </si>
  <si>
    <t>CUBIERTA CIRCULAR DE Ø 600 mm ESPESOR 19 mm CON CHAFLAN INVERTIDO DE ALTURA 12 mm CON PROFUNDIDAD DE 30 mm PERIMETRAL  EN MARMOL BLANCO ARABE ESCATO ITALIANO -- CR2M</t>
  </si>
  <si>
    <t>MCIMCU09010628</t>
  </si>
  <si>
    <t>CUBIERTA RECTANGULAR DE 1500 X 450 mm ESPESOR 20 mm CON CHAFLAN INVERTIDO DE ALTURA 10 mm CON PROFUNDIDAD DE 60 mm PERIMETRAL EN MARMOL BLANCO CARRARA -- CUMRECICAR5ES</t>
  </si>
  <si>
    <t>MCIMCU03292450</t>
  </si>
  <si>
    <t>CUBIERTA RECTANGULAR DE 2100 X 600 mm ESPESOR 20 mm CON CHAFLAN INVERTIDO DE ALTURA 10 mm CON PROFUNDIDAD DE 60 mm PERIMETRAL EN MARMOL BLANCO CARRARA -- CICUM72M</t>
  </si>
  <si>
    <t>MCIMCU03162450</t>
  </si>
  <si>
    <t>CUBIERTA RECTANGULAR DE 1800 X 600 mm ESPESOR 20 mm CON CHAFLAN INVERTIDO DE ALTURA 10 mm CON PROFUNDIDAD DE 60 mm PERIMETRAL EN MARMOL BLANCO CARRARA -- CICUMM62</t>
  </si>
  <si>
    <t>MCIMCU03112450</t>
  </si>
  <si>
    <t>CUBIERTA RECTANGULAR DE 1500 X 1000 mm ESPESOR 20 mm CON CHAFLAN INVERTIDO DE 13 X 60 mm EN 4 LADOS CON ARISTAS REDONDEADAS EN MARMOL BLANCO ARABE ESCATO ITALIANO -- CICUM510M</t>
  </si>
  <si>
    <t>MCIMCU03082440</t>
  </si>
  <si>
    <t>CUBIERTA RECTANGULAR DE 1800 X 900 mm ESPESOR 20 mm CON CHAFLAN INVERTIDO DE ALTURA 10 mm CON PROFUNDIDAD DE 60 mm PERIMETRAL CON SAQUE DE 279 X 125 mm EN MARMOL BLANCO CARRARA -- MCE66MCE2X</t>
  </si>
  <si>
    <t>MCIMCU03072499</t>
  </si>
  <si>
    <t>CUBIERTA RECTANGULAR DE 1800 X 900 mm ESPESOR 20 mm CON CHAFLAN INVERTIDO DE ALTURA 10 mm CON PROFUNDIDAD DE 60 mm PERIMETRAL EN MARMOL BLANCO CARRARA -- CICUMM63</t>
  </si>
  <si>
    <t>MCIMCU03072450</t>
  </si>
  <si>
    <t>CUBIERTA RECTANGULAR DE 1800 X 1200 mm ESPESOR 20 mm CON CHAFLAN INVERTIDO DE ALTURA 10 mm CON PROFUNDIDAD DE 60 mm PERIMETRAL EN MARMOL CARRARA -- CCICE64M</t>
  </si>
  <si>
    <t>MCIMCU03032450</t>
  </si>
  <si>
    <t>CUBIERTA RECTANGULAR DE 2100 X 1200 mm ESPESOR 20 mm CON CHAFLAN INVERTIDO DE ALTURA 10 mm CON PROFUNDIDAD DE 60 mm PERIMETRAL CON SAQUE DE 279 X 249 mm EN MARMOL BLANCO CARRARA -- CICUMM13</t>
  </si>
  <si>
    <t>MCIMCU03022448</t>
  </si>
  <si>
    <t>CUBIERTA CUADRADA DE 1500 X 1500 mm ESPESOR 20 mm CON CHAFLAN INVERTIDO DE ALTURA 12 mm CON PROFUNDIDAD DE 60 mm PERIMETRAL CON SAQUE CENTRAL DE 279 X 249 mm EN MARMOL BLANCO ARABE ESCATO ITALIANO - "CICUM55E2X"</t>
  </si>
  <si>
    <t>MCIMCU02202441</t>
  </si>
  <si>
    <t>CUBIERTA ELIPTICA DE 2400 X 1200 mm ESPESOR 20 mm CON CHAFLAN INVERTIDO DE ALTURA 10 mm CON PROFUNDIDAD DE 60 mm PERIMETRAL EN MARMOL BLANCO CARRARA - "CICUE84MC-C"</t>
  </si>
  <si>
    <t>MCIMCU01142450</t>
  </si>
  <si>
    <t>CUBIERTA ELIPTICA DE 2400 X 1200 mm ESPESOR 20 mm CON CHAFLAN INVERTIDO DE ALTURA 10 mm CON PROFUNDIDAD DE 60 mm PERIMETRAL CON SAQUE DE 279 X 249 mm EN MARMOL BLANCO CARRARA - "CICUE84MCE2X-C"</t>
  </si>
  <si>
    <t>MCIMCU01142448</t>
  </si>
  <si>
    <t>CUBIERTA ELIPTICA DE 1800 X 1200 mm ESPESOR 20 mm CON CHAFLAN INVERTIDO DE ALTURA 10 mm CON PROFUNDIDAD DE 60 mm PERIMETRAL CON SAQUE DE 279 X 249 mm EN MARMOL BLANCO CARRARA - "CICUE64MCE2X-C"</t>
  </si>
  <si>
    <t>MCIMCU01032448</t>
  </si>
  <si>
    <t>CUBIERTA ELIPTICA DE 1800 X 1200 mm ESPESOR 19 mm CON CHAFLAN INVERTIDO DE ALTURA 12 mm CON PROFUNDIDAD DE 60 mm PERIMETRAL EN MARMOL BLANCO ARABE ESCATO ITALIANO - "CICMM22"</t>
  </si>
  <si>
    <t>MCIMCU01030631</t>
  </si>
  <si>
    <t>CUBIERTA ELIPTICA DE 2100 X 1200 mm ESPESOR 20 mm CON CHAFLAN INVERTIDO DE ALTURA 10 mm CON PROFUNDIDAD DE 60 mm PERIMETRAL EN MARMOL BLANCO CARRARA - "CICUE74MC-C"</t>
  </si>
  <si>
    <t>MCIMCU01022450</t>
  </si>
  <si>
    <t>CUBIERTA ELIPTICA DE 2100 X 1200 mm ESPESOR 20 mm CON CHAFLAN INVERTIDO DE ALTURA 10 mm CON PROFUNDIDAD DE 60 mm PERIMETRAL CON SAQUE DE 279 X 249 mm EN MARMOL BLANCO CARRARA - "CICUE74MCE2X-C"</t>
  </si>
  <si>
    <t>MCIMCU01022448</t>
  </si>
  <si>
    <t>CUBIERTA  DE Ø 1050 mm ESPESOR 20 mm CON CHAFLAN INVERTIDO DE ALTURA 10 mm CON PROFUNDIDAD DE 60 mm PERIMETRAL EN MARMOL BLANCO CARRARA - "CICUC35MCC"</t>
  </si>
  <si>
    <t>MCIMCU00132450</t>
  </si>
  <si>
    <t>CUBIERTA  DE 1500 X 900 mm ESPESOR 19 mm CON CHAFLAN INVERTIDO DE ALTURA 12 mm CON PROFUNDIDAD DE 60 mm PERIMETRAL CON SAQUE CENTRAL DE 279 X 249 mm EN MARMOL BLANCO ARABE ESCATO ITALIANO - "CICUM53E2X"</t>
  </si>
  <si>
    <t>MCIMCU00050641</t>
  </si>
  <si>
    <t>CUBIERTA  DE 2100 X 1200 mm ESPESOR 19 mm CON CHAFLAN INVERTIDO DE ALTURA 12 mm CON PROFUNDIDAD DE 60 mm PERIMETRAL Y SAQUE DE 203 X 249 mm EN MARMOL BLANCO ARABE ESCATO ITALIANO - "CICUMM13"</t>
  </si>
  <si>
    <t>MCIMCU00020629</t>
  </si>
  <si>
    <t>CRISTAL ELIPTICA CON CORTE LATERAL DE 1800 X 1200 mm ESPESOR 9 mm CANTOS PULIDOS ESQUINAS REDONDEADAS RADIO 3 mm TEMPLADO -</t>
  </si>
  <si>
    <t>MCICCR30IN02J2</t>
  </si>
  <si>
    <t>CRISTAL LAMINADO PVB COCONUT WHITE DE 1500 X 1200 mm ESPESOR 12 mm (2 CRISTALES DE 6 mm CON 1 PELICULA DE 0.76 mm) CANTOS PULIDOS ESQUINAS REDONDEADAS RADIO 3 mm TEMPLADO - "CRELB54"</t>
  </si>
  <si>
    <t>MCICCL105704U2</t>
  </si>
  <si>
    <t>CRISTAL LAMINADO PVB COCONUT WHITE DE 1497 X 436 mm ESPESOR 10 mm (2 CRISTALES DE 5 mm CON 1 PELICULA DE 0.76 mm) CANTOS PULIDOS CON ESQUINAS REDONDEADAS RADIO 3 mm TEMPLADO - "CR512CL10"</t>
  </si>
  <si>
    <t>MCICCL102622W1</t>
  </si>
  <si>
    <t>CRISTAL LAMINADO PVB COCONUT WHITE DE 1207 X 436 mm ESPESOR 10 mm (2 CRISTALES DE 5 mm CON 1 PELICULA DE 0.76 mm) CANTOS PULIDOS CON ESQUINAS REDONDEADAS RADIO 3 mm TEMPLADO - "CR412CL10"</t>
  </si>
  <si>
    <t>MCICCL102222W1</t>
  </si>
  <si>
    <t>SILLON EN CAJA MODELO BRANDENBURG DIRECTOR CON RESPALDO ALTO MECANISMO SYNCHRO BRAZO "T" (CODIGO DE MODELO GS9810F - EURO  CHAIRS MANUFACTURER) TAPIZADO EN TELA - "BPDASBTEM"</t>
  </si>
  <si>
    <t>MBRXSN12761103</t>
  </si>
  <si>
    <t>MECANISMO TIPO SYNCRO MODELO BRANDENBURG DIRECTIVO RECLINABLE  - "MEEKIM"</t>
  </si>
  <si>
    <t>MBRXME32851800</t>
  </si>
  <si>
    <t>SILLON EN CAJA MODELO BERLIN DIRECTOR RESPALDO EN POLIPROPILENO NEGRO, BRAZO DE AJUSTE MULTIPLE Y MECANISMO MULTIMODAL CON BASE DE 5 PUNTOS DE APOYO EN ALUMINIO PINTADO EN NEGRO C/RODAJAS (NFPE-G-LF/A24337 BLACK FABRIC) TAPIZADO EN TELA NEGRA -BEDBPMBMNEM</t>
  </si>
  <si>
    <t>MBLXSN1205E259</t>
  </si>
  <si>
    <t>SILLON EN CAJA MODELO BERLIN DIRECTOR RESPALDO EN ALUMINIO CON CABECERA, BRAZO DE AJUSTE MULTIPLE Y MECANISMO MULTIMODAL CON BASE DE 5 PUNTOS DE APOYO EN ALUMINIO PULIDO CON RODAJAS (NFL-AB-HAM /W09-01 BLACK MESH) TAPIZADO EN TELA MESH NEGRA - BEDAMMBMNEM</t>
  </si>
  <si>
    <t>MBLXSN1205D957</t>
  </si>
  <si>
    <t>SILLA EN CAJA MODELO OPERATIVO ASIENTO Y RESPLADO TAPIZADO EN TELA MESH. MARCO EN COLOR BLANCO, CON BRAZOS AJUSTABLES, SOPORTE LUMBAR Y BASE DE RODAJA EN ALUMINIO PINTADO EN COLOR NEGRO (SKTA-W-LAM)  - "SKATEEM"</t>
  </si>
  <si>
    <t>MBLXSA1295K700</t>
  </si>
  <si>
    <t>SILLON EN CAJA MODELO BRANDENBURG DIRECTOR VISITAS CON ESTRUCTURA TUBULAR TIPO TRINEO CON BRAZOS (CODIGO DE MODELO GS9815F - EURO  CHAIRS MANUFACTURER) TAPIZADO EN TELA - "BPDTRBTEM"</t>
  </si>
  <si>
    <t>MBEXSN12020703</t>
  </si>
  <si>
    <t>SILLON EN CAJA MODELO BRANDENBURG DIRECTOR VISITAS CON ESTRUCTURA TUBULAR TIPO TRINEO CON BRAZOS (CODIGO DE MODELO GS9815L - EURO CHAIRS MANUFACTURER) TAPIZADO EN PIEL - "BPDTRBTPEM"</t>
  </si>
  <si>
    <t>MBEXSN12020702</t>
  </si>
  <si>
    <t>SILLON EN CAJA MODELO BREMEN DIRECTOR VISITAS CON ESTRUCTURA TUBULAR TIPO TRINEO TAPIZADO EN TELA -- BRETRTEM</t>
  </si>
  <si>
    <t>MBEXSN12020603</t>
  </si>
  <si>
    <t>SILLON EN CAJA MODELO BREMEN DIRECTOR RESPALDO BAJO, BRAZOS AJUSTABLES TAPIZADO EN TELA -- BRERBTE</t>
  </si>
  <si>
    <t>MBEXSN12012003</t>
  </si>
  <si>
    <t>SILLON EN CAJA MODELO BRANDENBURG DIRECTOR CON RESPALDO BAJO MECANISMO SYNCHRO BRAZO "T" (CODIGO DE MODELO GS9812F - EURO  CHAIRS MANUFACTURER) TAPIZADO EN TELA - "BPDBSBTEM"</t>
  </si>
  <si>
    <t>MBEXSN12011503</t>
  </si>
  <si>
    <t>SILLON EN CAJA MODELO BRANDENBURG DIRECTOR CON RESPALDO BAJO MECANISMO SYNCHRO BRAZO "T" (CODIGO DE MODELO GS9812L - EURO  CHAIRS MANUFACTURER) TAPIZADO EN PIEL - "BPDBSBTPEM"</t>
  </si>
  <si>
    <t>MBEXSN12011502</t>
  </si>
  <si>
    <t>LAMPARA FLOURESCENTE 6 WATT TUBO T - 5 BLB LUZ ULTRAVIOLETA  - ""LA06"""</t>
  </si>
  <si>
    <t>MBAELA02090200</t>
  </si>
  <si>
    <t>CUBIERTA RECTANGULAR DE 2100 X 900 mm ESPESOR 20 mm  CON CHAFLAN INVERTIDO DE ALTURA 10 mm CON PROFUNDIDAD DE 60 mm PERIMETRAL CON ARISTAS REDONDEADAS EN MARMOL GRANITO BLUE PEARL -- ANCREC210MLBP</t>
  </si>
  <si>
    <t>MANMCU032824B2</t>
  </si>
  <si>
    <t>CUBIERTA CUADRADA DE 750 X 750 mm ESPESOR 20 mm CON CHAFLAN INVERTIDO DE ALTURA 10 mm CON PROFUNDIDAD DE 60 mm PERIMETRAL CON ARISTAS REDONDEADAS EN MARMOL CALACATTA LUCCICOSO -- ANCUBCUMA75</t>
  </si>
  <si>
    <t>MANMCU02262488</t>
  </si>
  <si>
    <t>SILLON EN CAJA MODELO ALUM EJECUTIVA VISITAS CON ASIENTO Y RESPALDO BAJO EN TELA NEGRA TIPO MESH CON BRAZOS, BASE DE TRINEO (CA - 7011)  - "ALDTRBEM"</t>
  </si>
  <si>
    <t>MALXSN12159000</t>
  </si>
  <si>
    <t>SILLON EN CAJA MODELO ALUM EJECUTIVA CON ASIENTO Y RESPALDO BAJO EN TELA NEGRA TIPO MESH CON BRAZOS, RODAJAS Y MECANISMO RECLINABLE TIPO ROTULA (CA - 6013)  - "ALDBKBEM"</t>
  </si>
  <si>
    <t>MALXSN12088900</t>
  </si>
  <si>
    <t>CUBIERTA CIRCULAR DE Ø 1200 mm ESPESOR 20 mm CON CHAFLAN INVERTIDO DE ALTURA 10 mm CON PROFUNDIDAD DE 60 mm PERIMETRAL EN MARMOL BLANCO CARRARA -- ACCR120-MCA</t>
  </si>
  <si>
    <t>MACMCU09312450</t>
  </si>
  <si>
    <t>CUBIERTA  DE 600 X 600 mm ESPESOR 19 mm CON CHAFLAN INVERTIDO DE ALTURA 12 mm CON PROFUNDIDAD DE 60 mm PERIMETRAL EN MARMOL BLANCO ARABE ESCATO ITALIANO - "ACC22-M"</t>
  </si>
  <si>
    <t>MACMCU00060631</t>
  </si>
  <si>
    <t>CUBIERTA LATERAL EN  "D" RECTANGULAR DE 2400 X 800 mm ESPESOR 20 mm CON CANTO TIPO ALA DE AVION DE ALTURA 10 mm CON PROFUNDIDAD DE 60 mm, CON ARISTAS REDONDEADAS, SEGUN PLANO EN MARMOL ARABESCATO PREMIUM - "ABJCB88MA2E2X-CM2"</t>
  </si>
  <si>
    <t>MABMCU175524L9</t>
  </si>
  <si>
    <t>CUBIERTA CENTRAL RECTANGULAR DE 2400 X 800 mm ESPESOR 20 mm CON CANTO TIPO ALA DE AVION DE ALTURA 10 mm CON PROFUNDIDAD DE 60 mm, CON ARISTAS REDONDEADAS, CON PERFORACION PARA CAJA ELECTRICA, SEGUN PLANO EN MARMOL ARABESCATO PREMIUM - "ABJCB88MA2E2X-CM1"</t>
  </si>
  <si>
    <t>MABMCU155524L8</t>
  </si>
  <si>
    <t>TADB4159</t>
  </si>
  <si>
    <t>SB72</t>
  </si>
  <si>
    <t>BE080923112</t>
  </si>
  <si>
    <t>BE08092144</t>
  </si>
  <si>
    <t>BE08180</t>
  </si>
  <si>
    <t>EXHTERAC120</t>
  </si>
  <si>
    <t>AME1248</t>
  </si>
  <si>
    <t>AME1648</t>
  </si>
  <si>
    <t>AME1948</t>
  </si>
  <si>
    <t>AJLQ</t>
  </si>
  <si>
    <t>RPBLDWD</t>
  </si>
  <si>
    <t>OHE-110EM</t>
  </si>
  <si>
    <t>BRJPD</t>
  </si>
  <si>
    <t>CH41244SB</t>
  </si>
  <si>
    <t>CHNOA48</t>
  </si>
  <si>
    <t>CHPI48</t>
  </si>
  <si>
    <t>CH122244</t>
  </si>
  <si>
    <t>CH122244SB</t>
  </si>
  <si>
    <t>CHNNPAB</t>
  </si>
  <si>
    <t>CHROB48</t>
  </si>
  <si>
    <t>IEF1117</t>
  </si>
  <si>
    <t>CHPM4105</t>
  </si>
  <si>
    <t>CH16CHANRI</t>
  </si>
  <si>
    <t>CH16PVC</t>
  </si>
  <si>
    <t>CH22PVC</t>
  </si>
  <si>
    <t>CH22PVCS</t>
  </si>
  <si>
    <t>CH24PVOG</t>
  </si>
  <si>
    <t>CH32PVC</t>
  </si>
  <si>
    <t>CHSGOMRV</t>
  </si>
  <si>
    <t>AMMVB7-CHA</t>
  </si>
  <si>
    <t>CHACR</t>
  </si>
  <si>
    <t>CHACR112</t>
  </si>
  <si>
    <t>CHH111</t>
  </si>
  <si>
    <t>CHINFA</t>
  </si>
  <si>
    <t>ALCPU</t>
  </si>
  <si>
    <t>SBMF</t>
  </si>
  <si>
    <t>HSSOCHA</t>
  </si>
  <si>
    <t>AL</t>
  </si>
  <si>
    <t>CHAL138</t>
  </si>
  <si>
    <t>CHACRLA</t>
  </si>
  <si>
    <t>CHACRFR</t>
  </si>
  <si>
    <t>MBAEA</t>
  </si>
  <si>
    <t>CH121206AL</t>
  </si>
  <si>
    <t>CH181806AL</t>
  </si>
  <si>
    <t>CH090908</t>
  </si>
  <si>
    <t>CH090906AL</t>
  </si>
  <si>
    <t>ENA8460SP</t>
  </si>
  <si>
    <t>ENA4590SP</t>
  </si>
  <si>
    <t>CHAJPLE510</t>
  </si>
  <si>
    <t>CR75DKRSI</t>
  </si>
  <si>
    <t>VMHEX113-AT</t>
  </si>
  <si>
    <t>MHEX103-AT</t>
  </si>
  <si>
    <t>GI11073</t>
  </si>
  <si>
    <t>GI10588</t>
  </si>
  <si>
    <t>GI10589</t>
  </si>
  <si>
    <t>CCTCA18</t>
  </si>
  <si>
    <t>CHCV403</t>
  </si>
  <si>
    <t>CHP02</t>
  </si>
  <si>
    <t>CHV3100</t>
  </si>
  <si>
    <t>CIPU</t>
  </si>
  <si>
    <t>CIDP113CN</t>
  </si>
  <si>
    <t>CIERRE</t>
  </si>
  <si>
    <t>CIDP143CN</t>
  </si>
  <si>
    <t>CIDP205CN</t>
  </si>
  <si>
    <t>CIEPUHA245</t>
  </si>
  <si>
    <t>HSFIX-CPM</t>
  </si>
  <si>
    <t>CISF200G</t>
  </si>
  <si>
    <t>CIARINSD215</t>
  </si>
  <si>
    <t>CIARINAP10</t>
  </si>
  <si>
    <t>CCPL</t>
  </si>
  <si>
    <t>CS0631</t>
  </si>
  <si>
    <t>CIAI</t>
  </si>
  <si>
    <t>CIEX90100</t>
  </si>
  <si>
    <t>LOKHOMEX</t>
  </si>
  <si>
    <t>CIOXL130</t>
  </si>
  <si>
    <t>CGTF02410</t>
  </si>
  <si>
    <t>CILLR30601</t>
  </si>
  <si>
    <t>CMSS10K</t>
  </si>
  <si>
    <t>CICR100MDO</t>
  </si>
  <si>
    <t>CINDE650M5</t>
  </si>
  <si>
    <t>CNZ4060</t>
  </si>
  <si>
    <t>CIOXI6</t>
  </si>
  <si>
    <t>CIOXI95</t>
  </si>
  <si>
    <t>CIADLQSVH</t>
  </si>
  <si>
    <t>CAHE8000</t>
  </si>
  <si>
    <t>CIAIHEE800</t>
  </si>
  <si>
    <t>CANE</t>
  </si>
  <si>
    <t>CIAPR310</t>
  </si>
  <si>
    <t>CIAD4183M</t>
  </si>
  <si>
    <t>CINCON5025</t>
  </si>
  <si>
    <t>CICN2510</t>
  </si>
  <si>
    <t>CINMON519TRU</t>
  </si>
  <si>
    <t>CINAR1</t>
  </si>
  <si>
    <t>HYESREINPCPU-CS</t>
  </si>
  <si>
    <t>GI11613</t>
  </si>
  <si>
    <t>CIDCT12</t>
  </si>
  <si>
    <t>CICCP1233</t>
  </si>
  <si>
    <t>CIDBM4403</t>
  </si>
  <si>
    <t>CIDCP1233</t>
  </si>
  <si>
    <t>CIDB12PON</t>
  </si>
  <si>
    <t>CIDC1/2</t>
  </si>
  <si>
    <t>CIEA3418NE</t>
  </si>
  <si>
    <t>ETIQ27860C</t>
  </si>
  <si>
    <t>CIAP80</t>
  </si>
  <si>
    <t>CIDC2</t>
  </si>
  <si>
    <t>CIDC34</t>
  </si>
  <si>
    <t>CIMT</t>
  </si>
  <si>
    <t>CID485093T</t>
  </si>
  <si>
    <t>CIEM1955TN</t>
  </si>
  <si>
    <t>CISRG510</t>
  </si>
  <si>
    <t>CIRCPH014</t>
  </si>
  <si>
    <t>CIRPE310</t>
  </si>
  <si>
    <t>GI11116</t>
  </si>
  <si>
    <t>CITE</t>
  </si>
  <si>
    <t>CTPL10</t>
  </si>
  <si>
    <t>CTPL24280</t>
  </si>
  <si>
    <t>CTPL180</t>
  </si>
  <si>
    <t>CTPL250</t>
  </si>
  <si>
    <t>CTPL280</t>
  </si>
  <si>
    <t>CTPL05</t>
  </si>
  <si>
    <t>GI10320</t>
  </si>
  <si>
    <t>GI11697</t>
  </si>
  <si>
    <t>CI120GE4P</t>
  </si>
  <si>
    <t>CLPPLJ264411</t>
  </si>
  <si>
    <t>CL21651</t>
  </si>
  <si>
    <t>CL21850</t>
  </si>
  <si>
    <t>CLCL5418</t>
  </si>
  <si>
    <t>CLNE1550</t>
  </si>
  <si>
    <t>GI14323</t>
  </si>
  <si>
    <t>CLNEFICR</t>
  </si>
  <si>
    <t>CLRPS</t>
  </si>
  <si>
    <t>CLRP</t>
  </si>
  <si>
    <t>CLRP312</t>
  </si>
  <si>
    <t>CRA15125</t>
  </si>
  <si>
    <t>CL3P</t>
  </si>
  <si>
    <t>CLTRFS</t>
  </si>
  <si>
    <t>CLTR12M30A</t>
  </si>
  <si>
    <t>CLC112</t>
  </si>
  <si>
    <t>CLC114</t>
  </si>
  <si>
    <t>CLC1</t>
  </si>
  <si>
    <t>CLC12</t>
  </si>
  <si>
    <t>CLC2</t>
  </si>
  <si>
    <t>CL1</t>
  </si>
  <si>
    <t>CLENR2CA</t>
  </si>
  <si>
    <t>UCLRO112</t>
  </si>
  <si>
    <t>CL112SC</t>
  </si>
  <si>
    <t>CL1SC</t>
  </si>
  <si>
    <t>CL50SC</t>
  </si>
  <si>
    <t>CL34</t>
  </si>
  <si>
    <t>CL18</t>
  </si>
  <si>
    <t>CL1CL</t>
  </si>
  <si>
    <t>CLMET</t>
  </si>
  <si>
    <t>CLCRD4IN</t>
  </si>
  <si>
    <t>CLG400</t>
  </si>
  <si>
    <t>COCIM15BD</t>
  </si>
  <si>
    <t>COCIM15NG</t>
  </si>
  <si>
    <t>C901PH</t>
  </si>
  <si>
    <t>CO4512CU</t>
  </si>
  <si>
    <t>C4534CU</t>
  </si>
  <si>
    <t>C9001CU</t>
  </si>
  <si>
    <t>C901G</t>
  </si>
  <si>
    <t>C9012G</t>
  </si>
  <si>
    <t>CO9012CU</t>
  </si>
  <si>
    <t>C9014G</t>
  </si>
  <si>
    <t>C902PS</t>
  </si>
  <si>
    <t>C902G</t>
  </si>
  <si>
    <t>C903PS</t>
  </si>
  <si>
    <t>C9034CU</t>
  </si>
  <si>
    <t>C9034G</t>
  </si>
  <si>
    <t>C9038G</t>
  </si>
  <si>
    <t>COPPG114</t>
  </si>
  <si>
    <t>CDRI1096</t>
  </si>
  <si>
    <t>CFCB</t>
  </si>
  <si>
    <t>CODES100</t>
  </si>
  <si>
    <t>SOLSI-CAS</t>
  </si>
  <si>
    <t>SOLCAS65</t>
  </si>
  <si>
    <t>COASOAP</t>
  </si>
  <si>
    <t>COASREP</t>
  </si>
  <si>
    <t>SOLSI-CRES</t>
  </si>
  <si>
    <t>SOLCRE65</t>
  </si>
  <si>
    <t>COUN4PVC</t>
  </si>
  <si>
    <t>COMPP</t>
  </si>
  <si>
    <t>COLCHONLI</t>
  </si>
  <si>
    <t>COLCHONLK</t>
  </si>
  <si>
    <t>COLCHONLQ</t>
  </si>
  <si>
    <t>CHMZMT2V</t>
  </si>
  <si>
    <t>CRR11439</t>
  </si>
  <si>
    <t>CRR13</t>
  </si>
  <si>
    <t>CRR16</t>
  </si>
  <si>
    <t>CRR26</t>
  </si>
  <si>
    <t>CRR3439</t>
  </si>
  <si>
    <t>CRR71420</t>
  </si>
  <si>
    <t>CMPLAM</t>
  </si>
  <si>
    <t>COCHS105</t>
  </si>
  <si>
    <t>CNACUS</t>
  </si>
  <si>
    <t>CDT114T</t>
  </si>
  <si>
    <t>CDLB114T</t>
  </si>
  <si>
    <t>CDT1T</t>
  </si>
  <si>
    <t>CDFSL01</t>
  </si>
  <si>
    <t>CDFS121</t>
  </si>
  <si>
    <t>CDFSC121M</t>
  </si>
  <si>
    <t>CDLB12</t>
  </si>
  <si>
    <t>CDLL12</t>
  </si>
  <si>
    <t>CDT12</t>
  </si>
  <si>
    <t>CDLB2</t>
  </si>
  <si>
    <t>CD34T29</t>
  </si>
  <si>
    <t>CDC34</t>
  </si>
  <si>
    <t>GI10683</t>
  </si>
  <si>
    <t>CDFSL34</t>
  </si>
  <si>
    <t>CDFSLT234</t>
  </si>
  <si>
    <t>CDL34</t>
  </si>
  <si>
    <t>CDLB34</t>
  </si>
  <si>
    <t>CDLL34</t>
  </si>
  <si>
    <t>CDLR19</t>
  </si>
  <si>
    <t>CDSLL19</t>
  </si>
  <si>
    <t>CDT2719</t>
  </si>
  <si>
    <t>CDFST12</t>
  </si>
  <si>
    <t>FECON38M-CO</t>
  </si>
  <si>
    <t>MUCONUM-CO</t>
  </si>
  <si>
    <t>DIACTHD-CO</t>
  </si>
  <si>
    <t>COBEZE18</t>
  </si>
  <si>
    <t>CN112PVC</t>
  </si>
  <si>
    <t>CNRJ11</t>
  </si>
  <si>
    <t>BE52413-3-2-24</t>
  </si>
  <si>
    <t>ORMEDPIA</t>
  </si>
  <si>
    <t>ORMEDPCA</t>
  </si>
  <si>
    <t>CUEM1FABS-TEN75</t>
  </si>
  <si>
    <t>BE52413-3-2-30</t>
  </si>
  <si>
    <t>BE419193</t>
  </si>
  <si>
    <t>COCE12CU</t>
  </si>
  <si>
    <t>CO34CECU</t>
  </si>
  <si>
    <t>COCI12CU</t>
  </si>
  <si>
    <t>GNCCCV</t>
  </si>
  <si>
    <t>CNCH06</t>
  </si>
  <si>
    <t>GI11896</t>
  </si>
  <si>
    <t>CNEC18</t>
  </si>
  <si>
    <t>TACCDPVD</t>
  </si>
  <si>
    <t>TACCDPV</t>
  </si>
  <si>
    <t>CN112PVCT</t>
  </si>
  <si>
    <t>CN1GVT</t>
  </si>
  <si>
    <t>CONECTOR EN T Ø1</t>
  </si>
  <si>
    <t>CN14GVT</t>
  </si>
  <si>
    <t>CN2PVCT</t>
  </si>
  <si>
    <t>CN2GVT</t>
  </si>
  <si>
    <t>CN34GVT</t>
  </si>
  <si>
    <t>CN38GVT</t>
  </si>
  <si>
    <t>CN1GVY</t>
  </si>
  <si>
    <t>CN34GVY</t>
  </si>
  <si>
    <t>CUEM4FABS-TEN</t>
  </si>
  <si>
    <t>FXCON38M-CO</t>
  </si>
  <si>
    <t>BE52418-2</t>
  </si>
  <si>
    <t>CONECY</t>
  </si>
  <si>
    <t>CPT</t>
  </si>
  <si>
    <t>SCPT</t>
  </si>
  <si>
    <t>CJSCPT8</t>
  </si>
  <si>
    <t>CNFLLV</t>
  </si>
  <si>
    <t>GLLTA20</t>
  </si>
  <si>
    <t>CNGL12</t>
  </si>
  <si>
    <t>RJ45STB</t>
  </si>
  <si>
    <t>FECONUM-CO</t>
  </si>
  <si>
    <t>CNMN12</t>
  </si>
  <si>
    <t>COURC1</t>
  </si>
  <si>
    <t>BRK3675</t>
  </si>
  <si>
    <t>CICOCRH</t>
  </si>
  <si>
    <t>CICOCR</t>
  </si>
  <si>
    <t>BRK-751</t>
  </si>
  <si>
    <t>CNFOSCMM</t>
  </si>
  <si>
    <t>RECPG106855</t>
  </si>
  <si>
    <t>CNPLCOM</t>
  </si>
  <si>
    <t>CONT12</t>
  </si>
  <si>
    <t>COVI3E</t>
  </si>
  <si>
    <t>TAHPCT</t>
  </si>
  <si>
    <t>TAHPCT14</t>
  </si>
  <si>
    <t>CIREPEA</t>
  </si>
  <si>
    <t>KOCHH12</t>
  </si>
  <si>
    <t>MVHVG-BN</t>
  </si>
  <si>
    <t>GNCPA</t>
  </si>
  <si>
    <t>CNRC34</t>
  </si>
  <si>
    <t>CORFL12</t>
  </si>
  <si>
    <t>CORFL38</t>
  </si>
  <si>
    <t>CORTC12AM</t>
  </si>
  <si>
    <t>GNCR</t>
  </si>
  <si>
    <t>MUBIOCONI</t>
  </si>
  <si>
    <t>MUBIOCONR</t>
  </si>
  <si>
    <t>MUBIOCONL</t>
  </si>
  <si>
    <t>MUBIOCONT</t>
  </si>
  <si>
    <t>MUBIOCONC</t>
  </si>
  <si>
    <t>CUEM4FABS-TEN75</t>
  </si>
  <si>
    <t>CN112CM</t>
  </si>
  <si>
    <t>CGPVGH1192</t>
  </si>
  <si>
    <t>TACCTPV</t>
  </si>
  <si>
    <t>COCTTS4489</t>
  </si>
  <si>
    <t>CNCHTH12</t>
  </si>
  <si>
    <t>COTC1143PVC</t>
  </si>
  <si>
    <t>ESLUB18</t>
  </si>
  <si>
    <t>BE05926BK60</t>
  </si>
  <si>
    <t>COLIN0035</t>
  </si>
  <si>
    <t>OR25</t>
  </si>
  <si>
    <t>PS3612</t>
  </si>
  <si>
    <t>S1</t>
  </si>
  <si>
    <t>S2</t>
  </si>
  <si>
    <t>PEPPERBE03825MPU</t>
  </si>
  <si>
    <t>PEPPERBE0382572WHITE</t>
  </si>
  <si>
    <t>PEPPERBE0382572ORANG</t>
  </si>
  <si>
    <t>PEPPERBE0382572GREEN</t>
  </si>
  <si>
    <t>PEPPERBE0382572STORM</t>
  </si>
  <si>
    <t>PEPPERBE0382572NAVY</t>
  </si>
  <si>
    <t>PEPPERBE0382572DUSK</t>
  </si>
  <si>
    <t>PEPPERBE0382572POPPY</t>
  </si>
  <si>
    <t>CNAE58SQD</t>
  </si>
  <si>
    <t>CCNOATQ3TX</t>
  </si>
  <si>
    <t>CCNCATQ3TX</t>
  </si>
  <si>
    <t>COAC8636SDA</t>
  </si>
  <si>
    <t>SALTBE03830MPU</t>
  </si>
  <si>
    <t>SALTBE03830WHITE</t>
  </si>
  <si>
    <t>SALTBE03830GREEN</t>
  </si>
  <si>
    <t>SALTBE03830ORANGE</t>
  </si>
  <si>
    <t>SALTBE03830STORM</t>
  </si>
  <si>
    <t>SALTBE03830DUSK</t>
  </si>
  <si>
    <t>SALTBE03830POPPY</t>
  </si>
  <si>
    <t>CNPD3PSQD</t>
  </si>
  <si>
    <t>CTTD16352W</t>
  </si>
  <si>
    <t>CNBLAHTM</t>
  </si>
  <si>
    <t>BE08065NC1</t>
  </si>
  <si>
    <t>BE08065NC2</t>
  </si>
  <si>
    <t>BE08065NC3</t>
  </si>
  <si>
    <t>BE08065ND1</t>
  </si>
  <si>
    <t>CEP</t>
  </si>
  <si>
    <t>CPDC</t>
  </si>
  <si>
    <t>CPDN</t>
  </si>
  <si>
    <t>CPDB</t>
  </si>
  <si>
    <t>BE08065RC4</t>
  </si>
  <si>
    <t>BE08065-3-C-6BB</t>
  </si>
  <si>
    <t>BE08065RD4</t>
  </si>
  <si>
    <t>BE08065RE4</t>
  </si>
  <si>
    <t>GI16448</t>
  </si>
  <si>
    <t>T5632-W</t>
  </si>
  <si>
    <t>CEGFCI</t>
  </si>
  <si>
    <t>BE419173A18B</t>
  </si>
  <si>
    <t>BE08065NE1</t>
  </si>
  <si>
    <t>CCNOZB2BE101</t>
  </si>
  <si>
    <t>CCNOZL1111</t>
  </si>
  <si>
    <t>AB19</t>
  </si>
  <si>
    <t>C6CM</t>
  </si>
  <si>
    <t>MTCU</t>
  </si>
  <si>
    <t>MTCUN</t>
  </si>
  <si>
    <t>S1G</t>
  </si>
  <si>
    <t>BE524262C1C</t>
  </si>
  <si>
    <t>BE524262C2BB</t>
  </si>
  <si>
    <t>BE524262G1C</t>
  </si>
  <si>
    <t>BE524262G2BB</t>
  </si>
  <si>
    <t>BE52426-3-E-1-C</t>
  </si>
  <si>
    <t>BE524263G1C</t>
  </si>
  <si>
    <t>POWERCUBE</t>
  </si>
  <si>
    <t>BE52426-3-C-1-BB</t>
  </si>
  <si>
    <t>BE52426-3-C-2-BB</t>
  </si>
  <si>
    <t>BE52426-3-C-3-BB</t>
  </si>
  <si>
    <t>CNSPQ</t>
  </si>
  <si>
    <t>CNTRSF</t>
  </si>
  <si>
    <t>CNTR12M30A</t>
  </si>
  <si>
    <t>CTSIE220P</t>
  </si>
  <si>
    <t>CTSIE690P</t>
  </si>
  <si>
    <t>CTSIE8A</t>
  </si>
  <si>
    <t>CTSIE1103TF</t>
  </si>
  <si>
    <t>CTSIE110</t>
  </si>
  <si>
    <t>CTSIE24</t>
  </si>
  <si>
    <t>CB24LC1</t>
  </si>
  <si>
    <t>CRTG4UAU5</t>
  </si>
  <si>
    <t>COMN01</t>
  </si>
  <si>
    <t>COMN12</t>
  </si>
  <si>
    <t>COMN34</t>
  </si>
  <si>
    <t>CORJFRP</t>
  </si>
  <si>
    <t>CNMPPG114</t>
  </si>
  <si>
    <t>CONTSTEALTHLOCK</t>
  </si>
  <si>
    <t>CCV654</t>
  </si>
  <si>
    <t>CME04PC555</t>
  </si>
  <si>
    <t>CME04PC634</t>
  </si>
  <si>
    <t>CME04PC630</t>
  </si>
  <si>
    <t>CTEMUDC1000HW</t>
  </si>
  <si>
    <t>CRMOTO</t>
  </si>
  <si>
    <t>RCN6894</t>
  </si>
  <si>
    <t>COPLE</t>
  </si>
  <si>
    <t>CO112PVC</t>
  </si>
  <si>
    <t>CO1PH</t>
  </si>
  <si>
    <t>CO1G</t>
  </si>
  <si>
    <t>CO14BR</t>
  </si>
  <si>
    <t>CO19MA</t>
  </si>
  <si>
    <t>CO212GV</t>
  </si>
  <si>
    <t>CO2G</t>
  </si>
  <si>
    <t>CO4PVC</t>
  </si>
  <si>
    <t>COC12G</t>
  </si>
  <si>
    <t>COC34G</t>
  </si>
  <si>
    <t>CO01CU</t>
  </si>
  <si>
    <t>CO12CU</t>
  </si>
  <si>
    <t>CO34CU</t>
  </si>
  <si>
    <t>CPRTN081SCDB</t>
  </si>
  <si>
    <t>CO19MA14</t>
  </si>
  <si>
    <t>CO34G</t>
  </si>
  <si>
    <t>GI11569</t>
  </si>
  <si>
    <t>COPVC2S</t>
  </si>
  <si>
    <t>COPVC6S</t>
  </si>
  <si>
    <t>COR14HE</t>
  </si>
  <si>
    <t>COR12</t>
  </si>
  <si>
    <t>CO068699</t>
  </si>
  <si>
    <t>CORNEG4</t>
  </si>
  <si>
    <t>COA16HA</t>
  </si>
  <si>
    <t>CP16</t>
  </si>
  <si>
    <t>CP15</t>
  </si>
  <si>
    <t>COBET30DE</t>
  </si>
  <si>
    <t>COBLUM30-D</t>
  </si>
  <si>
    <t>COBLUM50-D</t>
  </si>
  <si>
    <t>COBLUM30-I</t>
  </si>
  <si>
    <t>COBET30IZ</t>
  </si>
  <si>
    <t>COBLUM50-I</t>
  </si>
  <si>
    <t>CORR45100</t>
  </si>
  <si>
    <t>IEHE67-42</t>
  </si>
  <si>
    <t>CORBC</t>
  </si>
  <si>
    <t>COETME18NHH</t>
  </si>
  <si>
    <t>F6000</t>
  </si>
  <si>
    <t>CORR-CAM</t>
  </si>
  <si>
    <t>COET55</t>
  </si>
  <si>
    <t>COET45</t>
  </si>
  <si>
    <t>COETF600040D</t>
  </si>
  <si>
    <t>COETF600040I</t>
  </si>
  <si>
    <t>COET40</t>
  </si>
  <si>
    <t>CO0670030</t>
  </si>
  <si>
    <t>COEME16N</t>
  </si>
  <si>
    <t>C3832-TR</t>
  </si>
  <si>
    <t>C3820D</t>
  </si>
  <si>
    <t>C3820I</t>
  </si>
  <si>
    <t>C3820DH</t>
  </si>
  <si>
    <t>C3820IH</t>
  </si>
  <si>
    <t>COCP227</t>
  </si>
  <si>
    <t>CG34D</t>
  </si>
  <si>
    <t>CG34I</t>
  </si>
  <si>
    <t>CG21I</t>
  </si>
  <si>
    <t>CO10M</t>
  </si>
  <si>
    <t>CORR55100</t>
  </si>
  <si>
    <t>CPD405</t>
  </si>
  <si>
    <t>CPT448</t>
  </si>
  <si>
    <t>CCBS1440</t>
  </si>
  <si>
    <t>CRM1B17</t>
  </si>
  <si>
    <t>CTVD</t>
  </si>
  <si>
    <t>COETEL</t>
  </si>
  <si>
    <t>CRGBD</t>
  </si>
  <si>
    <t>GI14080</t>
  </si>
  <si>
    <t>CC295I666</t>
  </si>
  <si>
    <t>CRTC</t>
  </si>
  <si>
    <t>CVM42CO</t>
  </si>
  <si>
    <t>CV12121CR</t>
  </si>
  <si>
    <t>CVHS2G5423</t>
  </si>
  <si>
    <t>CVHS4G12122</t>
  </si>
  <si>
    <t>CVHS4G1414118</t>
  </si>
  <si>
    <t>CVHS4G5425</t>
  </si>
  <si>
    <t>CVHS4G181812</t>
  </si>
  <si>
    <t>CVHS4G181834</t>
  </si>
  <si>
    <t>CVHS4G4444</t>
  </si>
  <si>
    <t>CVHS4GP5305</t>
  </si>
  <si>
    <t>CRT1/4</t>
  </si>
  <si>
    <t>CFR4G141434CB</t>
  </si>
  <si>
    <t>CFR4G11612HSS</t>
  </si>
  <si>
    <t>CFR4G3434514HSS</t>
  </si>
  <si>
    <t>CVPB4G14CTG</t>
  </si>
  <si>
    <t>CVPB4G38CTG</t>
  </si>
  <si>
    <t>CVRVGM1212114CB</t>
  </si>
  <si>
    <t>PRLETABAS-BAS</t>
  </si>
  <si>
    <t>ASUSOPT02T2-PL12</t>
  </si>
  <si>
    <t>ASUSOPT02T3-PL12</t>
  </si>
  <si>
    <t>STPT02T2-PL12</t>
  </si>
  <si>
    <t>ADSSGF-T1</t>
  </si>
  <si>
    <t>ADSSGF-T3</t>
  </si>
  <si>
    <t>ADSSGF-T11</t>
  </si>
  <si>
    <t>ADSSGF-T9</t>
  </si>
  <si>
    <t>ADSSGF-T6</t>
  </si>
  <si>
    <t>ADSMIDFR140-TIP</t>
  </si>
  <si>
    <t>ADSMIDFR140-TSP</t>
  </si>
  <si>
    <t>ADSMIDFR140-TU4</t>
  </si>
  <si>
    <t>ADSMIDFR140-TU3</t>
  </si>
  <si>
    <t>ADSMIDFR140-TU2</t>
  </si>
  <si>
    <t>ADSMIDFR140-TU1</t>
  </si>
  <si>
    <t>ADSSGF-T4</t>
  </si>
  <si>
    <t>ADSSGF-T2</t>
  </si>
  <si>
    <t>ADSMIDFR140-BAI</t>
  </si>
  <si>
    <t>ADSMIDFR140-BAS</t>
  </si>
  <si>
    <t>ADSBAPMFM-TU2</t>
  </si>
  <si>
    <t>ADSBAPMFM-TU1</t>
  </si>
  <si>
    <t>ADEGPMF-CTLA</t>
  </si>
  <si>
    <t>ADSECRSBMIDF-POS</t>
  </si>
  <si>
    <t>ADEGPMF-CTI</t>
  </si>
  <si>
    <t>ADEGPMF-CTS</t>
  </si>
  <si>
    <t>ADSECRSBMIDF-RIEL</t>
  </si>
  <si>
    <t>ADWFTW300C-GDE</t>
  </si>
  <si>
    <t>ADWFTW300C-GIZ</t>
  </si>
  <si>
    <t>ADMADP-PLU</t>
  </si>
  <si>
    <t>ADS1200-MEN</t>
  </si>
  <si>
    <t>ADS1200-SOP</t>
  </si>
  <si>
    <t>ADS600-MEN</t>
  </si>
  <si>
    <t>RIBIOREC52PT-PT</t>
  </si>
  <si>
    <t>PLFR14-PT</t>
  </si>
  <si>
    <t>SPBIO5PT-PET</t>
  </si>
  <si>
    <t>VIBIOFROBS5PT-PT</t>
  </si>
  <si>
    <t>VIBIOFROBD5PT-PT</t>
  </si>
  <si>
    <t>CIBIO52PET-PET</t>
  </si>
  <si>
    <t>VIBIODIV2PT-PT</t>
  </si>
  <si>
    <t>MUPLCUEE-C3</t>
  </si>
  <si>
    <t>MUPLCUEE-M3</t>
  </si>
  <si>
    <t>MUPLCUEE-G3</t>
  </si>
  <si>
    <t>MUPLCUEE-G2</t>
  </si>
  <si>
    <t>MUPLCUEE-M2</t>
  </si>
  <si>
    <t>MUPLCUEE-C2</t>
  </si>
  <si>
    <t>MUPLCU14SLM-PT2</t>
  </si>
  <si>
    <t>MUPLCU14SLM-PT1</t>
  </si>
  <si>
    <t>MUPLFR14PTPL</t>
  </si>
  <si>
    <t>MUPLCU14SLM-PT</t>
  </si>
  <si>
    <t>MUPLCUEE-C1</t>
  </si>
  <si>
    <t>MUPLCUEE-M1</t>
  </si>
  <si>
    <t>MUPLCUEE-G1</t>
  </si>
  <si>
    <t>MUPLCUEE-G</t>
  </si>
  <si>
    <t>MUPLCUEE-M</t>
  </si>
  <si>
    <t>MUPLCUEE-C</t>
  </si>
  <si>
    <t>MUPLCUED-C3</t>
  </si>
  <si>
    <t>MUPLCUEA-C</t>
  </si>
  <si>
    <t>MUPLCUEA-M</t>
  </si>
  <si>
    <t>MUPLCUEA-G</t>
  </si>
  <si>
    <t>MUPLCUED-M3</t>
  </si>
  <si>
    <t>MUPLCUED-G3</t>
  </si>
  <si>
    <t>MUPLCUED-G2</t>
  </si>
  <si>
    <t>MUPLCUED-M2</t>
  </si>
  <si>
    <t>MUPLCUED-C2</t>
  </si>
  <si>
    <t>MUPLCUED-C1</t>
  </si>
  <si>
    <t>MUPLCUED-M1</t>
  </si>
  <si>
    <t>MUPLCUED-G1</t>
  </si>
  <si>
    <t>MUPLCUED-G</t>
  </si>
  <si>
    <t>MUPLCUED-M</t>
  </si>
  <si>
    <t>MUPLCUED-C</t>
  </si>
  <si>
    <t>MUPLCUEC-C3</t>
  </si>
  <si>
    <t>MUPLCUEC-M3</t>
  </si>
  <si>
    <t>MUPLCUEC-G3</t>
  </si>
  <si>
    <t>MUPLCUEC-G2</t>
  </si>
  <si>
    <t>MUPLCUEC-M2</t>
  </si>
  <si>
    <t>MUPLCUEC-C2</t>
  </si>
  <si>
    <t>MUPLCUEC-C1</t>
  </si>
  <si>
    <t>MUPLCUEC-M1</t>
  </si>
  <si>
    <t>MUPLCUEC-G1</t>
  </si>
  <si>
    <t>MUPLCUEC-G</t>
  </si>
  <si>
    <t>MUPLCUEC-M</t>
  </si>
  <si>
    <t>MUPLCUEA-C2</t>
  </si>
  <si>
    <t>MUPLCUEC-C</t>
  </si>
  <si>
    <t>MUPLCUEB-C2</t>
  </si>
  <si>
    <t>MUPLCUEB-M2</t>
  </si>
  <si>
    <t>MUPLCUEB-G2</t>
  </si>
  <si>
    <t>MUPLCUEB-G1</t>
  </si>
  <si>
    <t>MUPLCUEB-M1</t>
  </si>
  <si>
    <t>MUPLCUEB-C1</t>
  </si>
  <si>
    <t>MUPLCUEB-C</t>
  </si>
  <si>
    <t>MUPLCU18SLM-PT2</t>
  </si>
  <si>
    <t>MUPLCUEB-M</t>
  </si>
  <si>
    <t>MUPLCU18SLM-PT1</t>
  </si>
  <si>
    <t>MUPLCUEB-G</t>
  </si>
  <si>
    <t>MUPLFR8PTPL</t>
  </si>
  <si>
    <t>MUPLCU18SLM-PT</t>
  </si>
  <si>
    <t>MUPLCUEA-M2</t>
  </si>
  <si>
    <t>MUPLCUEA-G2</t>
  </si>
  <si>
    <t>MUPLCUEA-G1</t>
  </si>
  <si>
    <t>MUPLCUEA-M1</t>
  </si>
  <si>
    <t>MUPLCUEA-C1</t>
  </si>
  <si>
    <t>MUPLCUEF-G1</t>
  </si>
  <si>
    <t>MUBIOCTLAMP-PET</t>
  </si>
  <si>
    <t>MUPLCUEF-G</t>
  </si>
  <si>
    <t>MUPLCUEF-M</t>
  </si>
  <si>
    <t>MUPLCUEF-C</t>
  </si>
  <si>
    <t>MUPLFN5SG-PTE3</t>
  </si>
  <si>
    <t>MUPLFN5-PTE3</t>
  </si>
  <si>
    <t>MUPLFN6SG-PTE4</t>
  </si>
  <si>
    <t>MUPLFN6-PTE4</t>
  </si>
  <si>
    <t>MUPLFN4-PTE1</t>
  </si>
  <si>
    <t>MUPLFN8-PTE5</t>
  </si>
  <si>
    <t>MUPLFN5-PTE2</t>
  </si>
  <si>
    <t>MUPLFN6-PTE3</t>
  </si>
  <si>
    <t>MUPLFN7SG-PTE4</t>
  </si>
  <si>
    <t>MUPLFN7-PTE4</t>
  </si>
  <si>
    <t>MUPLFN5-PTE1</t>
  </si>
  <si>
    <t>MUPLFN6-PTE2</t>
  </si>
  <si>
    <t>MUPLFN7-PTE3</t>
  </si>
  <si>
    <t>MUPLFN8-PTE4</t>
  </si>
  <si>
    <t>MUPLFN8SG-PTE4</t>
  </si>
  <si>
    <t>MUPLFN6-PTE1</t>
  </si>
  <si>
    <t>MUPLFN7-PTE2</t>
  </si>
  <si>
    <t>MUPLFN8-PTE3</t>
  </si>
  <si>
    <t>MUPLFN7SG-PTE1</t>
  </si>
  <si>
    <t>MUPLFN7-PTE1</t>
  </si>
  <si>
    <t>MUPLFN8-PTE2</t>
  </si>
  <si>
    <t>MUPLFN8SG-PTE1</t>
  </si>
  <si>
    <t>MUPLFN8-PTE1</t>
  </si>
  <si>
    <t>MUPLFN3SG-PTE2</t>
  </si>
  <si>
    <t>MUPLFN3-PTE2</t>
  </si>
  <si>
    <t>MUPLFN4-PTE3</t>
  </si>
  <si>
    <t>MUPLFN7-PTE5</t>
  </si>
  <si>
    <t>MUPLFN3-PTE1</t>
  </si>
  <si>
    <t>MUPLFN4SG-PTE2</t>
  </si>
  <si>
    <t>MUPLFN4-PTE2</t>
  </si>
  <si>
    <t>ADSCSC270RHC-BAY</t>
  </si>
  <si>
    <t>LROCTA-BCUB</t>
  </si>
  <si>
    <t>LROCTA-BAPO</t>
  </si>
  <si>
    <t>LRBRUN-ANC</t>
  </si>
  <si>
    <t>LROCTA-TUBTA</t>
  </si>
  <si>
    <t>ADWFAC240C-PAA</t>
  </si>
  <si>
    <t>ADWFAC240C-PBB</t>
  </si>
  <si>
    <t>SU-CH-POCR</t>
  </si>
  <si>
    <t>SU-BAU-POC150</t>
  </si>
  <si>
    <t>SU-BAU-POC150IZQ</t>
  </si>
  <si>
    <t>PA75G-PLA</t>
  </si>
  <si>
    <t>LRAWD-SOL</t>
  </si>
  <si>
    <t>TEUMBRA-PU</t>
  </si>
  <si>
    <t>TEUNBRA-PL</t>
  </si>
  <si>
    <t>TESBAIN-PL</t>
  </si>
  <si>
    <t>TECBAIN-PL</t>
  </si>
  <si>
    <t>TECBAIN-PL2</t>
  </si>
  <si>
    <t>TECBAIN-PF</t>
  </si>
  <si>
    <t>TESBAIN-PT</t>
  </si>
  <si>
    <t>TESBAIN-PF</t>
  </si>
  <si>
    <t>TECBAIN-PT</t>
  </si>
  <si>
    <t>TEPAGIDABS-PL</t>
  </si>
  <si>
    <t>RIPIBS-SOLS</t>
  </si>
  <si>
    <t>PA75G-SOLD</t>
  </si>
  <si>
    <t>PA75G-SOL</t>
  </si>
  <si>
    <t>ESTEMPACTE-PL</t>
  </si>
  <si>
    <t>ESTEMPACTE-PS</t>
  </si>
  <si>
    <t>ADSRF-TSO</t>
  </si>
  <si>
    <t>ADHURF-TSO</t>
  </si>
  <si>
    <t>ADFTWTARF-T7</t>
  </si>
  <si>
    <t>ADFTWTARF-T8</t>
  </si>
  <si>
    <t>ADTA16-T3</t>
  </si>
  <si>
    <t>ADWTF240-TL4</t>
  </si>
  <si>
    <t>ADFTWTARF-T1</t>
  </si>
  <si>
    <t>ADFTWMID-BAV</t>
  </si>
  <si>
    <t>ADWTF240-TL2</t>
  </si>
  <si>
    <t>ADFTWTARF-T5</t>
  </si>
  <si>
    <t>ADWTF240-TL1</t>
  </si>
  <si>
    <t>ADFTWWT314-TR</t>
  </si>
  <si>
    <t>ADLITOC-TV</t>
  </si>
  <si>
    <t>ADLITOC-TVS</t>
  </si>
  <si>
    <t>ADLITOC-TVR</t>
  </si>
  <si>
    <t>ADFTWMID140-TPL</t>
  </si>
  <si>
    <t>ADFTWH2402-TI</t>
  </si>
  <si>
    <t>ADFTW270EX-TI</t>
  </si>
  <si>
    <t>ADFTWFS-TU170A</t>
  </si>
  <si>
    <t>PIAKIO-TPU2T</t>
  </si>
  <si>
    <t>ADSCSC270RHC-POS2</t>
  </si>
  <si>
    <t>ADSCSC270RHC-POS1</t>
  </si>
  <si>
    <t>ADSCSC270RHC-POS3</t>
  </si>
  <si>
    <t>ADSCSC270RHEX-POS1</t>
  </si>
  <si>
    <t>ADSCSC270LHC-POS1</t>
  </si>
  <si>
    <t>ADSCSC270LHC-POS2</t>
  </si>
  <si>
    <t>ADSCSC270LHC-POS3</t>
  </si>
  <si>
    <t>ADWFAC240C-TDF</t>
  </si>
  <si>
    <t>ADWFAC240C-TIF</t>
  </si>
  <si>
    <t>ADSHBWFAC270C-TIP</t>
  </si>
  <si>
    <t>ADWFAC240C-TIP</t>
  </si>
  <si>
    <t>ADWTF240-TLD</t>
  </si>
  <si>
    <t>ADECL240-TLD</t>
  </si>
  <si>
    <t>ADECL240-TL</t>
  </si>
  <si>
    <t>ADKKF-TL</t>
  </si>
  <si>
    <t>ADKKF-TLD</t>
  </si>
  <si>
    <t>ADKKF-TLI</t>
  </si>
  <si>
    <t>ADSFTWFS27-TU30A</t>
  </si>
  <si>
    <t>ADFTW270EX-TS</t>
  </si>
  <si>
    <t>ADECH300L-T1</t>
  </si>
  <si>
    <t>ADWTH300C-T1</t>
  </si>
  <si>
    <t>ADSWFC2700C-CTP</t>
  </si>
  <si>
    <t>ADLITOC-TM3</t>
  </si>
  <si>
    <t>ADFTWMID-CVE</t>
  </si>
  <si>
    <t>ADFTWMID-CVP</t>
  </si>
  <si>
    <t>ADFTWMID-BAH</t>
  </si>
  <si>
    <t>ADFTWMID-TC</t>
  </si>
  <si>
    <t>ADFTWMID-TP</t>
  </si>
  <si>
    <t>ADFTWH2402-TC</t>
  </si>
  <si>
    <t>ADFTW270EX-TC</t>
  </si>
  <si>
    <t>ADFTWFS-TU70A</t>
  </si>
  <si>
    <t>CIPMCBD900-CC</t>
  </si>
  <si>
    <t>SU-BA-LAT</t>
  </si>
  <si>
    <t>SU-BA-LAT1</t>
  </si>
  <si>
    <t>ADFTWTARF-T4</t>
  </si>
  <si>
    <t>ADSLR-TSO</t>
  </si>
  <si>
    <t>OBPAB2AE-LEVI</t>
  </si>
  <si>
    <t>GI20513</t>
  </si>
  <si>
    <t>LN20GLC121</t>
  </si>
  <si>
    <t>LN18SPMES</t>
  </si>
  <si>
    <t>LN20GCC</t>
  </si>
  <si>
    <t>LN20MRP7</t>
  </si>
  <si>
    <t>LN22PLFN22</t>
  </si>
  <si>
    <t>LN22PLFN24</t>
  </si>
  <si>
    <t>LNS22GA7530</t>
  </si>
  <si>
    <t>LN22SGA7535</t>
  </si>
  <si>
    <t>OETNA-TAM</t>
  </si>
  <si>
    <t>ANMECE-BA</t>
  </si>
  <si>
    <t>ANMECE-TR</t>
  </si>
  <si>
    <t>SEAEPSSD</t>
  </si>
  <si>
    <t>SEAESL66B</t>
  </si>
  <si>
    <t>CIPMBD720-PL</t>
  </si>
  <si>
    <t>ANMEAP-BA</t>
  </si>
  <si>
    <t>SEAETSD51</t>
  </si>
  <si>
    <t>ANMECEBA-TR</t>
  </si>
  <si>
    <t>ANMECE75-TR</t>
  </si>
  <si>
    <t>ANMEAP-TR</t>
  </si>
  <si>
    <t>OBPAB2AE-SLATP</t>
  </si>
  <si>
    <t>SEAEZMI90</t>
  </si>
  <si>
    <t>SEAERMS90</t>
  </si>
  <si>
    <t>SEAEPM3290</t>
  </si>
  <si>
    <t>ACSOBDTR-SO</t>
  </si>
  <si>
    <t>ELIATO-LA</t>
  </si>
  <si>
    <t>ADECH600L-T1</t>
  </si>
  <si>
    <t>ELIATOV2-LA</t>
  </si>
  <si>
    <t>ADPYL-TU1</t>
  </si>
  <si>
    <t>TELVIH-LOAC2</t>
  </si>
  <si>
    <t>TELVIH-LOAC</t>
  </si>
  <si>
    <t>POXMGARC-CPC2</t>
  </si>
  <si>
    <t>CIPOEMSB</t>
  </si>
  <si>
    <t>CIPOEM-PTA</t>
  </si>
  <si>
    <t>GUR2120140-PL40</t>
  </si>
  <si>
    <t>CIBAMA</t>
  </si>
  <si>
    <t>HYESREINPCPU-P</t>
  </si>
  <si>
    <t>ADPYLBKIT-BA</t>
  </si>
  <si>
    <t>CIPLAPBY</t>
  </si>
  <si>
    <t>POXMGARC-CPC1</t>
  </si>
  <si>
    <t>GUR2120140-MG70</t>
  </si>
  <si>
    <t>GUR2120140-PA</t>
  </si>
  <si>
    <t>GUR2120140-PR</t>
  </si>
  <si>
    <t>GUR2120140-PI8</t>
  </si>
  <si>
    <t>POC7CP-PA12</t>
  </si>
  <si>
    <t>PP14D380M-BA01</t>
  </si>
  <si>
    <t>AEMEDO24-CPB14</t>
  </si>
  <si>
    <t>MCSAT80LP-BA</t>
  </si>
  <si>
    <t>MCSAT80LP-BATP</t>
  </si>
  <si>
    <t>CPCL2</t>
  </si>
  <si>
    <t>CPCL</t>
  </si>
  <si>
    <t>MCSAT80LP-BENI</t>
  </si>
  <si>
    <t>CIPOEM-B</t>
  </si>
  <si>
    <t>OBPAB2AE-ANPO</t>
  </si>
  <si>
    <t>OBPTPA</t>
  </si>
  <si>
    <t>CIBAMAT</t>
  </si>
  <si>
    <t>PLMACOES</t>
  </si>
  <si>
    <t>CIBAMAE</t>
  </si>
  <si>
    <t>BCIBAMAL</t>
  </si>
  <si>
    <t>ADTMF140-BAY</t>
  </si>
  <si>
    <t>OBPLCEXTR</t>
  </si>
  <si>
    <t>OBLMNEXTR</t>
  </si>
  <si>
    <t>OBPLCINFR</t>
  </si>
  <si>
    <t>OBPLCLTRLLTR</t>
  </si>
  <si>
    <t>OBCUPLAN</t>
  </si>
  <si>
    <t>E4PU720P</t>
  </si>
  <si>
    <t>GUPD14019-AP35</t>
  </si>
  <si>
    <t>GUEB2110-PLE</t>
  </si>
  <si>
    <t>OBCULMPB</t>
  </si>
  <si>
    <t>OBCULMPR</t>
  </si>
  <si>
    <t>OBVGSIVGPLS2</t>
  </si>
  <si>
    <t>OBVGSIVGPLS22</t>
  </si>
  <si>
    <t>OBPLSA</t>
  </si>
  <si>
    <t>OBPAB2AE-PLISQ</t>
  </si>
  <si>
    <t>OBVGSIVGPLSI</t>
  </si>
  <si>
    <t>OBVGSIVGPLSI2</t>
  </si>
  <si>
    <t>PLAPIMA</t>
  </si>
  <si>
    <t>PLBAPU</t>
  </si>
  <si>
    <t>PLINPO</t>
  </si>
  <si>
    <t>CIMAMPLA110</t>
  </si>
  <si>
    <t>CP20314</t>
  </si>
  <si>
    <t>CIPOEM-BR</t>
  </si>
  <si>
    <t>SS751</t>
  </si>
  <si>
    <t>OBVGPSSV</t>
  </si>
  <si>
    <t>OBVGPSSV2</t>
  </si>
  <si>
    <t>OBPLINBA</t>
  </si>
  <si>
    <t>CIMAMBA</t>
  </si>
  <si>
    <t>BCIBAMA</t>
  </si>
  <si>
    <t>OBPTPB</t>
  </si>
  <si>
    <t>PLBAPUCORTOM</t>
  </si>
  <si>
    <t>OBVGPLGL</t>
  </si>
  <si>
    <t>OBVGPLGL2</t>
  </si>
  <si>
    <t>PLUSUMA</t>
  </si>
  <si>
    <t>OBTHPLPS</t>
  </si>
  <si>
    <t>GUR2120140-PAPD125I</t>
  </si>
  <si>
    <t>GUR2120140-PAPD125</t>
  </si>
  <si>
    <t>OBPLCSPRTINTRN</t>
  </si>
  <si>
    <t>GUPD14019-PEG</t>
  </si>
  <si>
    <t>OBPLCSPRTVG2</t>
  </si>
  <si>
    <t>OBPLCSPRTVG3</t>
  </si>
  <si>
    <t>CIPOEMSNINOX-B</t>
  </si>
  <si>
    <t>OBPLCSPRTVG</t>
  </si>
  <si>
    <t>OBPLCFCS</t>
  </si>
  <si>
    <t>OBCUPLCR</t>
  </si>
  <si>
    <t>OBPAB2AE-CAPO</t>
  </si>
  <si>
    <t>OBCULMPS</t>
  </si>
  <si>
    <t>ADSFWPWPS270C-TD</t>
  </si>
  <si>
    <t>TC20212</t>
  </si>
  <si>
    <t>GI20514</t>
  </si>
  <si>
    <t>TRE18MTI2</t>
  </si>
  <si>
    <t>TRE18MTI3</t>
  </si>
  <si>
    <t>GABMACCS-TCL</t>
  </si>
  <si>
    <t>CMBNL</t>
  </si>
  <si>
    <t>COLPN</t>
  </si>
  <si>
    <t>CRN400</t>
  </si>
  <si>
    <t>COKIJIPDPVC-CR2</t>
  </si>
  <si>
    <t>CACVLCF</t>
  </si>
  <si>
    <t>CACVLCFT</t>
  </si>
  <si>
    <t>P4CRST1000</t>
  </si>
  <si>
    <t>CACVLCS</t>
  </si>
  <si>
    <t>CACVLCST</t>
  </si>
  <si>
    <t>NEXDO3-CR</t>
  </si>
  <si>
    <t>BSGSVI12CR-CRP</t>
  </si>
  <si>
    <t>GVMAE106108</t>
  </si>
  <si>
    <t>BSGSVI12CR-CRR1</t>
  </si>
  <si>
    <t>GNCR1105</t>
  </si>
  <si>
    <t>HYMLMCH-VCRC</t>
  </si>
  <si>
    <t>P4CRST1019</t>
  </si>
  <si>
    <t>P4CRST1030</t>
  </si>
  <si>
    <t>CRIIFAID</t>
  </si>
  <si>
    <t>CM35M G17</t>
  </si>
  <si>
    <t>CI35SB</t>
  </si>
  <si>
    <t>CI7M - G17</t>
  </si>
  <si>
    <t>CI7ML - G17</t>
  </si>
  <si>
    <t>CB35M</t>
  </si>
  <si>
    <t>CB35ML</t>
  </si>
  <si>
    <t>CIOCR105TR</t>
  </si>
  <si>
    <t>CIOCR105S</t>
  </si>
  <si>
    <t>BSM10551-CR</t>
  </si>
  <si>
    <t>DINCLO2211-CRC</t>
  </si>
  <si>
    <t>E4SCT1050-C</t>
  </si>
  <si>
    <t>E4SCT1050CS-C</t>
  </si>
  <si>
    <t>E4SCTB1050-C</t>
  </si>
  <si>
    <t>P4CRST1050</t>
  </si>
  <si>
    <t>LRGDC-CR3</t>
  </si>
  <si>
    <t>LRGDC-CR1</t>
  </si>
  <si>
    <t>RIGAVC30105</t>
  </si>
  <si>
    <t>LRGDC-CR5</t>
  </si>
  <si>
    <t>CR3512CS</t>
  </si>
  <si>
    <t>P4CRST1058</t>
  </si>
  <si>
    <t>ELVIACC1200-REP</t>
  </si>
  <si>
    <t>LRAWD-ENT</t>
  </si>
  <si>
    <t>CIMA4130CCT</t>
  </si>
  <si>
    <t>RVMC12C</t>
  </si>
  <si>
    <t>FVMC12C</t>
  </si>
  <si>
    <t>CICRSM4S</t>
  </si>
  <si>
    <t>CICR4TR</t>
  </si>
  <si>
    <t>CICR4SBP</t>
  </si>
  <si>
    <t>CICR4S</t>
  </si>
  <si>
    <t>CIMBS4CS-CR</t>
  </si>
  <si>
    <t>CIMBSE4399LCS-CR</t>
  </si>
  <si>
    <t>P4CRST1108</t>
  </si>
  <si>
    <t>CIMA4CCS</t>
  </si>
  <si>
    <t>CICMA4</t>
  </si>
  <si>
    <t>STCRR3545</t>
  </si>
  <si>
    <t>VHEVP</t>
  </si>
  <si>
    <t>CCGAB47HP-ENTCR</t>
  </si>
  <si>
    <t>ITVIDPCSW47M-LCT</t>
  </si>
  <si>
    <t>ITVINEXSW48M-LCT</t>
  </si>
  <si>
    <t>ITVIREXSW48M-ETR2</t>
  </si>
  <si>
    <t>ITVINEXSW48M-PCT</t>
  </si>
  <si>
    <t>ITVIEXSW416-PCC</t>
  </si>
  <si>
    <t>ITVIDPCSW47-ETR</t>
  </si>
  <si>
    <t>ITEKVA100CEC-ETR</t>
  </si>
  <si>
    <t>ITVIREXSW48M-ETR</t>
  </si>
  <si>
    <t>CR115CT</t>
  </si>
  <si>
    <t>VHNI4VF-2/VHDAT'S-VF</t>
  </si>
  <si>
    <t>VHNI4VF - G18</t>
  </si>
  <si>
    <t>VHNI4VT/VHDAT'S-VT</t>
  </si>
  <si>
    <t>VHEVP - G18</t>
  </si>
  <si>
    <t>VHEVT</t>
  </si>
  <si>
    <t>TVI47EC</t>
  </si>
  <si>
    <t>RVMC4</t>
  </si>
  <si>
    <t>E4CAS4CSV-CS</t>
  </si>
  <si>
    <t>FVMC4</t>
  </si>
  <si>
    <t>TCVR42HP-VF</t>
  </si>
  <si>
    <t>TCVR42HP-VS</t>
  </si>
  <si>
    <t>LRACFC-CRV1</t>
  </si>
  <si>
    <t>LRACFC-CRH1</t>
  </si>
  <si>
    <t>TCVTCRLF</t>
  </si>
  <si>
    <t>SGVV4CS</t>
  </si>
  <si>
    <t>CG304M - G17</t>
  </si>
  <si>
    <t>CG304ML - G17</t>
  </si>
  <si>
    <t>EKCB4ML</t>
  </si>
  <si>
    <t>EKCM4ML - G21</t>
  </si>
  <si>
    <t>EKCM4ML - G17</t>
  </si>
  <si>
    <t>ACA4M - G17</t>
  </si>
  <si>
    <t>ACA4ML - G17</t>
  </si>
  <si>
    <t>CVB4M - G17</t>
  </si>
  <si>
    <t>CVA4M - G17</t>
  </si>
  <si>
    <t>CVA4ML - G17</t>
  </si>
  <si>
    <t>CM4ST</t>
  </si>
  <si>
    <t>CM4M - G17</t>
  </si>
  <si>
    <t>CM4ML</t>
  </si>
  <si>
    <t>CI4SB</t>
  </si>
  <si>
    <t>CI4M - G17</t>
  </si>
  <si>
    <t>CI4ML - G17</t>
  </si>
  <si>
    <t>CB4ML - G17</t>
  </si>
  <si>
    <t>CB4MLV</t>
  </si>
  <si>
    <t>SM804CS</t>
  </si>
  <si>
    <t>CIOCR4TR</t>
  </si>
  <si>
    <t>CIOCR4S</t>
  </si>
  <si>
    <t>CISMO412CRS-CR</t>
  </si>
  <si>
    <t>KRCR47 - G37</t>
  </si>
  <si>
    <t>KRCR47 - G98</t>
  </si>
  <si>
    <t>KRCR48 - G37</t>
  </si>
  <si>
    <t>BSM12051-CR</t>
  </si>
  <si>
    <t>BSM12070-CR</t>
  </si>
  <si>
    <t>KRCR4168</t>
  </si>
  <si>
    <t>KRCR4711</t>
  </si>
  <si>
    <t>KRCR47</t>
  </si>
  <si>
    <t>KRCR47EE6L</t>
  </si>
  <si>
    <t>KRCR47ECB</t>
  </si>
  <si>
    <t>KRCR47-G78</t>
  </si>
  <si>
    <t>KRCR47E</t>
  </si>
  <si>
    <t>KRCR48</t>
  </si>
  <si>
    <t>KRCR48ELH185</t>
  </si>
  <si>
    <t>KRCR48E6LE</t>
  </si>
  <si>
    <t>KRCR48E</t>
  </si>
  <si>
    <t>KR49-CR</t>
  </si>
  <si>
    <t>KRCR49EE6L</t>
  </si>
  <si>
    <t>KRCR49E</t>
  </si>
  <si>
    <t>CR4CT</t>
  </si>
  <si>
    <t>CR4CCS</t>
  </si>
  <si>
    <t>GVECE4C</t>
  </si>
  <si>
    <t>P4CRST1198G</t>
  </si>
  <si>
    <t>PR4CRPR8</t>
  </si>
  <si>
    <t>E4SCT1200CS-C</t>
  </si>
  <si>
    <t>E4SCTB1200-C</t>
  </si>
  <si>
    <t>CRMJSB</t>
  </si>
  <si>
    <t>BBVAMC120-CR</t>
  </si>
  <si>
    <t>P4CRST4-2400</t>
  </si>
  <si>
    <t>P4CRST4</t>
  </si>
  <si>
    <t>P4CRS4-250T</t>
  </si>
  <si>
    <t>P4CRS4-280T</t>
  </si>
  <si>
    <t>RIGAVC30120C</t>
  </si>
  <si>
    <t>CCUSMREC4CRS</t>
  </si>
  <si>
    <t>CUL42CRS</t>
  </si>
  <si>
    <t>SM751CSP</t>
  </si>
  <si>
    <t>CR12006</t>
  </si>
  <si>
    <t>CR1200</t>
  </si>
  <si>
    <t>LRFSBRA-9CR2</t>
  </si>
  <si>
    <t>CR412CT</t>
  </si>
  <si>
    <t>CICR412CS</t>
  </si>
  <si>
    <t>CR412CS</t>
  </si>
  <si>
    <t>P4CRST4-IN</t>
  </si>
  <si>
    <t>P4CRST1210G</t>
  </si>
  <si>
    <t>P4CRST1211</t>
  </si>
  <si>
    <t>LRFSBRA-9CR6</t>
  </si>
  <si>
    <t>P4CRST1215</t>
  </si>
  <si>
    <t>LRFSBRA-CR2</t>
  </si>
  <si>
    <t>LRFSBRA-CRESP</t>
  </si>
  <si>
    <t>LRFSBRA-6CR</t>
  </si>
  <si>
    <t>LRFSBRA-9CR4</t>
  </si>
  <si>
    <t>LRFSBRA-CR</t>
  </si>
  <si>
    <t>LRFSBRA-CR4</t>
  </si>
  <si>
    <t>LRFSBRA-9CR7</t>
  </si>
  <si>
    <t>P4CRST1244</t>
  </si>
  <si>
    <t>CMNEXMA2D</t>
  </si>
  <si>
    <t>CRBIECCS</t>
  </si>
  <si>
    <t>ANREE210HP-LAC</t>
  </si>
  <si>
    <t>EER1357MABS-CC13</t>
  </si>
  <si>
    <t>EER1357M1CC</t>
  </si>
  <si>
    <t>EER1357MABS9M-CC</t>
  </si>
  <si>
    <t>NEXCAPV-VF</t>
  </si>
  <si>
    <t>NEXCAPV-VT</t>
  </si>
  <si>
    <t>NEXCAPV-VS</t>
  </si>
  <si>
    <t>E4SCT1400-C</t>
  </si>
  <si>
    <t>USM14-CSOD</t>
  </si>
  <si>
    <t>USM14-CSOI</t>
  </si>
  <si>
    <t>CIMBS5CS6MM-CR6MM</t>
  </si>
  <si>
    <t>CICR5T</t>
  </si>
  <si>
    <t>CICR5S</t>
  </si>
  <si>
    <t>CICR5S728</t>
  </si>
  <si>
    <t>CIMBS5CS-CR</t>
  </si>
  <si>
    <t>CIMA45CC</t>
  </si>
  <si>
    <t>CIMA45CS</t>
  </si>
  <si>
    <t>GNCR15 - G17</t>
  </si>
  <si>
    <t>E4GCRSTP5</t>
  </si>
  <si>
    <t>CRMNAPD57TNV</t>
  </si>
  <si>
    <t>CIOCR5TR</t>
  </si>
  <si>
    <t>CIOCR5S</t>
  </si>
  <si>
    <t>ITVIEXSW4-LCT</t>
  </si>
  <si>
    <t>ITVIEXSW4-PCT</t>
  </si>
  <si>
    <t>CICRC5T</t>
  </si>
  <si>
    <t>CICRC5CT</t>
  </si>
  <si>
    <t>CICRI5CS</t>
  </si>
  <si>
    <t>CICR5CSA</t>
  </si>
  <si>
    <t>E4SCT1500-C</t>
  </si>
  <si>
    <t>E4SCT1500CS-C</t>
  </si>
  <si>
    <t>TVMVCAC-CE</t>
  </si>
  <si>
    <t>USM15-CSOD</t>
  </si>
  <si>
    <t>USM15-CSOI</t>
  </si>
  <si>
    <t>CCUSMCRDC5E</t>
  </si>
  <si>
    <t>CRESS</t>
  </si>
  <si>
    <t>E4SCT1520-C</t>
  </si>
  <si>
    <t>CICRI609152CS</t>
  </si>
  <si>
    <t>BBVAMCR-CR</t>
  </si>
  <si>
    <t>NVFTEX</t>
  </si>
  <si>
    <t>VTRS69-PCR - G17</t>
  </si>
  <si>
    <t>NCVTEX</t>
  </si>
  <si>
    <t>CICR6T</t>
  </si>
  <si>
    <t>CICR6S</t>
  </si>
  <si>
    <t>CIMBS6CS-CR</t>
  </si>
  <si>
    <t>VOCCRI6CR-CC</t>
  </si>
  <si>
    <t>SGMICR</t>
  </si>
  <si>
    <t>CIA1785CSB</t>
  </si>
  <si>
    <t>CIOCR6TR</t>
  </si>
  <si>
    <t>CIOCR6S</t>
  </si>
  <si>
    <t>GVSM5</t>
  </si>
  <si>
    <t>CICR6CT</t>
  </si>
  <si>
    <t>CR6CCS</t>
  </si>
  <si>
    <t>E4SCTB1800-C</t>
  </si>
  <si>
    <t>E4SCT1800-C</t>
  </si>
  <si>
    <t>E4SCT1800CS-C</t>
  </si>
  <si>
    <t>CR562SB</t>
  </si>
  <si>
    <t>CR675SB</t>
  </si>
  <si>
    <t>CRES</t>
  </si>
  <si>
    <t>EER1357MABS-CC18</t>
  </si>
  <si>
    <t>EER67MABS9M-VS</t>
  </si>
  <si>
    <t>ANREE210HP-FRC2</t>
  </si>
  <si>
    <t>ANREE210HP-FRC</t>
  </si>
  <si>
    <t>TVI47PCE6</t>
  </si>
  <si>
    <t>TVI47CCE6</t>
  </si>
  <si>
    <t>ACPRL-C</t>
  </si>
  <si>
    <t>TVMVCAC-CLD</t>
  </si>
  <si>
    <t>VHCVP - G17</t>
  </si>
  <si>
    <t>LRBESTASH-CR1</t>
  </si>
  <si>
    <t>LRBESTASH-CR2</t>
  </si>
  <si>
    <t>TVMVCAC-CSEC</t>
  </si>
  <si>
    <t>LRGDC-CR4</t>
  </si>
  <si>
    <t>LRADWGD-CR2</t>
  </si>
  <si>
    <t>LRADWGD-CR1</t>
  </si>
  <si>
    <t>CICRC7T</t>
  </si>
  <si>
    <t>E4SCT2100-C</t>
  </si>
  <si>
    <t>VHCVF - G17</t>
  </si>
  <si>
    <t>VHCVLA - G17</t>
  </si>
  <si>
    <t>ACUMF195-CR2</t>
  </si>
  <si>
    <t>ACUMF195-CR</t>
  </si>
  <si>
    <t>CRFRRS2100TR</t>
  </si>
  <si>
    <t>EER1357MABS-CC21</t>
  </si>
  <si>
    <t>EER77MECC</t>
  </si>
  <si>
    <t>VPMA366</t>
  </si>
  <si>
    <t>MOMA46A-VP</t>
  </si>
  <si>
    <t>PCV12X29-C2</t>
  </si>
  <si>
    <t>VR73EI - G17</t>
  </si>
  <si>
    <t>ACUMCS300-CR2</t>
  </si>
  <si>
    <t>ACUMCS300-CR</t>
  </si>
  <si>
    <t>VR43ES - G18</t>
  </si>
  <si>
    <t>CRRC180 - G52</t>
  </si>
  <si>
    <t>CRRC180 - G53</t>
  </si>
  <si>
    <t>TCVTCRPU</t>
  </si>
  <si>
    <t>PCCAJ70-CRL</t>
  </si>
  <si>
    <t>BSGSVI12CR-CRC</t>
  </si>
  <si>
    <t>BSGSME12ME-CR</t>
  </si>
  <si>
    <t>CR3029</t>
  </si>
  <si>
    <t>RERV139</t>
  </si>
  <si>
    <t>RERV61 - G52</t>
  </si>
  <si>
    <t>RERV61 - G53</t>
  </si>
  <si>
    <t>VHNE100050VL</t>
  </si>
  <si>
    <t>VHNE100050VF</t>
  </si>
  <si>
    <t>PB4222CHCR6-CRRE</t>
  </si>
  <si>
    <t>CAC'S-PUC</t>
  </si>
  <si>
    <t>LRGDC-CR2</t>
  </si>
  <si>
    <t>CG302M - G5</t>
  </si>
  <si>
    <t>CG307M - G5</t>
  </si>
  <si>
    <t>BNMGV71 - G18</t>
  </si>
  <si>
    <t>OBBNMGV71 - G18</t>
  </si>
  <si>
    <t>MOLP4DCCH-ENIZ</t>
  </si>
  <si>
    <t>KRCR17 - G78</t>
  </si>
  <si>
    <t>NEXCAPV-VLD</t>
  </si>
  <si>
    <t>NEXCAPV-VLI</t>
  </si>
  <si>
    <t>CAC'S-CP</t>
  </si>
  <si>
    <t>NVLTEX</t>
  </si>
  <si>
    <t>ACRCPUSU</t>
  </si>
  <si>
    <t>CRRC240 - G52</t>
  </si>
  <si>
    <t>CRRC240 - G48</t>
  </si>
  <si>
    <t>PB4222CHCR6-CRP</t>
  </si>
  <si>
    <t>TDEMEX42CT6</t>
  </si>
  <si>
    <t>C002 - G17</t>
  </si>
  <si>
    <t>VPMA4135CM</t>
  </si>
  <si>
    <t>GVE - G17</t>
  </si>
  <si>
    <t>PB4222CHCR6-CRL</t>
  </si>
  <si>
    <t>FERELC11C</t>
  </si>
  <si>
    <t>C032 - G19</t>
  </si>
  <si>
    <t>BSGSVI12CR-CRE</t>
  </si>
  <si>
    <t>FVMESE</t>
  </si>
  <si>
    <t>FVCHMES</t>
  </si>
  <si>
    <t>FVGRMES</t>
  </si>
  <si>
    <t>BNCR9MUR02</t>
  </si>
  <si>
    <t>BNJVCB108-CSICT9</t>
  </si>
  <si>
    <t>PCREV6</t>
  </si>
  <si>
    <t>EGCMLC2MHP-VC60</t>
  </si>
  <si>
    <t>ACRCPUIN</t>
  </si>
  <si>
    <t>ECMC22CH-CT</t>
  </si>
  <si>
    <t>ITIACV1214-CRV3</t>
  </si>
  <si>
    <t>ITIACV1214-CRV2</t>
  </si>
  <si>
    <t>ITIACV1214-CRV1</t>
  </si>
  <si>
    <t>TEVHECT</t>
  </si>
  <si>
    <t>C093</t>
  </si>
  <si>
    <t>MPPGVIS - G17</t>
  </si>
  <si>
    <t>MPPGVIS - G25</t>
  </si>
  <si>
    <t>VOGMV4ABS-VPC-1</t>
  </si>
  <si>
    <t>VOLP4C-CD</t>
  </si>
  <si>
    <t>VOLP4C-CI</t>
  </si>
  <si>
    <t>VOLP4C-CEC</t>
  </si>
  <si>
    <t>CRTRSULA</t>
  </si>
  <si>
    <t>ACRCPCPU</t>
  </si>
  <si>
    <t>BNJVCB108-CSCT9</t>
  </si>
  <si>
    <t>LRFSBRA-9CR3</t>
  </si>
  <si>
    <t>ACR2C36ABS-C</t>
  </si>
  <si>
    <t>LRFSBRA-9CR5</t>
  </si>
  <si>
    <t>LRFSBRA-CR3</t>
  </si>
  <si>
    <t>PCUNAP - G77</t>
  </si>
  <si>
    <t>PCUNAP - G18</t>
  </si>
  <si>
    <t>CFEMC50CT</t>
  </si>
  <si>
    <t>VOARV3CR-CI</t>
  </si>
  <si>
    <t>MOARVPUV</t>
  </si>
  <si>
    <t>UNAPVV3BCHCPC</t>
  </si>
  <si>
    <t>MOLP4DCCH-PUIZ</t>
  </si>
  <si>
    <t>VHEVF</t>
  </si>
  <si>
    <t>MERCCR00C70704 -G17</t>
  </si>
  <si>
    <t>MERCCR00C60704 -G17</t>
  </si>
  <si>
    <t>TVMVCAC-CPP</t>
  </si>
  <si>
    <t>VHEVF - G18</t>
  </si>
  <si>
    <t>AT&amp;TGTV-C4</t>
  </si>
  <si>
    <t>NEXEQV2G-CREP</t>
  </si>
  <si>
    <t>NEXEQV2G-CRPT</t>
  </si>
  <si>
    <t>VHNE100050VT</t>
  </si>
  <si>
    <t>TELVIH-CAPPU2</t>
  </si>
  <si>
    <t>TELVIH-CAPPU1</t>
  </si>
  <si>
    <t>CRSEBE</t>
  </si>
  <si>
    <t>BSDGPD13ME01-CR</t>
  </si>
  <si>
    <t>NEXEQV2G-CRFR</t>
  </si>
  <si>
    <t>VVCENIEN</t>
  </si>
  <si>
    <t>NEXEQV2G-CRS</t>
  </si>
  <si>
    <t>NEXEQV2G-CRLT</t>
  </si>
  <si>
    <t>VVCENIPV</t>
  </si>
  <si>
    <t>BNCR9MUR03</t>
  </si>
  <si>
    <t>PCV12X29-CR5</t>
  </si>
  <si>
    <t>CRTRIN</t>
  </si>
  <si>
    <t>CCCVGO1000LABS-C</t>
  </si>
  <si>
    <t>VVCENIEN-SB</t>
  </si>
  <si>
    <t>VVCENIVF</t>
  </si>
  <si>
    <t>VCTMS-EC</t>
  </si>
  <si>
    <t>VCTMS-EC(ANTERIOR)</t>
  </si>
  <si>
    <t>VTDATPV-SB</t>
  </si>
  <si>
    <t>CRMAES2</t>
  </si>
  <si>
    <t>VVCENIVF-SB</t>
  </si>
  <si>
    <t>VCDEXNIVL</t>
  </si>
  <si>
    <t>VCTMS-PC</t>
  </si>
  <si>
    <t>VVCENIVL</t>
  </si>
  <si>
    <t>VCTMS-TC</t>
  </si>
  <si>
    <t>VCTMS-CP</t>
  </si>
  <si>
    <t>CFCVB2 - G28</t>
  </si>
  <si>
    <t>ELVIACC1200-LCT</t>
  </si>
  <si>
    <t>VVCENIVL-SB</t>
  </si>
  <si>
    <t>ELVIACC1200-ETR</t>
  </si>
  <si>
    <t>C001 - G17</t>
  </si>
  <si>
    <t>VTDATVT-SB</t>
  </si>
  <si>
    <t>VCTMS-CL</t>
  </si>
  <si>
    <t>P4CRST504</t>
  </si>
  <si>
    <t>STCRR4060</t>
  </si>
  <si>
    <t>VHEVL</t>
  </si>
  <si>
    <t>KRCR529TSGCOP</t>
  </si>
  <si>
    <t>VHEVL - G18</t>
  </si>
  <si>
    <t>BSM5351-CR</t>
  </si>
  <si>
    <t>REC-VIP</t>
  </si>
  <si>
    <t>VHNI4VL-2/VHDAT'S-VL</t>
  </si>
  <si>
    <t>VHNI4VL - G18</t>
  </si>
  <si>
    <t>CRRC90 - G52</t>
  </si>
  <si>
    <t>CRRC90 - G53</t>
  </si>
  <si>
    <t>ELVIACC1200-PCT</t>
  </si>
  <si>
    <t>P4CRST542</t>
  </si>
  <si>
    <t>TVEXCC-V</t>
  </si>
  <si>
    <t>VHCVT</t>
  </si>
  <si>
    <t>LRBGDWUOSSD-ENT</t>
  </si>
  <si>
    <t>LRBGDWUOSSD-CEN</t>
  </si>
  <si>
    <t>CAC'S-ENC</t>
  </si>
  <si>
    <t>VVCCNIPV</t>
  </si>
  <si>
    <t>LRACFC-CRL1</t>
  </si>
  <si>
    <t>ITIACV1214-CP1</t>
  </si>
  <si>
    <t>ITIACV1214-CP2</t>
  </si>
  <si>
    <t>CCGAB47HP-C</t>
  </si>
  <si>
    <t>P4CRST569</t>
  </si>
  <si>
    <t>VVCCNIVF</t>
  </si>
  <si>
    <t>TEVVCPO</t>
  </si>
  <si>
    <t>KRCR5759TSGCOP</t>
  </si>
  <si>
    <t>TEVHSU-EN</t>
  </si>
  <si>
    <t>ADLIGLAS-PRT</t>
  </si>
  <si>
    <t>KRCR5809TSGCOP</t>
  </si>
  <si>
    <t>VTDATEN</t>
  </si>
  <si>
    <t>VVCNIEN</t>
  </si>
  <si>
    <t>CAC'S-CL</t>
  </si>
  <si>
    <t>VVPCOPPV</t>
  </si>
  <si>
    <t>LRACFC-CRP1</t>
  </si>
  <si>
    <t>VVCC&amp;APV</t>
  </si>
  <si>
    <t>TCVR42HP-VL</t>
  </si>
  <si>
    <t>CR603028</t>
  </si>
  <si>
    <t>CRIIFAIA</t>
  </si>
  <si>
    <t>CIA2MLE</t>
  </si>
  <si>
    <t>CIA2M</t>
  </si>
  <si>
    <t>SGVV2E14</t>
  </si>
  <si>
    <t>CG302M - G17</t>
  </si>
  <si>
    <t>CG320M - G18</t>
  </si>
  <si>
    <t>CG302ML - G17</t>
  </si>
  <si>
    <t>ADLIGLAS-LAT</t>
  </si>
  <si>
    <t>ADLIGLAS-TAP</t>
  </si>
  <si>
    <t>VTDATPV</t>
  </si>
  <si>
    <t>VTDATVF</t>
  </si>
  <si>
    <t>VVCC&amp;AVF</t>
  </si>
  <si>
    <t>VVCNIVT-N</t>
  </si>
  <si>
    <t>VVCNIVT</t>
  </si>
  <si>
    <t>EKCM2ML - G17</t>
  </si>
  <si>
    <t>VVCNIPV-N</t>
  </si>
  <si>
    <t>VVCNIVF</t>
  </si>
  <si>
    <t>CB21065M</t>
  </si>
  <si>
    <t>CB21065ML</t>
  </si>
  <si>
    <t>ACA2ML - G17</t>
  </si>
  <si>
    <t>CVB2M - G17</t>
  </si>
  <si>
    <t>CVB2ML - G17</t>
  </si>
  <si>
    <t>CVA2M - G17</t>
  </si>
  <si>
    <t>CM2M G17</t>
  </si>
  <si>
    <t>CM2ML - G17</t>
  </si>
  <si>
    <t>CI2MTE</t>
  </si>
  <si>
    <t>CI2MCB</t>
  </si>
  <si>
    <t>CI2M</t>
  </si>
  <si>
    <t>CI2ML - G17</t>
  </si>
  <si>
    <t>CA2M - G17</t>
  </si>
  <si>
    <t>CA2ML - G17</t>
  </si>
  <si>
    <t>CB2M - G5</t>
  </si>
  <si>
    <t>CB2ML - G5</t>
  </si>
  <si>
    <t>CB2MEI</t>
  </si>
  <si>
    <t>CB2MSB</t>
  </si>
  <si>
    <t>CB2M - G17</t>
  </si>
  <si>
    <t>CB2ML - G17</t>
  </si>
  <si>
    <t>JGVIA62E-CR</t>
  </si>
  <si>
    <t>JGVIA62E-CRL</t>
  </si>
  <si>
    <t>TEVVCL</t>
  </si>
  <si>
    <t>EXCAVSU2CH</t>
  </si>
  <si>
    <t>VVCCNIVL</t>
  </si>
  <si>
    <t>VVPCOPVL</t>
  </si>
  <si>
    <t>LRBGDWUOSSD-CRI</t>
  </si>
  <si>
    <t>LRBGDWUOSSD-CRD</t>
  </si>
  <si>
    <t>RIGAVC3060</t>
  </si>
  <si>
    <t>LRBGDWUOSSD-CIZQ</t>
  </si>
  <si>
    <t>LRBGDWUOSSD-CDER</t>
  </si>
  <si>
    <t>BSM6051-CR</t>
  </si>
  <si>
    <t>ACSCT2CS-C</t>
  </si>
  <si>
    <t>ACSMCR-CT</t>
  </si>
  <si>
    <t>KRCR2711</t>
  </si>
  <si>
    <t>KRCR27</t>
  </si>
  <si>
    <t>KRCR27EEDF</t>
  </si>
  <si>
    <t>KRCR27EE6L</t>
  </si>
  <si>
    <t>KRCR27EFH</t>
  </si>
  <si>
    <t>KRCR27-G78</t>
  </si>
  <si>
    <t>KRCR27 - G100</t>
  </si>
  <si>
    <t>KRCR27E</t>
  </si>
  <si>
    <t>KRCR28</t>
  </si>
  <si>
    <t>KRCR28EFD</t>
  </si>
  <si>
    <t>KRCR28EEDF</t>
  </si>
  <si>
    <t>KRCR28EE</t>
  </si>
  <si>
    <t>KRCR28E</t>
  </si>
  <si>
    <t>KRCR29-G17</t>
  </si>
  <si>
    <t>KRCR29EERH</t>
  </si>
  <si>
    <t>KRCR29EEDF</t>
  </si>
  <si>
    <t>KRCR29E</t>
  </si>
  <si>
    <t>KRCR29TSGCOP</t>
  </si>
  <si>
    <t>KRCRT295E</t>
  </si>
  <si>
    <t>GVECE2C</t>
  </si>
  <si>
    <t>C148</t>
  </si>
  <si>
    <t>VVCC&amp;AVL</t>
  </si>
  <si>
    <t>E4SCTV600-C</t>
  </si>
  <si>
    <t>MECEN22-VID</t>
  </si>
  <si>
    <t>E4SCTB600-C</t>
  </si>
  <si>
    <t>E4SCT600-C</t>
  </si>
  <si>
    <t>E4SCT600CS-C</t>
  </si>
  <si>
    <t>VTDATVL</t>
  </si>
  <si>
    <t>CRCPTRLA</t>
  </si>
  <si>
    <t>FMMCC25</t>
  </si>
  <si>
    <t>PCCAJ70-CRV</t>
  </si>
  <si>
    <t>P4CRS2-250T</t>
  </si>
  <si>
    <t>PCCAJ70-CRH</t>
  </si>
  <si>
    <t>P4CRS2-280T</t>
  </si>
  <si>
    <t>USMLCR2E-CR</t>
  </si>
  <si>
    <t>CRLAGSCRT</t>
  </si>
  <si>
    <t>VVCNIVL</t>
  </si>
  <si>
    <t>LRMWUSGD-CRS</t>
  </si>
  <si>
    <t>LRMWUSGD-CRF</t>
  </si>
  <si>
    <t>LRMWUSGD-CRL</t>
  </si>
  <si>
    <t>UNAPVV7EMBC-CR</t>
  </si>
  <si>
    <t>P4CRST622</t>
  </si>
  <si>
    <t>ADLISH-ENT</t>
  </si>
  <si>
    <t>CVA57T - G28</t>
  </si>
  <si>
    <t>GEENCC75VCR</t>
  </si>
  <si>
    <t>ACSMA-CRS</t>
  </si>
  <si>
    <t>CRMAES75E</t>
  </si>
  <si>
    <t>JGVB65-CR</t>
  </si>
  <si>
    <t>MCCC265ABS-CC</t>
  </si>
  <si>
    <t>CFCVB7 - G28</t>
  </si>
  <si>
    <t>P4CRST650</t>
  </si>
  <si>
    <t>ECMC33HP-CRS</t>
  </si>
  <si>
    <t>AT&amp;TGTV-C3</t>
  </si>
  <si>
    <t>AT&amp;TGTV-C2</t>
  </si>
  <si>
    <t>AT&amp;TGTV-C1</t>
  </si>
  <si>
    <t>P4CRST7255</t>
  </si>
  <si>
    <t>UNAPTR-CR</t>
  </si>
  <si>
    <t>CRIIFAIB</t>
  </si>
  <si>
    <t>EKCB7ML</t>
  </si>
  <si>
    <t>EKCM7ML - G17</t>
  </si>
  <si>
    <t>CB71065M</t>
  </si>
  <si>
    <t>CB71065ML</t>
  </si>
  <si>
    <t>ACA7M - G5</t>
  </si>
  <si>
    <t>ACA7ML - G5</t>
  </si>
  <si>
    <t>ACA7M - G17</t>
  </si>
  <si>
    <t>ACA7ML - G17</t>
  </si>
  <si>
    <t>CVB7M  - G17</t>
  </si>
  <si>
    <t>CVB7MLME</t>
  </si>
  <si>
    <t>CVB7ML - G17</t>
  </si>
  <si>
    <t>CVA7M - G17</t>
  </si>
  <si>
    <t>CVA7ML - G17</t>
  </si>
  <si>
    <t>CM7M - G17</t>
  </si>
  <si>
    <t>CM7ML - G17</t>
  </si>
  <si>
    <t>CI7TE</t>
  </si>
  <si>
    <t>CI7MCB</t>
  </si>
  <si>
    <t>CI7M - G18</t>
  </si>
  <si>
    <t>CA7M - G17</t>
  </si>
  <si>
    <t>CA7ML - G17</t>
  </si>
  <si>
    <t>CB7M - G5</t>
  </si>
  <si>
    <t>CB7ML - G5</t>
  </si>
  <si>
    <t>CB7TE</t>
  </si>
  <si>
    <t>CB7M - G17</t>
  </si>
  <si>
    <t>CB7ML - G17</t>
  </si>
  <si>
    <t>P4CRST736</t>
  </si>
  <si>
    <t>CUI7 - G18</t>
  </si>
  <si>
    <t>CUS7 - G18</t>
  </si>
  <si>
    <t>C177M - G17</t>
  </si>
  <si>
    <t>C177ML - G17</t>
  </si>
  <si>
    <t>PCV12X29-C4</t>
  </si>
  <si>
    <t>ITEKVA80CEC-LCT</t>
  </si>
  <si>
    <t>ITEKVA80CEC-PCT</t>
  </si>
  <si>
    <t>ITEKVA80CEC-PCC</t>
  </si>
  <si>
    <t>REC-VI2</t>
  </si>
  <si>
    <t>BSM7546-CR</t>
  </si>
  <si>
    <t>FBRPNLITCR</t>
  </si>
  <si>
    <t>KRCR77 - G17</t>
  </si>
  <si>
    <t>KRCR77</t>
  </si>
  <si>
    <t>KRCR77EE6L</t>
  </si>
  <si>
    <t>KRCR77EFH</t>
  </si>
  <si>
    <t>KRCR77ECB</t>
  </si>
  <si>
    <t>KRCR77 - G78</t>
  </si>
  <si>
    <t>KRCR77 - G100</t>
  </si>
  <si>
    <t>KRCR77E - G37</t>
  </si>
  <si>
    <t>KRCR78</t>
  </si>
  <si>
    <t>KRCR78EEDF</t>
  </si>
  <si>
    <t>KRCR78EE</t>
  </si>
  <si>
    <t>KRCR78EV</t>
  </si>
  <si>
    <t>KRCR78ET</t>
  </si>
  <si>
    <t>KRCR78E</t>
  </si>
  <si>
    <t>KR79-CR</t>
  </si>
  <si>
    <t>KRCR79EERH</t>
  </si>
  <si>
    <t>KRCR79E</t>
  </si>
  <si>
    <t>KRCR79TSGCOP</t>
  </si>
  <si>
    <t>KRCRT795E</t>
  </si>
  <si>
    <t>P4CRST750</t>
  </si>
  <si>
    <t>E4SCT750-C</t>
  </si>
  <si>
    <t>E4SCT750CS-C</t>
  </si>
  <si>
    <t>E4SCTB750-C</t>
  </si>
  <si>
    <t>LRMWULGD-CRS</t>
  </si>
  <si>
    <t>LRMWULGD-CRF</t>
  </si>
  <si>
    <t>LRMWULGD-CRL</t>
  </si>
  <si>
    <t>P4CRS75-250T</t>
  </si>
  <si>
    <t>P4CRS75-280T</t>
  </si>
  <si>
    <t>NEXWM2A-PVD</t>
  </si>
  <si>
    <t>PPGSVEN - G17</t>
  </si>
  <si>
    <t>PPGSVENST</t>
  </si>
  <si>
    <t>CFEMC83CT</t>
  </si>
  <si>
    <t>CC61590 - G17</t>
  </si>
  <si>
    <t>CC61590 - G21</t>
  </si>
  <si>
    <t>CC61590-G22</t>
  </si>
  <si>
    <t>CC61590</t>
  </si>
  <si>
    <t>CT6LV161 - G17</t>
  </si>
  <si>
    <t>CT6LV161 - G74</t>
  </si>
  <si>
    <t>CS7FI60</t>
  </si>
  <si>
    <t>PPECS8-V</t>
  </si>
  <si>
    <t>CT6LV161 - G21</t>
  </si>
  <si>
    <t>CT6LV161-G22</t>
  </si>
  <si>
    <t>CT6LV161</t>
  </si>
  <si>
    <t>VE950CP - G21</t>
  </si>
  <si>
    <t>BNMGV74 - G18</t>
  </si>
  <si>
    <t>GEENCC75CH</t>
  </si>
  <si>
    <t>P4CRST780</t>
  </si>
  <si>
    <t>PGSVEN</t>
  </si>
  <si>
    <t>CT79158</t>
  </si>
  <si>
    <t>BCIMA20003CC</t>
  </si>
  <si>
    <t>CRTSMAB</t>
  </si>
  <si>
    <t>CRMAES3</t>
  </si>
  <si>
    <t>P4CRST7875</t>
  </si>
  <si>
    <t>CFCVB3 - G28</t>
  </si>
  <si>
    <t>VOLP4C-CEG</t>
  </si>
  <si>
    <t>TRMVCRC</t>
  </si>
  <si>
    <t>CICR3S</t>
  </si>
  <si>
    <t>CIMBS3CS-CR</t>
  </si>
  <si>
    <t>ASUMPE310-CR</t>
  </si>
  <si>
    <t>PPGSVPU - G17</t>
  </si>
  <si>
    <t>PPGSV7F200PU</t>
  </si>
  <si>
    <t>PPGSVPUN - G17</t>
  </si>
  <si>
    <t>PPGSVPUN - G18</t>
  </si>
  <si>
    <t>VVPCOPVF</t>
  </si>
  <si>
    <t>P4CRIAJ</t>
  </si>
  <si>
    <t>UNAPVV3EM-CR</t>
  </si>
  <si>
    <t>UNAPREC3</t>
  </si>
  <si>
    <t>BACABE-CRI</t>
  </si>
  <si>
    <t>P4CRST855</t>
  </si>
  <si>
    <t>KRCR86E</t>
  </si>
  <si>
    <t>CC6CP858 - G17</t>
  </si>
  <si>
    <t>CC6CP858 - G23</t>
  </si>
  <si>
    <t>CC6CP858</t>
  </si>
  <si>
    <t>UNAPVV3BCHECR</t>
  </si>
  <si>
    <t>VPER10119EV</t>
  </si>
  <si>
    <t>CNET10119E-V</t>
  </si>
  <si>
    <t>GNCR13 - G17</t>
  </si>
  <si>
    <t>PGVV25IS</t>
  </si>
  <si>
    <t>UNAPVV3CABS-VI</t>
  </si>
  <si>
    <t>PGVVI3CRT</t>
  </si>
  <si>
    <t>PGVVISSE74</t>
  </si>
  <si>
    <t>PPGVSC - G17</t>
  </si>
  <si>
    <t>MPPCCR00F40744</t>
  </si>
  <si>
    <t>CG303ML - G17</t>
  </si>
  <si>
    <t>EKCB3ML</t>
  </si>
  <si>
    <t>CA3M - G17</t>
  </si>
  <si>
    <t>CA3ML - G17</t>
  </si>
  <si>
    <t>CVB3M - G17</t>
  </si>
  <si>
    <t>CVB3ML - G17</t>
  </si>
  <si>
    <t>CVA3M - G17</t>
  </si>
  <si>
    <t>CVA3ML - G17</t>
  </si>
  <si>
    <t>CM3M - G17</t>
  </si>
  <si>
    <t>CM3M - G18</t>
  </si>
  <si>
    <t>CM3ML - G17</t>
  </si>
  <si>
    <t>CIN3M - G5</t>
  </si>
  <si>
    <t>CI3MST</t>
  </si>
  <si>
    <t>CI3M - G17</t>
  </si>
  <si>
    <t>CI3ML - G17</t>
  </si>
  <si>
    <t>CB3M - G5</t>
  </si>
  <si>
    <t>CB3ML - G5</t>
  </si>
  <si>
    <t>CB3M - G66</t>
  </si>
  <si>
    <t>CB3M - G17</t>
  </si>
  <si>
    <t>CB3ML - G17</t>
  </si>
  <si>
    <t>CIA3ML - G17</t>
  </si>
  <si>
    <t>CIA3MLE</t>
  </si>
  <si>
    <t>CIA3M</t>
  </si>
  <si>
    <t>JGVIA63E-CR</t>
  </si>
  <si>
    <t>JGVIA63E-CRL</t>
  </si>
  <si>
    <t>EXCASUV3CH</t>
  </si>
  <si>
    <t>MERCCR00C80704 -G17</t>
  </si>
  <si>
    <t>P4CRST892-2400</t>
  </si>
  <si>
    <t>MOLP4DCCH-ENCR</t>
  </si>
  <si>
    <t>VOARV3CR-EC</t>
  </si>
  <si>
    <t>MOARUVENT</t>
  </si>
  <si>
    <t>CIOCR3TR</t>
  </si>
  <si>
    <t>CIOCR3S</t>
  </si>
  <si>
    <t>BSM9051-CR</t>
  </si>
  <si>
    <t>TCVTCRF</t>
  </si>
  <si>
    <t>KRCR3711</t>
  </si>
  <si>
    <t>KRCR37 - G17</t>
  </si>
  <si>
    <t>KRCR37EEDF</t>
  </si>
  <si>
    <t>KRCR37EE6L</t>
  </si>
  <si>
    <t>KRCR37EFH</t>
  </si>
  <si>
    <t>KRCR37EA170</t>
  </si>
  <si>
    <t>KRCR37ECB</t>
  </si>
  <si>
    <t>KRCR37 - G78</t>
  </si>
  <si>
    <t>KRCR37 - G100</t>
  </si>
  <si>
    <t>KRCR37E - G37</t>
  </si>
  <si>
    <t>KRCR38 - G17</t>
  </si>
  <si>
    <t>KRCR38EFD</t>
  </si>
  <si>
    <t>KRCR38EEDF</t>
  </si>
  <si>
    <t>KRCR38EE</t>
  </si>
  <si>
    <t>KRCR38EV</t>
  </si>
  <si>
    <t>KRCR38E - G37</t>
  </si>
  <si>
    <t>KRCR38ET</t>
  </si>
  <si>
    <t>KR39-CR</t>
  </si>
  <si>
    <t>KRCR39EERH</t>
  </si>
  <si>
    <t>KRCR39EEDF</t>
  </si>
  <si>
    <t>KRCR39E</t>
  </si>
  <si>
    <t>KRCR39 - G55</t>
  </si>
  <si>
    <t>KRCR39 - G98</t>
  </si>
  <si>
    <t>KRCR39TSGCOP</t>
  </si>
  <si>
    <t>KRCRT395E</t>
  </si>
  <si>
    <t>CR3CCS</t>
  </si>
  <si>
    <t>GVECE3C</t>
  </si>
  <si>
    <t>P4LCS23</t>
  </si>
  <si>
    <t>E4SCT900CS-C</t>
  </si>
  <si>
    <t>E4SCT900-C</t>
  </si>
  <si>
    <t>CRMAO2</t>
  </si>
  <si>
    <t>P4CRS3-250T</t>
  </si>
  <si>
    <t>P4CRS3-280T</t>
  </si>
  <si>
    <t>CRISTAL  DE 900 X 60</t>
  </si>
  <si>
    <t>SM751CT</t>
  </si>
  <si>
    <t>SM751CS</t>
  </si>
  <si>
    <t>SM751CSAT</t>
  </si>
  <si>
    <t>EER1357MABS-CC</t>
  </si>
  <si>
    <t>EELR340ABS9M-CC</t>
  </si>
  <si>
    <t>REC-VI1</t>
  </si>
  <si>
    <t>P4CRST910</t>
  </si>
  <si>
    <t>P4CRST925CS</t>
  </si>
  <si>
    <t>BNCR9MUR01</t>
  </si>
  <si>
    <t>ITEKVA100CEC-LCT2</t>
  </si>
  <si>
    <t>ITEKVA100CEC-LCT</t>
  </si>
  <si>
    <t>CCCVGO1000LABS-ENTCR</t>
  </si>
  <si>
    <t>ITEKVA100CEC-PCT</t>
  </si>
  <si>
    <t>ITEKVA100CEC-PCC</t>
  </si>
  <si>
    <t>P4CRST949</t>
  </si>
  <si>
    <t>ASMEP310-CR</t>
  </si>
  <si>
    <t>ECMC42CH-CT</t>
  </si>
  <si>
    <t>PCV12X29-C1</t>
  </si>
  <si>
    <t>PCV12X29-C3</t>
  </si>
  <si>
    <t>C003 - G17</t>
  </si>
  <si>
    <t>P4CRST966</t>
  </si>
  <si>
    <t>NEXMCE-VF</t>
  </si>
  <si>
    <t>NEXMCECT</t>
  </si>
  <si>
    <t>NEXMCEFC</t>
  </si>
  <si>
    <t>NEXMCE-VS</t>
  </si>
  <si>
    <t>P4CRST978</t>
  </si>
  <si>
    <t>P4PAJCR1025-2400</t>
  </si>
  <si>
    <t>P4PAJCR1025-2500</t>
  </si>
  <si>
    <t>CM100M</t>
  </si>
  <si>
    <t>CM100ML</t>
  </si>
  <si>
    <t>P4CRST988</t>
  </si>
  <si>
    <t>P4PUAJUCR-250T</t>
  </si>
  <si>
    <t>P4PUAJUCR-MVH</t>
  </si>
  <si>
    <t>P4PUAJUCR-280T</t>
  </si>
  <si>
    <t>CR4SB</t>
  </si>
  <si>
    <t>CR3SB</t>
  </si>
  <si>
    <t>CRMJCT36 - G25</t>
  </si>
  <si>
    <t>BSGSVI12CR-CRR</t>
  </si>
  <si>
    <t>BSGSVI12CR-CRL</t>
  </si>
  <si>
    <t>LUCE48CUC3N</t>
  </si>
  <si>
    <t>C071</t>
  </si>
  <si>
    <t>GVVB</t>
  </si>
  <si>
    <t>GI20402</t>
  </si>
  <si>
    <t>ABBIO4CRSP-CR</t>
  </si>
  <si>
    <t>ABBIO4CRSP50-CR</t>
  </si>
  <si>
    <t>ABBIO5CRSP-CR</t>
  </si>
  <si>
    <t>ABBIO5CRSPN-CR</t>
  </si>
  <si>
    <t>PGVVI3CRTVR</t>
  </si>
  <si>
    <t>RVMES</t>
  </si>
  <si>
    <t>FMVISEGMAM</t>
  </si>
  <si>
    <t>TELIVC-L5</t>
  </si>
  <si>
    <t>TELVICE-L4</t>
  </si>
  <si>
    <t>TELVICE-L5</t>
  </si>
  <si>
    <t>TELIVC-L3</t>
  </si>
  <si>
    <t>CRRC2 - G52</t>
  </si>
  <si>
    <t>CVMF</t>
  </si>
  <si>
    <t>USMCRC4EVTAPP</t>
  </si>
  <si>
    <t>CCUSMCRDC4E</t>
  </si>
  <si>
    <t>SR13540CST-CD</t>
  </si>
  <si>
    <t>SR13540CST-CI</t>
  </si>
  <si>
    <t>CRRC2 - G53</t>
  </si>
  <si>
    <t>USMCRC5EVT</t>
  </si>
  <si>
    <t>USMCRC5EVTSB</t>
  </si>
  <si>
    <t>CRRC</t>
  </si>
  <si>
    <t>SR9400CST-C</t>
  </si>
  <si>
    <t>USMCRE2DPFCCR</t>
  </si>
  <si>
    <t>USMCRE2IPFCCR</t>
  </si>
  <si>
    <t>C5735</t>
  </si>
  <si>
    <t>USMCR</t>
  </si>
  <si>
    <t>USMLCR7E-CR</t>
  </si>
  <si>
    <t>GAB10952CR</t>
  </si>
  <si>
    <t>CRRC150</t>
  </si>
  <si>
    <t>USMLCR3E-CR</t>
  </si>
  <si>
    <t>SR13540CST6MD-C</t>
  </si>
  <si>
    <t>SR13540CST6MI-CDNWK</t>
  </si>
  <si>
    <t>SR13540CST6MI-C</t>
  </si>
  <si>
    <t>SR13540CST6MI-CINWK</t>
  </si>
  <si>
    <t>CR10155UCT</t>
  </si>
  <si>
    <t>E4SCT1040CS-C</t>
  </si>
  <si>
    <t>ASUMDM-CR2</t>
  </si>
  <si>
    <t>CR11355UCBT</t>
  </si>
  <si>
    <t>COSTV4ABS-CR2</t>
  </si>
  <si>
    <t>COSTV4ABS-CR1</t>
  </si>
  <si>
    <t>CVB4ML - G17</t>
  </si>
  <si>
    <t>CB4M - G17</t>
  </si>
  <si>
    <t>CR11955UCBT</t>
  </si>
  <si>
    <t>CR4CCSN</t>
  </si>
  <si>
    <t>ASUMDM-CR1</t>
  </si>
  <si>
    <t>PARA MARCO CFE</t>
  </si>
  <si>
    <t>CR165CCS</t>
  </si>
  <si>
    <t>UNAPVV3EMBC-CR</t>
  </si>
  <si>
    <t>TVMVCAC-CFR</t>
  </si>
  <si>
    <t>C103 - G5</t>
  </si>
  <si>
    <t>TCVTCRLP</t>
  </si>
  <si>
    <t>VVCNIPV</t>
  </si>
  <si>
    <t>VP37PU - G82</t>
  </si>
  <si>
    <t>VTDATVT</t>
  </si>
  <si>
    <t>EKCM2MLETE</t>
  </si>
  <si>
    <t>MERCCR00C90704 -G17</t>
  </si>
  <si>
    <t>NEXMAC414-PVD</t>
  </si>
  <si>
    <t>ACSMAS-CRS</t>
  </si>
  <si>
    <t>GC76E-CB3ML</t>
  </si>
  <si>
    <t>CG307M - G17</t>
  </si>
  <si>
    <t>PGVVIS - G17</t>
  </si>
  <si>
    <t>CRIIFAIC</t>
  </si>
  <si>
    <t>PGVVS3BL</t>
  </si>
  <si>
    <t>BACABE-CR</t>
  </si>
  <si>
    <t>SGVV3</t>
  </si>
  <si>
    <t>EKCM3ML - G17</t>
  </si>
  <si>
    <t>E4SC9890CS-C</t>
  </si>
  <si>
    <t>RIGAVC3090</t>
  </si>
  <si>
    <t>CRMACS</t>
  </si>
  <si>
    <t>GNANLV-CRB</t>
  </si>
  <si>
    <t>BNAVINC130CN1</t>
  </si>
  <si>
    <t>CCUTS64CRS</t>
  </si>
  <si>
    <t>CUE84CRLB3BNO-C</t>
  </si>
  <si>
    <t>GI20401</t>
  </si>
  <si>
    <t>CR4CCRG</t>
  </si>
  <si>
    <t>CR5CCRG</t>
  </si>
  <si>
    <t>CCU172CRG</t>
  </si>
  <si>
    <t>CCU1775CRG</t>
  </si>
  <si>
    <t>CICUEC</t>
  </si>
  <si>
    <t>CICUECT</t>
  </si>
  <si>
    <t>TSSP55-C140</t>
  </si>
  <si>
    <t>TSSP55-CLB</t>
  </si>
  <si>
    <t>TSSP55-CLB9MM</t>
  </si>
  <si>
    <t>KRCR78ECL</t>
  </si>
  <si>
    <t>CICMA3</t>
  </si>
  <si>
    <t>CRL74ES</t>
  </si>
  <si>
    <t>CRCE64L</t>
  </si>
  <si>
    <t>CUCIMTSM44</t>
  </si>
  <si>
    <t>CUCIMTSM44T</t>
  </si>
  <si>
    <t>ACCUBTP23CRLB-C</t>
  </si>
  <si>
    <t>TSSP40-CLB</t>
  </si>
  <si>
    <t>P4LCICR24-C</t>
  </si>
  <si>
    <t>P4LCL24</t>
  </si>
  <si>
    <t>P4PICR6-CR</t>
  </si>
  <si>
    <t>CRCU44CRLSE2X12</t>
  </si>
  <si>
    <t>CRCU44CRLB</t>
  </si>
  <si>
    <t>CRCU44CRL</t>
  </si>
  <si>
    <t>CRCU44CRLSE2X</t>
  </si>
  <si>
    <t>CICUCRCR194-CR</t>
  </si>
  <si>
    <t>CIMA45CCLB</t>
  </si>
  <si>
    <t>ACCUBOV215CRLB-C</t>
  </si>
  <si>
    <t>P4LCL45</t>
  </si>
  <si>
    <t>P4LCICR22-C</t>
  </si>
  <si>
    <t>P4LCL23</t>
  </si>
  <si>
    <t>CR110LB</t>
  </si>
  <si>
    <t>CR4LB</t>
  </si>
  <si>
    <t>CR4LB1B172</t>
  </si>
  <si>
    <t>CR4LB1B172L</t>
  </si>
  <si>
    <t>ECESQV75CHCRB-CR</t>
  </si>
  <si>
    <t>TSSP40-C140</t>
  </si>
  <si>
    <t>CRMELASU</t>
  </si>
  <si>
    <t>CRLASU</t>
  </si>
  <si>
    <t>CRMESU</t>
  </si>
  <si>
    <t>CRFRR</t>
  </si>
  <si>
    <t>CRLAGCH</t>
  </si>
  <si>
    <t>CRLAG</t>
  </si>
  <si>
    <t>CRLALAH</t>
  </si>
  <si>
    <t>CRLAMELA</t>
  </si>
  <si>
    <t>CRMELA</t>
  </si>
  <si>
    <t>CIOCR4L</t>
  </si>
  <si>
    <t>CR4CLB10</t>
  </si>
  <si>
    <t>P4LCCL43</t>
  </si>
  <si>
    <t>CCRLB4</t>
  </si>
  <si>
    <t>E4RE120CRLB-CU</t>
  </si>
  <si>
    <t>CULA42CRLB</t>
  </si>
  <si>
    <t>CUL42CRL</t>
  </si>
  <si>
    <t>CU475CRLBSL</t>
  </si>
  <si>
    <t>CR412CL10</t>
  </si>
  <si>
    <t>CIMBS5CLB-CR</t>
  </si>
  <si>
    <t>CIOCR5L</t>
  </si>
  <si>
    <t>CR512CL10</t>
  </si>
  <si>
    <t>CRELB54</t>
  </si>
  <si>
    <t>CCRLB55</t>
  </si>
  <si>
    <t>CCRLB55E2X</t>
  </si>
  <si>
    <t>CC52CRLB</t>
  </si>
  <si>
    <t>CU575CRLBSL</t>
  </si>
  <si>
    <t>CU575CRLB</t>
  </si>
  <si>
    <t>CU1675CRLB</t>
  </si>
  <si>
    <t>MOLUAPU6INOX-CLB</t>
  </si>
  <si>
    <t>TSSP70USA-CLB</t>
  </si>
  <si>
    <t>TSSP70-CLB</t>
  </si>
  <si>
    <t>CR65LB</t>
  </si>
  <si>
    <t>CR562CL</t>
  </si>
  <si>
    <t>CR675L</t>
  </si>
  <si>
    <t>CU63CRLB</t>
  </si>
  <si>
    <t>CIMJTS74CRLB-CRI</t>
  </si>
  <si>
    <t>CRTS74LBE2X</t>
  </si>
  <si>
    <t>CIMJTS74CRLBE2X-CRI</t>
  </si>
  <si>
    <t>MOLUAPU8INOX-CLB</t>
  </si>
  <si>
    <t>P4CRG4L</t>
  </si>
  <si>
    <t>CCUMATS84CRLBE2X</t>
  </si>
  <si>
    <t>P4LCCL34-CC</t>
  </si>
  <si>
    <t>TSSP80USA-CLB</t>
  </si>
  <si>
    <t>TECUCR10-C</t>
  </si>
  <si>
    <t>ABCUBC35CRLB-C</t>
  </si>
  <si>
    <t>CR4LBE2X</t>
  </si>
  <si>
    <t>CR5LB</t>
  </si>
  <si>
    <t>CICC5CRLBCO-CC</t>
  </si>
  <si>
    <t>CR5LBE2X</t>
  </si>
  <si>
    <t>CR9LB</t>
  </si>
  <si>
    <t>CR3CL</t>
  </si>
  <si>
    <t>CICC3CRLBCE22-CC</t>
  </si>
  <si>
    <t>ALCC3MEJCC-C</t>
  </si>
  <si>
    <t>CCUTS64CRLB</t>
  </si>
  <si>
    <t>CICUE64CRLB-C</t>
  </si>
  <si>
    <t>CICUE64CRLBE2X-C</t>
  </si>
  <si>
    <t>CICUE74CRLB-C</t>
  </si>
  <si>
    <t>CICUE74CRLBE2X-C</t>
  </si>
  <si>
    <t>CICUE84CRLB-C</t>
  </si>
  <si>
    <t>LUCE48CSCLB</t>
  </si>
  <si>
    <t>CUCRLBMA5</t>
  </si>
  <si>
    <t>CU63CRLBE2X</t>
  </si>
  <si>
    <t>CLA1636</t>
  </si>
  <si>
    <t>CR16CL</t>
  </si>
  <si>
    <t>CIMJTS54CR</t>
  </si>
  <si>
    <t>LRACFC-CRL</t>
  </si>
  <si>
    <t>USMO4EPDIPP-CC</t>
  </si>
  <si>
    <t>USMO4EPDIPG-CC</t>
  </si>
  <si>
    <t>PGVVS3B</t>
  </si>
  <si>
    <t>KRPU1107</t>
  </si>
  <si>
    <t>GBARM145M2C2P-PU</t>
  </si>
  <si>
    <t>CJAMABS-P</t>
  </si>
  <si>
    <t>LRACFC-CRP</t>
  </si>
  <si>
    <t>MNAPCR319-CR</t>
  </si>
  <si>
    <t>MNAPCR3205-CR</t>
  </si>
  <si>
    <t>SPAC3EVE - G18</t>
  </si>
  <si>
    <t>C033 - G95</t>
  </si>
  <si>
    <t>C033 - G57</t>
  </si>
  <si>
    <t>PPPCR8ERH-CR</t>
  </si>
  <si>
    <t>C033 - G57EEF</t>
  </si>
  <si>
    <t>C033 - G22</t>
  </si>
  <si>
    <t>KRPU375LHEE</t>
  </si>
  <si>
    <t>KRCRP37EE6LI</t>
  </si>
  <si>
    <t>KRPU37E</t>
  </si>
  <si>
    <t>KRPU37</t>
  </si>
  <si>
    <t>KRPU38EE</t>
  </si>
  <si>
    <t>KRPU38 - G57</t>
  </si>
  <si>
    <t>KRPU39E</t>
  </si>
  <si>
    <t>KRPU39</t>
  </si>
  <si>
    <t>KRPU395</t>
  </si>
  <si>
    <t>PPPCRD6ET-CERD</t>
  </si>
  <si>
    <t>PPPCRD6ET-CERI</t>
  </si>
  <si>
    <t>PPPD95VA2LEE-C66D</t>
  </si>
  <si>
    <t>PPPD95VA2LEE-C66I</t>
  </si>
  <si>
    <t>KRPVD7 - G99</t>
  </si>
  <si>
    <t>KRPVD8 - G99</t>
  </si>
  <si>
    <t>KRPVD9 - G99</t>
  </si>
  <si>
    <t>P4PUCRISSBVG253</t>
  </si>
  <si>
    <t>P4PUCRISSBVG</t>
  </si>
  <si>
    <t>PPPCR8106-CR</t>
  </si>
  <si>
    <t>KRPD209-PC</t>
  </si>
  <si>
    <t>KRPU1068</t>
  </si>
  <si>
    <t>KRBP73</t>
  </si>
  <si>
    <t>P4PUCR1025-CIIN</t>
  </si>
  <si>
    <t>P4PUCR1025BVG</t>
  </si>
  <si>
    <t>P4PUCR1050BVG</t>
  </si>
  <si>
    <t>GAB91CH-PUD</t>
  </si>
  <si>
    <t>KRPU375LHEEDE</t>
  </si>
  <si>
    <t>KRPU37 - G100</t>
  </si>
  <si>
    <t>KRPU38FDESD</t>
  </si>
  <si>
    <t>KRPU38EEDFD</t>
  </si>
  <si>
    <t>KRPU38E</t>
  </si>
  <si>
    <t>KRPVD8EEDFD</t>
  </si>
  <si>
    <t>KRPVD9EEDFD</t>
  </si>
  <si>
    <t>P4PCR2285D</t>
  </si>
  <si>
    <t>P4PCCRSIVH-D</t>
  </si>
  <si>
    <t>GAB91CH-PUI</t>
  </si>
  <si>
    <t>KRPU38FDESI</t>
  </si>
  <si>
    <t>KRPU38EEDFI</t>
  </si>
  <si>
    <t>KRPU38EI</t>
  </si>
  <si>
    <t>KRPU39EEDFI</t>
  </si>
  <si>
    <t>KRPVD8EEDF</t>
  </si>
  <si>
    <t>KRPVD9EEDF</t>
  </si>
  <si>
    <t>P4PCR2285I</t>
  </si>
  <si>
    <t>P4PCCRSIVH-I</t>
  </si>
  <si>
    <t>KRPU37 - G33</t>
  </si>
  <si>
    <t>KRPU3TVEE</t>
  </si>
  <si>
    <t>KRPU38EE2F</t>
  </si>
  <si>
    <t>KRPU39 - G113</t>
  </si>
  <si>
    <t>PKP325-PCR</t>
  </si>
  <si>
    <t>P4PUCRD</t>
  </si>
  <si>
    <t>P4PCBP-P</t>
  </si>
  <si>
    <t>LUCU28CLB2N-CU</t>
  </si>
  <si>
    <t>LUCU38CLB</t>
  </si>
  <si>
    <t>LRACFC-CRV</t>
  </si>
  <si>
    <t>VC33FN2 - G18</t>
  </si>
  <si>
    <t>CIMBS5CTV-CR</t>
  </si>
  <si>
    <t>CR3CE</t>
  </si>
  <si>
    <t>ABBIO5CRS-CR</t>
  </si>
  <si>
    <t>E4RE4CR-CU</t>
  </si>
  <si>
    <t>CIMBS5628CSA-CR</t>
  </si>
  <si>
    <t>VIBIOFROBD5CS-CS</t>
  </si>
  <si>
    <t>E4SMBC115CS-CS</t>
  </si>
  <si>
    <t>VIBIODIV2CS-CS</t>
  </si>
  <si>
    <t>E4SCT600SSFP-C</t>
  </si>
  <si>
    <t>E4SCT750SSFP-C</t>
  </si>
  <si>
    <t>E4SCT900SSFP-C</t>
  </si>
  <si>
    <t>CRCU410CS</t>
  </si>
  <si>
    <t>CRCU410CSE2X</t>
  </si>
  <si>
    <t>P4CCS10025-C</t>
  </si>
  <si>
    <t>ACCUBTP23CRS-C</t>
  </si>
  <si>
    <t>P4CCS10225-C</t>
  </si>
  <si>
    <t>CIOCR105SA</t>
  </si>
  <si>
    <t>AMMVB7-RV</t>
  </si>
  <si>
    <t>ACCUBEL35CRS-C</t>
  </si>
  <si>
    <t>E4REP35CR-CU</t>
  </si>
  <si>
    <t>CR3512ST</t>
  </si>
  <si>
    <t>LECRBG6ST-C</t>
  </si>
  <si>
    <t>CICR4SA</t>
  </si>
  <si>
    <t>CIMBS4CSA-CR</t>
  </si>
  <si>
    <t>CIMA4CCST</t>
  </si>
  <si>
    <t>CIOCR4SA</t>
  </si>
  <si>
    <t>CIMBS4CSAEPE-CR</t>
  </si>
  <si>
    <t>CR4ST</t>
  </si>
  <si>
    <t>E4SCT1200SSFP-C</t>
  </si>
  <si>
    <t>E4SCT1200S-C</t>
  </si>
  <si>
    <t>CRCU44CRST</t>
  </si>
  <si>
    <t>CCRE4</t>
  </si>
  <si>
    <t>CUCRMA4</t>
  </si>
  <si>
    <t>E4RECR4-CU</t>
  </si>
  <si>
    <t>ACCS24</t>
  </si>
  <si>
    <t>CRM26L</t>
  </si>
  <si>
    <t>CRFRRS7</t>
  </si>
  <si>
    <t>CRMELASUS</t>
  </si>
  <si>
    <t>CR412ST</t>
  </si>
  <si>
    <t>CIMBS122CSA-CR</t>
  </si>
  <si>
    <t>CIREP13040-CU</t>
  </si>
  <si>
    <t>CICRI165CSBAL</t>
  </si>
  <si>
    <t>CICRI165CSABAL</t>
  </si>
  <si>
    <t>CJBF2133STIZ-CS</t>
  </si>
  <si>
    <t>CJBF2133ST-CS</t>
  </si>
  <si>
    <t>E4RE4CRELD-CU</t>
  </si>
  <si>
    <t>E4SCT1349S-C</t>
  </si>
  <si>
    <t>CR140ST</t>
  </si>
  <si>
    <t>CICR5SA</t>
  </si>
  <si>
    <t>CIMBS5CSA-CR</t>
  </si>
  <si>
    <t>CIOCR5SA</t>
  </si>
  <si>
    <t>CIMBS5CSAEPE-CR</t>
  </si>
  <si>
    <t>CR530ST</t>
  </si>
  <si>
    <t>CR5280ST</t>
  </si>
  <si>
    <t>CR5290ST</t>
  </si>
  <si>
    <t>CR5ST</t>
  </si>
  <si>
    <t>E4SCT1500S-C</t>
  </si>
  <si>
    <t>CCRS55</t>
  </si>
  <si>
    <t>CCRS55E2X</t>
  </si>
  <si>
    <t>CUCRMAB5</t>
  </si>
  <si>
    <t>E4RE1500CR-CU</t>
  </si>
  <si>
    <t>CU52CRS</t>
  </si>
  <si>
    <t>CRESSES</t>
  </si>
  <si>
    <t>SSKNBICR1550</t>
  </si>
  <si>
    <t>E4RE5CR-CU</t>
  </si>
  <si>
    <t>CRFRRS165</t>
  </si>
  <si>
    <t>CIMBS6CSA-CR</t>
  </si>
  <si>
    <t>E4RE1700CR-CU</t>
  </si>
  <si>
    <t>EXA517CR-R</t>
  </si>
  <si>
    <t>EXA517CR-LD</t>
  </si>
  <si>
    <t>EXA517CR-LI</t>
  </si>
  <si>
    <t>CIOCR6SA</t>
  </si>
  <si>
    <t>CR6ST</t>
  </si>
  <si>
    <t>E4SCT1800S-C</t>
  </si>
  <si>
    <t>CUCRMAB6</t>
  </si>
  <si>
    <t>CU62CRS</t>
  </si>
  <si>
    <t>CU675CRS</t>
  </si>
  <si>
    <t>CCUM63CRSE2X</t>
  </si>
  <si>
    <t>CU63CRSSMHO</t>
  </si>
  <si>
    <t>CRM26</t>
  </si>
  <si>
    <t>CRMESUS</t>
  </si>
  <si>
    <t>CRLACHIS</t>
  </si>
  <si>
    <t>CRLACHS</t>
  </si>
  <si>
    <t>CUCRMA7</t>
  </si>
  <si>
    <t>CICRS72</t>
  </si>
  <si>
    <t>CICRS73</t>
  </si>
  <si>
    <t>CRFRRS2100</t>
  </si>
  <si>
    <t>CRMJS84</t>
  </si>
  <si>
    <t>CICRS82</t>
  </si>
  <si>
    <t>CU875CRS</t>
  </si>
  <si>
    <t>CICRS83</t>
  </si>
  <si>
    <t>CRFRRS</t>
  </si>
  <si>
    <t>CCRSREP2445</t>
  </si>
  <si>
    <t>E4RE8CR-CU</t>
  </si>
  <si>
    <t>E4RE8CRED-CU</t>
  </si>
  <si>
    <t>LECRBG6ST-CIN</t>
  </si>
  <si>
    <t>UNAPVV3BCCS-CR</t>
  </si>
  <si>
    <t>ARS640P-PCR</t>
  </si>
  <si>
    <t>ACCUBOV215CRS-C</t>
  </si>
  <si>
    <t>ACSMAAF2-CRS</t>
  </si>
  <si>
    <t>E4SCT600S-C</t>
  </si>
  <si>
    <t>CRLASUS</t>
  </si>
  <si>
    <t>CRLAGCHS</t>
  </si>
  <si>
    <t>ACC22</t>
  </si>
  <si>
    <t>CRLAGS</t>
  </si>
  <si>
    <t>CRLAGSBL</t>
  </si>
  <si>
    <t>CRLALAHS</t>
  </si>
  <si>
    <t>CRLAMELAS</t>
  </si>
  <si>
    <t>CRMELAS</t>
  </si>
  <si>
    <t>E4SCT750S-C</t>
  </si>
  <si>
    <t>CIMBS3CSA-CR</t>
  </si>
  <si>
    <t>MODMOS47MABCS-CRC</t>
  </si>
  <si>
    <t>LULI-CR</t>
  </si>
  <si>
    <t>UNAPVV3BCCS-VI</t>
  </si>
  <si>
    <t>FLMOSB4CR</t>
  </si>
  <si>
    <t>LCHOMMREGPTB4-BCR</t>
  </si>
  <si>
    <t>LCHOMMREGPTBCS4-BCR</t>
  </si>
  <si>
    <t>CIOCR3SA</t>
  </si>
  <si>
    <t>CCR3ST</t>
  </si>
  <si>
    <t>E4SCT900S-C</t>
  </si>
  <si>
    <t>CUL32CRS</t>
  </si>
  <si>
    <t>CCICMJ33CS</t>
  </si>
  <si>
    <t>E4RE950CR-CU</t>
  </si>
  <si>
    <t>ANCREEC120CR</t>
  </si>
  <si>
    <t>ACCR120-CS</t>
  </si>
  <si>
    <t>CRI4ST</t>
  </si>
  <si>
    <t>CR4STE2X</t>
  </si>
  <si>
    <t>CR5S</t>
  </si>
  <si>
    <t>ACCC60-CS</t>
  </si>
  <si>
    <t>ANCURE75CR</t>
  </si>
  <si>
    <t>KORRECG-CR</t>
  </si>
  <si>
    <t>CICUE64CRS-C</t>
  </si>
  <si>
    <t>CRCE64ST</t>
  </si>
  <si>
    <t>CICUE64CRSE2X-C</t>
  </si>
  <si>
    <t>CICUE74CRSE2X-C</t>
  </si>
  <si>
    <t>CICUE48</t>
  </si>
  <si>
    <t>CICUE84CRSE2X-C</t>
  </si>
  <si>
    <t>CR4STV</t>
  </si>
  <si>
    <t>CRM26LTV</t>
  </si>
  <si>
    <t>CR5STV</t>
  </si>
  <si>
    <t>KORECCR17-CR</t>
  </si>
  <si>
    <t>KORELCR17-CR</t>
  </si>
  <si>
    <t>E4SCT1050S-C</t>
  </si>
  <si>
    <t>CRFRRS5</t>
  </si>
  <si>
    <t>CR3C</t>
  </si>
  <si>
    <t>CUCRLMAB35</t>
  </si>
  <si>
    <t>ACCC90-CRL</t>
  </si>
  <si>
    <t>MVHVG-CEN</t>
  </si>
  <si>
    <t>MVHVG-CLL</t>
  </si>
  <si>
    <t>MVHVG-CF</t>
  </si>
  <si>
    <t>LUCE48CSC</t>
  </si>
  <si>
    <t>LUCE48CSCSP</t>
  </si>
  <si>
    <t>LNCRT48SC2HEM</t>
  </si>
  <si>
    <t>LUCE48CS1PC</t>
  </si>
  <si>
    <t>FMVISEGGR</t>
  </si>
  <si>
    <t>BANCACRI</t>
  </si>
  <si>
    <t>CFEE4SCT1500-C</t>
  </si>
  <si>
    <t>MERCCS00E90213</t>
  </si>
  <si>
    <t>CM38250</t>
  </si>
  <si>
    <t>CM32250</t>
  </si>
  <si>
    <t>CM38295</t>
  </si>
  <si>
    <t>BNVICS858</t>
  </si>
  <si>
    <t>BNJVCB59CN</t>
  </si>
  <si>
    <t>BNJVCB14CN</t>
  </si>
  <si>
    <t>BNJVCB2300CN</t>
  </si>
  <si>
    <t>CNCFC47CF</t>
  </si>
  <si>
    <t>CR400CPM</t>
  </si>
  <si>
    <t>BNJVCB108-CS</t>
  </si>
  <si>
    <t>BNVIC101226</t>
  </si>
  <si>
    <t>CPV507CF</t>
  </si>
  <si>
    <t>FMVISEGCS</t>
  </si>
  <si>
    <t>VF9561VH</t>
  </si>
  <si>
    <t>FMVISEGCH</t>
  </si>
  <si>
    <t>OBFMVISEGCH</t>
  </si>
  <si>
    <t>BNAVINC1839CN1</t>
  </si>
  <si>
    <t>BNAVINC1969CN1-MA</t>
  </si>
  <si>
    <t>BNAVINC59CN1</t>
  </si>
  <si>
    <t>BNVICCB1969CN1</t>
  </si>
  <si>
    <t>BNAVINC2300CN1</t>
  </si>
  <si>
    <t>CR400CPA</t>
  </si>
  <si>
    <t>BNVINC5738CN1C</t>
  </si>
  <si>
    <t>BNVCCSC48</t>
  </si>
  <si>
    <t>AFVCEC08</t>
  </si>
  <si>
    <t>CCGAB47HPPS-CS</t>
  </si>
  <si>
    <t>BNVD10C</t>
  </si>
  <si>
    <t>BNVD12C</t>
  </si>
  <si>
    <t>BNVD14C</t>
  </si>
  <si>
    <t>BNVDC</t>
  </si>
  <si>
    <t>AFVD</t>
  </si>
  <si>
    <t>MUVVD</t>
  </si>
  <si>
    <t>BNVD7665C</t>
  </si>
  <si>
    <t>BNVD15065C</t>
  </si>
  <si>
    <t>BNVDCMI60</t>
  </si>
  <si>
    <t>BNVDC1465C</t>
  </si>
  <si>
    <t>CS9MIN550</t>
  </si>
  <si>
    <t>CS9MIN120</t>
  </si>
  <si>
    <t>BNVICSC48</t>
  </si>
  <si>
    <t>BNVIB7</t>
  </si>
  <si>
    <t>BNVICCPSCB97</t>
  </si>
  <si>
    <t>BNVIB8</t>
  </si>
  <si>
    <t>BNVISICP1234-VP</t>
  </si>
  <si>
    <t>AFVIC08</t>
  </si>
  <si>
    <t>BNJVCB108-CSI</t>
  </si>
  <si>
    <t>BNVIS8</t>
  </si>
  <si>
    <t>BNVLB7</t>
  </si>
  <si>
    <t>BNVLB8</t>
  </si>
  <si>
    <t>BNVLB4</t>
  </si>
  <si>
    <t>BNAVINC5738</t>
  </si>
  <si>
    <t>LRACFC-CRH</t>
  </si>
  <si>
    <t>MOE4AR5-CR</t>
  </si>
  <si>
    <t>P4GAB154-CTP</t>
  </si>
  <si>
    <t>P4GAB154-PCR</t>
  </si>
  <si>
    <t>CI7TD</t>
  </si>
  <si>
    <t>PGVVI32TD</t>
  </si>
  <si>
    <t>PGVVI53TD</t>
  </si>
  <si>
    <t>CIMA75CCS</t>
  </si>
  <si>
    <t>CIMA3CCS</t>
  </si>
  <si>
    <t>FLCTMR40CR</t>
  </si>
  <si>
    <t>CHCCBM-CCS</t>
  </si>
  <si>
    <t>CHCCBM-CCL</t>
  </si>
  <si>
    <t>CRRC2TV</t>
  </si>
  <si>
    <t>VOSMM4CR-C</t>
  </si>
  <si>
    <t>CG304M - G33</t>
  </si>
  <si>
    <t>EKCM4ML - G84</t>
  </si>
  <si>
    <t>EKCM4ML - G33</t>
  </si>
  <si>
    <t>CVB4M - G33</t>
  </si>
  <si>
    <t>CVB4ML - G33</t>
  </si>
  <si>
    <t>CVA4M - G33</t>
  </si>
  <si>
    <t>CVA4ML - G33</t>
  </si>
  <si>
    <t>CI4M - G33</t>
  </si>
  <si>
    <t>CI4ML - G33</t>
  </si>
  <si>
    <t>CB4M - G33</t>
  </si>
  <si>
    <t>CB4ML - G33</t>
  </si>
  <si>
    <t>CI4MZ - G33</t>
  </si>
  <si>
    <t>PKCCRTV-425</t>
  </si>
  <si>
    <t>CRREC351TV</t>
  </si>
  <si>
    <t>CICRC5TV</t>
  </si>
  <si>
    <t>E4SCTV1500-C</t>
  </si>
  <si>
    <t>VOCCR16TX</t>
  </si>
  <si>
    <t>CR6CTV</t>
  </si>
  <si>
    <t>CRRC5 - G33</t>
  </si>
  <si>
    <t>CRRC180TV</t>
  </si>
  <si>
    <t>PCUNAP - G33</t>
  </si>
  <si>
    <t>ECREC-CR</t>
  </si>
  <si>
    <t>CRRC90 - G33</t>
  </si>
  <si>
    <t>CG302M - G33</t>
  </si>
  <si>
    <t>EKCB2ML - G17</t>
  </si>
  <si>
    <t>EKCM2ML - G33</t>
  </si>
  <si>
    <t>SSSSS</t>
  </si>
  <si>
    <t>CVA2M - G33</t>
  </si>
  <si>
    <t>CVA2ML - G33</t>
  </si>
  <si>
    <t>CM2M - G33</t>
  </si>
  <si>
    <t>CM2ML - G33</t>
  </si>
  <si>
    <t>CI2M - G33</t>
  </si>
  <si>
    <t>CI2ML - G33</t>
  </si>
  <si>
    <t>CB2M - 33</t>
  </si>
  <si>
    <t>CB2M - G33</t>
  </si>
  <si>
    <t>CB2ML - G33</t>
  </si>
  <si>
    <t>CU2M - G33</t>
  </si>
  <si>
    <t>CU2ML - G33</t>
  </si>
  <si>
    <t>C152 - G33</t>
  </si>
  <si>
    <t>KRCR27 - G85</t>
  </si>
  <si>
    <t>E4SCTV600-CTV</t>
  </si>
  <si>
    <t>USMLCR2E-CRTV</t>
  </si>
  <si>
    <t>KRCR13299E</t>
  </si>
  <si>
    <t>KRCR6599E</t>
  </si>
  <si>
    <t>KRCR13499E</t>
  </si>
  <si>
    <t>KRCR1359E</t>
  </si>
  <si>
    <t>CG307M - G33</t>
  </si>
  <si>
    <t>CVB7MTV</t>
  </si>
  <si>
    <t>CVU7M - G33</t>
  </si>
  <si>
    <t>CVU7ML - G33</t>
  </si>
  <si>
    <t>CM7M - G33</t>
  </si>
  <si>
    <t>CM7ML - G33</t>
  </si>
  <si>
    <t>CI7M - G33</t>
  </si>
  <si>
    <t>CI7ML - G33</t>
  </si>
  <si>
    <t>CA7MTV</t>
  </si>
  <si>
    <t>CA7MLTV</t>
  </si>
  <si>
    <t>CB7M - 33</t>
  </si>
  <si>
    <t>CB7M - G33</t>
  </si>
  <si>
    <t>CB7M</t>
  </si>
  <si>
    <t>CB7ML - G33</t>
  </si>
  <si>
    <t>CU7M - G33</t>
  </si>
  <si>
    <t>CU7ML - G33</t>
  </si>
  <si>
    <t>KRCR77 - G33</t>
  </si>
  <si>
    <t>KRCR77 - G78TV</t>
  </si>
  <si>
    <t>KRCR77 - G85</t>
  </si>
  <si>
    <t>KRCR78 - G115</t>
  </si>
  <si>
    <t>PPGSVEN - G33</t>
  </si>
  <si>
    <t>PPGSVENTVST</t>
  </si>
  <si>
    <t>CC61590 - G33</t>
  </si>
  <si>
    <t>CT6LV161 - G33</t>
  </si>
  <si>
    <t>VE950CP - G84</t>
  </si>
  <si>
    <t>VE970CP - G84</t>
  </si>
  <si>
    <t>CT79158 - G33</t>
  </si>
  <si>
    <t>PPGSVPUTVST</t>
  </si>
  <si>
    <t>PPGSVPU - G33</t>
  </si>
  <si>
    <t>PPGSVPUN - G33</t>
  </si>
  <si>
    <t>UNMAPVB3ETVCT6LV161</t>
  </si>
  <si>
    <t>CUNMAPVB3EST - G33</t>
  </si>
  <si>
    <t>GNCR13 - G33</t>
  </si>
  <si>
    <t>PGVVIS - G115</t>
  </si>
  <si>
    <t>PGVVIS - G33</t>
  </si>
  <si>
    <t>PGVVIS - G34</t>
  </si>
  <si>
    <t>CG303M - G33</t>
  </si>
  <si>
    <t>CA3M - G33</t>
  </si>
  <si>
    <t>CVB3M - G33</t>
  </si>
  <si>
    <t>CVB3M - G34</t>
  </si>
  <si>
    <t>CVB3ML - G34</t>
  </si>
  <si>
    <t>CVU3M - G33</t>
  </si>
  <si>
    <t>CVU3ML - G33</t>
  </si>
  <si>
    <t>CVA3M - G33</t>
  </si>
  <si>
    <t>CVA3ML - G33</t>
  </si>
  <si>
    <t>CM3M - G33</t>
  </si>
  <si>
    <t>CM3ML - G33</t>
  </si>
  <si>
    <t>CI3M - G33</t>
  </si>
  <si>
    <t>CI3ML - G33</t>
  </si>
  <si>
    <t>CB3M - G33</t>
  </si>
  <si>
    <t>CB3ML - G33</t>
  </si>
  <si>
    <t>CB3ME - G33</t>
  </si>
  <si>
    <t>CB3MLE - G33</t>
  </si>
  <si>
    <t>KRCR37 - G85</t>
  </si>
  <si>
    <t>KRCR37 - G33</t>
  </si>
  <si>
    <t>KR39EETV-CR</t>
  </si>
  <si>
    <t>KRCR38 - G115</t>
  </si>
  <si>
    <t>PKCCRTV-325</t>
  </si>
  <si>
    <t>PKP325-PCRS</t>
  </si>
  <si>
    <t>PIAKIO-CRV</t>
  </si>
  <si>
    <t>PIAKIO-CRVM</t>
  </si>
  <si>
    <t>E4EMMOSCT110-C</t>
  </si>
  <si>
    <t>CIMBS4CSA-CR-MM</t>
  </si>
  <si>
    <t>CIMBS4CT-CRT</t>
  </si>
  <si>
    <t>TEVHSU-CR2</t>
  </si>
  <si>
    <t>TEVHSU-CR3</t>
  </si>
  <si>
    <t>E4SCT1270-C</t>
  </si>
  <si>
    <t>MECT186T</t>
  </si>
  <si>
    <t>BBVAMED-CR</t>
  </si>
  <si>
    <t>ABBIO5CRT-CR</t>
  </si>
  <si>
    <t>CRC5235T</t>
  </si>
  <si>
    <t>BNBANMUCAFMAR-CRS</t>
  </si>
  <si>
    <t>PIAKIO20-CR</t>
  </si>
  <si>
    <t>PIAKIO20-CRVM</t>
  </si>
  <si>
    <t>PB4220RCH-CRP</t>
  </si>
  <si>
    <t>PB4220RCH--CRL</t>
  </si>
  <si>
    <t>PB4220RCH-CRLS</t>
  </si>
  <si>
    <t>CIOCR19T</t>
  </si>
  <si>
    <t>AMMD7-CR</t>
  </si>
  <si>
    <t>ANMEINT75-CCR</t>
  </si>
  <si>
    <t>P4CRS270-250T</t>
  </si>
  <si>
    <t>ECMLR22CHV-CT</t>
  </si>
  <si>
    <t>ECMC22HP-CRS</t>
  </si>
  <si>
    <t>ADVCGA-CR2</t>
  </si>
  <si>
    <t>SMCT40</t>
  </si>
  <si>
    <t>TELSMG-CR5</t>
  </si>
  <si>
    <t>TELSMG-CR4</t>
  </si>
  <si>
    <t>PIABOT-CRV</t>
  </si>
  <si>
    <t>KRCR507T</t>
  </si>
  <si>
    <t>MEC754VPS</t>
  </si>
  <si>
    <t>APECVMPC-CR1</t>
  </si>
  <si>
    <t>PIABOT20-CRV</t>
  </si>
  <si>
    <t>ECMLC2CH-CT</t>
  </si>
  <si>
    <t>AT&amp;TMU-P1</t>
  </si>
  <si>
    <t>BNBANMUCAFCAP-CRLT</t>
  </si>
  <si>
    <t>AT&amp;TMU-E2</t>
  </si>
  <si>
    <t>BNBANMUCAFCAP-CRF</t>
  </si>
  <si>
    <t>BNBANMUCAFCAP-CRCU</t>
  </si>
  <si>
    <t>TEVHSU-CR1</t>
  </si>
  <si>
    <t>TEVTSU-CR1</t>
  </si>
  <si>
    <t>TEVTSU-CR2</t>
  </si>
  <si>
    <t>DRMP1PCMVPS</t>
  </si>
  <si>
    <t>ECMC33CH-CT</t>
  </si>
  <si>
    <t>ECML23CH-CT</t>
  </si>
  <si>
    <t>ADVCGA-P2</t>
  </si>
  <si>
    <t>ADVCGA-P3</t>
  </si>
  <si>
    <t>AT&amp;TMU-E1</t>
  </si>
  <si>
    <t>ADVCGA-CR1</t>
  </si>
  <si>
    <t>AT&amp;TMU-P2</t>
  </si>
  <si>
    <t>SMCT80</t>
  </si>
  <si>
    <t>APECVMPC-CR3</t>
  </si>
  <si>
    <t>APECVMPC-CR2</t>
  </si>
  <si>
    <t>CIMBS35CT-CR</t>
  </si>
  <si>
    <t>ECMC44CH-CT</t>
  </si>
  <si>
    <t>TEVTSU-CR3</t>
  </si>
  <si>
    <t>AT&amp;T GLASSVIT-CRV</t>
  </si>
  <si>
    <t>AT&amp;T GLASSVIT-CRH</t>
  </si>
  <si>
    <t>E4SCT1000CT-C</t>
  </si>
  <si>
    <t>TCVTCR-EN</t>
  </si>
  <si>
    <t>VVPCOPEN</t>
  </si>
  <si>
    <t>LRCTM3400-CR</t>
  </si>
  <si>
    <t>P4CCTT10025-C</t>
  </si>
  <si>
    <t>P4PUAJUCR-BAL</t>
  </si>
  <si>
    <t>P4CCTT101025-C</t>
  </si>
  <si>
    <t>P4CCTT102025-C</t>
  </si>
  <si>
    <t>P4CCU102825-C</t>
  </si>
  <si>
    <t>P4CCU104525-C</t>
  </si>
  <si>
    <t>P4CCTT3525-C</t>
  </si>
  <si>
    <t>P4CCTT10925-C</t>
  </si>
  <si>
    <t>P4CCTT11125-C</t>
  </si>
  <si>
    <t>VAPVPFRD</t>
  </si>
  <si>
    <t>VAPVPFR</t>
  </si>
  <si>
    <t>P4CTU44-C</t>
  </si>
  <si>
    <t>P4CTU84-C</t>
  </si>
  <si>
    <t>CR4CTU</t>
  </si>
  <si>
    <t>PPCCTT425-C</t>
  </si>
  <si>
    <t>TRECCTSB</t>
  </si>
  <si>
    <t>LRMWDSCB-V2</t>
  </si>
  <si>
    <t>PCPERVACRE02</t>
  </si>
  <si>
    <t>PCPERVACRL1</t>
  </si>
  <si>
    <t>PCPERVACR</t>
  </si>
  <si>
    <t>PCPERVACRE01</t>
  </si>
  <si>
    <t>PCPERVACRE03</t>
  </si>
  <si>
    <t>PCPERVACRF1</t>
  </si>
  <si>
    <t>MVHVG-CT</t>
  </si>
  <si>
    <t>PCMIX290CRE01</t>
  </si>
  <si>
    <t>P4CCTT4725-C</t>
  </si>
  <si>
    <t>P4CCTT50025-C</t>
  </si>
  <si>
    <t>P4CCTT56025-C</t>
  </si>
  <si>
    <t>P4CCU56525-C</t>
  </si>
  <si>
    <t>P4CCTT56825-C</t>
  </si>
  <si>
    <t>P4CCU57025-C</t>
  </si>
  <si>
    <t>P4CCTT225-C</t>
  </si>
  <si>
    <t>LRMWDSCB-V1</t>
  </si>
  <si>
    <t>LRMWDSCB-V3</t>
  </si>
  <si>
    <t>COKICRESB-CR</t>
  </si>
  <si>
    <t>P4CCTT67025-C</t>
  </si>
  <si>
    <t>P4CCTT7525-C</t>
  </si>
  <si>
    <t>P4CCTT79525-C</t>
  </si>
  <si>
    <t>P4CCTT86025-C</t>
  </si>
  <si>
    <t>P4CCTT8825-C</t>
  </si>
  <si>
    <t>P4CCTT325-C</t>
  </si>
  <si>
    <t>P4CCTT9425-C</t>
  </si>
  <si>
    <t>P4CCTT95025-C</t>
  </si>
  <si>
    <t>P4CRCP25-P</t>
  </si>
  <si>
    <t>P4CCTT3E25-C</t>
  </si>
  <si>
    <t>KRCR38CRLB</t>
  </si>
  <si>
    <t>CIRIC5-S</t>
  </si>
  <si>
    <t>CIRIC5-SRE</t>
  </si>
  <si>
    <t>CIRIC5-SREC</t>
  </si>
  <si>
    <t>CUBP12</t>
  </si>
  <si>
    <t>GI20601</t>
  </si>
  <si>
    <t>CICUM53E2X</t>
  </si>
  <si>
    <t>CICUMM13</t>
  </si>
  <si>
    <t>ACC22-M</t>
  </si>
  <si>
    <t>CICUC35MCC</t>
  </si>
  <si>
    <t>MNCUBI16060ME</t>
  </si>
  <si>
    <t>CUGADGP</t>
  </si>
  <si>
    <t>STEP34</t>
  </si>
  <si>
    <t>CHCCBM-CMB</t>
  </si>
  <si>
    <t>ABCUB454CMABE2X-C</t>
  </si>
  <si>
    <t>ABJCB88MA2E2X-CM1</t>
  </si>
  <si>
    <t>CU100MC</t>
  </si>
  <si>
    <t>ANCRE120ECM-CM</t>
  </si>
  <si>
    <t>ANCRE120ECMAE22X-CM</t>
  </si>
  <si>
    <t>ACCC120-ECM</t>
  </si>
  <si>
    <t>ANCUBCMACO120-CM</t>
  </si>
  <si>
    <t>ANCUBREMANP120</t>
  </si>
  <si>
    <t>ACCR120-MCA</t>
  </si>
  <si>
    <t>ACCC60-ECM</t>
  </si>
  <si>
    <t>CR2M</t>
  </si>
  <si>
    <t>KICCS</t>
  </si>
  <si>
    <t>KICCSUC</t>
  </si>
  <si>
    <t>ANCUBREMANP75</t>
  </si>
  <si>
    <t>ACCC90-MCA</t>
  </si>
  <si>
    <t>ACCC60-MA</t>
  </si>
  <si>
    <t>ABJGCC124MA-C</t>
  </si>
  <si>
    <t>ANCUBCUMANP120</t>
  </si>
  <si>
    <t>ANCUBCUMA120</t>
  </si>
  <si>
    <t>CICUM44E2X</t>
  </si>
  <si>
    <t>CICUM44M</t>
  </si>
  <si>
    <t>ABJGCC424MA-C</t>
  </si>
  <si>
    <t>ANCUBCUMA1500</t>
  </si>
  <si>
    <t>CICUM55E2X</t>
  </si>
  <si>
    <t>ANCUBCUMA60</t>
  </si>
  <si>
    <t>ACC22-MCA</t>
  </si>
  <si>
    <t>ANCUBCUMA75</t>
  </si>
  <si>
    <t>ACC33-MCA</t>
  </si>
  <si>
    <t>SOMES33-CUDK</t>
  </si>
  <si>
    <t>DRMPCETM64-SSC</t>
  </si>
  <si>
    <t>TMEXFR3020CU</t>
  </si>
  <si>
    <t>TMTFR5050CU</t>
  </si>
  <si>
    <t>ACCUBEL35ECM-C</t>
  </si>
  <si>
    <t>ACCUBEL35MLA-C</t>
  </si>
  <si>
    <t>ACCUBEL35MLC-C</t>
  </si>
  <si>
    <t>ACCUBEL35MNP-C</t>
  </si>
  <si>
    <t>CICMM22</t>
  </si>
  <si>
    <t>LNCUB46MAE</t>
  </si>
  <si>
    <t>CICUE64MCE2X-C</t>
  </si>
  <si>
    <t>CICMM64</t>
  </si>
  <si>
    <t>LUCE46MA-CU</t>
  </si>
  <si>
    <t>LUCE46MASN</t>
  </si>
  <si>
    <t>CICUE74MCE2X-C</t>
  </si>
  <si>
    <t>CICUE74MC-C</t>
  </si>
  <si>
    <t>CICUE84MCE2X-C</t>
  </si>
  <si>
    <t>CICUE84MC-C</t>
  </si>
  <si>
    <t>ABJGCIN424MA-C</t>
  </si>
  <si>
    <t>ABCUB454EMABE-C</t>
  </si>
  <si>
    <t>ABJCB88MA2E2X-CM2</t>
  </si>
  <si>
    <t>CUMATO84MGR-CC</t>
  </si>
  <si>
    <t>ACCUBOV215ECM-C</t>
  </si>
  <si>
    <t>ACCUBOV215MLA-C</t>
  </si>
  <si>
    <t>ACCUBOV215MLC-C</t>
  </si>
  <si>
    <t>ACCUBOV215MNP-C</t>
  </si>
  <si>
    <t>TARJA-CUBS</t>
  </si>
  <si>
    <t>ACCUBTP23ECM-C</t>
  </si>
  <si>
    <t>ACCUBTP23MLA-C</t>
  </si>
  <si>
    <t>ACCUBTP23ML</t>
  </si>
  <si>
    <t>ABJGCIN124MA-C</t>
  </si>
  <si>
    <t>ABJGCE124MAE2X-C</t>
  </si>
  <si>
    <t>E4REP4MCA-CU</t>
  </si>
  <si>
    <t>CCICE42M</t>
  </si>
  <si>
    <t>CUMRECICAR6</t>
  </si>
  <si>
    <t>CICUM510M</t>
  </si>
  <si>
    <t>CUMRECICAR5ES</t>
  </si>
  <si>
    <t>SOMES53-CUDK</t>
  </si>
  <si>
    <t>CCICE64M</t>
  </si>
  <si>
    <t>CICUMM62</t>
  </si>
  <si>
    <t>MCE65MCE2X</t>
  </si>
  <si>
    <t>MCE66MCE2X</t>
  </si>
  <si>
    <t>CICUMM63</t>
  </si>
  <si>
    <t>ALCUB36MGR-CMGR</t>
  </si>
  <si>
    <t>CICUM7110MC</t>
  </si>
  <si>
    <t>CICUM72M</t>
  </si>
  <si>
    <t>ANCREC210MLBP</t>
  </si>
  <si>
    <t>ANCREC210MNP</t>
  </si>
  <si>
    <t>ANCREC210MLAB</t>
  </si>
  <si>
    <t>ANCREC210ML</t>
  </si>
  <si>
    <t>CCICE73MCG</t>
  </si>
  <si>
    <t>CUB84MAAEE2X-C</t>
  </si>
  <si>
    <t>MCUMATS84MCE2X</t>
  </si>
  <si>
    <t>MCUMATS84MC</t>
  </si>
  <si>
    <t>ANCREC240MAP</t>
  </si>
  <si>
    <t>ANCREC240ML</t>
  </si>
  <si>
    <t>ANCREC240MNP</t>
  </si>
  <si>
    <t>SOBAU70-TADK</t>
  </si>
  <si>
    <t>SOBAU33-TADK</t>
  </si>
  <si>
    <t>CIBA24090-CULAMA</t>
  </si>
  <si>
    <t>GI15011</t>
  </si>
  <si>
    <t>CUBS</t>
  </si>
  <si>
    <t>CPP3183P</t>
  </si>
  <si>
    <t>CSOKIARB</t>
  </si>
  <si>
    <t>CUMERDPSTI</t>
  </si>
  <si>
    <t>CUMESSTI</t>
  </si>
  <si>
    <t>CH412154F</t>
  </si>
  <si>
    <t>GI10207</t>
  </si>
  <si>
    <t>CHLE28715</t>
  </si>
  <si>
    <t>CC13467</t>
  </si>
  <si>
    <t>CU10AES</t>
  </si>
  <si>
    <t>CCB100</t>
  </si>
  <si>
    <t>CCCB260</t>
  </si>
  <si>
    <t>CCCB500</t>
  </si>
  <si>
    <t>CGPG14082</t>
  </si>
  <si>
    <t>GNCSP</t>
  </si>
  <si>
    <t>CHR90090908</t>
  </si>
  <si>
    <t>CVEE90090908</t>
  </si>
  <si>
    <t>CVEI90060608</t>
  </si>
  <si>
    <t>CVEI90181808</t>
  </si>
  <si>
    <t>DAD12</t>
  </si>
  <si>
    <t>DAD10</t>
  </si>
  <si>
    <t>DAD1116</t>
  </si>
  <si>
    <t>DAD11</t>
  </si>
  <si>
    <t>DAD34</t>
  </si>
  <si>
    <t>DAD516</t>
  </si>
  <si>
    <t>DAD716</t>
  </si>
  <si>
    <t>DAE34L138</t>
  </si>
  <si>
    <t>DAE38L716</t>
  </si>
  <si>
    <t>DAE38L916</t>
  </si>
  <si>
    <t>DA12B14112</t>
  </si>
  <si>
    <t>DAD112TAR</t>
  </si>
  <si>
    <t>DAD114TAR</t>
  </si>
  <si>
    <t>DAD1TAR</t>
  </si>
  <si>
    <t>DAD12TAR</t>
  </si>
  <si>
    <t>DAD2TAR</t>
  </si>
  <si>
    <t>DEC5168CG</t>
  </si>
  <si>
    <t>GI13909</t>
  </si>
  <si>
    <t>GI11028</t>
  </si>
  <si>
    <t>DEP5168C</t>
  </si>
  <si>
    <t>DEGP3810</t>
  </si>
  <si>
    <t>DEGP5168</t>
  </si>
  <si>
    <t>DEBR144149684</t>
  </si>
  <si>
    <t>GI13086</t>
  </si>
  <si>
    <t>DEGP39686</t>
  </si>
  <si>
    <t>DEST1449604</t>
  </si>
  <si>
    <t>DBKIDPD</t>
  </si>
  <si>
    <t>DBKIDPI</t>
  </si>
  <si>
    <t>DEMS255</t>
  </si>
  <si>
    <t>GI14300</t>
  </si>
  <si>
    <t>DESHBA</t>
  </si>
  <si>
    <t>ALL37</t>
  </si>
  <si>
    <t>DSCZAE</t>
  </si>
  <si>
    <t>DEN50</t>
  </si>
  <si>
    <t>HAFELE 650_05_716</t>
  </si>
  <si>
    <t>DEMG900</t>
  </si>
  <si>
    <t>DEAMAE</t>
  </si>
  <si>
    <t>DESO</t>
  </si>
  <si>
    <t>DBFBNLUV</t>
  </si>
  <si>
    <t>DTRO</t>
  </si>
  <si>
    <t>GI15712</t>
  </si>
  <si>
    <t>DIPR12SL755</t>
  </si>
  <si>
    <t>DIPR12SL75510</t>
  </si>
  <si>
    <t>LNVDI</t>
  </si>
  <si>
    <t>DIFGAS</t>
  </si>
  <si>
    <t>LNVYD6</t>
  </si>
  <si>
    <t>LNVYD</t>
  </si>
  <si>
    <t>DIFKP2746LN</t>
  </si>
  <si>
    <t>DIFLAM400</t>
  </si>
  <si>
    <t>D800060</t>
  </si>
  <si>
    <t>UD100260</t>
  </si>
  <si>
    <t>DIANI800060</t>
  </si>
  <si>
    <t>UD-1000</t>
  </si>
  <si>
    <t>TS1020</t>
  </si>
  <si>
    <t>D-0450</t>
  </si>
  <si>
    <t>D-0400</t>
  </si>
  <si>
    <t>D-0215</t>
  </si>
  <si>
    <t>UD-2200</t>
  </si>
  <si>
    <t>DIACO12332</t>
  </si>
  <si>
    <t>DISCP400</t>
  </si>
  <si>
    <t>GI15216</t>
  </si>
  <si>
    <t>DIACO</t>
  </si>
  <si>
    <t>DICM5302532</t>
  </si>
  <si>
    <t>DIAICOC14332</t>
  </si>
  <si>
    <t>DISCP5000</t>
  </si>
  <si>
    <t>DISCP3000</t>
  </si>
  <si>
    <t>DIFA31814</t>
  </si>
  <si>
    <t>DILASFV1458</t>
  </si>
  <si>
    <t>DILADOAC</t>
  </si>
  <si>
    <t>DILV1255</t>
  </si>
  <si>
    <t>DILV2033</t>
  </si>
  <si>
    <t>DL1707</t>
  </si>
  <si>
    <t>DL1704</t>
  </si>
  <si>
    <t>DIPVG400</t>
  </si>
  <si>
    <t>DISTZ56</t>
  </si>
  <si>
    <t>DISTZ512</t>
  </si>
  <si>
    <t>DISTZ515</t>
  </si>
  <si>
    <t>DISTZ520</t>
  </si>
  <si>
    <t>DISTZ530</t>
  </si>
  <si>
    <t>DISCP1500</t>
  </si>
  <si>
    <t>DISCP220</t>
  </si>
  <si>
    <t>DISCP800</t>
  </si>
  <si>
    <t>STIT350X2.5X32</t>
  </si>
  <si>
    <t>DIVL125222</t>
  </si>
  <si>
    <t>DID2440</t>
  </si>
  <si>
    <t>DID24</t>
  </si>
  <si>
    <t>DIL4127840T</t>
  </si>
  <si>
    <t>DIL4127840</t>
  </si>
  <si>
    <t>DIL4127860</t>
  </si>
  <si>
    <t>DIL4127880</t>
  </si>
  <si>
    <t>DID714</t>
  </si>
  <si>
    <t>DID721</t>
  </si>
  <si>
    <t>GI15218</t>
  </si>
  <si>
    <t>GI15217</t>
  </si>
  <si>
    <t>DILF2978</t>
  </si>
  <si>
    <t>DILV4121200</t>
  </si>
  <si>
    <t>DILV412400</t>
  </si>
  <si>
    <t>DILV412600</t>
  </si>
  <si>
    <t>DMCT3002532</t>
  </si>
  <si>
    <t>DMCT3502532</t>
  </si>
  <si>
    <t>DICM3152532</t>
  </si>
  <si>
    <t>DID27</t>
  </si>
  <si>
    <t>DIJLMAN</t>
  </si>
  <si>
    <t>DIPPH</t>
  </si>
  <si>
    <t>DITLID</t>
  </si>
  <si>
    <t>MSTPB-DB</t>
  </si>
  <si>
    <t>DA1027S2FP</t>
  </si>
  <si>
    <t>ECOPIEL</t>
  </si>
  <si>
    <t>PR-EH-322</t>
  </si>
  <si>
    <t>EXSUOL-EJE</t>
  </si>
  <si>
    <t>ADJ12</t>
  </si>
  <si>
    <t>QME1P</t>
  </si>
  <si>
    <t>EL90D01</t>
  </si>
  <si>
    <t>EL45C</t>
  </si>
  <si>
    <t>EL08</t>
  </si>
  <si>
    <t>EL45M1</t>
  </si>
  <si>
    <t>GI12842</t>
  </si>
  <si>
    <t>ELCMM216</t>
  </si>
  <si>
    <t>ELTG10</t>
  </si>
  <si>
    <t>EL07</t>
  </si>
  <si>
    <t>E3382523</t>
  </si>
  <si>
    <t>ENTECSB1</t>
  </si>
  <si>
    <t>EVDS53145BNC</t>
  </si>
  <si>
    <t>EVDS53145BNO</t>
  </si>
  <si>
    <t>EVN5VM</t>
  </si>
  <si>
    <t>EVSS6K65E</t>
  </si>
  <si>
    <t>ELTERB88</t>
  </si>
  <si>
    <t>GI14958</t>
  </si>
  <si>
    <t>EMP1015U23</t>
  </si>
  <si>
    <t>EMPP265AT</t>
  </si>
  <si>
    <t>BEM3</t>
  </si>
  <si>
    <t>EL50NE</t>
  </si>
  <si>
    <t>BEM50BJ</t>
  </si>
  <si>
    <t>ENC3P</t>
  </si>
  <si>
    <t>UC-2050</t>
  </si>
  <si>
    <t>ENCAA</t>
  </si>
  <si>
    <t>EPTB001</t>
  </si>
  <si>
    <t>EPTM63378</t>
  </si>
  <si>
    <t>GI16505</t>
  </si>
  <si>
    <t>ESSFW10R</t>
  </si>
  <si>
    <t>ENNESAF</t>
  </si>
  <si>
    <t>SIPOMA-EEM</t>
  </si>
  <si>
    <t>SIPOMA-EDM</t>
  </si>
  <si>
    <t>ENGA1002</t>
  </si>
  <si>
    <t>TARJA-CENT</t>
  </si>
  <si>
    <t>ENTPE120</t>
  </si>
  <si>
    <t>ENPBA12</t>
  </si>
  <si>
    <t>ENPBA24</t>
  </si>
  <si>
    <t>ENPMPE500</t>
  </si>
  <si>
    <t>ENRP01</t>
  </si>
  <si>
    <t>ENRP12</t>
  </si>
  <si>
    <t>ENRP02</t>
  </si>
  <si>
    <t>ENRP04</t>
  </si>
  <si>
    <t>ASULO8071EN</t>
  </si>
  <si>
    <t>ASULO8671EN</t>
  </si>
  <si>
    <t>ASULO10171EN</t>
  </si>
  <si>
    <t>ASULO10271EN</t>
  </si>
  <si>
    <t>ASULO11771EN</t>
  </si>
  <si>
    <t>ASULO13571EN</t>
  </si>
  <si>
    <t>ASULO16771EN</t>
  </si>
  <si>
    <t>EPFO</t>
  </si>
  <si>
    <t>EQCCIN</t>
  </si>
  <si>
    <t>EQOXI</t>
  </si>
  <si>
    <t>ETD183A</t>
  </si>
  <si>
    <t>ESCE</t>
  </si>
  <si>
    <t>ESMT</t>
  </si>
  <si>
    <t>ESCPL</t>
  </si>
  <si>
    <t>ECAMF611</t>
  </si>
  <si>
    <t>ECTBF0006</t>
  </si>
  <si>
    <t>ECTB209618</t>
  </si>
  <si>
    <t>ECTB2607</t>
  </si>
  <si>
    <t>GI12748</t>
  </si>
  <si>
    <t>ESCN2416</t>
  </si>
  <si>
    <t>GI14423</t>
  </si>
  <si>
    <t>ESU9ME300</t>
  </si>
  <si>
    <t>ESUC12</t>
  </si>
  <si>
    <t>ESU</t>
  </si>
  <si>
    <t>ESUP242</t>
  </si>
  <si>
    <t>HEMISPHEREBLACK</t>
  </si>
  <si>
    <t>HEMISPHEREWHITE</t>
  </si>
  <si>
    <t>HEMISPHERESFWHITE</t>
  </si>
  <si>
    <t>GI10117</t>
  </si>
  <si>
    <t>GI12910</t>
  </si>
  <si>
    <t>CGLOES</t>
  </si>
  <si>
    <t>CI2ES</t>
  </si>
  <si>
    <t>SU-BS-ES3MM</t>
  </si>
  <si>
    <t>CI7ES</t>
  </si>
  <si>
    <t>CI3ES</t>
  </si>
  <si>
    <t>GAB2619-ESP</t>
  </si>
  <si>
    <t>GI10265</t>
  </si>
  <si>
    <t>CREH</t>
  </si>
  <si>
    <t>GI10177</t>
  </si>
  <si>
    <t>EP14MACRA</t>
  </si>
  <si>
    <t>ESM61442G50</t>
  </si>
  <si>
    <t>ESCOM750</t>
  </si>
  <si>
    <t>ESCOM500</t>
  </si>
  <si>
    <t>ANCORIÑ-ES</t>
  </si>
  <si>
    <t>TESDPAT-EA</t>
  </si>
  <si>
    <t>TA44ATT-EPA</t>
  </si>
  <si>
    <t>MUSOFRES-ESP2</t>
  </si>
  <si>
    <t>MUSOFRES-ESPDOF</t>
  </si>
  <si>
    <t>MUFREST-ESPDOF</t>
  </si>
  <si>
    <t>MUSOFDO2-ESP2</t>
  </si>
  <si>
    <t>MUSOFDO2-ESP</t>
  </si>
  <si>
    <t>BNBANS-AEPD</t>
  </si>
  <si>
    <t>ANASIPP-ESP1</t>
  </si>
  <si>
    <t>ECSSVCS-CAE</t>
  </si>
  <si>
    <t>ECSSVCS-CAER</t>
  </si>
  <si>
    <t>EBISOFB2-EPA</t>
  </si>
  <si>
    <t>AERITP-BE</t>
  </si>
  <si>
    <t>AECIPTP-BE</t>
  </si>
  <si>
    <t>ECSIRR-EE</t>
  </si>
  <si>
    <t>ECRITP-BE</t>
  </si>
  <si>
    <t>ECCITP-BES</t>
  </si>
  <si>
    <t>ECCITP-BE</t>
  </si>
  <si>
    <t>AEASIT-BE</t>
  </si>
  <si>
    <t>MUFBRAT-BE</t>
  </si>
  <si>
    <t>MUWKL43RES-ESP</t>
  </si>
  <si>
    <t>MUWKL43ASI-ESP</t>
  </si>
  <si>
    <t>HUES1072050</t>
  </si>
  <si>
    <t>HUES10720</t>
  </si>
  <si>
    <t>HUES2V240</t>
  </si>
  <si>
    <t>HUES10122030</t>
  </si>
  <si>
    <t>ESF20250PO</t>
  </si>
  <si>
    <t>ES342030SF</t>
  </si>
  <si>
    <t>ES37435</t>
  </si>
  <si>
    <t>ES351220</t>
  </si>
  <si>
    <t>ESFL122035</t>
  </si>
  <si>
    <t>ESH15225PE</t>
  </si>
  <si>
    <t>ES31520</t>
  </si>
  <si>
    <t>ES242024</t>
  </si>
  <si>
    <t>HUES4120</t>
  </si>
  <si>
    <t>HUES4410</t>
  </si>
  <si>
    <t>ESPR210518</t>
  </si>
  <si>
    <t>ESPPP6</t>
  </si>
  <si>
    <t>ECSO70TP-CE</t>
  </si>
  <si>
    <t>MOWACOGNT-BE</t>
  </si>
  <si>
    <t>ES342570</t>
  </si>
  <si>
    <t>TESDPR-EL</t>
  </si>
  <si>
    <t>ECSVME-RCE</t>
  </si>
  <si>
    <t>ECSVME-ACE</t>
  </si>
  <si>
    <t>LCHOBAN244CC-BE</t>
  </si>
  <si>
    <t>HASS7R-BE</t>
  </si>
  <si>
    <t>AEREST-BE</t>
  </si>
  <si>
    <t>HASS7A-BE</t>
  </si>
  <si>
    <t>HASS7A-BES</t>
  </si>
  <si>
    <t>ES2015</t>
  </si>
  <si>
    <t>ESHJ122027</t>
  </si>
  <si>
    <t>ARLRO40TE-ESPL</t>
  </si>
  <si>
    <t>ARLRO40TE-ESPS</t>
  </si>
  <si>
    <t>ARL40-ESPS</t>
  </si>
  <si>
    <t>ARLAS2T-ESP</t>
  </si>
  <si>
    <t>ARLCURO40-C</t>
  </si>
  <si>
    <t>ARLCU40-C</t>
  </si>
  <si>
    <t>ARLRE12T-ESP</t>
  </si>
  <si>
    <t>ARL60-ESLA</t>
  </si>
  <si>
    <t>ARL30-ESPL</t>
  </si>
  <si>
    <t>ARLHE60-ESPL</t>
  </si>
  <si>
    <t>ARL40-AS</t>
  </si>
  <si>
    <t>ARL40-ESPL</t>
  </si>
  <si>
    <t>ARLAS2T-ESL</t>
  </si>
  <si>
    <t>ARLHE60-AS</t>
  </si>
  <si>
    <t>ARLHE60-ASS</t>
  </si>
  <si>
    <t>ARLRE12T-AE</t>
  </si>
  <si>
    <t>ARLAS2T-AE</t>
  </si>
  <si>
    <t>ARL60-ESPL</t>
  </si>
  <si>
    <t>ARLRE12T-ESL</t>
  </si>
  <si>
    <t>ARL30-ESLA</t>
  </si>
  <si>
    <t>ARLCU40-A</t>
  </si>
  <si>
    <t>ARLCU40-AS</t>
  </si>
  <si>
    <t>MOWACOT-BE</t>
  </si>
  <si>
    <t>MOGUBACV2-ESPS</t>
  </si>
  <si>
    <t>ESM57402G50</t>
  </si>
  <si>
    <t>ESM77362G50</t>
  </si>
  <si>
    <t>ESPPRA</t>
  </si>
  <si>
    <t>ESPPRB</t>
  </si>
  <si>
    <t>ESPPPJO</t>
  </si>
  <si>
    <t>ARLSOIN22-RS</t>
  </si>
  <si>
    <t>ARLSOIN22-AS</t>
  </si>
  <si>
    <t>PACSOINT-RS</t>
  </si>
  <si>
    <t>PACSOINT-AST</t>
  </si>
  <si>
    <t>EM10X116</t>
  </si>
  <si>
    <t>EM10X5</t>
  </si>
  <si>
    <t>EM18112RCA</t>
  </si>
  <si>
    <t>EM18112SA</t>
  </si>
  <si>
    <t>ESMPATI</t>
  </si>
  <si>
    <t>EMAS3430D35</t>
  </si>
  <si>
    <t>EMAS4844D35</t>
  </si>
  <si>
    <t>EMAVEP</t>
  </si>
  <si>
    <t>ESMPASMA</t>
  </si>
  <si>
    <t>ESMPAOM</t>
  </si>
  <si>
    <t>ESMASKY05</t>
  </si>
  <si>
    <t>ESPPATIV</t>
  </si>
  <si>
    <t>ESMPAVH</t>
  </si>
  <si>
    <t>ESMPCJO</t>
  </si>
  <si>
    <t>ESMCJ1204670</t>
  </si>
  <si>
    <t>MOCOJ395-BE</t>
  </si>
  <si>
    <t>MOCCRE530MM-BE</t>
  </si>
  <si>
    <t>ESMCJ524350</t>
  </si>
  <si>
    <t>ESM54G35</t>
  </si>
  <si>
    <t>MOCCRE395MM2-BE</t>
  </si>
  <si>
    <t>ESM5741G50</t>
  </si>
  <si>
    <t>MOCOJ2002T-BE</t>
  </si>
  <si>
    <t>ESM76G35</t>
  </si>
  <si>
    <t>ESMCJ764670</t>
  </si>
  <si>
    <t>ESM77362G70</t>
  </si>
  <si>
    <t>ESMCJ774650</t>
  </si>
  <si>
    <t>MOCCRE76043MM-BE</t>
  </si>
  <si>
    <t>MOCOJ3465-BE</t>
  </si>
  <si>
    <t>ESMPFRDRA</t>
  </si>
  <si>
    <t>ESMPFRDRD</t>
  </si>
  <si>
    <t>ESMPPRDRA</t>
  </si>
  <si>
    <t>ESMPPRDRD</t>
  </si>
  <si>
    <t>ESMPRATI</t>
  </si>
  <si>
    <t>ESMPRBTI</t>
  </si>
  <si>
    <t>EMRVEP</t>
  </si>
  <si>
    <t>EMRS2730D35</t>
  </si>
  <si>
    <t>ESMPROM</t>
  </si>
  <si>
    <t>ESMREKY05</t>
  </si>
  <si>
    <t>ESPPRTIV</t>
  </si>
  <si>
    <t>ESMPRREXM</t>
  </si>
  <si>
    <t>ESMPRTIA</t>
  </si>
  <si>
    <t>ESMPRTIGR</t>
  </si>
  <si>
    <t>ESTP1460CP</t>
  </si>
  <si>
    <t>PVCEB348</t>
  </si>
  <si>
    <t>PVCEG348</t>
  </si>
  <si>
    <t>PVCEB648</t>
  </si>
  <si>
    <t>PVCEG648</t>
  </si>
  <si>
    <t>EQCAB22485</t>
  </si>
  <si>
    <t>EQCAK224180</t>
  </si>
  <si>
    <t>ESPVD</t>
  </si>
  <si>
    <t>ZS7M400MU</t>
  </si>
  <si>
    <t>ETSCTW120</t>
  </si>
  <si>
    <t>ETB14</t>
  </si>
  <si>
    <t>LRSDM-PA</t>
  </si>
  <si>
    <t>AN6PLE9303TSC</t>
  </si>
  <si>
    <t>AN9PLE9303TSC6C24G</t>
  </si>
  <si>
    <t>AN9PLE9303TSC</t>
  </si>
  <si>
    <t>ESTGON10645SP</t>
  </si>
  <si>
    <t>OBMUPIOI-BAL</t>
  </si>
  <si>
    <t>HTM3058</t>
  </si>
  <si>
    <t>HE3048MS-BASE</t>
  </si>
  <si>
    <t>MET36MI-EB</t>
  </si>
  <si>
    <t>ECCR82MDCHSB</t>
  </si>
  <si>
    <t>ECCR82MICHSB</t>
  </si>
  <si>
    <t>WF-XT-03</t>
  </si>
  <si>
    <t>WF-QT-05</t>
  </si>
  <si>
    <t>WF-390-01</t>
  </si>
  <si>
    <t>WF-YT-04</t>
  </si>
  <si>
    <t>ESANE22004P5E</t>
  </si>
  <si>
    <t>TRA02</t>
  </si>
  <si>
    <t>AEBC5210CHSS-ES</t>
  </si>
  <si>
    <t>AEMCR53CHSS-ES</t>
  </si>
  <si>
    <t>AEME3737CHSS-ES</t>
  </si>
  <si>
    <t>ESBMJ75SP</t>
  </si>
  <si>
    <t>AEME37CHSS-ESR</t>
  </si>
  <si>
    <t>ESM145RJ</t>
  </si>
  <si>
    <t>DREAM08</t>
  </si>
  <si>
    <t>DREAM14</t>
  </si>
  <si>
    <t>DREAM05</t>
  </si>
  <si>
    <t>DREAM06</t>
  </si>
  <si>
    <t>DREAM07</t>
  </si>
  <si>
    <t>ESMTR141KI</t>
  </si>
  <si>
    <t>ECSVHMP-ESM</t>
  </si>
  <si>
    <t>DREAM13</t>
  </si>
  <si>
    <t>DREAM09</t>
  </si>
  <si>
    <t>SHELL06</t>
  </si>
  <si>
    <t>ET1058M</t>
  </si>
  <si>
    <t>ETE58116RGN</t>
  </si>
  <si>
    <t>ESMTO1658118A</t>
  </si>
  <si>
    <t>BATTR141T</t>
  </si>
  <si>
    <t>ESTO1658118TI</t>
  </si>
  <si>
    <t>BATTR14114TIE</t>
  </si>
  <si>
    <t>BATTR14118TIS</t>
  </si>
  <si>
    <t>ESTO2P1658118</t>
  </si>
  <si>
    <t>ESM2PTR16114P</t>
  </si>
  <si>
    <t>ESTROM2LYIA</t>
  </si>
  <si>
    <t>ESM2PTR16114</t>
  </si>
  <si>
    <t>ESM3PTR16114</t>
  </si>
  <si>
    <t>ESM3PTR16114AT</t>
  </si>
  <si>
    <t>ESTO3P1658118OM</t>
  </si>
  <si>
    <t>ESM3PTR16114P</t>
  </si>
  <si>
    <t>ESTROM3LYIA</t>
  </si>
  <si>
    <t>ESM4PTR16114</t>
  </si>
  <si>
    <t>ESTO4P1658118OM</t>
  </si>
  <si>
    <t>ESM4PTR16114P</t>
  </si>
  <si>
    <t>ETE58116BRGN</t>
  </si>
  <si>
    <t>ESMTO1658118BA</t>
  </si>
  <si>
    <t>ESMTR141B78R78</t>
  </si>
  <si>
    <t>ESTO1658118BOM</t>
  </si>
  <si>
    <t>EST114SKYARPOSP</t>
  </si>
  <si>
    <t>EST1SKYBSP</t>
  </si>
  <si>
    <t>ESMTO1658118B</t>
  </si>
  <si>
    <t>ESTO1658118POM</t>
  </si>
  <si>
    <t>ESMTO1658118TFP</t>
  </si>
  <si>
    <t>ESTO1658118OM</t>
  </si>
  <si>
    <t>ESTO1658118PPOM</t>
  </si>
  <si>
    <t>EKRAL-3EM</t>
  </si>
  <si>
    <t>EKRAL-4EM</t>
  </si>
  <si>
    <t>TRTU</t>
  </si>
  <si>
    <t>ESMTO1658118</t>
  </si>
  <si>
    <t>ETVH</t>
  </si>
  <si>
    <t>ETMVRELM1079</t>
  </si>
  <si>
    <t>ETMVRELM1080</t>
  </si>
  <si>
    <t>ETMVRMSM1078</t>
  </si>
  <si>
    <t>ETMVRPEA108</t>
  </si>
  <si>
    <t>ETMVRPEA519</t>
  </si>
  <si>
    <t>ETMVRPEA523</t>
  </si>
  <si>
    <t>ETMVRPEA538</t>
  </si>
  <si>
    <t>ETMVEPVCU1061</t>
  </si>
  <si>
    <t>ETMVEPVCU1065</t>
  </si>
  <si>
    <t>ETMVEPVCU1066</t>
  </si>
  <si>
    <t>ETMVEPVCU1069</t>
  </si>
  <si>
    <t>ETMVEPVCU811</t>
  </si>
  <si>
    <t>ETMVEPVCU812</t>
  </si>
  <si>
    <t>ETMVEPVCU813</t>
  </si>
  <si>
    <t>ETMVEPVCU814</t>
  </si>
  <si>
    <t>ETMVEPVCU815</t>
  </si>
  <si>
    <t>ETMVEPVCU816</t>
  </si>
  <si>
    <t>ETMVEPVCU817</t>
  </si>
  <si>
    <t>ETMVEPVCU818</t>
  </si>
  <si>
    <t>ETMVEPVCU819</t>
  </si>
  <si>
    <t>ETMACRI</t>
  </si>
  <si>
    <t>ETMACSA</t>
  </si>
  <si>
    <t>ETMCHMA</t>
  </si>
  <si>
    <t>ETMCRLAM</t>
  </si>
  <si>
    <t>ETMCRSA</t>
  </si>
  <si>
    <t>ETMCRSP</t>
  </si>
  <si>
    <t>ETMCRTV</t>
  </si>
  <si>
    <t>ETMCRTR</t>
  </si>
  <si>
    <t>ETCLAMP</t>
  </si>
  <si>
    <t>ETMLAPC</t>
  </si>
  <si>
    <t>ETMMAR</t>
  </si>
  <si>
    <t>ETMMETA</t>
  </si>
  <si>
    <t>ETMPVC</t>
  </si>
  <si>
    <t>ETMULMA</t>
  </si>
  <si>
    <t>DRMREB-V1</t>
  </si>
  <si>
    <t>DRMREB-V2</t>
  </si>
  <si>
    <t>DRMREB-V3</t>
  </si>
  <si>
    <t>DRMREB-V4</t>
  </si>
  <si>
    <t>DRMREB-V5</t>
  </si>
  <si>
    <t>DRMREB-V6</t>
  </si>
  <si>
    <t>ETVHS</t>
  </si>
  <si>
    <t>ETIQ27859</t>
  </si>
  <si>
    <t>ESMAT34L12</t>
  </si>
  <si>
    <t>ESMAT58P</t>
  </si>
  <si>
    <t>BE52468-3-48</t>
  </si>
  <si>
    <t>BE52468-3-36</t>
  </si>
  <si>
    <t>BE52462-3-18</t>
  </si>
  <si>
    <t>BE52463-3-48</t>
  </si>
  <si>
    <t>BE52468224</t>
  </si>
  <si>
    <t>BE52468248</t>
  </si>
  <si>
    <t>EXTELRUAM</t>
  </si>
  <si>
    <t>EXT360216N</t>
  </si>
  <si>
    <t>FF31</t>
  </si>
  <si>
    <t>BE42081342</t>
  </si>
  <si>
    <t>EXTP2457</t>
  </si>
  <si>
    <t>FF43</t>
  </si>
  <si>
    <t>MM22</t>
  </si>
  <si>
    <t>BE0808642</t>
  </si>
  <si>
    <t>BE0808672</t>
  </si>
  <si>
    <t>BE52462-2-18</t>
  </si>
  <si>
    <t>BE52463224</t>
  </si>
  <si>
    <t>BE52463-2-48</t>
  </si>
  <si>
    <t>BE52463254</t>
  </si>
  <si>
    <t>BE52463260</t>
  </si>
  <si>
    <t>FF22</t>
  </si>
  <si>
    <t>FF36</t>
  </si>
  <si>
    <t>FF85</t>
  </si>
  <si>
    <t>EXE33X163GR</t>
  </si>
  <si>
    <t>BE0808624</t>
  </si>
  <si>
    <t>BE0808630</t>
  </si>
  <si>
    <t>BE0808636</t>
  </si>
  <si>
    <t>BE0808648</t>
  </si>
  <si>
    <t>BE0808660</t>
  </si>
  <si>
    <t>EXC24AVB</t>
  </si>
  <si>
    <t>EXAGTFFF10</t>
  </si>
  <si>
    <t>EXT2400UBBL</t>
  </si>
  <si>
    <t>EXAIP10</t>
  </si>
  <si>
    <t>EXTSAN120</t>
  </si>
  <si>
    <t>FABJCB</t>
  </si>
  <si>
    <t>FABJVL</t>
  </si>
  <si>
    <t>FABJEV</t>
  </si>
  <si>
    <t>FABJLT</t>
  </si>
  <si>
    <t>FACHCT916248</t>
  </si>
  <si>
    <t>FATMA62</t>
  </si>
  <si>
    <t>FAB18</t>
  </si>
  <si>
    <t>FCP28</t>
  </si>
  <si>
    <t>FCP30</t>
  </si>
  <si>
    <t>FCP32</t>
  </si>
  <si>
    <t>FCP34</t>
  </si>
  <si>
    <t>FSLTCH</t>
  </si>
  <si>
    <t>FSLTEG</t>
  </si>
  <si>
    <t>FSLTGR</t>
  </si>
  <si>
    <t>FSLTME</t>
  </si>
  <si>
    <t>FCP36</t>
  </si>
  <si>
    <t>FCP38</t>
  </si>
  <si>
    <t>FCP40</t>
  </si>
  <si>
    <t>FA146NIS</t>
  </si>
  <si>
    <t>FENO19VE</t>
  </si>
  <si>
    <t>FBF600G</t>
  </si>
  <si>
    <t>FIB2221</t>
  </si>
  <si>
    <t>COAPSI-R</t>
  </si>
  <si>
    <t>FIB1525B</t>
  </si>
  <si>
    <t>FIB1525</t>
  </si>
  <si>
    <t>FV11242</t>
  </si>
  <si>
    <t>FBME</t>
  </si>
  <si>
    <t>FO6251256H</t>
  </si>
  <si>
    <t>FBVE</t>
  </si>
  <si>
    <t>TEFIMEX</t>
  </si>
  <si>
    <t>FILBAOX</t>
  </si>
  <si>
    <t>FGHB</t>
  </si>
  <si>
    <t>L271FS50</t>
  </si>
  <si>
    <t>L680FS</t>
  </si>
  <si>
    <t>USFL100</t>
  </si>
  <si>
    <t>USFL50503B</t>
  </si>
  <si>
    <t>FI5N</t>
  </si>
  <si>
    <t>FIVAG0012</t>
  </si>
  <si>
    <t>FIRTJM</t>
  </si>
  <si>
    <t>FISME12265</t>
  </si>
  <si>
    <t>FIX-Type 2</t>
  </si>
  <si>
    <t>BP1434PE</t>
  </si>
  <si>
    <t>BP1PE</t>
  </si>
  <si>
    <t>BP5364PE</t>
  </si>
  <si>
    <t>FLEJAD</t>
  </si>
  <si>
    <t>FL1/2PL</t>
  </si>
  <si>
    <t>GI20515</t>
  </si>
  <si>
    <t>FLT8</t>
  </si>
  <si>
    <t>FLCU50S</t>
  </si>
  <si>
    <t>FLCU</t>
  </si>
  <si>
    <t>GI12153</t>
  </si>
  <si>
    <t>GI12375</t>
  </si>
  <si>
    <t>FLEXDIGP</t>
  </si>
  <si>
    <t>FS712T</t>
  </si>
  <si>
    <t>FLOWC</t>
  </si>
  <si>
    <t>FO2445</t>
  </si>
  <si>
    <t>FO140V10W</t>
  </si>
  <si>
    <t>FO75</t>
  </si>
  <si>
    <t>GI15249</t>
  </si>
  <si>
    <t>FO12015</t>
  </si>
  <si>
    <t>FO12045</t>
  </si>
  <si>
    <t>FOMCMD150</t>
  </si>
  <si>
    <t>FORF150</t>
  </si>
  <si>
    <t>FOSP250127</t>
  </si>
  <si>
    <t>FOCOOF</t>
  </si>
  <si>
    <t>MSPBF</t>
  </si>
  <si>
    <t>TMEXFRFA</t>
  </si>
  <si>
    <t>VVCEFDCHA</t>
  </si>
  <si>
    <t>VVCEFTHA</t>
  </si>
  <si>
    <t>VVCEFTHA-1</t>
  </si>
  <si>
    <t>PORTAFLYER</t>
  </si>
  <si>
    <t>VVCEFTC</t>
  </si>
  <si>
    <t>VVCEF4040</t>
  </si>
  <si>
    <t>VVCEFDC</t>
  </si>
  <si>
    <t>FNBL</t>
  </si>
  <si>
    <t>FOPR</t>
  </si>
  <si>
    <t>FW360153</t>
  </si>
  <si>
    <t>UF-2200</t>
  </si>
  <si>
    <t>GI13738</t>
  </si>
  <si>
    <t>GI15929</t>
  </si>
  <si>
    <t>FFZ70</t>
  </si>
  <si>
    <t>FRANGR</t>
  </si>
  <si>
    <t>FRACI</t>
  </si>
  <si>
    <t>KRFBAPR2EM</t>
  </si>
  <si>
    <t>KRFAMPR2EM</t>
  </si>
  <si>
    <t>ANREE210-FREECOM</t>
  </si>
  <si>
    <t>AMOFMD</t>
  </si>
  <si>
    <t>FRCDM192127</t>
  </si>
  <si>
    <t>FRRD3114</t>
  </si>
  <si>
    <t>FRE340</t>
  </si>
  <si>
    <t>FRCSM4550</t>
  </si>
  <si>
    <t>FRCN06</t>
  </si>
  <si>
    <t>FRCN16</t>
  </si>
  <si>
    <t>FRCN20</t>
  </si>
  <si>
    <t>FRPN20CI</t>
  </si>
  <si>
    <t>FRCT295Z6</t>
  </si>
  <si>
    <t>F98732830</t>
  </si>
  <si>
    <t>LRS-75-12</t>
  </si>
  <si>
    <t>FUESTEALTHLOCK</t>
  </si>
  <si>
    <t>FUPOC2LRWMVI</t>
  </si>
  <si>
    <t>FUPOC2LRDV</t>
  </si>
  <si>
    <t>FUP48V3A</t>
  </si>
  <si>
    <t>FEP3A</t>
  </si>
  <si>
    <t>FRCMS27</t>
  </si>
  <si>
    <t>FRCMD27H</t>
  </si>
  <si>
    <t>FRCMD27</t>
  </si>
  <si>
    <t>FNCAMC810</t>
  </si>
  <si>
    <t>FUS250V100A</t>
  </si>
  <si>
    <t>FU30</t>
  </si>
  <si>
    <t>FU60</t>
  </si>
  <si>
    <t>FUS600V100A</t>
  </si>
  <si>
    <t>FUS600V60A p</t>
  </si>
  <si>
    <t>FUS600V150A</t>
  </si>
  <si>
    <t>FUS500V32A</t>
  </si>
  <si>
    <t>FUBS40500120CE</t>
  </si>
  <si>
    <t>FUSC400V10A</t>
  </si>
  <si>
    <t>FUSC400V2A</t>
  </si>
  <si>
    <t>FUSC400V20A</t>
  </si>
  <si>
    <t>FUSC400V4A</t>
  </si>
  <si>
    <t>GI10472</t>
  </si>
  <si>
    <t>FUSCA250V15A</t>
  </si>
  <si>
    <t>GI10473</t>
  </si>
  <si>
    <t>FUSCA250V120A</t>
  </si>
  <si>
    <t>GI11969</t>
  </si>
  <si>
    <t>GI10474</t>
  </si>
  <si>
    <t>GI13824</t>
  </si>
  <si>
    <t>GI13823</t>
  </si>
  <si>
    <t>GI10483</t>
  </si>
  <si>
    <t>GI10475</t>
  </si>
  <si>
    <t>FUSP500V10Ap</t>
  </si>
  <si>
    <t>FUSP500V16A</t>
  </si>
  <si>
    <t>FUSP500V20A</t>
  </si>
  <si>
    <t>FUSP500V4A</t>
  </si>
  <si>
    <t>FUSFU250V1A</t>
  </si>
  <si>
    <t>FUSFU250V3A</t>
  </si>
  <si>
    <t>GI10446P</t>
  </si>
  <si>
    <t>GI11290</t>
  </si>
  <si>
    <t>GI10460</t>
  </si>
  <si>
    <t>FUSL600V</t>
  </si>
  <si>
    <t>GI10465</t>
  </si>
  <si>
    <t>FUS600VLP</t>
  </si>
  <si>
    <t>GI12682</t>
  </si>
  <si>
    <t>GB259BB</t>
  </si>
  <si>
    <t>GAB2PABB</t>
  </si>
  <si>
    <t>GASI2SG002C</t>
  </si>
  <si>
    <t>PPG4851VPSM-C</t>
  </si>
  <si>
    <t>PPG41VPSM-C</t>
  </si>
  <si>
    <t>GAPS144B10</t>
  </si>
  <si>
    <t>GAPS146B15</t>
  </si>
  <si>
    <t>GAPS148B20</t>
  </si>
  <si>
    <t>BCMDGAN</t>
  </si>
  <si>
    <t>GAPCR</t>
  </si>
  <si>
    <t>GPPRD0053</t>
  </si>
  <si>
    <t>GTS952669E</t>
  </si>
  <si>
    <t>GTANL21002</t>
  </si>
  <si>
    <t>GASV500</t>
  </si>
  <si>
    <t>GEAS</t>
  </si>
  <si>
    <t>GEDAI1200</t>
  </si>
  <si>
    <t>GCB150</t>
  </si>
  <si>
    <t>LRMWULGD-CRLSH</t>
  </si>
  <si>
    <t>LRMWUSGD-CRLHET</t>
  </si>
  <si>
    <t>GLASSSWL318</t>
  </si>
  <si>
    <t>GOSTGOT</t>
  </si>
  <si>
    <t>GRAF1SA</t>
  </si>
  <si>
    <t>GRAF2SA</t>
  </si>
  <si>
    <t>GRAF3SA</t>
  </si>
  <si>
    <t>GRAIFL600138</t>
  </si>
  <si>
    <t>GRAIFL600100</t>
  </si>
  <si>
    <t>GRAFLA60160</t>
  </si>
  <si>
    <t>GRAFVI12020</t>
  </si>
  <si>
    <t>GRACE58</t>
  </si>
  <si>
    <t>GRACE112</t>
  </si>
  <si>
    <t>GI11301</t>
  </si>
  <si>
    <t>600GTELNB</t>
  </si>
  <si>
    <t>GRFL121950</t>
  </si>
  <si>
    <t>GRSEN14C04</t>
  </si>
  <si>
    <t>GRSEN14F04</t>
  </si>
  <si>
    <t>GRSE38</t>
  </si>
  <si>
    <t>GRSEF38</t>
  </si>
  <si>
    <t>GRSEN38C06</t>
  </si>
  <si>
    <t>GRMC</t>
  </si>
  <si>
    <t>GR42</t>
  </si>
  <si>
    <t>GI16043</t>
  </si>
  <si>
    <t>GKGPL206</t>
  </si>
  <si>
    <t>GRLCF60</t>
  </si>
  <si>
    <t>GRLNG60</t>
  </si>
  <si>
    <t>GRLITEP2</t>
  </si>
  <si>
    <t>GMEP0</t>
  </si>
  <si>
    <t>GI12056</t>
  </si>
  <si>
    <t>GRSHC100</t>
  </si>
  <si>
    <t>GRCZOSCF01</t>
  </si>
  <si>
    <t>GRCZOS01</t>
  </si>
  <si>
    <t>GI13541</t>
  </si>
  <si>
    <t>GRTSM219</t>
  </si>
  <si>
    <t>GRASERA</t>
  </si>
  <si>
    <t>GRSA</t>
  </si>
  <si>
    <t>GRT50P</t>
  </si>
  <si>
    <t>TM1A - 6</t>
  </si>
  <si>
    <t>GR9015MFG1</t>
  </si>
  <si>
    <t>GR38</t>
  </si>
  <si>
    <t>CP1 - 17</t>
  </si>
  <si>
    <t>GNGRE</t>
  </si>
  <si>
    <t>GRO2312</t>
  </si>
  <si>
    <t>GR212</t>
  </si>
  <si>
    <t>GR2</t>
  </si>
  <si>
    <t>MUAMI-27</t>
  </si>
  <si>
    <t>BE00612-C-TR</t>
  </si>
  <si>
    <t>GI16077</t>
  </si>
  <si>
    <t>GUHN</t>
  </si>
  <si>
    <t>GUSTSOL-7</t>
  </si>
  <si>
    <t>GUNV551625</t>
  </si>
  <si>
    <t>GUTJC</t>
  </si>
  <si>
    <t>GUCA</t>
  </si>
  <si>
    <t>GUCRD</t>
  </si>
  <si>
    <t>GUNLA</t>
  </si>
  <si>
    <t>GUPE</t>
  </si>
  <si>
    <t>GUPI</t>
  </si>
  <si>
    <t>GUPO</t>
  </si>
  <si>
    <t>GUTPA</t>
  </si>
  <si>
    <t>GUTTJLAT</t>
  </si>
  <si>
    <t>GUMAGWD</t>
  </si>
  <si>
    <t>GUMAMWD</t>
  </si>
  <si>
    <t>GUNM7V</t>
  </si>
  <si>
    <t>GUNTSOL8</t>
  </si>
  <si>
    <t>GUSE30</t>
  </si>
  <si>
    <t>GURTP</t>
  </si>
  <si>
    <t>GUSTSOL-6</t>
  </si>
  <si>
    <t>GUSTSOL-8</t>
  </si>
  <si>
    <t>GUSTSOL-9</t>
  </si>
  <si>
    <t>GUTJ</t>
  </si>
  <si>
    <t>GUUMG06</t>
  </si>
  <si>
    <t>GUUMG07</t>
  </si>
  <si>
    <t>GUUMG08</t>
  </si>
  <si>
    <t>GUUMG09</t>
  </si>
  <si>
    <t>GUUMX</t>
  </si>
  <si>
    <t>GMTMQ2025PKM</t>
  </si>
  <si>
    <t>GMTMQ4366V2</t>
  </si>
  <si>
    <t>GUVRC6</t>
  </si>
  <si>
    <t>GI13485</t>
  </si>
  <si>
    <t>PUERTA CORREDIZA</t>
  </si>
  <si>
    <t>GD3329B</t>
  </si>
  <si>
    <t>GSUT1C</t>
  </si>
  <si>
    <t>GSUT12</t>
  </si>
  <si>
    <t>GUIGYBJ</t>
  </si>
  <si>
    <t>GUHI1245</t>
  </si>
  <si>
    <t>GUK114</t>
  </si>
  <si>
    <t>GUK12</t>
  </si>
  <si>
    <t>GUK2</t>
  </si>
  <si>
    <t>GUK312I</t>
  </si>
  <si>
    <t>GUK312S</t>
  </si>
  <si>
    <t>GUK412I</t>
  </si>
  <si>
    <t>GUK412S</t>
  </si>
  <si>
    <t>GDRTR</t>
  </si>
  <si>
    <t>H98787930</t>
  </si>
  <si>
    <t>HEHAPE</t>
  </si>
  <si>
    <t>BPYBJ-HI</t>
  </si>
  <si>
    <t>HAF37369312</t>
  </si>
  <si>
    <t>BPYBJ-HS</t>
  </si>
  <si>
    <t>GIBO</t>
  </si>
  <si>
    <t>HUMS642</t>
  </si>
  <si>
    <t>HUM145ZN642</t>
  </si>
  <si>
    <t>HEKN</t>
  </si>
  <si>
    <t>HTGRBE054</t>
  </si>
  <si>
    <t>HTGRBE055</t>
  </si>
  <si>
    <t>HNY107O8</t>
  </si>
  <si>
    <t>HNY11O8</t>
  </si>
  <si>
    <t>HNY137O8</t>
  </si>
  <si>
    <t>HNY17O8</t>
  </si>
  <si>
    <t>HNY25O8</t>
  </si>
  <si>
    <t>HNY37O8</t>
  </si>
  <si>
    <t>HNY45O</t>
  </si>
  <si>
    <t>HNY67O</t>
  </si>
  <si>
    <t>HNY69O8</t>
  </si>
  <si>
    <t>NY18006130</t>
  </si>
  <si>
    <t>HILO</t>
  </si>
  <si>
    <t>HJALUM</t>
  </si>
  <si>
    <t>HJCAC22</t>
  </si>
  <si>
    <t>DEKTON321448EX</t>
  </si>
  <si>
    <t>SILESTONE321512</t>
  </si>
  <si>
    <t>SILESTONEES</t>
  </si>
  <si>
    <t>POLCB1222446</t>
  </si>
  <si>
    <t>HORNO11D</t>
  </si>
  <si>
    <t>HORNOTR</t>
  </si>
  <si>
    <t>HU1832</t>
  </si>
  <si>
    <t>HE1222N2D55</t>
  </si>
  <si>
    <t>HUPA50</t>
  </si>
  <si>
    <t>IM14NRN</t>
  </si>
  <si>
    <t>ITAN</t>
  </si>
  <si>
    <t>IMAPRY</t>
  </si>
  <si>
    <t>IMREC2212N</t>
  </si>
  <si>
    <t>IMN35</t>
  </si>
  <si>
    <t>IMR16</t>
  </si>
  <si>
    <t>IM175</t>
  </si>
  <si>
    <t>IMT2010</t>
  </si>
  <si>
    <t>IMADTT1019</t>
  </si>
  <si>
    <t>AEDEQ2350-GR2</t>
  </si>
  <si>
    <t>AEDEQ2350-GR1M</t>
  </si>
  <si>
    <t>AEDEQ2350-GR1</t>
  </si>
  <si>
    <t>LOGAH3015FBA</t>
  </si>
  <si>
    <t>LOGAV3042WBA</t>
  </si>
  <si>
    <t>IN127AAB3601</t>
  </si>
  <si>
    <t>INASSYRM3612</t>
  </si>
  <si>
    <t>INV1604AMA</t>
  </si>
  <si>
    <t>INV96182M</t>
  </si>
  <si>
    <t>INVF000GWS7</t>
  </si>
  <si>
    <t>INVF000GWS8</t>
  </si>
  <si>
    <t>INAMAGWS23</t>
  </si>
  <si>
    <t>COHDMIBBCO</t>
  </si>
  <si>
    <t>INH3F180260</t>
  </si>
  <si>
    <t>INH3F501215</t>
  </si>
  <si>
    <t>IEPA1412</t>
  </si>
  <si>
    <t>PR016</t>
  </si>
  <si>
    <t>INRDGP</t>
  </si>
  <si>
    <t>GI20516</t>
  </si>
  <si>
    <t>INAA3601</t>
  </si>
  <si>
    <t>INTFRE156N</t>
  </si>
  <si>
    <t>GI11589</t>
  </si>
  <si>
    <t>INCBUP</t>
  </si>
  <si>
    <t>INPS3200</t>
  </si>
  <si>
    <t>INAAGWS7115</t>
  </si>
  <si>
    <t>INTREVTA260</t>
  </si>
  <si>
    <t>5SL6110-7CC</t>
  </si>
  <si>
    <t>ITM36150SDKAS2</t>
  </si>
  <si>
    <t>INTEM120</t>
  </si>
  <si>
    <t>INTEM130</t>
  </si>
  <si>
    <t>INTEM1753FSD</t>
  </si>
  <si>
    <t>INTEM25030</t>
  </si>
  <si>
    <t>INTEM310065</t>
  </si>
  <si>
    <t>INTEM310010</t>
  </si>
  <si>
    <t>GI12491</t>
  </si>
  <si>
    <t>INTEM320</t>
  </si>
  <si>
    <t>INTEM320S18C</t>
  </si>
  <si>
    <t>INTEM320065</t>
  </si>
  <si>
    <t>INTEM3P200ZLCGM</t>
  </si>
  <si>
    <t>INTEM330</t>
  </si>
  <si>
    <t>INTEM340</t>
  </si>
  <si>
    <t>INTEM37065</t>
  </si>
  <si>
    <t>ITM6253PSDK36</t>
  </si>
  <si>
    <t>INTEEPP3P500</t>
  </si>
  <si>
    <t>INTABBS200</t>
  </si>
  <si>
    <t>ITM150FSD</t>
  </si>
  <si>
    <t>ITM370SDQOBPA</t>
  </si>
  <si>
    <t>IPEWP982</t>
  </si>
  <si>
    <t>JAZA400</t>
  </si>
  <si>
    <t>JALM</t>
  </si>
  <si>
    <t>JEEBL</t>
  </si>
  <si>
    <t>CNRJ45</t>
  </si>
  <si>
    <t>JAREC222193N</t>
  </si>
  <si>
    <t>JAREC222193</t>
  </si>
  <si>
    <t>JA128AIH</t>
  </si>
  <si>
    <t>JALHAFZI</t>
  </si>
  <si>
    <t>JABAR148</t>
  </si>
  <si>
    <t>JAPN128</t>
  </si>
  <si>
    <t>JA23420AC</t>
  </si>
  <si>
    <t>JA29820AC</t>
  </si>
  <si>
    <t>JA40036AIM</t>
  </si>
  <si>
    <t>JA8825AC</t>
  </si>
  <si>
    <t>JA8528SAH</t>
  </si>
  <si>
    <t>H790294</t>
  </si>
  <si>
    <t>GI11381</t>
  </si>
  <si>
    <t>JA7992</t>
  </si>
  <si>
    <t>JA7995</t>
  </si>
  <si>
    <t>JAMCH</t>
  </si>
  <si>
    <t>H0790448</t>
  </si>
  <si>
    <t>JABA601B3798</t>
  </si>
  <si>
    <t>JA1039INOX</t>
  </si>
  <si>
    <t>JA1246INOX</t>
  </si>
  <si>
    <t>JA12198NOX</t>
  </si>
  <si>
    <t>JA12192ZA</t>
  </si>
  <si>
    <t>JACR</t>
  </si>
  <si>
    <t>H1809</t>
  </si>
  <si>
    <t>JACHH7982CR</t>
  </si>
  <si>
    <t>JACN</t>
  </si>
  <si>
    <t>JA15638INOX</t>
  </si>
  <si>
    <t>JALEMBFH203</t>
  </si>
  <si>
    <t>JAEM15175902</t>
  </si>
  <si>
    <t>HAF10868914</t>
  </si>
  <si>
    <t>JAMTPOINOX</t>
  </si>
  <si>
    <t>JAEN2</t>
  </si>
  <si>
    <t>JAEABS</t>
  </si>
  <si>
    <t>JE100</t>
  </si>
  <si>
    <t>JAE302NS</t>
  </si>
  <si>
    <t>JAB801711A66</t>
  </si>
  <si>
    <t>JA1361421AI</t>
  </si>
  <si>
    <t>BOTAINOX2</t>
  </si>
  <si>
    <t>JA1618I</t>
  </si>
  <si>
    <t>JATC</t>
  </si>
  <si>
    <t>JALA</t>
  </si>
  <si>
    <t>JERG</t>
  </si>
  <si>
    <t>JG3SHP</t>
  </si>
  <si>
    <t>DREAM/20-21G</t>
  </si>
  <si>
    <t>JGEAMA921</t>
  </si>
  <si>
    <t>SAAM38DB</t>
  </si>
  <si>
    <t>JGAWCPSA005</t>
  </si>
  <si>
    <t>ANAAPMJG</t>
  </si>
  <si>
    <t>JGAC21M</t>
  </si>
  <si>
    <t>JUBIIDAZ</t>
  </si>
  <si>
    <t>BISALICRI</t>
  </si>
  <si>
    <t>JBSQCY</t>
  </si>
  <si>
    <t>DREAM/20-21</t>
  </si>
  <si>
    <t>JBROMARAT</t>
  </si>
  <si>
    <t>JGBRCB14TH</t>
  </si>
  <si>
    <t>JCMRDC110</t>
  </si>
  <si>
    <t>JCMRDC130</t>
  </si>
  <si>
    <t>JGCNPIN7</t>
  </si>
  <si>
    <t>JGCNSI3TF</t>
  </si>
  <si>
    <t>COEME20N</t>
  </si>
  <si>
    <t>760H3500B</t>
  </si>
  <si>
    <t>ASMCISS</t>
  </si>
  <si>
    <t>ASUMOCSS</t>
  </si>
  <si>
    <t>JGDAD40U</t>
  </si>
  <si>
    <t>JGDAD9MM</t>
  </si>
  <si>
    <t>JGEGMCH</t>
  </si>
  <si>
    <t>JGEAMA4176</t>
  </si>
  <si>
    <t>JGESBOF000611</t>
  </si>
  <si>
    <t>JGEAMA15125</t>
  </si>
  <si>
    <t>JGESCB12</t>
  </si>
  <si>
    <t>JGEXT319</t>
  </si>
  <si>
    <t>JGEXT31634</t>
  </si>
  <si>
    <t>JGLETG27</t>
  </si>
  <si>
    <t>GI11120</t>
  </si>
  <si>
    <t>JGLLAH13P</t>
  </si>
  <si>
    <t>GI10726</t>
  </si>
  <si>
    <t>GI14064</t>
  </si>
  <si>
    <t>JGLLM7U</t>
  </si>
  <si>
    <t>JGLLM13</t>
  </si>
  <si>
    <t>JGRPF17</t>
  </si>
  <si>
    <t>C9R</t>
  </si>
  <si>
    <t>JGCTCCK291</t>
  </si>
  <si>
    <t>DREAM17G</t>
  </si>
  <si>
    <t>DREAM 17N</t>
  </si>
  <si>
    <t>DREAM18/19G</t>
  </si>
  <si>
    <t>DREAM18/19</t>
  </si>
  <si>
    <t>JGTE</t>
  </si>
  <si>
    <t>JGDS56</t>
  </si>
  <si>
    <t>GI10439</t>
  </si>
  <si>
    <t>JDPU6</t>
  </si>
  <si>
    <t>JGLLC15M</t>
  </si>
  <si>
    <t>JGWCTZTQ</t>
  </si>
  <si>
    <t>JNPFWC</t>
  </si>
  <si>
    <t>GI12079</t>
  </si>
  <si>
    <t>KEEP NUT IM2S</t>
  </si>
  <si>
    <t>RAMKIA</t>
  </si>
  <si>
    <t>CYSOM</t>
  </si>
  <si>
    <t>JSL563P</t>
  </si>
  <si>
    <t>KITFLYPPER</t>
  </si>
  <si>
    <t>KRDRABJB26MR</t>
  </si>
  <si>
    <t>KRDRBBJB26MR</t>
  </si>
  <si>
    <t>SHELL48</t>
  </si>
  <si>
    <t>KTADES500</t>
  </si>
  <si>
    <t>BE02905</t>
  </si>
  <si>
    <t>KITCFDCSI</t>
  </si>
  <si>
    <t>BE01421-C</t>
  </si>
  <si>
    <t>KITBAR</t>
  </si>
  <si>
    <t>LROCTAW120D-EMCA</t>
  </si>
  <si>
    <t>CR69DKRSI</t>
  </si>
  <si>
    <t>KITCFDCSI233</t>
  </si>
  <si>
    <t>LRCIES133-CEM</t>
  </si>
  <si>
    <t>LRCIES53-CEM</t>
  </si>
  <si>
    <t>CR161DKRSI</t>
  </si>
  <si>
    <t>CR181DKRSI</t>
  </si>
  <si>
    <t>LRCIES63-CEM</t>
  </si>
  <si>
    <t>KITCFDCSI017</t>
  </si>
  <si>
    <t>LRSDM30-CEM</t>
  </si>
  <si>
    <t>CR2001DKRSI</t>
  </si>
  <si>
    <t>CR15060DKRSI</t>
  </si>
  <si>
    <t>EXTDPD-EMKCTFD</t>
  </si>
  <si>
    <t>KITEX2DOWA42</t>
  </si>
  <si>
    <t>KITCCEDCSI</t>
  </si>
  <si>
    <t>KITPCPERVAR</t>
  </si>
  <si>
    <t>KITPCMIX290</t>
  </si>
  <si>
    <t>KITPCV12X29</t>
  </si>
  <si>
    <t>KLED120</t>
  </si>
  <si>
    <t>KLED4LUM28</t>
  </si>
  <si>
    <t>LRDV-KIT</t>
  </si>
  <si>
    <t>PCCAJ70-LEDS</t>
  </si>
  <si>
    <t>KITTEVTSU</t>
  </si>
  <si>
    <t>KLED4LUM</t>
  </si>
  <si>
    <t>KLED4L1022</t>
  </si>
  <si>
    <t>LRAWD-KE1</t>
  </si>
  <si>
    <t>MUBIOCT</t>
  </si>
  <si>
    <t>KLEDC3D</t>
  </si>
  <si>
    <t>KLEDMAZR</t>
  </si>
  <si>
    <t>KITILUKIOS</t>
  </si>
  <si>
    <t>KITILU</t>
  </si>
  <si>
    <t>KIATB3MM</t>
  </si>
  <si>
    <t>KICAB3MM</t>
  </si>
  <si>
    <t>KIIMB3MM</t>
  </si>
  <si>
    <t>KIMUB50W</t>
  </si>
  <si>
    <t>KICUB100W</t>
  </si>
  <si>
    <t>KICUB50W</t>
  </si>
  <si>
    <t>TELSVH120-KIT</t>
  </si>
  <si>
    <t>TELSVH60-KIT</t>
  </si>
  <si>
    <t>KIHOB100W</t>
  </si>
  <si>
    <t>KIHOB150W</t>
  </si>
  <si>
    <t>PCV12X29-LEDS</t>
  </si>
  <si>
    <t>LRDVB-KIT</t>
  </si>
  <si>
    <t>LAUNMALED-KE1</t>
  </si>
  <si>
    <t>LRADWGD-KID</t>
  </si>
  <si>
    <t>PEKL0196</t>
  </si>
  <si>
    <t>KLED4</t>
  </si>
  <si>
    <t>AT&amp;TSSV-PLS</t>
  </si>
  <si>
    <t>ASUK10171</t>
  </si>
  <si>
    <t>ASUK10271</t>
  </si>
  <si>
    <t>ASUK1177</t>
  </si>
  <si>
    <t>ASUK13571</t>
  </si>
  <si>
    <t>ASUK16771</t>
  </si>
  <si>
    <t>ASUK8071</t>
  </si>
  <si>
    <t>ASUK8671</t>
  </si>
  <si>
    <t>ASUGOCA-KIT</t>
  </si>
  <si>
    <t>ASUGOP20-KIT</t>
  </si>
  <si>
    <t>ASUGOP25-KIT</t>
  </si>
  <si>
    <t>ASUGOP-KIT</t>
  </si>
  <si>
    <t>ASUGOC-KIT</t>
  </si>
  <si>
    <t>PORTW160183-4M</t>
  </si>
  <si>
    <t>WALPORPAN-KIT4</t>
  </si>
  <si>
    <t>WALPORPAN-KIT5</t>
  </si>
  <si>
    <t>WALPORPAN-KIT6</t>
  </si>
  <si>
    <t>WALPORPAN-KIT7</t>
  </si>
  <si>
    <t>WALPORPAN81P-KIT</t>
  </si>
  <si>
    <t>KITTEVHSU</t>
  </si>
  <si>
    <t>KITPERE23</t>
  </si>
  <si>
    <t>KTPL3TFSQ</t>
  </si>
  <si>
    <t>KIPR</t>
  </si>
  <si>
    <t>KIT-VHDATAS</t>
  </si>
  <si>
    <t>KITLED184</t>
  </si>
  <si>
    <t>BL121</t>
  </si>
  <si>
    <t>BF15</t>
  </si>
  <si>
    <t>KIT-BFPD-217ARD</t>
  </si>
  <si>
    <t>KITLAUSL</t>
  </si>
  <si>
    <t>KITLED1500</t>
  </si>
  <si>
    <t>KITRMLDB570</t>
  </si>
  <si>
    <t>KTSHBC19A35</t>
  </si>
  <si>
    <t>KTTBAE70</t>
  </si>
  <si>
    <t>LARB</t>
  </si>
  <si>
    <t>LATAUM</t>
  </si>
  <si>
    <t>LAANEMA</t>
  </si>
  <si>
    <t>LAMAB</t>
  </si>
  <si>
    <t>LAACOR</t>
  </si>
  <si>
    <t>LAAC</t>
  </si>
  <si>
    <t>LAAMOC</t>
  </si>
  <si>
    <t>LAANT</t>
  </si>
  <si>
    <t>LAAR</t>
  </si>
  <si>
    <t>LAAZPR</t>
  </si>
  <si>
    <t>LABL</t>
  </si>
  <si>
    <t>LABL1101</t>
  </si>
  <si>
    <t>LABA</t>
  </si>
  <si>
    <t>LACA</t>
  </si>
  <si>
    <t>LACS</t>
  </si>
  <si>
    <t>LATM</t>
  </si>
  <si>
    <t>LAFRO</t>
  </si>
  <si>
    <t>LAG1262</t>
  </si>
  <si>
    <t>LAGR59</t>
  </si>
  <si>
    <t>LAGC</t>
  </si>
  <si>
    <t>LAIVO</t>
  </si>
  <si>
    <t>LANE</t>
  </si>
  <si>
    <t>LANG</t>
  </si>
  <si>
    <t>LAOY</t>
  </si>
  <si>
    <t>LAPAN</t>
  </si>
  <si>
    <t>LARR</t>
  </si>
  <si>
    <t>LAURJ</t>
  </si>
  <si>
    <t>LAUSG</t>
  </si>
  <si>
    <t>LAVOR</t>
  </si>
  <si>
    <t>LAWAL</t>
  </si>
  <si>
    <t>LAWEN</t>
  </si>
  <si>
    <t>NL005</t>
  </si>
  <si>
    <t>LAZZA</t>
  </si>
  <si>
    <t>LAIACE</t>
  </si>
  <si>
    <t>LA31010AINOX</t>
  </si>
  <si>
    <t>LI12310</t>
  </si>
  <si>
    <t>LI12310RE</t>
  </si>
  <si>
    <t>LIE18310</t>
  </si>
  <si>
    <t>LI20310</t>
  </si>
  <si>
    <t>LI20310RE</t>
  </si>
  <si>
    <t>LI20410</t>
  </si>
  <si>
    <t>LN12410RE</t>
  </si>
  <si>
    <t>LAAC26310101</t>
  </si>
  <si>
    <t>LAO31032</t>
  </si>
  <si>
    <t>LA14310RE</t>
  </si>
  <si>
    <t>LA12310</t>
  </si>
  <si>
    <t>LA18310</t>
  </si>
  <si>
    <t>LA18410</t>
  </si>
  <si>
    <t>LAN1438</t>
  </si>
  <si>
    <t>LP5440BL</t>
  </si>
  <si>
    <t>LD1848DR626</t>
  </si>
  <si>
    <t>LD1848DR626RE</t>
  </si>
  <si>
    <t>LG31012</t>
  </si>
  <si>
    <t>LG16310</t>
  </si>
  <si>
    <t>LG18310</t>
  </si>
  <si>
    <t>LG22310</t>
  </si>
  <si>
    <t>LG24310</t>
  </si>
  <si>
    <t>LG24310RE</t>
  </si>
  <si>
    <t>LG26310</t>
  </si>
  <si>
    <t>LG18410RE</t>
  </si>
  <si>
    <t>LG20410RE</t>
  </si>
  <si>
    <t>LG14410</t>
  </si>
  <si>
    <t>LG14410RE</t>
  </si>
  <si>
    <t>LG18410</t>
  </si>
  <si>
    <t>LG20410</t>
  </si>
  <si>
    <t>LG22410</t>
  </si>
  <si>
    <t>LG24410</t>
  </si>
  <si>
    <t>LGA25609133</t>
  </si>
  <si>
    <t>LG14410SF</t>
  </si>
  <si>
    <t>LG16410SF</t>
  </si>
  <si>
    <t>LG16410SFRE</t>
  </si>
  <si>
    <t>LG18410SF</t>
  </si>
  <si>
    <t>LG18410SFRE</t>
  </si>
  <si>
    <t>LIE18310RE</t>
  </si>
  <si>
    <t>LI22310RE</t>
  </si>
  <si>
    <t>LI14310</t>
  </si>
  <si>
    <t>LI14310RE</t>
  </si>
  <si>
    <t>LI31016P3T304RE</t>
  </si>
  <si>
    <t>LI31016P3T304</t>
  </si>
  <si>
    <t>LI18310</t>
  </si>
  <si>
    <t>LI18310RE</t>
  </si>
  <si>
    <t>LI20310430</t>
  </si>
  <si>
    <t>LI22310</t>
  </si>
  <si>
    <t>LI31024P3T304</t>
  </si>
  <si>
    <t>LI14410RE</t>
  </si>
  <si>
    <t>LI14410</t>
  </si>
  <si>
    <t>LI18410</t>
  </si>
  <si>
    <t>LI18410430</t>
  </si>
  <si>
    <t>LI20410430</t>
  </si>
  <si>
    <t>LI22410</t>
  </si>
  <si>
    <t>LI1848430</t>
  </si>
  <si>
    <t>LI2048</t>
  </si>
  <si>
    <t>LM202118R - LM2021-1</t>
  </si>
  <si>
    <t>LM2021-1/8</t>
  </si>
  <si>
    <t>LN10410</t>
  </si>
  <si>
    <t>LN13310RE</t>
  </si>
  <si>
    <t>LN14310RE</t>
  </si>
  <si>
    <t>LN18310RE</t>
  </si>
  <si>
    <t>LN20310RE</t>
  </si>
  <si>
    <t>LN22310RE</t>
  </si>
  <si>
    <t>LN24310RE</t>
  </si>
  <si>
    <t>LN10310RE</t>
  </si>
  <si>
    <t>LN10310</t>
  </si>
  <si>
    <t>LN11310</t>
  </si>
  <si>
    <t>LN12310</t>
  </si>
  <si>
    <t>LN12310RE</t>
  </si>
  <si>
    <t>LN13310</t>
  </si>
  <si>
    <t>LN14310</t>
  </si>
  <si>
    <t>LN16310</t>
  </si>
  <si>
    <t>LN16310RE</t>
  </si>
  <si>
    <t>LN18310</t>
  </si>
  <si>
    <t>LN20310</t>
  </si>
  <si>
    <t>LN22310</t>
  </si>
  <si>
    <t>LN24310</t>
  </si>
  <si>
    <t>LN2438</t>
  </si>
  <si>
    <t>LN12410</t>
  </si>
  <si>
    <t>LN13410</t>
  </si>
  <si>
    <t>LN14410</t>
  </si>
  <si>
    <t>LN18410</t>
  </si>
  <si>
    <t>LN20410</t>
  </si>
  <si>
    <t>LN22410</t>
  </si>
  <si>
    <t>LN22410RE</t>
  </si>
  <si>
    <t>LN24410</t>
  </si>
  <si>
    <t>LN1646</t>
  </si>
  <si>
    <t>RELN1646</t>
  </si>
  <si>
    <t>LN1648</t>
  </si>
  <si>
    <t>LN1848</t>
  </si>
  <si>
    <t>LN2048</t>
  </si>
  <si>
    <t>LAOT600122</t>
  </si>
  <si>
    <t>LPB2410161</t>
  </si>
  <si>
    <t>LPABL10161</t>
  </si>
  <si>
    <t>LPB425</t>
  </si>
  <si>
    <t>LP14</t>
  </si>
  <si>
    <t>LP410LDS2315</t>
  </si>
  <si>
    <t>FOCH410LID4271</t>
  </si>
  <si>
    <t>FOCH410R046RP</t>
  </si>
  <si>
    <t>LP410DW</t>
  </si>
  <si>
    <t>FOCH</t>
  </si>
  <si>
    <t>LPGCB48</t>
  </si>
  <si>
    <t>LP48GW</t>
  </si>
  <si>
    <t>LP48FW157360</t>
  </si>
  <si>
    <t>LP482111BLPO</t>
  </si>
  <si>
    <t>LP48ASFM4522</t>
  </si>
  <si>
    <t>LP48BO76W</t>
  </si>
  <si>
    <t>LP48BLACK</t>
  </si>
  <si>
    <t>LP482112BL</t>
  </si>
  <si>
    <t>LP482112MT</t>
  </si>
  <si>
    <t>LP48BBSRW</t>
  </si>
  <si>
    <t>HLPBAM2022</t>
  </si>
  <si>
    <t>LP48M4254BBA</t>
  </si>
  <si>
    <t>LPRW314965</t>
  </si>
  <si>
    <t>LP48CHMAP</t>
  </si>
  <si>
    <t>LP48CP9558</t>
  </si>
  <si>
    <t>LP48MG34160</t>
  </si>
  <si>
    <t>LP48CWMM3091</t>
  </si>
  <si>
    <t>LP48CYSS796</t>
  </si>
  <si>
    <t>LP48719758DW</t>
  </si>
  <si>
    <t>LP48F96158</t>
  </si>
  <si>
    <t>LP48GA</t>
  </si>
  <si>
    <t>LP481037-30</t>
  </si>
  <si>
    <t>LP48GB40131</t>
  </si>
  <si>
    <t>LPGDG48</t>
  </si>
  <si>
    <t>LPGDY48</t>
  </si>
  <si>
    <t>LP48GREGR26230</t>
  </si>
  <si>
    <t>LPGOP5054</t>
  </si>
  <si>
    <t>LP48GPT50037</t>
  </si>
  <si>
    <t>LP48KEMA1077660</t>
  </si>
  <si>
    <t>FOCH48LID4271</t>
  </si>
  <si>
    <t>LP48LMFW</t>
  </si>
  <si>
    <t>LP48LW799828</t>
  </si>
  <si>
    <t>LP48LW7998K18</t>
  </si>
  <si>
    <t>LP48MIGL</t>
  </si>
  <si>
    <t>LP487996NR</t>
  </si>
  <si>
    <t>LP48NB96958</t>
  </si>
  <si>
    <t>LP48NTRW</t>
  </si>
  <si>
    <t>LP48PG</t>
  </si>
  <si>
    <t>LP48PG27530G</t>
  </si>
  <si>
    <t>LP48LPD31560</t>
  </si>
  <si>
    <t>FOCH46R046RP</t>
  </si>
  <si>
    <t>LPRWAS419</t>
  </si>
  <si>
    <t>LP48RWFGD38160</t>
  </si>
  <si>
    <t>LP48FOS318160</t>
  </si>
  <si>
    <t>LPRMM791160</t>
  </si>
  <si>
    <t>LPRWOGD50160</t>
  </si>
  <si>
    <t>LP48RWRC38</t>
  </si>
  <si>
    <t>LPRWSD9660</t>
  </si>
  <si>
    <t>LPRWD40360</t>
  </si>
  <si>
    <t>LP48RL1467MT</t>
  </si>
  <si>
    <t>LP48SDBK319565</t>
  </si>
  <si>
    <t>LP48WC76W</t>
  </si>
  <si>
    <t>LP4812</t>
  </si>
  <si>
    <t>LPMFSB1595</t>
  </si>
  <si>
    <t>LP4812DW</t>
  </si>
  <si>
    <t>LP581229ELM</t>
  </si>
  <si>
    <t>LP48MGBL</t>
  </si>
  <si>
    <t>LMH425GBC</t>
  </si>
  <si>
    <t>LAFL13WPH</t>
  </si>
  <si>
    <t>LEVITY</t>
  </si>
  <si>
    <t>LCBTF26T5</t>
  </si>
  <si>
    <t>LA15LR</t>
  </si>
  <si>
    <t>LAHA82V250W</t>
  </si>
  <si>
    <t>CALIPSE</t>
  </si>
  <si>
    <t>LEJWLB</t>
  </si>
  <si>
    <t>LASÑ260V10W</t>
  </si>
  <si>
    <t>LASP26WM</t>
  </si>
  <si>
    <t>LFEM15T2</t>
  </si>
  <si>
    <t>LF32LD</t>
  </si>
  <si>
    <t>LF59LD</t>
  </si>
  <si>
    <t>LFEKT5</t>
  </si>
  <si>
    <t>LF13</t>
  </si>
  <si>
    <t>LFC4U65</t>
  </si>
  <si>
    <t>F21T5</t>
  </si>
  <si>
    <t>KIT528</t>
  </si>
  <si>
    <t>LF30T12</t>
  </si>
  <si>
    <t>T830</t>
  </si>
  <si>
    <t>LA06</t>
  </si>
  <si>
    <t>GI15788</t>
  </si>
  <si>
    <t>GI15759</t>
  </si>
  <si>
    <t>LFML1058200DT</t>
  </si>
  <si>
    <t>LAFL45WES</t>
  </si>
  <si>
    <t>LH50</t>
  </si>
  <si>
    <t>LH35</t>
  </si>
  <si>
    <t>LHM400</t>
  </si>
  <si>
    <t>LAICBR40</t>
  </si>
  <si>
    <t>H7162</t>
  </si>
  <si>
    <t>FLL16W</t>
  </si>
  <si>
    <t>PTOLOMEI</t>
  </si>
  <si>
    <t>LMP11038AM</t>
  </si>
  <si>
    <t>LMP11038RO</t>
  </si>
  <si>
    <t>LMP11038VE</t>
  </si>
  <si>
    <t>LAMP57CM</t>
  </si>
  <si>
    <t>LAUL65NPH</t>
  </si>
  <si>
    <t>LAM1122448</t>
  </si>
  <si>
    <t>LAN1200610</t>
  </si>
  <si>
    <t>LAM11224</t>
  </si>
  <si>
    <t>F815D</t>
  </si>
  <si>
    <t>KIBSOELN-LDE</t>
  </si>
  <si>
    <t>KIPOELN-LDE</t>
  </si>
  <si>
    <t>KIBSOELN-LIE</t>
  </si>
  <si>
    <t>KIPOELN-LIE</t>
  </si>
  <si>
    <t>COKIJIPDM-LP</t>
  </si>
  <si>
    <t>LZPL3C</t>
  </si>
  <si>
    <t>LECSA</t>
  </si>
  <si>
    <t>LEPROS</t>
  </si>
  <si>
    <t>LEPR</t>
  </si>
  <si>
    <t>AMESABA50</t>
  </si>
  <si>
    <t>TRESABA50</t>
  </si>
  <si>
    <t>LNFRCDR</t>
  </si>
  <si>
    <t>LNFRCWT</t>
  </si>
  <si>
    <t>LNLTCDR</t>
  </si>
  <si>
    <t>LNLTCWT</t>
  </si>
  <si>
    <t>TVMVCAC-VEN1</t>
  </si>
  <si>
    <t>TVMPCAC-PROM1</t>
  </si>
  <si>
    <t>LICO12VV</t>
  </si>
  <si>
    <t>FEFLDU</t>
  </si>
  <si>
    <t>LP50</t>
  </si>
  <si>
    <t>LAA5303M</t>
  </si>
  <si>
    <t>LAA5603M</t>
  </si>
  <si>
    <t>LB50</t>
  </si>
  <si>
    <t>LB80</t>
  </si>
  <si>
    <t>LB240</t>
  </si>
  <si>
    <t>LB60</t>
  </si>
  <si>
    <t>LD80</t>
  </si>
  <si>
    <t>LD18</t>
  </si>
  <si>
    <t>LIDISG88036</t>
  </si>
  <si>
    <t>LIDISG88120</t>
  </si>
  <si>
    <t>LIDISG80120</t>
  </si>
  <si>
    <t>LD6180TG1707</t>
  </si>
  <si>
    <t>LDB0806</t>
  </si>
  <si>
    <t>LD680TG1704</t>
  </si>
  <si>
    <t>LM400</t>
  </si>
  <si>
    <t>LM60</t>
  </si>
  <si>
    <t>LMG60RTP</t>
  </si>
  <si>
    <t>LP1500CT</t>
  </si>
  <si>
    <t>LP18</t>
  </si>
  <si>
    <t>LP0180T</t>
  </si>
  <si>
    <t>LP24</t>
  </si>
  <si>
    <t>LP32</t>
  </si>
  <si>
    <t>LP0320T</t>
  </si>
  <si>
    <t>LP40</t>
  </si>
  <si>
    <t>LP0060T</t>
  </si>
  <si>
    <t>LP60</t>
  </si>
  <si>
    <t>LP0600T</t>
  </si>
  <si>
    <t>LP0400T</t>
  </si>
  <si>
    <t>GI16202</t>
  </si>
  <si>
    <t>GI12700</t>
  </si>
  <si>
    <t>LJOBA150</t>
  </si>
  <si>
    <t>LIORSADW441</t>
  </si>
  <si>
    <t>LIORNDY56826</t>
  </si>
  <si>
    <t>LIPM14</t>
  </si>
  <si>
    <t>LIMP08</t>
  </si>
  <si>
    <t>LIRB10</t>
  </si>
  <si>
    <t>LIRB12</t>
  </si>
  <si>
    <t>LIRB04</t>
  </si>
  <si>
    <t>LIRB06</t>
  </si>
  <si>
    <t>LIRB08</t>
  </si>
  <si>
    <t>LIRM10</t>
  </si>
  <si>
    <t>LIRM12</t>
  </si>
  <si>
    <t>LIRM04</t>
  </si>
  <si>
    <t>LIRM06</t>
  </si>
  <si>
    <t>LIRM08</t>
  </si>
  <si>
    <t>LIRAPR1214DC</t>
  </si>
  <si>
    <t>LRC145814TG2C</t>
  </si>
  <si>
    <t>LRC14145814TG2C</t>
  </si>
  <si>
    <t>LIRAPC1214SL14</t>
  </si>
  <si>
    <t>LIRAPC1214SM5</t>
  </si>
  <si>
    <t>LMNIS2011</t>
  </si>
  <si>
    <t>LIAGMMA</t>
  </si>
  <si>
    <t>LIBQ821</t>
  </si>
  <si>
    <t>LIFOCL</t>
  </si>
  <si>
    <t>LIMPI5</t>
  </si>
  <si>
    <t>LIGCR</t>
  </si>
  <si>
    <t>LICRG</t>
  </si>
  <si>
    <t>LMABAI3M</t>
  </si>
  <si>
    <t>LIDGDE</t>
  </si>
  <si>
    <t>L3545ANGM250</t>
  </si>
  <si>
    <t>GUCBKP44</t>
  </si>
  <si>
    <t>GI12347</t>
  </si>
  <si>
    <t>LIQACR424T</t>
  </si>
  <si>
    <t>LIQFRE</t>
  </si>
  <si>
    <t>LITERALI</t>
  </si>
  <si>
    <t>LLRD22575</t>
  </si>
  <si>
    <t>LLAJ14</t>
  </si>
  <si>
    <t>LLA332L</t>
  </si>
  <si>
    <t>LLA732</t>
  </si>
  <si>
    <t>LLBL38</t>
  </si>
  <si>
    <t>LLASB10937</t>
  </si>
  <si>
    <t>LLS116</t>
  </si>
  <si>
    <t>LLA732L</t>
  </si>
  <si>
    <t>LLAVEL4MM</t>
  </si>
  <si>
    <t>LLAGBR12</t>
  </si>
  <si>
    <t>LLAS1716</t>
  </si>
  <si>
    <t>LLAS516</t>
  </si>
  <si>
    <t>LLCM426</t>
  </si>
  <si>
    <t>GI15703</t>
  </si>
  <si>
    <t>LLBL112PVC</t>
  </si>
  <si>
    <t>LLBL1PVC</t>
  </si>
  <si>
    <t>LLEF1GV</t>
  </si>
  <si>
    <t>LLEF12BR</t>
  </si>
  <si>
    <t>LLEF2GV</t>
  </si>
  <si>
    <t>LLJDES49083</t>
  </si>
  <si>
    <t>GI10732</t>
  </si>
  <si>
    <t>LLNMV</t>
  </si>
  <si>
    <t>LLPSLV</t>
  </si>
  <si>
    <t>LLEC12</t>
  </si>
  <si>
    <t>LLEC38</t>
  </si>
  <si>
    <t>LLEC716</t>
  </si>
  <si>
    <t>LLEC916</t>
  </si>
  <si>
    <t>LLINLVMG</t>
  </si>
  <si>
    <t>LLAMTH</t>
  </si>
  <si>
    <t>LLMX1-116</t>
  </si>
  <si>
    <t>LLMX1</t>
  </si>
  <si>
    <t>LLMX14</t>
  </si>
  <si>
    <t>LLMX1116</t>
  </si>
  <si>
    <t>LLMX1316</t>
  </si>
  <si>
    <t>GI14775</t>
  </si>
  <si>
    <t>LLMX516</t>
  </si>
  <si>
    <t>LLMX58</t>
  </si>
  <si>
    <t>GI13726</t>
  </si>
  <si>
    <t>LLMX78</t>
  </si>
  <si>
    <t>LLMX916</t>
  </si>
  <si>
    <t>LLMX8MM</t>
  </si>
  <si>
    <t>LLBR38BS</t>
  </si>
  <si>
    <t>LLCNER40</t>
  </si>
  <si>
    <t>LLADSYMO</t>
  </si>
  <si>
    <t>LLADS3H</t>
  </si>
  <si>
    <t>LLRSGV</t>
  </si>
  <si>
    <t>LLST14</t>
  </si>
  <si>
    <t>LLST18</t>
  </si>
  <si>
    <t>LLST24</t>
  </si>
  <si>
    <t>GI15620</t>
  </si>
  <si>
    <t>RAMLLA</t>
  </si>
  <si>
    <t>GI11604</t>
  </si>
  <si>
    <t>OBBLLT</t>
  </si>
  <si>
    <t>LOCKPMS3P</t>
  </si>
  <si>
    <t>LOC2P38C</t>
  </si>
  <si>
    <t>ASULO8071A1</t>
  </si>
  <si>
    <t>ASULO8071A2</t>
  </si>
  <si>
    <t>ASULO8071A3</t>
  </si>
  <si>
    <t>ASULO8071A4</t>
  </si>
  <si>
    <t>ASULO8371B1B2</t>
  </si>
  <si>
    <t>ASULO8371B11B12</t>
  </si>
  <si>
    <t>ASULO8371B13B14</t>
  </si>
  <si>
    <t>ASULO8371B15B16</t>
  </si>
  <si>
    <t>ASULO8371B17B18</t>
  </si>
  <si>
    <t>ASULO8371B19B20</t>
  </si>
  <si>
    <t>ASULO8371B21B22</t>
  </si>
  <si>
    <t>ASULO8371B3B4</t>
  </si>
  <si>
    <t>ASULO16771C10</t>
  </si>
  <si>
    <t>ASULO16771C11</t>
  </si>
  <si>
    <t>ASULO8671C12</t>
  </si>
  <si>
    <t>ASULO16771C14</t>
  </si>
  <si>
    <t>ASULO8671C15</t>
  </si>
  <si>
    <t>ASULO16771C16</t>
  </si>
  <si>
    <t>ASULO10171C17</t>
  </si>
  <si>
    <t>ASULO8071C18</t>
  </si>
  <si>
    <t>ASULO10271C19</t>
  </si>
  <si>
    <t>ASULO16771C20</t>
  </si>
  <si>
    <t>ASULO16771C21</t>
  </si>
  <si>
    <t>ASULO13571C23</t>
  </si>
  <si>
    <t>ASULO13571C24</t>
  </si>
  <si>
    <t>ASULO10171C25</t>
  </si>
  <si>
    <t>ASULO10171C26</t>
  </si>
  <si>
    <t>ASULO11771C4</t>
  </si>
  <si>
    <t>ASULO16771C5</t>
  </si>
  <si>
    <t>ASULO16771C6</t>
  </si>
  <si>
    <t>ASULO16771C7</t>
  </si>
  <si>
    <t>ASULO16771C8</t>
  </si>
  <si>
    <t>ASUMAD180-LO</t>
  </si>
  <si>
    <t>NEXMACL-LOGO</t>
  </si>
  <si>
    <t>INMUPAN-LET</t>
  </si>
  <si>
    <t>ASULO8071A5</t>
  </si>
  <si>
    <t>ASULO8071A6</t>
  </si>
  <si>
    <t>ASULO8071A7</t>
  </si>
  <si>
    <t>ASULO8071A8</t>
  </si>
  <si>
    <t>ASULO8071A9</t>
  </si>
  <si>
    <t>ASULO8371B5B6</t>
  </si>
  <si>
    <t>ASULO8371B7B8</t>
  </si>
  <si>
    <t>ASULO8371B9B10</t>
  </si>
  <si>
    <t>ASULO8671C22</t>
  </si>
  <si>
    <t>ASULO16771C9</t>
  </si>
  <si>
    <t>GBEXC8050-LOG</t>
  </si>
  <si>
    <t>WALPORPAN4-LON</t>
  </si>
  <si>
    <t>WALPORPAN5-LON</t>
  </si>
  <si>
    <t>WALPORPAN6-LON</t>
  </si>
  <si>
    <t>WALPORPAN7-LON</t>
  </si>
  <si>
    <t>WALPORPAN81P-LON</t>
  </si>
  <si>
    <t>LDPC105</t>
  </si>
  <si>
    <t>LONAPANA12015</t>
  </si>
  <si>
    <t>LUBLPS1</t>
  </si>
  <si>
    <t>GI12158</t>
  </si>
  <si>
    <t>LBCSM900</t>
  </si>
  <si>
    <t>WD40</t>
  </si>
  <si>
    <t>GI14432</t>
  </si>
  <si>
    <t>LUFD5WE2</t>
  </si>
  <si>
    <t>LUMG5612</t>
  </si>
  <si>
    <t>MS12</t>
  </si>
  <si>
    <t>MS1213J</t>
  </si>
  <si>
    <t>MS12STDW13</t>
  </si>
  <si>
    <t>MS1220J</t>
  </si>
  <si>
    <t>MS14</t>
  </si>
  <si>
    <t>MS31624J</t>
  </si>
  <si>
    <t>MS316</t>
  </si>
  <si>
    <t>MS31632J</t>
  </si>
  <si>
    <t>MS3816J</t>
  </si>
  <si>
    <t>MS3824J</t>
  </si>
  <si>
    <t>GI12169</t>
  </si>
  <si>
    <t>MSF1420UNC</t>
  </si>
  <si>
    <t>GI11151</t>
  </si>
  <si>
    <t>MS18</t>
  </si>
  <si>
    <t>MAR1015</t>
  </si>
  <si>
    <t>MS38</t>
  </si>
  <si>
    <t>MARM47</t>
  </si>
  <si>
    <t>MARM61</t>
  </si>
  <si>
    <t>MARM812</t>
  </si>
  <si>
    <t>MEB1FAS8825</t>
  </si>
  <si>
    <t>MEB1FAS882</t>
  </si>
  <si>
    <t>MEB1FAS8834</t>
  </si>
  <si>
    <t>MHCS1</t>
  </si>
  <si>
    <t>MP1A19</t>
  </si>
  <si>
    <t>MEP125</t>
  </si>
  <si>
    <t>ME258EX</t>
  </si>
  <si>
    <t>ME2510EX</t>
  </si>
  <si>
    <t>ME508EX</t>
  </si>
  <si>
    <t>MP1960180</t>
  </si>
  <si>
    <t>MP30/250</t>
  </si>
  <si>
    <t>MP20/300</t>
  </si>
  <si>
    <t>TB305030032</t>
  </si>
  <si>
    <t>MP20/330</t>
  </si>
  <si>
    <t>MP20/396</t>
  </si>
  <si>
    <t>MAGB122244</t>
  </si>
  <si>
    <t>MA41012DGR</t>
  </si>
  <si>
    <t>MLLA100P</t>
  </si>
  <si>
    <t>MALLACRIBA</t>
  </si>
  <si>
    <t>ADFTWTARF-MLL</t>
  </si>
  <si>
    <t>ADSBAPMFM-MAL</t>
  </si>
  <si>
    <t>ADBPWFC1200-MAL</t>
  </si>
  <si>
    <t>ADBPWFC1500-MAL</t>
  </si>
  <si>
    <t>ADSTFCWFA-MAL</t>
  </si>
  <si>
    <t>ADSIMIDFMF-MAL</t>
  </si>
  <si>
    <t>ADSECRSBMIDF-MAL</t>
  </si>
  <si>
    <t>MACA</t>
  </si>
  <si>
    <t>MMF14</t>
  </si>
  <si>
    <t>MMI14</t>
  </si>
  <si>
    <t>GI15149</t>
  </si>
  <si>
    <t>MACAWM34-90</t>
  </si>
  <si>
    <t>MAM53212N</t>
  </si>
  <si>
    <t>MNDAD12</t>
  </si>
  <si>
    <t>MNDAD34</t>
  </si>
  <si>
    <t>MNQCH</t>
  </si>
  <si>
    <t>MNCA</t>
  </si>
  <si>
    <t>GI11939</t>
  </si>
  <si>
    <t>MNSGOMRV</t>
  </si>
  <si>
    <t>MANGUERA</t>
  </si>
  <si>
    <t>MNAAAE10</t>
  </si>
  <si>
    <t>MNAAAE04</t>
  </si>
  <si>
    <t>MNCFLV</t>
  </si>
  <si>
    <t>MNCFWC</t>
  </si>
  <si>
    <t>MNCFFR55</t>
  </si>
  <si>
    <t>MF38500</t>
  </si>
  <si>
    <t>MF516500</t>
  </si>
  <si>
    <t>MAP148</t>
  </si>
  <si>
    <t>MH6510P</t>
  </si>
  <si>
    <t>GI14101</t>
  </si>
  <si>
    <t>MNHPCN1</t>
  </si>
  <si>
    <t>MNR38300</t>
  </si>
  <si>
    <t>MGGASAL</t>
  </si>
  <si>
    <t>MANPERM</t>
  </si>
  <si>
    <t>MPPN</t>
  </si>
  <si>
    <t>MGRPK38</t>
  </si>
  <si>
    <t>MTR02</t>
  </si>
  <si>
    <t>MTR38</t>
  </si>
  <si>
    <t>GI14881</t>
  </si>
  <si>
    <t>JGTIC1500</t>
  </si>
  <si>
    <t>MJA900</t>
  </si>
  <si>
    <t>MAH182I</t>
  </si>
  <si>
    <t>ITMPCS-MA</t>
  </si>
  <si>
    <t>GI12658</t>
  </si>
  <si>
    <t>MAPC140PSI</t>
  </si>
  <si>
    <t>MAR1018NP</t>
  </si>
  <si>
    <t>GI12644</t>
  </si>
  <si>
    <t>GI14002</t>
  </si>
  <si>
    <t>TELIVIHLF-RES</t>
  </si>
  <si>
    <t>LRMWUS-CAIN</t>
  </si>
  <si>
    <t>LRMWUS-CAL</t>
  </si>
  <si>
    <t>LRMWUS-CASU</t>
  </si>
  <si>
    <t>ISSSEPIL15-PA3</t>
  </si>
  <si>
    <t>ISSSEPIL15-PA2</t>
  </si>
  <si>
    <t>ISSSEPIL15-PA</t>
  </si>
  <si>
    <t>BBVAMC120-MPA</t>
  </si>
  <si>
    <t>BBVAMC120-MTRA</t>
  </si>
  <si>
    <t>ISSSEPIL15-T12</t>
  </si>
  <si>
    <t>ISSSEPIL15-T40</t>
  </si>
  <si>
    <t>ISSSEPIL15-T8</t>
  </si>
  <si>
    <t>ISSSEPIL15-T41</t>
  </si>
  <si>
    <t>ASUMDM-TR1</t>
  </si>
  <si>
    <t>ASMCU5-TS1C</t>
  </si>
  <si>
    <t>ASMCU5-TS2C</t>
  </si>
  <si>
    <t>ASMCU5-TS4C</t>
  </si>
  <si>
    <t>ASUMOCAD284-SOT1L</t>
  </si>
  <si>
    <t>ASUMOCAD284-SOT2L</t>
  </si>
  <si>
    <t>ASMCU225-TS3C</t>
  </si>
  <si>
    <t>ASUMOV-P83TU</t>
  </si>
  <si>
    <t>ASMCU225-TS2C</t>
  </si>
  <si>
    <t>DIKTBA21A-1</t>
  </si>
  <si>
    <t>EPSCBX3502PLY-CMAN01</t>
  </si>
  <si>
    <t>EPSCBX3502-CMAN01</t>
  </si>
  <si>
    <t>APBA</t>
  </si>
  <si>
    <t>TELSVH120-PLA</t>
  </si>
  <si>
    <t>MARTPNG</t>
  </si>
  <si>
    <t>MCYT6629</t>
  </si>
  <si>
    <t>MCYT6612</t>
  </si>
  <si>
    <t>MCYT6602</t>
  </si>
  <si>
    <t>AT&amp;TAWPB-MA</t>
  </si>
  <si>
    <t>MABL</t>
  </si>
  <si>
    <t>MAPL20</t>
  </si>
  <si>
    <t>MALM131424</t>
  </si>
  <si>
    <t>GI15165</t>
  </si>
  <si>
    <t>MAPD228B</t>
  </si>
  <si>
    <t>MAPO</t>
  </si>
  <si>
    <t>MACN28N95M</t>
  </si>
  <si>
    <t>MAPP3M</t>
  </si>
  <si>
    <t>GI20001</t>
  </si>
  <si>
    <t>DREAM04G</t>
  </si>
  <si>
    <t>DREAM04</t>
  </si>
  <si>
    <t>MATTQU</t>
  </si>
  <si>
    <t>MAE1438DC</t>
  </si>
  <si>
    <t>GI13988</t>
  </si>
  <si>
    <t>GI11991</t>
  </si>
  <si>
    <t>MTZ125</t>
  </si>
  <si>
    <t>MZOVB14114</t>
  </si>
  <si>
    <t>MZOVB14120</t>
  </si>
  <si>
    <t>MZRCD60514</t>
  </si>
  <si>
    <t>MZRDA1412</t>
  </si>
  <si>
    <t>MZRDA51612</t>
  </si>
  <si>
    <t>MZRD1814</t>
  </si>
  <si>
    <t>MOAVC3P-MC</t>
  </si>
  <si>
    <t>GI10403</t>
  </si>
  <si>
    <t>MAH24</t>
  </si>
  <si>
    <t>MDFA28</t>
  </si>
  <si>
    <t>MDF1FOG1MTR19</t>
  </si>
  <si>
    <t>MDF1FOG1MTR25</t>
  </si>
  <si>
    <t>MDF1MB1HPF4819</t>
  </si>
  <si>
    <t>MDF1MB1HPF4825</t>
  </si>
  <si>
    <t>MDF1CIN1MTR19</t>
  </si>
  <si>
    <t>MDF1CIN1MTR25</t>
  </si>
  <si>
    <t>MDFHPCFM4819</t>
  </si>
  <si>
    <t>MDFHPCFM4825</t>
  </si>
  <si>
    <t>MDFHPBMBCF4819</t>
  </si>
  <si>
    <t>MDFHPBMBCF4825</t>
  </si>
  <si>
    <t>MDF2CLPLL4816</t>
  </si>
  <si>
    <t>MDF2HPF4819</t>
  </si>
  <si>
    <t>MDF2HPF4825</t>
  </si>
  <si>
    <t>MDF2HPCF4819</t>
  </si>
  <si>
    <t>MDF192C1037-30</t>
  </si>
  <si>
    <t>MDF12H</t>
  </si>
  <si>
    <t>MDF1CN48121LW</t>
  </si>
  <si>
    <t>MDF1CN48161LW</t>
  </si>
  <si>
    <t>MDF181HPW1B</t>
  </si>
  <si>
    <t>MDF16H</t>
  </si>
  <si>
    <t>MDF12HB</t>
  </si>
  <si>
    <t>MDFDB4816H</t>
  </si>
  <si>
    <t>MDFDB4816N</t>
  </si>
  <si>
    <t>MDF18H</t>
  </si>
  <si>
    <t>MDF18HP1</t>
  </si>
  <si>
    <t>MDF4818BN</t>
  </si>
  <si>
    <t>MDF25HB</t>
  </si>
  <si>
    <t>MDF4825BN</t>
  </si>
  <si>
    <t>MDF1911037-30</t>
  </si>
  <si>
    <t>MDF4816NN</t>
  </si>
  <si>
    <t>MDF16CSSA</t>
  </si>
  <si>
    <t>MDF18HN</t>
  </si>
  <si>
    <t>MDF4818NN</t>
  </si>
  <si>
    <t>MDF25H</t>
  </si>
  <si>
    <t>MDF4825NN</t>
  </si>
  <si>
    <t>MDF28HP1</t>
  </si>
  <si>
    <t>MDF55H</t>
  </si>
  <si>
    <t>MDF55HP1</t>
  </si>
  <si>
    <t>MDF16H58</t>
  </si>
  <si>
    <t>MDF2858HN</t>
  </si>
  <si>
    <t>MDF18</t>
  </si>
  <si>
    <t>MDF18HP1VN</t>
  </si>
  <si>
    <t>MDF25LPF</t>
  </si>
  <si>
    <t>MDF28LPF</t>
  </si>
  <si>
    <t>MDFABAM1800X</t>
  </si>
  <si>
    <t>MDF4818AM1800X</t>
  </si>
  <si>
    <t>MDF4818A256AOTX</t>
  </si>
  <si>
    <t>MDF4818A256</t>
  </si>
  <si>
    <t>MDF2SB4819</t>
  </si>
  <si>
    <t>MDFCHP4816</t>
  </si>
  <si>
    <t>MDF25BCRCH</t>
  </si>
  <si>
    <t>MDF1968CHCR</t>
  </si>
  <si>
    <t>MDF55CHCR</t>
  </si>
  <si>
    <t>MDF12CH</t>
  </si>
  <si>
    <t>MDF16CH</t>
  </si>
  <si>
    <t>MDF19CH</t>
  </si>
  <si>
    <t>EPPCH</t>
  </si>
  <si>
    <t>MDF25CH</t>
  </si>
  <si>
    <t>MDF25CHFPA</t>
  </si>
  <si>
    <t>MDF28CH</t>
  </si>
  <si>
    <t>MDF30CH</t>
  </si>
  <si>
    <t>MDF47CH</t>
  </si>
  <si>
    <t>MDF6CH</t>
  </si>
  <si>
    <t>MDF2H4855CCP</t>
  </si>
  <si>
    <t>MDF25510CH</t>
  </si>
  <si>
    <t>MDF1968CH</t>
  </si>
  <si>
    <t>MDF2568CH</t>
  </si>
  <si>
    <t>MDF12CHNOA</t>
  </si>
  <si>
    <t>MDF16CHNOA</t>
  </si>
  <si>
    <t>MDF19CHNOA</t>
  </si>
  <si>
    <t>MDF25CHNOA</t>
  </si>
  <si>
    <t>MDF1848REV</t>
  </si>
  <si>
    <t>MDF6CH1</t>
  </si>
  <si>
    <t>MDF481REAT</t>
  </si>
  <si>
    <t>MDFHOM4812</t>
  </si>
  <si>
    <t>MDFHOM4816</t>
  </si>
  <si>
    <t>MDFHOM4819</t>
  </si>
  <si>
    <t>MDFHOM4825</t>
  </si>
  <si>
    <t>MDFHM48251NNAB</t>
  </si>
  <si>
    <t>MDFH16PH</t>
  </si>
  <si>
    <t>MDFH18PH</t>
  </si>
  <si>
    <t>MDFH19D403-60</t>
  </si>
  <si>
    <t>MDF25D403-60H</t>
  </si>
  <si>
    <t>MDFH16PHD427</t>
  </si>
  <si>
    <t>MDFH19PHD427</t>
  </si>
  <si>
    <t>MDFH25PHD427</t>
  </si>
  <si>
    <t>MDFH19ME408</t>
  </si>
  <si>
    <t>MDFH25ME408</t>
  </si>
  <si>
    <t>MDFH16W0N</t>
  </si>
  <si>
    <t>MDFH19W0N</t>
  </si>
  <si>
    <t>MDFH25W0N</t>
  </si>
  <si>
    <t>MDFH122M</t>
  </si>
  <si>
    <t>MDFH12N</t>
  </si>
  <si>
    <t>MDFH16N</t>
  </si>
  <si>
    <t>MDFH19N</t>
  </si>
  <si>
    <t>MDFH25N</t>
  </si>
  <si>
    <t>MDFHOMN485</t>
  </si>
  <si>
    <t>MDFH5816</t>
  </si>
  <si>
    <t>MDFLP4819DS</t>
  </si>
  <si>
    <t>MDF12HP</t>
  </si>
  <si>
    <t>MDF16HP</t>
  </si>
  <si>
    <t>MDF16HPFWRG</t>
  </si>
  <si>
    <t>MDF19HP</t>
  </si>
  <si>
    <t>MDFHPMERI48</t>
  </si>
  <si>
    <t>MDFLP4819FG</t>
  </si>
  <si>
    <t>MDF19HPFWRG</t>
  </si>
  <si>
    <t>MDF25HP</t>
  </si>
  <si>
    <t>MDF25HPRE</t>
  </si>
  <si>
    <t>MDFLP4825FG</t>
  </si>
  <si>
    <t>MDF28HP</t>
  </si>
  <si>
    <t>MDF28HPFWRG</t>
  </si>
  <si>
    <t>MDF6HP</t>
  </si>
  <si>
    <t>MDF19M30391</t>
  </si>
  <si>
    <t>MDF19112430</t>
  </si>
  <si>
    <t>MDF25112430</t>
  </si>
  <si>
    <t>MDF25HPGCB</t>
  </si>
  <si>
    <t>MDF25HPGDG</t>
  </si>
  <si>
    <t>MDF25HPGPG</t>
  </si>
  <si>
    <t>MDF12HP1H</t>
  </si>
  <si>
    <t>MDF16CARUN</t>
  </si>
  <si>
    <t>MDF16HP1</t>
  </si>
  <si>
    <t>MDF18HPG1MB</t>
  </si>
  <si>
    <t>MDF18HP1MB</t>
  </si>
  <si>
    <t>MDF19HP1N</t>
  </si>
  <si>
    <t>MDF28HP1MB</t>
  </si>
  <si>
    <t>MDF28HP1M</t>
  </si>
  <si>
    <t>MDF19R046</t>
  </si>
  <si>
    <t>MDF19D403-60</t>
  </si>
  <si>
    <t>MDF25D403-60</t>
  </si>
  <si>
    <t>MDF16FD27</t>
  </si>
  <si>
    <t>MDF19PHD427</t>
  </si>
  <si>
    <t>MDF19ME408</t>
  </si>
  <si>
    <t>MDF25ME408</t>
  </si>
  <si>
    <t>MDF19WT-A8729-W0</t>
  </si>
  <si>
    <t>MDF25WT-A8729-W0</t>
  </si>
  <si>
    <t>MDF19D427-1</t>
  </si>
  <si>
    <t>MDF12</t>
  </si>
  <si>
    <t>MDF16M</t>
  </si>
  <si>
    <t>MDF18M</t>
  </si>
  <si>
    <t>MDF4818HPIVY</t>
  </si>
  <si>
    <t>MDF25M</t>
  </si>
  <si>
    <t>MDF28M</t>
  </si>
  <si>
    <t>MDF6</t>
  </si>
  <si>
    <t>MDF28</t>
  </si>
  <si>
    <t>MDF18MDB</t>
  </si>
  <si>
    <t>MDF25M1</t>
  </si>
  <si>
    <t>MDF41016CC</t>
  </si>
  <si>
    <t>MDFN41019</t>
  </si>
  <si>
    <t>MDF4109CC</t>
  </si>
  <si>
    <t>MDF16</t>
  </si>
  <si>
    <t>MDF19</t>
  </si>
  <si>
    <t>MDF25</t>
  </si>
  <si>
    <t>MDF251F1HP</t>
  </si>
  <si>
    <t>MDF30</t>
  </si>
  <si>
    <t>MDF55</t>
  </si>
  <si>
    <t>MDF4855CCP</t>
  </si>
  <si>
    <t>MDF8</t>
  </si>
  <si>
    <t>MDFN5828</t>
  </si>
  <si>
    <t>MDF1968</t>
  </si>
  <si>
    <t>MDF2568</t>
  </si>
  <si>
    <t>MDP2848</t>
  </si>
  <si>
    <t>MDP28HP1</t>
  </si>
  <si>
    <t>MDP2CCLEAF</t>
  </si>
  <si>
    <t>MECKIARB</t>
  </si>
  <si>
    <t>MECSTARB</t>
  </si>
  <si>
    <t>MECEROC</t>
  </si>
  <si>
    <t>MERDRD</t>
  </si>
  <si>
    <t>MEC1PAP</t>
  </si>
  <si>
    <t>MEETI</t>
  </si>
  <si>
    <t>PLMERDPSTI</t>
  </si>
  <si>
    <t>PLMESSTI</t>
  </si>
  <si>
    <t>MECEJR2P</t>
  </si>
  <si>
    <t>MEFSSBR</t>
  </si>
  <si>
    <t>MECGXSS</t>
  </si>
  <si>
    <t>MEPPES</t>
  </si>
  <si>
    <t>MECKIGMRBJ</t>
  </si>
  <si>
    <t>MECSTGRBTMN</t>
  </si>
  <si>
    <t>MECPLTA</t>
  </si>
  <si>
    <t>MEFSSR</t>
  </si>
  <si>
    <t>MEFSSBRA</t>
  </si>
  <si>
    <t>MEROCEJ2P</t>
  </si>
  <si>
    <t>MEEKIM</t>
  </si>
  <si>
    <t>MESYNDR</t>
  </si>
  <si>
    <t>METDS</t>
  </si>
  <si>
    <t>MEF1</t>
  </si>
  <si>
    <t>DISCMEPB</t>
  </si>
  <si>
    <t>MCN301538</t>
  </si>
  <si>
    <t>MCR301538</t>
  </si>
  <si>
    <t>MEIMP</t>
  </si>
  <si>
    <t>MES4S</t>
  </si>
  <si>
    <t>MF4USB</t>
  </si>
  <si>
    <t>MF8USB</t>
  </si>
  <si>
    <t>MEN1205-104</t>
  </si>
  <si>
    <t>MEE5P MEEP</t>
  </si>
  <si>
    <t>T-09+E14:E18</t>
  </si>
  <si>
    <t>MESA BAKHITAEM</t>
  </si>
  <si>
    <t>BAKHITA BAR TABLE</t>
  </si>
  <si>
    <t>SQUARE</t>
  </si>
  <si>
    <t>WIND COFFEE TABLE</t>
  </si>
  <si>
    <t>WIND TABLES</t>
  </si>
  <si>
    <t>W/CROME</t>
  </si>
  <si>
    <t>MPLEPLA42</t>
  </si>
  <si>
    <t>MZ10DS99</t>
  </si>
  <si>
    <t>MZBM6320S</t>
  </si>
  <si>
    <t>MZDR4H18</t>
  </si>
  <si>
    <t>MZDR4H14</t>
  </si>
  <si>
    <t>MZCGCB</t>
  </si>
  <si>
    <t>GI14543</t>
  </si>
  <si>
    <t>GI11209</t>
  </si>
  <si>
    <t>GI13334</t>
  </si>
  <si>
    <t>MCCAR</t>
  </si>
  <si>
    <t>MICA</t>
  </si>
  <si>
    <t>GI10843</t>
  </si>
  <si>
    <t>GI15691</t>
  </si>
  <si>
    <t>GI11941</t>
  </si>
  <si>
    <t>MS15125H115</t>
  </si>
  <si>
    <t>MSBZ12AB</t>
  </si>
  <si>
    <t>GI13518</t>
  </si>
  <si>
    <t>MICPM</t>
  </si>
  <si>
    <t>MIEM103</t>
  </si>
  <si>
    <t>GI14400</t>
  </si>
  <si>
    <t>GI11030</t>
  </si>
  <si>
    <t>GN8227CST</t>
  </si>
  <si>
    <t>MIAM5W11125</t>
  </si>
  <si>
    <t>MNAM7115VV412</t>
  </si>
  <si>
    <t>GI16328</t>
  </si>
  <si>
    <t>MIT19U</t>
  </si>
  <si>
    <t>PR011</t>
  </si>
  <si>
    <t>PR014,MINIFIX12</t>
  </si>
  <si>
    <t>GI20120</t>
  </si>
  <si>
    <t>INPM13</t>
  </si>
  <si>
    <t>PR015</t>
  </si>
  <si>
    <t>PUR34T</t>
  </si>
  <si>
    <t>PR010</t>
  </si>
  <si>
    <t>MISP200</t>
  </si>
  <si>
    <t>MOPL60179</t>
  </si>
  <si>
    <t>MOREHTA</t>
  </si>
  <si>
    <t>MLTRMN36</t>
  </si>
  <si>
    <t>MLNREMN36</t>
  </si>
  <si>
    <t>MDZCVN</t>
  </si>
  <si>
    <t>MLTCRPMG</t>
  </si>
  <si>
    <t>MNES12MT123L</t>
  </si>
  <si>
    <t>MOP90</t>
  </si>
  <si>
    <t>MOB2609</t>
  </si>
  <si>
    <t>MOAT1442</t>
  </si>
  <si>
    <t>MATGSR18</t>
  </si>
  <si>
    <t>GI16207</t>
  </si>
  <si>
    <t>MTLN1425RPM</t>
  </si>
  <si>
    <t>MOUSBS</t>
  </si>
  <si>
    <t>MOINAS</t>
  </si>
  <si>
    <t>MÑCTOMS</t>
  </si>
  <si>
    <t>MYLAROP90</t>
  </si>
  <si>
    <t>NARCI</t>
  </si>
  <si>
    <t>NAMC6</t>
  </si>
  <si>
    <t>NAVAJA</t>
  </si>
  <si>
    <t>NPTXP2401</t>
  </si>
  <si>
    <t>NP12</t>
  </si>
  <si>
    <t>NEUTRA1</t>
  </si>
  <si>
    <t>NEUTRA2</t>
  </si>
  <si>
    <t>NI122GV</t>
  </si>
  <si>
    <t>NI142GV</t>
  </si>
  <si>
    <t>NI212GV</t>
  </si>
  <si>
    <t>NI28GV</t>
  </si>
  <si>
    <t>NI342GV</t>
  </si>
  <si>
    <t>NI1CEPVCH</t>
  </si>
  <si>
    <t>NIAC21G</t>
  </si>
  <si>
    <t>NILQ1</t>
  </si>
  <si>
    <t>LNM-000150</t>
  </si>
  <si>
    <t>LNM-000250</t>
  </si>
  <si>
    <t>LN00150</t>
  </si>
  <si>
    <t>LN-0012</t>
  </si>
  <si>
    <t>LN0002</t>
  </si>
  <si>
    <t>NL100050</t>
  </si>
  <si>
    <t>LN-0011</t>
  </si>
  <si>
    <t>NL074750</t>
  </si>
  <si>
    <t>GI13819</t>
  </si>
  <si>
    <t>NIMM9</t>
  </si>
  <si>
    <t>GI16338</t>
  </si>
  <si>
    <t>NVMA14AL3G</t>
  </si>
  <si>
    <t>NVMA48AL3G</t>
  </si>
  <si>
    <t>NVPL712</t>
  </si>
  <si>
    <t>NVPSST</t>
  </si>
  <si>
    <t>GI12725</t>
  </si>
  <si>
    <t>NZT138R215</t>
  </si>
  <si>
    <t>CEHCL100</t>
  </si>
  <si>
    <t>CEHCL101</t>
  </si>
  <si>
    <t>CEHCL112</t>
  </si>
  <si>
    <t>CEHCL114</t>
  </si>
  <si>
    <t>CEHCL102</t>
  </si>
  <si>
    <t>CEHCL103</t>
  </si>
  <si>
    <t>CEHCL104</t>
  </si>
  <si>
    <t>CEHCL105</t>
  </si>
  <si>
    <t>CEHCL106</t>
  </si>
  <si>
    <t>CEHCL107</t>
  </si>
  <si>
    <t>CEHCL108</t>
  </si>
  <si>
    <t>CEHCL109</t>
  </si>
  <si>
    <t>CESH606</t>
  </si>
  <si>
    <t>CENI6606</t>
  </si>
  <si>
    <t>CESH1601</t>
  </si>
  <si>
    <t>CEHCL110</t>
  </si>
  <si>
    <t>CEHCL116</t>
  </si>
  <si>
    <t>CEHCL117</t>
  </si>
  <si>
    <t>CEHCL119</t>
  </si>
  <si>
    <t>CEHCL120</t>
  </si>
  <si>
    <t>CEHCL122</t>
  </si>
  <si>
    <t>CEHCL123</t>
  </si>
  <si>
    <t>CEHCL124</t>
  </si>
  <si>
    <t>CEHCL130</t>
  </si>
  <si>
    <t>CEHCL133</t>
  </si>
  <si>
    <t>CEHCL135</t>
  </si>
  <si>
    <t>CEHCL138</t>
  </si>
  <si>
    <t>CEHCL141</t>
  </si>
  <si>
    <t>CEHCL142</t>
  </si>
  <si>
    <t>CEHCL145</t>
  </si>
  <si>
    <t>CEHCL149</t>
  </si>
  <si>
    <t>CEHCL150</t>
  </si>
  <si>
    <t>CEHCL151</t>
  </si>
  <si>
    <t>CEHCL152</t>
  </si>
  <si>
    <t>CEHCL153</t>
  </si>
  <si>
    <t>CEHCL154</t>
  </si>
  <si>
    <t>CEHCL156</t>
  </si>
  <si>
    <t>CEHCL162</t>
  </si>
  <si>
    <t>CEHCL163</t>
  </si>
  <si>
    <t>CEHCL164</t>
  </si>
  <si>
    <t>CEHCL165</t>
  </si>
  <si>
    <t>OBASIPDR</t>
  </si>
  <si>
    <t>OBCB3ML - G17</t>
  </si>
  <si>
    <t>OBCB4M - G33</t>
  </si>
  <si>
    <t>OBPECA20</t>
  </si>
  <si>
    <t>OBKIGRBJEM</t>
  </si>
  <si>
    <t>OBMLEEAC35940030</t>
  </si>
  <si>
    <t>OBACCR948</t>
  </si>
  <si>
    <t>OBMVLPAO00821600</t>
  </si>
  <si>
    <t>OBBE01421</t>
  </si>
  <si>
    <t>OBAG19HP1N</t>
  </si>
  <si>
    <t>OBAME2848</t>
  </si>
  <si>
    <t>OBTC316RP</t>
  </si>
  <si>
    <t>OBAPMI</t>
  </si>
  <si>
    <t>OBASIMTI</t>
  </si>
  <si>
    <t>OBASIPTIV</t>
  </si>
  <si>
    <t>OBBAL14</t>
  </si>
  <si>
    <t>OBKRESAMPR2EM</t>
  </si>
  <si>
    <t>OBKRESAM2EM</t>
  </si>
  <si>
    <t>OBKRESAT2EM</t>
  </si>
  <si>
    <t>OBKRESAMPR2ZEM</t>
  </si>
  <si>
    <t>OBKRESAM2ZEM</t>
  </si>
  <si>
    <t>OBKRESAPRT2EM</t>
  </si>
  <si>
    <t>OBBAHA</t>
  </si>
  <si>
    <t>OBBAP50F</t>
  </si>
  <si>
    <t>OBJGPLCS450</t>
  </si>
  <si>
    <t>OBBAN245P</t>
  </si>
  <si>
    <t>OBBAN265P</t>
  </si>
  <si>
    <t>OUBAP245PRO</t>
  </si>
  <si>
    <t>OBRBCC</t>
  </si>
  <si>
    <t>OBBIL112LPS</t>
  </si>
  <si>
    <t>OBBP19X1</t>
  </si>
  <si>
    <t>OBBP182PC</t>
  </si>
  <si>
    <t>OBBP18X1</t>
  </si>
  <si>
    <t>OBBICS</t>
  </si>
  <si>
    <t>OBPR012</t>
  </si>
  <si>
    <t>OBPR013</t>
  </si>
  <si>
    <t>OBBS25</t>
  </si>
  <si>
    <t>OBKRBRAL</t>
  </si>
  <si>
    <t>OBBESM210250</t>
  </si>
  <si>
    <t>OBBRPLTIV</t>
  </si>
  <si>
    <t>OBBRPPDR</t>
  </si>
  <si>
    <t>OBBRA2121</t>
  </si>
  <si>
    <t>OBCLC18</t>
  </si>
  <si>
    <t>OBCAP16</t>
  </si>
  <si>
    <t>OBCAP20N</t>
  </si>
  <si>
    <t>OBBE01645</t>
  </si>
  <si>
    <t>OBTDEMEX42BA</t>
  </si>
  <si>
    <t>OBCACVLCAS1M</t>
  </si>
  <si>
    <t>OBBE01820M43EFA72</t>
  </si>
  <si>
    <t>OBAA</t>
  </si>
  <si>
    <t>OBGNCPCM</t>
  </si>
  <si>
    <t>OBGNCHCMT</t>
  </si>
  <si>
    <t>OBCAAI</t>
  </si>
  <si>
    <t>OBCAPP</t>
  </si>
  <si>
    <t>OBCL14</t>
  </si>
  <si>
    <t>OBCP80</t>
  </si>
  <si>
    <t>OBCECXE</t>
  </si>
  <si>
    <t>OBCEMDPC1173</t>
  </si>
  <si>
    <t>OBCESTS</t>
  </si>
  <si>
    <t>OBCEPLT</t>
  </si>
  <si>
    <t>OBCH122244</t>
  </si>
  <si>
    <t>OBCH19CHA</t>
  </si>
  <si>
    <t>OBCH22CHA</t>
  </si>
  <si>
    <t>OBCH30CHA</t>
  </si>
  <si>
    <t>OBCH19PVC</t>
  </si>
  <si>
    <t>OBCH22PVC</t>
  </si>
  <si>
    <t>OBCH32PVC</t>
  </si>
  <si>
    <t>OBCHACR</t>
  </si>
  <si>
    <t>OBCHAL138</t>
  </si>
  <si>
    <t>OBCHACRLA</t>
  </si>
  <si>
    <t>OBCHACRFR</t>
  </si>
  <si>
    <t>OBCIPU</t>
  </si>
  <si>
    <t>OBCLRP312</t>
  </si>
  <si>
    <t>OBCLRPS</t>
  </si>
  <si>
    <t>OBCLRP</t>
  </si>
  <si>
    <t>OBCLC114</t>
  </si>
  <si>
    <t>OBCLC2</t>
  </si>
  <si>
    <t>OBCL34</t>
  </si>
  <si>
    <t>OBGNCCCV</t>
  </si>
  <si>
    <t>OBTACCDPVD</t>
  </si>
  <si>
    <t>OBTACCDPV</t>
  </si>
  <si>
    <t>OBGNCPA</t>
  </si>
  <si>
    <t>OBGNCR</t>
  </si>
  <si>
    <t>OBTACCTPV</t>
  </si>
  <si>
    <t>OBOR25</t>
  </si>
  <si>
    <t>OBS1</t>
  </si>
  <si>
    <t>OBS2</t>
  </si>
  <si>
    <t>OBBE08065ND1</t>
  </si>
  <si>
    <t>OBBE08065RD4</t>
  </si>
  <si>
    <t>OBMTCU</t>
  </si>
  <si>
    <t>OBPOXMGARC-CPC2</t>
  </si>
  <si>
    <t>OBPOXMGARC-CPC1</t>
  </si>
  <si>
    <t>OBTC20212</t>
  </si>
  <si>
    <t>OBGI20514</t>
  </si>
  <si>
    <t>OBVHEVP</t>
  </si>
  <si>
    <t>OBVHNI4VT/VHDAT'S-VT</t>
  </si>
  <si>
    <t>OBVHEVT</t>
  </si>
  <si>
    <t>OBE4SCT1200CS-C</t>
  </si>
  <si>
    <t>OBGVSM5</t>
  </si>
  <si>
    <t>OBTVI47CCE6</t>
  </si>
  <si>
    <t>OBRERV61 - G52</t>
  </si>
  <si>
    <t>OBCRRC240 - G52</t>
  </si>
  <si>
    <t>OBGVE - G17</t>
  </si>
  <si>
    <t>OBVHEVF</t>
  </si>
  <si>
    <t>OBNEXEQV2G-CRPT</t>
  </si>
  <si>
    <t>OBNEXEQV2G-CRS</t>
  </si>
  <si>
    <t>OBVHEVL</t>
  </si>
  <si>
    <t>OBCRRC90 - G52</t>
  </si>
  <si>
    <t>OBVTDATEN</t>
  </si>
  <si>
    <t>OBEKCM2ML - G17</t>
  </si>
  <si>
    <t>OBCVB2M - G17</t>
  </si>
  <si>
    <t>OBCB2ML - G17</t>
  </si>
  <si>
    <t>OBKRCR28EE</t>
  </si>
  <si>
    <t>OBFMMCC25</t>
  </si>
  <si>
    <t>OBUSMLCR2E-CR</t>
  </si>
  <si>
    <t>OBCRIIFAIB</t>
  </si>
  <si>
    <t>OBEKCM7ML - G17</t>
  </si>
  <si>
    <t>OBCB7ML - G17</t>
  </si>
  <si>
    <t>OBKRCR78E</t>
  </si>
  <si>
    <t>OBCT6LV161 - G17</t>
  </si>
  <si>
    <t>OBBNMGV74 - G18</t>
  </si>
  <si>
    <t>OBCRIIFAIC</t>
  </si>
  <si>
    <t>OBKRCR39 - G55</t>
  </si>
  <si>
    <t>OBNEXMCE-VF</t>
  </si>
  <si>
    <t>OBNEXMCEFC</t>
  </si>
  <si>
    <t>OBNEXMCECT</t>
  </si>
  <si>
    <t>OBNEXMCE-VS</t>
  </si>
  <si>
    <t>OBGVVB</t>
  </si>
  <si>
    <t>OBFMVISEGMAM</t>
  </si>
  <si>
    <t>OBUSMCRE2DPFCCR</t>
  </si>
  <si>
    <t>OBCRMELASU</t>
  </si>
  <si>
    <t>OBCRMESU</t>
  </si>
  <si>
    <t>OBCRFRR</t>
  </si>
  <si>
    <t>OBCRLAMELA</t>
  </si>
  <si>
    <t>OBCRMELA</t>
  </si>
  <si>
    <t>OBPPPCRD6ET-CERD</t>
  </si>
  <si>
    <t>OBPPPCRD6ET-CERI</t>
  </si>
  <si>
    <t>OBCRFRRS</t>
  </si>
  <si>
    <t>OBCM38250</t>
  </si>
  <si>
    <t>OBCM38295</t>
  </si>
  <si>
    <t>OBFMVISEGCS</t>
  </si>
  <si>
    <t>OBCR400CPA</t>
  </si>
  <si>
    <t>OBBNVINC5738CN1C</t>
  </si>
  <si>
    <t>OBBNVIB8</t>
  </si>
  <si>
    <t>OBBNVLB8</t>
  </si>
  <si>
    <t>OBBNVLB4</t>
  </si>
  <si>
    <t>OBP4GAB154-PCR</t>
  </si>
  <si>
    <t>OBVOCCR16TX</t>
  </si>
  <si>
    <t>OBCB7M - G33</t>
  </si>
  <si>
    <t>OBCB7ML - G33</t>
  </si>
  <si>
    <t>OBCC61590 - G33</t>
  </si>
  <si>
    <t>OBCT6LV161 - G33</t>
  </si>
  <si>
    <t>OBPGVVIS - G115</t>
  </si>
  <si>
    <t>OBPGVVIS - G33</t>
  </si>
  <si>
    <t>OBP4CRCP25-P</t>
  </si>
  <si>
    <t>OBGNCSP</t>
  </si>
  <si>
    <t>GI20517</t>
  </si>
  <si>
    <t>OBLNVYD</t>
  </si>
  <si>
    <t>OBBEM3</t>
  </si>
  <si>
    <t>OBHUES4120</t>
  </si>
  <si>
    <t>OBEM10X116</t>
  </si>
  <si>
    <t>OBEM10X5</t>
  </si>
  <si>
    <t>OBESPPATIV</t>
  </si>
  <si>
    <t>OBESPPRTIV</t>
  </si>
  <si>
    <t>OBESMPRTIA</t>
  </si>
  <si>
    <t>OBESMTR141KI</t>
  </si>
  <si>
    <t>OBESTO1658118PPOM</t>
  </si>
  <si>
    <t>OBESTO1658118TI</t>
  </si>
  <si>
    <t>OBESTO2P1658118</t>
  </si>
  <si>
    <t>OBESTO1658118BOM</t>
  </si>
  <si>
    <t>OBESTO1658118POM</t>
  </si>
  <si>
    <t>OBETVH</t>
  </si>
  <si>
    <t>OBFF31</t>
  </si>
  <si>
    <t>OBFF43</t>
  </si>
  <si>
    <t>OBMM22</t>
  </si>
  <si>
    <t>OBBE0808642</t>
  </si>
  <si>
    <t>OBBE0808672</t>
  </si>
  <si>
    <t>OBFF22</t>
  </si>
  <si>
    <t>OBFF36</t>
  </si>
  <si>
    <t>OBFF85</t>
  </si>
  <si>
    <t>OBBE0808624</t>
  </si>
  <si>
    <t>OBBE0808636</t>
  </si>
  <si>
    <t>OBBE0808648</t>
  </si>
  <si>
    <t>OBFV11242</t>
  </si>
  <si>
    <t>OBTEFIMEX</t>
  </si>
  <si>
    <t>OBGI20515</t>
  </si>
  <si>
    <t>OBTMEXFRFA</t>
  </si>
  <si>
    <t>OBVVCEFDCHA</t>
  </si>
  <si>
    <t>OBVVCEFTHA-1</t>
  </si>
  <si>
    <t>OBPORTAFLYER</t>
  </si>
  <si>
    <t>OBGRMC</t>
  </si>
  <si>
    <t>OBGR38</t>
  </si>
  <si>
    <t>OBGNGRE</t>
  </si>
  <si>
    <t>OBGR212</t>
  </si>
  <si>
    <t>OBGR2</t>
  </si>
  <si>
    <t>OBBE00612-C-X1</t>
  </si>
  <si>
    <t>OBHUPA50</t>
  </si>
  <si>
    <t>OBITAN</t>
  </si>
  <si>
    <t>OBIMR16</t>
  </si>
  <si>
    <t>OBIEPA1412</t>
  </si>
  <si>
    <t>OBPR016</t>
  </si>
  <si>
    <t>OBGI20516</t>
  </si>
  <si>
    <t>OBJA7992</t>
  </si>
  <si>
    <t>OBJA7995</t>
  </si>
  <si>
    <t>OBJAMCH</t>
  </si>
  <si>
    <t>OBJAEN2</t>
  </si>
  <si>
    <t>OBJE100</t>
  </si>
  <si>
    <t>OBJATC</t>
  </si>
  <si>
    <t>OBRAMKIA</t>
  </si>
  <si>
    <t>OBLP14</t>
  </si>
  <si>
    <t>OBFOCH</t>
  </si>
  <si>
    <t>OBLP4812</t>
  </si>
  <si>
    <t>OBLFC4U65</t>
  </si>
  <si>
    <t>OBKIT528</t>
  </si>
  <si>
    <t>OBT830</t>
  </si>
  <si>
    <t>OBLH35</t>
  </si>
  <si>
    <t>OBLAM11224</t>
  </si>
  <si>
    <t>OBLLADS3H</t>
  </si>
  <si>
    <t>OBRAMLLA</t>
  </si>
  <si>
    <t>OBLOC2P38C</t>
  </si>
  <si>
    <t>OBGI14432</t>
  </si>
  <si>
    <t>OBMDF28HP1</t>
  </si>
  <si>
    <t>OBMDF18HP1VN</t>
  </si>
  <si>
    <t>OBMDF19CH</t>
  </si>
  <si>
    <t>OBMDF16HP</t>
  </si>
  <si>
    <t>OBMDF25HP</t>
  </si>
  <si>
    <t>OBMDF28HP</t>
  </si>
  <si>
    <t>OBMDF12HP1H</t>
  </si>
  <si>
    <t>OBMDF19HP1N</t>
  </si>
  <si>
    <t>OBMDF12M</t>
  </si>
  <si>
    <t>OBMDF25M</t>
  </si>
  <si>
    <t>OBMDF63</t>
  </si>
  <si>
    <t>OBMERDRD</t>
  </si>
  <si>
    <t>OBMTRXME34160000</t>
  </si>
  <si>
    <t>OBMESYNDR</t>
  </si>
  <si>
    <t>OBMEE5P MEEP</t>
  </si>
  <si>
    <t>OBPR015</t>
  </si>
  <si>
    <t>OBCEHCL106</t>
  </si>
  <si>
    <t>OBCEHCL108</t>
  </si>
  <si>
    <t>OBCEHCL109</t>
  </si>
  <si>
    <t>OBCEHCL105</t>
  </si>
  <si>
    <t>OBOSB48</t>
  </si>
  <si>
    <t>OBPC14</t>
  </si>
  <si>
    <t>OBPCP11</t>
  </si>
  <si>
    <t>OBPCP11N</t>
  </si>
  <si>
    <t>OBP36CR</t>
  </si>
  <si>
    <t>OBKRBAAL</t>
  </si>
  <si>
    <t>OBDENPAL</t>
  </si>
  <si>
    <t>OBGNEPC</t>
  </si>
  <si>
    <t>OBPEABS16</t>
  </si>
  <si>
    <t>OBPECA18</t>
  </si>
  <si>
    <t>OBPEABS19</t>
  </si>
  <si>
    <t>OBPEABS221</t>
  </si>
  <si>
    <t>OBPEABS22</t>
  </si>
  <si>
    <t>OBPECA22</t>
  </si>
  <si>
    <t>OBPEABS282</t>
  </si>
  <si>
    <t>OBPEABS32</t>
  </si>
  <si>
    <t>OBPECA32</t>
  </si>
  <si>
    <t>OBPEHP</t>
  </si>
  <si>
    <t>OBEKCTV6</t>
  </si>
  <si>
    <t>OBPPC77EPDM50</t>
  </si>
  <si>
    <t>OBGNPCL</t>
  </si>
  <si>
    <t>OBGNPACM</t>
  </si>
  <si>
    <t>OBPERH</t>
  </si>
  <si>
    <t>OBKPERIT</t>
  </si>
  <si>
    <t>OBGNPRCV</t>
  </si>
  <si>
    <t>OBMOPLTE</t>
  </si>
  <si>
    <t>OBVI4010T</t>
  </si>
  <si>
    <t>OBVI4013T</t>
  </si>
  <si>
    <t>OBPER6</t>
  </si>
  <si>
    <t>OBTAHPC153814</t>
  </si>
  <si>
    <t>OBTAP31614</t>
  </si>
  <si>
    <t>OBTAMPC153814</t>
  </si>
  <si>
    <t>OBPCTE</t>
  </si>
  <si>
    <t>OBPETG120</t>
  </si>
  <si>
    <t>OBPI14114RPH</t>
  </si>
  <si>
    <t>OBPF10</t>
  </si>
  <si>
    <t>OBPI1215</t>
  </si>
  <si>
    <t>OBPI1015</t>
  </si>
  <si>
    <t>OBPI1050</t>
  </si>
  <si>
    <t>OBPIR1225</t>
  </si>
  <si>
    <t>OBPI1450</t>
  </si>
  <si>
    <t>OBP610PA</t>
  </si>
  <si>
    <t>OBPP13</t>
  </si>
  <si>
    <t>OBPI1419HRIGM</t>
  </si>
  <si>
    <t>OBPI1225CHAIAB</t>
  </si>
  <si>
    <t>OBGI12878</t>
  </si>
  <si>
    <t>OBPITR12</t>
  </si>
  <si>
    <t>OBPITR58</t>
  </si>
  <si>
    <t>OBPI610CP</t>
  </si>
  <si>
    <t>OBGI11814</t>
  </si>
  <si>
    <t>OBPI1475M</t>
  </si>
  <si>
    <t>OBPI815P</t>
  </si>
  <si>
    <t>OBP1012PHR</t>
  </si>
  <si>
    <t>OBP1215PHR</t>
  </si>
  <si>
    <t>OBPPH</t>
  </si>
  <si>
    <t>OBPIETG</t>
  </si>
  <si>
    <t>OBPIETN</t>
  </si>
  <si>
    <t>OBPIN270C</t>
  </si>
  <si>
    <t>OBPIN80E</t>
  </si>
  <si>
    <t>OBPIN140S</t>
  </si>
  <si>
    <t>OBGNPA</t>
  </si>
  <si>
    <t>OBPIVRF50</t>
  </si>
  <si>
    <t>OBPLMFCP</t>
  </si>
  <si>
    <t>OBGNPP</t>
  </si>
  <si>
    <t>OBPLPDR</t>
  </si>
  <si>
    <t>OBDESTTPS</t>
  </si>
  <si>
    <t>OBDESTTBT</t>
  </si>
  <si>
    <t>OBDESTTCA</t>
  </si>
  <si>
    <t>OBBESM5700DCEVOII</t>
  </si>
  <si>
    <t>OBBESM21D202250</t>
  </si>
  <si>
    <t>PTAMW</t>
  </si>
  <si>
    <t>OBGNEPO</t>
  </si>
  <si>
    <t>OBPA610</t>
  </si>
  <si>
    <t>OBPA1812</t>
  </si>
  <si>
    <t>OBPA18316</t>
  </si>
  <si>
    <t>OBPAL31612</t>
  </si>
  <si>
    <t>OBPA34316</t>
  </si>
  <si>
    <t>OBPAL88</t>
  </si>
  <si>
    <t>OBTRE12PU</t>
  </si>
  <si>
    <t>OBTRE316PU</t>
  </si>
  <si>
    <t>OBPVC14</t>
  </si>
  <si>
    <t>OBREVC1856N</t>
  </si>
  <si>
    <t>OBREVC2345N</t>
  </si>
  <si>
    <t>OBRR38HU</t>
  </si>
  <si>
    <t>REPM8</t>
  </si>
  <si>
    <t>OBRE316A</t>
  </si>
  <si>
    <t>OBREG31614</t>
  </si>
  <si>
    <t>OBREPO42</t>
  </si>
  <si>
    <t>OBTUR14</t>
  </si>
  <si>
    <t>OBRE12CO</t>
  </si>
  <si>
    <t>OBREEPDR</t>
  </si>
  <si>
    <t>OBREEPTIS</t>
  </si>
  <si>
    <t>OBREPTIV</t>
  </si>
  <si>
    <t>OBREIPDRA</t>
  </si>
  <si>
    <t>OBREIPDRD</t>
  </si>
  <si>
    <t>OBREIPTIS</t>
  </si>
  <si>
    <t>OBREIPTIV</t>
  </si>
  <si>
    <t>OBDENRT4</t>
  </si>
  <si>
    <t>OBDENRT8</t>
  </si>
  <si>
    <t>OBRON50</t>
  </si>
  <si>
    <t>OBRO14GA</t>
  </si>
  <si>
    <t>OBROAM316</t>
  </si>
  <si>
    <t>OBRP12E38</t>
  </si>
  <si>
    <t>OBRO60PVCB</t>
  </si>
  <si>
    <t>OBRO14PA</t>
  </si>
  <si>
    <t>OBROP14</t>
  </si>
  <si>
    <t>OBRO58</t>
  </si>
  <si>
    <t>OBVG45</t>
  </si>
  <si>
    <t>OBRVLGATEL66X300B</t>
  </si>
  <si>
    <t>OBRVAZTI32X597</t>
  </si>
  <si>
    <t>OBRVBLTI32X597</t>
  </si>
  <si>
    <t>OBSE38ES</t>
  </si>
  <si>
    <t>OBSEOP12</t>
  </si>
  <si>
    <t>OBCIPETPCH</t>
  </si>
  <si>
    <t>OBCISOPCUCA</t>
  </si>
  <si>
    <t>OBCISOPCU</t>
  </si>
  <si>
    <t>OBMAQSEPOMEXSEGC</t>
  </si>
  <si>
    <t>OBAD-0008</t>
  </si>
  <si>
    <t>OBKIDAKBJEM</t>
  </si>
  <si>
    <t>OBKIDAPKBJTEM</t>
  </si>
  <si>
    <t>KIGPRBJEM-KITRMKBEME</t>
  </si>
  <si>
    <t>OBKIESCOEM</t>
  </si>
  <si>
    <t>OBKIDAMSBAJEM</t>
  </si>
  <si>
    <t>OBKIDATSBAJEM</t>
  </si>
  <si>
    <t>NCHAAT</t>
  </si>
  <si>
    <t>NCHAOT</t>
  </si>
  <si>
    <t>NCKADRAB</t>
  </si>
  <si>
    <t>NCKOA</t>
  </si>
  <si>
    <t>NCKOG</t>
  </si>
  <si>
    <t>NCKODRA</t>
  </si>
  <si>
    <t>NCKODRB</t>
  </si>
  <si>
    <t>MPETIVTUIZCM</t>
  </si>
  <si>
    <t>MPEVTURJF2</t>
  </si>
  <si>
    <t>MPTIABQ</t>
  </si>
  <si>
    <t>NCBPDASBT</t>
  </si>
  <si>
    <t>NCBRDBRBAP</t>
  </si>
  <si>
    <t>NCBPDTRBT</t>
  </si>
  <si>
    <t>NCBRETRT</t>
  </si>
  <si>
    <t>NCUNIKAP</t>
  </si>
  <si>
    <t>NCUNIKAT</t>
  </si>
  <si>
    <t>OBNCKOTRBD</t>
  </si>
  <si>
    <t>MPTIDARBDP</t>
  </si>
  <si>
    <t>MPTIDBRBDP</t>
  </si>
  <si>
    <t>MPTIDBRBD</t>
  </si>
  <si>
    <t>MPSOF-2</t>
  </si>
  <si>
    <t>MPSOF-3P</t>
  </si>
  <si>
    <t>MPSOF-3</t>
  </si>
  <si>
    <t>MPSOF-1P</t>
  </si>
  <si>
    <t>MPSOF-1</t>
  </si>
  <si>
    <t>OBSOMEFDRA</t>
  </si>
  <si>
    <t>SOMSYNDR</t>
  </si>
  <si>
    <t>OBSO31634</t>
  </si>
  <si>
    <t>OBF4822</t>
  </si>
  <si>
    <t>OBEKKAINOX</t>
  </si>
  <si>
    <t>OBAL6W</t>
  </si>
  <si>
    <t>OBBA06</t>
  </si>
  <si>
    <t>OBVOESM-PBSM</t>
  </si>
  <si>
    <t>OBSOSEMAM</t>
  </si>
  <si>
    <t>OBMSOAL150</t>
  </si>
  <si>
    <t>OBTADEC17</t>
  </si>
  <si>
    <t>OBGNTGR</t>
  </si>
  <si>
    <t>OBDENTTPS</t>
  </si>
  <si>
    <t>OBGNTP</t>
  </si>
  <si>
    <t>OBTPRE8255G5</t>
  </si>
  <si>
    <t>OBTPRE8255</t>
  </si>
  <si>
    <t>OBTAO34234</t>
  </si>
  <si>
    <t>OBTAO58118</t>
  </si>
  <si>
    <t>OBTAOPT58118</t>
  </si>
  <si>
    <t>OBTARR112212</t>
  </si>
  <si>
    <t>OBTAR3876</t>
  </si>
  <si>
    <t>MAMPARA EXAKTA</t>
  </si>
  <si>
    <t>OBTA114</t>
  </si>
  <si>
    <t>OBRE58 PARA MINIFX</t>
  </si>
  <si>
    <t>OBTABRA</t>
  </si>
  <si>
    <t>OBTARP9B</t>
  </si>
  <si>
    <t>OBTARSOM114212</t>
  </si>
  <si>
    <t>OBTAEX12ZT</t>
  </si>
  <si>
    <t>OBTAEX14A</t>
  </si>
  <si>
    <t>OBTAMA516</t>
  </si>
  <si>
    <t>TELA</t>
  </si>
  <si>
    <t>OBTAP12516</t>
  </si>
  <si>
    <t>OBVVCENITPC</t>
  </si>
  <si>
    <t>OBTOA14312-1G</t>
  </si>
  <si>
    <t>OBTOA14114P</t>
  </si>
  <si>
    <t>OBKRTOAM10100M</t>
  </si>
  <si>
    <t>OBTOA382P</t>
  </si>
  <si>
    <t>OBTOA51634G</t>
  </si>
  <si>
    <t>OBTOAM612CP</t>
  </si>
  <si>
    <t>OBTOAM620P</t>
  </si>
  <si>
    <t>TOAM620CRP8</t>
  </si>
  <si>
    <t>OBTOAM635P</t>
  </si>
  <si>
    <t>OBTOAM812</t>
  </si>
  <si>
    <t>OBTOA11238</t>
  </si>
  <si>
    <t>OBTOAM612</t>
  </si>
  <si>
    <t>OBTOA141CB</t>
  </si>
  <si>
    <t>OBTOA1412CBG</t>
  </si>
  <si>
    <t>OBTOA14212CBG</t>
  </si>
  <si>
    <t>OBTOA142G</t>
  </si>
  <si>
    <t>OBTOA14312CBG</t>
  </si>
  <si>
    <t>OBTOA382BG</t>
  </si>
  <si>
    <t>TOAM630B</t>
  </si>
  <si>
    <t>TOAM635P8</t>
  </si>
  <si>
    <t>OBTO18516CFC</t>
  </si>
  <si>
    <t>OBTO740CCG</t>
  </si>
  <si>
    <t>OBTO14CAP</t>
  </si>
  <si>
    <t>OBTO1434CA</t>
  </si>
  <si>
    <t>OBTO34112CO</t>
  </si>
  <si>
    <t>OBTOCC384</t>
  </si>
  <si>
    <t>OBTO141CG</t>
  </si>
  <si>
    <t>OBMVLUTO07150002</t>
  </si>
  <si>
    <t>OBTO31612CG</t>
  </si>
  <si>
    <t>OBTO14CG212</t>
  </si>
  <si>
    <t>OBTO142CGPH</t>
  </si>
  <si>
    <t>OBGI10716</t>
  </si>
  <si>
    <t>OBGI10653</t>
  </si>
  <si>
    <t>OBTO3812HE</t>
  </si>
  <si>
    <t>OBTO382HE</t>
  </si>
  <si>
    <t>OBTO38112HE</t>
  </si>
  <si>
    <t>OBTO383HE</t>
  </si>
  <si>
    <t>OBTOA14212CPI</t>
  </si>
  <si>
    <t>OBTOA1412PP</t>
  </si>
  <si>
    <t>OBTOA1434CPI</t>
  </si>
  <si>
    <t>OBTOA1434PP</t>
  </si>
  <si>
    <t>OBTO1250MPH</t>
  </si>
  <si>
    <t>OBTO31612CPH</t>
  </si>
  <si>
    <t>OBTOCF1412CP</t>
  </si>
  <si>
    <t>OBTO1065M</t>
  </si>
  <si>
    <t>OBTOAM620CRP</t>
  </si>
  <si>
    <t>OBTOA14214CSG</t>
  </si>
  <si>
    <t>OBTO658GRC</t>
  </si>
  <si>
    <t>OBTO141NI</t>
  </si>
  <si>
    <t>OBMVLUTO15135202</t>
  </si>
  <si>
    <t>OBTO141NI60</t>
  </si>
  <si>
    <t>OBTO38112CNIC</t>
  </si>
  <si>
    <t>OBTO381CNIC</t>
  </si>
  <si>
    <t>OBTO381NIC</t>
  </si>
  <si>
    <t>OBTO38112P</t>
  </si>
  <si>
    <t>OBTO3834NI</t>
  </si>
  <si>
    <t>OBGNTNPO</t>
  </si>
  <si>
    <t>OBGNTNPA</t>
  </si>
  <si>
    <t>OBKRTONI922</t>
  </si>
  <si>
    <t>OBTOPC38114A</t>
  </si>
  <si>
    <t>OBPEE1434</t>
  </si>
  <si>
    <t>OBPEE5</t>
  </si>
  <si>
    <t>OBPEE381</t>
  </si>
  <si>
    <t>OBTPA141</t>
  </si>
  <si>
    <t>OBPER12</t>
  </si>
  <si>
    <t>OBTPA1458</t>
  </si>
  <si>
    <t>OBTTA3858</t>
  </si>
  <si>
    <t>OBTR12122</t>
  </si>
  <si>
    <t>OBTU14CU</t>
  </si>
  <si>
    <t>TU1HE</t>
  </si>
  <si>
    <t>OBTU14HEI</t>
  </si>
  <si>
    <t>OBTU14B</t>
  </si>
  <si>
    <t>TU14HES</t>
  </si>
  <si>
    <t>TU316HE</t>
  </si>
  <si>
    <t>OBTU38HEI</t>
  </si>
  <si>
    <t>OBTU38HEBE</t>
  </si>
  <si>
    <t>OBTU38HER</t>
  </si>
  <si>
    <t>TU516HE</t>
  </si>
  <si>
    <t>TUH8M</t>
  </si>
  <si>
    <t>OBTU1410</t>
  </si>
  <si>
    <t>OBTU31613</t>
  </si>
  <si>
    <t>OBTU3816</t>
  </si>
  <si>
    <t>OBTU51620</t>
  </si>
  <si>
    <t>TU14M</t>
  </si>
  <si>
    <t>TU316M</t>
  </si>
  <si>
    <t>TM38M</t>
  </si>
  <si>
    <t>VBA38</t>
  </si>
  <si>
    <t>OBVR38</t>
  </si>
  <si>
    <t>VET1</t>
  </si>
  <si>
    <t>VV1211S</t>
  </si>
  <si>
    <t>VV136S</t>
  </si>
  <si>
    <t>VV174SCJ</t>
  </si>
  <si>
    <t>VV217EM</t>
  </si>
  <si>
    <t>OBZHAL</t>
  </si>
  <si>
    <t>OBZLSF</t>
  </si>
  <si>
    <t>CH2218A - HMNL</t>
  </si>
  <si>
    <t>OBZMAL</t>
  </si>
  <si>
    <t>OBMDF28M</t>
  </si>
  <si>
    <t>OJPC1911</t>
  </si>
  <si>
    <t>OJPC3320</t>
  </si>
  <si>
    <t>OPBEVS2161</t>
  </si>
  <si>
    <t>BESMLS03B</t>
  </si>
  <si>
    <t>BESMLS03S</t>
  </si>
  <si>
    <t>WM16</t>
  </si>
  <si>
    <t>OSB48</t>
  </si>
  <si>
    <t>OTTOMANO RIGOLETTOEM</t>
  </si>
  <si>
    <t>RIVER OTTOMAN</t>
  </si>
  <si>
    <t>MUESTRAMARPCALU20</t>
  </si>
  <si>
    <t>USOVGRA</t>
  </si>
  <si>
    <t>GI10049</t>
  </si>
  <si>
    <t>GI10050</t>
  </si>
  <si>
    <t>USOVAMA</t>
  </si>
  <si>
    <t>PFPREH33505</t>
  </si>
  <si>
    <t>PLFZDAD58</t>
  </si>
  <si>
    <t>PC14</t>
  </si>
  <si>
    <t>PABERNEG</t>
  </si>
  <si>
    <t>PCP11</t>
  </si>
  <si>
    <t>PCP11N</t>
  </si>
  <si>
    <t>RIBIPOPET5-PET</t>
  </si>
  <si>
    <t>PAPET12G</t>
  </si>
  <si>
    <t>PAPET1224409</t>
  </si>
  <si>
    <t>PAPET489M</t>
  </si>
  <si>
    <t>RISMCP352-PET</t>
  </si>
  <si>
    <t>RIBIOREC62PT-PT</t>
  </si>
  <si>
    <t>RIBIORE62PT-PT</t>
  </si>
  <si>
    <t>PAECO12249</t>
  </si>
  <si>
    <t>PANLD3DVC</t>
  </si>
  <si>
    <t>ADSPSWP667</t>
  </si>
  <si>
    <t>ADSPSWP928</t>
  </si>
  <si>
    <t>PR1948BL</t>
  </si>
  <si>
    <t>PRHZ4818NG</t>
  </si>
  <si>
    <t>PRV1948NG</t>
  </si>
  <si>
    <t>PANTALLA</t>
  </si>
  <si>
    <t>PANTALLA120</t>
  </si>
  <si>
    <t>USPR5050AP</t>
  </si>
  <si>
    <t>GI10045</t>
  </si>
  <si>
    <t>GI14737</t>
  </si>
  <si>
    <t>GI10044</t>
  </si>
  <si>
    <t>PNMZC14BC</t>
  </si>
  <si>
    <t>USPR100ALB</t>
  </si>
  <si>
    <t>USPNCGBA</t>
  </si>
  <si>
    <t>PPHI</t>
  </si>
  <si>
    <t>PHJU</t>
  </si>
  <si>
    <t>ETQADH</t>
  </si>
  <si>
    <t>PLMGBV14</t>
  </si>
  <si>
    <t>PABRO2</t>
  </si>
  <si>
    <t>PABRO3</t>
  </si>
  <si>
    <t>PABAR</t>
  </si>
  <si>
    <t>PCALCY</t>
  </si>
  <si>
    <t>CYPAPP</t>
  </si>
  <si>
    <t>P35CR</t>
  </si>
  <si>
    <t>P35CRSB</t>
  </si>
  <si>
    <t>P36CR</t>
  </si>
  <si>
    <t>P38CR</t>
  </si>
  <si>
    <t>PALR</t>
  </si>
  <si>
    <t>GI16055</t>
  </si>
  <si>
    <t>PSPLBL7</t>
  </si>
  <si>
    <t>PSPLGR7</t>
  </si>
  <si>
    <t>FP-0100</t>
  </si>
  <si>
    <t>TC041540</t>
  </si>
  <si>
    <t>TC040140</t>
  </si>
  <si>
    <t>TC040240</t>
  </si>
  <si>
    <t>GI14998</t>
  </si>
  <si>
    <t>PSSL75SI</t>
  </si>
  <si>
    <t>PSRFTF</t>
  </si>
  <si>
    <t>PAS110</t>
  </si>
  <si>
    <t>PAS115</t>
  </si>
  <si>
    <t>PAS120</t>
  </si>
  <si>
    <t>PAS130</t>
  </si>
  <si>
    <t>KRBAAL</t>
  </si>
  <si>
    <t>PA4PN</t>
  </si>
  <si>
    <t>PE60BACRPH</t>
  </si>
  <si>
    <t>PEAAHSRJ</t>
  </si>
  <si>
    <t>PEAAHCRI</t>
  </si>
  <si>
    <t>DPAS</t>
  </si>
  <si>
    <t>DENPALI</t>
  </si>
  <si>
    <t>DENPAL</t>
  </si>
  <si>
    <t>BBVACS400MP</t>
  </si>
  <si>
    <t>BBVACS450MC</t>
  </si>
  <si>
    <t>BBVACS450ML</t>
  </si>
  <si>
    <t>DENPBR</t>
  </si>
  <si>
    <t>BBVACS500MC</t>
  </si>
  <si>
    <t>DENPAS</t>
  </si>
  <si>
    <t>GNEPC</t>
  </si>
  <si>
    <t>DENPADOI</t>
  </si>
  <si>
    <t>DENPADO</t>
  </si>
  <si>
    <t>DENPAT</t>
  </si>
  <si>
    <t>WF-37</t>
  </si>
  <si>
    <t>WF-39</t>
  </si>
  <si>
    <t>WF-45</t>
  </si>
  <si>
    <t>WF-46</t>
  </si>
  <si>
    <t>GP01</t>
  </si>
  <si>
    <t>OETNA-PYS</t>
  </si>
  <si>
    <t>PATKXDZC20</t>
  </si>
  <si>
    <t>PECR1GL</t>
  </si>
  <si>
    <t>PGBLSL19</t>
  </si>
  <si>
    <t>PGUHU125</t>
  </si>
  <si>
    <t>GI14048</t>
  </si>
  <si>
    <t>PEDPRI</t>
  </si>
  <si>
    <t>PEPVL0001</t>
  </si>
  <si>
    <t>PELICULAFV</t>
  </si>
  <si>
    <t>PELIINANO</t>
  </si>
  <si>
    <t>PELPA20</t>
  </si>
  <si>
    <t>PEPA25</t>
  </si>
  <si>
    <t>PELICULAUV</t>
  </si>
  <si>
    <t>CANU18112INOX</t>
  </si>
  <si>
    <t>PFUP7320</t>
  </si>
  <si>
    <t>PCH1516AN12</t>
  </si>
  <si>
    <t>PACH2146</t>
  </si>
  <si>
    <t>CA1052TAN25</t>
  </si>
  <si>
    <t>PEAL840</t>
  </si>
  <si>
    <t>PEAC13645</t>
  </si>
  <si>
    <t>PECA20</t>
  </si>
  <si>
    <t>PECAPVC2245RA</t>
  </si>
  <si>
    <t>PEABS221</t>
  </si>
  <si>
    <t>PECA22CLEA</t>
  </si>
  <si>
    <t>PECAPVC2218RA</t>
  </si>
  <si>
    <t>PEABS22</t>
  </si>
  <si>
    <t>PEABS22FW</t>
  </si>
  <si>
    <t>PECA22</t>
  </si>
  <si>
    <t>PECA221807</t>
  </si>
  <si>
    <t>PECA23858Y</t>
  </si>
  <si>
    <t>PEABS23BLAC</t>
  </si>
  <si>
    <t>PECA23</t>
  </si>
  <si>
    <t>PECA24M</t>
  </si>
  <si>
    <t>PECA30</t>
  </si>
  <si>
    <t>PEABS321</t>
  </si>
  <si>
    <t>PEABS32</t>
  </si>
  <si>
    <t>PECA32</t>
  </si>
  <si>
    <t>PECA34</t>
  </si>
  <si>
    <t>PEABS44BF</t>
  </si>
  <si>
    <t>PEABS45BLAC</t>
  </si>
  <si>
    <t>PECA60M</t>
  </si>
  <si>
    <t>PE35AM</t>
  </si>
  <si>
    <t>PECAN322BO</t>
  </si>
  <si>
    <t>PEABS22TW</t>
  </si>
  <si>
    <t>PEABS32TW</t>
  </si>
  <si>
    <t>PECACC33ABS</t>
  </si>
  <si>
    <t>PVCSULA59309</t>
  </si>
  <si>
    <t>PECAIVY192ABS</t>
  </si>
  <si>
    <t>PECALICE221ABS</t>
  </si>
  <si>
    <t>PECANTV221</t>
  </si>
  <si>
    <t>PECANTV22</t>
  </si>
  <si>
    <t>PECANTV32</t>
  </si>
  <si>
    <t>PECANTV42</t>
  </si>
  <si>
    <t>PECANTV54</t>
  </si>
  <si>
    <t>PECANTV79</t>
  </si>
  <si>
    <t>PECARLI331ABS</t>
  </si>
  <si>
    <t>PFPET278R</t>
  </si>
  <si>
    <t>PEHI600N</t>
  </si>
  <si>
    <t>EKCTV6</t>
  </si>
  <si>
    <t>PECCT</t>
  </si>
  <si>
    <t>PPC77EPDM50</t>
  </si>
  <si>
    <t>PEHP</t>
  </si>
  <si>
    <t>GNPCL</t>
  </si>
  <si>
    <t>P4EMSIREC-A</t>
  </si>
  <si>
    <t>PFHP7320</t>
  </si>
  <si>
    <t>PTR6V6</t>
  </si>
  <si>
    <t>PEHSS2C16</t>
  </si>
  <si>
    <t>PRRC3161123</t>
  </si>
  <si>
    <t>GNPACM</t>
  </si>
  <si>
    <t>PEPFC12950</t>
  </si>
  <si>
    <t>PEH16H</t>
  </si>
  <si>
    <t>PTRQ9382</t>
  </si>
  <si>
    <t>PR50018</t>
  </si>
  <si>
    <t>PERHB</t>
  </si>
  <si>
    <t>PERH</t>
  </si>
  <si>
    <t>KPERIT</t>
  </si>
  <si>
    <t>GNPRCV</t>
  </si>
  <si>
    <t>MOPLTE</t>
  </si>
  <si>
    <t>VI4013T</t>
  </si>
  <si>
    <t>VI4010T</t>
  </si>
  <si>
    <t>PGP1075T</t>
  </si>
  <si>
    <t>PGP1214T</t>
  </si>
  <si>
    <t>PCH1516CN02</t>
  </si>
  <si>
    <t>PTCHMS2142</t>
  </si>
  <si>
    <t>PCH1516CN04</t>
  </si>
  <si>
    <t>PTCHMS2143</t>
  </si>
  <si>
    <t>PTCHMP2141</t>
  </si>
  <si>
    <t>PCH1516PR12</t>
  </si>
  <si>
    <t>PE12627904</t>
  </si>
  <si>
    <t>PET3161016AL</t>
  </si>
  <si>
    <t>PE12121A</t>
  </si>
  <si>
    <t>VIGAIPR64</t>
  </si>
  <si>
    <t>PREMAN</t>
  </si>
  <si>
    <t>PF5548P14</t>
  </si>
  <si>
    <t>ASMEP310-CB</t>
  </si>
  <si>
    <t>ASUMPE310-PER</t>
  </si>
  <si>
    <t>PER6</t>
  </si>
  <si>
    <t>P114CRSP</t>
  </si>
  <si>
    <t>TAHPC151914</t>
  </si>
  <si>
    <t>TAHPC38</t>
  </si>
  <si>
    <t>PECEAL</t>
  </si>
  <si>
    <t>TAHPC153814</t>
  </si>
  <si>
    <t>MLOCK4565INE-JA</t>
  </si>
  <si>
    <t>TAMPC151914</t>
  </si>
  <si>
    <t>TAMPCT</t>
  </si>
  <si>
    <t>TAP1214</t>
  </si>
  <si>
    <t>TAMPC3820</t>
  </si>
  <si>
    <t>TAP31614</t>
  </si>
  <si>
    <t>TAMPC153814</t>
  </si>
  <si>
    <t>PEMESSTI</t>
  </si>
  <si>
    <t>PEMEFDRA</t>
  </si>
  <si>
    <t>PEPL1716N</t>
  </si>
  <si>
    <t>PE4P-TM</t>
  </si>
  <si>
    <t>PCCAJ70-PERN</t>
  </si>
  <si>
    <t>PERNOSUP2M</t>
  </si>
  <si>
    <t>PERNOSUP3M</t>
  </si>
  <si>
    <t>PERNOINF3M</t>
  </si>
  <si>
    <t>ADLITOC-PER</t>
  </si>
  <si>
    <t>PERBLOM12X15</t>
  </si>
  <si>
    <t>PNRTN082PP</t>
  </si>
  <si>
    <t>CBFBM635</t>
  </si>
  <si>
    <t>FL60</t>
  </si>
  <si>
    <t>FL280</t>
  </si>
  <si>
    <t>FL104</t>
  </si>
  <si>
    <t>FL160</t>
  </si>
  <si>
    <t>FL250</t>
  </si>
  <si>
    <t>FLE100</t>
  </si>
  <si>
    <t>PLTG38L134</t>
  </si>
  <si>
    <t>PL1434</t>
  </si>
  <si>
    <t>PEREN38P</t>
  </si>
  <si>
    <t>PCTE</t>
  </si>
  <si>
    <t>PEBOGB01</t>
  </si>
  <si>
    <t>PEDM</t>
  </si>
  <si>
    <t>SHOW ROOM B</t>
  </si>
  <si>
    <t>PER1218BL</t>
  </si>
  <si>
    <t>AREA OPERATIVA</t>
  </si>
  <si>
    <t>DIRECCION 1</t>
  </si>
  <si>
    <t>DIRECCION 2</t>
  </si>
  <si>
    <t>GERENCIA</t>
  </si>
  <si>
    <t>LOUNGE</t>
  </si>
  <si>
    <t>OFICINA 1</t>
  </si>
  <si>
    <t>OFICINA 2</t>
  </si>
  <si>
    <t>OFICINA 3</t>
  </si>
  <si>
    <t>SALA JUNTAS</t>
  </si>
  <si>
    <t>SHOW ROOM</t>
  </si>
  <si>
    <t>TORRE 2 PISO 2</t>
  </si>
  <si>
    <t>TORRE 2 PISO 3</t>
  </si>
  <si>
    <t>PE2100WP240</t>
  </si>
  <si>
    <t>PEAW215</t>
  </si>
  <si>
    <t>PEE25W</t>
  </si>
  <si>
    <t>PEE25G</t>
  </si>
  <si>
    <t>PERS5BAMN</t>
  </si>
  <si>
    <t>PERS1BAMT</t>
  </si>
  <si>
    <t>PERE23PV45250</t>
  </si>
  <si>
    <t>PETG30</t>
  </si>
  <si>
    <t>PETG120</t>
  </si>
  <si>
    <t>PETG48C40</t>
  </si>
  <si>
    <t>PETR</t>
  </si>
  <si>
    <t>RB1-34G</t>
  </si>
  <si>
    <t>GI13608</t>
  </si>
  <si>
    <t>PTF116GF</t>
  </si>
  <si>
    <t>PTF18GF</t>
  </si>
  <si>
    <t>PTFT35CWB</t>
  </si>
  <si>
    <t>PTFCJCI</t>
  </si>
  <si>
    <t>PGBA</t>
  </si>
  <si>
    <t>PES2144658</t>
  </si>
  <si>
    <t>PES236155779</t>
  </si>
  <si>
    <t>PDACEN</t>
  </si>
  <si>
    <t>PDRE1751332BL</t>
  </si>
  <si>
    <t>PIEL</t>
  </si>
  <si>
    <t>PIELETTE</t>
  </si>
  <si>
    <t>PZAT13021C</t>
  </si>
  <si>
    <t>PZAT13021</t>
  </si>
  <si>
    <t>PI110</t>
  </si>
  <si>
    <t>PI625CBA</t>
  </si>
  <si>
    <t>PI14114RPH</t>
  </si>
  <si>
    <t>PIFCZ1034</t>
  </si>
  <si>
    <t>P1012PHG</t>
  </si>
  <si>
    <t>P1012GA</t>
  </si>
  <si>
    <t>PI1012</t>
  </si>
  <si>
    <t>PF10</t>
  </si>
  <si>
    <t>PI1015G</t>
  </si>
  <si>
    <t>PI1015</t>
  </si>
  <si>
    <t>P1019PH</t>
  </si>
  <si>
    <t>PI1034CFPT23</t>
  </si>
  <si>
    <t>PI1215</t>
  </si>
  <si>
    <t>PI1219FPHG</t>
  </si>
  <si>
    <t>PI1225G</t>
  </si>
  <si>
    <t>PI1225PA</t>
  </si>
  <si>
    <t>PI815CFPH</t>
  </si>
  <si>
    <t>TOPBXP8-12</t>
  </si>
  <si>
    <t>PI101CFRIP</t>
  </si>
  <si>
    <t>PI1034CFRIG</t>
  </si>
  <si>
    <t>PI1058NI</t>
  </si>
  <si>
    <t>TOPBXP8-112</t>
  </si>
  <si>
    <t>PI812PBAN</t>
  </si>
  <si>
    <t>PI812PBA</t>
  </si>
  <si>
    <t>PICA812PBIP</t>
  </si>
  <si>
    <t>PICA819PBIP</t>
  </si>
  <si>
    <t>PI42X16</t>
  </si>
  <si>
    <t>PI1412CPG</t>
  </si>
  <si>
    <t>PI1050</t>
  </si>
  <si>
    <t>PIR1225</t>
  </si>
  <si>
    <t>P1038P</t>
  </si>
  <si>
    <t>PI1250</t>
  </si>
  <si>
    <t>PI1450</t>
  </si>
  <si>
    <t>P610PA</t>
  </si>
  <si>
    <t>P810</t>
  </si>
  <si>
    <t>PI812</t>
  </si>
  <si>
    <t>PI14114CFG</t>
  </si>
  <si>
    <t>PP13</t>
  </si>
  <si>
    <t>PI1419HRIGM</t>
  </si>
  <si>
    <t>PI1450CHAIP</t>
  </si>
  <si>
    <t>PI1225CHAIAB</t>
  </si>
  <si>
    <t>PI1419HG</t>
  </si>
  <si>
    <t>PI1419HN</t>
  </si>
  <si>
    <t>PI5163HE</t>
  </si>
  <si>
    <t>PI14112BCHG</t>
  </si>
  <si>
    <t>PI1434CHN</t>
  </si>
  <si>
    <t>PI14114CHG</t>
  </si>
  <si>
    <t>PI1434CHG</t>
  </si>
  <si>
    <t>GI12878</t>
  </si>
  <si>
    <t>PI610CP</t>
  </si>
  <si>
    <t>PI625PHABG</t>
  </si>
  <si>
    <t>PI610CPG</t>
  </si>
  <si>
    <t>PI6112CPG</t>
  </si>
  <si>
    <t>PI658CPG</t>
  </si>
  <si>
    <t>PITR112</t>
  </si>
  <si>
    <t>PITR114</t>
  </si>
  <si>
    <t>PITR1</t>
  </si>
  <si>
    <t>PITR12</t>
  </si>
  <si>
    <t>PI819</t>
  </si>
  <si>
    <t>PITR212</t>
  </si>
  <si>
    <t>PITR2</t>
  </si>
  <si>
    <t>PITR34</t>
  </si>
  <si>
    <t>PI858CPG</t>
  </si>
  <si>
    <t>PITR12G</t>
  </si>
  <si>
    <t>PI58CPG</t>
  </si>
  <si>
    <t>PITR58</t>
  </si>
  <si>
    <t>PITRG112</t>
  </si>
  <si>
    <t>PI121TRP</t>
  </si>
  <si>
    <t>PI81AI</t>
  </si>
  <si>
    <t>PI834A</t>
  </si>
  <si>
    <t>GI11814</t>
  </si>
  <si>
    <t>GI11815</t>
  </si>
  <si>
    <t>PI31615AI</t>
  </si>
  <si>
    <t>PI1475M</t>
  </si>
  <si>
    <t>PI419GA</t>
  </si>
  <si>
    <t>PI815P</t>
  </si>
  <si>
    <t>PI114TR</t>
  </si>
  <si>
    <t>P1012PHR</t>
  </si>
  <si>
    <t>P1215PHR</t>
  </si>
  <si>
    <t>VT20</t>
  </si>
  <si>
    <t>VT05</t>
  </si>
  <si>
    <t>VT05N</t>
  </si>
  <si>
    <t>GI11767</t>
  </si>
  <si>
    <t>PAA15D</t>
  </si>
  <si>
    <t>PAA15RGC</t>
  </si>
  <si>
    <t>PAAA153600</t>
  </si>
  <si>
    <t>PIC15D</t>
  </si>
  <si>
    <t>PSQ09</t>
  </si>
  <si>
    <t>PSQ09ND16</t>
  </si>
  <si>
    <t>PIPLLR44</t>
  </si>
  <si>
    <t>PC122200</t>
  </si>
  <si>
    <t>PTD15</t>
  </si>
  <si>
    <t>PICC4</t>
  </si>
  <si>
    <t>PICC4C</t>
  </si>
  <si>
    <t>PICC6C</t>
  </si>
  <si>
    <t>P11000</t>
  </si>
  <si>
    <t>PAZ288C</t>
  </si>
  <si>
    <t>PIBLSW38</t>
  </si>
  <si>
    <t>PPH</t>
  </si>
  <si>
    <t>PPHBPFX34369</t>
  </si>
  <si>
    <t>PPHBTX</t>
  </si>
  <si>
    <t>PPHWA044</t>
  </si>
  <si>
    <t>PPHTG4979680</t>
  </si>
  <si>
    <t>GI11620</t>
  </si>
  <si>
    <t>PIESAMCR</t>
  </si>
  <si>
    <t>PESALC19</t>
  </si>
  <si>
    <t>GI11238</t>
  </si>
  <si>
    <t>PESAHC19</t>
  </si>
  <si>
    <t>PESAAI19</t>
  </si>
  <si>
    <t>PESBEC19</t>
  </si>
  <si>
    <t>PESBLC19</t>
  </si>
  <si>
    <t>PESGPC19</t>
  </si>
  <si>
    <t>PESNJC19</t>
  </si>
  <si>
    <t>PIESROBE</t>
  </si>
  <si>
    <t>PIESVEES</t>
  </si>
  <si>
    <t>PESVEC19</t>
  </si>
  <si>
    <t>PLA-69</t>
  </si>
  <si>
    <t>PLA A4</t>
  </si>
  <si>
    <t>PLA-A10</t>
  </si>
  <si>
    <t>PLA-A37</t>
  </si>
  <si>
    <t>PLA-61</t>
  </si>
  <si>
    <t>PLA - A63</t>
  </si>
  <si>
    <t>PLA-A5</t>
  </si>
  <si>
    <t>PLA-A21</t>
  </si>
  <si>
    <t>PLA-A47</t>
  </si>
  <si>
    <t>PLA-A65</t>
  </si>
  <si>
    <t>PLA-A62</t>
  </si>
  <si>
    <t>PLA - A114</t>
  </si>
  <si>
    <t>PLA-60</t>
  </si>
  <si>
    <t>PLA-66</t>
  </si>
  <si>
    <t>PLA-A114GF</t>
  </si>
  <si>
    <t>PLA-55</t>
  </si>
  <si>
    <t>PLA-A55</t>
  </si>
  <si>
    <t>PLA-A64</t>
  </si>
  <si>
    <t>PLA - A3</t>
  </si>
  <si>
    <t>PLA A9</t>
  </si>
  <si>
    <t>PLA-A59</t>
  </si>
  <si>
    <t>PLA - A1</t>
  </si>
  <si>
    <t>PLA-A70</t>
  </si>
  <si>
    <t>PLA-RJIN</t>
  </si>
  <si>
    <t>PLA-A7</t>
  </si>
  <si>
    <t>PLA-29</t>
  </si>
  <si>
    <t>PLA-A71</t>
  </si>
  <si>
    <t>PLA-A49</t>
  </si>
  <si>
    <t>PLA A2</t>
  </si>
  <si>
    <t>PLA-48</t>
  </si>
  <si>
    <t>PLA-402</t>
  </si>
  <si>
    <t>PLA-AVIO</t>
  </si>
  <si>
    <t>PLA-A50</t>
  </si>
  <si>
    <t>PLA-A504L</t>
  </si>
  <si>
    <t>PIATESALUM</t>
  </si>
  <si>
    <t>PIATESAZUL</t>
  </si>
  <si>
    <t>PUPBLCM</t>
  </si>
  <si>
    <t>PUPGPE19</t>
  </si>
  <si>
    <t>PUPNGCM</t>
  </si>
  <si>
    <t>PURJLCM</t>
  </si>
  <si>
    <t>PUPVDLCM</t>
  </si>
  <si>
    <t>PIVBL200</t>
  </si>
  <si>
    <t>PVIRC19</t>
  </si>
  <si>
    <t>PVIBC</t>
  </si>
  <si>
    <t>PVNGPC19</t>
  </si>
  <si>
    <t>PIAPCD</t>
  </si>
  <si>
    <t>PICH10</t>
  </si>
  <si>
    <t>GI11578</t>
  </si>
  <si>
    <t>PIE8</t>
  </si>
  <si>
    <t>PIENHI</t>
  </si>
  <si>
    <t>PPDIN638820</t>
  </si>
  <si>
    <t>PPER4013</t>
  </si>
  <si>
    <t>PPER4020</t>
  </si>
  <si>
    <t>PIPR11VS</t>
  </si>
  <si>
    <t>PIPR6RCVS</t>
  </si>
  <si>
    <t>PIPR7VS</t>
  </si>
  <si>
    <t>PIPR9VS</t>
  </si>
  <si>
    <t>GI13832</t>
  </si>
  <si>
    <t>PIPC8</t>
  </si>
  <si>
    <t>GI16420</t>
  </si>
  <si>
    <t>GI11473</t>
  </si>
  <si>
    <t>PIM8</t>
  </si>
  <si>
    <t>GI14457</t>
  </si>
  <si>
    <t>GI12412</t>
  </si>
  <si>
    <t>PZPTSPT300</t>
  </si>
  <si>
    <t>PZPCO</t>
  </si>
  <si>
    <t>GI10062</t>
  </si>
  <si>
    <t>GI14864</t>
  </si>
  <si>
    <t>PIPHT170</t>
  </si>
  <si>
    <t>PZCMD</t>
  </si>
  <si>
    <t>PIO</t>
  </si>
  <si>
    <t>PP10</t>
  </si>
  <si>
    <t>PILM2667WTM</t>
  </si>
  <si>
    <t>AL648CHO</t>
  </si>
  <si>
    <t>PIETG</t>
  </si>
  <si>
    <t>PIETN</t>
  </si>
  <si>
    <t>PVLVTSPC6TT</t>
  </si>
  <si>
    <t>PVLVTSPC6A</t>
  </si>
  <si>
    <t>PVGLTT44D</t>
  </si>
  <si>
    <t>PVKNLLCL201</t>
  </si>
  <si>
    <t>PVGLLC5</t>
  </si>
  <si>
    <t>PVLVTLABR5</t>
  </si>
  <si>
    <t>PVLVTA06</t>
  </si>
  <si>
    <t>PVLVTC02</t>
  </si>
  <si>
    <t>PVLFLSSH1836</t>
  </si>
  <si>
    <t>PVLFLKOTI</t>
  </si>
  <si>
    <t>PVAVLFAV223</t>
  </si>
  <si>
    <t>PVOAKG</t>
  </si>
  <si>
    <t>PVTI223</t>
  </si>
  <si>
    <t>PVTILFAI223</t>
  </si>
  <si>
    <t>PVGTMGAA</t>
  </si>
  <si>
    <t>PVGTMGAN</t>
  </si>
  <si>
    <t>PVLVTAR3</t>
  </si>
  <si>
    <t>PVGLAV3</t>
  </si>
  <si>
    <t>PVGLAR6132</t>
  </si>
  <si>
    <t>PVLDLGDE</t>
  </si>
  <si>
    <t>PVGLTLSSTA</t>
  </si>
  <si>
    <t>PVGLTT334</t>
  </si>
  <si>
    <t>PVGLKGKR</t>
  </si>
  <si>
    <t>PVLVT3A</t>
  </si>
  <si>
    <t>PVGLKRY3</t>
  </si>
  <si>
    <t>PVGLVI3</t>
  </si>
  <si>
    <t>PV1224334BT</t>
  </si>
  <si>
    <t>PV1224334D</t>
  </si>
  <si>
    <t>PVLGDKOTI</t>
  </si>
  <si>
    <t>PVKFIFL5948A</t>
  </si>
  <si>
    <t>PVKFIFL5948K</t>
  </si>
  <si>
    <t>PVKFIFL5948V</t>
  </si>
  <si>
    <t>PVKFIGD3648B</t>
  </si>
  <si>
    <t>PVKFIGD3648R</t>
  </si>
  <si>
    <t>PVKFIGD3648T</t>
  </si>
  <si>
    <t>PCLVTMHSS</t>
  </si>
  <si>
    <t>PVSSAW</t>
  </si>
  <si>
    <t>PVLSSWNWP012</t>
  </si>
  <si>
    <t>PVLGEMGD121GD</t>
  </si>
  <si>
    <t>PVLGEMGD252GD</t>
  </si>
  <si>
    <t>PVLGEMGD453GD</t>
  </si>
  <si>
    <t>PVLGEMGD555GD</t>
  </si>
  <si>
    <t>PVLGEMGD646GD</t>
  </si>
  <si>
    <t>PVLGEMGD927GD</t>
  </si>
  <si>
    <t>PVTTAESPOY</t>
  </si>
  <si>
    <t>PVTTAESPY10R</t>
  </si>
  <si>
    <t>PVTTAESPAN</t>
  </si>
  <si>
    <t>PVTTAESPGR</t>
  </si>
  <si>
    <t>PVTTAESPVD</t>
  </si>
  <si>
    <t>PVTTECE3972</t>
  </si>
  <si>
    <t>PVTSQFRAN36</t>
  </si>
  <si>
    <t>PVTTESPTA45</t>
  </si>
  <si>
    <t>GI10901</t>
  </si>
  <si>
    <t>LB16</t>
  </si>
  <si>
    <t>PIVRAPR</t>
  </si>
  <si>
    <t>PIADBDGD</t>
  </si>
  <si>
    <t>PIBPSG</t>
  </si>
  <si>
    <t>GI10344</t>
  </si>
  <si>
    <t>PIGE70AS</t>
  </si>
  <si>
    <t>PIDL50</t>
  </si>
  <si>
    <t>PIAGMM490</t>
  </si>
  <si>
    <t>EQAPPM</t>
  </si>
  <si>
    <t>PISPERM</t>
  </si>
  <si>
    <t>PIPLFL</t>
  </si>
  <si>
    <t>GI10293</t>
  </si>
  <si>
    <t>PIAU38-C2100RTL</t>
  </si>
  <si>
    <t>PIAU38-C2150RTL</t>
  </si>
  <si>
    <t>PIAU38-C2200RTL</t>
  </si>
  <si>
    <t>PIAU38-C2250RTL</t>
  </si>
  <si>
    <t>PIAU38-C2300RTL</t>
  </si>
  <si>
    <t>PIAU38-C225RTL</t>
  </si>
  <si>
    <t>PBCL155ONX</t>
  </si>
  <si>
    <t>PISTON150N</t>
  </si>
  <si>
    <t>BICLTOP-BLU</t>
  </si>
  <si>
    <t>BCTOPCY170</t>
  </si>
  <si>
    <t>PISGAMAE</t>
  </si>
  <si>
    <t>205213PIK12D</t>
  </si>
  <si>
    <t>PIS4SM</t>
  </si>
  <si>
    <t>PIN270C</t>
  </si>
  <si>
    <t>PIN270CEST</t>
  </si>
  <si>
    <t>PIN80E</t>
  </si>
  <si>
    <t>PISNEUCRO</t>
  </si>
  <si>
    <t>PINRO</t>
  </si>
  <si>
    <t>PINKA</t>
  </si>
  <si>
    <t>PISSECRO</t>
  </si>
  <si>
    <t>PIN140S</t>
  </si>
  <si>
    <t>PINKIARB</t>
  </si>
  <si>
    <t>GNPA</t>
  </si>
  <si>
    <t>PISSHS-E</t>
  </si>
  <si>
    <t>BPYBJ-PGI</t>
  </si>
  <si>
    <t>BPYBJ-PGS</t>
  </si>
  <si>
    <t>PIVRF50</t>
  </si>
  <si>
    <t>PL3812RC</t>
  </si>
  <si>
    <t>PL3812RCRE</t>
  </si>
  <si>
    <t>PL38RC</t>
  </si>
  <si>
    <t>PL3838RC</t>
  </si>
  <si>
    <t>PL3838RCRE</t>
  </si>
  <si>
    <t>PLA3858RC</t>
  </si>
  <si>
    <t>PLA410IN304</t>
  </si>
  <si>
    <t>PL41014INOX</t>
  </si>
  <si>
    <t>GI15138</t>
  </si>
  <si>
    <t>PL410RC</t>
  </si>
  <si>
    <t>PLAC14M</t>
  </si>
  <si>
    <t>PAA11316</t>
  </si>
  <si>
    <t>PAA4814</t>
  </si>
  <si>
    <t>PACR743212</t>
  </si>
  <si>
    <t>PLADO16310</t>
  </si>
  <si>
    <t>PLADO410</t>
  </si>
  <si>
    <t>PLAC23124</t>
  </si>
  <si>
    <t>LRAWD-ARM</t>
  </si>
  <si>
    <t>PLASBA</t>
  </si>
  <si>
    <t>UNI1152</t>
  </si>
  <si>
    <t>UNI1055</t>
  </si>
  <si>
    <t>MLESCP1146034</t>
  </si>
  <si>
    <t>PLINAH23</t>
  </si>
  <si>
    <t>PLV80301SW</t>
  </si>
  <si>
    <t>PLMSTG</t>
  </si>
  <si>
    <t>PLMFCP</t>
  </si>
  <si>
    <t>PLMEFDRA</t>
  </si>
  <si>
    <t>PLD3G</t>
  </si>
  <si>
    <t>PLM80</t>
  </si>
  <si>
    <t>BICLTOP-A</t>
  </si>
  <si>
    <t>PL2CDM</t>
  </si>
  <si>
    <t>PLMRBRSL755</t>
  </si>
  <si>
    <t>PLMRBRSL75510</t>
  </si>
  <si>
    <t>PLPRDAH23</t>
  </si>
  <si>
    <t>GNPP</t>
  </si>
  <si>
    <t>PRVDSTB</t>
  </si>
  <si>
    <t>PLVD</t>
  </si>
  <si>
    <t>PLPDR</t>
  </si>
  <si>
    <t>OBRIZKA</t>
  </si>
  <si>
    <t>PLPD</t>
  </si>
  <si>
    <t>DENPLAS</t>
  </si>
  <si>
    <t>DESTTPS</t>
  </si>
  <si>
    <t>DESTTBT</t>
  </si>
  <si>
    <t>DESTTCA</t>
  </si>
  <si>
    <t>DENSCES</t>
  </si>
  <si>
    <t>DENSGENS</t>
  </si>
  <si>
    <t>DENSPAR</t>
  </si>
  <si>
    <t>DSOCS</t>
  </si>
  <si>
    <t>DENSCPS</t>
  </si>
  <si>
    <t>DENSGPS</t>
  </si>
  <si>
    <t>PLSSTIGR</t>
  </si>
  <si>
    <t>PLAI2448</t>
  </si>
  <si>
    <t>DENPLAU</t>
  </si>
  <si>
    <t>PLVTBD</t>
  </si>
  <si>
    <t>PLBL151289</t>
  </si>
  <si>
    <t>USPYPL</t>
  </si>
  <si>
    <t>PLTPOLAM</t>
  </si>
  <si>
    <t>PLTPOL</t>
  </si>
  <si>
    <t>PLC1812REOM</t>
  </si>
  <si>
    <t>PDN7830Z3150</t>
  </si>
  <si>
    <t>PDB5725035</t>
  </si>
  <si>
    <t>PDB5735035</t>
  </si>
  <si>
    <t>POLCC12128</t>
  </si>
  <si>
    <t>POLCC18128</t>
  </si>
  <si>
    <t>FW0080</t>
  </si>
  <si>
    <t>PLFRV</t>
  </si>
  <si>
    <t>PO241010CE</t>
  </si>
  <si>
    <t>POBE</t>
  </si>
  <si>
    <t>P20TH</t>
  </si>
  <si>
    <t>PCTLINDW</t>
  </si>
  <si>
    <t>LRUDP-POC</t>
  </si>
  <si>
    <t>PARFS2</t>
  </si>
  <si>
    <t>PDADPOUN</t>
  </si>
  <si>
    <t>PTHER</t>
  </si>
  <si>
    <t>D5/DLB502-H</t>
  </si>
  <si>
    <t>D7A</t>
  </si>
  <si>
    <t>D7T</t>
  </si>
  <si>
    <t>PMSPPE</t>
  </si>
  <si>
    <t>D7LD</t>
  </si>
  <si>
    <t>D7D</t>
  </si>
  <si>
    <t>D7D-DDR</t>
  </si>
  <si>
    <t>PORTM2VSG</t>
  </si>
  <si>
    <t>BESM5700DCEVOII</t>
  </si>
  <si>
    <t>PORT1B0832</t>
  </si>
  <si>
    <t>PORT3SGZ</t>
  </si>
  <si>
    <t>PORT3B0924</t>
  </si>
  <si>
    <t>BESM21D202250</t>
  </si>
  <si>
    <t>PTPIAA</t>
  </si>
  <si>
    <t>PP8F25E</t>
  </si>
  <si>
    <t>MOCZA64ABS4P-POC</t>
  </si>
  <si>
    <t>POCGA</t>
  </si>
  <si>
    <t>PF1451816SCH14</t>
  </si>
  <si>
    <t>MSTPB-PP</t>
  </si>
  <si>
    <t>TPB96-CPP</t>
  </si>
  <si>
    <t>TPBPP</t>
  </si>
  <si>
    <t>P63A</t>
  </si>
  <si>
    <t>P75A</t>
  </si>
  <si>
    <t>ESTAPO</t>
  </si>
  <si>
    <t>GNEPO</t>
  </si>
  <si>
    <t>POMAN7SP</t>
  </si>
  <si>
    <t>POA9MM</t>
  </si>
  <si>
    <t>POS146CT</t>
  </si>
  <si>
    <t>BE52490-2-120</t>
  </si>
  <si>
    <t>BE03373TT31CM172</t>
  </si>
  <si>
    <t>BE0251124Z08U572</t>
  </si>
  <si>
    <t>BE01819-6-0-E-EFA-72</t>
  </si>
  <si>
    <t>BE01819-6-0-G-EFA-72</t>
  </si>
  <si>
    <t>BE0252013XTZ06TC172</t>
  </si>
  <si>
    <t>BE056692222BZ01M2072</t>
  </si>
  <si>
    <t>BE0481422Z359UAC772</t>
  </si>
  <si>
    <t>BE02511E2X31Z08U1U17</t>
  </si>
  <si>
    <t>BE053701202B614UC212</t>
  </si>
  <si>
    <t>BE0528800000024</t>
  </si>
  <si>
    <t>PEPT</t>
  </si>
  <si>
    <t>PRECOPET150</t>
  </si>
  <si>
    <t>PRECOPET140</t>
  </si>
  <si>
    <t>PRECOPET1412</t>
  </si>
  <si>
    <t>PRECOPET141240</t>
  </si>
  <si>
    <t>PREN6</t>
  </si>
  <si>
    <t>PRBN5M83100</t>
  </si>
  <si>
    <t>GI15322</t>
  </si>
  <si>
    <t>GI12569</t>
  </si>
  <si>
    <t>PREN6C</t>
  </si>
  <si>
    <t>GI10135</t>
  </si>
  <si>
    <t>PREBS16680</t>
  </si>
  <si>
    <t>GI11268</t>
  </si>
  <si>
    <t>GI14458</t>
  </si>
  <si>
    <t>PRE24R</t>
  </si>
  <si>
    <t>PS2426FE34</t>
  </si>
  <si>
    <t>PSNEM804</t>
  </si>
  <si>
    <t>PRUNISWNM</t>
  </si>
  <si>
    <t>UPG00108061</t>
  </si>
  <si>
    <t>UP-2001.53</t>
  </si>
  <si>
    <t>PRUNISW</t>
  </si>
  <si>
    <t>PRI121</t>
  </si>
  <si>
    <t>PRI1234</t>
  </si>
  <si>
    <t>PRI1238</t>
  </si>
  <si>
    <t>PRI141</t>
  </si>
  <si>
    <t>PRI14316</t>
  </si>
  <si>
    <t>PRI1434</t>
  </si>
  <si>
    <t>PRI31634</t>
  </si>
  <si>
    <t>PRI381</t>
  </si>
  <si>
    <t>PRI3814</t>
  </si>
  <si>
    <t>PRI3858</t>
  </si>
  <si>
    <t>PRI38716</t>
  </si>
  <si>
    <t>PRI5161316</t>
  </si>
  <si>
    <t>PRI5161</t>
  </si>
  <si>
    <t>PRI5162</t>
  </si>
  <si>
    <t>PRI71621516</t>
  </si>
  <si>
    <t>PRI716238</t>
  </si>
  <si>
    <t>PRI7162</t>
  </si>
  <si>
    <t>PRI71634</t>
  </si>
  <si>
    <t>PRI71658</t>
  </si>
  <si>
    <t>PRI716916</t>
  </si>
  <si>
    <t>PA1812</t>
  </si>
  <si>
    <t>PA18316</t>
  </si>
  <si>
    <t>PAL31612</t>
  </si>
  <si>
    <t>PA34316</t>
  </si>
  <si>
    <t>PA3812P</t>
  </si>
  <si>
    <t>P610MP</t>
  </si>
  <si>
    <t>PAL88</t>
  </si>
  <si>
    <t>PA610</t>
  </si>
  <si>
    <t>POA1414L60</t>
  </si>
  <si>
    <t>POA3834L60</t>
  </si>
  <si>
    <t>PRCR250</t>
  </si>
  <si>
    <t>FW001440</t>
  </si>
  <si>
    <t>FW-0016</t>
  </si>
  <si>
    <t>PRTM102SD</t>
  </si>
  <si>
    <t>PROTBQ</t>
  </si>
  <si>
    <t>PRTAMT</t>
  </si>
  <si>
    <t>TAPEQ28N</t>
  </si>
  <si>
    <t>PROYECTOR1850</t>
  </si>
  <si>
    <t>PROYECTOR</t>
  </si>
  <si>
    <t>PTR1B</t>
  </si>
  <si>
    <t>PTR141</t>
  </si>
  <si>
    <t>PTR2B</t>
  </si>
  <si>
    <t>PTR2G</t>
  </si>
  <si>
    <t>PTR3B</t>
  </si>
  <si>
    <t>PTR3BRE</t>
  </si>
  <si>
    <t>PTR112R</t>
  </si>
  <si>
    <t>PTR112V</t>
  </si>
  <si>
    <t>PTR34</t>
  </si>
  <si>
    <t>PTR1412</t>
  </si>
  <si>
    <t>PTREC42B</t>
  </si>
  <si>
    <t>NEXMCPAMM</t>
  </si>
  <si>
    <t>TRE1PUCR</t>
  </si>
  <si>
    <t>TRE12PU</t>
  </si>
  <si>
    <t>TRE12PURE</t>
  </si>
  <si>
    <t>BIO20CH-CRCH</t>
  </si>
  <si>
    <t>TRE14PURE</t>
  </si>
  <si>
    <t>BIO20CH-CR</t>
  </si>
  <si>
    <t>TRE14PU</t>
  </si>
  <si>
    <t>TRE316PU</t>
  </si>
  <si>
    <t>SEREXTCEL22-CR</t>
  </si>
  <si>
    <t>SEREXTCEL22-CRCH</t>
  </si>
  <si>
    <t>ADPYL-BAR</t>
  </si>
  <si>
    <t>PCV12X29-BAR</t>
  </si>
  <si>
    <t>RP38</t>
  </si>
  <si>
    <t>REP38A</t>
  </si>
  <si>
    <t>TRE516PU6</t>
  </si>
  <si>
    <t>TRE58PUCR</t>
  </si>
  <si>
    <t>EXMSU-EJE</t>
  </si>
  <si>
    <t>EXMSU-BAI</t>
  </si>
  <si>
    <t>EX2DOWA36-BAI</t>
  </si>
  <si>
    <t>EXMSU-BAS</t>
  </si>
  <si>
    <t>EX2DOWA36-BAS</t>
  </si>
  <si>
    <t>PURD12MK</t>
  </si>
  <si>
    <t>PUVVC2500A</t>
  </si>
  <si>
    <t>PUHD</t>
  </si>
  <si>
    <t>PUHE3MM</t>
  </si>
  <si>
    <t>PUHE4MM</t>
  </si>
  <si>
    <t>PUHE5MM</t>
  </si>
  <si>
    <t>PUA06</t>
  </si>
  <si>
    <t>PUHE8MM</t>
  </si>
  <si>
    <t>PUHE316</t>
  </si>
  <si>
    <t>PUAHBM14</t>
  </si>
  <si>
    <t>PUAP492AX</t>
  </si>
  <si>
    <t>PUAP492X</t>
  </si>
  <si>
    <t>PUAP493</t>
  </si>
  <si>
    <t>PUCR</t>
  </si>
  <si>
    <t>PUAP521C</t>
  </si>
  <si>
    <t>PUAP2334</t>
  </si>
  <si>
    <t>PUPL38B</t>
  </si>
  <si>
    <t>PUPL</t>
  </si>
  <si>
    <t>PG60C4V7</t>
  </si>
  <si>
    <t>PUCR2</t>
  </si>
  <si>
    <t>PUPL810</t>
  </si>
  <si>
    <t>PUMB52383418AOA</t>
  </si>
  <si>
    <t>PUMMT2111414LH</t>
  </si>
  <si>
    <t>PN35LKP</t>
  </si>
  <si>
    <t>PN35</t>
  </si>
  <si>
    <t>PNTX1525</t>
  </si>
  <si>
    <t>PZRD18A</t>
  </si>
  <si>
    <t>PZESKN8445E</t>
  </si>
  <si>
    <t>PUELFB18</t>
  </si>
  <si>
    <t>PUELFC14</t>
  </si>
  <si>
    <t>POCB141</t>
  </si>
  <si>
    <t>PRCA14</t>
  </si>
  <si>
    <t>PRCA516</t>
  </si>
  <si>
    <t>PUM18M13414</t>
  </si>
  <si>
    <t>PUM128M13414</t>
  </si>
  <si>
    <t>PUM128M13420</t>
  </si>
  <si>
    <t>PUM148F2514</t>
  </si>
  <si>
    <t>PUM148M13414</t>
  </si>
  <si>
    <t>PUM148M13420</t>
  </si>
  <si>
    <t>PUM188M13414</t>
  </si>
  <si>
    <t>PUM188M13420</t>
  </si>
  <si>
    <t>PUM3168M13414</t>
  </si>
  <si>
    <t>PUM3168M13420</t>
  </si>
  <si>
    <t>PUM5168F2514</t>
  </si>
  <si>
    <t>PUM5168M13414</t>
  </si>
  <si>
    <t>PUM5168M13420</t>
  </si>
  <si>
    <t>PUM5328M13414</t>
  </si>
  <si>
    <t>PUM5328M13420</t>
  </si>
  <si>
    <t>PUM588M13414</t>
  </si>
  <si>
    <t>PUM588M13420</t>
  </si>
  <si>
    <t>PUM7168M13414</t>
  </si>
  <si>
    <t>PUM7168M13420</t>
  </si>
  <si>
    <t>PUM788M13414</t>
  </si>
  <si>
    <t>PUM788M13420</t>
  </si>
  <si>
    <t>PUM9328M13414</t>
  </si>
  <si>
    <t>PUM9328M13420</t>
  </si>
  <si>
    <t>PVC14</t>
  </si>
  <si>
    <t>PVC142POR</t>
  </si>
  <si>
    <t>PVC14N</t>
  </si>
  <si>
    <t>S26250359</t>
  </si>
  <si>
    <t>S26250368</t>
  </si>
  <si>
    <t>RCBRMR350R</t>
  </si>
  <si>
    <t>GI10673</t>
  </si>
  <si>
    <t>GI11323</t>
  </si>
  <si>
    <t>TEVTSU-LOBL</t>
  </si>
  <si>
    <t>TEVTSU-LOBF</t>
  </si>
  <si>
    <t>TEVHSU-LOA</t>
  </si>
  <si>
    <t>TEVHSU-LOB</t>
  </si>
  <si>
    <t>TEVHSU-LOB2</t>
  </si>
  <si>
    <t>CIESREPPAB</t>
  </si>
  <si>
    <t>PPVGVI3</t>
  </si>
  <si>
    <t>RVH140100</t>
  </si>
  <si>
    <t>TELVIH-LOAC8</t>
  </si>
  <si>
    <t>REVC1856N</t>
  </si>
  <si>
    <t>REVC2345N</t>
  </si>
  <si>
    <t>V4168ECB</t>
  </si>
  <si>
    <t>VP38ECB</t>
  </si>
  <si>
    <t>RE14VV1215</t>
  </si>
  <si>
    <t>ZENAN6E-M1</t>
  </si>
  <si>
    <t>ZENAN6E-M2</t>
  </si>
  <si>
    <t>REPNAY118</t>
  </si>
  <si>
    <t>REPNAY1718C1</t>
  </si>
  <si>
    <t>RA3058S</t>
  </si>
  <si>
    <t>RB114-1G</t>
  </si>
  <si>
    <t>RB114-12G</t>
  </si>
  <si>
    <t>RB114-34G</t>
  </si>
  <si>
    <t>RB1-12G</t>
  </si>
  <si>
    <t>RB1-34CU</t>
  </si>
  <si>
    <t>RB12-14G</t>
  </si>
  <si>
    <t>RB12-38G</t>
  </si>
  <si>
    <t>RB34-12G</t>
  </si>
  <si>
    <t>RDCH1209</t>
  </si>
  <si>
    <t>RDCH1812</t>
  </si>
  <si>
    <t>RDCH0906</t>
  </si>
  <si>
    <t>REFAGG13435</t>
  </si>
  <si>
    <t>REPGBB8967</t>
  </si>
  <si>
    <t>REBS1379</t>
  </si>
  <si>
    <t>REBSPL15</t>
  </si>
  <si>
    <t>REFBPT35</t>
  </si>
  <si>
    <t>REBPTNCP789R</t>
  </si>
  <si>
    <t>REFBOBCDB1</t>
  </si>
  <si>
    <t>REBAPG1071</t>
  </si>
  <si>
    <t>REBPAM7115</t>
  </si>
  <si>
    <t>RFBGA3712</t>
  </si>
  <si>
    <t>RECBCCA</t>
  </si>
  <si>
    <t>RECBCEU</t>
  </si>
  <si>
    <t>RECJNG143</t>
  </si>
  <si>
    <t>RECJNG493</t>
  </si>
  <si>
    <t>RECB43019</t>
  </si>
  <si>
    <t>RFCI1261</t>
  </si>
  <si>
    <t>RECLCRR1379</t>
  </si>
  <si>
    <t>RECS1066</t>
  </si>
  <si>
    <t>RECT15N3402</t>
  </si>
  <si>
    <t>RECT152OR</t>
  </si>
  <si>
    <t>RECT2E3401</t>
  </si>
  <si>
    <t>REDR1177</t>
  </si>
  <si>
    <t>REDPENSFW10</t>
  </si>
  <si>
    <t>DUCOS03</t>
  </si>
  <si>
    <t>RFPP008</t>
  </si>
  <si>
    <t>RFPP002</t>
  </si>
  <si>
    <t>RFPP003</t>
  </si>
  <si>
    <t>REEPPG1160</t>
  </si>
  <si>
    <t>REEV32VR</t>
  </si>
  <si>
    <t>EMPP</t>
  </si>
  <si>
    <t>REENH9312A</t>
  </si>
  <si>
    <t>REEN2828W</t>
  </si>
  <si>
    <t>GI10840</t>
  </si>
  <si>
    <t>REPGFN4706</t>
  </si>
  <si>
    <t>RFFT044</t>
  </si>
  <si>
    <t>RERGE1422</t>
  </si>
  <si>
    <t>REFGDYS03</t>
  </si>
  <si>
    <t>REGSUC104181</t>
  </si>
  <si>
    <t>REGEA125</t>
  </si>
  <si>
    <t>REGAS03</t>
  </si>
  <si>
    <t>REGANSOL</t>
  </si>
  <si>
    <t>REGPDS03</t>
  </si>
  <si>
    <t>REGCB6</t>
  </si>
  <si>
    <t>GI12642</t>
  </si>
  <si>
    <t>REHNDS03</t>
  </si>
  <si>
    <t>RFPP004</t>
  </si>
  <si>
    <t>REHF114630</t>
  </si>
  <si>
    <t>REHS03</t>
  </si>
  <si>
    <t>REHDYS03</t>
  </si>
  <si>
    <t>REHE113D9048</t>
  </si>
  <si>
    <t>REINCAR</t>
  </si>
  <si>
    <t>REINDY01470</t>
  </si>
  <si>
    <t>REINAMGWS7</t>
  </si>
  <si>
    <t>REKYDY560</t>
  </si>
  <si>
    <t>REKD1376</t>
  </si>
  <si>
    <t>REKEMVF</t>
  </si>
  <si>
    <t>REKRDVK5001</t>
  </si>
  <si>
    <t>REKIPN</t>
  </si>
  <si>
    <t>REPGKN9112</t>
  </si>
  <si>
    <t>REKDYS03</t>
  </si>
  <si>
    <t>RELESDIS03</t>
  </si>
  <si>
    <t>RELRDYS03</t>
  </si>
  <si>
    <t>REMPB12BS</t>
  </si>
  <si>
    <t>RFML40029</t>
  </si>
  <si>
    <t>REFMFDPFAFF</t>
  </si>
  <si>
    <t>RFPP001</t>
  </si>
  <si>
    <t>RENLINKP2742</t>
  </si>
  <si>
    <t>REORI1081</t>
  </si>
  <si>
    <t>REORI1084</t>
  </si>
  <si>
    <t>REORI9401</t>
  </si>
  <si>
    <t>REORI9411</t>
  </si>
  <si>
    <t>REORO04001</t>
  </si>
  <si>
    <t>REORO0400</t>
  </si>
  <si>
    <t>REORO1000</t>
  </si>
  <si>
    <t>REORO1280</t>
  </si>
  <si>
    <t>REPGOR4821</t>
  </si>
  <si>
    <t>REORI1071</t>
  </si>
  <si>
    <t>REPGPP3625</t>
  </si>
  <si>
    <t>REPGPS3614</t>
  </si>
  <si>
    <t>RFSLOT</t>
  </si>
  <si>
    <t>REFPGFDP813</t>
  </si>
  <si>
    <t>REPDYS03</t>
  </si>
  <si>
    <t>REPGPI8552</t>
  </si>
  <si>
    <t>REPFL104168</t>
  </si>
  <si>
    <t>REPESGSB2072</t>
  </si>
  <si>
    <t>REPESGSB2073</t>
  </si>
  <si>
    <t>REPGSGP46</t>
  </si>
  <si>
    <t>REFREB842</t>
  </si>
  <si>
    <t>RERR1378</t>
  </si>
  <si>
    <t>RERRDYS03</t>
  </si>
  <si>
    <t>RERVR1377</t>
  </si>
  <si>
    <t>RERVB1377</t>
  </si>
  <si>
    <t>RERDRV7017</t>
  </si>
  <si>
    <t>RESCDYS032</t>
  </si>
  <si>
    <t>RESCDYS038</t>
  </si>
  <si>
    <t>RESC127810</t>
  </si>
  <si>
    <t>RESEAL01464</t>
  </si>
  <si>
    <t>RESBPG116141</t>
  </si>
  <si>
    <t>RESHWES</t>
  </si>
  <si>
    <t>RESPDYS03</t>
  </si>
  <si>
    <t>RESCD15055</t>
  </si>
  <si>
    <t>RESDRE01469</t>
  </si>
  <si>
    <t>RESP01468</t>
  </si>
  <si>
    <t>RESP1177</t>
  </si>
  <si>
    <t>RESB1036</t>
  </si>
  <si>
    <t>RESB1065</t>
  </si>
  <si>
    <t>RESB1379</t>
  </si>
  <si>
    <t>RESRDUS03</t>
  </si>
  <si>
    <t>GI12433</t>
  </si>
  <si>
    <t>RETADYS03</t>
  </si>
  <si>
    <t>RFTESDB22</t>
  </si>
  <si>
    <t>RFTHPEGII</t>
  </si>
  <si>
    <t>RETH1377</t>
  </si>
  <si>
    <t>RETIP030</t>
  </si>
  <si>
    <t>RETIPVDYS03</t>
  </si>
  <si>
    <t>RFTO108</t>
  </si>
  <si>
    <t>REFTO357B831</t>
  </si>
  <si>
    <t>RFTO95311</t>
  </si>
  <si>
    <t>REFTOPR595PFAFF</t>
  </si>
  <si>
    <t>REFSM318B842</t>
  </si>
  <si>
    <t>RETG127810</t>
  </si>
  <si>
    <t>REFRIGERADOR</t>
  </si>
  <si>
    <t>REFRIGERADORW</t>
  </si>
  <si>
    <t>VMHEX103-ARI</t>
  </si>
  <si>
    <t>REGBRCH</t>
  </si>
  <si>
    <t>REBÑ</t>
  </si>
  <si>
    <t>REP114</t>
  </si>
  <si>
    <t>RR38HU</t>
  </si>
  <si>
    <t>REA114TTI</t>
  </si>
  <si>
    <t>REPMC58118</t>
  </si>
  <si>
    <t>RGI25</t>
  </si>
  <si>
    <t>RGAMI22</t>
  </si>
  <si>
    <t>AMI87</t>
  </si>
  <si>
    <t>AMI86</t>
  </si>
  <si>
    <t>AMI-84</t>
  </si>
  <si>
    <t>AMI-118</t>
  </si>
  <si>
    <t>REG24551623</t>
  </si>
  <si>
    <t>RETB001</t>
  </si>
  <si>
    <t>RGAS19297</t>
  </si>
  <si>
    <t>REFLGAC</t>
  </si>
  <si>
    <t>RERAA3601</t>
  </si>
  <si>
    <t>RV500W127V</t>
  </si>
  <si>
    <t>REEVJM310G</t>
  </si>
  <si>
    <t>REEVJM324G</t>
  </si>
  <si>
    <t>RET22075</t>
  </si>
  <si>
    <t>RAGSR 14.4 V</t>
  </si>
  <si>
    <t>GI16461</t>
  </si>
  <si>
    <t>REFLGAR20FT</t>
  </si>
  <si>
    <t>ZFSPGCFA91</t>
  </si>
  <si>
    <t>RE24MY4</t>
  </si>
  <si>
    <t>ADB2414</t>
  </si>
  <si>
    <t>RCL14</t>
  </si>
  <si>
    <t>RCL38</t>
  </si>
  <si>
    <t>RPLATRO</t>
  </si>
  <si>
    <t>RPLATGR</t>
  </si>
  <si>
    <t>RPLHP</t>
  </si>
  <si>
    <t>REP10P</t>
  </si>
  <si>
    <t>REMACHN</t>
  </si>
  <si>
    <t>REM9X</t>
  </si>
  <si>
    <t>RE316A</t>
  </si>
  <si>
    <t>REALA31634</t>
  </si>
  <si>
    <t>REG31614</t>
  </si>
  <si>
    <t>REP45</t>
  </si>
  <si>
    <t>REP46</t>
  </si>
  <si>
    <t>REP46B</t>
  </si>
  <si>
    <t>REP31614</t>
  </si>
  <si>
    <t>RED44</t>
  </si>
  <si>
    <t>REPO42</t>
  </si>
  <si>
    <t>REPO42P</t>
  </si>
  <si>
    <t>REPOP31614</t>
  </si>
  <si>
    <t>TUR14</t>
  </si>
  <si>
    <t>RQ3913</t>
  </si>
  <si>
    <t>REPI5040</t>
  </si>
  <si>
    <t>REFPFCM20225</t>
  </si>
  <si>
    <t>CUMRECI8</t>
  </si>
  <si>
    <t>CUMRECI8BC</t>
  </si>
  <si>
    <t>CUMRECICAR</t>
  </si>
  <si>
    <t>E4REP55MARL-CU</t>
  </si>
  <si>
    <t>CICUMA405</t>
  </si>
  <si>
    <t>E4REP5GNP-CU</t>
  </si>
  <si>
    <t>E4REP5MCA-CU</t>
  </si>
  <si>
    <t>E4REP5MAR-CU</t>
  </si>
  <si>
    <t>E4REP55MAR-CU</t>
  </si>
  <si>
    <t>E4REP6MCA-CU</t>
  </si>
  <si>
    <t>E4REP6MNP-CU</t>
  </si>
  <si>
    <t>CUMRECI220CM</t>
  </si>
  <si>
    <t>E4REP229MAR</t>
  </si>
  <si>
    <t>CUMRECI16P</t>
  </si>
  <si>
    <t>CUMRECI</t>
  </si>
  <si>
    <t>E4REP5MNP-CU</t>
  </si>
  <si>
    <t>RPLASP28W</t>
  </si>
  <si>
    <t>RNAS11961B</t>
  </si>
  <si>
    <t>RNAPT6</t>
  </si>
  <si>
    <t>REP61316N</t>
  </si>
  <si>
    <t>AMI-101</t>
  </si>
  <si>
    <t>RESROGAL</t>
  </si>
  <si>
    <t>RESM203-14</t>
  </si>
  <si>
    <t>REP612</t>
  </si>
  <si>
    <t>RE1648ME</t>
  </si>
  <si>
    <t>RE1248ME1</t>
  </si>
  <si>
    <t>RE1248MD1</t>
  </si>
  <si>
    <t>RE12CO</t>
  </si>
  <si>
    <t>RCI12E1L112</t>
  </si>
  <si>
    <t>RCI34E1L2</t>
  </si>
  <si>
    <t>RE05305</t>
  </si>
  <si>
    <t>RSUT12</t>
  </si>
  <si>
    <t>RM1030</t>
  </si>
  <si>
    <t>RESKIARB</t>
  </si>
  <si>
    <t>RESSTGRBTT</t>
  </si>
  <si>
    <t>RESKYJU</t>
  </si>
  <si>
    <t>RECSMC</t>
  </si>
  <si>
    <t>REDGP</t>
  </si>
  <si>
    <t>KYOS24W</t>
  </si>
  <si>
    <t>KYOS24G</t>
  </si>
  <si>
    <t>KYOS24N</t>
  </si>
  <si>
    <t>RERENEM</t>
  </si>
  <si>
    <t>REISKYNP</t>
  </si>
  <si>
    <t>REKIGRMBJ</t>
  </si>
  <si>
    <t>REMKIARB</t>
  </si>
  <si>
    <t>RE2GALDBGKBPC</t>
  </si>
  <si>
    <t>RESCSE</t>
  </si>
  <si>
    <t>RESHUTRU6</t>
  </si>
  <si>
    <t>REPL752972</t>
  </si>
  <si>
    <t>DREAM 50G</t>
  </si>
  <si>
    <t>REEPDR</t>
  </si>
  <si>
    <t>KYOS02</t>
  </si>
  <si>
    <t>REEPOMV</t>
  </si>
  <si>
    <t>REEPTIGR</t>
  </si>
  <si>
    <t>REEPTIS</t>
  </si>
  <si>
    <t>REPTIV</t>
  </si>
  <si>
    <t>REIPDRA</t>
  </si>
  <si>
    <t>REIPDRD</t>
  </si>
  <si>
    <t>KYOS01</t>
  </si>
  <si>
    <t>REIPOMV</t>
  </si>
  <si>
    <t>REIPTIGR</t>
  </si>
  <si>
    <t>REIPTIS</t>
  </si>
  <si>
    <t>REIPTIV</t>
  </si>
  <si>
    <t>KYOS50G</t>
  </si>
  <si>
    <t>DREAM50</t>
  </si>
  <si>
    <t>RSDZFV</t>
  </si>
  <si>
    <t>RSKPF2972</t>
  </si>
  <si>
    <t>RLODN6</t>
  </si>
  <si>
    <t>ESP4PINO-RE</t>
  </si>
  <si>
    <t>TERESLA-ESP</t>
  </si>
  <si>
    <t>GI20008</t>
  </si>
  <si>
    <t>R82473M</t>
  </si>
  <si>
    <t>R3M910</t>
  </si>
  <si>
    <t>RECC6800</t>
  </si>
  <si>
    <t>R8577</t>
  </si>
  <si>
    <t>R6200</t>
  </si>
  <si>
    <t>3MN95</t>
  </si>
  <si>
    <t>R8514</t>
  </si>
  <si>
    <t>REFMTPF</t>
  </si>
  <si>
    <t>RT4946</t>
  </si>
  <si>
    <t>RTAN368</t>
  </si>
  <si>
    <t>F501</t>
  </si>
  <si>
    <t>R3316B</t>
  </si>
  <si>
    <t>RAIL(1m)</t>
  </si>
  <si>
    <t>RISSEN</t>
  </si>
  <si>
    <t>RIALD30</t>
  </si>
  <si>
    <t>RIALD60</t>
  </si>
  <si>
    <t>RISCRAL3D</t>
  </si>
  <si>
    <t>PEA29287</t>
  </si>
  <si>
    <t>RISGYBJ</t>
  </si>
  <si>
    <t>DENRT4</t>
  </si>
  <si>
    <t>DENRT5</t>
  </si>
  <si>
    <t>DENRT6</t>
  </si>
  <si>
    <t>DTRTA6</t>
  </si>
  <si>
    <t>DTRTA1</t>
  </si>
  <si>
    <t>DENRT7</t>
  </si>
  <si>
    <t>DTRTA7</t>
  </si>
  <si>
    <t>DTRTA75</t>
  </si>
  <si>
    <t>DENRT2350</t>
  </si>
  <si>
    <t>DENRT8</t>
  </si>
  <si>
    <t>DTRTA8</t>
  </si>
  <si>
    <t>DENRT2550</t>
  </si>
  <si>
    <t>DENRT270</t>
  </si>
  <si>
    <t>DTRTA3545</t>
  </si>
  <si>
    <t>SISDN80SR</t>
  </si>
  <si>
    <t>RMRF387134</t>
  </si>
  <si>
    <t>RMZR146D</t>
  </si>
  <si>
    <t>RMZR316412D</t>
  </si>
  <si>
    <t>RO2HUCF</t>
  </si>
  <si>
    <t>ROGTPF</t>
  </si>
  <si>
    <t>ROG70FN</t>
  </si>
  <si>
    <t>RO2HUFR</t>
  </si>
  <si>
    <t>HI64PGBF</t>
  </si>
  <si>
    <t>HI76PGBF</t>
  </si>
  <si>
    <t>RODY2A80</t>
  </si>
  <si>
    <t>ROGFN390K</t>
  </si>
  <si>
    <t>ROCFC</t>
  </si>
  <si>
    <t>ROSPCFTBPM</t>
  </si>
  <si>
    <t>HI76PGBFR</t>
  </si>
  <si>
    <t>HIP101PFSF</t>
  </si>
  <si>
    <t>HIP101PFS</t>
  </si>
  <si>
    <t>RODI50PD</t>
  </si>
  <si>
    <t>RON50</t>
  </si>
  <si>
    <t>RON50F</t>
  </si>
  <si>
    <t>RT07</t>
  </si>
  <si>
    <t>RON70CFPD</t>
  </si>
  <si>
    <t>RON50D</t>
  </si>
  <si>
    <t>RON70SFPD</t>
  </si>
  <si>
    <t>ROSD340</t>
  </si>
  <si>
    <t>ROF52650</t>
  </si>
  <si>
    <t>ROG52650</t>
  </si>
  <si>
    <t>ROSF200</t>
  </si>
  <si>
    <t>RO2HU</t>
  </si>
  <si>
    <t>ROPPDES</t>
  </si>
  <si>
    <t>ROGTP</t>
  </si>
  <si>
    <t>ROSFC</t>
  </si>
  <si>
    <t>ROSPSFTBPM</t>
  </si>
  <si>
    <t>RODAM253220</t>
  </si>
  <si>
    <t>RDCNDMX343M</t>
  </si>
  <si>
    <t>RDF4582308</t>
  </si>
  <si>
    <t>RDFB4144F</t>
  </si>
  <si>
    <t>RDFB4144G</t>
  </si>
  <si>
    <t>RDFB4144M</t>
  </si>
  <si>
    <t>RDFB4144X</t>
  </si>
  <si>
    <t>RDFB4144GR</t>
  </si>
  <si>
    <t>RDFL414480</t>
  </si>
  <si>
    <t>RHE6</t>
  </si>
  <si>
    <t>RDHV44341398</t>
  </si>
  <si>
    <t>RTG4CR5</t>
  </si>
  <si>
    <t>RE1D48X15</t>
  </si>
  <si>
    <t>RGP9F28</t>
  </si>
  <si>
    <t>RP29</t>
  </si>
  <si>
    <t>ROBU</t>
  </si>
  <si>
    <t>CICA48</t>
  </si>
  <si>
    <t>CT48</t>
  </si>
  <si>
    <t>MASQ12T</t>
  </si>
  <si>
    <t>MASQ</t>
  </si>
  <si>
    <t>MASQ1T</t>
  </si>
  <si>
    <t>MASQDC25C</t>
  </si>
  <si>
    <t>ROESPO12</t>
  </si>
  <si>
    <t>RPSE</t>
  </si>
  <si>
    <t>RPN95</t>
  </si>
  <si>
    <t>RO21GAL</t>
  </si>
  <si>
    <t>RN29RLS</t>
  </si>
  <si>
    <t>RNRT3110AD</t>
  </si>
  <si>
    <t>ROPL34G</t>
  </si>
  <si>
    <t>RO387818IN</t>
  </si>
  <si>
    <t>ROM6IN</t>
  </si>
  <si>
    <t>GIRP12</t>
  </si>
  <si>
    <t>ROPL143412GV</t>
  </si>
  <si>
    <t>RO14GA</t>
  </si>
  <si>
    <t>RO14PA</t>
  </si>
  <si>
    <t>RO14IN</t>
  </si>
  <si>
    <t>RO14NE</t>
  </si>
  <si>
    <t>RO18</t>
  </si>
  <si>
    <t>ROAM316</t>
  </si>
  <si>
    <t>RP12E38</t>
  </si>
  <si>
    <t>RP381EN</t>
  </si>
  <si>
    <t>RP381E</t>
  </si>
  <si>
    <t>ROP516</t>
  </si>
  <si>
    <t>ROPL58G</t>
  </si>
  <si>
    <t>RO60PVCB</t>
  </si>
  <si>
    <t>ROM8IN</t>
  </si>
  <si>
    <t>RP12</t>
  </si>
  <si>
    <t>ROP14</t>
  </si>
  <si>
    <t>RO38</t>
  </si>
  <si>
    <t>ROPR516</t>
  </si>
  <si>
    <t>RO58</t>
  </si>
  <si>
    <t>RPWBG</t>
  </si>
  <si>
    <t>ROWPSC</t>
  </si>
  <si>
    <t>ROWSMC</t>
  </si>
  <si>
    <t>ROWOE</t>
  </si>
  <si>
    <t>ROSETASYMO</t>
  </si>
  <si>
    <t>ROSLA062</t>
  </si>
  <si>
    <t>KRVPU37L6VELDE</t>
  </si>
  <si>
    <t>KRVPU37L6VELDI</t>
  </si>
  <si>
    <t>KRVPU38L6VEL</t>
  </si>
  <si>
    <t>KRV38L6VEL</t>
  </si>
  <si>
    <t>AEVRHORNCDMX</t>
  </si>
  <si>
    <t>AEVRHORNZULU</t>
  </si>
  <si>
    <t>AEVRHORNNEYO</t>
  </si>
  <si>
    <t>AEVRHORNPARI</t>
  </si>
  <si>
    <t>AEVRHORNSPAU</t>
  </si>
  <si>
    <t>AEVRHORNTOKY</t>
  </si>
  <si>
    <t>ACCRVBPA</t>
  </si>
  <si>
    <t>ACCRVBI</t>
  </si>
  <si>
    <t>ACCRVBO</t>
  </si>
  <si>
    <t>ACCRVBPLA</t>
  </si>
  <si>
    <t>MSTPBRLI</t>
  </si>
  <si>
    <t>NEXBUSU-LNV</t>
  </si>
  <si>
    <t>NEXBUSU-LSV</t>
  </si>
  <si>
    <t>VSVTBASMSNF</t>
  </si>
  <si>
    <t>VTDAT-RVLF</t>
  </si>
  <si>
    <t>VTDAT-RVLL</t>
  </si>
  <si>
    <t>VVCOP-RVLF</t>
  </si>
  <si>
    <t>VVCOP-RVLL</t>
  </si>
  <si>
    <t>VG45</t>
  </si>
  <si>
    <t>TVR43RV</t>
  </si>
  <si>
    <t>RVLGATEL66X300</t>
  </si>
  <si>
    <t>RVLGATEL66X300B</t>
  </si>
  <si>
    <t>VG90</t>
  </si>
  <si>
    <t>RVR19X45LSAMBOR</t>
  </si>
  <si>
    <t>RVAZTI32X597</t>
  </si>
  <si>
    <t>RVBLTI32X597</t>
  </si>
  <si>
    <t>RA14BS</t>
  </si>
  <si>
    <t>RUBBER15023</t>
  </si>
  <si>
    <t>RD2PL</t>
  </si>
  <si>
    <t>QMEREJ</t>
  </si>
  <si>
    <t>RU58AL</t>
  </si>
  <si>
    <t>RU6NE</t>
  </si>
  <si>
    <t>RALP80105100</t>
  </si>
  <si>
    <t>RD5PL</t>
  </si>
  <si>
    <t>RFB14180</t>
  </si>
  <si>
    <t>RFB380</t>
  </si>
  <si>
    <t>RUEFB21141601</t>
  </si>
  <si>
    <t>RFMA612</t>
  </si>
  <si>
    <t>RUPSE14RUVC</t>
  </si>
  <si>
    <t>RPSD6024</t>
  </si>
  <si>
    <t>RF2212114-140C</t>
  </si>
  <si>
    <t>RF82PF412614</t>
  </si>
  <si>
    <t>R4F21000ELS</t>
  </si>
  <si>
    <t>RF521000ELS</t>
  </si>
  <si>
    <t>RF621100S4EN</t>
  </si>
  <si>
    <t>RF114402610</t>
  </si>
  <si>
    <t>RFPD212A1G40</t>
  </si>
  <si>
    <t>RFPD2A1G40</t>
  </si>
  <si>
    <t>RFP3114OA80</t>
  </si>
  <si>
    <t>RFP31493080</t>
  </si>
  <si>
    <t>RFPES3414OA</t>
  </si>
  <si>
    <t>RG2212114-140C</t>
  </si>
  <si>
    <t>GI16296</t>
  </si>
  <si>
    <t>RG214140S2</t>
  </si>
  <si>
    <t>RG8FN339</t>
  </si>
  <si>
    <t>RG82PG412614</t>
  </si>
  <si>
    <t>RG421000ELS</t>
  </si>
  <si>
    <t>RG521000ELSF2</t>
  </si>
  <si>
    <t>RG521000MASF4</t>
  </si>
  <si>
    <t>RG621100S4EN</t>
  </si>
  <si>
    <t>RDLRA</t>
  </si>
  <si>
    <t>RD-LRA-TPA-50G-FI</t>
  </si>
  <si>
    <t>S660250SYNG</t>
  </si>
  <si>
    <t>SAPWC</t>
  </si>
  <si>
    <t>TS6615</t>
  </si>
  <si>
    <t>TS-2713</t>
  </si>
  <si>
    <t>TS-5011</t>
  </si>
  <si>
    <t>TS-5008</t>
  </si>
  <si>
    <t>TS-5002</t>
  </si>
  <si>
    <t>NL1030</t>
  </si>
  <si>
    <t>SEAF</t>
  </si>
  <si>
    <t>SEAL</t>
  </si>
  <si>
    <t>SEGCDV13050</t>
  </si>
  <si>
    <t>12N5G3/A</t>
  </si>
  <si>
    <t>SG14</t>
  </si>
  <si>
    <t>SE38ES</t>
  </si>
  <si>
    <t>SET1932</t>
  </si>
  <si>
    <t>SEOP12</t>
  </si>
  <si>
    <t>SEGTE28</t>
  </si>
  <si>
    <t>SLRV22020</t>
  </si>
  <si>
    <t>SLVT780C2</t>
  </si>
  <si>
    <t>SLACGRIS</t>
  </si>
  <si>
    <t>SEBAGPLF</t>
  </si>
  <si>
    <t>SL48NT</t>
  </si>
  <si>
    <t>SLPLBL12</t>
  </si>
  <si>
    <t>SEPCOMEXN</t>
  </si>
  <si>
    <t>GI10340</t>
  </si>
  <si>
    <t>GI15725</t>
  </si>
  <si>
    <t>PU116OZ</t>
  </si>
  <si>
    <t>LOCFIJSL50</t>
  </si>
  <si>
    <t>NS1200</t>
  </si>
  <si>
    <t>SEGMFME5030</t>
  </si>
  <si>
    <t>GI15002</t>
  </si>
  <si>
    <t>SEGCAAC530</t>
  </si>
  <si>
    <t>SEGCAN530</t>
  </si>
  <si>
    <t>SEGEP5030</t>
  </si>
  <si>
    <t>SEGNCR5030</t>
  </si>
  <si>
    <t>VNB140130G</t>
  </si>
  <si>
    <t>VNB75130C</t>
  </si>
  <si>
    <t>SELBENS</t>
  </si>
  <si>
    <t>SEMEC58</t>
  </si>
  <si>
    <t>SOSLWFS40</t>
  </si>
  <si>
    <t>SECP1808D</t>
  </si>
  <si>
    <t>S54CC98</t>
  </si>
  <si>
    <t>S33BO</t>
  </si>
  <si>
    <t>S2025EXDVB</t>
  </si>
  <si>
    <t>S2025EXVB</t>
  </si>
  <si>
    <t>S33LCOPE</t>
  </si>
  <si>
    <t>S33NBEI</t>
  </si>
  <si>
    <t>S33NJA</t>
  </si>
  <si>
    <t>S34OEPP</t>
  </si>
  <si>
    <t>S33PUAR</t>
  </si>
  <si>
    <t>S33PUCA</t>
  </si>
  <si>
    <t>S33SJ</t>
  </si>
  <si>
    <t>S33SM</t>
  </si>
  <si>
    <t>S33UPM</t>
  </si>
  <si>
    <t>S33UOCSE</t>
  </si>
  <si>
    <t>S33UOCS</t>
  </si>
  <si>
    <t>S33UOF</t>
  </si>
  <si>
    <t>S33UOG</t>
  </si>
  <si>
    <t>S34UOMS</t>
  </si>
  <si>
    <t>S33UOM</t>
  </si>
  <si>
    <t>S34UOPA</t>
  </si>
  <si>
    <t>S33UOTA</t>
  </si>
  <si>
    <t>S33UOU</t>
  </si>
  <si>
    <t>S34NFU</t>
  </si>
  <si>
    <t>S22NFU</t>
  </si>
  <si>
    <t>S12REFDE</t>
  </si>
  <si>
    <t>S34REFDE</t>
  </si>
  <si>
    <t>S12REFIZ</t>
  </si>
  <si>
    <t>S34REFIZ</t>
  </si>
  <si>
    <t>S2525SEM</t>
  </si>
  <si>
    <t>S34SEM</t>
  </si>
  <si>
    <t>S65SCMR</t>
  </si>
  <si>
    <t>SERONDELLA</t>
  </si>
  <si>
    <t>SEPV9-49</t>
  </si>
  <si>
    <t>CIPETPCH</t>
  </si>
  <si>
    <t>CISOPCUCA</t>
  </si>
  <si>
    <t>CISOPCU</t>
  </si>
  <si>
    <t>E4SOCU6-SEP</t>
  </si>
  <si>
    <t>SC25X29</t>
  </si>
  <si>
    <t>AMMVB7-SORE</t>
  </si>
  <si>
    <t>FLSOPALCU35</t>
  </si>
  <si>
    <t>TSSP40-BN</t>
  </si>
  <si>
    <t>MAQSEPOMEXSEGC</t>
  </si>
  <si>
    <t>AMMD7-SR</t>
  </si>
  <si>
    <t>CICOM-CISOPCUCA</t>
  </si>
  <si>
    <t>HYESREINPCPU-SI</t>
  </si>
  <si>
    <t>HYESREINPCPU-SS</t>
  </si>
  <si>
    <t>BE03844-C-72</t>
  </si>
  <si>
    <t>SHGD</t>
  </si>
  <si>
    <t>SHGDASSY</t>
  </si>
  <si>
    <t>CHU3M82532</t>
  </si>
  <si>
    <t>SI400B75</t>
  </si>
  <si>
    <t>SICAL120DW</t>
  </si>
  <si>
    <t>SIC714185</t>
  </si>
  <si>
    <t>GI10290</t>
  </si>
  <si>
    <t>SIC714B1677</t>
  </si>
  <si>
    <t>SICB114</t>
  </si>
  <si>
    <t>SICB1</t>
  </si>
  <si>
    <t>SICB34</t>
  </si>
  <si>
    <t>SIBBM238</t>
  </si>
  <si>
    <t>SIH103160</t>
  </si>
  <si>
    <t>SIH35033072</t>
  </si>
  <si>
    <t>SHM250CNA</t>
  </si>
  <si>
    <t>SHM300283096CNA</t>
  </si>
  <si>
    <t>SI300323072CS</t>
  </si>
  <si>
    <t>SHM350AAC45</t>
  </si>
  <si>
    <t>SHM350TL50</t>
  </si>
  <si>
    <t>SI40047572TF</t>
  </si>
  <si>
    <t>SIHSS3502532</t>
  </si>
  <si>
    <t>IN18053030</t>
  </si>
  <si>
    <t>IN18043036LE</t>
  </si>
  <si>
    <t>IN18043030</t>
  </si>
  <si>
    <t>SK1ASEP</t>
  </si>
  <si>
    <t>SKP429S1A</t>
  </si>
  <si>
    <t>SINM12NPT</t>
  </si>
  <si>
    <t>SINM14NPT</t>
  </si>
  <si>
    <t>SINM34NPT</t>
  </si>
  <si>
    <t>SIEVSGKG52</t>
  </si>
  <si>
    <t>SIPP14</t>
  </si>
  <si>
    <t>SIPP18</t>
  </si>
  <si>
    <t>SIBL</t>
  </si>
  <si>
    <t>SIVE</t>
  </si>
  <si>
    <t>SCMLST</t>
  </si>
  <si>
    <t>AD-0008</t>
  </si>
  <si>
    <t>INFLEXGTB-SCABEM</t>
  </si>
  <si>
    <t>ISOPLASTICOEM</t>
  </si>
  <si>
    <t>KIVTUBEM</t>
  </si>
  <si>
    <t>KIDAMKBJEM</t>
  </si>
  <si>
    <t>KIDAPKBJEM</t>
  </si>
  <si>
    <t>KIGMRBJEM</t>
  </si>
  <si>
    <t>KIGPRBJEM</t>
  </si>
  <si>
    <t>KITRPBEM</t>
  </si>
  <si>
    <t>KITRMBEM</t>
  </si>
  <si>
    <t>KIDAKBJPEM</t>
  </si>
  <si>
    <t>KIDAKBJEM</t>
  </si>
  <si>
    <t>KIDAMKBJTEM</t>
  </si>
  <si>
    <t>KIDAPKBJTEM</t>
  </si>
  <si>
    <t>KIGMRBJTEM</t>
  </si>
  <si>
    <t>KIGRBJEM</t>
  </si>
  <si>
    <t>KITRPBTEM</t>
  </si>
  <si>
    <t>KITRMBTEM</t>
  </si>
  <si>
    <t>KIVTUPEM</t>
  </si>
  <si>
    <t>KIVTUPBEM</t>
  </si>
  <si>
    <t>KIESCOEM</t>
  </si>
  <si>
    <t>KITRBTEM</t>
  </si>
  <si>
    <t>KIDAMSBAJEM</t>
  </si>
  <si>
    <t>KIDATSBAJEM</t>
  </si>
  <si>
    <t>EVTOARPVIBEMN</t>
  </si>
  <si>
    <t>RE-570EM</t>
  </si>
  <si>
    <t>AUSTRIA1- CABEEM</t>
  </si>
  <si>
    <t>AUSTRIAEM</t>
  </si>
  <si>
    <t>KIARBEM</t>
  </si>
  <si>
    <t>OBKIARBTEM</t>
  </si>
  <si>
    <t>KIARBTEM</t>
  </si>
  <si>
    <t>CELLAEM</t>
  </si>
  <si>
    <t>ESP-NUVEMPCAEM</t>
  </si>
  <si>
    <t>ESP-R1-100EM</t>
  </si>
  <si>
    <t>G20-RMBAVBEM</t>
  </si>
  <si>
    <t>MAXHDESPEM</t>
  </si>
  <si>
    <t>ESP-MAFEMASAEM</t>
  </si>
  <si>
    <t>ESP-MAFEMASAFOGEM</t>
  </si>
  <si>
    <t>1810(89)</t>
  </si>
  <si>
    <t>1931(12)</t>
  </si>
  <si>
    <t>A1800</t>
  </si>
  <si>
    <t>A1819-1</t>
  </si>
  <si>
    <t>MOTOVISITEM</t>
  </si>
  <si>
    <t>ACCORD-RATEM</t>
  </si>
  <si>
    <t>ACCORD-RMMTLWEM</t>
  </si>
  <si>
    <t>ACCORD-RAMPEM</t>
  </si>
  <si>
    <t>ACCORD-RAMTEM</t>
  </si>
  <si>
    <t>ACCORD-RMMTEM</t>
  </si>
  <si>
    <t>ACCORD-RAPEM</t>
  </si>
  <si>
    <t>ESP-AKJIEM</t>
  </si>
  <si>
    <t>ALLEGROEM</t>
  </si>
  <si>
    <t>ALPHAEM</t>
  </si>
  <si>
    <t>ALPHAOFFEM</t>
  </si>
  <si>
    <t>ARSENALEMP</t>
  </si>
  <si>
    <t>ASPENA33</t>
  </si>
  <si>
    <t>ASPENOHE110EM</t>
  </si>
  <si>
    <t>AURORA-SBEM</t>
  </si>
  <si>
    <t>AURORA-BEM</t>
  </si>
  <si>
    <t>B1924</t>
  </si>
  <si>
    <t>BAKHITA CHAIREM</t>
  </si>
  <si>
    <t>PUPITRE-BERLINEM</t>
  </si>
  <si>
    <t>ESPBOND-CEM</t>
  </si>
  <si>
    <t>ESP-RE1061EM</t>
  </si>
  <si>
    <t>C1800</t>
  </si>
  <si>
    <t>C1909</t>
  </si>
  <si>
    <t>C4 BASIC GRAYEM</t>
  </si>
  <si>
    <t>C7EM</t>
  </si>
  <si>
    <t>ECJPANEM</t>
  </si>
  <si>
    <t>CALEDONIA-CASHEM</t>
  </si>
  <si>
    <t>CEOEM</t>
  </si>
  <si>
    <t>CONCERTO-BNENRMNATNE</t>
  </si>
  <si>
    <t>ETIVTUIZCMEM</t>
  </si>
  <si>
    <t>ESP-DISTOHEEM</t>
  </si>
  <si>
    <t>DRIVEEM</t>
  </si>
  <si>
    <t>DUET-BASBPEM</t>
  </si>
  <si>
    <t>DUET-BSBPEM</t>
  </si>
  <si>
    <t>DUET-BBPEM</t>
  </si>
  <si>
    <t>ESP-ECOCHAIREM</t>
  </si>
  <si>
    <t>ESP-SE1EM</t>
  </si>
  <si>
    <t>GRAPHIC-BRMATEM</t>
  </si>
  <si>
    <t>ASPENEM</t>
  </si>
  <si>
    <t>VION-RBBARTAT</t>
  </si>
  <si>
    <t>ELLIOTEM</t>
  </si>
  <si>
    <t>G20P-RMNAPNEM</t>
  </si>
  <si>
    <t>G20-RBAB</t>
  </si>
  <si>
    <t>G20-RNANEM</t>
  </si>
  <si>
    <t>G20-RMNAVNEM</t>
  </si>
  <si>
    <t>HAMILTONEM</t>
  </si>
  <si>
    <t>SPREEEM</t>
  </si>
  <si>
    <t>VANCOUVERTEM</t>
  </si>
  <si>
    <t>VENETO-RBSCRMATEM</t>
  </si>
  <si>
    <t>VENETO-RBRMATEM</t>
  </si>
  <si>
    <t>VIONEM</t>
  </si>
  <si>
    <t>ALERO-RMNP</t>
  </si>
  <si>
    <t>ALERO-RMNTEM</t>
  </si>
  <si>
    <t>ALERO-RCBMNPEM</t>
  </si>
  <si>
    <t>ALERO-RCBMNTEM</t>
  </si>
  <si>
    <t>ALERO-RCBAPEM</t>
  </si>
  <si>
    <t>ROMA-RAT</t>
  </si>
  <si>
    <t>ROMA-VTEM</t>
  </si>
  <si>
    <t>ESP-AERO01EM</t>
  </si>
  <si>
    <t>ESP-AERO02EM</t>
  </si>
  <si>
    <t>ESP-AERO03EM</t>
  </si>
  <si>
    <t>ESP-AXLEEM</t>
  </si>
  <si>
    <t>FLYPEREM</t>
  </si>
  <si>
    <t>ESP-EDMEXEM</t>
  </si>
  <si>
    <t>OHV-352-CR-AEM</t>
  </si>
  <si>
    <t>OHV-352-CR-VEM</t>
  </si>
  <si>
    <t>ESP-INAQCAJEM</t>
  </si>
  <si>
    <t>ESPLNDEM</t>
  </si>
  <si>
    <t>ESP-ONIXEM</t>
  </si>
  <si>
    <t>ESP-RBRMATEM</t>
  </si>
  <si>
    <t>ESP-OTG11652EM</t>
  </si>
  <si>
    <t>LISBOAPEM</t>
  </si>
  <si>
    <t>EVARTBESREM</t>
  </si>
  <si>
    <t>EVARTBEM</t>
  </si>
  <si>
    <t>EVTOARPVIEM</t>
  </si>
  <si>
    <t>EVTOARTVIEM</t>
  </si>
  <si>
    <t>ESP-OTG11325BEM</t>
  </si>
  <si>
    <t>ESP-TBENRMATEM</t>
  </si>
  <si>
    <t>DELPHIPEM</t>
  </si>
  <si>
    <t>DELPHITEM</t>
  </si>
  <si>
    <t>ESP-OHE94EMCAJ</t>
  </si>
  <si>
    <t>ESP-OHE94EM</t>
  </si>
  <si>
    <t>ESP-OHV127EM</t>
  </si>
  <si>
    <t>ESP-OHV-313EM</t>
  </si>
  <si>
    <t>ESP-OHV-350EM</t>
  </si>
  <si>
    <t>ESP-OHV-37EM</t>
  </si>
  <si>
    <t>ESP-RE1069EM</t>
  </si>
  <si>
    <t>ESPRS680GR40EM</t>
  </si>
  <si>
    <t>FACTOREM</t>
  </si>
  <si>
    <t>FINISTERRENEM</t>
  </si>
  <si>
    <t>FINISTERRETNEM</t>
  </si>
  <si>
    <t>FURICOVIS4PEM</t>
  </si>
  <si>
    <t>FURICOVISES</t>
  </si>
  <si>
    <t>FURICOVRAEM</t>
  </si>
  <si>
    <t>GAMMAEM</t>
  </si>
  <si>
    <t>GAMMA-EEM</t>
  </si>
  <si>
    <t>ESP-GÖETZEM</t>
  </si>
  <si>
    <t>ESP-GGRANADAEM</t>
  </si>
  <si>
    <t>ESP-GRANADABQEM</t>
  </si>
  <si>
    <t>HABANAEM</t>
  </si>
  <si>
    <t>HAATEM</t>
  </si>
  <si>
    <t>HAATRBEM</t>
  </si>
  <si>
    <t>HAATREM</t>
  </si>
  <si>
    <t>HAOTEM</t>
  </si>
  <si>
    <t>HAATRBEEM</t>
  </si>
  <si>
    <t>HAOBTEM</t>
  </si>
  <si>
    <t>HAVY DUTYEM</t>
  </si>
  <si>
    <t>I8-XEM</t>
  </si>
  <si>
    <t>I8-ZBEM</t>
  </si>
  <si>
    <t>INFLEXGTBEM</t>
  </si>
  <si>
    <t>EKIARBIRNEM</t>
  </si>
  <si>
    <t>EKIARBIREM</t>
  </si>
  <si>
    <t>EVTEMTB</t>
  </si>
  <si>
    <t>JAVAEM</t>
  </si>
  <si>
    <t>KADRABEM</t>
  </si>
  <si>
    <t>KENTRAO-13EM</t>
  </si>
  <si>
    <t>KENTRA-O9EM</t>
  </si>
  <si>
    <t>KENTRAV-12EM</t>
  </si>
  <si>
    <t>KENTRAV-BENCPRAPNTEM</t>
  </si>
  <si>
    <t>KENTRAV-7EM</t>
  </si>
  <si>
    <t>KIND-E6EM</t>
  </si>
  <si>
    <t>KIND-E2EM</t>
  </si>
  <si>
    <t>KIND-E01EM</t>
  </si>
  <si>
    <t>KINDM-1EM</t>
  </si>
  <si>
    <t>KINDE-11EM</t>
  </si>
  <si>
    <t>KIND-E3EM</t>
  </si>
  <si>
    <t>KINDM-15EM</t>
  </si>
  <si>
    <t>KINDM-21EM</t>
  </si>
  <si>
    <t>KINDM-9EM</t>
  </si>
  <si>
    <t>KINDM-19EM</t>
  </si>
  <si>
    <t>KIND-V28EM</t>
  </si>
  <si>
    <t>ESP-KINDGEM</t>
  </si>
  <si>
    <t>KIND-V21EM</t>
  </si>
  <si>
    <t>KIND-V09EM</t>
  </si>
  <si>
    <t>KIND-V14EM</t>
  </si>
  <si>
    <t>KOAEM</t>
  </si>
  <si>
    <t>KOGBEM</t>
  </si>
  <si>
    <t>KOGEM</t>
  </si>
  <si>
    <t>EMKONTORCAJERA</t>
  </si>
  <si>
    <t>KODRBEM</t>
  </si>
  <si>
    <t>KOTREM</t>
  </si>
  <si>
    <t>LITE-CEM</t>
  </si>
  <si>
    <t>LU2DTRAMBCEM</t>
  </si>
  <si>
    <t>KIARBLMEM</t>
  </si>
  <si>
    <t>ESP-M3 GRAYEM</t>
  </si>
  <si>
    <t>M5 WHITEEM</t>
  </si>
  <si>
    <t>MATRIX-BALUMEM</t>
  </si>
  <si>
    <t>MATRIXEM</t>
  </si>
  <si>
    <t>MICOEM</t>
  </si>
  <si>
    <t>MONVITEM</t>
  </si>
  <si>
    <t>MONTANAEM</t>
  </si>
  <si>
    <t>MONTANA-GEM</t>
  </si>
  <si>
    <t>MOTO5EM</t>
  </si>
  <si>
    <t>MOTOTASKEM</t>
  </si>
  <si>
    <t>MOTOTREEEM</t>
  </si>
  <si>
    <t>MPOLIEM</t>
  </si>
  <si>
    <t>LIBERTYEM</t>
  </si>
  <si>
    <t>AKTIVAGEM</t>
  </si>
  <si>
    <t>ESP-MVL2912EM</t>
  </si>
  <si>
    <t>NEW MONTREALEM</t>
  </si>
  <si>
    <t>NIZZAEM</t>
  </si>
  <si>
    <t>NOVELLOEM</t>
  </si>
  <si>
    <t>ESP-OHE-195EM</t>
  </si>
  <si>
    <t>ESP-OHE-95EM</t>
  </si>
  <si>
    <t>OHP88EM</t>
  </si>
  <si>
    <t>OHS-42EM</t>
  </si>
  <si>
    <t>OHS43EM</t>
  </si>
  <si>
    <t>OHS87EM</t>
  </si>
  <si>
    <t>OHT-340</t>
  </si>
  <si>
    <t>OHV-368</t>
  </si>
  <si>
    <t>ESP-OHV-329EM</t>
  </si>
  <si>
    <t>OHV-347EM</t>
  </si>
  <si>
    <t>ESP-OHV-372EM</t>
  </si>
  <si>
    <t>OHV85CREM</t>
  </si>
  <si>
    <t>OHV87EM</t>
  </si>
  <si>
    <t>LUCEEM</t>
  </si>
  <si>
    <t>VOHMEM</t>
  </si>
  <si>
    <t>KENTRAO-RSBB5RAPNTEM</t>
  </si>
  <si>
    <t>ESP-SE2EM</t>
  </si>
  <si>
    <t>IRLANDAEM</t>
  </si>
  <si>
    <t>SKATE-RBEBRMAMEM</t>
  </si>
  <si>
    <t>SKATE-RBEBRMTMEM</t>
  </si>
  <si>
    <t>SKATEEM</t>
  </si>
  <si>
    <t>CALEDONIARAEM</t>
  </si>
  <si>
    <t>CALEDONIASBEM</t>
  </si>
  <si>
    <t>CALEDONIA-RBEM</t>
  </si>
  <si>
    <t>CALGARYEM</t>
  </si>
  <si>
    <t>DUNCANEM</t>
  </si>
  <si>
    <t>LAURENTEM</t>
  </si>
  <si>
    <t>OTG11980BEM</t>
  </si>
  <si>
    <t>OTG11320BEM</t>
  </si>
  <si>
    <t>OTG12112BEM</t>
  </si>
  <si>
    <t>ESP-OFF335</t>
  </si>
  <si>
    <t>POPEM</t>
  </si>
  <si>
    <t>POP CORNEM</t>
  </si>
  <si>
    <t>POPCM26EM</t>
  </si>
  <si>
    <t>POPCM26SSLEM</t>
  </si>
  <si>
    <t>PUPITRE-VENTOEM</t>
  </si>
  <si>
    <t>ESP-REQ1AEM</t>
  </si>
  <si>
    <t>QUEBEC-VTEM</t>
  </si>
  <si>
    <t>ESP-QUICKEM</t>
  </si>
  <si>
    <t>DRE-1069EM</t>
  </si>
  <si>
    <t>SONATA-BEM</t>
  </si>
  <si>
    <t>SONATA-SBEM</t>
  </si>
  <si>
    <t>REVOCAJENAYEM</t>
  </si>
  <si>
    <t>OHS87CBNEM</t>
  </si>
  <si>
    <t>OHV86CREM</t>
  </si>
  <si>
    <t>REW-CABECERAEM</t>
  </si>
  <si>
    <t>REWEM</t>
  </si>
  <si>
    <t>RM9016-RM9036EM</t>
  </si>
  <si>
    <t>ESP-PUROVEREM</t>
  </si>
  <si>
    <t>RS680NNG45EM</t>
  </si>
  <si>
    <t>SANFORDEM</t>
  </si>
  <si>
    <t>SHELLOHVEM</t>
  </si>
  <si>
    <t>STREAMEM</t>
  </si>
  <si>
    <t>SIDERO-VEREM</t>
  </si>
  <si>
    <t>SIDERO-PHATMEM</t>
  </si>
  <si>
    <t>SIDEROPIELEM</t>
  </si>
  <si>
    <t>SK001EM</t>
  </si>
  <si>
    <t>SOLAREM</t>
  </si>
  <si>
    <t>SONIC (6509)EM</t>
  </si>
  <si>
    <t>STARBEM</t>
  </si>
  <si>
    <t>STVTRBTMBEM</t>
  </si>
  <si>
    <t>STVTRBTTEM</t>
  </si>
  <si>
    <t>SUPRAE5331-4EM</t>
  </si>
  <si>
    <t>SUPRAEM</t>
  </si>
  <si>
    <t>ESP-SYNOPSISPEM</t>
  </si>
  <si>
    <t>ACCORDEM TELA</t>
  </si>
  <si>
    <t>ACCORDEM PIEL</t>
  </si>
  <si>
    <t>ACCORDEM MALLA</t>
  </si>
  <si>
    <t>LOUVER-RATEM</t>
  </si>
  <si>
    <t>TRENTOEM</t>
  </si>
  <si>
    <t>MPTICJBQ</t>
  </si>
  <si>
    <t>VALQUIRIAEM</t>
  </si>
  <si>
    <t>ESP-VAPORXEM</t>
  </si>
  <si>
    <t>VENETO-RABRMATCEM</t>
  </si>
  <si>
    <t>VION-4DEM</t>
  </si>
  <si>
    <t>VION-NEGEM</t>
  </si>
  <si>
    <t>VION-CAJEM</t>
  </si>
  <si>
    <t>VION-FGMBEM</t>
  </si>
  <si>
    <t>LISBOAEM</t>
  </si>
  <si>
    <t>KENTRAV-SBENRPNAPTEM</t>
  </si>
  <si>
    <t>KENTRAV-SBNRAPEM</t>
  </si>
  <si>
    <t>OLA NATURALEM</t>
  </si>
  <si>
    <t>LISBSUST-RBRMATEM</t>
  </si>
  <si>
    <t>SIDERO-RBRATEM</t>
  </si>
  <si>
    <t>SIDERO-BRATEM</t>
  </si>
  <si>
    <t>SONICPREM</t>
  </si>
  <si>
    <t>SONIC-RSBRMATEM</t>
  </si>
  <si>
    <t>SONIC-RBRMATEM</t>
  </si>
  <si>
    <t>SONIC-RBCREM</t>
  </si>
  <si>
    <t>SONIC-SBEM</t>
  </si>
  <si>
    <t>TOCATTA-SBPLEM</t>
  </si>
  <si>
    <t>TOCATTAEM</t>
  </si>
  <si>
    <t>ESP-VION6325EM</t>
  </si>
  <si>
    <t>VION-BB4RTAT</t>
  </si>
  <si>
    <t>IRISEM</t>
  </si>
  <si>
    <t>XS126</t>
  </si>
  <si>
    <t>XS-126</t>
  </si>
  <si>
    <t>XS-132#(30)</t>
  </si>
  <si>
    <t>XS-132(30)</t>
  </si>
  <si>
    <t>Y10EM</t>
  </si>
  <si>
    <t>ZAUBER SKORPION-B</t>
  </si>
  <si>
    <t>ZAUBER SKORPION-N</t>
  </si>
  <si>
    <t>ZAUBER STIER-KNEE</t>
  </si>
  <si>
    <t>ZAUBER STIER-RECLI</t>
  </si>
  <si>
    <t>ZENEM</t>
  </si>
  <si>
    <t>C4 BASICEM</t>
  </si>
  <si>
    <t>COMFORT</t>
  </si>
  <si>
    <t>TORCHKIRK</t>
  </si>
  <si>
    <t>ROMA-B4RATEM</t>
  </si>
  <si>
    <t>TOM. MUESEM</t>
  </si>
  <si>
    <t>SK1042</t>
  </si>
  <si>
    <t>SK2152</t>
  </si>
  <si>
    <t>SK2152C</t>
  </si>
  <si>
    <t>SK2155</t>
  </si>
  <si>
    <t>SK2155-W</t>
  </si>
  <si>
    <t>SK248</t>
  </si>
  <si>
    <t>SK248C-03</t>
  </si>
  <si>
    <t>SK3059</t>
  </si>
  <si>
    <t>MPTIAR</t>
  </si>
  <si>
    <t>MPTIA</t>
  </si>
  <si>
    <t>MPTICJ</t>
  </si>
  <si>
    <t>MPETIESRE</t>
  </si>
  <si>
    <t>MPTIVTUIZ</t>
  </si>
  <si>
    <t>HUDSONTEM</t>
  </si>
  <si>
    <t>MONTREALTEM</t>
  </si>
  <si>
    <t>QUEBECTEM</t>
  </si>
  <si>
    <t>QUEBECMEM</t>
  </si>
  <si>
    <t>ACSIVA</t>
  </si>
  <si>
    <t>BNBANSI155-CU</t>
  </si>
  <si>
    <t>ESP-S2TCHEM</t>
  </si>
  <si>
    <t>ALDAGKBPBEM</t>
  </si>
  <si>
    <t>ALDAGKBPCEM</t>
  </si>
  <si>
    <t>ALDBGKBPBEM</t>
  </si>
  <si>
    <t>ALDBGKBPCEM</t>
  </si>
  <si>
    <t>ALDBKBEM</t>
  </si>
  <si>
    <t>ALDGTRBPBEM</t>
  </si>
  <si>
    <t>ALDGTRBPCEM</t>
  </si>
  <si>
    <t>ALDTRSBPBEM</t>
  </si>
  <si>
    <t>ALDTRSBPCEM</t>
  </si>
  <si>
    <t>ALDTRBEM</t>
  </si>
  <si>
    <t>ALDTRSBEM</t>
  </si>
  <si>
    <t>BEDAMMBMNEM</t>
  </si>
  <si>
    <t>BEDAMMBMBEM</t>
  </si>
  <si>
    <t>BEDAMBMPEM</t>
  </si>
  <si>
    <t>BEDBPMBMBEM</t>
  </si>
  <si>
    <t>BEDBPMBMNEM</t>
  </si>
  <si>
    <t>BEVBMBREM</t>
  </si>
  <si>
    <t>BEVBMNREM</t>
  </si>
  <si>
    <t>BRDARBAPEM</t>
  </si>
  <si>
    <t>BPDBSBTEM</t>
  </si>
  <si>
    <t>BPDASBTPEM</t>
  </si>
  <si>
    <t>BRDBRBAPEM</t>
  </si>
  <si>
    <t>BPDBSBTPEM</t>
  </si>
  <si>
    <t>BPDTRBTEM</t>
  </si>
  <si>
    <t>BPDTRBTPEM</t>
  </si>
  <si>
    <t>BRTRBAPEM</t>
  </si>
  <si>
    <t>BRERBTE</t>
  </si>
  <si>
    <t>BRETRTEM</t>
  </si>
  <si>
    <t>EDBONACEM</t>
  </si>
  <si>
    <t>EDBONBEM</t>
  </si>
  <si>
    <t>CONTESSAPEM</t>
  </si>
  <si>
    <t>CONTESSAEM</t>
  </si>
  <si>
    <t>CP MBEM</t>
  </si>
  <si>
    <t>CP HBEM</t>
  </si>
  <si>
    <t>VENETO-RMMNEM</t>
  </si>
  <si>
    <t>SABRINAEM</t>
  </si>
  <si>
    <t>BRAVOMEM</t>
  </si>
  <si>
    <t>RE7000EM</t>
  </si>
  <si>
    <t>ESTGRBEBTMNRDEM</t>
  </si>
  <si>
    <t>SABRINA-EBANRMNEM</t>
  </si>
  <si>
    <t>EGRRPBEM</t>
  </si>
  <si>
    <t>ESP-SITCHEM</t>
  </si>
  <si>
    <t>KODARBDEM</t>
  </si>
  <si>
    <t>UNIKAPEM</t>
  </si>
  <si>
    <t>UNIKATEM</t>
  </si>
  <si>
    <t>KOTRBDEM</t>
  </si>
  <si>
    <t>NCKOTRBD</t>
  </si>
  <si>
    <t>KODAGKBPBEM</t>
  </si>
  <si>
    <t>KODAGKBPCEM</t>
  </si>
  <si>
    <t>KODAKBEM</t>
  </si>
  <si>
    <t>KODBGKBPBEM</t>
  </si>
  <si>
    <t>KODBGKBPCEM</t>
  </si>
  <si>
    <t>KODBKBEM</t>
  </si>
  <si>
    <t>KODGFBPBEM</t>
  </si>
  <si>
    <t>KODGFBPCEM</t>
  </si>
  <si>
    <t>KODTRSBPBEM</t>
  </si>
  <si>
    <t>KODTRSBPCEM</t>
  </si>
  <si>
    <t>KODTRBEM</t>
  </si>
  <si>
    <t>KODTRSBEM</t>
  </si>
  <si>
    <t>KOTRBDPEM</t>
  </si>
  <si>
    <t>NCKOTRBDP</t>
  </si>
  <si>
    <t>LEOPARDHBEM</t>
  </si>
  <si>
    <t>LEOPARDMBEM</t>
  </si>
  <si>
    <t>LUDAMMCBMEM</t>
  </si>
  <si>
    <t>LU2DAAMMCBMEM</t>
  </si>
  <si>
    <t>LU2DBAMMBMEM</t>
  </si>
  <si>
    <t>LUDTRMBCEM</t>
  </si>
  <si>
    <t>MILTONEM</t>
  </si>
  <si>
    <t>NEW MILTONEM</t>
  </si>
  <si>
    <t>REPAERO-ESPEM</t>
  </si>
  <si>
    <t>POLTRONCINARIGOLETEM</t>
  </si>
  <si>
    <t>RIVER CURVE STANDARD</t>
  </si>
  <si>
    <t>RIVER LOUNGE CHAIR</t>
  </si>
  <si>
    <t>RIVER-BENCH</t>
  </si>
  <si>
    <t>SABRINA-EBEBRGAGEM</t>
  </si>
  <si>
    <t>SABRINA-SMARTEM</t>
  </si>
  <si>
    <t>BEVBMVREM</t>
  </si>
  <si>
    <t>STDBRBEM</t>
  </si>
  <si>
    <t>STDARCBEM</t>
  </si>
  <si>
    <t>STGRBTMBEM</t>
  </si>
  <si>
    <t>STGRBTMNEM</t>
  </si>
  <si>
    <t>STGRBTTEM</t>
  </si>
  <si>
    <t>VALENTINAEM</t>
  </si>
  <si>
    <t>WEDAKCBEM</t>
  </si>
  <si>
    <t>WEDAKCBPBEM</t>
  </si>
  <si>
    <t>WEDAMCBPEM</t>
  </si>
  <si>
    <t>WEDAKCBPEM</t>
  </si>
  <si>
    <t>WEDBMBPEM</t>
  </si>
  <si>
    <t>WEGRBEM</t>
  </si>
  <si>
    <t>DRIFT MID BACK</t>
  </si>
  <si>
    <t>WIND LINEAR</t>
  </si>
  <si>
    <t>CITI SQUARE</t>
  </si>
  <si>
    <t>MPTIDARBD</t>
  </si>
  <si>
    <t>MPTIDTRBD</t>
  </si>
  <si>
    <t>MPTIGR</t>
  </si>
  <si>
    <t>MPTIVTUBI</t>
  </si>
  <si>
    <t>MPTIVTRBQ</t>
  </si>
  <si>
    <t>SIAMAD1BMS3M</t>
  </si>
  <si>
    <t>SIAM1BFS1BMS1BMD3E3B</t>
  </si>
  <si>
    <t>SIAM1BFS1BMS3BMSDA4M</t>
  </si>
  <si>
    <t>SIAM1BFS2BFS1BFSMPPO</t>
  </si>
  <si>
    <t>SIAM1MFS6MMD6EC5EOMG</t>
  </si>
  <si>
    <t>SIAM1MMS7MMSDAMPPOPB</t>
  </si>
  <si>
    <t>SCFAL1535</t>
  </si>
  <si>
    <t>DN-80-SR</t>
  </si>
  <si>
    <t>SCMAL1540</t>
  </si>
  <si>
    <t>SCMD30</t>
  </si>
  <si>
    <t>SIALTEC</t>
  </si>
  <si>
    <t>SIAM1BF1BMSDA2BMSDA4</t>
  </si>
  <si>
    <t>SIAM1MMSC4MMD3BGCPGC</t>
  </si>
  <si>
    <t>SIAM1F4M5EGN</t>
  </si>
  <si>
    <t>SIAM1BFS1BMSC7BMCDA5</t>
  </si>
  <si>
    <t>SIAM1BF4BD2MD1BMMBPG</t>
  </si>
  <si>
    <t>SIAM1MFS1MMS3MSDA6EM</t>
  </si>
  <si>
    <t>SIAM1FS1SC1DDA5EPGMG</t>
  </si>
  <si>
    <t>SIAM1MC5MD6MBPG</t>
  </si>
  <si>
    <t>SIAM2BC36BMARPM</t>
  </si>
  <si>
    <t>SIAM4BF4BMC15BMARPM</t>
  </si>
  <si>
    <t>SIAM1F1M5MECHAN</t>
  </si>
  <si>
    <t>SIAM1F6M1M6ETFG</t>
  </si>
  <si>
    <t>CECYCPIT245</t>
  </si>
  <si>
    <t>STSAAP037</t>
  </si>
  <si>
    <t>SMLMR350R</t>
  </si>
  <si>
    <t>CECY44330BLO</t>
  </si>
  <si>
    <t>SOCP</t>
  </si>
  <si>
    <t>SORP</t>
  </si>
  <si>
    <t>1823(4)</t>
  </si>
  <si>
    <t>F1703+ T1703</t>
  </si>
  <si>
    <t>GALAEM</t>
  </si>
  <si>
    <t>POLTRONA HOCHEM</t>
  </si>
  <si>
    <t>POLTRONAEM</t>
  </si>
  <si>
    <t>SWITHCEM</t>
  </si>
  <si>
    <t>MPBISOFB</t>
  </si>
  <si>
    <t>MPBISOFBD</t>
  </si>
  <si>
    <t>MPBISOFBI</t>
  </si>
  <si>
    <t>MPTISOF</t>
  </si>
  <si>
    <t>MPTISOFI</t>
  </si>
  <si>
    <t>MPBISOF</t>
  </si>
  <si>
    <t>SOAUC500332</t>
  </si>
  <si>
    <t>GI10485</t>
  </si>
  <si>
    <t>GI10487</t>
  </si>
  <si>
    <t>SOLESÑ</t>
  </si>
  <si>
    <t>SM30</t>
  </si>
  <si>
    <t>SM30AI</t>
  </si>
  <si>
    <t>SOMC-AIOX</t>
  </si>
  <si>
    <t>SOMC</t>
  </si>
  <si>
    <t>SO5050CU</t>
  </si>
  <si>
    <t>SVA332A4043</t>
  </si>
  <si>
    <t>CPHCPT-SP</t>
  </si>
  <si>
    <t>CPHCPT-SF</t>
  </si>
  <si>
    <t>SO182INA</t>
  </si>
  <si>
    <t>SO58412</t>
  </si>
  <si>
    <t>SOLA1166</t>
  </si>
  <si>
    <t>SOR11221CR</t>
  </si>
  <si>
    <t>SOC12CR</t>
  </si>
  <si>
    <t>SO14CR</t>
  </si>
  <si>
    <t>SOC3163050</t>
  </si>
  <si>
    <t>SO38CCR</t>
  </si>
  <si>
    <t>SO38CCRRE</t>
  </si>
  <si>
    <t>SOA18225</t>
  </si>
  <si>
    <t>SOA31634</t>
  </si>
  <si>
    <t>SOMESSTI</t>
  </si>
  <si>
    <t>SOMG</t>
  </si>
  <si>
    <t>SOMERDPSTI</t>
  </si>
  <si>
    <t>SOMEFDRA</t>
  </si>
  <si>
    <t>SOESJ</t>
  </si>
  <si>
    <t>SORKIA</t>
  </si>
  <si>
    <t>SOREC121MAT</t>
  </si>
  <si>
    <t>SO14112CR12</t>
  </si>
  <si>
    <t>SO141CR12</t>
  </si>
  <si>
    <t>SO141CR12RE</t>
  </si>
  <si>
    <t>SO1412CR</t>
  </si>
  <si>
    <t>SOR14212RE</t>
  </si>
  <si>
    <t>SOR14212</t>
  </si>
  <si>
    <t>SO142CR</t>
  </si>
  <si>
    <t>SO142R</t>
  </si>
  <si>
    <t>SOR143</t>
  </si>
  <si>
    <t>SO1434RCR</t>
  </si>
  <si>
    <t>SO1458CR</t>
  </si>
  <si>
    <t>SO141</t>
  </si>
  <si>
    <t>SO141RE</t>
  </si>
  <si>
    <t>SO18112CR</t>
  </si>
  <si>
    <t>SOR18112</t>
  </si>
  <si>
    <t>SOR18112RE</t>
  </si>
  <si>
    <t>SO1812CR</t>
  </si>
  <si>
    <t>SO182CR3</t>
  </si>
  <si>
    <t>SO182</t>
  </si>
  <si>
    <t>SOR183</t>
  </si>
  <si>
    <t>SO1834AI</t>
  </si>
  <si>
    <t>SOL18346000</t>
  </si>
  <si>
    <t>SO316112CR</t>
  </si>
  <si>
    <t>SOL13161146000</t>
  </si>
  <si>
    <t>SO316114AT5</t>
  </si>
  <si>
    <t>SO31634</t>
  </si>
  <si>
    <t>SOR3413660</t>
  </si>
  <si>
    <t>SO38112</t>
  </si>
  <si>
    <t>SOL3834366</t>
  </si>
  <si>
    <t>SO3834CR</t>
  </si>
  <si>
    <t>SOLRCLRL384</t>
  </si>
  <si>
    <t>SO38112CR</t>
  </si>
  <si>
    <t>SO382</t>
  </si>
  <si>
    <t>SO1813000</t>
  </si>
  <si>
    <t>SORD1126061</t>
  </si>
  <si>
    <t>SO187TX10T</t>
  </si>
  <si>
    <t>SO1212TX10T</t>
  </si>
  <si>
    <t>SO582TX10T25</t>
  </si>
  <si>
    <t>SOLN85C</t>
  </si>
  <si>
    <t>SOS1</t>
  </si>
  <si>
    <t>SOLDIC6</t>
  </si>
  <si>
    <t>SLPOL</t>
  </si>
  <si>
    <t>THACSW</t>
  </si>
  <si>
    <t>THINER</t>
  </si>
  <si>
    <t>THES</t>
  </si>
  <si>
    <t>SOTU40053000</t>
  </si>
  <si>
    <t>SPAR12</t>
  </si>
  <si>
    <t>BE08221</t>
  </si>
  <si>
    <t>ACSOSA-CU</t>
  </si>
  <si>
    <t>X2N</t>
  </si>
  <si>
    <t>SA1BHIMINI1N</t>
  </si>
  <si>
    <t>SA2BHIMINI2N</t>
  </si>
  <si>
    <t>SA4BHIMINI4N</t>
  </si>
  <si>
    <t>ACSOS-CU</t>
  </si>
  <si>
    <t>ACSOSS-CU</t>
  </si>
  <si>
    <t>ACSOSB-CU</t>
  </si>
  <si>
    <t>IFEBPCBA-B</t>
  </si>
  <si>
    <t>CIV10088</t>
  </si>
  <si>
    <t>BUTTONFIXTYPE-1</t>
  </si>
  <si>
    <t>CIV10094</t>
  </si>
  <si>
    <t>CSOMCB</t>
  </si>
  <si>
    <t>F4822</t>
  </si>
  <si>
    <t>SCPSC100</t>
  </si>
  <si>
    <t>SOWSCY180113</t>
  </si>
  <si>
    <t>SOBF13A27</t>
  </si>
  <si>
    <t>SBHI700N</t>
  </si>
  <si>
    <t>SPEM360122</t>
  </si>
  <si>
    <t>SOPSVL</t>
  </si>
  <si>
    <t>SOAKC90</t>
  </si>
  <si>
    <t>EKKAINOX</t>
  </si>
  <si>
    <t>SOGFMYBJ</t>
  </si>
  <si>
    <t>SOPKU201</t>
  </si>
  <si>
    <t>AL6W</t>
  </si>
  <si>
    <t>BA06</t>
  </si>
  <si>
    <t>SABRINA-SOPLUMBL</t>
  </si>
  <si>
    <t>SABRINA-SOPLUMNL</t>
  </si>
  <si>
    <t>SOPPOP</t>
  </si>
  <si>
    <t>VOESM-PBSM</t>
  </si>
  <si>
    <t>BE41955</t>
  </si>
  <si>
    <t>TVEXCC-VER</t>
  </si>
  <si>
    <t>KOSALRCR</t>
  </si>
  <si>
    <t>E4ESOAR-CU</t>
  </si>
  <si>
    <t>KOSALRCRP</t>
  </si>
  <si>
    <t>SOSEMAM</t>
  </si>
  <si>
    <t>MSOAL54</t>
  </si>
  <si>
    <t>MSOAL150</t>
  </si>
  <si>
    <t>SOEAG5</t>
  </si>
  <si>
    <t>SOVROAD</t>
  </si>
  <si>
    <t>DSOMC</t>
  </si>
  <si>
    <t>ABBAN-NI</t>
  </si>
  <si>
    <t>DSOR</t>
  </si>
  <si>
    <t>TAP13</t>
  </si>
  <si>
    <t>ACSOB</t>
  </si>
  <si>
    <t>ACSOA-CU</t>
  </si>
  <si>
    <t>ACSOA1-CU</t>
  </si>
  <si>
    <t>ACSOSAA-T</t>
  </si>
  <si>
    <t>CIV10091</t>
  </si>
  <si>
    <t>CIV10092</t>
  </si>
  <si>
    <t>SABRINA-SOPPSBL</t>
  </si>
  <si>
    <t>SABRINA-SOPPSNL</t>
  </si>
  <si>
    <t>SOPTEKUNI</t>
  </si>
  <si>
    <t>SOAFAR2000</t>
  </si>
  <si>
    <t>SPFO6H</t>
  </si>
  <si>
    <t>SPLFB214</t>
  </si>
  <si>
    <t>BESMSTRT22EMBKU172LR</t>
  </si>
  <si>
    <t>SAR64227</t>
  </si>
  <si>
    <t>SAR33227</t>
  </si>
  <si>
    <t>SACEP90</t>
  </si>
  <si>
    <t>SS24766GW</t>
  </si>
  <si>
    <t>SS12BPG10</t>
  </si>
  <si>
    <t>SS12CCC</t>
  </si>
  <si>
    <t>SS12GW</t>
  </si>
  <si>
    <t>SS121215SWF</t>
  </si>
  <si>
    <t>SS12WRW</t>
  </si>
  <si>
    <t>SS12FMALT</t>
  </si>
  <si>
    <t>SS12KWK006</t>
  </si>
  <si>
    <t>SS37DG69</t>
  </si>
  <si>
    <t>SS12ARGT909</t>
  </si>
  <si>
    <t>SS1248SWDS3545L</t>
  </si>
  <si>
    <t>SS12NV101MAR</t>
  </si>
  <si>
    <t>SS12NV207C</t>
  </si>
  <si>
    <t>SS6NV101MAR</t>
  </si>
  <si>
    <t>SS06NV207C</t>
  </si>
  <si>
    <t>SS0678GPPG</t>
  </si>
  <si>
    <t>SS12SG</t>
  </si>
  <si>
    <t>SS1248GPPG</t>
  </si>
  <si>
    <t>BOTLEDMEINT</t>
  </si>
  <si>
    <t>GI11263</t>
  </si>
  <si>
    <t>TRC4812</t>
  </si>
  <si>
    <t>TADP600IN3P</t>
  </si>
  <si>
    <t>TARF1N1/4</t>
  </si>
  <si>
    <t>TARF1N4</t>
  </si>
  <si>
    <t>TARF2C6</t>
  </si>
  <si>
    <t>TARF2C9</t>
  </si>
  <si>
    <t>TAFLHP12202440</t>
  </si>
  <si>
    <t>TAHC160</t>
  </si>
  <si>
    <t>TAST</t>
  </si>
  <si>
    <t>TBRF3662</t>
  </si>
  <si>
    <t>TMP223C</t>
  </si>
  <si>
    <t>TMP24319EX</t>
  </si>
  <si>
    <t>TMP243EX</t>
  </si>
  <si>
    <t>TAAT12AIR</t>
  </si>
  <si>
    <t>GI16199</t>
  </si>
  <si>
    <t>TAGRS14</t>
  </si>
  <si>
    <t>TAGRS10</t>
  </si>
  <si>
    <t>GI16113</t>
  </si>
  <si>
    <t>TAINCD7</t>
  </si>
  <si>
    <t>TAIN12BO144</t>
  </si>
  <si>
    <t>TAGR96T25</t>
  </si>
  <si>
    <t>GI16500</t>
  </si>
  <si>
    <t>TAAT3824V</t>
  </si>
  <si>
    <t>GI11488</t>
  </si>
  <si>
    <t>GI10033</t>
  </si>
  <si>
    <t>GI15730</t>
  </si>
  <si>
    <t>GI13793</t>
  </si>
  <si>
    <t>TAVVNPCP789R</t>
  </si>
  <si>
    <t>GI10696</t>
  </si>
  <si>
    <t>GI10372</t>
  </si>
  <si>
    <t>TARAGBS182LI</t>
  </si>
  <si>
    <t>TARGBS20H</t>
  </si>
  <si>
    <t>GI13030</t>
  </si>
  <si>
    <t>TARGB38908</t>
  </si>
  <si>
    <t>TALCO</t>
  </si>
  <si>
    <t>TBTA200</t>
  </si>
  <si>
    <t>TBST200</t>
  </si>
  <si>
    <t>TBS2T200</t>
  </si>
  <si>
    <t>RE-573EM</t>
  </si>
  <si>
    <t>CONCERTO3BENPCRATRPE</t>
  </si>
  <si>
    <t>ESP-OHR-270EM</t>
  </si>
  <si>
    <t>3-PLACONEM</t>
  </si>
  <si>
    <t>OHR3472PEM</t>
  </si>
  <si>
    <t>CIV10093</t>
  </si>
  <si>
    <t>TPF10</t>
  </si>
  <si>
    <t>CITPABD</t>
  </si>
  <si>
    <t>TACSBCR</t>
  </si>
  <si>
    <t>STEP18W</t>
  </si>
  <si>
    <t>STEP18</t>
  </si>
  <si>
    <t>STEP18G</t>
  </si>
  <si>
    <t>TC08</t>
  </si>
  <si>
    <t>STEP60G</t>
  </si>
  <si>
    <t>STEP60</t>
  </si>
  <si>
    <t>TPCDC57355</t>
  </si>
  <si>
    <t>TPCDC58415</t>
  </si>
  <si>
    <t>TADECB13</t>
  </si>
  <si>
    <t>TADEC13</t>
  </si>
  <si>
    <t>TADECG13</t>
  </si>
  <si>
    <t>TADE17</t>
  </si>
  <si>
    <t>TADEC17</t>
  </si>
  <si>
    <t>P4REIN-SO</t>
  </si>
  <si>
    <t>TAPLA852</t>
  </si>
  <si>
    <t>TAPTK100B</t>
  </si>
  <si>
    <t>GANPL136</t>
  </si>
  <si>
    <t>TAMAME430</t>
  </si>
  <si>
    <t>PAPL</t>
  </si>
  <si>
    <t>TP2CP</t>
  </si>
  <si>
    <t>AT&amp;TAWP-TMB</t>
  </si>
  <si>
    <t>BICLTOP-TAP</t>
  </si>
  <si>
    <t>TCHA</t>
  </si>
  <si>
    <t>TACODUNA</t>
  </si>
  <si>
    <t>TAPBL</t>
  </si>
  <si>
    <t>TAPGFCIN</t>
  </si>
  <si>
    <t>LUTAD</t>
  </si>
  <si>
    <t>GNTGR</t>
  </si>
  <si>
    <t>TAVIROC</t>
  </si>
  <si>
    <t>TP10</t>
  </si>
  <si>
    <t>DTACP</t>
  </si>
  <si>
    <t>DTALP</t>
  </si>
  <si>
    <t>DENTTRI</t>
  </si>
  <si>
    <t>DENTRD</t>
  </si>
  <si>
    <t>DENTTPS</t>
  </si>
  <si>
    <t>TAP</t>
  </si>
  <si>
    <t>CJSTP8</t>
  </si>
  <si>
    <t>E4TAPAESCUADRA</t>
  </si>
  <si>
    <t>STP</t>
  </si>
  <si>
    <t>E4TAPATRIPLE</t>
  </si>
  <si>
    <t>E4TAPACRUZ</t>
  </si>
  <si>
    <t>STR</t>
  </si>
  <si>
    <t>REP</t>
  </si>
  <si>
    <t>CJSTR8</t>
  </si>
  <si>
    <t>DTATR</t>
  </si>
  <si>
    <t>TP11</t>
  </si>
  <si>
    <t>GNTP</t>
  </si>
  <si>
    <t>TAPEQ100</t>
  </si>
  <si>
    <t>TP15</t>
  </si>
  <si>
    <t>TPRE8255G5</t>
  </si>
  <si>
    <t>TPRE8255</t>
  </si>
  <si>
    <t>E4TPTR</t>
  </si>
  <si>
    <t>TARC112</t>
  </si>
  <si>
    <t>RC1PL</t>
  </si>
  <si>
    <t>TARC2</t>
  </si>
  <si>
    <t>E4CRTSC</t>
  </si>
  <si>
    <t>P4REIN-SONIMD</t>
  </si>
  <si>
    <t>P4RMEIN-SOMSP</t>
  </si>
  <si>
    <t>P4REMEIN-SOMS</t>
  </si>
  <si>
    <t>P4REIN-SONI</t>
  </si>
  <si>
    <t>P4REMESUP-EX001</t>
  </si>
  <si>
    <t>P4REMESUP</t>
  </si>
  <si>
    <t>P4RMESUMSP-I</t>
  </si>
  <si>
    <t>P4REMESUPMS</t>
  </si>
  <si>
    <t>E4TRCIPB</t>
  </si>
  <si>
    <t>PRIVESQUI</t>
  </si>
  <si>
    <t>E4CRT</t>
  </si>
  <si>
    <t>PR4REMESIN</t>
  </si>
  <si>
    <t>PRIVESQU-INT</t>
  </si>
  <si>
    <t>PR4REMESUP</t>
  </si>
  <si>
    <t>P4REMINT-SONID</t>
  </si>
  <si>
    <t>TAO34234</t>
  </si>
  <si>
    <t>TAO58118</t>
  </si>
  <si>
    <t>TAOPD58118</t>
  </si>
  <si>
    <t>TAOPT58118</t>
  </si>
  <si>
    <t>TARE161N</t>
  </si>
  <si>
    <t>TAR1PL18N</t>
  </si>
  <si>
    <t>TARR112212</t>
  </si>
  <si>
    <t>TAR3876</t>
  </si>
  <si>
    <t>TAR12</t>
  </si>
  <si>
    <t>TARR22PS</t>
  </si>
  <si>
    <t>TA114</t>
  </si>
  <si>
    <t>REP114N</t>
  </si>
  <si>
    <t>TARTR34</t>
  </si>
  <si>
    <t>RE58 PARA MINIFX</t>
  </si>
  <si>
    <t>TAR58R</t>
  </si>
  <si>
    <t>TABRA</t>
  </si>
  <si>
    <t>TARP9B</t>
  </si>
  <si>
    <t>TARP3411N</t>
  </si>
  <si>
    <t>TARSOM114212</t>
  </si>
  <si>
    <t>P4REMSUPT-EX</t>
  </si>
  <si>
    <t>E4TPTER120</t>
  </si>
  <si>
    <t>E4TPTR60</t>
  </si>
  <si>
    <t>E4TRCI</t>
  </si>
  <si>
    <t>E4TPTRE</t>
  </si>
  <si>
    <t>E4TPTRT</t>
  </si>
  <si>
    <t>E4TPTRC</t>
  </si>
  <si>
    <t>ESCITR</t>
  </si>
  <si>
    <t>CIV10089</t>
  </si>
  <si>
    <t>TPPB1AV100L</t>
  </si>
  <si>
    <t>TPPB2AV100L</t>
  </si>
  <si>
    <t>TPPB3AD100L</t>
  </si>
  <si>
    <t>TPPB4AN100L</t>
  </si>
  <si>
    <t>TPPB5AS100L</t>
  </si>
  <si>
    <t>TPPA1AN100L</t>
  </si>
  <si>
    <t>TPPA3AD100L</t>
  </si>
  <si>
    <t>TPPB4AS100L</t>
  </si>
  <si>
    <t>TPPA2AN90L</t>
  </si>
  <si>
    <t>TPQTF6089</t>
  </si>
  <si>
    <t>TAAUCE</t>
  </si>
  <si>
    <t>TAAUD</t>
  </si>
  <si>
    <t>TAAU</t>
  </si>
  <si>
    <t>TC10</t>
  </si>
  <si>
    <t>TAP12138HN</t>
  </si>
  <si>
    <t>TAGTYBJ</t>
  </si>
  <si>
    <t>TP09</t>
  </si>
  <si>
    <t>ETOVA</t>
  </si>
  <si>
    <t>ETA38</t>
  </si>
  <si>
    <t>KYOS17W</t>
  </si>
  <si>
    <t>KYOS17G</t>
  </si>
  <si>
    <t>KYOS17</t>
  </si>
  <si>
    <t>EXA517CR-CTA</t>
  </si>
  <si>
    <t>TAP10</t>
  </si>
  <si>
    <t>TP05</t>
  </si>
  <si>
    <t>TPTUC1</t>
  </si>
  <si>
    <t>TPTUR21</t>
  </si>
  <si>
    <t>TPTUC34</t>
  </si>
  <si>
    <t>ETAGO</t>
  </si>
  <si>
    <t>TC06</t>
  </si>
  <si>
    <t>TPT38P18</t>
  </si>
  <si>
    <t>TC07</t>
  </si>
  <si>
    <t>TAEX12ZT</t>
  </si>
  <si>
    <t>TA14TR</t>
  </si>
  <si>
    <t>TAEX14</t>
  </si>
  <si>
    <t>TAEX14A</t>
  </si>
  <si>
    <t>TAEX38</t>
  </si>
  <si>
    <t>TAEX38A</t>
  </si>
  <si>
    <t>TA516P</t>
  </si>
  <si>
    <t>TAMA516</t>
  </si>
  <si>
    <t>TA14APP</t>
  </si>
  <si>
    <t>TAAC32065</t>
  </si>
  <si>
    <t>TAEXZ14</t>
  </si>
  <si>
    <t>TAPH18</t>
  </si>
  <si>
    <t>GI11300</t>
  </si>
  <si>
    <t>TAQPLA14</t>
  </si>
  <si>
    <t>LRACFC-TA42</t>
  </si>
  <si>
    <t>TM70170SPM</t>
  </si>
  <si>
    <t>TM75155SPM</t>
  </si>
  <si>
    <t>TM80105SPM</t>
  </si>
  <si>
    <t>TAM122122</t>
  </si>
  <si>
    <t>TAM1314</t>
  </si>
  <si>
    <t>TAMC1314SS</t>
  </si>
  <si>
    <t>GI11211</t>
  </si>
  <si>
    <t>TJ5353ACIN</t>
  </si>
  <si>
    <t>TAEPN345</t>
  </si>
  <si>
    <t>TAB96</t>
  </si>
  <si>
    <t>TZ5POM</t>
  </si>
  <si>
    <t>T01CU</t>
  </si>
  <si>
    <t>T12CU</t>
  </si>
  <si>
    <t>T12GV</t>
  </si>
  <si>
    <t>T34GV</t>
  </si>
  <si>
    <t>TERC343412SS</t>
  </si>
  <si>
    <t>TELAMBM</t>
  </si>
  <si>
    <t>TELAMLF</t>
  </si>
  <si>
    <t>TELAMARUTTI</t>
  </si>
  <si>
    <t>TELABREZIA</t>
  </si>
  <si>
    <t>WOVEN60</t>
  </si>
  <si>
    <t>TELAEXT</t>
  </si>
  <si>
    <t>TESUBLA</t>
  </si>
  <si>
    <t>TEMPW1000</t>
  </si>
  <si>
    <t>TETMAB180</t>
  </si>
  <si>
    <t>TEMANZAUR145</t>
  </si>
  <si>
    <t>TEVE70NE</t>
  </si>
  <si>
    <t>TEA2502AIC</t>
  </si>
  <si>
    <t>TEIN131P</t>
  </si>
  <si>
    <t>TZFRIND</t>
  </si>
  <si>
    <t>TEGA434</t>
  </si>
  <si>
    <t>TEN8454</t>
  </si>
  <si>
    <t>TEDP9842T</t>
  </si>
  <si>
    <t>TERLASER</t>
  </si>
  <si>
    <t>TERC18TK</t>
  </si>
  <si>
    <t>TCT652</t>
  </si>
  <si>
    <t>TTZE12GR</t>
  </si>
  <si>
    <t>TTZE12MR</t>
  </si>
  <si>
    <t>TTZE12PR</t>
  </si>
  <si>
    <t>THAM</t>
  </si>
  <si>
    <t>TJOG6I8341</t>
  </si>
  <si>
    <t>GI10292</t>
  </si>
  <si>
    <t>TIHF10</t>
  </si>
  <si>
    <t>TA934</t>
  </si>
  <si>
    <t>TS10TR</t>
  </si>
  <si>
    <t>TIAG450A</t>
  </si>
  <si>
    <t>TAROJCR836</t>
  </si>
  <si>
    <t>BAGPLF</t>
  </si>
  <si>
    <t>TBGS110TI</t>
  </si>
  <si>
    <t>TRBSS105</t>
  </si>
  <si>
    <t>TCCS105UV</t>
  </si>
  <si>
    <t>TIC60100010</t>
  </si>
  <si>
    <t>MBATLEDS</t>
  </si>
  <si>
    <t>NEXEQV1G-LED1</t>
  </si>
  <si>
    <t>TLED511</t>
  </si>
  <si>
    <t>TMP1011425</t>
  </si>
  <si>
    <t>TMP534250</t>
  </si>
  <si>
    <t>TMP1034250</t>
  </si>
  <si>
    <t>FN-2835C</t>
  </si>
  <si>
    <t>TITR70010G</t>
  </si>
  <si>
    <t>TOSA</t>
  </si>
  <si>
    <t>TOINDOWP150</t>
  </si>
  <si>
    <t>TOP38</t>
  </si>
  <si>
    <t>DIACTHD-TO</t>
  </si>
  <si>
    <t>TOH15</t>
  </si>
  <si>
    <t>TOBCHTO3834</t>
  </si>
  <si>
    <t>BMP3M-SJ5344</t>
  </si>
  <si>
    <t>BTSJ</t>
  </si>
  <si>
    <t>BMPG19884</t>
  </si>
  <si>
    <t>TOPSSS</t>
  </si>
  <si>
    <t>TOE34</t>
  </si>
  <si>
    <t>TOICPYBJ</t>
  </si>
  <si>
    <t>TODCPYBJ</t>
  </si>
  <si>
    <t>TAP12516</t>
  </si>
  <si>
    <t>TEVVCTP</t>
  </si>
  <si>
    <t>TELIVC-TOP</t>
  </si>
  <si>
    <t>VVCNITPC</t>
  </si>
  <si>
    <t>TELSMG-TOP</t>
  </si>
  <si>
    <t>VVCENITPC</t>
  </si>
  <si>
    <t>CAC'S-TP</t>
  </si>
  <si>
    <t>TAMPC5838</t>
  </si>
  <si>
    <t>TOPHTO381</t>
  </si>
  <si>
    <t>TO21234R1024</t>
  </si>
  <si>
    <t>TOCMGL119</t>
  </si>
  <si>
    <t>TOSUPTO381</t>
  </si>
  <si>
    <t>GI20116</t>
  </si>
  <si>
    <t>GI20005</t>
  </si>
  <si>
    <t>TO40715</t>
  </si>
  <si>
    <t>TO36615</t>
  </si>
  <si>
    <t>TO42215</t>
  </si>
  <si>
    <t>TOFSM437100</t>
  </si>
  <si>
    <t>TO815HI501N</t>
  </si>
  <si>
    <t>TOSM437S11</t>
  </si>
  <si>
    <t>TOAMZ822P</t>
  </si>
  <si>
    <t>TOAMAP540</t>
  </si>
  <si>
    <t>TOA12112G</t>
  </si>
  <si>
    <t>TOA14112G</t>
  </si>
  <si>
    <t>TOA142G</t>
  </si>
  <si>
    <t>TOA14312-1G</t>
  </si>
  <si>
    <t>TOCCA1458</t>
  </si>
  <si>
    <t>TOA14114P</t>
  </si>
  <si>
    <t>TOA141P</t>
  </si>
  <si>
    <t>TOA142P</t>
  </si>
  <si>
    <t>TOA18112G</t>
  </si>
  <si>
    <t>KRTOAM10100M</t>
  </si>
  <si>
    <t>TOA31612N</t>
  </si>
  <si>
    <t>TOA342G</t>
  </si>
  <si>
    <t>TOA38112AR</t>
  </si>
  <si>
    <t>MVLUTO01180024</t>
  </si>
  <si>
    <t>TOA38112G</t>
  </si>
  <si>
    <t>TOA38212G</t>
  </si>
  <si>
    <t>TOA382P</t>
  </si>
  <si>
    <t>TOA3834N</t>
  </si>
  <si>
    <t>TOAM435AR</t>
  </si>
  <si>
    <t>TOA516112G</t>
  </si>
  <si>
    <t>TOA5162G</t>
  </si>
  <si>
    <t>TOA5162NE</t>
  </si>
  <si>
    <t>TOA51634GA</t>
  </si>
  <si>
    <t>TOAM612CP</t>
  </si>
  <si>
    <t>TOAM615P</t>
  </si>
  <si>
    <t>TOAM620P</t>
  </si>
  <si>
    <t>TOAM625P</t>
  </si>
  <si>
    <t>TOAM625P8</t>
  </si>
  <si>
    <t>TOAM630P</t>
  </si>
  <si>
    <t>TOAM635P</t>
  </si>
  <si>
    <t>TOM6X40CA</t>
  </si>
  <si>
    <t>TOAM812</t>
  </si>
  <si>
    <t>TOAM820</t>
  </si>
  <si>
    <t>TOAM820N</t>
  </si>
  <si>
    <t>TOAM830P</t>
  </si>
  <si>
    <t>TOAM835</t>
  </si>
  <si>
    <t>TOAM845P</t>
  </si>
  <si>
    <t>TOA14112P</t>
  </si>
  <si>
    <t>TOA1412P</t>
  </si>
  <si>
    <t>TOAM1025P</t>
  </si>
  <si>
    <t>TOA51634G</t>
  </si>
  <si>
    <t>TOACB512</t>
  </si>
  <si>
    <t>TOACP1412INOX</t>
  </si>
  <si>
    <t>TOA14212P</t>
  </si>
  <si>
    <t>TOA11238</t>
  </si>
  <si>
    <t>TOAM612</t>
  </si>
  <si>
    <t>TOA141CBIN</t>
  </si>
  <si>
    <t>TOA142CBIN</t>
  </si>
  <si>
    <t>TO1458CBG</t>
  </si>
  <si>
    <t>TOAM510CBN</t>
  </si>
  <si>
    <t>TOAM512CBN</t>
  </si>
  <si>
    <t>TOAM520CBN</t>
  </si>
  <si>
    <t>TOAM612CBG</t>
  </si>
  <si>
    <t>TOAM615CBG</t>
  </si>
  <si>
    <t>TOA14112CBG</t>
  </si>
  <si>
    <t>TOA14134CBN</t>
  </si>
  <si>
    <t>TOA1412CBN</t>
  </si>
  <si>
    <t>TOA1412CBG</t>
  </si>
  <si>
    <t>TOCB1412INM</t>
  </si>
  <si>
    <t>TOA14212CBG</t>
  </si>
  <si>
    <t>TOA14312CBG</t>
  </si>
  <si>
    <t>TOA1434CBG</t>
  </si>
  <si>
    <t>TOA1434CBIN</t>
  </si>
  <si>
    <t>TOA1458CBN</t>
  </si>
  <si>
    <t>TOCA381IN</t>
  </si>
  <si>
    <t>TOA381BN</t>
  </si>
  <si>
    <t>TOA381BG</t>
  </si>
  <si>
    <t>TOA38112BG</t>
  </si>
  <si>
    <t>TOA38212CB</t>
  </si>
  <si>
    <t>TOA382CBIN</t>
  </si>
  <si>
    <t>TOA383CB</t>
  </si>
  <si>
    <t>TOM4X10CB</t>
  </si>
  <si>
    <t>TOAM512CBP</t>
  </si>
  <si>
    <t>TOCBA516112</t>
  </si>
  <si>
    <t>TOH5151G</t>
  </si>
  <si>
    <t>TOAM620BP</t>
  </si>
  <si>
    <t>TOAM625CBP</t>
  </si>
  <si>
    <t>TO22GCB</t>
  </si>
  <si>
    <t>TO33GCB</t>
  </si>
  <si>
    <t>TOAM845CBP</t>
  </si>
  <si>
    <t>TOA141CB</t>
  </si>
  <si>
    <t>TOA142CBN</t>
  </si>
  <si>
    <t>TOA1438N</t>
  </si>
  <si>
    <t>TOA38112CB</t>
  </si>
  <si>
    <t>TOA382BG</t>
  </si>
  <si>
    <t>TOA38212P</t>
  </si>
  <si>
    <t>TOA516312</t>
  </si>
  <si>
    <t>TO18516CFC</t>
  </si>
  <si>
    <t>TO740CCG</t>
  </si>
  <si>
    <t>TO616MCAP</t>
  </si>
  <si>
    <t>TO14CAP</t>
  </si>
  <si>
    <t>TO1434CA</t>
  </si>
  <si>
    <t>TOA14114CON</t>
  </si>
  <si>
    <t>TOA141CON</t>
  </si>
  <si>
    <t>TO1434NCO</t>
  </si>
  <si>
    <t>TO14212CO</t>
  </si>
  <si>
    <t>TO3834CO</t>
  </si>
  <si>
    <t>TO34112CO</t>
  </si>
  <si>
    <t>TO38212CO</t>
  </si>
  <si>
    <t>TOCC384</t>
  </si>
  <si>
    <t>TOCG1032G</t>
  </si>
  <si>
    <t>TOM630CGG</t>
  </si>
  <si>
    <t>TOM640CGG</t>
  </si>
  <si>
    <t>TO14112CG</t>
  </si>
  <si>
    <t>TO14134CG</t>
  </si>
  <si>
    <t>TO141CG</t>
  </si>
  <si>
    <t>TO14114CG</t>
  </si>
  <si>
    <t>TO14CG212</t>
  </si>
  <si>
    <t>TO1434CG</t>
  </si>
  <si>
    <t>TO316112CG</t>
  </si>
  <si>
    <t>TO31612CG</t>
  </si>
  <si>
    <t>TO31634CG</t>
  </si>
  <si>
    <t>TO381CG</t>
  </si>
  <si>
    <t>TO516114GG</t>
  </si>
  <si>
    <t>TO51658CGG</t>
  </si>
  <si>
    <t>TO14CG</t>
  </si>
  <si>
    <t>TO142CG</t>
  </si>
  <si>
    <t>TO142CGPH</t>
  </si>
  <si>
    <t>TOM620PHP</t>
  </si>
  <si>
    <t>TOM820PHP</t>
  </si>
  <si>
    <t>TOCAFPINOX304</t>
  </si>
  <si>
    <t>TO3834CAPH</t>
  </si>
  <si>
    <t>TOF1412PHT</t>
  </si>
  <si>
    <t>TOM425G</t>
  </si>
  <si>
    <t>TOAU1012</t>
  </si>
  <si>
    <t>TOAU1034</t>
  </si>
  <si>
    <t>TOH141HR</t>
  </si>
  <si>
    <t>TO121HEG5</t>
  </si>
  <si>
    <t>TOCAHE12212G5PV</t>
  </si>
  <si>
    <t>TOHE12312G</t>
  </si>
  <si>
    <t>TO516134HG</t>
  </si>
  <si>
    <t>TO13HEAR</t>
  </si>
  <si>
    <t>TO12112HER</t>
  </si>
  <si>
    <t>TO12112HE</t>
  </si>
  <si>
    <t>TOH12212G</t>
  </si>
  <si>
    <t>GI10716</t>
  </si>
  <si>
    <t>TO12312HEAR</t>
  </si>
  <si>
    <t>TO12312HEG</t>
  </si>
  <si>
    <t>TOH123G</t>
  </si>
  <si>
    <t>TO123HEG5</t>
  </si>
  <si>
    <t>TOH124G</t>
  </si>
  <si>
    <t>TO141HEAR</t>
  </si>
  <si>
    <t>TO1412HE</t>
  </si>
  <si>
    <t>TO142HE</t>
  </si>
  <si>
    <t>TO14312HEG</t>
  </si>
  <si>
    <t>TOH14412G</t>
  </si>
  <si>
    <t>TOH144G</t>
  </si>
  <si>
    <t>TO144HEC1</t>
  </si>
  <si>
    <t>TOH20130HR</t>
  </si>
  <si>
    <t>TOCH34134G5</t>
  </si>
  <si>
    <t>TOH341G</t>
  </si>
  <si>
    <t>TOH3412G</t>
  </si>
  <si>
    <t>TOH34212G</t>
  </si>
  <si>
    <t>TOH342G</t>
  </si>
  <si>
    <t>TOH343G5</t>
  </si>
  <si>
    <t>TO38112HE</t>
  </si>
  <si>
    <t>TO381HE</t>
  </si>
  <si>
    <t>TO3812HE</t>
  </si>
  <si>
    <t>TO382HE</t>
  </si>
  <si>
    <t>TOHE38312P</t>
  </si>
  <si>
    <t>TOHEX384IN</t>
  </si>
  <si>
    <t>TO38312HE</t>
  </si>
  <si>
    <t>TO383HE</t>
  </si>
  <si>
    <t>TO3845HE</t>
  </si>
  <si>
    <t>TO384HE</t>
  </si>
  <si>
    <t>TO51612HE</t>
  </si>
  <si>
    <t>TOH5162HR</t>
  </si>
  <si>
    <t>TO585HEAR</t>
  </si>
  <si>
    <t>GI13908</t>
  </si>
  <si>
    <t>GI10653</t>
  </si>
  <si>
    <t>TO1434HE</t>
  </si>
  <si>
    <t>TO38212HE</t>
  </si>
  <si>
    <t>TOA14212CPI</t>
  </si>
  <si>
    <t>TOACP1434I</t>
  </si>
  <si>
    <t>TOA512NE</t>
  </si>
  <si>
    <t>TOAM525N</t>
  </si>
  <si>
    <t>TOAAINOX14112</t>
  </si>
  <si>
    <t>TOACP1425N</t>
  </si>
  <si>
    <t>TOACP1412N</t>
  </si>
  <si>
    <t>TOA1412PP</t>
  </si>
  <si>
    <t>TOA1434CPI</t>
  </si>
  <si>
    <t>TOA1434PP</t>
  </si>
  <si>
    <t>TOA1458CPI</t>
  </si>
  <si>
    <t>TOA1458CPG</t>
  </si>
  <si>
    <t>TOA31605P</t>
  </si>
  <si>
    <t>TOA3161P</t>
  </si>
  <si>
    <t>TOA381CPG</t>
  </si>
  <si>
    <t>TOA38112CPP</t>
  </si>
  <si>
    <t>TOA382CPG</t>
  </si>
  <si>
    <t>TOA3834CP</t>
  </si>
  <si>
    <t>TOAM310CPP</t>
  </si>
  <si>
    <t>TOAM512CPP</t>
  </si>
  <si>
    <t>TOAM519CPPI</t>
  </si>
  <si>
    <t>TO1414CAPH</t>
  </si>
  <si>
    <t>TO1250MPH</t>
  </si>
  <si>
    <t>TO610CPP</t>
  </si>
  <si>
    <t>TO142CPRG</t>
  </si>
  <si>
    <t>TOCF1412CP</t>
  </si>
  <si>
    <t>TO1065M</t>
  </si>
  <si>
    <t>TO31612CPH</t>
  </si>
  <si>
    <t>TORX12</t>
  </si>
  <si>
    <t>TOCRR950G</t>
  </si>
  <si>
    <t>TOAM620CRP</t>
  </si>
  <si>
    <t>TOAM630CRP</t>
  </si>
  <si>
    <t>TO141CAPH</t>
  </si>
  <si>
    <t>TO1412CAPH</t>
  </si>
  <si>
    <t>TO1434CRPH</t>
  </si>
  <si>
    <t>TOA14214CSG</t>
  </si>
  <si>
    <t>TO31612CC</t>
  </si>
  <si>
    <t>TO31638CC</t>
  </si>
  <si>
    <t>TOCP316</t>
  </si>
  <si>
    <t>TOCO143NIQ</t>
  </si>
  <si>
    <t>TOCO1430NIQ09</t>
  </si>
  <si>
    <t>TOCO1460NIQ25</t>
  </si>
  <si>
    <t>TOCOCRP1435CF</t>
  </si>
  <si>
    <t>TOC14114CRPA</t>
  </si>
  <si>
    <t>TOC141CRPA</t>
  </si>
  <si>
    <t>TOWN58034</t>
  </si>
  <si>
    <t>ESA6415</t>
  </si>
  <si>
    <t>TO658GRC</t>
  </si>
  <si>
    <t>TOGU12114PA</t>
  </si>
  <si>
    <t>TOHEX787</t>
  </si>
  <si>
    <t>TO58212HEG5</t>
  </si>
  <si>
    <t>TO122HEG5</t>
  </si>
  <si>
    <t>TOMCP39G</t>
  </si>
  <si>
    <t>TOMCP420P</t>
  </si>
  <si>
    <t>TONI2516</t>
  </si>
  <si>
    <t>BSSEAN22ME01-TN</t>
  </si>
  <si>
    <t>SEDEBV3P-TN</t>
  </si>
  <si>
    <t>HAFELE 637_02_054</t>
  </si>
  <si>
    <t>TONM820PAG</t>
  </si>
  <si>
    <t>TO141NI</t>
  </si>
  <si>
    <t>TO1434NI13834</t>
  </si>
  <si>
    <t>TONI1438C78N</t>
  </si>
  <si>
    <t>TO1478C1NIC</t>
  </si>
  <si>
    <t>TO141NI60</t>
  </si>
  <si>
    <t>TONI11238AMI01</t>
  </si>
  <si>
    <t>TO38112CNIC/TO382CNI</t>
  </si>
  <si>
    <t>TO381NIN</t>
  </si>
  <si>
    <t>TO38114NIA</t>
  </si>
  <si>
    <t>TONI138AMI01</t>
  </si>
  <si>
    <t>TO38INA</t>
  </si>
  <si>
    <t>TO381CNIC</t>
  </si>
  <si>
    <t>TO3812NIC</t>
  </si>
  <si>
    <t>TONI38160</t>
  </si>
  <si>
    <t>TO382NIN</t>
  </si>
  <si>
    <t>TONI383P2CR</t>
  </si>
  <si>
    <t>TO381NI</t>
  </si>
  <si>
    <t>TO38112P</t>
  </si>
  <si>
    <t>TO38114NI</t>
  </si>
  <si>
    <t>TO382NI</t>
  </si>
  <si>
    <t>TO3834NI</t>
  </si>
  <si>
    <t>PARA POMQ</t>
  </si>
  <si>
    <t>TO5161NI</t>
  </si>
  <si>
    <t>TO51634NI</t>
  </si>
  <si>
    <t>GNTNPO</t>
  </si>
  <si>
    <t>GNTNPA</t>
  </si>
  <si>
    <t>KRTONI922</t>
  </si>
  <si>
    <t>TO1434NIPVCN</t>
  </si>
  <si>
    <t>TO381NIC</t>
  </si>
  <si>
    <t>TO3161NI</t>
  </si>
  <si>
    <t>HAFELE63730941</t>
  </si>
  <si>
    <t>TONIPLR100</t>
  </si>
  <si>
    <t>TOOMPA510G</t>
  </si>
  <si>
    <t>TOOMPA512N</t>
  </si>
  <si>
    <t>TOOMPA512G</t>
  </si>
  <si>
    <t>TOOMPA520N</t>
  </si>
  <si>
    <t>TOOPA1412N</t>
  </si>
  <si>
    <t>TOOPA1412G</t>
  </si>
  <si>
    <t>TOOPA1414P</t>
  </si>
  <si>
    <t>TOOPA1434G</t>
  </si>
  <si>
    <t>TOOPA1438G</t>
  </si>
  <si>
    <t>TOOPA31625G</t>
  </si>
  <si>
    <t>TOOPA31638</t>
  </si>
  <si>
    <t>TOOPA3838</t>
  </si>
  <si>
    <t>TOA318</t>
  </si>
  <si>
    <t>TOP357</t>
  </si>
  <si>
    <t>TOPC38114112A</t>
  </si>
  <si>
    <t>TOPC38114A</t>
  </si>
  <si>
    <t>PEE14212</t>
  </si>
  <si>
    <t>PEE145</t>
  </si>
  <si>
    <t>PEE1434</t>
  </si>
  <si>
    <t>AMI36-38</t>
  </si>
  <si>
    <t>PEE5</t>
  </si>
  <si>
    <t>PEE381</t>
  </si>
  <si>
    <t>COAL1142</t>
  </si>
  <si>
    <t>COAL1143</t>
  </si>
  <si>
    <t>TOP14314GCA11414</t>
  </si>
  <si>
    <t>CICHA34</t>
  </si>
  <si>
    <t>CICHA</t>
  </si>
  <si>
    <t>CICHA3</t>
  </si>
  <si>
    <t>COAL11412</t>
  </si>
  <si>
    <t>COAL11434</t>
  </si>
  <si>
    <t>TPA141</t>
  </si>
  <si>
    <t>PER12</t>
  </si>
  <si>
    <t>TPA1458</t>
  </si>
  <si>
    <t>BBVAMVE-CHB</t>
  </si>
  <si>
    <t>BBVAMVE-CHA</t>
  </si>
  <si>
    <t>TTA3858</t>
  </si>
  <si>
    <t>TPPINN</t>
  </si>
  <si>
    <t>TSMCT15</t>
  </si>
  <si>
    <t>TSMCT20</t>
  </si>
  <si>
    <t>TSMCT25</t>
  </si>
  <si>
    <t>TSMCT50</t>
  </si>
  <si>
    <t>VT07</t>
  </si>
  <si>
    <t>VT17</t>
  </si>
  <si>
    <t>VT22</t>
  </si>
  <si>
    <t>VT18</t>
  </si>
  <si>
    <t>TRTY</t>
  </si>
  <si>
    <t>TR50</t>
  </si>
  <si>
    <t>TRANS200</t>
  </si>
  <si>
    <t>TRANS55</t>
  </si>
  <si>
    <t>TR12MLMA</t>
  </si>
  <si>
    <t>GI12740</t>
  </si>
  <si>
    <t>TRAPB</t>
  </si>
  <si>
    <t>SLAD0051</t>
  </si>
  <si>
    <t>TRI48BF12</t>
  </si>
  <si>
    <t>TR15122</t>
  </si>
  <si>
    <t>TR1648PPHTW</t>
  </si>
  <si>
    <t>TRMP1CL1CN16</t>
  </si>
  <si>
    <t>TR4818CC</t>
  </si>
  <si>
    <t>TR19122</t>
  </si>
  <si>
    <t>TR1948P</t>
  </si>
  <si>
    <t>TR1948PPHTW</t>
  </si>
  <si>
    <t>TRMP1CL1CN19</t>
  </si>
  <si>
    <t>TRMP2CL</t>
  </si>
  <si>
    <t>TR2548PPHTW</t>
  </si>
  <si>
    <t>TRMP1CL1CN25</t>
  </si>
  <si>
    <t>TR3122</t>
  </si>
  <si>
    <t>TR6122</t>
  </si>
  <si>
    <t>TR648P</t>
  </si>
  <si>
    <t>TR9122</t>
  </si>
  <si>
    <t>TRI12245CHEA</t>
  </si>
  <si>
    <t>TR348FL</t>
  </si>
  <si>
    <t>TR12122</t>
  </si>
  <si>
    <t>TA1027S2FP</t>
  </si>
  <si>
    <t>TROB243</t>
  </si>
  <si>
    <t>TCI201RE</t>
  </si>
  <si>
    <t>TUF38</t>
  </si>
  <si>
    <t>TCGPD123</t>
  </si>
  <si>
    <t>TCGPD343</t>
  </si>
  <si>
    <t>TCGPG123</t>
  </si>
  <si>
    <t>TCGG1143C</t>
  </si>
  <si>
    <t>TCGG13C</t>
  </si>
  <si>
    <t>TCGG123C</t>
  </si>
  <si>
    <t>TCGG343C</t>
  </si>
  <si>
    <t>TUCU1340506</t>
  </si>
  <si>
    <t>TUCU2160506</t>
  </si>
  <si>
    <t>T1CU</t>
  </si>
  <si>
    <t>TUC12L</t>
  </si>
  <si>
    <t>TUC12M</t>
  </si>
  <si>
    <t>T34CU</t>
  </si>
  <si>
    <t>TUFL12</t>
  </si>
  <si>
    <t>TRE34AGG</t>
  </si>
  <si>
    <t>ADWFAC240C-TR1</t>
  </si>
  <si>
    <t>TUPF38N</t>
  </si>
  <si>
    <t>TUPVC2S</t>
  </si>
  <si>
    <t>TUPVC6S</t>
  </si>
  <si>
    <t>TR13C</t>
  </si>
  <si>
    <t>TUBRINOX3</t>
  </si>
  <si>
    <t>TR51671A</t>
  </si>
  <si>
    <t>TUBACE6</t>
  </si>
  <si>
    <t>TRE34124A</t>
  </si>
  <si>
    <t>TRE1240G</t>
  </si>
  <si>
    <t>TRE3440G</t>
  </si>
  <si>
    <t>TREPGG</t>
  </si>
  <si>
    <t>TRE11230</t>
  </si>
  <si>
    <t>TRE230</t>
  </si>
  <si>
    <t>TR2PVC</t>
  </si>
  <si>
    <t>TRE330</t>
  </si>
  <si>
    <t>TRE330RE</t>
  </si>
  <si>
    <t>TRE430</t>
  </si>
  <si>
    <t>TUBINOX6</t>
  </si>
  <si>
    <t>DINOLU-TVEP</t>
  </si>
  <si>
    <t>TCI18112</t>
  </si>
  <si>
    <t>TCI18112RE</t>
  </si>
  <si>
    <t>TR181AI</t>
  </si>
  <si>
    <t>TREI201</t>
  </si>
  <si>
    <t>TRE3420IRE</t>
  </si>
  <si>
    <t>TRE3420I</t>
  </si>
  <si>
    <t>TRI5820</t>
  </si>
  <si>
    <t>TO58118CR</t>
  </si>
  <si>
    <t>TR1CR3</t>
  </si>
  <si>
    <t>TUBCINOX33</t>
  </si>
  <si>
    <t>TUB1116ALU</t>
  </si>
  <si>
    <t>TC198212A6063</t>
  </si>
  <si>
    <t>TUBE85016</t>
  </si>
  <si>
    <t>TC16112</t>
  </si>
  <si>
    <t>TC18112RE</t>
  </si>
  <si>
    <t>TC18112G</t>
  </si>
  <si>
    <t>TC14112</t>
  </si>
  <si>
    <t>TC18112</t>
  </si>
  <si>
    <t>TC20112</t>
  </si>
  <si>
    <t>TC16114</t>
  </si>
  <si>
    <t>TC18114</t>
  </si>
  <si>
    <t>TC18114RE</t>
  </si>
  <si>
    <t>TC20114RE</t>
  </si>
  <si>
    <t>TC20114</t>
  </si>
  <si>
    <t>TC141</t>
  </si>
  <si>
    <t>TC141RE</t>
  </si>
  <si>
    <t>TC161</t>
  </si>
  <si>
    <t>TC181</t>
  </si>
  <si>
    <t>TC181RE</t>
  </si>
  <si>
    <t>TCI181RE</t>
  </si>
  <si>
    <t>TC118G</t>
  </si>
  <si>
    <t>TC118GRE</t>
  </si>
  <si>
    <t>TC201RE</t>
  </si>
  <si>
    <t>TCI181</t>
  </si>
  <si>
    <t>TC201</t>
  </si>
  <si>
    <t>TC1612</t>
  </si>
  <si>
    <t>TC1812</t>
  </si>
  <si>
    <t>TC1812RE</t>
  </si>
  <si>
    <t>TC16212RE</t>
  </si>
  <si>
    <t>TC16212</t>
  </si>
  <si>
    <t>TC18212</t>
  </si>
  <si>
    <t>TC142</t>
  </si>
  <si>
    <t>TC216INOX</t>
  </si>
  <si>
    <t>TC182RE</t>
  </si>
  <si>
    <t>TC218G</t>
  </si>
  <si>
    <t>TCI1821</t>
  </si>
  <si>
    <t>TC162</t>
  </si>
  <si>
    <t>TC182</t>
  </si>
  <si>
    <t>TC202</t>
  </si>
  <si>
    <t>TC143</t>
  </si>
  <si>
    <t>TC316INOX</t>
  </si>
  <si>
    <t>TUCU3414</t>
  </si>
  <si>
    <t>TC1834RE</t>
  </si>
  <si>
    <t>T304</t>
  </si>
  <si>
    <t>TC1834</t>
  </si>
  <si>
    <t>TC2034</t>
  </si>
  <si>
    <t>TC2034RE</t>
  </si>
  <si>
    <t>TC1435</t>
  </si>
  <si>
    <t>TC144</t>
  </si>
  <si>
    <t>TC1858RE</t>
  </si>
  <si>
    <t>TC1858</t>
  </si>
  <si>
    <t>TC2058</t>
  </si>
  <si>
    <t>TO1834234RE</t>
  </si>
  <si>
    <t>TO1834234</t>
  </si>
  <si>
    <t>TR11221214</t>
  </si>
  <si>
    <t>TR11221214RE</t>
  </si>
  <si>
    <t>TR11221216</t>
  </si>
  <si>
    <t>TRE18112212RE</t>
  </si>
  <si>
    <t>TRE20112212RE</t>
  </si>
  <si>
    <t>TRE141123SRORE</t>
  </si>
  <si>
    <t>TRE181123RE</t>
  </si>
  <si>
    <t>TRE181123G</t>
  </si>
  <si>
    <t>TRE18112212</t>
  </si>
  <si>
    <t>TRE212112</t>
  </si>
  <si>
    <t>TRE181123</t>
  </si>
  <si>
    <t>TIR114218RE</t>
  </si>
  <si>
    <t>TR161112</t>
  </si>
  <si>
    <t>TR181112</t>
  </si>
  <si>
    <t>TR181112RE</t>
  </si>
  <si>
    <t>TRE1421</t>
  </si>
  <si>
    <t>TIR1214G</t>
  </si>
  <si>
    <t>TRE1621REIN</t>
  </si>
  <si>
    <t>TR1821</t>
  </si>
  <si>
    <t>TR1821RE</t>
  </si>
  <si>
    <t>TRE1821G</t>
  </si>
  <si>
    <t>TRE2021REIN</t>
  </si>
  <si>
    <t>TRE2021RE</t>
  </si>
  <si>
    <t>TR1318</t>
  </si>
  <si>
    <t>TR1318RE</t>
  </si>
  <si>
    <t>TRE1621</t>
  </si>
  <si>
    <t>TRE2021</t>
  </si>
  <si>
    <t>TRE18112RE</t>
  </si>
  <si>
    <t>TRE16121</t>
  </si>
  <si>
    <t>TRE18112</t>
  </si>
  <si>
    <t>TRE2012112</t>
  </si>
  <si>
    <t>TRE18121</t>
  </si>
  <si>
    <t>TRE18121RE</t>
  </si>
  <si>
    <t>TR1050C160</t>
  </si>
  <si>
    <t>TR1050C160RE</t>
  </si>
  <si>
    <t>TC142030</t>
  </si>
  <si>
    <t>TR1634114</t>
  </si>
  <si>
    <t>TR34114</t>
  </si>
  <si>
    <t>TR34114RE</t>
  </si>
  <si>
    <t>TR1834134</t>
  </si>
  <si>
    <t>TRE4214</t>
  </si>
  <si>
    <t>TRE4209</t>
  </si>
  <si>
    <t>TR18112RE</t>
  </si>
  <si>
    <t>TR20112RE</t>
  </si>
  <si>
    <t>TR18112</t>
  </si>
  <si>
    <t>TR18112AI</t>
  </si>
  <si>
    <t>TR20112</t>
  </si>
  <si>
    <t>TR11414</t>
  </si>
  <si>
    <t>TR18114</t>
  </si>
  <si>
    <t>TR18114RE</t>
  </si>
  <si>
    <t>TR20114RE</t>
  </si>
  <si>
    <t>TR20114</t>
  </si>
  <si>
    <t>TR18118</t>
  </si>
  <si>
    <t>TR20134</t>
  </si>
  <si>
    <t>TR20134RE</t>
  </si>
  <si>
    <t>TR161</t>
  </si>
  <si>
    <t>TR181RE</t>
  </si>
  <si>
    <t>TR1C30</t>
  </si>
  <si>
    <t>TR181</t>
  </si>
  <si>
    <t>TVI47TRINOX</t>
  </si>
  <si>
    <t>TR201</t>
  </si>
  <si>
    <t>TR1612</t>
  </si>
  <si>
    <t>TR1812</t>
  </si>
  <si>
    <t>TR1812RE</t>
  </si>
  <si>
    <t>TR14212</t>
  </si>
  <si>
    <t>TR18212RE</t>
  </si>
  <si>
    <t>TR18212</t>
  </si>
  <si>
    <t>TR18214RE</t>
  </si>
  <si>
    <t>TR18214</t>
  </si>
  <si>
    <t>TR20214</t>
  </si>
  <si>
    <t>TR12238</t>
  </si>
  <si>
    <t>TR12238RE</t>
  </si>
  <si>
    <t>TR18278</t>
  </si>
  <si>
    <t>TIR216INOX</t>
  </si>
  <si>
    <t>TR182RE</t>
  </si>
  <si>
    <t>TIR2INOX</t>
  </si>
  <si>
    <t>TR182</t>
  </si>
  <si>
    <t>TR18312</t>
  </si>
  <si>
    <t>TR143</t>
  </si>
  <si>
    <t>TR143RE</t>
  </si>
  <si>
    <t>TRE163</t>
  </si>
  <si>
    <t>TRE183</t>
  </si>
  <si>
    <t>TRE183RE</t>
  </si>
  <si>
    <t>TRI163RE</t>
  </si>
  <si>
    <t>TRI163</t>
  </si>
  <si>
    <t>TR1434</t>
  </si>
  <si>
    <t>TR438RE</t>
  </si>
  <si>
    <t>TR1834RE</t>
  </si>
  <si>
    <t>TR1834</t>
  </si>
  <si>
    <t>TR2034</t>
  </si>
  <si>
    <t>TRA38</t>
  </si>
  <si>
    <t>TRE184RE</t>
  </si>
  <si>
    <t>TRE184</t>
  </si>
  <si>
    <t>TR1458</t>
  </si>
  <si>
    <t>TR1858RE</t>
  </si>
  <si>
    <t>TR1858</t>
  </si>
  <si>
    <t>TR1878</t>
  </si>
  <si>
    <t>TR1878RE</t>
  </si>
  <si>
    <t>ADWFHE700-TBD</t>
  </si>
  <si>
    <t>ADWFHE700-TBI</t>
  </si>
  <si>
    <t>TUB581186000</t>
  </si>
  <si>
    <t>TR31AAN6</t>
  </si>
  <si>
    <t>TUGHM121</t>
  </si>
  <si>
    <t>TUDIN582</t>
  </si>
  <si>
    <t>TUCONIQ</t>
  </si>
  <si>
    <t>TUCHE11478</t>
  </si>
  <si>
    <t>TU14CU</t>
  </si>
  <si>
    <t>TU38CUG</t>
  </si>
  <si>
    <t>TUEX78</t>
  </si>
  <si>
    <t>TUEX58</t>
  </si>
  <si>
    <t>TU12HEAR</t>
  </si>
  <si>
    <t>TUHEM10IN</t>
  </si>
  <si>
    <t>TU1HEAR</t>
  </si>
  <si>
    <t>TU12HER</t>
  </si>
  <si>
    <t>TU12HEG</t>
  </si>
  <si>
    <t>TUEX12IN</t>
  </si>
  <si>
    <t>TU12HES</t>
  </si>
  <si>
    <t>GI12873</t>
  </si>
  <si>
    <t>TU14HEI</t>
  </si>
  <si>
    <t>TU14HEHR</t>
  </si>
  <si>
    <t>TU14HESG</t>
  </si>
  <si>
    <t>TU14HEN</t>
  </si>
  <si>
    <t>TU14B</t>
  </si>
  <si>
    <t>TUM12175HESA</t>
  </si>
  <si>
    <t>TU316HES</t>
  </si>
  <si>
    <t>TU34HEG5</t>
  </si>
  <si>
    <t>TU38HES</t>
  </si>
  <si>
    <t>TU38HEI</t>
  </si>
  <si>
    <t>TU38HEBEAI</t>
  </si>
  <si>
    <t>TU38HENE</t>
  </si>
  <si>
    <t>TU38HEBE</t>
  </si>
  <si>
    <t>TU38HE</t>
  </si>
  <si>
    <t>TU38HER</t>
  </si>
  <si>
    <t>TU516HEI</t>
  </si>
  <si>
    <t>TU516HEN</t>
  </si>
  <si>
    <t>TU516HESG</t>
  </si>
  <si>
    <t>TUHEM6IN</t>
  </si>
  <si>
    <t>TUM6HE</t>
  </si>
  <si>
    <t>TUHEM8IN</t>
  </si>
  <si>
    <t>TU14HE</t>
  </si>
  <si>
    <t>TU38HEN</t>
  </si>
  <si>
    <t>TCAM12AC</t>
  </si>
  <si>
    <t>TU1410</t>
  </si>
  <si>
    <t>TU16</t>
  </si>
  <si>
    <t>TU31613</t>
  </si>
  <si>
    <t>TU3816</t>
  </si>
  <si>
    <t>TU51620</t>
  </si>
  <si>
    <t>TU51610</t>
  </si>
  <si>
    <t>TUI6M</t>
  </si>
  <si>
    <t>TUCABAM6</t>
  </si>
  <si>
    <t>TUMA14NE</t>
  </si>
  <si>
    <t>TUM10G</t>
  </si>
  <si>
    <t>TUM5G</t>
  </si>
  <si>
    <t>TUM6G</t>
  </si>
  <si>
    <t>TU8HEM</t>
  </si>
  <si>
    <t>TUM8125SA</t>
  </si>
  <si>
    <t>TUR1488TCR3</t>
  </si>
  <si>
    <t>TU1PVCH</t>
  </si>
  <si>
    <t>TU01CU</t>
  </si>
  <si>
    <t>TU34CU</t>
  </si>
  <si>
    <t>UNCN423L</t>
  </si>
  <si>
    <t>UNR4412</t>
  </si>
  <si>
    <t>ULLFACAM</t>
  </si>
  <si>
    <t>UNRDR35F</t>
  </si>
  <si>
    <t>UNPCN88B</t>
  </si>
  <si>
    <t>UNPGCN88B</t>
  </si>
  <si>
    <t>UNPGSTRD</t>
  </si>
  <si>
    <t>UNPPRCL</t>
  </si>
  <si>
    <t>UNPRH8BX214</t>
  </si>
  <si>
    <t>UTL8M134</t>
  </si>
  <si>
    <t>UTL128M1</t>
  </si>
  <si>
    <t>UM-2207</t>
  </si>
  <si>
    <t>UM-2201.50</t>
  </si>
  <si>
    <t>UM-2215</t>
  </si>
  <si>
    <t>UF-1000</t>
  </si>
  <si>
    <t>UM-5030</t>
  </si>
  <si>
    <t>UM5530</t>
  </si>
  <si>
    <t>V1PVCH</t>
  </si>
  <si>
    <t>VMOGR</t>
  </si>
  <si>
    <t>VLP12</t>
  </si>
  <si>
    <t>VSGRR1VRE25</t>
  </si>
  <si>
    <t>VLAC2P10</t>
  </si>
  <si>
    <t>VLRLQCI</t>
  </si>
  <si>
    <t>VRE12CU</t>
  </si>
  <si>
    <t>VRE12GVSW</t>
  </si>
  <si>
    <t>VRE34GVSW</t>
  </si>
  <si>
    <t>VLSE2B24</t>
  </si>
  <si>
    <t>VLSE3B25</t>
  </si>
  <si>
    <t>VSE12CU</t>
  </si>
  <si>
    <t>VLSN2B24</t>
  </si>
  <si>
    <t>VLSN3B25</t>
  </si>
  <si>
    <t>VPPS24NC</t>
  </si>
  <si>
    <t>ITGANPRE-LG</t>
  </si>
  <si>
    <t>VAWB480</t>
  </si>
  <si>
    <t>IFEBPCBA-BRP</t>
  </si>
  <si>
    <t>VAR609HA</t>
  </si>
  <si>
    <t>VAR1G</t>
  </si>
  <si>
    <t>VR14</t>
  </si>
  <si>
    <t>VR38AI</t>
  </si>
  <si>
    <t>VR38</t>
  </si>
  <si>
    <t>VR58AR</t>
  </si>
  <si>
    <t>VALB24610</t>
  </si>
  <si>
    <t>VALB481220</t>
  </si>
  <si>
    <t>VAS100</t>
  </si>
  <si>
    <t>V12B1966</t>
  </si>
  <si>
    <t>TESMUIT-BLC75</t>
  </si>
  <si>
    <t>BE01439-C</t>
  </si>
  <si>
    <t>VEM203V</t>
  </si>
  <si>
    <t>VEP20EV</t>
  </si>
  <si>
    <t>VNB12575TVP</t>
  </si>
  <si>
    <t>VNB140115TVP</t>
  </si>
  <si>
    <t>VETAMI42</t>
  </si>
  <si>
    <t>VN31066</t>
  </si>
  <si>
    <t>VHPI10CRE</t>
  </si>
  <si>
    <t>VHPI11CRE</t>
  </si>
  <si>
    <t>VHPI12CRE</t>
  </si>
  <si>
    <t>VHPI6CRE</t>
  </si>
  <si>
    <t>VHPI7CRE</t>
  </si>
  <si>
    <t>VHPI8CRE</t>
  </si>
  <si>
    <t>VHPI9CRE</t>
  </si>
  <si>
    <t>CIMBS4CT-RVCR</t>
  </si>
  <si>
    <t>VOVACIRB160</t>
  </si>
  <si>
    <t>VOVACIRE160</t>
  </si>
  <si>
    <t>VINIB50135</t>
  </si>
  <si>
    <t>BBVAMCR-PCR/VCR</t>
  </si>
  <si>
    <t>VINSFGP</t>
  </si>
  <si>
    <t>VINSFZ</t>
  </si>
  <si>
    <t>VINICASO</t>
  </si>
  <si>
    <t>VINIVEVI</t>
  </si>
  <si>
    <t>VINIEMBN14</t>
  </si>
  <si>
    <t>USMVI</t>
  </si>
  <si>
    <t>GI20218</t>
  </si>
  <si>
    <t>VV208PR</t>
  </si>
  <si>
    <t>VV218PR</t>
  </si>
  <si>
    <t>VV238PR</t>
  </si>
  <si>
    <t>VV258PR</t>
  </si>
  <si>
    <t>VV278PR</t>
  </si>
  <si>
    <t>VV104SCJ</t>
  </si>
  <si>
    <t>VV104S</t>
  </si>
  <si>
    <t>VV114S</t>
  </si>
  <si>
    <t>VV114SCJ</t>
  </si>
  <si>
    <t>VV118S</t>
  </si>
  <si>
    <t>VV127S</t>
  </si>
  <si>
    <t>VV156S</t>
  </si>
  <si>
    <t>VV164S</t>
  </si>
  <si>
    <t>VV198S</t>
  </si>
  <si>
    <t>VV206S</t>
  </si>
  <si>
    <t>VV223S</t>
  </si>
  <si>
    <t>VV94S</t>
  </si>
  <si>
    <t>VV97DL</t>
  </si>
  <si>
    <t>VV112EM</t>
  </si>
  <si>
    <t>VV112DL</t>
  </si>
  <si>
    <t>VV127EM</t>
  </si>
  <si>
    <t>VV127DL</t>
  </si>
  <si>
    <t>VV154EM</t>
  </si>
  <si>
    <t>VV165EM</t>
  </si>
  <si>
    <t>VV168EM</t>
  </si>
  <si>
    <t>VV196EM</t>
  </si>
  <si>
    <t>VV71EM</t>
  </si>
  <si>
    <t>VV97EM</t>
  </si>
  <si>
    <t>MOVFA</t>
  </si>
  <si>
    <t>Y34CU</t>
  </si>
  <si>
    <t>GI11799</t>
  </si>
  <si>
    <t>ZO581210</t>
  </si>
  <si>
    <t>ZHAL</t>
  </si>
  <si>
    <t>ZLSF</t>
  </si>
  <si>
    <t>ZMAL</t>
  </si>
  <si>
    <t>Z3358B</t>
  </si>
  <si>
    <t>ZOCCI</t>
  </si>
  <si>
    <t>ZOCLOVNO</t>
  </si>
  <si>
    <t>ZOCLOVBL</t>
  </si>
  <si>
    <t>MLEABA13260000</t>
  </si>
  <si>
    <t>MLEABA13270000</t>
  </si>
  <si>
    <t>TARIMA EN MADERA DE PINO DE 1.20 X 1.0 X 0.14 m   - "TAM121"</t>
  </si>
  <si>
    <t>MVLAET10580000</t>
  </si>
  <si>
    <t>ETIQUETA IDENTIFICACION MUESTRARIO PIELETTE   - "ETMVINIL"</t>
  </si>
  <si>
    <t>ETMVINIL</t>
  </si>
  <si>
    <t>MVLAET10590000</t>
  </si>
  <si>
    <t>ETIQUETA IDENTIFICACION MUESTRARIO TELA   - "ETMTELA"</t>
  </si>
  <si>
    <t>ETMTELA</t>
  </si>
  <si>
    <t>MVLAET10600000</t>
  </si>
  <si>
    <t>ETIQUETA IDENTIFICACION MUESTRARIO ECOPIEL   - "ETMECPI"</t>
  </si>
  <si>
    <t>ETMECPI</t>
  </si>
  <si>
    <t>Y15</t>
  </si>
  <si>
    <t xml:space="preserve">ACRILICO, ECOMARMOL  ORIX </t>
  </si>
  <si>
    <t>LATERAL PARA PUERTA DE 383 X 277 mm ESPESOR 16 mm CON CORTES SEGUN PLANO, EN MADERA MACIZA DE PRIMERA, ACABADO SEGUN MUESTRARIO - "COKIJIPDM-LP"</t>
  </si>
  <si>
    <t>MLEPCT040797M4</t>
  </si>
  <si>
    <t>LATERAL DERECHO DE 410 X 250 mm ESPESOR 16 mm CON CORTES SEGUN PLANO, EN MADERA  MACIZA DE PRIMERA, ACABADO SEGUN MUESTRARIO - "COKIPAELN-LTD"</t>
  </si>
  <si>
    <t>COKIPAELN-LTD</t>
  </si>
  <si>
    <t>MLEPCT050797M4</t>
  </si>
  <si>
    <t>LATERAL IZQUIERDO DE 410 X 250 mm ESPESOR 16 mm, CON CORTES SEGUN PLANO, EN MADERA  MACIZA DE PRIMERA, ACABADO SEGUN MUESTRARIO - "COKIPAELN-LTI"</t>
  </si>
  <si>
    <t>COKIPAELN-LTI</t>
  </si>
  <si>
    <t>MLEMMD08011724</t>
  </si>
  <si>
    <t>MDF MELAMINA UNA CARA HOJA 4' X 8' ESPESOR 18 mm Y UNA AL NATURAL - "MDFM18N"</t>
  </si>
  <si>
    <t>MDFM18N</t>
  </si>
  <si>
    <t>B1090</t>
  </si>
  <si>
    <t xml:space="preserve">ACABADO MADERA CLASSIC 3138-65 PEAR </t>
  </si>
  <si>
    <t>B1089</t>
  </si>
  <si>
    <t xml:space="preserve">ACABADO MADERA TRENDY WT 4416 WM </t>
  </si>
  <si>
    <t>MVLMCC06030000</t>
  </si>
  <si>
    <t>CHAPACINTA PVC ANCHO 19 mm   - ""CH19PVC"""</t>
  </si>
  <si>
    <t>CH19PVC</t>
  </si>
  <si>
    <t>C209</t>
  </si>
  <si>
    <t xml:space="preserve">COLOR DE PLASTICO PIEL BLANCA 829 </t>
  </si>
  <si>
    <t>C215</t>
  </si>
  <si>
    <t xml:space="preserve">COLOR DE PLASTICO HAYA (LAMINADOS CAMACHO) </t>
  </si>
  <si>
    <t>C262</t>
  </si>
  <si>
    <t xml:space="preserve">COLOR DE PLASTICO CEREZO MADERA 6828 VNE </t>
  </si>
  <si>
    <t>C284</t>
  </si>
  <si>
    <t xml:space="preserve">COLOR DE PLASTICO ROBLE CANADIENSE 3236 </t>
  </si>
  <si>
    <t>C1089</t>
  </si>
  <si>
    <t xml:space="preserve">COLOR DE PLASTICO TRENDY WT 4416 WM </t>
  </si>
  <si>
    <t>C1087</t>
  </si>
  <si>
    <t xml:space="preserve">COLOR DE PLASTICO ALUMINIO 6240 </t>
  </si>
  <si>
    <t>C809</t>
  </si>
  <si>
    <t xml:space="preserve">COLOR DE PLASTICO BLANCO ABSOLUTO </t>
  </si>
  <si>
    <t>B1092</t>
  </si>
  <si>
    <t xml:space="preserve">ACABADO MADERA NOGAL URBANO 16726-60 </t>
  </si>
  <si>
    <t>U821</t>
  </si>
  <si>
    <t>U822</t>
  </si>
  <si>
    <t xml:space="preserve">ACABADO TERMOFORMADO WALNUT AMATI </t>
  </si>
  <si>
    <t>U823</t>
  </si>
  <si>
    <t xml:space="preserve">ACABADO TERMOFORMADO ELM WINCHESTER </t>
  </si>
  <si>
    <t>U824</t>
  </si>
  <si>
    <t xml:space="preserve">ACABADO TERMOFORMADO OAK TIEPOLO </t>
  </si>
  <si>
    <t>U825</t>
  </si>
  <si>
    <t xml:space="preserve">ACABADO TERMOFORMADO ONTARIO MAPLE </t>
  </si>
  <si>
    <t>U826</t>
  </si>
  <si>
    <t xml:space="preserve">ACABADO TERMOFORMADO GRAPHITE ASH </t>
  </si>
  <si>
    <t>U828</t>
  </si>
  <si>
    <t xml:space="preserve">ACABADO TERMOFORMADO BLACK MATT </t>
  </si>
  <si>
    <t>U830</t>
  </si>
  <si>
    <t xml:space="preserve">ACABADO TERMOFORMADO MARFIL </t>
  </si>
  <si>
    <t>U832</t>
  </si>
  <si>
    <t xml:space="preserve">ACABADO TERMOFORMADO WHASED ELM </t>
  </si>
  <si>
    <t>A547</t>
  </si>
  <si>
    <t xml:space="preserve">COLOR METAL GRIS UNIDO AXALTA </t>
  </si>
  <si>
    <t>J3002L3002</t>
  </si>
  <si>
    <t xml:space="preserve">ASIENTO BEIGE LEATHER RESPALDO BEIGE LEATHER </t>
  </si>
  <si>
    <t>MDESSA01050004</t>
  </si>
  <si>
    <t>ESP-OHE-803EM</t>
  </si>
  <si>
    <t>MVLMTN020307F4</t>
  </si>
  <si>
    <t>TABLON DE MADERA DE PRIMERA DE ESPESOR 25 mm ENCINO BLANCO CON CERTIFICACION PARA EXPORTACION FAS - "TM2417825EX"</t>
  </si>
  <si>
    <t>M1078</t>
  </si>
  <si>
    <t xml:space="preserve">CHAPA DE MADERA OAK </t>
  </si>
  <si>
    <t>ft</t>
  </si>
  <si>
    <t>TM2417825EX</t>
  </si>
  <si>
    <t>D1209</t>
  </si>
  <si>
    <t xml:space="preserve">ACABADO TEXTIL DRAP TANGERINE </t>
  </si>
  <si>
    <t>D1212</t>
  </si>
  <si>
    <t xml:space="preserve">ACABADO TEXTIL DRAP VERDIGRIS </t>
  </si>
  <si>
    <t>D1216</t>
  </si>
  <si>
    <t xml:space="preserve">ACABADO TEXTIL DRAP DENIM </t>
  </si>
  <si>
    <t>D1219</t>
  </si>
  <si>
    <t xml:space="preserve">ACABADO TEXTIL DRAP DIJON </t>
  </si>
  <si>
    <t>D1220</t>
  </si>
  <si>
    <t xml:space="preserve">ACABADO TEXTIL DRAP ANCHOR </t>
  </si>
  <si>
    <t>D423</t>
  </si>
  <si>
    <t xml:space="preserve">ACABADO TEXTIL ARENA </t>
  </si>
  <si>
    <t>MIMCFA3R000011</t>
  </si>
  <si>
    <t>FABRICACION DE MATRIZ CON 3 RANURAS Y PUNZON DE 3 CORTES   EN ACERO D-2 TEMPLADP CON DE 58 A 60 Rc -- FAM3R3CD260 --</t>
  </si>
  <si>
    <t>FAM3R3CD260</t>
  </si>
  <si>
    <t>MIMCFSPO220200</t>
  </si>
  <si>
    <t>FUSIBLE DE PORCELANA DE 380 VOLT ~ 12 AMPER TIPO Gf  -- FUSP380V12A --</t>
  </si>
  <si>
    <t>FUSP380V12A</t>
  </si>
  <si>
    <t>MIMCGR00040100</t>
  </si>
  <si>
    <t>GRASA  CODIGO -GRA-AT MARCA SKF  -- GRSKFGA --</t>
  </si>
  <si>
    <t>GRSKFGA</t>
  </si>
  <si>
    <t>MIMCLAAC060900</t>
  </si>
  <si>
    <t>LAMINA ACANALADA HOJA DE 1.0 X 6.0 m CALIBRE26 TR-101 COLOR ARENA STANDARD HB   -- LACTR10126B16 --</t>
  </si>
  <si>
    <t>LACTR10126B16</t>
  </si>
  <si>
    <t>MIMCLLAS351514</t>
  </si>
  <si>
    <t>LLAVE ASTRIADA DE 1/2" X 9/16"  MARCA URREA CODIGO 1126 -- LLAS12916 --</t>
  </si>
  <si>
    <t>LLAS12916</t>
  </si>
  <si>
    <t>MIMCLMCS010000</t>
  </si>
  <si>
    <t>LIMA CUADRADA SEMIMUZA DE 1/2"   -- GI11204 --</t>
  </si>
  <si>
    <t>GI11204</t>
  </si>
  <si>
    <t>MIMCP700010000</t>
  </si>
  <si>
    <t>PERFASCINA  ROLLO DE 76 METROS   -- PEF76 --</t>
  </si>
  <si>
    <t>PEF76</t>
  </si>
  <si>
    <t>MIMCPIES010000</t>
  </si>
  <si>
    <t>MIMCFS00060000</t>
  </si>
  <si>
    <t>FUSIBLE BUSSMAN LOW PEAK LP CC 6 A LIMIT CURRENT   -- GI10462 --</t>
  </si>
  <si>
    <t>GI10462</t>
  </si>
  <si>
    <t>MIMCFSCE140000</t>
  </si>
  <si>
    <t>FUSIBLE DE CRISTAL TIPO EUROPEO DE 250 VOLT ~ 2 AMPER   -- GI10481 --</t>
  </si>
  <si>
    <t>GI10481</t>
  </si>
  <si>
    <t>MIMCFSLE320102</t>
  </si>
  <si>
    <t>FUSIBLE LEGRAND DE 500 VOLT ~ 2 AMPER TIPO gG (DIMENSIONES 14 X 51 mm) -- GI10460 --</t>
  </si>
  <si>
    <t>MIMCFSLF070000</t>
  </si>
  <si>
    <t>FUSIBLE LITTLE / FUSE CCMR 600 VOLT ~ 30 AMPER   -- GI10466 --</t>
  </si>
  <si>
    <t>GI10466</t>
  </si>
  <si>
    <t>MIMCGVPS000001</t>
  </si>
  <si>
    <t>GRAVA PESADA   (POR METRO CUBICO) -- GRAVAM3 --</t>
  </si>
  <si>
    <t>GRAVAM3</t>
  </si>
  <si>
    <t>MIMCLFCC231008</t>
  </si>
  <si>
    <t>LAMPARA FLOURESCENTE CIRCULAR DE 1 X 20 W MODELO HELIX 26 MARCA MAGG NECFHC20 (INCLUYE BASE, BALASTRA, TUBO Y TAPA) -- GI14834 --</t>
  </si>
  <si>
    <t>GI14834</t>
  </si>
  <si>
    <t>MIMCMSLI050306</t>
  </si>
  <si>
    <t>MICRO SWITCH LIMITADOR DE 5 AMPER 250 VAC CON PUERTOS 3-4 NO Y PUERTOS 1-2 NC MARCA MOUJEN ELECTRIC MODELO -8104 -- MSL5250ME8104 --</t>
  </si>
  <si>
    <t>MSL5250ME8104</t>
  </si>
  <si>
    <t>MIMCLLSL270000</t>
  </si>
  <si>
    <t>LLAVE STILSON DE 12"   -- LLST12 --</t>
  </si>
  <si>
    <t>LLST12</t>
  </si>
  <si>
    <t>MIMCLMMC000000</t>
  </si>
  <si>
    <t>LIMA PLANA MEDIA CAÑA    -- GI14596 --</t>
  </si>
  <si>
    <t>GI14596</t>
  </si>
  <si>
    <t>MIMCMTDG000000</t>
  </si>
  <si>
    <t>MULTIMETRO DIGITAL DE GANCHO    -- MULMDIGN --</t>
  </si>
  <si>
    <t>MULMDIGN</t>
  </si>
  <si>
    <t>MIMCRFCK0000AB</t>
  </si>
  <si>
    <t>REFACCION CHUCK KEYLESS   No DE PARTE N092054 -- RECHKL2054 --</t>
  </si>
  <si>
    <t>RECHKL2054</t>
  </si>
  <si>
    <t>MIMCES3Q020000</t>
  </si>
  <si>
    <t>ESTUFON DE 3 QUEMADORES TIPO "B" DE 60 DE ANCHO X 172 DE FRENTE X 86 DE ALTURA  -- ES3Q6017286B --</t>
  </si>
  <si>
    <t>ES3Q6017286B</t>
  </si>
  <si>
    <t>MIMCLMTR050000</t>
  </si>
  <si>
    <t>LIMA TRIANGULAR DE LONGITUD 3 1/2"   -- LITR312 --</t>
  </si>
  <si>
    <t>LITR312</t>
  </si>
  <si>
    <t>MIMCMSLI050401</t>
  </si>
  <si>
    <t>MICRO SWITCH LIMITADOR DE 5 AMPER 250 VAC NO PUERTOS 3-4 Y NC PUERTOS 1-2 MARCA OMRON MODELO NEMA A600 TIPO 3, 4 Y 13 -- MSL5250NA600 --</t>
  </si>
  <si>
    <t>MSL5250NA600</t>
  </si>
  <si>
    <t>MIMCFATH070000</t>
  </si>
  <si>
    <t>FABRICACION DE TUERCA DE BRONCE, HUSILLO DE PISTON RECYIFICADO Y EMPAQUE   -- FABTBHPRE --</t>
  </si>
  <si>
    <t>FABTBHPRE</t>
  </si>
  <si>
    <t>MIMCFSLE240101</t>
  </si>
  <si>
    <t>FUSIBLE LEGRAND DE 400 VOLT ~ 12 AMPER TIPO gG (DIMENSIONES 8.5 X 31.5 mm) -- GI10455 --</t>
  </si>
  <si>
    <t>GI10455</t>
  </si>
  <si>
    <t>MIMCJGTN010100</t>
  </si>
  <si>
    <t>JUEGO COMPLETO DE TORNILLO DE APRIETE VARIABLE DE ALTA POTENCIA S/V No. SLV 150M - "JGCTNAV"</t>
  </si>
  <si>
    <t>JGCTNAV</t>
  </si>
  <si>
    <t>MIMCLAML150800</t>
  </si>
  <si>
    <t>LAMPARA MAGNETICA DE LED DE 1.2 W CON SOPORTE FLEXIBLE  -- LAM12SF --</t>
  </si>
  <si>
    <t>LAM12SF</t>
  </si>
  <si>
    <t>MIMCPLBQ040000</t>
  </si>
  <si>
    <t>PLACA DE BAQUELITA HOJA DE 3' X 12' EPESOR 3/4"   -- PLBQ19312 --</t>
  </si>
  <si>
    <t>PLBQ19312</t>
  </si>
  <si>
    <t>MIMCPO00030000</t>
  </si>
  <si>
    <t>POSTE  DE 6.35 cm LONGITUD 3.05 m CALIBRE 26   -- P635305 --</t>
  </si>
  <si>
    <t>P635305</t>
  </si>
  <si>
    <t>MIMCPSBQ060300</t>
  </si>
  <si>
    <t>PRENSA DE BARRA QUICK-GRIP DE 18" MARCA VISE-GRIP  -- PRBQ18VG --</t>
  </si>
  <si>
    <t>PRBQ18VG</t>
  </si>
  <si>
    <t>MIMCFLIM020100</t>
  </si>
  <si>
    <t>FLEXOMETRO CON UÑA CONTRA IMPACTO 10.0 m MARCA TRUPER  ----</t>
  </si>
  <si>
    <t>GI14335</t>
  </si>
  <si>
    <t>MIMCIM00020001</t>
  </si>
  <si>
    <t>IMPERMEABILIZANTE  TOP-TOTAL 10 AÑOS  TAMBO DE 200 LITROS -- IMPTT10200 --</t>
  </si>
  <si>
    <t>IMPTT10200</t>
  </si>
  <si>
    <t>MIMCKTLT000406</t>
  </si>
  <si>
    <t>KIT DE ACCESORIOS PARA LIJADO DE TUBO  MARCA AUSTROMEX CLAVE 2505 -- KALT2505 --</t>
  </si>
  <si>
    <t>KALT2505</t>
  </si>
  <si>
    <t>MIMCLFCC020000</t>
  </si>
  <si>
    <t>LAMPARA FLOURESCENTE CIRCULAR DE 28 WATT   -- LFC28 --</t>
  </si>
  <si>
    <t>LFC28</t>
  </si>
  <si>
    <t>MIMCPIBB080200</t>
  </si>
  <si>
    <t>PINZA BOCA TIPO BALLENA DE 8" - 200 mm MARCA VISEGRIP  -- PIBB8VG --</t>
  </si>
  <si>
    <t>PIBB8VG</t>
  </si>
  <si>
    <t>MIMCPZCN060500</t>
  </si>
  <si>
    <t>PUNZON Y CINCEL NUMERO 3 MARCA URREA  -- PZCN03 --</t>
  </si>
  <si>
    <t>PZCN03</t>
  </si>
  <si>
    <t>MIMCRDHB020000</t>
  </si>
  <si>
    <t>RODAMIENTO HELICOIDAL CON BRIDA PARA HUSILLO SL-4/TL2-32X40R   -- ROHBH4TL --</t>
  </si>
  <si>
    <t>ROHBH4TL</t>
  </si>
  <si>
    <t>MIMCREDC040000</t>
  </si>
  <si>
    <t>RESORTE DE COMPRESION Ø EXTERIOR 11.10 mm LONGITUD 20.50 mm   -- RCE11L20 --</t>
  </si>
  <si>
    <t>RCE11L20</t>
  </si>
  <si>
    <t>MIMCFM00040104</t>
  </si>
  <si>
    <t>FORMON  DE 5/8" MARCA TRUPER MODELO FT-1/2CODIGO 14624 -- GI15930 --</t>
  </si>
  <si>
    <t>GI15930</t>
  </si>
  <si>
    <t>MIMCFSLE280101</t>
  </si>
  <si>
    <t>FUSIBLE LEGRAND DE 400 VOLT ~ 4 AMPER TIPO gG (DIMENSIONES 8.5 X 31.5 mm) -- GI10425 --</t>
  </si>
  <si>
    <t>GI10425</t>
  </si>
  <si>
    <t>MIMCPLMB080303</t>
  </si>
  <si>
    <t>PLACA PARA MAQUINA BROTHER DOBLE AGUJA IZQUIERDA CLAVE 534306001 -- PLBRDAI --</t>
  </si>
  <si>
    <t>PLBRDAI</t>
  </si>
  <si>
    <t>MIMCPTPE000605</t>
  </si>
  <si>
    <t>PISTOLA PARA APLICAR PINTURA ELECTROSTATICA  MARCA NORDSON SURE COAT MODELO DSYS-SHSSNX04CI -- PIPEN04CI --</t>
  </si>
  <si>
    <t>PIPEN04CI</t>
  </si>
  <si>
    <t>MIMCRFCY000039</t>
  </si>
  <si>
    <t>REFACCION CHANGE LEVER ASSY   No DE PARTE 184678-8 -- RECHLA1846 --</t>
  </si>
  <si>
    <t>RECHLA1846</t>
  </si>
  <si>
    <t>MIIPFAPC080003</t>
  </si>
  <si>
    <t>FABRICACION DE PUNZON, MATRIZ Y CAMISA CENTRADORA EN ACERO M-4 CON DUREZA 60-62 Rc  PARA PUNZONAR RECTANGULOS DE 1/2" X 3/4" CON ANGULO DE 7° -- FAPMCAM4D62RCA7 --</t>
  </si>
  <si>
    <t>FAPMCAM4D62RCA7</t>
  </si>
  <si>
    <t>MIIPGSBL000001</t>
  </si>
  <si>
    <t>GASOLINA BLANCA  -- GASBCA --</t>
  </si>
  <si>
    <t>GASBCA</t>
  </si>
  <si>
    <t>MIIPHINY190101</t>
  </si>
  <si>
    <t>HILO DE NYLON NUMERO 55 MARCA OMEGA CALIBRE 8 -- HNY55O8 --</t>
  </si>
  <si>
    <t>HNY55O8</t>
  </si>
  <si>
    <t>MIIPHINY270101</t>
  </si>
  <si>
    <t>HILO DE NYLON NUMERO 125 MARCA OMEGA CALIBRE 8 -- HNY125O8 --</t>
  </si>
  <si>
    <t>HNY125O8</t>
  </si>
  <si>
    <t>MIIPHINY360101</t>
  </si>
  <si>
    <t>HILO DE NYLON NUMERO 81 MARCA OMEGA CALIBRE 8 -- HNY81O8 --</t>
  </si>
  <si>
    <t>HNY81O8</t>
  </si>
  <si>
    <t>MIIPHINY380101</t>
  </si>
  <si>
    <t>HILO DE NYLON NUMERO 91 MARCA OMEGA CALIBRE 8 -- HNY91O8 --</t>
  </si>
  <si>
    <t>HNY91O8</t>
  </si>
  <si>
    <t>MIIPIS2F050000</t>
  </si>
  <si>
    <t>INSERTO HM 2 FILOS DE 30 X 12 X 1.5 mm   -- INH2F301215 --</t>
  </si>
  <si>
    <t>INH2F301215</t>
  </si>
  <si>
    <t>MIIPJDCM000003</t>
  </si>
  <si>
    <t>JUEGO DESARMADORES COMBINADOS   CODIGO 117380900 -- JDCM117 --</t>
  </si>
  <si>
    <t>JDCM117</t>
  </si>
  <si>
    <t>MIIPJGCC000808</t>
  </si>
  <si>
    <t>JUEGO PARA INSTALAR CERRADURA  MARCA PRETUL CODIGO 23549 -- JGCC23549 --</t>
  </si>
  <si>
    <t>JGCC23549</t>
  </si>
  <si>
    <t>MIIPMZRD081100</t>
  </si>
  <si>
    <t>MATRIZ REDONDA ESTACION "A" Ø 1/8" PARA CALIBRE 14 -- MZRDA1814 --</t>
  </si>
  <si>
    <t>MZRDA1814</t>
  </si>
  <si>
    <t>MIIPCL00050300</t>
  </si>
  <si>
    <t>CUCHILLA  DE 10" PAQUETE AMARILLO UC (CON 12 PIEZAS)  -- CH10PA12 --</t>
  </si>
  <si>
    <t>CH10PA12</t>
  </si>
  <si>
    <t>MIIPDPAG000000</t>
  </si>
  <si>
    <t>DESPACHADOR PARA AGUA CALIENTE/FRIA MODELO NES-2010    -- DEAGFC --</t>
  </si>
  <si>
    <t>DEAGFC</t>
  </si>
  <si>
    <t>MIIPEL00000007</t>
  </si>
  <si>
    <t>ELECTRODO    No DE PARTE 1106076 -- EL110 --</t>
  </si>
  <si>
    <t>EL110</t>
  </si>
  <si>
    <t>MIIPELC4000006</t>
  </si>
  <si>
    <t>MIIPEN00010100</t>
  </si>
  <si>
    <t>ENGRAPADORA  MODELO B-58 MARCA FIFA PILOT  -- GI11511 --</t>
  </si>
  <si>
    <t>GI11511</t>
  </si>
  <si>
    <t>MIIPHINY180101</t>
  </si>
  <si>
    <t>HILO DE NYLON NUMERO 53 MARCA OMEGA CALIBRE 8 -- HNY53O8 --</t>
  </si>
  <si>
    <t>HNY53O8</t>
  </si>
  <si>
    <t>MIIPLLAE060000</t>
  </si>
  <si>
    <t>LLAVE ALLEN ESTARDAR DE 1/4" LARGA   -- LLA14L --</t>
  </si>
  <si>
    <t>LLA14L</t>
  </si>
  <si>
    <t>MIIPFTME040200</t>
  </si>
  <si>
    <t>PIE DE METAL DE 1/32" PARA GUIA FIJA  -- PME132GF --</t>
  </si>
  <si>
    <t>PME132GF</t>
  </si>
  <si>
    <t>MIIPHINY140101</t>
  </si>
  <si>
    <t>HILO DE NYLON NUMERO 43 MARCA OMEGA CALIBRE 8 -- HNY43O8 --</t>
  </si>
  <si>
    <t>HNY43O8</t>
  </si>
  <si>
    <t>MIIPHINY290101</t>
  </si>
  <si>
    <t>HILO DE NYLON NUMERO 129 MARCA OMEGA CALIBRE 8 -- HNY129O8 --</t>
  </si>
  <si>
    <t>HNY129O8</t>
  </si>
  <si>
    <t>MIIPHINY310101</t>
  </si>
  <si>
    <t>HILO DE NYLON NUMERO 61 MARCA OMEGA CALIBRE 8 -- HNY61O8 --</t>
  </si>
  <si>
    <t>HNY61O8</t>
  </si>
  <si>
    <t>MIIPLA001301AA</t>
  </si>
  <si>
    <t>LIJA PLIEGO AGUA  GRADO 400 CODIGO 1811 MARCA TENAZIT</t>
  </si>
  <si>
    <t>MIIPMZCP000000</t>
  </si>
  <si>
    <t>PUNZON Y MATRIZ PARA CONTACTO POLARIZADO    -- MZCPOL --</t>
  </si>
  <si>
    <t>MZCPOL</t>
  </si>
  <si>
    <t>MIIPMZRD091405</t>
  </si>
  <si>
    <t>MATRIZ REDONDA ESTACION "C" DE 35 mm PARA CALIBRE 20 -- MZRDC3520 --</t>
  </si>
  <si>
    <t>MZRDC3520</t>
  </si>
  <si>
    <t>MIMCEVDS000001</t>
  </si>
  <si>
    <t>ELECTROVALVULA DOBLE SOLENOIDE   CLAVE: 484.52.0.0M57 -- EVDS484 --</t>
  </si>
  <si>
    <t>EVDS484</t>
  </si>
  <si>
    <t>MIMCG1EU020100</t>
  </si>
  <si>
    <t>GUIA ESTANDAR PARA UNITOOL DE 1/2" CON CUÑERO  -- GSUT12C --</t>
  </si>
  <si>
    <t>GSUT12C</t>
  </si>
  <si>
    <t>MIMCRFEE0000A0</t>
  </si>
  <si>
    <t>REFACCION ELECTRODE HOLDER FLAT SPRAY   No DE PARTE 1605863 -- RFEHFS1605863 --</t>
  </si>
  <si>
    <t>RFEHFS1605863</t>
  </si>
  <si>
    <t>MIIPHINY370101</t>
  </si>
  <si>
    <t>HILO DE NYLON NUMERO 89 MARCA OMEGA CALIBRE 8 -- HNY89O8 --</t>
  </si>
  <si>
    <t>HNY89O8</t>
  </si>
  <si>
    <t>MIIPLD00054300</t>
  </si>
  <si>
    <t>LIJA DE DISCO GRADO 120 Ø 7"  -- LD20 --</t>
  </si>
  <si>
    <t>LD20</t>
  </si>
  <si>
    <t>MIIPLLAB320000</t>
  </si>
  <si>
    <t>LLAVE ALLEN ESTANDAR PUNTA DE BOLA DE 7/32"   -- LLASB732 --</t>
  </si>
  <si>
    <t>LLASB732</t>
  </si>
  <si>
    <t>MIIPLLAE330000</t>
  </si>
  <si>
    <t>LLAVE ALLEN ESTANDAR DE 5/16"   -- LLA516 --</t>
  </si>
  <si>
    <t>LLA516</t>
  </si>
  <si>
    <t>MIIPMCMG000000</t>
  </si>
  <si>
    <t>MINICILINDRO D.E. MAGNETICO    -- MNCLDEMG --</t>
  </si>
  <si>
    <t>MNCLDEMG</t>
  </si>
  <si>
    <t>MIIPMSCM000101</t>
  </si>
  <si>
    <t>MASCARILLA COMPLETA  MARCA 3M MODELO 8247 -- MC82473M --</t>
  </si>
  <si>
    <t>MC82473M</t>
  </si>
  <si>
    <t>MIIPMZOV110000</t>
  </si>
  <si>
    <t>MATRIZ OVAL PARA ESTACION A (1/4" X 1/2")   -- MZOVA1412 --</t>
  </si>
  <si>
    <t>MZOVA1412</t>
  </si>
  <si>
    <t>MIIPMZRD141300</t>
  </si>
  <si>
    <t>MATRIZ REDONDA ESTACION "A" Ø 9 mm PARA CALIBRE 14 -- MZRDA0914 --</t>
  </si>
  <si>
    <t>MZRDA0914</t>
  </si>
  <si>
    <t>MIIPPLSP000101</t>
  </si>
  <si>
    <t>PLATO SUPERIOR DE ACERO Y ALUMINIO CON SERPENTIN  PARA TERMOFIJADORA KOLMAG MODELO PSM 265X130 -- PLSPTFKL --</t>
  </si>
  <si>
    <t>PLSPTFKL</t>
  </si>
  <si>
    <t>MIIPPZCM100900</t>
  </si>
  <si>
    <t>PUNZON COMPLETO ESTACION "E" SP CREMALLERA PARA CALIBRE 18  -- PZCMBCR18 --</t>
  </si>
  <si>
    <t>PZCMBCR18</t>
  </si>
  <si>
    <t>MIIPDILF060700</t>
  </si>
  <si>
    <t>DISCO LAMINADO FLEXIBLE DE 115 X 22.2 mm A 13300 RPM GRADO 60  -- GI15217 --</t>
  </si>
  <si>
    <t>MIIPELAP040000</t>
  </si>
  <si>
    <t>ELECTRODO PARA ANTORCHA DE PLASMA (TRAFINET)   -- GI14752 --</t>
  </si>
  <si>
    <t>GI14752</t>
  </si>
  <si>
    <t>MIIPELD9020000</t>
  </si>
  <si>
    <t>ELECTRODO CON DOBLEZ A 90° RAM 01   -- EL90 --</t>
  </si>
  <si>
    <t>EL90</t>
  </si>
  <si>
    <t>MIIPHINY130101</t>
  </si>
  <si>
    <t>HILO DE NYLON NUMERO 41 MARCA OMEGA CALIBRE 8 -- HNY41O8 --</t>
  </si>
  <si>
    <t>HNY41O8</t>
  </si>
  <si>
    <t>MIIPHINY330101</t>
  </si>
  <si>
    <t>HILO DE NYLON NUMERO 71 MARCA OMEGA CALIBRE 8 -- HNY71O8 --</t>
  </si>
  <si>
    <t>HNY71O8</t>
  </si>
  <si>
    <t>MIIPHINY420101</t>
  </si>
  <si>
    <t>HILO DE NYLON NUMERO 135 MARCA OMEGA CALIBRE 8 -- HNY135O8 --</t>
  </si>
  <si>
    <t>HNY135O8</t>
  </si>
  <si>
    <t>MIIPHINY450101</t>
  </si>
  <si>
    <t>HILO DE NYLON NUMERO 27 MARCA OMEGA CALIBRE 8 -- HNY27O8 --</t>
  </si>
  <si>
    <t>HNY27O8</t>
  </si>
  <si>
    <t>MIIPMERJ000001</t>
  </si>
  <si>
    <t>MEMBRANA ROJA   PARA PSM 265 X 130 -- MEMR265130 --</t>
  </si>
  <si>
    <t>MEMR265130</t>
  </si>
  <si>
    <t>MIIPMZRD080603</t>
  </si>
  <si>
    <t>MATRIZ REDONDA ESTACION "A" Ø 1/4" PARA CALIBRE 10 -- MZRDA1410 --</t>
  </si>
  <si>
    <t>MZRDA1410</t>
  </si>
  <si>
    <t>MIIPHINY150101</t>
  </si>
  <si>
    <t>HILO DE NYLON NUMERO 47 MARCA OMEGA CALIBRE 8 -- HNY47O8 --</t>
  </si>
  <si>
    <t>HNY47O8</t>
  </si>
  <si>
    <t>MIIPMZRD131100</t>
  </si>
  <si>
    <t>MATRIZ REDONDA ESTACION "A" Ø 3/8" PARA CALIBRE 14 -- MZRDA3814 --</t>
  </si>
  <si>
    <t>MZRDA3814</t>
  </si>
  <si>
    <t>MIIPMZRD131103</t>
  </si>
  <si>
    <t>MATRIZ REDONDA ESTACION "A" Ø 3/8" PARA CALIBRE 10 -- MZRDA3810 --</t>
  </si>
  <si>
    <t>MZRDA3810</t>
  </si>
  <si>
    <t>MIIPPZMR030201</t>
  </si>
  <si>
    <t>PUNZON Y MATRIZ CON RANURA DE 5 X 40 mm PARA UNITOOL CALIBRE 20 12 - 3 -- PUMR540UT20 --</t>
  </si>
  <si>
    <t>PUMR540UT20</t>
  </si>
  <si>
    <t>MIIPPZMT210704</t>
  </si>
  <si>
    <t>PUNZON Y MATRIZ DE 1" PARA UNITOOL 8M1 3/4" CALIBRE 20 -- PUM18M13420 --</t>
  </si>
  <si>
    <t>PUM18M13420</t>
  </si>
  <si>
    <t>MIIPSBME010100</t>
  </si>
  <si>
    <t>SACABOCADOS BIMETALICO Ø 3/4" MARCA STARRETT  -- SBM34S --</t>
  </si>
  <si>
    <t>SBM34S</t>
  </si>
  <si>
    <t>MIMCRFNR170000</t>
  </si>
  <si>
    <t>REFACCION NAVAJA DE RECTIFICADOR DP 2.2 91050 E31   -- RENVRCE31 --</t>
  </si>
  <si>
    <t>RENVRCE31</t>
  </si>
  <si>
    <t>MIIPDEGP030000</t>
  </si>
  <si>
    <t>DESARMADOR PLANO DE GOLPE LONGITUD 12"   -- DEGP12 --</t>
  </si>
  <si>
    <t>DEGP12</t>
  </si>
  <si>
    <t>MIIPDETR060005</t>
  </si>
  <si>
    <t>DESARMADOR TIPO TROMPO DEL NUMERO 2  CODIGO 117380710 MODELO 9671 -- DETP02 --</t>
  </si>
  <si>
    <t>DETP02</t>
  </si>
  <si>
    <t>MIIPELTU100000</t>
  </si>
  <si>
    <t>ELECTRODO DE TUNGSTENO A5.12-98 ANS1/AWS /10 EACH TT-T332-G2-7 3/32" X 7"   -- ELTGA5 --</t>
  </si>
  <si>
    <t>ELTGA5</t>
  </si>
  <si>
    <t>MIIPENPT010203</t>
  </si>
  <si>
    <t>ENGRANAJE PLANETARIO PARA TALADRO 8390 DWAE MAKITA CODIGO 125276-9 -- EN83MK125276 --</t>
  </si>
  <si>
    <t>EN83MK125276</t>
  </si>
  <si>
    <t>MIIPFRMD010101</t>
  </si>
  <si>
    <t>FRESADORA FRESA DE METAL DURO RADIO 2 mm CON RODAMIENTO (1140106) CABEZAL CA56G (5600050) MARCA VIRUTEX MODELO FR256N -- FR256NVT --</t>
  </si>
  <si>
    <t>FR256NVT</t>
  </si>
  <si>
    <t>MIIPHINY280101</t>
  </si>
  <si>
    <t>HILO DE NYLON NUMERO 127 MARCA OMEGA CALIBRE 8 -- HNY127O8 --</t>
  </si>
  <si>
    <t>HNY127O8</t>
  </si>
  <si>
    <t>MIIPHINY300101</t>
  </si>
  <si>
    <t>HILO DE NYLON NUMERO 57 MARCA OMEGA CALIBRE 8 -- HNY57O8 --</t>
  </si>
  <si>
    <t>HNY57O8</t>
  </si>
  <si>
    <t>MIIPHINY340101</t>
  </si>
  <si>
    <t>HILO DE NYLON NUMERO 77 MARCA OMEGA CALIBRE 8 -- HNY77O8 --</t>
  </si>
  <si>
    <t>HNY77O8</t>
  </si>
  <si>
    <t>MIIPHINY410101</t>
  </si>
  <si>
    <t>HILO DE NYLON NUMERO 133 MARCA OMEGA CALIBRE 8 -- HNY133O8 --</t>
  </si>
  <si>
    <t>HNY133O8</t>
  </si>
  <si>
    <t>MIIPLLAE360015</t>
  </si>
  <si>
    <t>LLAVE ALLEN ESTANDAR DE 3/16"  LARGA -- LLA316L --</t>
  </si>
  <si>
    <t>LLA316L</t>
  </si>
  <si>
    <t>MIIPPZCM171400</t>
  </si>
  <si>
    <t>PUNZON COMPLETO ESTACION "A" DE 3/8"  -- PZCMA38 --  --</t>
  </si>
  <si>
    <t>PZCMA38</t>
  </si>
  <si>
    <t>MANMCU091324L1</t>
  </si>
  <si>
    <t>CUBIERTA CIRCULAR DE Ø 1050 mm ESPESOR 20 mm CON CANTO TIPO  ALA DE AVION DE ALTURA 10 mm CON PROFUNDIDAD DE 60 mm PERIMETRAL CON ARISTAS REDONDEADAS EN MARMOL EN GRANITO BLUE PEARL - "ANCUBREMABP105"</t>
  </si>
  <si>
    <t>ANCUBREMABP105</t>
  </si>
  <si>
    <t>MCICCA035602J2</t>
  </si>
  <si>
    <t>CRISTAL SATINADO DOS CARAS DE 1297 X 436 mm ESPESOR 9 mm CANTOS PULIDOS ESQUINAS REDONDEADAS RADIO 3 mm TEMPLADO - "CR130ST"</t>
  </si>
  <si>
    <t>CR130ST</t>
  </si>
  <si>
    <t>MCICCA07D302K4</t>
  </si>
  <si>
    <t>CRISTAL SATINADO DOS CARAS FORMA CURVA DE 1719 X 543 mm ESPESOR 9 mm CANTOS PULIDOS ESQUINAS REDONDEADAS RADIO 5 mm TEMPLADO - "FXRRECG-CR"</t>
  </si>
  <si>
    <t>FXRRECG-CR</t>
  </si>
  <si>
    <t>MDCRCR00020101</t>
  </si>
  <si>
    <t>CRISTAL  DE 550 X 400 mm ESPESOR 6 mm TEMPLADO, CANTOS PULIDOS  --  BSVIMEG2-CRE</t>
  </si>
  <si>
    <t>BSVIMEG2-CRE</t>
  </si>
  <si>
    <t>MDEAEP00640034</t>
  </si>
  <si>
    <t>ENVOLVENTE PARA PATA ESTRUCTURAL  LONGITUD 6.0 m MODELO VON HAUCKE  EN ALUMINIO ALEACION 6063 TEMPLADO T5</t>
  </si>
  <si>
    <t>MDEXRE22700010</t>
  </si>
  <si>
    <t>RIEL ESTRUCTURAL TIPO TRIANGULAR PARA ESCRITORIO LONGITUD 1745 mm  EN ALUMINIO</t>
  </si>
  <si>
    <t>MECREF00263902</t>
  </si>
  <si>
    <t>ESPUMA FLEXIBLE  DE 698 x 698 mm ESPESOR DE 69 mm DENSIDAD 35 Kg EN POLIURETANO - "AEBOT-CE"</t>
  </si>
  <si>
    <t>AEBOT-CE</t>
  </si>
  <si>
    <t>MECREF00283902</t>
  </si>
  <si>
    <t>ESPUMA FLEXIBLE  DE 598 x 598 mm ESPESOR DE 69 mm DENSIDAD 35 Kg EN POLIURETANO - "AEBOPT-CE"</t>
  </si>
  <si>
    <t>AEBOPT-CE</t>
  </si>
  <si>
    <t>MLEAET10330000</t>
  </si>
  <si>
    <t>ETIQUETA IDENTIFICACION CON ADHERIBLES MUESTRARIO VIRDEE ENCINO LAQUEADO N1077 WALNUT V   - "ETMVRELN1077"</t>
  </si>
  <si>
    <t>ETMVRELN1077</t>
  </si>
  <si>
    <t>MLEAET10370000</t>
  </si>
  <si>
    <t>ETIQUETA IDENTIFICACION CON ADHERIBLES MUESTRARIO VIRDEE PVC U824 OAK TIEPOL   - "ETMVEPVCU824"</t>
  </si>
  <si>
    <t>ETMVEPVCU824</t>
  </si>
  <si>
    <t>MLECCR00OU07Z2</t>
  </si>
  <si>
    <t>CRISTAL  DE 1484 X 540 mm ESPESOR 6 mm CON SERIGRAFIA BLANCA A PUNTOS POR UNA CARA, CANTOS PULIDOS, TEMPLADO - "EKCAR13CS-C"</t>
  </si>
  <si>
    <t>EKCAR13CS-C</t>
  </si>
  <si>
    <t>MLECCR00RK02Q2</t>
  </si>
  <si>
    <t>CRISTAL  DE 1643 X 426 mm ESPESOR 9 mm CON SERIGRAFIA BLANCA A PUNTOS UNA CARA (CON PROCESO DE PINTURA CERAMICA RECOCIDA) CANTOS PULIDOS, ESQUINAS REDONDEADAS RADIO 3 mm TEMPLADO - "CIOCR162S"</t>
  </si>
  <si>
    <t>CIOCR162S</t>
  </si>
  <si>
    <t>MLECCR06KP02V3</t>
  </si>
  <si>
    <t>CRISTAL TRANSPARENTE DE 1004 X 386 mm ESPESOR 9 mm CON CHAFLAN PERIMETRAL DE 1 mm, ESQUINAS REDONDEADAS - "AT&amp;TDT-CL"</t>
  </si>
  <si>
    <t>AT&amp;TDT-CL</t>
  </si>
  <si>
    <t>MIIPHINY220101</t>
  </si>
  <si>
    <t>HILO DE NYLON NUMERO 109 MARCA OMEGA CALIBRE 8 -- HNY109O8 --</t>
  </si>
  <si>
    <t>HNY109O8</t>
  </si>
  <si>
    <t>MIIPHINY400101</t>
  </si>
  <si>
    <t>HILO DE NYLON NUMERO 131 MARCA OMEGA CALIBRE 8 -- HNY131O8 --</t>
  </si>
  <si>
    <t>HNY131O8</t>
  </si>
  <si>
    <t>MIIPJLMS011501</t>
  </si>
  <si>
    <t>JUEGO DE LLAVE MIXTA ESTANDAR 15 PIEZAS MARCA URREA No. DE PARTE 117061105 -- GI10431 --</t>
  </si>
  <si>
    <t>GI1043</t>
  </si>
  <si>
    <t>MIIPMNCO050000</t>
  </si>
  <si>
    <t>MACHUELO CONICO Ø 8 mm   -- MS08 --</t>
  </si>
  <si>
    <t>MS08</t>
  </si>
  <si>
    <t>MIIPMNCT110001</t>
  </si>
  <si>
    <t>MACHUELO CON CONTROL DE TORQUE Ø 8.00 A 20.00 mm  CODIGO 265-119 -- MHCT265119 --</t>
  </si>
  <si>
    <t>MHCT265119</t>
  </si>
  <si>
    <t>MIIPMNSS080003</t>
  </si>
  <si>
    <t>MACHUELO ACERO AL CARBON Ø 3/16" CON 24 - 32 HILOS (EN JUEGO)   -- MS3162432 --</t>
  </si>
  <si>
    <t>MS3162432</t>
  </si>
  <si>
    <t>MIIPSOEC010000</t>
  </si>
  <si>
    <t>SOLDADURA DE ELECTRODO CERTANIUM C-303C   -- SOLCEC303C --</t>
  </si>
  <si>
    <t>SOLCEC303C</t>
  </si>
  <si>
    <t>MIIPULTC040004</t>
  </si>
  <si>
    <t>ULTRA TEC 4 1/2" STATION CLUSTER ROUND UPPER INSERT  No PARTE XAUED0CN16 -- ULTEC412SRUI --</t>
  </si>
  <si>
    <t>ULTEC412SRUI</t>
  </si>
  <si>
    <t>MANCCA03B104V6</t>
  </si>
  <si>
    <t>CRISTAL SATINADO DOS CARAS DE 750 X 750 mm ESPESOR 9 mm CANTOS PULIDOS CON ESQUINAS REDONDEADAS RADIO 2mm, TEMPLADO - "ANCCUEC75CR"</t>
  </si>
  <si>
    <t>ANCCUEC75CR</t>
  </si>
  <si>
    <t>MANMCU093324L1</t>
  </si>
  <si>
    <t>CUBIERTA CIRCULAR DE Ø 900 mm ESPESOR 20 mm CON CANTO TIPO  ALA DE AVION DE ALTURA 10 mm CON PROFUNDIDAD DE 60 mm PERIMETRAL CON ARISTAS REDONDEADAS EN MARMOL EN GRANITO BLUE PEARL - "ANCUBREMABP90"</t>
  </si>
  <si>
    <t>ANCUBREMABP90</t>
  </si>
  <si>
    <t>MDACET01000000</t>
  </si>
  <si>
    <t>ETIQUETA DE TELA NEGRA CON LOGO BLANCO VONHAUCKE     --  ETQNBVH</t>
  </si>
  <si>
    <t>ETQNBVH</t>
  </si>
  <si>
    <t>MDCRCR00070101</t>
  </si>
  <si>
    <t>CRISTAL  DE 1174 X 992 mm ESPESOR 6 mm TEMPLADO, CANTOS PULIDOS  --  COSTV4ABS-CRF</t>
  </si>
  <si>
    <t>COSTV4ABS-CRF</t>
  </si>
  <si>
    <t>MDEXRE00680010</t>
  </si>
  <si>
    <t>RIEL ESTRUCTURAL  LONGITUD 1150 mm  EN ALUMINIO</t>
  </si>
  <si>
    <t>MEKACOA8I7A775</t>
  </si>
  <si>
    <t>CORREDERA DE EXTENSION TELESCOPICA 3/4" MARCA CERRAJES CODIGO 301-137 LONGITUD 500 mm COLOR BLANCO EPOXICO (EN JUEGO - DERECHA - IZQUIERDA)</t>
  </si>
  <si>
    <t>MLEABA13250000</t>
  </si>
  <si>
    <t>TARIMA EN MADERA DE PINO DE 1220 X 1460 X 140 mm   - "ITMPCS-TAR"</t>
  </si>
  <si>
    <t>ITMPCS-TAR</t>
  </si>
  <si>
    <t>MLECCR06PK07W0</t>
  </si>
  <si>
    <t>CRISTAL TRANSPARENTE DE 895 X 420 mm ESPESOR 6 mm CANTOS PULIDOS CON ESQUINAS REDONDEADAS TEMPLADO - "ERSM3CT-CRT"</t>
  </si>
  <si>
    <t>ERSM3CT-CRT</t>
  </si>
  <si>
    <t>MLEEKE470100H9</t>
  </si>
  <si>
    <t>KIT ELECTRICO PARA GONDOLA DOBLE DE 1200 X 1500 X 900 mm  10 CONTACTOS DOBLES NEGROS POLARIZADO ARROW HART, 1 ARNES TOMACORRIENTE CLAVIJA, CONECTOR C/CERTIFICACION UL, CABLE 1.5 MTS, 1 EXT DE 1200 mm, CABLE VERDE, BLANCO Y NEGRO - "COASG45MABS-KE"</t>
  </si>
  <si>
    <t>COASG45MABS-KE</t>
  </si>
  <si>
    <t>MIMCRD00010000</t>
  </si>
  <si>
    <t>REDIMIX   CUBETA DE 28 Kg  -- RED28 --</t>
  </si>
  <si>
    <t>RED28</t>
  </si>
  <si>
    <t>MIMCRFCA000038</t>
  </si>
  <si>
    <t>REFACCION CAP   No DE PARTE 417628-1 -- RECAP4176 --</t>
  </si>
  <si>
    <t>RECAP4176</t>
  </si>
  <si>
    <t>MIMCROCR000000</t>
  </si>
  <si>
    <t>RODILLO PARA CHAPEADORA DE CANTOS RECTOS    -- RDCHCR --</t>
  </si>
  <si>
    <t>RDCHCR</t>
  </si>
  <si>
    <t>MANMCU091324K4</t>
  </si>
  <si>
    <t>CUBIERTA CIRCULAR DE Ø 1050 mm ESPESOR 20 mm CON CANTO TIPO ALA DE AVION DE ALTURA 10 mm CON PROFUNDIDAD DE 60 mm PERIMETRAL CON ARISTAS REDONDEADAS EN MARMOL ARABESCATO PREMIUM - "ANCUBREMAAB105"</t>
  </si>
  <si>
    <t>ANCUBREMAAB105</t>
  </si>
  <si>
    <t>MANMMD170117J3</t>
  </si>
  <si>
    <t>MDF CON UNA CARA EN MELAMINA DURABLE NEGRA HOJA 4' X 8' ESPESOR 18 mm Y UNA CON LAMINADO PLASTICO CYMISA STAINLESS STEEL ALUMINUM #796 - "MDF4818LPCSSA"</t>
  </si>
  <si>
    <t>MDF4818LPCSSA</t>
  </si>
  <si>
    <t>MBAXPE0305F500</t>
  </si>
  <si>
    <t>PATA ESTRUCTURAL TIPO BASE REDONDA CON Ø 450 mm EN ACERO INOXIDABLE 430 P3 ALTURA 692 mm TUBO Ø 3" CON PLACA SOLDADA DE 200 X 200 mm EN ACERO INOXIDABLE 304 P3  - "BBVACS450"</t>
  </si>
  <si>
    <t>BBVACS450</t>
  </si>
  <si>
    <t>MDRCTA03000000</t>
  </si>
  <si>
    <t>LIN09</t>
  </si>
  <si>
    <t>MLEPPN121100N3</t>
  </si>
  <si>
    <t>SECCION INGLETE DE 300 X 300 mm  EN MADERA MACIZA DE PAROTA CON INSERTOS EN SUPERFICIE SOLIDA NEGRA - "HAPPESPASS"</t>
  </si>
  <si>
    <t>HAPPESPASS</t>
  </si>
  <si>
    <t>MMUSCO225X34R9</t>
  </si>
  <si>
    <t>CORTE DE PANEL ACUSTICO DE PET DE 100 X 173 mm ESPESOR 9 mm CONFORME A PLANO CON NAVAJA OSCILANTE EN COLOR SOFT GREY - "MULTRSPT-TRMI-SG26"</t>
  </si>
  <si>
    <t>MULTRSPT-TRMI-SG26</t>
  </si>
  <si>
    <t>MPMPES01010100</t>
  </si>
  <si>
    <t>TROVICEL BLANCO HOJA 2440 X 1220 mm ESPESOR 6 mm   --  TROB246</t>
  </si>
  <si>
    <t>TROB246</t>
  </si>
  <si>
    <t>MUESTRAA000011</t>
  </si>
  <si>
    <t>PRECIADOR TIPO COLGANTE DE PET TRANSPARENTE 140 X 112 mm</t>
  </si>
  <si>
    <t>MVISCO026434I2</t>
  </si>
  <si>
    <t>CORTE DE PANEL ACUSTICO DE 600 X 400 mm ESPESOR 9 mm RECTANGULAR CON ESQUINAS REDONDEADAS CON NAVAJA OSCILANTE - "VIBIODIV2PT-PT"</t>
  </si>
  <si>
    <t>MVISCO029134E0</t>
  </si>
  <si>
    <t>CORTE DE PANEL ACUSTICO DE 1180 X 480 mm ESPESOR 9 mm EN FORMA DE PANTALON CON NAVAJA OSCILANTE - "VIBIOFROBD4PT-PT"</t>
  </si>
  <si>
    <t>VIBIOFROBD4PT-PT</t>
  </si>
  <si>
    <t>MVLMMA01010400</t>
  </si>
  <si>
    <t>MACOCEL NATURAL HOJA 4' X 8' ESPESOR 12 mm -- MAN1248</t>
  </si>
  <si>
    <t>MAN1248</t>
  </si>
  <si>
    <t>MVISCO029434I2</t>
  </si>
  <si>
    <t>CORTE DE PANEL ACUSTICO DE 1180 X 450 mm ESPESOR 9 mm RECTANGULAR CON ESQUINAS REDONDEADAS CON NAVAJA OSCILANTE - "VIBIOFROBS4PT-PT"</t>
  </si>
  <si>
    <t>VIBIOFROBS4PT-PT</t>
  </si>
  <si>
    <t>MVLMMA01010200</t>
  </si>
  <si>
    <t>MACOCEL NATURAL HOJA 4' X 8' ESPESOR 5.5 mm -- MAN5548</t>
  </si>
  <si>
    <t>MAN5548</t>
  </si>
  <si>
    <t>MLECCR00A50713</t>
  </si>
  <si>
    <t>CRISTAL  DE 209 X 519 mm ESPESOR 6 mm CANTOS PULIDOS - ""TEVHECL"""</t>
  </si>
  <si>
    <t>TEVHECL</t>
  </si>
  <si>
    <t>MLECCR00A80717</t>
  </si>
  <si>
    <t>CRISTAL  DE 184 X 1152 mm ESPESOR 6 mm CANTOS PULIDOS CON 1 BARRENO Ø 20 mm - ""TEVHECP"""</t>
  </si>
  <si>
    <t>TEVHECP</t>
  </si>
  <si>
    <t>MANCCA03B704V6</t>
  </si>
  <si>
    <t>CRISTAL SATINADO DOS CARAS DE Ø 1050 mm ESPESOR 9 mm CANTOS PULIDOS CON ESQUINAS REDONDEADAS RADIO 2 mm, TEMPLADO - "ANCREEC105CR"</t>
  </si>
  <si>
    <t>ANCREEC105CR</t>
  </si>
  <si>
    <t>MANMCU09132488</t>
  </si>
  <si>
    <t>CUBIERTA CIRCULAR DE Ø 1050 mm ESPESOR 20 mm CON CHAFLAN INVERTIDO DE ALTURA 10 mm CON PROFUNDIDAD DE 60 mm PERIMETRAL CON ARISTAS REDONDEADAS EN MARMOL CALACATTA LUCCICOSO -- ANCUBREMA105</t>
  </si>
  <si>
    <t>ANCUBREMA105</t>
  </si>
  <si>
    <t>MBIXPE50450093</t>
  </si>
  <si>
    <t>PATA ESTRUCTURAL PARA MESA DE 124 X 76 mm ALTURA 302 mm  EN MADERA DE ENCINO - "BIMC4MCHTF-PA"</t>
  </si>
  <si>
    <t>BIMC4MCHTF-PA</t>
  </si>
  <si>
    <t>MDCRCR01030102</t>
  </si>
  <si>
    <t>CRISTAL TRANSPARENTE DE 1400 X 390 mm ESPESOR 6 mm TEMPLADO CON CANTOS PULIDOS, ESQUINAS REDONDEADAS RADIO 10 mm  --  ATBIOCRT5-CR</t>
  </si>
  <si>
    <t>ATBIOCRT5-CR</t>
  </si>
  <si>
    <t>MDCRCR01040102</t>
  </si>
  <si>
    <t>CRISTAL TRANSPARENTE DE 1100 X 400 mm ESPESOR 6 mm TEMPLADO CON CANTOS PULIDOS, ESQUINAS REDONDEADAS RADIO 10 mm  --  ATBIOCRT4-CR</t>
  </si>
  <si>
    <t>ATBIOCRT4-CR</t>
  </si>
  <si>
    <t>MDCRCR01050102</t>
  </si>
  <si>
    <t>CRISTAL TRANSPARENTE DE 1500 X 400 mm ESPESOR 6 mm TEMPLADO CON CANTOS PULIDOS, ESQUINAS REDONDEADAS RADIO 10 mm  --  ATBIOCRT6-CR</t>
  </si>
  <si>
    <t>ATBIOCRT6-CR</t>
  </si>
  <si>
    <t>MDRCEF00010101</t>
  </si>
  <si>
    <t>ESPUMA FLEXIBLE  DE 552 X 627 mm ESPESOR DE 154 mm DENSIDAD 35 Kg EN POLIURETANO  --  HASOCTT-BE</t>
  </si>
  <si>
    <t>HASOCTT-BE</t>
  </si>
  <si>
    <t>MARCADORES RETOQUE EARLY AMERICAN CLAVE: YT-6612    - "MCYT6612"</t>
  </si>
  <si>
    <t>MLECCR00RR07R8</t>
  </si>
  <si>
    <t>CRISTAL  DE 335 X 230 mm ESPESOR 6 mm CANTOS PULIDOS Y ABRILLANTADOS TEMPLADO - "BSME10060MECR-CR1"</t>
  </si>
  <si>
    <t>BSME10060MECR-CR1</t>
  </si>
  <si>
    <t>MIMCPTBQ000303</t>
  </si>
  <si>
    <t>PROTECTOR DE BOQUILLA  MARCA BEST WELDS PREMIUM TIP DIP EN PASTA PRESENTACION DE 400 gramos -- PROTBQBW --</t>
  </si>
  <si>
    <t>PROTBQBW</t>
  </si>
  <si>
    <t>MIIPDI00010000</t>
  </si>
  <si>
    <t>DISCO CORTE DE METAL    -- GI15215 --</t>
  </si>
  <si>
    <t>GI15215P</t>
  </si>
  <si>
    <t>MIIPFTME090500</t>
  </si>
  <si>
    <t>PIE DE METAL PARA CIERRE IZQUIERDO  -- PMECIZ --</t>
  </si>
  <si>
    <t>PMECIZ</t>
  </si>
  <si>
    <t>MIMCRUGI050007</t>
  </si>
  <si>
    <t>RUEDA GIRATORIO Ø RUEDA 5", ANCHO 2" CAPACIDAD 750 lb  No. MODELO 4.05179.539 -- RG52750 --</t>
  </si>
  <si>
    <t>RG52750</t>
  </si>
  <si>
    <t>MIIPDNAN010101</t>
  </si>
  <si>
    <t>DINAMOMETRO ANALOGO RANGO 20 Kgf (200 gf) MARCA TWILIGHT MODELO IM-FB200N -- DNAFB200N --</t>
  </si>
  <si>
    <t>DNAFB200N</t>
  </si>
  <si>
    <t>MIIPEQ60070300</t>
  </si>
  <si>
    <t>ESCUADRA 60° DE 57 X 33 mm EN MADERA  -- ES60M5733 --</t>
  </si>
  <si>
    <t>ES60M5733</t>
  </si>
  <si>
    <t>MIIPCLCE020100</t>
  </si>
  <si>
    <t>CUCHILLA PARA CEPILLO NUMERO 3 - MARCA STANLEY -- CC03ST --</t>
  </si>
  <si>
    <t>CC03ST</t>
  </si>
  <si>
    <t>MIIPFRHM040000</t>
  </si>
  <si>
    <t>FRESA HM DE 100 X 1 1/4" X 30 mm Z=4 CON MOLDURA    -- FRHM10011430 --</t>
  </si>
  <si>
    <t>FRHM10011430</t>
  </si>
  <si>
    <t>MIIPHINY170101</t>
  </si>
  <si>
    <t>HILO DE NYLON NUMERO 51 MARCA OMEGA CALIBRE 8 -- HNY51O8 --</t>
  </si>
  <si>
    <t>HNY51O8</t>
  </si>
  <si>
    <t>MIIPMZRC070400</t>
  </si>
  <si>
    <t>MATRIZ RECTANGULAR ESTACION "B" DE 20 X 3 mm PARA CALIBRE 14 -- MZCRB20314 --</t>
  </si>
  <si>
    <t>MZCRB20314</t>
  </si>
  <si>
    <t>MIIPPZMT150001</t>
  </si>
  <si>
    <t>PUNZON Y MATRIZ DE 10 X 10 mm PARA CALIBRE 20 -- PUM1010C20 --</t>
  </si>
  <si>
    <t>PUM1010C20</t>
  </si>
  <si>
    <t>MIIPSICM010101</t>
  </si>
  <si>
    <t>SIERRA HM COMBINADA DE 430 X 4.4 X 30 mm Z=72 MARCA LEUCO CLAVE 189154 -- SI43043072LE --</t>
  </si>
  <si>
    <t>SI43043072LE</t>
  </si>
  <si>
    <t>MIIPSOEC020000</t>
  </si>
  <si>
    <t>SOLDADURA DE ELECTRODO CERTANIUM C-600C   -- SOLCEC600C --</t>
  </si>
  <si>
    <t>SOLCEC600C</t>
  </si>
  <si>
    <t>MIIPCTCR020200</t>
  </si>
  <si>
    <t>CLUSTER PARA CREMALLERA EN ESTACION "E" CON 4 INSERTOS DE 16 X 6 mm  LINEA CONSEJO -- CLCRE4INCJ --</t>
  </si>
  <si>
    <t>CLCRE4INCJ</t>
  </si>
  <si>
    <t>MIIPDIAC090200</t>
  </si>
  <si>
    <t>DISCO ABRASIVO DE CORTE PARA ESMERIL DE 4 1/2" X .040" X 7/8" ( 115 X 1 X 22.2 mm) MARCA PS FORTE  -- DICOA --</t>
  </si>
  <si>
    <t>DICOA</t>
  </si>
  <si>
    <t>MIIPHINY240101</t>
  </si>
  <si>
    <t>HILO DE NYLON NUMERO 117 MARCA OMEGA CALIBRE 8 -- HNY117O8 --</t>
  </si>
  <si>
    <t>HNY117O8</t>
  </si>
  <si>
    <t>MIIPTLAN010201</t>
  </si>
  <si>
    <t>TALADRO ATORNILLADOR NEUMATICO DE Ø 3/8" MARCA JET MODELO JM805 -- TAN38JET805 --</t>
  </si>
  <si>
    <t>TAN38JET805</t>
  </si>
  <si>
    <t>MIIPULTC010001</t>
  </si>
  <si>
    <t>ULTRA TEC E STATION GUIDE ASSEMBLY  No PARTE AGVERZ -- ULTECESGA --</t>
  </si>
  <si>
    <t>ULTECESGA</t>
  </si>
  <si>
    <t>MIMCLA00332213</t>
  </si>
  <si>
    <t>LAMPARA FLOURESCENTE  39 WATT MARCA PHILLPIS LUZ DE DIA -- GI10711 --</t>
  </si>
  <si>
    <t>GI10711</t>
  </si>
  <si>
    <t>MIIPLLAB330000</t>
  </si>
  <si>
    <t>LLAVE ALLEN ESTANDAR PUNTA DE BOLA DE 5/16"   -- LLASB516 --</t>
  </si>
  <si>
    <t>LLASB516</t>
  </si>
  <si>
    <t>MIIPPZCM100600</t>
  </si>
  <si>
    <t>PUNZON COMPLETO ESTACION "E" SP MULTIPERFORADO CON 33 INSERTOS DE Ø 1/8" CALIBRE 18  -- PZCMEMP1818 --</t>
  </si>
  <si>
    <t>PZCMEMP1818</t>
  </si>
  <si>
    <t>MIIPPZCM102200</t>
  </si>
  <si>
    <t>PUNZON COMPLETO ESTACION "D" DE 86 X 33 mm  -- PZCMD8633 --</t>
  </si>
  <si>
    <t>PZCMD8633</t>
  </si>
  <si>
    <t>MIIPPZCM171600</t>
  </si>
  <si>
    <t>PUNZON COMPLETO ESTACION "A" DE 1/8"  -- PZCMA18 --</t>
  </si>
  <si>
    <t>PZCMA18</t>
  </si>
  <si>
    <t>MIIPSIIN020202</t>
  </si>
  <si>
    <t>SIERRA INCISOR HM DE 180 X 4.4 / 5.2 X 60 mm Z=36 MARCA STEHLE CLAVE 50803104 -- IN1804036ST --</t>
  </si>
  <si>
    <t>IN1804036ST</t>
  </si>
  <si>
    <t>MIIPSNCM010101</t>
  </si>
  <si>
    <t>SONDA DE COMNMUTACION CUERPO DE 6KF, Ø 16 mm, LONGITUD 92 mm MARCA RECHNER SENSORS MODELO KFS-5-1-90-15-Y55; CLAVE DE ARTICULO KF0370 -- SNCM1692KFS --</t>
  </si>
  <si>
    <t>SNCM1692KFS</t>
  </si>
  <si>
    <t>MIIPSO60060000</t>
  </si>
  <si>
    <t>SOLDADURA 6013 Ø 5/32"   -- GI11316 --</t>
  </si>
  <si>
    <t>GI11316</t>
  </si>
  <si>
    <t>MIIPTLAI020321</t>
  </si>
  <si>
    <t>TALADRO ATORNILLADOR INALAMBRICO Ø 1/2" MARCA DEWALT MODELO DCD780 -- TAINDC12 --</t>
  </si>
  <si>
    <t>TAINDC12</t>
  </si>
  <si>
    <t>MIIPVNBL050000</t>
  </si>
  <si>
    <t>SELLO DE VENTOSA SUPERIOR VCSP-O DE 125 X 75 X 16.5 mm MARCA SCHMALZ   -- VNB12575SH --</t>
  </si>
  <si>
    <t>VNB12575SH</t>
  </si>
  <si>
    <t>MIIPPYPL010200</t>
  </si>
  <si>
    <t>PLAYERA TIPO POLO 100% ALGODON CON BORDADO Y CINTA REFLEJANTE DE 1" EN ESPALDA Y SIMBOLO DE PROTECCION CIVIL  -- USPYPLBRCRF --</t>
  </si>
  <si>
    <t>USPYPLBRCRF</t>
  </si>
  <si>
    <t>MIIPPZ00141304</t>
  </si>
  <si>
    <t>PUNZON  DE 50 mm LONGITUD 6 PARA RANURA EN MATERIAL D2 -- PZRA506D2 --</t>
  </si>
  <si>
    <t>PZRA506D2</t>
  </si>
  <si>
    <t>MANMCU032824K5</t>
  </si>
  <si>
    <t>CUBIERTA RECTANGULAR DE 2100 X 900 mm ESPESOR 20 mm CON CANTO TIPO ALA DE AVION DE ALTURA 10 mm CON PROFUNDIDAD DE 60 mm PERIMETRAL CON ARISTAS REDONDEADAS EN MARMOL EN GRANITO BLUE PEARL - "ANCREC210MBP"</t>
  </si>
  <si>
    <t>ANCREC210MBP</t>
  </si>
  <si>
    <t>MCIMMR00031100</t>
  </si>
  <si>
    <t>CORCHO HOJA DE 910 X 610 mm ESPESOR 6 mm  - "CO091616"</t>
  </si>
  <si>
    <t>CO091616</t>
  </si>
  <si>
    <t>MIMCLMPB080000</t>
  </si>
  <si>
    <t>LIMA PLANA BASTARDA DE LONGITUD 6"   -- LIPB06 --</t>
  </si>
  <si>
    <t>LIPB06</t>
  </si>
  <si>
    <t>MIMCPTCV000101</t>
  </si>
  <si>
    <t>POTENCIOMETRO PARA CONTROL DE VOLTAJE  MARCA GEMA MODELO PGC1 No. PARTE 114057 -- POCVPGC1 --</t>
  </si>
  <si>
    <t>POCVPGC1</t>
  </si>
  <si>
    <t>MIMCRFMS000044</t>
  </si>
  <si>
    <t>REFACCION MICRO SWITCH   PARA PEDAL -- GI15691 --</t>
  </si>
  <si>
    <t>MIMCTOCA180004</t>
  </si>
  <si>
    <t>TORNILLO CABEZA ALLEN Ø 3/4" X 1  1/2"  PAVONADO -- TOA38112P --</t>
  </si>
  <si>
    <t>TOA38112P</t>
  </si>
  <si>
    <t>MIMCTTAF010000</t>
  </si>
  <si>
    <t>TAPETE ANTIFATIGA DE 61.8 X 92.2 cm   -- TAAF6292 --</t>
  </si>
  <si>
    <t>TAAF6292</t>
  </si>
  <si>
    <t>MIIPPZRC110800</t>
  </si>
  <si>
    <t>PUNZON RECTANGULAR ESTACION "B" DE 20.0 X 3.0 mm  -- PZRC203B --</t>
  </si>
  <si>
    <t>PZRC203B</t>
  </si>
  <si>
    <t>MIIPSO60050000</t>
  </si>
  <si>
    <t>SOLDADURA 6013 Ø 1/8"   -- GI13138 --</t>
  </si>
  <si>
    <t>GI13138</t>
  </si>
  <si>
    <t>MANCCA03B004V6</t>
  </si>
  <si>
    <t>CRISTAL SATINADO DOS CARAS DE 600 X 600 mm ESPESOR 9 mm CANTOS PULIDOS CON ESQUINAS REDONDEADAS RADIO 2mm, TEMPLADO - "ANCCUEC60CR"</t>
  </si>
  <si>
    <t>ANCCUEC60CR</t>
  </si>
  <si>
    <t>MANMCU032724K5</t>
  </si>
  <si>
    <t>CUBIERTA RECTANGULAR DE 2400 X 900 mm ESPESOR 20 mm CON CANTO TIPO ALA DE AVION DE ALTURA 10 mm CON PROFUNDIDAD DE 60 mm PERIMETRAL CON ARISTAS REDONDEADAS EN MARMOL EN GRANITO BLUE PEARL - "ANCREC240MBP"</t>
  </si>
  <si>
    <t>ANCREC240MBP</t>
  </si>
  <si>
    <t>MLEAET09000000</t>
  </si>
  <si>
    <t>INSTRUCTIVO DE ARMADO    - "INSTARM"</t>
  </si>
  <si>
    <t>INSTARM</t>
  </si>
  <si>
    <t>MIMCFSLJ010000</t>
  </si>
  <si>
    <t>FUSIBLE LIMITRON JKS CLASE J FUSE 150 HRCI   -- GI10461 --</t>
  </si>
  <si>
    <t>GI10461</t>
  </si>
  <si>
    <t>MCICCR00IC02Q2</t>
  </si>
  <si>
    <t>CRISTAL  DE 1497 X 235 mm ESPESOR 9 mm CON SERIGRAFIA BLANCA A PUNTOS UNA CARA (CON PROCESO DE PINTURA CERAMICA RECOCIDA) CANTOS PULIDOS, ESQUINAS REDONDEADAS RADIO 3 mm TEMPLADO - "CICRI5CSA200"</t>
  </si>
  <si>
    <t>CICRI5CSA200</t>
  </si>
  <si>
    <t>TAM1212</t>
  </si>
  <si>
    <t>MIIPPZOC171800</t>
  </si>
  <si>
    <t>PUNZON OVAL COMPLETO ESTACION "A" DE 1/4" X 1/2"  -- POCA1412 --</t>
  </si>
  <si>
    <t>POCA1412</t>
  </si>
  <si>
    <t>MCICCR00ID02Q2</t>
  </si>
  <si>
    <t>CRISTAL  DE 1297 X 436 mm ESPESOR 9 mm CON SERIGRAFIA BLANCA A PUNTOS UNA CARA (CON PROCESO DE PINTURA CERAMICA RECOCIDA) CANTOS PULIDOS, ESQUINAS REDONDEADAS RADIO 3 mm TEMPLADO - "CR130S"</t>
  </si>
  <si>
    <t>CR130S</t>
  </si>
  <si>
    <t>MDCRCR00010101</t>
  </si>
  <si>
    <t>CRISTAL  DE 456 X 651 mm ESPESOR 6 mm TEMPLADO, CANTOS PULIDOS  --  BSVIMEG2-CR</t>
  </si>
  <si>
    <t>BSVIMEG2-CR</t>
  </si>
  <si>
    <t>MDCRCR02110203</t>
  </si>
  <si>
    <t>CRISTAL SATINADO 2 CARAS DE 1150 X 728 mm ESPESOR 9 mm TEMPLADO CON CANTOS PULIDOS, ESQUINAS REDONDEADAS RADIO 3 mm  --  CIMBS115CSABD-CR</t>
  </si>
  <si>
    <t>CIMBS115CSABD-CR</t>
  </si>
  <si>
    <t>MDMUCL01010001</t>
  </si>
  <si>
    <t>CLAVO EN ROLLO 1 1/2"  (CAJA CON 7,200 PIEZAS)  --  CLRO212</t>
  </si>
  <si>
    <t>CLRO212</t>
  </si>
  <si>
    <t>MLEEKT03480000</t>
  </si>
  <si>
    <t>KIT DE ILUMINACION PARA MESAS 6 TIRAS LED 2835/120 4100 K, 2 ARNES 3 DERIVACIONES, 1 FUENTE VOLTAJE 12V 8.5 AMP, 1 CABLE TOMACORRIENTE, CLAVIJA, INCLUYE 1 PANEL LED 60 X 60 mm 40w, MARCO LUZ BLANCA 6500k MOD JLPP-40X  - KIM</t>
  </si>
  <si>
    <t>KIM</t>
  </si>
  <si>
    <t>MLEETL54000000</t>
  </si>
  <si>
    <t>TIRA DE LED ROLLO 5 M, 120 LEDS, TIPO 2835 4100 k A 24 v    - "TILD2835"</t>
  </si>
  <si>
    <t>TILD2835</t>
  </si>
  <si>
    <t>MLEMMD020105R7</t>
  </si>
  <si>
    <t>MDF NATURAL HOJA 4' X 8' ESPESOR 16 mm CON UNA CARA EN BACKER FENOLICO - "MDF4816BF"</t>
  </si>
  <si>
    <t>MDF4816BF</t>
  </si>
  <si>
    <t>MLEMMQ02000000</t>
  </si>
  <si>
    <t>MAQUILA MUEBLE PERIMETRAL DE 1.20 X 0.50 X 2.36 M CON ESPACIO PARA LETRERO ILUMINADO Y 5 ENTREPAÑOS, EN MDF CON ACABADO LAMINADO PLASTICO BLANCO MATE, RESPALDO CON PANEL RANURADO Y REFUERZO DE ALUMINIO, E ILUMINACION LED BLANCA DE 4100 °K  - "ASMP450-MAQ"</t>
  </si>
  <si>
    <t>ASMP450-MAQ</t>
  </si>
  <si>
    <t>MIIPDCAC070001</t>
  </si>
  <si>
    <t>DISCO ABRASIVO DE CORTE DE 350 X 2.5 X 32 mm  HSS-DMoS HI-TEC/CUTTING -- DIACO35032 --</t>
  </si>
  <si>
    <t>DIACO35032</t>
  </si>
  <si>
    <t>MIIPDEGP000003</t>
  </si>
  <si>
    <t>DESARMADOR PLANO DE GOLPE   CODIGO 117381060 101 mm MODELO 21333 -- DEGP101 --</t>
  </si>
  <si>
    <t>DEGP101</t>
  </si>
  <si>
    <t>MIIPELC6030000</t>
  </si>
  <si>
    <t>ELECTRODO CERTANIUM 600 Ø 1/8"   -- GI10491 --</t>
  </si>
  <si>
    <t>GI10491</t>
  </si>
  <si>
    <t>MIIPEQ30070300</t>
  </si>
  <si>
    <t>ESCUADRA 30° DE 57 X 33 mm EN MADERA  -- ES30M5733 --</t>
  </si>
  <si>
    <t>ES30M5733</t>
  </si>
  <si>
    <t>MIIPPZCP000400</t>
  </si>
  <si>
    <t>PUNZON CONTACTO POLARIZADO  PARA CALIBRE 20  -- PZCPOL20 --</t>
  </si>
  <si>
    <t>PZCPOL20</t>
  </si>
  <si>
    <t>MIIPPZMT211003</t>
  </si>
  <si>
    <t>PUNZON Y MATRIZ DE 13 X 14 mm PARA UNITOOL 8BX2 1/4" CALIBRE 14 -- PUM13148BX21414 --</t>
  </si>
  <si>
    <t>PUM13148BX21414</t>
  </si>
  <si>
    <t>MIIPPZMT221003</t>
  </si>
  <si>
    <t>PUNZON Y MATRIZ DE 16 X 18 mm PARA UNITOOL 8BX2 1/4" CALIBRE 14 -- PUM16188BX21414 --</t>
  </si>
  <si>
    <t>PUM16188BX21414</t>
  </si>
  <si>
    <t>MIIPSIHM140000</t>
  </si>
  <si>
    <t>SIERRA HM Ø 300 X 3.2 X 30 Z=96 TF COMBINADA SILENCIOSA PROLINE   -- SI300323096S --</t>
  </si>
  <si>
    <t>SI300323096S</t>
  </si>
  <si>
    <t>MIIPSNUN010000</t>
  </si>
  <si>
    <t>SENSOR UNIVERSAL CONECTOR M6   -- SNUCM6 --</t>
  </si>
  <si>
    <t>SNUCM6</t>
  </si>
  <si>
    <t>MIIPTLAI030304</t>
  </si>
  <si>
    <t>TALADRO ATORNILLADOR INALAMBRICO 20 V MARCA DEWALT MODELO DCB201 -- TAINCD201 --</t>
  </si>
  <si>
    <t>TAINCD201</t>
  </si>
  <si>
    <t>MIMCFM00090200</t>
  </si>
  <si>
    <t>FORMON  DE 3/8"-10mm - 9"-228mm MARCA STANLEY  -- FM389ST --</t>
  </si>
  <si>
    <t>FM389ST</t>
  </si>
  <si>
    <t>MIMCIN00000305</t>
  </si>
  <si>
    <t>INTERRUPTOR   PARA FRESADORA DE CANTOS MARCA VIRUTEX CODIGO UI-FRZ256N No.REFERENCIA 2015043 -- INTFRE043 --</t>
  </si>
  <si>
    <t>INTFRE043</t>
  </si>
  <si>
    <t>MIIPHINY440101</t>
  </si>
  <si>
    <t>HILO DE NYLON NUMERO 39 MARCA OMEGA CALIBRE 8 -- HNY39O8 --</t>
  </si>
  <si>
    <t>HNY39O8</t>
  </si>
  <si>
    <t>MIIPISCR040000</t>
  </si>
  <si>
    <t>INSERTO PARA CREMALLERA DE 16 X 6 mm   -- INCR1606 --</t>
  </si>
  <si>
    <t>INCR1606</t>
  </si>
  <si>
    <t>MIIPMHRE160000</t>
  </si>
  <si>
    <t>MACHUELO RECTO Ø 5 mm PASO  0.80   -- MARM0508 --</t>
  </si>
  <si>
    <t>MARM0508</t>
  </si>
  <si>
    <t>MIIPMZRD080600</t>
  </si>
  <si>
    <t>MATRIZ REDONDA ESTACION "A" Ø 1/4" PARA CALIBRE 14 -- MZRDA1414 --</t>
  </si>
  <si>
    <t>MZRDA1414</t>
  </si>
  <si>
    <t>MIIPPERG020000</t>
  </si>
  <si>
    <t>PERNO DE REGISTRO 3/16" X 1/4"   -- PERG31614 --</t>
  </si>
  <si>
    <t>PERG31614</t>
  </si>
  <si>
    <t>MIIPPICD070513</t>
  </si>
  <si>
    <t>PINZA DE CORTE DIAGONAL DE 5" MARCA TRUPER No. DE PARTE 1202-5 -- PICD05T --</t>
  </si>
  <si>
    <t>PICD05</t>
  </si>
  <si>
    <t>MIIPPTHO020001</t>
  </si>
  <si>
    <t>MIIPPTHO020001PROTECTOR DE HOJAS TAMAÑO OFICIO  CAJA CON 100 PIEZAS -- PHTO100 --</t>
  </si>
  <si>
    <t>PHTO100</t>
  </si>
  <si>
    <t>MIIPPTSS050006</t>
  </si>
  <si>
    <t>PISTOLA PARA APLICACIÓN DE ADHESIVO DE SUPERFICIE SOLIDA DE 50 ml  MARCA CORIAN  -- PLADSSGW50 --</t>
  </si>
  <si>
    <t>PLADSSGW50</t>
  </si>
  <si>
    <t>MIIPPZMR020201</t>
  </si>
  <si>
    <t>PUNZON Y MATRIZ FSO ESPECIAL CON RANURA DE 4 X 40 mm PARA UNITOOL CALIBRE 20 12 - 3 -- PUMR440UT20 --</t>
  </si>
  <si>
    <t>PUMR440UT20</t>
  </si>
  <si>
    <t>MIIPPZMT221004</t>
  </si>
  <si>
    <t>PUNZON Y MATRIZ DE 16 X 18 mm PARA UNITOOL 8BX2 1/4" CALIBRE 20 -- PUM16188BX21420 --</t>
  </si>
  <si>
    <t>PUM16188BX21420</t>
  </si>
  <si>
    <t>MIIPRBCL000001</t>
  </si>
  <si>
    <t>REBAJADORA ELECTRONICA DE COLUMNAS   MODELO DW625 -- RBECLDW625 --</t>
  </si>
  <si>
    <t>RBECLDW625</t>
  </si>
  <si>
    <t>MANMCU03142488</t>
  </si>
  <si>
    <t>CUBIERTA RECTANGULAR DE 2400 X 1200 mm ESPESOR 20 mm CON CHAFLAN INVERTIDO DE ALTURA 10 mm CON PROFUNDIDAD DE 60 mm PERIMETRAL CON ARISTAS REDONDEADAS EN MARMOL CALACATTA LUCCICOSO -- ANCUBRECMA480</t>
  </si>
  <si>
    <t>ANCUBRECMA480</t>
  </si>
  <si>
    <t>MANMCU032824K4</t>
  </si>
  <si>
    <t>CUBIERTA RECTANGULAR DE 2100 X 900 mm ESPESOR 20 mm CON CANTO TIPO ALA DE AVION DE ALTURA 10 mm CON PROFUNDIDAD DE 60 mm PERIMETRAL CON ARISTAS REDONDEADAS EN MARMOL ARABESCATO PREMIUM - "ANCREC210MAB"</t>
  </si>
  <si>
    <t>ANCREC210MAB</t>
  </si>
  <si>
    <t>MANMCU093324L0</t>
  </si>
  <si>
    <t>CUBIERTA CIRCULAR DE Ø 900 mm ESPESOR 20 mm CON CANTO TIPO ALA DE AVION DE ALTURA 10 mm CON PROFUNDIDAD DE 60 mm PERIMETRAL CON ARISTAS REDONDEADAS EN MARMOL EN GRANITO NERO PROFONDO - "ANCUBREMANP90"</t>
  </si>
  <si>
    <t>ANCUBREMANP90</t>
  </si>
  <si>
    <t>MCICCR31H804Z0</t>
  </si>
  <si>
    <t>CRISTAL LAMINADO BLANCO WHITE COCONUT DE Ø 1200 mm ESPESOR 12 mm (2 CRISTALES DE 6 mm CON 1 PELICULA DE 0.76 mm)  CON SAQUE DE 103 X 205 mm CON ESQUINAS REDONDEADAS DE RADIO 8 mm CANTOS PULIDOS, TEMPLADO - "CR4LB-BE01"</t>
  </si>
  <si>
    <t>CR4LB-BE01</t>
  </si>
  <si>
    <t>MDMACU05130205</t>
  </si>
  <si>
    <t>CUBIERTA MEDIA DE 1000 X 1479 mm ESPESOR 20 mm CON CHAFLAN INVERTIDO DE ALTURA 10 mm CON PROFUNDIDAD DE 60 mm PERIMETRAL CON ARISTAS REDONDEADAS, EN MARMOL ARABESCATO  --  ABCUB3349MAB-C</t>
  </si>
  <si>
    <t>ABCUB3349MAB-C</t>
  </si>
  <si>
    <t>MARCADORES RETOQUE CHOCOLATE  CLAVE: YT--6629    - "MCYT6629"</t>
  </si>
  <si>
    <t>MIMCCOMH100006</t>
  </si>
  <si>
    <t>CONECTOR MACHO CON 16 PINES  PARA TOPE CNC -- CNM16PCNC --</t>
  </si>
  <si>
    <t>CNM16PCNC</t>
  </si>
  <si>
    <t>MANMCU09332488</t>
  </si>
  <si>
    <t>CUBIERTA CIRCULAR DE Ø 900 mm ESPESOR 20 mm CON CHAFLAN INVERTIDO DE ALTURA 10 mm CON PROFUNDIDAD DE 60 mm PERIMETRAL CON ARISTAS REDONDEADAS EN MARMOL CALACATTA LUCCICOSO -- ANCUBREMA90</t>
  </si>
  <si>
    <t>ANCUBREMA90</t>
  </si>
  <si>
    <t>MBIREF00464102</t>
  </si>
  <si>
    <t>ESPUMA FLEXIBLE  DE 508 X 568 mm ESPESOR DE 130 mm DENSIDAD 35 Kg EN POLIURETANO - "BISOF-EPA"</t>
  </si>
  <si>
    <t>BISOF-EPA</t>
  </si>
  <si>
    <t>ME4MRP00142450</t>
  </si>
  <si>
    <t>REPISA  DE 1125 X 400 mm ESPESOR 20 mm CON CHAFLAN INVERTIDO DE ALTURA 10 mm CON PROFUNDIDAD DE 60 mm PERIMETRAL EN MARMOL BLANCO CARRARA - "E4REP1125MCA-CU"</t>
  </si>
  <si>
    <t>E4REP1125MCA-CU</t>
  </si>
  <si>
    <t>MLEACP62000000</t>
  </si>
  <si>
    <t>PUERTA POSTERIOR PARA PEDESTAL DE MADERA EN LACA BLANCA MATE    - "KIPOALC-PPMB"</t>
  </si>
  <si>
    <t>KIPOALC-PPMB</t>
  </si>
  <si>
    <t>MIIPELC3030000</t>
  </si>
  <si>
    <t>ELECTRODO CERTANIUM 303 Ø 1/8"   -- GI10875 --</t>
  </si>
  <si>
    <t>GI10875</t>
  </si>
  <si>
    <t>MIIPHINY100101</t>
  </si>
  <si>
    <t>HILO DE NYLON NUMERO 13 MARCA OMEGA CALIBRE 8 -- HNY13O8 --</t>
  </si>
  <si>
    <t>HNY13O8</t>
  </si>
  <si>
    <t>MIIPLE00000001</t>
  </si>
  <si>
    <t>LECHE   (PRESENTACION 1 LITRO)  -- LECHE --</t>
  </si>
  <si>
    <t>LECHE</t>
  </si>
  <si>
    <t>MIIPLLAE180000</t>
  </si>
  <si>
    <t>LLAVE ALLEN ESTANDAR Ø 1/2"   -- GI14009 --</t>
  </si>
  <si>
    <t>GI14009</t>
  </si>
  <si>
    <t>MIIPMNSG010000</t>
  </si>
  <si>
    <t>MANCHA SAYER GRIS S 105-93 26-1   -- MNSGS105 --</t>
  </si>
  <si>
    <t>MNSGS105</t>
  </si>
  <si>
    <t>MIIPMZRD091400</t>
  </si>
  <si>
    <t>MATRIZ REDONDA ESTACION "C" DE 35 mm PARA CALIBRE 14 -- MZRDC3514 --</t>
  </si>
  <si>
    <t>MZRDC3514</t>
  </si>
  <si>
    <t>MIIPPZCM172000</t>
  </si>
  <si>
    <t>PUNZON COMPLETO ESTACION "A" DE 11 X 3 mm  -- PZCRCA113 --</t>
  </si>
  <si>
    <t>PZCRCA113</t>
  </si>
  <si>
    <t>MIMCSMAM000200</t>
  </si>
  <si>
    <t>SERVO-MOTOR AMPLIFICADOR  MR-25-200 AMP  -- SMSMMR25 --</t>
  </si>
  <si>
    <t>SMSMMR25</t>
  </si>
  <si>
    <t>MIMCTJEM020100</t>
  </si>
  <si>
    <t>TARJA DE EMPOTRAR DE 23.3 X 50.8 X 15.2 cm EN ACERO INOXIDABLE SATINADO  -- TAEMFO --</t>
  </si>
  <si>
    <t>TAEMFO</t>
  </si>
  <si>
    <t>MIIPCICNAS0900</t>
  </si>
  <si>
    <t>CINTA DE AISLAR  MARCA NITTO  -- CIASMNI --</t>
  </si>
  <si>
    <t>CIASMNI</t>
  </si>
  <si>
    <t>MIIPFADH100311</t>
  </si>
  <si>
    <t>FABRICACION DADO HEMBRA CON DOS RODILLOS LATERALES EN MATERIAL ACERO TX10T Ó 98.40T CON DUREZA BRINELL 220 Ó 230, MATERIAL GRADO HERRAMIENTA, LONGITUD 10 cm PARA CALIBRE 1/4 -- FADH2R1014 --</t>
  </si>
  <si>
    <t>FADH2R1014</t>
  </si>
  <si>
    <t>MIIPFRID020000</t>
  </si>
  <si>
    <t>FRESA IZQUIERDA Y DERECHA E3401E0226 - FR80DI30 H4S Z3 D.5ALH45   -- FRIDE340 --</t>
  </si>
  <si>
    <t>FRIDE340</t>
  </si>
  <si>
    <t>MANMCU091324L0</t>
  </si>
  <si>
    <t>CUBIERTA CIRCULAR DE Ø 1050 mm ESPESOR 20 mm CON CANTO TIPO ALA DE AVION DE ALTURA 10 mm CON PROFUNDIDAD DE 60 mm PERIMETRAL CON ARISTAS REDONDEADAS EN MARMOL EN GRANITO NERO PROFONDO - "ANCUBREMANP105"</t>
  </si>
  <si>
    <t>ANCUBREMANP105</t>
  </si>
  <si>
    <t>MANPVI660700G1</t>
  </si>
  <si>
    <t>VINIL AUTOADHERIBLE DE 2095 X 1345 mm  EN FORMA DE MARCO DEGRADADO COLOR NEGRO CONFORME A PLANO, CON INSTALACION EN CRISTAL - "ANMEINT75-VIMND"</t>
  </si>
  <si>
    <t>ANMEINT75-VIMND</t>
  </si>
  <si>
    <t>MCICCL1057162H</t>
  </si>
  <si>
    <t>CRISTAL LAMINADO PVB COCONUT WHITE DE 1500 X 1200 mm ESPESOR 12 mm (2 CRISTALES DE 6 mm CON 1 PELICULA DE 0.76 mm) SAQUE DE 249 X 279 mm CON ESQUINAS REDONDEADAS DE RADIO 8 mm CANTOS PULIDOS ESQUINAS REDONDEADAS RADIO 3 mm TEMPLADO - "CCRLB45"</t>
  </si>
  <si>
    <t>CCRLB45</t>
  </si>
  <si>
    <t>MECREF00273802</t>
  </si>
  <si>
    <t>ESPUMA FLEXIBLE  DE 694 x 694 mm ESPESOR DE 84 mm DENSIDAD 35 Kg EN POLIURETANO - "AEABT-BE"</t>
  </si>
  <si>
    <t>AEABT-BE</t>
  </si>
  <si>
    <t>MIIPHINY200101</t>
  </si>
  <si>
    <t>HILO DE NYLON NUMERO 99 MARCA OMEGA CALIBRE 8 -- HNY99O8 --</t>
  </si>
  <si>
    <t>HNY99O8</t>
  </si>
  <si>
    <t>MIIPMZPN010100</t>
  </si>
  <si>
    <t>MATRIZ PARA PUNZON LANCE AND FORM CALIBRE 14   -- MPULF14CJ --</t>
  </si>
  <si>
    <t>MPULF14CJ</t>
  </si>
  <si>
    <t>MIIPPTHO010001</t>
  </si>
  <si>
    <t>PROTECTOR DE HOJAS TAMAÑO CARTA  CAJA CON 100 PIEZAS -- PHTC100 --</t>
  </si>
  <si>
    <t>PHTC100</t>
  </si>
  <si>
    <t>MIIPPZCM171700</t>
  </si>
  <si>
    <t>PUNZON COMPLETO ESTACION "A" DE 1/4"  -- PZCMA14 --</t>
  </si>
  <si>
    <t>PZCMA14</t>
  </si>
  <si>
    <t>MIIPRSLJ020001</t>
  </si>
  <si>
    <t>RESPALDO PARA LIJADORA ORBITAL Ø 6"  No. PARTE 1260100 -- RSLJOR06 --</t>
  </si>
  <si>
    <t>RSLJOR06</t>
  </si>
  <si>
    <t>MIIPSEAR770000</t>
  </si>
  <si>
    <t>SEGUETA PARA ARCO BIMETALICA 24 DIENTES POR PULGADA   -- SEAL --</t>
  </si>
  <si>
    <t>MIIPULTC020002</t>
  </si>
  <si>
    <t>ULTRA TEC 4 1/2" STATION CLUSTER ROUND SET ASSEMBLY  No PARTE XAUED0CN00 -- ULTEC412SRA --</t>
  </si>
  <si>
    <t>ULTEC412SRA</t>
  </si>
  <si>
    <t>MIMCCH00010001</t>
  </si>
  <si>
    <t>CHAROLA  DE 300 X 80 mm  EN ALUMINIO -- CH30080AL --</t>
  </si>
  <si>
    <t>CH30080AL</t>
  </si>
  <si>
    <t>MIMCSÑLX060101</t>
  </si>
  <si>
    <t>SEÑALAMIENTO LEYENDA "EXTINTOR" DE 25 X 35 cm DOBLE VISTA CON DOBLES TIPO BANDERA ACABADO FOTOLUMINICENTE -- S2035EXDVBF --</t>
  </si>
  <si>
    <t>S2035EXDVBF</t>
  </si>
  <si>
    <t>MIMCSTLO020002</t>
  </si>
  <si>
    <t>ESTACION LAVAOJOS CON TANQUE DE POLICARBONATO TRANSPARENTE CAPACIDAD DE 7 GALONES  MODELO S19-921 -- ESLO7GS19 --</t>
  </si>
  <si>
    <t>ESLO7GS19</t>
  </si>
  <si>
    <t>MANMCU09322488</t>
  </si>
  <si>
    <t>CUBIERTA CIRCULAR DE Ø 750 mm ESPESOR 20 mm CON CHAFLAN INVERTIDO DE ALTURA 10 mm CON PROFUNDIDAD DE 60 mm PERIMETRAL CON ARISTAS REDONDEADAS EN MARMOL CALACATTA LUCCICOSO - "ANCUBREMA75"</t>
  </si>
  <si>
    <t>ANCUBREMA75</t>
  </si>
  <si>
    <t>MDRCTA04000000</t>
  </si>
  <si>
    <t>LIN11</t>
  </si>
  <si>
    <t>MECREF00243802</t>
  </si>
  <si>
    <t>ESPUMA FLEXIBLE  DE 544 X 844 mm ESPESOR DE 84 mm DENSIDAD 35 Kg EN POLIURETANO - " ECOTAT-BE"</t>
  </si>
  <si>
    <t>ECOTAT-BE</t>
  </si>
  <si>
    <t>MIMCSSMM010100</t>
  </si>
  <si>
    <t>SISTEMA MOVIL MANUAL DE APLICACIÓN DE PINRURA EN POLVO ENCORE LT  -- SSMMPPEN --</t>
  </si>
  <si>
    <t>SSMMPPEN</t>
  </si>
  <si>
    <t>MIIPCPMD010000</t>
  </si>
  <si>
    <t>COMPAS DE MADERA DE 45 cm   -- CMMD45 --</t>
  </si>
  <si>
    <t>CMMD45</t>
  </si>
  <si>
    <t>MIIPCT00030001</t>
  </si>
  <si>
    <t>CLUSTER  EN ESTACION "D" CON 6 INSERTOS DE 5/16"  CALIBRE 14 -- CLD51614 --</t>
  </si>
  <si>
    <t>CLD51614</t>
  </si>
  <si>
    <t>MIIPDI00000000</t>
  </si>
  <si>
    <t>DISCO DE DIAMANTE PARA CONCRETO    -- GI13151 --</t>
  </si>
  <si>
    <t>GI13151P</t>
  </si>
  <si>
    <t>MIIPEXGR021106</t>
  </si>
  <si>
    <t>EXTRACTOR DE GRAPAS PARA TAPICERO -- EXGRTAP --</t>
  </si>
  <si>
    <t>EXGPTAP</t>
  </si>
  <si>
    <t>MIMCCLHM000101</t>
  </si>
  <si>
    <t>COLECTOR DE HUMOS DE SOLDADURA  MARCA DONALSON MODELO PORTA TRUNCK (INCLUYE PORTATIL CON RUEDAS, MOTOR 1.5 HP, TROMPA COLECTORA DE HUMOS) -- CLHSDDN --</t>
  </si>
  <si>
    <t>CLHSDDN</t>
  </si>
  <si>
    <t>MANCCA03B204V6</t>
  </si>
  <si>
    <t>CRISTAL SATINADO DOS CARAS DE 900 X 900 mm ESPESOR 9 mm CANTOS PULIDOS CON ESQUINAS REDONDEADAS RADIO 2mm, TEMPLADO - "ANCCUEC90CR"</t>
  </si>
  <si>
    <t>ANCCUEC90CR</t>
  </si>
  <si>
    <t>MANMCU093424K4</t>
  </si>
  <si>
    <t>CUBIERTA CIRCULAR DE Ø 1200 mm ESPESOR 20 mm CON CANTO TIPO ALA DE AVION DE ALTURA 10 mm CON PROFUNDIDAD DE 60 mm PERIMETRAL CON ARISTAS REDONDEADAS EN MARMOL ARABESCATO PREMIUM - "ANCUBREMAAB120"</t>
  </si>
  <si>
    <t>ANCUBREMAAB120</t>
  </si>
  <si>
    <t>MDCRCR01130204</t>
  </si>
  <si>
    <t>MDMACU01100303</t>
  </si>
  <si>
    <t>CUBIERTA RECTANGULAR DE 1500 X 1200 mm ESPESOR 6 mm DE PORCELANATO BULGARIA MEDIUM GREY MATE CON RADIOS Y CHAFLANES SEGUN PLANO  --  COSHCUB45ECM-C</t>
  </si>
  <si>
    <t>COSHCUB45ECM-C</t>
  </si>
  <si>
    <t>MDRCTA01000000</t>
  </si>
  <si>
    <t>LIN02</t>
  </si>
  <si>
    <t>MERAER11020000</t>
  </si>
  <si>
    <t>ESPIGA DE RETENCION  P/ INSTAL 9 mm CODIGO "237.22.714" HAFELE   - "23722714"</t>
  </si>
  <si>
    <t>MLEEEA25990000</t>
  </si>
  <si>
    <t>EXTENSION ELECTRICA MODELO BE52463-3-36, 36" F/F PASS THRU     - "BE52463336"</t>
  </si>
  <si>
    <t>BE52463336</t>
  </si>
  <si>
    <t>MLEEKT03170000</t>
  </si>
  <si>
    <t>KIT DE ILUMINACION POSTE INCLUYE 4 ARREGLOS DE 2.5 MTS DE LONGITUD, REGLETA LED CON LENTE A 160 GRADOS DE APERTURA, COLORBLANCO, INCLUYE 2 FUENTES DE VOLTAJE Y ARREGLO PARA CONEXION   - "WALPORT-KPO"</t>
  </si>
  <si>
    <t>WALPORT-KPO</t>
  </si>
  <si>
    <t>MLEMMD040106C9</t>
  </si>
  <si>
    <t>MDF LAMINADO PLASTICO DOS CARAS HOJA 4' X 8' ESPESOR 19 mm DOS CARAS ACABADO PHILLIPINE TEAK 5003-37 GREENLAM - "MDF19PH37"</t>
  </si>
  <si>
    <t>MDF19PH37</t>
  </si>
  <si>
    <t>MLEMMD34010700</t>
  </si>
  <si>
    <t>MDF LAMINADO PLASTICO UNA CARA GREENLAM DIVINE YELLOW (1207-30) Y UNA CARA EN MELAMINA BLANCA HOJA 4' X 8' ESPESOR 25 mm  - "MDF25HPGDY"</t>
  </si>
  <si>
    <t>MDF25HPGDY</t>
  </si>
  <si>
    <t>MIIPDIRS151014</t>
  </si>
  <si>
    <t>DISCO RESPLADO DE Ø 5 X 5/8" MARCA TENAZIT CLAVE 1455 -- DIR5581455 --</t>
  </si>
  <si>
    <t>DIR5581455</t>
  </si>
  <si>
    <t>MIIPFTME030200</t>
  </si>
  <si>
    <t>PIE DE METAL DE 1/8" PARA GUIA FIJA  -- PME18GF --</t>
  </si>
  <si>
    <t>PME18GF</t>
  </si>
  <si>
    <t>MIIPFTTF040200</t>
  </si>
  <si>
    <t>PIE DE TEFLON DE 1/32" PARA GUIA FIJA  -- PTF132GF --</t>
  </si>
  <si>
    <t>PTF132GF</t>
  </si>
  <si>
    <t>MIIPHINY350101</t>
  </si>
  <si>
    <t>HILO DE NYLON NUMERO 79 MARCA OMEGA CALIBRE 8 -- HNY79O8 --</t>
  </si>
  <si>
    <t>HNY79O8</t>
  </si>
  <si>
    <t>MIIPPEP4000100</t>
  </si>
  <si>
    <t>PERNO PARA CALIBRE 4  EN BRONCE  -- PNC4BR --</t>
  </si>
  <si>
    <t>PNC4BR</t>
  </si>
  <si>
    <t>MIIPPZ00171700</t>
  </si>
  <si>
    <t>PUNZON  ESTACION "A" DE 1/4"  -- PZA14 --</t>
  </si>
  <si>
    <t>PZA14</t>
  </si>
  <si>
    <t>MIIPPZMT040302</t>
  </si>
  <si>
    <t>PUNZON Y MATRIZ DE 17 X 20 mm PARA CERRADURA CON GUIA DE 1" -- PUMCE1720G1 --</t>
  </si>
  <si>
    <t>PUMCE1720G1</t>
  </si>
  <si>
    <t>MIIPPZMT170703</t>
  </si>
  <si>
    <t>PUNZON Y MATRIZ DE 3/4" PARA UNITOOL 8M1 3/4" CALIBRE 14 -- PUM348M13414 --</t>
  </si>
  <si>
    <t>PUM348M13414</t>
  </si>
  <si>
    <t>MIIPSOER090003</t>
  </si>
  <si>
    <t>SOLDADURA DE ESTAÑO ALMA DE RESINA DE Ø 1/16"  DE CARRETE -- GI15193 --</t>
  </si>
  <si>
    <t>GI15193</t>
  </si>
  <si>
    <t>MIIPSOPL040000</t>
  </si>
  <si>
    <t>SOLDADURA PARA PLOMERO 95-5   -- GI11086 --</t>
  </si>
  <si>
    <t>GI11086</t>
  </si>
  <si>
    <t>MIIPULTC030003</t>
  </si>
  <si>
    <t>ULTRA TEC 4 1/2" STATION CLUSTER ROUND DIE  No PARTE XAUED0CN02 -- ULTEC412SRD --</t>
  </si>
  <si>
    <t>ULTEC412SRD</t>
  </si>
  <si>
    <t>MLEMMD040106N2</t>
  </si>
  <si>
    <t>MDF LAMINADO PLASTICO DOS CARAS HOJA 4' X 8' ESPESOR 19 mm EN NATURAL RECON 7996-38 - "MDFNC19"</t>
  </si>
  <si>
    <t>MDFNC19</t>
  </si>
  <si>
    <t>MLEMMD37010700</t>
  </si>
  <si>
    <t>MDF LAMINADO PLASTICO UNA CARA GREENLAM GREY 1268-30 DUST Y UNA CARA EN MELAMINA BLANCA HOJA 4' X 8' ESPESOR 25 mm  - "MDF25H1268DUST"</t>
  </si>
  <si>
    <t>MDF25H1268DUST</t>
  </si>
  <si>
    <t>MLEMMQ05000000</t>
  </si>
  <si>
    <t>MAQUILA ENTREPAÑOS PARA ARMADO DE TORRE PARA EXHIBICION DE PAPAS DE 0.60 X 1.30M. EN MDF CON ACABADO EN LAMINADO PLASTICO BLANCO. INCLUYE NIVELADORES    - "ASTEP213-MAQ"</t>
  </si>
  <si>
    <t>ASTEP213-MAQ</t>
  </si>
  <si>
    <t>MIMCG1ES000000</t>
  </si>
  <si>
    <t>GUIA DE ESTRELLA    -- GUEST --</t>
  </si>
  <si>
    <t>GUEST</t>
  </si>
  <si>
    <t>MIMCJGPL000207</t>
  </si>
  <si>
    <t>JUEGO DE PLATINOS  MARCA SIEMENS MODELO 42AF35AGAWS -- JGPL42ASM --</t>
  </si>
  <si>
    <t>JGPL42ASM</t>
  </si>
  <si>
    <t>MIMCKTCA010100</t>
  </si>
  <si>
    <t>KIT DE CONECTOR PARA ANTORCHA MAGNUM PRO 350 No. PRODUCTO K466-3 -- KITANK4663</t>
  </si>
  <si>
    <t>KITANK4663</t>
  </si>
  <si>
    <t>MIMCLLAJ381100</t>
  </si>
  <si>
    <t>LLAVE AJUSTABLE (PERICO) DE 8" MARCA URREA  -- LLAJ08 --</t>
  </si>
  <si>
    <t>LLAJ08</t>
  </si>
  <si>
    <t>MIMCLMPM030000</t>
  </si>
  <si>
    <t>LIMA PLANA MUZA DE LONGITUD 12"   -- LIMP12 --</t>
  </si>
  <si>
    <t>LIMP12</t>
  </si>
  <si>
    <t>MLECCR00OB070H</t>
  </si>
  <si>
    <t>CRISTAL  DE 1037 X 294 mm ESPESOR 6 mm CON 6 Ø 12 BARRENOS SEGUN PLANO, ULTRA CLARO, CANTOS PULIDOS, TEMPLADO - "LRGDC-US-CR3"</t>
  </si>
  <si>
    <t>LRGDC-US-CR3</t>
  </si>
  <si>
    <t>MLECCR06PJ07W0</t>
  </si>
  <si>
    <t>CRISTAL TRANSPARENTE DE 1195 X 420 mm ESPESOR 6 mm CANTOS PULIDOS CON ESQUINAS REDONDEADAS TEMPLADO - "ERSM4CT-CRT"</t>
  </si>
  <si>
    <t>ERSM4CT-CRT</t>
  </si>
  <si>
    <t>MLECES0002102O</t>
  </si>
  <si>
    <t>ESPEJO  DE 596 mm X 88 mm ESPESOR 3 mm CANTOS CON CHAFLAN A 45 ° PULIDOS - "ARTET-ES"</t>
  </si>
  <si>
    <t>MLEECA00850000</t>
  </si>
  <si>
    <t>MHO INTERLINK (2) POWER OUTLETS 60" MODULAR END (1) OPEN PORT BE05923-2-1-EFA-U1-60   - "BE0592321EFAU160 "</t>
  </si>
  <si>
    <t>BE0592321EFAU160</t>
  </si>
  <si>
    <t>MLEEKE480200I0</t>
  </si>
  <si>
    <t>KIT ELECTRICO PARA GONDOLA DE CABECERA DE 900 X 1500 X 500 mm  5 CONTACTOS DOBLES NEGROS POLARIZADO ARROW HART, 1 ARNES TOMACORRIENTE CLAVIJA, CONECTOR C/ CERTIFICACION UL, CABLE 1.5 MTS, 1 EXT DE 900 mm, CABLE VERDE, BLANCO Y NEGRO - "COASGC35MABS-KE</t>
  </si>
  <si>
    <t>COASGC35MABS-KE</t>
  </si>
  <si>
    <t>MLEMCU023124T6</t>
  </si>
  <si>
    <t>CUBIERTA CUADRADA DE 1200 X 1200 mm ESPESOR 20 mm CON CHAFLAN INVERTIDO DE ALTURA 10 mm, PROFUNDIDAD DE 60 mm PERIMETRAL, ARISTAS REDONDEADAS, PERFORACION PARA CAJA ELECTRICA SEGUN PLANO, EN MARMOL GRANITO NERO PROFONDO - "ABJGCC124MNP-C"</t>
  </si>
  <si>
    <t>ABJGCC124MNP-C</t>
  </si>
  <si>
    <t>MLEMMD52010700</t>
  </si>
  <si>
    <t>MDF HOMOGENEO LAMINADO PLASTICO IVORY DOS CARAS HOJA 4' X 8' ESPESOR 25 mm  - "MDFH252PH"</t>
  </si>
  <si>
    <t>MDFH252PH</t>
  </si>
  <si>
    <t>MLEMPR030117M5</t>
  </si>
  <si>
    <t>PANEL RANURADO VERTICAL CON UNA CARA EN MELAMINA BLANCA HOJA 4' X 8' ESPESOR 18 mm CON RIEL DE ALUMINIO - "PRV4818BL"</t>
  </si>
  <si>
    <t>PRV4818BL</t>
  </si>
  <si>
    <t>MLEMTB050103S7</t>
  </si>
  <si>
    <t>TABLERO OSB/3 DE 1220 X 2440 mm ESPESOR 9 mm RESISTENTE A LA HUMEDAD - "TBOS3489RH"</t>
  </si>
  <si>
    <t>TBOS3489RH</t>
  </si>
  <si>
    <t>MLEMTL54010600</t>
  </si>
  <si>
    <t>MDF LAMINADO PLASTICO UNA CARA GREENLAM GREY 262-30 Y UNA CARA AL NATURAL HOJA 4' X 8' ESPESOR 19 mm -  MDFLPCGCN4819</t>
  </si>
  <si>
    <t>MDFLPCGCN4819</t>
  </si>
  <si>
    <t>MLEMTM00012325</t>
  </si>
  <si>
    <t>TIRA DE MADERA DE 45.0 X 10.0 cm ESPESOR 3/4" EN MADERA DE PINO DE SEGUNDA INDUSTRIAL PARA EXPORTACION -- TM2P4510F</t>
  </si>
  <si>
    <t>TM2P4510F</t>
  </si>
  <si>
    <t>MLEPIM13060000</t>
  </si>
  <si>
    <t>IMPRESION DE VINIL USO DE GEL VON HAUCKE EN FONDO BLANCO DE 25 X 35 cm   - "LOGBLVH2535"</t>
  </si>
  <si>
    <t>LOGBLVH2535</t>
  </si>
  <si>
    <t>MDMUTO04030003</t>
  </si>
  <si>
    <t>TORNILLO NIVELADOR DE Ø 3/8" X 2"  PLATAFORMA DE Ø 2" EN POLIPROPILENO BLANCO, CAPUCHON CROMADO  --  TONI382PBC</t>
  </si>
  <si>
    <t>TONI382PBC</t>
  </si>
  <si>
    <t>MIIPHINY320101</t>
  </si>
  <si>
    <t>HILO DE NYLON NUMERO 65 MARCA OMEGA CALIBRE 8 -- HNY65O8 --</t>
  </si>
  <si>
    <t>HNY65O8</t>
  </si>
  <si>
    <t>MIIPHINY390101</t>
  </si>
  <si>
    <t>HILO DE NYLON NUMERO 97 MARCA OMEGA CALIBRE 8 -- HNY97O8 --</t>
  </si>
  <si>
    <t>HNY97O8</t>
  </si>
  <si>
    <t>MIIPMETC020002</t>
  </si>
  <si>
    <t>MEMBRANA PARA TABLERO DE CONTROL MAQUINA TIGER  MODELO 3525X-EVO NUMERO DE SERIE 042028103 -- METCT3525 --</t>
  </si>
  <si>
    <t>METCT3525</t>
  </si>
  <si>
    <t>MIIPMZOV070500</t>
  </si>
  <si>
    <t>MATRIZ OVAL ESTACION "B" DE 1" X 1/2" PARA CALIBRE 14 -- MZOVB11214 --</t>
  </si>
  <si>
    <t>MZOVB11214</t>
  </si>
  <si>
    <t>MIIPNVPM020404</t>
  </si>
  <si>
    <t>NAVAJA PARA CUTER METALICO MULTIUSOS REP-CUT6 MARCA CUPER (PAQUETE DE 10 PEIZAS) -- NACMM --</t>
  </si>
  <si>
    <t>NACMM</t>
  </si>
  <si>
    <t>MIIPRANE490000</t>
  </si>
  <si>
    <t>RAUTER NEUMATICO (URM-10) ENTRADA DE Ø 1/4" A UNA PRESION DE 6 Kg/cm² CON 25000 RPM   -- GI11611 --</t>
  </si>
  <si>
    <t>GI11611</t>
  </si>
  <si>
    <t>MIMCLAAC040200</t>
  </si>
  <si>
    <t>LAMINA ACANALADA PINTRO R-101 HOJA 4' X 20' CALIBRE 26  -- LACP42026 --</t>
  </si>
  <si>
    <t>LACP42026</t>
  </si>
  <si>
    <t>MIMCLLAJ261506</t>
  </si>
  <si>
    <t>LLAVE AJUSTABLE BLACK LONGITUD 12" MARCA URREA MODELO 712A -- LLAJB12 --</t>
  </si>
  <si>
    <t>LLAJB12</t>
  </si>
  <si>
    <t>MIMCLMTR090000</t>
  </si>
  <si>
    <t>LIMA TRIANGULAR DE LONGITUD 8"   -- LITR8 --</t>
  </si>
  <si>
    <t>LITR8</t>
  </si>
  <si>
    <t>MIMCLT00110000</t>
  </si>
  <si>
    <t>LIMATON  DE Ø 3/16" X 4"   -- GI13845 --</t>
  </si>
  <si>
    <t>GI13845</t>
  </si>
  <si>
    <t>MIMCPIES070102</t>
  </si>
  <si>
    <t>PINTURA ESMALTE BERMELLON INGLES 108 MARCA COMEX (CUBETA DE 4 LITROS) -- PESBEC04 --</t>
  </si>
  <si>
    <t>PESBEC04</t>
  </si>
  <si>
    <t>MIMCPSAR000000</t>
  </si>
  <si>
    <t>PISTOLA DE AIRE    -- GI15115 --</t>
  </si>
  <si>
    <t>GI15115</t>
  </si>
  <si>
    <t>MLECCR00AL07E5</t>
  </si>
  <si>
    <t>CRISTAL  DE 1180 X 815 mm ESPESOR 6 mm MARCO SANDBLASTEADO CON DIVISION CENTRAL HORIZONTAL Y CANTO PULIDO - "CRIIFAIE"</t>
  </si>
  <si>
    <t>CRIIFAIE</t>
  </si>
  <si>
    <t>MDCRCR02120102</t>
  </si>
  <si>
    <t>CRISTAL SATINADO 2 CARAS DE 580 X 390 mm ESPESOR 6 mm TEMPLADO CON CANTOS PULIDOS, ESQUINAS REDONDEADAS RADIO 10 mm  --  ATBIOCRT580-CR</t>
  </si>
  <si>
    <t>ATBIOCRT580-CR</t>
  </si>
  <si>
    <t>MDCRES01010001</t>
  </si>
  <si>
    <t>ESPEJO DE SEGURIDAD CONVEXO DE 12"  MONTAJE GIRATORIO AJUSTABLE H-1547  --  ASUMA20MM-ESP</t>
  </si>
  <si>
    <t>ASUMA20MM-ESP</t>
  </si>
  <si>
    <t>MDRCEF00010202</t>
  </si>
  <si>
    <t>ESPUMA FLEXIBLE  DE 552 X 627 mm ESPESOR DE 20 mm DENSIDAD 27 Kg EN POLIURETANO  --  HASOCTT-BES</t>
  </si>
  <si>
    <t>HASOCTT-BES</t>
  </si>
  <si>
    <t>MLEAET10250000</t>
  </si>
  <si>
    <t>ETIQUETA IDENTIFICACION CON ADHERIBLES MUESTRARIO VIRDEE MADERA SOLIDA ELM ON OAK   - "ETMVRMSELMOAK"</t>
  </si>
  <si>
    <t>ETMVRMSELMOAK</t>
  </si>
  <si>
    <t>MLEAET10420000</t>
  </si>
  <si>
    <t>ETIQUETA IDENTIFICACION CON ADHERIBLES MUESTRARIO VIRDEE PVC U829 WHITE MATT   - "ETMVEPVCU829"</t>
  </si>
  <si>
    <t>ETMVEPVCU829</t>
  </si>
  <si>
    <t>MIIPTOBN220505</t>
  </si>
  <si>
    <t>TORNILLO DE BANCO ANCHO DE MORDAZA 5", APERTURA DE 5", PEDO NETO 27.7 Kg MARCA TORILLO CATALOGO LEON WEILL CODIGO 25218-3 -- TOBM55252183 --</t>
  </si>
  <si>
    <t>TOBM55252183</t>
  </si>
  <si>
    <t>MIMCFM00030103</t>
  </si>
  <si>
    <t>FORMON  DE 3/8" MARCA TRUPER MODELO FT-1/2CODIGO 14618 -- GI15075 --</t>
  </si>
  <si>
    <t>GI15075</t>
  </si>
  <si>
    <t>MIMCFM00100200</t>
  </si>
  <si>
    <t>FORMON  DE 1/2"-13mm - 9"-228mm MARCA STANLEY  -- FM129ST --</t>
  </si>
  <si>
    <t>FM129ST</t>
  </si>
  <si>
    <t>MIMCFS00040000</t>
  </si>
  <si>
    <t>FUSIBLE  A 600 VOLT ~ 12 A OR LESS   -- GI11118 --</t>
  </si>
  <si>
    <t>GI11118</t>
  </si>
  <si>
    <t>MIMCFS00050000</t>
  </si>
  <si>
    <t>FUSIBLE BUSSMAN LOW PEAK LP CC 0.5 A LIMIT CURRENT   -- GI10463 --</t>
  </si>
  <si>
    <t>GI10463</t>
  </si>
  <si>
    <t>MIMCG1RJ040000</t>
  </si>
  <si>
    <t>GUIA ROJI CIUDAD DE MEXICO   -- GURCDMX --</t>
  </si>
  <si>
    <t>GURCDMX</t>
  </si>
  <si>
    <t>MKRCCR16KM0218</t>
  </si>
  <si>
    <t>CRISTAL PUERTA DE 950 X 2165 mm ESPESOR 9 mm CANTOS PULIDOS TEMPLADO - "KRPU1058"</t>
  </si>
  <si>
    <t>KRPU1058</t>
  </si>
  <si>
    <t>MLEAET10430000</t>
  </si>
  <si>
    <t>ETIQUETA IDENTIFICACION CON ADHERIBLES MUESTRARIO VIRDEE PVC U830 MARFIL   - "ETMVEPVCU830"</t>
  </si>
  <si>
    <t>ETMVEPVCU830</t>
  </si>
  <si>
    <t>MLEAET10440000</t>
  </si>
  <si>
    <t>ETIQUETA IDENTIFICACION CON ADHERIBLES MUESTRARIO VIRDEE PVC U832 WASHED ELM   - "ETMVEPVCU832"</t>
  </si>
  <si>
    <t>ETMVEPVCU832</t>
  </si>
  <si>
    <t>MLECCR00HJ02P4</t>
  </si>
  <si>
    <t>CRISTAL  DE 500 X 1916 mm ESPESOR 9 mm CANTOS PULIDOS Y ABRILLANTADOS; CHAFLAN 45° PERIMETRAL EN 2 LADOS, CON 3 PERFORACIONES Ø 13 mm AVELLANADAS A 22 mm TEMPLADO - "PBDGI-CLI"</t>
  </si>
  <si>
    <t>PBDGI-CLI</t>
  </si>
  <si>
    <t>MLEAET10170000</t>
  </si>
  <si>
    <t>ETIQUETA IDENTIFICACION CON ADHERIBLES MUESTRARIO VIRDEE PINTURA ELECTROSTATICA A537 WHITE V   - "ETMVRPEA537"</t>
  </si>
  <si>
    <t>ETMVRPEA537</t>
  </si>
  <si>
    <t>MLECCA03D007J2</t>
  </si>
  <si>
    <t>CRISTAL SATINADO DOS CARAS DE 1493 X 700 mm ESPESOR 6 mm CANTOS PULIDOS ESQUINAS REDONDEADAS RADIO 3 mm TEMPLADO - "SSBICR1493"</t>
  </si>
  <si>
    <t>SSBICR1493</t>
  </si>
  <si>
    <t>MLECCR00CT022R</t>
  </si>
  <si>
    <t>CRISTAL  DE 1497 X 436 mm ESPESOR 9 mm CON SERIGRAFIA NEGRA A PUNTOS UNA CARA CANTOS PULIDOS, ESQUINAS REDONDEADAS RADIO 3 MM TEMPLADO - "CR5CCSN"</t>
  </si>
  <si>
    <t>CR5CCSN</t>
  </si>
  <si>
    <t>MLECCR00OB070F</t>
  </si>
  <si>
    <t>CRISTAL  DE 1037 X 294 mm ESPESOR 6 mm CON BARRENOS Y AVELLANADOS SEGUN PLANO, ULTRA CLARO, CANTOS PULIDOS, TEMPLADO - "LRGDC-US-CR1"</t>
  </si>
  <si>
    <t>LRGDC-US-CR1</t>
  </si>
  <si>
    <t>MLECCR00RS072T</t>
  </si>
  <si>
    <t>CRISTAL  DE 923 X 197 mm ESPESOR 6 mm CANTOS PULIDOS Y ABRILLANTADOS TEMPLADO CON PERFORACIONES SEGUN PLANO - "BSME10060MECR-CR4"</t>
  </si>
  <si>
    <t>BSME10060MECR-CR4</t>
  </si>
  <si>
    <t>MLECCR05RA042Ñ</t>
  </si>
  <si>
    <t>CRISTAL LAMINADO PVB COCONUT WHITE DE Ø 1500 mm ESPESOR 12 mm (2 CRISTALES DE 6 mm CON 1 PELICULA DE 0.76 mm) CANTOS PULIDOS TEMPLADO, CON PREPARACION PARA CAJA ELECTRICA MODELO ELLORA 2, 2, BE02511-2-2-Z08-72 - "CICC5CRLBCE22-CC"</t>
  </si>
  <si>
    <t>CICC5CRLBCE22-CC</t>
  </si>
  <si>
    <t>MLEEKT03160000</t>
  </si>
  <si>
    <t>KIT DE ILUMINACION COPETE INCLUYE 28 REGLETAS IP 60 DE 495 MM A 120 VOLTS CON ACCESORIOS PARACONEXION (14 POR LADO)   - "WALPORT-KCO"</t>
  </si>
  <si>
    <t>WALPORT-KCO</t>
  </si>
  <si>
    <t>MLEMTM00022325</t>
  </si>
  <si>
    <t>TIRA DE MADERA  DE 65.0 X 10.0 cm ESPESOR 3/4" EN MADERA DE PINO DE SEGUNDA INDUSTRIAL PARA EXPORTACION - "TM2P6510F"</t>
  </si>
  <si>
    <t>TM2P6510F</t>
  </si>
  <si>
    <t>MLEPCT040397M4</t>
  </si>
  <si>
    <t>LATERAL DERECHO DE 274 X 441 mm ESPESOR 16 mm CON CORTES SEGUN PLANO, EN MADERA DE ENCINO BLANCO DE PRIMERA ACABADO LACA SAYER BLANCO MATE S105-13590-1 - "KIBSOLC-LDE"</t>
  </si>
  <si>
    <t>KIBSOLC-LDE</t>
  </si>
  <si>
    <t>MDACCO02010000</t>
  </si>
  <si>
    <t>CORREDERA BLUM IZQUIERDA CON TANDEM DE EXTRACCION TOTAL Y BLUMOTION CAPACIDAD 40 Kg DE 350mm No DE CATALOGO BLUM 760H3500SU    --  COBLUM760HBFCI</t>
  </si>
  <si>
    <t>COBLUM760HBFCI</t>
  </si>
  <si>
    <t>MIMCMNEA090600</t>
  </si>
  <si>
    <t>MANGUERA CON ESPIRAL DE ACERO Ø 4" PARA DUCTO DE EXTRACCION  -- MGEAC4DE --</t>
  </si>
  <si>
    <t>MGEAC4DE</t>
  </si>
  <si>
    <t>MIMCRFBM060037</t>
  </si>
  <si>
    <t>REFACCION BUMPER PARA CLAVADORA PORTER CABLE COIL 350  No. REFERENCIA 897337 -- RFBM897337 --</t>
  </si>
  <si>
    <t>RFBM897337</t>
  </si>
  <si>
    <t>MIMCRFCH000000</t>
  </si>
  <si>
    <t>REFACCION CHANGE PLATE    -- RECHPL --</t>
  </si>
  <si>
    <t>RECHPL</t>
  </si>
  <si>
    <t>MIMCRFVR000032</t>
  </si>
  <si>
    <t>REFACCION VANE/ROTOR SET DYNABRADE   MODELO 54113 -- REVRSDY57113 --</t>
  </si>
  <si>
    <t>REVRSDY57113</t>
  </si>
  <si>
    <t>MIMCSTSL020202</t>
  </si>
  <si>
    <t>MAQUINA SOLDADORA TIPO INVERSOR MODELO TT200 CON CABLE DE PODER SIN CLAVIJA -- ETSCTTT200 --</t>
  </si>
  <si>
    <t>ETSCTTT200</t>
  </si>
  <si>
    <t>MIMCTTPP000000</t>
  </si>
  <si>
    <t>TARJETA DE PRESENTACION PERSONALIZADA    -- TAPP --</t>
  </si>
  <si>
    <t>TAPP</t>
  </si>
  <si>
    <t>MIIPPZCD110700</t>
  </si>
  <si>
    <t>PUNZON CUADRADO ESTACION "B" DE 3 mm  -- PZSQ3B --</t>
  </si>
  <si>
    <t>PZSQ3B</t>
  </si>
  <si>
    <t>MIIPPZCM102100</t>
  </si>
  <si>
    <t>PUNZON COMPLETO ESTACION "E" TRIANGULO CARTABON DE 77.86 X 77.86 X 81.81 mm CON RADIO DE 10 mm  -- PZCTRECAR --</t>
  </si>
  <si>
    <t>PZCTRECAR</t>
  </si>
  <si>
    <t>MIIPPZMT001204</t>
  </si>
  <si>
    <t>PUNZON Y MATRIZ 3 VENTANAS PARA REFUERZO UNIVERSAL EN MATERIAL D2 -- PUMEVREUND2 --</t>
  </si>
  <si>
    <t>PUMEVREUND2</t>
  </si>
  <si>
    <t>MIIPPZMT160001</t>
  </si>
  <si>
    <t>PUNZON Y MATRIZ DE 5 X 35 mm  CALIBRE 20 -- PUM535C20 --</t>
  </si>
  <si>
    <t>PUM535C20</t>
  </si>
  <si>
    <t>MIMCEV00020200</t>
  </si>
  <si>
    <t>ELECTROVALVULA  L12 BB 5520 000030 237-5690 A 110-120 VOLT 60 Hz 0.070 A SOLENOIDE 5 ENTRADAS 3 SALIDAS  -- EV35NUB --</t>
  </si>
  <si>
    <t>EV35NUB</t>
  </si>
  <si>
    <t>MIMCFM00010101</t>
  </si>
  <si>
    <t>FORMON  DE 1/2" MARCA TRUPER MODELO FT-1/2CODIGO 14621 -- GI10662 --</t>
  </si>
  <si>
    <t>GI10662</t>
  </si>
  <si>
    <t>MIMCFSCE100000</t>
  </si>
  <si>
    <t>FUSIBLE DE CRISTAL TIPO EUROPEO DE 250 VOLT ~ 1 AMPER   -- GI10480 --</t>
  </si>
  <si>
    <t>GI10480</t>
  </si>
  <si>
    <t>MIMCFSLE230101</t>
  </si>
  <si>
    <t>FUSIBLE LEGRAND DE 400 VOLT ~ 10 AMPER TIPO gG (DIMENSIONES 8.5 X 31.5 mm) -- GI10451 --</t>
  </si>
  <si>
    <t>GI10451</t>
  </si>
  <si>
    <t>MIMCKTPL030004</t>
  </si>
  <si>
    <t>KIT DE PALETAS (INCLUYE 3)  PARA BOMBA RIETSCHLE -- KITPL3BR --</t>
  </si>
  <si>
    <t>KITPL3BR</t>
  </si>
  <si>
    <t>MIMCLMPB030000</t>
  </si>
  <si>
    <t>LIMA PLANA BASTARDA DE LONGITUD 12"   -- LIPB12 --</t>
  </si>
  <si>
    <t>LIPB12</t>
  </si>
  <si>
    <t>MLEACO11000000</t>
  </si>
  <si>
    <t>ESLABON VERTEBRA PARA WM16    - "WM16V"</t>
  </si>
  <si>
    <t>WM16V</t>
  </si>
  <si>
    <t>MLEACP63000000</t>
  </si>
  <si>
    <t>PUERTA POSTERIOR PARA PEDESTAL DE MADERA EN LACA NEGRA MATE    - "KIPOALC-PPNM"</t>
  </si>
  <si>
    <t>KIPOALC-PPNM</t>
  </si>
  <si>
    <t>MLECCR00NX07Y6</t>
  </si>
  <si>
    <t>CRISTAL  DE 749 X 1992 mm ESPESOR 6 mm ULTRA CLARO, TEMPLADO - "LRMWULGD-CRD"</t>
  </si>
  <si>
    <t>LRMWULGD-CRD</t>
  </si>
  <si>
    <t>MLECCR00QW072K</t>
  </si>
  <si>
    <t>CRISTAL  DE 294 X 319 mm ESPESOR 6 mm CANTOS PULIDOS Y ABRILLANTADOS, CON CHAFLAN DE 1 mm EN LAS ARISTAS Y RADIOS DE 6 mm EN LAS ESQUINAS, TEMPLADO - "FELICAE21-VT"</t>
  </si>
  <si>
    <t>FELICAE21-VT</t>
  </si>
  <si>
    <t>MLEECA00830000</t>
  </si>
  <si>
    <t>START EM INTERLINK (2) POWER OUTLETS 60" MODULAR END (1) OPEN PORT BESM-STRT-2-1-ZM-IQ-WH-U1-60 - "BESMSTRT21ZMIQWHU160"</t>
  </si>
  <si>
    <t>BESMSTRT21ZMIQWHU160</t>
  </si>
  <si>
    <t>MLEPPC005015D8</t>
  </si>
  <si>
    <t>PERFIL DE CANTO  ANCHO 32 mm ESPESOR 2 mm EN ABS COLOR FROSTY WHITE - "PEABS32FW"</t>
  </si>
  <si>
    <t>PEABS32FW</t>
  </si>
  <si>
    <t>MIIPLJ00000030</t>
  </si>
  <si>
    <t>LIJA    PARA PLOMERO -- GI10295 --</t>
  </si>
  <si>
    <t>GI10295</t>
  </si>
  <si>
    <t>MIIPMZRD131101</t>
  </si>
  <si>
    <t>MATRIZ REDONDA ESTACION "A" Ø 3/8" PARA CALIBRE 12 -- MZRDA3812 --</t>
  </si>
  <si>
    <t>MZRDA3812</t>
  </si>
  <si>
    <t>MIIPNVHS000005</t>
  </si>
  <si>
    <t>NAVAJA DE ACERO ALTA VELOCIDAD   PARA CORTADORA DE HULE Y TELA -- GI15516 --</t>
  </si>
  <si>
    <t>GI15516</t>
  </si>
  <si>
    <t>MIIPPZCM171500</t>
  </si>
  <si>
    <t>PUNZON COMPLETO ESTACION "A" DE 1/2"  -- PZCMA12 --</t>
  </si>
  <si>
    <t>PZCMA12</t>
  </si>
  <si>
    <t>MIIPPZRC052300</t>
  </si>
  <si>
    <t>PUNZON REDONDO COMPLETO ESTACION C DE 35 mm  -- PRCC35 --</t>
  </si>
  <si>
    <t>PRCC35</t>
  </si>
  <si>
    <t>MANMCU093404Ñ2</t>
  </si>
  <si>
    <t>CUBIERTA CIRCULAR DE Ø 1200 mm ESPESOR 12 mm CON ARISTAS REDONDEADAS DE 3 mm, ACABADO EN ECOMARMOL CALACATTA GOLD CON SAQUE PARA CAJA ELECTRICA "BE0251122Z0872ELLO22" - "ANCRE120ECME22X-CM"</t>
  </si>
  <si>
    <t>ANCRE120ECME22X-CM</t>
  </si>
  <si>
    <t>MDCRCR01140204</t>
  </si>
  <si>
    <t>MDRCEM01010101</t>
  </si>
  <si>
    <t>ESPUMA MOLDEADA PARA COJIN DE 614 X 219 mm ESPESOR 25 mm DENSIDAD 70 Kg EN POLIURETANO  --  MOCCRE215-BE</t>
  </si>
  <si>
    <t>MOCCRE215-BE</t>
  </si>
  <si>
    <t>MLEADE02000000</t>
  </si>
  <si>
    <t>DESLIZADOR DE POSTE 40 PIEZAS (No. 793238-001)    - "DESPO40"</t>
  </si>
  <si>
    <t>PERE23PVCALUM</t>
  </si>
  <si>
    <t>MLECCR00HJ02P3</t>
  </si>
  <si>
    <t>CRISTAL  DE 500 X 1916 mm ESPESOR 9 mm CANTOS PULIDOS Y ABRILLANTADOS; CHAFLAN 45° PERIMETRAL EN 3 LADOS, CON 4 PERFORACIONES Ø 13 mm AVELLANADAS A 22 mm TEMPLADO - "PBDGI-CTR"</t>
  </si>
  <si>
    <t>PBDGI-CTR</t>
  </si>
  <si>
    <t>MIMCLMPB070000</t>
  </si>
  <si>
    <t>LIMA PLANA BASTARDA DE LONGITUD 4"   -- LIPB04 --</t>
  </si>
  <si>
    <t>LIPB04</t>
  </si>
  <si>
    <t>MIMCPSCC10A200</t>
  </si>
  <si>
    <t>PRENSA TIPO "C" CON MORDAZA CLAVE 11sp (117020160) VISE GRIP  -- PRC11MVG --</t>
  </si>
  <si>
    <t>PRC11MVG</t>
  </si>
  <si>
    <t>MIMCPSSG070003</t>
  </si>
  <si>
    <t>PRENSA TIPO SARGENTO REFORZADA DE 100 cm  MODELO R-100 -- PRSGR100 --</t>
  </si>
  <si>
    <t>PRSGR100</t>
  </si>
  <si>
    <t>MIMCPTPE000504</t>
  </si>
  <si>
    <t>PISTOLA PARA APLICAR PINTURA ELECTROSTATICA  MARCA GEMA MODELO PG-1 COMPLETA, No DE PARTE 110347 -- PIPEG1347 --</t>
  </si>
  <si>
    <t>PIPEG1347</t>
  </si>
  <si>
    <t>MIMCRECO060000</t>
  </si>
  <si>
    <t>RESORTE CONICO PARA UNITOOL DE Ø 1/2""   - ""RCOU12"""</t>
  </si>
  <si>
    <t>MIMCRFJR000000</t>
  </si>
  <si>
    <t>REFACCION JAW DE REMACHADORA NEUMATICA POP    -- REJWRNMP --</t>
  </si>
  <si>
    <t>REJWRNMP</t>
  </si>
  <si>
    <t>MIMCTLRO000907</t>
  </si>
  <si>
    <t>TALADRO ROTOMARTILLO  MARCA METABO MODELO 20TALADRO05MT NUMERO SBE710 -- TARMBSBE710 --</t>
  </si>
  <si>
    <t>TARMBSBE710</t>
  </si>
  <si>
    <t>MLEAET08000000</t>
  </si>
  <si>
    <t>ETIQUETA THIS SIDE UP    - "ETIQTHISI"</t>
  </si>
  <si>
    <t>ETIQCAJSIL</t>
  </si>
  <si>
    <t>MLEAET10400000</t>
  </si>
  <si>
    <t>ETIQUETA IDENTIFICACION CON ADHERIBLES MUESTRARIO VIRDEE PVC U827 WHITE ON ELM    - "ETMVEPVCU827"</t>
  </si>
  <si>
    <t>ETMVEPVCU827</t>
  </si>
  <si>
    <t>MLECCR00HI02P3</t>
  </si>
  <si>
    <t>CRISTAL  DE 500 X 500 mm ESPESOR 9 mm CANTOS PULIDOS Y ABRILLANTADOS; CHAFLAN 45° PERIMETRAL EN 3 LADOS, CON 4 PERFORACIONES Ø 13 mm AVELLANADAS A 22 mm TEMPLADO - "PBDGI-CSU"</t>
  </si>
  <si>
    <t>PBDGI-CSU</t>
  </si>
  <si>
    <t>MLECCR16HK02P6</t>
  </si>
  <si>
    <t>CRISTAL PUERTA DE 466 X 1881 mm ESPESOR 9 mm CANTOS PULIDOS Y ABRILLANTADOS; CON PERFORACION DE Ø 7/8" Y 2 SAQUES PARA BISAGRA TEMPLADO - "PBDGI-CRP"</t>
  </si>
  <si>
    <t>PBDGI-CRP</t>
  </si>
  <si>
    <t>MLEEKT03490000</t>
  </si>
  <si>
    <t>KIT ILUM IZQ C/ 1 TIRA LED 5050/60 400K D 1960 mm EN PERFI ALUM 45°, 1 TIRA LED 5050/60 4000K DE 0.7 MTS EN PERFI ALUM PLANO, ARNES D CONEX, FUENT VOLTAJE A 12V 7AMP C/ ARNES, CABLE D 2.5 MTS CONECT A APAGAD, 6 ABRAZAD, C/ 3 CONEX P/ 3 LAMPA- "KITIZQ5050"</t>
  </si>
  <si>
    <t>KITIZQ5050</t>
  </si>
  <si>
    <t>MLEEKT03500000</t>
  </si>
  <si>
    <t>KIT DE ILUM DER COMP: 1 TIRA LED 5050/60 400K DE 1960 mm EN PERFIL DE ALUM 45°, 1 TIRA LED 5050/60 4000K DE 0.7 MTS EN PERFIL D ALUM PLANO, ARNES D CONEXI, FUENT D VOLTAJE A 12V 7AMP C/ARNES, CABLE DE 2.5 MTS CONECT AL APAGADOR, 6 ABRAZADER - "KITDER5050"</t>
  </si>
  <si>
    <t>KITDER5050</t>
  </si>
  <si>
    <t>MLEEKT03510000</t>
  </si>
  <si>
    <t>KIT DE ILUMINACIÓN CENTRAL COMPUESTO POR 1 TIRA LED 5050/60 4000K DE 0.7 MTS. MONTADAS EN PERFIL DE ALUMINIO PLANO, ARNES DE CONEXION, FUENTE DE VOLTAJE A 12V 2 AMP CON ARNES Y 2 ABRAZADERAS.  - "KITCEN5050"</t>
  </si>
  <si>
    <t>KITCEN5050</t>
  </si>
  <si>
    <t>MLEMLP000100O7</t>
  </si>
  <si>
    <t>LAMINADO PLASTICO  HOJA 4' X 8'  1573-09 FROSTY WHITE RALPH WILSON - "LP48FW157309"</t>
  </si>
  <si>
    <t>LP48FW157309</t>
  </si>
  <si>
    <t>MLEMMQ03000000</t>
  </si>
  <si>
    <t>MAQUILA MUEBLE PERIMETRAL DE 1.10 X 0.25 X 2.36 M CON ESPACIO PARA LETRERO ILUMINADO Y 5 ENTREPAÑOS, EN MDF ACABADO EN LAMINADO PLASTICO BLANCO MATE, RESPALDO CON PANEL RANURADO Y REFUERZO DE ALUMINIO, E ILUMINACION LED BLANCA DE 4100 °K  - "ASMP1125-MAQ"</t>
  </si>
  <si>
    <t>ASMP1125-MAQ</t>
  </si>
  <si>
    <t>MLEMMQ10010000</t>
  </si>
  <si>
    <t>MAQUILA DE TERMOFORMADO DE GAJO (CARA) DE 900 X 900 X 12 mm   - "BSALGA33TF01"</t>
  </si>
  <si>
    <t>BSALGA33TF01</t>
  </si>
  <si>
    <t>MLEMMQ11000000</t>
  </si>
  <si>
    <t>MAQUILA DE CORTE, BARNIZADO Y ACABADO DE MUESTRARIO DE MADRERA NOGAL PARA SMART ELEMENT     - "MAQNOGAL"</t>
  </si>
  <si>
    <t>MAQNOGAL</t>
  </si>
  <si>
    <t>MCIPVI660600F7</t>
  </si>
  <si>
    <t>VINIL AUTOADHERIBLE DE 1493 X 426 mm  EN FORMA DE RAMAS COLOR NEGRO, CON INSTALACIÓN EN CRISTAL - "ABBIO5CRRM-VIRA"</t>
  </si>
  <si>
    <t>ABBIO5CRRM-VIRA</t>
  </si>
  <si>
    <t>MLECCR00PL071X</t>
  </si>
  <si>
    <t>CRISTAL  DE 900 X 480 mm ESPESOR 6 mm CLARO TEMPLADO CON CANTOS PULIDOS Y PELICULA ANTI-IMPACTO ULTRA S-800 DE 3M - "TELVIH-CAPCU"</t>
  </si>
  <si>
    <t>TELVIH-CAPCU</t>
  </si>
  <si>
    <t>MLECCR00RQ07R8</t>
  </si>
  <si>
    <t>CRISTAL  DE 942 X 230 mm ESPESOR 6 mm CANTOS PULIDOS Y ABRILLANTADOS TEMPLADO - "BSME10060MECR-CR2"</t>
  </si>
  <si>
    <t>BSME10060MECR-CR2</t>
  </si>
  <si>
    <t>MLECES00031013</t>
  </si>
  <si>
    <t>ESPEJO  DE 1128 X 322 mm ESPESOR 3 mm CANTOS PULIDOS - "USASHBXAC-ESPG"</t>
  </si>
  <si>
    <t>USASHBXAC-ESPG</t>
  </si>
  <si>
    <t>MLEEKT03450000</t>
  </si>
  <si>
    <t>KIT DE ILUMINACION PARA MESAS 6 TIRAS LED 2835/120 4100 K CERTIFICACION UL, 2 ARNES 3 DERIVACIONES, 1 FUENTE VOLTAJE 12V 8.5 AMP CERTIFICACION UL, 1 CABLE TOMACORRIENTE CLAVIJA CERTIFICACION UL Y 1 INTERRUPTOR REDONDO NEGRO   - "STEKITIL"</t>
  </si>
  <si>
    <t>STEKITIL</t>
  </si>
  <si>
    <t>MLEMMD040111N2</t>
  </si>
  <si>
    <t>MDF LAMINADO PLASTICO DOS CARAS HOJA 4' X 8' ESPESOR 6 mm EN NATURAL RECON 7996-38 - "MDFNC6"</t>
  </si>
  <si>
    <t>MDFNC6</t>
  </si>
  <si>
    <t>MLEMMD64010500</t>
  </si>
  <si>
    <t>MDF CON 2 CARAS EN LAMINADO PLASTICO PLATINUM (D315-60) RALPH WILSON HOJA 4' X 8' ESPESOR 16 mm  - "MDF2LPPL4816"</t>
  </si>
  <si>
    <t>MDF2LPPL4816</t>
  </si>
  <si>
    <t>MIMCUTAN000003</t>
  </si>
  <si>
    <t>UNITOOL ANGULO   MNC-88 -- UTLANMNC88 --</t>
  </si>
  <si>
    <t>UTLANMNC88</t>
  </si>
  <si>
    <t>MLEPPN121100N2</t>
  </si>
  <si>
    <t>SECCION INGLETE DE 300 X 300 mm  EN MADERA MACIZA DE PAROTA CON INSERTOS EN MADERA DE FRESNO - "HAPPESPA"</t>
  </si>
  <si>
    <t>HAPPESPA</t>
  </si>
  <si>
    <t>MLEQLC00330000</t>
  </si>
  <si>
    <t>LACA  ESMALTE SR COLOR AZUL PANTONE 638C PINTURA LIQUIDA   - "LAES638CAZ"</t>
  </si>
  <si>
    <t>LAES638CAZ</t>
  </si>
  <si>
    <t>MQESMQ04000002</t>
  </si>
  <si>
    <t>MAQUILA DE SILLON ESQUINERO DE 700 X 700 X 420 MM  CON CAJA ELECTRICA, AGLUTINADO 70KG EN CUERPO, ASIENTO EN ESPUMA RIGIDA 24 KG, COSTURAS MENOS VISIBLES, SISTEMA DE UNION. TRAMA DE TELA SENTIDO HORIZONTAL CON RADIOS DE 10MM  --  WLEQ77S4ABST-R</t>
  </si>
  <si>
    <t>WLEQ77S4ABST-R</t>
  </si>
  <si>
    <t>MTTREF00793043</t>
  </si>
  <si>
    <t>ESPUMA FLEXIBLE  DE 588 X 588 mm ESPESOR 100 mm DENSIDAD 35 kg EN POLIURETANO FIRME - "TESIAT-EA"</t>
  </si>
  <si>
    <t>TESIAT-EA</t>
  </si>
  <si>
    <t>MANMCU09342488</t>
  </si>
  <si>
    <t>CUBIERTA CIRCULAR DE Ø 1200 mm ESPESOR 20 mm CON CHAFLAN INVERTIDO DE ALTURA 10 mm CON PROFUNDIDAD DE 60 mm PERIMETRAL CON ARISTAS REDONDEADAS EN MARMOL CALACATTA LUCCICOSO -- ANCUBREMA120</t>
  </si>
  <si>
    <t>ANCUBREMA120</t>
  </si>
  <si>
    <t>MDCRCR01090102</t>
  </si>
  <si>
    <t>CRISTAL TRANSPARENTE DE 1700 X 390 mm ESPESOR 6 mm TEMPLADO CON CANTOS PULIDOS, ESQUINAS REDONDEADAS RADIO 10 mm  --  ATBIOCRT6-CR</t>
  </si>
  <si>
    <t>ME4MRP00132450</t>
  </si>
  <si>
    <t>REPISA  DE 1735 X 400 mm ESPESOR 20 mm CON CHAFLAN INVERTIDO DE ALTURA 10 mm CON PROFUNDIDAD DE 60 mm PERIMETRAL EN MARMOL BLANCO CARRARA - "E4REP1735MCA-CU"</t>
  </si>
  <si>
    <t>E4REP1735MCA-CU</t>
  </si>
  <si>
    <t>MECREF00253902</t>
  </si>
  <si>
    <t>ESPUMA FLEXIBLE  DE 548 X 848 mm ESPESOR DE 69 mm DENSIDAD 35 Kg EN POLIURETANO - "ECOTBT-CE"</t>
  </si>
  <si>
    <t>ECOTBT-CE</t>
  </si>
  <si>
    <t>MECREF00293802</t>
  </si>
  <si>
    <t>ESPUMA FLEXIBLE  DE 594 x 594 mm ESPESOR DE 84 mm DENSIDAD 35 Kg EN POLIURETANO - "AEABPT-BE"</t>
  </si>
  <si>
    <t>AEABPT-BE</t>
  </si>
  <si>
    <t>MLEAET10290000</t>
  </si>
  <si>
    <t>ETIQUETA IDENTIFICACION CON ADHERIBLES MUESTRARIO VIRDEE ENCINO LAQUEADO N1078 ELM ON OAK   - "ETMVRELN1078"</t>
  </si>
  <si>
    <t>ETMVRELN1078</t>
  </si>
  <si>
    <t>MLECCR00NG071K</t>
  </si>
  <si>
    <t>CRISTAL  DE 1050 X 297 mm ESPESOR 6 mm CON 7 BARRENOS SEGUN PLANO, ULTRA CLARO, CANTOS PULIDOS, TEMPLADO - "LRGDC-US-CR5"</t>
  </si>
  <si>
    <t>LRGDC-US-CR5</t>
  </si>
  <si>
    <t>MLECCR00PN071X</t>
  </si>
  <si>
    <t>CRISTAL  DE 9000 X 262 mm ESPESOR 6 mm CLARO TEMPLADO CON CANTOS PULIDOS Y PELICULA ANTI-IMPACTO ULTRA S-800 DE 3M - "TELVIH-CAPPO"</t>
  </si>
  <si>
    <t>TELVIH-CAPPO</t>
  </si>
  <si>
    <t>MLECCR00RU072W</t>
  </si>
  <si>
    <t>CRISTAL  DE 158 X 124 mm ESPESOR 6 mm CON SERIGRAFIA BLANCA A UNA CARA, CANTOS PULIDOS, TEMPLADO - "COKIJIPDPVC-CR"</t>
  </si>
  <si>
    <t>COKIJIPDPVC-CR</t>
  </si>
  <si>
    <t>MLEEAO01010000</t>
  </si>
  <si>
    <t>PANTALLA DE LED PARA INTERIOR CON SERVICIO FRONTAL PITCH 3 DE 1.152*5.184= 5.97M2   - "PANTALLALED"</t>
  </si>
  <si>
    <t>PANTALLALED</t>
  </si>
  <si>
    <t>MLEMMD040106N5</t>
  </si>
  <si>
    <t>MDF LAMINADO PLASTICO DOS CARAS HOJA 4' X 8' ESPESOR 19 mm UNA CARA EN NATURAL RECON 7996-38 Y UNA CARA EN DOVER WHITE 7197-58 - "MDFNCDW19"</t>
  </si>
  <si>
    <t>MDFNCDW19</t>
  </si>
  <si>
    <t>MLEMMQ06000000</t>
  </si>
  <si>
    <t>MAQUILA GONDOLA CENTRAL PARA GANCHOS DE 1.50 X 0.70 X 1.25 M, EN MDF ACABADO EN LAMINADO PLASTICO BLANCO, ENTREPAÑOS CENTRALES, ZOCLO, UN COSTADO CON PREPARACION PARA PEGAR LAMINA DE ACERO INOXIDABLE Y OTRO EN PANEL RANURADO    - "ASGOCG570-MAQ"</t>
  </si>
  <si>
    <t>ASGOCG570-MAQ</t>
  </si>
  <si>
    <t>MLEAET10350000</t>
  </si>
  <si>
    <t>ETIQUETA IDENTIFICACION CON ADHERIBLES MUESTRARIO VIRDEE PVC U822 WALNUT AMATI   - "ETMVEPVCU822"</t>
  </si>
  <si>
    <t>ETMVEPVCU822</t>
  </si>
  <si>
    <t>MLEARE03000000</t>
  </si>
  <si>
    <t>RIEL ESTRUCTURAL RECTO DE 8 mm NEGRO (No. 705925-001)  20 PIEZAS    - "RIRENEG"</t>
  </si>
  <si>
    <t>RIRENEG</t>
  </si>
  <si>
    <t>MLECCR06PH071O</t>
  </si>
  <si>
    <t>CRISTAL TRANSPARENTE DE 600 X 1200 mm ESPESOR 6 mm CON CANTOS PULIDOS Y SAQUE PASACABLES DE ACUERDO A PLANO - "ZFESAUX-CUC"</t>
  </si>
  <si>
    <t>ZFESAUX-CUC</t>
  </si>
  <si>
    <t>MLEMLP000100Q9</t>
  </si>
  <si>
    <t>LAMINADO PLASTICO  HOJA 4' X 8'  BLUE YACHT FORMICA 9423-58 - "LP48BY942358"</t>
  </si>
  <si>
    <t>LP48BY942358</t>
  </si>
  <si>
    <t>MLEMMD020307P6</t>
  </si>
  <si>
    <t>MDF NATURAL HOJA 4' X 10' ESPESOR 25 mm CON CERTIFICADO - "MFD25410C"</t>
  </si>
  <si>
    <t>MFD25410C</t>
  </si>
  <si>
    <t>MLEMMD29010400</t>
  </si>
  <si>
    <t>MDF LAMINADO PLASTICO UNA WILSONART D427–1 LINEN Y UNA CARA EN MELAMINA BLANCA HOJA 4' X 8' ESPESOR 12 mm  - "MDF12D427"</t>
  </si>
  <si>
    <t>MDF12D427</t>
  </si>
  <si>
    <t>MDFHN489CF</t>
  </si>
  <si>
    <t>MLEPPC110600M2</t>
  </si>
  <si>
    <t>CUBRE CANTO DE PVC FLEXIBLE DE 2 mm  COLOR PLATINUM (D315-60), RALPH WILSON - "CC2PD31560RW"</t>
  </si>
  <si>
    <t>CC2PD31560RW</t>
  </si>
  <si>
    <t>MIMCMNEA110600</t>
  </si>
  <si>
    <t>MANGUERA CON ESPIRAL DE ACERO Ø 6" PARA DUCTO DE EXTRACCION  -- MGEAC6DE --</t>
  </si>
  <si>
    <t>MGEAC6DE</t>
  </si>
  <si>
    <t>MIMCOVPX010100</t>
  </si>
  <si>
    <t>OVEROL TIPO PEMEX 100% ALGODON COLOR MARINO CON BORDADO Y CINTA REFLEJANTE DE 1" EN ESPALDA Y FRANJA EN BRAZO IZQUIERDO Y SIMBOLO DE PROTECCION CIVIL BRAZO DERECHO  -- USOVBRCRFBBR --</t>
  </si>
  <si>
    <t>USOVBRCRFBBR</t>
  </si>
  <si>
    <t>MIMCPIVN050001</t>
  </si>
  <si>
    <t>PINTURA VINIMEX ROJO CARDENAL 710  (CUBETA DE 19 LITROS) -- PVNRCC19 --</t>
  </si>
  <si>
    <t>PVNRCC19</t>
  </si>
  <si>
    <t>MIMCPSCC09A100</t>
  </si>
  <si>
    <t>PRENSA TIPO "C" MEDIANA CLAVE 11r (117020110) VISE GRIP  -- PRC11VG --</t>
  </si>
  <si>
    <t>PRC11VG</t>
  </si>
  <si>
    <t>MIMCRUFI110316</t>
  </si>
  <si>
    <t>RUEDA FIJA Ø 2 1/2", ANCHO 1 1/4" CAPACIDA 140 lb RUEDA HULE PERMORFA (PLANA) BALERO DELRIN MARCA COLSON SERIE 2 No. MODELO 2.02208.441 -- RFT2212114-140CI --</t>
  </si>
  <si>
    <t>RFT2212114-140CI</t>
  </si>
  <si>
    <t>MIMCTRHE030003</t>
  </si>
  <si>
    <t>TUERCA HEXAGONAL Ø 5/16"  ALTA RESISTENCIA -- TU14HEHR --</t>
  </si>
  <si>
    <t>MANCCA03B404V6</t>
  </si>
  <si>
    <t>CRISTAL SATINADO DOS CARAS DE 1200 X 1200 mm ESPESOR 9 mm CANTOS PULIDOS CON ESQUINAS REDONDEADAS RADIO 2mm, TEMPLADO - "ANCCUEC120CR"</t>
  </si>
  <si>
    <t>ANCCUEC120CR</t>
  </si>
  <si>
    <t>ME4MRP00122450</t>
  </si>
  <si>
    <t>REPISA  DE 1650 X 400 mm ESPESOR 20 mm CON CHAFLAN INVERTIDO DE ALTURA 10 mm CON PROFUNDIDAD DE 60 mm PERIMETRAL EN MARMOL BLANCO CARRARA - "E4REP165MCA-CU"</t>
  </si>
  <si>
    <t>E4REP165MCA-CU</t>
  </si>
  <si>
    <t>MLEAPE24290067</t>
  </si>
  <si>
    <t>PERFIL SOPORTE PARA GRAFICOS EN PVC EXTRUIDO MODELO WIDE BASS7.5 MARCA EXHIVIT DE 40 X 30 X 75 mm  TRANSPARENTE - "PESPVC403075T"</t>
  </si>
  <si>
    <t>PESPVC403075T</t>
  </si>
  <si>
    <t>MLECCR00QZ072K</t>
  </si>
  <si>
    <t>CRISTAL  DE 632 X 319 mm ESPESOR 6 mm CANTOS PULIDOS Y ABRILLANTADOS, CON CHAFLAN DE 1 mm EN LAS ARISTAS Y RADIOS DE 6 mm EN LAS ESQUINAS, TEMPLADO - "FELICAE22-VT"</t>
  </si>
  <si>
    <t>FELICAE22-VT</t>
  </si>
  <si>
    <t>MLECCR00RK02J2</t>
  </si>
  <si>
    <t>CRISTAL  DE 1643 X 426 mm ESPESOR 9 mm CANTOS PULIDOS ESQUINAS REDONDEADAS RADIO 3 mm TEMPLADO - "CIOCR162T"</t>
  </si>
  <si>
    <t>CIOCR162T</t>
  </si>
  <si>
    <t>MLECCR00RP079S</t>
  </si>
  <si>
    <t>CRISTAL  DE 942 X 341 mm ESPESOR 6 mm CANTOS PULIDOS Y ABRILLANTADOS TEMPLADO CON RADIOS EN LAS ESQUINAS - "BSME10060MECR-CR3"</t>
  </si>
  <si>
    <t>BSME10060MECR-CR3</t>
  </si>
  <si>
    <t>MLEEAO03030000</t>
  </si>
  <si>
    <t>CONTROL DEL ILUMINACION PARA OFICINAS VONHAUCKE   - "CONTROLSW"</t>
  </si>
  <si>
    <t>CONTROLSW</t>
  </si>
  <si>
    <t>MLEMCU033724T5</t>
  </si>
  <si>
    <t>CUBIERTA RECTANGULAR DE 1200 X 1167 mm ESPESOR 20 mm CON CHAFLAN INVERTIDO DE ALTURA 10 mm, PROFUNDIDAD DE 60 mm PERIMETRAL, ARISTAS REDONDEADAS, EN MARMOL GRANITO NERO PROFONDO - "ABJGCIN124MNP-C"</t>
  </si>
  <si>
    <t>ABJGCIN124MNP-C</t>
  </si>
  <si>
    <t>MLEMMD09030355</t>
  </si>
  <si>
    <t>MDF CON CHAPA NOGAL FRNACES UNA CARA DE 82.5 X 100 cm ESPESOR 9 mm BASE EN BARNIZ ACRILICO CON VETA EN ANCHO 100 cm, CANTOS SIN CHAPEAR -- MDF09NFBA100</t>
  </si>
  <si>
    <t>MDF09NFBA100</t>
  </si>
  <si>
    <t>MLEMMD560106Ñ5</t>
  </si>
  <si>
    <t>MDF HIDROFUGOLAMINADO PLASTICO DOS CARAS HOJA 4' X 8' ESPESOR 19 mm SOFT GREY - "MDFHI"</t>
  </si>
  <si>
    <t>MDFHI</t>
  </si>
  <si>
    <t>MLECCR06QH02Z3</t>
  </si>
  <si>
    <t>CRISTAL TRANSPARENTE DE 1298 X 284 mm ESPESOR 9 mm CANTOS PULIDOS, TEMPLADO - E4SCT1300-C</t>
  </si>
  <si>
    <t>E4SCT1300-C</t>
  </si>
  <si>
    <t>MLEEKT03440000</t>
  </si>
  <si>
    <t>KIT DE ILUMINACION PARA VITRINA HORIZONTAL TELCEL MESA DE EXPERIENCIA: INCLUYE 6 TIRAS LED CON LENTE PARA ILUMINACION DE ACRILICO TERMOFORMADO FUENTE DE VOLTAJE 12 VOLTS Y CABLE DE 2.5 m,  PASTILLA TERMOMAGNETICA 1P 1A CURVA B   - "BSME10060MECR-KIT"</t>
  </si>
  <si>
    <t>BSME10060MECR-KIT</t>
  </si>
  <si>
    <t>MLEMMD040106N4</t>
  </si>
  <si>
    <t>MDF LAMINADO PLASTICO DOS CARAS HOJA 4' X 8' ESPESOR 19 mm UNA CARA EN FROSTY WHITE 1573-60 Y UNA CARA EN MELAMINA BLANCA - "MDFFWMB19"</t>
  </si>
  <si>
    <t>MDFFWMB19</t>
  </si>
  <si>
    <t>MLEMMR07012759</t>
  </si>
  <si>
    <t>MADERA DE ENCINO BLANCO DE ESPESOR 1'' ESTUFADA DE  CALIDAD #1  O  FAS,  CEPILLADA 2 CARAS - "MEBB1FAS881"</t>
  </si>
  <si>
    <t>MEBB1FAS881</t>
  </si>
  <si>
    <t>MLEPIM201100N6</t>
  </si>
  <si>
    <t>GRAFICO EN IMAN FLEXIBLE CAL 20 ELEKTRA TORRE DE LLANTAS DE 600 X 1380 mm  MULTIMARCA PRAXIS - "GRAIFLPRAX600138"</t>
  </si>
  <si>
    <t>GRAIFLPRAX600138</t>
  </si>
  <si>
    <t>MLEPPR01010009</t>
  </si>
  <si>
    <t>PERFIL RIGIDO PORTAFOLDER "Y"  LARGO 2440 mm ALTURA 12 mm COLOR BLANCO</t>
  </si>
  <si>
    <t>MLEPTN15110000</t>
  </si>
  <si>
    <t>TAPON PLASTICO DE COLOR GRIS PARA TUBULAR DE 2" X 1" Cal. 14.  AMI-62   - "TPTUR21G"</t>
  </si>
  <si>
    <t>TPTUR21G</t>
  </si>
  <si>
    <t>MMUSCO225X34R8</t>
  </si>
  <si>
    <t>CORTE DE PANEL ACUSTICO DE PET DE 100 X 173 mm ESPESOR 9 mm CONFORME A PLANO CON NAVAJA OSCILANTE EN COLOR DARK PINK - "MULTRSPT-TRMI-DP25"</t>
  </si>
  <si>
    <t>MULTRSPT-TRMI-DP25</t>
  </si>
  <si>
    <t>MTEREF00464102</t>
  </si>
  <si>
    <t>MIIPHINY110101</t>
  </si>
  <si>
    <t>HILO DE NYLON NUMERO 21 MARCA OMEGA CALIBRE 8 -- HNY21O8 --</t>
  </si>
  <si>
    <t>HNY21O8</t>
  </si>
  <si>
    <t>MIIPHINY260101</t>
  </si>
  <si>
    <t>HILO DE NYLON NUMERO 123 MARCA OMEGA CALIBRE 8 -- HNY123O8 --</t>
  </si>
  <si>
    <t>HNY123O8</t>
  </si>
  <si>
    <t>MIIPMHRV120002</t>
  </si>
  <si>
    <t>MACHUELEADOR REVERSIBLE DE Ø 8.00 A 20.00 mm  No DE STOCK 265.119 -- MSCH820RV --</t>
  </si>
  <si>
    <t>MSCH820RV</t>
  </si>
  <si>
    <t>MIIPPZ00171400</t>
  </si>
  <si>
    <t>PUNZON  ESTACION "A" DE 3/8"  -- PZA38 --</t>
  </si>
  <si>
    <t>PZA38</t>
  </si>
  <si>
    <t>MIIPPZ00171600</t>
  </si>
  <si>
    <t>PUNZON  ESTACION "A" DE 1/8"  -- PZA18 --</t>
  </si>
  <si>
    <t>PZA18</t>
  </si>
  <si>
    <t>MIIPPZMT121104</t>
  </si>
  <si>
    <t>MIIPPZMT231004</t>
  </si>
  <si>
    <t>PUNZON Y MATRIZ DE 5/16" X 1" PARA UNITOOL 8BX2 1/4" CALIBRE 20 -- PUM51618BX21420 --</t>
  </si>
  <si>
    <t>PUM51618BX21420</t>
  </si>
  <si>
    <t>MLEADEH700F600</t>
  </si>
  <si>
    <t>DESLIZADOR POSTE VERTICAL  RAUVOLET METALLIC LINE (No. DE ARTICULO 779414) REHAU (BOLSA CON 20 PIEZAS)</t>
  </si>
  <si>
    <t>MLEAET10410000</t>
  </si>
  <si>
    <t>ETIQUETA IDENTIFICACION CON ADHERIBLES MUESTRARIO VIRDEE PVC U828 BLACK MATT   - "ETMVEPVCU828"</t>
  </si>
  <si>
    <t>ETMVEPVCU828</t>
  </si>
  <si>
    <t>MLECCR28RK02J2</t>
  </si>
  <si>
    <t>CRISTAL SATINADO 2 CARAS DE 1643 X 426 mm ESPESOR 9 mm CANTOS PULIDOS ESQUINAS REDONDEADAS RADIO 3 mm TEMPLADO - "CIOCR162SA"</t>
  </si>
  <si>
    <t>CIOCR162SA</t>
  </si>
  <si>
    <t>MLEPCT050397M4</t>
  </si>
  <si>
    <t>LATERAL IZQUIERDO DE 274 X 441 mm ESPESOR 16 mm CON CORTES SEGUN PLANO, EN MADERA DE ENCINO BLANCO DE PRIMERA ACABADO LACA SAYER BLANCO MATE S105-13590-1 - "KIBSOLC-LIE"</t>
  </si>
  <si>
    <t>KIBSOLC-LIE</t>
  </si>
  <si>
    <t>MLEPPC62641700</t>
  </si>
  <si>
    <t>POLICARBONATO SOLIDO ACABADO CRISTAL HOJA 4' X 8' ESPESOR 6 mm  - "POLSAC24126"</t>
  </si>
  <si>
    <t>POLSAC24126</t>
  </si>
  <si>
    <t>MANCCA03B304V6</t>
  </si>
  <si>
    <t>CRISTAL SATINADO DOS CARAS DE 1050 X 1050 mm ESPESOR 9 mm CANTOS PULIDOS CON ESQUINAS REDONDEADAS RADIO 2mm, TEMPLADO - "ANCCUEC105CR"</t>
  </si>
  <si>
    <t>ANCCUEC105CR</t>
  </si>
  <si>
    <t>MDCRCR01080102</t>
  </si>
  <si>
    <t>CRISTAL TRANSPARENTE DE 1100 X 390 mm ESPESOR 6 mm TEMPLADO CON CANTOS PULIDOS, ESQUINAS REDONDEADAS RADIO 10 mm  --  ATBIOCRT4-CR</t>
  </si>
  <si>
    <t>MDMACU03080202</t>
  </si>
  <si>
    <t>CUBIERTA CIRCULAR DE Ø 1200 mm ESPESOR 20 mm CON CHAFLAN INVERTIDO DE ALTURA 10 mm CON PROFUNDIDAD DE 60 mm PERIMETRAL CON ARISTAS REDONDEADAS EN MARMOL CARRARA  --  ANCUBREMC120</t>
  </si>
  <si>
    <t>ANCUBREMC120</t>
  </si>
  <si>
    <t>MLEAET10320000</t>
  </si>
  <si>
    <t>ETIQUETA IDENTIFICACION CON ADHERIBLES MUESTRARIO VIRDEE ENCINO LAQUEADO N1079 BLACK ON OAK V   - "ETMVRELN1079"</t>
  </si>
  <si>
    <t>ETMVRELN1079</t>
  </si>
  <si>
    <t>MLEAET10340000</t>
  </si>
  <si>
    <t>ETIQUETA IDENTIFICACION CON ADHERIBLES MUESTRARIO VIRDEE PVC U821 DARK WALNUT   - "ETMVEPVCU821"</t>
  </si>
  <si>
    <t>ETMVEPVCU821</t>
  </si>
  <si>
    <t>MLEAPO04000000</t>
  </si>
  <si>
    <t>POSTE DECOR DE PVC SISTEMA E- 23 (No. 702832-002)    - "POSE23DEC"</t>
  </si>
  <si>
    <t>BE05926BK12</t>
  </si>
  <si>
    <t>MLEMMQ09000000</t>
  </si>
  <si>
    <t>MUEBLE TV WALL DOUBLE ROW,MDF 15 MM COSTADOS; MDF 18 MM FONDO LAMI MOD. FRESNO SOFT 5733-37 ; LAMI LAM MOD. STEEL METAL 9032-33 FONDO, LAMI BLANCO MATE MOD. PP-100 PUERTAS, BISAGRAS, BRAZO, CERRADURA, 4 CONTACTOS Y 2 VACIOS    - "BSXITVW190-MTVW"</t>
  </si>
  <si>
    <t>BSXITVW190-MTVW</t>
  </si>
  <si>
    <t>MLEMTR040117S6</t>
  </si>
  <si>
    <t>TRIPLAY CIMBRA HOJA 4' X 8' ESPESOR 18 mm DE 2DA CALIDAD - "TRCI48182C"</t>
  </si>
  <si>
    <t>TRCI48182C</t>
  </si>
  <si>
    <t>MCISCP18321483</t>
  </si>
  <si>
    <t>CORTE PLACA CON CORTE A 120° DE 294.6 X 208.2 mm ESPESOR 1/4" EN COLD ROLLED CON 8 BARRENOS Ø 1/2" Y AVELLANADO PARA TORNILLO Ø 3/8" CABEZA PLANA; CON ESQUINA EXTERIOR DE RADIO 76 mm - "CIBAMA120"</t>
  </si>
  <si>
    <t>CIBAMA120</t>
  </si>
  <si>
    <t>ME4CCR00EM02G8</t>
  </si>
  <si>
    <t>CRISTAL  DE 2099 X 284 mm ESPESOR 9 mm CON SERIGRAFIA BLANCA A PUNTOS POR UNA CARA CANTOS PULIDOS - "E4SCT2100CS-C"</t>
  </si>
  <si>
    <t>E4SCT2100CS-C</t>
  </si>
  <si>
    <t>MLEPTA30000000</t>
  </si>
  <si>
    <t>TAPA DECOR DE PVC  SISTEMA E-23 (No. 779350-002)  8 PIEZAS 2.5 m    - "TADEE23DEC"</t>
  </si>
  <si>
    <t>MLEPZC02000000</t>
  </si>
  <si>
    <t>PLATAFORMA, EN MEDIDAS DE 1.20 M X 1.20M X 0.23 M. FABRICADO EN MDF DE 15 MM. ACABADO EN LAMINADO PLASTICO MARCA GREEN LAM MOD. FRESNO SOFT 5733-37 PARA CUBIERTA; LAMINADO PLASTICO MARCA GREEN LAM MOD. STEEL METAL 9032-33 PARA ZOCLO    - "BSXIPLA44-M"</t>
  </si>
  <si>
    <t>BSXIPLA44-M</t>
  </si>
  <si>
    <t>MRISCO022534E0</t>
  </si>
  <si>
    <t>CORTE DE PANEL ACUSTICO DE 758 X 557 mm ESPESOR 9 mm EN FORMA DE PANTALON CON NAVAJA OSCILANTE - "RISMC32PT-PET"</t>
  </si>
  <si>
    <t>RISMC32PT-PET</t>
  </si>
  <si>
    <t>MTTREF11284145</t>
  </si>
  <si>
    <t>ESPUMA FLEXIBLE DE POLIURETANO MIXTA DE 598 X 598 mm ESPESOR DE 130 mm COMPUESTA POR UNA ESPUMA AGLUTINADA ESPESOR 90 mm DE 50 kg Y UNA ESPUMA DE ESPESOR 40 mm DE 35 kg - "TESIAT-EEM"</t>
  </si>
  <si>
    <t>TESIAT-EEM</t>
  </si>
  <si>
    <t>MVISCO029334I2</t>
  </si>
  <si>
    <t>CORTE DE PANEL ACUSTICO DE 880 X 450 mm ESPESOR 9 mm RECTANGULAR CON ESQUINAS REDONDEADAS CON NAVAJA OSCILANTE - "VIBIOFROBS3PT-PT"</t>
  </si>
  <si>
    <t>VIBIOFROBS3PT-PT</t>
  </si>
  <si>
    <t>MLEPTA572400N0</t>
  </si>
  <si>
    <t>TAPA DECORATIVA DE Ø 13 mm  INSERTABLE PARA PIJA PHILLIPS COLOR NEGRO - "TADECN13"</t>
  </si>
  <si>
    <t>TADECN13</t>
  </si>
  <si>
    <t>MRISCO026034I2</t>
  </si>
  <si>
    <t>CORTE DE PANEL ACUSTICO 880 X 425 mm ESPESOR 9 mm RECTANGULAR CON ESQUINAS REDONDEADAS CON NAVAJA OSCILANTE - " RIBIOP4PT-PT"</t>
  </si>
  <si>
    <t>RIBIOP4PT-PT</t>
  </si>
  <si>
    <t>MVISCO029034E0</t>
  </si>
  <si>
    <t>CORTE DE PANEL ACUSTICO DE 880 X 480 mm ESPESOR 9 mm EN FORMA DE PANTALON CON NAVAJA OSCILANTE - "VIBIOFROBD3PT-PT"</t>
  </si>
  <si>
    <t>VIBIOFROBD3PT-PT</t>
  </si>
  <si>
    <t>MLECCR06LZ07X8</t>
  </si>
  <si>
    <t>CRISTAL TRANSPARENTE DE 659 X 200 mm ESPESOR 6 mm CON PERFORACIONES DE Ø 16 Y 20 mm DE ACUERDO A PLANO, CANTOS PULIDOS ESQUINAS REDONDEADAS, TEMPLADO - "ADVCGA-P3"</t>
  </si>
  <si>
    <t>MLECCR06KO02V2</t>
  </si>
  <si>
    <t>CRISTAL TRANSPARENTE DE 990 X 347 mm ESPESOR 9 mm CON CHAFLAN PERIMETRAL DE 1mm,ESQUINAS REDONDEADAS, CON DOS PERFORACIONES AVELLANADAS PARA TORNILLO ALLEN DE CABEZA PLANA DE 3/8" - "AT&amp;TDT-CF"</t>
  </si>
  <si>
    <t>AT&amp;TDT-CF</t>
  </si>
  <si>
    <t>MLEMMD040107C9</t>
  </si>
  <si>
    <t>MDF LAMINADO PLASTICO DOS CARAS HOJA 4' X 8' ESPESOR 25 mm DOS CARAS ACABADO PHILLIPINE TEAK 5003-37 GREENLAM - "MDF25PH37"</t>
  </si>
  <si>
    <t>MDF25PH37</t>
  </si>
  <si>
    <t>MLEMMD29010500</t>
  </si>
  <si>
    <t>MDF LAMINADO PLASTICO UNA WILSONART D427–1 LINEN Y UNA CARA EN MELAMINA BLANCA HOJA 4' X 8' ESPESOR 16 mm  - "MDF16D427"</t>
  </si>
  <si>
    <t>MDF16D427</t>
  </si>
  <si>
    <t>MLEPPC09491505</t>
  </si>
  <si>
    <t>PERFIL DE CANTO GRIS OXFORD 2232 ANCHO 22 mm ESPESOR 2 mm EN ABS - "PECAGOX222ABS"</t>
  </si>
  <si>
    <t>PECAGOX222ABS</t>
  </si>
  <si>
    <t>MDMUTO05050005</t>
  </si>
  <si>
    <t>TORNILLO CABEZA BOTON ALLEN MILIMETRICO DE Ø 6 X 50 mm  INOXIDABLE  --  TOAM650IN</t>
  </si>
  <si>
    <t>TOAM650IN</t>
  </si>
  <si>
    <t>ME4XTA03000068</t>
  </si>
  <si>
    <t>E4PO120TA</t>
  </si>
  <si>
    <t>MERCCR00E80732</t>
  </si>
  <si>
    <t>CRISTAL  DE 735 X 1355 mm ESPESOR 6 mm CANTOS PULIDOS CON UNA CARA SANDBLASTEADA - "CVB7TE"</t>
  </si>
  <si>
    <t>CVB7TE</t>
  </si>
  <si>
    <t>MERCCR00V30716</t>
  </si>
  <si>
    <t>CRISTAL  DE 1185 X 1455 mm ESPESOR 6 mm MARCO Y LINEAS SANDBLASTEADAS Y CANTO PULIDO - "CVU4ML - G17"</t>
  </si>
  <si>
    <t>CVU4ML - G17</t>
  </si>
  <si>
    <t>MLECCR00A10718</t>
  </si>
  <si>
    <t>CRISTAL  DE 146 X 502 mm ESPESOR 6 mm CANTOS PULIDOS TEMPLADO - ""TVV27E - G17"""</t>
  </si>
  <si>
    <t>TVV27E - G17</t>
  </si>
  <si>
    <t>MLECCR00B90718</t>
  </si>
  <si>
    <t>CRISTAL  DE 229 X 1174 mm ESPESOR 6 mm CANTOS PULIDOS TEMPLADO - ""VR43EN - G18"""</t>
  </si>
  <si>
    <t>VR43EN - G18</t>
  </si>
  <si>
    <t>MLECCR00Q50775</t>
  </si>
  <si>
    <t>CRISTAL  DE 1174 X 371 mm ESPESOR 6 mm CANTOS PULIDOS FORMA TRAPEZOIDAL TEMPLADO - "VHEVT - G18"</t>
  </si>
  <si>
    <t>VHEVT - G18</t>
  </si>
  <si>
    <t>MLECCR31LH16X5</t>
  </si>
  <si>
    <t>CRISTAL LAMINADO BLANCO WHITE COCONUT DE 1101 X 728 mm ESPESOR 12 mm (2 CRISTALES DE 6 mm CON 1 PELICULA DE 0.76 mm) CON 2 BARRENOS DE 3/8" CANTOS PULIDOS ESQUINAS REDONDEADAS RADIO 3 mm TEMPLADO - "CIMBS4CLB-CR"</t>
  </si>
  <si>
    <t>CIMBS4CLB-CR</t>
  </si>
  <si>
    <t>MLEAET10160000</t>
  </si>
  <si>
    <t>ETIQUETA IDENTIFICACION CON ADHERIBLES MUESTRARIO VIRDEE PINTURA ELECTROSTATICA A536 BLACK V   - "ETMVRPEA536"</t>
  </si>
  <si>
    <t>ETMVRPEA536</t>
  </si>
  <si>
    <t>ETIQUETA IDENTIFICACION CON ADHERIBLES MUESTRARIO VIRDEE MADERA SOLIDA N1077 WALNUT V   - "ETMVRMSN1077"</t>
  </si>
  <si>
    <t>ETMVRMSN1077</t>
  </si>
  <si>
    <t>MLERMA08136256</t>
  </si>
  <si>
    <t>RED PERIMETRAL DE NYLON 1850 X 5000 mm CALIBRE 18 TEJIDO A CUADRO DE 1" - "REPNAY1855C1"</t>
  </si>
  <si>
    <t>REPNAY1855C1</t>
  </si>
  <si>
    <t>MRISCO022434E0</t>
  </si>
  <si>
    <t>CORTE DE PANEL ACUSTICO DE 887 X 557 mm ESPESOR 9 mm EN FORMA DE PANTALON CON NAVAJA OSCILANTE - RISMC42PT-PT</t>
  </si>
  <si>
    <t>RISMC42PT-PT</t>
  </si>
  <si>
    <t>MRISCO025934I2</t>
  </si>
  <si>
    <t>CORTE DE PANEL ACUSTICO 1180 X 425 mm ESPESOR 9 mm RECTANGULAR CON ESQUINAS REDONDEADAS CON NAVAJA OSCILANTE - "RIBIOP5PT-PT"</t>
  </si>
  <si>
    <t>RIBIOP5PT-PT</t>
  </si>
  <si>
    <t>MRISCO026734E0</t>
  </si>
  <si>
    <t>CORTE DE PANEL ACUSTICO DE 880 X 557 mm ESPESOR 9 mm EN FORMA DE PANTALON CON NAVAJA OSCILANTE - "RIBIOREC42PT-PT"</t>
  </si>
  <si>
    <t>RIBIOREC42PT-PT</t>
  </si>
  <si>
    <t>MTTAIE010400F6</t>
  </si>
  <si>
    <t>CIERRE DE DIENTE FINO 75 CM  PLASTICO COLOR GRIS - "TESMUIT-BRC75"</t>
  </si>
  <si>
    <t>TESMUIT-BRC75</t>
  </si>
  <si>
    <t>MVLATO00040018</t>
  </si>
  <si>
    <t>TOPE  MARCA CYMISA MODELO DC-400  EN PLASTICO - "TODC400"</t>
  </si>
  <si>
    <t>TODC400</t>
  </si>
  <si>
    <t>MVLCCR00NR02J2</t>
  </si>
  <si>
    <t>CRISTAL  DE 1647 X 436 mm ESPESOR 9 mm CANTOS PULIDOS ESQUINAS REDONDEADAS RADIO 3 mm TEMPLADO - "CICRC16T"</t>
  </si>
  <si>
    <t>CICRC16T</t>
  </si>
  <si>
    <t>MP4CCR16NJ04R8</t>
  </si>
  <si>
    <t>CRISTAL PUERTA DE 976 X 2082 mm ESPESOR 12 mm CANTOS PULIDOS Y ABRILLANTADOS TEMPLADO - "P4PUCR1050TBGLR613"</t>
  </si>
  <si>
    <t>P4PUCR1050TBGLR613</t>
  </si>
  <si>
    <t>MTTAIE010200F6</t>
  </si>
  <si>
    <t>CIERRE DE DIENTE FINO 40 CM PLASTICO COLOR GRIS -- TESMUIT-BRCI</t>
  </si>
  <si>
    <t>TESMUIT-BRCI</t>
  </si>
  <si>
    <t>MIIPFTME090600</t>
  </si>
  <si>
    <t>PIE DE METAL PARA CIERRE DERECHO  -- PMECDE --</t>
  </si>
  <si>
    <t>PMECDE</t>
  </si>
  <si>
    <t>MIIPHINY210101</t>
  </si>
  <si>
    <t>HILO DE NYLON NUMERO 101 MARCA OMEGA CALIBRE 8 -- HNY101O8 --</t>
  </si>
  <si>
    <t>HNY101O8</t>
  </si>
  <si>
    <t>MIIPHINY230101</t>
  </si>
  <si>
    <t>HILO DE NYLON NUMERO 111 MARCA OMEGA CALIBRE 8 -- HNY111O8 --</t>
  </si>
  <si>
    <t>HNY111O8</t>
  </si>
  <si>
    <t>MIIPMZMP060300</t>
  </si>
  <si>
    <t>MATRIZ MULTIPERFORADO ESTACION "E" PARA CALIBRE 20  -- MZMPE20 --</t>
  </si>
  <si>
    <t>MZMPE20</t>
  </si>
  <si>
    <t>MIIPMZRD141200</t>
  </si>
  <si>
    <t>MATRIZ REDONDA ESTACION "A" Ø 1/2" PARA CALIBRE 14 -- MZRDA1214 --</t>
  </si>
  <si>
    <t>MZRDA1214</t>
  </si>
  <si>
    <t>MIIPPZCD051900</t>
  </si>
  <si>
    <t>PUNZON CUADRADO ESTACION "C" DE 30 mm  -- PZSQ30C --</t>
  </si>
  <si>
    <t>PZSQ30C</t>
  </si>
  <si>
    <t>MIIPPZMT211004</t>
  </si>
  <si>
    <t>PUNZON Y MATRIZ DE 13 X 14 mm PARA UNITOOL 8BX2 1/4" CALIBRE 20 -- PUM13148BX21420 --</t>
  </si>
  <si>
    <t>PUM13148BX21420</t>
  </si>
  <si>
    <t>MIIPPZMT241003</t>
  </si>
  <si>
    <t>PUNZON Y MATRIZ DE 1/2" X 1" PARA UNITOOL 8BX2 1/4" CALIBRE 14 -- PUM1218BX21414 --</t>
  </si>
  <si>
    <t>PUM1218BX21414</t>
  </si>
  <si>
    <t>MIIPSBME030100</t>
  </si>
  <si>
    <t>SACABOCADOS BIMETALICO Ø 7/8" MARCA STARRETT  -- SBM78S --</t>
  </si>
  <si>
    <t>SBM78S</t>
  </si>
  <si>
    <t>MIIPSO60030000</t>
  </si>
  <si>
    <t>SOLDADURA 6013 Ø 3/32"   -- GI11337 --</t>
  </si>
  <si>
    <t>GI11337</t>
  </si>
  <si>
    <t>MIMCBLMQ010000</t>
  </si>
  <si>
    <t>CUENTABULTOS DE MAQUINA 5 DIGITOS   -- CNBLM5D --</t>
  </si>
  <si>
    <t>CNBLM5D</t>
  </si>
  <si>
    <t>MLEECA00520000</t>
  </si>
  <si>
    <t>POWERDATACENTER,VESTA,4D (3) USB 2-PORT SIMPLEX CHARGER (1) USB TYPE C 18W, ALUM LINE,SQUAR V2513 = STORM / BLACK BE05288-4/0-ST-V2513-AAAC   - "BE0528840STV2513"</t>
  </si>
  <si>
    <t>BE0528840STV2513</t>
  </si>
  <si>
    <t>MLEMLP000100S5</t>
  </si>
  <si>
    <t>LAMINADO PLASTICO  HOJA 4' X 8'  FRESNO SOFT 5733-37 GRENNLAM - "LP48FS573337"</t>
  </si>
  <si>
    <t>LP48FS573337</t>
  </si>
  <si>
    <t>MLEMMD36010700</t>
  </si>
  <si>
    <t>MDF LAMINADO PLASTICO UNA CARA WILSONART D427-60 LINEN MATTE FINISH Y UNA CARA EN MELAMINA BLANCA HOJA 4' X 8' ESPESOR 25 mm  - "MDF25PHD427"</t>
  </si>
  <si>
    <t>MDF25PHD427</t>
  </si>
  <si>
    <t>MLEMTL540106T4</t>
  </si>
  <si>
    <t>MDF LAMINADO PLASTICO DOS CARAS HOJA 4' X 8' ESPESOR 19 mm GREENLAM GREY 262-30 - MDFLP48GRE262</t>
  </si>
  <si>
    <t>MDFLP48GRE262</t>
  </si>
  <si>
    <t>MDMUTO03060006</t>
  </si>
  <si>
    <t>TORNILLO CABEZA HEXAGONAL DE Ø 1/2" X 1"  CUERDA CORRIDA, ALTA RESISTENCIA, COLOR NEGRO  --  TO121CHCCARN</t>
  </si>
  <si>
    <t>TO121CHCCARN</t>
  </si>
  <si>
    <t>MERANC03320000</t>
  </si>
  <si>
    <t>NUCLEO CERRADURA C/DIF NIQUEL CODIGO "210.04.606" HAFELE   - "21004606"</t>
  </si>
  <si>
    <t>MLEPPS07000000</t>
  </si>
  <si>
    <t>PERSIANA METALLIC RAUVOLET METALLIC LINE SISTEMA E- 23 (No. DE ARTICULO 702758-002) REHAU (CAJA CON 88 BARRAS DE 2.5 m) EN PVC ALUMINIO    - "PERE23PVCALUM"</t>
  </si>
  <si>
    <t>MMUSCO225V34S0</t>
  </si>
  <si>
    <t>CORTE DE PANEL ACUSTICO DE PET DE 1200 X 2425 mm ESPESOR 9 mm CONFORME A PLANO CON NAVAJA OSCILANTE EN COLOR BLACK - "MULTRS48PT-SOP"</t>
  </si>
  <si>
    <t>MULTRS48PT-SOP</t>
  </si>
  <si>
    <t>MPMPPL02020100</t>
  </si>
  <si>
    <t>POLICARBONATO CELULAR CRISTAL HOJA DE 1.22 x 6.10 mts ESPESOR 6 mm   --  POLCC1226106</t>
  </si>
  <si>
    <t>POLCC1226106</t>
  </si>
  <si>
    <t>MQESMQ06010001</t>
  </si>
  <si>
    <t>MAQUILA DE SOFA CONECTOR TRIANGULAR DE 500 X 577 X 600 MM  AGLUTINADO 70KG EN CUERPO, ASIENTO EN ESPUMA RIGIDA 24 KG, COSTURAS MENOS VISIBLES, SISTEMA DE UNION. TRAMA DE TELA SENTIDO HORIZONTAL CON RADIOS DE 10MM  --  WLBRITT60T-R</t>
  </si>
  <si>
    <t>WLBRITT60T-R</t>
  </si>
  <si>
    <t>MTLPRL33099009</t>
  </si>
  <si>
    <t>ROTULO DE VINIL PARA TELCEL DE 124 X 84.5 mm CON LOGO "TELCEL" COLOR BLANCO - "TCVTLET2"</t>
  </si>
  <si>
    <t>TCVTLET2</t>
  </si>
  <si>
    <t>MVLCCA03A802J2</t>
  </si>
  <si>
    <t>CRISTAL SATINADO DOS CARAS DE 825 X 728 mm ESPESOR 9 mm CANTOS PULIDOS ESQUINAS REDONDEADAS RADIO 3 mm TEMPLADO - "CJSM83-CR"</t>
  </si>
  <si>
    <t>CJSM83-CR</t>
  </si>
  <si>
    <t>MPMACH00010001</t>
  </si>
  <si>
    <t>CHAPA DE MADERA HOJA DE 650 X 2500 mm  ACABADO GRIS CAPUA VEROLEGNO  --  CH65025GCV</t>
  </si>
  <si>
    <t>CH65025GCV</t>
  </si>
  <si>
    <t>MPMPPL01010100</t>
  </si>
  <si>
    <t>POLICARBONATO DE ALTO IMPACTO HOJA 4' X 8' ESPESOR 6 mm   --  POLAI486</t>
  </si>
  <si>
    <t>POLAI486</t>
  </si>
  <si>
    <t>MRISCO025834I2</t>
  </si>
  <si>
    <t>CORTE DE PANEL ACUSTICO 750 X 425 mm ESPESOR 9 mm RECTANGULAR CON ESQUINAS REDONDEADAS CON NAVAJA OSCILANTE - "RIBIOP3PT-PT"</t>
  </si>
  <si>
    <t>RIBIOP3PT-PT</t>
  </si>
  <si>
    <t>MTTAIE010300F6</t>
  </si>
  <si>
    <t>CIERRE DE DIENTE FINO 65 CM  PLASTICO COLOR GRIS - "TESMUIT-BRC65"</t>
  </si>
  <si>
    <t>TESMUIT-BRC65</t>
  </si>
  <si>
    <t>MUESTRAA000035</t>
  </si>
  <si>
    <t>TAPA LISA DE 2" CLAVE 14204</t>
  </si>
  <si>
    <t>MVLALL0300001N</t>
  </si>
  <si>
    <t>LLAVE PARA CERRADURA RIVEN MODELO 140.426 DE PLASTICO, ACABADO NEGRO DE CYMISA  - "140426"</t>
  </si>
  <si>
    <t>MVLARS01010082</t>
  </si>
  <si>
    <t>RESBALON 3080 TIPO AJAX ACABADO GALVANIZADO -- RS3080AG</t>
  </si>
  <si>
    <t>RS3080AG</t>
  </si>
  <si>
    <t>MVLCCR00KW0719</t>
  </si>
  <si>
    <t>CRISTAL  DE 900 X 808 mm ESPESOR 6 mm MARCO SANDBLASTEADO Y CANTO PULIDO TEMPLADO - "PGVVS3IL"</t>
  </si>
  <si>
    <t>PGVVS3IL</t>
  </si>
  <si>
    <t>MLEQLC00310000</t>
  </si>
  <si>
    <t>LACA  SAYER NEGRO MATE S110-UM-999   - "LANEMS110"</t>
  </si>
  <si>
    <t>LANEMS110</t>
  </si>
  <si>
    <t>MPMPLA02020202</t>
  </si>
  <si>
    <t>LAMINA DE KEVLAR DE 2000 X 1530 mm ESPESOR 6.3 mm NIVEL NIJ IIIA DE 13 CAPAS, MARCA DUPONT  --  LK215313C</t>
  </si>
  <si>
    <t>LK215313C</t>
  </si>
  <si>
    <t>MTTREF11814145</t>
  </si>
  <si>
    <t>ESPUMA FLEXIBLE DE POLIURETANO MIXTA DE 598 X 1798 mm ESPESOR DE 130 mm COMPUESTA POR UNA ESPUMA AGLUTINADA ESPESOR 90 mm DE 50 kg Y UNA ESPUMA DE ESPESOR 40 mm DE 35 kg - "TESTPAT-EEM"</t>
  </si>
  <si>
    <t>TESTPAT-EEM</t>
  </si>
  <si>
    <t>MVLMCU260000P1</t>
  </si>
  <si>
    <t>CUBIERTA CENTRAL   EN SUPERFICIE SOLIDA NOVANITE NV-207 COBALTO ESPESOR 6 mm - "ASUAB22-MCSS"</t>
  </si>
  <si>
    <t>MLECCR00B60713</t>
  </si>
  <si>
    <t>CRISTAL  DE 156 X 626 mm ESPESOR 6 mm CANTOS PULIDOS - ""C135 - G35"""</t>
  </si>
  <si>
    <t>C135 - G35</t>
  </si>
  <si>
    <t>MLEEAO13000000</t>
  </si>
  <si>
    <t>CHOCLO DE SEGURIDAD    - "CHOSEG"</t>
  </si>
  <si>
    <t>CHOSEG</t>
  </si>
  <si>
    <t>MDMUTO02020002</t>
  </si>
  <si>
    <t>TORNILLO CABEZA BOTON ALLEN DE Ø 5/16" X 3/4"  GALVANIZADO  --  TOA51634CBG</t>
  </si>
  <si>
    <t>TOA51634CBG</t>
  </si>
  <si>
    <t>MVLACB77006700</t>
  </si>
  <si>
    <t>CONTRA PARA BROCHE MAGNETICO A PRESION  (CAT 245.63.988 DE HAFELE) -- PR007</t>
  </si>
  <si>
    <t>PR007</t>
  </si>
  <si>
    <t>MVLATO05050000</t>
  </si>
  <si>
    <t>TOPE VAIVEN DE RODILLO DOBLE (RODILLO, VAIVEN Y CONTRAPIEZA) MARCA HAFELE No REF 244.03.100 COLOR MARRON   - "TOVVDRM"</t>
  </si>
  <si>
    <t>TOVVDRM</t>
  </si>
  <si>
    <t>MVLMCU246200P1</t>
  </si>
  <si>
    <t>CUBIERTA IZQUIERDA DE 801 X 502 X 822 mm  EN SUPERFICIE SOLIDA NOVANITE NV-207 COBALTO EN 2 ESPESORES 12 Y 6 mm - "ASUAB22-CUSS1"</t>
  </si>
  <si>
    <t>MLEECO17620000</t>
  </si>
  <si>
    <t>CONTACTO DOBLE 20A BLANCO, FABRICANTE LEVINTON TIPO CHINO   - "COD20ABLL"</t>
  </si>
  <si>
    <t>COD20ABLL</t>
  </si>
  <si>
    <t>MLEEKE00006600</t>
  </si>
  <si>
    <t>KIT ELECTRICO   CON 3 FOCOS DE 32 WATT T-8 LUZ DE DIA (MODELO F-T8-32-LDD) CON 1 BALASTRA ELECTRONICA (MODELO BSPT-132) CON 6 SOPORTES PARA T-8 Y 6 APB20 CON 18 cm G13 (KIT-BFPT-132ALD)</t>
  </si>
  <si>
    <t>MLEMLP000100R5</t>
  </si>
  <si>
    <t>LAMINADO PLASTICO  HOJA 4' X 8'  GREY OAK 1829 LG LAMITECH - "LP48GR1829LG"</t>
  </si>
  <si>
    <t>LP48GR1829LG</t>
  </si>
  <si>
    <t>MLEMMQ08000000</t>
  </si>
  <si>
    <t>MUEBLE TRAVEL PRODUCT SHOWCASE, MDF 15 MM COSTADOS MDF 18 MM GREEN LAM MOD. FRESNO SOFT 5733-37 MARCO; MOD STEEL METAL 9032-33 REPISAS, BLANCO MATE MOD. PP-100 PTAS Y EXT, BIS BIDI, BRAZO, CERRADURA, REGLETA, LED 2835-240,FUENTE - BSXITRPRSH190-MMTPS</t>
  </si>
  <si>
    <t>BSXITRPRSH190-MMTPS</t>
  </si>
  <si>
    <t>MLEMTB050104S7</t>
  </si>
  <si>
    <t>TABLERO OSB/3 DE 1220 X 2440 mm ESPESOR 12 mm RESISTENTE A LA HUMEDAD - "TBOS34812RH"</t>
  </si>
  <si>
    <t>TBOS34812RH</t>
  </si>
  <si>
    <t>MLEMTM00073825</t>
  </si>
  <si>
    <t>TIRA DE MADERA  DE 250.0 X 10.0 cm ESPESOR 1 1/4" EN MADERA DE PINO DE SEGUNDA INDUSTRIAL PARA EXPORTACION - "TM25P21125F"</t>
  </si>
  <si>
    <t>TM25P21125F</t>
  </si>
  <si>
    <t>MDMEEA01000001</t>
  </si>
  <si>
    <t>EXTENSION ELECTRICA COMPUESTA POR CABLE DE USO RUDO DE 1.8 MTS Y CLAVIJA POLARIZADA DE USO RUDO Y 1 CONTACTO DOBLE POLARIZADO ARROW HART PARA CORRIENTE REGULADA COLOR NARANJA  --  EECURCLUR180</t>
  </si>
  <si>
    <t>EECURCLUR180</t>
  </si>
  <si>
    <t>MLEPRV000000M1</t>
  </si>
  <si>
    <t>COLOCACION Y CORTE EN SITIO DE VINIL Y PELICULA. VINIL ESMERILADO MARCA DECOGLASS, MEDIDA DE ACUERDO A PLANO. PELÍCULA DE SEGURIDAD TRANSPARENTE 1 CARA DE 1475 X 1065MM. INCLUYE MATERIAL Y MANO DE OBRA - "BBVAMED-PV"</t>
  </si>
  <si>
    <t>BBVAMED-PV</t>
  </si>
  <si>
    <t>MLEUCL42510098</t>
  </si>
  <si>
    <t>CLAVO EN ROLLO 2 1/2"  PARA CLAVADORA NEUMATICA - "CLENR212CA"</t>
  </si>
  <si>
    <t>CLENR212CA</t>
  </si>
  <si>
    <t>MPMATM01020001</t>
  </si>
  <si>
    <t>TIRA DE MADERA DE PINO DE SEGUNDA DE 10 CMS DE ANCHO X 1 1/4" (3.2 CMS) DE ESPESOR, POR 250 CMS. DE LARGO  CON CERTIFICADO (EX)  --  TM10250CEX</t>
  </si>
  <si>
    <t>TM10250CEX</t>
  </si>
  <si>
    <t>MRISCO022734E0</t>
  </si>
  <si>
    <t>CORTE DE PANEL ACUSTICO DE 1192 X 557 mm ESPESOR 9 mm  EN FORMA DE PANTALON CON NAVAJA OSCILANTE - "RISMC52PT-PET"</t>
  </si>
  <si>
    <t>RISMC52PT-PET</t>
  </si>
  <si>
    <t>MRQXSA12A4T800</t>
  </si>
  <si>
    <t>SILLA EN CAJA MODELO OPERATIVA MULTIFUNCIONAL (AKTIVA CON BRAZOS) ASIENTO Y RESPALDO EN POLIPROPILENO, ESTRUCTURA DE 4 PUNTOS EN ACERO COLOR CROMADO  - "AKTIVACEM"</t>
  </si>
  <si>
    <t>AKTIVACEM</t>
  </si>
  <si>
    <t>MIMCVRCR010000</t>
  </si>
  <si>
    <t>VARILLA CORRUGADA Ø 3/8"   -- VRC38 --</t>
  </si>
  <si>
    <t>VRC38</t>
  </si>
  <si>
    <t>MANMCU093324K4</t>
  </si>
  <si>
    <t>CUBIERTA CIRCULAR DE Ø 900 mm ESPESOR 20 mm CON CANTO TIPO ALA DE AVION DE ALTURA 10 mm CON PROFUNDIDAD DE 60 mm PERIMETRAL CON ARISTAS REDONDEADAS EN MARMOL ARABESCATO PREMIUM - "ANCUBREMAAB90"</t>
  </si>
  <si>
    <t>ANCUBREMAAB90</t>
  </si>
  <si>
    <t>MDCRCR02100203</t>
  </si>
  <si>
    <t>CRISTAL SATINADO 2 CARAS DE 801 X 628 mm ESPESOR 9 mm TEMPLADO CON CANTOS PULIDOS, ESQUINAS REDONDEADAS RADIO 3 mm  --  CIMBS8063CSA-CR</t>
  </si>
  <si>
    <t>CIMBS8063CSA-CR</t>
  </si>
  <si>
    <t>MDMACU01110204</t>
  </si>
  <si>
    <t>CUBIERTA RECTANGULAR DE 2100 X 1200 mm ESPESOR 20 mm CON CHAFLAN INVERTIDO DE ALTURA 10 mm CON PROFUNDIDAD DE 60 mm PERIMETRAL CON ARISTAS REDONDEADAS CON PERFORACION PARA CAJA ELECTRICA, EN MARMOL ARABESCATO PREMIUM  --  CUB74MAE2X-C</t>
  </si>
  <si>
    <t>CUB74MAE2X-C</t>
  </si>
  <si>
    <t>ME4MRP00112499</t>
  </si>
  <si>
    <t>REPISA  DE 1734 X 400 mm ESPESOR 20 mm CON CHAFLAN INVERTIDO DE ALTURA 10 mm CON PROFUNDIDAD DE 60 mm EN 3 LADOS Y EN UN LADO LARGO INTERRUMPIDO EN MARMOL BLANCO CARRARA - "E4REP1734MCA-CU"</t>
  </si>
  <si>
    <t>E4REP1734MCA-CU</t>
  </si>
  <si>
    <t>MERAVA11210000</t>
  </si>
  <si>
    <t>VARILLA DE RETENCION ACERO ZINC 915 mm CODIGO "234.87.836" HAFELE   - "23487836"</t>
  </si>
  <si>
    <t>MARCADORES RETOQUE NEGRO CLAVE: YT-6602    - "MCYT6602"</t>
  </si>
  <si>
    <t>MLEAET10300000</t>
  </si>
  <si>
    <t>ETIQUETA IDENTIFICACION CON ADHERIBLES MUESTRARIO VIRDEE ENCINO LAQUEADO N 1086 WINCHESTER OAK    - "ETMVRELN1086"</t>
  </si>
  <si>
    <t>ETMVRELN1086</t>
  </si>
  <si>
    <t>MLEAET10310000</t>
  </si>
  <si>
    <t>ETIQUETA IDENTIFICACION CON ADHERIBLES MUESTRARIO VIRDEE ENCINO LAQUEADO N 1080 WHITE ON OAK V   - "ETMVRELN1080"</t>
  </si>
  <si>
    <t>ETMVRELN1080</t>
  </si>
  <si>
    <t>MLEAET10380000</t>
  </si>
  <si>
    <t>ETIQUETA IDENTIFICACION CON ADHERIBLES MUESTRARIO VIRDEE PVC U825 ONTARIO MAPLE   - "ETMVEPVCU825"</t>
  </si>
  <si>
    <t>ETMVEPVCU825</t>
  </si>
  <si>
    <t>MLEAHE07000000</t>
  </si>
  <si>
    <t>TAPA PARA ARO BASURERO Ø 6 PULGADAS, ACABADO INOX PULIDO, MARCA CYMISA SKU#: 320.102     - "TAB6INOX320102"</t>
  </si>
  <si>
    <t>TAB6INOX320102</t>
  </si>
  <si>
    <t>MLERTE09000000</t>
  </si>
  <si>
    <t>TELA SUEDE ENIGMA VERDE    - "TELAENVER"</t>
  </si>
  <si>
    <t>TELAENVER</t>
  </si>
  <si>
    <t>MPMALP00010003</t>
  </si>
  <si>
    <t>LAMINADO PLASTICO  HOJA 4' X 8' RALPH WILSON 6257-100  --  LPBAF48</t>
  </si>
  <si>
    <t>LPBAF48</t>
  </si>
  <si>
    <t>MQESMQ05000001</t>
  </si>
  <si>
    <t>MAQUILA DE SOFA ESQUINERO CUADRADO DE 900 X 900 X 420MM  AGLUTINADO 70KG EN CUERPO, ASIENTO EN ESPUMA RIGIDA 24 KG, COSTURAS MENOS VISIBLES, SISTEMA DE UNION. TRAMA DE TELA SENTIDO HORIZONTAL CON RADIOS DE 10MM  --  WLSOEQ9042T-R</t>
  </si>
  <si>
    <t>WLSOEQ9042T-R</t>
  </si>
  <si>
    <t>MRISCO026634E0</t>
  </si>
  <si>
    <t>CORTE DE PANEL ACUSTICO DE 750 X 557 mm ESPESOR 9 mm EN FORMA DE PANTALON CON NAVAJA OSCILANTE - "RIBIOREC32PT-PT"</t>
  </si>
  <si>
    <t>RIBIOREC32PT-PT</t>
  </si>
  <si>
    <t>MLECCR00A30713</t>
  </si>
  <si>
    <t>CRISTAL  DE 209 X 440 mm ESPESOR 6 mm CANTOS PULIDOS - ""TEVHECF"""</t>
  </si>
  <si>
    <t>TEVHECF</t>
  </si>
  <si>
    <t>MLECCR00AG0704</t>
  </si>
  <si>
    <t>CRISTAL  DE 590 X 594 mm ESPESOR 6 mm MARCO SANDBLASTEADO Y CANTO PULIDO</t>
  </si>
  <si>
    <t>MVLEKT100000C0</t>
  </si>
  <si>
    <t>KIT SISTEMA DE RODAJAS CON FRENO DE PEDAL, CON VARILLA HEXAGONAL DE 7/16" Y DOS RODAJAS GIRATORIAS CON SOPORTE DE ACERO Y FRENO CENTRALIZADO CON RUEDA DE POLIAMIDA CON CAPACIDAD DE CARGA DE 280 kg. CADA UNA - "RODFCP280"</t>
  </si>
  <si>
    <t>RODFCP280</t>
  </si>
  <si>
    <t>MLECCR00AH0704</t>
  </si>
  <si>
    <t>CRISTAL  DE 1050 X 594 mm ESPESOR 6 mm MARCO SANDBLASTEADO Y CANTO PULIDO</t>
  </si>
  <si>
    <t>MLECCR44RN026S</t>
  </si>
  <si>
    <t>CRISTAL LAMINADO SATINOVODUO AZUL DE 1397 X 383 mm ESPESOR 9 mm (2 CRISTALES DE 4 mm CON 1 PELICULA) CANTOS PULIDOS TEMPLADO - "CR14CL"</t>
  </si>
  <si>
    <t>CR14CL</t>
  </si>
  <si>
    <t>MLECCR00OC071H</t>
  </si>
  <si>
    <t>CRISTAL  DE 300 X 294 mm ESPESOR 6 mm ULTRA CLARO, CANTOS PULIDOS, TEMPLADO CON BARRENOS SEGUN  PLANO - "LRGDC-US-CR2"</t>
  </si>
  <si>
    <t>LRGDC-US-CR2</t>
  </si>
  <si>
    <t>MLEMMD65010600</t>
  </si>
  <si>
    <t>MDF CON 2 CARAS EN LAMINADO PLASTICO LOW LINE 7998K-18 RALPH WILSON HOJA 4' X 8' ESPESOR 19 mm  - "MDF2CLPLL4819"</t>
  </si>
  <si>
    <t>MDF2CLPLL4819</t>
  </si>
  <si>
    <t>MLEPCT050397M6</t>
  </si>
  <si>
    <t>LATERAL IZQUIERDO DE 274 X 441 mm ESPESOR 16 mm CON CORTES SEGUN PLANO, EN MADERA DE NOGAL DE PRIMERA ACABADO SEGUN MUESTRA - "KIBSONNA-LIE"</t>
  </si>
  <si>
    <t>KIBSONNA-LIE</t>
  </si>
  <si>
    <t>MLEPCT060497M4</t>
  </si>
  <si>
    <t>LATERAL IZQUIERDO PEDESTAL DE 827 X 274 mm ESPESOR 16 mm CON CORTES SEGUN PLANO, EN MADERA DE ENCINO BLANCO DE PRIMERA ACABADO LACA SAYER BLANCO MATE S105-13590-1 - "KIPOALC-LIE"</t>
  </si>
  <si>
    <t>KIPOALC-LIE</t>
  </si>
  <si>
    <t>MLEPCT060497M6</t>
  </si>
  <si>
    <t>LATERAL IZQUIERDO PEDESTAL DE 827 X 274 mm ESPESOR 16 mm CON CORTES SEGUN PLANO, EN MADERA DE NOGAL DE PRIMERA ACABADO SEGUN MUESTRA - "KIPONNA-LIE"</t>
  </si>
  <si>
    <t>KIPONNA-LIE</t>
  </si>
  <si>
    <t>MLEPIM09030000</t>
  </si>
  <si>
    <t>LOGO TIPO USO DE GEL LA VICTORIA FONDO BLANCO DE 250 mm DE ANCHO   - "LOGGELVIC25"</t>
  </si>
  <si>
    <t>LOGVICB1818</t>
  </si>
  <si>
    <t>MLEPPG0155A400</t>
  </si>
  <si>
    <t>PET-G TRANSPARENTE 4' X 8' CALIBRE 236  - "PETG236"</t>
  </si>
  <si>
    <t>PETG236</t>
  </si>
  <si>
    <t>MDACCO01010000</t>
  </si>
  <si>
    <t>CORREDERA BLUM DERECHA CON TANDEM DE EXTRACCION TOTAL Y BLUMOTION CAPACIDAD 40 Kg DE 350mm No DE CATALOGO BLUM 760H3500SU    --  COBLUM760HBFCD</t>
  </si>
  <si>
    <t>COBLUM760HBFCD</t>
  </si>
  <si>
    <t>MDACPC00010101</t>
  </si>
  <si>
    <t>PORTACARPETA  DE 355 X 12 X 3 mm CALIBRE 12 EN LAMINA GALVANIZADA  --  MOCZA355-POC</t>
  </si>
  <si>
    <t>MOCZA355-POC</t>
  </si>
  <si>
    <t>MDACSO01010002</t>
  </si>
  <si>
    <t>SOPORTE PARA CRISTAL DE 6 A 9 mm DE 56 X 27 X 18 mm  EN PULIDO ESPEJO  --  SOPCR5627</t>
  </si>
  <si>
    <t>SOPCR5627</t>
  </si>
  <si>
    <t>MDMEKT01000001</t>
  </si>
  <si>
    <t>KIT DE ILUMINACION, COMP: 3 LAMPARAS LEDS EMPOTRABLES JWL MODELO JLP-3X1/3W. 127 V-60Hz 21 m A LUZ BLANCA 1506J C/REGULADOR MODELO WD-/3X1W, 1 TIRA LED 5050/60 400K D 830 mm N PERFIL D ALUM PLANO, C/CABLE, C/CLAVIJA, C/APAGADOR  --  KITGTN</t>
  </si>
  <si>
    <t>KITGTN</t>
  </si>
  <si>
    <t>MDMUTO03030002</t>
  </si>
  <si>
    <t>TORNILLO CABEZA HEXAGONAL DE Ø 1" X 4"  GALVANIZADO  --  TOHE14G</t>
  </si>
  <si>
    <t>TOHE14G</t>
  </si>
  <si>
    <t>MLECCR06KT02V3</t>
  </si>
  <si>
    <t>CRISTAL TRANSPARENTE DE 1010 X 386 mm ESPESOR 9 mm CON CHAFLAN PERIMETRAL DE 1 mm, ESQUINAS REDONDEADAS - "AT&amp;TDT-CR"</t>
  </si>
  <si>
    <t>AT&amp;TDT-CR</t>
  </si>
  <si>
    <t>MLECCR06KU02V3</t>
  </si>
  <si>
    <t>CRISTAL TRANSPARENTE DE 1012 X 1012 mm ESPESOR 9 mm CON CHAFLAN PERIMETRAL DE 1 mm, ESQUINAS REDONDEADAS - "AT&amp;TDT-CT"</t>
  </si>
  <si>
    <t>AT&amp;TDT-CT</t>
  </si>
  <si>
    <t>MLEMCU201424Ñ1</t>
  </si>
  <si>
    <t>CUBIERTA RECTANGULAR CURVA DE 2400 X 1200 mm ESPESOR 20 mm CON CHAFLAN INVERTIDO DE ALTURA 10 mm CON PROFUNDIDAD DE 60 mm PERIMETRAL EN MARMOL NERO PROFUNDO - "ABCUB84MNP-CC"</t>
  </si>
  <si>
    <t>ABCUB84MNP-CC</t>
  </si>
  <si>
    <t>MLEMMD38010524</t>
  </si>
  <si>
    <t>MDF MELAMINA BLANCA UNA CARA HOJA 4' X 8' ESPESOR 16 mm Y UNA AL NATURAL - "MDFMB4816N"</t>
  </si>
  <si>
    <t>MDFMB4816N</t>
  </si>
  <si>
    <t>MDACRC00010101</t>
  </si>
  <si>
    <t>RESORTE DE COMPRESION  DE Ø 1" ALTURA 48 mm ESPESOR DE 6 mm COMPRESION 20 mm  --  RCD1E48A6C20</t>
  </si>
  <si>
    <t>RCD1E48A6C20</t>
  </si>
  <si>
    <t>ME4CCA039102J2</t>
  </si>
  <si>
    <t>CRISTAL SATINADO DOS CARAS DE 1048 X 284 mm ESPESOR 9 mm CANTOS PULIDOS ESQUINAS REDONDEADAS RADIO 3 mm TEMPLADO - "E4DCT1050S-C"</t>
  </si>
  <si>
    <t>E4DCT1050S-C</t>
  </si>
  <si>
    <t>MERCCR11U90704</t>
  </si>
  <si>
    <t>CRISTAL TINTEX VERDE DE 585 X 1455 mm ESPESOR 6 mm MARCO SANDBLASTEADO Y CANTO PULIDO - "CVU2M - G33"</t>
  </si>
  <si>
    <t>CVU2M - G33</t>
  </si>
  <si>
    <t>MIMCLAFL270900</t>
  </si>
  <si>
    <t>LAMPARA FLOURESCENTE MEGALUX 105 WATT, 12000 LUMEN LARGA VIDA No DE PARTE 1212MARCA DURO TEST  -- LFML1058200DT --</t>
  </si>
  <si>
    <t>LFML10512000DT</t>
  </si>
  <si>
    <t>MIMCLMPM100000</t>
  </si>
  <si>
    <t>LIMA PLANA MUZA DE LONGITUD 10"   -- LIPM10 --</t>
  </si>
  <si>
    <t>LIPM10</t>
  </si>
  <si>
    <t>MIMCMNEA120600</t>
  </si>
  <si>
    <t>MANGUERA CON ESPIRAL DE ACERO Ø 8" PARA DUCTO DE EXTRACCION  -- MGEAC8DE --</t>
  </si>
  <si>
    <t>MGEAC8DE</t>
  </si>
  <si>
    <t>MIMCPQCN030000</t>
  </si>
  <si>
    <t>PORTA CANDADO DE 3 1/2"   -- PRCN312 --</t>
  </si>
  <si>
    <t>PRCN312</t>
  </si>
  <si>
    <t>MIMCRFVS000031</t>
  </si>
  <si>
    <t>REFACCION VALVE STEM DYNABRADE   No. DE REFERENCIA 01449 -- REVSDY01449 --</t>
  </si>
  <si>
    <t>REVSDY01449</t>
  </si>
  <si>
    <t>MVLEKT120000D8</t>
  </si>
  <si>
    <t>KIT DE PROTECCION ELECTRICA   COMPUESTO DE CLAVIJA ANGULAR, 3 CABLES 14 THW TUBO METALICO FLEXIBLE TERMOMAGNETICO 1P, 1TIRO 1 AMP CURVA B, CAJA CON RECEPTACULO POLARIZADO SENCILLO, LONGITUD TOTAL 100 CM - "KITSEGPC"</t>
  </si>
  <si>
    <t>KITSEGPC</t>
  </si>
  <si>
    <t>MVLMCU256200P1</t>
  </si>
  <si>
    <t>CUBIERTA DERECHA DE 801 X 502 X 822 mm  EN SUPERFICIE SOLIDA NOVANITE NV-207 COBALTO EN 2 ESPESORES 12 Y 6 mm - "ASUAB22-CUSS2"</t>
  </si>
  <si>
    <t>MLECCR00IT07R3</t>
  </si>
  <si>
    <t>CRISTAL  DE 1202 X 442 mm ESPESOR 6 mm CANTOS PULIDOS CON BARRENO Ø 1/4" TEMPLADO - "CCJWC8ABS-PV"</t>
  </si>
  <si>
    <t>CCJWC8ABS-PV</t>
  </si>
  <si>
    <t>MLECCR00OD020G</t>
  </si>
  <si>
    <t>CRISTAL  DE 600 X 189 mm ESPESOR 9 mm ULTRA CLARO, CANTOS PULIDOS, TEMPLADO - "PCCAJ70-CRV12"</t>
  </si>
  <si>
    <t>PCCAJ70-CRV12</t>
  </si>
  <si>
    <t>MLEEKT03300000</t>
  </si>
  <si>
    <t>KIT DE ILUMINACION PARA PORTAL WAL-MART PARA CAJA DE LUZ DE 5 MTS MAS 2 POSTES: SISTEMA DE ILUMINACION CONFORMADO POR: 16 TUBOS PARA POSTES, 12 TUBOS PARA PANTALLA, FOTOCELDA Y MATERIALES DE INSTALACION ELECTRICA DESDE LA BASE   - "PORTW160183-5M"</t>
  </si>
  <si>
    <t>PORTW160183-5M</t>
  </si>
  <si>
    <t>MLEPGO00L42264</t>
  </si>
  <si>
    <t>GOMA Ø 50 mm ESPESOR 10 mm EN NEOPRENO COLOR NEGRO -- FSS-GSI</t>
  </si>
  <si>
    <t>FSS-GSI</t>
  </si>
  <si>
    <t>MIIPFRTP020200</t>
  </si>
  <si>
    <t>FRESADORA TUPI MODELO FR278R MARCA VIRUTEX -- FR278R -- FRTPFR278R</t>
  </si>
  <si>
    <t>FRTPFR278R</t>
  </si>
  <si>
    <t>MLEEFP06000000</t>
  </si>
  <si>
    <t>FUENTE DE PODER DE 12V 4.5 AMP A 150 WATTS    - "FUP1245150"</t>
  </si>
  <si>
    <t>FUP1245150</t>
  </si>
  <si>
    <t>MLEEKT03280000</t>
  </si>
  <si>
    <t>KIT DE ILUMINACION PARA CAJA DE LUZ CON MEDIDAS DE 141 X 71 CM. 20 MODULO LED 1.2W 4 LEDS, FUENTE DE VOLTAJE 12V 60W Y ARNES   - "ASUK14171"</t>
  </si>
  <si>
    <t>ASUK14171</t>
  </si>
  <si>
    <t>MLEPTO05020000</t>
  </si>
  <si>
    <t>TOPE CENTRAL EMPOTRADO MARCA REHAU ARTICULO 779710   - "TOCERH"</t>
  </si>
  <si>
    <t>TOCERH</t>
  </si>
  <si>
    <t>MLESCO200000R4</t>
  </si>
  <si>
    <t>CORTE Y DOBLADO DE TUBULAR CUADRADO DE 3/4 CALIBRE 18, CON CORTES Y DOBLADO  SEGUN PLANO (DERECHO) - "DIESI-T9"</t>
  </si>
  <si>
    <t>DIESI-T9</t>
  </si>
  <si>
    <t>MLESCO225X345A</t>
  </si>
  <si>
    <t>CORTE DE PANEL ACUSTICO DE PET DE 100 X 173 mm ESPESOR 9 mm CONFORME A PLANO CON NAVAJA OSCILANTE - "MULAMTR44-TRMI-OP1"</t>
  </si>
  <si>
    <t>MULAMTR44-TRMI-OP1</t>
  </si>
  <si>
    <t>MVLCCL156116V1</t>
  </si>
  <si>
    <t>CRISTAL LAMINADO PVB BLANCO OVALADO DE 2424 X 1199 mm ESPESOR 12 mm (2 CRISTALES DE 6 mm CON 1 PELICULA DE 0.76 mm) CON 1 CORTE RECTO Y 1 PERFORACION PARA CAJA ELECTRICA MOD NODE,CANTOS PULIDOS  ESQUINAS REDONDEADAS RADIO 3 mm TEMPLADO CIMJTO84CLB-C</t>
  </si>
  <si>
    <t>CIMJTO84CLB-C</t>
  </si>
  <si>
    <t>MVLCCR00NR02Q2</t>
  </si>
  <si>
    <t>CRISTAL  DE 1647 X 436 mm ESPESOR 9 mm CON SERIGRAFIA BLANCA A PUNTOS UNA CARA (CON PROCESO DE PINTURA CERAMICA RECOCIDA) CANTOS PULIDOS, ESQUINAS REDONDEADAS RADIO 3 mm TEMPLADO - "CICRI16CS"</t>
  </si>
  <si>
    <t>CICRI16CS</t>
  </si>
  <si>
    <t>MVLMMC01010086</t>
  </si>
  <si>
    <t>MARCO PARA ACCESSORY WALL DE 1582 X 1000 X 150 mm  EN LACA COLOR GRIS --AT&amp;TAWPB-MAG</t>
  </si>
  <si>
    <t>AT&amp;TAWPB-MAG</t>
  </si>
  <si>
    <t>MLECCR00C10718</t>
  </si>
  <si>
    <t>CRISTAL  DE 584 X 1172 mm ESPESOR 6 mm CANTOS PULIDOS TEMPLADO - ""VR43FR - G18"""</t>
  </si>
  <si>
    <t>VR43FR - G18</t>
  </si>
  <si>
    <t>MLEREF00972412</t>
  </si>
  <si>
    <t>ESPUMA FLEXIBLE  DE 406 X 456 mm ESPESOR 25 mm DENSIDAD 50 Kg EN POLIURETANO - "DRMB44CC-BE"</t>
  </si>
  <si>
    <t>DRMB44CC-BE</t>
  </si>
  <si>
    <t>MMOURE43920000</t>
  </si>
  <si>
    <t>REMACHE SOLIDO DE ALUMINIO  DE Ø 3/16" X 1/2"   - "RESO31612"</t>
  </si>
  <si>
    <t>RESO31612</t>
  </si>
  <si>
    <t>MMUPGP22630000</t>
  </si>
  <si>
    <t>GROMET PASACABLES REDONDO Ø 3"  COLOR NEGRO - "GR3N"</t>
  </si>
  <si>
    <t>GR3N</t>
  </si>
  <si>
    <t>MTTREF00444023</t>
  </si>
  <si>
    <t>ESPUMA FLEXIBLE DE 1545 X 865 mm ESPESOR DE 120 mm DENSIDAD 27 Kg EN POLIURETANO FIRME - "BNBANS-AEP"</t>
  </si>
  <si>
    <t>BNBANS-AEP</t>
  </si>
  <si>
    <t>MVLALZ00010000</t>
  </si>
  <si>
    <t>LOSETA DE 20 X 20 cm EN COLOR BLANCO -- LZ20BL</t>
  </si>
  <si>
    <t>LZ20BL</t>
  </si>
  <si>
    <t>MVLAPO01E500H5</t>
  </si>
  <si>
    <t>POSTE PARA MESA DE Ø 100 mm SUPERIOR Y DE Ø 60 mm INFERIROR  CON 3 PERFORACIONES DE Ø 3 mm Y 10 mm DE PROFUNDIDAD EN AMBAS CARAS, EN MADERA MACIZA ROBLE ROJO - "BAMEDCE-PO"</t>
  </si>
  <si>
    <t>BAMEDCE-PO</t>
  </si>
  <si>
    <t>MLEPRE09110000</t>
  </si>
  <si>
    <t>REGATON DE GOMA EN "L" DE 1" x 2 1/4" EN COLOR GRIS  - "REGL1214"</t>
  </si>
  <si>
    <t>REGL1214</t>
  </si>
  <si>
    <t>MLEXET000000J2</t>
  </si>
  <si>
    <t>ESTRUCTURA CUERPO DE MADERA EN MADERA EN LACA NEGRA MATE - "KIBSOMMLC-ECNM"</t>
  </si>
  <si>
    <t>KIBSOMMLC-ECNM</t>
  </si>
  <si>
    <t>MQESMQ01000001</t>
  </si>
  <si>
    <t>MAQUILA DE SOFA TRIANGULAR DE EMPALME IZQUIERDO DE 500 X 400 X 420 MM  AGLUTINADO 70KG EN CUERPO, ASIENTO EN ESPUMA RIGIDA 24 KG, COSTURAS MENOS VISIBLES, SISTEMA DE UNION. TRAMA DE TELA SENTIDO HORIZONTAL CON RADIOS DE 10MM  --  WLBRITEI42T-R</t>
  </si>
  <si>
    <t>WLBRITEI42T-R</t>
  </si>
  <si>
    <t>MQESMQ07020001</t>
  </si>
  <si>
    <t>MAQUILA DE SILLON RECTANGULAR DE 700 X 1700 X 700  AGLUTINADO 70KG EN CUERPO, ASIENTO EN ESPUMA RIGIDA 24 KG, COSTURAS MENOS VISIBLES, SISTEMA DE UNION. TRAMA DE TELA SENTIDO HORIZONTAL CON RADIOS DE 10MM  --  WLSIRE3ABSIT-R</t>
  </si>
  <si>
    <t>WLSIRE3ABSIT-R</t>
  </si>
  <si>
    <t>MRISCO026134I2</t>
  </si>
  <si>
    <t>CORTE DE PANEL ACUSTICO 1480 X 425 mm ESPESOR 9 mm RECTANGULAR CON ESQUINAS REDONDEADAS CON NAVAJA OSCILANTE - "RIBIOP6PT-PT"</t>
  </si>
  <si>
    <t>RIBIOP6PT-PT</t>
  </si>
  <si>
    <t>MRISCO026934E0</t>
  </si>
  <si>
    <t>CORTE DE PANEL ACUSTICO DE 1680 X 557 mm ESPESOR 9 mm EN FORMA DE PANTALON CON NAVAJA OSCILANTE - "RIBIOREC72PT-PT"</t>
  </si>
  <si>
    <t>RIBIOREC72PT-PT</t>
  </si>
  <si>
    <t>MRQXSA12A4T700</t>
  </si>
  <si>
    <t>SILLA EN CAJA MODELO OPERATIVA MULTIFUNCIONAL (AKTIVA CON BRAZOS) ASIENTO Y RESPALDO EN POLIPROPILENO, ESTRUCTURA DE 4 PUNTOS EN ACERO COLOR GRIS  - "AKTIVAGEM"</t>
  </si>
  <si>
    <t>MLEMMD040104N3</t>
  </si>
  <si>
    <t>MDF LAMINADO PLASTICO DOS CARAS HOJA 4' X 8' ESPESOR 12 mm EN DOVER WHITE 7197-58 - "MDFDW12"</t>
  </si>
  <si>
    <t>MDFDW12</t>
  </si>
  <si>
    <t>MLEMMR080127R3</t>
  </si>
  <si>
    <t>MADERA DE NOGAL AMERICANO DE ESPESOR 1'' CANTEADA Y CEPILLADA POR AMBAS CARAS - "MEBNGFAS881"</t>
  </si>
  <si>
    <t>MEBNGFAS881</t>
  </si>
  <si>
    <t>MLEPCT070497M6</t>
  </si>
  <si>
    <t>LATERAL DERECHO PEDESTAL DE 827 X 274 mm ESPESOR 16 mm CON CORTES SEGUN PLANO, EN MADERA DE NOGAL DE PRIMERA ACABADO SEGUN MUESTRA - "KIPONNA-LDE"</t>
  </si>
  <si>
    <t>KIPONNA-LDE</t>
  </si>
  <si>
    <t>MLEPIM08020000</t>
  </si>
  <si>
    <t>LOGOTIPO LA VICTORIA CENTRO COMERCIAL CON FONDO BLANCO DE 180 X 180 mm   - "LOGVICB1818"</t>
  </si>
  <si>
    <t>MDACJG02000001</t>
  </si>
  <si>
    <t>JUEGO DE CORREDERAS   DERECHA, IZQUIERDA DE EXTENSION PARA MUEBLE METALICO SIN TORNILLOS 18" ACABADO NIQUELADO, MODELO 3584  --  COEME18N</t>
  </si>
  <si>
    <t>COEME18N</t>
  </si>
  <si>
    <t>MDEXPE48190010</t>
  </si>
  <si>
    <t>PATA ESTRUCTURAL TIPO INDEPENDIENTE CON ADAPTACION PARA SOPORTE DE RIEL MODELO VON HAUCKE  EN ALUMINIO - "DENPATI - "</t>
  </si>
  <si>
    <t>DENPATI</t>
  </si>
  <si>
    <t>MDMUAV01010001</t>
  </si>
  <si>
    <t>CHAVETA PAIS DE 1/8” X 1 ¼” mm  ACERO AL CARBONO ACABADO CROMADO  --  CHP181AC</t>
  </si>
  <si>
    <t>CHP181AC</t>
  </si>
  <si>
    <t>MDMUTO03040004</t>
  </si>
  <si>
    <t>TORNILLO CABEZA HEXAGONAL DE Ø 3/8" X 4"  ALTA RESISTENCIA CON CUERDA INTERRUMPIDA HASTA 1" GALVANIZADO  --  TOHE384CIG</t>
  </si>
  <si>
    <t>TOHE384CIG</t>
  </si>
  <si>
    <t>MLEQLC00320000</t>
  </si>
  <si>
    <t>LACA  SAYER BLANCO MATE S105-13590-1   - "LABLMS110"</t>
  </si>
  <si>
    <t>MLEQLC05300000</t>
  </si>
  <si>
    <t>LACA ACRILICA  CHOCOLATE SEMIMATE   - "LACHSM"</t>
  </si>
  <si>
    <t>LACHSM</t>
  </si>
  <si>
    <t>MLEXET000000J3</t>
  </si>
  <si>
    <t>ESTRUCTURA PEDESTAL PARA KIOSKO, DE 135 x 875 x 270mm, DE MADERA EN LACA BLANCA MATE - "KIPOALC-CEBM"</t>
  </si>
  <si>
    <t>KIPOALC-CEBM</t>
  </si>
  <si>
    <t>MMUSCO225U34R8</t>
  </si>
  <si>
    <t>CORTE DE PANEL ACUSTICO DE PET DE 200 X 173 mm ESPESOR 9 mm CONFORME A PLANO CON NAVAJA OSCILANTE EN COLOR DARK PINK - "MULTRSPT-TR-DP25"</t>
  </si>
  <si>
    <t>MULTRSPT-TR-DP25</t>
  </si>
  <si>
    <t>MTTREF00763043</t>
  </si>
  <si>
    <t>ESPUMA FLEXIBLE  DE 1788 X 588 mm ESPESOR 100 mm DENSIDAD 35 kg EN POLIURETANO FIRME - "TESTPAT-EA"</t>
  </si>
  <si>
    <t>TESTPAT-EA</t>
  </si>
  <si>
    <t>MDACAO04010001</t>
  </si>
  <si>
    <t>TEE PRINCIPAL  DX-24 DE 15/16"/3.66m  BLANCA  -- DX-24</t>
  </si>
  <si>
    <t>DX-24</t>
  </si>
  <si>
    <t>MERCCL01030713</t>
  </si>
  <si>
    <t>CRISTAL LAMINADO BLANCO DE 735 X 375 mm ESPESOR 6 mm CANTOS PULIDOS - "CI7CL"</t>
  </si>
  <si>
    <t>CI7CL</t>
  </si>
  <si>
    <t>MLEPTA290000G9</t>
  </si>
  <si>
    <t>TAPA REGATON PLASTICO COLOR NEGRO PARA TUBULAR CUADRADO 2 ½”  - "TARC212"</t>
  </si>
  <si>
    <t>TARC212</t>
  </si>
  <si>
    <t>MLERTE08000000</t>
  </si>
  <si>
    <t>TELA SUEDE AZUL 02    - "TELASAZUL02"</t>
  </si>
  <si>
    <t>TELASAZUL02</t>
  </si>
  <si>
    <t>MPMAMD01010100</t>
  </si>
  <si>
    <t>MDFLPCBCB4819</t>
  </si>
  <si>
    <t>MLEEAO02020000</t>
  </si>
  <si>
    <t>LUMINARIOS PARA OFICINAS SHOWROOM VONHAUCKE   - "LUMINARIOS"</t>
  </si>
  <si>
    <t>LUMINARIOS</t>
  </si>
  <si>
    <t>MLEMLP00010075</t>
  </si>
  <si>
    <t>LAMINADO PLASTICO  HOJA 4' X 8'  GREENLAM UNICOR DESIGNER WHITE 111 - "LP48GUD111"</t>
  </si>
  <si>
    <t>LP48GUD111</t>
  </si>
  <si>
    <t>MLEMPO02300000</t>
  </si>
  <si>
    <t>POLIN DE MADERA DE PINO DE SEGUNDA CEPILLADA DE 2400 X 100 X 100 mm   - "PO241010SEG"</t>
  </si>
  <si>
    <t>PO241010SEG</t>
  </si>
  <si>
    <t>MLEPCO02000000</t>
  </si>
  <si>
    <t>CONECTOR 90° (No. 779690-001)  40 PIEZAS REHAU    - "CON90REH"</t>
  </si>
  <si>
    <t>CON90REH</t>
  </si>
  <si>
    <t>MLEPIM201100N5</t>
  </si>
  <si>
    <t>GRAFICO EN IMAN FLEXIBLE CAL 20 ELEKTRA TORRE DE LLANTAS DE 600 X 1380 mm  MULTIMARCA MICHELIN - "GRAIFLMICH600138"</t>
  </si>
  <si>
    <t>GRAIFLMICH600138</t>
  </si>
  <si>
    <t>MCICCR11ZA02J2</t>
  </si>
  <si>
    <t>CRISTAL TINTEX VERDE DE 1050 X 500 mm ESPESOR 9 mm CANTOS PULIDOS ESQUINAS REDONDEADAS RADIO 3 mm TEMPLADO - "CUCRMAB35"</t>
  </si>
  <si>
    <t>CUCRMAB35</t>
  </si>
  <si>
    <t>MLERTE10000000</t>
  </si>
  <si>
    <t>TELA SUEDE ENIGMA GRIS    - "TELAENGR"</t>
  </si>
  <si>
    <t>TELAENGR</t>
  </si>
  <si>
    <t>MLESCO226B34I2</t>
  </si>
  <si>
    <t>CORTE DE PANEL ACUSTICO DE PET DE 1534 X 400 mm ESPESOR 9 mm RECTANGULAR CON ESQUINAS REDONDEADAS CON NAVAJA OSCILANTE - "SPBIO165PT-PET"</t>
  </si>
  <si>
    <t>SPBIO165PT-PET</t>
  </si>
  <si>
    <t>MTTREF10755643</t>
  </si>
  <si>
    <t>ESPUMA FLEXIBLE CON CORTE DIAGONAL DE 1788 X 293 mm ESPESOR 75 mm DENSIDAD 35 kg EN POLIURETANO FIRME - "TESTPR-EL"</t>
  </si>
  <si>
    <t>TESTPR-EL</t>
  </si>
  <si>
    <t>MLEEPL0004E4H5</t>
  </si>
  <si>
    <t>PLACA  DE 4' X 10' ESPESOR 3/8" DE ACERO INOXIDABLE T-304 - "PL41038INOX"</t>
  </si>
  <si>
    <t>PL41038INOX</t>
  </si>
  <si>
    <t>MLEPPP38731611</t>
  </si>
  <si>
    <t>PORTAPOSTER HORIZONTAL 591 X 770 mm ESPESOR 3 mm EN ACRILICO CRISTAL 3 mm - ""TPPH72"""</t>
  </si>
  <si>
    <t>TPPH72</t>
  </si>
  <si>
    <t>MLERMA04166562</t>
  </si>
  <si>
    <t>MALLA TIPO COCOL DE 2 X 1 mts CALIBRE 14 Y ABERTURA DE 15 mm EN ACERO NEGRO - "MLLACO2114AG"</t>
  </si>
  <si>
    <t>MLLACO2114AG</t>
  </si>
  <si>
    <t>MLESCP11011851</t>
  </si>
  <si>
    <t>CORTE PLACA FORMA ELIPTICA DE 600 X 400 mm ESPESOR 3/8" EN ACERO NEGRO CON CUATRO BARRENOS Ø 3/8" POR MEDIO DE LASER - "AEESTO1A200"</t>
  </si>
  <si>
    <t>AEESTO1A200</t>
  </si>
  <si>
    <t>MDMACU06140205</t>
  </si>
  <si>
    <t>CUBIERTA CENTRAL DE 1000 X 1498 mm ESPESOR 20 mm CON CHAFLAN INVERTIDO DE ALTURA 10 mm CON PROFUNDIDAD DE 60 mm PERIMETRAL CON ARISTAS REDONDEADAS, EN MARMOL ARABESCATO  --  ABCUB335MAB-C</t>
  </si>
  <si>
    <t>ABCUB335MAB-C</t>
  </si>
  <si>
    <t>MIIPMZRC121001</t>
  </si>
  <si>
    <t>MATRIZ RECTANGULAR ESTACION "D" DE 86 X 33 mm PARA CALIBRE 14 -- MZCRD863314 --</t>
  </si>
  <si>
    <t>MZCRD863314</t>
  </si>
  <si>
    <t>MIIPMZSQ080801</t>
  </si>
  <si>
    <t>MATRIZ CUADRADA ESTACION "A" DE 12 mm PARA CALIBRE 12 -- MZSQA1212 --</t>
  </si>
  <si>
    <t>MZSQA1212</t>
  </si>
  <si>
    <t>MIIPMZSQ090700</t>
  </si>
  <si>
    <t>MATRIZ CUADRADA ESTACION "C" DE 30 mm PARA CALIBRE 14 -- MZSQC3014 --</t>
  </si>
  <si>
    <t>MZSQC3014</t>
  </si>
  <si>
    <t>MIIPPZSC051900</t>
  </si>
  <si>
    <t>PUNZON STRIPER CUADRADO ESTACION C DE 30 mm  -- PZSTC30 --</t>
  </si>
  <si>
    <t>PZSTC30</t>
  </si>
  <si>
    <t>MIIPSBME020100</t>
  </si>
  <si>
    <t>SACABOCADOS BIMETALICO Ø 1" MARCA STARRETT  -- SBM01S --</t>
  </si>
  <si>
    <t>SBM01S</t>
  </si>
  <si>
    <t>MIIPSOEC030000</t>
  </si>
  <si>
    <t>SOLDADURA DE ELECTRODO CERTANIUM SC-303C   -- SOLCESC303C --</t>
  </si>
  <si>
    <t>SOLCESC303C</t>
  </si>
  <si>
    <t>MIIPSOEV030002</t>
  </si>
  <si>
    <t>SOLDADURA ELECTRICA VERDE Ø 3/32"  CODIGO 6013 -- SEV6013332 --</t>
  </si>
  <si>
    <t>SEV6013332</t>
  </si>
  <si>
    <t>MLEEAO20000000</t>
  </si>
  <si>
    <t>MESA REDONDA PLEGADIZA PARA COMEDOR CON CUBIERTA EN LAMINADO PLASTICO ALTA PRESION DE 1650 MM DE DIAMETRO X 750 MM DE ALTURA    - "MEREHP1650"</t>
  </si>
  <si>
    <t>MEREHP1650</t>
  </si>
  <si>
    <t>MLEEAO21000000</t>
  </si>
  <si>
    <t>SILLA DE JARDIN EN ALUMINIO CON TEXTURA LINEAL, CON ESTRUCTURA TUBULAR DE 480 MM DE FRENTE X 550 MM DE FONDO ASIENTO A 440 MM, ALTURA DE 810 MM.    - "SIJATX480"</t>
  </si>
  <si>
    <t>SIJATX480</t>
  </si>
  <si>
    <t>MERCCR00CF04G7</t>
  </si>
  <si>
    <t>CRISTAL  Ø 1200 mm ESPESOR 12 mm CON SANDBLASTEADO POR UNA CARA Y 4 CIIRCULOS CLAROS DE Ø 59 mm CON CHAFLAN PERIMETRAL DE 2 mm - "CRES4"</t>
  </si>
  <si>
    <t>CRES4</t>
  </si>
  <si>
    <t>MERCCR00V10716</t>
  </si>
  <si>
    <t>CRISTAL  DE 735 X 1455 mm ESPESOR 6 mm MARCO Y LINEAS SANDBLASTEADAS Y CANTO PULIDO - "CVU7ML - G17"</t>
  </si>
  <si>
    <t>CVU7ML - G17</t>
  </si>
  <si>
    <t>MVLMCU010324O6</t>
  </si>
  <si>
    <t>CUBIERTA ELIPTICA DE 1800 X 1200 mm ESPESOR 20 mm CON CHAFLAN INVERTIDO DE ALTURA 10 mm, CON PROFUNDIDAD DE 60 mm PERIMETRAL Y ARISTAS BOLEADAS, CON 2 BARRENOS DE 78 mm EN MARMOL NERO PROFUNDO - "LUCE46MNP"</t>
  </si>
  <si>
    <t>LUCE46MNP</t>
  </si>
  <si>
    <t>MABMCU032724K4</t>
  </si>
  <si>
    <t>CUBIERTA RECTANGULAR DE 2400 X 900 mm ESPESOR 20 mm CON CANTO TIPO ALA DE AVION DE ALTURA 10 mm CON PROFUNDIDAD DE 60 mm PERIMETRAL CON ARISTAS REDONDEADAS EN MARMOL ARABESCATO PREMIUM - "ANCREC240MAB"</t>
  </si>
  <si>
    <t>ANCREC240MAB</t>
  </si>
  <si>
    <t>MACCCR31NB04Z7</t>
  </si>
  <si>
    <t>CRISTAL LAMINADO BLANCO WHITE COCONUT DE 1050 X 350 mm ESPESOR 12 mm (2 CRISTALES DE 6 mm CON 1 PELICULA DE 0.76 mm) CANTOS PULIDOS PLANOS CON ARISTAS A 2 mm CON FORMA ELIPTICA CONFORME A PLANO, TEMPLADO - "ACCUBEL35CRLB-C"</t>
  </si>
  <si>
    <t>ACCUBEL35CRLB-C</t>
  </si>
  <si>
    <t>MUESTRAU000023</t>
  </si>
  <si>
    <t>TORNILLO CON CABEZA DE PLÁSTICO CUERDA Ø 1/4", LARGO DE 1/2" Y EL DIAMETRO DE LA CABEZA DE PLASTICO NO SEA MAYOR A 15 MM</t>
  </si>
  <si>
    <t>MLEXTA5500C600</t>
  </si>
  <si>
    <t>TAPA METALLIC LINE  RAUVOLET METALLIC LINE (No. DE ARTICULO 779470) REHAU (CAJA CON 8 BARRAS DE 2.5 m)</t>
  </si>
  <si>
    <t>MQESMQ02000001</t>
  </si>
  <si>
    <t>MAQUILA DE SOFA TRIANGULAR DE EMPALME DERECHO DE 500 X 400 X 420 MM  AGLUTINADO 70KG EN CUERPO, ASIENTO EN ESPUMA RIGIDA 24 KG, COSTURAS MENOS VISIBLES, SISTEMA DE UNION. TRAMA DE TELA SENTIDO HORIZONTAL CON RADIOS DE 10MM  --  WLBRITED42T-R</t>
  </si>
  <si>
    <t>WLBRITED42T-R</t>
  </si>
  <si>
    <t>MQESMQ03000001</t>
  </si>
  <si>
    <t>MAQUILA DE SOFA MODULAR TRAPEZOIDAL DE 500 X 1000 X 420 MM  AGLUTINADO 70KG EN CUERPO, ASIENTO EN ESPUMA RIGIDA 24 KG, COSTURAS MENOS VISIBLES, SISTEMA DE UNION. TRAMA DE TELA SENTIDO HORIZONTAL CON RADIOS DE 10MM  --  WLBRITR42T -R</t>
  </si>
  <si>
    <t>WLBRITR42T -R</t>
  </si>
  <si>
    <t>MTLPRL33105709</t>
  </si>
  <si>
    <t>ROTULO DE VINIL PARA TELCEL DE 404 X 84.5 mm CON LEYENDA "TELCEL" Y LOGO COLOR BLANCO - "TCVTLET"</t>
  </si>
  <si>
    <t>TCVTLET</t>
  </si>
  <si>
    <t>MVLEKT030000D9</t>
  </si>
  <si>
    <t>KIT DE ILUM LINEAL DE 1 LAMP COMP.DE 547MM C/PERFIL DE ALUM1203,LED 2835/120 3000K CERTIF.UL,C/ARNES DE CONEC DE 1200MM DE LONG,CONEC PLUG/JACK,FUENTE DE VOL. 24VCS 4AMP CERTIF.UL,0.5M DE CABLE 3X14 THW C/TUBO FLEXIBLE,CLAVIJA ANGULAR - "KITPC547"</t>
  </si>
  <si>
    <t>KITPC547</t>
  </si>
  <si>
    <t>MLEXET000000J1</t>
  </si>
  <si>
    <t>ESTRUCTURA CUERPO DE MADERA EN MADERA EN LACA BLANCA MATE - "KIBSOMMLC-ECBM"</t>
  </si>
  <si>
    <t>KIBSOMMLC-ECBM</t>
  </si>
  <si>
    <t>MLEXET000000J4</t>
  </si>
  <si>
    <t>ESTRUCTURA PEDESTAL PARA KIOSKO, DE 135 x 875 x 270mm, DE MADERA EN LACA NEGRA MATE - "KIPOALC-CENM"</t>
  </si>
  <si>
    <t>KIPOALC-CENM</t>
  </si>
  <si>
    <t>MP4CCL06701313</t>
  </si>
  <si>
    <t>CRISTAL LAMINADO BLANCO WHITE COCONUT DE 997 X 747 mm ESPESOR 9 mm (2 CRISTALES DE 4 mm CON 1 PELICULA) CANTOS PULIDOS - "CLB7510"</t>
  </si>
  <si>
    <t>CLB7510</t>
  </si>
  <si>
    <t>MRISCO022834E0</t>
  </si>
  <si>
    <t>CORTE DE PANEL ACUSTICO DE 1495 X 557 mm ESPESOR 9 mm EN FORMA DE PANTALON CON NAVAJA OSCILANTE - RISMC62PT-PET</t>
  </si>
  <si>
    <t>RISMC62PT-PET</t>
  </si>
  <si>
    <t>MTTREF11804145</t>
  </si>
  <si>
    <t>ESPUMA FLEXIBLE DE POLIURETANO MIXTA DE 598 X 1198 mm ESPESOR DE 130 mm COMPUESTA POR UNA ESPUMA AGLUTINADA ESPESOR 90 mm DE 50 kg Y UNA ESPUMA DE ESPESOR 40 mm DE 35 kg - "TESDPAT-EEM"</t>
  </si>
  <si>
    <t>TESDPAT-EEM</t>
  </si>
  <si>
    <t>MUESTRAA000036</t>
  </si>
  <si>
    <t>TAPA LISA DEDE 3" CLAVE V7316</t>
  </si>
  <si>
    <t>MIMCSDBL000205</t>
  </si>
  <si>
    <t>SELLADOR BLANCO  MARCA COMEX 0608130 -- SEBLC060 --</t>
  </si>
  <si>
    <t>SEBLC060</t>
  </si>
  <si>
    <t>MIMCTOCH190004</t>
  </si>
  <si>
    <t>TOH142P</t>
  </si>
  <si>
    <t>MIMCVEIN030100</t>
  </si>
  <si>
    <t>VENTILADOR INDUSTRIAL Ø 800 mm , 127 VCA MARCA VENTO  -- VEI800V --</t>
  </si>
  <si>
    <t>VEI800V</t>
  </si>
  <si>
    <t>MIMCVLER100000</t>
  </si>
  <si>
    <t>VALVULA DE ESCAPE RAPIDO TIPO "T" Ø 3/8" - 40 PSI CON SLENCIADOR   -- VLER3840S --</t>
  </si>
  <si>
    <t>VLER3840S</t>
  </si>
  <si>
    <t>MLESCO226C34I2</t>
  </si>
  <si>
    <t>CORTE DE PANEL ACUSTICO DE PET DE 838 X 400 mm ESPESOR 9 mm RECTANGULAR CON ESQUINAS REDONDEADAS CON NAVAJA OSCILANTE - "SPBIO6PT-PET"</t>
  </si>
  <si>
    <t>SPBIO6PT-PET</t>
  </si>
  <si>
    <t>MMUSCO225U34R9</t>
  </si>
  <si>
    <t>CORTE DE PANEL ACUSTICO DE PET DE 200 X 173 mm ESPESOR 9 mm CONFORME A PLANO CON NAVAJA OSCILANTE EN COLOR SOFT GREY - "MULTRSPT-TR-SG26"</t>
  </si>
  <si>
    <t>MULTRSPT-TR-SG26</t>
  </si>
  <si>
    <t>MTTREF10825643</t>
  </si>
  <si>
    <t>ESPUMA FLEXIBLE CON CORTE DIAGONAL DE 598 X 293 mm ESPESOR 75 mm DENSIDAD 35 kg EN POLIURETANO FIRME - "TESIR-EL"</t>
  </si>
  <si>
    <t>TESIR-EL</t>
  </si>
  <si>
    <t>MVLACOA8I38272</t>
  </si>
  <si>
    <t>CORREDERA DE EXTENSION TELESCOPICA 3/4" CODIGO 431.04.740 MARCA HAFELE LONGITUD 40 cm COLOR BLANCO RAL 6090 (JUEGO) - ""</t>
  </si>
  <si>
    <t>MVLMMD010105D8</t>
  </si>
  <si>
    <t>MDF MELAMINA DOS CARAS HOJA 4' X 8' ESPESOR 16 mm ESPAÑOLA FINSA 12G-LINO CANCUN - "MDF16ESPF"</t>
  </si>
  <si>
    <t>MDF16ESPF</t>
  </si>
  <si>
    <t>MLECCR00950718</t>
  </si>
  <si>
    <t>CRISTAL  DE 1856 X 2645 mm ESPESOR 6 mm CANTOS PULIDOS TEMPLADO - ""CTPP6"""</t>
  </si>
  <si>
    <t>CTPP6</t>
  </si>
  <si>
    <t>MLECCR11L91255</t>
  </si>
  <si>
    <t>CRISTAL TINTEX VERDE DE 1200 X 600 mm ESPESOR 19 mm CANTOS PULIDOS CON BISEL PERIMETRAL Y ESQUINAS REDONDEADAS TEMPLADO - "CU42CR19"</t>
  </si>
  <si>
    <t>CU42CR19</t>
  </si>
  <si>
    <t>MLEEKT03460000</t>
  </si>
  <si>
    <t>KIT DE ILUMINACION PARA ENTREPAÑO INCLUYE 1 LAMPARA DE 90 cm 6500K, 1 CABLE TOMACORRIENTE CON CLAVIJA   - "COASENGL4-KI"</t>
  </si>
  <si>
    <t>COASENGL4-KI</t>
  </si>
  <si>
    <t>MANCCA03B604V6</t>
  </si>
  <si>
    <t>CRISTAL SATINADO DOS CARAS DE Ø 900 mm ESPESOR 9 mm CANTOS PULIDOS CON ESQUINAS REDONDEADAS RADIO 2 mm, TEMPLADO - "ANCREEC90CR"</t>
  </si>
  <si>
    <t>ANCREEC90CR</t>
  </si>
  <si>
    <t>MDCRCR00060101</t>
  </si>
  <si>
    <t>CRISTAL  DE 1174 X 403 mm ESPESOR 6 mm TEMPLADO, CANTOS PULIDOS  --  COSTV4ABS-CRS</t>
  </si>
  <si>
    <t>COSTV4ABS-CRS</t>
  </si>
  <si>
    <t>MLECCR00HJ02P5</t>
  </si>
  <si>
    <t>CRISTAL  DE 500 X 1916 mm ESPESOR 9 mm CANTOS PULIDOS Y ABRILLANTADOS; CHAFLAN 45° PERIMETRAL EN 2 LADOS, CON 3 PERFORACIONES Ø 13 mm AVELLANADAS A 22 mm Y 2 SAQUES PARA BISAGRA TEMPLADO - "PBDGI-CLD"</t>
  </si>
  <si>
    <t>PBDGI-CLD</t>
  </si>
  <si>
    <t>MLEMCU286600R2</t>
  </si>
  <si>
    <t>CUBIERTA CURVA PARA MOSTRADOR DE 4965 X 300 X 1427 mm  EN SUPERFICIE SOLIDA NOVANITE NV-207 COBALTO - "ASMCU5-SS"</t>
  </si>
  <si>
    <t>ASMCU5-SS</t>
  </si>
  <si>
    <t>MLEMMD24010600</t>
  </si>
  <si>
    <t>MDF LAMINADO PLASTICO UNA CARA  RALPH WILSON BASIC BLANCO BRILLANTE 3170-01 Y UNA CARA EN MELAMINA BLANCA  HOJA 4' X 8' ESPESOR 19 mm  - "MDF1BB1MB"</t>
  </si>
  <si>
    <t>MDF1BB1MB</t>
  </si>
  <si>
    <t>MLEMMQ07000000</t>
  </si>
  <si>
    <t>MAQUILA CAJA DE COBRO TIPO ISLA DE 5.50 X 2.0 X 0.45 X 1.15 M. EN MDF LAMINADO PLASTICO BLANCO, CUBIERTA SUPERFICIE SOLIDA ARTIC WHITE, PUERTAS CERRADURAS, JALADERAS DE PUENTE, INSTALACION ELECTRICA PARA CONEXION, ZOCLO Y NIVELADORES    - "ASCCI5520-MAQ"</t>
  </si>
  <si>
    <t>ASCCI5520-MAQ</t>
  </si>
  <si>
    <t>MLEMTB050119S7</t>
  </si>
  <si>
    <t>TABLERO OSB/3 DE 1220 X 2440 mm ESPESOR 15 mm RESISTENTE A LA HUMEDAD - "TBOS34815RH"</t>
  </si>
  <si>
    <t>TBOS34815RH</t>
  </si>
  <si>
    <t>MLEMTM00032325</t>
  </si>
  <si>
    <t>TIRA DE MADERA DE 210.0 X 10.0 cm ESPESOR 3/4" EN MADERA DE PINO DE SEGUNDA INDUSTRIAL PARA EXPORTACION -- TM2P2110F</t>
  </si>
  <si>
    <t>TM2P2110F</t>
  </si>
  <si>
    <t>MLESCP20381497</t>
  </si>
  <si>
    <t>CORTE PLACA PENTAGONAL DE 224 X 190 mm ESPESOR 1/4" EN ACERO NEGRO CON 2 BARRENOS Ø 29/64" CON AVELLANADO Ø 49/64"; ESQUINAS REDONDEOS DE RADIO 10 mm - "PLAPIMA-ESQ"</t>
  </si>
  <si>
    <t>PLAPIMA-ESQ</t>
  </si>
  <si>
    <t>MLESLA11264700</t>
  </si>
  <si>
    <t>LAMINA NEGRA DECAPADA  HOJA 3' X 10' CALIBRE 8 ROLADO EN CALIENTE  - "LN8310"</t>
  </si>
  <si>
    <t>LN8310</t>
  </si>
  <si>
    <t>MLESPU040500P4</t>
  </si>
  <si>
    <t>PULIDO REDONDO INFERIOR 5/16"  PIEZA DE 342 mm EN COLD ROLLED CON REBAJE PERIMETRAL EN AMBOS EXTREMOS Y CUERDA DE 1/4" SEGUN PLANO - "EXMSUOL-BAI"</t>
  </si>
  <si>
    <t>EXMSUOL-BAI</t>
  </si>
  <si>
    <t>MDMUPN00010100</t>
  </si>
  <si>
    <t>PERNO DE 3" CON AGUJERO PARA CHAVETA DE 1/8”, CON DIAMETRO DE PERNO DE 3/8”   --  BSBARC18ME-PP</t>
  </si>
  <si>
    <t>BSBARC18ME-PP</t>
  </si>
  <si>
    <t>MDMUTO01010001</t>
  </si>
  <si>
    <t>TORNILLO CABEZA ALLEN DE Ø 1/4" X 4"  CON CUERDA INTERRUMPIDA HASTA 1" GALVANIZADO  --  TOA144-1G</t>
  </si>
  <si>
    <t>TOA144-1G</t>
  </si>
  <si>
    <t>MLEEKT210000H8</t>
  </si>
  <si>
    <t>KIT RESBALON MAGNETICO   MODELO ZAM5541 PARA PUERTA EN COLOR BLANCO - "KRM3347"</t>
  </si>
  <si>
    <t>KRM3347</t>
  </si>
  <si>
    <t>MLEELA08110000</t>
  </si>
  <si>
    <t>LAMPARA LUMINARIA DE LED 1080 SQUARE 12 V, LUZ BLANCO CALIDO, HAFELE No. ARTICULO 833.00.330   - "LMSQ1080L"</t>
  </si>
  <si>
    <t>LMSQ1080L</t>
  </si>
  <si>
    <t>MABMCU030724K9</t>
  </si>
  <si>
    <t>CUBIERTA RECTANGULAR DE 1800 X 900 mm ESPESOR 20 mm CON CANTO TIPO ALA DE AVION DE ALTURA 10 mm CON PROF DE 60 mm, CON ARISTAS REDONDEADAS Y ALTO RELIEVE EN UN CANTO PARA STAR 4; PERFORACION PARA CAJA ELLORA 2.2; EN MARMOL BLUE PEARL - "ABCUB36MBPPE22X-C"</t>
  </si>
  <si>
    <t>ABCUB36MBPPE22X-C</t>
  </si>
  <si>
    <t>MABMCU045324J9</t>
  </si>
  <si>
    <t>CUBIERTA OVALADA DE 2424 X 1198 mm ESPESOR 20 mm CON CANTO TIPO ALA DE AVION DE ALTURA 10 mm CON PROFUNDIDAD DE 60 mm PERIMETRAL CON 2 PERFORACIONES DE Ø 78 mm CONFORME A PLANO EN MARMOL NERO PROFUNDO  - "ABCUBTSQK48MNP-CC"</t>
  </si>
  <si>
    <t>ABCUBTSQK48MNP-CC</t>
  </si>
  <si>
    <t>MANCCA03A904V6</t>
  </si>
  <si>
    <t>CRISTAL SATINADO DOS CARAS DE 2400 X 1200 mm ESPESOR 9 mm CANTOS PULIDOS CON ESQUINAS REDONDEADAS RADIO 2mm, TEMPLADO - "ANCCUEC480CR"</t>
  </si>
  <si>
    <t>ANCCUEC480CR</t>
  </si>
  <si>
    <t>MVLCCR00IB02Q1</t>
  </si>
  <si>
    <t>CRISTAL  DE 371 X 2016 mm ESPESOR 9 mm CANTOS PULIDOS Y ABRILLANTADOS CON CHAFLAN DE 45° EN UN LADO TEMPLADO - "LVPB4220-CLI"</t>
  </si>
  <si>
    <t>LVPB4220-CLI</t>
  </si>
  <si>
    <t>MLECCS00001500</t>
  </si>
  <si>
    <t>CRISTAL SEGURIDAD   ESPESOR 12 mm (2 CRISTALES DE 5.5 mm CON 1 FILM DE SEGURIDAD Y EVA -- LAMINADO --) - "CSFS125L"</t>
  </si>
  <si>
    <t>CSFS125L</t>
  </si>
  <si>
    <t>MLEECO2300E113</t>
  </si>
  <si>
    <t>USB  SIMPLEX AND CHARGER COLOR NEGRO - "BEM03844-C-72"</t>
  </si>
  <si>
    <t>BEM03844-C-72</t>
  </si>
  <si>
    <t>MVLCCR28NR02J2</t>
  </si>
  <si>
    <t>CRISTAL SATINADO 2 CARAS DE 1647 X 436 mm ESPESOR 9 mm CANTOS PULIDOS ESQUINAS REDONDEADAS RADIO 3 mm TEMPLADO - "CR16ST"</t>
  </si>
  <si>
    <t>CR16ST</t>
  </si>
  <si>
    <t>MLEPES31A51623</t>
  </si>
  <si>
    <t>ESPUMADO PVC DE 1200 X 300 mm ESPESOR 3 mm COLOR AZUL TELCEL CON UN CORTE DIAGONAL EN REDUCCION EN 1 LADO LARGO DE 300 A 200 mm - ""</t>
  </si>
  <si>
    <t>MLEPFO00700011</t>
  </si>
  <si>
    <t>FOLLETERO  DE 120 X 460 X 46 mm  EN ACRILICO CRISTAL 3 mm - ""TVV27FO"""</t>
  </si>
  <si>
    <t>TVV27FO</t>
  </si>
  <si>
    <t>MLEPTA11090001</t>
  </si>
  <si>
    <t>TAPA REMATE CUADRADO PARA PTR BLANCO 2" X 2"  PLASTICO - "TP2X2"</t>
  </si>
  <si>
    <t>TP2X2</t>
  </si>
  <si>
    <t>MLESCP00371496</t>
  </si>
  <si>
    <t>CORTE PLACA  DE 150 X 270 mm ESPESOR 1/4" EN ACERO NEGRO CON 2 BARRENOS Ø 29/64" CON AVELLANADO Ø 49/64"; ESQUINAS REDONDEOS DE RADIO 5 mm - "PLAPIMA-DIN"</t>
  </si>
  <si>
    <t>PLAPIMA-DIN</t>
  </si>
  <si>
    <t>MVLEKT070400B4</t>
  </si>
  <si>
    <t>KIT DE CHAROLA TAPA Y FONDO DE 143 X 93 X 20 cm  CON SEPARADOR DE 140 X 90 cm  MAS CAJA REGULAR DE 91 X 76 X 14 cm, TODO EN DOBLE CORRUGADO DC KRAFT. RESISTENCIA 11 KGS. (36 ECT) SIN IMPRESION "Bespoke Sales Desk - 1400 mm LRSDB1400" - "CR141DKRSI"</t>
  </si>
  <si>
    <t>CR141DKRSI</t>
  </si>
  <si>
    <t>MLEELA01730101</t>
  </si>
  <si>
    <t>LAMPARA LINEAL FLOURESCENTE 20 WATT LUZ DE DIA AUTOBALASTRADA TECNOLITE - ""FLL20W"""</t>
  </si>
  <si>
    <t>FLL20W</t>
  </si>
  <si>
    <t>MLECCR00NW07Y6</t>
  </si>
  <si>
    <t>CRISTAL  DE 601 X 1992 mm ESPESOR 6 mm ULTRA CLARO, TEMPLADO - "LRMWUSGD-CRD"</t>
  </si>
  <si>
    <t>LRMWUSGD-CRD</t>
  </si>
  <si>
    <t>MLEMMD040104N2</t>
  </si>
  <si>
    <t>MDF LAMINADO PLASTICO DOS CARAS HOJA 4' X 8' ESPESOR 12 mm EN NATURAL RECON 7996-38 - "MDFNC12"</t>
  </si>
  <si>
    <t>MDFNC12</t>
  </si>
  <si>
    <t>MLEMMD040106N3</t>
  </si>
  <si>
    <t>MDF LAMINADO PLASTICO DOS CARAS HOJA 4' X 8' ESPESOR 19 mm EN DOVER WHITE 7197-58 - "MDFDW19"</t>
  </si>
  <si>
    <t>MDFDW19</t>
  </si>
  <si>
    <t>MLEMMD040107N2</t>
  </si>
  <si>
    <t>MDF LAMINADO PLASTICO DOS CARAS HOJA 4' X 8' ESPESOR 25 mm EN NATURAL RECON 7996-38 - "MDFNC25"</t>
  </si>
  <si>
    <t>MDFNC25</t>
  </si>
  <si>
    <t>MCISTU01080509</t>
  </si>
  <si>
    <t>TUBULAR INDUSTRIAL CUADRADO 1" CALIBRE 20 PIEZA DE 6000 mm INOXIDABLE - "TCI201"</t>
  </si>
  <si>
    <t>TCI201</t>
  </si>
  <si>
    <t>MERCCR00V30704</t>
  </si>
  <si>
    <t>CRISTAL  DE 1185 X 1455 mm ESPESOR 6 mm MARCO SANDBLASTEADO Y CANTO PULIDO - "CVU4M - G17"</t>
  </si>
  <si>
    <t>CVU4M - G17</t>
  </si>
  <si>
    <t>MERCCR00V60716</t>
  </si>
  <si>
    <t>CRISTAL  DE 735 X 745 mm ESPESOR 6 mm MARCO Y LINEAS SANDBLASTEADAS Y CANTO PULIDO - "CU7ML - G17"</t>
  </si>
  <si>
    <t>CU7ML - G17</t>
  </si>
  <si>
    <t>MLEPTA12180001</t>
  </si>
  <si>
    <t>TAPA REMATE REDONDA PARA TUBO CEDULA 30 Ø 3"  PLASTICO - "GUCA95140-TP60"</t>
  </si>
  <si>
    <t>GUCA95140-TP60</t>
  </si>
  <si>
    <t>MLESMQ040307U2</t>
  </si>
  <si>
    <t>MAQUILA PLACA DE 40 X 23 mm CALIBRE 24 PARA IDENTIFICACION GALVANIZADA CON 2 BARRENOS DE Ø1/8. SERIGRAFIA COLOR GRIS OXFORD CON INFORMACION Y LOGOTIPO VONHAUCKE - "ELCAMC-PLA"</t>
  </si>
  <si>
    <t>ELCAMC-PLA</t>
  </si>
  <si>
    <t>MLESMQ0500002J</t>
  </si>
  <si>
    <t>MAQUILA DE TUBO REDONDO   DE 1 1/4" CAL. 16 ACERO 1008 PIEZA DE 1144 mm CON BOCA DE PESCADO Y BARRENOS, SEGUN PLANO - "BSTMBU10050MT-P"</t>
  </si>
  <si>
    <t>BSTMBU10050MT-P</t>
  </si>
  <si>
    <t>MLESMQ1628002O</t>
  </si>
  <si>
    <t>MAQUILA DE COLD ROLLED CUADRADO 3/8" X  209 X 637 mm  CON DOBLEZ Y MAQUINADOS SEGUN PLANO - "BSMABIO2MCH-T12"</t>
  </si>
  <si>
    <t>BSMABIO2MCH-T12</t>
  </si>
  <si>
    <t>MLESSO00412061</t>
  </si>
  <si>
    <t>SOLERA  3/16" X 1 1/2" LONGITUD 270 mm CON 5 BARRENOS CON CUERDA Ø 1/4" EN COLD ROLLED - "IFEBPCBA-L2"</t>
  </si>
  <si>
    <t>IFEBPCBA-L2</t>
  </si>
  <si>
    <t>MABMCU045324J8</t>
  </si>
  <si>
    <t>CUBIERTA OVALADA DE 2424 X 1198 mm ESPESOR 20 mm CON CANTO TIPO ALA DE AVION DE ALTURA 10 mm CON PROFUNDIDAD DE 60 mm PERIMETRAL CON 2 PERFORACIONES DE Ø 78 mm CONFORME A  PLANO EN MARMOL BLUE PEARL - "ABCUBTSQK48MBP-CC"</t>
  </si>
  <si>
    <t>ABCUBTSQK48MBP-CC</t>
  </si>
  <si>
    <t>MUNEKE00006500</t>
  </si>
  <si>
    <t>KIT ELECTRICO   CON 1 BALASTRO MAGNETICO DE 13W, CON ARNESES PARA LAMPARA Y CABLE DE 1.80 m CON CLAVIJA 1 TUBO FLOURESCENTE COMPACTO DE 13W, 2 SOPORTES DE POLICARBONATO PARA LAMPARA FC Y 1 INTERRUPTOR MARCA SUNPOWER</t>
  </si>
  <si>
    <t>KITELAUN</t>
  </si>
  <si>
    <t>MABMCU030724K6</t>
  </si>
  <si>
    <t>CUBIERTA RECTANGULAR DE 1800 X 900 mm ESPESOR 20 mm CON CANTO TIPO ALA DE AVION DE ALTURA 10 mm CON PROF DE 60 mm, CON ARISTAS REDONDEADAS Y ALTO RELIEVE EN UN CANTO PARA STAR 4; PERFORACION PARA CAJA ELLORA 2.2; EN MARMOL CALACATTA - "ABCUB36MCLPE22X-C"</t>
  </si>
  <si>
    <t>ABCUB36MCLPE22X-C</t>
  </si>
  <si>
    <t>MABMCU030724K7</t>
  </si>
  <si>
    <t>CUBIERTA RECTANGULAR DE 1800 X 900 mm ESPESOR 20 mm CON CANTO TIPO ALA DE AVION DE ALTURA 10 mm CON PROF DE 60 mm, CON ARISTAS REDONDEADAS Y ALTO RELIEVE UN CANTO PARA STAR 4; PERFO PARA CAJA ELLORA 2.2; EN MARMOL ARABESCATO PREMIUM - "ABCUB36MABPE22X-C"</t>
  </si>
  <si>
    <t>ABCUB36MABPE22X-C</t>
  </si>
  <si>
    <t>MVLACO23120000</t>
  </si>
  <si>
    <t>CORREDERA DE EXTENSION TELESCOPICA TOTAL MARCA ACURRIDE MODELO C-4034- LONGITUD 350 mm ACABADO ZINC (EN JUEGO)   - "CORR-CAM350"</t>
  </si>
  <si>
    <t>CORR-CAM350</t>
  </si>
  <si>
    <t>MVLCCR00MG07Y0</t>
  </si>
  <si>
    <t>CRISTAL  DE 1102 X 728 mm ESPESOR 6 mm CON SERIGRAFIA BLANCA A PUNTOS UNA CARA (CON PROCESO DE PINTURA CERAMICA RECOCIDA) CANTOS PULIDOS, ESQUINAS REDONDEADAS RADIO 3 mm Y DOS BARRENOS DE Ø 9.5 TEMPLADO - "CIMBSE4399CS-CR"</t>
  </si>
  <si>
    <t>CIMBSE4399CS-CR</t>
  </si>
  <si>
    <t>MVLEEA0103A200</t>
  </si>
  <si>
    <t>EXTENSION ELECTRICA TRIPLE DE TRES VIAS MODELO BE52508-2-18, 3-WAY MESH JUMPER LONGITUD 18" (457 mm)  - "BE52508-2-18"</t>
  </si>
  <si>
    <t>BE52508-2-18</t>
  </si>
  <si>
    <t>MVLEKT13000000</t>
  </si>
  <si>
    <t>ILUMINACION DE INTERIORES Y ARTEFACTOS    - "KIIA"</t>
  </si>
  <si>
    <t>KIIA</t>
  </si>
  <si>
    <t>MVLPTA000000F8</t>
  </si>
  <si>
    <t>TAPA NEUTRAL VE2000 /NI BN10329 PARA BISAGRA SENSYS . CODIGO HETTICH 9089666 - "9089666"</t>
  </si>
  <si>
    <t>MLEEAO22000000</t>
  </si>
  <si>
    <t>MESA CUADRADA PARA JARDIN EN ALUMINIO, CON BASE DE CUATRO PUNTOS EN ALUMINIO FUNDIDO DE 800 X 800 X 720 MM    - "MECUAL800"</t>
  </si>
  <si>
    <t>MECUAL800</t>
  </si>
  <si>
    <t>MLEPPN13000000</t>
  </si>
  <si>
    <t>PANEL LED PLAFON 60 X 60 40 W MARCO BLANCO LUZ BLANCA 6500K MODELO JLPP-40X - "PAN60LBMPPX"</t>
  </si>
  <si>
    <t>PAN60LBMPPX</t>
  </si>
  <si>
    <t>MLESCO210000R2</t>
  </si>
  <si>
    <t>CORTE Y ROLADO DE TUBULAR CUADRADO DE 3/4 CALIBRE 18  CON RADIOS Y CORTES SEGUN PLANO - "DIESI-T3"</t>
  </si>
  <si>
    <t>DIESI-T3</t>
  </si>
  <si>
    <t>MANMCU093424L1</t>
  </si>
  <si>
    <t>CUBIERTA CIRCULAR DE Ø 1200 mm ESPESOR 20 mm CON CANTO TIPO  ALA DE AVION DE ALTURA 10 mm CON PROFUNDIDAD DE 60 mm PERIMETRAL CON ARISTAS REDONDEADAS EN MARMOL EN GRANITO BLUE PEARL - "ANCUBREMABP120"</t>
  </si>
  <si>
    <t>ANCUBREMABP120</t>
  </si>
  <si>
    <t>MDACCO01010001</t>
  </si>
  <si>
    <t>CONECTOR GRAPA PARA CRISTAL DE 6 A 12 mm  ACABADO SATINADO  --  COGRPCST612</t>
  </si>
  <si>
    <t>COGRPCST612</t>
  </si>
  <si>
    <t>MDCRCR01150204</t>
  </si>
  <si>
    <t>MDMACU04120205</t>
  </si>
  <si>
    <t>CUBIERTA INICIAL DE 1200 X 1315 mm ESPESOR 20 mm CON CHAFLAN INVERTIDO DE ALTURA 10 mm CON PROFUNDIDAD DE 60 mm PERIMETRAL CON ARISTAS REDONDEADAS, EN MARMOL ARABESCATO  --  ABCUB444MAB-C</t>
  </si>
  <si>
    <t>ABCUB444MAB-C</t>
  </si>
  <si>
    <t>MDRCTA02000000</t>
  </si>
  <si>
    <t>LIN04</t>
  </si>
  <si>
    <t>TARIMA EN MADERA DE PINO DE 1.20 X 1.20 X 0.14 m   - "TAM1212"</t>
  </si>
  <si>
    <t>MLEPRL33F75722</t>
  </si>
  <si>
    <t>ROTULO DE VINIL PARA TELCEL DE 146 X 30 mm CON LEYENDA "TELCEL" Y LOGO COLOR AZUL TELCEL - ""</t>
  </si>
  <si>
    <t>MLESCO025Y00S9</t>
  </si>
  <si>
    <t>CORTE DE PANEL ACUSTICO DE 610 X 457 mm  CON BARRENOS DE 3/8" UBICACION CONFORME A PLANO CON NAVAJA OSCILANTE - "HSPAACG"</t>
  </si>
  <si>
    <t>HSPAACG</t>
  </si>
  <si>
    <t>MLESPU040500P1</t>
  </si>
  <si>
    <t>PULIDO REDONDO INFERIOR 5/16"  PIEZA DE 537 mm EN COLD ROLLED CON REBAJE PERIMETRAL EN AMBOS EXTREMOS Y CUERDA DE 1/4" SEGUN PLANO - "EXMGLOC-BAI"</t>
  </si>
  <si>
    <t>EXMGLOC-BAI</t>
  </si>
  <si>
    <t>LEAACC00000081</t>
  </si>
  <si>
    <t>SERVICIO DE  MAESTREADO DE 3 DE CERRADURAS MARCA SOARMA TIPO COCOL (CODIGO M4105) CON 3 LLAVES;   --</t>
  </si>
  <si>
    <t>MCISCP04151490</t>
  </si>
  <si>
    <t>CORTE PLACA RECTANGULAR DE 400 X 150 mm ESPESOR 1/4" EN ACERO NEGRO CON 4 BARRENOS Ø 10.3 mm CON AVELLANADO Ø 19.4 mm ANGULO 100° PARA TORNILLO Ø 3/8" mm CABEZA PLANA POR UNA CARA Y DOS POR LA CARA CONTRARIA; ESQUINAS REDONDEOS DE RADIO 5 mm - "CIBAMAR165</t>
  </si>
  <si>
    <t>CIBAMAR165</t>
  </si>
  <si>
    <t>MEKCCL031613H7</t>
  </si>
  <si>
    <t>CRISTAL LAMINADO TRASLUCIDO DE 1494 X 467.5 mm ESPESOR 9 mm (2 CRISTALES DE 4 mm CON 1 PELICULA) CON 2 SAQUES DE 130.5 X 95 mm CON 4 ESQUINAS REDONDEADAS DE RADIO 25.4 mm Y 4 DE RADIO 3 mm, 3 BARRENOS DE Ø 7.93 mm CANTOS PULIDOS TEMPLADO  - "ESETD54-CR"</t>
  </si>
  <si>
    <t>ESETD54-CR</t>
  </si>
  <si>
    <t>MERCCR00V70704</t>
  </si>
  <si>
    <t>CRISTAL  DE 885 X 745 mm ESPESOR 6 mm MARCO SANDBLASTEADO Y CANTO PULIDO - "CU3M - G17"</t>
  </si>
  <si>
    <t>CU3M - G17</t>
  </si>
  <si>
    <t>MLEXET0305J486</t>
  </si>
  <si>
    <t>ESTRUCTURA PARA MESA DE 898 X 898 X 738 mm CON 4 PATAS CUADRADAS DE 76 X 76 mm CON RESBALON DE CLAVO CON TAPA DE MDF PARA RECIBIR CUBIERTA FABRICADA EN MADERA DE PINO ENTINTADO EN MORRO ZAPHYR ACABADO MATE - "AEMCC33CHSS-ES"</t>
  </si>
  <si>
    <t>AEMCC33CHSS-ES</t>
  </si>
  <si>
    <t>MPMATM01010001</t>
  </si>
  <si>
    <t>TIRA DE MADERA DE PINO DE SEGUNDA DE 5 CMS. DE ANCHO X 3/4" (1.9 CMS) DE ESPESOR,POR 250 CMS. DE LARGO  CON CERTIFICADO (EX)  --  TM5250CEX</t>
  </si>
  <si>
    <t>TM5250CEX</t>
  </si>
  <si>
    <t>MVISCO029234E0</t>
  </si>
  <si>
    <t>CORTE DE PANEL ACUSTICO DE 1480 X 480 mm ESPESOR 9 mm EN FORMA DE PANTALON CON NAVAJA OSCILANTE - "VIBIOFROBD5PT-PT"</t>
  </si>
  <si>
    <t>MLECCR00960713</t>
  </si>
  <si>
    <t>CRISTAL  DE 156 X 675 mm ESPESOR 6 mm CANTOS PULIDOS - ""TVV27L - G17"""</t>
  </si>
  <si>
    <t>TVV27L - G17</t>
  </si>
  <si>
    <t>MLECCR00A60718</t>
  </si>
  <si>
    <t>CRISTAL  DE 210 X 538 mm ESPESOR 6 mm CANTOS PULIDOS TEMPLADO - ""VHCVLA - G18"""</t>
  </si>
  <si>
    <t>VHCVLA - G18</t>
  </si>
  <si>
    <t>MLECCS19G40101</t>
  </si>
  <si>
    <t>CRISTAL SEGURIDAD CORTO DE 627 X 1180 mm (TIPO AUTOFIN) ESPESOR 10 mm CON RESINA Y PELICULA DE SEGURIDAD - "AFVCC08"</t>
  </si>
  <si>
    <t>AFVCC08</t>
  </si>
  <si>
    <t>MLEESS60C70000</t>
  </si>
  <si>
    <t>SENSOR DE MOVIMIENTO PARA LUZ EN INTEMPERIE PIR-110 STEREN   - "SDMVP110"</t>
  </si>
  <si>
    <t>SDMVP110</t>
  </si>
  <si>
    <t>MLESMQ0504031A</t>
  </si>
  <si>
    <t>MAQUILA DE TUBO REDONDO DE 2" DE 2628 X 118 mm CALIBRE 16 EN ACERO INOXIDABLE, CON DOBLECES A 90° SEGUN PLANO - "ASUMOVB3-SOT1L"</t>
  </si>
  <si>
    <t>ASUMOVB3-SOT1</t>
  </si>
  <si>
    <t>MLEAET10360000</t>
  </si>
  <si>
    <t>ETIQUETA IDENTIFICACION CON ADHERIBLES MUESTRARIO VIRDEE PVC U823 ELM WINCHESTER   - "ETMVEPVCU823"</t>
  </si>
  <si>
    <t>ETMVEPVCU823</t>
  </si>
  <si>
    <t>MLEAET10390000</t>
  </si>
  <si>
    <t>ETIQUETA IDENTIFICACION CON ADHERIBLES MUESTRARIO VIRDEE PVC U826 GRAPHITE ASH   - "ETMVEPVCU826"</t>
  </si>
  <si>
    <t>ETMVEPVCU826</t>
  </si>
  <si>
    <t>MLECCR00PM071Y</t>
  </si>
  <si>
    <t>CRISTAL  DE 474 X 250 mm ESPESOR 6 mm CLARO TEMPLADO CON CANTOS PULIDOS, BARRENOS SEGUN PLANO Y PELICULA ANTI-IMPACTO ULTRA S-800 DE 3M - "TELVIH-CAPLA"</t>
  </si>
  <si>
    <t>TELVIH-CAPLA</t>
  </si>
  <si>
    <t>MLECCR06PI071R</t>
  </si>
  <si>
    <t>CRISTAL TRANSPARENTE DE 800 X 500 mm ESPESOR 6 mm CON CANTOS PULIDOS SEGUN PLANO - "ZFECON-CUC"</t>
  </si>
  <si>
    <t>ZFECON-CUC</t>
  </si>
  <si>
    <t>MLEMLP01040000</t>
  </si>
  <si>
    <t>POST-FORMADO DE LAMINADO PLASTICO FROSTY WHITE EN CAJA DE 1472 X 750 X 150 mm   - "POSTFWBBVA"</t>
  </si>
  <si>
    <t>MLEMMQ04000000</t>
  </si>
  <si>
    <t>MAQUILA MUEBLE PERIMETRAL DE 1.0 X 0.25 X 2.36 M ESPACIO PARA LETRERO ILUMINADO Y 5 ENTREPAÑOS, EN MDF CON ACABADO EN LAMINADO PLASTICO BLANCO MATE, RESPALDO CON PANEL RANURADO Y REFUERZO DE ALUMINIO, E ILUMINACION LED BLANCA DE 4100 °K   - "ASMP1025-MAQ"</t>
  </si>
  <si>
    <t>MLEMTM00073425</t>
  </si>
  <si>
    <t>TIRA DE MADERA  DE 250.0 X 10.0 cm ESPESOR 3/4'' EN MADERA DE PINO DE SEGUNDA INDUSTRIAL PARA EXPORTACION - "TM25P2110F"</t>
  </si>
  <si>
    <t>TM25P2110F</t>
  </si>
  <si>
    <t>MLEPCT070497M4</t>
  </si>
  <si>
    <t>LATERAL DERECHO PEDESTAL DE 827 X 274 mm ESPESOR 16 mm CON CORTES SEGUN PLANO, EN MADERA DE ENCINO BLANCO DE PRIMERA ACABADO LACA SAYER BLANCO MATE S105-13590-1 - "KIPOALC-LDE"</t>
  </si>
  <si>
    <t>KIPOALC-LDE</t>
  </si>
  <si>
    <t>MERCCR11660719</t>
  </si>
  <si>
    <t>CRISTAL TINTEX VERDE DE 1185 X 375 mm ESPESOR 6 mm MARCO SANDBLASTEADO Y CANTO PULIDO TEMPLADO - ""CI4ML - G34"""</t>
  </si>
  <si>
    <t>CI4ML - G34</t>
  </si>
  <si>
    <t>MERXSO25230000</t>
  </si>
  <si>
    <t>SOPORTE DE SUJECION DE VARILLA ACERO ZINC CODIGO "234.87.989" HAFELE   - "23487989"</t>
  </si>
  <si>
    <t>MKRCCR16KO02E7</t>
  </si>
  <si>
    <t>CRISTAL PUERTA DE 845 X 2574 mm ESPESOR 9 mm CANTOS PULIDOS CON SAQUE EN ESQUINA INFERIOR PARA CERRADURA, BARRENOS PARA RECIBIR JALADERA Y DOS SAQUES PARA RECIBIR BISAGRAS TEMPLADO - "KRPVD95"</t>
  </si>
  <si>
    <t>KRPVD95</t>
  </si>
  <si>
    <t>MEREKT06030000</t>
  </si>
  <si>
    <t>SHAFT CLIP PARA VARILLA  NATURAL  CODIGO "237.44.014" HAFELE -- "23744014"</t>
  </si>
  <si>
    <t>LEAACC00000063</t>
  </si>
  <si>
    <t>SERVICIO DE MAESTRADO DE 2 DE CERRADURAS  MARCA HAFELE 22 mm (CODIGO "232.01.420") CON 2 LLAVES</t>
  </si>
  <si>
    <t>MACSCP04361494</t>
  </si>
  <si>
    <t>CORTE PLACA RECTANGULAR DE 75 X 25.4 mm ESPESOR 1/4" EN ACERO NEGRO CON 1 BARRENO Ø 5/16" PASADO - "ACSLOTWSP"</t>
  </si>
  <si>
    <t>ACSLOTWSP</t>
  </si>
  <si>
    <t>MBAXES46737400</t>
  </si>
  <si>
    <t>ESCLUSA UNIPERSONAL DE 2.18 X 0.87 X0.65 m FABRICADA EN LAMINA CALIBRE 14 CON PISO EN PLACA DE 1/4" CON SISTEMA DE BLOQUEO CON SISTEMA DE PASO DE VALORES, MIRILLA BLINADADA NIVEL II, JALADERA EN ALUMINIO Y CIERRA PUERTAS HIDRAULICO CON KIT ELECTRICO</t>
  </si>
  <si>
    <t>MCICCA034802J2</t>
  </si>
  <si>
    <t>CRISTAL SATINADO DOS CARAS DE 1500 X 900 mm ESPESOR 9 mm CANTOS PULIDOS ESQUINAS REDONDEADAS RADIO 3 mm TEMPLADO - "CU53CRS"</t>
  </si>
  <si>
    <t>CU53CRS</t>
  </si>
  <si>
    <t>MCICCL064016Q8</t>
  </si>
  <si>
    <t>CRISTAL LAMINADO BLANCO WHITE COCONUT DE 1800 X 900 mm ESPESOR 12 mm (2 CRISTALES DE 6 mm CON 1 PELICULA DE 0.76 mm) CON SAQUE DE 202 X 103 mm CON ESQUINAS REDONDEADAS DE RADIO 8 mm CANTOS PULIDOS ESQUINAS REDONDEADAS RADIO 3 mm TEMPLADO - "CU63CRLBB272"</t>
  </si>
  <si>
    <t>CU63CRLBB272</t>
  </si>
  <si>
    <t>MCICCL104616J2</t>
  </si>
  <si>
    <t>CRISTAL LAMINADO PVB COCONUT WHITE DE 2400 X 900 mm ESPESOR 12 mm (2 CRISTALES DE 6 mm CON 1 PELICULA DE 0.76 mm) CANTOS PULIDOS ESQUINAS REDONDEADAS RADIO 3 mm TEMPLADO - "CU83CRLB"</t>
  </si>
  <si>
    <t>CU83CRLB</t>
  </si>
  <si>
    <t>MCICCL10521618</t>
  </si>
  <si>
    <t>CRISTAL LAMINADO PVB COCONUT WHITE DE 2400 X 750 mm ESPESOR 12 mm (2 CRISTALES DE 6 mm CON 1 PELICULA DE 0.76 mm) CANTOS PULIDOS TEMPLADO - "CC875CRLB"</t>
  </si>
  <si>
    <t>CC875CRLB</t>
  </si>
  <si>
    <t>MABUPE00000044</t>
  </si>
  <si>
    <t>PERILLA    MARCA J.W. WINCO, INC. CODIGO EN 563.1, FABRICADA EN FIBRA DE VIDRIO REFORZADA CON POLIMERO PLASTICO, NEGRO MATE.CUERDA M8 X1.5, LONGITUD 20 mm, NUMERO DE PARTE: 8N20BW1. - "PEJW5631"</t>
  </si>
  <si>
    <t>PEJW5631</t>
  </si>
  <si>
    <t>MVLATO050800Q9</t>
  </si>
  <si>
    <t>TOPE DE PISO 35 D X 40 A mm CON TAQUETE INCLUIDO, CÓDIGO IEF80U70 ACERO INOXIDABLE SSS - ""</t>
  </si>
  <si>
    <t>MVLCCR16IC02Q2</t>
  </si>
  <si>
    <t>CRISTAL PUERTA DE 286 X 1963 mm ESPESOR 9 mm CANTOS PULIDOS Y ABRILLANTADOS CON CON BARRENO Ø 7/8" Y DOS SAQUES PARA BISAGRA TEMPLADO - "LVPB4220-CRP"</t>
  </si>
  <si>
    <t>LVPB4220-CRP</t>
  </si>
  <si>
    <t>MVLEEC01010000</t>
  </si>
  <si>
    <t>ESFERA DE CONTACTOS POWER SPHER, VOZ  Y DATOS, COMINICATION SPHER MODELO BE01289-X-72 TRASLUCIDA   - "BE01289X72"</t>
  </si>
  <si>
    <t>BE01289X72</t>
  </si>
  <si>
    <t>MLECCR00C20218</t>
  </si>
  <si>
    <t>CRISTAL  DE 322 X 431 mm ESPESOR 9 mm CANTOS PULIDOS TEMPLADO - ""SPMMACS"""</t>
  </si>
  <si>
    <t>SPMMACS</t>
  </si>
  <si>
    <t>MLEPRL00119179</t>
  </si>
  <si>
    <t>ROTULO DE VINIL DE 221 X 40 mm CON LEYENDA BASURA COLOR NEGRO -- AEMEDO-RV</t>
  </si>
  <si>
    <t>AEMEDO-RV</t>
  </si>
  <si>
    <t>MUESTRAA000002</t>
  </si>
  <si>
    <t>GROMET PASA CABLES CIRCULAR DE 60 MM SILVER JAKO</t>
  </si>
  <si>
    <t>MVLACO211000H9</t>
  </si>
  <si>
    <t>CORREDERA DERECHA PARA PORTATECLADO DE 350mm DE LARGO, MODELO 8150-P-EB  ACABADO NIQUEL NEGRO - "COPT350D"</t>
  </si>
  <si>
    <t>COPT350D</t>
  </si>
  <si>
    <t>MVLCCR00KZ07J2</t>
  </si>
  <si>
    <t>CRISTAL  DE 968 X 443 mm ESPESOR 6 mm CANTOS PULIDOS ESQUINAS REDONDEADAS RADIO 3 mm TEMPLADO - "EXPLEN-CR"</t>
  </si>
  <si>
    <t>EXPLEN-CR</t>
  </si>
  <si>
    <t>MUESTRAA000001</t>
  </si>
  <si>
    <t>GROMET PASA CABLES DE 60 mm OVAL JAKO ECO CROMO</t>
  </si>
  <si>
    <t>MUNCCR14KB07T5</t>
  </si>
  <si>
    <t>CRISTAL CURVO DE 600 X 350 mm ESPESOR 6 mm CANTOS PULIDOS CON 2 BARRENOS DE Ø 1/2", ESQUINAS REDONDEADAS, CORTE SEMICURVO Y AMBAS CARAS SANDBLASTEADAS, TEMPLADO - "USMCRC2EVT"</t>
  </si>
  <si>
    <t>USMCRC2EVT</t>
  </si>
  <si>
    <t>MVLAKA00150000</t>
  </si>
  <si>
    <t>H6 T-ARM WITH PINS (Ø25 mm) PR-TR-903 CUBIC   -</t>
  </si>
  <si>
    <t>MVLARR01010000</t>
  </si>
  <si>
    <t>RIEL DE RODADURA DOBLE PARA SISTEMA CORREDIZO SAMET CODIGO 1280184421300, LONGITUD 3000 mm -- RIDSAM</t>
  </si>
  <si>
    <t>RIDSAM</t>
  </si>
  <si>
    <t>MVLEFP0000B700</t>
  </si>
  <si>
    <t>FUENTE DE PODER   DE 12 VOLT - 15 WATT TIPO DE PLUG UE, MARCA HAFELE No ARTICULO 833.74.902 -- FUP12V15W</t>
  </si>
  <si>
    <t>FUP12V15W</t>
  </si>
  <si>
    <t>MVLPTA570000D1</t>
  </si>
  <si>
    <t>TAPA DECORATIVA   PARA BRAZO DE BISAGRA INVO CON LOGO SAMET CODIGO 10254001, NIQUELADA - "BISAM-TAP"</t>
  </si>
  <si>
    <t>BISAM-TAP</t>
  </si>
  <si>
    <t>MVLEGR00020013</t>
  </si>
  <si>
    <t>GROMET  Ø 1 1/2" COLOR NEGRO -- GR112</t>
  </si>
  <si>
    <t>GR112</t>
  </si>
  <si>
    <t>MLECCR00AR0704</t>
  </si>
  <si>
    <t>CRISTAL  DE 1200 X 594 mm ESPESOR 6 mm MARCO SANDBLASTEADO Y CANTO PULIDO - "RIGAVC30120"</t>
  </si>
  <si>
    <t>RIGAVC30120</t>
  </si>
  <si>
    <t>MLECCR00C10713</t>
  </si>
  <si>
    <t>CRISTAL  DE 584 X 1172 mm ESPESOR 6 mm CANTOS PULIDOS - ""VR43FR - G66"""</t>
  </si>
  <si>
    <t>VR43FR - G66</t>
  </si>
  <si>
    <t>MLEEKT03190000</t>
  </si>
  <si>
    <t>KIT DE ILUMINACION PARA PORTAL WAL-MART PARA CAJA DE LUZ DE 7 MTS MAS DOS POSTES: SISTEMA DE ILUMINACION CONFORMADO POR: 16 TUBOS PARA POSTES, 12 TUBOS PARA PANTALLA, FOTOCELDA Y MATERIALES DE INSTALACION ELECTRICA DESDE LA BASE   - "PORTW160183-09"</t>
  </si>
  <si>
    <t>PORTW160183-09</t>
  </si>
  <si>
    <t>MLEPRL14210087</t>
  </si>
  <si>
    <t>ROTULO DE VINIL PARA AEROVIAS CON LEYENDA "VIRGEN DE LORETO PATRONA DE LA AVIACIÓN" FUENTE MYRIAD PRO DE 78.3 X 8.8 mm  VINIL AUTOADHERIBLE COLOR NEGRO - "AERRVNVLC"</t>
  </si>
  <si>
    <t>AERRVNVLC</t>
  </si>
  <si>
    <t>MLESMQ0506031A</t>
  </si>
  <si>
    <t>MAQUILA DE TUBO REDONDO DE 2" DE 490 X 87 mm CALIBRE 16 EN ACERO INOXIDABLE, CON DOBLECES A 90° SEGUN PLANO - "ASUMOVB3-PUDTU"</t>
  </si>
  <si>
    <t>ASUMOVB3-PUDTU</t>
  </si>
  <si>
    <t>MLEEKT03290000</t>
  </si>
  <si>
    <t>KIT DE ILUMINACION PARA PORTAL WAL-MART PARA CAJA DE LUZ DE 6 MTS MAS 2 POSTES: SISTEMA DE ILUMINACION CONFORMADO POR: 16 TUBOS PARA POSTES, 12 TUBOS PARA PANTALLA, FOTOCELDA Y MATERIALES DE INSTALACION ELECTRICA DESDE LA BASE   - "PORTW160183-6M"</t>
  </si>
  <si>
    <t>PORTW160183-6M</t>
  </si>
  <si>
    <t>MABMCU042324L3</t>
  </si>
  <si>
    <t>CUBIERTA OVALADA DE 2424 X 1199 mm ESPESOR 20 mm CON CANTO TIPO ALA AVION DE ALTURA 10 mm CON PROFUNDIDAD DE 60 mm PERIMETRAL CONFORME A PLANO EN MARMOL ARABESCATO PREMIUM - "ABCUBTSQK48MAB-CMC"</t>
  </si>
  <si>
    <t>ABCUBTSQK48MAB-CMC</t>
  </si>
  <si>
    <t>MUNCCR00970718</t>
  </si>
  <si>
    <t>CRISTAL  DE 423 X 683 mm ESPESOR 6 mm CANTOS PULIDOS TEMPLADO - ""PCUNLIBG"""</t>
  </si>
  <si>
    <t>PCUNLIBG</t>
  </si>
  <si>
    <t>MVLARS02020000</t>
  </si>
  <si>
    <t>RESBALON CON CLAVO BASE METALICA Ø 30 mm CON SOPORTE DE PVC CLAVE AMI-103   - "RSMP38CL"</t>
  </si>
  <si>
    <t>RSMP38CL</t>
  </si>
  <si>
    <t>MERCCR11V30716</t>
  </si>
  <si>
    <t>CRISTAL TINTEX VERDE DE 1185 X 1455 mm ESPESOR 6 mm MARCO Y LINEAS SANDBLASTEADAS Y CANTO PULIDO - "CVU4ML - G33"</t>
  </si>
  <si>
    <t>CVU4ML - G33</t>
  </si>
  <si>
    <t>MKOCCA031602J2</t>
  </si>
  <si>
    <t>CRISTAL SATINADO DOS CARAS DE 1200 X 400 mm ESPESOR 9 mm CANTOS PULIDOS ESQUINAS REDONDEADAS RADIO 3 mm TEMPLADO - "CIRERER4CR-CR"</t>
  </si>
  <si>
    <t>CIRERER4CR-CR</t>
  </si>
  <si>
    <t>MKRCCR15940233</t>
  </si>
  <si>
    <t>CRISTAL PUERTA TINTEX VERDE DE 800 X 1965 mm ESPESOR 9 mm CANTOS PULIDOS CON UNA CARA SANDBLASTEADA TEMPLADO - ""KRPU37 - G113"""</t>
  </si>
  <si>
    <t>KRPU37 - G113</t>
  </si>
  <si>
    <t>MLEAPO00E40011</t>
  </si>
  <si>
    <t>POSTE  MARCA CYMISA MODELO WSH/PST/400/K; LONGITUD 402 mm Ø 38 mm  EN ALUMINIO -- CYMPBM</t>
  </si>
  <si>
    <t>CYMPBM</t>
  </si>
  <si>
    <t>MVLQSE01010000</t>
  </si>
  <si>
    <t>SELLADOR DE SILICON ANTIHONGOS MARCA ULTRAMEX   - "SELSAH"</t>
  </si>
  <si>
    <t>SELSAH</t>
  </si>
  <si>
    <t>MVLSCL032637I8</t>
  </si>
  <si>
    <t>CORTE LAMINA ESCUADRA SOPORTE DE 75 X 271 mm, EN LAMINA NEGRA CAL 14 IZQUIERDO CON GANCHOS PARA CREMALLERA Y CORTES LASER SEGUN PLANO -- ADSIC300RB-CRD</t>
  </si>
  <si>
    <t>ADSIC300RB-CRD</t>
  </si>
  <si>
    <t>MVLSCP01731433</t>
  </si>
  <si>
    <t>CORTE PLACA CIRCULAR Ø 550 mm CON 4 PERFORACIONES Ø 3/8" CON AVELLANADO ESPESOR 1/4" EN ACERO NEGRO - "PP14D450M-BA01"</t>
  </si>
  <si>
    <t>PP14D450M-BA01</t>
  </si>
  <si>
    <t>MVLSLA02270200</t>
  </si>
  <si>
    <t>LAMINA ANTIDERRAPANTE HOJA 4' X 10' CALIBRE 14  - "LA14410"</t>
  </si>
  <si>
    <t>LA14410</t>
  </si>
  <si>
    <t>MABCCR41II020J</t>
  </si>
  <si>
    <t>CRISTAL CON SERIGRAFIA NEGRA A PUNTOS DE 1193 X 426 mm ESPESOR 9 mm CANTOS PULIDOS ESQUINAS REDONDEADAS RADIO 20 mm TEMPLADO - "ABBIO4CRSPN-CR"</t>
  </si>
  <si>
    <t>ABBIO4CRSPN-CR</t>
  </si>
  <si>
    <t>MABMCU030724K0</t>
  </si>
  <si>
    <t>CUBIERTA RECTANGULAR DE 1800 X 900 mm ESPESOR 20 mm CON CANTO TIPO ALA DE AVION DE ALTURA 10 mm CON PROFUNDIDAD DE 60 mm, CON ARISTAS REDONDEADAS Y ALTO RELIEVE EN UN CANTO PARA STAR 4; EN MARMOL CALACATTA - "ABCUB36MCL-C"</t>
  </si>
  <si>
    <t>ABCUB36MCL-C</t>
  </si>
  <si>
    <t>MUNCCR00W10791</t>
  </si>
  <si>
    <t>CRISTAL  DE 1400 X 550 mm ESPESOR 6 mm CANTOS PULIDOS CON 3 BARRENOS DE Ø 13 mm, ESQUINAS REDONDEADAS, CORTE SEMICURVO Y UNA CARA SANDBLASTEADA TEMPLADO - "USMCRDC14E-CSM"</t>
  </si>
  <si>
    <t>USMCRDC14E-CSM</t>
  </si>
  <si>
    <t>MVLACO201000H9</t>
  </si>
  <si>
    <t>CORREDERA IZQUIERDA PARA PORTATECLADO DE 350mm DE LARGO, MODELO 8150-P-EB  ACABADO NIQUEL NEGRO - "COPT350I"</t>
  </si>
  <si>
    <t>COPT350I</t>
  </si>
  <si>
    <t>MVLASI000200B3</t>
  </si>
  <si>
    <t>SISTEMA CORREDIZO  DUCASSE LINEA MOBILE  INCLUYE 4 GUIAS SUPERIORES CON CLIP, 4 CARROS AL 1535 MADERA, 4 FRENOS Y TORNILLOS DE SUJECION</t>
  </si>
  <si>
    <t>MABMCU042324L2</t>
  </si>
  <si>
    <t>CUBIERTA OVALADA DE 2424 X 1199 mm ESPESOR 20 mm CON CANTO TIPO ALA DE AVION DE ALTURA 10 mm CON PROFUNDIDAD DE 60 mm PERIMETRAL CONFORME A PLANO EN MARMOL CALACATTA - "ABCUBTSQK48MCL-CMC"</t>
  </si>
  <si>
    <t>ABCUBTSQK48MCL-CMC</t>
  </si>
  <si>
    <t>MABMCU045324J7</t>
  </si>
  <si>
    <t>CUBIERTA OVALADA DE 2424 X 1198 mm ESPESOR 20 mm CON CANTO TIPO ALA AVION DE ALTURA 10 mm CON PROFUNDIDAD DE 60 mm PERIMETRAL CON 2 PERFORACIONES DE Ø 78 mm CONFORME A PLANO EN MARMOL ARABESCATO PREMIUM - "ABCUBTSQK48MAB-CC"</t>
  </si>
  <si>
    <t>ABCUBTSQK48MAB-CC</t>
  </si>
  <si>
    <t>MVLACO00A10000</t>
  </si>
  <si>
    <t>CORREDERA  MODELO 8150   - ""COPTCOR"""</t>
  </si>
  <si>
    <t>COPTCOR</t>
  </si>
  <si>
    <t>MVLAPC1454N2Q3</t>
  </si>
  <si>
    <t>PORTACARPETA PARA GAVETA 13 X 302 mm CALIBRE 12 EN LAMINA GALVANIZADA - "MOARC45TF2C1PD-POC"</t>
  </si>
  <si>
    <t>MOARC45TF2C1PD-POC</t>
  </si>
  <si>
    <t>MVLAPI06150000</t>
  </si>
  <si>
    <t>PISTON AUTOMOTRIZ CON EMBOLO DE 3/8" DIAMETRO Y CARRERA DE 200 mm DE 300 NEWTONS FUERZA, CON PISTON DE ROTULA EN POLIAMIDA Y TORNILLO CON BOLA Ø 10 mm Y CUERDA DE 5/16" DE LARGO 13 mm   - "PIAU38-C2300"</t>
  </si>
  <si>
    <t>PIAU38-C2300</t>
  </si>
  <si>
    <t>MVLEPL0408C8A6</t>
  </si>
  <si>
    <t>PLACA DE ALUMINIO DE 35 X 20 mm CALIBRE 24 PARA IDENTIFICACION EN ALUMINIO CON 2 BARRENOS DE Ø1/8. SERIGRAFIA COLOR GRIS OXFORD CON LEYENDA PEDIDO  207200554619 Y LOGOTIPO VONHAUCKE - "PLASEVH"</t>
  </si>
  <si>
    <t>PLASEVH</t>
  </si>
  <si>
    <t>MLEEKT03470000</t>
  </si>
  <si>
    <t>KIT DE ILUMINACION PARA ENTREPAÑO INCLUYE 1 LAMPARA DE 60 cm 6500K, 1 CABLE TOMACORRIENTE CON CLAVIJA   - "COASENGL3-KI"</t>
  </si>
  <si>
    <t>COASENGL3-KI</t>
  </si>
  <si>
    <t>MLEEPL0007C485</t>
  </si>
  <si>
    <t>PLACA  DE 3' X 8' ESPESOR 3/16" ROLADO EN CALIENTE - "PLA38316RC"</t>
  </si>
  <si>
    <t>PLA38316RC</t>
  </si>
  <si>
    <t>MLEPTA11030001</t>
  </si>
  <si>
    <t>TAPA REMATE CUADRADO PARA PTR BLANCO 1" X 1"  PLASTICO - "TP12"</t>
  </si>
  <si>
    <t>TP12</t>
  </si>
  <si>
    <t>MANCCA03A904V7</t>
  </si>
  <si>
    <t>CRISTAL SATINADO DOS CARAS DE 2400 X 1200 mm ESPESOR 9 mm CANTOS PULIDOS CON ESQUINAS REDONDEADAS RADIO 2mm, CON PERFORACION PARA CAJA ELECTRICA SEGUN PLANO, TEMPLADO - "ANCCUEC480ECCR"</t>
  </si>
  <si>
    <t>ANCCUEC480ECCR</t>
  </si>
  <si>
    <t>MVLACI070600Y0</t>
  </si>
  <si>
    <t>CINTA DOBLE CAPA 404 PAPEL DE 18 mm X 33 m  MARCA TUK - "CIDBM404"</t>
  </si>
  <si>
    <t>CIDBM404</t>
  </si>
  <si>
    <t>MVLAET10510003</t>
  </si>
  <si>
    <t>ETIQUETA IDENTIFICACION MUESTRARIO MARMOL PREMIUM ARABESCATO PREMIUM   - ETMMARPAREPR"</t>
  </si>
  <si>
    <t>ETMMARPAREPR</t>
  </si>
  <si>
    <t>MVLARO821500G8</t>
  </si>
  <si>
    <t>RODAJA CON PLACA GIRATORIA DE 75 mm  MARCA SCHIOPPA CON PLACA "FL", CON FRENO "FP", CAPACIDAD DE CARGA DE 35 KG. - "ROGL310BPFLFP"</t>
  </si>
  <si>
    <t>ROGL310BPFLFP</t>
  </si>
  <si>
    <t>MVLAVO000100I2</t>
  </si>
  <si>
    <t>VOLANTE  DE Ø 288 X 178 mm  ALTURA TOTAL,  CON MANGO GIRATORIO  DE 100 mm DE LARGO, MAMELON Ø 58 X 18 mm DE ALTO, MARCA ELESA CLAVE  77821, MATERIAL DUROPLAST, COLOR NEGRO - "VOELDUNE"</t>
  </si>
  <si>
    <t>VOELDUNE</t>
  </si>
  <si>
    <t>MLEAPH010000G5</t>
  </si>
  <si>
    <t>PATIN HIDRAULICO DE 1220mm  HORQUILLA, 685mm DE ANCHO, 160mm ANCHO DE LA HORQUILLA, 75mm ALTURA MIN, 203mm DE ALTURA MAX,CON CAPACIDAD DE 2500 KG ,CON RUEDAS MONTADAS,CON PALANCA DE POSICIONES,PESO DE 71 KG ,CON ACABADO EN PINTURA ESMALTE ROJO - "PATIN"</t>
  </si>
  <si>
    <t>PATIN</t>
  </si>
  <si>
    <t>MLESCO225U344A</t>
  </si>
  <si>
    <t>CORTE DE PANEL ACUSTICO DE PET DE 200 X 173 mm ESPESOR 9 mm CONFORME A PLANO CON NAVAJA OSCILANTE - "MULAMTR44-TR-OP2"</t>
  </si>
  <si>
    <t>MULAMTR44-TR-OP2</t>
  </si>
  <si>
    <t>MLESTB08080048</t>
  </si>
  <si>
    <t>TUBO CALIBRADO AL Ø6.4 X 0.71 X 3660 mm  EN ALUMINIO - "TU643663AL"</t>
  </si>
  <si>
    <t>TU643663AL</t>
  </si>
  <si>
    <t>MLEUTO36H80001</t>
  </si>
  <si>
    <t>TORNILLO CABEZA BOTON ALLEN MILIMETRICO DE Ø 10 X 50 mm  PAVONADO - "TOAM1050P"</t>
  </si>
  <si>
    <t>TOAM1050P</t>
  </si>
  <si>
    <t>MLESMQ1326002H</t>
  </si>
  <si>
    <t>MAQUILA DE CROMADO PARA RIEL PARA GANCHOS DE 348 X 25 X 3 mm  FABRICADO EN SOLERA - "BSGSMA12M-RGCR3"</t>
  </si>
  <si>
    <t>BSGSMA12M-RGCR3</t>
  </si>
  <si>
    <t>MLESMQ1527002N</t>
  </si>
  <si>
    <t>MAQUILA DE SOLERA CUADRADO 1/2" CALIBRE 18  EN ACERO, ROLADO SEGUN PLANO - "BSMABIO2MCH-CDT12"</t>
  </si>
  <si>
    <t>BSMABIO2MCH-CDT12</t>
  </si>
  <si>
    <t>MLESMQ1629002O</t>
  </si>
  <si>
    <t>MAQUILA DE COLD ROLLED CUADRADO 3/8" X 209 X 642 mm  CON DOBLEZ Y MAQUINADOS SEGUN PLANO - COTMBIO2020MCH-MAC1</t>
  </si>
  <si>
    <t>COTMBIO2020MCH-MAC1</t>
  </si>
  <si>
    <t>MLEUTO11I90024</t>
  </si>
  <si>
    <t>TORNILLO CABEZA PLANA ALLEN M4 X 12 mm PASO 0.7 mm  ACERO INOXIDABLE - "TOCAALM412INOX"</t>
  </si>
  <si>
    <t>TOCAALM412INOX</t>
  </si>
  <si>
    <t>MLEXPX00030098</t>
  </si>
  <si>
    <t>POSTE ESTRUCTURAL DE 2.21 m (3 X 5), CALIBRE 14 EN COLOR GRIS NEBULOSO -- PO22114GN</t>
  </si>
  <si>
    <t>PO22114GN</t>
  </si>
  <si>
    <t>MLEXSO10110094</t>
  </si>
  <si>
    <t>SOPORTE PARA BANCA DE 400 X 301 X 76 mm, CON BARRENOS MACHUELEADOS CON CUERDA M10 Y M8  EN FUNDICION DE ALUMINIO -- OBSOBBA</t>
  </si>
  <si>
    <t>OBSOBBA</t>
  </si>
  <si>
    <t>MLEXSO292600F4</t>
  </si>
  <si>
    <t>MAQUINADO DE SOPORTE CON PERILLA DE Ø 1/2"  X 120 mm DE LARGO  CON CUERDA INTERNA DE 5/16 ESTANDAR  SEGUN EL PLANO - "DINOSORP"</t>
  </si>
  <si>
    <t>DINOSORP</t>
  </si>
  <si>
    <t>MABMCU030724K1</t>
  </si>
  <si>
    <t>CUBIERTA RECTANGULAR DE 1800 X 900 mm ESPESOR 20 mm CON CANTO TIPO ALA DE AVION DE ALTURA 10 mm CON PROFUNDIDAD DE 60 mm, CON ARISTAS REDONDEADAS Y ALTO RELIEVE EN UN CANTO PARA STAR 4; EN MARMOL ARABESCATO PREMIUM - " ABCUB36MAB-C"</t>
  </si>
  <si>
    <t>ABCUB36MAB-C</t>
  </si>
  <si>
    <t>MVLAPI04030000</t>
  </si>
  <si>
    <t>PISTON DE CIERRE LENTO MARCA BLUM, BLUEMOTION 973A7000   - "PBCL155"</t>
  </si>
  <si>
    <t>PBCL155</t>
  </si>
  <si>
    <t>MVLCCR00290704</t>
  </si>
  <si>
    <t>CRISTAL  DE 635 X 1182 mm ESPESOR 6 mm MARCO SANDBLASTEADO Y CANTO PULIDO - ""LFCA4PD"""</t>
  </si>
  <si>
    <t>LFCA4PD</t>
  </si>
  <si>
    <t>MVLCCR06LI06W3</t>
  </si>
  <si>
    <t>CRISTAL TRANSPARENTE DE 659 X 200 mm ESPESOR 4 mm CANTOS PULIDOS CON ESQUINAS REDONDEADAS CON PERFORACION DE 20 mm DE ACUERDO A PLANO, TEMPLADO -</t>
  </si>
  <si>
    <t>MVLMUE21000004</t>
  </si>
  <si>
    <t>MUESTRA DE MARMOL PREMIUM ARABESCATO PREMIUM DE 200 X200 mm -- MUESTRAMARPAREPR</t>
  </si>
  <si>
    <t>MUESTRAMARPAREPR</t>
  </si>
  <si>
    <t>MVLPVI660800M8</t>
  </si>
  <si>
    <t>VINIL AUTOADHERIBLE DE 1997 X 915 mm  PARA PUNTO DE VENTA MONSTRUKIES INCLUYE EL PEGADO EN LA PLANTA - "COMOSGV24VA-VIN"</t>
  </si>
  <si>
    <t>COMOSGV24VA-VIN</t>
  </si>
  <si>
    <t>MAMPVI01000002</t>
  </si>
  <si>
    <t>VINIL AUTOADHERIBLE   CON EL NÚMERO 12 EN COLOR BLANCO, FUENTE: UNIVERS BOLD CON DIMENSIONES SEGUN EL PLANO  --  ASUMA20MM-NV12</t>
  </si>
  <si>
    <t>ASUMA20MM-NV12</t>
  </si>
  <si>
    <t>MVLAPC0001N2Q3</t>
  </si>
  <si>
    <t>PORTACARPETA  DE 339 X 12 X 3 mm CALIBRE 12 EN LAMINA GALVANIZADA - "MOCZA64ABS4P-POC"</t>
  </si>
  <si>
    <t>MABMCU030724K3</t>
  </si>
  <si>
    <t>CUBIERTA RECTANGULAR DE 1800 X 900 mm ESPESOR 20 mm CON CANTO TIPO ALA DE AVION DE ALTURA 10 mm CON PROFUNDIDAD DE 60 mm, CON ARISTAS REDONDEADAS Y ALTO RELIEVE EN UN CANTO PARA STAR 4; EN MARMOL NERO PROFUNDO - "ABCUB36MNP-C"</t>
  </si>
  <si>
    <t>ABCUB36MNP-C</t>
  </si>
  <si>
    <t>MUNCCR14KS07I9</t>
  </si>
  <si>
    <t>CRISTAL CURVO 1200 X 350 mm ESPESOR 6 mm CANTOS PULIDOS CON 3 BARRENOS DE Ø 13 mm, ESQUINAS REDONDEADAS, CORTE SEMICURVO Y UNA CARA SANDBLASTEADA TEMPLADO - "USMCRC4EVT"</t>
  </si>
  <si>
    <t>USMCRC4EVT</t>
  </si>
  <si>
    <t>MVLAOL000100Ñ9</t>
  </si>
  <si>
    <t>RODILLO  DE 38 mm  DIAMTERO EN POLIURETANO RIGIDO PIGMENTADO - "ROD38PR"</t>
  </si>
  <si>
    <t>ROD38PR</t>
  </si>
  <si>
    <t>MVLCCR00I007B9</t>
  </si>
  <si>
    <t>CRISTAL  DE 386 X 556 mm ESPESOR 6 mm CANTOS PULIDOS, 2 BARRENOS DE Ø 3/16" Y 1 DE Ø 19 mm CON ESQUINAS REDONDEADAS RADIO 5 mm TEMPLADO - "VOGMV4ABS-VPC"</t>
  </si>
  <si>
    <t>VOGMV4ABS-VPC</t>
  </si>
  <si>
    <t>MVLMUE20000002</t>
  </si>
  <si>
    <t>MUESTRA DE VIDRIO TINTEX VERDE DE 70 X70 mm --  MUESTRAVIDTX</t>
  </si>
  <si>
    <t>MUESTRAVIDTX</t>
  </si>
  <si>
    <t>MGEAPE80566111</t>
  </si>
  <si>
    <t>PERFIL PARA CARA DE CRISTAL LONGITUD 4000 mm [VON00033] EN ALUMINIO - ""GNPACV"""</t>
  </si>
  <si>
    <t>GNPACV</t>
  </si>
  <si>
    <t>MVLARE00020097</t>
  </si>
  <si>
    <t>RIEL ESTRUCTURAL LONGITUD DE 1740 mm EN LAMINA -- CRB3</t>
  </si>
  <si>
    <t>CRB3</t>
  </si>
  <si>
    <t>MVLEKT14000000</t>
  </si>
  <si>
    <t>SISTEMAS DE CONTROL DE ILUMINACION    - "KSCIN"</t>
  </si>
  <si>
    <t>KSCIN</t>
  </si>
  <si>
    <t>MVLMUE21000002</t>
  </si>
  <si>
    <t>MUESTRA DE MARMOL PREMIUM CALACATTA LUCCIOSO DE 200 X 200 mm --  MUESTRAMARPCALLUC</t>
  </si>
  <si>
    <t>MUESTRAMARPCALLUC</t>
  </si>
  <si>
    <t>MVLPTA09250001</t>
  </si>
  <si>
    <t>TAPA REMATE RECTANGULAR DE 39 X 64 mm  PLASTICO - "RC112X212P"</t>
  </si>
  <si>
    <t>RC112X212P</t>
  </si>
  <si>
    <t>MABMCU045324J6</t>
  </si>
  <si>
    <t>CUBIERTA OVALADA DE 2424 X 1198 mm ESPESOR 20 mm CON CANTO TIPO ALA DE AVION DE ALTURA 10 mm CON PROFUNDIDAD DE 60 mm PERIMETRAL CON 2 PERFORACIONES DE Ø 78 mm CONFORME A PLANO EN MARMOL CALACATTA - "ABCUBTSQK48MCL-CC"</t>
  </si>
  <si>
    <t>ABCUBTSQK48MCL-CC</t>
  </si>
  <si>
    <t>MACREF00503624</t>
  </si>
  <si>
    <t>ESPUMA FLEXIBLE  DE 589 X 622 mm ESPESOR DE 20 mm DENSIDAD 27 Kg EN POLIURETANO - "AESLPI-BES"</t>
  </si>
  <si>
    <t>AESLPI-BES</t>
  </si>
  <si>
    <t>MUNCCR14KC07T6</t>
  </si>
  <si>
    <t>CRISTAL CURVO DE 1800 X 350 mm ESPESOR 6 mm CANTOS PULIDOS CON 3 BARRENOS DE Ø 1/2", ESQUINAS REDONDEADAS, CORTE SEMICURVO Y AMBAS CARAS SANDBLASTEADAS, TEMPLADO - "USMCRC6EVT"</t>
  </si>
  <si>
    <t>USMCRC6EVT</t>
  </si>
  <si>
    <t>MVLECN04774200</t>
  </si>
  <si>
    <t>CONECTOR HEMBRA TIPO RJ45 CATEGORIA 6 MARCA AMP</t>
  </si>
  <si>
    <t>MVLQSE02000000</t>
  </si>
  <si>
    <t>SELLADOR PLASTER GRIS    - "SEPLAGR"</t>
  </si>
  <si>
    <t>SEPLAGR</t>
  </si>
  <si>
    <t>MLEUPI19700046</t>
  </si>
  <si>
    <t>PIJA CABEZA FIJADORA PHILLIPS DE 8 X 1/2"  PUNTA DE BROCA CON ARANDELA INTEGRADA, EN COLOR NEGRO - "PI812PBAIN"</t>
  </si>
  <si>
    <t>PI812PBAIN</t>
  </si>
  <si>
    <t>MABMCU042324L4</t>
  </si>
  <si>
    <t>CUBIERTA OVALADA DE 2424 X 1199 mm ESPESOR 20 mm CON CANTO TIPO ALA DE AVION DE ALTURA 10 mm CON PROFUNDIDAD DE 60 mm PERIMETRAL CONFORME A PLANO EN MARMOL BLUE PEARL - "ABCUBTSQK48MBP-CMC"</t>
  </si>
  <si>
    <t>ABCUBTSQK48MBP-CMC</t>
  </si>
  <si>
    <t>MUNCCR11670725</t>
  </si>
  <si>
    <t>CRISTAL TINTEX VERDE DE 494 X 550 mm ESPESOR 6 mm CON PELICULA INASTILLABLE POR UNA CARA CORTE CURVO - ""CRCUSM2 - G33"""</t>
  </si>
  <si>
    <t>CRCUSM2 - G33</t>
  </si>
  <si>
    <t>MVLEEA25652300</t>
  </si>
  <si>
    <t>EXTENSION ELECTRICA MODELO FF LONGITUD 24""  - ""FF24"""</t>
  </si>
  <si>
    <t>FF24</t>
  </si>
  <si>
    <t>MVLPBA00010000</t>
  </si>
  <si>
    <t>COLD ROLLED REDONDO Ø 1/2" LONGITUD 6.0 m -- COLRRL60</t>
  </si>
  <si>
    <t>COLRRL60</t>
  </si>
  <si>
    <t>MVLSCT11190033</t>
  </si>
  <si>
    <t>CORTE TUBULAR ROLADO CURVO LONGITUD 1105 mm, Ø TUBO 1 1/2" CALIBRE 20  EN ACERO NEGRO - "GMMEBARTR-TR"</t>
  </si>
  <si>
    <t>GMMEBARTR-TR</t>
  </si>
  <si>
    <t>MVLSCL051010C8</t>
  </si>
  <si>
    <t>CORTE LAMINA NEGRA DE 97 X 47 mm CALIBRE 12 CON 2 SAQUES OVALES Y BARRENO AL CENTRO SEGUN PLANO - "OBPAB2AEV2-ATPS"</t>
  </si>
  <si>
    <t>OBPAB2AEV2-ATPS</t>
  </si>
  <si>
    <t>LEAACC00000057</t>
  </si>
  <si>
    <t>SERVICIO DE MAESTREDO DE 10 DE CERRADURAS  MARCA HAFELE 22 mm (CODIGO "232.01.420") CON 10 LLAVES;   --</t>
  </si>
  <si>
    <t>MABARC0000M400</t>
  </si>
  <si>
    <t>RESORTE DE COMPRESION   ESPESOR , DIAMETRO DE ALAMBRE 0.058" INTERIOR DE 0.530", LONGITUD: 1 m, CODIGO: A407/RC/001 MAT  - "RES058530"</t>
  </si>
  <si>
    <t>RES058530</t>
  </si>
  <si>
    <t>MBACCS18F50213</t>
  </si>
  <si>
    <t>CRISTAL SEGURIDAD COMPLETO DE 998 X 961 mm ESPESOR 9 mm CANTOS PULIDOS - " - "</t>
  </si>
  <si>
    <t>MCICCA03A102J2</t>
  </si>
  <si>
    <t>CRISTAL SATINADO DOS CARAS DE 2100 X 1200 mm ESPESOR 9 mm CANTOS PULIDOS ESQUINAS REDONDEADAS RADIO 3 mm TEMPLADO - "CIMJTS74CRS-CRI"</t>
  </si>
  <si>
    <t>CIMJTS74CRS-CRI</t>
  </si>
  <si>
    <t>MCICCA05290218</t>
  </si>
  <si>
    <t>CRISTAL SATINADO DOS CARAS FORMA OVALADA DE 2400 X 900 mm ESPESOR 9 mm CANTOS PULIDOS TEMPLADO - "CICUE83"</t>
  </si>
  <si>
    <t>CICUE83</t>
  </si>
  <si>
    <t>MVLEPL48000059</t>
  </si>
  <si>
    <t>PLACA PARA CONTACTO DOBLE POLARIZADO   COLOR BEIGE - "PL2CP"</t>
  </si>
  <si>
    <t>PL2CP</t>
  </si>
  <si>
    <t>MVLMUE21000001</t>
  </si>
  <si>
    <t>MUESTRA DE MARMOL CARRARA DE 200 X 200 mm --  MUESTRAMARCAR</t>
  </si>
  <si>
    <t>MUESTRAMARCAR</t>
  </si>
  <si>
    <t>MLESCP04341489</t>
  </si>
  <si>
    <t>CORTE PLACA RECTANGULAR DE 150 X 50 mm ESPESOR 1/4" EN ACERO NEGRO CON 2 PERFORACIONES Ø 1/4" CON CUERDA - "CPLSC"</t>
  </si>
  <si>
    <t>CPLSC</t>
  </si>
  <si>
    <t>MLEUPE39965422</t>
  </si>
  <si>
    <t>PERILLA HEMBRA DE CONEXION Ø 3/4" X 3/8" CON CUERDA INTERNA PARA Ø 1/4" X 1/4" ALUMINIO PULIDO</t>
  </si>
  <si>
    <t>MLEUTO06G70085</t>
  </si>
  <si>
    <t>TORNILLO CABEZA HEXAGONAL DE Ø1/2" X 10"  INOXIDABLE - "TOHEX1210IN"</t>
  </si>
  <si>
    <t>TOHEX1210IN</t>
  </si>
  <si>
    <t>MLEUTO12350041</t>
  </si>
  <si>
    <t>TORNILLO CABEZA BOTON ALLEN Ø 1/4" X 3 1/2"  COLOR NEGRO - "TOA14312CBN"</t>
  </si>
  <si>
    <t>TOA14312CBN</t>
  </si>
  <si>
    <t>MLEUTO13G90002</t>
  </si>
  <si>
    <t>TORNILLO CABEZA REDONDA ALLEN Ø 6 X 44 mm PASO 1.00 mm  GALVANIZADO - "TOM6X44CPG"</t>
  </si>
  <si>
    <t>TOM6X44CPG</t>
  </si>
  <si>
    <t>MLEUTO36D1A241</t>
  </si>
  <si>
    <t>TORNILLO CABEZA BOTON ALLEN MILIMETRICO Ø 10 X 30 mm PASO 1.25 mm COLOR NEGRO - "TOAM1030N"</t>
  </si>
  <si>
    <t>TOAM1030N</t>
  </si>
  <si>
    <t>MCICCR00EA02J2</t>
  </si>
  <si>
    <t>CRISTAL  DE 897 X 436 mm ESPESOR 9 mm CANTOS PULIDOS ESQUINAS REDONDEADAS RADIO 3 mm TEMPLADO - "CR3CT"</t>
  </si>
  <si>
    <t>CR3CT</t>
  </si>
  <si>
    <t>MCICCR00JI02J2</t>
  </si>
  <si>
    <t>CRISTAL  DE 1057 X 436 mm ESPESOR 9 mm CANTOS PULIDOS ESQUINAS REDONDEADAS RADIO 3 mm TEMPLADO - "CR3512CT"</t>
  </si>
  <si>
    <t>CR3512CT</t>
  </si>
  <si>
    <t>MACELA0710B234</t>
  </si>
  <si>
    <t>LAMPARA DE LED PARA ESCRITORIO MARCA TALENTER MODELO C3000 DE 39 X 19 X 500 mm CON BASE DE 220 X 140 X 9 mm DE 100 - 240 V, 1.5 W COLOR SILVER - "STELLA"</t>
  </si>
  <si>
    <t>STELLA</t>
  </si>
  <si>
    <t>MLEPRV01030062</t>
  </si>
  <si>
    <t>RECORTE DE VINIL TIPO CODIGO DE BARRAS DE 897 X 820 mm  COLOR ESMERILADO - "V38ECB"</t>
  </si>
  <si>
    <t>V38ECB</t>
  </si>
  <si>
    <t>MVLAET10510001</t>
  </si>
  <si>
    <t>ETIQUETA IDENTIFICACION MUESTRARIO MARMOL PREMIUM CALACATTA LUCCIOSO   - "ETMMARPCALLUC"</t>
  </si>
  <si>
    <t>ETMMARPCALLUC</t>
  </si>
  <si>
    <t>MVLAEX0200002S</t>
  </si>
  <si>
    <t>EXTRACTOR DE AIRE PARA EMPOTRAR EN MURO O TECHO   MODELO 10EGSA CON CUERPO DE PLASTICO Y REJILLA FRONTAL CUADRADA CON ACABADO BLANCO - "EXTCUABLA"</t>
  </si>
  <si>
    <t>EXTCUABLA</t>
  </si>
  <si>
    <t>MVLAKA00140000</t>
  </si>
  <si>
    <t>H6 STRAIGHT FRONT ARM WITH PIN 300 mm PR-TR-456 CUBIC   -</t>
  </si>
  <si>
    <t>MVLCCR06LK06X8</t>
  </si>
  <si>
    <t>CRISTAL TRANSPARENTE DE 385 X 185 mm ESPESOR 4 mm CON SAQUES SEGUN PLANOS CANTOS PULIDOS  -</t>
  </si>
  <si>
    <t>MVLEFP01000000</t>
  </si>
  <si>
    <t>FUENTE DE ALIMENTACION  RL-AP 1 POWER SUPLLY PARA CERRADURA DE COMBINACION STEALTHLOCK    - "FURL-AP1"</t>
  </si>
  <si>
    <t>FURL-AP1</t>
  </si>
  <si>
    <t>MVLSCL032636I8</t>
  </si>
  <si>
    <t>CORTE LAMINA ESCUADRA SOPORTE DE 75 X 271 mm, EN LAMINA NEGRA CAL 14 DERECHO CON GANCHOS PARA CREMALLERA Y CORTES LASER SEGUN PLANO -- ADSIC300LB-CRE</t>
  </si>
  <si>
    <t>ADSIC300LB-CRE</t>
  </si>
  <si>
    <t>MVLSCO043236L2</t>
  </si>
  <si>
    <t>CORTE DE TUBULAR DE 2365 X 35 mm DERECHO CON 23 BARRENOS DE Ø 1/8", CORTES PARA CREMALLERA Y CORTES LASER SEGUN PLANO - "ADSWFBC270HC-LAD"</t>
  </si>
  <si>
    <t>ADSWFBC270HC-LAD</t>
  </si>
  <si>
    <t>MVLSCT04220406</t>
  </si>
  <si>
    <t>CORTE TUBULAR OVALADO 3/4"" X 2 3/4"" CALIBRE 18 MEDIDA DE 850 mm - ""TO18850"""</t>
  </si>
  <si>
    <t>TO18850</t>
  </si>
  <si>
    <t>MVLSCL01140300</t>
  </si>
  <si>
    <t>CORTE LAMINA GALVANIZADA CUARTO DE CIRCULO DE Ø 49 mm EXTERIOR Y Ø 25mm INTERIOR CALIBRE 16  - "OBPAB2AEV2-BTFDSECT"</t>
  </si>
  <si>
    <t>OBPAB2AEV2-BTFDSECT</t>
  </si>
  <si>
    <t>MABMCU030724K8</t>
  </si>
  <si>
    <t>CUBIERTA RECTANGULAR DE 1800 X 900 mm ESPESOR 20 mm CON CANTO TIPO ALA DE AVION DE ALTURA 10 mm CON PROF DE 60 mm, CON ARISTAS REDONDEADAS Y ALTO RELIEVE UN CANTO PARA STAR 4; PERFO PARA CAJA ELLORA 2.2; EN MARMOL NERO PROFUNDO - "ABCUB36MNPPE22X-C"</t>
  </si>
  <si>
    <t>ABCUB36MNPPE22X-C</t>
  </si>
  <si>
    <t>MABMCU042324L5</t>
  </si>
  <si>
    <t>CUBIERTA OVALADA DE 2424 X 1199 mm ESPESOR 20 mm CON CANTO TIPO ALA DE AVION DE ALTURA 10 mm CON PROFUNDIDAD DE 60 mm PERIMETRAL CONFORME A PLANO EN MARMOL NERO PROFUNDO - "ABCUBTSQK48MNP-CMC"</t>
  </si>
  <si>
    <t>ABCUBTSQK48MNP-CMC</t>
  </si>
  <si>
    <t>MVLAET10510002</t>
  </si>
  <si>
    <t>ETIQUETA IDENTIFICACION MUESTRARIO MARMOL PREMIUM GRANITO BLUE PEAR   - "ETMMARPGRABLUPEA"</t>
  </si>
  <si>
    <t>ETMMARPGRABLUPEA</t>
  </si>
  <si>
    <t>MVLMCU226104O2</t>
  </si>
  <si>
    <t>CUBIERTA TERMOFORMADA DERECHA DE 588 X 518 X 348 mm ESPESOR 12 mm NOVANITE NV-207 EN SUPERFICIE SOLIDA COBALTO - "ASMCD-SS"</t>
  </si>
  <si>
    <t>ASMCD-SS</t>
  </si>
  <si>
    <t>MVLSCL051911D4</t>
  </si>
  <si>
    <t>CORTE LAMINA NEGRA DE 615 X 496 mm CALIBRE 10 CON CORTES A GRADO SEGUN PLANO POR MEDIO DE LASER -- ANMECE105-TR</t>
  </si>
  <si>
    <t>MVLSCO045700I7</t>
  </si>
  <si>
    <t>CORTE DE TUBULAR DE 329 X 35 mm  CON 4 BARRENOS DE Ø 1/8" Y 3 BARRENOS DE Ø 1/8", CORTES PARA CREMALLERA Y CORTES LASER SEGUN PLANO - "ADSIC300LB-TV"</t>
  </si>
  <si>
    <t>ADSIC300LB-TV</t>
  </si>
  <si>
    <t>KIT ILUM C/ 2 TIRAS LED 5050/60 400K D 1960 mm EN PERFIL ALUM 45°, 1 TIRA LED 5050/60 4000K DE 0.7 MTS EN PERFIL ALUM, ARNES D CONEX, FUENT D VOLT A 12V 7AMP C/ ARNES E INTERRUPT D BALANCIN KCD1, C/ CABLE DE 2.5 MTS CONECT AL APAGAD, 10 ABRAZADER-  KLED4</t>
  </si>
  <si>
    <t>MLEPPP00H11639</t>
  </si>
  <si>
    <t>PORTAPOSTER DE 427 X 617 X 6 mm ESPESOR 3 mm EN ACRILICO CRISTAL 3 mm CON BARRENO DE Ø5/16" EN CADA ESQUINA -- TTMPP6060</t>
  </si>
  <si>
    <t>TTMPP6060</t>
  </si>
  <si>
    <t>MLESCO225U343A</t>
  </si>
  <si>
    <t>CORTE DE PANEL ACUSTICO DE PET DE 200 X 173 mm ESPESOR 9 mm CONFORME A PLANO CON NAVAJA OSCILANTE - "MULAMTR44-TR-OP1"</t>
  </si>
  <si>
    <t>MULAMTR44-TR-OP1</t>
  </si>
  <si>
    <t>MLESCP04391498</t>
  </si>
  <si>
    <t>CORTE PLACA RECTANGULAR DE 63.5 X 190.5 mm ESPESOR 1/4" EN ACERO NEGRO CON 2 BARRENOS Ø 7/16" CON AVELLANADO Ø 3/4", ESQUINAS REDONDEADAS DE RADIO 5 mm  - "PLBPIAP30"</t>
  </si>
  <si>
    <t>PLBPIAP30</t>
  </si>
  <si>
    <t>MLESCP08001433</t>
  </si>
  <si>
    <t>CORTE PLACA ESTRUCTURA Y EJE DE GIRO PARA ASIENTO DE 1/4"  ESPESOR 1/4" EN ACERO NEGRO - "GUR2120140-PL40"</t>
  </si>
  <si>
    <t>MVLMCU236104O2</t>
  </si>
  <si>
    <t>CUBIERTA TERMOFORMADA IZQUIERDA DE 588 X 518 X 348 mm ESPESOR 12 mm NOVANITE NV-207 EN SUPERFICIE SOLIDA COBALTO - "ASMCI-SS"</t>
  </si>
  <si>
    <t>ASMCI-SS</t>
  </si>
  <si>
    <t>MLEECR01000000</t>
  </si>
  <si>
    <t>CONTACTOR GMC 9AMP 1NO+1NC BOBINA 120VAC (26224)    - "CONP11B120"</t>
  </si>
  <si>
    <t>CONP11B120</t>
  </si>
  <si>
    <t>MLEEKE0000B400</t>
  </si>
  <si>
    <t>KIT ELECTRICO   CON 3 TIRAS FLEXIBLES DE 1.84 m DE LED 3528 (60 LED'S X METRO) EN  COLOR BLANCO CON 3 ARNESES HEMBRA DE 30 cm , 1 FUENTE DE ALIMENTACION DE 12 V 3 AMPER TIPO LAP TOP CON 3 CONECTORES MACHOS  - "KIT3L1233A"</t>
  </si>
  <si>
    <t>KIT3L1233A</t>
  </si>
  <si>
    <t>MLEEKT03240000</t>
  </si>
  <si>
    <t>KIT DE ILUMINACION PARA CAJA DE LUZ CON MEDIDAS DE 110 X 71 CM. 20 MODULO LED 1.2W 4 LEDS, FUENTE DE VOLTAJE 12V 60W Y ARNES   - "ASUK11071"</t>
  </si>
  <si>
    <t>ASUK11071</t>
  </si>
  <si>
    <t>MLEPRL33900009</t>
  </si>
  <si>
    <t>ROTULO DE VINIL PARA TELCEL DE 647 X 140 mm  COLOR BLANCO</t>
  </si>
  <si>
    <t>MLESMQ0500002M</t>
  </si>
  <si>
    <t>MAQUILA DE TUBO REDONDO DE 1" CAL. 16 ACERO 1008 PIEZA DE 997 mm CON BARRENOS, SEGUN PLANO - "BSTMBU10050MT-TS"</t>
  </si>
  <si>
    <t>BSTMBU10050MT-TS</t>
  </si>
  <si>
    <t>MLESTU02100301</t>
  </si>
  <si>
    <t>TUBULAR INDUSTRIAL REDONDO 1 1/4" CALIBRE 16 PIEZA DE 6000 mm - "TIR11416RE"</t>
  </si>
  <si>
    <t>TIR11416RE</t>
  </si>
  <si>
    <t>MVLCCR00IB02Q3</t>
  </si>
  <si>
    <t>CRISTAL  DE 371 X 2016 mm ESPESOR 9 mm CANTOS PULIDOS Y ABRILLANTADOS CON CHAFLAN DE 45° EN DOS LADO TEMPLADO - "LVPB4220-CTR"</t>
  </si>
  <si>
    <t>LVPB4220-CTR</t>
  </si>
  <si>
    <t>MVLCCR16IB02P9</t>
  </si>
  <si>
    <t>CRISTAL PUERTA DE 371 X 2016 mm ESPESOR 9 mm CANTOS PULIDOS Y ABRILLANTADOS CON CHAFLAN DE 45° EN UN LADO Y SAQUE PARA BISAGRAS TEMPLADO - "LVPB4220-CLD"</t>
  </si>
  <si>
    <t>LVPB4220-CLD</t>
  </si>
  <si>
    <t>MVLPTA270000D2</t>
  </si>
  <si>
    <t>TAPA PARA BISAGRA   SAMET MOD. STAR, STAR-TRACK, INVO, 45AX CODIGO 1025501; NIQUELADA -- BISAM-TAPCA</t>
  </si>
  <si>
    <t>BISAM-TAPCA</t>
  </si>
  <si>
    <t>MVLSCP018321D1</t>
  </si>
  <si>
    <t>CORTE PLACA CIRCULAR Ø 260 mm ESPESOR 1/8" CON 4 PERFORACION DE Ø 8 mm Y AVELLANADO DE 13 mm POR UNA CARA Y 3 BARRENOS DE Ø 6 mm, EN ACERO COLD ROLLED - "BAMEDCE-SO"</t>
  </si>
  <si>
    <t>BAMEDCE-SO</t>
  </si>
  <si>
    <t>MVLSCT04220405</t>
  </si>
  <si>
    <t>CORTE TUBULAR OVALADO 3/4"" X 2 3/4"" CALIBRE 18 MEDIDA DE 600 mm - ""TO18600"""</t>
  </si>
  <si>
    <t>TO18600</t>
  </si>
  <si>
    <t>MVLEKE0000D600</t>
  </si>
  <si>
    <t>EH 22" STEPT-ARM  - "CP-US-641-010"</t>
  </si>
  <si>
    <t>CP-US-641-010</t>
  </si>
  <si>
    <t>MLESLA08260200</t>
  </si>
  <si>
    <t>LAMINA ALUMINIO HOJA 3 X 10 CALIBRE 14  - ""LA14310"""</t>
  </si>
  <si>
    <t>LA14310</t>
  </si>
  <si>
    <t>MLESMQ1325002H</t>
  </si>
  <si>
    <t>MAQUILA DE CROMADO PARA RIEL PARA GANCHOS DE 500 X 25 X 3 mm  FABRICADO EN SOLERA - "BSGSMA12M-RGCR5"</t>
  </si>
  <si>
    <t>BSGSMA12M-RGCR5</t>
  </si>
  <si>
    <t>MLEUPE40966022</t>
  </si>
  <si>
    <t>PERILLA MACHO DE CONEXION Ø 3/4" X 3/8" CON ESPARRAGO Ø 1/4" X 7/8" ALUMINIO PULIDO</t>
  </si>
  <si>
    <t>MLEUTO11130024</t>
  </si>
  <si>
    <t>TORNILLO CABEZA PLANA ALLEN Ø 1/4" X 1"  ACERO INOXIDABLE - "TOACP1425I"</t>
  </si>
  <si>
    <t>TOACP1425I</t>
  </si>
  <si>
    <t>MP4CCR00HY02O1</t>
  </si>
  <si>
    <t>CRISTAL  DE 1200 X 2215 mm ESPESOR 9 mm CANTOS PULIDOS Y ABRILLANTADOS - "P4CRS4-230T"</t>
  </si>
  <si>
    <t>P4CRS4-230T</t>
  </si>
  <si>
    <t>MP4XTA17115568</t>
  </si>
  <si>
    <t>TAPA REMATE UNION EN "T" DE 105 X 90 X 75 mm CON REDONDEO DE RADIO 3 mm EN ARISTAS CON POSTES PARA SUJECION EN ALUMINIO ALEACION 6063 COLOR GRIS - "P4REMINT-SO"</t>
  </si>
  <si>
    <t>P4REMINT-SO</t>
  </si>
  <si>
    <t>MVLSCO048136L4</t>
  </si>
  <si>
    <t>CORTE DE TUBULAR DE 335 X 35 mm DERECHO VERTICAL BASE DERECHO, CON CORTES PARA CREMALLERA Y PERFORACIONES SEGUN PLANO - "ADSWFBC270HC-TDE"</t>
  </si>
  <si>
    <t>ADSWFBC270HC-TDE</t>
  </si>
  <si>
    <t>MVLSCP04712133</t>
  </si>
  <si>
    <t>CORTE PLACA RECTANGULAR DE 82 X 50 mm ESPESOR 1/8" EN ACERO NEGRO - "OBANSP"</t>
  </si>
  <si>
    <t>OBANSP</t>
  </si>
  <si>
    <t>MBAXPE0306G300</t>
  </si>
  <si>
    <t>PATA ESTRUCTURAL TIPO BASE REDONDA CON Ø 450 mm EN ACERO INOXIDABLE 430 P3 ALTURA 691 mm TUBO Ø 3" CON PLACA SOLDADA DE 330 X 330 mm EN ACERO INOXIDABLE 304 P3  - "------------"</t>
  </si>
  <si>
    <t>MCICCA038202J2</t>
  </si>
  <si>
    <t>CRISTAL SATINADO DOS CARAS DE 801 X 426 mm ESPESOR 9 mm CANTOS PULIDOS ESQUINAS REDONDEADAS RADIO 3 mm TEMPLADO - "CICR3SA"</t>
  </si>
  <si>
    <t>CICR3SA</t>
  </si>
  <si>
    <t>MVLSCO043237L2</t>
  </si>
  <si>
    <t>CORTE DE TUBULAR DE 2365 X 35 mm IZQUIERDO CON 23 BARRENOS DE Ø 1/8", CORTES PARA CREMALLERA Y CORTES LASER SEGUN PLANO - "ADSWFBC270HC-LAI"</t>
  </si>
  <si>
    <t>ADSWFBC270HC-LAI</t>
  </si>
  <si>
    <t>MACEFO01010000</t>
  </si>
  <si>
    <t>FOCO DE LED 5W E27 PARA LAMPARA DE MESA C3010 MARCA TALENTER MODELO 5WBE27 -- PTOLOMEI-FO</t>
  </si>
  <si>
    <t>PTOLOMEI-FO</t>
  </si>
  <si>
    <t>MBICCA038402J2</t>
  </si>
  <si>
    <t>CRISTAL SATINADO DOS CARAS DE 2245 X 290 mm ESPESOR 9 mm CANTOS PULIDOS ESQUINAS REDONDEADAS RADIO 3 mm TEMPLADO - "BIMJ612CHTF-CR"</t>
  </si>
  <si>
    <t>BIMJ612CHTF-CR</t>
  </si>
  <si>
    <t>PLACA DE 3' X 8' ESPESOR 1/4" ROLADO EN CALIENTE - "PL38RC"</t>
  </si>
  <si>
    <t>MVLEKE0000D400</t>
  </si>
  <si>
    <t>LED STRIP SET 500 mm WITH WIRE  - "PR-EH-510A-000"</t>
  </si>
  <si>
    <t>PR-EH-510A-000</t>
  </si>
  <si>
    <t>MVLEKT02000064</t>
  </si>
  <si>
    <t>KIT COMPLETO MODELO TECH TOP LG (DISPOSITIVO, 3 CARGADORES, ELIMINADOR Y PROTECTOR PLASTICO) -- KITC</t>
  </si>
  <si>
    <t>KITC</t>
  </si>
  <si>
    <t>MVLSCL01130300</t>
  </si>
  <si>
    <t>CORTE LAMINA GALVANIZADA CUARTO DE CIRCULO DE Ø 49 mm EXTERIOR Y Ø 23.6 mm INTERIOR CALIBRE 16  - "OBPAB2AEV2-BTFDLCBT"</t>
  </si>
  <si>
    <t>OBPAB2AEV2-BTFDLCBT</t>
  </si>
  <si>
    <t>LEAACC00000064</t>
  </si>
  <si>
    <t>SERVICIO DE MAESTRADO DE 11 DE CERRADURAS MARCA HAFELE 22 mm (CODIGO "232.01.420") CON 11 LLAVES</t>
  </si>
  <si>
    <t>LEAACC00000084</t>
  </si>
  <si>
    <t>SERVICIO DE  MAESTRADO INDIVIDUAL PARA NUCLEOS DE CERRADURA OBSOLETOS MARCA HAFELE;   --</t>
  </si>
  <si>
    <t>LEAACC00000089</t>
  </si>
  <si>
    <t>SERVICIO DE  MAESTREADO DE 9 DE CERRADURAS MARCA SOARMA TIPO COCOL (CODIGO M4105) CON 3 LLAVES;   --</t>
  </si>
  <si>
    <t>LEAACC00000200</t>
  </si>
  <si>
    <t>SERVICIO DE  MAESTRADO INDIVIDUAL PARA NUCLEOS DE CERRADURA MARCA HAFELE, CIERRES IGUALES ;   --</t>
  </si>
  <si>
    <t>MVLSCL05000517</t>
  </si>
  <si>
    <t>CORTE LAMINA NEGRA  CALIBRE 20 MEDIDA 805 X 847 mm - ""LN20MRP3"""</t>
  </si>
  <si>
    <t>LN20MRP3</t>
  </si>
  <si>
    <t>MVLSCO011721B1</t>
  </si>
  <si>
    <t>CORTE DE SOLERA DE 769 mm DE LONGITUD ANCHO 2" CON 7 BARRENOS DE  Ø1/4" Y 2 ESQUINAS REDONDEADAS RADIO 12 mm CON CORTE EN ANGULO, ESPESOR 1/8" EN COLD ROLLED -- RIPIBD-SOL</t>
  </si>
  <si>
    <t>MVLSCO034300G3</t>
  </si>
  <si>
    <t>CORTE LASER DE 430 X 75 mm  EN LAMINA NEGRA CAL 12 CON CORTE DE GANCHO PARA CREMALLERA - "ADSH120-CRE"</t>
  </si>
  <si>
    <t>ADSH120-CRE</t>
  </si>
  <si>
    <t>MVLSCP368514D8</t>
  </si>
  <si>
    <t>CORTE PLACA DE ACERO NEGRO, EN FORMA OVAL DE 710 X 350 mm ESPESOR 1/4" CON 4 BARRENOS DE Ø 10 mm Y 2 BARRENOS DE 50 mm - "AT&amp;TVBFM"</t>
  </si>
  <si>
    <t>AT&amp;TVBFM</t>
  </si>
  <si>
    <t>MVLSCT01110527</t>
  </si>
  <si>
    <t>CORTE TUBULAR CUADRADO 1 1/2" CALIBRE 20 MEDIDA DE 1197 mm -- TC20MTH4</t>
  </si>
  <si>
    <t>TC20MTH4</t>
  </si>
  <si>
    <t>MAMXSO52000028</t>
  </si>
  <si>
    <t>SOPORTE GRAPA PARA ENTREPAÑO EN LAMINA</t>
  </si>
  <si>
    <t>MCICCR00F502J4</t>
  </si>
  <si>
    <t>CRISTAL  DE 1110 X 1390 mm ESPESOR 9 mm CON SERIGRAFIA BLANCA A PUNTOS UNA CARA CANTOS PULIDOS, ESQUINAS REDONDEADAS RADIO 3 mm TEMPLADO - "CIMA54CCS"</t>
  </si>
  <si>
    <t>CIMA54CCS</t>
  </si>
  <si>
    <t>MCICCR00L904R9</t>
  </si>
  <si>
    <t>CRISTAL  DE 1200 X 600 mm ESPESOR 12 mm CON SERIGRAFIA BLANCA POR UNA CARA (CON PROCESO DE PINTURA CERAMICA RECOCIDA) CANTOS PULIDOS, SAQUE DE 202 X 102 mm CON ESQUINA INTERNAS DE RADIO 3 mm, ESQUINAS REDONDEADAS RADIO 6 mm TEMPLADO - "CUL42CRSBE018"</t>
  </si>
  <si>
    <t>CUL42CRSBE018</t>
  </si>
  <si>
    <t>MLESCO210000R1</t>
  </si>
  <si>
    <t>CORTE Y ROLADO DE TUBULAR CUADRADO DE 3/4 CALIBRE 18  CON RADIOS Y CORTES SEGUN PLANO - "DIESI-T4"</t>
  </si>
  <si>
    <t>DIESI-T4</t>
  </si>
  <si>
    <t>MLESCO225X346A</t>
  </si>
  <si>
    <t>CORTE DE PANEL ACUSTICO DE PET DE 100 X 173 mm ESPESOR 9 mm CONFORME A PLANO CON NAVAJA OSCILANTE - "MULAMTR44-TRMI-OP2"</t>
  </si>
  <si>
    <t>MULAMTR44-TRMI-OP2</t>
  </si>
  <si>
    <t>MBACCS034603Q8</t>
  </si>
  <si>
    <t>CRISTAL SEGURIDAD INTERNO PARA CAJERO DE 347 X 1090 mm ESPESOR 38 mm CON RESINA DE POLIVINILBUTIRENO CON PELICULA DE SEGURIDAD INASTILLABLE POR UNA CARA - "BNVICCB1969CN1-MAPD"</t>
  </si>
  <si>
    <t>BNVICCB1969CN1-MAPD</t>
  </si>
  <si>
    <t>MCICCL103816J2</t>
  </si>
  <si>
    <t>CRISTAL LAMINADO PVB COCONUT WHITE DE 2100 X 750 mm ESPESOR 12 mm (2 CRISTALES DE 6 mm CON 1 PELICULA DE 0.76 mm) CANTOS PULIDOS ESQUINAS REDONDEADAS RADIO 3 mm TEMPLADO - "CU775CRL"</t>
  </si>
  <si>
    <t>CU775CRL</t>
  </si>
  <si>
    <t>MBACCS00130343</t>
  </si>
  <si>
    <t>CRISTAL SEGURIDAD  DE 347 X 988 mm ESPESOR 38 mm CON RESINA DE POLIVINILBUTIRENO - "BNCVICCPSCB98FM"</t>
  </si>
  <si>
    <t>BNCVICCPSCB98FM</t>
  </si>
  <si>
    <t>MCICCA010802H3</t>
  </si>
  <si>
    <t>CRISTAL SATINADO UNA CARA DE 188 X 228 mm ESPESOR 9 mm CANTOS PULIDOS, CHAFLAN EN ESQUINA DE 3 mm Y CHAFLAN DE 2 mm PERIMETRALES - "CRLACHIS"</t>
  </si>
  <si>
    <t>MKOPRO01011675</t>
  </si>
  <si>
    <t>RONDANA PLANA Ø 2 1/2" EXTERIOR CON Ø 3/8" INTERIOR ESPESOR 3 mm EN ESPUMA MICROCELULAR COLOR BLANCO - "RO212EMB"</t>
  </si>
  <si>
    <t>RO212EMB</t>
  </si>
  <si>
    <t>MCICCL063416J2</t>
  </si>
  <si>
    <t>CRISTAL LAMINADO BLANCO WHITE COCONUT DE 1800 X 600 mm ESPESOR 12 mm (2 CRISTALES DE 6 mm CON 1 PELICULA DE 0.76 mm) CANTOS PULIDOS ESQUINAS REDONDEADAS RADIO 3 mm TEMPLADO -- CU62CRLB</t>
  </si>
  <si>
    <t>CU62CRLB</t>
  </si>
  <si>
    <t>MCICCL104816J2</t>
  </si>
  <si>
    <t>CRISTAL LAMINADO PVB COCONUT WHITE DE 600 X 600 mm ESPESOR 12 mm (2 CRISTALES DE 6 mm CON 1 PELICULA DE 0.76 mm) CANTOS PULIDOS ESQUINAS REDONDEADAS RADIO 3 mm TEMPLADO - "CCICMJ22CRLB"</t>
  </si>
  <si>
    <t>CCICMJ22CRLB</t>
  </si>
  <si>
    <t>MCICCL10501618</t>
  </si>
  <si>
    <t>CRISTAL LAMINADO PVB COCONUT WHITE DE 1500 X 900 mm ESPESOR 12 mm (2 CRISTALES DE 6 mm CON 1 PELICULA DE 0.76 mm) CANTOS PULIDOS TEMPLADO - "CU53CRLB"</t>
  </si>
  <si>
    <t>CU53CRLB</t>
  </si>
  <si>
    <t>MCICCR00IP02J2</t>
  </si>
  <si>
    <t>CRISTAL  DE 951 X 426 mm ESPESOR 9 mm CANTOS PULIDOS ESQUINAS REDONDEADAS RADIO 3 mm TEMPLADO - "CICR105T"</t>
  </si>
  <si>
    <t>CICR105T</t>
  </si>
  <si>
    <t>ME4CCL105316J2</t>
  </si>
  <si>
    <t>CRISTAL LAMINADO PVB COCONUT WHITE DE 1250 X 400 mm ESPESOR 12 mm (2 CRISTALES DE 6 mm CON 1 PELICULA DE 0.76 mm) CANTOS PULIDOS ESQUINAS REDONDEADAS RADIO 3 mm TEMPLADO - "E4RE4CRLB-CU"</t>
  </si>
  <si>
    <t>E4RE4CRLB-CU</t>
  </si>
  <si>
    <t>MVLPTA270000F1</t>
  </si>
  <si>
    <t>TAPA AUTO ADHERIBLE   PARA RETOCAR COLOR NOGAL NEO 4449 MASISA (PLANILLA) - "TADN4449"</t>
  </si>
  <si>
    <t>TADN4449</t>
  </si>
  <si>
    <t>MVLEKE0000D100</t>
  </si>
  <si>
    <t>EH &amp; EV V4-24V POWER SUPPLY  - "PR-TR-569-000"</t>
  </si>
  <si>
    <t>PR-TR-569-000</t>
  </si>
  <si>
    <t>LEAACC00000058</t>
  </si>
  <si>
    <t>SERVICIO DE MAESTRADO DE 6 DE CERRADURAS  MARCA HAFELE 22 mm (CODIGO "232.01.420") CON 6 LLAVES</t>
  </si>
  <si>
    <t>LEAARC00000095</t>
  </si>
  <si>
    <t>SERVICIO DE MAESTRADO DE 14 DE CERRADURAS MARCA HAFELE 22 mm (CODIGO "232.01.420") CON 14 LLAVES  --</t>
  </si>
  <si>
    <t>MCICCA030702R1</t>
  </si>
  <si>
    <t>CRISTAL SATINADO DOS CARAS DE 2400 X 1200 mm ESPESOR 9 mm CON SAQUE DE 279 X 249 mm CON ESQUINAS REDONDEADAS DE RADIO 8 mm CANTOS PULIDOS TEMPLADO - "CCUMA84CRSE2X"</t>
  </si>
  <si>
    <t>CCUMA84CRSE2X</t>
  </si>
  <si>
    <t>MLESMQ0500002I</t>
  </si>
  <si>
    <t>MAQUILA DE TUBO REDONDO DE 1 1/4" CAL. 16 ACERO 1008 PIEZA DE 248 mm CON BOCA DE PESCADO, SEGUN PLANO - "BSTMBU10050MT-T"</t>
  </si>
  <si>
    <t>BSTMBU10050MT-T</t>
  </si>
  <si>
    <t>MLESSO00042061</t>
  </si>
  <si>
    <t>SOLERA  1/8" X 1 1/2" LONGITUD 270 mm CON 5 BARRENOS CON CUERDA Ø 1/4" EN COLD ROLLED - "IFEBPCBA-L"</t>
  </si>
  <si>
    <t>IFEBPCBA-L</t>
  </si>
  <si>
    <t>MP4CCA037702O1</t>
  </si>
  <si>
    <t>CRISTAL SATINADO DOS CARAS DE 600 X 2415 mm ESPESOR 9 mm CANTOS PULIDOS Y ABRILLANTADOS - "P4CRS2-250ST"</t>
  </si>
  <si>
    <t>P4CRS2-250ST</t>
  </si>
  <si>
    <t>MP4CCR00IE02R8</t>
  </si>
  <si>
    <t>CRISTAL  DE 900 X 2715 mm ESPESOR 9 mm CANTOS PULIDOS Y ABRILLANTADOS TEMPLADO - "P4CRS3-280TM"</t>
  </si>
  <si>
    <t>P4CRS3-280TM</t>
  </si>
  <si>
    <t>MP4CCR00JI02R8</t>
  </si>
  <si>
    <t>CRISTAL  DE 900 X 2215 mm ESPESOR 9 mm CANTOS PULIDOS Y ABRILLANTADOS TEMPLADO - "P4CRS3-230TM"</t>
  </si>
  <si>
    <t>P4CRS3-230TM</t>
  </si>
  <si>
    <t>MVLEKE0000D300</t>
  </si>
  <si>
    <t>EH WOODEN SHELF BRACKET WITH WIRE  - "PR-EH-508-019"</t>
  </si>
  <si>
    <t>PR-EH-508-019</t>
  </si>
  <si>
    <t>MP4CCR00HT02R8</t>
  </si>
  <si>
    <t>CRISTAL  DE 750 X 2415 mm ESPESOR 9 mm CANTOS PULIDOS Y ABRILLANTADOS TEMPLADO - "P4CRS75-250TM"</t>
  </si>
  <si>
    <t>P4CRS75-250TM</t>
  </si>
  <si>
    <t>MP4CCR00JH02O1</t>
  </si>
  <si>
    <t>CRISTAL  DE 750 X 2215 mm ESPESOR 9 mm CANTOS PULIDOS Y ABRILLANTADOS - "P4CRS75-230T"</t>
  </si>
  <si>
    <t>P4CRS75-230T</t>
  </si>
  <si>
    <t>MVLAJG08000000</t>
  </si>
  <si>
    <t>HINGE SET</t>
  </si>
  <si>
    <t>MVLECO15410000</t>
  </si>
  <si>
    <t>CONTACTO DE 2 PUERTOS USB MODELO SALT BE03830-MPU-XXX-72, CON CABLE DE 72" ACENTO METAL CHAPADO NIQUEL SATINADO, PLASTICO COLOR Z225 WHITE   - "SALTBE03830MPUWHITE"</t>
  </si>
  <si>
    <t>SALTBE03830MPUWHITE</t>
  </si>
  <si>
    <t>MUESTRAA000010</t>
  </si>
  <si>
    <t>PORTA MONITOR DOBLE EN V CON DOS BRAZOS SISTEMA DE ELEVACION POR GAS, COLOR SILVER GRAY, -- VINI-</t>
  </si>
  <si>
    <t>MMOUPE04000064</t>
  </si>
  <si>
    <t>PERILLA ESFERICA DE RESINA POLIESTER CON PERNO GIRATORIO DE COLD ROLLED MAQUINADO Y CUERDA DE 5/16" Ø X 5 mm - "PERP"</t>
  </si>
  <si>
    <t>PERP</t>
  </si>
  <si>
    <t>MP4CCR00HY02R8</t>
  </si>
  <si>
    <t>CRISTAL  DE 1200 X 2215 mm ESPESOR 9 mm CANTOS PULIDOS Y ABRILLANTADOS TEMPLADO - "P4CRS4-230TM"</t>
  </si>
  <si>
    <t>P4CRS4-230TM</t>
  </si>
  <si>
    <t>MP4XTA27210096</t>
  </si>
  <si>
    <t>TAPA REMATE SUPERIOR UNION EN CRUZ DE 80 X 80 X 53 mm CON CHAFLAN PERIMETRAL DE 1 mm  EN ALUMINIO FUNDIDO - "P4REMSUPX"</t>
  </si>
  <si>
    <t>P4REMSUPX</t>
  </si>
  <si>
    <t>MTLARO5071E796</t>
  </si>
  <si>
    <t>RODAJA CON FRENO Ø2 1/2" MARCA RODAMEX MODELO HT645FRHTGA GALVANIZADA RUEDA EN HULE GRIS -- RO212FHGG</t>
  </si>
  <si>
    <t>RO212FHGG</t>
  </si>
  <si>
    <t>MLUAPI98000000</t>
  </si>
  <si>
    <t>PISTON PARA SILLA LU2DAAMMCBM    - "PISLUD2AAMMCBM"</t>
  </si>
  <si>
    <t>PISLUD2AAMMCBM</t>
  </si>
  <si>
    <t>MVLSCP19111433</t>
  </si>
  <si>
    <t>CORTE PLACA CUADRADA DE 100 X 100 mm ESPESOR 1/4" EN ACERO NEGRO - "GABMSRD-CROD"</t>
  </si>
  <si>
    <t>GABMSRD-CROD</t>
  </si>
  <si>
    <t>MP4CCR00HV02R8</t>
  </si>
  <si>
    <t>CRISTAL  DE 1200 X 2415 mm ESPESOR 9 mm CANTOS PULIDOS Y ABRILLANTADOS TEMPLADO - "P4CRS4-250TM"</t>
  </si>
  <si>
    <t>P4CRS4-250TM</t>
  </si>
  <si>
    <t>MP4CCR00JA02R8</t>
  </si>
  <si>
    <t>CRISTAL  DE 600 X 2215 mm ESPESOR 9 mm CANTOS PULIDOS Y ABRILLANTADOS TEMPLADO - "P4CRS2-230TM"</t>
  </si>
  <si>
    <t>P4CRS2-230TM</t>
  </si>
  <si>
    <t>MLESCO200000R3</t>
  </si>
  <si>
    <t>CORTE Y DOBLADO DE TUBULAR CUADRADO DE 3/4 CALIBRE 18, CON  CORTES Y DOBLADO SEGUN PLANO (IZQUIERDO) - "DIESI-T9I"</t>
  </si>
  <si>
    <t>DIESI-T9I</t>
  </si>
  <si>
    <t>MLESCP00021453</t>
  </si>
  <si>
    <t>CORTE PLACA  DE 345 X 345 mm ESPESOR 1/4" EN ACERO NEGRO CON 6 BARRENOS Ø 1/2" - "PICS500"</t>
  </si>
  <si>
    <t>PICS500</t>
  </si>
  <si>
    <t>MLESCP00031453</t>
  </si>
  <si>
    <t>CORTE PLACA  DE 300 X 300 mm ESPESOR 1/4" EN ACERO NEGRO CON 6 BARRENOS Ø 1/2" - "PICS450"</t>
  </si>
  <si>
    <t>PICS450</t>
  </si>
  <si>
    <t>MLESLA0026308B</t>
  </si>
  <si>
    <t>LAMINA  HOJA 3' X 10' CALIBRE 11 EN ACERO INOXIDABLE - "LA31011AINOX"</t>
  </si>
  <si>
    <t>LA31011AINOX</t>
  </si>
  <si>
    <t>MLESPU030500P5</t>
  </si>
  <si>
    <t>PULIDO REDONDO SUPERIOR 5/16"  PIEZA DE  660 mm EN COLD ROLLED CON REBAJE PERIMETRAL EN AMBOS EXTREMOS Y CUERDA DE 1/4" SEGUN PLANO - "EXMSUOL-BAS"</t>
  </si>
  <si>
    <t>EXMSUOL-BAS</t>
  </si>
  <si>
    <t>MLESTB02012888</t>
  </si>
  <si>
    <t>TUBO MECANICO Ø 3/4" CEDULA 40 PIEZA DE 6400 mm -- TRE4034</t>
  </si>
  <si>
    <t>TRE4034</t>
  </si>
  <si>
    <t>MLEUTO11G80024</t>
  </si>
  <si>
    <t>TORNILLO CABEZA PLANA ALLEN M4 X 32 mm PASO 0.7 mm  ACERO INOXIDABLE - "TOAM432CPI"</t>
  </si>
  <si>
    <t>TOAM432CPI</t>
  </si>
  <si>
    <t>MP4CCR00HU02R8</t>
  </si>
  <si>
    <t>CRISTAL  DE 900 X 2415 mm ESPESOR 9 mm CANTOS PULIDOS Y ABRILLANTADOS TEMPLADO - "P4CRS3-250TM"</t>
  </si>
  <si>
    <t>P4CRS3-250TM</t>
  </si>
  <si>
    <t>MAMPVI01000001</t>
  </si>
  <si>
    <t>VINIL AUTOADHERIBLE   CON EL NUMERO 11 EN COLOR BLANCO, FUENTE: UNIVERS BOLD CON DIMENSIONES SEGUN EL PLANO  --  ASUMA20MM-NV11</t>
  </si>
  <si>
    <t>ASUMA20MM-NV11</t>
  </si>
  <si>
    <t>MVLACI0505N800</t>
  </si>
  <si>
    <t>CINTA DE ALUMINIO DE 2" x 50 m MODELO S-10311 MARCA: 3M CLAVE 425   - "CIALUM"</t>
  </si>
  <si>
    <t>CIALUM</t>
  </si>
  <si>
    <t>MVLAMA67935400</t>
  </si>
  <si>
    <t>MANGUERA TRANSPARENTE Ø 3/4" CON Ø INTERIOR 5/8" -- MAT34G</t>
  </si>
  <si>
    <t>MAT34G</t>
  </si>
  <si>
    <t>MVLAPU01000000</t>
  </si>
  <si>
    <t>PUNTA TORX CON SEGURO    - "PTCS"</t>
  </si>
  <si>
    <t>PTCS</t>
  </si>
  <si>
    <t>MVLEKE0000B400</t>
  </si>
  <si>
    <t>KIT ELECTRICO   CON 3 TIRAS LED 3528 DE 1.85 m COLOR BLANCO (60 LED'S X METRO) CON 30 cm DE ARNES CONECTOR HEMBRA, 1 FUENTE DE PODER DE 12 VOLT A 3 AMPER, TIPO LAPTOP CABLAE DE ALIMENTACION CALIBRE 18 DE 2 HILOS, CON 3 CONECTORES MACHO  - "KIT3TL3C18"</t>
  </si>
  <si>
    <t>KIT3TL3C18</t>
  </si>
  <si>
    <t>MVLPRE03030501</t>
  </si>
  <si>
    <t>REGATON CUADRADO DE 1 1/4" PARA TUBULAR CALIBRE 18 COLOR NEGRO PLASTICO - "REC11418"</t>
  </si>
  <si>
    <t>REC11418</t>
  </si>
  <si>
    <t>MVLPTA18220079</t>
  </si>
  <si>
    <t>TAPA REMATE REDONDO PLANA CON LOGO PARA TUBO Ø 3/4" mm CALIBRE XX  COLOR NEGRO - "TARL34"</t>
  </si>
  <si>
    <t>TARL34</t>
  </si>
  <si>
    <t>MVLSCO034400G4</t>
  </si>
  <si>
    <t>CORTE LASER DE 300 X 350 mm  EN PLACA DE ACERO COLD  ROLLED ESPESOR 1/4" CON CORTE DE DIAMETRO 26 mm - "AT&amp;T-GS-BA"</t>
  </si>
  <si>
    <t>AT&amp;T-GS-BA</t>
  </si>
  <si>
    <t>MIIPISMP030000</t>
  </si>
  <si>
    <t>INSERTO PARA PUNZON MULTIPERFORADO VH Ø 1/8"   -- INMP18VH --</t>
  </si>
  <si>
    <t>INMP18VH</t>
  </si>
  <si>
    <t>MIIPMZOV100000</t>
  </si>
  <si>
    <t>MATRIZ OVAL PARA ESTACION B (1/2" X 1")   -- MZOVB121 --</t>
  </si>
  <si>
    <t>MZOVB121</t>
  </si>
  <si>
    <t>MIIPPZ00131304</t>
  </si>
  <si>
    <t>PUNZON  DE 45 mm LONGITUD 6 PARA RANURA EN MATERIAL D2 -- PZRA456D2 --</t>
  </si>
  <si>
    <t>PZRA456D2</t>
  </si>
  <si>
    <t>MIIPPZ00172400</t>
  </si>
  <si>
    <t>PUNZON  ESTACION "A" Ø 9 mm  -- PZA09 --</t>
  </si>
  <si>
    <t>PZA09</t>
  </si>
  <si>
    <t>MIIPPZMT170704</t>
  </si>
  <si>
    <t>PUNZON Y MATRIZ DE 3/4" PARA UNITOOL 8M1 3/4" CALIBRE 20 -- PUM348M13420 --</t>
  </si>
  <si>
    <t>PUM348M13420</t>
  </si>
  <si>
    <t>MIIPSIIN160000</t>
  </si>
  <si>
    <t>SIERRA INCISOR HM DE 180 X 4.4 / 5.2 X 45 mm Z=36 CONICO LEUCO   -- SIIN1804536CNL --</t>
  </si>
  <si>
    <t>SIIN1804536CNL</t>
  </si>
  <si>
    <t>MIIPTO00230000</t>
  </si>
  <si>
    <t>TORNILLO  SM 4.37  MODELO S112 44 001 -- TOSM437 --</t>
  </si>
  <si>
    <t>TOSM437</t>
  </si>
  <si>
    <t>MIIPUP00010100</t>
  </si>
  <si>
    <t>UNIDAD PUNZONADORA  8M 1 3/4" MARCA UNIPUNCH  -- UPZ8M134 --</t>
  </si>
  <si>
    <t>UPZ8M134</t>
  </si>
  <si>
    <t>MIEETA04130000</t>
  </si>
  <si>
    <t>TARIMA EN MADERA DE PINO DE 0.42 X 0.82 X 0.13 m   -- GI11351 --</t>
  </si>
  <si>
    <t>GI11351</t>
  </si>
  <si>
    <t>MIEETA04140000</t>
  </si>
  <si>
    <t>TARIMA EN MADERA DE PINO DE 1.25 X 0.55 X 0.14 m   -- TAM137 --</t>
  </si>
  <si>
    <t>TAM137</t>
  </si>
  <si>
    <t>MBICCR00H81271</t>
  </si>
  <si>
    <t>CRISTAL  DE Ø 1200 mm ESPESOR 19 mm CANTOS PULIDOS CON UNA CARA SANDBLASTEADA; CON BISEL PERIMETRAL DE 40 mm CON ALTURA DE 9 mm Y DESBASTE DE 10 mm - ""</t>
  </si>
  <si>
    <t>MLEEPL42007100</t>
  </si>
  <si>
    <t>PLACA DE PARED  (4) BLANCA (CLAVE 558088-3)</t>
  </si>
  <si>
    <t>MLEARO79976000</t>
  </si>
  <si>
    <t>RODAJA CON PLACA DE FIJACION Ø 4"" PISADA 1 1/2"" MARCA RODAMEX No. HI 101 PG  - ""RO4112P"""</t>
  </si>
  <si>
    <t>RO4112P</t>
  </si>
  <si>
    <t>MLESCP05221482</t>
  </si>
  <si>
    <t>CORTE PLACA RECTANGULAR CON REDONDEOS EN CADA EXTREMO DE RADIO 25 mm DE 222 X 50 mm ESPESOR 1/4" EN ACERO NEGRO CON 2 BARRENOS DE Ø 30 mm - "GUSK11051-GS22"</t>
  </si>
  <si>
    <t>GUSK11051-GS22</t>
  </si>
  <si>
    <t>MLESMQ0505031A</t>
  </si>
  <si>
    <t>MAQUILA DE TUBO REDONDO DE 2" DE 2628 X 87 mm CALIBRE 16 EN ACERO INOXIDABLE, CON DOBLECES A 90° SEGUN PLANO - "ASUMOVB3-SOT2L"</t>
  </si>
  <si>
    <t>ASUMOVB3-SOT2L</t>
  </si>
  <si>
    <t>MLEUTO53H50001</t>
  </si>
  <si>
    <t>TORNILLO HEXAGONAL GRADO 5 STD DE Ø 5/8" X 2"  PAVONADO - "TO582HEG5"</t>
  </si>
  <si>
    <t>TO582HEG5</t>
  </si>
  <si>
    <t>MLEUTU24130086</t>
  </si>
  <si>
    <t>TUERCA INSERTO M6 X 13 mm  PARA MADERA - "TUIM613M"</t>
  </si>
  <si>
    <t>TUIM613M</t>
  </si>
  <si>
    <t>MLEXCO10110094</t>
  </si>
  <si>
    <t>CONECTOR CODO DE 222 X 222 X 100 mm  EN FUNDICION DE ALUMINIO - "OBCUCNCD"</t>
  </si>
  <si>
    <t>OBCUCNCD</t>
  </si>
  <si>
    <t>MIIPFTTF050200</t>
  </si>
  <si>
    <t>PIE DE TEFLON DE 1/4" PARA GUIA FIJA  -- PTF14GF --</t>
  </si>
  <si>
    <t>PTF14GF</t>
  </si>
  <si>
    <t>MIIPNIPL060500</t>
  </si>
  <si>
    <t>NIVEL DE PRECISION LASER   1063 GLL2-50 MARCA BOSCH  -- NVPL163B --</t>
  </si>
  <si>
    <t>NVPL163B</t>
  </si>
  <si>
    <t>MIIPPZLF010200</t>
  </si>
  <si>
    <t>PUNZON LANCE AND FORM ESTACION B (1- 1/4) PARA CALIBRE 14  -- PUELFB14 --</t>
  </si>
  <si>
    <t>PUELFB14</t>
  </si>
  <si>
    <t>MIIPPZMT231003</t>
  </si>
  <si>
    <t>PUNZON Y MATRIZ DE 5/16" X 1" PARA UNITOOL 8BX2 1/4" CALIBRE 14 -- PUM51618BX21414 --</t>
  </si>
  <si>
    <t>PUM51618BX21414</t>
  </si>
  <si>
    <t>MIIPRODP003000</t>
  </si>
  <si>
    <t>RODILLO DE PINTOR  PARA PINTURA VINILICA  -- GI10254 --</t>
  </si>
  <si>
    <t>GI10254</t>
  </si>
  <si>
    <t>MIIPUP00020100</t>
  </si>
  <si>
    <t>UNIDAD PUNZONADORA  8M 2 1/4" MARCA UNIPUNCH  -- UPZ8M214 --</t>
  </si>
  <si>
    <t>UPZ8M214</t>
  </si>
  <si>
    <t>MVLAJA83A36405</t>
  </si>
  <si>
    <t>JALADERA PERILLA MODELO Z-2075 MARCA EGOKI MEDIDA 34 mm ACABADO CROMO -- PE34CR</t>
  </si>
  <si>
    <t>PE34CR</t>
  </si>
  <si>
    <t>MVLAP1100000Q7</t>
  </si>
  <si>
    <t>PORTA MONITOR TRIPE CON DOS BRAZOS Y POSTE CENTRAL, MONTAJE DE ABRAZADERA, EN COLOR NEGRO, MONITOR ENTRE 13" - 27"   PESO MAXIMO 24kg - "PORTA1327"</t>
  </si>
  <si>
    <t>PORTA1327</t>
  </si>
  <si>
    <t>MIIPDETR050004</t>
  </si>
  <si>
    <t>DESARMADOR TIPO TROMPO BARRA REDONDA DE Ø 1/4" X 1 1/2"  CODIGO 117380700 MODELO 9652 -- DETP14112 --</t>
  </si>
  <si>
    <t>DETP14112</t>
  </si>
  <si>
    <t>MIIPELM1070100</t>
  </si>
  <si>
    <t>ELECTRODO CONO MORSE 1 TIPO ROTULA 1"  -- GI12841 --</t>
  </si>
  <si>
    <t>GI12841</t>
  </si>
  <si>
    <t>MIIPFAPC080200</t>
  </si>
  <si>
    <t>FABRICACION DE PUNZON, MATRIZ Y CAMISA CENTRADORA EN ACERO M-4 CON DUREZA 60-62 Rc  PARA PUNZONAR RECTANGULOS DE 1/2" X 3/4" RECTO -- FAPMCAM4D62RC --</t>
  </si>
  <si>
    <t>FAPMCAM4D62RC</t>
  </si>
  <si>
    <t>MIIPFAPM070100</t>
  </si>
  <si>
    <t>FABRICACION DE PUNZON Y MATRIZ EN ACERO D-2 CON DUREZA 58-60 Rc  PARA REFUERZO DE CAJON -- FAPMAD2D60RC --</t>
  </si>
  <si>
    <t>FAPMAD2D60RC</t>
  </si>
  <si>
    <t>MLEAFV10810000</t>
  </si>
  <si>
    <t>PISO VINILICO LVT KFI FREELAY ESPESOR 5 mm, CAPA DE DESGASTE 20 MIL, MEDIDA 9" X 48" COLOR BONE -- PVKFIFL5948B</t>
  </si>
  <si>
    <t>PVKFIFL5948B</t>
  </si>
  <si>
    <t>MCICCA038102O9</t>
  </si>
  <si>
    <t>CRISTAL SATINADO DOS CARAS DE Ø 1500 mm ESPESOR 9 mm CON SAQUE DE 249 X 279 mm CON ESQUINAS REDONDEADAS DE RADIO 8 mm CANTOS PULIDOS TEMPLADO - "CR5SE2X"</t>
  </si>
  <si>
    <t>CR5SE2X</t>
  </si>
  <si>
    <t>MCICCR00DS02J4</t>
  </si>
  <si>
    <t>CRISTAL  DE 2097 X 436 mm ESPESOR 9 mm CON SERIGRAFIA BLANCA A PUNTOS UNA CARA CANTOS PULIDOS, ESQUINAS REDONDEADAS RADIO 3 mm TEMPLADO - "CR7CCS"</t>
  </si>
  <si>
    <t>CR7CCS</t>
  </si>
  <si>
    <t>MLEAFV02060000</t>
  </si>
  <si>
    <t>PISO VINILICO KARNDEAN ESTILO LOOSE LAY COLOR MONTANA (LLT203)   - "PVKNLLMN203"</t>
  </si>
  <si>
    <t>PVKNLLMN203</t>
  </si>
  <si>
    <t>MVLAGU02F700H7</t>
  </si>
  <si>
    <t>GUIA CUADRADA DE 1/2" X 200 mm CON 4 BARRENOS PASADOS Y MACHUELEADOS A 1/4-20, EN COLD ROLLED -- QMBUR12</t>
  </si>
  <si>
    <t>QMBUR12</t>
  </si>
  <si>
    <t>MVLAGU02F700H8</t>
  </si>
  <si>
    <t>GUIA CUADRADA DE 1/2" X 200 mm CON 4 BARRENOS PASADOS 9/32", EN COLD ROLLED -- QMBUR12B</t>
  </si>
  <si>
    <t>QMBUR12B</t>
  </si>
  <si>
    <t>MVLMUE21000003</t>
  </si>
  <si>
    <t>MUESTRA DE MARMOL PREMIUM GRANITO BLUE PEAR DE 200 X200 mm --  MUESTRAMARPGRABLUPEA</t>
  </si>
  <si>
    <t>MUESTRAMARPGRABLUPEA</t>
  </si>
  <si>
    <t>MVLMUE21000005</t>
  </si>
  <si>
    <t>MUESTRA DE MARMOL PREMIUM GRANITO NERO PROFONDO DE 200 X200 mm -- MUESTRAMARPGRNPR</t>
  </si>
  <si>
    <t>MUESTRAMARPGRNPR</t>
  </si>
  <si>
    <t>MMOUPE04000056</t>
  </si>
  <si>
    <t>PERILLA ESFERICA DE RESINA POLIESTER   CON PERNO DE COLD ROLLED MAQUINADO CON RANURA PARA RONDANA PLANA DE SEGURIDAD - "MOAVC3P-PEPF"</t>
  </si>
  <si>
    <t>MOAVC3P-PEPF</t>
  </si>
  <si>
    <t>MP4CCA037202O1</t>
  </si>
  <si>
    <t>CRISTAL SATINADO DOS CARAS DE 750 X 2715 mm ESPESOR 9 mm CANTOS PULIDOS Y ABRILLANTADOS - "P4CRS75-280ST"</t>
  </si>
  <si>
    <t>P4CRS75-280ST</t>
  </si>
  <si>
    <t>MLEUTO38D0A802</t>
  </si>
  <si>
    <t>TORNILLO NIVELADOR MILIMETRICO Ø 8" X 37 mm PASO 1.25 mm PLATAFORMA DE Ø 1" EN NYLON ANTIDERRAPANTE (AMI-01) GALVANIZADO - "TON837PAG"</t>
  </si>
  <si>
    <t>TON837PAG</t>
  </si>
  <si>
    <t>MCICCA031802P3</t>
  </si>
  <si>
    <t>CRISTAL SATINADO DOS CARAS DE 1200 X 600 mm ESPESOR 9 mm CANTOS PULIDOS ESQUINAS, CON 2 BARRENOS Ø 3/8" REDONDEADAS RADIO 25 mm TEMPLADO - "CJMORC52HP-CRS"</t>
  </si>
  <si>
    <t>CJMORC52HP-CRS</t>
  </si>
  <si>
    <t>MCICCA038002J2</t>
  </si>
  <si>
    <t>CRISTAL SATINADO DOS CARAS DE 951 X 426 mm ESPESOR 9 mm CANTOS PULIDOS ESQUINAS REDONDEADAS RADIO 3 mm TEMPLADO - "CICR105SA"</t>
  </si>
  <si>
    <t>CICR105SA</t>
  </si>
  <si>
    <t>MCICCA03A102K1</t>
  </si>
  <si>
    <t>CRISTAL SATINADO DOS CARAS DE 2100 X 1200 mm ESPESOR 9 mm CON SAQUE DE 249 X 279 mm CON ESQUINAS REDONDEADAS DE RADIO 8 mm CANTOS PULIDOS ESQUINAS REDONDEADAS RADIO 3 mm TEMPLADO - "CIMJTS74CRSE2X-CRI"</t>
  </si>
  <si>
    <t>CIMJTS74CRSE2X-CRI</t>
  </si>
  <si>
    <t>MCICCA079502K4</t>
  </si>
  <si>
    <t>CRISTAL SATINADO DOS CARAS FORMA CURVA DE 1155 X 521 mm ESPESOR 9 mm CANTOS PULIDOS ESQUINAS REDONDEADAS RADIO 5 mm TEMPLADO - "CIRERECECR-CR"</t>
  </si>
  <si>
    <t>CIRERECECR-CR</t>
  </si>
  <si>
    <t>MCICCA011002H3</t>
  </si>
  <si>
    <t>CRISTAL SATINADO UNA CARA DE 600 X 629 mm ESPESOR 9 mm CANTOS PULIDOS, CHAFLAN EN ESQUINA DE 3 mm Y CHAFLAN DE 2 mm PERIMETRALES - "CRLAGS"</t>
  </si>
  <si>
    <t>MLEACO15120000</t>
  </si>
  <si>
    <t>CONECTOR HDMI NEGRO BYRNE MODELO BEZEVC-HD06-45CM/BK   - "CONHDMI"</t>
  </si>
  <si>
    <t>CONHDMI</t>
  </si>
  <si>
    <t>MLEAFV04980000</t>
  </si>
  <si>
    <t>PISO VINILICO LVT FREE LAY ESTILO KSG # 387-6 MARCA KOLEY COLOR KRISTAL   - "PVLFLKOKR"</t>
  </si>
  <si>
    <t>PVLFLKOKR</t>
  </si>
  <si>
    <t>MLEPCT040397M6</t>
  </si>
  <si>
    <t>LATERAL DERECHO DE 274 X 441 mm ESPESOR 16 mm CON CORTES SEGUN PLANO, EN MADERA DE NOGAL DE PRIMERA ACABADO SEGUN MUESTRA - "KIBSONNA-LDE"</t>
  </si>
  <si>
    <t>KIBSONNA-LDE</t>
  </si>
  <si>
    <t>ME4CCA031602J2</t>
  </si>
  <si>
    <t>ME4CCA035202J2</t>
  </si>
  <si>
    <t>CRISTAL SATINADO DOS CARAS DE 1950 X 400 mm ESPESOR 9 mm CANTOS PULIDOS ESQUINAS REDONDEADAS RADIO 3 mm TEMPLADO - "E4RE6CR-CU"</t>
  </si>
  <si>
    <t>E4RE6CR-CU</t>
  </si>
  <si>
    <t>MERCCR00G20732</t>
  </si>
  <si>
    <t>CRISTAL  DE 585 X 225 mm ESPESOR 6 mm CANTOS PULIDOS CON UNA CARA SANDBLASTEADA - "CM2MTE"</t>
  </si>
  <si>
    <t>CM2MTE</t>
  </si>
  <si>
    <t>MKRCCR16A202E3</t>
  </si>
  <si>
    <t>CRISTAL PUERTA DE 800 X 2165 mm ESPESOR 9 mm CON LINEAS VERTICALES SANDBLASTEADAS CON MODULACION LINEA 19mm SEPARACION 13 mm CANTO PULIDO TEMPLADO - "KRPU38EV"</t>
  </si>
  <si>
    <t>KRPU38EV</t>
  </si>
  <si>
    <t>MLEACO1210O31R</t>
  </si>
  <si>
    <t>CONECTOR EN PULIDO REDONDO DE 3/8" MODELO MUTE COLD ROLLED CON CUERDA ESTANDAR  Y DOBLEZ A GRADOS  EN LOS EXTREMOS, SEGUN PLANO - "MUCONUM-CO2"</t>
  </si>
  <si>
    <t>MUCONUM-CO2</t>
  </si>
  <si>
    <t>MLEAMA68000000</t>
  </si>
  <si>
    <t>MANGUERA TUBING IN TPU 5.5 X 8  POLYURETHANE.    - "MANTPU558P"</t>
  </si>
  <si>
    <t>MANTPU558P</t>
  </si>
  <si>
    <t>MVLAET10510004</t>
  </si>
  <si>
    <t>ETIQUETA IDENTIFICACION MUESTRARIO MARMOL PREMIUM GRANITO NERO PROFONDO - ETMMARPGRNPR</t>
  </si>
  <si>
    <t>ETMMARPGRNPR</t>
  </si>
  <si>
    <t>MVLAP101010000</t>
  </si>
  <si>
    <t>PORTA MONITOR Q4 EXTENDIBLE A 4 BRAZOS MODELO BESMIB220050 -- BESMIB220050</t>
  </si>
  <si>
    <t>BESMIB220050</t>
  </si>
  <si>
    <t>MVLCCR28MD0218</t>
  </si>
  <si>
    <t>CRISTAL SATINADO 2 CARAS DE 1180 X 348 mm ESPESOR 9 mm CANTOS PULIDOS TEMPLADO - "VIBIOFROBS4CS-CS"</t>
  </si>
  <si>
    <t>VIBIOFROBS4CS-CS</t>
  </si>
  <si>
    <t>MVLEPL0007C7H1</t>
  </si>
  <si>
    <t>PLACA  DE 3' X 8' ESPESOR 1/4" ROLADO EN CALIENTE (GENERADO POR RECORTE) - "PL38RCRE"</t>
  </si>
  <si>
    <t>PL38RCRE</t>
  </si>
  <si>
    <t>MVLEPL090000E5</t>
  </si>
  <si>
    <t>PLACA PARA MONTAJE A MADERA   DE PLASTICO, ACABADO NEGRO, MODELO 140.425 DE CYMISA - "140425"</t>
  </si>
  <si>
    <t>MVLSCP21401433</t>
  </si>
  <si>
    <t>CORTE PLACA TRIANGULAR DE 72 X 72 mm ESPESOR 1/4" EN ACERO NEGRO -- GABMSRD-CCAR</t>
  </si>
  <si>
    <t>GABMSRD-CCAR</t>
  </si>
  <si>
    <t>MCICCA011402H3</t>
  </si>
  <si>
    <t>CRISTAL SATINADO UNA CARA DE 600 X 684 mm ESPESOR 9 mm CANTOS PULIDOS, CHAFLAN EN ESQUINA DE 3 mm Y CHAFLAN DE 2 mm PERIMETRALES - "CRLALAHS"</t>
  </si>
  <si>
    <t>MLEAFV09890000</t>
  </si>
  <si>
    <t>PISO VINILICO LVT KFI GLUE DOWN ESPESOR 3 mm, CAPA DE DESGASTE 12 MIL; MEDIDA 6" X 48" COLOR VINTAGE   - "PVKFIGD3648V"</t>
  </si>
  <si>
    <t>PVKFIGD3648V</t>
  </si>
  <si>
    <t>MEKCCR00G70716</t>
  </si>
  <si>
    <t>CRISTAL  DE 584 X 1004 mm ESPESOR 6 mm MARCO Y LINEAS SANDBLASTEADAS Y CANTO PULIDO - "EKCB2ML"</t>
  </si>
  <si>
    <t>EKCB2ML</t>
  </si>
  <si>
    <t>MERACN0002H611</t>
  </si>
  <si>
    <t>CHAPETON  Ø 1 1/2" X 1 1/2" CON BARRENO CENTRAL Ø 5/16" PASADO EN ALUMINIO - "SOPCU"</t>
  </si>
  <si>
    <t>SOPCU</t>
  </si>
  <si>
    <t>MERCCR11660720</t>
  </si>
  <si>
    <t>CRISTAL TINTEX VERDE DE 1185 X 375 mm ESPESOR 6 mm MARCO Y LINEAS SANDBLASTEADAS Y CANTO PULIDO TEMPLADO - ""CIN4M - G34"""</t>
  </si>
  <si>
    <t>CIN4M - G34</t>
  </si>
  <si>
    <t>MERCCR11680716</t>
  </si>
  <si>
    <t>CRISTAL TINTEX VERDE DE 885 X 1355 mm ESPESOR 6 mm MARCO Y LINEAS SANDBLASTEADAS Y CANTO PULIDO - "CVB3ML - G33"</t>
  </si>
  <si>
    <t>CVB3ML - G33</t>
  </si>
  <si>
    <t>MERXCÑ020100D7</t>
  </si>
  <si>
    <t>CUÑA ANTIVOLTEO NYLON NEGRO B DE 11 X 70 X 41 mm  CODIGO "237.44.363" HAFELE - "23744363"</t>
  </si>
  <si>
    <t>MVLELA141400H2</t>
  </si>
  <si>
    <t>LAMPARA LED TIPO TUBO, DE LUZ FRIA, 20W, LUMINOSIDAD: 1 800 LM, TEMPERATURA DE COLOR: 6500 K, INCLUYE 1 COPLE, 2 ADAPTADORES PARA CONEXION Y 2 SOPORTES PARA INSTALACION DIMENSIONES 1200 X 30 X 35 MM  MODELO FOC-220 - "FOC220"</t>
  </si>
  <si>
    <t>FOC220</t>
  </si>
  <si>
    <t>MVLEPL27764129</t>
  </si>
  <si>
    <t>PLACA PARA VOZ Y DATOS 4 JACKS MARCA AMP CODIGO 55750 COLOR BLANCO OFICINA - ""</t>
  </si>
  <si>
    <t>MVLMUE20000001</t>
  </si>
  <si>
    <t>MUESTRA DE VIDRIO SERIGRAFIA PUNTOS DE 70 X70 mm --  MUESTRAVIDSP</t>
  </si>
  <si>
    <t>MUESTRAVIDSP</t>
  </si>
  <si>
    <t>MVLSCO041B00H7</t>
  </si>
  <si>
    <t>CORTE DE TUBULAR DE 862 X 25 mm  CON CORTES LASER SEGUN PLANO - "ADSRUG-TUB4"</t>
  </si>
  <si>
    <t>ADSRUG-TUB4</t>
  </si>
  <si>
    <t>MVLETE15050000</t>
  </si>
  <si>
    <t>CONTACTO DE 2 PUERTOS USB MODELO SALT BE03830-XX-72 CON CABLE DE 72" PLASTICO COLOR CR-BLUE   - "SALTBE03830BLUE"</t>
  </si>
  <si>
    <t>SALTBE03830BLUE</t>
  </si>
  <si>
    <t>MVLSCO011221B1</t>
  </si>
  <si>
    <t>CORTE DE SOLERA DE 200 mm DE LONGITUD ANCHO 1 1/4" CON 2 BARRENOS Ø 3/8" ESPESOR 1/8" EN COLD ROLLED - "OBPAB2AEVA-STR"</t>
  </si>
  <si>
    <t>OBPAB2AEVA-STR</t>
  </si>
  <si>
    <t>MVLUTO07590002</t>
  </si>
  <si>
    <t>TORNILLO CABEZA DE GOTA Ø 5/35 X 3/4"  GALVANIZADO - "TO53234CGRG"</t>
  </si>
  <si>
    <t>TO53234CGRG</t>
  </si>
  <si>
    <t>LEAACC00000066</t>
  </si>
  <si>
    <t>SERVICIO DE  MAESTRADO DE 7 DE CERRADURAS MARCA HAFELE 22 mm (CODIGO "232.01.420") CON 7 LLAVES;   --</t>
  </si>
  <si>
    <t>MIIPHINY120101</t>
  </si>
  <si>
    <t>HILO DE NYLON NUMERO 29 MARCA OMEGA CALIBRE 8 -- HNY29O8 --</t>
  </si>
  <si>
    <t>HNY29O8</t>
  </si>
  <si>
    <t>MIIPHINY430101</t>
  </si>
  <si>
    <t>HILO DE NYLON NUMERO 83 MARCA OMEGA CALIBRE 8 -- HNY83O8 --</t>
  </si>
  <si>
    <t>HNY83O8</t>
  </si>
  <si>
    <t>MIIPPZCM101000</t>
  </si>
  <si>
    <t>PUNZON COMPLETO ESTACION "D" SP CREMALLERA JUDICATURA PARA CALIBRE 14  -- PZCMDCRJ14 --</t>
  </si>
  <si>
    <t>PZCMDCRJ14</t>
  </si>
  <si>
    <t>MBAXPE0606G400</t>
  </si>
  <si>
    <t>PATA ESTRUCTURAL TIPO BASE REDONDA CON Ø 550 mm EN ACERO INOXIDABLE 430 P3 ALTURA 691 mm TUBO Ø 3" CON PLACA SOLDADA DE 400 X 400 mm EN ACERO INOXIDABLE 304 P3  - "BBVACS550"</t>
  </si>
  <si>
    <t>BBVACS550</t>
  </si>
  <si>
    <t>MCICCA039602K4</t>
  </si>
  <si>
    <t>CRISTAL SATINADO DOS CARAS DE 750 X 400 mm ESPESOR 9 mm CANTOS PULIDOS ESQUINAS REDONDEADAS RADIO 5 mm TEMPLADO - "CIRERER75CR-CR"</t>
  </si>
  <si>
    <t>CIRERER75CR-CR</t>
  </si>
  <si>
    <t>MCICCA078302K4</t>
  </si>
  <si>
    <t>CRISTAL SATINADO DOS CARAS FORMA CURVA DE 1257 X 493 mm ESPESOR 9 mm CANTOS PULIDOS ESQUINAS REDONDEADAS RADIO 5 mm TEMPLADO - "CIRERECXCR-CR"</t>
  </si>
  <si>
    <t>CIRERECXCR-CR</t>
  </si>
  <si>
    <t>MCICCL100916O3</t>
  </si>
  <si>
    <t>CRISTAL LAMINADO PVB COCONUT WHITE DE 1200 X 600 mm ESPESOR 12 mm (2 CRISTALES DE 6 mm CON 1 PELICULA DE 0.76 mm) CON SAQUE DE 278 X 104 mm CON ESQUINAS REDONDEADAS DE RADIO 8 mm CANTOS PULIDOS ESQUINAS REDONDEADAS RADIO 3 mm TEMPLADO - "CUL42CRLMHO"</t>
  </si>
  <si>
    <t>CUL42CRLMHO</t>
  </si>
  <si>
    <t>MCICCR00DU02J2</t>
  </si>
  <si>
    <t>CRISTAL  DE 1797 X 436 mm ESPESOR 9 mm CANTOS PULIDOS ESQUINAS REDONDEADAS RADIO 3 mm TEMPLADO - "CR6CT"</t>
  </si>
  <si>
    <t>CR6CT</t>
  </si>
  <si>
    <t>MCICCR00IS02J2</t>
  </si>
  <si>
    <t>CRISTAL  DE 801 X 426 mm ESPESOR 9 mm CANTOS PULIDOS ESQUINAS REDONDEADAS RADIO 3 mm TEMPLADO - "CICR3TR"</t>
  </si>
  <si>
    <t>CICR3TR</t>
  </si>
  <si>
    <t>MLEAFV01100000</t>
  </si>
  <si>
    <t>PISO VINILICO TARKETT ESTILO ACCZENT EVOLUTION / SALT &amp; PEPPER COLOR NSC S1070-Y50R   - "PVTTAESPY50R"</t>
  </si>
  <si>
    <t>PVTTAESPY50R</t>
  </si>
  <si>
    <t>MDACFV01010000</t>
  </si>
  <si>
    <t>PISO VINILICO LOOSE LAY VF MODELO ABOVE WOODS H-01 CON 5MM DE ESPESOR Y 0.50MM CAPA DE DESGASTE FORMATO: 121.92CM*22.86CM--  PIABOWH-01</t>
  </si>
  <si>
    <t>PIABOWH-01</t>
  </si>
  <si>
    <t>MVLAFV15370000</t>
  </si>
  <si>
    <t>PISO VINILICO LVT MODELO MATUTO PLUS COLOR 353 RED HOT   - "PVLVT353RH"</t>
  </si>
  <si>
    <t>PVLVT353RH</t>
  </si>
  <si>
    <t>MVLQLC18270000</t>
  </si>
  <si>
    <t>MLEPIM17000000</t>
  </si>
  <si>
    <t>GRAFICOS PARA LLANTAS COMPLETO    - "GRALLCOM"</t>
  </si>
  <si>
    <t>GRALLCOM</t>
  </si>
  <si>
    <t>MLEPRV05000000</t>
  </si>
  <si>
    <t>RECORTE DE VINIL Y PEGADO DE VINIL NEGATIVO Y POSITIVO, EN OFICINA MEDIDAS Y ACABADO CONFORME AL PLANO    - ""</t>
  </si>
  <si>
    <t>MVLAFV00320000</t>
  </si>
  <si>
    <t>SPC CLICK 4 MM  DE 22.5  X 123 CM, CODIGO SP-01-T   - "CLICK4"</t>
  </si>
  <si>
    <t>CLICK4</t>
  </si>
  <si>
    <t>MVLAFV15280000</t>
  </si>
  <si>
    <t>PISO VINILICO LVT MODELO MATUTO GREEN GRASS 646, 30 X 60 cm ESPESOR 2.5 mm   - "PVMGG646"</t>
  </si>
  <si>
    <t>PVMGG646</t>
  </si>
  <si>
    <t>MIEETACP070000</t>
  </si>
  <si>
    <t>TARIMA CONTENEDORA DE POLIETILENO DE 1.34 X 0.74 X 0.32 m   -- GI11122 --</t>
  </si>
  <si>
    <t>GI11122</t>
  </si>
  <si>
    <t>MCICCL065016Q8</t>
  </si>
  <si>
    <t>CRISTAL LAMINADO BLANCO WHITE COCONUT DE 1500 X 900 mm ESPESOR 12 mm (2 CRISTALES DE 6 mm CON 1 PELICULA DE 0.76 mm) CON SAQUE DE 202 X 103 mm CON ESQUINAS REDONDEADAS DE RADIO 8 mm CANTOS PULIDOS ESQUINAS REDONDEADAS RADIO 3 mm TEMPLADO - "CU53CRSLBBE072</t>
  </si>
  <si>
    <t>CU53CRSLBBE072</t>
  </si>
  <si>
    <t>MCICCL10531618</t>
  </si>
  <si>
    <t>CRISTAL LAMINADO PVB COCONUT WHITE DE 2400 X 600 mm ESPESOR 12 mm (2 CRISTALES DE 6 mm CON 1 PELICULA DE 0.76 mm) CANTOS PULIDOS TEMPLADO - "CICE82CRLB-B"</t>
  </si>
  <si>
    <t>CICE82CRLB-B</t>
  </si>
  <si>
    <t>MACEEA25900000</t>
  </si>
  <si>
    <t>EXTENSION ELECTRICA MARCA BYRNE, PHASE 2, CODIGO BE52463-2-42 JUMPER PARA PANEL H/H 42" PASS TRHU  (1066 mm)    - "BE52463242"</t>
  </si>
  <si>
    <t>BE52463242</t>
  </si>
  <si>
    <t>MVLSCL011103B4</t>
  </si>
  <si>
    <t>CORTE LAMINA GALVANIZADA DE 88 mm CALIBRE 16 CON SAQUE Y FORMA SEGUN PLANO - "OBPAB2AEV2-VILEC"</t>
  </si>
  <si>
    <t>OBPAB2AEV2-VILEC</t>
  </si>
  <si>
    <t>MKYXCO42000010</t>
  </si>
  <si>
    <t>CONECTOR CIEGO   EN ALUMINIO - "KRCOCAL"</t>
  </si>
  <si>
    <t>KRCOCAL</t>
  </si>
  <si>
    <t>MVLMTF010017R1</t>
  </si>
  <si>
    <t>TABLERO FLEXIBLE CON RANURA VERTICAL DECOFLEX  ESPESOR 18 mm BACKER TRIPLAY POPLAR - "TAFLVP18"</t>
  </si>
  <si>
    <t>TAFLVP18</t>
  </si>
  <si>
    <t>MVLQDI05000700</t>
  </si>
  <si>
    <t>DILUYENTE PARA MANCHAS  (TS-1020.60)  - ""TS1020"""</t>
  </si>
  <si>
    <t>MVLQTN00004210</t>
  </si>
  <si>
    <t>TINTA S110 TINT-999 L-6672798 - GRIS PRESENTACION DE 19 LITROS -- S110TINT9999</t>
  </si>
  <si>
    <t>S110TINT9999</t>
  </si>
  <si>
    <t>LEELAT00002888</t>
  </si>
  <si>
    <t>LATERAL METALICA, EN COLOR ARENA  --</t>
  </si>
  <si>
    <t>MVLSCO033300E5</t>
  </si>
  <si>
    <t>CORTE LASER DE 230 X 86 mm  EN ACERO NEGRO CON 2 BARRENOS Ø 5" PARA SOPORTE BASE - "ADWSHO-EST"</t>
  </si>
  <si>
    <t>ADWSHO-EST</t>
  </si>
  <si>
    <t>ALGANT20</t>
  </si>
  <si>
    <t>GANCHO EN "T" PARA BARRA DE 20 cm, PARA TUBULAR DE 1/2"</t>
  </si>
  <si>
    <t>MVLPVI66MN6780</t>
  </si>
  <si>
    <t>VINIL AUTOADHERIBLE DE 910 X 2410 mm ESMERILADO -- "P4PES910"</t>
  </si>
  <si>
    <t>P4PES910</t>
  </si>
  <si>
    <t>MCICCA034702J2</t>
  </si>
  <si>
    <t>CRISTAL SATINADO DOS CARAS DE 1200 X 750 mm ESPESOR 9 mm CANTOS PULIDOS ESQUINAS REDONDEADAS RADIO 3 mm TEMPLADO - "CU475CRS"</t>
  </si>
  <si>
    <t>CU475CRS</t>
  </si>
  <si>
    <t>MCICCA037302J2</t>
  </si>
  <si>
    <t>CRISTAL SATINADO DOS CARAS DE 1050 X 600 mm ESPESOR 9 mm CANTOS PULIDOS ESQUINAS REDONDEADAS RADIO 3 mm TEMPLADO - "CUL1052CRS"</t>
  </si>
  <si>
    <t>CUL1052CRS</t>
  </si>
  <si>
    <t>MCICCL021402H3</t>
  </si>
  <si>
    <t>CRISTAL LAMINADO PVB BLANCO TRASLUCIDO DE 188 X 276 mm ESPESOR 9 mm CANTOS PULIDOS, CHAFLAN EN ESQUINA DE 3 mm Y CHAFLAN DE 2 mm PERIMETRALES - "CRLACH"</t>
  </si>
  <si>
    <t>CRLACH</t>
  </si>
  <si>
    <t>MVLREF00654726</t>
  </si>
  <si>
    <t>ESPUMA FLEXIBLE  DE 508 X 558 mm ESPESOR DE 100 mm DENSIDAD 35 Kg EN POLIURETANO SUPER FIRME - "SOFTFJAI-CAER"</t>
  </si>
  <si>
    <t>SOFTFJAI-CAER</t>
  </si>
  <si>
    <t>MVLREF08592408</t>
  </si>
  <si>
    <t>ESPUMA FLEXIBLE PARA SOFA DE 2900  X 408 mm ESPESOR 25 mm DENSIDAD 50 KG EN POLIURETANO SUPER FIRME - "ESPS292550"</t>
  </si>
  <si>
    <t>ESPS292550</t>
  </si>
  <si>
    <t>MLESTB05000000</t>
  </si>
  <si>
    <t>TUBO REFORZADO DE 2.5 " BLACK OUT PLSTIFICADO F    - "TUBLF"</t>
  </si>
  <si>
    <t>TUBLF</t>
  </si>
  <si>
    <t>MLEXRE39000010</t>
  </si>
  <si>
    <t>RIEL ESTRUCTURAL DOBLE   EN ALUMINIO - "GI20711"</t>
  </si>
  <si>
    <t>GI20711</t>
  </si>
  <si>
    <t>MP4CCA039607O1</t>
  </si>
  <si>
    <t>CRISTAL SATINADO DOS CARAS DE 992 X 465 mm ESPESOR 6 mm CANTOS PULIDOS Y ABRILLANTADOS - "P4PUAJUCR-250ST"</t>
  </si>
  <si>
    <t>P4PUAJUCR-250ST</t>
  </si>
  <si>
    <t>MP4CCA039802O1</t>
  </si>
  <si>
    <t>CRISTAL SATINADO DOS CARAS DE 1000 X 2215 mm ESPESOR 9 mm CANTOS PULIDOS Y ABRILLANTADOS - "P4CRS10-230ST"</t>
  </si>
  <si>
    <t>P4CRS10-230ST</t>
  </si>
  <si>
    <t>MP4CCR00JN02O1</t>
  </si>
  <si>
    <t>CRISTAL  DE 1243 X 2410 mm ESPESOR 9 mm CANTOS PULIDOS Y ABRILLANTADOS - "P4CRST1243"</t>
  </si>
  <si>
    <t>P4CRST1243</t>
  </si>
  <si>
    <t>MPMTTI01010101</t>
  </si>
  <si>
    <t>TUBULAR ACERO INOXIDABLE REDONDO 1/2" CALIBRE 20 PIEZA DE 6000 mm INOXIDABLE  --  TRINOX1220</t>
  </si>
  <si>
    <t>TRINOX1220</t>
  </si>
  <si>
    <t>MCICCA030702J2</t>
  </si>
  <si>
    <t>CRISTAL SATINADO DOS CARAS DE 2400 X 1200 mm ESPESOR 9 mm CANTOS PULIDOS ESQUINAS REDONDEADAS RADIO 3 mm TEMPLADO - "CCUMA84CRS"</t>
  </si>
  <si>
    <t>CCUMA84CRS</t>
  </si>
  <si>
    <t>MCICCL101716J2</t>
  </si>
  <si>
    <t>CRISTAL LAMINADO PVB COCONUT WHITE DE 1800 X 1200 mm ESPESOR 12 mm (2 CRISTALES DE 6 mm CON 1 PELICULA DE 0.76 mm) CANTOS PULIDOS ESQUINAS REDONDEADAS RADIO 3 mm TEMPLADO - "CR664LB"</t>
  </si>
  <si>
    <t>CR664LB</t>
  </si>
  <si>
    <t>MCICCR00DY02J4</t>
  </si>
  <si>
    <t>CRISTAL  DE 2397 X 436 mm ESPESOR 9 mm CON SERIGRAFIA BLANCA A PUNTOS UNA CARA CANTOS PULIDOS, ESQUINAS REDONDEADAS RADIO 3 mm TEMPLADO - "CR8CCS"</t>
  </si>
  <si>
    <t>CR8CCS</t>
  </si>
  <si>
    <t>MDACMJ00010001</t>
  </si>
  <si>
    <t>MANIVELA  DE 255 mm CON CUERDA DE 5/8, ESFERA DE 38 MM DE DIAMETRO  REDONDO PULIDO DE 3/8 Y SEGURO EXTERIOR  SOLDADA SEGUN PROPUESTA DETALLADA, CON 2 RONDANAS PLANAS DE 3/8" Y 1 ANILLO DE RETENCION  --  BSGSGMOCT6-MA</t>
  </si>
  <si>
    <t>BSGSGMOCT6-MA</t>
  </si>
  <si>
    <t>MDACPC00020101</t>
  </si>
  <si>
    <t>PORTACARPETA  DE 305 X 12 X 3 mm CALIBRE 12 EN LAMINA GALVANIZADA  --  EXA2AC18WR-POC</t>
  </si>
  <si>
    <t>EXA2AC18WR-POC</t>
  </si>
  <si>
    <t>MERCCR00V60704</t>
  </si>
  <si>
    <t>CRISTAL  DE 735 X 745 mm ESPESOR 6 mm MARCO SANDBLASTEADO Y CANTO PULIDO - "CU7M - G17"</t>
  </si>
  <si>
    <t>CU7M - G17</t>
  </si>
  <si>
    <t>MERCCR00V80704</t>
  </si>
  <si>
    <t>CRISTAL  DE 1185 X 745 mm ESPESOR 6 mm MARCO SANDBLASTEADO Y CANTO PULIDO - "CU4M - G17"</t>
  </si>
  <si>
    <t>CU4M - G17</t>
  </si>
  <si>
    <t>MVLAFV15360000</t>
  </si>
  <si>
    <t>PISO VINILICO LVT MODELO MATUTO PLUS COLOR 252 OUTRAGEOUS ORANGE   - "PVLVT252OO"</t>
  </si>
  <si>
    <t>PVLVT252OO</t>
  </si>
  <si>
    <t>MVLPPC005354E3</t>
  </si>
  <si>
    <t>PERFIL DE CANTO  ANCHO 19 mm ESPESOR 1 mm ESPAÑOLA FINSA 12G-LINO CANCUN - "PEABS19EL"</t>
  </si>
  <si>
    <t>PEABS19EL</t>
  </si>
  <si>
    <t>MBACCS13L70343</t>
  </si>
  <si>
    <t>CRISTAL SEGURIDAD BLINDADO DE 600 X 1480 mm ESPESOR 38 mm CON RESINA DE POLIVINILBUTIRENO - "BNVBVU25"</t>
  </si>
  <si>
    <t>BNVBVU25</t>
  </si>
  <si>
    <t>MCICCL10551618</t>
  </si>
  <si>
    <t>CRISTAL LAMINADO PVB COCONUT WHITE DE 1200 X 900 mm ESPESOR 12 mm (2 CRISTALES DE 6 mm CON 1 PELICULA DE 0.76 mm) CANTOS PULIDOS TEMPLADO - "CC43CRLB"</t>
  </si>
  <si>
    <t>CC43CRLB</t>
  </si>
  <si>
    <t>MIMCCN00000000</t>
  </si>
  <si>
    <t>CINCEL     -- GI13600 --</t>
  </si>
  <si>
    <t>GI13600</t>
  </si>
  <si>
    <t>MIMCCR02030201</t>
  </si>
  <si>
    <t>CRISTAL SATINADO DOS CARAS DE 1342 X 820 mm ESPESOR 9 mm CANTOS PULIDOS CON ESQUINAS REDONDEADAS RADIO 3 mm TEMPLADO -- POD3 --</t>
  </si>
  <si>
    <t>POD3</t>
  </si>
  <si>
    <t>MVLSCO012321B1</t>
  </si>
  <si>
    <t>CORTE DE SOLERA DE 1050 mm DE LONGITUD ANCHO 4" CON 12 BARRENOS Ø 3/8",CON 10 BARRENOS Ø 1/4" Y 4 ESQUINAS REDONDEADAS RADIO 12 mm ESPESOR 1/8" EN COLD ROLLED - "RIPIBD-PLA"</t>
  </si>
  <si>
    <t>RIPIBD-PLA</t>
  </si>
  <si>
    <t>MIEETAME110000</t>
  </si>
  <si>
    <t>TARIMA EN MADERA DE PINO PARA EXPORTACION DE 1.20 X 1.40 X 0.14 m   -- TAE1214PF --</t>
  </si>
  <si>
    <t>TAE1214PF</t>
  </si>
  <si>
    <t>MIIEAO25000000</t>
  </si>
  <si>
    <t>FAJA DE SEGURIDAD LUMBAR CON TIRANTES TALLA XXE    - "FSLTXXE"</t>
  </si>
  <si>
    <t>FSLTXXE</t>
  </si>
  <si>
    <t>MBEXSN12011103</t>
  </si>
  <si>
    <t>SILLON EN CAJA MODELO BRANDENBURG DIRECTOR CON RESPALDO ALTO MECANISMO SYNCHRO BRAZO "T" TAPIZADO EN TELA - "BPDASBTEM"</t>
  </si>
  <si>
    <t>BPDASBTEM</t>
  </si>
  <si>
    <t>MKIAET01010000</t>
  </si>
  <si>
    <t>ETIQUETA IDENTIFICACION MODELO KIEL -- ETIKI</t>
  </si>
  <si>
    <t>ETIKI</t>
  </si>
  <si>
    <t>MIMCRF00010102</t>
  </si>
  <si>
    <t>RODAJA FIJA  DE Ø 4 X 1 1/2" MARCA COLSON No DE PARTE 3.00408.449 -- ROGF4112 --</t>
  </si>
  <si>
    <t>ROGF4112</t>
  </si>
  <si>
    <t>MP4CCR00JO02O1</t>
  </si>
  <si>
    <t>CRISTAL  DE 1008 X 2410 mm ESPESOR 9 mm CANTOS PULIDOS Y ABRILLANTADOS - "P4CRST1008"</t>
  </si>
  <si>
    <t>P4CRST1008</t>
  </si>
  <si>
    <t>MPMTPT02010201</t>
  </si>
  <si>
    <t>PTR RECTANGULAR 2 1/2" X 1 1/4" CALIBRE 14 PIEZA DE 6000 mm  --  PTRC21211414</t>
  </si>
  <si>
    <t>PTRC21211414</t>
  </si>
  <si>
    <t>MPPECO00914913</t>
  </si>
  <si>
    <t>CONTACTO  MODELO BE08065NG3 ALTURA "G" CIRCUITO 3 COLOR NEGRO - "BE08065NG3"</t>
  </si>
  <si>
    <t>BE08065NG3</t>
  </si>
  <si>
    <t>MSEECO00874513</t>
  </si>
  <si>
    <t>CONTACTO  MODELO BE08065NE2 ALTURA "E" CIRCUITO 2 COLOR NEGRO - "BE08065NE2"</t>
  </si>
  <si>
    <t>BE08065NE2</t>
  </si>
  <si>
    <t>MVLXSO171800A1</t>
  </si>
  <si>
    <t>SOPORTE PARA TABLET DE 7" - 12"  ROTACION A 360 GRADOS, CON CAPACIDAD DE CARGA DE 1 KG -- X7</t>
  </si>
  <si>
    <t>X7</t>
  </si>
  <si>
    <t>MLEAET03020000</t>
  </si>
  <si>
    <t>ETIQUETA IMPRESION PAPEL  ADHESIVO, CAJA MICO DE 152 X 101 mm   - "ETQCM152101"</t>
  </si>
  <si>
    <t>ETQCM152101</t>
  </si>
  <si>
    <t>MQSCCR00K904A9</t>
  </si>
  <si>
    <t>CRISTAL  DE 900 X 600 mm ESPESOR 12 mm CANTOS PULIDOS TEMPLADO Y REDONDEO EN ESQUINA RADIO Ø 25 mm - "CC23E12"</t>
  </si>
  <si>
    <t>CC23E12</t>
  </si>
  <si>
    <t>MIACPR16000000</t>
  </si>
  <si>
    <t>PROTECTOR DE HOJAS KINERA     --  KINERA89</t>
  </si>
  <si>
    <t>KINERA89</t>
  </si>
  <si>
    <t>MVLMTR000106E5</t>
  </si>
  <si>
    <t>TRIPLAY  HOJA 4' X 8' ESPESOR 19 mm EN MADERA DE PINO DE PRIMERA, 1 CARA LAMINADO PLASTICO RALPH WILSON  BANNISTER OAK 7806-60, 1 CARA BACKER FENOLICO NEGRO - "TR1948PHRW"</t>
  </si>
  <si>
    <t>TR1948PHRW</t>
  </si>
  <si>
    <t>MVLQLC00004010</t>
  </si>
  <si>
    <t>LACA ACRILACK MATE 15 UB - LA-0015-50 PRESENTACION DE 19 LITROS -- LA001550</t>
  </si>
  <si>
    <t>LA001550</t>
  </si>
  <si>
    <t>MVLCCR00I007C1</t>
  </si>
  <si>
    <t>CRISTAL  DE 386 X 556 mm ESPESOR 6 mm CANTOS PULIDOS, 2 BARRENOS DE Ø 3/16" CON ESQUINAS REDONDEADAS RADIO 5 mm TEMPLADO - "VOGMV4ABS-VPG"</t>
  </si>
  <si>
    <t>VOGMV4ABS-VPG</t>
  </si>
  <si>
    <t>MVLSCP018418D2</t>
  </si>
  <si>
    <t>CORTE PLACA CIRCULAR Ø 300 mm ESPESOR 3/8" CON 3 PERFORACIONES DE Ø 6 mm Y CAJA DE Ø 15 mm Y DE Ø 5 mm DE PROFUNDIDAD, EN ACERO COLD ROLLED - "BAMEDCE-CP"</t>
  </si>
  <si>
    <t>BAMEDCE-CP</t>
  </si>
  <si>
    <t>MVLEKE0000D800</t>
  </si>
  <si>
    <t>PANEL HOLDER  BRRACKET  - "PR-TR-379-010"</t>
  </si>
  <si>
    <t>PR-TR-379-010</t>
  </si>
  <si>
    <t>MVLEKT01000063</t>
  </si>
  <si>
    <t>KIT BASICO MODELO TECH TOP LG (DISPOSITIVO, ELIMINADOR Y PROTECTOR PLASTICO) -- KITB</t>
  </si>
  <si>
    <t>KITB</t>
  </si>
  <si>
    <t>MERCCR00V40732</t>
  </si>
  <si>
    <t>CRISTAL  DE 735 X 225 mm ESPESOR 6 mm CANTOS PULIDOS CON UNA CARA SANDBLASTEADA - "CM7MTE"</t>
  </si>
  <si>
    <t>CM7MTE</t>
  </si>
  <si>
    <t>MERCCR00V50704</t>
  </si>
  <si>
    <t>CRISTAL  DE 585 X 745 mm ESPESOR 6 mm MARCO SANDBLASTEADO Y CANTO PULIDO - "CU2M - G17"</t>
  </si>
  <si>
    <t>CU2M - G17</t>
  </si>
  <si>
    <t>MERCES00660713</t>
  </si>
  <si>
    <t>ESPEJO  DE 1185 X 375 mm ESPESOR 6 mm CANTOS PULIDOS -- CI4ES</t>
  </si>
  <si>
    <t>CI4ES</t>
  </si>
  <si>
    <t>MKOCCR14V004J6</t>
  </si>
  <si>
    <t>CRISTAL CURVO DE 2225 X 1000 mm ESPESOR 12 mm CON CANTOS PULIDOS CON UNA CARA SANDBLASTEADA, 4 BARRENOS Ø 13 mm RADIO EXTERNO DE 761 mm RADIO INTERNO DE 511 mm TEMPLADO - "CRRC - G18"</t>
  </si>
  <si>
    <t>CRRC - G18</t>
  </si>
  <si>
    <t>MKRCCR11720213</t>
  </si>
  <si>
    <t>CRISTAL TINTEX VERDE DE 897 X 1945 mm ESPESOR 9 mm CANTOS PULIDOS - "KRCR38 - G33"</t>
  </si>
  <si>
    <t>KRCR38 - G33</t>
  </si>
  <si>
    <t>MKRCCR189402N8</t>
  </si>
  <si>
    <t>CRISTAL PUERTA DERECHA DE 800 X 1965 mm ESPESOR 9 mm CANTOS PULIDOS CON MODULACION DE 5 FRANJAS HORIZONTALES SANDBLASTEADAS POR UNA CARA CON 1 INFERIOR DE 273 mm Y 4 DE 280 mm CON CLAROS DE 20 mm ENTRE CADA FRANJA TEMPLADO - "KRPU37EEDFD"</t>
  </si>
  <si>
    <t>KRPU37EEDFD</t>
  </si>
  <si>
    <t>MLEAGU05000000</t>
  </si>
  <si>
    <t>GUIA P/CABLES OVAL 60MM ECO CROMO JAKO    - "GUIAOV60MMJ"</t>
  </si>
  <si>
    <t>GUIAOV60MMJ</t>
  </si>
  <si>
    <t>MLEAPE22270000</t>
  </si>
  <si>
    <t>PERFIL VIGA IPR DE 12" X 8 " DE 66.9 KG/M DE 12.20 MTS DE LARGO   - "VIGAIPR128"</t>
  </si>
  <si>
    <t>VIGAIPR128</t>
  </si>
  <si>
    <t>MLEUTO09280002</t>
  </si>
  <si>
    <t>TORNILLO CABEZA DE COCHE Ø 3/8" X 1 1/4"  GALVANIZADO - "TOCO38114GA"</t>
  </si>
  <si>
    <t>TOCO38114GA</t>
  </si>
  <si>
    <t>MLEUTU0314B700</t>
  </si>
  <si>
    <t>TUERCA MILIMETRICA HEXAGONAL Ø 3 mm PASO 0.50 mm  - "TUM3"</t>
  </si>
  <si>
    <t>TUM3</t>
  </si>
  <si>
    <t>MLEXSO002500F0</t>
  </si>
  <si>
    <t>MAQUINADO DE SOPORTE  DE Ø 1/2 "  X 120 mm DE LARGO  CON CUERDA INTERNA DE 5/16-18 SEGUN EL PLANO - "DISOREP"</t>
  </si>
  <si>
    <t>DISOREP</t>
  </si>
  <si>
    <t>LEAACC00000076</t>
  </si>
  <si>
    <t>SERVICIO DE  MAESTRADO DE 6 DE CERRADURAS MARCA HAFELE CON DOS LLAVES (CODIGO "210.40.600");   --</t>
  </si>
  <si>
    <t>MCIACN0014L611</t>
  </si>
  <si>
    <t>CHAPETON  Ø 1 1/4" X 3/8" CON CUERDA INTERNA Ø 1/4" PROFUNDIDAD 8 mm EN ALUMINIO - "COAL1142PS"</t>
  </si>
  <si>
    <t>COAL1142PS</t>
  </si>
  <si>
    <t>MIMCEVSA000100</t>
  </si>
  <si>
    <t>EVAPORADOR PARA SECADOR DE AIRE  MARCA GADNER DENVER  -- EVSAGD --</t>
  </si>
  <si>
    <t>EVSAGD</t>
  </si>
  <si>
    <t>MIMCFSLF020500</t>
  </si>
  <si>
    <t>FUSIBLE LITTLE / FUSE A 600 VOLT ~ 200 A OR LESS TIPO JTD  -- GI11119 --</t>
  </si>
  <si>
    <t>GI11119</t>
  </si>
  <si>
    <t>MIMCGR00050100</t>
  </si>
  <si>
    <t>GRASA  CODIGO -GRA-AT 3/1 MARCA SKF  -- GRSKFGA31 --</t>
  </si>
  <si>
    <t>GRSKFGA31</t>
  </si>
  <si>
    <t>MIMCJGCP000808</t>
  </si>
  <si>
    <t>JUEGO 2 CONJUNTOS PORTA ESCOBILLA CON ESCOBILLA  PARA FRESADORA DE CANTOS MARCA VIRUTEX CODIGO UI-FRZ256N No 2045292 -- JG2CPE292 --</t>
  </si>
  <si>
    <t>JG2CPE292</t>
  </si>
  <si>
    <t>MIMCKTFL040005</t>
  </si>
  <si>
    <t>KIT FILTRO (COMPLETO)  PARA BOMA DE VACIO -- KITFLBV --</t>
  </si>
  <si>
    <t>KITFLBV</t>
  </si>
  <si>
    <t>MIMCL4CU010000</t>
  </si>
  <si>
    <t>LAINA COBRIZADA DE 0.004"   -- LAICOB --</t>
  </si>
  <si>
    <t>LAICOB</t>
  </si>
  <si>
    <t>MIMCMNEA080600</t>
  </si>
  <si>
    <t>MANGUERA CON ESPIRAL DE ACERO Ø 3" PARA DUCTO DE EXTRACCION  -- MGEAC3DE --</t>
  </si>
  <si>
    <t>MGEAC3DE</t>
  </si>
  <si>
    <t>MQSCCR00Y904A9</t>
  </si>
  <si>
    <t>CRISTAL  DE 1200 X 1250 mm ESPESOR 12 mm CANTOS PULIDOS TEMPLADO Y REDONDEO EN ESQUINA RADIO Ø 25 mm - "CC44E12"</t>
  </si>
  <si>
    <t>CC44E12</t>
  </si>
  <si>
    <t>MIACHJ05000000</t>
  </si>
  <si>
    <t>HOJA TAMAÑO CARTA BOND PAQ. C/500 HOJAS     --  HOJCB54</t>
  </si>
  <si>
    <t>FOTCCR48</t>
  </si>
  <si>
    <t>MIIEAO24000000</t>
  </si>
  <si>
    <t>FAJA DE CUERO TIPO PESISTA TALLA 44    - "FCP44"</t>
  </si>
  <si>
    <t>FCP44</t>
  </si>
  <si>
    <t>MLEPLO00H40040</t>
  </si>
  <si>
    <t>LOGOTIPO  DE 1250 X 271 mm  EN ACRILICO AZUL ESPESOR 6 mm CON LEYENDA "TELCEL" Y LOGO TELCEL, COLOCADO EN UNA BASE DE ACRILICO CRISTAL DE ESPESOR 6 mm CON CANTO DE 35 mm - ""</t>
  </si>
  <si>
    <t>MLEPIM12060000</t>
  </si>
  <si>
    <t>IMPRESION DE VINIL USO DE GEL LA VICTORIA EN FONDO BLANCO CON AZUL DE 25 X 35 cm   - "LOGAZ2535"</t>
  </si>
  <si>
    <t>LOGAZ2535</t>
  </si>
  <si>
    <t>MCIASE00020027</t>
  </si>
  <si>
    <t>SEPARADOR  Ø 1 1/2" CON ALTURA DE 1 1/2", PERFORACION CENTRAL Ø 5/16" PASADO  EN ACERO INOXIDABLE - "CISOPCUIN"</t>
  </si>
  <si>
    <t>CISOPCUIN</t>
  </si>
  <si>
    <t>MCICCA010902H3</t>
  </si>
  <si>
    <t>CRISTAL SATINADO UNA CARA DE 600 X 588 mm ESPESOR 9 mm CANTOS PULIDOS, CHAFLAN EN ESQUINA DE 3 mm Y CHAFLAN DE 2 mm PERIMETRALES - "CRLAGCHS"</t>
  </si>
  <si>
    <t>MLECCR00RÑ027S</t>
  </si>
  <si>
    <t>CRISTAL DE 2100 X 507 mm ESPESOR 9 mm CLARO TEMPLADO CON CANTOS PULIDOS, CON 2 SAQUES EN LOS EXTREMOS INFERIORES SEGUN PLANO - ""</t>
  </si>
  <si>
    <t>MVLSCT10200033</t>
  </si>
  <si>
    <t>CORTE TUBULAR ROLADO Ø EXTERIOR 576 mm, Ø TUBO 1/2" CALIBRE 18  EN ACERO NEGRO - "GMMEBARTR-ROD"</t>
  </si>
  <si>
    <t>GMMEBARTR-ROD</t>
  </si>
  <si>
    <t>MVLSCL01120300</t>
  </si>
  <si>
    <t>CORTE LAMINA GALVANIZADA CUARTO DE CIRCULO DE Ø 50.5 mm EXTERIOR Y Ø 26 mm INTERIOR CALIBRE 16  - "OBPAB2AEV2-BTFDSEI"</t>
  </si>
  <si>
    <t>OBPAB2AEV2-BTFDSEI</t>
  </si>
  <si>
    <t>MVLUTO14C28604</t>
  </si>
  <si>
    <t>TORNILLO PERILLA Ø 1/4" X 35 mm EN GALVANIZADO CABEZA Ø 1 1/4" X 1/4" CON PERFORACION DE Ø 1/8" X 3/16" DE PROFUNDIDAD ALUMINIO NATURAL - "COAL1440"</t>
  </si>
  <si>
    <t>COAL1440</t>
  </si>
  <si>
    <t>MABSPU020400H8</t>
  </si>
  <si>
    <t>PULIDO REDONDO 1/2"  PIEZA DE 1300 mm EN COLD ROLLED, CON BARRENO DE 20 mm Y CUERDA  M8 X 1.25 BARRENOS  PASADOS  10 mm DE DIAMETRO - "ABESTMP5M-TTR"</t>
  </si>
  <si>
    <t>ABESTMP5M-TTR</t>
  </si>
  <si>
    <t>MCICCL06221413</t>
  </si>
  <si>
    <t>CRISTAL LAMINADO BLANCO WHITE COCONUT DE 1207 X 436 mm ESPESOR 9 mm (2 CRISTALES DE 4 mm CON 3 PELICULA) CANTOS PULIDOS - "CR412CL"</t>
  </si>
  <si>
    <t>CR412CL</t>
  </si>
  <si>
    <t>MCICCL065016Q7</t>
  </si>
  <si>
    <t>CRISTAL LAMINADO BLANCO WHITE COCONUT DE 1500 X 900 mm ESPESOR 12 mm (2 CRISTALES DE 6 mm CON 1 PELICULA DE 0.76 mm) CON SAQUE DE 315 X 183 mm CON ESQUINAS REDONDEADAS DE RADIO 8 mm CANTOS PULIDOS ESQUINAS REDONDEADAS RADIO 3 mm TEMPLADO -- CU53CRSLBB472</t>
  </si>
  <si>
    <t>CU53CRSLBB472</t>
  </si>
  <si>
    <t>MCICCL104216J2</t>
  </si>
  <si>
    <t>CRISTAL LAMINADO PVB COCONUT WHITE DE 1200 X 1000 mm ESPESOR 12 mm (2 CRISTALES DE 6 mm CON 1 PELICULA DE 0.76 mm) CANTOS PULIDOS ESQUINAS REDONDEADAS RADIO 3 mm TEMPLADO - "CCUMJ104CRLB"</t>
  </si>
  <si>
    <t>CCUMJ104CRLB</t>
  </si>
  <si>
    <t>MLESTL001104S7</t>
  </si>
  <si>
    <t>MAQUILA DE TUBULAR  DE 3/4" PIEZA DE 419 X 169 mm CALIBRE 18 EN TUBO REDONDO CON DOBLES A 90° SEGUN PLANO "DIRSE-TU", SIN GOLPES , MARCAS Y RAYADURAS - "DIRSE-TU"</t>
  </si>
  <si>
    <t>DIRSE-TU</t>
  </si>
  <si>
    <t>MLEUTU09170002</t>
  </si>
  <si>
    <t>TUERCA T-NUT Ø 5/16" X 10mm  GALVANIZADO - "TNUT516"</t>
  </si>
  <si>
    <t>TNUT516</t>
  </si>
  <si>
    <t>MLEXPX5500C500</t>
  </si>
  <si>
    <t>POSTE ESTRUCTURAL METALLIC LINE  RAUVOLET METALLIC LINE (No. DE ARTICULO 779480) REHAU (CAJA CON 8 BARRAS DE 2.5 m)</t>
  </si>
  <si>
    <t>MVLPRE04070500</t>
  </si>
  <si>
    <t>REGATON PLASTICO PARA TUBULAR CALIBRE18 DE 2" ?CON ALOJAMIENTO PARA TUBO, CODIGO AMI-88 COLOR NEGRO  - "AMI88"</t>
  </si>
  <si>
    <t>AMI88</t>
  </si>
  <si>
    <t>MIMCFM00080200</t>
  </si>
  <si>
    <t>FORMON  DE 1/4"-6mm - 9"-228mm MARCA STANLEY  -- FM149ST --</t>
  </si>
  <si>
    <t>FM149ST</t>
  </si>
  <si>
    <t>MIMCGDCB010000</t>
  </si>
  <si>
    <t>GUARDA PARA CABLES Ø 3/4"   -- GUCB34 --</t>
  </si>
  <si>
    <t>GUCB34</t>
  </si>
  <si>
    <t>MIMCRFPS001170</t>
  </si>
  <si>
    <t>REFACCION PLATO SUPERIOR CON SERPENTIN  EN ACERO Y ALUMINIO PARA MAQUINA KOLMAG PSM265X130 -- REPLSAAS --</t>
  </si>
  <si>
    <t>REPLSAAS</t>
  </si>
  <si>
    <t>MLEXJN01018LD8</t>
  </si>
  <si>
    <t>DRAWER FOR CONFIGURATION TABLE  --  "LRCTM3400-CSING"</t>
  </si>
  <si>
    <t>LRCTM3400-CSING</t>
  </si>
  <si>
    <t>MIEETA04120000</t>
  </si>
  <si>
    <t>TARIMA EN MADERA DE PINO DE 0.50 X 1.30 X 0.13 m   -- TMTVI47 --</t>
  </si>
  <si>
    <t>TMTVI47</t>
  </si>
  <si>
    <t>MIIEAO23000000</t>
  </si>
  <si>
    <t>FAJA DE CUERO TIPO PESISTA TALLA 42    - "FCP42"</t>
  </si>
  <si>
    <t>FCP42</t>
  </si>
  <si>
    <t>MIIPAMPD040104</t>
  </si>
  <si>
    <t>MINIAMOLADORA ANGULAR 4 1/2" VELOCIDAD VARIABLE DE 2800 A 9300 RPM MARCA BOSCH No. PARTE 0601388561 -- MIAM412VVB --</t>
  </si>
  <si>
    <t>MIAM412VVB</t>
  </si>
  <si>
    <t>MIIPAUST371507</t>
  </si>
  <si>
    <t>JUEGO DE AUTOCLEE ESTANDAR CON 43 PIEZAS MARCA URREA No. DE PARTE 5400G -- GI10442 --</t>
  </si>
  <si>
    <t>GI10442</t>
  </si>
  <si>
    <t>MVLECO0422A353</t>
  </si>
  <si>
    <t>CONTACTO PHASE 3 MODELO BE52426-3-E-2-C PARA CIRCUITO 2 ANCHO E,3" NEGRO ERGONOVA-4 - "BE52426-3-E-2-C"</t>
  </si>
  <si>
    <t>BE52426-3-E-2-C</t>
  </si>
  <si>
    <t>MVLMMR04013090</t>
  </si>
  <si>
    <t>MADERA DE MAPLE DURO DE 8'' X 8' ESPESOR 1 1/2' CALIDAD #1  O  FAS, CEPILLADA EN UNA CARA - "MMD8811211"</t>
  </si>
  <si>
    <t>MMD8811211</t>
  </si>
  <si>
    <t>MLEUTO14124704</t>
  </si>
  <si>
    <t>TORNILLO PERILLA Ø 1/4"" X 3/4"" CABEZA Ø 3/4"" X 1/4"" ALUMINIO NATURAL - ""TPPP1"""</t>
  </si>
  <si>
    <t>TPPP1</t>
  </si>
  <si>
    <t>MLEXCO15000097</t>
  </si>
  <si>
    <t>CONECTOR Y, CENTRAL PARA PERFILES DE TECHO SUMINISTRADO POR OBIECT -- OBPAB2AE-CYCP</t>
  </si>
  <si>
    <t>OBPAB2AE-CYCP</t>
  </si>
  <si>
    <t>MIMCSQ00030000</t>
  </si>
  <si>
    <t>ESQUINERO  DE 244 X 2 1/2"   -- EQ244212 --</t>
  </si>
  <si>
    <t>EQ244212</t>
  </si>
  <si>
    <t>MIMCRG00010101</t>
  </si>
  <si>
    <t>RODAJA GIRATORIA  DE Ø 4 X 1 1/2" MARCA COLSON No. DE PARTE 3.00417.449 -- ROG4112 --</t>
  </si>
  <si>
    <t>ROG4112</t>
  </si>
  <si>
    <t>MLEECA00890000</t>
  </si>
  <si>
    <t>SMART INFEED 72" BE07116-72   - "BE0711672"</t>
  </si>
  <si>
    <t>MLESCP048213C1</t>
  </si>
  <si>
    <t>CORTE PLACA RECTANGULAR DE 180 X 35 mm ESPESOR 3/16" EN ACERO NEGRO CON 2 BARRENOS DE Ø 7/16" - "CPIAMA45"</t>
  </si>
  <si>
    <t>CPIAMA45</t>
  </si>
  <si>
    <t>MLEUTO12210001</t>
  </si>
  <si>
    <t>TORNILLO CABEZA BOTON ALLEN Ø 3/8" X 3 1/2"  PAVONADO - "TOA38312CBP"</t>
  </si>
  <si>
    <t>TOA38312CBP</t>
  </si>
  <si>
    <t>MKRCCR00J70269</t>
  </si>
  <si>
    <t>CRISTAL  DE 597 X 2150 mm ESPESOR 9 mm CANTO PULIDO CON SANDBLASTEADO HASTA UNA ALTURA DE 950 mm TEMPLADO - "KRCRT29E"</t>
  </si>
  <si>
    <t>KRCRT29E</t>
  </si>
  <si>
    <t>MKRCCR00J802N7</t>
  </si>
  <si>
    <t>CRISTAL  DE 747 X 2150 mm ESPESOR 9 mm CANTOS PULIDOS CON MODULACION DE 4 FRANJAS HORIZONTALES SANDBLASTEADAS POR UNA CARA DE 280 mm CON 3 CLAROS DE 20 mm ENTRE CADA FRANJA, A PARTIR DE 40 mm DE LA PARTE INFERIOR - "KRCR79EEDF"</t>
  </si>
  <si>
    <t>KRCR79EEDF</t>
  </si>
  <si>
    <t>MKRCCR16U00285</t>
  </si>
  <si>
    <t>CRISTAL PUERTA DE 845 X 1965 mm ESPESOR 9 mm CANTOS PULIDOS CON UNA CARA SANDBLASTEADA CON SAQUE EN ESQUINA INFERIOR DE 120 X 59 mm EN LA PARTE INFERIOR  TEMPLADO - "KRPVD7 - G116"</t>
  </si>
  <si>
    <t>KRPVD7 - G116</t>
  </si>
  <si>
    <t>MCOREM01210703</t>
  </si>
  <si>
    <t>ESPUMA MOLDEADA PARA ASIENTO MODELO CONCURSO ESPESOR 5.0 cm EN POLIURETANO -- ESFL5ASI</t>
  </si>
  <si>
    <t>ESFL5ASI</t>
  </si>
  <si>
    <t>MVLEET01000066</t>
  </si>
  <si>
    <t>ESTACION DE CARGA INALAMBRICA TIPO GROMET CON PERFORACION DE 80MM MODELO PCS76/WC-90 - WIRELESS CHARGING GROMET MARCA DOUG MOCKETT, COLOR NEGRO -- ACECIPCS76/WC</t>
  </si>
  <si>
    <t>ACECIPCS76/WC</t>
  </si>
  <si>
    <t>MVLSLA000000P8</t>
  </si>
  <si>
    <t>PHONE BOOTH WALL MOUNTED TABLE 70 X 40 X 25 CM ABS BLANCO - ""</t>
  </si>
  <si>
    <t>MVLUTO21410002</t>
  </si>
  <si>
    <t>TORNILLO CABEZA COMBINADA RANURA - PHILLIPS Ø 4 X 45 mm  GALVANIZADO - "TO445CCRPG"</t>
  </si>
  <si>
    <t>TO445CCRPG</t>
  </si>
  <si>
    <t>MIMCRUCJ180021</t>
  </si>
  <si>
    <t>RUEDA CON COJINETE Ø 60 mm EXTERIOR X 24 mm DE ANCHO  No. DE PARTE E1422E2233 RUOTAD60X24 -- RDCJ6024 --</t>
  </si>
  <si>
    <t>RDCJ6024</t>
  </si>
  <si>
    <t>MIMCSOW2090000</t>
  </si>
  <si>
    <t>SOLERA WA255 DE 12.7 X 90 X 500 mm   -- SOWA25512950 --</t>
  </si>
  <si>
    <t>SOWA25512950</t>
  </si>
  <si>
    <t>MIMCTJ00010000</t>
  </si>
  <si>
    <t>TEJUELO  Ø 2"   -- TEJ2 --</t>
  </si>
  <si>
    <t>TEJ2</t>
  </si>
  <si>
    <t>MIMCTMOM010100</t>
  </si>
  <si>
    <t>TACOMETRO LASER OPTICO DE MANO RANGO DE 2.5 A 99999 RPM PRECISION DE +-0.05 % VALOR  -- TALPSC --</t>
  </si>
  <si>
    <t>TALPSC</t>
  </si>
  <si>
    <t>MIMCTTAF020100</t>
  </si>
  <si>
    <t>TAPETE ANTIFATIGA DE 90.0 X 90.0 cm CON ORIFICIOS ENSAMBLABLE COLOR NEGRO  -- TAAF33OEN --</t>
  </si>
  <si>
    <t>TAAF33OEN</t>
  </si>
  <si>
    <t>MCICCA030502P3</t>
  </si>
  <si>
    <t>CRISTAL SATINADO DOS CARAS DE 600 X 600 mm ESPESOR 9 mm CANTOS PULIDOS ESQUINAS, CON 2 BARRENOS Ø 3/8" REDONDEADAS RADIO 25 mm TEMPLADO - "CJMORC52HP-CRSL"</t>
  </si>
  <si>
    <t>CJMORC52HP-CRSL</t>
  </si>
  <si>
    <t>MCICCA032002I8</t>
  </si>
  <si>
    <t>CRISTAL SATINADO DOS CARAS DE 188 X 296.5 mm ESPESOR 9 mm CANTOS PULIDOS ESQUINAS REDONDEADAS RADIO 3 mm - "CRLACHS??"</t>
  </si>
  <si>
    <t>MCICCA036802J2</t>
  </si>
  <si>
    <t>CRISTAL SATINADO DOS CARAS DE 1500 X 629 mm ESPESOR 9 mm CANTOS PULIDOS ESQUINAS REDONDEADAS RADIO 3 mm TEMPLADO - "CRLAGS5"</t>
  </si>
  <si>
    <t>CRLAGS5</t>
  </si>
  <si>
    <t>MCICCA037902J2</t>
  </si>
  <si>
    <t>CRISTAL SATINADO DOS CARAS DE 1701 X 426 mm ESPESOR 9 mm CANTOS PULIDOS ESQUINAS REDONDEADAS RADIO 3 mm TEMPLADO - "CICR6SA"</t>
  </si>
  <si>
    <t>CICR6SA</t>
  </si>
  <si>
    <t>MCICCR00IC00O4</t>
  </si>
  <si>
    <t>CRISTAL  DE 1497 X 235 mm  CON SERIGRAFIA BLANCA POR UNA CARA (CON PROCESO DE PINTURA CERAMICA RECOCIDA) CANTOS PULIDOS - "CICRI5CSA200"</t>
  </si>
  <si>
    <t>MCICCR00IP02Q2</t>
  </si>
  <si>
    <t>CRISTAL  DE 951 X 426 mm ESPESOR 9 mm CON SERIGRAFIA BLANCA A PUNTOS UNA CARA (CON PROCESO DE PINTURA CERAMICA RECOCIDA) CANTOS PULIDOS, ESQUINAS REDONDEADAS RADIO 3 mm TEMPLADO - "CICR105S"</t>
  </si>
  <si>
    <t>CICR105S</t>
  </si>
  <si>
    <t>MACCCR27E90418</t>
  </si>
  <si>
    <t>CRISTAL SATIN SHINE COLOR TANGERINE DE Ø 600 mm ESPESOR 12 mm CANTOS PULIDOS TEMPLADO - "ACCC60-CET"</t>
  </si>
  <si>
    <t>ACCC60-CET</t>
  </si>
  <si>
    <t>MCICCA011202H3</t>
  </si>
  <si>
    <t>CRISTAL SATINADO UNA CARA DE 188 X 276 mm ESPESOR 9 mm CANTOS PULIDOS, CHAFLAN EN ESQUINA DE 3 mm Y CHAFLAN DE 2 mm PERIMETRALES - "CRLACHS"</t>
  </si>
  <si>
    <t>MLEPIM11050000</t>
  </si>
  <si>
    <t>LOGOTIPO EN RECORTE DE VINIL CON FONDO AZULY LETRAS BLANCAS TIPO FLECHA DE 23 X 20 cm   - "LOGAZ2320"</t>
  </si>
  <si>
    <t>LOGAZ2320</t>
  </si>
  <si>
    <t>MQSCCR00L904A9</t>
  </si>
  <si>
    <t>CRISTAL  DE 1200 X 600 mm ESPESOR 12 mm CANTOS PULIDOS TEMPLADO Y REDONDEO EN ESQUINA RADIO Ø 25 mm - "CC24E12"</t>
  </si>
  <si>
    <t>CC24E12</t>
  </si>
  <si>
    <t>MIACMC10000000</t>
  </si>
  <si>
    <t>MARCA TEXTO TEXTOS ALERTA TOP NARANJA     --  MTXNAJ67</t>
  </si>
  <si>
    <t>MTXNAJ67</t>
  </si>
  <si>
    <t>MIACUM15000000</t>
  </si>
  <si>
    <t>PLUMA TINTA ROJA PUNTO MEDIANO     --  PLUMAR83</t>
  </si>
  <si>
    <t>PLUMAR83</t>
  </si>
  <si>
    <t>MERCCR00U90716</t>
  </si>
  <si>
    <t>CRISTAL  DE 585 X 1455 mm ESPESOR 6 mm MARCO Y LINEAS SANDBLASTEADAS Y CANTO PULIDO - "CVU2ML - G17"</t>
  </si>
  <si>
    <t>CVU2ML - G17</t>
  </si>
  <si>
    <t>MERCCR00V70716</t>
  </si>
  <si>
    <t>CRISTAL  DE 885 X 745 mm ESPESOR 6 mm MARCO Y LINEAS SANDBLASTEADAS Y CANTO PULIDO - "CU3ML - G17"</t>
  </si>
  <si>
    <t>CU3ML - G17</t>
  </si>
  <si>
    <t>MERCCR11V30704</t>
  </si>
  <si>
    <t>CRISTAL TINTEX VERDE DE 1185 X 1455 mm ESPESOR 6 mm MARCO SANDBLASTEADO Y CANTO PULIDO - "CVU4M - G33"</t>
  </si>
  <si>
    <t>CVU4M - G33</t>
  </si>
  <si>
    <t>MERXCU01010000</t>
  </si>
  <si>
    <t>CUERPO SISTEMA DE CERRADURA CENTRAL, CODIGO "237.46.003" HAFELE   - "23746003"</t>
  </si>
  <si>
    <t>MP4CCR00JH02R8</t>
  </si>
  <si>
    <t>CRISTAL  DE 750 X 2215 mm ESPESOR 9 mm CANTOS PULIDOS Y ABRILLANTADOS TEMPLADO - "P4CRS75-230TM"</t>
  </si>
  <si>
    <t>P4CRS75-230TM</t>
  </si>
  <si>
    <t>MP4CCR16IP02R1</t>
  </si>
  <si>
    <t>CRISTAL PUERTA DE 218 X 2006 mm ESPESOR 9 mm CANTOS PULIDOS Y ABRILLANTADOS  Y SAQUE PARA BISAGRAS TEMPLADO - "PB4222CH-CRLS"</t>
  </si>
  <si>
    <t>PB4222CH-CRLS</t>
  </si>
  <si>
    <t>MCICCR28LP02W8</t>
  </si>
  <si>
    <t>CRISTAL SATINADO 2 CARAS DE 951 X 728 mm ESPESOR 9 mm CON 2 BARRENOS DE 3/8" A 518 mm DE SEPARACION ENTRE ELLOS,  CANTOS PULIDOS ESQUINAS REDONDEADAS RADIO 3 mm TEMPLADO - "CIMBS35CSA-CR"</t>
  </si>
  <si>
    <t>CIMBS35CSA-CR</t>
  </si>
  <si>
    <t>MDACJA01010001</t>
  </si>
  <si>
    <t>JALADERA RECTANGULAR MODELO FIXSER ATENAS DE 136 X 26 mm  DE ZAMAC, BARRENOS ENTRE CENTRO DE 128 mm, COLOR NEGRO CON TORNILLERIA  --  JAREFA136N</t>
  </si>
  <si>
    <t>JAREFA136N</t>
  </si>
  <si>
    <t>MERCCR00CG04G7</t>
  </si>
  <si>
    <t>CRISTAL  DE 1500 X 900 mm ESPESOR 12 mm CON SANDBLASTEADO POR UNA CARA Y 4 CIIRCULOS CLAROS DE Ø 59 mm CON CHAFLAN PERIMETRAL DE 2 mm - "CRES35"</t>
  </si>
  <si>
    <t>CRES35</t>
  </si>
  <si>
    <t>MERCCR11V80704</t>
  </si>
  <si>
    <t>CRISTAL TINTEX VERDE DE 1185 X 745 mm ESPESOR 6 mm MARCO SANDBLASTEADO Y CANTO PULIDO - "CU4M - G33"</t>
  </si>
  <si>
    <t>CU4M - G33</t>
  </si>
  <si>
    <t>MERCCR11V80716</t>
  </si>
  <si>
    <t>CRISTAL TINTEX VERDE DE 1185 X 745 mm ESPESOR 6 mm MARCO Y LINEAS SANDBLASTEADAS Y CANTO PULIDO - "CU4ML- G33"</t>
  </si>
  <si>
    <t>CU4ML - G33</t>
  </si>
  <si>
    <t>MGEARE00623200</t>
  </si>
  <si>
    <t>RIEL ESTRUCTURAL  LONGITUD 6000 mm [VON00061]  - ""GNRI"""</t>
  </si>
  <si>
    <t>GNRI</t>
  </si>
  <si>
    <t>MLEEAO120500H3</t>
  </si>
  <si>
    <t>ESFERA MAQUINADA DE Ø 35 mm  EN ALUMINIO, CON CUERDA DE 3/8" PASO ESTANDAR - "ITMPCS-ESF"</t>
  </si>
  <si>
    <t>ITMPCS-ESF</t>
  </si>
  <si>
    <t>MP4CCR00IX02R8</t>
  </si>
  <si>
    <t>CRISTAL  DE 600 X 2715 mm ESPESOR 9 mm CANTOS PULIDOS Y ABRILLANTADOS TEMPLADO - "P4CRS2-280TM"</t>
  </si>
  <si>
    <t>P4CRS2-280TM</t>
  </si>
  <si>
    <t>MPPCCR00880722</t>
  </si>
  <si>
    <t>CRISTAL  DE 760 X 970 mm ESPESOR 6 mm LINEAS VERTICALES SANDBLASTEADAS CANTO PULIDO</t>
  </si>
  <si>
    <t>MVLPVI66M06781</t>
  </si>
  <si>
    <t>VINIL AUTOADHERIBLE DE 622 X 2410 mm ESMERILADO -- "P4PES622"</t>
  </si>
  <si>
    <t>P4PES622</t>
  </si>
  <si>
    <t>MKRCCR00170232</t>
  </si>
  <si>
    <t>CRISTAL  DE 1117 X 1745 mm ESPESOR 9 mm CANTOS PULIDOS CON UNA CARA SANDBLASTEADA - "KRCR1127TE"</t>
  </si>
  <si>
    <t>KRCR1127TE</t>
  </si>
  <si>
    <t>MLEPTA16200501</t>
  </si>
  <si>
    <t>TAPA BUJE PARA TUBO DE Ø 1 1/2" CON BARRENO CENTRAL PASADO DE Ø 5/16" SIN TUERCA "AMI-55ST" COLOR NEGRO PLASTICO - "TAB112P516"</t>
  </si>
  <si>
    <t>TAB112P516</t>
  </si>
  <si>
    <t>MVLUTO35904402</t>
  </si>
  <si>
    <t>TORNILLO CABEZA FILLSTER PHILLIPS Ø 10 X 1" AUTOROSCANTE T 23 GALVANIZADO</t>
  </si>
  <si>
    <t>MVLUTU22042402</t>
  </si>
  <si>
    <t>TUERCA HEXAGONAL Ø 1/8" TIPO SEGURIDAD GALVANIZADO - "TU18HES"</t>
  </si>
  <si>
    <t>TU18HES</t>
  </si>
  <si>
    <t>MERCCR00AU0704</t>
  </si>
  <si>
    <t>CRISTAL  DE 685 X 645 mm ESPESOR 6 mm MARCO SANDBLASTEADO Y CANTO PULIDO - "JGVB70-CR"</t>
  </si>
  <si>
    <t>JGVB70-CR</t>
  </si>
  <si>
    <t>MKOCCR11IW00S2</t>
  </si>
  <si>
    <t>CRISTAL TINTEX VERDE DE 1021 X 250 mm  CON CARA SANDBLASTEADA Y CANTOS PULIDOS 2 BARRENOS Ø 19 mm TEMPLADO - "CRREC1029"</t>
  </si>
  <si>
    <t>CRREC1029</t>
  </si>
  <si>
    <t>MKRCCR00J80269</t>
  </si>
  <si>
    <t>CRISTAL  DE 747 X 2150 mm ESPESOR 9 mm CANTO PULIDO CON SANDBLASTEADO HASTA UNA ALTURA DE 950 mm TEMPLADO - "KRCRT79E"</t>
  </si>
  <si>
    <t>KRCRT79E</t>
  </si>
  <si>
    <t>MKRCCR00Y30227</t>
  </si>
  <si>
    <t>CRISTAL  DE 297 X 1745 mm ESPESOR 9 mm CON SANDBLASTEADO HASTA UNA ALTURA DE 950 mm - "KRCR17 - G37"</t>
  </si>
  <si>
    <t>KRCR17 - G37</t>
  </si>
  <si>
    <t>MLEAPE1122A2X0</t>
  </si>
  <si>
    <t>PERFIL "U" DE 9.4 X 9.4 X 1 mm LONGITUD 6.10 m CODIGO 19101 CATALOGO CUPRUM METALES DIAZ EN ALUMINIO - "PEU19101"</t>
  </si>
  <si>
    <t>PEU19101</t>
  </si>
  <si>
    <t>MKIARE000100B1</t>
  </si>
  <si>
    <t>RESPALDO  MODELO KIEL VISITAS  EN POLIPROPILENO Y TELA MESH - "REPTMKIV"</t>
  </si>
  <si>
    <t>REPTMKIV</t>
  </si>
  <si>
    <t>MKIXME03050000</t>
  </si>
  <si>
    <t>MECANISMO RECLINABLE CON SISTEMA DE RODILLA MODELO KIEL DIRECTIVO   - "MERRDIKI"</t>
  </si>
  <si>
    <t>MERRDIKI</t>
  </si>
  <si>
    <t>MVLMTR000107E6</t>
  </si>
  <si>
    <t>TRIPLAY  HOJA 4' X 8' ESPESOR 25 mm EN MADERA DE PINO DE PRIMERA, 1 CARA LAMINADO PLASTICO RALPH WILSON WILD CHERRY 7054, 1 CARA BACKER FENOLICO NEGRO - "TR2548PPHRWWC"</t>
  </si>
  <si>
    <t>TR2548PPHRWWC</t>
  </si>
  <si>
    <t>MVLPPC005015F6</t>
  </si>
  <si>
    <t>PERFIL DE CANTO  ANCHO 32 mm ESPESOR 2 mm EN ABS AZUL ACERO 2235 - "PEC32AA35"</t>
  </si>
  <si>
    <t>PEC32AA35</t>
  </si>
  <si>
    <t>MLESLA09300613</t>
  </si>
  <si>
    <t>LAMINA MULTIPERFORADA HOJA 1.0 X 2.0 m CALIBRE 22 30 PERFORACIONES POR PULGADA CUADRADA Ø 1/8"" - ""LM222118"""</t>
  </si>
  <si>
    <t>LM222118</t>
  </si>
  <si>
    <t>MLESMQ0510031A</t>
  </si>
  <si>
    <t>MAQUILA DE TUBO REDONDO DE 2" DE 1728 X 118 mm CALIBRE 16 EN ACERO INOXIDABLE, CON DOBLECES A 90° SEGUN PLANO - "ASVB24-SOT1L"</t>
  </si>
  <si>
    <t>ASVB24-SOT1L</t>
  </si>
  <si>
    <t>MLESTL001004S6</t>
  </si>
  <si>
    <t>MAQUILA DE TUBULAR  DE 3/4" PIEZA DE 957 X 115 mm CALIBRE 18 EN TUBO REDONDO CON 2DOBLES A 90° SEGUN PLANO "DITUPTV-TU", SIN GOLPES , MARCAS Y RAYADURAS - "DITUPTV-TU"</t>
  </si>
  <si>
    <t>DITUPTV-TU</t>
  </si>
  <si>
    <t>MLEUTO12000002</t>
  </si>
  <si>
    <t>TORNILLO CABEZA BOTON ALLEN   GALVANIZADO - "TOA31612CBG"</t>
  </si>
  <si>
    <t>TOA31612CBG</t>
  </si>
  <si>
    <t>MLEXSO06070079</t>
  </si>
  <si>
    <t>SOPORTE BASE DE 78 X 51 X 76 mm  EN PLACA ESPESOR 1/4" CON 2 PERFORACIONES, 1  Ø 3/8" CON CUERDA Y 1 Ø 1 1/16" - "CC38S"</t>
  </si>
  <si>
    <t>CC38S</t>
  </si>
  <si>
    <t>MLEXSO09000000</t>
  </si>
  <si>
    <t>SOPORTE CAJA PARA BALERO Ø 3" CON BARRENO CENTRAL PASADO    - "SOCBA3"</t>
  </si>
  <si>
    <t>SOCBA3</t>
  </si>
  <si>
    <t>MVLAJA02030027</t>
  </si>
  <si>
    <t>JALADERA TIPO POMO MARCA CYMISA MODELO 1620 EN Ø 25 mm ALTURA 30 mm EN ACERO INOXIDABLE - "JAP1620I"</t>
  </si>
  <si>
    <t>JAP1620I</t>
  </si>
  <si>
    <t>MVLAP109000000</t>
  </si>
  <si>
    <t>PORTA MONITOR DE BRAZO,  COMPUESTO: POR BRAZO, POSTE Y ANCLAJE TIPO GROMET PARA PREPARACION DE 70 mm (BANORTE)    - "PORTABANOR"</t>
  </si>
  <si>
    <t>PORTABANOR</t>
  </si>
  <si>
    <t>MTLUTO15A77532</t>
  </si>
  <si>
    <t>TORNILLO NIVELADOR Ø 1" X 4" PLATAFORMA DE Ø 3" X 3/8" EN COLD ROLLED</t>
  </si>
  <si>
    <t>MDMESO02020000</t>
  </si>
  <si>
    <t>SOPORTE DE MONTAJE MODELO BE02196 SERVITEM,BRACKET,DATA,LEVEL    --  BE02196</t>
  </si>
  <si>
    <t>BE02196</t>
  </si>
  <si>
    <t>MVLSSO03090091</t>
  </si>
  <si>
    <t>SOLERA RECTANGULAR 1/8" X 3/4"  PIEZA DE 3660 mm EN ALUMINIO 6063 T-5 - "SOR1834AT5"</t>
  </si>
  <si>
    <t>SOR1834AT5</t>
  </si>
  <si>
    <t>MVLUPI19680079</t>
  </si>
  <si>
    <t>PIJA CABEZA FIJADORA PHILLIPS DE 8 X 25 mm  PUNTA DE BROCA CON RONDANA INTEGRADA GALVANIZADO - "TOPBXP8-25"</t>
  </si>
  <si>
    <t>TOPBXP8-25</t>
  </si>
  <si>
    <t>MVLUMI31003919</t>
  </si>
  <si>
    <t>MINIFIX CAJA  ALTURA 19 mm ACABADO NATURAL (CAT 262.26.693) -- MIT19</t>
  </si>
  <si>
    <t>MIT19</t>
  </si>
  <si>
    <t>MIMCES1Q030000</t>
  </si>
  <si>
    <t>ESTUFON DE 1 QUEMADORES TIPO "A" DE 60 DE ANCHO X 60 DE FRENTE X 50 DE ALTURA  -- ES1Q606050A --</t>
  </si>
  <si>
    <t>ES1Q606050A</t>
  </si>
  <si>
    <t>MIMCLLNR330013</t>
  </si>
  <si>
    <t>LLAVE DE NARIZ DE 65 mm  CODIGO 8355-065-000 -- LLNR65 --</t>
  </si>
  <si>
    <t>LLNR65</t>
  </si>
  <si>
    <t>MIMCLMPB020000</t>
  </si>
  <si>
    <t>LIMA PLANA BASTARDA DE LONGITUD 10"   -- LIPB10 --</t>
  </si>
  <si>
    <t>LIPB10</t>
  </si>
  <si>
    <t>MIMCLMPB110000</t>
  </si>
  <si>
    <t>LIMA PLANA BASTARDA DE LONGITUD 8"   -- LIPB08 --</t>
  </si>
  <si>
    <t>LIPB08</t>
  </si>
  <si>
    <t>MBACCR00BW07M5</t>
  </si>
  <si>
    <t>CRISTAL DE 1526 X 1483 mm ESPESOR 6 mm CANTOS PULIDOS 6 BARRENOS DE Ø 3/8", SAQUE EN ESQUINAS, DE RADIO 6 mm, 3 FRANJAS DE VINIL ESMERILADO 1 INFERIOR DE 100 mm, 150 mm Y 350 mm CON SEPARACIONES DE 30 mm TEMPLADO CON PELICULA INASTILLABLE - "BBVAMED-CRPV"</t>
  </si>
  <si>
    <t>BBVAMED-CRPV</t>
  </si>
  <si>
    <t>MIACFL03000000</t>
  </si>
  <si>
    <t>FOLDER T/CARTA CREMA     --  FOTCCR48</t>
  </si>
  <si>
    <t>MVLMMD04010684</t>
  </si>
  <si>
    <t>MDF LAMINADO PLASTICO DOS CARAS HOJA 4' X 8' ESPESOR 19 mm CON 1 CARA LAMINADO PLASTICO CELESTIAL BLUE (292-30)  Y 1  CARA  EN LAMINADO PLASTICO ORNATE PRUNE (GWE5054) - "MDF48CBOP"</t>
  </si>
  <si>
    <t>MDF48CBOP</t>
  </si>
  <si>
    <t>MVLMMD04010687</t>
  </si>
  <si>
    <t>MDF LAMINADO PLASTICO DOS CARAS HOJA 4' X 8' ESPESOR 19 mm EN LAMINADO PLASTICO GREENLAM ORNATE PRUNE (GWE5054) - "MDF48HPGOP"</t>
  </si>
  <si>
    <t>MDF48HPGOP</t>
  </si>
  <si>
    <t>LEAACC00000079</t>
  </si>
  <si>
    <t>SERVICIO DE  MAESTREADO DE 5 DE CERRADURAS MARCA SOARMA TIPO COCOL (CODIGO M4105) CON 5 LLAVES;   --</t>
  </si>
  <si>
    <t>MCICCA02760218</t>
  </si>
  <si>
    <t>CRISTAL SATINADO DOS CARAS FORMA ELIPTICA DE 2100 X 1200 mm ESPESOR 9 mm CANTOS PULIDOS TEMPLADO - "CICUE74CRS-C"</t>
  </si>
  <si>
    <t>CICUE74CRS-C</t>
  </si>
  <si>
    <t>MCICCA039202J2</t>
  </si>
  <si>
    <t>CRISTAL SATINADO DOS CARAS DE 815 X 1190 mm ESPESOR 9 mm CANTOS PULIDOS ESQUINAS REDONDEADAS RADIO 3 mm TEMPLADO - "CIMA3CCST"</t>
  </si>
  <si>
    <t>CIMA3CCST</t>
  </si>
  <si>
    <t>MCICCA086502K1</t>
  </si>
  <si>
    <t>CRISTAL SATINADO DOS CARAS ELIPTICA CON CORTE LATERAL DE 1800 X 1200 mm ESPESOR 9 mm CON SAQUE DE 249 X 279 mm CON ESQUINAS REDONDEADAS DE RADIO 8 mm CANTOS PULIDOS ESQUINAS REDONDEADAS RADIO 3 mm TEMPLADO - "CCUTS64CRSE2X"</t>
  </si>
  <si>
    <t>CCUTS64CRSE2X</t>
  </si>
  <si>
    <t>MIACIZ07000000</t>
  </si>
  <si>
    <t>LAPIZ ADHESIVO PRITT     --  PRITT60</t>
  </si>
  <si>
    <t>MIEETA04110000</t>
  </si>
  <si>
    <t>TARIMA EN MADERA DE PINO DE 1.20 X 1.40 X 0.14 m   -- TAM1214 --</t>
  </si>
  <si>
    <t>TAM1214</t>
  </si>
  <si>
    <t>MDESSA01200019</t>
  </si>
  <si>
    <t>SILLA EN CAJA MODELO OHV87  RESPALDO EN POLIPROPILENO COLOR NEGRO Y ASIENTO TAPIZADO TELA NEGRA, CON ESTRUCTURA DE 4 PUNTOS EN COLOR NEGRO  --  ESP-OHV87EM</t>
  </si>
  <si>
    <t>ESP-OHV87EM</t>
  </si>
  <si>
    <t>MVLECO0802A353</t>
  </si>
  <si>
    <t>CONTACTO PHASE 3 MODELO BE52426-3-E-3-C PARA CIRCUITO 3 ANCHO E,3" NEGRO ERGONOVA-4 - "BE52426-3-E-3-C"</t>
  </si>
  <si>
    <t>BE52426-3-E-3-C</t>
  </si>
  <si>
    <t>MVLMMD040105N2</t>
  </si>
  <si>
    <t>MDF CON UNA CARA EN MELAMINA DURABLE NEGRA HOJA 4' X 8' ESPESOR 16 mm Y UNA CON LAMINADO PLASTICO NATURAL RECON 7996-38 - "MDF4816NRC"</t>
  </si>
  <si>
    <t>MDF4816NRC</t>
  </si>
  <si>
    <t>MVLMTR000106E6</t>
  </si>
  <si>
    <t>TRIPLAY  HOJA 4' X 8' ESPESOR 19 mm EN MADERA DE PINO DE PRIMERA, 1 CARA LAMINADO PLASTICO RALPH WILSON WILD CHERRY 7054, 1 CARA BACKER FENOLICO NEGRO - "TR1948PHRWC"</t>
  </si>
  <si>
    <t>TR1948PHRWC</t>
  </si>
  <si>
    <t>MVLMTR03020100</t>
  </si>
  <si>
    <t>TRIPLAY DE CHAPA DE ENCINO AMERICANO  1200 X 2400 mm ESPESOR 3 mm  - "TRI12243CHEA"</t>
  </si>
  <si>
    <t>TRI12243CHEA</t>
  </si>
  <si>
    <t>MVLPPN020417C7</t>
  </si>
  <si>
    <t>PANEL DECORATIVO DE 1200 X 2400 mm ESPESOR 6 mm TRASLUCIDO ECOGLAS, VARAS - "PADETRA1224"</t>
  </si>
  <si>
    <t>PADETRA1224</t>
  </si>
  <si>
    <t>MVLQLC00004110</t>
  </si>
  <si>
    <t>LACA ACRILACK MATE PROFUNDO 7 UB-LA-0007.50 PRESENTACION DE 19 LITROS -- LA000750</t>
  </si>
  <si>
    <t>LA000750</t>
  </si>
  <si>
    <t>MTLEKE00008500</t>
  </si>
  <si>
    <t>KIT ELECTRICO   CON 1 BALASTRO ELECTRONICO. CON TUBO T-5 DE 21 W, SISTEMA DE ILUMINACION BASADO EN LED'S , CON SOPORTE Y ARNESES</t>
  </si>
  <si>
    <t>MVLECO27000000</t>
  </si>
  <si>
    <t>CONTACTO PHASE 3 MODELO BE52426-3-G-3-C PARA CIRCUITO 3 ANCHO 3 1/2 ALTURA G, NEGRO    - "BE524263G3C"</t>
  </si>
  <si>
    <t>BE524263G3C</t>
  </si>
  <si>
    <t>MVLPPN03000000</t>
  </si>
  <si>
    <t>PANEL ACUSTICO ONE SERIES RECEPCION    - "PACUREP"</t>
  </si>
  <si>
    <t>PACUREP</t>
  </si>
  <si>
    <t>MKRCCR008202N7</t>
  </si>
  <si>
    <t>CRISTAL  DE 747 X 1745 mm ESPESOR 9 mm CANTOS PULIDOS CON MODULACION DE 4 FRANJAS HORIZONTALES SANDBLASTEADAS POR UNA CARA DE 280 mm CON 3 CLAROS DE 20 mm ENTRE CADA FRANJA, A PARTIR DE 40 mm DE LA PARTE INFERIOR - "KRCR77EEDF"</t>
  </si>
  <si>
    <t>KRCR77EEDF</t>
  </si>
  <si>
    <t>MKRCCR00I502O8</t>
  </si>
  <si>
    <t>CRISTAL  DE 897 X 1745 mm ESPESOR 9 mm CANTOS PULIDOS CON MODULACION DE 4 FRANJAS HORIZONTALES SANDBLASTEADAS POR UNA CARA 1, INFERIOR DE 268 mm, 2 DE 265 mm Y 1 SUPERIOR DE 267 mm TEMPLADO - "KRCR373LHEE"</t>
  </si>
  <si>
    <t>KRCR373LHEE</t>
  </si>
  <si>
    <t>MVLMMD04010694</t>
  </si>
  <si>
    <t>MDF  HOJA 4' X 8' ESPESOR 19 mm 1 CARA LAMINADO PLASTICO RALPH WILSON MANITOBA MAPLE 7911-60 Y 1 CARA MELAMINA BLANCA -- MDF48HPRPMM</t>
  </si>
  <si>
    <t>MDF48HPRPMM</t>
  </si>
  <si>
    <t>MVLAFV15390000</t>
  </si>
  <si>
    <t>PISO VINILICO LVT MODELO MATUTO PLUS COLOR 454 WIZARD   - "PVLVT454W"</t>
  </si>
  <si>
    <t>PVLVT454W</t>
  </si>
  <si>
    <t>MIACJG01000001</t>
  </si>
  <si>
    <t>JUEGO DE SEGUETAS   PARA SIERRA CALADORA MARCA SURTEK CODIGO "120766"   --  JGS120766</t>
  </si>
  <si>
    <t>JGS120766</t>
  </si>
  <si>
    <t>MIIPAMPD030203</t>
  </si>
  <si>
    <t>MINIAMOLADORA ANGULAR 6" MARCA METABO No W12-125-QUICK -- MIAM61215Q --</t>
  </si>
  <si>
    <t>MIAM61215Q</t>
  </si>
  <si>
    <t>MBACCR12840931</t>
  </si>
  <si>
    <t>CRISTAL FLOTADO CLARO DE 1500 X 720 mm ESPESOR 12.7 mm CON CANTOS PULIDOS Y 4 BARRENOS - ""CR150CPM"""</t>
  </si>
  <si>
    <t>CR150CPM</t>
  </si>
  <si>
    <t>MVLUTO44160002</t>
  </si>
  <si>
    <t>TORNILLO CABEZA ALLEN PLANO Ø 1/4" X 2 1/2"  GALVANIZADO</t>
  </si>
  <si>
    <t>TOA14212G</t>
  </si>
  <si>
    <t>MVLXLK39000000</t>
  </si>
  <si>
    <t>LOCKER  1.14 X  0.45 X 1.80 mts ) CAL.24,  TERMINADO CON APLICACION DE PINTURA ELECTROSTATICA EN FORMULA HIBRIDO HORNEADA A 190 °    - "LOCKHH190"</t>
  </si>
  <si>
    <t>LOCKHH190</t>
  </si>
  <si>
    <t>MIIEAO18000000</t>
  </si>
  <si>
    <t>PANTALON TIPO COMANDO EN CORTE RECTO SIN PINZAS, BOLSAS DELANTERAS A LA ALTURA DE LAS RODILLAS TIPO PARCHE CON CARTERA, REFUERZOS EN RODILLA Y ENTREPIERNA, EN COLOR NEGRO    - "PANTNEG"</t>
  </si>
  <si>
    <t>PANTNEG</t>
  </si>
  <si>
    <t>MERCCR00V10704</t>
  </si>
  <si>
    <t>CRISTAL  DE 735 X 1455 mm ESPESOR 6 mm MARCO SANDBLASTEADO Y CANTO PULIDO - "CVU7M - G17"</t>
  </si>
  <si>
    <t>CVU7M - G17</t>
  </si>
  <si>
    <t>MERCCR00V20704</t>
  </si>
  <si>
    <t>CRISTAL  DE 885 X 1455 mm ESPESOR 6 mm MARCO SANDBLASTEADO Y CANTO PULIDO - "CVU3M - G17"</t>
  </si>
  <si>
    <t>CVU3M - G17</t>
  </si>
  <si>
    <t>MKOCCA039804R5</t>
  </si>
  <si>
    <t>CRISTAL SATINADO DOS CARAS DE 900 X 250 mm ESPESOR 12 mm CANTOS PULIDOS CON 2 BARRENOS Ø 12 mm ESQUINAS REDONDEADAS RADIO 9 mm TEMPLADO - "REKRV31"</t>
  </si>
  <si>
    <t>REKRV31</t>
  </si>
  <si>
    <t>MKRCCR179402N8</t>
  </si>
  <si>
    <t>CRISTAL PUERTA IZQUIERDA DE 800 X 1965 mm ESPESOR 9 mm CANTOS PULIDOS CON MODULACION DE 5 FRANJAS HORIZONTALES SANDBLASTEADAS POR UNA CARA CON 1 INFERIOR DE 273 mm Y 4 DE 280 mm CON CLAROS DE 20 mm ENTRE CADA FRANJA TEMPLADO - "KRPU37EEDFI"</t>
  </si>
  <si>
    <t>KRPU37EEDFI</t>
  </si>
  <si>
    <t>MLEARS03060000</t>
  </si>
  <si>
    <t>RESBALON PLASTICO DE 1/2" CON CLAVO REF AMI-21 ROMADI COLOR NEGRO   - "REP612NEG"</t>
  </si>
  <si>
    <t>REP612NEG</t>
  </si>
  <si>
    <t>MIMCUDMN010001</t>
  </si>
  <si>
    <t>UNIDAD DE MATENIMIENTO FILTRO, REGULADOR, LUBRICADOR (FRL) ENTRADA Ø 3/4"  PARA AIRE COMPRIMIDO -- UNMNFRL34AC --</t>
  </si>
  <si>
    <t>UNMNFRL34AC</t>
  </si>
  <si>
    <t>MIMIRSMM000001</t>
  </si>
  <si>
    <t>RESINA PARA MARMOL   CON CATALIZADOR -- RSMMCT --</t>
  </si>
  <si>
    <t>RSMMCT</t>
  </si>
  <si>
    <t>MCICCL104216K1</t>
  </si>
  <si>
    <t>CRISTAL LAMINADO PVB COCONUT WHITE DE 1200 X 1000 mm ESPESOR 12 mm (2 CRISTALES DE 6 mm CON 1 PELICULA DE 0.76 mm) CON SAQUE DE 249 X 279 mm CON ESQUINAS REDONDEADAS DE RADIO 8 mm CANTOS PULIDOS ESQUINAS REDONDEADAS RADIO 3 mm TEMPLADO - "CCUMJ104CRLBE2X"</t>
  </si>
  <si>
    <t>CCUMJ104CRLBE2X</t>
  </si>
  <si>
    <t>MLEELA00160000</t>
  </si>
  <si>
    <t>LAMPARA  MODELO LEVITY 1 PUERTO DE CARGA 1 USB, COLOR GREY BE03029TR-1-1-Z678-72   - "BE03029TR11Z67872"</t>
  </si>
  <si>
    <t>BE03029TR11Z67872</t>
  </si>
  <si>
    <t>MVLSMQ020000S3</t>
  </si>
  <si>
    <t>MAQUILA DE DOBLES DE REDONDO DE ø 5/8 CON RADIOS Y ANGULOS DE DOBLES SEGUN PLANO "DINOBASI-PA"  SIN RAYAS, GOLPES Y SIN MARCAS - "DINOBASI-PA"</t>
  </si>
  <si>
    <t>DINOBASI-PA</t>
  </si>
  <si>
    <t>MVLURE28100004</t>
  </si>
  <si>
    <t>REMACHE POP Ø 1/8" X 3/8"  ALUMINIO NATURAL -- REP1838</t>
  </si>
  <si>
    <t>REP1838</t>
  </si>
  <si>
    <t>MVLUTO11710041</t>
  </si>
  <si>
    <t>TORNILLO CABEZA PLANA ALLEN Ø 1/4" X 2"  COLOR NEGRO - "TOACP142N"</t>
  </si>
  <si>
    <t>TOACP142N</t>
  </si>
  <si>
    <t>MVLSTU03390401</t>
  </si>
  <si>
    <t>TUBULAR INDUSTRIAL RECTANGULAR 1 1/2"" X 4"" CALIBRE 18 PIEZA DE 6000 mm - ""TRE181124"""</t>
  </si>
  <si>
    <t>TRE181124</t>
  </si>
  <si>
    <t>MKRCCR11890230</t>
  </si>
  <si>
    <t>CRISTAL TINTEX VERDE DE 595 X 1745 mm ESPESOR 9 mm SANDBLASTEADO ESPECIAL CANTOS PULIDOS TEMPLADO - ""KRCR27 - G85"""</t>
  </si>
  <si>
    <t>MKRCCR17T002Z5</t>
  </si>
  <si>
    <t>CRISTAL PUERTA IZQUIERDA DE 845 X 2165 mm ESPESOR 9 mm CANTOS PULIDOS CON UNA CARA SANDBLASTEADA CON SAQUE EN ESQUINA INFERIOR PARA CERRADURA, BARRENOS PARA RECIBIR JALADERA Y DOS SAQUES PARA RECIBIR BISAGRAS  TEMPLADO - "KRPVD8EI"</t>
  </si>
  <si>
    <t>KRPVD8EI</t>
  </si>
  <si>
    <t>MLEAET04020000</t>
  </si>
  <si>
    <t>ETIQUETA IMPRESION PAPEL  ADHESIVO, PALLET C4 STOOL DE 152 X 101 mm   - "ETQPC4152101"</t>
  </si>
  <si>
    <t>ETQPM152101</t>
  </si>
  <si>
    <t>MVLMMD17013500</t>
  </si>
  <si>
    <t>MDF CON UNA CARA EN MELAMINA DURABLE NEGRA HOJA 4' X 8' ESPESOR DE 13 mm  - "MDF4813NRC"</t>
  </si>
  <si>
    <t>MVLMMP02010800</t>
  </si>
  <si>
    <t>MDP NATURAL HOJA 4' X 8' ESPESOR 28 mm  - "MDP28 - "</t>
  </si>
  <si>
    <t>MDP28</t>
  </si>
  <si>
    <t>MVLPPN020417C8</t>
  </si>
  <si>
    <t>PANEL DECORATIVO DE 1200 X 2400 mm ESPESOR 6 mm TRASLUCIDO ECOGLAS ACABADO AROS DE BAMBÚ, PLASTIGLASS -- "PADETRA1224B"</t>
  </si>
  <si>
    <t>PADETRA1224B</t>
  </si>
  <si>
    <t>MVLPVI040000A4</t>
  </si>
  <si>
    <t>VINIL TRANSLUCIDO   HOLLY GREEN US 900-792T MARCA AVERY  - "VI900792"</t>
  </si>
  <si>
    <t>VI900792</t>
  </si>
  <si>
    <t>MVLREF08582422</t>
  </si>
  <si>
    <t>ESPUMA FLEXIBLE PARA SOFA DE Ø 910 mm ESPESOR 25 mm DENSIDAD 70 KG EN POLIURETANO SUPER FIRME - "ESPS9102570"</t>
  </si>
  <si>
    <t>ESPS9102570</t>
  </si>
  <si>
    <t>MP4CCR20FO0218</t>
  </si>
  <si>
    <t>CRISTAL ULTRACLARO DE 1188 X 2338 mm ESPESOR 9 mm CANTOS PULIDOS TEMPLADO - "P4CCTT119025-C"</t>
  </si>
  <si>
    <t>P4CCTT119025-C</t>
  </si>
  <si>
    <t>MTLELA62008700</t>
  </si>
  <si>
    <t>LAMPARA DE LED'S  DE 1.20 m, CON 69 LED'S DE 5 X 5 mm, COLOR BLANCO DE MONTAJE SUPERFICIAL, CON FUNDA REDONDA EN POLICARBONATO T-8, CABLE DE CONEXION DE 1.0 m Y TAPAS DE SUJECION CON FUENTE REGULADA DE 1.5 A</t>
  </si>
  <si>
    <t>MTLPFI00K20059</t>
  </si>
  <si>
    <t>FICHA  DE 66 X 77 X 7 mm  EN ACRILICO CRISTAL 3 mm, CON 4 BARRENOS DE Ø 6 mm Y UN SAQUE DE MEDIA LUNA EN LA PARTE FRONTAL SUPERIOR - "VMHEX-PF"</t>
  </si>
  <si>
    <t>VMHEX-PF</t>
  </si>
  <si>
    <t>MVLSPT02020201</t>
  </si>
  <si>
    <t>PTR RECTANGULAR 4" X 2" CALIBRE 14 PIEZA DE 6000 mm - "PTREC4214"</t>
  </si>
  <si>
    <t>PTREC4214</t>
  </si>
  <si>
    <t>LEDTEL01000244</t>
  </si>
  <si>
    <t>TELEFONO ALAMBRICO MODELO ESPECIAL CON 2 LINEAS, ALTAVOZ, IDENTIFICADOR DE LLAMADAS Y CANDADO (TEL-250)   --</t>
  </si>
  <si>
    <t>MP4CCR32KT04O1</t>
  </si>
  <si>
    <t>CRISTAL FOTOVOLTAICO DE 1000 X 2715 mm ESPESOR 12 mm CANTOS PULIDOS Y ABRILLANTADOS - "P4CRS10-280FV"</t>
  </si>
  <si>
    <t>P4CRS10-280FV</t>
  </si>
  <si>
    <t>MPPCCL01010713</t>
  </si>
  <si>
    <t>CRSTAL LAMINADO BLANCO DE 880 X 400 mm ESPESOR 6 mm CANTOS PULIDOS - "PGVVI32S"</t>
  </si>
  <si>
    <t>PGVVI32S</t>
  </si>
  <si>
    <t>MRIAPI02070000</t>
  </si>
  <si>
    <t>PISTON DE GAS HAFELE PARA PUERTA  DE 100N DE RESISTENCIA, EXTENSION TOTAL DE 248 mm, EN ACERO NIQUELADO CON SOPORTES PARA ATORNILLAR   - "PISH100N"</t>
  </si>
  <si>
    <t>PISH100N</t>
  </si>
  <si>
    <t>MTLESS15C40000</t>
  </si>
  <si>
    <t>SENSOR MINIATURA CODIGO 9167542 MARCA ALPHA SECURITY</t>
  </si>
  <si>
    <t>MCIMCU03102456</t>
  </si>
  <si>
    <t>CUBIERTA RECTANGULAR DE 1200 X 600 mm ESPESOR 20 mm CON CHAFLAN INVERTIDO DE ALTURA 10 mm CON PROFUNDIDAD DE 60 mm PERIMETRAL, CON SAQUE DE 279 X 102 mm EN MARMOL BLANCO CARRARA -- CICUM42MSB</t>
  </si>
  <si>
    <t>CICUM42MSB</t>
  </si>
  <si>
    <t>MLESCO226A347A</t>
  </si>
  <si>
    <t>CORTE DE PANEL ACUSTICO DE PET DE 1212 X 1200 mm ESPESOR 9 mm CONFORME A PLANO CON NAVAJA OSCILANTE EN COLOR WHITE - "MULAMTR44-SOP"</t>
  </si>
  <si>
    <t>MULAMTR44-SOP</t>
  </si>
  <si>
    <t>MLESCP00041453</t>
  </si>
  <si>
    <t>CORTE PLACA  DE 250 X 250 mm ESPESOR 1/4" EN ACERO NEGRO CON 6 BARRENOS Ø 1/2" - "PICS400"</t>
  </si>
  <si>
    <t>PICS400</t>
  </si>
  <si>
    <t>MLESMQ0511031A</t>
  </si>
  <si>
    <t>MAQUILA DE TUBO REDONDO DE 2" DE 1728 X 87 mm CALIBRE 16 EN ACERO INOXIDABLE, CON DOBLECES A 90° SEGUN PLANO - "ASVB24-SOT2L"</t>
  </si>
  <si>
    <t>ASVB24-SOT2L</t>
  </si>
  <si>
    <t>MLEUTO57J0C0A1</t>
  </si>
  <si>
    <t>TORNILLO CONECTOR ALLEN DE Ø 1/4" X 40 mm DE LARGO NIQUELADO (CODIGO 079-0611) - "TOCO1440NIQ11"</t>
  </si>
  <si>
    <t>TOCO1440NIQ11</t>
  </si>
  <si>
    <t>MLEUTU24151776</t>
  </si>
  <si>
    <t>TUERCA INSERTO M4 PARA MADERA GALVANIZADA - "TUM410"</t>
  </si>
  <si>
    <t>TUM410</t>
  </si>
  <si>
    <t>MMOUPE04000055</t>
  </si>
  <si>
    <t>PERILLA ESFERICA DE RESINA POLIESTER   CON PERNO DE COLD ROLLED MAQUINADO CON CUERDA DE 5/16"ø X 5 mm - "MOAVC3P-PEPA"</t>
  </si>
  <si>
    <t>MOAVC3P-PEPA</t>
  </si>
  <si>
    <t>MCICCA011302H3</t>
  </si>
  <si>
    <t>CRISTAL SATINADO UNA CARA DE 600 X 1200 mm ESPESOR 9 mm CANTOS PULIDOS, CHAFLAN EN ESQUINA DE 3 mm Y CHAFLAN DE 2 mm PERIMETRALES - "CRLASUS"</t>
  </si>
  <si>
    <t>ME4XCO02020068</t>
  </si>
  <si>
    <t>CONECTOR ESTRELLA PARA CRISTAL DE 115 X 115 X 13 mm A 120°  EN ALUMINIO ALEACION 6063 COLOR GRIS - "E4TSC120"</t>
  </si>
  <si>
    <t>E4TSC120</t>
  </si>
  <si>
    <t>ALGANT30</t>
  </si>
  <si>
    <t>GANCHO EN "T" PARA BARRA DE 30 cm, PARA TUBULAR DE 1/2"</t>
  </si>
  <si>
    <t>ME4XTA060400C8</t>
  </si>
  <si>
    <t>TAPA REMATE ESCUADRA DE 72 X 72 X 8 mm  CON CHAFLAN DE 1 mm CON POSTES PARA SUJECION EN ALUMINIO ALEACION 6063 COLOR GRIS - "E4TPTRES"</t>
  </si>
  <si>
    <t>E4TPTRES</t>
  </si>
  <si>
    <t>MIACIP02000000</t>
  </si>
  <si>
    <t>CLIP TROPICALIZADO NO. CAJA CON C/100 PZAS     --  CLIPT23</t>
  </si>
  <si>
    <t>CLIPT23</t>
  </si>
  <si>
    <t>MVLMSS000111Q8</t>
  </si>
  <si>
    <t>SUPERFICIE SOLIDA  HOJA DE 2440 X 1220 mm ESPESOR 6 mm NOVANITE NV-100 EN COLOR BLANCO POLAR - "SS6NV100BP"</t>
  </si>
  <si>
    <t>SS6NV100BP</t>
  </si>
  <si>
    <t>MLEXCO16000097</t>
  </si>
  <si>
    <t>CONECTOR "Y" PARA PERFILES DE TECHO   SUMINISTRADO POR OBIECT - "OBPAB2AE-CYP"</t>
  </si>
  <si>
    <t>OBPAB2AE-CYP</t>
  </si>
  <si>
    <t>MLEXCO18000097</t>
  </si>
  <si>
    <t>CONECTOR T PARA PERFIL SUMINISTRADO POR OBIECT --OBPAB2AE-CTP</t>
  </si>
  <si>
    <t>OBPAB2AE-CTP</t>
  </si>
  <si>
    <t>MVLREF08552422</t>
  </si>
  <si>
    <t>ESPUMA FLEXIBLE PARA SOFA Ø 560 mm ESPESOR 25 mm DENSIDAD 70 KG EN POLIURETANO SUPER FIRME - "ESPS5602570"</t>
  </si>
  <si>
    <t>ESPS5602570</t>
  </si>
  <si>
    <t>MIMCVEPD020001</t>
  </si>
  <si>
    <t>VENTILADOR DE PEDESTAL Ø 18  METALICO -- VEPD18M --</t>
  </si>
  <si>
    <t>VEPD18M</t>
  </si>
  <si>
    <t>MABCCA0093020J</t>
  </si>
  <si>
    <t>CRISTAL SATINADO  DE 1193 X 426 mm ESPESOR 9 mm CANTOS PULIDOS ESQUINAS REDONDEADAS RADIO 20 mm TEMPLADO - "ABBIO4CRS-CR"</t>
  </si>
  <si>
    <t>ABBIO4CRS-CR</t>
  </si>
  <si>
    <t>MABCCR06II020J</t>
  </si>
  <si>
    <t>CRISTAL TRANSPARENTE DE 1193 X 426 mm ESPESOR 9 mm CANTOS PULIDOS ESQUINAS REDONDEADAS RADIO 20 mm TEMPLADO - "ABBIO4CRT-CR"</t>
  </si>
  <si>
    <t>ABBIO4CRT-CR</t>
  </si>
  <si>
    <t>MBACCR00FS07L9</t>
  </si>
  <si>
    <t>CRISTAL  DE 924 X 1955 mm ESPESOR 6 mm CANTOS PULIDOS CON FRANJA DE 1655 mm DE ALTURA AL ACIDO POR AMBAS CARAS A PARTIR DE 150 mm, CON 3 BARRENOS DE Ø 1/2" Y CORTE LATERAL DE 24 mm ALTURA 1018 mm ESQUINAS REDONDEADAS DE 3 mm TEMPLADO - "ARTICULO BAJA"</t>
  </si>
  <si>
    <t>MCICCL144516R1</t>
  </si>
  <si>
    <t>CRISTAL LAMINADO PVB COCONUT WHITE FORMA ELIPTICA DE 2400 X 1200 mm ESPESOR 12 mm (2 CRISTALES DE 6 mm CON 1 PELICULA DE 0.76 mm) CON SAQUE DE 279 X 249 mm CON ESQUINAS REDONDEADAS DE RADIO 8 mm CANTOS PULIDOS TEMPLADO - "CICUE84CRLBE2X-C"</t>
  </si>
  <si>
    <t>CICUE84CRLBE2X-C</t>
  </si>
  <si>
    <t>MCICCR00CT02J4</t>
  </si>
  <si>
    <t>CRISTAL  DE 1497 X 436 mm ESPESOR 9 mm CON SERIGRAFIA BLANCA A PUNTOS UNA CARA CANTOS PULIDOS, ESQUINAS REDONDEADAS RADIO 3 mm TEMPLADO - "CR5CS"</t>
  </si>
  <si>
    <t>CR5CS</t>
  </si>
  <si>
    <t>MLEAFV03040000</t>
  </si>
  <si>
    <t>PISO VINILICO MOHAWK MODELO PROSPECT C9002-88, PISO LVT 362 X 6" ESPESOR 2 mm, COLOR CHOCOLATE OAK   - "PVMHPRC9002"</t>
  </si>
  <si>
    <t>PVMHPRC9002</t>
  </si>
  <si>
    <t>MVLMMD52010600</t>
  </si>
  <si>
    <t>MDF HOMOGENEO LAMINADO PLASTICO UNA CARA WILSONART ELEMENTAL CONTEMPO WT-A8729-W0 NEPAL TEAK Y UNA CARA EN MELAMINA NEGRA HOJA 4' X 8' ESPESOR 19 mm  - "MDFH19W0NMN"</t>
  </si>
  <si>
    <t>MDFH19W0NMN</t>
  </si>
  <si>
    <t>MVLMTA01010086</t>
  </si>
  <si>
    <t>TAPA PARA ACCESSORY WALL DE 1000 X 150 X 18 mm  EN LACA COLOR GRIS - "AT&amp;TAWP-TMBG"</t>
  </si>
  <si>
    <t>AT&amp;TAWP-TMBG</t>
  </si>
  <si>
    <t>MVLQLC03150000</t>
  </si>
  <si>
    <t>LACA BRILLANTE ACRILICA BLANCA LA-0021.25 (PRESENTACION DE 19 LITROS)   - "LA002150"</t>
  </si>
  <si>
    <t>LA002150</t>
  </si>
  <si>
    <t>MVLECO14520000</t>
  </si>
  <si>
    <t>CONTACTO ANTIDERRAMES MODELO PEPPER BE03825-MPU-XXX-72 CON CABLE DE 72" ACENTO METAL CHAPADO NIQUEL SATINADO , PLASTICO COLOR Z241-BLACK    - "PEPPERBE03825MPUBLACK"</t>
  </si>
  <si>
    <t>PEPPERBE03825MPUBLAC</t>
  </si>
  <si>
    <t>MLEPIM10040000</t>
  </si>
  <si>
    <t>LOGO EN RECORTE DE VINIL COLOR BLANCO PARA LA VICTORIA DE 20 X 20 cms   - "LOGBLV2020"</t>
  </si>
  <si>
    <t>LOGBLV2020</t>
  </si>
  <si>
    <t>MVLAFV15270000</t>
  </si>
  <si>
    <t>PISO VINILICO LVT MODELO MATUTO BOTANY 656, 30 X 60 cm  ESPESOR 2.5 mm   - "PVMB656"</t>
  </si>
  <si>
    <t>PVMB656</t>
  </si>
  <si>
    <t>MIACIP01000000</t>
  </si>
  <si>
    <t>CLIP MARIPOSA GIGANTE # 2     --  CLIPM22</t>
  </si>
  <si>
    <t>CLIPM22</t>
  </si>
  <si>
    <t>MIACUM13000000</t>
  </si>
  <si>
    <t>PLUMA TINTA AZUL PUNTO MEDIANO    --  PLUMAA81</t>
  </si>
  <si>
    <t>PLUMAA81</t>
  </si>
  <si>
    <t>MTRAJG11000000</t>
  </si>
  <si>
    <t>JUEGO DE ACCESORIOS (MECANISMO, SOLERA Y CUBRESOLERA) PARA TRISSINO    - "JUETRIS"</t>
  </si>
  <si>
    <t>JUETRIS</t>
  </si>
  <si>
    <t>LEAACC00000088</t>
  </si>
  <si>
    <t>SERVICIO DE  MAESTREADO DE 5 DE CERRADURAS MARCA SOARMA TIPO COCOL (CODIGO M4105) CON 3 LLAVES;   --</t>
  </si>
  <si>
    <t>MACCCL106216U1</t>
  </si>
  <si>
    <t>CRISTAL LAMINADO PVB COCONUT WHITE DE 1746 X 580 mm ESPESOR 12 mm (2 CRISTALES DE 6 mm CON 1 PELICULA DE 0.76 mm) ARISTAS CON CHAFLAN PULIDO, TEMPLADO - "TSSP70USA-CLBB"</t>
  </si>
  <si>
    <t>TSSP70USA-CLBB</t>
  </si>
  <si>
    <t>MPPCCR00L707O4</t>
  </si>
  <si>
    <t>CRISTAL  DE 580 X 820 mm ESPESOR 6 mm CON SERIGRAFIA BLANCA POR UNA CARA (CON PROCESO DE PINTURA CERAMICA RECOCIDA) CANTOS PULIDOS - "PGVVS2B"</t>
  </si>
  <si>
    <t>PGVVS2B</t>
  </si>
  <si>
    <t>MVLAIS05000000</t>
  </si>
  <si>
    <t>SISTEMA Y ENSAMBLE DE SUSPENSION PARA PANEL ACUSTICO RECEPCION    - "SIACUREP"</t>
  </si>
  <si>
    <t>SIACUREP</t>
  </si>
  <si>
    <t>MLEAFV02030000</t>
  </si>
  <si>
    <t>PISO VINILICO KARNDEAN MODELO K-TRADE PLANK, TABLON DE 36" X 6", ESPESOR 2 mm BP 603 (888) 266-4343   - "PVKNKTP3662"</t>
  </si>
  <si>
    <t>PVKNKTP3662</t>
  </si>
  <si>
    <t>MLEAJA0012L5E5</t>
  </si>
  <si>
    <t>JALADERA  DE 76 X 19 X 9.5 mm CON 2 CUERDA INTERNA PARA TORNILLO DE Ø 3/16" CON PROFUNDIDAD DE 5/8" EN COLD ROLLED PULIDO - "JA76CR2"</t>
  </si>
  <si>
    <t>JA76CR2</t>
  </si>
  <si>
    <t>MP4CCR00E602O1</t>
  </si>
  <si>
    <t>CRISTAL  DE 300 X 380 mm ESPESOR 9 mm CANTOS PULIDOS Y ABRILLANTADOS - "P4CRIMU"</t>
  </si>
  <si>
    <t>P4CRIMU</t>
  </si>
  <si>
    <t>MP4CCR00KT02R8</t>
  </si>
  <si>
    <t>CRISTAL  DE 1000 X 2715 mm ESPESOR 9 mm CANTOS PULIDOS Y ABRILLANTADOS TEMPLADO - "P4CRS10-280TM"</t>
  </si>
  <si>
    <t>P4CRS10-280TM</t>
  </si>
  <si>
    <t>MPPCCR16F80233</t>
  </si>
  <si>
    <t>CRISTAL PUERTA DE 770 X 1950 mm ESPESOR 9 mm CANTOS PULIDOS CON UNA CARA SANDBLASTEADA TEMPLADO - "C033 - G78"</t>
  </si>
  <si>
    <t>C033 - G78</t>
  </si>
  <si>
    <t>MPPECO00894713</t>
  </si>
  <si>
    <t>CONTACTO  MODELO BE08065NG1 ALTURA "G" CIRCUITO 1 COLOR NEGRO - "BE08065NG1"</t>
  </si>
  <si>
    <t>BE08065NG1</t>
  </si>
  <si>
    <t>MVLUTO47F40070</t>
  </si>
  <si>
    <t>TORNILLO SPAX PARA MADERA TORX DE 4 X 25 mm  T20 GALVANIZADO 393.401 - "TOST425G"</t>
  </si>
  <si>
    <t>TOST425G</t>
  </si>
  <si>
    <t>MP4CCR32HU04O1</t>
  </si>
  <si>
    <t>CRISTAL FOTOVOLTAICO DE 900 X 2415 mm ESPESOR 12 mm CANTOS PULIDOS Y ABRILLANTADOS - "P4CRS3-250FV"</t>
  </si>
  <si>
    <t>P4CRS3-250FV</t>
  </si>
  <si>
    <t>MANMCU020624C4</t>
  </si>
  <si>
    <t>CUBIERTA CUADRADA DE 600 X 600 mm ESPESOR 20 mm CON CHAFLAN INVERTIDO DE ALTURA 10 mm CON PROFUNDIDAD DE 60 mm PERIMETRAL CON ARISTAS REDONDEADAS EN MARMOL ARABESCATO PREMIUM - "ANCUBCUMAAB60"</t>
  </si>
  <si>
    <t>ANCUBCUMAAB60</t>
  </si>
  <si>
    <t>MANMCU023024K4</t>
  </si>
  <si>
    <t>CUBIERTA CUADRADA DE 1050 X 1050 mm ESPESOR 20 mm CON CANTO TIPO ALA DE AVION DE ALTURA 10 mm CON PROFUNDIDAD DE 60 mm PERIMETRAL CON ARISTAS REDONDEADAS EN MARMOL ARABESCATO PREMIUM - "ANCUBCUMAAB105"</t>
  </si>
  <si>
    <t>ANCUBCUMAAB105</t>
  </si>
  <si>
    <t>MANMCU023124L1</t>
  </si>
  <si>
    <t>CUBIERTA CUADRADA DE 1200 X 1200 mm ESPESOR 20 mm CON CANTO TIPO  ALA DE AVION DE ALTURA 10 mm CON PROFUNDIDAD DE 60 mm PERIMETRAL CON ARISTAS REDONDEADAS EN MARMOL EN GRANITO BLUE PEARL - "ANCUBCUMABP120"</t>
  </si>
  <si>
    <t>ANCUBCUMABP120</t>
  </si>
  <si>
    <t>MCIMCU00072441</t>
  </si>
  <si>
    <t>CUBIERTA  DE 1800 X 900 mm ESPESOR 20 mm CON CHAFLAN INVERTIDO DE ALTURA 12 mm CON PROFUNDIDAD DE 60 mm PERIMETRAL CON SAQUE CENTRAL DE 279 X 249 mm EN MARMOL BLANCO ARABE ESCATO ITALIANO - "CICUM63EE2X"</t>
  </si>
  <si>
    <t>CICUM63EE2X</t>
  </si>
  <si>
    <t>MCIMCU03022450</t>
  </si>
  <si>
    <t>CUBIERTA RECTANGULAR DE 2100 X 1200 mm ESPESOR 20 mm CON CHAFLAN INVERTIDO DE ALTURA 10 mm CON PROFUNDIDAD DE 60 mm PERIMETRAL EN MARMOL BLANCO CARRARA -- CIMJTS74MC-MA</t>
  </si>
  <si>
    <t>CIMJTS74MC-MA</t>
  </si>
  <si>
    <t>MLESCO210000R5</t>
  </si>
  <si>
    <t>CORTE Y ROLADO DE TUBULAR CUADRADO DE 3/4 CALIBRE 18  CON RADIOS Y CORTES RECTOS SEGUN PLANO - "DIESI-T10"</t>
  </si>
  <si>
    <t>DIESI-T10</t>
  </si>
  <si>
    <t>MLESCP04332133</t>
  </si>
  <si>
    <t>CORTE PLACA RECTANGULAR DE 100 X 50 mm ESPESOR 1/8" EN ACERO NEGRO - "CJEMB3-PF"</t>
  </si>
  <si>
    <t>CJEMB3-PF</t>
  </si>
  <si>
    <t>MKOCCR119102S3</t>
  </si>
  <si>
    <t>CRISTAL TINTEX VERDE DE 1000 X 1000 mm ESPESOR 9 mm CON CARA SANDBLASTEADA Y CANTOS PULIDOS 2 BARRENOS (CORTE CURVO IZQUIERDO) TEMPLADO - "CRRC3117TVI"</t>
  </si>
  <si>
    <t>CRRC3117TVI</t>
  </si>
  <si>
    <t>MKRCCR00HD0213</t>
  </si>
  <si>
    <t>CRISTAL  DE 1197 X 2306 mm ESPESOR 9 mm CANTOS PULIDOS - "KRCR49TSGCOP"</t>
  </si>
  <si>
    <t>KRCR49TSGCOP</t>
  </si>
  <si>
    <t>MKRCCR00J502S0</t>
  </si>
  <si>
    <t>CRISTAL  DE 597 X 1945 mm ESPESOR 9 mm CON SANDBLASTEADO HASTA UNA ALTURA DE 950 mm TEMPLADO - "KRCR28ET"</t>
  </si>
  <si>
    <t>KRCR28ET</t>
  </si>
  <si>
    <t>MLEAFV09850000</t>
  </si>
  <si>
    <t>PISO VINILICO LVT KFI GLUE DOWN ESPESOR 3 mm, CAPA DE DESGASTE 12 MIL; MEDIDA 6" X 48" COLOR ITALIANO   - "PVKFIGD3648I"</t>
  </si>
  <si>
    <t>PVKFIGD3648I</t>
  </si>
  <si>
    <t>MLEECA00900000</t>
  </si>
  <si>
    <t>START OUTLELT INTERLINK 60" INCLUDES: (3) POWER OUTLETS BESM -STRT-3-0-ZM-BK-IQ-60   - "BESMSTRT30ZMBKIQ60"</t>
  </si>
  <si>
    <t>BESMSTRT30ZMBKIQ60</t>
  </si>
  <si>
    <t>MLEXPT030000A8</t>
  </si>
  <si>
    <t>POSTE EN D PARA MONITOR MODELO (180.11) WISHBONE, EN ALUMINIO -- CYBPDN</t>
  </si>
  <si>
    <t>CYBPDN</t>
  </si>
  <si>
    <t>MIMCFI00220000</t>
  </si>
  <si>
    <t>FILAMENTO  500 WATT   -- GI10800 --</t>
  </si>
  <si>
    <t>GI10800</t>
  </si>
  <si>
    <t>MIMCFSLF030500</t>
  </si>
  <si>
    <t>FUSIBLE LITTLE / FUSE A 600 VOLT ~ 250 A OR LESS TIPO JTD  -- GI11117 --</t>
  </si>
  <si>
    <t>GI11117</t>
  </si>
  <si>
    <t>MIMCFTEL000100</t>
  </si>
  <si>
    <t>FLOTADOR ELECTRICO  MARCA ROTOPLAS  -- FLOER --</t>
  </si>
  <si>
    <t>FLOER</t>
  </si>
  <si>
    <t>MIMCLAFA152100</t>
  </si>
  <si>
    <t>LAMPARA FLOURESCENTE AUTOBALASTRADA COMPACTA MULTIVOLTAJE 220 - 250 V, BASE MOGUL MARCA DUROTEC  -- LFA220BM --</t>
  </si>
  <si>
    <t>LFA220BM</t>
  </si>
  <si>
    <t>MIMCLMPM060000</t>
  </si>
  <si>
    <t>LIMA PLANA MUZA DE LONGITUD 4 1/2"   -- LIPM412 --</t>
  </si>
  <si>
    <t>LIPM412</t>
  </si>
  <si>
    <t>MIMCPY00010000</t>
  </si>
  <si>
    <t>PROYECTOR  POWER LITE S18   -- PRYPLS18 --</t>
  </si>
  <si>
    <t>PRYPLS18</t>
  </si>
  <si>
    <t>MIMCREDC050000</t>
  </si>
  <si>
    <t>RESORTE DE COMPRESION Ø EXTERIOR 10.70 mm LONGITUD 22.00 mm   -- RCE10L22 --</t>
  </si>
  <si>
    <t>RCE10L22</t>
  </si>
  <si>
    <t>MIMCROPL000000</t>
  </si>
  <si>
    <t>RODILLO PELO LARGO    -- RDPL --</t>
  </si>
  <si>
    <t>RDPL</t>
  </si>
  <si>
    <t>MIMCSÑAR070000</t>
  </si>
  <si>
    <t>SEÑALAMIENTO LEYENDA "NO PASE, AREA RESTRINGIDA" DE 40.0 X 30.0 cm   -- S43NPAR --</t>
  </si>
  <si>
    <t>S43NPAR</t>
  </si>
  <si>
    <t>MLEAET05020000</t>
  </si>
  <si>
    <t>ETIQUETA IMPRESION PAPEL  ADHESIVO, CAJA C4 STOOL DE 152 X 101 mm   - "ETQCC4152101"</t>
  </si>
  <si>
    <t>ETQCC4152101</t>
  </si>
  <si>
    <t>MLEPIM14060000</t>
  </si>
  <si>
    <t>LOGOTIPO EN RECORTE DE VINIL CON FONDO BLANCO Y LETRAS AZULES  TIPO MANO DESINFECTANTE DE 25 X 35 cm   - "LOGBATD2535"</t>
  </si>
  <si>
    <t>LOGBATD2535</t>
  </si>
  <si>
    <t>MIEEMA00120000</t>
  </si>
  <si>
    <t>ROLLO DE CINTA MASKING TAPE  ANCHO 25 mm   -- MASQ1 --</t>
  </si>
  <si>
    <t>MAAQ1</t>
  </si>
  <si>
    <t>MDESSA01190018</t>
  </si>
  <si>
    <t>SILLA EN CAJA MODELO OHP87  RESPALDO EN POLIPROPILENO COLOR NEGRO Y ASIENTO TAPIZADO TELA NEGRA, CON ESTRUCTURA DE 4 PUNTOS EN COLOR NEGRO Y PALETA DERECHA COLOR NEGRO  --  ESP-OHP87EM</t>
  </si>
  <si>
    <t>ESP-OHP87EM</t>
  </si>
  <si>
    <t>MVLMMD63010500</t>
  </si>
  <si>
    <t>MDF LAMINADO PLASTICO DOS CARAS FROSTY WHITE (1573-60) HOJA 4' X 8' ESPESOR 16 mm  - "MDFLP2CFW4816"</t>
  </si>
  <si>
    <t>MDFLP2CFW4816</t>
  </si>
  <si>
    <t>MP4CCA109402R5</t>
  </si>
  <si>
    <t>CRISTAL SATINADO PUERTA DOS CARAS DE 984 X 2082 mm ESPESOR 9 mm CANTOS PULIDOS CON ESQUINAS REDONDEADAS RADIO 5 mm - "P4PUCR1050BVGST"</t>
  </si>
  <si>
    <t>P4PUCR1050BVGST</t>
  </si>
  <si>
    <t>MVLAIS07000000</t>
  </si>
  <si>
    <t>SISTEMA Y ENSAMBLE DE SUSPENSION PARA PANEL ACUSTICO; FINANZAS, SISTEMAS Y DISEÑO     - "SIACUFSD"</t>
  </si>
  <si>
    <t>SIACUFSD</t>
  </si>
  <si>
    <t>MVLMTB020106D6</t>
  </si>
  <si>
    <t>TABLERO HONEY COMB DE  48" X 96" X 3/4" X 5/8" 130 G - "TAHC19"</t>
  </si>
  <si>
    <t>TAHC19</t>
  </si>
  <si>
    <t>MVLMTR01010600</t>
  </si>
  <si>
    <t>TRIPLAY DISEÑO FALENA UNA CARA HOJA 4' X 8' ESPESOR 19 mm  - "TR1948FA"</t>
  </si>
  <si>
    <t>TR1948FA</t>
  </si>
  <si>
    <t>MVLREF00153650</t>
  </si>
  <si>
    <t>ESPUMA FLEXIBLE  HOJA DE 1.20 X 2.00 m ESPESOR DE 20 mm DENSIDAD 30 Kg EN POLIURETANO ESTANDARD - "ES20DPES"</t>
  </si>
  <si>
    <t>ES20DPES</t>
  </si>
  <si>
    <t>MVLREF08572408</t>
  </si>
  <si>
    <t>ESPUMA FLEXIBLE PARA SOFA DE 1900 X 408 mm ESPESOR 25 mm DENSIDAD 50 KG EN POLIURETANO SUPER FIRME - "ESPS172550"</t>
  </si>
  <si>
    <t>ESPS172550</t>
  </si>
  <si>
    <t>MIRCFN00000001</t>
  </si>
  <si>
    <t>FRANELA COLOR BLANCA  --  FRABLA</t>
  </si>
  <si>
    <t>MIMCFSLE290101</t>
  </si>
  <si>
    <t>FUSIBLE LEGRAND DE 400 VOLT ~ 6 AMPER TIPO gG (DIMENSIONES 8.5 X 31.5 mm) -- GI10450 --</t>
  </si>
  <si>
    <t>GI10450</t>
  </si>
  <si>
    <t>MIMCTRHE010002</t>
  </si>
  <si>
    <t>TUERCA HEXAGONAL Ø 3/4"  GALVANIZADA -- TU34HE --</t>
  </si>
  <si>
    <t>TU34HE</t>
  </si>
  <si>
    <t>MIQMPR01000000</t>
  </si>
  <si>
    <t>PRIMER UNIVERSAL SHERWIN WILLIAMS  --  PRUNSW</t>
  </si>
  <si>
    <t>MP4CCL06391313</t>
  </si>
  <si>
    <t>CRISTAL LAMINADO BLANCO WHITE COCONUT DE 997 X 597 mm ESPESOR 9 mm (2 CRISTALES DE 4 mm CON 1 PELICULA) CANTOS PULIDOS - "P4LCCR210"</t>
  </si>
  <si>
    <t>P4LCCR210</t>
  </si>
  <si>
    <t>MP4CCR00KR02O1</t>
  </si>
  <si>
    <t>CRISTAL  DE 1000 X 2415 mm ESPESOR 9 mm CANTOS PULIDOS Y ABRILLANTADOS - "P4CRS10-250T"</t>
  </si>
  <si>
    <t>P4CRS10-250T</t>
  </si>
  <si>
    <t>MP4CCR00KS02O1</t>
  </si>
  <si>
    <t>CRISTAL  DE 1000 X 2215 mm ESPESOR 9 mm CANTOS PULIDOS Y ABRILLANTADOS - "P4CRS10-230T"</t>
  </si>
  <si>
    <t>P4CRS10-230T</t>
  </si>
  <si>
    <t>MP4CCR32KR04O1</t>
  </si>
  <si>
    <t>CRISTAL FOTOVOLTAICO DE 1000 X 2415 mm ESPESOR 12 mm CANTOS PULIDOS Y ABRILLANTADOS - "P4CRS10-250FV"</t>
  </si>
  <si>
    <t>P4CRS10-250FV</t>
  </si>
  <si>
    <t>MPMTLA01010101</t>
  </si>
  <si>
    <t>LAMINA NEGRA HOJA 4' X 10' CALIBRE 16 ACERO 1008  --  LN16410</t>
  </si>
  <si>
    <t>LN16410</t>
  </si>
  <si>
    <t>MPPCCR00870722</t>
  </si>
  <si>
    <t>CRISTAL  DE 760 X 950 mm ESPESOR 6 mm LINEAS VERTICALES SANDBLASTEADAS CANTO PULIDO</t>
  </si>
  <si>
    <t>MPPCCR00N907O4</t>
  </si>
  <si>
    <t>CRISTAL  DE 580 X 400 mm ESPESOR 6 mm CON SERIGRAFIA BLANCA POR UNA CARA (CON PROCESO DE PINTURA CERAMICA RECOCIDA) CANTOS PULIDOS - "PGVVI2BL"</t>
  </si>
  <si>
    <t>PGVVI2BL</t>
  </si>
  <si>
    <t>MRIAPI02080000</t>
  </si>
  <si>
    <t>PISTON DE GAS HAFELE PARA PUERTA  DE 120N DE RESISTENCIA, EXTENSION TOTAL DE 248 mm, EN ACERO NIQUELADO CON SOPORTES PARA ATORNILLAR   - "PISH120N"</t>
  </si>
  <si>
    <t>PISH120N</t>
  </si>
  <si>
    <t>MVLPPC04491505</t>
  </si>
  <si>
    <t>PERFIL DE CANTO BANNISTER OAK ANCHO 22 mm ESPESOR 2 mm EN ABS - "PECAN222BO"</t>
  </si>
  <si>
    <t>PECAN222BO</t>
  </si>
  <si>
    <t>MVLUTO06280002</t>
  </si>
  <si>
    <t>TORNILLO CABEZA HEXAGONAL Ø 3/8" x 1 1/4"  GALVANIZADO - "TO38114HE"</t>
  </si>
  <si>
    <t>TO38114HE</t>
  </si>
  <si>
    <t>MIMCG1RJ050000</t>
  </si>
  <si>
    <t>GUIA ROJI CARRETERAS   -- GURCARR --</t>
  </si>
  <si>
    <t>GURCARR</t>
  </si>
  <si>
    <t>MIMCLMFA070113</t>
  </si>
  <si>
    <t>LAMPARA FLOURESCENTE AUTOBALASTRADA COMPACTA DE 45 WATT MARCA OSRAM LUZ DE DIA -- LAUB45LD --</t>
  </si>
  <si>
    <t>LAUB45LD</t>
  </si>
  <si>
    <t>MPQMPP02000000</t>
  </si>
  <si>
    <t>PINTURA EN POLVO BLUE RACK 30089 (PZL230089-1) VITRACOAT (USO PARA BAMA)     --  PZL230089-1</t>
  </si>
  <si>
    <t>PZL230089-1</t>
  </si>
  <si>
    <t>MVLSLA08270528</t>
  </si>
  <si>
    <t>LAMINA ALUMINIO HOJA 4' X 10' CALIBRE 20 ALEACION 5052 H32 - "LA20410"</t>
  </si>
  <si>
    <t>LA20410</t>
  </si>
  <si>
    <t>MP4CCR32HJ04O1</t>
  </si>
  <si>
    <t>CRISTAL FOTOVOLTAICO DE 600 X 2415 mm ESPESOR 12 mm CANTOS PULIDOS Y ABRILLANTADOS - "P4CRS2-250FV"</t>
  </si>
  <si>
    <t>P4CRS2-250FV</t>
  </si>
  <si>
    <t>KIT DE ADAPTADORES PARA ROSETAS DE VOZ Y DATOS SERVITEM,MD,ADAPTER,BASE,VOICE/DATA,C - "BE01421-C"</t>
  </si>
  <si>
    <t>MLESTL001204S8</t>
  </si>
  <si>
    <t>MAQUILA DE TUBULAR  DE 3/4" PIEZA DE 459 X 400 mm CALIBRE 18 EN TUBO REDONDO CON 2 DOBLES A 90° SEGUN PLANO "DITULE-TU", SIN GOLPES , MARCAS Y RAYADURAS - "DITULE-TU"</t>
  </si>
  <si>
    <t>DITULE-TU</t>
  </si>
  <si>
    <t>MLEUTO54030087</t>
  </si>
  <si>
    <t>TORNILLO CABEZA REDONDA PLANA ALLEN Ø 6 X 25 mm  PASO 1.00 mm  GALVANIZADO - "TOM6X25CPG"</t>
  </si>
  <si>
    <t>TOM6X25CPG</t>
  </si>
  <si>
    <t>MLEXCO11130094</t>
  </si>
  <si>
    <t>CONECTOR CODO TECHO DE 222 X 222 X 102 mm  EN FUNDICION DE ALUMINIO - "OBCNCTRCDTCH"</t>
  </si>
  <si>
    <t>OBCNCTRCDTCH</t>
  </si>
  <si>
    <t>MVLSTU010404B6</t>
  </si>
  <si>
    <t>TUBULAR INDUSTRIAL CUADRADO 1/2" CALIBRE 18 PIEZA DE 6000 mm GALVANIZADO - "TC1812GA"</t>
  </si>
  <si>
    <t>TC1812GA</t>
  </si>
  <si>
    <t>MVLUPR36250001</t>
  </si>
  <si>
    <t>PRISIONERO ALLEN Ø 5/16" X 1"  PAVONADO - "PA5161"</t>
  </si>
  <si>
    <t>PA5161</t>
  </si>
  <si>
    <t>MVLUTU22572302</t>
  </si>
  <si>
    <t>TUERCA HEXAGONAL Ø1/2" TIPO BELLOTA GALVANIZADO -- TU12HEBE</t>
  </si>
  <si>
    <t>TU12HEBE</t>
  </si>
  <si>
    <t>MVLEEC02080000</t>
  </si>
  <si>
    <t>ESFERA DE CONTACTOS DE 3 PUERTOS, 2 DE LUZ Y 1 USB MODELO HEMISPHERE BE03770-2-1-XXXX-MR1-72, CON CABLE DE 72" PLASTICO  COLOR Z133-ORANGE   - "HEMISPHEREORANGE"</t>
  </si>
  <si>
    <t>HEMISPHEREORANGE</t>
  </si>
  <si>
    <t>MABMCU030524K7</t>
  </si>
  <si>
    <t>CUBIERTA RECTANGULAR DE 1500 X 900 mm ESPESOR 20 mm CON CANTO TIPO ALA DE AVION DE ALTURA 10 mm CON PROF DE 60 mm, CON ARISTAS REDONDEADAS Y ALTO RELIEVE UN CANTO PARA STAR 4; PERFO PARA CAJA ELLORA 2.2; EN MARMOL ARABESCATO PREMIUM - "ABCUB35MABPE22X-C"</t>
  </si>
  <si>
    <t>ABCUB35MABPE22X-C</t>
  </si>
  <si>
    <t>MABMCU030524K8</t>
  </si>
  <si>
    <t>CUBIERTA RECTANGULAR DE 1500 X 900 mm ESPESOR 20 mm CON CANTO TIPO ALA DE AVION DE ALTURA 10 mm CON PROF DE 60 mm, CON ARISTAS REDONDEADAS Y ALTO RELIEVE UN CANTO PARA STAR 4; PERFO PARA CAJA ELLORA 2.2; EN MARMOL NERO PROFUNDO - "ABCUB35MNPPE22X-C"</t>
  </si>
  <si>
    <t>ABCUB35MNPPE22X-C</t>
  </si>
  <si>
    <t>MANMCU093224K4</t>
  </si>
  <si>
    <t>CUBIERTA CIRCULAR DE Ø 750 mm ESPESOR 20 mm CON CANTO TIPO ALA DE AVION DE ALTURA 10 mm CON PROFUNDIDAD DE 60 mm PERIMETRAL CON ARISTAS REDONDEADAS EN MARMOL ARABESCATO PREMIUM - "ANCUBREMAAB75"</t>
  </si>
  <si>
    <t>ANCUBREMAAB75</t>
  </si>
  <si>
    <t>MCIMCU00402471</t>
  </si>
  <si>
    <t>CUBIERTA  DE 1200 X 600 mm ESPESOR 20 mm CON CHAFLAN INVERTIDO DE ALTURA 12 mm CON PROFUNDIDAD DE 60 mm PERIMETRAL CON SAQUE CENTRAL DE 279 X 102 mm EN MARMOL BLANCO ARABE ESCATO ITALIANO - "CICUM42MSB"</t>
  </si>
  <si>
    <t>MP4CCR32HV04O1</t>
  </si>
  <si>
    <t>CRISTAL FOTOVOLTAICO DE 1200 X 2415 mm ESPESOR 12 mm CANTOS PULIDOS Y ABRILLANTADOS - "P4CRS4-250FV"</t>
  </si>
  <si>
    <t>P4CRS4-250FV</t>
  </si>
  <si>
    <t>MVLAFV17000000</t>
  </si>
  <si>
    <t>PISO VINILICO GLUE DOWN GLUE DOWN    - "PVGLGL"</t>
  </si>
  <si>
    <t>MIMCCNPM110000</t>
  </si>
  <si>
    <t>CONECTOR PARA INTERRRUPTOR DE PRESION MECANICO CON ZOCALO A 240 VCC/VCA 4 AMPER   -- COPMK14 --</t>
  </si>
  <si>
    <t>COPMK14</t>
  </si>
  <si>
    <t>MIMCCNVT000000</t>
  </si>
  <si>
    <t>CONECTOR CON CONTRATUERCA    -- CNVSTU --</t>
  </si>
  <si>
    <t>CNVSTU</t>
  </si>
  <si>
    <t>MBLARO02020000</t>
  </si>
  <si>
    <t>RODAJA ESPECIAL LINEA BERLIN-CONFORT OFFICE   - "RODBECO"</t>
  </si>
  <si>
    <t>RODBECO</t>
  </si>
  <si>
    <t>MVLMSS00011139</t>
  </si>
  <si>
    <t>SUPERFICIE SOLIDA  HOJA DE 2440 X 1220 mm ESPESOR 6 mm EN GRIS PERLA NV-108 PLASTIGLAS - "SS0648GPPG"</t>
  </si>
  <si>
    <t>SS0648GPPG</t>
  </si>
  <si>
    <t>MVLREF08562408</t>
  </si>
  <si>
    <t>ESPUMA FLEXIBLE PARA SOFA Ø 610 mm ESPESOR 25 mm DENSIDAD 50 KG EN POLIURETANO SUPER FIRME - "ESPS6102550"</t>
  </si>
  <si>
    <t>ESPS6102550</t>
  </si>
  <si>
    <t>MVLXME05070000</t>
  </si>
  <si>
    <t>MECANISMO ANTIVOLTEO MARCA CYMISA MODELO SN-400   - "MEAVSN400"</t>
  </si>
  <si>
    <t>MEAVSN400</t>
  </si>
  <si>
    <t>MKOCCR11C502H8</t>
  </si>
  <si>
    <t>CRISTAL TINTEX VERDE DE 540 X 1782 mm ESPESOR 9 mm CON CARA SANDBLASTEADA Y CANTOS PULIDOS 3 BARRENOS (CORTE CURVO) TEMPLADO - "CRRC90TVT"</t>
  </si>
  <si>
    <t>CRRC90TVT</t>
  </si>
  <si>
    <t>MKRCCR00HH0213</t>
  </si>
  <si>
    <t>CRISTAL  DE 397 X 2306 mm ESPESOR 9 mm CANTOS PULIDOS - "KRCR19TSGCOP"</t>
  </si>
  <si>
    <t>KRCR19TSGCOP</t>
  </si>
  <si>
    <t>MKRCCR16940218</t>
  </si>
  <si>
    <t>CRISTAL PUERTA DE 800 X 1965 mm ESPESOR 9 mm CANTOS PULIDOS TEMPLADO - "KRPU37 - G57"</t>
  </si>
  <si>
    <t>KRPU37 - G57</t>
  </si>
  <si>
    <t>MLEALT50G80011</t>
  </si>
  <si>
    <t>LLANTA CON FRENO MODELO 60 / 20 MARCA CYMISA  EN ALUMINIO</t>
  </si>
  <si>
    <t>MUESTRAL000020</t>
  </si>
  <si>
    <t>SILLA MUESTRA GLOBAL OTG11320B ASIENTO TAPIZADO EN TELA NEGRA Y RESPALDO EN MESH NEGRO</t>
  </si>
  <si>
    <t>MCOREM06220803</t>
  </si>
  <si>
    <t>ESPUMA MOLDEADA PARA RESPALDO ALTO MODELO RED DE 485 X 425 mm EN POLIURETANO - "ESMPRREXA"</t>
  </si>
  <si>
    <t>ESMPRREXA</t>
  </si>
  <si>
    <t>MIMCSÑPP060001</t>
  </si>
  <si>
    <t>SEÑALAMIENTO DE PASILLO PEATONAL DE 25 X 35 cm  ACABADO FOTOLUMINICENTE -- S2035PPF --</t>
  </si>
  <si>
    <t>S2035PPF</t>
  </si>
  <si>
    <t>MLESE01010000</t>
  </si>
  <si>
    <t>PERSIANA ENRROLLABLE MOROTIZADA BLAUMONT OUNSCREEN 5% EBONY - "PEMUS5E"</t>
  </si>
  <si>
    <t>PEMUS5E</t>
  </si>
  <si>
    <t>MLEXME00838610</t>
  </si>
  <si>
    <t>MESA  Ø 800 mm CON ALTURA DE 750 mm CON COLUMNA Y TRIPIE COMO BASE EN ALUMINIO</t>
  </si>
  <si>
    <t>MP4CCA039507O1</t>
  </si>
  <si>
    <t>CRISTAL SATINADO DOS CARAS DE 992 X 265 mm ESPESOR 6 mm CANTOS PULIDOS Y ABRILLANTADOS - "P4PUAJUCR-230ST"</t>
  </si>
  <si>
    <t>P4PUAJUCR-230ST</t>
  </si>
  <si>
    <t>MP4CCR00JM02O1</t>
  </si>
  <si>
    <t>CRISTAL  DE 1136 X 2410 mm ESPESOR 9 mm CANTOS PULIDOS Y ABRILLANTADOS - "P4CRST1136"</t>
  </si>
  <si>
    <t>P4CRST1136</t>
  </si>
  <si>
    <t>MP4CCR32KS04O1</t>
  </si>
  <si>
    <t>CRISTAL FOTOVOLTAICO DE 1000 X 2215 mm ESPESOR 12 mm CANTOS PULIDOS Y ABRILLANTADOS - "P4CRS10-230FV"</t>
  </si>
  <si>
    <t>P4CRS10-230FV</t>
  </si>
  <si>
    <t>MPPCCR007107H1</t>
  </si>
  <si>
    <t>CRISTAL DE 880 X 400 mm ESPESOR 6 mm CON SERIGRAFIA BLANCA A PUNTOS POR UNA CARA CANTOS PULIDOS TEMPLADO -- PGVVIS-SP</t>
  </si>
  <si>
    <t>PGVVIS-SP</t>
  </si>
  <si>
    <t>MPPCCR007107O4</t>
  </si>
  <si>
    <t>CRISTAL DE 880 X 400 mm ESPESOR 6 mm CON SERIGRAFIA BLANCA POR UNA CARA (CON PROCESO DE PINTURA CERAMICA RECOCIDA) CANTOS PULIDOS -- PGVVI3BL</t>
  </si>
  <si>
    <t>PGVVI3BL</t>
  </si>
  <si>
    <t>MIMCVLDR050200</t>
  </si>
  <si>
    <t>VALVULA DIRECCIONAL CENTRO 0, DOBLE BOBINA 24 VCD MARCA BOSCH REXROTH  -- VVDRCDB24 --</t>
  </si>
  <si>
    <t>VVDRCDB24</t>
  </si>
  <si>
    <t>MIMCCDPG000101</t>
  </si>
  <si>
    <t>CORREDERA PORTAGRAPAS  PARA ENGRAPADORA NEUMATICA SENCO MODELO SFW10XP -- COPGSWFX10P --</t>
  </si>
  <si>
    <t>COPGSWFX10P</t>
  </si>
  <si>
    <t>MP4AHR01010027</t>
  </si>
  <si>
    <t>MP4CCA037102O1</t>
  </si>
  <si>
    <t>CRISTAL SATINADO DOS CARAS DE 600 X 2715 mm ESPESOR 9 mm CANTOS PULIDOS Y ABRILLANTADOS - "P4CRS2-280ST"</t>
  </si>
  <si>
    <t>P4CRS2-280ST</t>
  </si>
  <si>
    <t>MIMCEQPC010102</t>
  </si>
  <si>
    <t>EQUIPO DE PINTURA COMPLETO CONTROL HOPPER Y PISTOLA MARCA NORDSON MODELO ENCORE MPS -- EQCPIHPND --</t>
  </si>
  <si>
    <t>EQCPIHPND</t>
  </si>
  <si>
    <t>MIMCES2Q010000</t>
  </si>
  <si>
    <t>ESTUFON DE 2 QUEMADORES TIPO "C" DE 70 DE ANCHO X 114 DE FRENTE X 59 DE ALTURA  -- ES2Q7011459C --</t>
  </si>
  <si>
    <t>ES2Q7011459C</t>
  </si>
  <si>
    <t>MIMCLAFA120400</t>
  </si>
  <si>
    <t>LAMPARA FLOURESCENTE AUTOBALASTRADA COMPACTA 42 WATT BLANCO FRIO  MARCA PHILLIPS  -- LFA42BF --</t>
  </si>
  <si>
    <t>LFA42BF</t>
  </si>
  <si>
    <t>MIMCLJBN090800</t>
  </si>
  <si>
    <t>LIJADORA DE BANDA DE 4" X 24" 1020 WATT -- LJBN424</t>
  </si>
  <si>
    <t>LJBN424</t>
  </si>
  <si>
    <t>MIMCMSCL120000</t>
  </si>
  <si>
    <t>MICRO SWITCH CILINDRO VERSION PISTON MAGNETICO   -- MSCLPM --</t>
  </si>
  <si>
    <t>MSCLPM</t>
  </si>
  <si>
    <t>MIMCPLMB080504</t>
  </si>
  <si>
    <t>PLACA PARA MAQUINA BROTHER DOBLE AGUJA DERECHA CLAVE 53431001 -- PLBRDAD --</t>
  </si>
  <si>
    <t>PLBRDAD</t>
  </si>
  <si>
    <t>MIACGP04000000</t>
  </si>
  <si>
    <t>GRAPAS FIFA ESTANDAR NO. 400     --  GRFF52</t>
  </si>
  <si>
    <t>GRFF52</t>
  </si>
  <si>
    <t>MIACMC09000000</t>
  </si>
  <si>
    <t>MARCA TEXTO TEXTOS ALERTA TOP AZUL     --  MTXAZU66</t>
  </si>
  <si>
    <t>MTXAZU66</t>
  </si>
  <si>
    <t>MIACMC11000000</t>
  </si>
  <si>
    <t>MARCA TEXTO TEXTOS ALERTA TOP VERDE     --  MTXVER69</t>
  </si>
  <si>
    <t>MTXVER69</t>
  </si>
  <si>
    <t>MGECCR00B80713</t>
  </si>
  <si>
    <t>CRISTAL  DE 1163 X 588 mm ESPESOR 6 mm CANTOS PULIDOS - ""GNCR24 - G3"""</t>
  </si>
  <si>
    <t>GNCR24 - G3</t>
  </si>
  <si>
    <t>MKOCCR00HM0218</t>
  </si>
  <si>
    <t>CRISTAL  DE 347 X 256 mm ESPESOR 9 mm CANTOS PULIDOS TEMPLADO - "FVGRMESE"</t>
  </si>
  <si>
    <t>FVGRMESE</t>
  </si>
  <si>
    <t>MLEAFV16290000</t>
  </si>
  <si>
    <t>PISO VINILICO LFTB-02-2 LOSELAY TECA BRASILEÑA (LALUR)   - "LFTB"</t>
  </si>
  <si>
    <t>LFTB</t>
  </si>
  <si>
    <t>MIACMC08000000</t>
  </si>
  <si>
    <t>MARCA TEXTO TEXTOS ALERTA TOP AMARILLO     --  MTXAMA65</t>
  </si>
  <si>
    <t>MTXAMA65</t>
  </si>
  <si>
    <t>MIEETACP100000</t>
  </si>
  <si>
    <t>TARIMA CONTENEDORA DE POLIETILENO DE 1.33 X 1.33 X 0.32 m   -- GI11088 --</t>
  </si>
  <si>
    <t>GI11088</t>
  </si>
  <si>
    <t>MIEMRPNA010000</t>
  </si>
  <si>
    <t>ROLLO POLIETILENO NATURAL CALIBRE 150   -- RPN150 --</t>
  </si>
  <si>
    <t>RPN150</t>
  </si>
  <si>
    <t>MVLMMD63010800</t>
  </si>
  <si>
    <t>MDF LAMINADO PLASTICO DOS CARAS FROSTY WHITE (1573-60) HOJA 4' X 8' ESPESOR 28 mm  - "MDFLP2CFW4828"</t>
  </si>
  <si>
    <t>MDFLP2CFW4828</t>
  </si>
  <si>
    <t>MVLMTR000106F7</t>
  </si>
  <si>
    <t>TRIPLAY  HOJA 4' X 8' ESPESOR 19 mm EN MADERA DE PINO DE PRIMERA, 1 CARA LAMINADO PLÁSTICO  RALPH WILSON RIVER CHERRY 7937-38, 1 CARA LAMINADO PLATICO NEGRO - "TR1948NGLN"</t>
  </si>
  <si>
    <t>TR1948NGLN</t>
  </si>
  <si>
    <t>MVLQLC00003910</t>
  </si>
  <si>
    <t>LACA   ACRYLSEALER - NA-0001.50 PRESENTACION DE 19 LITROS - "NA000150"</t>
  </si>
  <si>
    <t>NA000150</t>
  </si>
  <si>
    <t>MP4CCR00IY02R8</t>
  </si>
  <si>
    <t>CRISTAL  DE 750 X 2715 mm ESPESOR 9 mm CANTOS PULIDOS Y ABRILLANTADOS TEMPLADO - "P4CRS75-280TM"</t>
  </si>
  <si>
    <t>P4CRS75-280TM</t>
  </si>
  <si>
    <t>MP4CCR00JI02O1</t>
  </si>
  <si>
    <t>CRISTAL  DE 900 X 2215 mm ESPESOR 9 mm CANTOS PULIDOS Y ABRILLANTADOS - "P4CRS3-230T"</t>
  </si>
  <si>
    <t>P4CRS3-230T</t>
  </si>
  <si>
    <t>MVLECO32004015</t>
  </si>
  <si>
    <t>CONTACTO DOBLE POLARIZADO PARA CORRIENTE REGULADA  LARGO 1.80 m (THW10 ANTIFLAMA) COLOR NARANJA - "CODPN6"</t>
  </si>
  <si>
    <t>CODPN6</t>
  </si>
  <si>
    <t>MLEXPN01000000</t>
  </si>
  <si>
    <t>PISTON NEUMATICO PARA STGRBTMN    - "PINSTGRBTMN"</t>
  </si>
  <si>
    <t>PINSTGRBTMN</t>
  </si>
  <si>
    <t>MP4CCA037302O1</t>
  </si>
  <si>
    <t>CRISTAL SATINADO DOS CARAS DE 900 X 2715 mm ESPESOR 9 mm CANTOS PULIDOS Y ABRILLANTADOS - "P4CRS3-280ST"</t>
  </si>
  <si>
    <t>P4CRS3-280ST</t>
  </si>
  <si>
    <t>MTLARO5099E896</t>
  </si>
  <si>
    <t>RODAJA CON FRENO Ø 2" MARCA RODAMEX MODELO HT515FRHTGA GALVANIZADA RUEDA EN HULE GRIS - "RO2FHGG"</t>
  </si>
  <si>
    <t>RO2FHGG</t>
  </si>
  <si>
    <t>MIMCPUAP070000</t>
  </si>
  <si>
    <t>PUNTA APEX HEXAGONAL 1/4"   -- PUHE14 --</t>
  </si>
  <si>
    <t>PUHE14</t>
  </si>
  <si>
    <t>MIMCRESG000001</t>
  </si>
  <si>
    <t>REGADERA DE SEGURIDAD   PORTATIL -- RESGP --</t>
  </si>
  <si>
    <t>RESGP</t>
  </si>
  <si>
    <t>MIMCRFOR000040</t>
  </si>
  <si>
    <t>REFACCION O-RING   No DE PARTE 213278-8 -- REORI172132 --</t>
  </si>
  <si>
    <t>REORI172132</t>
  </si>
  <si>
    <t>MIMCVSPB000100</t>
  </si>
  <si>
    <t>VASO PARA PISTOLA DE BAJA  MARCA DEVILBISS  -- GI11778 --</t>
  </si>
  <si>
    <t>GI11778</t>
  </si>
  <si>
    <t>MIQUPLAN003800</t>
  </si>
  <si>
    <t>PINTURA LIQUIDA EN AEROSOL PARA INTERPERIE  COLOR GOLD BROWN  -- PLAIN-503 --</t>
  </si>
  <si>
    <t>PLAIN-503</t>
  </si>
  <si>
    <t>MLEUPI06714805</t>
  </si>
  <si>
    <t>PIJA CABEZA HEXAGONAL Ø 1/4" X 2" AUTOROSCANTE CON RONDANA INTEGRADA TROPICALIZADO -- PI142CHAT</t>
  </si>
  <si>
    <t>PI142CHAT</t>
  </si>
  <si>
    <t>MLEXCO17000097</t>
  </si>
  <si>
    <t>CONECTOR CODO ESQUINA PARA PERFIL   SUMINISTRADO POR OBIECT - "OBPAB2AE-CCEP"</t>
  </si>
  <si>
    <t>OBPAB2AE-CCEP</t>
  </si>
  <si>
    <t>MVLQDI00010000</t>
  </si>
  <si>
    <t>DILUYENTE  D-0400.60   - "D040060"</t>
  </si>
  <si>
    <t>D040060</t>
  </si>
  <si>
    <t>MVLQLC02260000</t>
  </si>
  <si>
    <t>LACA NITROCELULOSA RIVER NITROLACA MATE, COMEX   - "LANIRICO"</t>
  </si>
  <si>
    <t>LANIRICO</t>
  </si>
  <si>
    <t>MVLREF08602408</t>
  </si>
  <si>
    <t>ESPUMA FLEXIBLE PARA SOFA DE Ø 960 mm ESPESOR 25 mm DENSIDAD 50 KG EN POLIURETANO SUPER FIRME - "ESPS9602550"</t>
  </si>
  <si>
    <t>ESPS9602550</t>
  </si>
  <si>
    <t>MIMCTURD080201</t>
  </si>
  <si>
    <t>TUBO REDONDO Ø 31/2" CEDULA 30 PIEZA DE 6.0 m -- TRE31230 -- BAJA</t>
  </si>
  <si>
    <t>TRE31230</t>
  </si>
  <si>
    <t>MIMCUDAS000202</t>
  </si>
  <si>
    <t>UNIDAD DE ASPAS  (JUEGO DE 5 ASPAS) COGIGO 901367 -- UNAS5901367 --</t>
  </si>
  <si>
    <t>UNAS5901367</t>
  </si>
  <si>
    <t>MIMCUT4M000004</t>
  </si>
  <si>
    <t>UNITOOL    4M 2 1/2" -- UN4M212 --</t>
  </si>
  <si>
    <t>UN4M212</t>
  </si>
  <si>
    <t>MIMCCDPG000102</t>
  </si>
  <si>
    <t>CORREDERA PORTAGRAPAS  PARA ENGRAPADORA NEUMATICA SENCO MODELO SFW9XP -- COPGSWFX9P --</t>
  </si>
  <si>
    <t>COPGSWFX9P</t>
  </si>
  <si>
    <t>MP4CCA037402O1</t>
  </si>
  <si>
    <t>CRISTAL SATINADO DOS CARAS DE 1200 X 2715 mm ESPESOR 9 mm CANTOS PULIDOS Y ABRILLANTADOS - "P4CRS4-280ST"</t>
  </si>
  <si>
    <t>P4CRS4-280ST</t>
  </si>
  <si>
    <t>MP4CCA037802O1</t>
  </si>
  <si>
    <t>CRISTAL SATINADO DOS CARAS DE 1200 X 2415 mm ESPESOR 9 mm CANTOS PULIDOS Y ABRILLANTADOS - "P4CRS4-250ST"</t>
  </si>
  <si>
    <t>P4CRS4-250ST</t>
  </si>
  <si>
    <t>MVLAP114090007</t>
  </si>
  <si>
    <t>PORTA MONITOR DOBLE BRAZO CON AJUSTE ANGULAR, ELEVACION POR GAS, SOPORTE VESA SOPORTA MONITORES DE 17" - 36", PESO QUE SOPORTA 3-12 KG  COLOR NEGRO - "DLB851D"</t>
  </si>
  <si>
    <t>DLB851D</t>
  </si>
  <si>
    <t>MVLCCR00LM02H1</t>
  </si>
  <si>
    <t>CRISTAL  DE 825 X 728 mm ESPESOR 9 mm CON SERIGRAFIA BLANCA A PUNTOS POR UNA CARA CANTOS PULIDOS TEMPLADO - "CJSM83-CRSP"</t>
  </si>
  <si>
    <t>CJSM83-CRSP</t>
  </si>
  <si>
    <t>MVLECO15320000</t>
  </si>
  <si>
    <t>CONTACTO DE 2 PUERTOS USB MODELO SALT BE03830-XX-72 CON CABLE DE 72" PLASTICO COLOR JP-HONEY   - "SALTBE03830HONEY"</t>
  </si>
  <si>
    <t>SALTBE03830HONEY</t>
  </si>
  <si>
    <t>MP4CCR00KR02R8</t>
  </si>
  <si>
    <t>CRISTAL  DE 1000 X 2415 mm ESPESOR 9 mm CANTOS PULIDOS Y ABRILLANTADOS TEMPLADO - "P4CRS10-250TM"</t>
  </si>
  <si>
    <t>P4CRS10-250TM</t>
  </si>
  <si>
    <t>MP4CCR00KT02O1</t>
  </si>
  <si>
    <t>CRISTAL  DE 1000 X 2715 mm ESPESOR 9 mm CANTOS PULIDOS Y ABRILLANTADOS - "P4CRS10-280T"</t>
  </si>
  <si>
    <t>P4CRS10-280T</t>
  </si>
  <si>
    <t>MP4CCR32JW04O1</t>
  </si>
  <si>
    <t>CRISTAL FOTOVOLTAICO DE 855 X 2410 mm ESPESOR 12 mm CANTOS PULIDOS Y ABRILLANTADOS - "P4CRST855FV"</t>
  </si>
  <si>
    <t>P4CRST855FV</t>
  </si>
  <si>
    <t>MPMTSO00000000</t>
  </si>
  <si>
    <t>SOLERA RECTANGULAR 3/16" X 2"  PIEZA DE 6000 mm EN ACERO NEGRO  --  SO3162R</t>
  </si>
  <si>
    <t>SO3162R</t>
  </si>
  <si>
    <t>MPPCCR15F80226</t>
  </si>
  <si>
    <t>CRISTAL PUERTA TINTEX VERDE DE 770 X 1950 mm ESPESOR 9 mm LINEAS VERTICALES SANDBLASTEADAS CANTO PULIDO TEMPLADO - "C033 - G34"</t>
  </si>
  <si>
    <t>C033 - G34</t>
  </si>
  <si>
    <t>MANMCU023024L0</t>
  </si>
  <si>
    <t>CUBIERTA CUADRADA DE 1050 X 1050 mm ESPESOR 20 mm CON CANTO TIPO ALA DE AVION DE ALTURA 10 mm CON PROFUNDIDAD DE 60 mm PERIMETRAL CON ARISTAS REDONDEADAS EN MARMOL EN GRANITO NERO PROFONDO - "ANCUBCUMANP105"</t>
  </si>
  <si>
    <t>ANCUBCUMANP105</t>
  </si>
  <si>
    <t>MCIMCU044624H1</t>
  </si>
  <si>
    <t>CUBIERTA OVALADA DE 2400 X 1000 mm ESPESOR 20 mm CON CHAFLAN INVERTIDO DE ALTURA 10 mm CON PROFUNDIDAD DE 60 mm PERIMETRAL Y UN SAQUE DE 279 X 249 mm EN MARMOL GRANITO NEGRO - "CICUB14MGRE2X-C"</t>
  </si>
  <si>
    <t>CICUB14MGRE2X-C</t>
  </si>
  <si>
    <t>MERCCR116807R2</t>
  </si>
  <si>
    <t>CRISTAL TINTEX VERDE DE 885 X 1355 mm ESPESOR 6 mm CON SERIGRAFIA BLANCA A PUNTOS UNA CARA (CON PROCESO DE PINTURA CERAMICA RECOCIDA) CANTOS PULIDOS - "CVB3TVS"</t>
  </si>
  <si>
    <t>CVB3TVS</t>
  </si>
  <si>
    <t>MKOCCR11790236</t>
  </si>
  <si>
    <t>CRISTAL TINTEX VERDE DE 246 X 1200 mm ESPESOR 9 mm CON CARA SANDBLASTEADA Y CANTOS PULIDOS 2 BARRENOS (CORTE CURVO) TEMPLADO - "CRRC180TV"</t>
  </si>
  <si>
    <t>MKRCCR00J90269</t>
  </si>
  <si>
    <t>CRISTAL  DE 897 X 2150 mm ESPESOR 9 mm CANTO PULIDO CON SANDBLASTEADO HASTA UNA ALTURA DE 950 mm TEMPLADO - "KRCRT39E"</t>
  </si>
  <si>
    <t>KRCRT39E</t>
  </si>
  <si>
    <t>MP4CCR32JE04O1</t>
  </si>
  <si>
    <t>CRISTAL FOTOVOLTAICO DE 1200 X 2410 mm ESPESOR 12 mm CANTOS PULIDOS Y ABRILLANTADOS - "P4CRST4FV"</t>
  </si>
  <si>
    <t>P4CRST4FV</t>
  </si>
  <si>
    <t>MDMEEA02030000</t>
  </si>
  <si>
    <t>EXTENSION DE ARNES MODELO BE08116-3-30 48" JUMPER,3D,2M,ADJ,30"    --  BE08116-3-30</t>
  </si>
  <si>
    <t>BE08116-3-30</t>
  </si>
  <si>
    <t>LAMINA INOXIDABLE HOJA 3 X 10 CALIBRE 18 SATINADO P3 T-304 - LI18310</t>
  </si>
  <si>
    <t>MVLACE0000001M</t>
  </si>
  <si>
    <t>CONTRA PARA CERRADURA RIVEN, MODELO 140.428 DE ACERO, ACABADO NIQUEL DE CYMISA - "140428"</t>
  </si>
  <si>
    <t>MVLEKE0000D700</t>
  </si>
  <si>
    <t>EH&amp;H6 PANEL HOLDER  - "PR-EH-457-011"</t>
  </si>
  <si>
    <t>PR-EH-457-011</t>
  </si>
  <si>
    <t>MALARO02040000</t>
  </si>
  <si>
    <t>RODAJA ESPECIAL LINEA ALUM-CHAIRART OFFICE   - "RODBACO"</t>
  </si>
  <si>
    <t>RODBACO</t>
  </si>
  <si>
    <t>MABMCU030524K0</t>
  </si>
  <si>
    <t>CUBIERTA RECTANGULAR DE 1500 X 900 mm ESPESOR 20 mm CON CANTO TIPO ALA DE AVION DE ALTURA 10 mm CON PROFUNDIDAD DE 60 mm, CON ARISTAS REDONDEADAS Y ALTO RELIEVE EN UN CANTO PARA STAR 4; EN MARMOL CALACATTA - "ABCUB35MCL-C"</t>
  </si>
  <si>
    <t>ABCUB35MCL-C</t>
  </si>
  <si>
    <t>MBAMCU01040434</t>
  </si>
  <si>
    <t>CUBIERTA ELIPTICA DE 1104 X 745 mm ESPESOR 12 mm CON SAQUE CENTRAL, CANTOS DE 31 mm EN SUPERFICIE SOLIDA EN COLOR DESIGNER WHITE D354-SL 100% ACRILICO (RALPH WILSON) -- BCMDPOSS</t>
  </si>
  <si>
    <t>BCMDPOSS</t>
  </si>
  <si>
    <t>MLESTB09120000</t>
  </si>
  <si>
    <t>TUBO CONDUIT DE 1/2"   - "TUCON12"</t>
  </si>
  <si>
    <t>TUCON12</t>
  </si>
  <si>
    <t>MCIMCU03072455</t>
  </si>
  <si>
    <t>CUBIERTA RECTANGULAR DE 1800 X 900 mm ESPESOR 20 mm CON CHAFLAN INVERTIDO DE ALTURA 10 mm CON PROFUNDIDAD DE 60 mm PERIMETRAL 3 LADOS, CON SAQUE DE 280 X 125 mm EN MARMOL BLANCO CARRARA -- CICUBDGEM</t>
  </si>
  <si>
    <t>CICUBDGEM</t>
  </si>
  <si>
    <t>MVLUTO37C9A941</t>
  </si>
  <si>
    <t>TORNILLO OPRESOR ALLEN MILIMETRICO Ø 5 X 10 mm PASO 0.80 mm COLOR NEGRO - "TOAM510ON"</t>
  </si>
  <si>
    <t>TOAM510ON</t>
  </si>
  <si>
    <t>MVLECN06000000</t>
  </si>
  <si>
    <t>CONECTOR EN Y PHASE 2 -- BE52418-2</t>
  </si>
  <si>
    <t>MVLECO14530000</t>
  </si>
  <si>
    <t>CONTACTO ANTIDERRAMES MODELO PEPPER BE03825-MPU-XXX-72 CON CABLE DE 72" ACENTO METAL CHAPADO NIQUEL SATINADO , PLASTICO Z225-WHITE    - "PEPPERBE03825MPUWHITE"</t>
  </si>
  <si>
    <t>PEPPERBE03825MPUWHIT</t>
  </si>
  <si>
    <t>MVLXST010200A9</t>
  </si>
  <si>
    <t>SONOTUBO DE CARTON ENROLLADO EN ESPIRAL DE Ø 550 mm, ESPESOR 5 mm  PIEZA DE 3000 mm - "SOTU55033000"</t>
  </si>
  <si>
    <t>SOTU55033000</t>
  </si>
  <si>
    <t>LEAACC00000062</t>
  </si>
  <si>
    <t>SERVICIO DE MAESTRADO DE 8 DE CERRADURAS MARCA HAFELE 22 mm (CODIGO "232.01.420") CON 8 LLAVES</t>
  </si>
  <si>
    <t>MACCCR25FF0400</t>
  </si>
  <si>
    <t>CRISTAL SATIN SHINE COLOR BLANCO TASLUCIDO DE Ø 900 mm ESPESOR 12 mm  - "ACCC90-CE"</t>
  </si>
  <si>
    <t>ACCC90-CE</t>
  </si>
  <si>
    <t>MCICCA034302K1</t>
  </si>
  <si>
    <t>CRISTAL SATINADO DOS CARAS DE 1800 X 1800 mm ESPESOR 9 mm CON SAQUE DE 249 X 279 mm CON ESQUINAS REDONDEADAS DE RADIO 8 mm CANTOS PULIDOS ESQUINAS REDONDEADAS RADIO 3 mm TEMPLADO - "CCRS66"</t>
  </si>
  <si>
    <t>CCRS66</t>
  </si>
  <si>
    <t>MCICCL104116J2</t>
  </si>
  <si>
    <t>CRISTAL LAMINADO PVB COCONUT WHITE DE 2100 X 900 mm ESPESOR 12 mm (2 CRISTALES DE 6 mm CON 1 PELICULA DE 0.76 mm) CANTOS PULIDOS ESQUINAS REDONDEADAS RADIO 3 mm TEMPLADO - "CU73CRLB"</t>
  </si>
  <si>
    <t>CU73CRLB</t>
  </si>
  <si>
    <t>MBACCS00140343</t>
  </si>
  <si>
    <t>CRISTAL SEGURIDAD  DE 465 X 1114 mm ESPESOR 38 mm CON RESINA DE POLIVINILBUTIRENO - "BNCVIIPSCB98FM"</t>
  </si>
  <si>
    <t>BNCVIIPSCB98FM</t>
  </si>
  <si>
    <t>MOUXSN37174103</t>
  </si>
  <si>
    <t>SILLON MUESTRA PROVEEDOR MODELO TRISSINO EJECUTIVO RECLINABLE CON BRAZOS TAPIZADO EN TELA - "MPTIGRBO"</t>
  </si>
  <si>
    <t>MPTIGRBO</t>
  </si>
  <si>
    <t>MLESMQ0819002D</t>
  </si>
  <si>
    <t>MAQUILA DE CROMADO PARA PORTAETIQUETAS DE 90 X 54 X 2 mm  FABRICADO DE LAMINA SEGUN PLANO - "ISSSA4G45-PE"</t>
  </si>
  <si>
    <t>ISSSA4G45-PE</t>
  </si>
  <si>
    <t>MLESPU030500P2</t>
  </si>
  <si>
    <t>PULIDO REDONDO SUPERIOR 5/16"  PIEZA DE 515 mm  EN COLD ROLLED CON REBAJE PERIMETRAL EN AMBOS EXTREMOS Y CUERDA DE 1/4" SEGUN PLANO - "EXMGLOC-BAS"</t>
  </si>
  <si>
    <t>EXMGLOC-BAS</t>
  </si>
  <si>
    <t>MLESTU01140201</t>
  </si>
  <si>
    <t>TUBULAR INDUSTRIAL CUADRADO 2 1/2" CALIBRE 14 PIEZA DE 6000 mm - "TRE14600"</t>
  </si>
  <si>
    <t>TRE14600</t>
  </si>
  <si>
    <t>MLEUTO0150A941</t>
  </si>
  <si>
    <t>TORNILLO CABEZA ALLEN Ø 5 X 12 mm PASO 0.80 mm COLOR NEGRO - "TOAM512"</t>
  </si>
  <si>
    <t>TOAM512</t>
  </si>
  <si>
    <t>MLEUTO57I4C095</t>
  </si>
  <si>
    <t>TORNILLO CONECTOR ALLEN DE Ø 1/4" X 20 mm DE LARGO NIQUELADO (CODIGO 079-0607) - "TOCO1420NIQ07"</t>
  </si>
  <si>
    <t>TOCO1420NIQ07</t>
  </si>
  <si>
    <t>MLEXCO12120094</t>
  </si>
  <si>
    <t>CONECTOR RECTO CODO TECHO DE 210 X 102 X 51 mm EN FUNDICION DE ALUMINIO -- OBCNCTRCDTCH2</t>
  </si>
  <si>
    <t>OBCNCTRCDTCH2</t>
  </si>
  <si>
    <t>MMOUTO43710002</t>
  </si>
  <si>
    <t>TORNILLO CABEZA TIPO MARIPOSA DE Ø 1/4" X 2"  GALVANIZADO - "TOA142CMG"</t>
  </si>
  <si>
    <t>TOA142CMG</t>
  </si>
  <si>
    <t>MP4CCA038002O1</t>
  </si>
  <si>
    <t>CRISTAL SATINADO DOS CARAS DE 750 X 2215 mm ESPESOR 9 mm CANTOS PULIDOS Y ABRILLANTADOS - "P4CRS75-230ST"</t>
  </si>
  <si>
    <t>P4CRS75-230ST</t>
  </si>
  <si>
    <t>MP4CCR00HJ02R8</t>
  </si>
  <si>
    <t>CRISTAL  DE 600 X 2415 mm ESPESOR 9 mm CANTOS PULIDOS Y ABRILLANTADOS TEMPLADO - "P4CRS2-250TM"</t>
  </si>
  <si>
    <t>P4CRS2-250TM</t>
  </si>
  <si>
    <t>MSEECO00884613</t>
  </si>
  <si>
    <t>CONTACTO  MODELO BE08065NE3 ALTURA "E" CIRCUITO 3 COLOR NEGRO - "BE08065NE3"</t>
  </si>
  <si>
    <t>BE08065NE3</t>
  </si>
  <si>
    <t>MVLUPE01020000</t>
  </si>
  <si>
    <t>PERILLA GALAXY MARCA PHILLIPS CLAVE 2808 MODELO PER GALAXY CS DE 29 mm ALTO CON Ø 57 mm   - "PEGCS2808"</t>
  </si>
  <si>
    <t>PEGCS2808</t>
  </si>
  <si>
    <t>MVLUPI03670024</t>
  </si>
  <si>
    <t>PIJA CABEZA PLANA PHILLIPS DE Ø 3/16" X 1 1/2"  ACERO INOXIDABLE - "PI316112AI"</t>
  </si>
  <si>
    <t>PI316112AI</t>
  </si>
  <si>
    <t>MP4CCR32HP04O1</t>
  </si>
  <si>
    <t>CRISTAL FOTOVOLTAICO DE 750 X 2715 mm ESPESOR 12 mm CANTOS PULIDOS Y ABRILLANTADOS - "P4CRS75-280FV"</t>
  </si>
  <si>
    <t>P4CRS75-280FV</t>
  </si>
  <si>
    <t>MVLECA00500000</t>
  </si>
  <si>
    <t>POWERDATACENTER, MHO (2) POWER OUTLETS, 72" CORD (1) USB 2-PORT SIMPLEX CHARGER (3) OPEN DATA PORTZ01 = SILVER FACEPLATE / BLACK TRIM BE01820-M-2-4-Z01-U1-72   - "BE01820M24Z01U172"</t>
  </si>
  <si>
    <t>BE01820M24Z01U172</t>
  </si>
  <si>
    <t>MVLEEA05000000</t>
  </si>
  <si>
    <t>CONEXION INTERLINK (JUMPER) CORTO 12" BE05926-BK-12    - "BE05926BK12"</t>
  </si>
  <si>
    <t>MVLPPN08000000</t>
  </si>
  <si>
    <t>PANEL ACUSTICO ONE SERIES LAMBRIN    - "PACULN"</t>
  </si>
  <si>
    <t>PACULN</t>
  </si>
  <si>
    <t>MVLUTO09150041</t>
  </si>
  <si>
    <t>TORNILLO CABEZA DE COCHE Ø 1/4" X 1 1/2" EN COLOR NEGRO - "TOA14112CON"</t>
  </si>
  <si>
    <t>TOA14112CON</t>
  </si>
  <si>
    <t>MVLUTO13H10002</t>
  </si>
  <si>
    <t>TORNILLO CABEZA REDONDA ALLEN Ø 6 X 37 mm PASO 1.00 mm   GALVANIZADO - "TOM6X37CPG"</t>
  </si>
  <si>
    <t>TOM6X37CPG</t>
  </si>
  <si>
    <t>MVLCCR00000700</t>
  </si>
  <si>
    <t>CRYSTAL OF 576 X 390 mm THICKNESS 6 m</t>
  </si>
  <si>
    <t>MLESMQ0500002K</t>
  </si>
  <si>
    <t>MAQUILA DE TUBO REDONDO   DE 1" CAL. 16 ACERO 1008 PIEZA DE 705 mm CON BOCA DE PESCADO Y FLOW DRILL, SEGUN PLANO - "BSTMBU10050MT-PS"</t>
  </si>
  <si>
    <t>BSTMBU10050MT-PS</t>
  </si>
  <si>
    <t>MLESMQ1427002N</t>
  </si>
  <si>
    <t>MAQUILA DE TUBULAR INDUSTRIAL CUADRADO 1/2" CALIBRE 18  EN ACERO, ROLADO SEGUN PLANO - "BSMABIO2MCH-T12"</t>
  </si>
  <si>
    <t>MLESTL000902S5</t>
  </si>
  <si>
    <t>MAQUILA DE TUBULAR  DE 3/4" PIEZA DE 900 X 400 mm CALIBRE 14 EN TUBO REDONDO DE ACERO INOXIDABLE CON DOBLES A 90° SEGUN PLANO "CACAHO-BATU3", SIN GOLPES , MARCAS Y RAYADURAS - "CACAHO-BATU3"</t>
  </si>
  <si>
    <t>CACAHO-BATU3</t>
  </si>
  <si>
    <t>MLESTL0615038A</t>
  </si>
  <si>
    <t>TUBULAR CUADRADO DE 4" X 4" X 3050 mm CALIBRE 16 SOLDADURA CON ARGON, SOLDADURA DESVANECIDA, SATINADO; FORMADO EN PTR DE LAMINA DE ACERO INOXIDABLE - "TUBCINOX44S"</t>
  </si>
  <si>
    <t>TUBCINOX44S</t>
  </si>
  <si>
    <t>MP4CCA03A002O1</t>
  </si>
  <si>
    <t>CRISTAL SATINADO DOS CARAS DE 1000 X 2715 mm ESPESOR 9 mm CANTOS PULIDOS Y ABRILLANTADOS - "P4CRS10-280ST"</t>
  </si>
  <si>
    <t>P4CRS10-280ST</t>
  </si>
  <si>
    <t>MP4CCR00KS02R8</t>
  </si>
  <si>
    <t>CRISTAL  DE 1000 X 2215 mm ESPESOR 9 mm CANTOS PULIDOS Y ABRILLANTADOS TEMPLADO - "P4CRS10-230TM"</t>
  </si>
  <si>
    <t>P4CRS10-230TM</t>
  </si>
  <si>
    <t>MPMTPT01010101</t>
  </si>
  <si>
    <t>PTR CUADRADO 4" CALIBRE 16 PIEZA DE 6000 mm  --  PTRC416</t>
  </si>
  <si>
    <t>PTRC416</t>
  </si>
  <si>
    <t>MVLAIS09000000</t>
  </si>
  <si>
    <t>SISTEMA Y ENSAMBLE DE SUSPENSION PARA PANEL ACUSTICO AREA DE EXHIBICION    - "SIACUAE"</t>
  </si>
  <si>
    <t>SIACUAE</t>
  </si>
  <si>
    <t>MVLPPN06000000</t>
  </si>
  <si>
    <t>PANEL ACUSTICO ONE SERIES BIOMBO CORREDIZO    - "PACUBC"</t>
  </si>
  <si>
    <t>PACUBC</t>
  </si>
  <si>
    <t>MSTARO99000000</t>
  </si>
  <si>
    <t>RODAJA PARA SILLA STGRBTMB -- RODSTGRBTMB</t>
  </si>
  <si>
    <t>RODSTGRBTMB</t>
  </si>
  <si>
    <t>MIMCCISR030001</t>
  </si>
  <si>
    <t>CILINDRO SER 1319 Ø 50 mm, CARRERA 350 mm  CLAVE: 1319.50.350.01 -- CLS50350 --</t>
  </si>
  <si>
    <t>CLS50350</t>
  </si>
  <si>
    <t>MANMCU022924K4</t>
  </si>
  <si>
    <t>CUBIERTA CUADRADA DE 900 X 900 mm ESPESOR 20 mm CON CANTO TIPO ALA DE AVION DE ALTURA 10 mm CON PROFUNDIDAD DE 60 mm PERIMETRAL CON ARISTAS REDONDEADAS EN MARMOL ARABESCATO PREMIUM - "ANCUBCUMAAB90"</t>
  </si>
  <si>
    <t>ANCUBCUMAAB90</t>
  </si>
  <si>
    <t>MCIMCU00392431</t>
  </si>
  <si>
    <t>CUBIERTA  DE 2100 X 600 mm ESPESOR 19 mm CON CHAFLAN INVERTIDO DE ALTURA 12 mm CON PROFUNDIDAD DE 60 mm PERIMETRAL EN MARMOL BLANCO ARABE ESCATO ITALIANO - "CICUM72M"</t>
  </si>
  <si>
    <t>MCMPTA19210009</t>
  </si>
  <si>
    <t>TAPA CUBRE-SOLDADURA PARA BRAZO MODELO STEP  COLOR BLANCO - "STEP60W"</t>
  </si>
  <si>
    <t>STEP60W</t>
  </si>
  <si>
    <t>MUESTRAR000047</t>
  </si>
  <si>
    <t>MUESTRA TELA FLUFFY COLOR NAVY</t>
  </si>
  <si>
    <t>MERCCR00400732</t>
  </si>
  <si>
    <t>CRISTAL  DE 885 X 645 mm ESPESOR 6 mm CANTOS PULIDOS CON UNA CARA SANDBLASTEADA - "CB3M - G17"</t>
  </si>
  <si>
    <t>MERCCR00D10719</t>
  </si>
  <si>
    <t>CRISTAL  DE 585 X 375 mm ESPESOR 6 mm MARCO SANDBLASTEADO Y CANTO PULIDO TEMPLADO - "CIN2M - G17"</t>
  </si>
  <si>
    <t>CIN2M - G17</t>
  </si>
  <si>
    <t>MERCCR00Q10716</t>
  </si>
  <si>
    <t>CRISTAL  DE 585 X 1774 mm ESPESOR 6 mm MARCO Y LINEAS SANDBLASTEADAS Y CANTO PULIDO - "CVA2ML - G17""</t>
  </si>
  <si>
    <t>CVA2ML - G17</t>
  </si>
  <si>
    <t>MERCCR11U90716</t>
  </si>
  <si>
    <t>CRISTAL TINTEX VERDE DE 585 X 1455 mm ESPESOR 6 mm MARCO Y LINEAS SANDBLASTEADAS Y CANTO PULIDO - "CVU2ML - G33"</t>
  </si>
  <si>
    <t>CVU2ML - G33</t>
  </si>
  <si>
    <t>MOKARE07160000</t>
  </si>
  <si>
    <t>RESPALDO MEDIO PARA SILLA TAPIZADO MESH  PARA MODELO CP MARCA OKAMURA   - "RESOKM"</t>
  </si>
  <si>
    <t>RESOKM</t>
  </si>
  <si>
    <t>MANMCU022924K5</t>
  </si>
  <si>
    <t>CUBIERTA CUADRADA DE 900 X 900 mm ESPESOR 20 mm CON CANTO TIPO ALA DE AVION DE ALTURA 10 mm CON PROFUNDIDAD DE 60 mm PERIMETRAL CON ARISTAS REDONDEADAS EN MARMOL EN GRANITO BLUE PEARL - "ANCUBCUMABP90"</t>
  </si>
  <si>
    <t>ANCUBCUMABP90</t>
  </si>
  <si>
    <t>MDACPL02000203</t>
  </si>
  <si>
    <t>PLACA EN ACERO INOXIDABLE SATINADO CALIBRE 20 CON MARCA DE LOGOTIPO HARMAN STUDIO, CON DIMENSIONES SEGUN EL PLANO  --  HASS7AIZLD-LG</t>
  </si>
  <si>
    <t>HASS7AIZLD-LG</t>
  </si>
  <si>
    <t>MERCCR00530732</t>
  </si>
  <si>
    <t>CRISTAL  DE 885 X 225 mm ESPESOR 6 mm CANTOS PULIDOS CON UNA CARA SANDBLASTEADA - "CM3MTE"</t>
  </si>
  <si>
    <t>CM3MTE</t>
  </si>
  <si>
    <t>MKOCCR11H602J5</t>
  </si>
  <si>
    <t>CRISTAL TINTEX VERDE DE 2100 X 250 mm ESPESOR 9 mm CON CANTOS PULIDOS, 3 BARRENOS DE Ø 1/2" Y REDONDEO EN ESQUINAS TEMPLADO - "CRRC5TVT"</t>
  </si>
  <si>
    <t>CRRC5TVT</t>
  </si>
  <si>
    <t>MLEXCO14000097</t>
  </si>
  <si>
    <t>CONECTOR CODO PARA PERFIL DE TECHO   SUMINISTRADO POR OBIECT - "OBPAB2AE-CCPL"</t>
  </si>
  <si>
    <t>OBPAB2AE-CCPL</t>
  </si>
  <si>
    <t>MCIMCU03122450</t>
  </si>
  <si>
    <t>CUBIERTA RECTANGULAR DE 1300 X 450 mm ESPESOR 20 mm CON CHAFLAN INVERTIDO DE ALTURA 10 mm CON PROFUNDIDAD DE 60 mm PERIMETRAL EN MARMOL BLANCO CARRARA -- CCICU52M</t>
  </si>
  <si>
    <t>CCICU52M</t>
  </si>
  <si>
    <t>MVLREF01010102</t>
  </si>
  <si>
    <t>ESPUMA FLEXIBLE PARA ASIENTO HOJA 1.22 X 2.44 m ESPESOR 3.0 cm DENSIDAD 35 Kg EN POLIURETANO - ""ESFLASI35"""</t>
  </si>
  <si>
    <t>ESFLASI35</t>
  </si>
  <si>
    <t>MDESSA01030002</t>
  </si>
  <si>
    <t>SILLA MODELO FOSHAN 309S  RESPALDO ALTO EN MESH NEGRO Y ASIENTO TAPIZADO EN TELA NEGRA, CON MECANISMO DE ELEVACION, CON BRAZOS FIJOS, BASE RODANTE EN POLIPROPILENO DE 5 PUNTOS -- FOSHAN-309SEM</t>
  </si>
  <si>
    <t>FOSHAN-309SEM</t>
  </si>
  <si>
    <t>MGLXSA1222O500</t>
  </si>
  <si>
    <t>SILLA EN CAJA MODELO DUET APILABLE ASIENTO Y RESPALDO NE POLIPROPILENO, BASE ALTA DE TRINEO CROMADO, CON BRAZOS FIJOS "6630"  - "DUETEM"</t>
  </si>
  <si>
    <t>DUETEM</t>
  </si>
  <si>
    <t>MEREKT05020000</t>
  </si>
  <si>
    <t>KIT AJUSTABLE VARILLA (INCLUYE 2 VARILLAS CUADRADAS DE 305 mm Y 1 VARILLA FLEXIBLE DE 508 mm) CODIGO "237.60.010" HAFELE   - "23760010"</t>
  </si>
  <si>
    <t>MERXCÑ010100D6</t>
  </si>
  <si>
    <t>CUÑA ANTIVOLTEO NYON NEGRO A DE 11 X 70 X 41 mm  CODIGO "237.44.372" HAFELE - "23744372"</t>
  </si>
  <si>
    <t>MGECCR11700718</t>
  </si>
  <si>
    <t>CRISTAL TINTEX VERDE DE 1463 X 258 mm ESPESOR 6 mm CANTOS PULIDOS TEMPLADO - ""GNCR15 - G33"""</t>
  </si>
  <si>
    <t>GNCR15 - G33</t>
  </si>
  <si>
    <t>MKOCCR119102S1</t>
  </si>
  <si>
    <t>CRISTAL TINTEX VERDE DE 1000 X 1000 mm ESPESOR 9 mm CON CARA SANDBLASTEADA Y CANTOS PULIDOS 2 BARRENOS (CORTE CURVO DERECHO) TEMPLADO - "CRRC3117TVD"</t>
  </si>
  <si>
    <t>CRRC3117TVD</t>
  </si>
  <si>
    <t>MLEAJG2004P200</t>
  </si>
  <si>
    <t>JUEGO DE MECANISMOS DE ELEVACION PARA ASIENTO 350 X 360 X 270 mm EN ACERO CALIBRE 5 mm,  MARCA LINKREST STG 002  - "MECLKSRG002"</t>
  </si>
  <si>
    <t>MECLKSRG002</t>
  </si>
  <si>
    <t>MVLXSA38000000</t>
  </si>
  <si>
    <t>SILLA GENERICA MUESTRA PROYECTO PGJ, CUATRO PUNTOS     - "INOVAMU"</t>
  </si>
  <si>
    <t>INOVAMU</t>
  </si>
  <si>
    <t>MKAXSA12071002</t>
  </si>
  <si>
    <t>SILLA EN CAJA MODELO KAISER EJECUTIVA CON RESPALDO ALTO CON BRAZOS TAPIZADO EN PIEL - "KADRABPEM"</t>
  </si>
  <si>
    <t>KADRABPEM</t>
  </si>
  <si>
    <t>MPPCCL01020713</t>
  </si>
  <si>
    <t>CRISTAL LAMINADO BLANCO DE 880 X 400 mm ESPESOR 6 mm CANTOS PULIDOS - "PGVVI53SS"</t>
  </si>
  <si>
    <t>PGVVI53SS</t>
  </si>
  <si>
    <t>MVLAIS06000000</t>
  </si>
  <si>
    <t>SISTEMA Y ENSAMBLE DE SUSPENSION PARA PANEL ACUSTICO DIRECCION COMERCIAL    - "SIACUCOM"</t>
  </si>
  <si>
    <t>SIACUCOM</t>
  </si>
  <si>
    <t>MP4CCA037002O1</t>
  </si>
  <si>
    <t>CRISTAL SATINADO DOS CARAS DE 900 X 2415 mm ESPESOR 9 mm CANTOS PULIDOS Y ABRILLANTADOS - "P4CRS3-250ST"</t>
  </si>
  <si>
    <t>P4CRS3-250ST</t>
  </si>
  <si>
    <t>MP4CCR00IP02R8</t>
  </si>
  <si>
    <t>CRISTAL  DE 218 X 2006 mm ESPESOR 9 mm CANTOS PULIDOS Y ABRILLANTADOS TEMPLADO - "PB4222CH-CRL"</t>
  </si>
  <si>
    <t>PB4222CH-CRL</t>
  </si>
  <si>
    <t>MP4XTA16105568</t>
  </si>
  <si>
    <t>TAPA REMATE ESQUINERA SUPERIOR "T" DE 80 X 65 X 50 mm CON REDONDEO DE RADIO 3 mm EN ARISTAS CON POSTES PARA SUJECION EN ALUMINIO ALEACION 6063 COLOR GRIS - "P4REMSUPT"</t>
  </si>
  <si>
    <t>P4REMSUPT</t>
  </si>
  <si>
    <t>MVLARD0006M5I9</t>
  </si>
  <si>
    <t>RUEDA  Ø 6", CON ALMA METALICA DE Ø 3 1/2", HUELLA DE 1 1/2 CON EJE DE GIRO METALICO Ø 11/16" DE GOMA NEGRA - ""</t>
  </si>
  <si>
    <t>MVLECA00320000</t>
  </si>
  <si>
    <t>POWERDATACENTER,BURELE,EM-EN (2) POWER OUTLETS, 72" CORD (2) 2 OUTLET USB MODULAR CHARGER Q57 = STORM BE03373-EN-2-2-Q57-M2-72   - "BE03373EN22Q57M272"</t>
  </si>
  <si>
    <t>BE03373EN22Q57M272</t>
  </si>
  <si>
    <t>MVLUTO44700002</t>
  </si>
  <si>
    <t>TORNILLO CABEZA ALLEN PLANO 1/8" x 1/2"  GALVANIZADO - "TOACP1812"</t>
  </si>
  <si>
    <t>TOACP1812</t>
  </si>
  <si>
    <t>MVLSTU11120201</t>
  </si>
  <si>
    <t>TUBULAR INDUSTRIAL GALVANIZADO SIN FLOR CUADRADO 2" CALIBRE 14 PIEZA DE 6000 mm - "TC214GSF"</t>
  </si>
  <si>
    <t>TC214GSF</t>
  </si>
  <si>
    <t>MVLUTO0102A124</t>
  </si>
  <si>
    <t>TORNILLO CABEZA ALLEN Ø 6 X 20 mm PASO 1.00 mm ACERO INOXIDABLE - "TOM6X20CA"</t>
  </si>
  <si>
    <t>TOM6X20CA</t>
  </si>
  <si>
    <t>MVLETE02020000</t>
  </si>
  <si>
    <t>ESFERA DE CONTACTOS DE 3 PUERTOS, 2 DE LUZ Y 1 USB MODELO HEMISPHERE COLOR VERDE -- HEMISPHEREV</t>
  </si>
  <si>
    <t>HEMISPHEREV</t>
  </si>
  <si>
    <t>MVLPPS05080000</t>
  </si>
  <si>
    <t>PERSIANA ENROLLABLE BLACK OUT PLAST CON CABEZAL Y LAMBREQUIN SALA JUNTAS   - "SALA JUNTAS B"</t>
  </si>
  <si>
    <t>SALA JUNTAS B</t>
  </si>
  <si>
    <t>MKRCCR18I202N8</t>
  </si>
  <si>
    <t>CRISTAL PUERTA DERECHA DE 800 X 2365 mm ESPESOR 9 mm CANTOS PULIDOS CON MODULACION DE 5 FRANJAS HORIZONTALES SANDBLASTEADAS POR UNA CARA CON 1 INFERIOR DE 273 mm Y 4 DE 280 mm CON CLAROS DE 20 mm ENTRE CADA FRANJA TEMPLADO - "KRPU39EEDFD"</t>
  </si>
  <si>
    <t>KRPU39EEDFD</t>
  </si>
  <si>
    <t>MLEACE00370000</t>
  </si>
  <si>
    <t>HÄFELE FALL-EX SOPORTE DEL FRENO DE AIRE, PARA ALETAS DE MADERA, EFECTO DE FRENADO AJUSTABLE DE 250 MM Nº ART. 372.17.753   - "HAF37217753"</t>
  </si>
  <si>
    <t>HAF37217753</t>
  </si>
  <si>
    <t>MKAXSA12ZYZ200</t>
  </si>
  <si>
    <t>SILLA EN CAJA MODELO KADRAB EJECUTIVA ASIENTO TAPIZADO EN TELA NEGRA, RESPALDO EN MESH NEGRO, MECANISMO SYNCRO-TILT, AJUSTE DE ALTURA, BASE RODANTE DE ALUMINIO, DOB SOLERA ALUMINIO, BRAZOS POLIPROPILENO, SOPORTE LUMBAR Y CABECERA EN TELA  - "KADRAB-TEM"</t>
  </si>
  <si>
    <t>KADRAB-TEM</t>
  </si>
  <si>
    <t>MVLECO15280000</t>
  </si>
  <si>
    <t>CONTACTO DE 2 PUERTOS USB MODELO SALT BE03830-XX-72 CON CABLE DE 72" PLASTICO COLOR C-BLACK   - "SALTBE03830BLACK"</t>
  </si>
  <si>
    <t>SALTBE03830BLACK</t>
  </si>
  <si>
    <t>MLEMCU210103Ñ7</t>
  </si>
  <si>
    <t>CUBIERTA INTERMEDIA CIRCULAR DE Ø 600 mm ESPESOR 9 mm EN CRISTAL TEMPLADO, CANTOS PULIDOS CON BARRENOS - "KICICOA"</t>
  </si>
  <si>
    <t>KICICOA</t>
  </si>
  <si>
    <t>MLEMCU031424G8</t>
  </si>
  <si>
    <t>CUBIERTA RECTANGULAR DE 2400 X 1200 mm ESPESOR 20 mm CON CHAFLAN INVERTIDO DE ALTURA 10 mm CON PROFUNDIDAD DE 60 mm PERIMETRAL CON SAQUE CENTRAL DE 279 X 249 mm EN MARMOL BLANCO CARRARA - "MCUMATS84MCE2XCE"</t>
  </si>
  <si>
    <t>MCUMATS84MCE2XCE</t>
  </si>
  <si>
    <t>MLEATR4170003C</t>
  </si>
  <si>
    <t>TAPA LISA PARA PERFIL DE 68 X 67 mm  CON CHAFLAN PERIMETRAL DE 1 mm CON POSTES PARA SUJECION EN ALUMINIO ALEACION 6063 COLOR GRIS - "CITPALL"</t>
  </si>
  <si>
    <t>CITPALL</t>
  </si>
  <si>
    <t>MDRXSR00030000</t>
  </si>
  <si>
    <t>SOLERA PARA RESPALDO  MODELO DRESDEN ANALISTA   - "SORDRA"</t>
  </si>
  <si>
    <t>SORDRA</t>
  </si>
  <si>
    <t>MUNAFA00C97800</t>
  </si>
  <si>
    <t>FLEJE ACERADO  ANCHO 1 1/4" ESPESOR 0.035" -- FA114</t>
  </si>
  <si>
    <t>FA114</t>
  </si>
  <si>
    <t>MVLSTU02110301</t>
  </si>
  <si>
    <t>TUBULAR INDUSTRIAL REDONDO 1 1/2" CALIBRE 16 PIEZA DE 6000 mm - "TR16112"</t>
  </si>
  <si>
    <t>TR16112</t>
  </si>
  <si>
    <t>MVLAIS08000000</t>
  </si>
  <si>
    <t>SISTEMA Y ENSAMBLE DE SUSPENSION PARA PANEL ACUSTICO BIOMBO CORREDIZO    - "SIACUBC"</t>
  </si>
  <si>
    <t>SIACUBC</t>
  </si>
  <si>
    <t>MVLUPN51520030</t>
  </si>
  <si>
    <t>PERNO PARA TUERCA TRANSVERSAL Ø 1/4"  (CATALOGO HAFELE No. 264.82.014)</t>
  </si>
  <si>
    <t>MLEURO27550076</t>
  </si>
  <si>
    <t>RONDANA PRESION Ø 3/16"  GALVANIZADA - "ROP316"</t>
  </si>
  <si>
    <t>ROP316</t>
  </si>
  <si>
    <t>MLEUTO36020041</t>
  </si>
  <si>
    <t>TORNILLO CABEZA BOTON ALLEN MILIMETRICO Ø 6 X 20 mm  COLOR NEGRO - "TOAM620CBN"</t>
  </si>
  <si>
    <t>TOAM620CBN</t>
  </si>
  <si>
    <t>MLEXBP000000T2</t>
  </si>
  <si>
    <t>PLATO DE LAMINA DE ACERO INOXIDABLE SATINADO CALIBRE 20 DE ø 400 mm Y 10 mm DE PERALTE, FORMADO POR PROCESO DE RECHAZADO Y BARRENOS DE ø 5/8 SEGUN EL PLANO - "BBVAJETE-PLA"</t>
  </si>
  <si>
    <t>BBVAJETE-PLA</t>
  </si>
  <si>
    <t>MP4CCA037602O1</t>
  </si>
  <si>
    <t>CRISTAL SATINADO DOS CARAS DE 750 X 2415 mm ESPESOR 9 mm CANTOS PULIDOS Y ABRILLANTADOS - "P4CRS75-250ST"</t>
  </si>
  <si>
    <t>P4CRS75-250ST</t>
  </si>
  <si>
    <t>MERCCR00V20716</t>
  </si>
  <si>
    <t>CRISTAL  DE 885 X 1455 mm ESPESOR 6 mm MARCO Y LINEAS SANDBLASTEADAS Y CANTO PULIDO - "CVU3ML - G17"</t>
  </si>
  <si>
    <t>CVU3ML - G17</t>
  </si>
  <si>
    <t>MERCCR11E807R2</t>
  </si>
  <si>
    <t>CRISTAL TINTEX VERDE DE 735 X 1355 mm ESPESOR 6 mm CON SERIGRAFIA BLANCA A PUNTOS UNA CARA (CON PROCESO DE PINTURA CERAMICA RECOCIDA) CANTOS PULIDOS - "CVB7TVS"</t>
  </si>
  <si>
    <t>CVB7TVS</t>
  </si>
  <si>
    <t>MERCCR11G30716</t>
  </si>
  <si>
    <t>CRISTAL TINTEX VERDE DE 1185 X 225 mm ESPESOR 6 mm MARCO Y LINEAS SANDBLASTEADAS Y CANTO PULIDO - "CM4ML - G33"</t>
  </si>
  <si>
    <t>CM4ML - G33</t>
  </si>
  <si>
    <t>MLEAC2010100D1</t>
  </si>
  <si>
    <t>CUERDA TRENZADA ELASTICA DE Ø 8 mm  EN NYLON COLOR BLANCO - "SE8"</t>
  </si>
  <si>
    <t>SE8</t>
  </si>
  <si>
    <t>MLEAGU04000000</t>
  </si>
  <si>
    <t>GUIA P/CABLES CIRCULAR  60MM SILER JAKO    - "GUIACI60MMJ"</t>
  </si>
  <si>
    <t>GUIACI60MMJ</t>
  </si>
  <si>
    <t>ME4MRP00011426</t>
  </si>
  <si>
    <t>REPISA  DE 1800 X 400 mm ESPESOR 38 mm CON CANTOS BOLEADOS EN 3 LADOS VETEADO CONTINUO EN MARMOL BLANCO ARABE ESCATO ITALIANO - "E4REP6MAR"</t>
  </si>
  <si>
    <t>E4REP6MAR</t>
  </si>
  <si>
    <t>MVLXSO282400E9</t>
  </si>
  <si>
    <t>SOPORTE DE TUBO DE Ø 1 1/8" X 30mm  EN ACERO AL CARBON, MAQUINADO DE ACUERDO A PLANO, SIN RAYADURAS, SIN GOLPES Y MARCAS - "DINOBPT-STU"</t>
  </si>
  <si>
    <t>DINOBPT-STU</t>
  </si>
  <si>
    <t>MP4CCR32HT04O1</t>
  </si>
  <si>
    <t>CRISTAL FOTOVOLTAICO DE 750 X 2415 mm ESPESOR 12 mm CANTOS PULIDOS Y ABRILLANTADOS - "P4CRS75-250FV"</t>
  </si>
  <si>
    <t>P4CRS75-250FV</t>
  </si>
  <si>
    <t>MVLETE14040000</t>
  </si>
  <si>
    <t>CONTACTO ANTIDERRAMES MODELO PEPPER COLOR BLANCO   - "PEPPERB"</t>
  </si>
  <si>
    <t>PEPPERB</t>
  </si>
  <si>
    <t>MVLECO14430000</t>
  </si>
  <si>
    <t>CONTACTO ANTIDERRAMES MODELO PEPPER BE03825-XX-72 CON CABLE DE 72" PLASTICO COLOR C-BLACK   - "PEPPERBE0382572BLACK"</t>
  </si>
  <si>
    <t>PEPPERBE0382572BLACK</t>
  </si>
  <si>
    <t>MLEXET00630021</t>
  </si>
  <si>
    <t>ESTRUCTURA TUBULAR  MODELO RONDA (KINDEMEX)  EN VARILLA SOLIDA Ø 1/2" ACABADO CROMADO - "ESROETIV"</t>
  </si>
  <si>
    <t>ESROETIV</t>
  </si>
  <si>
    <t>MTRXME00171800</t>
  </si>
  <si>
    <t>MECANISMO  MODELO TRISSINO EJECUTIVO RECLINABLE  - "MERETIG"</t>
  </si>
  <si>
    <t>MERETIG</t>
  </si>
  <si>
    <t>MVLMMD07010400</t>
  </si>
  <si>
    <t>MDF NATURAL AMERICANO HOJA 4' X 8' ESPESOR 12 mm  - "MDFA12"</t>
  </si>
  <si>
    <t>MDFA12</t>
  </si>
  <si>
    <t>MVLMTR000106G4</t>
  </si>
  <si>
    <t>TRIPLAY  HOJA 4' X 8' ESPESOR 19 mm EN MADERA DE PINO DE PRIMERA, 2 CARAS LAMINADO PLASTICO CEREZO PR RW 3149-65 - "TR19482CPR"</t>
  </si>
  <si>
    <t>TR19482CPR</t>
  </si>
  <si>
    <t>MGECCR00K70713</t>
  </si>
  <si>
    <t>CRISTAL  DE 1163 X 258 mm ESPESOR 6 mm CANTOS PULIDOS - "GNCR14"</t>
  </si>
  <si>
    <t>GNCR14</t>
  </si>
  <si>
    <t>MKRCCR16T00285</t>
  </si>
  <si>
    <t>CRISTAL PUERTA DERECHA DE 845 X 2165 mm ESPESOR 9 mm CANTOS PULIDOS CON UNA CARA SANDBLASTEADA CON SAQUE EN ESQUINA INFERIOR PARA CERRADURA, BARRENOS PARA RECIBIR JALADERA Y DOS SAQUES PARA RECIBIR BISAGRAS  TEMPLADO - "KRPVD8E"</t>
  </si>
  <si>
    <t>KRPVD8E</t>
  </si>
  <si>
    <t>MLEXCU02000000</t>
  </si>
  <si>
    <t>CUERPO PARA SILLA VALQUIRIA DE 860 X 520 X 380 mm, TAPIZADO EN PIEL    - "CUEVALK"</t>
  </si>
  <si>
    <t>CUEVALK</t>
  </si>
  <si>
    <t>MLEXSA12O6BJ00</t>
  </si>
  <si>
    <t>SILLA EN CAJA MODELO C4 STOOL RESPALDO MESH NEGRO Y  ASIENTO TAPIZADO EN TELA NEGRA, MECANISMO RECLINABLE, ALTURA AJUSTABLE, ARO CROMADO, BASE 5 PTS POLIPROPILENO NEGRO CON RODAJAS, BRAZOS NEGRO, MARCO NEGRO  - "C4 STOOLEM"</t>
  </si>
  <si>
    <t>C4 STOOLEM</t>
  </si>
  <si>
    <t>MLEXSA12V600R4</t>
  </si>
  <si>
    <t>SILLA EN CAJA MODELO SONIC6509SB  CON PAD, RESPALDO Y ASIENTO EN POLIPROPILENO NEGRO ASIENTO TAPIZADO EN TELA CON ESTRUCTURA 4 PUNTOS CROMADA - "SONIC6509SBEM"</t>
  </si>
  <si>
    <t>SONIC6509SBEM</t>
  </si>
  <si>
    <t>MLEXSA12Z000W0</t>
  </si>
  <si>
    <t>SILLA EN CAJA MODELO RM9010  RESPALDO Y ASIENTO; TAPIZADO EN TELA MESH NEGRA, CON MECANISMO SYNCHRO, BASE DE 5 PUNTAS EN POLIPROPILENO , CON BRAZOS DE AJUSTE DE ELEVACION - "RM9010EM"</t>
  </si>
  <si>
    <t>RM9010EM</t>
  </si>
  <si>
    <t>MLEXSA39N30000</t>
  </si>
  <si>
    <t>MLEXSA39N40000</t>
  </si>
  <si>
    <t>SILLA MUESTRA MOTOSTUHL M5/C4   - ""</t>
  </si>
  <si>
    <t>MUESTRAL000041</t>
  </si>
  <si>
    <t>SILLA CON ASIENTO Y RESPALDO TAPIZADO EN TELA JENY VERMILION , BASE DE 5 PUNTOS EN POLIPROPILENO, BRAZOS FIJOS CON PAD NEGRO, MECANISMO DE AJUSTE DE ALTURA -5331-4SUPRA JUD</t>
  </si>
  <si>
    <t>MVLXSN1216M800</t>
  </si>
  <si>
    <t>SILLON EN CAJA MODELO ESPECIAL PARA DIRECTOR ASIENTO Y RESPALDO CON CABECERA TAPIZADO EN PIEL NEGRA CON BASE RODANTE EN ALUMINIO PULIDO Y BRAZOS MODELO RP9050  - "RP9050EM"</t>
  </si>
  <si>
    <t>RP9050EM</t>
  </si>
  <si>
    <t>MLEACR75875928</t>
  </si>
  <si>
    <t>CONECTOR PERILLA PARA CRISTAL Ø 1"" CON PERFORACION 3/8"" ALTURA 16 mm EN ALUMINIO PULIDO - ""TECPPV"""</t>
  </si>
  <si>
    <t>TECPPV</t>
  </si>
  <si>
    <t>MLEXSA12007600</t>
  </si>
  <si>
    <t>SILLA EN CAJA  MODELO EVTESIGT SIN BRAZOS CON BASE TUBULAR ACABADO ESMALTADO, RESPALDO Y ASIENTO PARA TAPIZAR  - ""</t>
  </si>
  <si>
    <t>MIMCCR01020100</t>
  </si>
  <si>
    <t>CRISTAL SANDBLASTEADO UNA CARA DE 985 X 775 mm ESPESOR 6 mm  -- CRIS0002 --</t>
  </si>
  <si>
    <t>CRIS0002</t>
  </si>
  <si>
    <t>MIMCCR03060301</t>
  </si>
  <si>
    <t>CRISTAL LAMINADO PVB BLANCO WHITE COCONUT DE 1610 X 760 mm ESPESOR 12 mm (2 CRISTALES ESPESOR 6 mm CON UNA PELICULA DE 0.76 mm) CANTOS PULIDOS CON ESQUINAS REDONDEADAS RADIO 3 mm TEMPLADO -- OJ01 --</t>
  </si>
  <si>
    <t>OJ01</t>
  </si>
  <si>
    <t>MABMCU030724K2</t>
  </si>
  <si>
    <t>CUBIERTA RECTANGULAR DE 1800 X 900 mm ESPESOR 20 mm CON CANTO TIPO ALA DE AVION DE ALTURA 10 mm CON PROFUNDIDAD DE 60 mm, CON ARISTAS REDONDEADAS Y ALTO RELIEVE EN UN CANTO PARA STAR 4; EN MARMOL BLUE PEARL - "ABCUB36MBP-C"</t>
  </si>
  <si>
    <t>ABCUB36MBP-C</t>
  </si>
  <si>
    <t>MANMCU022624L0</t>
  </si>
  <si>
    <t>CUBIERTA CUADRADA DE 750 X 750 mm ESPESOR 20 mm CON CANTO TIPO ALA DE AVION DE ALTURA 10 mm CON PROFUNDIDAD DE 60 mm PERIMETRAL CON ARISTAS REDONDEADAS EN MARMOL EN GRANITO NERO PROFONDO - "ANCUBCUMANP75"</t>
  </si>
  <si>
    <t>ANCUBCUMANP75</t>
  </si>
  <si>
    <t>MLECCR29LO02W8</t>
  </si>
  <si>
    <t>CRISTAL "COLORFLEX" DE VYSICA COLOR NEGRO, FORMA ELIPTICA DE 2400 X 1200 mm ESPESOR 9 mm CON 2 BARRENOS DE 3/8" A 518 mm DE SEPARACION ENTRE ELLOS,  CANTOS PULIDOS ESQUINAS REDONDEADAS RADIO 3 mm TEMPLADO -</t>
  </si>
  <si>
    <t>MLEEKT071000E8</t>
  </si>
  <si>
    <t>KIT DE CHAROLA TAPA Y FONDO DE 163 X 93 X 20 cm  CON SEPARADOR DE 160 X 90 cm  MAS CAJA REGULAR DE 91 X 76 X 14 cm, TODO EN DOBLE CORRUGADO DC KRAFT. RESISTENCIA 11 KGS. (36 ECT) SIN IMPRESION - "CR161DKRSI"</t>
  </si>
  <si>
    <t>MUESTRAR000049</t>
  </si>
  <si>
    <t>MUESTRA TELA SUSTRATE LINEN</t>
  </si>
  <si>
    <t>VLISED01003556</t>
  </si>
  <si>
    <t>SERVICIOS DIVERSOS AJUSTE EN GENERAL PARA EPAGO PEDIDO 22372 (AJUSTE DE SEMIMAMPARA RECTA DE 598 X 284 DE CRISTAL CANTIDAD 52 PIEZAS, SEMIMAPARA RECTA DE 748 X284 DE CRISTAL CANTIDAD 156 PIEZAS , EN MORELIA MICHOACAN);   --</t>
  </si>
  <si>
    <t>MKOCCR11910236</t>
  </si>
  <si>
    <t>CRISTAL TINTEX VERDE DE 1000 X 1000 mm ESPESOR 9 mm CON CARA SANDBLASTEADA Y CANTOS PULIDOS 2 BARRENOS (CORTE CURVO) TEMPLADO - "CRRC2TV"</t>
  </si>
  <si>
    <t>MKOCCR11Y002J7</t>
  </si>
  <si>
    <t>CRISTAL TINTEX VERDE DE 2500 X 250 mm ESPESOR 9 mm CON CARA SANDBLASTEADA Y CANTOS PULIDOS 4 BARRENOS Ø 19 mm TEMPLADO - "CRREC8 - G34"</t>
  </si>
  <si>
    <t>CRREC8 - G34</t>
  </si>
  <si>
    <t>MVLUTO03F10069</t>
  </si>
  <si>
    <t>TORNILLO CABEZA PLANA PHILLIPS  8-32 X 1/2"  BLACK OXIDE 18-8 SS - "TOC8SS"</t>
  </si>
  <si>
    <t>TOC8SS</t>
  </si>
  <si>
    <t>MVLUTO12G00002</t>
  </si>
  <si>
    <t>TORNILLO CABEZA BOTON ALLEN Ø1/4" X 1 1/4"  GALVANIZADO - "TOA14114CB"</t>
  </si>
  <si>
    <t>TOA14114CB</t>
  </si>
  <si>
    <t>MVLXET00121GC6</t>
  </si>
  <si>
    <t>ESTRUCTURA  DE 490 X 684 X 55 mm CALIBRE 16 ELIPTICO DE 75 X 26 mm CON CORTES A 45° Y SOLDADURA TIG SEGUN PLANO, EN TUBULAR DE LAMINA NEGRA - "CJMCTFCEE-PEA"</t>
  </si>
  <si>
    <t>CJMCTFCEE-PEA</t>
  </si>
  <si>
    <t>MP4CCR20FM0218</t>
  </si>
  <si>
    <t>CRISTAL ULTRACLARO DE 773 X 2338 mm ESPESOR 9 mm CANTOS PULIDOS TEMPLADO - "P4CCTT77525-C"</t>
  </si>
  <si>
    <t>P4CCTT77525-C</t>
  </si>
  <si>
    <t>MPMTPL00010101</t>
  </si>
  <si>
    <t>PLACA  DE 3' X 10' ESPESOR 3/8" ROLADO EN CALIENTE  --  PLA31038RC</t>
  </si>
  <si>
    <t>PLA31038RC</t>
  </si>
  <si>
    <t>MPPCCR16GE0218</t>
  </si>
  <si>
    <t>CRISTAL PUERTA DE 920 X 1950 mm ESPESOR 9 mm CANTOS PULIDOS TEMPLADO - "C01050-G57"</t>
  </si>
  <si>
    <t>C01050-G57</t>
  </si>
  <si>
    <t>MPQMPP01000000</t>
  </si>
  <si>
    <t>PINTURA EN POLVO ORANGE RACK 30101 (POL230101-1) VITRACOAT (USO PARA BAMA)     --  POL230101-1</t>
  </si>
  <si>
    <t>POL230101-1</t>
  </si>
  <si>
    <t>LEAACC00000056</t>
  </si>
  <si>
    <t>SERVICIO DE MAESTRADO DE 5 DE CERRADURAS MARCA HAFELE 22 mm (CODIGO "232.01.420") CON 5 LLAVES;   --</t>
  </si>
  <si>
    <t>MVLUTO51F6B324</t>
  </si>
  <si>
    <t>TORNILLO CABEZA DE BOTON TORX DE 1/4" X 3/4" CON SEGURO,  ACERO INOXIDABLE - "TOTS1434INOX"</t>
  </si>
  <si>
    <t>TOTS1434INOX</t>
  </si>
  <si>
    <t>MVLUTU22100000</t>
  </si>
  <si>
    <t>TUERCA HEXAGONAL 8-32 ZING   - "TUH32Z"</t>
  </si>
  <si>
    <t>TUH32Z</t>
  </si>
  <si>
    <t>MVLPPS06000000</t>
  </si>
  <si>
    <t>PERSIANA ENROLLABLE SKY LINE EN SCREEN NEW 20 CON CABEZAL Y LAMBREQUIN AREA 1,2,3,4,5,6,7,8    - "PERSIANAEFL"</t>
  </si>
  <si>
    <t>PERSIANAEFL</t>
  </si>
  <si>
    <t>MKEAJG12000000</t>
  </si>
  <si>
    <t>JUEGO DE BRAZOS PARA MODELO GAMMA-E COLOR NEGRO    - "JGOBGAMMAE"</t>
  </si>
  <si>
    <t>JGOBGAMMAE</t>
  </si>
  <si>
    <t>MSTARE0000L300</t>
  </si>
  <si>
    <t>RESPALDO   PARA STARB  - "RESTARB"</t>
  </si>
  <si>
    <t>RESTARB</t>
  </si>
  <si>
    <t>MIIPGDKE030200</t>
  </si>
  <si>
    <t>GUIDE KEY 2" SUPERIOR  -- GUK2S -- BAJA</t>
  </si>
  <si>
    <t>GUK2S</t>
  </si>
  <si>
    <t>MIIPHINY160101</t>
  </si>
  <si>
    <t>HILO DE NYLON NUMERO 49 MARCA OMEGA CALIBRE 8 -- HNY49O8 --</t>
  </si>
  <si>
    <t>HNY49O8</t>
  </si>
  <si>
    <t>MIIPHINY250101</t>
  </si>
  <si>
    <t>HILO DE NYLON NUMERO 119 MARCA OMEGA CALIBRE 8 -- HNY119O8 --</t>
  </si>
  <si>
    <t>HNY119O8</t>
  </si>
  <si>
    <t>MIIPHLHP010101</t>
  </si>
  <si>
    <t>HIDROLAVADORA DE ALTA PRESION A 220 VOLT MARCA KARCHER MODELO HD 7/16-4M -- HDAP220 --</t>
  </si>
  <si>
    <t>HDAP220</t>
  </si>
  <si>
    <t>MIIPLBBN171007</t>
  </si>
  <si>
    <t>LIJA DE BANDA MEDIANA 8" 10" MARCA WOLF (PAQUETE CON 100 PIEZAS) -- LBM810W100 --</t>
  </si>
  <si>
    <t>LBM810W100</t>
  </si>
  <si>
    <t>MIIPMASC271300</t>
  </si>
  <si>
    <t>MACHUELO SEMICONICO Ø 1/2" 20 HILOS MARCA CLEVELAND Ó HANSON  -- GI11820 --</t>
  </si>
  <si>
    <t>GI11820</t>
  </si>
  <si>
    <t>MIIPMZRC060902</t>
  </si>
  <si>
    <t>MATRIZ RECTANGULAR ESTACION "E" DE 11 X 3 mm PARA CALIBRE 14 INOXIDABLE -- MZCRE11314N --</t>
  </si>
  <si>
    <t>MZCRE11314N</t>
  </si>
  <si>
    <t>MIIPMZRD141203</t>
  </si>
  <si>
    <t>MATRIZ REDONDA ESTACION "A" Ø 1/2" PARA CALIBRE 10 -- MZRDA1210 --</t>
  </si>
  <si>
    <t>MZRDA1210</t>
  </si>
  <si>
    <t>MVLPZC010198D4</t>
  </si>
  <si>
    <t>ZOCLO VINILICO METRO LINEAL ESPESOR DE 2 mm CAJA CON  40 ML, MARCA VINYLASA COLOR GRIS HIERRO 429 - "ZOCLOGH429"</t>
  </si>
  <si>
    <t>ZOCLOGH429</t>
  </si>
  <si>
    <t>MVLUTO02101706</t>
  </si>
  <si>
    <t>TORNILLO CABEZA PLANA RANURADA Ø 10 X 100 mm PARA MADERA NIQUELADO - "TO10100M"</t>
  </si>
  <si>
    <t>TO10100M</t>
  </si>
  <si>
    <t>MGLXSA1245M300</t>
  </si>
  <si>
    <t>SILLA EN CAJA MODELO CAJERA QUEBEC ASIENTO Y RESPALDO EN MESH NEGRO, AJUSTE DE ALTURA, BASE RODANTE, CON BRAZOS DE ALTURA AJUSTABLE, DESCANSA PIES CROMADO DE ALTURA AJUSTABLE -- "OTG2828"  - "QUEBECAJEM"</t>
  </si>
  <si>
    <t>QUEBECAJEM</t>
  </si>
  <si>
    <t>MKIADB02020002</t>
  </si>
  <si>
    <t>DESCANSA BRAZO IZQUIERDO MODELO KIEL VISITAS  EN POLIPROPILENO - "DBKIVPI"</t>
  </si>
  <si>
    <t>DBKIVPI</t>
  </si>
  <si>
    <t>MTRXME08184800</t>
  </si>
  <si>
    <t>MECANISMO TIPO FIJO MODELO TRISSINO SECRETARIAL (MECA0404100)  - "MESF"</t>
  </si>
  <si>
    <t>MESF</t>
  </si>
  <si>
    <t>MIIEAO15000000</t>
  </si>
  <si>
    <t>JUEGO DE SLIPPERS SILLA ROMA    - "JGOSPPSRO"</t>
  </si>
  <si>
    <t>JGOSPPSRO</t>
  </si>
  <si>
    <t>MLEXME0305CN00</t>
  </si>
  <si>
    <t>MESA EN CAJA MODELO WIND END TABLE  BASE EN CUATRO PATAS, CON CUBIERTA EN COLOR NEGRO MEDIDAS W36 x D36 x H29.5 IN 3876  - "WIND END TABLE "</t>
  </si>
  <si>
    <t>WIND END TABLE</t>
  </si>
  <si>
    <t>MLEXSA12S800G2</t>
  </si>
  <si>
    <t>SILLA EN CAJA MODELO VHEV  RESPALDO EN MESH NEGRO Y ASIENTO; TAPIZADO EN TELA NEGRA, CON MECANISMO RECLIBABLE, BASE 5 PUNTOS EN POLIPROPILENOS NEGRO, BRAZOS AJUSTABLES DE ALTURA, CON SOPORTE LUMBAR -EVOX- - "VHEVEM"</t>
  </si>
  <si>
    <t>VHEVEM</t>
  </si>
  <si>
    <t>MVLPZC000100G0</t>
  </si>
  <si>
    <t>ZOCLO  METRO LINEAL  MODELO LRDAF-01-V PLANO LAMINADO DE 6 cm DE ALTA, HECHO DE MDF CON PELICULA TIPO MADERA COLOR APPLE - "ZOCLO6AP"</t>
  </si>
  <si>
    <t>ZOCLO6AP</t>
  </si>
  <si>
    <t>MVLSLA052704ZZ</t>
  </si>
  <si>
    <t>LAMINA NEGRA HOJA 4 X 10 CALIBRE 18 ACERO 1008 - ""LN18410RE"""(GENERADO POR RECORTE)</t>
  </si>
  <si>
    <t>LN18410RE</t>
  </si>
  <si>
    <t>MVLSSO03400063</t>
  </si>
  <si>
    <t>SOLERA RECTANGULAR 1/4" X 1"  PIEZA DE 6000 mm EN COLD ROLLED - "SO141CR"</t>
  </si>
  <si>
    <t>SO141CR</t>
  </si>
  <si>
    <t>MDESSA01080007</t>
  </si>
  <si>
    <t>SILLA EN CAJA MODELO OHE-84  RESPALDO EN MESH GRIS Y ASIENTO TAPIZADO EN TELA GRIS, ESTRUCTURA BLANCA, BASE BLANCA, CON BRAZOS, MECANISMO DE ELEVACION Y RECLINACION  --  ESP-OHE-84EM</t>
  </si>
  <si>
    <t>ESP-OHE-84EM</t>
  </si>
  <si>
    <t>MDESSA01120011</t>
  </si>
  <si>
    <t>SILLA EN CAJA MODELO OHE-63  RESPALDO MESH NEGRO Y ASIENTO TAPIZADO TELA NEGRA, ESTRUCTURA DE 5 PUNTOS GIRATORIA Y BRAZOS AJUSTABLES DE ALTURA, CON MECANISMO DE ELEVACION  --  ESP-BOSSEEM</t>
  </si>
  <si>
    <t>ESP-BOSSEEM</t>
  </si>
  <si>
    <t>MDESSF02030004</t>
  </si>
  <si>
    <t>MLEXSA12S500F9</t>
  </si>
  <si>
    <t>SILLA EN CAJA MODELO VHOSH  RESPALDO EN MESH NEGRO Y ASIENTO; TAPIZADO EN TELA NEGRA, CON MECANISMO RECLIBABLE, BASE 5 PUNTOS EN POLIPROPILENO NEGRO, BRAZOS AJUSTABLES DE ALTURA - "VHOSHEM"</t>
  </si>
  <si>
    <t>VHOSHEM</t>
  </si>
  <si>
    <t>MANMCU020624K5</t>
  </si>
  <si>
    <t>CUBIERTA CUADRADA DE 600 X 600 mm ESPESOR 20 mm CON CANTO TIPO ALA DE AVION DE ALTURA 10 mm CON PROFUNDIDAD DE 60 mm PERIMETRAL CON ARISTAS REDONDEADAS EN MARMOL EN GRANITO BLUE PEARL - "ANCUBCUMABP60"</t>
  </si>
  <si>
    <t>ANCUBCUMABP60</t>
  </si>
  <si>
    <t>MDESSA01150014</t>
  </si>
  <si>
    <t>SILLA EN CAJA MODELO GOETZ OHE-204  RESPALDO Y ASIENTO EN UNA SOLA PIEZA TAPIZADO EN PIEL COLOR CAFE, ESTRUCTURA EN COLOR NEGRO, CON BRAZOS FIJOS COLOR NEGRO  --  BWINEM</t>
  </si>
  <si>
    <t>BWINEM</t>
  </si>
  <si>
    <t>MLEAET06000000</t>
  </si>
  <si>
    <t>ETIQUETA IDENTIFICACION CAJA SILLA    - "ETIQCAJSIL"</t>
  </si>
  <si>
    <t>MLEXSA120000W6</t>
  </si>
  <si>
    <t>SILLA EN CAJA    RESPALDO EN MALLA GRIS, ASIENTO Y CABECERA; TAPIZADO EN TELA GRIS, MECANISMO AJUSTE DE ALTURA Y RECLINACION, BASE EN ALUMINIO, BRAZOS FIJOS AJUSTABLES DE ALTURA, SOPORTE LUMBAR - "CONCEPTOEM"</t>
  </si>
  <si>
    <t>CONCEPTOEM</t>
  </si>
  <si>
    <t>MLEXSA12001I00</t>
  </si>
  <si>
    <t>SILLA EN CAJA MODELO KB RESPALDO EN MESH NEGRO (TW-01) Y ASIENTO EN MESH NEGRO (C-10), BRAZOS AJUSTABLES (KB-051), CON MECANISMO RECLINABL -- "ESP-KB2026EM"</t>
  </si>
  <si>
    <t>ESP-KB2026EM</t>
  </si>
  <si>
    <t>MLEXSA12E3Z000</t>
  </si>
  <si>
    <t>SILLA EN CAJA MODELO UNAQ RESPALDO Y ASIENTO EN POLIPROPILENO NEGRO, PUPITRE, PALETA DERECHA,  ESTRUCTURA NEGRA TUBULAR CON PARRILLA PORTALIBROS   - "ESP-PUDEUNAQEM"</t>
  </si>
  <si>
    <t>ESP-PUDEUNAQEM</t>
  </si>
  <si>
    <t>MLEXSA12W600S7</t>
  </si>
  <si>
    <t>SILLA EN CAJA MODELO ADVANCE  CON CABECERA, RESPALDO Y ASIENTO; TAPIZADO EN TELA MESH NEGRA, CON MECANIMOS DE ELEVACION Y DE AJUSTE DE ALTURA, BASE DE ALUMINIO CROMADA CON CUERPO CROMADA - "ADVANCEEM"</t>
  </si>
  <si>
    <t>ADVANCEEM</t>
  </si>
  <si>
    <t>MLEXSF386800J0</t>
  </si>
  <si>
    <t>SOFA EN CAJA MODELO BRIGADA  RESPALDO Y ASIENTO EN POLIURETANO TAPIZADO EN TELA JADE -BRIGADA-155-10500-000, CON ESTRUCTURA FIJA DE 4 PUNTOS EN MADERA NATURAL - "BRIGADAEM"</t>
  </si>
  <si>
    <t>BRIGADAEM</t>
  </si>
  <si>
    <t>MOTXSA12850000</t>
  </si>
  <si>
    <t>MIIPPZMT241004</t>
  </si>
  <si>
    <t>PUNZON Y MATRIZ DE 1/2" X 1" PARA UNITOOL 8BX2 1/4" CALIBRE 20 -- PUM1218BX21420 --</t>
  </si>
  <si>
    <t>PUM1218BX21420</t>
  </si>
  <si>
    <t>MIIPSIGC070006</t>
  </si>
  <si>
    <t>SIERRA CINTA GIRATORIA DE 3 1/2"  No. DE ARTICULO KN SCM-510 CODIGO 11108 -- SICG312510 --</t>
  </si>
  <si>
    <t>SICG312510</t>
  </si>
  <si>
    <t>MIIPWE00000000</t>
  </si>
  <si>
    <t>SOLDADURA DE MICROALAMBRE     -- SM30 --</t>
  </si>
  <si>
    <t>MIMCCR02040201</t>
  </si>
  <si>
    <t>CRISTAL SATINADO DOS CARAS DE 1272 X 794 mm ESPESOR 9 mm CANTOS PULIDOS CON ESQUINAS REDONDEADAS RADIO 3 mm TEMPLADO -- POD02 --</t>
  </si>
  <si>
    <t>POD02</t>
  </si>
  <si>
    <t>ME4MRP00132440</t>
  </si>
  <si>
    <t>REPISA  DE 1735 X 400 mm ESPESOR 20 mm CON CHAFLAN INVERTIDO DE 13 X 60 mm EN 4 LADOS CON ARISTAS REDONDEADAS EN MARMOL BLANCO ARABE ESCATO ITALIANO - "E4REP170MAR-CU"</t>
  </si>
  <si>
    <t>E4REP170MAR-CU</t>
  </si>
  <si>
    <t>MLEXPN10000229</t>
  </si>
  <si>
    <t>PISTON NEUMATICO TIPO CAJERO  CON CARRERA DE 270 mm CON ARO FIJO (SOLDADO) Ø 47 cm EN TUBO Ø 3/4" CALIBRE 16 Y SOLERA DE 1/2" X 1/2" EN ACABADO CROMO BRILLANTE - "PIN270CAF"</t>
  </si>
  <si>
    <t>PIN270CAF</t>
  </si>
  <si>
    <t>MLEXET16000000</t>
  </si>
  <si>
    <t>FACE TO FACE DESK  DUAL MOTOR, WITH CONTROL BOX, 3 SEGMENTS, LOAD CAPACITY 120KG/ SIDE, HEIGHT RANGE : 610-1260MM COLOR: WHITE     - "DUAL3120W"</t>
  </si>
  <si>
    <t>DUAL3120W</t>
  </si>
  <si>
    <t>MP4CCA038102O1</t>
  </si>
  <si>
    <t>CRISTAL SATINADO DOS CARAS DE 900 X 2215 mm ESPESOR 9 mm CANTOS PULIDOS Y ABRILLANTADOS - "P4CRS3-230ST"</t>
  </si>
  <si>
    <t>P4CRS3-230ST</t>
  </si>
  <si>
    <t>MVLQTN00004310</t>
  </si>
  <si>
    <t>TINTA S105 UV 2033.50 L-6674202 - CAFÉ PRESENTACION DE 19 LITROS -- S105UV2033.50</t>
  </si>
  <si>
    <t>S105UV2033.50</t>
  </si>
  <si>
    <t>MVLRPV02010000</t>
  </si>
  <si>
    <t>PVC COLOR GRIS PLATINUM CALIBRE 10   - "PVC10GP"</t>
  </si>
  <si>
    <t>PVC10GP</t>
  </si>
  <si>
    <t>MVLUMI24595118</t>
  </si>
  <si>
    <t>MINIFIX INSERTO Ø 8 mm CUERDA M6 X 11 mm EN PLASTICO COLOR BLANCO BU61 - ""GI10934"""</t>
  </si>
  <si>
    <t>GI10934</t>
  </si>
  <si>
    <t>MIMCEVC3060400</t>
  </si>
  <si>
    <t>ELECTROVALVULA C3, CENTRO H, 2 BOBINAS 24 VCA DIN, MARCA VICKERS  -- EVC3H32B24 --</t>
  </si>
  <si>
    <t>EVC3H32B24</t>
  </si>
  <si>
    <t>MIMCFM00050105</t>
  </si>
  <si>
    <t>FORMON  DE 3/4" MARCA TRUPER MODELO FT-1/2CODIGO 14627 -- GI10661 --</t>
  </si>
  <si>
    <t>GI10661</t>
  </si>
  <si>
    <t>MIMCIYGR010000</t>
  </si>
  <si>
    <t>INYECTOR DE GRASA MANUAL   -- GI15114 --</t>
  </si>
  <si>
    <t>GI15114</t>
  </si>
  <si>
    <t>MIMCMMTW030400</t>
  </si>
  <si>
    <t>MANOMETRO TABLERO DEWIT Ø 4" CONEXIÓN POSTERIOR 1/2 NPT DE 0 - 400 BAR, CON GLICERINA  -- MART4CP12 --</t>
  </si>
  <si>
    <t>MART4CP12</t>
  </si>
  <si>
    <t>MOUXSN12020803</t>
  </si>
  <si>
    <t>SILLON EN CAJA MODELO BRANDENBURG DIRECTOR VISITAS CON ESTRUCTURA TUBULAR TIPO TRINEO CON BRAZOS TIPO "A" TAPIZADO EN TELA - "BRTRBAPEM"</t>
  </si>
  <si>
    <t>OUBRTRBAP</t>
  </si>
  <si>
    <t>MUESTRAA000046</t>
  </si>
  <si>
    <t>MUESTRA TEE PRINCIPAL  DX-24 DE 15/16"/3.66m  BLANCA --  BC0130</t>
  </si>
  <si>
    <t>MLEXSN1219H700</t>
  </si>
  <si>
    <t>SILLON EN CAJA MODELO ESPECIAL EJECUTIVO ASIENTO Y RESPALDO BAJO TAPIZADO EN PIEL,MECANISMO RECLINABLE CON BRAZOS Y BASE DE RODAJA (MODELO 491NAA49C)  - "491NAA49CEM"</t>
  </si>
  <si>
    <t>491NAA49CEM</t>
  </si>
  <si>
    <t>MJOXET03005108</t>
  </si>
  <si>
    <t>ESTRUCTURA TUBULAR CON 3 PLAZAS  ALTURA MODIFICADA TUBULAR REDONDO 1 1/4" CALIBRE 16</t>
  </si>
  <si>
    <t>MKPXSN12091202</t>
  </si>
  <si>
    <t>SILLON EN CAJA MODELO KOMPITE DIRECTOR CON RESPALDO ALTO RECLINABLE CON BRAZOS TAPIZADO EN PIEL - "KODARBDPEM"</t>
  </si>
  <si>
    <t>KODARBDPEM</t>
  </si>
  <si>
    <t>MLEXME02022352</t>
  </si>
  <si>
    <t>MECANISMO TIPO RODILLA CON SOPORTE MODELO BON EJECUTIVO RECLINABLE DOBLE PALANCA DERECHA PARA AJUSTE DE ALTURA E IZQUIERDA PARA BLOQUEO DE POSICION Y PERILLA DE AJUSTE DE RECLINAMIENTO</t>
  </si>
  <si>
    <t>MLEXSA12A2T400</t>
  </si>
  <si>
    <t>SILLA EN CAJA MODELO VISITAS KIND (VISITOR BLANCO) ASIENTO EN ECOPIEL BLANCO, BRAZOS POLIPROPILENO BLANCO Y RESPALDO MESH NEGRO, CON ESTRUCTURA METALICA  - "KINDEM"</t>
  </si>
  <si>
    <t>KINDEM</t>
  </si>
  <si>
    <t>MIMCTLVV110120</t>
  </si>
  <si>
    <t>TALADRO NEUMATICO VELOCIDAD VARIABLE Y REVERSIBLE Ø 1/2" MARCA CHICAGO PNEUMATIC MODELO CP789HR -- TAVVNPCP789HR12 --</t>
  </si>
  <si>
    <t>TAVVNPCP789HR12</t>
  </si>
  <si>
    <t>MIMCTRPL030000</t>
  </si>
  <si>
    <t>TRANSPORTADOR PLASTICO MEDIA LUNA DE 180° DE 50 X 28 cm   -- TR12MLPL5028 --</t>
  </si>
  <si>
    <t>TR12MLPL5028</t>
  </si>
  <si>
    <t>MIQUDEAG000000</t>
  </si>
  <si>
    <t>DESENGRASANTE BASE AGUA    -- DSAG --</t>
  </si>
  <si>
    <t>DSAG</t>
  </si>
  <si>
    <t>MVLSTL020404C9</t>
  </si>
  <si>
    <t>TUBULAR RECTANGULAR ZINTRO DE 1" X 1/2" CALIBRE 18 PIEZA DE 6000 mm, GALVANIZADO COLOR VERDE -- TRG11218Z</t>
  </si>
  <si>
    <t>TRG11218Z</t>
  </si>
  <si>
    <t>MVLXSF38627C00</t>
  </si>
  <si>
    <t>SOFA EN CAJA MODELO RUBI2P CON BRAZOS Y BASE CROMADA, TAPIZADO EN PIEL NEGRA  - "RUBI2PEM"</t>
  </si>
  <si>
    <t>RUBI2PEM</t>
  </si>
  <si>
    <t>MSTAPI99000000</t>
  </si>
  <si>
    <t>PISTON PARA SILLA STGRBTMB    - "PISSTGRBTMB"</t>
  </si>
  <si>
    <t>PISSTGRBTMB</t>
  </si>
  <si>
    <t>MABMCU030524K6</t>
  </si>
  <si>
    <t>CUBIERTA RECTANGULAR DE 1500 X 900 mm ESPESOR 20 mm CON CANTO TIPO ALA DE AVION DE ALTURA 10 mm CON PROF DE 60 mm, CON ARISTAS REDONDEADAS Y ALTO RELIEVE EN UN CANTO PARA STAR 4; PERFORACION PARA CAJA ELLORA 2.2; EN MARMOL CALACATTA - "ABCUB35MCLPE22X-C"</t>
  </si>
  <si>
    <t>ABCUB35MCLPE22X-C</t>
  </si>
  <si>
    <t>MANMCU020624L0</t>
  </si>
  <si>
    <t>CUBIERTA CUADRADA DE 600 X 600 mm ESPESOR 20 mm CON CANTO TIPO ALA DE AVION DE ALTURA 10 mm CON PROFUNDIDAD DE 60 mm PERIMETRAL CON ARISTAS REDONDEADAS EN MARMOL EN GRANITO NERO PROFONDO - "ANCUBCUMANP60"</t>
  </si>
  <si>
    <t>ANCUBCUMANP60</t>
  </si>
  <si>
    <t>MANMCU023124K4</t>
  </si>
  <si>
    <t>CUBIERTA CUADRADA DE 1200 X 1200 mm ESPESOR 20 mm CON CANTO TIPO ALA DE AVION DE ALTURA 10 mm CON PROFUNDIDAD DE 60 mm PERIMETRAL CON ARISTAS REDONDEADAS EN MARMOL ARABESCATO PREMIUM - "ANCUBCUMAAB120"</t>
  </si>
  <si>
    <t>ANCUBCUMAAB120</t>
  </si>
  <si>
    <t>MVLUTU50520029</t>
  </si>
  <si>
    <t>TUERCA TRANSVERSAL Ø 1/4"  EN ACERO (CATALOGO HAFELE No. 264.76.170)</t>
  </si>
  <si>
    <t>TU14TR</t>
  </si>
  <si>
    <t>MVLUTO01210001</t>
  </si>
  <si>
    <t>TORNILLO CABEZA ALLEN Ø 3/8" X 3 1/2"  PAVONADO - "TOA38312"</t>
  </si>
  <si>
    <t>TOA38312</t>
  </si>
  <si>
    <t>MKRCCR17KO02R9</t>
  </si>
  <si>
    <t>CRISTAL PUERTA IZQUIERDA DE 845 X 2574 mm ESPESOR 9 mm CANTOS PULIDOS CON UNA CARA SANDBLASTEADA, CON SAQUE EN ESQUINA INFERIOR PARA CERRADURA, BARRENOS PARA RECIBIR JALADERA Y DOS SAQUES PARA RECIBIR BISAGRAS TEMPLADO -- KRPVI95ET</t>
  </si>
  <si>
    <t>KRPVI95ET</t>
  </si>
  <si>
    <t>MVLAJG16000002</t>
  </si>
  <si>
    <t>JUEGO DE BRAZOS PARA SILLA REVOLUCION EN POLIPROPILENO - "BR86"</t>
  </si>
  <si>
    <t>BR86</t>
  </si>
  <si>
    <t>MKAXME00670000</t>
  </si>
  <si>
    <t>MECANISMO  MODELO FULKRUM</t>
  </si>
  <si>
    <t>MLEAET02020000</t>
  </si>
  <si>
    <t>ETIQUETA IMPRESION PAPEL  ADHESIVO, PALLET MICO DE 152 X 101 mm   - "ETQPM152101"</t>
  </si>
  <si>
    <t>MVLMMD10010679</t>
  </si>
  <si>
    <t>MDF LAMINADO PLASTICO UNA CARA HOJA 4' X 8' ESPESOR 19 mm CON LAMINADO PLASTICO GREENLAM CELESTIAL BLUE (292-30) Y 1 CARA  EN MELAMINA DURABLE BLANCA - "MDF19HPGCB1MB"</t>
  </si>
  <si>
    <t>MDF19HPGCB1MB</t>
  </si>
  <si>
    <t>MVLMTB010333A3</t>
  </si>
  <si>
    <t>TABLERO DE RESINA FENOLICA 4' (1.22 m) X 10' (3.05 m) ESPESOR 1/2" CON LAMINADO PLASTICO AMBAS CARAS - "TRF410LP"</t>
  </si>
  <si>
    <t>TRF410LP</t>
  </si>
  <si>
    <t>MOTXSA1215K800</t>
  </si>
  <si>
    <t>MVLAGP73910000</t>
  </si>
  <si>
    <t>GRAPA DAVES PARA CERRADO EMPAQUE DE CARTON 5/8" LARGO, CORONA 1-3/8" CAJA CON 2,400 PIEZAS -- GRDCE51</t>
  </si>
  <si>
    <t>GRDCE51</t>
  </si>
  <si>
    <t>MVLXSA12U100I1</t>
  </si>
  <si>
    <t>SILLA EN CAJA MODELO PETRA OTG11320B RESPALDO EN MALLA NEGRA Y ASIENTO TAPIZADO EN TELA (MS20) NEGRA, CON MECANISMO DE ALTURA REGULABLE Y RECLINACION, BASE RODANTE EN POLIPROPILENO DE 5 PUNTOS, BRAZOS CON AJUSTE DE ALTURA - "PETRAEM"</t>
  </si>
  <si>
    <t>PETRAEM</t>
  </si>
  <si>
    <t>MVLMMD04010695</t>
  </si>
  <si>
    <t>MDF LAMINADO PLASTICO DOS CARAS HOJA 4' X 8' ESPESOR 19 mm RALPH WILSON ORANGE GROVE D501-60 - "MDF19HP"</t>
  </si>
  <si>
    <t>MLEXME0305CÑ00</t>
  </si>
  <si>
    <t>MESA EN CAJA MODELO WIND END TABLE  BASE EN CUATRO PATAS, CON CUBIERTA EN COLOR NEGRO MEDIDAS W30 x D30 x H29.5 IN 3875  - "WIND END TABLE "</t>
  </si>
  <si>
    <t>MVLUTA00040021</t>
  </si>
  <si>
    <t>TAQUETE  Ø 6 X 30 mm  EN MADERA HAFELE CAT 267.83.130 - ""TAMA14"""</t>
  </si>
  <si>
    <t>TAMA14</t>
  </si>
  <si>
    <t>MVLUTO0602A124</t>
  </si>
  <si>
    <t>TORNILLO CABEZA HEXAGONAL Ø6 X 20 mm PASO 1.00 mm ACERO INOXIDABLE -- OM6X20HE</t>
  </si>
  <si>
    <t>TOM6X20HE</t>
  </si>
  <si>
    <t>MP4CCR32HR04O1</t>
  </si>
  <si>
    <t>CRISTAL FOTOVOLTAICO DE 1200 X 2715 mm ESPESOR 12 mm CANTOS PULIDOS Y ABRILLANTADOS - "P4CRS4-280FV"</t>
  </si>
  <si>
    <t>P4CRS4-280FV</t>
  </si>
  <si>
    <t>MP4CCR32HW04O1</t>
  </si>
  <si>
    <t>CRISTAL FOTOVOLTAICO DE 750 X 2215 mm ESPESOR 12 mm CANTOS PULIDOS Y ABRILLANTADOS - "P4CRS75-230FV"</t>
  </si>
  <si>
    <t>P4CRS75-230FV</t>
  </si>
  <si>
    <t>MIMCCNEV120107</t>
  </si>
  <si>
    <t>CONECTOR PARA ELECTROVALVULA A 240 VCC/VCA 4 AMPER CON ZOCALO K14 ISO 4400 3 POLOS Y 1 TIERRA MARCA BOSCH REXROTH CODIGO R-901017027 -- COEVK14BR --</t>
  </si>
  <si>
    <t>COEVK14BR</t>
  </si>
  <si>
    <t>MANMCU022624K5</t>
  </si>
  <si>
    <t>CUBIERTA CUADRADA DE 750 X 750 mm ESPESOR 20 mm CON CANTO TIPO ALA DE AVION DE ALTURA 10 mm CON PROFUNDIDAD DE 60 mm PERIMETRAL CON ARISTAS REDONDEADAS EN MARMOL EN GRANITO BLUE PEARL - "ANCUBCUMABP75"</t>
  </si>
  <si>
    <t>ANCUBCUMABP75</t>
  </si>
  <si>
    <t>MDESSA01100009</t>
  </si>
  <si>
    <t>SILLA EN CAJA MODELO ISO  ASIENTO Y RESPALDO IMPORTADO ITALIANO INTERNOS Y EXTERNOS DE POLIPROPILENO CON ESPUMA DE POLIURETANO INYECTADO DE 53 KG DEDENSIDAD TAPIZADO EN TELA NEGRA  --  ESP-ISOEM</t>
  </si>
  <si>
    <t>ESP-ISOEM</t>
  </si>
  <si>
    <t>MGLXSA1246N500</t>
  </si>
  <si>
    <t>SILLA EN CAJA MODELO ACCORD TRANSICIONAL ASIENTO Y RESPALDO ALTO TAPIZADO EN TELA, MECANISMO RECLINABLE (KNEE TILTER) SISTEMA DE BLOQUEO, AJUSTE DE ALTURA, BASE DE ALUMINIO RODANTE, BRAZOS FIJOS DE ALUMINIO CON CODERA DE URETANO 2670-2 -- ACCORDEM</t>
  </si>
  <si>
    <t>ACCORDEM</t>
  </si>
  <si>
    <t>MUESTRAL000003</t>
  </si>
  <si>
    <t>SILLA MUESTRA SOMOS</t>
  </si>
  <si>
    <t>MUESTRAL000037</t>
  </si>
  <si>
    <t>SILLA MUESTRA ALPHA OHV-102</t>
  </si>
  <si>
    <t>MUESTRAL000042</t>
  </si>
  <si>
    <t>SILLA DE VISIRA CON ESTRUCTURA NEGRA, ASIENTO Y RESPALDO TAPIZADO EN TELA JENNY VERMILION Y BRAZOS NEGROS-SIDERO --6900</t>
  </si>
  <si>
    <t>MVLSCO045300H7</t>
  </si>
  <si>
    <t>CORTE DE TUBULAR DE 647 X 20 X 30 mm  CON CORTES LASER SEGUN PLANO - "ADRSB60-TR"</t>
  </si>
  <si>
    <t>ADRSB60-TR</t>
  </si>
  <si>
    <t>MVLSCO048137L3</t>
  </si>
  <si>
    <t>CORTE DE TUBULAR DE 335 X 35 mm IZQUIERDO VERTICAL BASE IZQUIERDO, CON CORTES PARA CREMALLERA Y PERFORACIONES SEGUN PLANO - "ADSWFBC270HC-TIZ"</t>
  </si>
  <si>
    <t>ADSWFBC270HC-TIZ</t>
  </si>
  <si>
    <t>MVLSCP01701433</t>
  </si>
  <si>
    <t>CORTE PLACA CIRCULAR Ø 600 mm ESPESOR 1/4" EN ACERO NEGRO - "SATMC114CHBA"</t>
  </si>
  <si>
    <t>SATMC114CHBA</t>
  </si>
  <si>
    <t>MVLEKE0000D200</t>
  </si>
  <si>
    <t>EH WOODEN SHELF BRACKET  - "PR-EH-334-019"</t>
  </si>
  <si>
    <t>PR-EH-334-019</t>
  </si>
  <si>
    <t>LEAACC00000061</t>
  </si>
  <si>
    <t>SERVICIO DE  MAESTRADO DE 9 DE CERRADURAS MARCA HAFELE 22 mm (CODIGO "232.01.420") CON 9 LLAVES;   --</t>
  </si>
  <si>
    <t>MBACCR00FR07L8</t>
  </si>
  <si>
    <t>CRISTAL  DE 900 X 1955 mm ESPESOR 6 mm CANTOS PULIDOS CON FRANJA DE 1655 mm DE ALTURA AL ACIDO POR AMBAS CARAS A PARTIR DE 150 mm, CON 3 BARRENOS DE Ø 1/2" ESQUINAS REDONDEADAS RADIO 3 mm TEMPLADO - "ARTICULO BAJA"</t>
  </si>
  <si>
    <t>MCIASE00030011</t>
  </si>
  <si>
    <t>SEPARADOR  Ø 1 1/2" CON ALTURA DE 1 1/2", PERFORACION CENTRAL Ø 5/16" PROFUNDIDAD 1/4"  EN ALUMINIO -- CISOPCUCI</t>
  </si>
  <si>
    <t>CISOPCUCI</t>
  </si>
  <si>
    <t>MVLECO32004028</t>
  </si>
  <si>
    <t>CONTACTO DOBLE POLARIZADO PARA CORRIENTE REGULADA  LARGO 1.80 m (THW10 ANTIFLAMA) COLOR ARENA - "CODPA6"</t>
  </si>
  <si>
    <t>CODPA6</t>
  </si>
  <si>
    <t>MANMCU093224L1</t>
  </si>
  <si>
    <t>CUBIERTA CIRCULAR DE Ø 750 mm ESPESOR 20 mm CON CANTO TIPO  ALA DE AVION DE ALTURA 10 mm CON PROFUNDIDAD DE 60 mm PERIMETRAL CON ARISTAS REDONDEADAS EN MARMOL EN GRANITO BLUE PEARL - "ANCUBREMABP75"</t>
  </si>
  <si>
    <t>ANCUBREMABP75</t>
  </si>
  <si>
    <t>MLEMMD49010500</t>
  </si>
  <si>
    <t>MDF HOMOGENEO MELAMINA DOS CARAS HOJA 4' X 8' ESPESOR 16 mm  - "MDFH16M2"</t>
  </si>
  <si>
    <t>MDFH16M2</t>
  </si>
  <si>
    <t>MIACSB17000000</t>
  </si>
  <si>
    <t>SOBRE AMARILLO T/CARTA     --  SOBREA101</t>
  </si>
  <si>
    <t>SOBREA101</t>
  </si>
  <si>
    <t>MVLMMD170135S8</t>
  </si>
  <si>
    <t>MDF CON UNA CARA EN MELAMINA DURABLE NEGRA HOJA 4' X 8' ESPESOR DE 12 mm Y UNA CON LAMINADO PLASTICO NATURAL RECON 7996-38  - "MDF4812NRC"</t>
  </si>
  <si>
    <t>MDF4812NRC</t>
  </si>
  <si>
    <t>MVLPPC05491505</t>
  </si>
  <si>
    <t>PERFIL DE CANTO CAIRO ANCHO 22 mm ESPESOR 2 mm EN ABS - "PECA22CAI"</t>
  </si>
  <si>
    <t>PECA22CAI</t>
  </si>
  <si>
    <t>MVLQPR01010000</t>
  </si>
  <si>
    <t>PRIMER ACRILICO BLANCO UP-2001.53 (PRESENTACION DE 20 Kg) -- UP200153</t>
  </si>
  <si>
    <t>UP200153</t>
  </si>
  <si>
    <t>MVLREF13865907</t>
  </si>
  <si>
    <t>FOAMY EN PLIEGO DE 70 X 95 cm ESPESOR DE 2 mm COLOR NEGRO - "FO7095N"</t>
  </si>
  <si>
    <t>FO7095N</t>
  </si>
  <si>
    <t>MUESTRAR000050</t>
  </si>
  <si>
    <t>MUESTRA TELA LIENZO LINEN</t>
  </si>
  <si>
    <t>MVLREF00150101</t>
  </si>
  <si>
    <t>ESPUMA FLEXIBLE  HOJA DE 1.20 X 2.00 m ESPESOR 3.0 cm DENSIDAD 24 Kg EN POLIURETANO - ""ES37424"""</t>
  </si>
  <si>
    <t>ES37424</t>
  </si>
  <si>
    <t>MLEXSA12G46L00</t>
  </si>
  <si>
    <t>SILLA EN CAJA MODELO NETWORK RESPALDO Y ASIENTO TAPIZADO EN TELA NEGRA, ESTRUCTURA PLEGABLE COLOR GRIS, KB-5812   - "NETWORKEM"</t>
  </si>
  <si>
    <t>NETWORKEM</t>
  </si>
  <si>
    <t>MLEXSA12S600G0</t>
  </si>
  <si>
    <t>SILLA EN CAJA MODELO VHVI  RESPALDO EN MESH NEGRO, CON CABECERA Y ASIENTO; TAPIZADO EN TELA NEGRA, CON MECANISMO RECLIBABLE, BASE 5 PUNTOS EN POLIPROPILENO NEGRO, BRAZOS AJUSTABLES DE ALTURA, CON SOPORTE LUMBAR - "VHVIEM"</t>
  </si>
  <si>
    <t>VHVIEM</t>
  </si>
  <si>
    <t>MMOREM10200002</t>
  </si>
  <si>
    <t>ESPUMA MOLDEADA PARA COJIN DE 770 X 365 X 50 mm  DENSIDAD 35 Kg EN POLIURETANO - "ESM77365G35"</t>
  </si>
  <si>
    <t>ESM77365G35</t>
  </si>
  <si>
    <t>MERCCR114307R2</t>
  </si>
  <si>
    <t>CRISTAL TINTEX VERDE DE 585 X 1355 mm ESPESOR 6 mm CON SERIGRAFIA BLANCA A PUNTOS UNA CARA (CON PROCESO DE PINTURA CERAMICA RECOCIDA) CANTOS PULIDOS - "CVB2TVS"</t>
  </si>
  <si>
    <t>CVB2TVS</t>
  </si>
  <si>
    <t>MKRCCR00B70230</t>
  </si>
  <si>
    <t>CRISTAL  DE 745 X 1945 mm ESPESOR 9 mm SANDBLASTEADO ESPECIAL CANTOS PULIDOS TEMPLADO - ""KRCR78 - G98"""</t>
  </si>
  <si>
    <t>KRCR78 - G98</t>
  </si>
  <si>
    <t>MKRCCR11J802E9</t>
  </si>
  <si>
    <t>CRISTAL TINTEX VERDE DE 747 X 2150 mm ESPESOR 9 mm CANTOS PULIDOS CON MODULACION DE 2 FRANJAS HORIZONTALES SANDBLASTEADAS POR UNA CARA DE 610 mm CON 1 CLAROS DE 20 mm ENTRE FRANJA A PARTIR DE 450 mm - "KR79EETV-CR"</t>
  </si>
  <si>
    <t>KR79EETV-CR</t>
  </si>
  <si>
    <t>MLEACN0013K411</t>
  </si>
  <si>
    <t>CHAPETON  Ø 1 1/2" X 3/4" CON CUERDA INTERNA Ø 3/8" PROFUNDIDAD 1/4" EN ALUMINIO - "CSPREA"</t>
  </si>
  <si>
    <t>CSPREA</t>
  </si>
  <si>
    <t>MLEAGA030300C8</t>
  </si>
  <si>
    <t>GANCHO PARA CUERDA DE Ø 3/16" EN ACERO CROMADO -- GPSE8</t>
  </si>
  <si>
    <t>GPSE8</t>
  </si>
  <si>
    <t>MLEAPG04000000</t>
  </si>
  <si>
    <t>PIEZA DE PRESION CON RESORTE, HEXAGONO INTERIOR Y PERNO DE PRESION POM, ACERO INOXIDABLE, D=10 CLAVE 03058-10 , MARCA-NORELEM    - "BSTMBU10050MT-PPR"</t>
  </si>
  <si>
    <t>BSTMBU10050MT-PPR</t>
  </si>
  <si>
    <t>MLEARO08100000</t>
  </si>
  <si>
    <t>RODAJA ESTANDAR 3" CON PLACA GIRATORIA Y FRENO INOXIDABLE RUEDA DE HULE TERMOPLASTICO BUJE ACABADO GALVANIZADO MODELO HT765FRHTGA CATALOGO RODAMEX   - "HT765FRHTGA"</t>
  </si>
  <si>
    <t>HT765FRHTGA</t>
  </si>
  <si>
    <t>MP4CCR32JZ04O1</t>
  </si>
  <si>
    <t>CRISTAL FOTOVOLTAICO DE 787 X 2410 mm ESPESOR 12 mm CANTOS PULIDOS Y ABRILLANTADOS - "P4CRST787FV"</t>
  </si>
  <si>
    <t>P4CRST787FV</t>
  </si>
  <si>
    <t>MPACRD01010101</t>
  </si>
  <si>
    <t>RUEDA  DE Ø 50 mm PISADA 25 mm, ANCHO TOTAL 32 mm CODIGO HR51TPB (CATALOGO RODAMEX) CAPACIDAD DE CARGA 40 KG EN HULE  --  RUD50253240</t>
  </si>
  <si>
    <t>RUD50253240</t>
  </si>
  <si>
    <t>MRIAPI02060000</t>
  </si>
  <si>
    <t>PISTON DE GAS HAFELE PARA PUERTA  DE 80N DE RESISTENCIA, EXTENSION TOTAL DE 248 mm, EN ACERO NIQUELADO CON SOPORTES PARA ATORNILLAR   - "PISH80N"</t>
  </si>
  <si>
    <t>PISH80N</t>
  </si>
  <si>
    <t>MVLAKA120000S3</t>
  </si>
  <si>
    <t>KIT ACCESORIO SOPORTE PARA PANTALLA   PARA PROYECCION COLOR BLANCO DE 2.10 X 2.10 M CON GABINETE METALICO , MECANISMO DE ENROLLADO ELECTRICO, MANDO A CONTROL REMOTO CON SWITCH INTEGRADO A LA PANTALLA MARCA V-TEC MODELO VT-E210 - "SOPPAN"</t>
  </si>
  <si>
    <t>SOPPAN</t>
  </si>
  <si>
    <t>MVLPPN07000000</t>
  </si>
  <si>
    <t>PANEL ACUSTICO ONE SERIES AREA DE EXHIBICION    - "PACUAE"</t>
  </si>
  <si>
    <t>PACUAE</t>
  </si>
  <si>
    <t>MTTREF14913526</t>
  </si>
  <si>
    <t>ESPUMA FLEXIBLE PARA SILLA TIPO ARLEQUIN DE Ø 420 mm ESPESOR DE 50 mm DENSIDAD 35 kg EN POLIURETANO SUPER FIRME - "ARLSLL15-AS"</t>
  </si>
  <si>
    <t>ARLSLL15-AS</t>
  </si>
  <si>
    <t>MVLXSA12H49S00</t>
  </si>
  <si>
    <t>SILLA EN CAJA MODELO FILO RESPALDO Y ASIENTO EN POLIPROPILENO NEGRO, CON ESTRUCTURA NEGRA  - "FILOEM"</t>
  </si>
  <si>
    <t>FILOEM</t>
  </si>
  <si>
    <t>MLEXME52000000</t>
  </si>
  <si>
    <t>MECANISMO RECLINABLE PARA SILLA VALQUIRIA    - "MERECVAL"</t>
  </si>
  <si>
    <t>MERECVA</t>
  </si>
  <si>
    <t>MLEXSA120000W5</t>
  </si>
  <si>
    <t>SILLA EN CAJA   CABECERA MESH GRIS, RESPALDO MALLA GRIS Y ASIENTO; TAPIZADO EN TELA GRIS, MECANISMO AJUSTE ALTURA Y RECLINACION, BASE POLIPROPILENO BLANCA, BRAZOS AJUSTABLES ALT, SOPORTE LUMBAR, CUERPO BLANCO - "OMEGAEM"</t>
  </si>
  <si>
    <t>OMEGAEM</t>
  </si>
  <si>
    <t>SILLA EN CAJA MODELO RS-680N/NG/45  RESPALDO EN MALLA NEGRA Y CON ASIENTO TAPIZADA EN TELA NEGRA, CON MECANISMO CAJERO CON PISTON Y ARO CAJERO EN ACERO - "RS680NNG45EM"</t>
  </si>
  <si>
    <t>MUESTRAL000044</t>
  </si>
  <si>
    <t>SILLA EJECUTIVA CON ASIENTO Y RESPALDO TAPIZADO EN PIEL NEGRA , CON CABECERA,CON BRAZOS Y BASE GIRATORIA DE 5 PUNTOS -MVL2912</t>
  </si>
  <si>
    <t>MCICCL064016Q7</t>
  </si>
  <si>
    <t>CRISTAL LAMINADO BLANCO WHITE COCONUT DE 1800 X 900 mm ESPESOR 12 mm (2 CRISTALES DE 6 mm CON 1 PELICULA DE 0.76 mm) CON SAQUE DE 315 X 183 mm CON ESQUINAS REDONDEADAS DE RADIO 8 mm CANTOS PULIDOS ESQUINAS REDONDEADAS RADIO 3 mm TEMPLADO - "CU63CRLBB472"</t>
  </si>
  <si>
    <t>CU63CRLBB472</t>
  </si>
  <si>
    <t>MCICCL104316J2</t>
  </si>
  <si>
    <t>CRISTAL LAMINADO PVB COCONUT WHITE DE 1200 X 750 mm ESPESOR 12 mm (2 CRISTALES DE 6 mm CON 1 PELICULA DE 0.76 mm) CANTOS PULIDOS ESQUINAS REDONDEADAS RADIO 3 mm TEMPLADO - "CU475CRLB"</t>
  </si>
  <si>
    <t>CU475CRLB</t>
  </si>
  <si>
    <t>MCICCL104516J2</t>
  </si>
  <si>
    <t>CRISTAL LAMINADO PVB COCONUT WHITE DE 2400 X 1200 mm ESPESOR 12 mm (2 CRISTALES DE 6 mm CON 1 PELICULA DE 0.76 mm) CANTOS PULIDOS ESQUINAS REDONDEADAS RADIO 3 mm TEMPLADO - "CUM84CRLB"</t>
  </si>
  <si>
    <t>CUM84CRLB</t>
  </si>
  <si>
    <t>MCICCA011102H3</t>
  </si>
  <si>
    <t>CRISTAL SATINADO UNA CARA DE 2400 X 925 mm ESPESOR 9 mm CANTOS PULIDOS, CHAFLAN EN ESQUINA DE 3 mm Y CHAFLAN DE 2 mm PERIMETRALES - "CRFRRS"</t>
  </si>
  <si>
    <t>MLEEEA00950000</t>
  </si>
  <si>
    <t>EXTENSION  PANEL PASS THRU,PHASE 2,2 CKT,36"   - "BE52463-2-36"</t>
  </si>
  <si>
    <t>BE52463-2-36</t>
  </si>
  <si>
    <t>MVLXSA12H29Q00</t>
  </si>
  <si>
    <t>SILLA EN CAJA MODELO QUADRA RESPALDO MEDIO EN MESH Y ASIENTO TAPIZADO EN TELACON ARO CAJERO Y BASE EN 5 PUNTOS CON RODAJAS, AJUSTABLE DE ALTURA Y ESTRUCTURA EN COLOR GRIS, RS-680/45GR  - "QUADRAEM"</t>
  </si>
  <si>
    <t>QUADRAEM</t>
  </si>
  <si>
    <t>MVLXSA12U000I0</t>
  </si>
  <si>
    <t>SILLA EN CAJA MODELO INNOVA OHV-3000  RESPALDO EN POLIPROPILENO AZUL Y ASIENTO EN POLIPROPILENO CON UN PANELO TAPIZABLE EN TELA AZUL, CON BASE DE 4 PUNTOS EN COLOR NEGRO, OHV-3000 - "INNOVAEM"</t>
  </si>
  <si>
    <t>INNOVAEM</t>
  </si>
  <si>
    <t>MVLXSA12U500I4</t>
  </si>
  <si>
    <t>SILLA EN CAJA MODELO SPARROW OTG10920  RESPALDO EN POLIPROPILENO Y ASIENTO TAPIZADO EN TELA (QL10) NEGRA, CON BRAZOS FIJOS - "SPARROWEM"</t>
  </si>
  <si>
    <t>SPARROWEM</t>
  </si>
  <si>
    <t>MVLXSA12U600I5</t>
  </si>
  <si>
    <t>SILLA EN CAJA MODELO KAYSEE OTG12112B  RESPALDO EN MALLA NEGRA BLACK LUXIDE Y ASIENTO TAPIZADO EN TELA NEGRA, CON MECANISMO DE ALTURA REGULABLE Y RECLINACION, BASE RODANTE EN POLIPROPILENO DE 5 PUNTOS, BRAZOS CON AJUSTE DE ALTURA - "KAYSEEEM"</t>
  </si>
  <si>
    <t>KAYSEEEM</t>
  </si>
  <si>
    <t>MIMCES00000000</t>
  </si>
  <si>
    <t>ESCOFINA DE MEDIA CAÑA BASTARDA DE 10" MODELO 10-n     -- ESCOF --</t>
  </si>
  <si>
    <t>ESCOF</t>
  </si>
  <si>
    <t>MIMCFM00060106</t>
  </si>
  <si>
    <t>FORMON  DE 7/8" MARCA TRUPER MODELO FT-1/2CODIGO 14630 -- GI15931 --</t>
  </si>
  <si>
    <t>GI15931</t>
  </si>
  <si>
    <t>MIMCFSCA110000</t>
  </si>
  <si>
    <t>FUSIBLE DE CRISTAL TIPO AMERICANO DE 250 VOLT ~ 10 AMPER   -- GI10478 --</t>
  </si>
  <si>
    <t>GI10478</t>
  </si>
  <si>
    <t>MIMCLT00100000</t>
  </si>
  <si>
    <t>LIMATON  DE Ø 1/4" X 8"   -- GI12968 --</t>
  </si>
  <si>
    <t>GI12968</t>
  </si>
  <si>
    <t>MIMCPIAM000100</t>
  </si>
  <si>
    <t>PINZA PARA AMPERIMETRO  MARCA FLUKE CATEGORIA III  -- PAMFIII --</t>
  </si>
  <si>
    <t>PAMFIII</t>
  </si>
  <si>
    <t>MIMCPTRS010001</t>
  </si>
  <si>
    <t>PRESOSTATO REGULABLE ELECTROTEC T5.2D PSM 10, R14 250 VCA / 6(2) AMPER   MODELO V1221E -- PSTRT52D --</t>
  </si>
  <si>
    <t>PSTRT52D</t>
  </si>
  <si>
    <t>MVLARE05040044</t>
  </si>
  <si>
    <t>RESPALDO INTERNO MODELO OM VISITAS  EN MADERA (ISO MADERA) - "REIMOMV"</t>
  </si>
  <si>
    <t>REIMOMV</t>
  </si>
  <si>
    <t>MVLREF00010101</t>
  </si>
  <si>
    <t>ESPUMA FLEXIBLE  HOJA 1.22 X 2.44 m ESPESOR 3.0 cm DENSIDAD 24 Kg EN POLIURETANO - ""ES34824"""</t>
  </si>
  <si>
    <t>ES34824</t>
  </si>
  <si>
    <t>MDESSA01010001</t>
  </si>
  <si>
    <t>SILLA MODELO FOSHAN SK-1042  RESPALDO EN MALLA NEGRA Y ASIENTO TAPIZADO EN TELA NEGRA, CON MECANISMO DE ELEVACION, CON BRAZOS FIJOS Y BASE DE 5 PUNTOS EN POLIPROPILENO FY -- FOSHAN-SK-1042EM</t>
  </si>
  <si>
    <t>FOSHAN-SK-1042EM</t>
  </si>
  <si>
    <t>MGLXSA12G01K00</t>
  </si>
  <si>
    <t>SILLA EN CAJA MOD MAXHDESPN ESP ASIENTO Y RESPALDO MEDIO TAPIZADO EN TELA BLACK (BK) MECANISMO SYNCRO-TILTER, AJUSTE DE ALTURA, SOPORTE LUMBAR, BZOS AJUST, BASE RODANTE POLIPRILENO,"2439-16" HEAVY DUTY  - "MAXHDESPNEM"</t>
  </si>
  <si>
    <t>MAXHDESPNEM</t>
  </si>
  <si>
    <t>MVLUDS01010072</t>
  </si>
  <si>
    <t>DESTORNILLADOR CAJA DE 1/4"  PUNTA TORX - "DES14PT"</t>
  </si>
  <si>
    <t>DES14PT</t>
  </si>
  <si>
    <t>MP4CCR32HO04O1</t>
  </si>
  <si>
    <t>CRISTAL FOTOVOLTAICO DE 600 X 2715 mm ESPESOR 12 mm CANTOS PULIDOS Y ABRILLANTADOS - "P4CRS2-280FV"</t>
  </si>
  <si>
    <t>P4CRS2-280FV</t>
  </si>
  <si>
    <t>MP4CCR32HX04O1</t>
  </si>
  <si>
    <t>CRISTAL FOTOVOLTAICO DE 900 X 2215 mm ESPESOR 12 mm CANTOS PULIDOS Y ABRILLANTADOS - "P4CRS3-230FV"</t>
  </si>
  <si>
    <t>P4CRS3-230FV</t>
  </si>
  <si>
    <t>MVLETE14030000</t>
  </si>
  <si>
    <t>CONTACTO ANTIDERRAMES MODELO PEPPER COLOR VERDE   - "PEPPERV"</t>
  </si>
  <si>
    <t>PEPPERV</t>
  </si>
  <si>
    <t>MSTAPL99000000</t>
  </si>
  <si>
    <t>PLACA PARA SILLA STGRBTMB    - "PLASTGRBTMB"</t>
  </si>
  <si>
    <t>PLASTGRBTMB</t>
  </si>
  <si>
    <t>MKIACSG7P10004</t>
  </si>
  <si>
    <t>CUBRESOLERA CON TAPA INTERNA Y TAPA EXTERNA MODELO KIEL  EN POLIPROPILENO (JUEGO)</t>
  </si>
  <si>
    <t>MKIADB01020002</t>
  </si>
  <si>
    <t>DESCANSA BRAZO DERECHO MODELO KIEL VISITAS EN POLIPROPILENO -- DBKIVPD</t>
  </si>
  <si>
    <t>DBKIVPD</t>
  </si>
  <si>
    <t>MABMCU031424C2</t>
  </si>
  <si>
    <t>CUBIERTA RECTANGULAR DE 2400 X 1200 mm ESPESOR 20 mm CON CHAFLAN INVERTIDO DE ALTURA 10 mm CON PROFUNDIDAD DE 60 mm PERIMETRAL CON ARISTAS REDONDEADAS CON PERFORACION PARA CAJA ELECTRICA EN MARMOL CALACATTA LUCCICOSO. - "CUB84MAE2X-C"</t>
  </si>
  <si>
    <t>CUB84MAE2X-C</t>
  </si>
  <si>
    <t>MANMCU031424L1</t>
  </si>
  <si>
    <t>CUBIERTA RECTANGULAR DE 2400 X 1200 mm ESPESOR 20 mm CON CANTO TIPO  ALA DE AVION DE ALTURA 10 mm CON PROFUNDIDAD DE 60 mm PERIMETRAL CON ARISTAS REDONDEADAS EN MARMOL EN GRANITO BLUE PEARL - "ANCUBRECMBP480"</t>
  </si>
  <si>
    <t>ANCUBRECMBP480</t>
  </si>
  <si>
    <t>MLEAJG18000000</t>
  </si>
  <si>
    <t>JUEGO DE BRAZOS FIJOS COLOR NEGRO PARA SILLA ROMA MODELO 1906  CODIGO  PART # 014031906    - "JBRRO1906"</t>
  </si>
  <si>
    <t>JBRRO1906</t>
  </si>
  <si>
    <t>MDESSF02020004</t>
  </si>
  <si>
    <t>MLEAPI08000000</t>
  </si>
  <si>
    <t>PISTON Y50 CROMADO (TUV4) PARA SILLA VALQUIRIA    - "PISY50"</t>
  </si>
  <si>
    <t>PISY50</t>
  </si>
  <si>
    <t>SILLA EN CAJA MODELO ILY RESPALDO EN MESH NEGRO Y ASIENTO TAPIZADO TAPIZADA EN TELA NEGRA, CON MECANISMO DE ELEVACION, BRAZOS FIJOS, BASE DE 5 PUNTOS  FIJA - ILYEM</t>
  </si>
  <si>
    <t>MLEXSA12E3Z100</t>
  </si>
  <si>
    <t>SILLA EN CAJA MODELO UNAQ RESPALDO Y ASIENTO EN POLIPROPILENO NEGRO, PUPITRE, PALETA IZQUIERDA,  ESTRUCTURA NEGRA TUBULAR CON PARRILLA PORTALIBROS   - "ESP-PUIZUNAQEM"</t>
  </si>
  <si>
    <t>ESP-PUIZUNAQEM</t>
  </si>
  <si>
    <t>MVLXSA12U300I3</t>
  </si>
  <si>
    <t>SILLA EN CAJA MODELO FLINT OTG10930  RESPALDO EN MALLA (QL10) NEGRA Y ASIENTO TAPIZADO EN TELA NEGRA, CON MECANISMO DE ALTURA REGULABLE Y RECLINACION, BASE RODANTE EN POLIPROPILENO DE 5 PUNTOS, BRAZOS CON AJUSTE DE ALTURA - "FLINTEM"</t>
  </si>
  <si>
    <t>FLINTEM</t>
  </si>
  <si>
    <t>MVLREF01010101</t>
  </si>
  <si>
    <t>ESPUMA FLEXIBLE PARA ASIENTO HOJA 1.22 X 2.44 m ESPESOR 3.0 cm DENSIDAD 24 Kg EN POLIURETANO - ""ESFLASI"""</t>
  </si>
  <si>
    <t>ESFLASI</t>
  </si>
  <si>
    <t>MVLRHI10200000</t>
  </si>
  <si>
    <t>HILO NYLON NUMERO 8 -- HILON</t>
  </si>
  <si>
    <t>HILON</t>
  </si>
  <si>
    <t>MDESSA01140013</t>
  </si>
  <si>
    <t>SILLA EN CAJA MODELO OHV126  CON ESTRUCTURA DE MADERA, CUERPO EN UNA SOLA PIEZA ; TAPIZADO EN TELA COLOR NARANJA  --  BTECEM</t>
  </si>
  <si>
    <t>BTECEM</t>
  </si>
  <si>
    <t>MLEARO09000000</t>
  </si>
  <si>
    <t>RODAJA DE 65" DE DIAMETRO PARA SILLA VALQUIRIA    - "RO65VAL"</t>
  </si>
  <si>
    <t>MLEXSA1200DR00</t>
  </si>
  <si>
    <t>SILLA EN CAJA  RESPALDO EN MESH Y ASIENTO TAPIZADO EN TELA, CON AJUSTE DE ALTURA Y AJUSTE DE RECLINAMIENTO, BASE RODANTE DE 5 PUNTOS CROMADA, CUERPO BLANCO, IRLANDA B  - "ESP-IRLBLAEM"</t>
  </si>
  <si>
    <t>ESP-IRLBLAEM</t>
  </si>
  <si>
    <t>MLEXSA12P0BN00</t>
  </si>
  <si>
    <t>SILLA EN CAJA MODELO TAPIZABLEEM CON RESPALDO Y ASIENTO TAPIZADA EN TELA, CON MECANISMO AJUSTABLE DE ALTURA, BASE EN ESTRELLA DE ALUMINIO, BRAZOS TAPIZADOS FIJOS  - "TAPIZABLEEM"</t>
  </si>
  <si>
    <t>TAPIZABLEEM</t>
  </si>
  <si>
    <t>MLEXSA12W900T3</t>
  </si>
  <si>
    <t>SILLA EN CAJA MODELO ADVANCE-RESALT  CABECERA GRIS, RESPALDO Y ASIENTO TAPIZADO EN MESH GRIS, MECANISMO RECLINABLE , AJUESTE ALTURA, BASE 5 PTS ALUMINIO, BRAZOS GRISES, AJUSTABLES DE ALTURA, CUERPO BLANCO - "ADVANCE-RESALTEM"</t>
  </si>
  <si>
    <t>ADVANCE-RESALTEM</t>
  </si>
  <si>
    <t>MLEXSA39M60000</t>
  </si>
  <si>
    <t>SILLA MUESTRA MOTOSTUHL M5-GM-BNF2 M3 BASIC   - ""</t>
  </si>
  <si>
    <t>MLEXSA39N60000</t>
  </si>
  <si>
    <t>SILLA MUESTRA MOTOSTUHL M5 BLACK   - ""</t>
  </si>
  <si>
    <t>MTHXSA12D30000</t>
  </si>
  <si>
    <t>SILLA EN CAJA MUESTRA, FABRICANTE MERRY FAIR, PARA INGRESO EN ALMACEN   - "MERRYF"</t>
  </si>
  <si>
    <t>MERRYF</t>
  </si>
  <si>
    <t>MLEEEA26009347</t>
  </si>
  <si>
    <t>EXTENSION ELECTRICA FLEXIBLE  LONGITUD 1.13 m CABLE DE USO RUDO 3 X 12, CON UN CONECTOR MACHO EN UN EXTREMO Y UNA SECCION DE TUBO CONDUIT FLEXIBLE</t>
  </si>
  <si>
    <t>MLEEFP05000000</t>
  </si>
  <si>
    <t>FUENTE DE PODER DE 24V 4.5 AMP A 150 WATTS    - "FUP2445150"</t>
  </si>
  <si>
    <t>FUP2445150</t>
  </si>
  <si>
    <t>MLEXMR0101J800</t>
  </si>
  <si>
    <t>MURO MODULAR DE 3600 X 2200 mm SISTEMA MINI CON POSTES EN ALUMINIO Y CARAS DE CRISTAL TRANSPARENTE -- MRMD3622SM</t>
  </si>
  <si>
    <t>MRMD3622SM</t>
  </si>
  <si>
    <t>MIMCFSLE270101</t>
  </si>
  <si>
    <t>FUSIBLE LEGRAND DE 400 VOLT ~ 20 AMPER TIPO gG (DIMENSIONES 8.5 X 31.5 mm) -- GI10458 --</t>
  </si>
  <si>
    <t>GI10458</t>
  </si>
  <si>
    <t>MIMCJGCN110000</t>
  </si>
  <si>
    <t>JUEGO DE CONECTORES (HEMBRA-MACHO) DE 16 PIN   -- JGCNPIN16 --</t>
  </si>
  <si>
    <t>JGCNPIN16</t>
  </si>
  <si>
    <t>MIMCMNEA100600</t>
  </si>
  <si>
    <t>MANGUERA CON ESPIRAL DE ACERO Ø 5" PARA DUCTO DE EXTRACCION  -- MGEAC5DE --</t>
  </si>
  <si>
    <t>MGEAC5DE</t>
  </si>
  <si>
    <t>MIMCPIES050201</t>
  </si>
  <si>
    <t>PINTURA ESMALTE GRIS CLARO126 MARCA COMEX (LITROS) -- PESGCC01 --</t>
  </si>
  <si>
    <t>PESGCC01</t>
  </si>
  <si>
    <t>MVLUTO24600002</t>
  </si>
  <si>
    <t>TORNILLO BH 4 X 20 mm  GALVANIZADO - "TOBH420G"</t>
  </si>
  <si>
    <t>TOBH420G</t>
  </si>
  <si>
    <t>MIACIZ06000000</t>
  </si>
  <si>
    <t>LAPIZ MIRADO NO. 2     --  LAPMI59</t>
  </si>
  <si>
    <t>LAPMI59</t>
  </si>
  <si>
    <t>MIACMC12000000</t>
  </si>
  <si>
    <t>MARCA TEXTO NEGRO TINTA PERMANENTE STERBROOK     --  STER71</t>
  </si>
  <si>
    <t>STER71</t>
  </si>
  <si>
    <t>MIEEMA00010000</t>
  </si>
  <si>
    <t>ROLLO DE CINTA MASKING TAPE  ANCHO 12 mm   -- MASQ12 --</t>
  </si>
  <si>
    <t>MASQ12</t>
  </si>
  <si>
    <t>MIIEAO19000000</t>
  </si>
  <si>
    <t>PANTALON MASCOTA CON RESORTE EN CINTURA 50/50    - "PANTMAS5050"</t>
  </si>
  <si>
    <t>PANTMAS5050</t>
  </si>
  <si>
    <t>MLEPSC01010045</t>
  </si>
  <si>
    <t>SOPORTE PARA CELULAR EN ACRILICO TRANSPARENTE MACIZO DE 100 X 75 X 100 mm  EN ACRILICO CRISTAL -- MVHVG-BAPP</t>
  </si>
  <si>
    <t>MVHVG-BAPP</t>
  </si>
  <si>
    <t>MLEUTO44300085</t>
  </si>
  <si>
    <t>TORNILLO CABEZA ALLEN PLANO Ø 3/16" X 1/2"  INOXIDABLE - "TOACP31612INOX"</t>
  </si>
  <si>
    <t>TOACP31612INOX</t>
  </si>
  <si>
    <t>MP4CCA037902O1</t>
  </si>
  <si>
    <t>CRISTAL SATINADO DOS CARAS DE 600 X 2215 mm ESPESOR 9 mm CANTOS PULIDOS Y ABRILLANTADOS - "P4CRS2-230ST"</t>
  </si>
  <si>
    <t>P4CRS2-230ST</t>
  </si>
  <si>
    <t>MP4CCR00IZ02R8</t>
  </si>
  <si>
    <t>CRISTAL  DE 1200 X 2715 mm ESPESOR 9 mm CANTOS PULIDOS Y ABRILLANTADOS TEMPLADO - "P4CRS4-280TM"</t>
  </si>
  <si>
    <t>P4CRS4-280TM</t>
  </si>
  <si>
    <t>MP4CCR16IO02Q9</t>
  </si>
  <si>
    <t>CRISTAL PUERTA DE 304 X 1980 mm ESPESOR 9 mm CANTOS PULIDOS Y ABRILLANTADOS  Y SAQUE PARA BISAGRAS Y CERRADURA TEMPLADO - "PB4222CH-CRP"</t>
  </si>
  <si>
    <t>PB4222CH-CRP</t>
  </si>
  <si>
    <t>MDESSA01170016</t>
  </si>
  <si>
    <t>SILLA EN CAJA MODELO ESP-OHV-78  RESPALDO Y ASIENTO TAPIZADO EN PIEL NEGRA, BASE FIJA DE TRINEO EN ALUMINIO, BRAZOS FIJOS EN ALUMINIO  --  ESP-OHV-78EM</t>
  </si>
  <si>
    <t>ESP-OHV-78EM</t>
  </si>
  <si>
    <t>MLEXSA121C00W7</t>
  </si>
  <si>
    <t>SILLA EN CAJA MODELO PINKOTAP  RESPALDO Y ASIENTO; TAPIZADO EN TELA NEGRA, CON ESTRUCTURA METALICA NEGRO, BRAZOS FIJOS NEGRO - "PINKOTAPEM"</t>
  </si>
  <si>
    <t>PINKOTAPEM</t>
  </si>
  <si>
    <t>MLEXSA12J00U00</t>
  </si>
  <si>
    <t>SILLA EN CAJA MODELO OHV-37 RESPALDO Y ASIENTO EN POLIPROPILENO CON ESTRUCTURA CROMADA DE 4 PUNTOS  - "OHV37EM"</t>
  </si>
  <si>
    <t>OHV37EM</t>
  </si>
  <si>
    <t>MLEXSA12Q3CU00</t>
  </si>
  <si>
    <t>SILLA EN CAJA MODELO ESP-OHV-350 RESPALDO EN POLIPROPILENO GRIS Y ASIENTO TAPIZADO EN TELA MOMENTUM BRISK - MARINA, BASE 4 PTS GRIS CON RODAJAS, CON BRAZOS GRISES  - "ESP-OHV-350MEM"</t>
  </si>
  <si>
    <t>ESP-OHV-350TEM</t>
  </si>
  <si>
    <t>MUESTRAL000004</t>
  </si>
  <si>
    <t>SILLA MUESTRA VISION</t>
  </si>
  <si>
    <t>MIMCRC00010001</t>
  </si>
  <si>
    <t>RECTIFICADOR  30 ACCESORIOS 3000 PP  CLAVE 28-300PP -- REC30A28 --</t>
  </si>
  <si>
    <t>REC30A28</t>
  </si>
  <si>
    <t>MIMCRFEN3512AA</t>
  </si>
  <si>
    <t>REFACCION ENCODER PARA CIZALLA CASANOVA MARCA OMROM E6BZ-CWZ5B-1791SM -- REENCCOME6BZ --</t>
  </si>
  <si>
    <t>REENCCOME6BZ</t>
  </si>
  <si>
    <t>MIMCRFSP060036</t>
  </si>
  <si>
    <t>REFACCION SPRING PARA CLAVADORA PORTER CABLE COIL 350  No DE REFERENCIA 897361 -- RESP897361 --</t>
  </si>
  <si>
    <t>RESP897361</t>
  </si>
  <si>
    <t>MIMCSM00000100</t>
  </si>
  <si>
    <t>SERVO-MOTOR   MODELO HC-SFC152  -- SMHCSFC152 --</t>
  </si>
  <si>
    <t>SMHCSFC152</t>
  </si>
  <si>
    <t>MIMCUDSK000000</t>
  </si>
  <si>
    <t>UNIDAD DE SERVICIO KAMOZZI    -- GI13802 --</t>
  </si>
  <si>
    <t>GI13802</t>
  </si>
  <si>
    <t>MIMCVLDA090007</t>
  </si>
  <si>
    <t>VALVULA PALPADORA DE DESCONEXION DE VENTOSA TV 4.3  (MAQUINA ROVER) -- VLDACV --</t>
  </si>
  <si>
    <t>VLDACV</t>
  </si>
  <si>
    <t>MIQUPLES000301</t>
  </si>
  <si>
    <t>PINTURA LIQUIDA ESMALTE ACRILICO  COLOR GRIS PERLA 106 MARCA COMEX -- GI11376 --</t>
  </si>
  <si>
    <t>GI11376</t>
  </si>
  <si>
    <t>MLEADC11070000</t>
  </si>
  <si>
    <t>DISCO DE LIJA PULIZILT DE 5"   - "DISPZ5"</t>
  </si>
  <si>
    <t>DISPZ5</t>
  </si>
  <si>
    <t>MVLUPE40948922</t>
  </si>
  <si>
    <t>PERILLA MACHO DE CONEXION Ø 1" X 5/8" CON ESPARRAGO Ø 3/8" X 1 1/4" ALUMINIO PULIDO - "TAMPCT114"</t>
  </si>
  <si>
    <t>TAMPCT114</t>
  </si>
  <si>
    <t>MVLUTO11150002</t>
  </si>
  <si>
    <t>TORNILLO CABEZA PLANA ALLEN Ø 1/4" X 1 1/2"  GALVANIZADO - "TOACP14112G"</t>
  </si>
  <si>
    <t>TOACP14112G</t>
  </si>
  <si>
    <t>MVLXTE020200A5</t>
  </si>
  <si>
    <t>POSTE PARA SOPORTE DE Ø 1 1/4" X 75 mm  CON BARRENO AVELLANADO PARA PIJA CABEZA PLANA 3/16" Y UNO CON CUERDA ESTÁNDAR PARA TORNILLO 1/4"  X 3/4" CON RANURA PASADA DE 20 X 50 mm, EN ALUMINIO ALEACIÓN 6063 ACABADO ANODIZADO NATURAL - BNBANPD13ABS-A</t>
  </si>
  <si>
    <t>BNBANPD13ABS-A</t>
  </si>
  <si>
    <t>MVLAFV15380000</t>
  </si>
  <si>
    <t>PISO VINILICO LVT MODELO MATUTO PLUS COLOR 927 SONIC SILVER   - "PVLVT927SS"</t>
  </si>
  <si>
    <t>PVLVT927SS</t>
  </si>
  <si>
    <t>MERCCR00V50716</t>
  </si>
  <si>
    <t>CRISTAL  DE 585 X 745 mm ESPESOR 6 mm MARCO Y LINEAS SANDBLASTEADAS Y CANTO PULIDO - "CU2ML - G17"</t>
  </si>
  <si>
    <t>CU2ML - G17</t>
  </si>
  <si>
    <t>MERCCR11G30704</t>
  </si>
  <si>
    <t>CRISTAL TINTEX VERDE DE 1185 X 225 mm ESPESOR 6 mm MARCO SANDBLASTEADO Y CANTO PULIDO - "CM4M - G33"</t>
  </si>
  <si>
    <t>CM4M - G33</t>
  </si>
  <si>
    <t>MKOCCA079904R6</t>
  </si>
  <si>
    <t>CRISTAL SATINADO DOS CARAS FORMA CURVA DE 1287 X 649 mm ESPESOR 12 mm CANTOS PULIDOS CON 2 BARRENOS Ø 12 mm 2 ESQUINAS REDONDEADAS RADIO 10 mm Y 2 CON RADIO 30 mm TEMPLADO - "REKRV31472CRS"</t>
  </si>
  <si>
    <t>REKRV31472CRS</t>
  </si>
  <si>
    <t>MKRCCR00B70227</t>
  </si>
  <si>
    <t>CRISTAL  DE 745 X 1945 mm ESPESOR 9 mm CON SANDBLASTEADO HASTA UNA ALTURA DE 950 mm - ""KRCR78 - G37"""</t>
  </si>
  <si>
    <t>KRCR78 - G37</t>
  </si>
  <si>
    <t>MKRCCR16S40285</t>
  </si>
  <si>
    <t>CRISTAL PUERTA DE 845 X 2365 mm ESPESOR 9 mm CANTOS PULIDOS CON UNA CARA SANDBLASTEADA CON SAQUE EN ESQUINA INFERIOR DE 120 X 59 mm EN LA PARTE INFERIOR  TEMPLADO - "KRPVD9 - G116"</t>
  </si>
  <si>
    <t>KRPVD9 - G116</t>
  </si>
  <si>
    <t>VVUSASL-SIKHW</t>
  </si>
  <si>
    <t>MUESTRA DE ENTINTADO EN MADERA SOLIDA DE ENCINO BLANCO CON TINTE SIMILAR A PVC OLMO LOOK (ELM) ACABADO LACA SEMIMATE - VVUSASL-SIKHW</t>
  </si>
  <si>
    <t>MLEXSA12O9BM00</t>
  </si>
  <si>
    <t>SILLA EN CAJA MODELO KLEINVISITEM BASE FIJA TIPO ESTRELLA CON ACABADO CROMADO, CON BRAZOS TAPIZADOS; TAPIZADA EN ECOPIEL BROWN  - "KLEINVISITEM"</t>
  </si>
  <si>
    <t>KLEINVISITEM</t>
  </si>
  <si>
    <t>MLEXSA12R4DK00</t>
  </si>
  <si>
    <t>SILLA EN CAJA MODELO TOM. MUESEM RESPALDO Y ASIENTO TAPIZADO EN VINIL AZUL EXPORPLY, CON BRAZOS AJUSTABLES DE ALTURA, MECANISMO RECLINABLE, ESTRUCTURA TUBULAR COLOR BLANCO, SIN CAJON PARA TOMAR MUESTRA, ACOJINADA  - "ESP-MEDIKEM"</t>
  </si>
  <si>
    <t>ESP-MEDIKEM</t>
  </si>
  <si>
    <t>MLEXSA39O00000</t>
  </si>
  <si>
    <t>SILLA MUESTRA MOTOSTUHL M     - ""</t>
  </si>
  <si>
    <t>MOTXSA12A3T600</t>
  </si>
  <si>
    <t>SILLA EN CAJA MODELO OPERATIVA (OTG11320B) ASIENTO TAPIZADO EN TELA NEGRA, RESPALDO EN MESH NEGRO Y BRAZOS DE ALTURA AJUSTABLE, CON MECANISMO RECLINABLE, AJUSTE DE ALTURA, BASE RODANTE  - "INFO-ESPEM"</t>
  </si>
  <si>
    <t>INFO-ESPEM</t>
  </si>
  <si>
    <t>MTHXSA12D40000</t>
  </si>
  <si>
    <t>SILLA EN CAJA MUESTRA, FABRICANTE GAOTIAN, PARA INGRESO EN ALMACEN   - "GAOTIAN"</t>
  </si>
  <si>
    <t>GAOTIAN</t>
  </si>
  <si>
    <t>MIQMPI01000001</t>
  </si>
  <si>
    <t>PINTURA URECRYL SUPER MATE BLANCO OSTION S105-13590-1  --  URECRYL</t>
  </si>
  <si>
    <t>URECRYL</t>
  </si>
  <si>
    <t>MP4CCR00KP07O1</t>
  </si>
  <si>
    <t>CRISTAL  DE 992 X 265 mm ESPESOR 6 mm CANTOS PULIDOS Y ABRILLANTADOS - "P4PUAJUCR-230T"</t>
  </si>
  <si>
    <t>P4PUAJUCR-230T</t>
  </si>
  <si>
    <t>MLEXSA12Q3CT00</t>
  </si>
  <si>
    <t>SILLA EN CAJA MODELO ESP-OHV-350 RESPALDO EN POLIPROPILENO GRIS Y ASIENTO TAPIZADO EN TELA MOMENTUM LATERAL / FEATHER, BASE 4 PTS GRIS CON RODAJAS, CON BRAZOS GRISES  - "ESP-OHV-350FEM"</t>
  </si>
  <si>
    <t>ESP-OHV-350FEM</t>
  </si>
  <si>
    <t>MLEXSA12Q6CX00</t>
  </si>
  <si>
    <t>SILLA EN CAJA MODELO C4C RESPALDO EN MESH GRIS Y ASIENTO TAPIZADO EN TELA COLOR GRIS, CON BRAZOS FIJOS DEL RESPALDO AL ASIENTO EN POLIPROPILENO COLOR BLANCO  - "C4CEM"</t>
  </si>
  <si>
    <t>C4CEM</t>
  </si>
  <si>
    <t>MRQXSA1284X900</t>
  </si>
  <si>
    <t>SILLA EN CAJA MODELO PUPITRE VENETO (SKATE TRAINING - RM-9026) ASIENTO Y RESPALDO TAPIZADO EN TELA MESH GRIS, ESTRUCTURA EN POLIPROPILENO BLANCO, PALETA BLANCA, CON BASE Y RODAJAS NEGRAS,   - "PUP VENETO-ESPEM"</t>
  </si>
  <si>
    <t>PUP VENETO-ESPEM</t>
  </si>
  <si>
    <t>MUESTRAL000040</t>
  </si>
  <si>
    <t>SILLA MUESTRA HABANA</t>
  </si>
  <si>
    <t>MVLXSA12P9BW00</t>
  </si>
  <si>
    <t>SILLA EN CAJA MODELO MOTOTASKHB RESPALDO EN MESH NEGRO Y ASIENTO TAPIZADO EN TELA NEGRA, MECANISMO RECLINABLE ALTURA AJUSTABLE, BASE 5 PTS POLIPROPILENO NEGRO CON RODAJAS, SOPORTE LUMBAR, BRAZOS FIJOS, MARCO NEGRO, M3 BASIC  - "MOTOTASKHBEM"</t>
  </si>
  <si>
    <t>MOTOTASKHBEM</t>
  </si>
  <si>
    <t>MDESSA01020002</t>
  </si>
  <si>
    <t>SILLA MODELO FOSHAN SK-3205D  RESPALDO ALTO EN MESH NEGRO Y ASIENTO TAPIZADO EN TELA NEGRA, CON MECANISMO DE ELEVACION, CON BRAZOS FIJOS, BASE RODANTE EN POLIPROPILENO DE 5 PUNTOS -- FOSHAN-SK-3205DEM</t>
  </si>
  <si>
    <t>FOSHAN-SK-3205DEM</t>
  </si>
  <si>
    <t>MDESSA01130012</t>
  </si>
  <si>
    <t>SILLA EN CAJA MODELO OHV-2200  RESPALDO Y ASIENTO EN POLIPROPILENO TAPIZADO TELA NEGRA, CON ESTRUCTURA METALICA  --  ESP-ELLITICOEM</t>
  </si>
  <si>
    <t>ESP-ELLITICOEM</t>
  </si>
  <si>
    <t>MGLXSA1235O900</t>
  </si>
  <si>
    <t>SILLA EN CAJA MODELO TRANSICIONAL LOUVER ASIENTO TAPIZADO EN TELA Y RESPALDO MEDIO EN TELA MESH, MECANISMO WEIGHT SENSING SYNCHRO TILTAR, AJUSTE DE ALTURA, BASE RODANTE, CON BRAZOS AJUSTABLES "2662-8"  - "LOUVEREM"</t>
  </si>
  <si>
    <t>LOUVEREM</t>
  </si>
  <si>
    <t>MLEXSA121E00Z0</t>
  </si>
  <si>
    <t>SILLA EN CAJA MODELO PINKOMESRODHTAP  RESPALDO MESH NEGRO Y ASIENTO; TAPIZADO EN TELA NEGRA, CON ESTRUCTURA METALICA NEGRO,CON RODAJAS, BRAZOS FIJOS NEGRO - "PINKOMESRODHTAPEM"</t>
  </si>
  <si>
    <t>PINKOMESRODHTAPEM</t>
  </si>
  <si>
    <t>MLEXSA12P4BR00</t>
  </si>
  <si>
    <t>SILLA EN CAJA MODELO OHE-305 CON RESPALDO ALTO, RESPALDO Y  ASIENTO TAPIZADA EN PIEL NEGRA, MECANISMO RECLINABLE KNEE-TILT, AJUSTABLE DE ALTURA, BASE 5 PUNTOS EN  ALUMINIO, BRAZOS FIJOS AL ASIENTO Y RESPALDO, OHE-305  - "ESP-OHE-305EM"</t>
  </si>
  <si>
    <t>ESP-OHE-305EM</t>
  </si>
  <si>
    <t>MLEXSA12W200S3</t>
  </si>
  <si>
    <t>SILLA EN CAJA MODELO CONCERTO PO  CON RESPALDO Y ASIENTO; EN POLIPROPILENO GRIS, CON ESTRUCTURA DE 4 PUNTOS EN COLOR GRIS - "CONCERTO POEM"</t>
  </si>
  <si>
    <t>CONCERTO POEM</t>
  </si>
  <si>
    <t>MLEXSA39N20000</t>
  </si>
  <si>
    <t>SILLA MUESTRA MOTOSTUHL C7 -EM-BNF2 C7GRAY   - ""</t>
  </si>
  <si>
    <t>MVLXSA12I09Z00</t>
  </si>
  <si>
    <t>SILLA EN CAJA MODELO JOY RESPALDO EN MESH NEGRO Y ASIENTO; TAPIZADO EN TELA NEGRA CON MECANISMO RECLINABLE, CON BRAZOS AJUSTABLES DE ALTURA Y BASE DE 5 PUNTOS CON RODAJAS, ALTURA AJUSTABLE  - "JOYEM"</t>
  </si>
  <si>
    <t>JOYEM</t>
  </si>
  <si>
    <t>MIMCCIPI000000</t>
  </si>
  <si>
    <t>CINTA AUTOADHESIVA PLASTICKER IMPERQUIMIA   -- CATPLIM --</t>
  </si>
  <si>
    <t>CATPLIM</t>
  </si>
  <si>
    <t>MANMCU022624K4</t>
  </si>
  <si>
    <t>CUBIERTA CUADRADA DE 750 X 750 mm ESPESOR 20 mm CON CANTO TIPO ALA DE AVION DE ALTURA 10 mm CON PROFUNDIDAD DE 60 mm PERIMETRAL CON ARISTAS REDONDEADAS EN MARMOL ARABESCATO PREMIUM - "ANCUBCUMAAB75"</t>
  </si>
  <si>
    <t>ANCUBCUMAAB75</t>
  </si>
  <si>
    <t>MANMCU031424K5</t>
  </si>
  <si>
    <t>CUBIERTA RECTANGULAR DE 2400 X 1200 mm ESPESOR 20 mm CON CANTO TIPO ALA DE AVION DE ALTURA 10 mm CON PROFUNDIDAD DE 60 mm PERIMETRAL CON ARISTAS REDONDEADAS EN MARMOL EN GRANITO BLUE PEARL - "ANCUBRECMNP480"</t>
  </si>
  <si>
    <t>ANCUBRECMNP480</t>
  </si>
  <si>
    <t>MANMCU031424L0</t>
  </si>
  <si>
    <t>CUBIERTA RECTANGULAR DE 2400 X 1200 mm ESPESOR 20 mm CON CANTO TIPO ALA DE AVION DE ALTURA 10 mm CON PROFUNDIDAD DE 60 mm PERIMETRAL CON ARISTAS REDONDEADAS EN MARMOL EN GRANITO NERO PROFONDO - "ANCUBRECMNP480"</t>
  </si>
  <si>
    <t>MVLUTO21020001</t>
  </si>
  <si>
    <t>TORNILLO CABEZA COMBINADA RANURA - PHILLIPS Ø 6 X 20 mm  PAVONADO - "TOM620CCRP"</t>
  </si>
  <si>
    <t>TOM620CCRP</t>
  </si>
  <si>
    <t>MP4CCR20FN0218</t>
  </si>
  <si>
    <t>CRISTAL ULTRACLARO DE 1078 X 2338 mm ESPESOR 9 mm CANTOS PULIDOS TEMPLADO - "P4CCTT108025-C"</t>
  </si>
  <si>
    <t>P4CCTT108025-C</t>
  </si>
  <si>
    <t>MVLAIS10000000</t>
  </si>
  <si>
    <t>SISTEMA Y ENSAMBLE DE SUSPENSION PARA PANEL ACUSTICO LAMBRIN    - "SIACULN"</t>
  </si>
  <si>
    <t>SIACULN</t>
  </si>
  <si>
    <t>MLEQPR00000021</t>
  </si>
  <si>
    <t>LOCTITE 312 IDH 490183 CON ACTIVADOR NF - "L312NF"</t>
  </si>
  <si>
    <t>L312NF</t>
  </si>
  <si>
    <t>MVLEEC02070000</t>
  </si>
  <si>
    <t>ESFERA DE CONTACTOS DE 3 PUERTOS, 2 DE LUZ Y 1 USB MODELO HEMISPHERE BE03770-2-1-XXXX-MR1-72, CON CABLE DE 72" PLASTICO  COLOR Z132-GREEN   - "HEMISPHEREGREEN"</t>
  </si>
  <si>
    <t>HEMISPHEREGREEN</t>
  </si>
  <si>
    <t>MIMCCLPS010101</t>
  </si>
  <si>
    <t>CREMALLERA DE PISO DE 2 15/16" MARCA LINK BELT CATALOGO PEU 347 -- CRP21516LB347 --</t>
  </si>
  <si>
    <t>CRP21516LB347</t>
  </si>
  <si>
    <t>MIMCCT3F020303</t>
  </si>
  <si>
    <t>CONTACTOR DE 3 FASES REGULABLE DE 4 A 6.3 AMPER,  DE 230 A 690 VCA, CON BOTONERA ENCLAVE MECANICO NORMALMENTE ABIERTO CON PROTECCION TERMICA MARCA AEG MODELO E-Nr.910-201-208 -- CT3FR201208 --</t>
  </si>
  <si>
    <t>CT3FR201208</t>
  </si>
  <si>
    <t>MPMTLA01030301</t>
  </si>
  <si>
    <t>LAMINA NEGRA HOJA 4' X 8' CALIBRE 22 ACERO 1008  --  LN4822ACE</t>
  </si>
  <si>
    <t>LN4822ACE</t>
  </si>
  <si>
    <t>MUESTRAL000038</t>
  </si>
  <si>
    <t>SILLA MUESTRA CEO GRIS RESPALDO BAJO</t>
  </si>
  <si>
    <t>MOKARE04160000</t>
  </si>
  <si>
    <t>RESPALDO ALTO PARA SILLA TAPIZADO MESH  PARA MODELO CP MARCA OKAMURA   - "RESOKA"</t>
  </si>
  <si>
    <t>RESOKA</t>
  </si>
  <si>
    <t>LEAACC00000055</t>
  </si>
  <si>
    <t>SERVICIO DE MAESTRADO DE 4 DE CERRADURAS  MARCA HAFELE 22 mm (CODIGO "232.01.420") CON 4 LLAVES;   --</t>
  </si>
  <si>
    <t>MABMCU030524K9</t>
  </si>
  <si>
    <t>CUBIERTA RECTANGULAR DE 1500 X 900 mm ESPESOR 20 mm CON CANTO TIPO ALA DE AVION DE ALTURA 10 mm CON PROF DE 60 mm, CON ARISTAS REDONDEADAS Y ALTO RELIEVE EN UN CANTO PARA STAR 4; PERFORACION PARA CAJA ELLORA 2.2; EN MARMOL BLUE PEARL - "ABCUB35MBPPE22X-C"</t>
  </si>
  <si>
    <t>ABCUB35MBPPE22X-C</t>
  </si>
  <si>
    <t>ME4MRP00122440</t>
  </si>
  <si>
    <t>REPISA  DE 1650 X 400 mm ESPESOR 20 mm CON CHAFLAN INVERTIDO DE 13 X 60 mm EN 4 LADOS CON ARISTAS REDONDEADAS EN MARMOL BLANCO ARABE ESCATO ITALIANO - "E4REP165MAR-CU"</t>
  </si>
  <si>
    <t>E4REP165MAR-CU</t>
  </si>
  <si>
    <t>MKRCCR15A20218</t>
  </si>
  <si>
    <t>CRISTAL PUERTA TINTEX VERDE DE 800 X 2165 mm ESPESOR 9 mm CANTOS PULIDOS TEMPLADO - "KRPU38 - G33"</t>
  </si>
  <si>
    <t>KRPU38 - G33</t>
  </si>
  <si>
    <t>MLEARE00B90024</t>
  </si>
  <si>
    <t>RESPALDO  T-BAR B (KINDEMEX)  (EN JUEGO) - "RETBBKI"</t>
  </si>
  <si>
    <t>RETBBKI</t>
  </si>
  <si>
    <t>MTRXPM41000000</t>
  </si>
  <si>
    <t>PLACA MECANISMO PARA 2 PALANCAS    - "PLSM2P"</t>
  </si>
  <si>
    <t>PLSM2P</t>
  </si>
  <si>
    <t>MLEAET07000000</t>
  </si>
  <si>
    <t>ETIQUETA DE IDENTIFICACION DEL PRODUCTO    - "ETIQIDPR"</t>
  </si>
  <si>
    <t>MLEXSA12Q4CV00</t>
  </si>
  <si>
    <t>SILLA EN CAJA MODELO M5 RESPALDO EN MESH COLOR GRIS Y ASIENTO TAPIZADO EN TELA COLOR GRIS, CON MECANISMO RECLINABLE DE ALTURA AJUSTABLE, BASE 5 PUNTOS EN POLIPROPILENO CON RODAJAS, CON BRAZOS FIJOS Y MARCO BLANCO  - "M5EM"</t>
  </si>
  <si>
    <t>M5EM</t>
  </si>
  <si>
    <t>MLEXSA12S700G1</t>
  </si>
  <si>
    <t>SILLA EN CAJA MODELO VHEV-CB  CON CABECERA Y RESPALDO EN MESH NEGRO Y ASIENTO; TAPIZADO EN TELA NEGRA, CON MECANISMO RECLIBABLE, BASE 5 PUNTOS EN POLIPROPILENOS NEGRO, BRAZOS AJUSTABLES DE ALTURA, CON SOPORTE LUMBAR -EVOX- - "VHEV-CBEM"</t>
  </si>
  <si>
    <t>VHEV-CBEM</t>
  </si>
  <si>
    <t>MKRPRL13200062</t>
  </si>
  <si>
    <t>ROTULO DE VINIL CON LOGO CENTRADO DE DIAVAZ DE 897 X 560 mm COLOR ESMERILADO --KRV37L6VEL</t>
  </si>
  <si>
    <t>KRV37L6VEL</t>
  </si>
  <si>
    <t>MLEAC202010041</t>
  </si>
  <si>
    <t>CUERDA TRENZADA DE Ø 8 mm  EN NYLON -- CN8TR</t>
  </si>
  <si>
    <t>CN8TR</t>
  </si>
  <si>
    <t>MLEACH75875927</t>
  </si>
  <si>
    <t>CONECTOR PERILLA HEMBRA PARA CRISTAL Ø 1"" CON PERFORACION 3/8"" ALTURA 16 mm EN ACERO INOXIDABLE - ""TECHPV"""</t>
  </si>
  <si>
    <t>TECHPV</t>
  </si>
  <si>
    <t>MLEAJA0729005M</t>
  </si>
  <si>
    <t>JALADERA BARRA “T” DE 96 mm EN ACERO INOXIDABLE  - "JA37M65"</t>
  </si>
  <si>
    <t>JA37M65</t>
  </si>
  <si>
    <t>MCOARE00B87104</t>
  </si>
  <si>
    <t>RESPALDO  MODELO RED ALTO DE 485 X 425 mm EN POLIPROPILENO (JUEGO) - "REREXA"</t>
  </si>
  <si>
    <t>REREXA</t>
  </si>
  <si>
    <t>MSTRCO01040003</t>
  </si>
  <si>
    <t>COJIN PARA ASIENTO MODELO OPERATIVO STTUTGART  EN POLIURETANO - "CO-STARB"</t>
  </si>
  <si>
    <t>CO-STARB</t>
  </si>
  <si>
    <t>MVLREF00010102</t>
  </si>
  <si>
    <t>ESPUMA FLEXIBLE  HOJA 1.22 X 2.44 m ESPESOR 3.0 cm DENSIDAD 35 Kg EN POLIURETANO - ""ES34835"""</t>
  </si>
  <si>
    <t>ES34835</t>
  </si>
  <si>
    <t>MVLMMD18011730</t>
  </si>
  <si>
    <t>MDF CON UNA CARA EN MELAMINA DURABLE BLANCO HOJA 4' X 8' ESPESOR 18 mm Y UNA CARA CON BACKER FENOLICO - "MDF18BF"</t>
  </si>
  <si>
    <t>MDF18BF</t>
  </si>
  <si>
    <t>MLEXSA1289A848</t>
  </si>
  <si>
    <t>SILLA EN CAJA TIPO COMEDOR ITEM No. FH902 MARCA FH NEXT COLLECTION D&amp;F COLOR BLANCO MUESTRA 644# SIN TRANSPARENCIA</t>
  </si>
  <si>
    <t>MLUARO02030000</t>
  </si>
  <si>
    <t>RODAJA ESPECIAL LINEA LUFT-FOSHANG EVERLASTING   - "RODBLFE"</t>
  </si>
  <si>
    <t>RODBLFE</t>
  </si>
  <si>
    <t>MANMCU023024L1</t>
  </si>
  <si>
    <t>CUBIERTA CUADRADA DE 1050 X 1050 mm ESPESOR 20 mm CON CANTO TIPO  ALA DE AVION DE ALTURA 10 mm CON PROFUNDIDAD DE 60 mm PERIMETRAL CON ARISTAS REDONDEADAS EN MARMOL EN GRANITO BLUE PEARL - "ANCUBCUMABP105"</t>
  </si>
  <si>
    <t>ANCUBCUMABP105</t>
  </si>
  <si>
    <t>MCIMCU02202448</t>
  </si>
  <si>
    <t>CUBIERTA CUADRADA DE 1500 X 1500 mm ESPESOR 20 mm CON CHAFLAN INVERTIDO DE ALTURA 10 mm CON PROFUNDIDAD DE 60 mm PERIMETRAL CON SAQUE DE 279 X 249 mm EN MARMOL BLANCO CARRARA -- CCUMJ55MCE2X</t>
  </si>
  <si>
    <t>CCUMJ55MCE2X</t>
  </si>
  <si>
    <t>MCIMCU03272450</t>
  </si>
  <si>
    <t>CUBIERTA RECTANGULAR DE 2100 X 420 mm ESPESOR 20 mm CON CHAFLAN INVERTIDO DE ALTURA 10 mm CON PROFUNDIDAD DE 60 mm PERIMETRAL EN MARMOL BLANCO CARRARA --CCUCRMA7MC</t>
  </si>
  <si>
    <t>CCUCRMA7MC</t>
  </si>
  <si>
    <t>MVLREF00180101</t>
  </si>
  <si>
    <t>ESPUMA FLEXIBLE  HOJA DE 1.50 X 2.00 m ESPESOR 3.0 cm DENSIDAD 24 Kg EN POLIURETANO - ""ES35724"""</t>
  </si>
  <si>
    <t>ES35724</t>
  </si>
  <si>
    <t>MLEXSA1220I300</t>
  </si>
  <si>
    <t>SILLA EN CAJA MODELO ESPECIAL EJECUTIVA ASIENTO TAPIZADO EN TELA Y RESPALDO EN TELA MESH, MECANISMO SYNCRO CON BRAZOS AJUSTABLES Y BASE DE RODAJA PARA PISDO DURO  - "DEN1307EM"</t>
  </si>
  <si>
    <t>DEN1307EM</t>
  </si>
  <si>
    <t>MGLARF01000000</t>
  </si>
  <si>
    <t>REFACCION PARA SILLERIA GLOBAL -- RFSLGL</t>
  </si>
  <si>
    <t>RFSLGL</t>
  </si>
  <si>
    <t>MUESTRAL000025</t>
  </si>
  <si>
    <t>SILLA RECLINABLE, METALICA, TAPIZADA EN TELA</t>
  </si>
  <si>
    <t>MUESTRAL000039</t>
  </si>
  <si>
    <t>SILLA MUESTRA TANDEM DE POLIPROPILENO 3 PLAZAS OHR-310 P</t>
  </si>
  <si>
    <t>MLEXSA12Y200V1</t>
  </si>
  <si>
    <t>SILLA EN CAJA MODELO SONICBNG  RESPALDO EN MESH NEGRO Y ASIENTO; EN POLIPROPILENO NEGRO, ESTRUCTURA DE 4 PUNTOS CROMADA, BRAZOS FIJOS EN POLIPROPILENO, SONIC 65013MB - "SONICBNGEM"</t>
  </si>
  <si>
    <t>SONICBNGEM</t>
  </si>
  <si>
    <t>MLEXTL541H00Z2</t>
  </si>
  <si>
    <t>SILLA EN CAJA MODELO CEO-ALTO  RESPALDO ALTO CON ACOJINAMIENTO Y ASIENTO TAPIZADO EN PIEL NEGRA, CON ESTRUCTURA DE 5 PUNTOS EN ALUMINIO CON MECANISMO RECLINABLE Y AJUTABLE DE ALTURA, BRAZOS FIJOS - "CEO-ALTOEM"</t>
  </si>
  <si>
    <t>CEO-ALTOEM</t>
  </si>
  <si>
    <t>MVLXSF38000Z00</t>
  </si>
  <si>
    <t>SOFA EN CAJA  TAPIZADO EN TELA COLOR GRIS Y BASE FIJA DE ALUMINIO EN CUATRO PUNTOS  - "HUBFIJAEM"</t>
  </si>
  <si>
    <t>HUBFIJAEM</t>
  </si>
  <si>
    <t>MVLXSO1617T500</t>
  </si>
  <si>
    <t>SOPORTE LATERAL IZQUIERDO PARA SEMIMAMPARA DE 1" X 1" X 69 mm CON BARRENOS MACHUELEADOS Ø 3/8" Y Ø 3/16" PASADOS EN ALUMINIO  - "ACSOLISA-CU"</t>
  </si>
  <si>
    <t>MP4CCR32HQ04O1</t>
  </si>
  <si>
    <t>CRISTAL FOTOVOLTAICO DE 900 X 2715 mm ESPESOR 12 mm CANTOS PULIDOS Y ABRILLANTADOS - "P4CRS3-280FV"</t>
  </si>
  <si>
    <t>P4CRS3-280FV</t>
  </si>
  <si>
    <t>MP4CCR32HY04O1</t>
  </si>
  <si>
    <t>CRISTAL FOTOVOLTAICO DE 1200 X 2215 mm ESPESOR 12 mm CANTOS PULIDOS Y ABRILLANTADOS - "P4CRS4-230FV"</t>
  </si>
  <si>
    <t>P4CRS4-230FV</t>
  </si>
  <si>
    <t>MVLECA00310000</t>
  </si>
  <si>
    <t>POWERDATACENTER,MOIRE,TT (3) POWER OUTLETS, 72" CORD (1) 2 OUTLET USB MODULAR CHARGER Q03 = GLOSS BLACK / MOLDED GREY BE03378-TT-3-1-Q03-M1-72   - "BE03378TT31Q03M172"</t>
  </si>
  <si>
    <t>BE03378TT31Q03M172</t>
  </si>
  <si>
    <t>MIMCCR01010100</t>
  </si>
  <si>
    <t>CRISTAL SANDBLASTEADO UNA CARA DE 990 X 800 mm ESPESOR 6 mm  -- CRIS0001 --</t>
  </si>
  <si>
    <t>CRIS0001</t>
  </si>
  <si>
    <t>MIMCCR02050201</t>
  </si>
  <si>
    <t>CRISTAL SATINADO DOS CARAS DE 1340 X 750 mm ESPESOR 9 mm CANTOS PULIDOS CON ESQUINAS REDONDEADAS RADIO 3 mm TEMPLADO -- POD1 --</t>
  </si>
  <si>
    <t>POD1</t>
  </si>
  <si>
    <t>MIMCCR04070201</t>
  </si>
  <si>
    <t>CRISTAL SERIGRAFIADO BLANCO UNA CARA (CON PROCESO DE PINTURA CERAMICA RECOCIDA) DE 1350 X 795 mm ESPESOR 9 mm CANTOS PULIDOS CON ESQUINAS REDONDEADAS RADIO 3 mm TEMPLADO -- ODG01 --</t>
  </si>
  <si>
    <t>ODG01</t>
  </si>
  <si>
    <t>MIMCECTD030202</t>
  </si>
  <si>
    <t>ESCALERA TIPO TIJERA DOBLE ALTURA 2.13 m CON 12 ESCALONES EN FIBRA DE VIDRIO MODELO FDR-7 -- ESTD7FV --</t>
  </si>
  <si>
    <t>ESTD7FV</t>
  </si>
  <si>
    <t>MIMCECTD040203</t>
  </si>
  <si>
    <t>ESCALERA TIPO TIJERA DOBLE ALTURA 1.22 m CON 6 ESCALONES EN FIBRA DE VIDRIO MODELO FDR-4 -- ESTD4FV --</t>
  </si>
  <si>
    <t>ESTD4FV</t>
  </si>
  <si>
    <t>MVLMPF02010244</t>
  </si>
  <si>
    <t>PERFOCEL EN MDF NATURAL CON UNA CARA BLANCA HOJA 4' X 8' ESPESOR 5.5 mm CON PERFORACIÓN DE Ø 6 mm CADA 25.4 mm -- PF5548P14B</t>
  </si>
  <si>
    <t>PF5548P14B</t>
  </si>
  <si>
    <t>MVLXST010300A9</t>
  </si>
  <si>
    <t>SONOTUBO DE CARTON ENROLLADO EN ESPIRAL DE Ø 900 mm, ESPESOR 5 mm  PIEZA DE 3000 mm - "SOTU90053000"</t>
  </si>
  <si>
    <t>SOTU90053000</t>
  </si>
  <si>
    <t>BSGSAC16LT-ES</t>
  </si>
  <si>
    <t>ESTRUCTURA PARA CASCOS DE 646 X 1600 X 646 MM , EN LAMINA Y TUBULAR -- BSGSAC16LT-ES</t>
  </si>
  <si>
    <t>LEAACC00000060</t>
  </si>
  <si>
    <t>SERVICIO DE  MAESTRADO DE 1 DE CERRADURAS MARCA HAFELE 22 mm (CODIGO "232.01.420") CON 2 LLAVES;   --</t>
  </si>
  <si>
    <t>LEAACC00000080</t>
  </si>
  <si>
    <t>SERVICIO DE  MAESTRADO DE 4 NUCLEOS DE CERRADURA CILIN.SYMO 3000 NIQ.SH0 (210.40.600) MARCA HAFELE;   --</t>
  </si>
  <si>
    <t>MCICCA036907P4</t>
  </si>
  <si>
    <t>CRISTAL SATINADO DOS CARAS DE 1400 X 728 mm ESPESOR 6 mm CANTOS PULIDOS CON 2 BARRENOS Ø 3/8" ESQUINAS REDONDEADAS RADIO 5 mm TEMPLADO - "CIMBS5CSA-CR6MM"</t>
  </si>
  <si>
    <t>CIMBS5CSA-CR6MM</t>
  </si>
  <si>
    <t>MCICCL10541618</t>
  </si>
  <si>
    <t>CRISTAL LAMINADO PVB COCONUT WHITE DE 2100 X 600 mm ESPESOR 12 mm (2 CRISTALES DE 6 mm CON 1 PELICULA DE 0.76 mm) CANTOS PULIDOS TEMPLADO - "CU72CRLB"</t>
  </si>
  <si>
    <t>CU72CRLB</t>
  </si>
  <si>
    <t>MLEXSA12R7DN00</t>
  </si>
  <si>
    <t>SILLA EN CAJA MODELO ESP-OHV87 CON RESPALDO EN POLIPROPILENO COLOR GRIS Y ASIENTO TAPIZADO EN COLOR NEGRO, BASE DE CUATRO PUNTOS CON ESTRUCTURA NEGRA OHV-87   - "ESP-OHV87EM"</t>
  </si>
  <si>
    <t>MUESTRAL000043</t>
  </si>
  <si>
    <t>SILLA DE VIISTA CON ASIENTO Y RESPALDO EN POLIPROPILENO EN COLOR NEGRO, ESTRUCTURA DE 4 PUNTOS -STREAM  2075NPP-JUD</t>
  </si>
  <si>
    <t>MUESTRAL000045</t>
  </si>
  <si>
    <t>SILLA DE VISIRA CON ESTRUCTURA NEGRA, ASIENTO Y RESPALDO TAPIZADO EN TELA PHANTOM Y BRAZOS NEGROS-SIDERO --6900</t>
  </si>
  <si>
    <t>MUESTRAL000052</t>
  </si>
  <si>
    <t>MUESTRA BANCO BABY EMILIA</t>
  </si>
  <si>
    <t>MVLPVI050400E0</t>
  </si>
  <si>
    <t>VINIL PIEL DE 1.4 m  CON RETARDANTE A LA FLAMA, CATAMARAN SOFTH 6022-SANDRIFT - "VINICASO6022"</t>
  </si>
  <si>
    <t>VINICASO6022</t>
  </si>
  <si>
    <t>MVLXSA12000X00</t>
  </si>
  <si>
    <t>SILLA EN CAJA  RESPALDO Y ASIENTO EN POLIURETANO COLOR NEGRO, AJUSTABLE DE ALTURA CON BASE DE 5 PUNTOS DESCANSAPIES EN ACERO CROMADO   - "SIRINGEM"</t>
  </si>
  <si>
    <t>SIRINGEM</t>
  </si>
  <si>
    <t>MP4CCA039707O1</t>
  </si>
  <si>
    <t>CRISTAL SATINADO DOS CARAS DE 992 X 765 mm ESPESOR 6 mm CANTOS PULIDOS Y ABRILLANTADOS - "P4PUAJUCR-280ST"</t>
  </si>
  <si>
    <t>P4PUAJUCR-280ST</t>
  </si>
  <si>
    <t>MP4CCA039902O1</t>
  </si>
  <si>
    <t>CRISTAL SATINADO DOS CARAS DE 1000 X 2415 mm ESPESOR 9 mm CANTOS PULIDOS Y ABRILLANTADOS - "P4CRS10-250ST"</t>
  </si>
  <si>
    <t>P4CRS10-250ST</t>
  </si>
  <si>
    <t>MABMCU030524K1</t>
  </si>
  <si>
    <t>CUBIERTA RECTANGULAR DE 1500 X 900 mm ESPESOR 20 mm CON CANTO TIPO ALA DE AVION DE ALTURA 10 mm CON PROFUNDIDAD DE 60 mm, CON ARISTAS REDONDEADAS Y ALTO RELIEVE EN UN CANTO PARA STAR 4; EN MARMOL ARABESCATO PREMIUM - "ABCUB35MAB-C"</t>
  </si>
  <si>
    <t>ABCUB35MAB-C</t>
  </si>
  <si>
    <t>MANMCU02292488</t>
  </si>
  <si>
    <t>CUBIERTA CUADRADA DE 900 X 900 mm ESPESOR 20 mm CON CHAFLAN INVERTIDO DE ALTURA 10 mm CON PROFUNDIDAD DE 60 mm PERIMETRAL CON ARISTAS REDONDEADAS EN MARMOL CALACATTA LUCCICOSO -- ANCUBCUMA90</t>
  </si>
  <si>
    <t>ANCUBCUMA90</t>
  </si>
  <si>
    <t>MCIMCU00072470</t>
  </si>
  <si>
    <t>CUBIERTA  DE 1800 X 900 mm ESPESOR 20 mm CON CHAFLAN INVERTIDO DE ALTURA 12 mm CON PROFUNDIDAD DE 60 mm PERIMETRAL 3 LADOS CON SAQUE DE 280 X 125 mm EN MARMOL BLANCO ARABE ESCATO ITALIANO - "CICUBDGEM"</t>
  </si>
  <si>
    <t>MLESSO03411219</t>
  </si>
  <si>
    <t>SOLERA RECTANGULAR 3/16"" X 1 1/2"" ESPESOR 1.65 mm PIEZA DE 3660 mm EN ALUMINIO - ""SO316112"""</t>
  </si>
  <si>
    <t>SO316112</t>
  </si>
  <si>
    <t>MLEUTO12150085</t>
  </si>
  <si>
    <t>TORNILLO CABEZA BOTON ALLEN DE Ø 1/4" X 1 1/2"  INOXIDABLE - "TOA14112CBIN"</t>
  </si>
  <si>
    <t>TOA14112CBIN</t>
  </si>
  <si>
    <t>MP4CCA038202O1</t>
  </si>
  <si>
    <t>CRISTAL SATINADO DOS CARAS DE 1200 X 2215 mm ESPESOR 9 mm CANTOS PULIDOS Y ABRILLANTADOS - "P4CRS4-230ST"</t>
  </si>
  <si>
    <t>P4CRS4-230ST</t>
  </si>
  <si>
    <t>MP4CCR00JA02O1</t>
  </si>
  <si>
    <t>CRISTAL  DE 600 X 2215 mm ESPESOR 9 mm CANTOS PULIDOS Y ABRILLANTADOS - "P4CRS2-230T"</t>
  </si>
  <si>
    <t>P4CRS2-230T</t>
  </si>
  <si>
    <t>MVLUTO16710002</t>
  </si>
  <si>
    <t>TORNILLO CABEZA DE GOTA PHILLIPS Ø 1/4" X 2"  GALVANIZADO - "TO142CGPHG"</t>
  </si>
  <si>
    <t>TO142CGPHG</t>
  </si>
  <si>
    <t>MLECCR00J6022S</t>
  </si>
  <si>
    <t>CRISTAL  DE 747 X 1945 mm ESPESOR 9 mm CON SANDBLASTEADO HASTA UNA ALTURA DE 950 mm IZQUIERDA - "KRCR78EI"</t>
  </si>
  <si>
    <t>KRCR78EI</t>
  </si>
  <si>
    <t>MVLMMD170104Q6</t>
  </si>
  <si>
    <t>MDF CON UNA CARA EN MELAMINA DURABLE NEGRA HOJA 4' X 8' ESPESOR 12 mm Y UNA CON LAMINADO PLASTICO PLATINUM (D315-60), RALPH WILSON - "MDF1CN48121PW"</t>
  </si>
  <si>
    <t>MDF1CN48121PW</t>
  </si>
  <si>
    <t>MVLSSO030700C2</t>
  </si>
  <si>
    <t>SOLERA RECTANGULAR 1/4" X 2"  PIEZA DE 3000 mm, EN ACERO INOXIDABLE - "SOL1423EAI"</t>
  </si>
  <si>
    <t>SOL1423EAI</t>
  </si>
  <si>
    <t>MVLUTO0108A224</t>
  </si>
  <si>
    <t>TORNILLO CABEZA ALLEN Ø 8 X 30 mm PASO 1.25 mm ACERO INOXIDABLE - "TOM8X30CA"</t>
  </si>
  <si>
    <t>TOM8X30CA</t>
  </si>
  <si>
    <t>MVLUTO50000071</t>
  </si>
  <si>
    <t>TORNILLO PARA MONTAJE A MADERA   MODELO 140.427 EN ACERO, ACABADO NIQUEL DE CYMISA - "140427"</t>
  </si>
  <si>
    <t>MABMCU02312497</t>
  </si>
  <si>
    <t>CUBIERTA CUADRADA DE 1200 X 1200 mm ESPESOR 20 mm CON CHAFLAN INVERTIDO DE ALTURA 10 mm CON PROFUNDIDAD DE 60 mm PERIMETRAL CON ARISTAS REDONDEADAS CON PERFORACION PARA CAJA ELECTRICA SEGUN PLANO  EN MARMOL BLANCO CARRARA - "ABJGCC124MC-C"</t>
  </si>
  <si>
    <t>ABJGCC124MC-C</t>
  </si>
  <si>
    <t>MABMCU030524K3</t>
  </si>
  <si>
    <t>CUBIERTA RECTANGULAR DE 1500 X 900 mm ESPESOR 20 mm CON CANTO TIPO ALA DE AVION DE ALTURA 10 mm CON PROFUNDIDAD DE 60 mm, CON ARISTAS REDONDEADAS Y ALTO RELIEVE EN UN CANTO PARA STAR 4; EN MARMOL NERO PROFUNDO - "ABCUB35MNP-C"</t>
  </si>
  <si>
    <t>ABCUB35MNP-C</t>
  </si>
  <si>
    <t>MVLUTO36F7B541</t>
  </si>
  <si>
    <t>TORNILLO CABEZA BOTON ALLEN MILIMETRICO DE Ø 4 X 12 mm PASO 0.75 mm COLOR NEGRO - "TOAM412CBN"</t>
  </si>
  <si>
    <t>TOAM412CBN</t>
  </si>
  <si>
    <t>MVLCPV0505002L</t>
  </si>
  <si>
    <t>PELICULA AUTOADHERIBLE PARA CRISTAL DE 330 X 330 mm  ACABADO SATINADO, RADIO 5 mm EN LAS ESQUINAS, CON INSTALACION EN CRISTAL - "FERELC11-PST"</t>
  </si>
  <si>
    <t>FERELC11-PST</t>
  </si>
  <si>
    <t>MVLECO26000000</t>
  </si>
  <si>
    <t>CONTACTO PHASE 3 MODELO BE52426-3-G-2-C PARA CIRCUITO 2 ANCHO 3 1/2 ALTURA G, NEGRO    - "BE524263G2C"</t>
  </si>
  <si>
    <t>BE524263G2C</t>
  </si>
  <si>
    <t>MVLPPN04000000</t>
  </si>
  <si>
    <t>PANEL ACUSTICO ONE SERIES DIRECCION COMERCIAL    - "PACUCOM"</t>
  </si>
  <si>
    <t>PACUCOM</t>
  </si>
  <si>
    <t>MVLPPN05000000</t>
  </si>
  <si>
    <t>PANEL ACUSTICO ONE SERIES FINANZAS, SISTEMAS Y DISEÑO    - "PACUFSD"</t>
  </si>
  <si>
    <t>PACUFSD</t>
  </si>
  <si>
    <t>MVLAFV14170000</t>
  </si>
  <si>
    <t>PISO VINILICO LVT GLUE DOOWN COLOR CARIBE ESPESOR DE 3 mm DE 15 CM X 1.22¨ CAJA CON 3.34 M2   - "PVGLDW334"</t>
  </si>
  <si>
    <t>PVGLDW334</t>
  </si>
  <si>
    <t>MGLXES00100000</t>
  </si>
  <si>
    <t>ESTRUCTURA PARA SILLA  MODELO ALLEGRO STOOL   - "PATALEG"</t>
  </si>
  <si>
    <t>PATALEG</t>
  </si>
  <si>
    <t>MLEXSA12R9DQ00</t>
  </si>
  <si>
    <t>SILLA EN CAJA MODELO ESP-VISION RESPALDO EN MESH NEGRO Y ASIENTO TAPIZADO EN TELA NEGRA, CON MECANISMO AJUSTE DE ALTURA Y RECLINAMIENTO, BASE RODANTE 5 PUNTOS EN POLIPROPILENO, CON BRAZOS FIJOS, VION RESPALDO BAJO  - "ESP-VISIONEM"</t>
  </si>
  <si>
    <t>ESP-VISIONEM</t>
  </si>
  <si>
    <t>GRAPA DAVES CASCO CORONA CEMENTADA DE 7/16" ANCHO X 3/4"  DE LARGO (PATA) (CAJA CON 10000 PIEZAS) - "GRACE58"</t>
  </si>
  <si>
    <t>MVLXSA12H99X00</t>
  </si>
  <si>
    <t>SILLA EN CAJA MODELO OHT-358 CR CON BASE DE TRINEO, ESTRUCTURA NEGRA, BRAZOS COLOR NEGRO, RESPALDO Y ASIENTO, TAPIZADO EN TELA COLOR CIRUELA CON RETARDANTE Y REPELENTE  - "OHT358CREM"</t>
  </si>
  <si>
    <t>OHT358CREM</t>
  </si>
  <si>
    <t>MVLMTR000107F6</t>
  </si>
  <si>
    <t>TRIPLAY  HOJA 4' X 8' ESPESOR 25 mm EN MADERA DE PINO DE PRIMERA 1 CARA LAMINADO PLASTICO RALPH WILSON  BANNISTER OAK 7806-60, 1 CARA BACKER FENOLICO NEGRO - "TR2548PPHRWBO"</t>
  </si>
  <si>
    <t>TR2548PPHRWBO</t>
  </si>
  <si>
    <t>MVLQPR02010000</t>
  </si>
  <si>
    <t>PRIMER PIMEX ESTRUCTURAL LA HP ALQUILADICO, COMEX   - "PRPIALCO"</t>
  </si>
  <si>
    <t>PRPIALCO</t>
  </si>
  <si>
    <t>MIMCIMPT000000</t>
  </si>
  <si>
    <t>IMPERMEABILIZANTE PARA TECHO   CUBETA DE 19 LITROS -- IMTE19 --</t>
  </si>
  <si>
    <t>IMTE19</t>
  </si>
  <si>
    <t>MIMCLICN000001</t>
  </si>
  <si>
    <t>LIMPIADOR PARA CONTACTOS MARCA 3 EN 1 PRESENTACION 300 ml -- LICO31300 --</t>
  </si>
  <si>
    <t>LICO31300</t>
  </si>
  <si>
    <t>MIMCLMPM110000</t>
  </si>
  <si>
    <t>LIMA PLANA MUZA DE LONGITUD 06"   -- LIPM06 --</t>
  </si>
  <si>
    <t>LIPM06</t>
  </si>
  <si>
    <t>MCIMCU03212453</t>
  </si>
  <si>
    <t>CUBIERTA RECTANGULAR DE 1123 X 450 mm ESPESOR 20 mm CON CHAFLAN INVERTIDO DE ALTURA 10 mm CON PROFUNDIDAD DE 60 mm EN 2 LADOS EN MARMOL BLANCO CARRARA -- CUMRECICAR210</t>
  </si>
  <si>
    <t>CUMRECICAR210</t>
  </si>
  <si>
    <t>MKOCCR11CQ02H9</t>
  </si>
  <si>
    <t>CRISTAL TINTEX VERDE DE 1324 X 250 mm ESPESOR 9 mm CANTOS PULIDOS CON 2 BARRENOS Ø 19 mm UNA CARA SANDBLASTEADA TEMPLADO - "CRREC351TV"</t>
  </si>
  <si>
    <t>MKRCCR18KO02R9</t>
  </si>
  <si>
    <t>CRISTAL PUERTA DERECHA DE 845 X 2574 mm ESPESOR 9 mm CANTOS PULIDOS CON UNA CARA SANDBLASTEADA, CON SAQUE EN ESQUINA INFERIOR PARA CERRADURA, BARRENOS PARA RECIBIR JALADERA Y DOS SAQUES PARA RECIBIR BISAGRAS TEMPLADO - "KRPVD95ET"</t>
  </si>
  <si>
    <t>KRPVD95ET</t>
  </si>
  <si>
    <t>MLEAGU0002000U</t>
  </si>
  <si>
    <t>GUIA  95 KTS GALV. 400 mm  CORREDERA DE CARGA PESADA, EMBALERADA Y EXTENSION TOTAL, LARGO 35 cm Y CARGA DE 100 Kg HAFELE (432.15.940) - "HAF43215940"</t>
  </si>
  <si>
    <t>HAF43215940</t>
  </si>
  <si>
    <t>MLEALN0307O800</t>
  </si>
  <si>
    <t>LONA 13OZ FRONT BLANCA DE 4610 X 1000 X 15 mm MATERIAL PARA IMPRESION O APLICACION EN CORTE DE VINIL  - "WALPORTP5MOD-LON"</t>
  </si>
  <si>
    <t>WALPORTP5MOD-LON</t>
  </si>
  <si>
    <t>MLEAMA69930000</t>
  </si>
  <si>
    <t>MANGUERA PARA AGUA Ø 3/4"   - "MANPA34"</t>
  </si>
  <si>
    <t>MANPA34</t>
  </si>
  <si>
    <t>MP4XTA26200096</t>
  </si>
  <si>
    <t>TAPA REMATE INFERIOR UNION EN CRUZ DE 95 X 95 X 75 mm CON CHAFLAN PERIMETRAL DE 1 mm  EN ALUMINIO FUNDIDO - "P4REMINX-SO"</t>
  </si>
  <si>
    <t>P4REMINX-SO</t>
  </si>
  <si>
    <t>MVLAP115090007</t>
  </si>
  <si>
    <t>PORTA MONITOR BRAZO SENCILLO CON AJUSTE ANGULAR, ELEVACION POR GAS, SOPORTE VESA SOPORTA MONITORES DE 17" - 36", PESO QUE SOPORTA 3-12 KG  COLOR NEGRO - "DLB851"</t>
  </si>
  <si>
    <t>DLB851</t>
  </si>
  <si>
    <t>MVLECO14470000</t>
  </si>
  <si>
    <t>CONTACTO ANTIDERRAMES MODELO PEPPER BE03825-XX-72 CON CABLE DE 72" PLASTICO COLOR Z171-HONEY   - "PEPPERBE0382572HONEY"</t>
  </si>
  <si>
    <t>PEPPERBE0382572HONEY</t>
  </si>
  <si>
    <t>MVLECO15330000</t>
  </si>
  <si>
    <t>CONTACTO DE 2 PUERTOS USB MODELO SALT BE03830-XX-72 CON CABLE DE 72" PLASTICO COLOR JL-NAVY   - "SALTBE03830NAVY"</t>
  </si>
  <si>
    <t>SALTBE03830NAVY</t>
  </si>
  <si>
    <t>MLEXSA121D00W8</t>
  </si>
  <si>
    <t>SILLA EN CAJA MODELO PINKOMESHTAP  RESPALDO MESH NEGRO Y ASIENTO; TAPIZADO EN TELA NEGRA, CON ESTRUCTURA METALICA NEGRO, BRAZOS FIJOS NEGRO - "PINKOMESHTAPEM"</t>
  </si>
  <si>
    <t>PINKOMESHTAPEM</t>
  </si>
  <si>
    <t>MLEXSA121F00W9</t>
  </si>
  <si>
    <t>SILLA EN CAJA MODELO PINKORODTAP  RESPALDO Y ASIENTO; TAPIZADO EN TELA NEGRA, CON ESTRUCTURA METALICA NEGRO, CON RODAJAS, BRAZOS FIJOS NEGRO - "PINKORODTAPEM"</t>
  </si>
  <si>
    <t>PINKORODTAPEM</t>
  </si>
  <si>
    <t>MVLPTA06690501</t>
  </si>
  <si>
    <t>TAPA REMATE REDONDO Ø 1"" COLOR NEGRO PLASTICO - ""REP1N"""</t>
  </si>
  <si>
    <t>REP1N</t>
  </si>
  <si>
    <t>MACMCU064224G0</t>
  </si>
  <si>
    <t>CUBIERTA PEBBLE DE 1000 X 625 mm ESPESOR 20 mm CON CHAFLAN INVERTIDO DE ALTURA 9 mm CON PROFUNDIDAD DE 50 mm, CON ARISTAS REDONDEADAS DE 5 mm, CONFORME A PLANO, ACABADO EN MARMOL GRANITO NERO PROFONDO - "ACCUBTP23MNP-C"</t>
  </si>
  <si>
    <t>ACCUBTP23MNP-C</t>
  </si>
  <si>
    <t>ME4MRP00092440</t>
  </si>
  <si>
    <t>REPISA  DE 1200 X 400 mm ESPESOR 20 mm CON CHAFLAN INVERTIDO DE 13 X 60 mm EN 4 LADOS CON ARISTAS REDONDEADAS EN MARMOL BLANCO ARABE ESCATO ITALIANO - "E4REP4MAR-CU"</t>
  </si>
  <si>
    <t>E4REP4MAR-CU</t>
  </si>
  <si>
    <t>MALXSA12030702</t>
  </si>
  <si>
    <t>SILLA EN CAJA MODELO ALUM EJECUTIVA VISITAS CON ESTRUCTURA TUBULAR TIPO TRINEO CON BRAZOS TAPIZADO EN PIEL - "ALTREM"</t>
  </si>
  <si>
    <t>ALTREMEM</t>
  </si>
  <si>
    <t>MALXSA12041000</t>
  </si>
  <si>
    <t>SILLA EN CAJA MODELO ALUM EJECUTIVA CON RESPALDO ALTO CON BRAZOS  - "ALDRAEM"</t>
  </si>
  <si>
    <t>ALDRAEM</t>
  </si>
  <si>
    <t>MKAXSA12ZYZ300</t>
  </si>
  <si>
    <t>SILLA EN CAJA MODELO KADRAB EJECUTIVA ASIENTO TAPIZADO EN PIEL NEGRA, RESPALDO EN MESH NEGRO, MECANISMO SYNCRO-TILT, AJUSTE DE ALTURA, BASE RODANTE DE ALUMINIO, DOB SOLERA ALUMINIO, BRAZOS TAPIZADOS EN PIEL, SOP LUMBAR Y CABECERA EN PIEL  - "KADRAB-PEM"</t>
  </si>
  <si>
    <t>KADRAB-PEM</t>
  </si>
  <si>
    <t>MLEEKT15000000</t>
  </si>
  <si>
    <t>KIT DE TORNILLERIA PARA SILLA VALQUIRIA    - "KITTOVALK"</t>
  </si>
  <si>
    <t>KITTOVALK</t>
  </si>
  <si>
    <t>MLEXSA12I90T00</t>
  </si>
  <si>
    <t>SILLA EN CAJA MODELO OHV-316 RESPALDO Y ASIENTO EN POLIPROPILENO, ESTRUCTURA CROMADA DE 4 PUNTOS CON RODAJAS  - "OHV316EM"</t>
  </si>
  <si>
    <t>OHV316EM</t>
  </si>
  <si>
    <t>MLEXSA12O2BF00</t>
  </si>
  <si>
    <t>SILLA EN CAJA MODELO OHV-87-BR86 RESPALDO EN POLIPROPILENO BLANCO Y ASIENTO TAPIZADO EN VINIL EXPLORPLY SIERRA AZUL, CON BASE DE 4 PUNTOS NEGRA, BRAZOS EN POLIPROPILENO NEGRO  - "OHV-87-BR86EM"</t>
  </si>
  <si>
    <t>OHV-87-BR86EM</t>
  </si>
  <si>
    <t>MLEXSA12P8BV00</t>
  </si>
  <si>
    <t>SILLA EN CAJA MODELO MOTOEXEHMMB CABECERA, RESPALDO Y ASIENTO TAPIZADA EN MESH GRIS, CON MECANISMO RECLINABLE, AJUSTABLE DE ALTURA, CON BASE EN POLIPROPILENO NEGRO, BRAZOS NEGROS AJUSTABLE DE ALTURA, S7 TOP CLASS  - "MOTOEXEHMMBEM"</t>
  </si>
  <si>
    <t>MOTOEXEHMMBEM</t>
  </si>
  <si>
    <t>MPPCCR15F80233</t>
  </si>
  <si>
    <t>CRISTAL PUERTA TINTEX VERDE DE 770 X 1950 mm ESPESOR 9 mm CANTOS PULIDOS CON UNA CARA SANDBLASTEADA TEMPLADO - "C033 - G113"</t>
  </si>
  <si>
    <t>C033 - G113</t>
  </si>
  <si>
    <t>MPPECO00925015</t>
  </si>
  <si>
    <t>CONTACTO  MODELO BE08065RG4 ALTURA "G" CIRCUITO REGULADO COLOR NARANJA - "BE08065RG4"</t>
  </si>
  <si>
    <t>BE08065RG4</t>
  </si>
  <si>
    <t>MVLAKA130000S4</t>
  </si>
  <si>
    <t>KIT ACCESORIO SOPORTE PARA PROYECTOR   MODELO NECNPME401X - "SOPPROY"</t>
  </si>
  <si>
    <t>SOPPROY</t>
  </si>
  <si>
    <t>MVLSTB060400O1</t>
  </si>
  <si>
    <t>TUBO DE ACERO AL CARBON DE Ø 3/8"  NOMINAL CEDULA 80 - "TUC38NC"</t>
  </si>
  <si>
    <t>TUC38NC</t>
  </si>
  <si>
    <t>MVLSTL000902S1</t>
  </si>
  <si>
    <t>MAQUILA DE TUBULAR  DE 3/4" PIEZA DE 900 X 400 mm CALIBRE 14 EN TUBO REDONDO CON DOBLEZ A 90° SEGUN PLANO "DITUBES-TUD", SIN GOLPES , MARCAS Y RAYADURAS - "CAHORF-BATU3"</t>
  </si>
  <si>
    <t>CAHORF-BATU3</t>
  </si>
  <si>
    <t>MIMCPNPD000001</t>
  </si>
  <si>
    <t>PUNTERA DE PLASTICO DIELECTRICO   PARA VISITAS -- PNPDEV --</t>
  </si>
  <si>
    <t>PNPDEV</t>
  </si>
  <si>
    <t>MIMCRFFSA000A1</t>
  </si>
  <si>
    <t>REFACCION FLAT SPRAY DE 4 mm  No DE PARTE 1605847 -- RFFS041605847 --</t>
  </si>
  <si>
    <t>RFFS041605847</t>
  </si>
  <si>
    <t>MIMCSOTX070100</t>
  </si>
  <si>
    <t>SOLERA TX10T DE 1/4" X 30" RECTIFICADA  -- SOTX10T1430R --</t>
  </si>
  <si>
    <t>SOTX10T1430R</t>
  </si>
  <si>
    <t>MIMCSOTX080105</t>
  </si>
  <si>
    <t>SOLERA TX10T DE 5/16" X 1 7/8" RECTIFICADA LONGITUD 30" -- SOTX10T516178R --</t>
  </si>
  <si>
    <t>SOTX10T516178R</t>
  </si>
  <si>
    <t>MIMCUT00000003</t>
  </si>
  <si>
    <t>UNITOOL 1" -- UN01 --</t>
  </si>
  <si>
    <t>UN01</t>
  </si>
  <si>
    <t>MIQULQDM000002</t>
  </si>
  <si>
    <t>LIQUIDO DEMOLDANTE   PARA CUBIERTA (GALON)-- LIQDMCB --</t>
  </si>
  <si>
    <t>LIQDMCB</t>
  </si>
  <si>
    <t>MIQUURCR010000</t>
  </si>
  <si>
    <t>URESAYER CRISTAL UC-2000   -- UC-2000 --</t>
  </si>
  <si>
    <t>UC-2000</t>
  </si>
  <si>
    <t>MLEXSA39L80000</t>
  </si>
  <si>
    <t>SILLA MUESTRA MOTOSTUHL S7-GM-BNM3(MK)S7 BASIC   - ""</t>
  </si>
  <si>
    <t>MVLAJG14000000</t>
  </si>
  <si>
    <t>JUEGO DE ACCESORIOS INCLUYE: TC06, TC07, TC08, TP09 Y VT22    - "GP47"</t>
  </si>
  <si>
    <t>GP47</t>
  </si>
  <si>
    <t>MVLXSA12Q0BY00</t>
  </si>
  <si>
    <t>SILLA EN CAJA MODELO MOTOEXEBSYNEM REPALDO EN MESH NEGRO Y ASIENTO TAPIZADO EN TELA NEGRA, BASE 5 PTS POLIPROPILENO NEGRO C/RODAJAS, MECANISMO RECLINABLE AJUSTABLE DE ALTURA, BRAZOS AJUSTABLES DE ALTURA, MARCO NEGRO, M5  - "MOTOEXEBSYNEM"</t>
  </si>
  <si>
    <t>MOTOEXEBSYNEM</t>
  </si>
  <si>
    <t>MVLARO060000Y2</t>
  </si>
  <si>
    <t>RODAJA CON PLACA GIRATORIA PARA FIJACION  DE 3" DE DIAMETRO CON RUEDA DE POLIETILENO, PISADA DE 35mm, ALTURA TOTAL DE 99 mm CON CAPACIDAD DE CARGA DE 130 kg. REF. MODELO HI76PGBPOLT RODAMEX - "HI76PGBP"</t>
  </si>
  <si>
    <t>HI76PGBP</t>
  </si>
  <si>
    <t>MVLXSA12J2AD00</t>
  </si>
  <si>
    <t>SILLA EN CAJA MODELO RE-1069 PUPITRE PALETA ABATIBLE IZQUIERDA  EN POLIPROPILENO NEGRO, RESPALDO Y ASIENTO EN POLIPROPILENO COLOR NEGRO, BASE DE CUATRO PUNTOS COLOR NEGRO  - "IRE-1069EM"</t>
  </si>
  <si>
    <t>IRE-1069EM</t>
  </si>
  <si>
    <t>MUESTRAR000048</t>
  </si>
  <si>
    <t>MUESTRA TELA HERMONY VAPOR</t>
  </si>
  <si>
    <t>MMOREM10230002</t>
  </si>
  <si>
    <t>ESPUMA MOLDEADA PARA COJIN DE 550 X 405 X 50 mm  DENSIDAD 35 Kg EN POLIURETANO - "ESM57405G35"</t>
  </si>
  <si>
    <t>ESM57405G35</t>
  </si>
  <si>
    <t>MTRACS35007302</t>
  </si>
  <si>
    <t>CUBREPISTON DE POLIPROPILENO LONGITUD 275 mm (EN 4 PIEZAS) -- CPP2753P</t>
  </si>
  <si>
    <t>CPP2753P</t>
  </si>
  <si>
    <t>MDESSA01040003</t>
  </si>
  <si>
    <t>SILLA EN CAJA MODELO HAMILTON  RESPALDO BAJO Y ASIENTO ; TAPIZADO EN LUXHIDE BL20, CON MECANISMO RECLINABLE, AJUSTE DE ALTURA, BASE RODANTE DE ALUMINIO, CON BRAZOS FIJOS CROMADOS --MVL11734  --  HAMILTONRBBL20EM</t>
  </si>
  <si>
    <t>HAMILTONRBBL20EM</t>
  </si>
  <si>
    <t>MDESSA01110010</t>
  </si>
  <si>
    <t>SILLA EN CAJA MODELO HABANASYN  RESPALDO MESH NEGRO Y MARCO POLIPROPILENO, ASIENTO ; TAPIZADO TELA NEGRA, CON RODAJAS NEGRAS, MECANIMO SYNCRO AJUSTE ELEVACION, RECLINAMIENTO,TENCION, BRAZOS AJUSTABLES ALTURA Y MOVIMIENTO  --  HABANASYNEM</t>
  </si>
  <si>
    <t>HABANASYNEM</t>
  </si>
  <si>
    <t>MLEXSA12O3BG00</t>
  </si>
  <si>
    <t>SILLA EN CAJA MODELO OHS-87-BR86 RESPALDO EN POLIPROPILENO BLANCO Y ASIENTO TAPIZADO EN EN VINIL EXPLORPLY SIERRA AZUL, CON BASE EN POLIPROPILENO DE 5 PUNTOS NEGRO, CON MECANISMO AJUSTABLE DE ALTURA, BRAZOS EN POLIPROPILENO NEGRO  - "OHS-87-BR86EM"</t>
  </si>
  <si>
    <t>OHS-87-BR86EM</t>
  </si>
  <si>
    <t>MLEXSA12Q5CW00</t>
  </si>
  <si>
    <t>SILLA EN CAJA MODELO C4 B RESPALDO EN MESH COLOR GRIS Y ASIENTO TAPIZADO EN TELA COLOR GRIS, CON MECANISMO RECLINABLE ALTURA AJUSTABLE, ARO POSA PIES, BASE 5 PTS EN POLIPROPILENO, BRAZOS FIJOS BLANCO, MARCO BLANCO  - "C4 BEM"</t>
  </si>
  <si>
    <t>C4 BEM</t>
  </si>
  <si>
    <t>MLEXSA12S300F5</t>
  </si>
  <si>
    <t>SILLA EN CAJA MODELO OMEGA CON CABECERA  RESPALDO MESH NEGRO Y ASIENTO TAPIZADO EN TELA NEGRA, MECANISMO RECLINABLE, AJUSTE DE ALTURA Y SOPORTE LUMBAR, BASE 5 PUNTOS RODANTE, BRAZOS AJUSTABLES DE ALTURA - "VOHMCEM"</t>
  </si>
  <si>
    <t>VOHMCEM</t>
  </si>
  <si>
    <t>MLEXSA12S400F8</t>
  </si>
  <si>
    <t>SILLA EN CAJA MODELO VHOSH-CB  CON CABECERA Y RESPALDO EN MESH NEGRO Y ASIENTO; TAPIZADO EN TELA NEGRA, CON MECANISMO RECLIBABLE, BASE 5 PUNTOS EN POLIPROPILENO NEGRO, BRAZOS AJUSTABLES DE ALTURA - "VHOSH-CBEM"</t>
  </si>
  <si>
    <t>VHOSH-CBEM</t>
  </si>
  <si>
    <t>MLEPLO000000K2</t>
  </si>
  <si>
    <t>LOGOTIPO    ASUR GATE PUERTA C9 DIMENSIONES SEGUN EL PLANO , AZUL PMS 2748, MARCA 3M SCOTCHCAL, LINEA 3650-37 (SAPPHIRE BLUE) RECORTE DE VINIL - "ASULO16771C9"</t>
  </si>
  <si>
    <t>PTR CUADRADO 4" CALIBRE 14 PIEZA DE 6000 mm - "TC144"</t>
  </si>
  <si>
    <t>MLEXSA12Y100V0</t>
  </si>
  <si>
    <t>SILLA EN CAJA MODELO SONICSBNG  RESPALDO Y ASIENTO; EN POLIPROPILENO NEGRO, ESTRUCTURA DE 4 PUNTOS CROMADA, SONIC 6508MB - "SONICSBNGEM"</t>
  </si>
  <si>
    <t>SONICSBNGEM</t>
  </si>
  <si>
    <t>MVLXSA12C9X400</t>
  </si>
  <si>
    <t>SILLA EN CAJA MODELO ESPECIAL ASIENTO Y RESPALDO TAPIZADO EN TELA COLOR NEGRO (QL10), CON MECANISMO RECLINABLE, AJUSTE DE ALTURA, OTG11652  - "ESP-RMMATEM"</t>
  </si>
  <si>
    <t>ESP-RMMATEM</t>
  </si>
  <si>
    <t>MVLUTO15250050</t>
  </si>
  <si>
    <t>TORNILLO NIVELADOR Ø 5/16" X 1"  PLATAFORMA DE Ø 30 mm GALVANIZADO, CATALOGO RODAMI CODIGO AMI-12 - "TO5161NI"</t>
  </si>
  <si>
    <t>MVLECO14440000</t>
  </si>
  <si>
    <t>CONTACTO ANTIDERRAMES MODELO PEPPER BE03825-XX-72 CON CABLE DE 72" PLASTICO COLOR Z150-BLUE   - "PEPPERBE0382572BLUE"</t>
  </si>
  <si>
    <t>PEPPERBE0382572BLUE</t>
  </si>
  <si>
    <t>MIMCECTD020201</t>
  </si>
  <si>
    <t>ESCALERA TIPO TIJERA DOBLE ALTURA 1.83 m CON 10 ESCALONES EN FIBRA DE VIDRIO MODELO FDR-6 -- ESTD6FV --</t>
  </si>
  <si>
    <t>ESTD6FV</t>
  </si>
  <si>
    <t>MCIMCU02352448</t>
  </si>
  <si>
    <t>CUBIERTA CUADRADA DE 1800 X 1800 mm ESPESOR 20 mm CON CHAFLAN INVERTIDO DE ALTURA 10 mm CON PROFUNDIDAD DE 60 mm PERIMETRAL CON SAQUE DE 279 X 249 mm EN MARMOL BLANCO CARRARA - "MCE66MCE2X"</t>
  </si>
  <si>
    <t>MCIMRP00031427</t>
  </si>
  <si>
    <t>REPISA  DE 2650 X 400 mm ESPESOR 38 mm CON CANTOS BOLEADOS EN 4 LADOS VETEADO CONTINUO EN MARMOL BLANCO ARABE ESCATO ITALIANO - "PLMARE"</t>
  </si>
  <si>
    <t>PLMARE</t>
  </si>
  <si>
    <t>ME4MRP00021426</t>
  </si>
  <si>
    <t>REPISA  DE 2290 X 400 mm ESPESOR 38 mm CON CANTOS BOLEADOS EN 3 LADOS VETEADO CONTINUO EN MARMOL BLANCO ARABE ESCATO ITALIANO - "E4REP229MAR"</t>
  </si>
  <si>
    <t>MVLMTR00011705</t>
  </si>
  <si>
    <t>TRIPLAY  HOJA 4' X 8' ESPESOR 18 mm EN MADERA DE PINO - "TR18122"</t>
  </si>
  <si>
    <t>TR18122</t>
  </si>
  <si>
    <t>MVLURE28940004</t>
  </si>
  <si>
    <t>REMACHE POP Ø3/16" X 1/8"  ALUMINIO NATURAL - "RE3168"</t>
  </si>
  <si>
    <t>RE3168</t>
  </si>
  <si>
    <t>MVLUTO15310054</t>
  </si>
  <si>
    <t>TORNILLO NIVELADOR Ø 1/4" X 1 1/8"  CON PLATAFORMA DE Ø 1" (AMI-01) GALVANIZADO - "TONI114AMI01"</t>
  </si>
  <si>
    <t>TONI114AMI01</t>
  </si>
  <si>
    <t>MVLXSO1517T500</t>
  </si>
  <si>
    <t>SOPORTE LATERAL DERECHO PARA SEMIMAMPARA DE 1" X 1" X 69 mm CON BARRENOS MACHUELEADOS Ø 3/8" Y Ø 3/16" PASADOS EN ALUMINIO  - "ACSOLDSA-CU"</t>
  </si>
  <si>
    <t>ACSOLDSA-CU</t>
  </si>
  <si>
    <t>MVLECO15400000</t>
  </si>
  <si>
    <t>CONTACTO DE 2 PUERTOS USB MODELO SALT BE03830-MPU-XXX-72, CON CABLE DE 72" ACENTO METAL CHAPADO NIQUEL SATINADO, PLASTICO COLOR Z241-BLACK   - "SALTBE03830MPUBLACK"</t>
  </si>
  <si>
    <t>SALTBE03830MPUBLACK</t>
  </si>
  <si>
    <t>MABMCU03372498</t>
  </si>
  <si>
    <t>CUBIERTA RECTANGULAR DE 1200 X 1167 mm ESPESOR 20 mm CON CHAFLAN INVERTIDO DE ALTURA 10 mm CON PROFUNDIDAD DE 60 mm PERIMETRAL CON ARISTAS REDONDEADAS  EN MARMOL BLANCO CARRARA -- ABJGCIN124MC-C</t>
  </si>
  <si>
    <t>ABJGCIN124MC-C</t>
  </si>
  <si>
    <t>MANMCU02302488</t>
  </si>
  <si>
    <t>CUBIERTA CUADRADA DE 1050 X 1050 mm ESPESOR 20 mm CON CHAFLAN INVERTIDO DE ALTURA 10 mm CON PROFUNDIDAD DE 60 mm PERIMETRAL CON ARISTAS REDONDEADAS EN MARMOL CALACATTA LUCCICOSO -- ANCUBCUMA105</t>
  </si>
  <si>
    <t>ANCUBCUMA105</t>
  </si>
  <si>
    <t>MANMCU031424K4</t>
  </si>
  <si>
    <t>CUBIERTA RECTANGULAR DE 2400 X 1200 mm ESPESOR 20 mm CON CANTO TIPO ALA DE AVION DE ALTURA 10 mm CON PROFUNDIDAD DE 60 mm PERIMETRAL CON ARISTAS REDONDEADAS EN MARMOL ARABESCATO PREMIUM - "ANCUBRECMAB480"</t>
  </si>
  <si>
    <t>ANCUBRECMAB480</t>
  </si>
  <si>
    <t>MKIPCG69L70000</t>
  </si>
  <si>
    <t>CUBREGRAPA PARA RESPALDO MODELO KIEL</t>
  </si>
  <si>
    <t>VLISED45003371</t>
  </si>
  <si>
    <t>SERVICIOS DIVERSOS INSTALACION PARA MAGENTA SHORROM (INSTALACION PARA SISTEMA DE PANEL ACUSTICO INCLUYE LO NECESARIO PARA SU ADECUADA INSTALACION);   --</t>
  </si>
  <si>
    <t>MECXES010000S0</t>
  </si>
  <si>
    <t>ESTRUCTURA PARA SILLA CON BRAZOS   BASE DE MADERA CERTIFICADA DE 4 PUNTOS MODELO ECLIPSE VISITAS EN CHAPA DE MADERA - "EXECSVHMP-ESM"</t>
  </si>
  <si>
    <t>EXECSVHMP-ESM</t>
  </si>
  <si>
    <t>MLEXSA1200DS00</t>
  </si>
  <si>
    <t>SILLA EN CAJA  RESPALDO EN MESH Y ASIENTO TAPIZADO EN TELA, CON AJUSTE DE ALTURA Y AJUSTE DE RECLINAMIENTO, BASE RODANTE DE 5 PUNTOS CROMADA, CUERPO NEGRO, IRLANDA N  - "ESP-IRLNEGEM"</t>
  </si>
  <si>
    <t>ESP-IRLNEGEM</t>
  </si>
  <si>
    <t>MLEXSA12P1BO00</t>
  </si>
  <si>
    <t>SILLA EN CAJA MODELO LAIN4PVEM CON RESPALDO Y ASIENTO EN POLIPROPILENO COLOR BLANCO, BASE DE 4 PUNTOS CROMADA, BRAZOS FIJOS EN POLIPROPILENO COLOR NEGRO, CON COJIN TAPIZADO EN TELA NEGRO,   - "LAIN4PVEM"</t>
  </si>
  <si>
    <t>LAIN4PVEM</t>
  </si>
  <si>
    <t>MLEXSA12P2BP00</t>
  </si>
  <si>
    <t>SILLA EN CAJA MODELO LAINTASKMBEM RESPALDO EN MESH NEGRO Y ASIENTO TAPIZADO EN TELA NEGRA, CON MECANISMO RECLINABLE AJUSTABLE DE ALTURA, BASE EN 5 PUNTOS EN POLIPROPILENO NEGRO, BRAZOS FIJOS EN POLIPROPILENO NEGRO  - "LAINTASKMBEM"</t>
  </si>
  <si>
    <t>LAINTASKMBEM</t>
  </si>
  <si>
    <t>MLEXSA12V700R5</t>
  </si>
  <si>
    <t>SILLA EN CAJA MODELO SONIC6514B  CON PAD, CON BRAZOS, RESPALDO Y ASIENTO EN POLIPROPILENO NEGRO ASIENTO TAPIZADO EN TELA CON ESTRUCTURA 4 PUNTOS CROMADA,  - "SONIC6514BEM"</t>
  </si>
  <si>
    <t>SONIC6514BEM</t>
  </si>
  <si>
    <t>MVLXSA12U200I2</t>
  </si>
  <si>
    <t>SILLA EN CAJA MODELO AMIRA OTG13020  RESPALDO EN MALLA NEGRA Y ASIENTO TAPIZADO EN TELA (BLK) NEGRA, CON MECANISMO DE ALTURA REGULABLE Y RECLINACION, BASE RODANTE EN POLIPROPILENO DE 5 PUNTOS, BRAZOS FIJOS - "AMIRAEM"</t>
  </si>
  <si>
    <t>AMIRAEM</t>
  </si>
  <si>
    <t>MDESSA01180017</t>
  </si>
  <si>
    <t>SILLA EN CAJA MODELO VISION-GREY  RESPALDO EN MESH GRIS Y ASIENTO TAPIZADO EN TELA GRIS, CON BRAZOS BLANCOS FIJOS Y ESTRUCTURA CROMADA EN COLOR GRIS  --  VISION-GREYEM</t>
  </si>
  <si>
    <t>VISION-GREYEM</t>
  </si>
  <si>
    <t>MLEXSA120000H5</t>
  </si>
  <si>
    <t>SILLA EN CAJA TIPO SOFA RESPALDO Y ASIENTO TAPIZADO EN TELA GRIS Y CON BASE DE 4 PUNTOS EN ACABADO TIPO MADERA - "OHV-106EM"</t>
  </si>
  <si>
    <t>OHV-106EM</t>
  </si>
  <si>
    <t>MLEXSA12O7BK00</t>
  </si>
  <si>
    <t>SILLA EN CAJA MODELO M3 STOOL RESPALDO MESH NEGRO Y ASIENTO; TAPIZADO EN TELA NEGRA. MECANISMO RECLINABLE, ALTURA AJUSTABLE, ARO CROMADO, BASE 5 PTS POLIPROPILENO NEGRO CON RODAJAS, SOPORTE LUMBAR, BRAZOS,MARCO NEGRO  - "MOTOSTOOLEM"</t>
  </si>
  <si>
    <t>MOTOSTOOLEM</t>
  </si>
  <si>
    <t>MLEXSA12Q3CS00</t>
  </si>
  <si>
    <t>SILLA EN CAJA MODELO ESP-OHV-350 RESPALDO EN POLIPROPILENO GRIS Y ASIENTO TAPIZADO EN TELA MOMENTUM WHIM TANAGER 09133727, BASE 4 PTS GRIS CON RODAJAS, CON BRAZOS GRISES  - "ESP-OHV-350TEM"</t>
  </si>
  <si>
    <t>MVLQAD09183917</t>
  </si>
  <si>
    <t>TWO CARTRIDGES OF CORIAN ADHESIVE, MIXING AND MIXING NOZZLES  --  "ADSSGW50B2ING"</t>
  </si>
  <si>
    <t>ADSSGW50B2ING</t>
  </si>
  <si>
    <t>MEKUTO15890502</t>
  </si>
  <si>
    <t>TORNILLO NIVELADOR Ø 5/16" X 3/4" PLATAFORMA DE Ø 1 1/2" EN ABS GALVANIZADO</t>
  </si>
  <si>
    <t>MERCCR00U90704</t>
  </si>
  <si>
    <t>CRISTAL  DE 585 X 1455 mm ESPESOR 6 mm MARCO SANDBLASTEADO Y CANTO PULIDO - "CVU2M - G17"</t>
  </si>
  <si>
    <t>CVU2M - G17</t>
  </si>
  <si>
    <t>MERCCR00V80716</t>
  </si>
  <si>
    <t>CRISTAL  DE 1185 X 745 mm ESPESOR 6 mm MARCO Y LINEAS SANDBLASTEADAS Y CANTO PULIDO - "CU4ML - G17"</t>
  </si>
  <si>
    <t>CU4ML - G17</t>
  </si>
  <si>
    <t>MKRCCR17940282</t>
  </si>
  <si>
    <t>CRISTAL PUERTA IZQUIERDA DE 800 X 1965 mm ESPESOR 9 mm CON FRANJA SANBLATEADA DE 820 mm, CON UN CLARO INFERIOR DE 724 mm Y UN CLARO SUPERIOR DE 421 mm - "KRPU37 - G100IZ"</t>
  </si>
  <si>
    <t>KRPU37 - G100IZ</t>
  </si>
  <si>
    <t>MLEACR75875625</t>
  </si>
  <si>
    <t>CONECTOR PERILLA PARA CRISTAL Ø 1"" LONGITUD 50 mm CON PERNO Ø 3/8"" ALTURA 25 mm EN ALUMINIO - ""TECPPV2"""</t>
  </si>
  <si>
    <t>TECPPV2</t>
  </si>
  <si>
    <t>MLEAPE10000000</t>
  </si>
  <si>
    <t>PERFIL DE HULE AUTOMOTRIZ PARA PUERTA    - "PEHAPU"</t>
  </si>
  <si>
    <t>PEHAPU</t>
  </si>
  <si>
    <t>MLECCR007807X4</t>
  </si>
  <si>
    <t>CRISTAL  DE 885 X 375 mm ESPESOR 6 mm CON SERIGRAFIA BLANCA POR UNA CARA (CON PROCESO DE PINTURA CERAMICA RECOCIDA) CANTOS PULIDOS - "CI3SB"</t>
  </si>
  <si>
    <t>CI3SB</t>
  </si>
  <si>
    <t>MIACUM14000000</t>
  </si>
  <si>
    <t>PLUMA TINTA NEGRA PUNTO MEDIANO     --  PLUMAN82</t>
  </si>
  <si>
    <t>PLUMAN82</t>
  </si>
  <si>
    <t>MVLMTR000105E6</t>
  </si>
  <si>
    <t>TRIPLAY  HOJA 4' X 8' ESPESOR 16 mm EN MADERA DE PINO DE PRIMERA, 1 CARA LAMINADO PLASTICO RALPH WILSON WILD CHERRY 7054, 1 CARA BACKER FENOLICO NEGRO - "TR1648PHRWC"</t>
  </si>
  <si>
    <t>TR1648PHRWC</t>
  </si>
  <si>
    <t>MVLPRE030300M9</t>
  </si>
  <si>
    <t>REGATON CUADRADO DE 1 1/4" PARA TUBULAR CALIBRE 18  EN GOMA COLOR NEGRO - "REGC11418GN"</t>
  </si>
  <si>
    <t>REGC11418GN</t>
  </si>
  <si>
    <t>MIIPPTPT030300</t>
  </si>
  <si>
    <t>PROTECTOR PARA TELAS (TEFLON) PRESENTACION CON ATOMIZADOR  -- PRTLTAT --</t>
  </si>
  <si>
    <t>PRTLTAT</t>
  </si>
  <si>
    <t>MIMCMNFR010000</t>
  </si>
  <si>
    <t>LLAVE MONOMANDO PARA FREGADERO    -- LLAMONFR --</t>
  </si>
  <si>
    <t>LLAMONFR</t>
  </si>
  <si>
    <t>MP4XTA30240068</t>
  </si>
  <si>
    <t>TAPA REMATE INFERIOR UNION EN T CON NIVELACION DE 93 X 79 X 105 mm  EN ALUMINIO ALEACION 6063 COLOR GRIS - "P4REMINT-SONI"</t>
  </si>
  <si>
    <t>P4REMINT-SONI</t>
  </si>
  <si>
    <t>MPPECO00904813</t>
  </si>
  <si>
    <t>CONTACTO  MODELO BE08065NG2 ALTURA "G" CIRCUITO 2 COLOR NEGRO - "BE08065NG2"</t>
  </si>
  <si>
    <t>BE08065NG2</t>
  </si>
  <si>
    <t>MVLRTE06060000</t>
  </si>
  <si>
    <t>TELA CREPE TEDESA REYNA MARINO   - "MARINO290"</t>
  </si>
  <si>
    <t>MARINO290</t>
  </si>
  <si>
    <t>MVLSTL000904S1</t>
  </si>
  <si>
    <t>MAQUILA DE TUBULAR  DE 3/4" PIEZA DE 2260 X 70 mm CALIBRE 18 EN TUBO REDONDO CON DOBLEZ A 90° SEGUN PLANO "DITUBES-TUD", SIN GOLPES , MARCAS Y RAYADURAS - "DITUBES-TUD"</t>
  </si>
  <si>
    <t>DITUBES-TUD</t>
  </si>
  <si>
    <t>MVLUPR36120001</t>
  </si>
  <si>
    <t>PRISIONERO ALLEN Ø 1/4" X 3/4"  PAVONADO -- PA1434</t>
  </si>
  <si>
    <t>PA1434</t>
  </si>
  <si>
    <t>MVLUTO15C70049</t>
  </si>
  <si>
    <t>TORNILLO NIVELADOR Ø 5/16" X 1 3/16"  PLATAFORMA DE PLASTICO COLOR NEGRO Ø 52 mm X 9 mm DE ALTO, CON ROTULA INCLUIDA, MARCA RODAMI, GALVANIZADO - "TONIV516RO"</t>
  </si>
  <si>
    <t>TONIV516RO</t>
  </si>
  <si>
    <t>MP4CCR32HS04O1</t>
  </si>
  <si>
    <t>CRISTAL FOTOVOLTAICO DE 600 X 2215 mm ESPESOR 12 mm CANTOS PULIDOS Y ABRILLANTADOS - "P4CRS2-230FV"</t>
  </si>
  <si>
    <t>P4CRS2-230FV</t>
  </si>
  <si>
    <t>MABMCU030524K2</t>
  </si>
  <si>
    <t>CUBIERTA RECTANGULAR DE 1500 X 900 mm ESPESOR 20 mm CON CANTO TIPO ALA DE AVION DE ALTURA 10 mm CON PROFUNDIDAD DE 60 mm, CON ARISTAS REDONDEADAS Y ALTO RELIEVE EN UN CANTO PARA STAR 4; EN MARMOL BLUE PEARL - "ABCUB35MBP-C"</t>
  </si>
  <si>
    <t>ABCUB35MBP-C</t>
  </si>
  <si>
    <t>MACMCU09010631</t>
  </si>
  <si>
    <t>CUBIERTA CIRCULAR DE Ø 600 mm ESPESOR 19 mm CON CHAFLAN INVERTIDO DE ALTURA 12 mm CON PROFUNDIDAD DE 60 mm PERIMETRAL EN MARMOL BLANCO ARABE ESCATO ITALIANO -- ACCC60-M</t>
  </si>
  <si>
    <t>ACCC60-M</t>
  </si>
  <si>
    <t>MANMCU022924L0</t>
  </si>
  <si>
    <t>CUBIERTA CUADRADA DE 900 X 900 mm ESPESOR 20 mm CON CANTO TIPO ALA DE AVION DE ALTURA 10 mm CON PROFUNDIDAD DE 60 mm PERIMETRAL CON ARISTAS REDONDEADAS EN MARMOL EN GRANITO NERO PROFONDO - "ANCUBCUMANP90"</t>
  </si>
  <si>
    <t>ANCUBCUMANP90</t>
  </si>
  <si>
    <t>MANMCU03142489</t>
  </si>
  <si>
    <t>CUBIERTA RECTANGULAR DE 2400 X 1200 mm ESPESOR 20 mm CON CHAFLAN INVERTIDO DE ALTURA 10 mm CON PROFUNDIDAD DE 60 mm PERIMETRAL CON ARISTAS REDONDEADAS CON PERFORACION PARA CAJA ELECTRICA SEGUN PLANO  EN MARMOL CALACATTA LUCCICOSO -- ANCUBRECMAEC480</t>
  </si>
  <si>
    <t>ANCUBRECMAEC480</t>
  </si>
  <si>
    <t>MDESSA01160015</t>
  </si>
  <si>
    <t>SILLA EN CAJA MODELO OHE-75  RESPALDO Y ASIENTO TAPIZADO EN PIEL NEGRA, CON MECANISMO DE ELEVACION, BASE DE 5 PUNTOS EN ALUMINIO, BRAZOS FIJOS EN ALUMINIO, MARCO EN ALIMINIO PULIDO  --  ESP-OHE-75EM</t>
  </si>
  <si>
    <t>ESP-OHE-75EM</t>
  </si>
  <si>
    <t>MUESTRAL000051</t>
  </si>
  <si>
    <t>MUESTRA BANCO EMILIA TEXTILENE</t>
  </si>
  <si>
    <t>MVLXSF38617C00</t>
  </si>
  <si>
    <t>SOFA EN CAJA MODELO RUBI1P CON BRAZOS Y BASE CROMADA, TAPIZADO EN PIEL NEGRA  - "RUBI1PEM"</t>
  </si>
  <si>
    <t>RUBI1PEM</t>
  </si>
  <si>
    <t>precio</t>
  </si>
  <si>
    <t>co_creación</t>
  </si>
  <si>
    <t>gobierno</t>
  </si>
  <si>
    <t>unidad</t>
  </si>
  <si>
    <t>pkg kit 1</t>
  </si>
  <si>
    <t>pkg kit 2</t>
  </si>
  <si>
    <t>pkg kit 3</t>
  </si>
  <si>
    <t>pkg kit 4</t>
  </si>
  <si>
    <t>pkg kit 5</t>
  </si>
  <si>
    <t>emq jgo 2</t>
  </si>
  <si>
    <t>emq jgo 1</t>
  </si>
  <si>
    <t>cirque</t>
  </si>
  <si>
    <t>feather</t>
  </si>
  <si>
    <t>flex</t>
  </si>
  <si>
    <t>alba</t>
  </si>
  <si>
    <t>applt</t>
  </si>
  <si>
    <t>modulor</t>
  </si>
  <si>
    <t>privacy4</t>
  </si>
  <si>
    <t>via</t>
  </si>
  <si>
    <t>accets</t>
  </si>
  <si>
    <t>río</t>
  </si>
  <si>
    <t>anteo</t>
  </si>
  <si>
    <t>eclipse</t>
  </si>
  <si>
    <t>luna</t>
  </si>
  <si>
    <t>pebble</t>
  </si>
  <si>
    <t>moneda</t>
  </si>
  <si>
    <t>emq jgo 3</t>
  </si>
  <si>
    <t>emq jgo 4</t>
  </si>
  <si>
    <t>emq jgo 5</t>
  </si>
  <si>
    <t>emq jgo 6</t>
  </si>
  <si>
    <t>ultimo costo</t>
  </si>
  <si>
    <t>Total</t>
  </si>
  <si>
    <t>worklounge</t>
  </si>
  <si>
    <t>tipo_de_task</t>
  </si>
  <si>
    <t>emq m3 1</t>
  </si>
  <si>
    <t>emq m3 2</t>
  </si>
  <si>
    <t>emq m3 3</t>
  </si>
  <si>
    <t>emq m3 4</t>
  </si>
  <si>
    <t>emq m3 5</t>
  </si>
  <si>
    <t>emq m3 6</t>
  </si>
  <si>
    <t>pkg m3 1</t>
  </si>
  <si>
    <t>pkg m3 2</t>
  </si>
  <si>
    <t>pkg m3 3</t>
  </si>
  <si>
    <t>pkg m3 4</t>
  </si>
  <si>
    <t>pkg m3 5</t>
  </si>
  <si>
    <t>comercial</t>
  </si>
  <si>
    <t>vonhaucke</t>
  </si>
  <si>
    <t>producción</t>
  </si>
  <si>
    <t>costo</t>
  </si>
  <si>
    <t>administración</t>
  </si>
  <si>
    <t>contabilidad</t>
  </si>
  <si>
    <t>ventas</t>
  </si>
  <si>
    <t>comunicación</t>
  </si>
  <si>
    <t>logística</t>
  </si>
  <si>
    <t>almacenes</t>
  </si>
  <si>
    <t>embarques</t>
  </si>
  <si>
    <t>instalaciones</t>
  </si>
  <si>
    <t>maquila</t>
  </si>
  <si>
    <t>procesos</t>
  </si>
  <si>
    <t>carpintería</t>
  </si>
  <si>
    <t>mantenimiento</t>
  </si>
  <si>
    <t>cuentas</t>
  </si>
  <si>
    <t>compras</t>
  </si>
  <si>
    <t>nomina</t>
  </si>
  <si>
    <t>recursos</t>
  </si>
  <si>
    <t>dificultad_de_task</t>
  </si>
  <si>
    <t>días_asignados</t>
  </si>
  <si>
    <t>cantidad_máxima_de_artículos</t>
  </si>
  <si>
    <t>tradicional</t>
  </si>
  <si>
    <t>finanzas</t>
  </si>
  <si>
    <t>mobiliario</t>
  </si>
  <si>
    <t>diseño</t>
  </si>
  <si>
    <t>instalación</t>
  </si>
  <si>
    <t>corporativo</t>
  </si>
  <si>
    <t>tipo_de_venta</t>
  </si>
  <si>
    <t>accord</t>
  </si>
  <si>
    <t>adagio</t>
  </si>
  <si>
    <t>aero</t>
  </si>
  <si>
    <t>allegro</t>
  </si>
  <si>
    <t>alpha</t>
  </si>
  <si>
    <t>arlequín</t>
  </si>
  <si>
    <t>aspen</t>
  </si>
  <si>
    <t>aurora1210</t>
  </si>
  <si>
    <t>berlín</t>
  </si>
  <si>
    <t>caledonia11647b</t>
  </si>
  <si>
    <t>concerto</t>
  </si>
  <si>
    <t>duet</t>
  </si>
  <si>
    <t>factor</t>
  </si>
  <si>
    <t>g20</t>
  </si>
  <si>
    <t>gamma</t>
  </si>
  <si>
    <t>gamma-e</t>
  </si>
  <si>
    <t>gamma-tap</t>
  </si>
  <si>
    <t>graphic</t>
  </si>
  <si>
    <t>hamilton11730b</t>
  </si>
  <si>
    <t>hudson</t>
  </si>
  <si>
    <t>java</t>
  </si>
  <si>
    <t>lite-c</t>
  </si>
  <si>
    <t>loover</t>
  </si>
  <si>
    <t>mpoli</t>
  </si>
  <si>
    <t>new</t>
  </si>
  <si>
    <t>novello</t>
  </si>
  <si>
    <t>origami</t>
  </si>
  <si>
    <t>pac</t>
  </si>
  <si>
    <t>poltroncina</t>
  </si>
  <si>
    <t>pupitre</t>
  </si>
  <si>
    <t>rar</t>
  </si>
  <si>
    <t>regina</t>
  </si>
  <si>
    <t>roma</t>
  </si>
  <si>
    <t>sidero</t>
  </si>
  <si>
    <t>silla</t>
  </si>
  <si>
    <t>solar</t>
  </si>
  <si>
    <t>sonata</t>
  </si>
  <si>
    <t>sonic</t>
  </si>
  <si>
    <t>stella</t>
  </si>
  <si>
    <t>stradic</t>
  </si>
  <si>
    <t>supra</t>
  </si>
  <si>
    <t>tocatta</t>
  </si>
  <si>
    <t>vion</t>
  </si>
  <si>
    <t>win</t>
  </si>
  <si>
    <t>zip</t>
  </si>
  <si>
    <t>gubernamental</t>
  </si>
  <si>
    <t>industrial</t>
  </si>
  <si>
    <t>institucional</t>
  </si>
  <si>
    <t>servicios</t>
  </si>
  <si>
    <t>hotelero</t>
  </si>
  <si>
    <t>bespoke</t>
  </si>
  <si>
    <t>logístico</t>
  </si>
  <si>
    <t>garantía</t>
  </si>
  <si>
    <t>desarrollo</t>
  </si>
  <si>
    <t>prototipo</t>
  </si>
  <si>
    <t>refacciones</t>
  </si>
  <si>
    <t>volumen</t>
  </si>
  <si>
    <t>contabilidad_por_tipo_de_venta</t>
  </si>
  <si>
    <t>fabricación</t>
  </si>
  <si>
    <t>licitación</t>
  </si>
  <si>
    <t>académico</t>
  </si>
  <si>
    <t>gasto</t>
  </si>
  <si>
    <t>descuento</t>
  </si>
  <si>
    <t>material</t>
  </si>
  <si>
    <t>mínimo</t>
  </si>
  <si>
    <t>distribuidor</t>
  </si>
  <si>
    <t>alto</t>
  </si>
  <si>
    <t>intermedio</t>
  </si>
  <si>
    <t>bajo</t>
  </si>
  <si>
    <t>(fab)</t>
  </si>
  <si>
    <t>acabado</t>
  </si>
  <si>
    <t>(ens)</t>
  </si>
  <si>
    <t>armado</t>
  </si>
  <si>
    <t>ensamble</t>
  </si>
  <si>
    <t>(arm)</t>
  </si>
  <si>
    <t>(emp)</t>
  </si>
  <si>
    <t>(pkg)</t>
  </si>
  <si>
    <t>empacado</t>
  </si>
  <si>
    <t>indirecto</t>
  </si>
  <si>
    <t>inv</t>
  </si>
  <si>
    <t>gas</t>
  </si>
  <si>
    <t>pre</t>
  </si>
  <si>
    <t>vol</t>
  </si>
  <si>
    <t>com</t>
  </si>
  <si>
    <t>porcentaje</t>
  </si>
  <si>
    <t>inversión</t>
  </si>
  <si>
    <t>comisión</t>
  </si>
  <si>
    <t>tipo</t>
  </si>
  <si>
    <t>proceso(s)</t>
  </si>
  <si>
    <t>procedimiento(s)</t>
  </si>
  <si>
    <t>director</t>
  </si>
  <si>
    <t>departamento</t>
  </si>
  <si>
    <t>dirección</t>
  </si>
  <si>
    <t>sector_de_venta</t>
  </si>
  <si>
    <t>especial</t>
  </si>
  <si>
    <t>validación_producto(s)_vonhaucke</t>
  </si>
  <si>
    <t>mobiliario_de_gobierno</t>
  </si>
  <si>
    <t>venta_por_licitación_costos_comisión_y_precios</t>
  </si>
  <si>
    <t>diseño_del_cliente</t>
  </si>
  <si>
    <t>mxn</t>
  </si>
  <si>
    <t>usd</t>
  </si>
  <si>
    <t>acabados</t>
  </si>
  <si>
    <t>responsable</t>
  </si>
  <si>
    <t>línea_nueva</t>
  </si>
  <si>
    <t>cos</t>
  </si>
  <si>
    <t>por</t>
  </si>
  <si>
    <t>des</t>
  </si>
  <si>
    <t>ind</t>
  </si>
  <si>
    <t>(acá)</t>
  </si>
  <si>
    <t>packaging</t>
  </si>
  <si>
    <t>información_de_cabecera</t>
  </si>
  <si>
    <t>tipo_de_sección</t>
  </si>
  <si>
    <t>corto_de_tipo</t>
  </si>
  <si>
    <t>tipo_de_clasificación</t>
  </si>
  <si>
    <t>corto_contable</t>
  </si>
  <si>
    <t>tipo_contable_descripción</t>
  </si>
  <si>
    <t>corto_porcentaje</t>
  </si>
  <si>
    <t>tipo_porcentaje_descripción</t>
  </si>
  <si>
    <t>días_avilés_de_tabla</t>
  </si>
  <si>
    <t>quien_elaboro</t>
  </si>
  <si>
    <t>id_nº</t>
  </si>
  <si>
    <t>id_%</t>
  </si>
  <si>
    <t>familia_de_operación</t>
  </si>
  <si>
    <t>familia_de_producción</t>
  </si>
  <si>
    <t>familia_corto_producción</t>
  </si>
  <si>
    <t>nivel_emp_-_emb</t>
  </si>
  <si>
    <t>detalle_de_empaque_embalaje</t>
  </si>
  <si>
    <t>emp_emb_c_x_m3</t>
  </si>
  <si>
    <t>nivel_logística</t>
  </si>
  <si>
    <t>detalle_de_entrega_trasporte_instalación</t>
  </si>
  <si>
    <t>logística_c_x_m3</t>
  </si>
  <si>
    <t>mobiliario_comercial</t>
  </si>
  <si>
    <t>mobiliario_en_tendencia</t>
  </si>
  <si>
    <t>mobiliario_de_lujo</t>
  </si>
  <si>
    <t>mobiliario_de_hotelería</t>
  </si>
  <si>
    <t>mobiliario_de_publicidad</t>
  </si>
  <si>
    <t>mobiliario_para_el_hogar</t>
  </si>
  <si>
    <t>tipo_de_línea</t>
  </si>
  <si>
    <t>mobiliario_de_línea</t>
  </si>
  <si>
    <t>standard_line</t>
  </si>
  <si>
    <t>high_end_line</t>
  </si>
  <si>
    <t>flagship_line</t>
  </si>
  <si>
    <t>seating_and_lounge_line</t>
  </si>
  <si>
    <t>proyectos_vonhaucke</t>
  </si>
  <si>
    <t>co_creación_estratégica</t>
  </si>
  <si>
    <t>bespoke_y_desarrollo</t>
  </si>
  <si>
    <t>tipo_de_cambio</t>
  </si>
  <si>
    <t>compra_de_dólares_mxn</t>
  </si>
  <si>
    <t>venta_de_dólares_mxn</t>
  </si>
  <si>
    <t>venta_tradicional_costos_precios_y_descuentos</t>
  </si>
  <si>
    <t>standard_line_costos_precios_y_descuentos</t>
  </si>
  <si>
    <t>high_end_line_costos_precios_y_descuentos</t>
  </si>
  <si>
    <t>flagship_line_costos_precios_y_descuentos</t>
  </si>
  <si>
    <t>seating_and_lounge_line_costos_precios_y_descuentos</t>
  </si>
  <si>
    <t>standard_line_costo_de_producto</t>
  </si>
  <si>
    <t>standard_line_costo_de_mano_de_obra</t>
  </si>
  <si>
    <t>standard_line_costo_de_gasto_indirecto</t>
  </si>
  <si>
    <t>standard_line_precio_mínimo</t>
  </si>
  <si>
    <t>standard_line_precio_comercial</t>
  </si>
  <si>
    <t>standard_line_descuento_comercial</t>
  </si>
  <si>
    <t>standard_line_descuento_dirección</t>
  </si>
  <si>
    <t>standard_line_precio_distribuidor</t>
  </si>
  <si>
    <t>standard_line_descuento_distribuidor</t>
  </si>
  <si>
    <t>high_end_line_costo_de_producto</t>
  </si>
  <si>
    <t>high_end_line_costo_de_mano_de_obra</t>
  </si>
  <si>
    <t>high_end_line_costo_de_gasto_indirecto</t>
  </si>
  <si>
    <t>high_end_line_precio_mínimo</t>
  </si>
  <si>
    <t>high_end_line_precio_comercial</t>
  </si>
  <si>
    <t>high_end_line_descuento_comercial</t>
  </si>
  <si>
    <t>high_end_line_descuento_dirección</t>
  </si>
  <si>
    <t>high_end_line_precio_distribuidor</t>
  </si>
  <si>
    <t>high_end_line_descuento_distribuidor</t>
  </si>
  <si>
    <t>flagship_line_costo_de_producto</t>
  </si>
  <si>
    <t>flagship_line_costo_de_mano_de_obra</t>
  </si>
  <si>
    <t>flagship_line_costo_de_gasto_indirecto</t>
  </si>
  <si>
    <t>flagship_line_precio_mínimo</t>
  </si>
  <si>
    <t>flagship_line_precio_comercial</t>
  </si>
  <si>
    <t>flagship_line_descuento_comercial</t>
  </si>
  <si>
    <t>flagship_line_descuento_dirección</t>
  </si>
  <si>
    <t>flagship_line_precio_distribuidor</t>
  </si>
  <si>
    <t>flagship_line_descuento_distribuidor</t>
  </si>
  <si>
    <t>seating_and_lounge_line_costo_de_producto</t>
  </si>
  <si>
    <t>seating_and_lounge_line_costo_de_mano_de_obra</t>
  </si>
  <si>
    <t>seating_and_lounge_line_costo_de_gasto_indirecto</t>
  </si>
  <si>
    <t>seating_and_lounge_line_precio_mínimo</t>
  </si>
  <si>
    <t>seating_and_lounge_line_precio_comercial</t>
  </si>
  <si>
    <t>seating_and_lounge_line_descuento_comercial</t>
  </si>
  <si>
    <t>seating_and_lounge_line_descuento_dirección</t>
  </si>
  <si>
    <t>seating_and_lounge_line_precio_distribuidor</t>
  </si>
  <si>
    <t>seating_and_lounge_line_descuento_distribuidor</t>
  </si>
  <si>
    <t>venta_por_volumen_costos_y_precios</t>
  </si>
  <si>
    <t>co_creación_estratégica_costos_y_precios</t>
  </si>
  <si>
    <t>co_creación_estratégica_costo_de_producto</t>
  </si>
  <si>
    <t>co_creación_estratégica_costo_de_mano_de_obra</t>
  </si>
  <si>
    <t>co_creación_estratégica_costo_de_gasto_indirecto</t>
  </si>
  <si>
    <t>co_creación_estratégica_precio_volumen_alto</t>
  </si>
  <si>
    <t>co_creación_estratégica_precio_volumen_intermedio</t>
  </si>
  <si>
    <t>co_creación_estratégica_precio_volumen_bajo</t>
  </si>
  <si>
    <t>bespoke_y_desarrollo_costos_y_precios</t>
  </si>
  <si>
    <t>bespoke_y_desarrollo_costo_de_producto</t>
  </si>
  <si>
    <t>bespoke_y_desarrollo_costo_de_mano_de_obra</t>
  </si>
  <si>
    <t>bespoke_y_desarrollo_costo_de_gasto_indirecto</t>
  </si>
  <si>
    <t>bespoke_y_desarrollo_precio_volumen_alto</t>
  </si>
  <si>
    <t>bespoke_y_desarrollo_precio_volumen_intermedio</t>
  </si>
  <si>
    <t>bespoke_y_desarrollo_precio_volumen_bajo</t>
  </si>
  <si>
    <t>gobierno_costos_comisión_y_precio</t>
  </si>
  <si>
    <t>gobierno_costo_de_producto</t>
  </si>
  <si>
    <t>gobierno_costo_de_mano_de_obra</t>
  </si>
  <si>
    <t>gobierno_costo_de_gasto_indirecto</t>
  </si>
  <si>
    <t>gobierno_precio_optimo</t>
  </si>
  <si>
    <t>gobierno_comisión</t>
  </si>
  <si>
    <t>venta_especial_costos_y_precio</t>
  </si>
  <si>
    <t>dirección_co_creación_costos_y_precio</t>
  </si>
  <si>
    <t>dirección_co_creación_costo_de_producto</t>
  </si>
  <si>
    <t>dirección_co_creación_costo_de_mano_de_obra</t>
  </si>
  <si>
    <t>dirección_co_creación_costo_de_gasto_indirecto</t>
  </si>
  <si>
    <t>dirección_co_creación_precio_volumen_alto</t>
  </si>
  <si>
    <t>dirección_co_creación_precio_volumen_intermedio</t>
  </si>
  <si>
    <t>dirección_co_creación_precio_volumen_bajo</t>
  </si>
  <si>
    <t>costo_sumado</t>
  </si>
  <si>
    <t>$_cos_mat</t>
  </si>
  <si>
    <t>costo_de_material</t>
  </si>
  <si>
    <t>%_cos_mat</t>
  </si>
  <si>
    <t>porcentaje_del_costo_del_material</t>
  </si>
  <si>
    <t>5_días_hábiles.</t>
  </si>
  <si>
    <t>alba_merida</t>
  </si>
  <si>
    <t>id_01</t>
  </si>
  <si>
    <t>%_id_01</t>
  </si>
  <si>
    <t>fab._madera</t>
  </si>
  <si>
    <t>actualización_de_departamento</t>
  </si>
  <si>
    <t>baja_en_clave_de_articulo_ya_existente</t>
  </si>
  <si>
    <t>0_a_1_día</t>
  </si>
  <si>
    <t>1_a_5_artículos</t>
  </si>
  <si>
    <t>juan_del_c.</t>
  </si>
  <si>
    <t>pedro_r.</t>
  </si>
  <si>
    <t>diseño_vonhaucke</t>
  </si>
  <si>
    <t>venta_especial_costo_y_precios</t>
  </si>
  <si>
    <t>standard_line_mueble_fabricado</t>
  </si>
  <si>
    <t>high_end_line_mueble_fabricado</t>
  </si>
  <si>
    <t>mueble_fabricado</t>
  </si>
  <si>
    <t>sillería_fabricado</t>
  </si>
  <si>
    <t>porcentaje_sumado</t>
  </si>
  <si>
    <t>mano_de_obra</t>
  </si>
  <si>
    <t>$_cos_man_obr</t>
  </si>
  <si>
    <t>costo_de_en_mano_de_obra</t>
  </si>
  <si>
    <t>%_man_obr</t>
  </si>
  <si>
    <t>porcentaje_de_costo_de_mano_de_obra</t>
  </si>
  <si>
    <t>10_días_hábiles.</t>
  </si>
  <si>
    <t>gibran_armendariz</t>
  </si>
  <si>
    <t>id_02</t>
  </si>
  <si>
    <t>%_id_02</t>
  </si>
  <si>
    <t>acá._madera</t>
  </si>
  <si>
    <t>mejora_continua</t>
  </si>
  <si>
    <t>desbloqueo_producto(s)_vonhaucke</t>
  </si>
  <si>
    <t>dirección_general</t>
  </si>
  <si>
    <t>alejandro_del_c.</t>
  </si>
  <si>
    <t>rafael_c.</t>
  </si>
  <si>
    <t>línea_desarrollada</t>
  </si>
  <si>
    <t>eclipse_drift</t>
  </si>
  <si>
    <t>standard_line_componente_fabricado</t>
  </si>
  <si>
    <t>high_end_line_componente_fabricado</t>
  </si>
  <si>
    <t>componente_fabricado</t>
  </si>
  <si>
    <t>inversión_sumada</t>
  </si>
  <si>
    <t>gasto_indirecto</t>
  </si>
  <si>
    <t>$_cos_gas_ind</t>
  </si>
  <si>
    <t>costo_de_gasto_indirecto</t>
  </si>
  <si>
    <t>%_gas_ind</t>
  </si>
  <si>
    <t>porcentaje_de_gasto_indirecto</t>
  </si>
  <si>
    <t>15_días_hábiles.</t>
  </si>
  <si>
    <t>id_03</t>
  </si>
  <si>
    <t>%_id_03</t>
  </si>
  <si>
    <t>ens._mad</t>
  </si>
  <si>
    <t>actualización_producto(s)_vonhaucke</t>
  </si>
  <si>
    <t>diego_del_c.</t>
  </si>
  <si>
    <t>rogelio_l.</t>
  </si>
  <si>
    <t>línea_modificada</t>
  </si>
  <si>
    <t>diseño_nuevo</t>
  </si>
  <si>
    <t>mute_biombos_divisore</t>
  </si>
  <si>
    <t>standard_line_mueble_compra_venta</t>
  </si>
  <si>
    <t>high_end_line_mueble_compra_venta</t>
  </si>
  <si>
    <t>mueble_compra_venta</t>
  </si>
  <si>
    <t>sillería_compra_venta</t>
  </si>
  <si>
    <t>gasto_sumado</t>
  </si>
  <si>
    <t>$_cos_fab</t>
  </si>
  <si>
    <t>costo_de_fabricación</t>
  </si>
  <si>
    <t>%_cos_fab</t>
  </si>
  <si>
    <t>porcentaje_del_costo_de_fabricación</t>
  </si>
  <si>
    <t>20_días_hábiles.</t>
  </si>
  <si>
    <t>id_04</t>
  </si>
  <si>
    <t>%_id_04</t>
  </si>
  <si>
    <t>fab._metal</t>
  </si>
  <si>
    <t>solicitud_producto_nuevo(s)</t>
  </si>
  <si>
    <t>intermedio_en_clave_de_articulo_nuevo</t>
  </si>
  <si>
    <t>1_a_2_días</t>
  </si>
  <si>
    <t>miguel_b.</t>
  </si>
  <si>
    <t>guadalupe_a.</t>
  </si>
  <si>
    <t>línea_ya_fabricada</t>
  </si>
  <si>
    <t>diseño_co_creativo</t>
  </si>
  <si>
    <t>mute_plafones</t>
  </si>
  <si>
    <t>standard_line_componente_compra_venta</t>
  </si>
  <si>
    <t>high_end_line_componente_compra_venta</t>
  </si>
  <si>
    <t>componente_compra_venta</t>
  </si>
  <si>
    <t>Indirecto_de_articulo</t>
  </si>
  <si>
    <t>$_pre_pro</t>
  </si>
  <si>
    <t>precio_de_prototipo</t>
  </si>
  <si>
    <t>%_pre_pro</t>
  </si>
  <si>
    <t>porcentaje_del_precio_prototipo</t>
  </si>
  <si>
    <t>25_días_hábiles.</t>
  </si>
  <si>
    <t>id_05</t>
  </si>
  <si>
    <t>%_id_05</t>
  </si>
  <si>
    <t>acá._metal</t>
  </si>
  <si>
    <t>estimación_producto_nuevo(s)</t>
  </si>
  <si>
    <t>intermedio_sin_clave_con_información</t>
  </si>
  <si>
    <t>canales_de_exportación_y_importación</t>
  </si>
  <si>
    <t>luis_f.</t>
  </si>
  <si>
    <t>estimaciones_y_costos</t>
  </si>
  <si>
    <t>gibran_a.</t>
  </si>
  <si>
    <t>línea_compra_venta</t>
  </si>
  <si>
    <t>standard_line_accesorio_compra_venta</t>
  </si>
  <si>
    <t>high_end_line_accesorio_compra_venta</t>
  </si>
  <si>
    <t>accesorio_compra_venta</t>
  </si>
  <si>
    <t>cantidad_de_piezas</t>
  </si>
  <si>
    <t>$_pre_min</t>
  </si>
  <si>
    <t>precio_mínimo</t>
  </si>
  <si>
    <t>%_pre_min</t>
  </si>
  <si>
    <t>porcentaje_del_precio_mínimo</t>
  </si>
  <si>
    <t>30_días_hábiles.</t>
  </si>
  <si>
    <t>id_06</t>
  </si>
  <si>
    <t>%_id_06</t>
  </si>
  <si>
    <t>ens._metal</t>
  </si>
  <si>
    <t>actualización_de_estimación_producto_nuevo(s)</t>
  </si>
  <si>
    <t>2_a_4_días</t>
  </si>
  <si>
    <t>1_a_10_artículos</t>
  </si>
  <si>
    <t>cumplimiento_efectivo</t>
  </si>
  <si>
    <t>ruben_t.</t>
  </si>
  <si>
    <t>diseño_e_imagen</t>
  </si>
  <si>
    <t>dirección_co_creación</t>
  </si>
  <si>
    <t>diseño_bespoke</t>
  </si>
  <si>
    <t>teamspace_II</t>
  </si>
  <si>
    <t>standard_line_servicio_directo</t>
  </si>
  <si>
    <t>high_end_line_servicio_directo</t>
  </si>
  <si>
    <t>servicio_directo</t>
  </si>
  <si>
    <t>importación_de_sillería_compra_venta</t>
  </si>
  <si>
    <t>precio_de_vento</t>
  </si>
  <si>
    <t>$_pre_com</t>
  </si>
  <si>
    <t>precio_comercial</t>
  </si>
  <si>
    <t>%_pre_com</t>
  </si>
  <si>
    <t>porcentaje_del_precio_comercial</t>
  </si>
  <si>
    <t>id_07</t>
  </si>
  <si>
    <t>%_id_07</t>
  </si>
  <si>
    <t>fab._tapizado</t>
  </si>
  <si>
    <t>cotización_producto_vonhaucke(s)</t>
  </si>
  <si>
    <t>intermedio_con_clave_desarrollo_información</t>
  </si>
  <si>
    <t>adan_u.</t>
  </si>
  <si>
    <t>raul_c.</t>
  </si>
  <si>
    <t>diseño_compra_venta</t>
  </si>
  <si>
    <t>tetris_arlequin_&amp;_pac</t>
  </si>
  <si>
    <t>importación_de_componente_compra_venta</t>
  </si>
  <si>
    <t>gasto_adicional</t>
  </si>
  <si>
    <t>$_pre_dis</t>
  </si>
  <si>
    <t>precio_distribuidor</t>
  </si>
  <si>
    <t>%_pre_dis</t>
  </si>
  <si>
    <t>porcentaje_del_precio_distribuidor</t>
  </si>
  <si>
    <t>id_08</t>
  </si>
  <si>
    <t>%_id_08</t>
  </si>
  <si>
    <t>arm._tapizado</t>
  </si>
  <si>
    <t>análisis_producto_vonhaucke(s)</t>
  </si>
  <si>
    <t>gerardo_v.</t>
  </si>
  <si>
    <t>imagen_y_publicidad</t>
  </si>
  <si>
    <t>importación_accesorio_compra_venta</t>
  </si>
  <si>
    <t>descuento_del_precio</t>
  </si>
  <si>
    <t>$_pre_vol_alt</t>
  </si>
  <si>
    <t>precio_volumen_alto</t>
  </si>
  <si>
    <t>%_pre_vol_alt</t>
  </si>
  <si>
    <t>porcentaje_del_precio_en_volumen_alto</t>
  </si>
  <si>
    <t>id_09</t>
  </si>
  <si>
    <t>%_id_09</t>
  </si>
  <si>
    <t>ens._tapizado</t>
  </si>
  <si>
    <t>actualización_proyecto_vonhaucke</t>
  </si>
  <si>
    <t>desarrollo_humano</t>
  </si>
  <si>
    <t>dioselina_m.</t>
  </si>
  <si>
    <t>servicio_sillería</t>
  </si>
  <si>
    <t>$_pre_vol_int</t>
  </si>
  <si>
    <t>precio_volumen_intermedio</t>
  </si>
  <si>
    <t>%_pre_vol_int</t>
  </si>
  <si>
    <t>porcentaje_del_precio_en_volumen_intermedio</t>
  </si>
  <si>
    <t>id_10</t>
  </si>
  <si>
    <t>%_id_10</t>
  </si>
  <si>
    <t>fab._acrílico</t>
  </si>
  <si>
    <t>cotización_proyecto_vonhaucke</t>
  </si>
  <si>
    <t>intermedio_con_clave_desarrollo_información(s)</t>
  </si>
  <si>
    <t>$_pre_vol_baj</t>
  </si>
  <si>
    <t>precio_volumen_bajo</t>
  </si>
  <si>
    <t>%_pre_vol_baj</t>
  </si>
  <si>
    <t>porcentaje_del_precio_en_volumen_bajo</t>
  </si>
  <si>
    <t>id_11</t>
  </si>
  <si>
    <t>%_id_11</t>
  </si>
  <si>
    <t>arm._acrílico</t>
  </si>
  <si>
    <t>estimación_proyecto_nuevo</t>
  </si>
  <si>
    <t>alta_sin_claves_desarrollo_con_información</t>
  </si>
  <si>
    <t>3_a_5_días</t>
  </si>
  <si>
    <t>descuento_comercial</t>
  </si>
  <si>
    <t>des_com_-$</t>
  </si>
  <si>
    <t>des_com_-%</t>
  </si>
  <si>
    <t>porcentaje_del_descuento_directivo</t>
  </si>
  <si>
    <t>id_12</t>
  </si>
  <si>
    <t>%_id_12</t>
  </si>
  <si>
    <t>ens._acrílico</t>
  </si>
  <si>
    <t>análisis_proyecto_nuevo</t>
  </si>
  <si>
    <t>descuento_directivo</t>
  </si>
  <si>
    <t>des_dir_-$</t>
  </si>
  <si>
    <t>des_dir_-%</t>
  </si>
  <si>
    <t>porcentaje_del_descuento_comercial</t>
  </si>
  <si>
    <t>id_13</t>
  </si>
  <si>
    <t>%_id_13</t>
  </si>
  <si>
    <t>fab._empaque</t>
  </si>
  <si>
    <t>estimación_de_proyecto_extraordinario</t>
  </si>
  <si>
    <t>alta_sin_información</t>
  </si>
  <si>
    <t>4_a_5_días</t>
  </si>
  <si>
    <t>1_a_20_artículos</t>
  </si>
  <si>
    <t>descuento_distribuidor</t>
  </si>
  <si>
    <t>des_dis_-$</t>
  </si>
  <si>
    <t>descuento_a_distribuidor</t>
  </si>
  <si>
    <t>des_dis_-%</t>
  </si>
  <si>
    <t>porcentaje_del_descuento_a_distribuidor</t>
  </si>
  <si>
    <t>id_14</t>
  </si>
  <si>
    <t>%_id_14</t>
  </si>
  <si>
    <t>arm._empaque</t>
  </si>
  <si>
    <t>desarrollo_de_proyecto_de_gerencia</t>
  </si>
  <si>
    <t>depende_de_la_viabilidad_y_complejidad</t>
  </si>
  <si>
    <t>id_15</t>
  </si>
  <si>
    <t>%_id_15</t>
  </si>
  <si>
    <t>ens._empaque</t>
  </si>
  <si>
    <t>desarrollo_de_proyecto_de_dirección</t>
  </si>
  <si>
    <t>id_16</t>
  </si>
  <si>
    <t>%_id_16</t>
  </si>
  <si>
    <t>fab._embalaje</t>
  </si>
  <si>
    <t>jade_g.</t>
  </si>
  <si>
    <t>id_17</t>
  </si>
  <si>
    <t>%_id_17</t>
  </si>
  <si>
    <t>arm._embalaje</t>
  </si>
  <si>
    <t>edgar_s.</t>
  </si>
  <si>
    <t>id_18</t>
  </si>
  <si>
    <t>%_id_18</t>
  </si>
  <si>
    <t>ens._embalaje</t>
  </si>
  <si>
    <t>rodrigo_del_c.</t>
  </si>
  <si>
    <t>id_19</t>
  </si>
  <si>
    <t>%_id_19</t>
  </si>
  <si>
    <t>pilar_c.</t>
  </si>
  <si>
    <t>id_20</t>
  </si>
  <si>
    <t>%_id_20</t>
  </si>
  <si>
    <t>asignación_de_responsabilidad(s)</t>
  </si>
  <si>
    <t>jorge_i.</t>
  </si>
  <si>
    <t>id_21</t>
  </si>
  <si>
    <t>%_id_21</t>
  </si>
  <si>
    <t>juan_b.</t>
  </si>
  <si>
    <t>id_22</t>
  </si>
  <si>
    <t>%_id_22</t>
  </si>
  <si>
    <t>daniel_r.</t>
  </si>
  <si>
    <t>id_23</t>
  </si>
  <si>
    <t>%_id_23</t>
  </si>
  <si>
    <t>david_r.</t>
  </si>
  <si>
    <t>id_24</t>
  </si>
  <si>
    <t>%_id_24</t>
  </si>
  <si>
    <t>jorge_a.</t>
  </si>
  <si>
    <t>id_25</t>
  </si>
  <si>
    <t>%_id_25</t>
  </si>
  <si>
    <t>juan_s.</t>
  </si>
  <si>
    <t>id_26</t>
  </si>
  <si>
    <t>%_id_26</t>
  </si>
  <si>
    <t>angel_b.</t>
  </si>
  <si>
    <t>id_27</t>
  </si>
  <si>
    <t>%_id_27</t>
  </si>
  <si>
    <t>dorian_c.</t>
  </si>
  <si>
    <t>id_28</t>
  </si>
  <si>
    <t>%_id_28</t>
  </si>
  <si>
    <t>miriam_c.</t>
  </si>
  <si>
    <t>id_29</t>
  </si>
  <si>
    <t>%_id_29</t>
  </si>
  <si>
    <t>christian_s.</t>
  </si>
  <si>
    <t>id_30</t>
  </si>
  <si>
    <t>%_id_30</t>
  </si>
  <si>
    <t>alan_v.</t>
  </si>
  <si>
    <t>id_31</t>
  </si>
  <si>
    <t>%_id_31</t>
  </si>
  <si>
    <t>yasmin_r.</t>
  </si>
  <si>
    <t>id_32</t>
  </si>
  <si>
    <t>%_id_32</t>
  </si>
  <si>
    <t>araceli_g.</t>
  </si>
  <si>
    <t>id_33</t>
  </si>
  <si>
    <t>%_id_33</t>
  </si>
  <si>
    <t>id_34</t>
  </si>
  <si>
    <t>%_id_34</t>
  </si>
  <si>
    <t>id_35</t>
  </si>
  <si>
    <t>%_id_35</t>
  </si>
  <si>
    <t>id_36</t>
  </si>
  <si>
    <t>%_id_36</t>
  </si>
  <si>
    <t>id_37</t>
  </si>
  <si>
    <t>%_id_37</t>
  </si>
  <si>
    <t>id_38</t>
  </si>
  <si>
    <t>%_id_38</t>
  </si>
  <si>
    <t>id_39</t>
  </si>
  <si>
    <t>%_id_39</t>
  </si>
  <si>
    <t>id_40</t>
  </si>
  <si>
    <t>%_id_40</t>
  </si>
  <si>
    <t>id_41</t>
  </si>
  <si>
    <t>%_id_41</t>
  </si>
  <si>
    <t>id_42</t>
  </si>
  <si>
    <t>%_id_42</t>
  </si>
  <si>
    <t>id_43</t>
  </si>
  <si>
    <t>%_id_43</t>
  </si>
  <si>
    <t>id_44</t>
  </si>
  <si>
    <t>%_id_44</t>
  </si>
  <si>
    <t>id_45</t>
  </si>
  <si>
    <t>%_id_45</t>
  </si>
  <si>
    <t>id_46</t>
  </si>
  <si>
    <t>%_id_46</t>
  </si>
  <si>
    <t>id_47</t>
  </si>
  <si>
    <t>%_id_47</t>
  </si>
  <si>
    <t>id_48</t>
  </si>
  <si>
    <t>%_id_48</t>
  </si>
  <si>
    <t>id_49</t>
  </si>
  <si>
    <t>%_id_49</t>
  </si>
  <si>
    <t>id_50</t>
  </si>
  <si>
    <t>%_id_50</t>
  </si>
  <si>
    <t>gobierno_precio_sugerido</t>
  </si>
  <si>
    <t>gobierno_precio_con_comisión</t>
  </si>
  <si>
    <t>(SCREW CAPS FOR VITRINE) TAPA AUTO ADHERIBLE   PARA RETOCAR COLOR BLANCO ABSOLUTO 4159 MASISA (PLANILLA) - "TADB4159"</t>
  </si>
  <si>
    <t>FXCON140M-CO</t>
  </si>
  <si>
    <t>MDACCO02020002</t>
  </si>
  <si>
    <t>CIOCR160S</t>
  </si>
  <si>
    <t>MDCRCR00160205</t>
  </si>
  <si>
    <t>CRISTAL  DE 1593 X 426 mm ESPESOR 9 mm CON SERIGRAFIA BLANCA A PUNTOS UNA CARA (CON PROCESO DE PINTURA CERAMICA RECOCIDA) CANTOS PULIDOS, ESQUINAS REDONDEADAS RADIO 3 mm TEMPLADO  --  CIOCR160S</t>
  </si>
  <si>
    <t>HAMAIGU23-CS</t>
  </si>
  <si>
    <t>MDCRCR00200107</t>
  </si>
  <si>
    <t>CRISTAL  DE 807 X 502 mm ESPESOR 6 mm TEMPLADO CON SANDBLASTEADO POR UNA CARA CON CANTOS PULIDOS  --  HAMAIGU23-CS</t>
  </si>
  <si>
    <t>HAMAIGU23-CV</t>
  </si>
  <si>
    <t>MDCRCR00200106</t>
  </si>
  <si>
    <t>CRISTAL DE 807 X 502 mm ESPESOR 6 mm CON SERIGRAFIA BLANCA POR UNA CARA (CON PROCESO DE PINTURA CERAMICA RECOCIDA) CANTOS PULIDOS  --  HAMAIGU23-CV</t>
  </si>
  <si>
    <t>CIOCR28350T</t>
  </si>
  <si>
    <t>MDCRCR02190103</t>
  </si>
  <si>
    <t>CRISTAL SATINADO 2 CARAS DE 1300 X 426 mm ESPESOR 6 mm TEMPLADO CON CANTOS PULIDOS, ESQUINAS REDONDEADAS RADIO 3 mm  --  CIOCR28350T</t>
  </si>
  <si>
    <t>MDCRCR02170103</t>
  </si>
  <si>
    <t>CRISTAL SATINADO 2 CARAS DE 1493 X 426 mm ESPESOR 6 mm TEMPLADO CON CANTOS PULIDOS, ESQUINAS REDONDEADAS RADIO 3 mm  --  COMOM5CRSA</t>
  </si>
  <si>
    <t>BIOLMI80-CRS</t>
  </si>
  <si>
    <t>MDCRCR02180103</t>
  </si>
  <si>
    <t>CRISTAL SATINADO 2 CARAS DE 800 X 360 mm ESPESOR 6 mm TEMPLADO CON CANTOS PULIDOS, ESQUINAS REDONDEADAS RADIO 3 mm  --  BIOLMI80-CRS</t>
  </si>
  <si>
    <t>BSCBA21PS-C</t>
  </si>
  <si>
    <t>MDMACU00160107</t>
  </si>
  <si>
    <t>CUBIERTA  DE 2050 X 850 mm ESPESOR 12 mm EN SANDY GREY DARK CANTOS PULIDOS  --  BSCBA21PS-C</t>
  </si>
  <si>
    <t>ESPF1222550</t>
  </si>
  <si>
    <t>MPRCEF00020303</t>
  </si>
  <si>
    <t>ESPUMA FLEXIBLE  DE 1.20 X 2.00 m ESPESOR DE 2.5 CM DENSIDAD 50 Kg EN POLIURETANO  --  ESPF1222550</t>
  </si>
  <si>
    <t xml:space="preserve"> EB20Q1061UA</t>
  </si>
  <si>
    <t>MDACEB01000001</t>
  </si>
  <si>
    <t>ESTABILIZADOR TRANSVERSAL OVALADO   DE 1061 MM PARA AVENTOS HL CLAVE 20Q1061UA  --  EB20Q1061UA</t>
  </si>
  <si>
    <t>FIJ20S4200</t>
  </si>
  <si>
    <t>MDACFJ01000001</t>
  </si>
  <si>
    <t>FIJACIONES FRONTALES   PARA FRENTES DE MADERA Y MARCOS ANCHOS PARA HS/HL/HK PARA ATORNILLAR. CLAVE 20S4200  --  FIJ20S4200</t>
  </si>
  <si>
    <t>CORESFRPSC</t>
  </si>
  <si>
    <t>MDMAFR01010101</t>
  </si>
  <si>
    <t>FRENTE DE RECEPCION DE 4000 X 1000 X 1245 mm ESPESOR DE 6 mm EN PIEDRA SINTERIZADA CALACATTA, CON UNIONES A 45° PEGADA SOBRE ESTRUCTURA METALICA FORRADA DE AGLOMERADO MELAMINICO  --  CORESFRPSC</t>
  </si>
  <si>
    <t>HJCC9132</t>
  </si>
  <si>
    <t>MPACHJ06010100</t>
  </si>
  <si>
    <t>HOJA DE CARTON COMPRIMIDO 900 X 1300 mm ESPESOR 2 mm   --  HJCC9132</t>
  </si>
  <si>
    <t>JGBZIP</t>
  </si>
  <si>
    <t>MDACJG03000000</t>
  </si>
  <si>
    <t>JUEGO DE BRAZOS PARA SILLA ZIP     --  JGBZIP</t>
  </si>
  <si>
    <t>BSSEL5860NL-SLEN</t>
  </si>
  <si>
    <t>MQMTLA01040503</t>
  </si>
  <si>
    <t>LAMINA NEGRA DE 1503 X 577 mm CALIBRE 18 CON CORTE LASER DEL ESCUDO NACIONAL CON DIMENSIONES Y DISEÑO SEGUN PLANO  --  BSSEL5860NL-SLEN</t>
  </si>
  <si>
    <t>LN4812ACE</t>
  </si>
  <si>
    <t>MPMTLA01030401</t>
  </si>
  <si>
    <t>LAMINA NEGRA HOJA 4' X 8' CALIBRE 12 ACERO 1008  --  LN4812ACE</t>
  </si>
  <si>
    <t>LPBAFSM48</t>
  </si>
  <si>
    <t>MPMALP00010004</t>
  </si>
  <si>
    <t>LAMINADO PLASTICO  HOJA 4' X 8'  BRUSHED ALUMINIUM FORMICA SOLID METAL M605  --  LPBAFSM48</t>
  </si>
  <si>
    <t>MPMALP00010005</t>
  </si>
  <si>
    <t>MDF28H</t>
  </si>
  <si>
    <t>MVLMMD03280802</t>
  </si>
  <si>
    <t>MDF CON UNA CARA EN MELAMINA DURABLE NEGRA HOJA 4 X 8 ESPESOR 28 mm HOMOGENEO - ""MDF28H"""</t>
  </si>
  <si>
    <t>MELAHL20L2900</t>
  </si>
  <si>
    <t>MDESME01010000</t>
  </si>
  <si>
    <t>MECANISMO DE ELEVACION AVENTOS HL PARA 8.5 A 20 kg. Clave 20L2900    --  MELAHL20L2900</t>
  </si>
  <si>
    <t>PRHZ4818BL</t>
  </si>
  <si>
    <t>MPMAPR01010101</t>
  </si>
  <si>
    <t>PANEL RANURADO HORIZONTAL CON UNA CARA EN MELAMINA BLANCA HOJA 4' X 8' ESPESOR 18 mm CON RIEL DE ALUMINIO  --  PRHZ4818BL</t>
  </si>
  <si>
    <t>INFCU5-VI</t>
  </si>
  <si>
    <t>MQMAEG3000000</t>
  </si>
  <si>
    <t>PEGADO DE VINIL PARA REVESTIMIENTO 3M™ SERIE 1080-BR241, DORADO EN CUBIERTA DE 1500 X 400 X 28 MM     --  INFCU5-VI</t>
  </si>
  <si>
    <t>INFJGEX-VI</t>
  </si>
  <si>
    <t>MQMAEG2000000</t>
  </si>
  <si>
    <t>PEGADO DE VINIL PARA REVESTIMIENTO 3M™ SERIE 1080-BR241, DORADO EN GAJO FRONTAL DE 1490 X 100 X 28 MM     --  INFJGEX-VI</t>
  </si>
  <si>
    <t>C1093</t>
  </si>
  <si>
    <t xml:space="preserve">COLOR DE PLASTICO CEREZO AU </t>
  </si>
  <si>
    <t>BSITRC18ME-PPR</t>
  </si>
  <si>
    <t>MDMUPN01020201</t>
  </si>
  <si>
    <t>PERNO PASADOR DE Ø 3/8" X 3"  CALIBRE 12 CON AGUJERO PARA CHAVETA DE Ø 1/8” CON RONDANA PLANA Ø 3/8" Ø 1" EXTERIOR  --  BSITRC18ME-PPR</t>
  </si>
  <si>
    <t>PZ20Q153ZA</t>
  </si>
  <si>
    <t>MDACIE01000001</t>
  </si>
  <si>
    <t>PIEZA DE UNION PARA EL ESTABILIZADOR TRANSVERSAL DE AVENTOS HL   A PARTIR DEL ANCHO INTERIOR 1990 mm CLAVE 20Q153ZA  --  PZ20Q153ZA</t>
  </si>
  <si>
    <t>MIQMPI02000002</t>
  </si>
  <si>
    <t>PINTURA EN AEROSOL   GRIS UNIDO AXALTA GOFRADO  --  PIAGAXG</t>
  </si>
  <si>
    <t>A548</t>
  </si>
  <si>
    <t xml:space="preserve">COLOR METAL GRIS UNIDO AXALTA GOFRADO </t>
  </si>
  <si>
    <t>BSGSGLMO885HP-V3-LG</t>
  </si>
  <si>
    <t>MDMTPL04020405</t>
  </si>
  <si>
    <t>PLACA DE ALUMINIO DE 50 X 20 mm CALIBRE 18 CON MARCA DE NOMBRE VONHAUCKE Y DOS BARRENOS SEGUN PLANO  --  BSGSGLMO885HP-V3-LG</t>
  </si>
  <si>
    <t>PLSSSGD12</t>
  </si>
  <si>
    <t>MDMAPL03000304</t>
  </si>
  <si>
    <t>PLACA SINTERED STONE  ESPESOR 12 mm ACABADO SANDY GREY DARK  --  PLSSSGD12</t>
  </si>
  <si>
    <t>PTRC1123</t>
  </si>
  <si>
    <t>MPMTPT02020201</t>
  </si>
  <si>
    <t>PTR RECTANGULAR 1 1/2" X 3" CALIBRE 14 PIEZA DE 6000 mm  --  PTRC1123</t>
  </si>
  <si>
    <t>REHR3010N</t>
  </si>
  <si>
    <t>MDMPRE01010001</t>
  </si>
  <si>
    <t>REGATON DE HULE REDONDO 30 X 10 mm  MODELO (809-3010 H) COLOR NEGRO  --  REHR3010N</t>
  </si>
  <si>
    <t>CORESFRPSIC</t>
  </si>
  <si>
    <t>MDMARP01010101</t>
  </si>
  <si>
    <t>REPISA DE RECEPCION DE 1550 X 600 X 300 mm ESPESOR 6 mm EN PIEDRA SINTERIZADA IRON COOPER, CON UNIONES A 45° PEGADA SOBRE A ESTRUCTURA METALICA FORRADA DE AGLOMERADO MELAMINICO  --  CORESFRPSIC</t>
  </si>
  <si>
    <t>RO2GIFR</t>
  </si>
  <si>
    <t>MDACRO01010001</t>
  </si>
  <si>
    <t>RODAJA CON FRENO GIRATORIA Ø 2"  RUEDAS DE HULE NEGRO  --  RO2GIFR</t>
  </si>
  <si>
    <t>RO2GI</t>
  </si>
  <si>
    <t>MDACRO02010001</t>
  </si>
  <si>
    <t>RODAJA GIRATORIA Ø 2"  RUEDAS DE HULE NEGRO  --  RO2GI</t>
  </si>
  <si>
    <t>SECAC1875</t>
  </si>
  <si>
    <t>MDACSD01000001</t>
  </si>
  <si>
    <t>SECADORA PARA CABELLO   POTENCIA 1875 W, 3 NIVELES DE TEMPARATURA , Y 2 VELOCIDADES  --  SECAC1875</t>
  </si>
  <si>
    <t>LEAACC00002100</t>
  </si>
  <si>
    <t xml:space="preserve">SERVICIO DE MAESTREADO DE 7 CERRADURAS MARCA SOARMA TIPO COCOL (CODIGO M4105) CON 7 LLAVES  --  </t>
  </si>
  <si>
    <t>C4-C-B C4</t>
  </si>
  <si>
    <t>SILLA EN CAJA MODELO  C4-C-B CON RESPALDO EN MESH NEGRO Y ASIENTO TAPIZADO EN TELA NEGRA, CON BRAZOS FIJOS --  C4-C-B C4</t>
  </si>
  <si>
    <t>ARTICEM</t>
  </si>
  <si>
    <t>MDESSA01280028</t>
  </si>
  <si>
    <t>BONDEM</t>
  </si>
  <si>
    <t>MDESSA01210021</t>
  </si>
  <si>
    <t>SILLA EN CAJA MODELO BOND  RESPALDO EN MESH NEGRO Y ASIENTO TAPIZADO EN TELA NEGRA, CON MECANISMO AJUSTABLE DE ALTURA Y RECLINACION, CON BRAZOS Y BASE RODANTE DE 5 PUNTOS EN POLIPROPILENO  --  BONDEM</t>
  </si>
  <si>
    <t>C4-EM-BNF C4</t>
  </si>
  <si>
    <t>SILLA EN CAJA MODELO C4-EM-BNF C4, CON RESPALDO EN MESH NEGRO Y ASIENTO TAPIZADO TELA NEGRA,CON MECANISMOS DE ELEVACION Y RECLINACION, BRAZOS FIJOS Y BASE DE 5 PUNTOS CON RODAJAS  -- C4-EM-BNF C4</t>
  </si>
  <si>
    <t>J1239</t>
  </si>
  <si>
    <t xml:space="preserve">ASIENTO CREPE NEGRO PROVEEDOR </t>
  </si>
  <si>
    <t>SILLA EN CAJA MODELO KENTRA OPERATIVA ASIENTO EN POLIPROPILENO BLANCO CON TAPIZ EN PIELETTE Y RESPLADO EN POLIPROPILENO BLANCO, BASE RODANTE DE 5  PUNTOS DE APOYO CON BRAZOS  - "KENTRAO-13EM"</t>
  </si>
  <si>
    <t>M5-GL BNM3 M5</t>
  </si>
  <si>
    <t>SILLA EN CAJA MODELO M5-GL BNM3 CABECERA EN MESH NEGRO, RESPALDO EN MESH NEGRO Y ASIENTO TAPIZADO TELA NEGRA, CON MECANIMOS DE ELEVACION Y RECLINACION BRAZOS AJUSTABLES DE ALTURA  Y BASE DE 5 PUNTOS RODAJAS  --  M5-GL BNM3 M5</t>
  </si>
  <si>
    <t>ESP-OHE-703EM</t>
  </si>
  <si>
    <t>MDESSA01230023</t>
  </si>
  <si>
    <t>SILLA EN CAJA MODELO OHE-703  RESPALDO EN MESH NEGRO  Y ASIENTO TAPIZADO TELA NEGRA, CON MECANISMO AJUSTABLE DE ALTURA Y BRAZOS AJUSTABLE DE ALTURA, ESTRUCTURA GIRATORIA CROMADA  --  ESP-OHE-703EM</t>
  </si>
  <si>
    <t>ESP-OHE803EM</t>
  </si>
  <si>
    <t>MDESSA01050029</t>
  </si>
  <si>
    <t>SILLA EN CAJA MODELO OHE-803  RESPALDO EN MESH GRIS Y ASIENTO TAPIZADO EN TELA OFFICE CREP GRIS, BASE GIRATORIA, BRAZOS AJUSTABLES DE ALTURA Y MECANISMO DE RECLINAMIENTO Y ELEVACION, CUERPO BLANCO  --  ESP-OHE803EM</t>
  </si>
  <si>
    <t>ESP-OHE-803MNEM</t>
  </si>
  <si>
    <t>MDESSA01050020</t>
  </si>
  <si>
    <t>SILLA EN CAJA MODELO OHE-803  RESPALDO EN MESH NEGRO Y ASIENTO TAPIZADO EN TELA, ESTRUCTURA NEGRA, BASE NEGRA, BRAZOS AJUSTABLES DE ALTURA Y MECANISMO SYNCHRO INTELIGENTE  --  ESP-OHE-803MNEM</t>
  </si>
  <si>
    <t>ESPOHV-347GEM</t>
  </si>
  <si>
    <t>MDESSA01220022</t>
  </si>
  <si>
    <t>SILLA EN CAJA MODELO OHV-347  RESPALDO EN POLIPROPILENO GRIS Y ASIENTO TAPIZADO EN TELA GRIS, ESTRUCTURA GRIS, SIN BRAZOS  --  ESPOHV-347GEM</t>
  </si>
  <si>
    <t>J506</t>
  </si>
  <si>
    <t xml:space="preserve">ASIENTO AQUA GL </t>
  </si>
  <si>
    <t>ESP-OHV-59EM</t>
  </si>
  <si>
    <t>MDESSA01250025</t>
  </si>
  <si>
    <t>SILLA EN CAJA MODELO OHV-59  CON CUERPO EN UNA SOLA PIEZA ; EN POLIPROPILENO  --  ESP-OHV-59EM</t>
  </si>
  <si>
    <t>J1227</t>
  </si>
  <si>
    <t xml:space="preserve">ASIENTO NEGRO OHV59 </t>
  </si>
  <si>
    <t>ESP-OHV-68EM</t>
  </si>
  <si>
    <t>MDESSA01240024</t>
  </si>
  <si>
    <t>SILLA EN CAJA MODELO OHV-68  RESPALDO EN MESH NEGRO Y ASIENTO TAPIZADO TELA NEGRA, CON BRAZOS DE  MODELO ESP-OHV-68 CON ESTRUCTURA DE TRINEO COLOR NEGRO, CON BRAZOS FIJOS  --  ESP-OHV-68EM</t>
  </si>
  <si>
    <t>ESP-PROCHAIREM</t>
  </si>
  <si>
    <t>MDESSA01270027</t>
  </si>
  <si>
    <t>SILLA EN CAJA MODELO PROCHAIROHS43  RESPALDO Y ASIENTO TAPIZADO EN TELA, CON MECANISMO DE ELEVACION Y RECLINACION CON BASE GIRATORIA DE 5 PUNTOS  --  ESP-PROCHAIREM</t>
  </si>
  <si>
    <t>J1237</t>
  </si>
  <si>
    <t xml:space="preserve">ASIENTO CREPE OLIVO PRO </t>
  </si>
  <si>
    <t>SWAPEM</t>
  </si>
  <si>
    <t>MDESSA01260026</t>
  </si>
  <si>
    <t>SILLA EN CAJA MODELO SWAP  CON RESPALDO EN MESH NEGRO Y ASIENTO TAPIZADO TELA NEGRA, CON ESTRUCTURA DE CUATRO PUNTOS GIRATORIA CON BRAZOS FIJOS  --  SWAPEM</t>
  </si>
  <si>
    <t>WLOHM-31003EM</t>
  </si>
  <si>
    <t>SOFA DE 2 PLAZAS EN CAJA MODELO FABRIZIA OHM-31003  ESTRUCTURA DE 4 PUNTOS COLOR NEGRO, CON RELIEVE CAPITONADO ; TAPIZADO EN TELA GRIS  --  WLOHM-31003EM</t>
  </si>
  <si>
    <t>REMURCIA-ESPEMVG</t>
  </si>
  <si>
    <t>MPESSF01000005</t>
  </si>
  <si>
    <t>SOFA EN CAJA   MODELO ESPECIAL MURCIA CON ACOJINAMIENTO SUAVE Y CON MECANISMO DE RECLINACION EN VINIL NEGRO  --  REMURCIA-ESPEMVG</t>
  </si>
  <si>
    <t>WLOHM-31001EM</t>
  </si>
  <si>
    <t>SOFA INDIVIDUAL EN CAJA MODELO FABRIZIA OHM-31001  ESTRUCTURA DE 4 PUNTOS COLOR NEGRO, CON RELIEVE CAPITONADO ; TAPIZADO EN TELA GRIS  --  WLOHM-31001EM</t>
  </si>
  <si>
    <t>TA20L8020NAGRS</t>
  </si>
  <si>
    <t>MDACTA01000001</t>
  </si>
  <si>
    <t>TAPA PARA AVENTOS HL   COLOR GRIS OBSCURO, NUEVA VERSION, CLAVE 20L8020.NA.GRS  --  TA20L8020NAGRS</t>
  </si>
  <si>
    <t>TOA382CBG</t>
  </si>
  <si>
    <t>MDMUTO02030007</t>
  </si>
  <si>
    <t>TORNILLO CABEZA BOTON ALLEN DE Ø 3/8" X 2"  COLOR NEGRO  --  TOA382CBG</t>
  </si>
  <si>
    <t>TOCB3161G</t>
  </si>
  <si>
    <t>MDMUTO04080002</t>
  </si>
  <si>
    <t>TORNILLO CABEZA DE GOTA DE Ø 3/16" X 1"  GALVANIZADO  --  TOCB3161G</t>
  </si>
  <si>
    <t>TO344CHG</t>
  </si>
  <si>
    <t>MDMUTO03070002</t>
  </si>
  <si>
    <t>TORNILLO CABEZA HEXAGONAL DE Ø 3/4" X 4"  GALVANIZADO  --  TO344CHG</t>
  </si>
  <si>
    <t>TU58HE</t>
  </si>
  <si>
    <t>MPMUTU01010001</t>
  </si>
  <si>
    <t>TUERCA HEXAGONAL Ø 5/8"  GALVANIZADO  --  TU58HE</t>
  </si>
  <si>
    <t>ZTEC10AA</t>
  </si>
  <si>
    <t>parte</t>
  </si>
  <si>
    <t>n° partes</t>
  </si>
  <si>
    <t>n° piezas</t>
  </si>
  <si>
    <t>largo</t>
  </si>
  <si>
    <t>ancho</t>
  </si>
  <si>
    <t>opción</t>
  </si>
  <si>
    <t>u.m.</t>
  </si>
  <si>
    <t>3' x 8'</t>
  </si>
  <si>
    <t>cant. max</t>
  </si>
  <si>
    <t>3' x 10'</t>
  </si>
  <si>
    <t>4' x 8'</t>
  </si>
  <si>
    <t>4' x 10'</t>
  </si>
  <si>
    <t>consumo</t>
  </si>
  <si>
    <t>consumos por piezas</t>
  </si>
  <si>
    <t>consumo total</t>
  </si>
  <si>
    <t>descripción</t>
  </si>
  <si>
    <t>consumo de tablero</t>
  </si>
  <si>
    <t>consumo de polvo</t>
  </si>
  <si>
    <t>calculadora de empaque y embalaje por metro cubico de articulo</t>
  </si>
  <si>
    <t>articulo</t>
  </si>
  <si>
    <t>clave_comercial</t>
  </si>
  <si>
    <t>costo_última_compra</t>
  </si>
  <si>
    <t>fecha_última_compra</t>
  </si>
  <si>
    <t>opción_descripción</t>
  </si>
  <si>
    <t>costo_unitario</t>
  </si>
  <si>
    <t>consumo_unitaruio</t>
  </si>
  <si>
    <t>información_de_libro_tabla_de_comparación</t>
  </si>
  <si>
    <t xml:space="preserve">desarrollo y cantidad de pieza a calcular </t>
  </si>
  <si>
    <t>especificación técnica de materia prima seleccionada</t>
  </si>
  <si>
    <t>calculadora de aprovechamiento por tablero</t>
  </si>
  <si>
    <t>*</t>
  </si>
  <si>
    <t>cantidad</t>
  </si>
  <si>
    <t>modelo_o_cliente</t>
  </si>
  <si>
    <t>modelo</t>
  </si>
  <si>
    <t>cliente</t>
  </si>
  <si>
    <t>standard_line_especial_costos_precios_y_descuentos</t>
  </si>
  <si>
    <t>high_end_line_especial_costos_precios_y_descuentos</t>
  </si>
  <si>
    <t>flagship_line_especial_costos_precios_y_descuentos</t>
  </si>
  <si>
    <t>standard_line_especial_costo_de_producto</t>
  </si>
  <si>
    <t>standard_line_especial_costo_de_mano_de_obra</t>
  </si>
  <si>
    <t>standard_line_especial_costo_de_gasto_indirecto</t>
  </si>
  <si>
    <t>standard_line_especial_precio_mínimo</t>
  </si>
  <si>
    <t>standard_line_especial_precio_comercial</t>
  </si>
  <si>
    <t>standard_line_especial_descuento_comercial</t>
  </si>
  <si>
    <t>standard_line_especial_descuento_dirección</t>
  </si>
  <si>
    <t>standard_line_especial_precio_distribuidor</t>
  </si>
  <si>
    <t>standard_line_especial_descuento_distribuidor</t>
  </si>
  <si>
    <t>high_end_line_especial_costo_de_producto</t>
  </si>
  <si>
    <t>high_end_line_especial_costo_de_mano_de_obra</t>
  </si>
  <si>
    <t>high_end_line_especial_costo_de_gasto_indirecto</t>
  </si>
  <si>
    <t>high_end_line_especial_precio_mínimo</t>
  </si>
  <si>
    <t>high_end_line_especial_precio_comercial</t>
  </si>
  <si>
    <t>high_end_line_especial_descuento_comercial</t>
  </si>
  <si>
    <t>high_end_line_especial_descuento_dirección</t>
  </si>
  <si>
    <t>high_end_line_especial_precio_distribuidor</t>
  </si>
  <si>
    <t>high_end_line_especial_descuento_distribuidor</t>
  </si>
  <si>
    <t>flagship_line_especial_costo_de_producto</t>
  </si>
  <si>
    <t>flagship_line_especial_costo_de_mano_de_obra</t>
  </si>
  <si>
    <t>flagship_line_especial_costo_de_gasto_indirecto</t>
  </si>
  <si>
    <t>flagship_line_especial_precio_mínimo</t>
  </si>
  <si>
    <t>flagship_line_especial_precio_comercial</t>
  </si>
  <si>
    <t>flagship_line_especial_descuento_comercial</t>
  </si>
  <si>
    <t>flagship_line_especial_descuento_dirección</t>
  </si>
  <si>
    <t>flagship_line_especial_precio_distribuidor</t>
  </si>
  <si>
    <t>flagship_line_especial_descuento_distribuidor</t>
  </si>
  <si>
    <t>seating_and_lounge_line_especial_costo_de_producto</t>
  </si>
  <si>
    <t>seating_and_lounge_line_especial_costo_de_mano_de_obra</t>
  </si>
  <si>
    <t>seating_and_lounge_line_especial_costo_de_gasto_indirecto</t>
  </si>
  <si>
    <t>seating_and_lounge_line_especial_precio_mínimo</t>
  </si>
  <si>
    <t>seating_and_lounge_line_especial_precio_comercial</t>
  </si>
  <si>
    <t>seating_and_lounge_line_especial_descuento_comercial</t>
  </si>
  <si>
    <t>seating_and_lounge_line_especial_descuento_dirección</t>
  </si>
  <si>
    <t>seating_and_lounge_line_especial_precio_distribuidor</t>
  </si>
  <si>
    <t>seating_and_lounge_line_especial_descuento_distribuidor</t>
  </si>
  <si>
    <t>seating_and_lounge_line_especial_costos_precios_y_descuentos</t>
  </si>
  <si>
    <t>al_cliente_en_vonhaucke_calle_4_no._80._sin_maniobras,_transporte,_instalación.</t>
  </si>
  <si>
    <t>articulo_empacado_en_una_caja_de_cartón_+_bolsas_de_polietileno_industriales_-_grosor_2_mil_+_esquinero_de_polifoam_denso_½_de_2”_x_2”_5_etiqueta_adh_9"_x_8"</t>
  </si>
  <si>
    <t>al_cliente_en_vonhaucke_calle_4_no._80._con:_maniobras_|sin:_transporte,_instalación.</t>
  </si>
  <si>
    <t>articulo_empacado_con_espuma_de_1⁄32"_+_cartón_+_película_elástica_+_fracción_de_tarima_+_fleje_de_plástico_de_1/2"_+_grapas_para_fleje_de_1/2"_+_película_elástica_+_etiqueta_adh_9"_x_8"</t>
  </si>
  <si>
    <t>al_cliente_en_área_metropolitana.__con_maniobras_transporte_sin:_maniobras,_instalación.</t>
  </si>
  <si>
    <t>articulo_empacado_en_una_caja_de_cartón_+_bolsas_de_polietileno_industriales_-_grosor_2_mil_+_esquinero_de_polifoam_denso_½_de_2”_x_2”_5_etiqueta_adh_9"_x_8"+_fracción_de_tarima_+_fleje_de_plástico_de_1/2"_+_grapas_para_fleje_de_1/2"_+_película_elástica_+_etiqueta_adh_9"_x_8"</t>
  </si>
  <si>
    <t>al_cliente_en_área_metropolitana._con:_maniobras,_transporte,_maniobras_sin:_instalación.</t>
  </si>
  <si>
    <t>articulo_empacado_con_espuma_de_1⁄32"_+_cartón_+_película_elástica_+_base_tipo_tarima_+_fleje_de_plástico_de_1/2"_+_grapas_para_fleje_de_1/2"_+_película_elástica_+_jaula_de_madera_de_pino_+_etiqueta_adh_9"_x_8"</t>
  </si>
  <si>
    <t>al_cliente_en_área_metropolitana._con:_maniobras,_transporte,_instalación.</t>
  </si>
  <si>
    <t>articulo_empacado_bolsa_de_polietileno_industriales_-_grosor_2_mil_+_esquinero_de_polifoam_denso_½_de_2”_x_2”_5_etiqueta_adh_9"_x_8"+_base_tipo_tarima_+_fleje_de_plástico_de_1/2"_+_grapas_para_fleje_de_1/2"_+_paredes_en_tablero_MDF_de_12mm_+_perímetro_en_tiras_de_madera_+_etiqueta_adh_9"_x_8"</t>
  </si>
  <si>
    <t>al_cliente_en_república_mexicana._con:_maniobras,_transporte_sin:_instalación.</t>
  </si>
  <si>
    <t>al_cliente_en_república_mexicana._con:_maniobras,_transporte,_instalación.</t>
  </si>
  <si>
    <t>articulo_empacado_con_espuma_de_1⁄32"_+_cartón_+_película_elástica_+_fracción_de_tarima_certificad_+_fleje_de_plástico_de_1/2"_+_grapas_para_fleje_de_1/2"_+_película_elástica_+_etiqueta_adh_9"_x_8"</t>
  </si>
  <si>
    <t>al_cliente_en_frontera_norte._laredo_tx._con:_maniobras,_transporte_sin:_instalación.</t>
  </si>
  <si>
    <t>articulo_empacado_en_una_caja_de_cartón_+_bolsas_de_polietileno_industriales_-_grosor_2_mil_+_esquinero_de_polifoam_denso_½_de_2”_x_2”_5_etiqueta_adh_9"_x_8"+_fracción_de_tarima_certificada_+_fleje_de_plástico_de_1/2"_+_grapas_para_fleje_de_1/2"_+_película_elástica_+_etiqueta_adh__9"_x_8"</t>
  </si>
  <si>
    <t>al_cliente_en_frontera_sur._con:_maniobras,_transporte_sin:_instalación.</t>
  </si>
  <si>
    <t>articulo_empacado_con_espuma_de_1⁄32"_+_cartón_+_película_elástica_+_base_tipo_tarima_certificada_+_fleje_de_plástico_de_1/2"_+_grapas_para_fleje_de_1/2"_+_película_elástica_+_jaula_de_madera_de_pino_certificado_+_etiqueta_adh_9"_x_8"</t>
  </si>
  <si>
    <t>al_cliente_dentro_de_usa_so._con:_maniobras,_transporte_sin:_instalación.</t>
  </si>
  <si>
    <t>articulo_empacado_bolsa_de_polietileno_industriales_-_grosor_2_mil_+_esquinero_de_polifoam_denso_½_de_2”_x_2”_5_etiqueta_adh_9"_x_8"+_base_tipo_tarima_certificada_+_fleje_de_plástico_de_1/2"_+_grapas_para_fleje_de_1/2"_+_paredes_en_tablero_MDF_de_12mm_+_perímetro_en_tiras_de_madera_+_etiqueta_adh_9"_x_8"</t>
  </si>
  <si>
    <t>al_cliente_dentro_de_usa_se._con:_maniobras,_transporte_sin:_instalación.</t>
  </si>
  <si>
    <t>al_cliente_dentro_de_usa_c._con:_maniobras,_transporte_sin:_instalación.</t>
  </si>
  <si>
    <t>al_cliente_dentro_de_usa_no._con:_maniobras,_transporte_sin:_instalación.</t>
  </si>
  <si>
    <t>al_cliente_dentro_de_usa_ne._con:_maniobras,_transporte_sin:_instalación.</t>
  </si>
  <si>
    <t>articulo_empacado_con_espuma_de_1⁄32"_+_cartón_+_película_elástica.</t>
  </si>
  <si>
    <t>solicitud de tabla de comparación:</t>
  </si>
  <si>
    <t>línea</t>
  </si>
  <si>
    <t>fecha_requerida:</t>
  </si>
  <si>
    <t>n°_de_artículos</t>
  </si>
  <si>
    <t>tabla_requerida</t>
  </si>
  <si>
    <t>tradicional_especial</t>
  </si>
  <si>
    <t>jose_adaya</t>
  </si>
  <si>
    <t>special_exp</t>
  </si>
  <si>
    <t>sillería</t>
  </si>
  <si>
    <t>pintura</t>
  </si>
  <si>
    <t>servicio_de_maquila</t>
  </si>
  <si>
    <t>n°_de_días_propuestos</t>
  </si>
  <si>
    <t>detalle_empaque_embalaje</t>
  </si>
  <si>
    <t>detalle_entrega_trasporte_instalación</t>
  </si>
  <si>
    <t>tipo_empaque_embalaje</t>
  </si>
  <si>
    <t>tipo_entrega_trasporte_instalación</t>
  </si>
  <si>
    <t>emp_jgo_2_unitario_en caja_de_carton</t>
  </si>
  <si>
    <t>emp_jgo_3_fraccion_de_entarimado_basico</t>
  </si>
  <si>
    <t>emp_jgo_4_fraccion_de_entariimado_unitario_en_caja_de_carton</t>
  </si>
  <si>
    <t>emp_jgo_1_unitario_basico</t>
  </si>
  <si>
    <t>emp_jgo_5_unitario_en_jaula_de_madera_empaque_basico</t>
  </si>
  <si>
    <t>emp_jgo_6_unitario_en_caja_de_tablero_precompuesto_empaque_unitario</t>
  </si>
  <si>
    <t>emb_kit_1_uso_en_exportacion_unitario_en caja_de_carton</t>
  </si>
  <si>
    <t>emb_kit_2_uso_en_exportacion_fraccion_de_entarimado_basico</t>
  </si>
  <si>
    <t>emb_kit_3_uso_en_exportacion_fraccion_de_entariimado_unitario_en_caja_de_carton</t>
  </si>
  <si>
    <t>emb_kit_4_uso_en_exportacion_unitario_en_jaula_de_madera_empaque_basico</t>
  </si>
  <si>
    <t>emb_kit_5_uso_en_exportacion_unitario_en_caja_de_tablero_precompuesto_empaque_unitario</t>
  </si>
  <si>
    <t>USO NACIONAL</t>
  </si>
  <si>
    <t>TARIMA DE MADERA TRATADA CON CALOR - 40 X 40"</t>
  </si>
  <si>
    <t>40 X 40 X 40" CAJA DE CORRUGADO TRIPLE DE PRUEBA A 1,100 LB CON TAPA - 102 X 102 X 102 CM - 5/ATADO</t>
  </si>
  <si>
    <t>42 X 42 X 72" CUBIERTAS TRANSPARENTES PARA TARIMAS - GROSOR 2 MIL</t>
  </si>
  <si>
    <t>USO EN EXPORTACION</t>
  </si>
  <si>
    <t>ent_2_cliente_vonhaucke_maniobras</t>
  </si>
  <si>
    <t>ent_1_cliente_vonhaucke</t>
  </si>
  <si>
    <t>ent_3_cliente_área_metropolitana</t>
  </si>
  <si>
    <t>ent_4_metropolitana_maniobras_transporte</t>
  </si>
  <si>
    <t>ent_5_metropolitana_maniobras_transporte_instalación</t>
  </si>
  <si>
    <t>ent_6_república_mexicana_maniobras_transporte</t>
  </si>
  <si>
    <t>ent_7_república_mexicana_maniobras_transporte_instalación</t>
  </si>
  <si>
    <t>ent_exp_1_al_cliente_en_frontera_norte._laredo_tx</t>
  </si>
  <si>
    <t>ent_exp_2_al_cliente_en_frontera_sur</t>
  </si>
  <si>
    <t>ent_exp_3_al_cliente_dentro_de_usa_so</t>
  </si>
  <si>
    <t>ent_exp_4_al_cliente_dentro_de_usa_se</t>
  </si>
  <si>
    <t>ent_exp_5_al_cliente_dentro_de_usa_c</t>
  </si>
  <si>
    <t>ent_exp_6_al_cliente_dentro_de_usa_no</t>
  </si>
  <si>
    <t>ent_exp_7_al_cliente_dentro_de_usa_ne</t>
  </si>
  <si>
    <t>descripción_de_servicio_de_maquila</t>
  </si>
  <si>
    <t>Servicio_de_maquila_en_carpintería_por_minuto_de_mano_de_obra</t>
  </si>
  <si>
    <t>Servicio_de_maquila_en_procesos_por_minuto_de_mano_de_obra</t>
  </si>
  <si>
    <t>Servicio_de_maquila_en_acabados_por_minuto_de_mano_de_obra</t>
  </si>
  <si>
    <t>Servicio_de_maquila_en_pintura_por_minuto_de_mano_de_obra</t>
  </si>
  <si>
    <t>Servicio_de_maquila_en_carpintería_por_minuto_de_gasto_indirecto</t>
  </si>
  <si>
    <t>Servicio_de_maquila_en_procesos_por_minuto_de_gasto_indirecto</t>
  </si>
  <si>
    <t>Servicio_de_maquila_en_acabados_por_minuto_de_gasto_indirecto</t>
  </si>
  <si>
    <t>Servicio_de_maquila_en_pintura_por_minuto_de_gasto_indirecto</t>
  </si>
  <si>
    <t>carpintería_mo</t>
  </si>
  <si>
    <t>carpintería_gi</t>
  </si>
  <si>
    <t>procesos_mo</t>
  </si>
  <si>
    <t>procesos_gi</t>
  </si>
  <si>
    <t>acabados_mo</t>
  </si>
  <si>
    <t>acabados_gi</t>
  </si>
  <si>
    <t>pintura_mo</t>
  </si>
  <si>
    <t>pintura_gi</t>
  </si>
  <si>
    <t>gerencia</t>
  </si>
  <si>
    <t>sistema</t>
  </si>
  <si>
    <t>email</t>
  </si>
  <si>
    <t>gerencia_ddcc</t>
  </si>
  <si>
    <t>tipo_de_entrada</t>
  </si>
  <si>
    <t>analista_sr.</t>
  </si>
  <si>
    <t>analista_jr.</t>
  </si>
  <si>
    <t>emp_jgo_1_unitario_básico</t>
  </si>
  <si>
    <t>emp_jgo_2_unitario_en_caja_de_cartón</t>
  </si>
  <si>
    <t>google_sheets</t>
  </si>
  <si>
    <t>emp_jgo_3_fracción_de_entarimado_básico</t>
  </si>
  <si>
    <t>sillería_mo</t>
  </si>
  <si>
    <t>Servicio_de_maquila_en_sillería_por_minuto_de_mano_de_obra</t>
  </si>
  <si>
    <t>tradicional_exp</t>
  </si>
  <si>
    <t>emp_jgo_4_fracción_de_entarimado_unitario_en_caja_de_cartón</t>
  </si>
  <si>
    <t>sillería_gi</t>
  </si>
  <si>
    <t>Servicio_de_maquila_en_sillería_por_minuto_de_gasto_indirecto</t>
  </si>
  <si>
    <t>emp_jgo_5_unitario_en_jaula_de_madera_empaque_básico</t>
  </si>
  <si>
    <t>volumen_exp</t>
  </si>
  <si>
    <t>emb_kit_1_uso_en_exportación_unitario_en_caja_de_cartón</t>
  </si>
  <si>
    <t>emb_kit_2_uso_en_exportación_fracción_de_entarimado_básico</t>
  </si>
  <si>
    <t>emb_kit_3_uso_en_exportación_fracción_de_entarimado_unitario_en_caja_de_cartón</t>
  </si>
  <si>
    <t>emb_kit_4_uso_en_exportación_unitario_en_jaula_de_madera_empaque_básico</t>
  </si>
  <si>
    <t>emb_kit_5_uso_en_exportación_unitario_en_caja_de_tablero_precompuesto_empaque_unitario</t>
  </si>
  <si>
    <t>costo_por_minuto</t>
  </si>
  <si>
    <t>estimación_de_proyecto_gubernamental</t>
  </si>
  <si>
    <t>costos_precios_y_descuentos</t>
  </si>
  <si>
    <t>venta_en_dólares_usd</t>
  </si>
  <si>
    <t>pza</t>
  </si>
  <si>
    <t>CONECTOR EN PULIDO REDONDO DE 3/8" DE 1340 X 704 mm  EN COLD ROLLED CON CUERDA ESTANDAR Y DOBLEZ A GRADOS EN LOS EXTREMOS, SEGUN PLANO  --  FXCON140M-CO</t>
  </si>
  <si>
    <t>E4SCT1200-C</t>
  </si>
  <si>
    <t>MDCRCR00260109</t>
  </si>
  <si>
    <t>CRISTAL  DE 1244 X 457 mm ESPESOR 6 mm ULTRA CLARO, CANTOS PULIDOS, TEMPLADO  --  COLOVIA55MCR-CRP</t>
  </si>
  <si>
    <t>COLOVIA55MCR-CRP</t>
  </si>
  <si>
    <t>MDCRCR00280210</t>
  </si>
  <si>
    <t>CRISTAL  DE 1347 X 436 mm ESPESOR 9 mm CON SERIGRAFIA BLANCA A PUNTOS UNA CARA CANTOS PULIDOS, ESQUINAS REDONDEADAS RADIO 3 mm TEMPLADO  --  CR1350CS</t>
  </si>
  <si>
    <t>CR1350CS</t>
  </si>
  <si>
    <t>MDCRCR00220109</t>
  </si>
  <si>
    <t>CRISTAL  DE 435 X 485 mm ESPESOR 6 mm ULTRA CLARO, CANTOS PULIDOS, TEMPLADO  --  COLOVIA55MCR-CRE</t>
  </si>
  <si>
    <t>COLOVIA55MCR-CRE</t>
  </si>
  <si>
    <t>MDCRCR00230109</t>
  </si>
  <si>
    <t>CRISTAL  DE 455 X 1253 mm ESPESOR 6 mm ULTRA CLARO, CANTOS PULIDOS, TEMPLADO  --  COLOVIA55MCR-CRL</t>
  </si>
  <si>
    <t>COLOVIA55MCR-CRL</t>
  </si>
  <si>
    <t>MDCRCR00240109</t>
  </si>
  <si>
    <t>CRISTAL  DE 460 X 1253 mm ESPESOR 6 mm ULTRA CLARO, CANTOS PULIDOS, TEMPLADO  --  COLOVIA55MCR-CRR</t>
  </si>
  <si>
    <t>COLOVIA55MCR-CRR</t>
  </si>
  <si>
    <t>MDCRCR00250109</t>
  </si>
  <si>
    <t>CRISTAL  DE 461 X 456 mm ESPESOR 6 mm ULTRA CLARO, CANTOS PULIDOS, TEMPLADO  --  COLOVIA55MCR-CRC</t>
  </si>
  <si>
    <t>COLOVIA55MCR-CRC</t>
  </si>
  <si>
    <t>MDCRCR00290111</t>
  </si>
  <si>
    <t>COLOVIJ88MCR-CR1</t>
  </si>
  <si>
    <t>MDCRCR00300111</t>
  </si>
  <si>
    <t>COLOVIJ88MCR-CR2</t>
  </si>
  <si>
    <t>MDCRCR00310111</t>
  </si>
  <si>
    <t>COLOVIJ88MCR-CR3</t>
  </si>
  <si>
    <t>MDCRCR00210108</t>
  </si>
  <si>
    <t>CRISTAL  DE 240 X 1170 mm ESPESOR 6 mm CANTOS PULIDOS  --  BSSEGB90ME-CR</t>
  </si>
  <si>
    <t>BSSEGB90ME-CR</t>
  </si>
  <si>
    <t>MDCRCR01270102</t>
  </si>
  <si>
    <t>COGNPBIO4-CR</t>
  </si>
  <si>
    <t>CRISTAL TRANSPARENTE DE 600 X 400 mm ESPESOR 9 mm TEMPLADO CON CANTOS PULIDOS, ESQUINAS REDONDEADAS RADIO 100 mm  --  WLSPME2475CRS-CRS1</t>
  </si>
  <si>
    <t>WLSPME2475CRS-CRS1</t>
  </si>
  <si>
    <t>CRISTAL TRANSPARENTE DE 900 X 600 mm ESPESOR 9 mm TEMPLADO CON CANTOS PULIDOS, ESQUINAS REDONDEADAS RADIO 100 mm  --  WLSPME32CRS-CRS1</t>
  </si>
  <si>
    <t>WLSPME32CRS-CRS1</t>
  </si>
  <si>
    <t>CRISTAL TRANSPARENTE DE 900 X 900 mm ESPESOR 9 mm TEMPLADO CON CANTOS PULIDOS, ESQUINAS REDONDEADAS RADIO 100 mm  --  WLMSP33CRS-CRS1</t>
  </si>
  <si>
    <t>WLMSP33CRS-CRS1</t>
  </si>
  <si>
    <t>MIQMDI01000000</t>
  </si>
  <si>
    <t>DILUYENTE D-450     --  DID450</t>
  </si>
  <si>
    <t>DID450</t>
  </si>
  <si>
    <t>MPRCTE01000001</t>
  </si>
  <si>
    <t>FELPA AUTOADHERIBLE ANCHO DE 5/8", LONGITUD DE 75", COLOR NEGRO  --  TFEADH75N</t>
  </si>
  <si>
    <t>TFEADH75N</t>
  </si>
  <si>
    <t>MIACHR00000001</t>
  </si>
  <si>
    <t>FRESA, PARA REFILAR LAMINADO PLASTICO  --  SC29</t>
  </si>
  <si>
    <t>SC29</t>
  </si>
  <si>
    <t>MDACJG02000002</t>
  </si>
  <si>
    <t>JUEGO DE CORREDERAS  DE EXTENSION TELESCOPICA TOTAL MODELO 3602 HANDY HOME LONGITUD 12"  --  COET30</t>
  </si>
  <si>
    <t>COET30</t>
  </si>
  <si>
    <t>MIQMLC01000000</t>
  </si>
  <si>
    <t>LACA AMARILLA     --  LAAMA</t>
  </si>
  <si>
    <t>LAAMA</t>
  </si>
  <si>
    <t>MIQMLC02000000</t>
  </si>
  <si>
    <t>LACA AZUL CLARO     --  LAAZC</t>
  </si>
  <si>
    <t>LAAZC</t>
  </si>
  <si>
    <t>MIQMLC04000000</t>
  </si>
  <si>
    <t>LACA BLANCA     --  LABL</t>
  </si>
  <si>
    <t>MIQMLC07000003</t>
  </si>
  <si>
    <t>LACA INDUSTRIAL AMARILLO LIMON   CODIGO LI-0104.30  --  LI-0104.30</t>
  </si>
  <si>
    <t>LI-0104.30</t>
  </si>
  <si>
    <t>MIQMLC05000001</t>
  </si>
  <si>
    <t>LACA INDUSTRIAL BLANCA   CODIGO LI-0101.30  --  LI-0101.30</t>
  </si>
  <si>
    <t>LI-0101.30</t>
  </si>
  <si>
    <t>MIQMLC06000002</t>
  </si>
  <si>
    <t>LACA INDUSTRIAL ROJO VIVO   CODIGO LI-0107.30  --  LI-0107.30</t>
  </si>
  <si>
    <t xml:space="preserve"> LI-0107.30</t>
  </si>
  <si>
    <t>MIQMLC03000000</t>
  </si>
  <si>
    <t>LACA ROJA     --  LARJ</t>
  </si>
  <si>
    <t>LARJ</t>
  </si>
  <si>
    <t>MPMAMP01010100</t>
  </si>
  <si>
    <t>MDP NATURAL HOJA 4' X 8' ESPESOR 9 mm   --  MDP489N</t>
  </si>
  <si>
    <t>MDP489N</t>
  </si>
  <si>
    <t>MDMECO07000007</t>
  </si>
  <si>
    <t>MULTICONTACTO  LUMNAP5C   5 CONTACTOS ELECTRICOS 127VAC/15AMAX 1 FUSIBLE TERMICO, CABLE 1M DE LARGO 3X14AWG METAL EN COLOR NEGRO  --  LUMNAP5C</t>
  </si>
  <si>
    <t>LUMNAP5C</t>
  </si>
  <si>
    <t>MDMECO04000004</t>
  </si>
  <si>
    <t>MULTICONTACTO MODELO LUMATESOF   2 CONTACTOS ELECTRICOS 127VAC/15AMAX CABLE 1.5M DE LARGO 3X18AWG EN COLOR GRIS ALUMINIO  --  LUMATESOF</t>
  </si>
  <si>
    <t>LUMATESOF</t>
  </si>
  <si>
    <t>MDMECO05000005</t>
  </si>
  <si>
    <t>MDMECO03000003</t>
  </si>
  <si>
    <t>MULTICONTACTO MODELO LUM-DUBG   3 PUERTOS DE CORRIENTE 127V, 1 PUERTO USB DE CARGA TIPO A, 1 PUERTO USB DE CARGA TIPO C, 1 CABLE DE SALIDA 1.5 METROS, SOBRE CUBIERTA EN COLOR NEGRO  --  LUM-DUBG</t>
  </si>
  <si>
    <t>LUM-DUBG</t>
  </si>
  <si>
    <t>MDMECO01000001</t>
  </si>
  <si>
    <t>LUM-IBI</t>
  </si>
  <si>
    <t>MDMECO08000008</t>
  </si>
  <si>
    <t>LUM-LIS</t>
  </si>
  <si>
    <t>MDMECO06000006</t>
  </si>
  <si>
    <t>MULTICONTACTO MODELO LUMNAP5C   2 CONTACTOS ELECTRICOS 127VAC/15AMAX. CABLE 1 M DE LARGO 3X18AWG, COLOR NEGRO / GRIS ALUMINIO  --  LUMSPLIT2C</t>
  </si>
  <si>
    <t>LUMSPLIT2C</t>
  </si>
  <si>
    <t>MDMECO02000002</t>
  </si>
  <si>
    <t>MULTICONTACTO MODELO LUM-VEN   PUSH UP, 2 CONTACTOS ELECTRICOS 127VAC/15AMAX, 1 PUERTOS PARA USB (CARGA) 5VDC/1A, CABLE 1M DE LARGO 3X18 AWG COLOR GRIS ALUMINIO  --  LUM-VEN</t>
  </si>
  <si>
    <t>LUM-VEN</t>
  </si>
  <si>
    <t>MDESBR01000001</t>
  </si>
  <si>
    <t>PAR DE ARMCAPS   DE SILLA G20 EN COLOR NEGRO   --  PACG20N</t>
  </si>
  <si>
    <t>MDMEPB01000001</t>
  </si>
  <si>
    <t>PASACABLES MODELO LUMMON   1 PASACABLE CON CEPILLO CUBREPOLVO EN COLOR NEGRO  --  LUMMON</t>
  </si>
  <si>
    <t xml:space="preserve"> LUMMON</t>
  </si>
  <si>
    <t>MDMEPB02000002</t>
  </si>
  <si>
    <t>PASACABLES MODELO LUMMONG   1 PASACABLE CON CEPILLO CUBREPOLVO COLOR ALUMINO  --  LUMMONG</t>
  </si>
  <si>
    <t>LUMMONG</t>
  </si>
  <si>
    <t>MIQMPA01000001</t>
  </si>
  <si>
    <t>PASTA MULTIMEDIA AZUL   CODIGO TC-0409.40  --  TC-0409.40</t>
  </si>
  <si>
    <t>TC-0409.40</t>
  </si>
  <si>
    <t>MIQMPI04000000</t>
  </si>
  <si>
    <t>PINTURA LIQUIDA ESMALTE SECADO RAPIDO BEIGE MATE     --  PILEBM</t>
  </si>
  <si>
    <t>PILEBM</t>
  </si>
  <si>
    <t>MIQMPI03000000</t>
  </si>
  <si>
    <t>PINTURA ULTRA FACIL AMARILLA TRAFICA ACEITE     --  PIAMTA</t>
  </si>
  <si>
    <t>MDACP102010002</t>
  </si>
  <si>
    <t>PORTA MONITOR OBSOLETO CON UN SOLO BRAZO ARTICULADO Y BARRA PARA COLOCAR DOS MONITORES DE 10" HASTA 27"  EN ALUMINIO, CON CAPACIDAD DE CARGA DE 2 - 9 KGS  --  OBSPD7L</t>
  </si>
  <si>
    <t>OBSPD7L</t>
  </si>
  <si>
    <t>MDACP101000001</t>
  </si>
  <si>
    <t>PORTA MONITOR OBSOLETO DOS BRAZOS ARTICULADOS RECTOS   EMPOTRADOS EN ALUMINIO, CON CAPACIDAD DE CARGA DE 2-9 KGS  --  OBSPD7D-DDR</t>
  </si>
  <si>
    <t>OBSPD7D-DDR</t>
  </si>
  <si>
    <t>MDESSA01290030</t>
  </si>
  <si>
    <t>SILLA EN CAJA MODELO COBALT (MVL2785)  RESPALDO Y ASIENTO TAPIZADO TELA NEGRA, MECANISMO DE ELEVACION Y DE AJUSTE DE ALTURA, BRAZOS AJSTABLES DE ALTURA, BASE DE 5 PUNTOS EN POLIPROPILENO NEGRO  --  ESP-COBALTEM</t>
  </si>
  <si>
    <t>ESP-COBALTEM</t>
  </si>
  <si>
    <t>MDESSA01300031</t>
  </si>
  <si>
    <t>ESP-FLEXEM</t>
  </si>
  <si>
    <t>ILYEM</t>
  </si>
  <si>
    <t>MLEXSA12Y800V7</t>
  </si>
  <si>
    <t>SILLA EN CAJA MODELO STRADIC  RESPALDO EN MESH NEGRO Y ASIENTO; TAPIZADO EN TELACON MECANISMO AJUSTABLE DE ALTURA Y RECLINACION, BRAZOS AJUSTABLES, ESTRUCTURA GIRATORIA DE 5 PUNTOS EN POLIPROPILENO, MVL11860 - "STRADICEM"</t>
  </si>
  <si>
    <t>J1178</t>
  </si>
  <si>
    <t xml:space="preserve">ASIENTO NEGRO(TC72) </t>
  </si>
  <si>
    <t>STRADICEM</t>
  </si>
  <si>
    <t>MDESSF02040006</t>
  </si>
  <si>
    <t>SOFA INDIVIDUAL EN CAJA MODELO GALA-155-33045  RESPALDO Y ASIENTO EN POLIURETANO TAPIZADO EN TELA, CON ESTRUCTURA FIJA DE 4 PUNTOS COLOR NEGRO  --  ESP-GALAEM</t>
  </si>
  <si>
    <t>J1241</t>
  </si>
  <si>
    <t xml:space="preserve">ASIENTO ACERO TP </t>
  </si>
  <si>
    <t>ESP-GALAEM</t>
  </si>
  <si>
    <t>MDACSC01010001</t>
  </si>
  <si>
    <t>SOPORTE CLIP PARA SUJETAR PORTACARPETA DE 25 X 32 X 16 mm  EN ALUMINIO  --  F4822-AL</t>
  </si>
  <si>
    <t>F4822-AL</t>
  </si>
  <si>
    <t>MPMATN01010100</t>
  </si>
  <si>
    <t>TABLON DE MADERA DE PINO DE SEGUNDA DE 2500 X 300 mm  ESPESOR 19 mm   --  TMS253019</t>
  </si>
  <si>
    <t>TMS253019</t>
  </si>
  <si>
    <t>TAPA CON LOGO EN GRABADO LASER PARA PERFIL DE 68 X 67 mm CON CHAFLAN PERIMETRAL DE 1 mm CON POSTES PARA SUJECION EN ALUMINIO ALEACION 6063 COLOR GRIS - "CITPABD"</t>
  </si>
  <si>
    <t>fecha:</t>
  </si>
  <si>
    <t xml:space="preserve">estimaciones y análisis de costos </t>
  </si>
  <si>
    <t>tabla de comparación</t>
  </si>
  <si>
    <t>clave</t>
  </si>
  <si>
    <t>departamento:</t>
  </si>
  <si>
    <t>Informacion de solicitud:</t>
  </si>
  <si>
    <t>solicita:</t>
  </si>
  <si>
    <t>tipo de tabla:</t>
  </si>
  <si>
    <t>id_nº.00</t>
  </si>
  <si>
    <t>id_01.01</t>
  </si>
  <si>
    <t>id_02.02</t>
  </si>
  <si>
    <t>id_03.03</t>
  </si>
  <si>
    <t>id_04.04</t>
  </si>
  <si>
    <t>id_05.05</t>
  </si>
  <si>
    <t>id_06.06</t>
  </si>
  <si>
    <t>id_01.02</t>
  </si>
  <si>
    <t>id_01.03</t>
  </si>
  <si>
    <t>id_01.04</t>
  </si>
  <si>
    <t>id_01.05</t>
  </si>
  <si>
    <t>id_01.06</t>
  </si>
  <si>
    <t>id_01.07</t>
  </si>
  <si>
    <t>id_01.08</t>
  </si>
  <si>
    <t>id_01.09</t>
  </si>
  <si>
    <t>id_02.01</t>
  </si>
  <si>
    <t>id_02.03</t>
  </si>
  <si>
    <t>id_02.04</t>
  </si>
  <si>
    <t>id_02.05</t>
  </si>
  <si>
    <t>id_02.06</t>
  </si>
  <si>
    <t>id_02.07</t>
  </si>
  <si>
    <t>id_02.08</t>
  </si>
  <si>
    <t>id_02.09</t>
  </si>
  <si>
    <t>id_03.01</t>
  </si>
  <si>
    <t>id_03.02</t>
  </si>
  <si>
    <t>id_03.04</t>
  </si>
  <si>
    <t>id_03.05</t>
  </si>
  <si>
    <t>id_03.06</t>
  </si>
  <si>
    <t>id_03.07</t>
  </si>
  <si>
    <t>id_03.08</t>
  </si>
  <si>
    <t>id_03.09</t>
  </si>
  <si>
    <t>id_04.01</t>
  </si>
  <si>
    <t>id_04.02</t>
  </si>
  <si>
    <t>id_04.03</t>
  </si>
  <si>
    <t>id_04.05</t>
  </si>
  <si>
    <t>id_04.06</t>
  </si>
  <si>
    <t>id_04.07</t>
  </si>
  <si>
    <t>id_04.08</t>
  </si>
  <si>
    <t>id_04.09</t>
  </si>
  <si>
    <t>id_05.01</t>
  </si>
  <si>
    <t>id_05.02</t>
  </si>
  <si>
    <t>id_05.03</t>
  </si>
  <si>
    <t>id_05.04</t>
  </si>
  <si>
    <t>id_05.06</t>
  </si>
  <si>
    <t>id_05.07</t>
  </si>
  <si>
    <t>id_05.08</t>
  </si>
  <si>
    <t>id_05.09</t>
  </si>
  <si>
    <t>id_06.01</t>
  </si>
  <si>
    <t>id_06.02</t>
  </si>
  <si>
    <t>id_06.03</t>
  </si>
  <si>
    <t>id_06.04</t>
  </si>
  <si>
    <t>id_06.05</t>
  </si>
  <si>
    <t>id_06.07</t>
  </si>
  <si>
    <t>id_06.08</t>
  </si>
  <si>
    <t>id_06.09</t>
  </si>
  <si>
    <t>id_07.01</t>
  </si>
  <si>
    <t>id_07.02</t>
  </si>
  <si>
    <t>id_07.03</t>
  </si>
  <si>
    <t>id_07.04</t>
  </si>
  <si>
    <t>id_07.05</t>
  </si>
  <si>
    <t>id_07.06</t>
  </si>
  <si>
    <t>id_07.07</t>
  </si>
  <si>
    <t>id_07.08</t>
  </si>
  <si>
    <t>id_07.09</t>
  </si>
  <si>
    <t>id_08.01</t>
  </si>
  <si>
    <t>id_08.02</t>
  </si>
  <si>
    <t>id_08.03</t>
  </si>
  <si>
    <t>id_08.04</t>
  </si>
  <si>
    <t>id_08.05</t>
  </si>
  <si>
    <t>id_08.06</t>
  </si>
  <si>
    <t>id_08.07</t>
  </si>
  <si>
    <t>id_08.08</t>
  </si>
  <si>
    <t>id_08.09</t>
  </si>
  <si>
    <t>id_09.01</t>
  </si>
  <si>
    <t>id_09.02</t>
  </si>
  <si>
    <t>id_09.03</t>
  </si>
  <si>
    <t>id_09.04</t>
  </si>
  <si>
    <t>id_09.05</t>
  </si>
  <si>
    <t>id_09.06</t>
  </si>
  <si>
    <t>id_09.07</t>
  </si>
  <si>
    <t>id_09.08</t>
  </si>
  <si>
    <t>id_09.09</t>
  </si>
  <si>
    <t>id_10.01</t>
  </si>
  <si>
    <t>id_10.02</t>
  </si>
  <si>
    <t>id_10.03</t>
  </si>
  <si>
    <t>id_10.04</t>
  </si>
  <si>
    <t>id_10.05</t>
  </si>
  <si>
    <t>id_10.06</t>
  </si>
  <si>
    <t>id_10.07</t>
  </si>
  <si>
    <t>id_10.08</t>
  </si>
  <si>
    <t>id_10.09</t>
  </si>
  <si>
    <t xml:space="preserve"> </t>
  </si>
  <si>
    <t>MDF LAMINADO PLASTICO DOS CARAS HOJA 4' X 8' ESPESOR 15 mm OBSOLETO - "MDF15HP"</t>
  </si>
  <si>
    <t>MDF15HPOB</t>
  </si>
  <si>
    <t>MPMAMP02020200</t>
  </si>
  <si>
    <t>MDP CON DOS CARAS EN MELAMINA HOJA 5' X 8' ESPESOR 28 mm   --  MDP2858ME2C</t>
  </si>
  <si>
    <t>MDP2858ME2C</t>
  </si>
  <si>
    <t>MVLMCC07050000</t>
  </si>
  <si>
    <t>CHAPACINTA CHAPA DE MADERA ANCHO 30 mm   - ""CH30CHA"""</t>
  </si>
  <si>
    <t>CH30CHA</t>
  </si>
  <si>
    <t>E729</t>
  </si>
  <si>
    <t xml:space="preserve">TIPO DE MATERIAL MAPLE RIFT </t>
  </si>
  <si>
    <t>E731</t>
  </si>
  <si>
    <t xml:space="preserve">TIPO DE MATERIAL MEDIUM CHERRY RIFT </t>
  </si>
  <si>
    <t>E735</t>
  </si>
  <si>
    <t xml:space="preserve">TIPO DE MATERIAL FRENCH WALNUT RIFT </t>
  </si>
  <si>
    <t>E737</t>
  </si>
  <si>
    <t xml:space="preserve">TIPO DE MATERIAL  WENGUE RIFT </t>
  </si>
  <si>
    <t>E739</t>
  </si>
  <si>
    <t xml:space="preserve">TIPO DE MATERIAL EBONY RIFT </t>
  </si>
  <si>
    <t>MQMAUN01010101</t>
  </si>
  <si>
    <t>UNION DE LIENZOS DE MADERA PARA LATERAL DE PEDESTAL DE 847 X 295 mm ESPESOR 16 mm EN MADERA MACIZA DE PRIMERA  --</t>
  </si>
  <si>
    <t>M1077</t>
  </si>
  <si>
    <t xml:space="preserve">CHAPA DE MADERA WALNUT V </t>
  </si>
  <si>
    <t>MQMAUN01020101</t>
  </si>
  <si>
    <t>UNION DE LIENZOS DE MADERA PARA LATERAL DE KIOSKO DE 460 X 295 mm ESPESOR 16 mm EN MADERA MACIZA DE PRIMERA  --</t>
  </si>
  <si>
    <t>MQMAUN01030101</t>
  </si>
  <si>
    <t>UNION DE LIENZOS DE MADERA PARA LATERAL DE PORTAIMPRESORA DE 403 X 297 mm ESPESOR 16 mm EN MADERA MACIZA DE PRIMERA  --</t>
  </si>
  <si>
    <t>A549</t>
  </si>
  <si>
    <t xml:space="preserve">COLOR METAL NEGRO RAL 8022 </t>
  </si>
  <si>
    <t>MDMECO20000020</t>
  </si>
  <si>
    <t>MULTICONTACTO MODELO LUM-MAR   2 PUERTOS DE CORRIENTE 127V, 1 PUERTO USB DE CARGA TIPO A, 1 PUERTO USB DE CARGA TIPO C, 1 CABLE DE SALIDA 1.5 METROS, SOBRE CUBIERTA EN COLOR NEGRO  --  LUM-MAR</t>
  </si>
  <si>
    <t>LUM-MAR</t>
  </si>
  <si>
    <t>MPQMPP03000000</t>
  </si>
  <si>
    <t>PINTURA EN POLVO RAL 7047/13883 RP99LZ VITRACOAT (BAMA)     --  PPRAL4047V</t>
  </si>
  <si>
    <t>PPRAL4047V</t>
  </si>
  <si>
    <t>MDMEKT01000004</t>
  </si>
  <si>
    <t>KIT DE ILUMINACION   3 TIRAS DE LED DE 1100 mm de 250 mm de separacion  2835/120 4100K C/CERT UL; APAGADOR NEGRO DE BOTON, FUENTE 12 V 8.5 AMP C/CERT. UL CABLE DE 3X16 DE 2.5 mts Y CLAVIJA  --  COVEHEXV48-KIT</t>
  </si>
  <si>
    <t>COVEHEXV48-KIT</t>
  </si>
  <si>
    <t>MDMECO22000022</t>
  </si>
  <si>
    <t>MULTICONTACTO MODELO LUMSPLITG A+C-INX   1 PUERTO DE CORRIENTE 127 V, 1 PUERTO USB (CARGA) CABLE 1.5 M DE LARGO 3X18AWG, ACERO INOXIDABLE  --  LUMSPLITG A+C-INX</t>
  </si>
  <si>
    <t>LUMSPLITG A+C-INX</t>
  </si>
  <si>
    <t>MDESME02000000</t>
  </si>
  <si>
    <t>MESA FIJA PATAS DE POLIPROPILENO REFORZADO CON FIBRA DE VIDRIO TUBO DE ALUMINIO LACADO REGULADORES DE ALTURA CON TABLERO COMPACT 120 X 80 CM COLOR BLANCO     --  ESP-MESFIJA</t>
  </si>
  <si>
    <t>ESP-MESFIJA</t>
  </si>
  <si>
    <t>MDMECO19000019</t>
  </si>
  <si>
    <t>MULTICONTACTO MODELO LUMSPLIT2C-N   2 CONTACTOS ELECTRICOS 127VAC/15AMAX. CABLE 1 M DE LARGO 3X18AWG, NEGRO  --  LUMSPLIT2C-N</t>
  </si>
  <si>
    <t>LUMSPLIT2C-N</t>
  </si>
  <si>
    <t>MDMECO10000010</t>
  </si>
  <si>
    <t>LUM-IBI-B</t>
  </si>
  <si>
    <t>MPACPE02020002</t>
  </si>
  <si>
    <t>PERFIL PORTAPRECIO PLANO DE 1200 X 60 mm  CON ADHESIVO INCLUIDO, COLOR TRANSPARENTE  --  PEPTP1200T</t>
  </si>
  <si>
    <t>PEPTP1200T</t>
  </si>
  <si>
    <t>MDMECO24000024</t>
  </si>
  <si>
    <t>MULTICONTACTO MODELO LUM-LIS HDMI-N   2 CONTACTOS ELECTRICOS 127VAC/15AMAX, UN CONTACTO USB DE DATOS Y UN PUERTO HDMI, CABLE 1.50 M DE LARGO 3X18 AWG EN COLOR NEGRO  --  LUM-LIS HDMI-N</t>
  </si>
  <si>
    <t>LUM-LIS HDMI-N</t>
  </si>
  <si>
    <t>MDMURO01010101</t>
  </si>
  <si>
    <t>RONDANA PLANA Ø 1/2" DIAMETRO INTERNO  ACERO NATURAL  --  RO12SC</t>
  </si>
  <si>
    <t>RO12SC</t>
  </si>
  <si>
    <t>MDACJA02030003</t>
  </si>
  <si>
    <t>JALADERA PLASTICA PARA EMBUTIR EN LAMINA DE 49 X 98 mm  EN POLIPROPILENO NEGRO CATALOGO RODAMI AMI-56"JAEAMI56"  --  JAEAMI56</t>
  </si>
  <si>
    <t>JAEAMI56</t>
  </si>
  <si>
    <t>MIQMPI09000000</t>
  </si>
  <si>
    <t>PINTURA LIQUIDA EN AEROSOL COLOR AZUL     --  PILAZ</t>
  </si>
  <si>
    <t>PILAZ</t>
  </si>
  <si>
    <t>MDMECO12000012</t>
  </si>
  <si>
    <t>LUM-LIS-B</t>
  </si>
  <si>
    <t>MDMECO16000016</t>
  </si>
  <si>
    <t>MULTICONTACTO MODELO LUMATESOF-N   2 CONTACTOS ELECTRICOS 127VAC/15AMAX CABLE 1.5M DE LARGO 3X18AWG EN COLOR NEGRO  --  LUMATESOF-N</t>
  </si>
  <si>
    <t>LUMATESOF-N</t>
  </si>
  <si>
    <t>MDMECO21000021</t>
  </si>
  <si>
    <t>MULTICONTACTO MODELO LUMSPLITG A+C-N   1 PUERTO DE CORRIENTE 127 V, 1 PUERTO USB (CARGA) CABLE 1.5 M DE LARGO 3X18AWG, NEGRO  --  LUMSPLITG A+C-N</t>
  </si>
  <si>
    <t>LUM-MA</t>
  </si>
  <si>
    <t>MDMECO09000009</t>
  </si>
  <si>
    <t>LUM-IBI-N</t>
  </si>
  <si>
    <t>REGATON PLASTICO, REDONDO PLANO 5/8" PARA CALIBRE 18 CODIGO: AMI-84  MARCA RODAMI, COLOR NEGRO - AMI-84</t>
  </si>
  <si>
    <t>MIACPL01000000</t>
  </si>
  <si>
    <t>PINCEL PELO DE CAMELLO PLANO N-4     --  PICPN4</t>
  </si>
  <si>
    <t>PICPN4</t>
  </si>
  <si>
    <t>MIACEV01000000</t>
  </si>
  <si>
    <t>ENVASE POMADERO POLITILENO (CAJA CON 36 PIEZAS)     --  EPP36</t>
  </si>
  <si>
    <t>EPP36</t>
  </si>
  <si>
    <t>MDMEPB04000004</t>
  </si>
  <si>
    <t>PASACABLES MODELO LUMMON-G   1 PASACABLE CON CEPILLO CUBREPOLVO EN COLOR GRIS  --  LUMMON-G</t>
  </si>
  <si>
    <t>LUMMON-G</t>
  </si>
  <si>
    <t>MDMECO11000011</t>
  </si>
  <si>
    <t>LUM-LIS-N</t>
  </si>
  <si>
    <t>MDMEPB03000003</t>
  </si>
  <si>
    <t>PASACABLES MODELO LUMMON-B   1 PASACABLE CON CEPILLO CUBREPOLVO EN COLOR BLANCO  --  LUMMON-B</t>
  </si>
  <si>
    <t xml:space="preserve"> LUMMON-B</t>
  </si>
  <si>
    <t>MDMEPB05000005</t>
  </si>
  <si>
    <t>PASACABLES MODELO LUMMONG-N   1 PASACABLE CON CEPILLO CUBREPOLVO COLOR NEGRO  --  LUMMONG-N</t>
  </si>
  <si>
    <t>LUMMONG-N</t>
  </si>
  <si>
    <t>MDMECO17000017</t>
  </si>
  <si>
    <t>MULTICONTACTO MODELO LUMATESOF-B   2 CONTACTOS ELECTRICOS 127VAC/15AMAX CABLE 1.5M DE LARGO 3X18AWG EN COLOR BLANCO  --  LUMATESOF-B</t>
  </si>
  <si>
    <t>LUMATESOF-B</t>
  </si>
  <si>
    <t>MDMECO14000014</t>
  </si>
  <si>
    <t>MULTICONTACTO MODELO LUM-VEN-B   PUSH UP, 2 CONTACTOS ELECTRICOS 127VAC/15AMAX, 1 PUERTOS PARA USB (CARGA) 5VDC/1A, CABLE 1M DE LARGO 3X18 AWG COLOR BLANCO  --  LUM-VEN-B</t>
  </si>
  <si>
    <t>LUM-VEN-B</t>
  </si>
  <si>
    <t>MDMUTO06100008</t>
  </si>
  <si>
    <t>TORNILLO CABEZA PAN DE Ø1/4  CON NC DE 3/4" DE LARGO  EN ACERO INOXIDABLE  --  TOPAN1434IN</t>
  </si>
  <si>
    <t>TOPAN1434IN</t>
  </si>
  <si>
    <t>MIQMPI06000003</t>
  </si>
  <si>
    <t>PINTURA EN POLVO BLUE RACK 30089 (PZL230089-1) VITRACOAT  --  PIPBR300891</t>
  </si>
  <si>
    <t>PIPBR300891</t>
  </si>
  <si>
    <t>MDACJA02040004</t>
  </si>
  <si>
    <t>JALADERA PLASTICA PARA EMBUTIR EN LAMINA DE 35 X 70 mm  EN POLIPROPILENO NEGRO CATALOGO RODAMI AMI-56  --  JAEAMI56-70</t>
  </si>
  <si>
    <t>JAEAMI56-70</t>
  </si>
  <si>
    <t>MIQMPI05000000</t>
  </si>
  <si>
    <t>PINTURA LIQUIDA ESMALTE COMEX 100 TOTAL COLOR GRIS 7035     --  PILECG7035</t>
  </si>
  <si>
    <t xml:space="preserve"> PILECG7035</t>
  </si>
  <si>
    <t>ZAPATA TIPO ESPADA PARA ALAMBRE CALIBRE 16-14 TORNILLO Ø 1/8" CON AISLANTE AZUL -- ZTEC10AA</t>
  </si>
  <si>
    <t>MIACDS01000000</t>
  </si>
  <si>
    <t>DESPACHADOR DE AGUA AL PISO WK5012Q ( FRÍA Y CALIENTE , CAPACIDAD 20 LT )     --  WK5012Q</t>
  </si>
  <si>
    <t>WK5012Q</t>
  </si>
  <si>
    <t>MIQMSO01000000</t>
  </si>
  <si>
    <t>SOLVENTE PT250 COMEX ( 20 lts )     --  PT250COMX</t>
  </si>
  <si>
    <t>PT250COMX</t>
  </si>
  <si>
    <t>MDF LAMINADO PLASTICO UNA CARA RALPH WILSON BLACK 1595-60 Y UNA CARA EN MELAMINA BLANCA HOJA 4' X 8' ESPESOR 19 mm   --  MDFLPCBCB4819</t>
  </si>
  <si>
    <t>MDMEPB06000006</t>
  </si>
  <si>
    <t>PASACABLES MODELO LUMMONG-B   1 PASACABLE CON CEPILLO CUBREPOLVO COLOR BLANC  --  LUMMONG-B</t>
  </si>
  <si>
    <t>LUMMONG-B</t>
  </si>
  <si>
    <t>MPMASS01010101</t>
  </si>
  <si>
    <t>SUPERFICIE SOLIDA  HOJA DE 3660 X 760 mm ESPESOR 6 mm EN COLOR HIDDEN SPACE 9227SS (RALPH WILSON)  --  SS36766HS</t>
  </si>
  <si>
    <t>SS36766HS</t>
  </si>
  <si>
    <t>MIACSÑ01000000</t>
  </si>
  <si>
    <t>SEÑALAMIENTO CODIGO DE COLORES DE 40 X 50 NOM-026-STPS 2018     --  SÑ026STP</t>
  </si>
  <si>
    <t>SÑ026STP</t>
  </si>
  <si>
    <t>LAMINADO PLASTICO  HOJA 4' X 8'  RALPH WILSON BLACK 1595-60  --  LPB48-60</t>
  </si>
  <si>
    <t>LPB48-60</t>
  </si>
  <si>
    <t>MPMPVI01000003</t>
  </si>
  <si>
    <t>VINIL AUTOADHERIBLE "VENTO", EN COLOR GRIS FONDO BLANCO, CON DIMENSIONES SEGUN EL PLANO  --  VEES24LVCD-RVL</t>
  </si>
  <si>
    <t>VEES24LVCD-RVL</t>
  </si>
  <si>
    <t>MIQMPI08000000</t>
  </si>
  <si>
    <t>PINTURA LIQUIDA EN AEROSOL COLOR SOLAR BLACK     --  PILSB</t>
  </si>
  <si>
    <t>PILSB</t>
  </si>
  <si>
    <t>MIACPS02000000</t>
  </si>
  <si>
    <t>PARES GUANTES DERMA 56-131 T-8     --  PGD56131T8</t>
  </si>
  <si>
    <t>PGD56131T8</t>
  </si>
  <si>
    <t>MULTICONTACTO MODELO LUMBARIG   3 CONTACTOS ELECTRICOS 127VAC/15AMAX,1 PUERTOS PARA USB DATOS, 2 PUERTO RJ45 (VOZ Y DATOS), CABLE 1M DE LARGO 3X14AWG, EN COLOR GRIS ALUMINIO  --  LUMBARIG</t>
  </si>
  <si>
    <t>LUMBARIG</t>
  </si>
  <si>
    <t>MDACPI01000000</t>
  </si>
  <si>
    <t>PISTON EJECUTIVO CLASE 3     --  PISEJC3</t>
  </si>
  <si>
    <t>PISEJC3</t>
  </si>
  <si>
    <t>MDMECO13000013</t>
  </si>
  <si>
    <t>MULTICONTACTO MODELO LUM-VEN-N   PUSH UP, 2 CONTACTOS ELECTRICOS 127VAC/15AMAX, 1 PUERTOS PARA USB (CARGA) 5VDC/1A, CABLE 1M DE LARGO 3X18 AWG COLOR NEGRO  --  LUM-VEN-N</t>
  </si>
  <si>
    <t>LUM-VEN-N</t>
  </si>
  <si>
    <t>MDMECO15000015</t>
  </si>
  <si>
    <t>MULTICONTACTO MODELO LUM-DUBG-B   3 PUERTOS DE CORRIENTE 127V, 1 PUERTO USB DE CARGA TIPO A, 1 PUERTO USB DE CARGA TIPO C, 1 CABLE DE SALIDA 1.5 METROS, SOBRE CUBIERTA EN COLOR BLANCO  --  LUM-DUBG-B</t>
  </si>
  <si>
    <t>LUM-DUBG-B</t>
  </si>
  <si>
    <t>MDACPA01010000</t>
  </si>
  <si>
    <t>PORTA PRECIOS DE 75 x 50 mm  EN ACRILICO CRISTAL TRANSPARENTE ESPESOR 3 mm  --  PPA7550E3</t>
  </si>
  <si>
    <t>PPA7550E3</t>
  </si>
  <si>
    <t>MDMUPI01010001</t>
  </si>
  <si>
    <t>PIJA CABEZA PLANA PHILLIPS DE 8 X 2 1/2"  PARA TABLAROCA GALVANIZADO  --  PITR212G</t>
  </si>
  <si>
    <t xml:space="preserve"> PITR212G</t>
  </si>
  <si>
    <t>MDCRCR00330114</t>
  </si>
  <si>
    <t>CRISTAL  DE 1241 X 568 mm ESPESOR 6 mm TEMPLADO CON 5 PERFORACIONES CONFORME A PLANO, CANTOS PULIDOS Y ABRILLANTADOS  --  ITVIEXSWCM420M-CR2</t>
  </si>
  <si>
    <t>ITVIEXSWCM420M-CR2</t>
  </si>
  <si>
    <t>MIQMPI07000000</t>
  </si>
  <si>
    <t>PINTURA LIQUIDA EN AEROSOL COLOR CHARCOAL     --  PILCH</t>
  </si>
  <si>
    <t>PILCH</t>
  </si>
  <si>
    <t>MDESME01000000</t>
  </si>
  <si>
    <t>MESA POLY-MADERA DT-06270S4-TB03 RECTANGULAR  DE 120×80 CMS CUBIERTA ES EN TABLEADO DE POLIMADERA CON ESTRUCTURA DE ALUMINIO CON REGATONES NIVELADORES COLOR MADERA NATURAL     --  ESP-MESPOLY</t>
  </si>
  <si>
    <t>ESP-MESPOLY</t>
  </si>
  <si>
    <t>MIQMPI10000000</t>
  </si>
  <si>
    <t>PINTURA SAYER BASIC HAYA CLAVE S110-TM-9999     --  SBHS110</t>
  </si>
  <si>
    <t>SBHS110</t>
  </si>
  <si>
    <t>MIQMPR02000000</t>
  </si>
  <si>
    <t>PRIMER UNIVERSAL CHOCOLATE     --  PRUNCH</t>
  </si>
  <si>
    <t>PRUNCH</t>
  </si>
  <si>
    <t>MPMASS00020102</t>
  </si>
  <si>
    <t>SUPERFICIE SOLIDA  HOJA DE 2440 X 760 mm ESPESOR 6 mm EN COLOR DEEP NOCTURNE (CORIAN)  --  SS2440760DN</t>
  </si>
  <si>
    <t>SS2440760DN</t>
  </si>
  <si>
    <t>MDMUAV00020002</t>
  </si>
  <si>
    <t>CHAVETA  DE 1/4" X 1"  EN ACERO ACABADO GALVANIZADO  --  CH141GV</t>
  </si>
  <si>
    <t>CH141GV</t>
  </si>
  <si>
    <t>MDMTPU01000001</t>
  </si>
  <si>
    <t>PUNZON DE GOLPE   PARA MARCAR ACERO CON LA LETRA "V" DE 12 mm DE ALTURA, EN ACERO  --  PUGLV</t>
  </si>
  <si>
    <t>PUGLV</t>
  </si>
  <si>
    <t>MIACEF01000001</t>
  </si>
  <si>
    <t>ESTUFA MAESTRA GAS CON 6 ESTACIONES   CON PLANCHA, 4 QUEMADORES, FREIDOR, ASADOR, HORNO Y GRATINADO FABRICADO EN ACERO INOXIDABLE  --  ESTMAE6</t>
  </si>
  <si>
    <t>ESTMAE6</t>
  </si>
  <si>
    <t>MDMPVI01000004</t>
  </si>
  <si>
    <t>VINIL AUTOADHERIBLE   CHICO CON LOGOTIPO "VENTO", EN COLOR GRIS FONDO BLANCO, CON DIMENSIONES SEGUN EL PLANO  --  COVEMPCB22-RVL</t>
  </si>
  <si>
    <t>COVEMPCB22-RVL</t>
  </si>
  <si>
    <t>MIACPL02000000</t>
  </si>
  <si>
    <t>PINCEL PELO DE CAMELLO PLANO N-6     --  PICPN6</t>
  </si>
  <si>
    <t>MIACSÑ02000000</t>
  </si>
  <si>
    <t>MDCRCR00380101</t>
  </si>
  <si>
    <t>CRISTAL  DE 1140 X 475 mm ESPESOR 6 mm TEMPLADO, CANTOS PULIDOS  --  COITVTRFC6MVM-CR4</t>
  </si>
  <si>
    <t>COITVTRFC6MVM-CR4</t>
  </si>
  <si>
    <t>MIQMLC08000003</t>
  </si>
  <si>
    <t>LACA AUTOMOTIVA   GRIS ANTRACITA S/M  --  LAAUGASM</t>
  </si>
  <si>
    <t>LAAUGASM</t>
  </si>
  <si>
    <t>MDMEKT01000002</t>
  </si>
  <si>
    <t>KIT DE ILUMINACION   HORIZONTAL PARA VITRINA VERTICAL : 4 LAMPARAS MINI POSTE DE 3 WATTS COLOR ALUMINIO LED 1400 K ARNES DE INTERCONEXION ENTRE LAMPARAS, CABLE TOMACORRITNTE DE USO RUDO 3X16 DE 2.5 MTS  Y CLAVIJA ANGULAR POLARIZADA  --  COLOVIJ88MCR-KIT</t>
  </si>
  <si>
    <t>COLOVIJ88MCR-KIT</t>
  </si>
  <si>
    <t>MPRCTA05010001</t>
  </si>
  <si>
    <t>TAPETE PARA REMOLQUE DE 12 M X .91 M ESPESOR DE 1/4’’  DE HULE REFORZADO CON CUERDA DE NYLON ACABADO DIAMANTADO ANTIDERRAPANTE  --  TAPREMO1291</t>
  </si>
  <si>
    <t>TAPREMO1291</t>
  </si>
  <si>
    <t>MDCRES00020102</t>
  </si>
  <si>
    <t>COVEPCM14M-ESP</t>
  </si>
  <si>
    <t>MDACJA00020002</t>
  </si>
  <si>
    <t>JALADERA  DE 143 X 23 mm  CON DISTANCIA ENTRE CENTROS DE 128 mm MARCA HERRASA CLAVE 79-294 ACABADO ALUMINIO  --  JA12825AC</t>
  </si>
  <si>
    <t>JA12825AC</t>
  </si>
  <si>
    <t>MDMUTO03090002</t>
  </si>
  <si>
    <t>TORNILLO CABEZA HEXAGONAL DE Ø 1/4" X 2 1/2"  GALVANIZADO  --  TO14212HE</t>
  </si>
  <si>
    <t>TO14212HE</t>
  </si>
  <si>
    <t>MDMTPU01000002</t>
  </si>
  <si>
    <t>PUNZON DE GOLPE   PARA MARCAR ACERO CON LA LETRA "H" DE 12 mm DE ALTURA, EN ACERO  --  PUGLH</t>
  </si>
  <si>
    <t>PUGLH</t>
  </si>
  <si>
    <t>MDMUPI01020001</t>
  </si>
  <si>
    <t>PIJA CABEZA PLANA PHILLIPS DE 8 X 3 1/2"  PARA TABLAROCA GALVANIZADO  --  PITR312</t>
  </si>
  <si>
    <t>PITR312</t>
  </si>
  <si>
    <t>MIACPS01000000</t>
  </si>
  <si>
    <t>PARES GUANTES DERMA 56-131 T-7     --  PGD56131T7</t>
  </si>
  <si>
    <t>PGD56131T7</t>
  </si>
  <si>
    <t>MDACJG04000003</t>
  </si>
  <si>
    <t>JUEGO DE PATAS DE MESA DE METAL CONICO OBLICUO PARA ESCRITORIO DE 70 cm DE ALTO, MARCA MAGILL (JUEGO DE 4 pz)  --  BSSEMTD15AM-PT</t>
  </si>
  <si>
    <t>BSSEMTD15AM-PT</t>
  </si>
  <si>
    <t>MIACLJ01010001</t>
  </si>
  <si>
    <t>LIJA DE BANDA DE 19 X 457  GRANO 100 ZIR CLAVE 1644  --  LJ1644</t>
  </si>
  <si>
    <t>LJ1644</t>
  </si>
  <si>
    <t>MDESSA01460045</t>
  </si>
  <si>
    <t>SILLA EN CAJA MODELO ESP-DELTA  RESPALDO BAJO MESH NEGRO Y ASIENTO TAPIZADO TELA NEGRA, MECANISMO SYNCHRO, BASE 5 PUNTOS CON RODAJAS Y CON BRAZOS AJUSTABLES  --  ESP-DELTAEM</t>
  </si>
  <si>
    <t>ESP-DELTAEM</t>
  </si>
  <si>
    <t>MDMECO18000018</t>
  </si>
  <si>
    <t>MULTICONTACTO MODELO LUMBARIG-N   3 CONTACTOS ELECTRICOS 127VAC/15AMAX,1 PUERTOS PARA USB DATOS, 2 PUERTO RJ45 (VOZ Y DATOS), CABLE 1M DE LARGO 3X14AWG, EN COLOR NEGRO  --  LUMBARIG-N</t>
  </si>
  <si>
    <t>LUMBARIG-N</t>
  </si>
  <si>
    <t>CRISTAL  DE 790 X 227 mm ESPESOR 6 mm ULTRA CLARO, CANTOS PULIDOS, TEMPLADO  --  COLOVIJ88MCR-CR2</t>
  </si>
  <si>
    <t>MDCRCR00400101</t>
  </si>
  <si>
    <t>CRISTAL  DE 467 X 500 mm ESPESOR 6 mm TEMPLADO, CANTOS PULIDOS  --  COVEVHRF24PM-CR2</t>
  </si>
  <si>
    <t>COVEVHRF24PM-CR2</t>
  </si>
  <si>
    <t>MDACTA02020003</t>
  </si>
  <si>
    <t>TAPA AUTOADHERIBLE DE 18 mm  COLOR BLANCO ABSOLUTO   --  TA18BLAB</t>
  </si>
  <si>
    <t>TAGRIOX</t>
  </si>
  <si>
    <t>MDACMJ00020002</t>
  </si>
  <si>
    <t>MANIVELA  DE 225 mm CON CUERDA DE 1/2", ESFERA DE 35 MM DE DIAMETRO  REDONDO PULIDO DE 3/8" CON 2 BARRENOS PARA CHAVETA SEGUN PLANO, EN ACERO  --  BSGSGLMO885HPE-MA</t>
  </si>
  <si>
    <t xml:space="preserve"> BSGSGLMO885HPE-MA</t>
  </si>
  <si>
    <t>MDMURO01010002</t>
  </si>
  <si>
    <t>RONDANA PLANA Ø 1/2" DIAMETRO INTERNO  NEGRA  --  RO12NG</t>
  </si>
  <si>
    <t>RO12NG</t>
  </si>
  <si>
    <t>MIACRG01010001</t>
  </si>
  <si>
    <t>REGULADOR LOBO CMS 19 X 25MM   GAS L.P. B.  --  REGLOB</t>
  </si>
  <si>
    <t>REGLOB</t>
  </si>
  <si>
    <t>MDMACU00220008</t>
  </si>
  <si>
    <t>CUBIERTA DE 1060 X 414 X 219 mm CON DOBLECES SEGUN PLANO, EN SUPERFICIE SOLIDA COLOR HIDDEN SPACE 9227SS (RALPH WILSON)  --  COAMMMINX-SS9</t>
  </si>
  <si>
    <t>COAMMMINX-SS9</t>
  </si>
  <si>
    <t>MDESSA01330035</t>
  </si>
  <si>
    <t>SILLA EN CAJA MODELO TOKEN05EGPP10  RESPALDO Y ASIENTO EN POLIPROPILENO GRIS, CON BASE METALICA DE 4 PUNTOS COLOR GRIS, SIN BRAZOS  --  ESP-TOKENEM</t>
  </si>
  <si>
    <t>ESP-TOKENEM</t>
  </si>
  <si>
    <t>MDESSN01020002</t>
  </si>
  <si>
    <t>SILLON EN CAJA MODELO RE-1510  RESPALDO ALTO EN MESH NEGRO Y ASIENTO TAPIZADO EN TELA TERRA ONIX, CON RECLINAMIENTO SYNCHRO Y BLOQUEO CON PERILLA, BASE DE 5 PUNTOS EN NYLON, CON BRAZOS REGULABLES  --  ESP-RE1510EM</t>
  </si>
  <si>
    <t>ESP-RE1510EM</t>
  </si>
  <si>
    <t>MDESSA01440043</t>
  </si>
  <si>
    <t>SILLA EN CAJA MODELO ESP-HUB  RESPALDO Y ASIENTO TAPIZADO EN TELA COLOR BEIGE, MECANISMO DE ALTURA AJUSTABLE, BASE DE ALUMINIO DE 5 PUNTOS CON RODAJAS Y CON BRAZOS  --  ESP-HUBEM</t>
  </si>
  <si>
    <t>ESP-HUBEM</t>
  </si>
  <si>
    <t>MDESSA01450044</t>
  </si>
  <si>
    <t>SILLA EN CAJA MODELO ESP-POLAR  RESPALDO BAJO MESH GRIS Y ASIENTO TAPIZADO EN TELA COLOR GRIS, MECANISMO SYNCHRO, SOPORTE LUMBAR, BASE  5 PUNTOS CON RODAJAS, CUERPO POLIPROPILENO BLANCO Y CON BRAZOS AJUSTABLES  --  ESP-POLAREM</t>
  </si>
  <si>
    <t>ESP-POLAREM</t>
  </si>
  <si>
    <t>MDESSA01410040</t>
  </si>
  <si>
    <t>SILLA EN CAJA MODELO FLYPER  RESPALDO EN MESH Y ASIENTO TAPIZADO EN TELA OFFICE CREP AZABACHE, MECANISMO RECLINABLE, BRAZOS AJUSTABLES  --  ESP-FLYPEEM</t>
  </si>
  <si>
    <t>ESP-FLYPEEM</t>
  </si>
  <si>
    <t>MDCRCR00350113</t>
  </si>
  <si>
    <t>CRISTAL  DE 1241 X 390 mm ESPESOR 6 mm TEMPLADO CON CANTOS PULIDOS Y ABRILLANTADOS  --  ITVIEXSWCM420M-CR3</t>
  </si>
  <si>
    <t>ITVIEXSWCM420M-CR3</t>
  </si>
  <si>
    <t>MDCRCR00340113</t>
  </si>
  <si>
    <t>CRISTAL  DE 1141 X 391 mm ESPESOR 6 mm TEMPLADO CON CANTOS PULIDOS Y ABRILLANTADOS  --  ITVIEXSWCM420M-CR4</t>
  </si>
  <si>
    <t>ITVIEXSWCM420M-CR4</t>
  </si>
  <si>
    <t>CRISTAL  DE 790 X 790 mm ESPESOR 6 mm ULTRA CLARO, CANTOS PULIDOS, TEMPLADO  --  COLOVIJ88MCR-CR3</t>
  </si>
  <si>
    <t>MDCRCR00370101</t>
  </si>
  <si>
    <t>CRISTAL  DE 544 X 590 mm ESPESOR 6 mm TEMPLADO, CANTOS PULIDOS  --  COITVTRFC6MVM-CRI1</t>
  </si>
  <si>
    <t>COITVTRFC6MVM-CRI1</t>
  </si>
  <si>
    <t>MDCRCR00390101</t>
  </si>
  <si>
    <t>CRISTAL  DE 940 X 752 mm ESPESOR 6 mm TEMPLADO, CANTOS PULIDOS  --  COVEVHRF24PM-CR</t>
  </si>
  <si>
    <t>COVEVHRF24PM-CR</t>
  </si>
  <si>
    <t>MPMAMR01010101</t>
  </si>
  <si>
    <t>MADERA DE PINO DE 95 X 1350 mm ESPESOR 28 mm CALIDAD #2 CEPILLADA POR AMBAS CARAS  --  SEDEBV3P-CT</t>
  </si>
  <si>
    <t>SEDEBV3P-CT</t>
  </si>
  <si>
    <t>MDESSA01350039</t>
  </si>
  <si>
    <t>SILLA EN CAJA MODELO OHV-350  RESPALDO EN POLIPROPILENO GRIS Y ASIENTO EN TELA ADDISON PLATA, BASE 4 PTS GRIS CON RODAJAS  --  ESP-OHV-350ADDSBEM</t>
  </si>
  <si>
    <t>ESP-OHV-350ADDSBEM</t>
  </si>
  <si>
    <t>MDESSA01480047</t>
  </si>
  <si>
    <t>SILLA EN CAJA MODELO FLEX G  RESPALDO EN MESH GRIS Y ASIENTO TAPIZADO TELA ADDISON PLOMO, ESTRUCTURA PLEGABLE COLOR BLANCO, CON BRAZOS  --  ESP-FLEX-GEM</t>
  </si>
  <si>
    <t>ESP-FLEX-GEM</t>
  </si>
  <si>
    <t>MPMTTU01010101</t>
  </si>
  <si>
    <t>TUBULAR INDUSTRIAL RECTANGULAR 3" X 1 1/2" CALIBRE 16 PIEZA DE 6000 mm  --  TUBI311216</t>
  </si>
  <si>
    <t>TUBI311216</t>
  </si>
  <si>
    <t>MDACPA01000000</t>
  </si>
  <si>
    <t>PALETA GIRATORIA REMOVIBLE CON PORTAVASOS Y PORTAPLUMA     --  PAFLEX</t>
  </si>
  <si>
    <t>PAFLEX</t>
  </si>
  <si>
    <t>PIJA CABEZA FIJADORA RANURADA 10 X 12 mm  GALVANIZADO - "P1012G"</t>
  </si>
  <si>
    <t>MQACTÑ02020001</t>
  </si>
  <si>
    <t>TRAVESAÑO UNION DE 1270 X 51 X 25 mm  EN INOXIDABLE, CON SERIGRAFIADO CONFORME A PLANO  --  HASMAIC2PDES-TRT</t>
  </si>
  <si>
    <t>HASMAIC2PDES-TRT</t>
  </si>
  <si>
    <t>TORNILLO CABEZA HEXAGONAL Ø 1/4" X 2" CUERDA CORRIDA PAVONADO -- TOH142P --</t>
  </si>
  <si>
    <t>CRISTAL  DE 772 X 225 mm ESPESOR 6 mm ULTRA CLARO, CANTOS PULIDOS, TEMPLADO  --  COLOVIJ88MCR-CR1</t>
  </si>
  <si>
    <t>MDCRCR00330112</t>
  </si>
  <si>
    <t>CRISTAL  DE 1241 X 568 mm ESPESOR 6 mm TEMPLADO CON 3 PERFORACIONES CONFORME A PLANO, CANTOS PULIDOS Y ABRILLANTADOS  --  ITVIEXSWCM420M-CR1</t>
  </si>
  <si>
    <t>ITVIEXSWCM420M-CR1</t>
  </si>
  <si>
    <t>MDCRCR02320203</t>
  </si>
  <si>
    <t>CRISTAL SATINADO 2 CARAS DE 748 X 337 mm ESPESOR 9 mm TEMPLADO CON CANTOS PULIDOS, ESQUINAS REDONDEADAS RADIO 3 mm  --  SEE4SCS750-C</t>
  </si>
  <si>
    <t>SEE4SCS750-C</t>
  </si>
  <si>
    <t>MDESSA01320034</t>
  </si>
  <si>
    <t>SILLA EN CAJA MODELO SENECA MEDIO  CON RESPALDO Y ASIENTO TAPIZADO EN TELA AZUL, CON BRAZOS  BASE DE TRINEO  --  ESP-SENECA5TEM</t>
  </si>
  <si>
    <t>ESP-SENECA5TEM</t>
  </si>
  <si>
    <t>MDESSA01360038</t>
  </si>
  <si>
    <t>SILLA EN CAJA MODELO GINEVRA LOUNGE  RESPALDO Y ASIENTO EN TECNOPOLIMERO DOVE GRAY, CON ESTRUCTURA DE 4 PUNTOS, CON BRAZOS  --  ESP-G LOUNGE</t>
  </si>
  <si>
    <t>ESP-G LOUNGE</t>
  </si>
  <si>
    <t>MPMTPE01010001</t>
  </si>
  <si>
    <t>PEMOAL3660</t>
  </si>
  <si>
    <t>MDACTA02010002</t>
  </si>
  <si>
    <t>TAPA AUTOADHERIBLE DE 14 mm  COLOR GRIS OXFORD  --  TAGRIOX</t>
  </si>
  <si>
    <t>MDCRCR00360101</t>
  </si>
  <si>
    <t>CRISTAL  DE 1144 X 590 mm ESPESOR 6 mm TEMPLADO, CANTOS PULIDOS  --  COITVTRFC6MVM-CRI2</t>
  </si>
  <si>
    <t>COITVTRFC6MVM-CRI2</t>
  </si>
  <si>
    <t>MDESSA01470046</t>
  </si>
  <si>
    <t>SILLA EN CAJA MODELO STEEL  ASIENTO TIPO CONCHA EN POLIPROPILENO COLOR NEGRO Y ESTRUCTURA CROMADA  --  STEELEM</t>
  </si>
  <si>
    <t>STEELEM</t>
  </si>
  <si>
    <t>MDESSA01310032</t>
  </si>
  <si>
    <t>SILLA EN CAJA MODELO FENIX OHE-165  RESPALDO Y ASIENTO TAPIZADO EN PIEL NEGRA, CON MECANISMO DE ELEVACION CON PALANCA DE BLOQUEO, BASE DE 5 PUNTOS CROMADA, CON BRAZOS  --  ESP-OHE-165EM</t>
  </si>
  <si>
    <t>ESP-OHE-165EM</t>
  </si>
  <si>
    <t>MDESSA01320033</t>
  </si>
  <si>
    <t>SILLA EN CAJA MODELO SENECA MEDIO  CON RESPALDO Y ASIENTO TAPIZADO EN TELA AZUL, CON BRAZOS  BASE DE 5 PUNTOS  --  ESP-SENECA5EM</t>
  </si>
  <si>
    <t>ESP-SENECA5EM</t>
  </si>
  <si>
    <t>MDESSA01430042</t>
  </si>
  <si>
    <t>SILLA EN CAJA MODELO ESP-CITYCRUZ  RESPALDO Y ASIENTO TAPIZADO EN TELA COLOR GRIS, BASE TRINEO METALICO CRUZADO NEGRO Y CON BRAZOS  --  ESP-CITYCRUZEM</t>
  </si>
  <si>
    <t>ESP-CITYCRUZEM</t>
  </si>
  <si>
    <t>MDESSA01490039</t>
  </si>
  <si>
    <t>SILLA EN CAJA MODELO OHV-348  RESPALDO EN POLIPROPILENO GRIS Y ASIENTO EN TELA ADDISON PLATA, BASE 4 PTS GRIS CON RODAJAS  --  ESP-OHV-348EM</t>
  </si>
  <si>
    <t>ESP-OHV-348EM</t>
  </si>
  <si>
    <t>SILLA EN CAJA MODELO FLEX  RESPALDO EN MESH NEGRO Y ASIENTO TAPIZADO TELA NEGRA --  ESP-FLEXEM</t>
  </si>
  <si>
    <t>MDESSA01420041</t>
  </si>
  <si>
    <t>SILLA EN CAJA MODELO ESP-CITYSPIDER  RESPALDO Y ASIENTO TAPIZADO EN TELA COLOR GRIS, BASE DE 4 PUNTOS GIRATORIA METALICA TIPO SPIDER EN COLOR NEGRO Y CON BRAZOS  --  ESP-CITYSPIDEREM</t>
  </si>
  <si>
    <t>ESP-CITYSPIDEREM</t>
  </si>
  <si>
    <t>MPQMPP04000000</t>
  </si>
  <si>
    <t>PINTURA EN POLVO BLUE 26355 VITRACOAT     --  PPVIBL26355</t>
  </si>
  <si>
    <t>PPVIBL26355</t>
  </si>
  <si>
    <t>MDESSA01350037</t>
  </si>
  <si>
    <t>SILLA EN CAJA MODELO OHV-350  RESPALDO EN POLIPROPILENO GRIS Y ASIENTO EN TELA ADDISON PLATA, BASE 4 PTS GRIS CON RODAJAS, CON BRAZOS GRISES  --  ESP-OHV-350ADDBEM</t>
  </si>
  <si>
    <t>ESP-OHV-350ADDBEM</t>
  </si>
  <si>
    <t>MDESSA01340036</t>
  </si>
  <si>
    <t>SILLA EN CAJA MODELO OHV-73  RESPALDO Y ASIENTO EN POLIPROPILENO NEGRO, CON ESTRUCTURA TUBULAR NEGRA  --  ESP-OHV-73EM</t>
  </si>
  <si>
    <t>ESP-OHV-73EM</t>
  </si>
  <si>
    <t>tipo de ventta:</t>
  </si>
  <si>
    <t>contabilidad de tabla:</t>
  </si>
  <si>
    <t xml:space="preserve">tipo de  empaque y/o embalaje incluyen: </t>
  </si>
  <si>
    <t xml:space="preserve">tipo de entrega y/o instalacion incluye: </t>
  </si>
  <si>
    <t>descripcion</t>
  </si>
  <si>
    <t>imagen</t>
  </si>
  <si>
    <t xml:space="preserve">    </t>
  </si>
  <si>
    <t>precio_lista</t>
  </si>
  <si>
    <t>precio_2</t>
  </si>
  <si>
    <t>Sin Opc.</t>
  </si>
  <si>
    <t>C1040</t>
  </si>
  <si>
    <t xml:space="preserve">COLOR DE PLASTICO GRIS HUMO </t>
  </si>
  <si>
    <t>MVLECO0921A453</t>
  </si>
  <si>
    <t>CONTACTO PHASE 3 MODELO BE52426-3-C-1-C PARA CIRCUITO 1 ANCHO C 2.5" NEGRO ERGONOVA - "BE52426-3-C-1-C "</t>
  </si>
  <si>
    <t>BE52426-3-C-1-C</t>
  </si>
  <si>
    <t>MVLECO1022A453</t>
  </si>
  <si>
    <t>CONTACTO PHASE 3 MODELO BE52426-3-C-2-C PARA CIRCUITO 2 ANCHO C 2.5" NEGRO ERGONOVA - "BE52426-3-C-2-C"</t>
  </si>
  <si>
    <t>BE52426-3-C-2-C</t>
  </si>
  <si>
    <t>MVLACO14270000</t>
  </si>
  <si>
    <t>CORREDERA PARA GAVETA MODELO ACCURIDE C2120-20 DERECHA   - ""CG21D"""</t>
  </si>
  <si>
    <t>CG21D</t>
  </si>
  <si>
    <t>MDCRCR00440101</t>
  </si>
  <si>
    <t>CRISTAL  DE 1006 X 510 mm ESPESOR 6 mm TEMPLADO, CANTOS PULIDOS, CON REDONDEOS SEGUN PLANO  --  COVEVTRM210PM-CR2</t>
  </si>
  <si>
    <t>COVEVTRM210PM-CR2</t>
  </si>
  <si>
    <t>MDCRCR00450101</t>
  </si>
  <si>
    <t>CRISTAL  DE 1006 X 550 mm ESPESOR 6 mm TEMPLADO, CANTOS PULIDOS, CON REDONDEOS SEGUN PLANO  --  COVEVTRM210PM-CR3</t>
  </si>
  <si>
    <t>COVEVTRM210PM-CR3</t>
  </si>
  <si>
    <t>MDCRCR00470216</t>
  </si>
  <si>
    <t>CRISTAL  DE 1180 X 728 mm ESPESOR 9 mm CON SERIGRAFIA BLANCA A PUNTOS UNA CARA CANTOS PULIDOS, ESQUINAS REDONDEADAS RADIO 3 mm TEMPLADO Y DOS BARRENOS DE Ø 9.5 mm  --  CIMBS128CS-CR</t>
  </si>
  <si>
    <t>CIMBS128CS-CR</t>
  </si>
  <si>
    <t>MDCRCR00410215</t>
  </si>
  <si>
    <t>CRISTAL  DE 1200 X 728 mm ESPESOR 9 mm CON SERIGRAFIA BLANCA A PUNTOS UNA CARA (CON PROCESO DE PINTURA CERAMICA RECOCIDA) CANTOS PULIDOS, ESQUINAS REDONDEADAS RADIO 3 mm Y DOS BARRENOS DE Ø 9.5 TEMPLADO  --  CIMBS127CS-CR</t>
  </si>
  <si>
    <t>CIMBS127CS-CR</t>
  </si>
  <si>
    <t>MDCRCR00420109</t>
  </si>
  <si>
    <t>CRISTAL  DE 456 X 1257 mm ESPESOR 6 mm ULTRA CLARO, CANTOS PULIDOS, TEMPLADO  --  COLOVIA55MCR-CRL1</t>
  </si>
  <si>
    <t>COLOVIA55MCR-CRL1</t>
  </si>
  <si>
    <t>MDCRCR00430109</t>
  </si>
  <si>
    <t>CRISTAL  DE 462 X 1256 mm ESPESOR 6 mm ULTRA CLARO, CANTOS PULIDOS, TEMPLADO  --  COLOVIA55MCR-CR2</t>
  </si>
  <si>
    <t>COLOVIA55MCR-CR2</t>
  </si>
  <si>
    <t>MDCRCR00460101</t>
  </si>
  <si>
    <t>CRISTAL  DE 987 X 752 mm ESPESOR 6 mm TEMPLADO, CANTOS PULIDOS  --  COVEVTRM210PM-CR</t>
  </si>
  <si>
    <t>COVEVTRM210PM-CR</t>
  </si>
  <si>
    <t>MDCRCR00480217</t>
  </si>
  <si>
    <t>CRISTAL DE 1047 X 436 mm ESPESOR 9 mm CON CANTOS PULIDOS, ESQUINAS REDONDEADAS RADIO 3 mm  --  CR35CT</t>
  </si>
  <si>
    <t>CR35CT</t>
  </si>
  <si>
    <t>MDCRCR03500201</t>
  </si>
  <si>
    <t>CRISTAL LATERAL, TRANSPARENTE DE 644 X 1914 mm ESPESOR 9 mm TEMPLADO, CANTOS PULIDOS  --  BSDGPSR-CRL</t>
  </si>
  <si>
    <t>BSDGPSR-CRL</t>
  </si>
  <si>
    <t>MDCRCR02540203</t>
  </si>
  <si>
    <t>CRISTAL SATINADO 2 CARAS DE 1500 X 600 mm ESPESOR 9 mm TEMPLADO CON CANTOS PULIDOS, ESQUINAS REDONDEADAS RADIO 3 mm  --  CUCRSMAB25</t>
  </si>
  <si>
    <t>CUCRSMAB25</t>
  </si>
  <si>
    <t>MACCCA03060218</t>
  </si>
  <si>
    <t>CRISTAL SATINADO DOS CARAS DE Ø 900 mm ESPESOR 9 mm CANTOS PULIDOS TEMPLADO - "ACCC90-CS"</t>
  </si>
  <si>
    <t>ACCC90-CS</t>
  </si>
  <si>
    <t>MDCRCR05520201</t>
  </si>
  <si>
    <t>CRISTAL SUPERIOR DERECHO, TRANSPARENTE DE 817 X 644 mm ESPESOR 9 mm TEMPLADO, CANTOS PULIDOS  --  BSDGPSR-CRS2</t>
  </si>
  <si>
    <t>BSDGPSR-CRS2</t>
  </si>
  <si>
    <t>MDCRCR04510201</t>
  </si>
  <si>
    <t>CRISTAL SUPERIOR, TRANSPARENTE DE 817 X 1619 mm ESPESOR 9 mm TEMPLADO, CANTOS PULIDOS  --  BSDGPSR-CRS</t>
  </si>
  <si>
    <t>BSDGPSR-CRS</t>
  </si>
  <si>
    <t>CRISTAL TRANSPARENTE DE 1195 X 300 mm ESPESOR 9 mm TEMPLADO CON CANTOS PULIDOS, ESQUINAS REDONDEADAS RADIO 10 mm  --  COGNPBIO4-CR</t>
  </si>
  <si>
    <t>MDCRCR01550202</t>
  </si>
  <si>
    <t>CRISTAL TRANSPARENTE DE 1280 X 778 mm ESPESOR 9 mm TEMPLADO CON CANTOS PULIDOS, ESQUINAS REDONDEADAS RADIO 10 mm  --  COMMCR55-P12</t>
  </si>
  <si>
    <t>COMMCR55-P12</t>
  </si>
  <si>
    <t>MDCRCR01530202</t>
  </si>
  <si>
    <t>CRISTAL TRANSPARENTE DE 795 X 300 mm ESPESOR 9 mm TEMPLADO CON CANTOS PULIDOS, ESQUINAS REDONDEADAS RADIO 10 mm  --  COPFBIO80-CR</t>
  </si>
  <si>
    <t>COPFBIO80-CR</t>
  </si>
  <si>
    <t>MDCRCR01490102</t>
  </si>
  <si>
    <t>CRISTAL TRANSPARENTE DE 800 X 390 mm ESPESOR 6 mm TEMPLADO CON CANTOS PULIDOS, ESQUINAS REDONDEADAS RADIO 10 mm  --  ATBIOCRT3-CR</t>
  </si>
  <si>
    <t>ATBIOCRT3-CR</t>
  </si>
  <si>
    <t>MDMACU01230209</t>
  </si>
  <si>
    <t>CUBIERTA RECTANGULAR DE 2000 X 1200 mm ESPESOR 20 mm CON CHAFLAN INVERTIDO DE ALTURA 10 mm CON PROFUNDIDAD DE 60 mm PERIMETRAL CON ARISTAS REDONDEADAS, CON PERFORACION PARA CAJA ELECTRICA, EN MARMOL ARABESCATO PREMIUM  --  CUB2004MAE2X-C</t>
  </si>
  <si>
    <t>CUB2004MAE2X-C</t>
  </si>
  <si>
    <t>MDMACU01110210</t>
  </si>
  <si>
    <t>CUBIERTA RECTANGULAR DE 2100 X 1200 mm ESPESOR 20 mm CON CHAFLAN INVERTIDO DE ALTURA 10 mm CON PROFUNDIDAD DE 60 mm PERIMETRAL CON ARISTAS REDONDEADAS, CON PERFORACION PARA CAJA ELECTRICA, EN MARMOL BLANCO CARRARA  --  CUB74MCE2X-C</t>
  </si>
  <si>
    <t>CUB74MCE2X-C</t>
  </si>
  <si>
    <t>ESPEJO  DE 1790 X 318 mm ESPESOR 6 mm CANTOS PULIDOS  --  COVEPCM14M-ESP</t>
  </si>
  <si>
    <t>MDCRES00030102</t>
  </si>
  <si>
    <t>ESPEJO  DE 1793 X 366 mm ESPESOR 6 mm CANTOS PULIDOS  --  COVEPCM14M-SPJ</t>
  </si>
  <si>
    <t>COVEPCM14M-SPJ</t>
  </si>
  <si>
    <t>MDRCEF00030404</t>
  </si>
  <si>
    <t>ESPUMA FLEXIBLE  DE 627 X 269 mm ESPESOR DE 244 mm DENSIDAD 35 Kg EN POLIURETANO CON CORTE DIAGONAL  --  HASS7R-BE-A</t>
  </si>
  <si>
    <t>HASS7R-BE-A</t>
  </si>
  <si>
    <t>MDRCEM01030102</t>
  </si>
  <si>
    <t>ESPUMA MOLDEADA PARA COJIN DE 458 X 378 mm ESPESOR 25 mm DENSIDAD 50 Kg EN POLIURETANO SUPER FIRME  --  MOXGAR2FMTT-ES</t>
  </si>
  <si>
    <t>MOXGAR2FMTT-ES</t>
  </si>
  <si>
    <t>MDRCEM01020102</t>
  </si>
  <si>
    <t>ESPUMA MOLDEADA PARA COJIN DE 466 X 386 mm ESPESOR 25 mm DENSIDAD 50 Kg EN POLIURETANO SUPER FIRME  --  MOCCREGER2FC-BE</t>
  </si>
  <si>
    <t>MOCCREGER2FC-BE</t>
  </si>
  <si>
    <t>EXTENSION ELECTRICA FLEXIBLE CON CABLE DE USO RUDO 3 X 16 COLOR AZUL LONGITUD 15' (4.6 m) -- EXT360216N</t>
  </si>
  <si>
    <t>MDACJA04060006</t>
  </si>
  <si>
    <t>JALADERA ALUMINIO DE 200 X 13 X 26 mm  COLOR NEGRO DISTANCIA ENTRE CENTROS DE 192 MM CODIGO 792-1585 "JAN792-1585"  --  JAN792-1585</t>
  </si>
  <si>
    <t>JAN792-1585</t>
  </si>
  <si>
    <t>MDACJA05070007</t>
  </si>
  <si>
    <t>JALADERA BARRA DE 320 X Ø10 mm ENTRE CENTROS DE 256 mm EN ACERO INOXIDABLE, CODIGO 7945  --  JB32INOX7945</t>
  </si>
  <si>
    <t>JB32INOX7945</t>
  </si>
  <si>
    <t>JALADERA EMBUTIDA DE ALUMINIO REDONDO COLOR PLATA, ANODIZADO MARCA HAFELE MODELO 151.75.903 - "JAEM15175902"</t>
  </si>
  <si>
    <t>MDACJA03050005</t>
  </si>
  <si>
    <t>JALADERA RECTA JANINY DE 148 mm  MARCA CYMISA  --  JACYMAL148</t>
  </si>
  <si>
    <t>JACYMAL148</t>
  </si>
  <si>
    <t>MDACJG02000004</t>
  </si>
  <si>
    <t>JUEGO DE CORREDERAS   BLANCAS ECONOMICA MG 610 RISH AUSTRAL DE 300 MM  --  COBLMG10300</t>
  </si>
  <si>
    <t>COBLMG10300</t>
  </si>
  <si>
    <t>MDMEKT01000006</t>
  </si>
  <si>
    <t>COVEVTRM210-KLED</t>
  </si>
  <si>
    <t>MDMEKT01000005</t>
  </si>
  <si>
    <t>KIT DE ILUMINACION 2 LAMP NEG 461 MM,LED 2835/120 4100K C/CERT UL;2 LAMP NEG, 455 MM,LED 2835/120 4100K C/CERT UL;2 LAMP NEG, 1250MM LED 2835/120 4100K C/CERT UL ,FUENTE 12V 8.5 AMP C/CERT. UL CABLE DE 3X16 DE 2.5 MTS NEGRO Y CLAVIJA  -- COLOVIA55MCR-KIT1</t>
  </si>
  <si>
    <t>COLOVIA55MCR-KIT1</t>
  </si>
  <si>
    <t>MPMTLA01030601</t>
  </si>
  <si>
    <t>LAMINA NEGRA HOJA 4' X 8' CALIBRE 14 ACERO 1008  --  LN4814ACE</t>
  </si>
  <si>
    <t>LN4814ACE</t>
  </si>
  <si>
    <t>MIQMLI01000000</t>
  </si>
  <si>
    <t>LIMPIADOR PARA CRISTALES MARCA WINDEX     --  LCRWX</t>
  </si>
  <si>
    <t>LCRWX</t>
  </si>
  <si>
    <t>MQESMQ08030003</t>
  </si>
  <si>
    <t>MAQUILA DE TUBO DE 651 X 172 mm  EN TUBO REDONDO DE 2" CAL 16 ACERO INOXIDABLE CON DOBLEZ A 90°, SEGUN PLANO  --  COMMCR33R-TDP</t>
  </si>
  <si>
    <t xml:space="preserve"> COMMCR33R-TDP</t>
  </si>
  <si>
    <t>MPMAMD02010101</t>
  </si>
  <si>
    <t>MDF MELAMINA DOS CARAS HOJA 4' X 8' ESPESOR 19 mm GRAFITO LAMINOVA  --  MDFM2C4819GFL</t>
  </si>
  <si>
    <t>MDFM2C4819GFL</t>
  </si>
  <si>
    <t>MPMAMD03010403</t>
  </si>
  <si>
    <t>MDF NATURAL HOJA 4' X 8' ESPESOR 12 mm CERTIFICADO TSCA PARA EXPORTACION  --  MDFNTSCA12</t>
  </si>
  <si>
    <t>MDFNTSCA12</t>
  </si>
  <si>
    <t>MPMAMD03010503</t>
  </si>
  <si>
    <t>MDF NATURAL HOJA 4' X 8' ESPESOR 15 mm CERTIFICADO TSCA PARA EXPORTACION  --  MDFNTSCA15</t>
  </si>
  <si>
    <t>MDFNTSCA15</t>
  </si>
  <si>
    <t>MPMAMD03010603</t>
  </si>
  <si>
    <t>MDF NATURAL HOJA 4' X 8' ESPESOR 18 mm CERTIFICADO TSCA PARA EXPORTACION  --  MDFNTSCA18</t>
  </si>
  <si>
    <t>MDFNTSCA18</t>
  </si>
  <si>
    <t>MPMAMD03010303</t>
  </si>
  <si>
    <t>MDF NATURAL HOJA 4' X 8' ESPESOR 9 mm CERTIFICADO TSCA PARA EXPORTACION  --  MDFNTSCA9</t>
  </si>
  <si>
    <t>MDFNTSCA9</t>
  </si>
  <si>
    <t>MPMAMD02010202</t>
  </si>
  <si>
    <t>MDP MELAMINA DOS CARAS HOJA 5' X 8' ESPESOR 25 mm COLOR WALNUT  TEXTURIZADO --  MDFM2C5825WT</t>
  </si>
  <si>
    <t>MDPM2C5825WT</t>
  </si>
  <si>
    <t>MULTICONTACTO MODELO LUM-IBI   CARGA, 2 CONTACTOS ELECTRICOS 127VAC/15 A MAX, 1 CONTACTO USB CARGA, CABLE SALIDA 1 M COLOR GRIS ALUMINIO, CON PUERTA ABERTURA MANUAL  --  LUM-IBI</t>
  </si>
  <si>
    <t>MULTICONTACTO MODELO LUM-IBI-B   CARGA, 2 CONTACTOS ELECTRICOS 127VAC/15 A MAX, 1 CONTACTO USB CARGA, CABLE SALIDA 1 M COLOR BLANCO, CON PUERTA ABERTURA MANUAL  --  LUM-IBI-B</t>
  </si>
  <si>
    <t>MULTICONTACTO MODELO LUM-IBI-N   CARGA, 2 CONTACTOS ELECTRICOS 127VAC/15 A MAX, 1 CONTACTO USB CARGA, CABLE SALIDA 1 M COLOR NEGRO, CON PUERTA ABERTURA MANUAL --  LUM-IBI-N</t>
  </si>
  <si>
    <t>MULTICONTACTO MODELO LUM-LIS 2 CONTACTOS ELECTRICOS 127VAC/15AMAX, 1 PUERTOS PARA USB (CARGA) 5VDC/1A, UN CONTACTO USB DE DATOS, CABLE 1.50 M DE LARGO 3X18 AWG EN COLOR GRIS ALUMINIO, CON PUERTA ABERTURA MANUAL  --  LUM-LIS</t>
  </si>
  <si>
    <t>MULTICONTACTO MODELO LUM-LIS-B 2 CONTACTOS ELECTRICOS 127VAC/15AMAX, 1 PUERTOS PARA USB (CARGA) 5VDC/1A, UN CONTACTO USB DE DATOS, CABLE 1.50 M DE LARGO 3X18 AWG EN COLOR BLANCO, CON PUERTA ABERTURA MANUAL  --  LUM-LIS-B</t>
  </si>
  <si>
    <t>MULTICONTACTO MODELO LUM-LIS-N   2 CONTACTOS ELECTRICOS 127VAC/15AMAX, 1 PUERTOS PARA USB (CARGA) 5VDC/1A, UN CONTACTO USB DE DATOS, CABLE 1.50 M DE LARGO 3X18 AWG EN COLOR NEGRO, CON PUERTA ABERTURA MANUAL  --  LUM-LIS-N</t>
  </si>
  <si>
    <t>MIQMNL00010100</t>
  </si>
  <si>
    <t>NITROLACA  MATE CHOCOLATE CUBETA 19 LITROS CLV LNM-0082.50   --  NILACHO008250</t>
  </si>
  <si>
    <t>NILACHO008250</t>
  </si>
  <si>
    <t>MDMUAN01010100</t>
  </si>
  <si>
    <t>O RING DE NITRILO DE Ø INTERIOR DE 1/2", Ø EXTERIOR 11/16 GROSOR 3/32 "   --  ORI12116NI</t>
  </si>
  <si>
    <t xml:space="preserve"> ORI12116NI</t>
  </si>
  <si>
    <t>C799</t>
  </si>
  <si>
    <t xml:space="preserve">COLOR DE PLASTICO ANTRACITE LIGHT </t>
  </si>
  <si>
    <t>MPMPPC00020101</t>
  </si>
  <si>
    <t>PERFIL DE CANTO  ANCHO 22 mm ESPESOR 2 mm EN ABS CANPLAST GRIS 1060  --  PECA222CG1060</t>
  </si>
  <si>
    <t>PECA222CG1060</t>
  </si>
  <si>
    <t>MPMPPC00010101</t>
  </si>
  <si>
    <t>PERFIL DE CANTO  ANCHO 32 mm ESPESOR 2 mm EN ABS CANPLAST GRIS 1060  --  PECA322CG1060</t>
  </si>
  <si>
    <t>PECA322CG1060</t>
  </si>
  <si>
    <t>PERFIL MOLDURA DE 6.4 X 28.6 X 3660 mm  DE ALUMINIO NATURAL, N° 2803 CATALOGO METALES DIAZ  -- PEMOAL3660</t>
  </si>
  <si>
    <t>MDMECA00020000</t>
  </si>
  <si>
    <t>PHASE 30" BLOCK    --  BE52413-3-2-30</t>
  </si>
  <si>
    <t>MIACPI01000000</t>
  </si>
  <si>
    <t>PILA LITIO  2450 3V     --  PILAL24503V</t>
  </si>
  <si>
    <t>A511</t>
  </si>
  <si>
    <t xml:space="preserve">COLOR METAL GRIS RAL 7036 </t>
  </si>
  <si>
    <t>A550</t>
  </si>
  <si>
    <t xml:space="preserve">COLOR METAL NEGRO MATE 8 VITRACOAT </t>
  </si>
  <si>
    <t>MIQMPI12000000</t>
  </si>
  <si>
    <t>PINTURA LIQUIDA EN AEROSOL COLOR BLANCO RAL     --  PILBRL</t>
  </si>
  <si>
    <t>PILBRL</t>
  </si>
  <si>
    <t>MIQMPI11000000</t>
  </si>
  <si>
    <t>PINTURA LIQUIDA EN AEROSOL COLOR GRIS UNION     --  PILGR</t>
  </si>
  <si>
    <t>PILGR</t>
  </si>
  <si>
    <t>MIQMPI13000000</t>
  </si>
  <si>
    <t>PINTURA LIQUIDA EN AEROSOL COLOR NEGRO MATE     --  PILNM</t>
  </si>
  <si>
    <t>PILNM</t>
  </si>
  <si>
    <t>MIQMPR04000000</t>
  </si>
  <si>
    <t>PRIMER NITRO CHOCOLATE (CLAVE PN-0082.53 ) PRESENTACION CUBETA DE 20 KG     --  PRNCH20KG</t>
  </si>
  <si>
    <t>PRNCH20KG</t>
  </si>
  <si>
    <t>MIQMPR03000000</t>
  </si>
  <si>
    <t>PRIMER UNIVERSAL CHOCOLATE (SAYER LACK)     --  PRUNCHSL</t>
  </si>
  <si>
    <t>PRUNCHSL</t>
  </si>
  <si>
    <t>U1096</t>
  </si>
  <si>
    <t xml:space="preserve">ACABADO TERMOFORMADO WINTER WHITE </t>
  </si>
  <si>
    <t>MDACRE01010001</t>
  </si>
  <si>
    <t>RESPALDO PARA SILLA OHS-43  ACOJINADO CON HULE ESPUMA DE POLIURETANO INYECTADO CON TAPAS EN POLIPROPILENO  --  RESOHS43T</t>
  </si>
  <si>
    <t>RESOHS43T</t>
  </si>
  <si>
    <t>MDACRO03020000</t>
  </si>
  <si>
    <t>RODAJA ESFERICA DE PLACA DE 40 MM    --  RE4G</t>
  </si>
  <si>
    <t>RE4G</t>
  </si>
  <si>
    <t>MDACRO04030002</t>
  </si>
  <si>
    <t>RODAJA INSTITUCIONAL DE Ø 4"  EN POLIURETANO, GIRATORIA CON PLACA Y FRENO TIPO MARIPOSA, (MODELO HUP1015FAGA) CATALOGO RODAMEX  --  REIN4GPF</t>
  </si>
  <si>
    <t>REIN4GPF</t>
  </si>
  <si>
    <t>MPACRD02020002</t>
  </si>
  <si>
    <t>RUEDA DE POLIOLEFINA ESTANDAR - GIRATORIA CON FRENO DE  4 X 1 1/4"  (MODELO H-5535SWB) CATALOGO ULINE  --  RUPOGF4114</t>
  </si>
  <si>
    <t>RUPOGF4114</t>
  </si>
  <si>
    <t>MDQMSL01010001</t>
  </si>
  <si>
    <t>SILICON NEGRO USO GENERAL 300 ml  MARCA SISTA BUILDING 781 "SIN30MS"  --  SIN30MS</t>
  </si>
  <si>
    <t>MDESSA01590060</t>
  </si>
  <si>
    <t>SILLA EN CAJA MODELO ALLASIO  ASIENTO ACOJINADO TAPIZADO EN TELA GRIS, CON ESTRUCTURA DE 4 PUNTOSEN COLOR NEGRO  --  ESP-ALLASIOEM</t>
  </si>
  <si>
    <t xml:space="preserve"> ESP-ALLASIOEM</t>
  </si>
  <si>
    <t>SILLA EN CAJA MODELO ARTIC  RESPALDO EN MESH NEGRO Y ASIENTO TAPIZADO TELA NEGRA, CON BRAZOS Y BASE GIRATORIA DE 5 PUNTOS  --  ARTICEM</t>
  </si>
  <si>
    <t>MDESSA01500048</t>
  </si>
  <si>
    <t>SILLA EN CAJA MODELO ESP-HEAVY DUTY OHI-48  RESPALDO Y ASIENTO EN POLIURETANO COMPACTO NEGRO, CON MECANISMO AJUSTABLE DE ALTURA, BASE RODANTE DE 5 PUNTOS EN POLIAMIDA NEGRO, CON BRAZOS  --  ESP-HEAVY DUTYEM</t>
  </si>
  <si>
    <t>ESP-HEAVY DUTYEM</t>
  </si>
  <si>
    <t>MDESSA01540053</t>
  </si>
  <si>
    <t>SILLA EN CAJA MODELO ESP-RIO, RESPALDO Y ASIENTO EN POLIPROPILENO COLOR NARANJA, BASE DE 4 PUNTOS EN MADERA, SIN BRAZOS  --  ESP-RIONEM</t>
  </si>
  <si>
    <t>ESP-RIONEM</t>
  </si>
  <si>
    <t>MDESSA01540052</t>
  </si>
  <si>
    <t>SILLA EN CAJA MODELO ESP-RIO, RESPALDO Y ASIENTO EN POLIPROPILENO COLOR VERDE, BASE DE 4 PUNTOS EN MADERA, SIN BRAZOS  --  ESP-RIOVEM</t>
  </si>
  <si>
    <t>ESP-RIOVEM</t>
  </si>
  <si>
    <t>MDESSA01550054</t>
  </si>
  <si>
    <t>SILLA EN CAJA MODELO INNOVA OHP-2307  RESPALDO Y ASIENTO EN POLIPROPILENO NEGRO, CON BASE TUBULAR DE 4 PUNTOS Y PARILLA PORTALIBROS, CON PALETA LATERAL DERECHA EN LAMINA  --  ESP-INNOVAEM</t>
  </si>
  <si>
    <t>ESP-INNOVAEM</t>
  </si>
  <si>
    <t>MDESSA01510049</t>
  </si>
  <si>
    <t>SILLA EN CAJA MODELO JULIA G-G  RESPALDO EN MESH GRIS Y ASIENTO EN POLIURETANO TAPIZADO EN TELA GRIS, CON BASE DE 5 PUNTOS CROMADA CON RODAJAS, BRAZOS DE ALTURA AJUSTABLE  --  ESP-JGGEM</t>
  </si>
  <si>
    <t>MDESSA01660067</t>
  </si>
  <si>
    <t>SILLA EN CAJA MODELO NEBULA OHE-133  RESPALDO EN MESH NEGRO Y ASIENTO TAPIZADO TELA NEGRA, CON CABECERA, BASE 5 PUNTOS NEGRA CON RODAJAS, CON BRAZOS AJUSTABLES  --  ESP-NEBOHE133EM</t>
  </si>
  <si>
    <t>ESP-NEBOHE133EM</t>
  </si>
  <si>
    <t>MDESSA01530051</t>
  </si>
  <si>
    <t>SILLA EN CAJA MODELO OHE-203  RESPALDO Y ASIENTO TAPIZADO EN PIEL NEGRA, MECANISMO DE ELEVACION, BASE DE 5 PUNTOS DE ALUMINIO, CON RODAJAS, CON BRAZOS  --  ESP-OHE-203EM</t>
  </si>
  <si>
    <t>ESP-OHE-203EM</t>
  </si>
  <si>
    <t>MDESSA01610062</t>
  </si>
  <si>
    <t>ESP-OHE605EM</t>
  </si>
  <si>
    <t>MDESSA01650066</t>
  </si>
  <si>
    <t>SILLA EN CAJA MODELO OHE-705 AIKO  RESPALDO EN MESH NEGRO Y ASIENTO TAPIZADO TELA NEGRA, CON BASE DE 5 PUNTOS CROMADA CON RODAJAS, CON BRAZOS AJUSTABLES Y CABECERA  --  ESP-OHE705EM</t>
  </si>
  <si>
    <t>ESP-OHE705EM</t>
  </si>
  <si>
    <t>MDESSA01520050</t>
  </si>
  <si>
    <t>SILLA EN CAJA MODELO OHS-87AL  RESPALDO EN POLIPROPILENO BLANCO Y ASIENTO TAPIZADO EN TELA, CON BRAZOS BLANCOS, CON BASE DE 5 PUNTOS DE ALUMINIO, AJUSTE DE ALTURA  --  ESP-OHS-87EM</t>
  </si>
  <si>
    <t>ESP-OHS-87EM</t>
  </si>
  <si>
    <t>J1252</t>
  </si>
  <si>
    <t xml:space="preserve">ASIENTO AMBAR OHS87 </t>
  </si>
  <si>
    <t>MDESSA01070006</t>
  </si>
  <si>
    <t>SILLA EN CAJA MODELO OHV-126  CON ESTRUCTURA DE MADERA, CUERPO EN UNA SOLA PIEZA ; TAPIZADO EN TELA  --  WLOHV-126EM</t>
  </si>
  <si>
    <t>WLOHV-126EM</t>
  </si>
  <si>
    <t>J1231</t>
  </si>
  <si>
    <t xml:space="preserve">ASIENTO GRIS OHVWL </t>
  </si>
  <si>
    <t>J1232</t>
  </si>
  <si>
    <t xml:space="preserve">ASIENTO AMARILLO OHVWL </t>
  </si>
  <si>
    <t>J1235</t>
  </si>
  <si>
    <t xml:space="preserve">ASIENTO VERDE OHVWL </t>
  </si>
  <si>
    <t>MDESSA01090008</t>
  </si>
  <si>
    <t>SILLA EN CAJA MODELO OHV-129  ASIENTO TAPIZADO EN TELA, CON ESTRUCTURA CROMADA  --  WLOHV-129EM</t>
  </si>
  <si>
    <t>WLOHV-129EM</t>
  </si>
  <si>
    <t>MDESSA01620063</t>
  </si>
  <si>
    <t>SILLA EN CAJA MODELO OHV-349   RESPALDO EN POLIPROPILENO COLOR GRIS Y ASIENTO TAPIZADO EN TELA ADISSON AZUL PLUMBAGO, CON ESTRUCTURA GRIS, CON BRAZOS FIJOS  --  ESP-OHV349EM</t>
  </si>
  <si>
    <t>ESP-OHV349EM</t>
  </si>
  <si>
    <t>MDESSA01570058</t>
  </si>
  <si>
    <t>SILLA EN CAJA MODELO OHV-87-G  RESPALDO EN POLIPROPILENO COLOR NEGRO Y ASIENTO TAPIZADO EN TELA OFFICE CREP GRIS, BASE DE CUATRO PUNTOS CON ESTRUCTURA NEGRA  --  ESP-OHV87GEM</t>
  </si>
  <si>
    <t>ESP-OHV87GEM</t>
  </si>
  <si>
    <t>MDESSA01560057</t>
  </si>
  <si>
    <t>SILLA EN CAJA MODELO OHV-87-ZP  RESPALDO EN POLIPROPILENO BLANCO Y ASIENTO TAPIZADO EN VINIL ZENZE PEACH, CON ESTRUCTURA DE 4 PUNTOS COLOR NEGRO, BRAZOS ALUMINIO Y DESCANSA BRAZOS NEGRO  --  ESP-OHV87ZPEM</t>
  </si>
  <si>
    <t>ESP-OHV87ZPEM</t>
  </si>
  <si>
    <t>MDESSA01580059</t>
  </si>
  <si>
    <t>SILLA EN CAJA MODELO POLAR-RA  RESPALDO ALTO MESH GRIS Y ASIENTO ; TAPIZADO EN TELA GRIS, MECANISMO SYNCHRO, SOPORTE LUMBAR, BASE 5 PTS BLANCO, C/RODAJAS, CUERPO POLIPROPILENO BLANCO, BRAZOS AJUSTABLES Y CABECERA  --  ESP-POLAR-RAEM</t>
  </si>
  <si>
    <t>ESP-POLAR-RAEM</t>
  </si>
  <si>
    <t>MDESSA01640065</t>
  </si>
  <si>
    <t>SILLA EN CAJA MODELO RE-1515  RESPALDO EN MESH NEGRO Y ASIENTO TAPIZADO TELA NEGRA, CON ESTRUCTURA NEGRA, CON RODAJAS, CON BRAZOS  --  ESP-RE1515EM</t>
  </si>
  <si>
    <t>ESP-RE1515EM</t>
  </si>
  <si>
    <t>MDESSA01630064</t>
  </si>
  <si>
    <t>SILLA EN CAJA MODELO SAI (155-07300)  RESPALDO Y ASIENTO EN POLIPROPILENO BLANCO, SIN BRAZOS  --  ESP-REQSAIEM</t>
  </si>
  <si>
    <t>ESP-REQSAIEM</t>
  </si>
  <si>
    <t>MDESSA01600061</t>
  </si>
  <si>
    <t>TENDERFMEM</t>
  </si>
  <si>
    <t>MDESSA01560055</t>
  </si>
  <si>
    <t>SILLA EN CAJA MODLO OHV-88  RESPALDO Y ASIENTO TAPIZADO EN TELA, CON ESTRUCTURA DE 4 PUNTOS COLOR NEGRO, CON BRAZOS NEGRO  --  ESP-OHV-88EM</t>
  </si>
  <si>
    <t>ESP-OHV-88EM</t>
  </si>
  <si>
    <t>MDESSN01040004</t>
  </si>
  <si>
    <t>SILLON EN CAJA MODELO NIZA  RECLINABLE, TAPIZADO EN TELA NEGRA  --  ESP-NIZAEM</t>
  </si>
  <si>
    <t>ESP-NIZAEM</t>
  </si>
  <si>
    <t xml:space="preserve"> ESP-NIZAMCEM</t>
  </si>
  <si>
    <t>MDESSN01030003</t>
  </si>
  <si>
    <t>SILLON EN CAJA MODELO VANTO  RESPALDO MEDIO Y ASIENTO TAPIZADO EN PIEL NEGRA, CON MECANISMO SYNCHRO, BASE DE 5 PUNTOS COLOR ALUMINIO CON RODAJAS NEGRAS, BRAZOS FIJOS DE ALUMINIO  --  ESP-VANTOEM</t>
  </si>
  <si>
    <t>ESP-VANTOEM</t>
  </si>
  <si>
    <t>MDMECA00060000</t>
  </si>
  <si>
    <t>SLIDE MOUNT BRACKET, 1/2"    --  BE08221</t>
  </si>
  <si>
    <t>MDACSO04000000</t>
  </si>
  <si>
    <t>SOPORTE EN H PARA BANDAS TRANSPORTADORAS DE RODILLOS POR GRAVEDAD DE USO PESADO - 24" MODELO H-3414 -- SP24760</t>
  </si>
  <si>
    <t>SP24760</t>
  </si>
  <si>
    <t>MDACSO03040004</t>
  </si>
  <si>
    <t>SOPORTE PARA ENTREPAÑO Ø 5/8  x 17 mm  EN ALUMINIO CON  MAQUINADO SEGUN EL PLANO  --  COLOVIA55MCR-PE1</t>
  </si>
  <si>
    <t>COLOVIA55MCR-PE1</t>
  </si>
  <si>
    <t>MPMASS01010203</t>
  </si>
  <si>
    <t>SUPERFICIE SOLIDA  HOJA DE 3660 X 760 mm ESPESOR 12 mm EN BLACK ONYX MIRAGE 9092MG   --  SS367612BOM</t>
  </si>
  <si>
    <t>SS367612BOM</t>
  </si>
  <si>
    <t>MDMPTN01000000</t>
  </si>
  <si>
    <t>TAPON PLASTICO DE COLOR NEGRO PARA TUBULAR DE 3" X 3" CAL. 16     --  TAP3G16</t>
  </si>
  <si>
    <t>TAP3G16</t>
  </si>
  <si>
    <t>MDACTJ01010001</t>
  </si>
  <si>
    <t>TARJA  DE COCINA DE 68X45CM   DE ACERO INOXIDABLE CON GRIFO DE CASCADA Y GRIFO DE EXTRAIBLE MODELO HOME DEPOT 7502287469950 SKU 213002  --  TARCOIN6845</t>
  </si>
  <si>
    <t>TARCOIN6845</t>
  </si>
  <si>
    <t>D556</t>
  </si>
  <si>
    <t xml:space="preserve">ACABADO TEXTIL NATURAL SL </t>
  </si>
  <si>
    <t>MDMUTO02110002</t>
  </si>
  <si>
    <t>TORNILLO CABEZA BOTON ALLEN DE Ø 5/16" X 5/8"  GALVANIZADO  --  TOA51658G</t>
  </si>
  <si>
    <t>TOA51658G</t>
  </si>
  <si>
    <t>MDMUTO02110009</t>
  </si>
  <si>
    <t>TORNILLO CABEZA BOTON ALLEN Ø 1/4" X 3/4  COLOR NEGRO  --  TOA1434N</t>
  </si>
  <si>
    <t>TOA1434N</t>
  </si>
  <si>
    <t>MPMTTU01010000</t>
  </si>
  <si>
    <t>TUBO CUADRADO EN ALUMINIO DE 3/4 X 0.050 " X 6.10 METROS DE LARGO    --  TUCU3405610</t>
  </si>
  <si>
    <t>TUCU3405610</t>
  </si>
  <si>
    <t>TUBULAR INDUSTRIAL RECTANGULAR 1" X 2" CALIBRE 16 PIEZA DE 6000 mm - "TRE1621"</t>
  </si>
  <si>
    <t>MDMUTU02020002</t>
  </si>
  <si>
    <t>TUERCA REMACHABLE Ø 3/8"  DE CABEZA PLANA EN ACERO  --  TURR38CP</t>
  </si>
  <si>
    <t>TURR38CP</t>
  </si>
  <si>
    <t>CARTON CORRUGADO  1.56 m   -- RC156CO --</t>
  </si>
  <si>
    <t>MVLABI19000000</t>
  </si>
  <si>
    <t>BISAGRA BIDIMENSIONAL, MONTAJE SOBREPUESTO, ANGULO DE 110°    - ""BIBI"""</t>
  </si>
  <si>
    <t>MLEAAR10000000</t>
  </si>
  <si>
    <t>1:24 R/C BENTLY GT SUPERSPORT 4718487746439 27040    - "27040"</t>
  </si>
  <si>
    <t>MLEAAR07000000</t>
  </si>
  <si>
    <t>1:24 R/C BENZ SLS 4718487746408 27046    - "27046"</t>
  </si>
  <si>
    <t>MLEAAR12000000</t>
  </si>
  <si>
    <t>1:24 R/C FORD MUSTANG GT500 4718487746453 27050    - "27050"</t>
  </si>
  <si>
    <t>MLEAAR08000000</t>
  </si>
  <si>
    <t>1:24 R/C HUMMER H2 4718487746415 27020    - "27020"</t>
  </si>
  <si>
    <t>MLEAAR18000000</t>
  </si>
  <si>
    <t>1:24 R/C LAMBORGHINI LP670 4718487745104    - ""</t>
  </si>
  <si>
    <t>MLEAAR04000000</t>
  </si>
  <si>
    <t>1:24 R/C LAMBORGHINI LP670 4718487746378 27018    - "27018"</t>
  </si>
  <si>
    <t>MLEAAR06000000</t>
  </si>
  <si>
    <t>1:24 R/C LAMBORGHINI LP700 4718487746392 27021    - "27021 4"</t>
  </si>
  <si>
    <t>27021 4</t>
  </si>
  <si>
    <t>MLEAAR05000000</t>
  </si>
  <si>
    <t>1:24 R/C LAMBORGHINI REVENTON 4718487746385 27024    - "27024"</t>
  </si>
  <si>
    <t>MLEAAR11000000</t>
  </si>
  <si>
    <t>1:24 R/C LAMBORGHINI VENENO 4718487746446 27043    - "27043"</t>
  </si>
  <si>
    <t>MLEAAR14000000</t>
  </si>
  <si>
    <t>1:24 R/C MASERATI SUV 4718487746330 27056    - "27056"</t>
  </si>
  <si>
    <t>MLEAAR09000000</t>
  </si>
  <si>
    <t>1:24 R/C MERCEDES BENZ G55 4718487746422 27029    - "27029"</t>
  </si>
  <si>
    <t>MLEAAR13000000</t>
  </si>
  <si>
    <t>1:24 R/C PAGANI HUAYRA 4718487746323 27042    - "27042"</t>
  </si>
  <si>
    <t>MLEECA00840000</t>
  </si>
  <si>
    <t>12" PASS THRU BE05926-BK-12   - "BE05926BK12"</t>
  </si>
  <si>
    <t>MDMECA00030000</t>
  </si>
  <si>
    <t>15A RECEPTACLE, C HEIGHT,C1 ,COLOR    --  BE52426-3-C-1-C</t>
  </si>
  <si>
    <t>MVLECA270000D7</t>
  </si>
  <si>
    <t>2 PUERTOS ELECTRICOS, 1 PUERTO VACIO Y UN USB DE CARGA DOBLE   ESTRUCTURA MET. MONTAJE ALTURA DE LA SUPERF. DE TRABAJO, ACCESO A TODOS LOS PUERTOS 72" PULGADAS DE CABLE C/CLAVIJA DE 3 POLOS, SE COLOCA LATERAL, CON KIT DE ADAPTADORES-"BESMSTRT22EMWHU172LR"</t>
  </si>
  <si>
    <t>BESMSTRT22EMWHU172LR</t>
  </si>
  <si>
    <t>MVLXET000000C1</t>
  </si>
  <si>
    <t>24" (620 mm) GLASS SHELF WITH EDGE STRIP AND LED STRIP (COMPLETE ITEM) 3000 KELVIN "100-442.15" - "G10044215"</t>
  </si>
  <si>
    <t>G10044215</t>
  </si>
  <si>
    <t>MVLEEM08000000</t>
  </si>
  <si>
    <t>24" (620MM) GLASS SHELF WITH EDGE STRIP AND LED STRIP (COMPLETE ITEM) 3000 KELVIN "100-442.15"    - ""</t>
  </si>
  <si>
    <t>MVLEEM03000000</t>
  </si>
  <si>
    <t>24V DISTRIBUTOR, 8-WAY WITH SWITCH INPUT 1640 mm (2x16W) WHITE (13899519)</t>
  </si>
  <si>
    <t>MVLPPC015015E8</t>
  </si>
  <si>
    <t>25 METERS OF WALNUT EDGE BANDING  --  "PECANTV32ING"</t>
  </si>
  <si>
    <t>PECANTV32ING</t>
  </si>
  <si>
    <t>MVLADC07000000</t>
  </si>
  <si>
    <t>3M HOOKIT SOFT INTERFACE PAD CLAVE :  5777,  DE 6" Ø   - "DISCSOFT"</t>
  </si>
  <si>
    <t>DISCSOFT</t>
  </si>
  <si>
    <t>MDMECA00050000</t>
  </si>
  <si>
    <t>42" F/F PASS THRU     --  BE52463-3-42</t>
  </si>
  <si>
    <t>BE52463-3-42</t>
  </si>
  <si>
    <t>MDMECA00040000</t>
  </si>
  <si>
    <t>42" F/F/M 3-WAY PASS THRU    --  BE52468-3-42</t>
  </si>
  <si>
    <t>BE52468-3-42</t>
  </si>
  <si>
    <t>MDMECA00090000</t>
  </si>
  <si>
    <t>48" F/F PASS THRU     --  BE52463-3-48</t>
  </si>
  <si>
    <t>MDMECA00080000</t>
  </si>
  <si>
    <t>54" F/F PASS THRU     --  BE52463-3-54</t>
  </si>
  <si>
    <t>BE52463-3-54</t>
  </si>
  <si>
    <t>MDMECA00070000</t>
  </si>
  <si>
    <t>54" F/F/M 3-WAY PASS THRU     --  BE52468-3-54</t>
  </si>
  <si>
    <t>BE52468-3-54</t>
  </si>
  <si>
    <t>MVLEKE0000D500</t>
  </si>
  <si>
    <t>6 mm GLASS SHELF WITH LED/ALU PROFILE ON FRONT - CP-JLR-004</t>
  </si>
  <si>
    <t>CP-JLR-004</t>
  </si>
  <si>
    <t>MVLAKA00190000</t>
  </si>
  <si>
    <t>6mm ACM ILLUMINATED SHELF PR-EH-503 CUBIC   -</t>
  </si>
  <si>
    <t>MLEECA00880000</t>
  </si>
  <si>
    <t>72" POWER INFEED CORD BE53251-2-1-ST-ST15A-72   - "BE5325121STST15A72"</t>
  </si>
  <si>
    <t>BE5325121STST15A72</t>
  </si>
  <si>
    <t>MLEECA00820000</t>
  </si>
  <si>
    <t>72" SMART INFEED BE07116-72   - "BE0711672"</t>
  </si>
  <si>
    <t>BE0711672</t>
  </si>
  <si>
    <t>MDMECA00010000</t>
  </si>
  <si>
    <t>72" STRAIGHT CORDED POWER ENTRY, 15AMP, CIRCUIT 1    --  BE53251-3-1-ST-ST15A-72</t>
  </si>
  <si>
    <t>BE53251-3-1-ST-ST15A</t>
  </si>
  <si>
    <t>MVLEEM04000000</t>
  </si>
  <si>
    <t>75 W LED CONVERTER WITH US PLUG "138-978.19"    - ""</t>
  </si>
  <si>
    <t>MLEXSA12S900G5</t>
  </si>
  <si>
    <t>A EN CAJA MODELO ADVACE  RESPALDO Y ASIENTO TAPIZADO EN MESH NEGRO, CON BASE DE TRINEO CROMADA, BRAZOS ES UNA SOLA PIEZA - "ADVACEEM"</t>
  </si>
  <si>
    <t>ADVACEEM</t>
  </si>
  <si>
    <t>MLEXBA000000E4</t>
  </si>
  <si>
    <t>ABHÄNGEARM D25 X 400 CHROM - PART N° 70300701 - "70300701"</t>
  </si>
  <si>
    <t>MIACAB01000000</t>
  </si>
  <si>
    <t>ABRASIVO EN POLVO BLANCO ESPAÑA     --  ABBÑPV</t>
  </si>
  <si>
    <t>ABBÑPV</t>
  </si>
  <si>
    <t>MVLAAB01020066</t>
  </si>
  <si>
    <t>ABRAZADERA "A" DE 130 X 40 mm, CON SAQUE EN UN EXTREMO Y 4 BARRENOS  EN COLD ROLLED -- EAC525INE-C1BR</t>
  </si>
  <si>
    <t>EAC525INE-C1BR</t>
  </si>
  <si>
    <t>MVLAAB02020066</t>
  </si>
  <si>
    <t>ABRAZADERA "B" DE 130 X 40 mm, CON SAQUE EN UN EXTREMO Y 4 BARRENOS  EN COLD ROLLED -- EAC525INE-CBR</t>
  </si>
  <si>
    <t>EAC525INE-CBR</t>
  </si>
  <si>
    <t>MIMCABID020000</t>
  </si>
  <si>
    <t>ABRAZADERA IDEAL 1 1/4" - 3"   -- AID1143 --</t>
  </si>
  <si>
    <t>AID1143</t>
  </si>
  <si>
    <t>MIMCABID030000</t>
  </si>
  <si>
    <t>ABRAZADERA IDEAL 1 3/4" - 3 3/4""   -- AID134334 --</t>
  </si>
  <si>
    <t>AID134334</t>
  </si>
  <si>
    <t>MIMCABID040000</t>
  </si>
  <si>
    <t>ABRAZADERA IDEAL 1" - 3"   -- AID13 --</t>
  </si>
  <si>
    <t>AID13</t>
  </si>
  <si>
    <t>MIMCABSF050000</t>
  </si>
  <si>
    <t>ABRAZADERA SIN FIN 1 1/2"   -- ADSF112 --</t>
  </si>
  <si>
    <t>ADSF112</t>
  </si>
  <si>
    <t>MIMCABSF060000</t>
  </si>
  <si>
    <t>ABRAZADERA SIN FIN 1 3/4"   -- ADSF134 --</t>
  </si>
  <si>
    <t>ADSF134</t>
  </si>
  <si>
    <t>MIMCABSF100000</t>
  </si>
  <si>
    <t>ABRAZADERA SIN FIN 1"   -- ADSF1 --</t>
  </si>
  <si>
    <t>ADSF1</t>
  </si>
  <si>
    <t>MIMCABSF070000</t>
  </si>
  <si>
    <t>ABRAZADERA SIN FIN 1/4"   -- ADSF14 --</t>
  </si>
  <si>
    <t>ADSF14</t>
  </si>
  <si>
    <t>MLEAAB03040000</t>
  </si>
  <si>
    <t>ABRAZADERA SIN FIN 3/4"   - "ABSF34"</t>
  </si>
  <si>
    <t>ABSF34</t>
  </si>
  <si>
    <t>MIMCABSF080000</t>
  </si>
  <si>
    <t>ABRAZADERA SIN FIN 3/4"   -- ADSF34 --</t>
  </si>
  <si>
    <t>ADSF34</t>
  </si>
  <si>
    <t>MIMCABSF110000</t>
  </si>
  <si>
    <t>ABRAZADERA SIN FIN 3/8"   -- ADSF38 --</t>
  </si>
  <si>
    <t>ADSF38</t>
  </si>
  <si>
    <t>MIMCABSF140000</t>
  </si>
  <si>
    <t>ABRAZADERA SIN FIN Ø 1/4"   -- GI14960 --</t>
  </si>
  <si>
    <t>GI14960</t>
  </si>
  <si>
    <t>MIMCABDOM100100</t>
  </si>
  <si>
    <t>ABRAZADERA TIPO OMEGA 1 1/4" GALVANIZADA  -- ADOM114 --</t>
  </si>
  <si>
    <t>ADOM114</t>
  </si>
  <si>
    <t>MIMCABOM090100</t>
  </si>
  <si>
    <t>ABRAZADERA TIPO OMEGA 1" GALVANIZADA  -- ADOM01 --</t>
  </si>
  <si>
    <t>ADOM01</t>
  </si>
  <si>
    <t>MIMCABOM110100</t>
  </si>
  <si>
    <t>ABRAZADERA TIPO OMEGA 1/2" GALVANIZADA  -- ADOM12 --</t>
  </si>
  <si>
    <t>ADOM12</t>
  </si>
  <si>
    <t>MIMCABOM080100</t>
  </si>
  <si>
    <t>ABRAZADERA TIPO OMEGA 3/4" GALVANIZADA  -- ADOM34 --</t>
  </si>
  <si>
    <t>ADOM34</t>
  </si>
  <si>
    <t>MVLAABD1030000</t>
  </si>
  <si>
    <t>ABRAZADERA TIPO PERRO DE Ø 1/4"   - "ABTP14"</t>
  </si>
  <si>
    <t>ABTP14</t>
  </si>
  <si>
    <t>MLEAABD1050000</t>
  </si>
  <si>
    <t>ABRAZADERA TIPO PERRO Ø 1/16"   - "ABTP116"</t>
  </si>
  <si>
    <t>ABTP116</t>
  </si>
  <si>
    <t>MDACAB01000000</t>
  </si>
  <si>
    <t>ABRAZADERA TIPO PERRO Ø 1/2"    --  ABTP12</t>
  </si>
  <si>
    <t>ABTP12</t>
  </si>
  <si>
    <t>MLEAABD1810000</t>
  </si>
  <si>
    <t>ABRAZADERA TIPO PERRO Ø 1/8"</t>
  </si>
  <si>
    <t>MLEAABD1010000</t>
  </si>
  <si>
    <t>ABRAZADERA TIPO PERRO Ø 3/16" -- ABTP316</t>
  </si>
  <si>
    <t>ABTP316</t>
  </si>
  <si>
    <t>MIMCABTU090100</t>
  </si>
  <si>
    <t>ABRAZADERA TIPO UÑA Ø 1/2" GALVANIZADA  -- AGTU12 --</t>
  </si>
  <si>
    <t>AGTU12</t>
  </si>
  <si>
    <t>MIMCABTU010100</t>
  </si>
  <si>
    <t>ABRAZADERA TIPO UÑA Ø 19 mm GALVANIZADA  -- AGTU19 --</t>
  </si>
  <si>
    <t>AGTU19</t>
  </si>
  <si>
    <t>MIMCABUN120000</t>
  </si>
  <si>
    <t>ABRAZADERA UNICANAL 13 mm   -- ADUN13 --</t>
  </si>
  <si>
    <t>ADUN13</t>
  </si>
  <si>
    <t>MIMCABUN130000</t>
  </si>
  <si>
    <t>ABRAZADERA UNICANAL 19 mm   -- ADUN19 --</t>
  </si>
  <si>
    <t>ADUN19</t>
  </si>
  <si>
    <t>MVLALL0000Ñ800</t>
  </si>
  <si>
    <t>ABRIDOR MAGNETICO WHATLOCK HAFELE 245.41.798  - "HSFIX-POM"</t>
  </si>
  <si>
    <t>HSFIX-POM</t>
  </si>
  <si>
    <t>MDACAO01000000</t>
  </si>
  <si>
    <t>ACBASMPEL35M-TRG     --</t>
  </si>
  <si>
    <t>MDACAO02000000</t>
  </si>
  <si>
    <t>ACBASMPOV55M-TRG     --</t>
  </si>
  <si>
    <t>MDACAO03000000</t>
  </si>
  <si>
    <t>ACBASMPTP45M-TRG     --</t>
  </si>
  <si>
    <t>MEREAC36950000</t>
  </si>
  <si>
    <t>ACCIONADOR DE ARCHIVERO CODIGO "237.44.023" HAFELE   - "23744023"</t>
  </si>
  <si>
    <t>MLEEAC35940030</t>
  </si>
  <si>
    <t>ACCIONADOR PARA CERRADURA ELECTRICA MARCA SOPRANO  CON CAJA PLASTICA PARA PROTECCION A LA INTEMPERIE</t>
  </si>
  <si>
    <t>MIIPAC00080008</t>
  </si>
  <si>
    <t>ACEITE  RIETSCHLE MULTILUBE 100  PARA BOMBA DE VAIO MAQUINA KOLMAG -- ABVKOL --</t>
  </si>
  <si>
    <t>ABVKOL</t>
  </si>
  <si>
    <t>MIIPAC00020302</t>
  </si>
  <si>
    <t>ACEITE  SAE 40 MARCA MOBIL MONOGRADO -- GI1240 --</t>
  </si>
  <si>
    <t>GI1240</t>
  </si>
  <si>
    <t>MIIPAC00030300</t>
  </si>
  <si>
    <t>ACEITE  SAE 90 MARCA MOBIL  -- ACS90M --</t>
  </si>
  <si>
    <t>ACS90M</t>
  </si>
  <si>
    <t>MIIPACAT010001</t>
  </si>
  <si>
    <t>ACEITE ALTA TEMPERATURA EON 9000TH 28H109  CUBETA 18.9 LITROS -- GI10357 --</t>
  </si>
  <si>
    <t>GI10357</t>
  </si>
  <si>
    <t>MIIPACAU090003</t>
  </si>
  <si>
    <t>ACEITE AUTOMOTRIZ SAE-2050W CUBETA 19 LITROS -- AAMSAE2050W</t>
  </si>
  <si>
    <t>AAMSAE2050W</t>
  </si>
  <si>
    <t>MIIQAC02020000</t>
  </si>
  <si>
    <t>ACEITE DE CORTE REFRIGERANTE SOLUBLE EN AGUA TRI-X-100, CUBETA 22.71 LTS   - "TRI-X-100"</t>
  </si>
  <si>
    <t>TRI-X-100</t>
  </si>
  <si>
    <t>MVLQAC01010000</t>
  </si>
  <si>
    <t>ACEITE DE PENETRACION INSUPERABLE 290-MARCA METATRON (WD40)   - "ACE290M"</t>
  </si>
  <si>
    <t>ACE290M</t>
  </si>
  <si>
    <t>MIIPACDI070007</t>
  </si>
  <si>
    <t>ACEITE DIATERMICO SR 3, SR 4, SR PS SHELL Y THERMICA OIL B  PARA MAQUINA KOLMAG -- ADKOL --</t>
  </si>
  <si>
    <t>ADKOL</t>
  </si>
  <si>
    <t>MIIPACHI060900</t>
  </si>
  <si>
    <t>ACEITE HIDRAULICO DTE 24 MARCA MOBIL  -- ADTE24 --</t>
  </si>
  <si>
    <t>ADTE24</t>
  </si>
  <si>
    <t>MIIPACHI060902</t>
  </si>
  <si>
    <t>ACEITE HIDRAULICO DTE 24 MARCA MOBIL (PRESENTACION EN TAMBO 200 LITROS) -- ADTE24-200 --</t>
  </si>
  <si>
    <t>ADTE24-200</t>
  </si>
  <si>
    <t>MIIPACHI060903</t>
  </si>
  <si>
    <t>ACEITE HIDRAULICO DTE 24 MARCA MOBIL CUBETA 19 LITROS -- ADTE24-19 --</t>
  </si>
  <si>
    <t>ADTE24-19</t>
  </si>
  <si>
    <t>MIQUACHI040902</t>
  </si>
  <si>
    <t>ACEITE HIDRAULICO DTE 25 MARCA MOBIL (PRESENTACION EN TAMBO 200 LITROS) -- GI10750 --</t>
  </si>
  <si>
    <t>GI10750</t>
  </si>
  <si>
    <t>MIIPACHI040903</t>
  </si>
  <si>
    <t>ACEITE HIDRAULICO DTE 25 MARCA MOBIL CUBETA 19 LITROS -- ADTE2519 --</t>
  </si>
  <si>
    <t>ADTE2519</t>
  </si>
  <si>
    <t>MIIPACKL000005</t>
  </si>
  <si>
    <t>ACEITE KLUBER   PARA MAQUINA ROBER -- AKLRO --</t>
  </si>
  <si>
    <t>AKLRO</t>
  </si>
  <si>
    <t>MIIPACMT000005</t>
  </si>
  <si>
    <t>ACEITE MOBIL TEMP   PARA MAQUINA ROBER -- AMTRO --</t>
  </si>
  <si>
    <t>AMTRO</t>
  </si>
  <si>
    <t>MIIPACMB000104</t>
  </si>
  <si>
    <t>ACEITE MOBIL VACTRA OIL NUMERO 4 -- AMVO4</t>
  </si>
  <si>
    <t>AMVO4</t>
  </si>
  <si>
    <t>MIIPACMB000000</t>
  </si>
  <si>
    <t>ACEITE PARA MAQUINA BROTHER -- ACMQBR</t>
  </si>
  <si>
    <t>ACMQBR</t>
  </si>
  <si>
    <t>MIIPACTC000409</t>
  </si>
  <si>
    <t>ACEITE PARA TRANSFERENCIA DE CALOR  MARCA MOBIL - MOBIL THERM 603 CUBETA 19 LITROS -- ACTCM60319 --</t>
  </si>
  <si>
    <t>ACTCM60319</t>
  </si>
  <si>
    <t>MIIPACTR050003</t>
  </si>
  <si>
    <t>ACEITE PARA TRANSMISION HD 80W-90 MOBIL (AUTOMATICA)  CUBETA 19 LITROS -- GI12728 --</t>
  </si>
  <si>
    <t>GI12728</t>
  </si>
  <si>
    <t>MIIPACPM000209</t>
  </si>
  <si>
    <t>ACEITE PREMIUM  MARCA PENETROL CODIGO M290-SP -- ACPM290SP --</t>
  </si>
  <si>
    <t>ACPM290SP</t>
  </si>
  <si>
    <t>MIIPACSM000000</t>
  </si>
  <si>
    <t>ACEITE SOLUBLE PARA CORTE DE METAL  BATRAK 10426 ROSHFRANS  -- GI11970 --</t>
  </si>
  <si>
    <t>GI11970</t>
  </si>
  <si>
    <t>MIIPACHT090010</t>
  </si>
  <si>
    <t>ACEITE SUPER HTC (HIDRO-TURBINA-COMPRESOR) ISO46  CODIGO M612-E46 -- ACHTCISO46 --</t>
  </si>
  <si>
    <t>ACHTCISO46</t>
  </si>
  <si>
    <t>MIMCAT00000000</t>
  </si>
  <si>
    <t>ACEITERA     -- ACEITERA --</t>
  </si>
  <si>
    <t>ACEITERA</t>
  </si>
  <si>
    <t>MIQUAEAC000001</t>
  </si>
  <si>
    <t>ACELERADOR PARA ADHESIVO CIANOCRILATO   CODIGO PFA 1791 PRESENTACION 500 ml -- AACCPFA1791500 --</t>
  </si>
  <si>
    <t>AACCPFA1791500</t>
  </si>
  <si>
    <t>MIQUAEAC020000</t>
  </si>
  <si>
    <t>ACELERADOR PARA ADHESIVO CIANOCRILATO TB1791B DE 500 ml   -- ACAD --</t>
  </si>
  <si>
    <t>ACAD</t>
  </si>
  <si>
    <t>MIIPAB00000000</t>
  </si>
  <si>
    <t>ACIDO BORICO     -- ACBO --</t>
  </si>
  <si>
    <t>ACBO</t>
  </si>
  <si>
    <t>MIMCACBT000000</t>
  </si>
  <si>
    <t>ACIDO PARA BATERIA -- ACBA --</t>
  </si>
  <si>
    <t>ACBA</t>
  </si>
  <si>
    <t>MLEECA00620000</t>
  </si>
  <si>
    <t>ACOMETIDA DE 72" POWER ENTRY, PHASE 3,3 CKT   - "BE52490-3-72"</t>
  </si>
  <si>
    <t>BE52490-3-72</t>
  </si>
  <si>
    <t>MLEEAE00470000</t>
  </si>
  <si>
    <t>ACOMETIDA ELECTRICA  EXTERIOR PARA MUEBLE TELCEL SAM´S DE 1.5 METROS, CON CLAVIJA POLARIZADA LATERAL DE 1.5 METROS DE TUBO FLEXIBLE DE 3/8, CABLE DE USO RUDO 3x16 Y CONTACTO DUPLEX   - "TELSMEXG-ACO"</t>
  </si>
  <si>
    <t>TELSMEXG-ACO</t>
  </si>
  <si>
    <t>MLEEAE00490000</t>
  </si>
  <si>
    <t>ACOMETIDA ELECTRICA  MODELO BE08092-3-72 (POWERENTRY,CEILING,3D,M,72/9") LONGITUD 72"   - "BE08092-3-72"</t>
  </si>
  <si>
    <t>BE08092-3-72</t>
  </si>
  <si>
    <t>MLEEAE02000000</t>
  </si>
  <si>
    <t>ACOMETIDA ELECTRICA 72" 4TRAC CABLE METALICO MODELO BE42082-3-72 (POWER ENTRY, METAL COUNDUIT, 72")    - "BE42082372"</t>
  </si>
  <si>
    <t>BE42082372</t>
  </si>
  <si>
    <t>MLEEAE01000000</t>
  </si>
  <si>
    <t>ACOMETIDA ELECTRICA 72" MODELO BE41922-3-72  (PE,4TRAC,3,72)    - "BE41922372"</t>
  </si>
  <si>
    <t>BE41922372</t>
  </si>
  <si>
    <t>MVLEAE02000000</t>
  </si>
  <si>
    <t>ACOMETIDA ELECTRICA INTERLINK 2.0 POWERFEED CORD  72", BE07116-120    - "BE07116120"</t>
  </si>
  <si>
    <t>BE07116120</t>
  </si>
  <si>
    <t>MVLEAE01000000</t>
  </si>
  <si>
    <t>ACOMETIDA ELECTRICA INTERLINK 2.0 POWERFEED CORD  72", BE07116-72    - "BE0711672"</t>
  </si>
  <si>
    <t>MVLEAE04000000</t>
  </si>
  <si>
    <t>ACOMETIDA ELECTRICA INTERLINK IQ 2.0 CONTROL BOX  120",   BE05930-120    - "BE05930120"</t>
  </si>
  <si>
    <t>BE05930120</t>
  </si>
  <si>
    <t>MVLEAE03000000</t>
  </si>
  <si>
    <t>ACOMETIDA ELECTRICA INTERLINK IQ 2.0 CONTROL BOX 72",  BE05930-72    - "BE0593072"</t>
  </si>
  <si>
    <t>BE0593072</t>
  </si>
  <si>
    <t>MVLEAE00002200</t>
  </si>
  <si>
    <t>ACOMETIDA ELECTRICA LONGITUD 72" --SB1-72</t>
  </si>
  <si>
    <t>SB1-72</t>
  </si>
  <si>
    <t>MVLEAE00430000</t>
  </si>
  <si>
    <t>ACOMETIDA ELECTRICA MODELO 1683 SBS 72-- SB72</t>
  </si>
  <si>
    <t>MVLEAE00442000</t>
  </si>
  <si>
    <t>ACOMETIDA ELECTRICA MODELO BE08092-3-112 (END POWERED FEED) LONGITUD 112" -- BE080923112</t>
  </si>
  <si>
    <t>MVLEAE00452100</t>
  </si>
  <si>
    <t>ACOMETIDA ELECTRICA MODELO BE08092-3-144 (END POWERED FEED) LONGITUD 144" -- BE08092144</t>
  </si>
  <si>
    <t>MVLEAE00462200</t>
  </si>
  <si>
    <t>ACOMETIDA ELECTRICA MODELO BE08180-3-72 (END POWERED FEED) LONGITUD 72" -- BE08180</t>
  </si>
  <si>
    <t>MVLEAE00012200</t>
  </si>
  <si>
    <t>ACOMETIDA ELECTRICA MODELO BE52490-2-72 PHASE 2 POWER ENTRY LONGITUD 72" (1828 mm) -- BE52490-2-72</t>
  </si>
  <si>
    <t>BE52490-2-72</t>
  </si>
  <si>
    <t>MDACAP01010000</t>
  </si>
  <si>
    <t>ACOPLAMIENTO DERECHO PARA CORREDERA BLUM No DE CATALOGO BLUM T51.7601    --  ACBLUMT51-7601D</t>
  </si>
  <si>
    <t>ACBLUMT51-7601D</t>
  </si>
  <si>
    <t>MVLAAP02020000</t>
  </si>
  <si>
    <t>ACOPLAMIENTO DERECHO PARA CORREDERA BLUM No DE CATALOGO CYMISA T51.1700.04KUPPR --ACCOBDE</t>
  </si>
  <si>
    <t>ACCOBDE</t>
  </si>
  <si>
    <t>MDACAP02010000</t>
  </si>
  <si>
    <t>ACOPLAMIENTO IZQUIERDO PARA CORREDERA BLUM No DE CATALOGO BLUM T51.7601    --  ACBLUMT51-7601I</t>
  </si>
  <si>
    <t>ACBLUMT51-7601I</t>
  </si>
  <si>
    <t>MVLAAP01010000</t>
  </si>
  <si>
    <t>ACOPLAMIENTO IZQUIERDO PARA CORREDERA BLUM No DE CATALOGO CYMISA T51.1700.04KUPPL --COACBLUMI</t>
  </si>
  <si>
    <t>COACBLUMI</t>
  </si>
  <si>
    <t>MLEPAI000216G8</t>
  </si>
  <si>
    <t>ACRILICO  DE 2.03 X 3.05 metros ESPESOR 3 mm COLOR MANDARINE ORANGE  3T17 TRANSLUCIDO - "ACR2033053MOG"</t>
  </si>
  <si>
    <t>ACR2033053MOG</t>
  </si>
  <si>
    <t>MLEPAI000217G8</t>
  </si>
  <si>
    <t>ACRILICO  DE 2.03 X 3.05 metros ESPESOR 6 mm COLOR MANDARINE ORANGE  3T17 TRANSLUCIDO - "ACR203305MOG"</t>
  </si>
  <si>
    <t>ACR203305MOG</t>
  </si>
  <si>
    <t>MTLPAA00641700</t>
  </si>
  <si>
    <t>ACRILICO AZUL HOJA 4 X 8 ESPESOR 6 mm -- ACCR648A</t>
  </si>
  <si>
    <t>ACCR648A</t>
  </si>
  <si>
    <t>MVLPAA00821600</t>
  </si>
  <si>
    <t>ACRILICO AZUL HOJA DE 6 X 8 ESPESOR 3 mm -- ACCR368A</t>
  </si>
  <si>
    <t>ACCR368A</t>
  </si>
  <si>
    <t>MTLPAA68551600</t>
  </si>
  <si>
    <t>ACRILICO AZUL PLEXIGLAS 2114 BLUE 4 X 8 ESPESOR 3 mm -- ACAZ348P2114</t>
  </si>
  <si>
    <t>ACAZ348P2114</t>
  </si>
  <si>
    <t>MVLPAA68021600</t>
  </si>
  <si>
    <t>ACRILICO AZUL PLEXIGLAS 2114 BLUE HOJA DE 2350 X 1880 mm ESPESOR 3 mm -- ACAZ235188P2114</t>
  </si>
  <si>
    <t>ACAZ235188P2114</t>
  </si>
  <si>
    <t>MTLPAA68821600</t>
  </si>
  <si>
    <t>ACRILICO AZUL PLEXIGLAS 2114 BLUE HOJA DE 6 X 8 ESPESOR 3 mm -- ACAZ368P2114</t>
  </si>
  <si>
    <t>ACAZ368P2114</t>
  </si>
  <si>
    <t>MVLPAA68011600</t>
  </si>
  <si>
    <t>ACRILICO AZUL PLEXIGLAS 2114 BLUE HOJA DE 6 X 9 ESPESOR 3 mm -- ACAZ369P2114</t>
  </si>
  <si>
    <t>ACAZ369P2114</t>
  </si>
  <si>
    <t>MLEPAW64831600</t>
  </si>
  <si>
    <t>ACRILICO BLANCO 2447 DE 1200 X 2400 mm ESPESOR 3 mm  - "ACBL12243"</t>
  </si>
  <si>
    <t>ACBL12243</t>
  </si>
  <si>
    <t>MVLPAW64713400</t>
  </si>
  <si>
    <t>ACRILICO BLANCO 2447 HOJA DE 4 X 6 ESPESOR 4.5 mm  -- ACBL368Z01</t>
  </si>
  <si>
    <t>ACBL368Z01</t>
  </si>
  <si>
    <t>MVLPAW64711700</t>
  </si>
  <si>
    <t>ACRILICO BLANCO 2447 HOJA DE 4 X 6 ESPESOR 6 mm -- ACBL0646</t>
  </si>
  <si>
    <t>ACBL0646</t>
  </si>
  <si>
    <t>MVLPAW64829700</t>
  </si>
  <si>
    <t>ACRILICO BLANCO 2447 HOJA DE 6 X 8 ESPESOR 16 mm -- ACBL1668</t>
  </si>
  <si>
    <t>ACBL1668</t>
  </si>
  <si>
    <t>MTLPAW64821600</t>
  </si>
  <si>
    <t>ACRILICO BLANCO 2447 HOJA DE 6 X 8 ESPESOR 3 mm -- ACBL3682447</t>
  </si>
  <si>
    <t>ACBL3682447</t>
  </si>
  <si>
    <t>MVLPAW64823400</t>
  </si>
  <si>
    <t>ACRILICO BLANCO 2447 HOJA DE 6 X 8 ESPESOR 4.5 mm -- ACBL45462447</t>
  </si>
  <si>
    <t>ACBL45462447</t>
  </si>
  <si>
    <t>MVLPAI02011600</t>
  </si>
  <si>
    <t>ACRILICO COLOR L-034 MF2 AMARILLO EUFORIA SATINADO PLASTIGLAS DE 2400 X 1200 mm ESPESOR 3 mm -- ACAES2412</t>
  </si>
  <si>
    <t>MVLPAI03011600</t>
  </si>
  <si>
    <t>ACRILICO COLOR L-07 MF2 AZUL CRISTAL SATINADO PLASTIGLAS DE 2400 X 1200 mm ESPESOR 3 mm --ACACS2412</t>
  </si>
  <si>
    <t>ACACS2412</t>
  </si>
  <si>
    <t>MVLPAI04011600</t>
  </si>
  <si>
    <t>ACRILICO COLOR L-126 MF2 AZUL PARAISO SATINADO PLASTIGLAS DE 2400 X 1200 mm ESPESOR 3 mm -- ACAPS2412</t>
  </si>
  <si>
    <t>ACAPS2412</t>
  </si>
  <si>
    <t>MVLPAI04011700</t>
  </si>
  <si>
    <t>ACRILICO COLOR L-126 MF2 AZUL PARAISO SATINADO PLASTIGLAS DE 2400 X 1200 mm ESPESOR 6 mm -- ACAPS2412E6</t>
  </si>
  <si>
    <t>ACAPS2412E6</t>
  </si>
  <si>
    <t>MLEPAC00065600</t>
  </si>
  <si>
    <t>ACRILICO CRISTAL  DE 1800 X 1200 mm ESPESOR 5 mm  - "ACCR18125"</t>
  </si>
  <si>
    <t>ACCR18125</t>
  </si>
  <si>
    <t>MLEPAC00075600</t>
  </si>
  <si>
    <t>ACRILICO CRISTAL  DE 2400 X 1800 mm ESPESOR 5 mm  - "ACCR24185"</t>
  </si>
  <si>
    <t>ACCR24185</t>
  </si>
  <si>
    <t>MLEPAC0064A500</t>
  </si>
  <si>
    <t>ACRILICO CRISTAL  HOJA 4' X 8' ESPESOR 5.5 mm  - "ACCR4855"</t>
  </si>
  <si>
    <t>ACCR4855</t>
  </si>
  <si>
    <t>MLEPAC00641700</t>
  </si>
  <si>
    <t>ACRILICO CRISTAL  HOJA 4' X 8' ESPESOR 6 mm  - "ACCR486"</t>
  </si>
  <si>
    <t>ACCR486</t>
  </si>
  <si>
    <t>MLEPAC00717400</t>
  </si>
  <si>
    <t>ACRILICO CRISTAL 4 X 6 ESPESOR 12 mm -- ACCR1246</t>
  </si>
  <si>
    <t>ACCR1246</t>
  </si>
  <si>
    <t>MLEPAC00717500</t>
  </si>
  <si>
    <t>ACRILICO CRISTAL 4 X 6 ESPESOR 18 mm -- ACCR1846</t>
  </si>
  <si>
    <t>ACCR1846</t>
  </si>
  <si>
    <t>MLEPAC00711600</t>
  </si>
  <si>
    <t>ACRILICO CRISTAL 4 X 6 ESPESOR 3 mm -- ACCR346</t>
  </si>
  <si>
    <t>ACCR346</t>
  </si>
  <si>
    <t>MVLPAC00711400</t>
  </si>
  <si>
    <t>ACRILICO CRISTAL 4 X 6 ESPESOR 4 mm</t>
  </si>
  <si>
    <t>MVLPAC00711700</t>
  </si>
  <si>
    <t>ACRILICO CRISTAL 4 X 6 ESPESOR 6 mm -- ACCR646</t>
  </si>
  <si>
    <t>ACCR646</t>
  </si>
  <si>
    <t>MTLPAC00716200</t>
  </si>
  <si>
    <t>ACRILICO CRISTAL 4 X 6 ESPESOR 9 mm -- ACCR946</t>
  </si>
  <si>
    <t>ACCR946</t>
  </si>
  <si>
    <t>MVLPAC00551600</t>
  </si>
  <si>
    <t>ACRILICO CRISTAL 4 X 8 ESPESOR 3 mm -- ACCR348</t>
  </si>
  <si>
    <t>ACCR348</t>
  </si>
  <si>
    <t>MVLPAC00551700</t>
  </si>
  <si>
    <t>ACRILICO CRISTAL 4 X 8 ESPESOR 6 mm -- ACCR648</t>
  </si>
  <si>
    <t>ACCR648</t>
  </si>
  <si>
    <t>MUNPAC00J31754</t>
  </si>
  <si>
    <t>ACRILICO CRISTAL DE 1195 X 495 mm ESPESOR 6 mm CANTOS PULIDOS CON 3 BARRENOS DE Ø 13 mm, ESQUINAS REDONDEADAS, CORTE SEMICURVO Y UNA CARA CON VINIL  SANDBLASTEADO -- CUSMA4</t>
  </si>
  <si>
    <t>CUSMA4</t>
  </si>
  <si>
    <t>MVLPAC00643200</t>
  </si>
  <si>
    <t>ACRILICO CRISTAL HOJA 4 X 6 ESPESOR 1.5 mm -- ACCR1548</t>
  </si>
  <si>
    <t>ACCR1548</t>
  </si>
  <si>
    <t>MVLPAC00641500</t>
  </si>
  <si>
    <t>ACRILICO CRISTAL HOJA 4 X 6 ESPESOR 2 mm -- ACCR248</t>
  </si>
  <si>
    <t>ACCR248</t>
  </si>
  <si>
    <t>MTLPAC00646200</t>
  </si>
  <si>
    <t>ACRILICO CRISTAL HOJA 4 X 8 ESPESOR 9 mm -- ACCR948</t>
  </si>
  <si>
    <t>ACCR948</t>
  </si>
  <si>
    <t>MVLPAC0064A200</t>
  </si>
  <si>
    <t>ACRILICO CRISTAL HOJA 4 X 8 ESPESOR DE 24 mm -- ACCR4824</t>
  </si>
  <si>
    <t>ACCR4824</t>
  </si>
  <si>
    <t>MVLPAC00021400</t>
  </si>
  <si>
    <t>ACRILICO CRISTAL HOJA 5 X 6 ESPESOR 4 mm -- ACCR456</t>
  </si>
  <si>
    <t>ACCR456</t>
  </si>
  <si>
    <t>MVLPAC00016200</t>
  </si>
  <si>
    <t>ACRILICO CRISTAL HOJA 6 X 8 ESPESOR 9 mm -- ACCR968</t>
  </si>
  <si>
    <t>ACCR968</t>
  </si>
  <si>
    <t>MVLPAC02045600</t>
  </si>
  <si>
    <t>ACRILICO CRISTAL HOJA DE 2.40 X 1.20 m ESPESOR 5 mm -- ACCCR0548</t>
  </si>
  <si>
    <t>ACCCR0548</t>
  </si>
  <si>
    <t>MVLPAC11013400</t>
  </si>
  <si>
    <t>ACRILICO CRISTAL IMPACTA HOJA 6 X 8 ESPESOR 4.5 mm -- ACCRM4568</t>
  </si>
  <si>
    <t>ACCRM4568</t>
  </si>
  <si>
    <t>MCIPAC01031774</t>
  </si>
  <si>
    <t>ACRILICO CRISTAL SANDBLASTEADO UNA CARA DE 1408 X 400 mm ESPESOR 6 mm CANTOS PULIDOS CON 2 BARRENOS Ø 1/4" Y ESQUINAS REDONDEADAS RADIO 10 mm -- CIFALE6-FA</t>
  </si>
  <si>
    <t>CIFALE6-FA</t>
  </si>
  <si>
    <t>MLEPAI08031700</t>
  </si>
  <si>
    <t>ACRILICO ESPEJO HOJA 4 X 8 ESPESOR 3 mm  - "ACRESP486"</t>
  </si>
  <si>
    <t>ACRESP486</t>
  </si>
  <si>
    <t>MPMPAI01010100</t>
  </si>
  <si>
    <t>ACRILICO FROSTED BLANCO HOJA 4 X 10 ESPESOR 9 mm   --  ACFB4109</t>
  </si>
  <si>
    <t>ACFB4109</t>
  </si>
  <si>
    <t>MVLPAF00011600</t>
  </si>
  <si>
    <t>ACRILICO FROSTED VERDE  HOJA 4 X 8 ESPESOR 3 mm -- ACFV482</t>
  </si>
  <si>
    <t>ACFV482</t>
  </si>
  <si>
    <t>MCIPAF00016200</t>
  </si>
  <si>
    <t>ACRILICO FROSTED VERDE HOJA 4 X 8 ESPESOR 9 mm -- ACFV0948</t>
  </si>
  <si>
    <t>ACFV0948</t>
  </si>
  <si>
    <t>MLEPAH00711700</t>
  </si>
  <si>
    <t>ACRILICO HUMO 4 X 6 ESPESOR 6 mm -- ACHU0646</t>
  </si>
  <si>
    <t>ACHU0646</t>
  </si>
  <si>
    <t>MRIPAM010316C1</t>
  </si>
  <si>
    <t>ACRILICO MATIZADO AMBAS CARAS 1200 X 2400 mm ESPESOR 3 mm L-078 MF2 AZUL ARRECIFE, PLASTIBUR -- ACRIOAAL07803</t>
  </si>
  <si>
    <t>ACRIOAAL07803</t>
  </si>
  <si>
    <t>MRIPAM010316C2</t>
  </si>
  <si>
    <t>ACRILICO MATIZADO AMBAS CARAS 1200 X 2400 mm ESPESOR 3 mm L-100 MF2 AMARILLO OCASO, PLASTIBUR -- ACRIOAOL10003</t>
  </si>
  <si>
    <t>ACRIOAOL10003</t>
  </si>
  <si>
    <t>MRIPAM010316C3</t>
  </si>
  <si>
    <t>ACRILICO MATIZADO AMBAS CARAS 1200 X 2400 mm ESPESOR 3 mm L-110 MF2 ROJO CEREZA, PLASTIBUR -- ACRIORCL11003</t>
  </si>
  <si>
    <t>ACRIORCL11003</t>
  </si>
  <si>
    <t>MRIPAM010316B7</t>
  </si>
  <si>
    <t>ACRILICO MATIZADO AMBAS CARAS 1200 X 2400 mm ESPESOR 3 mm L-126 MF2 AZUL PARAISO, PLASTIBUR  -- ACRIOAPL12603</t>
  </si>
  <si>
    <t>ACRIOAPL12603</t>
  </si>
  <si>
    <t>MRIPAM010316B9</t>
  </si>
  <si>
    <t>ACRILICO MATIZADO AMBAS CARAS 1200 X 2400 mm ESPESOR 3 mm L-127 MF2 VERDE OTOÑO, PLASTIBUR -- ACRIOVOL12703</t>
  </si>
  <si>
    <t>ACRIOVOL12703</t>
  </si>
  <si>
    <t>MRIPAM010316C4</t>
  </si>
  <si>
    <t>ACRILICO MATIZADO AMBAS CARAS 1200 X 2400 mm ESPESOR 3 mm L-160 MF2 VIOLETA NOCTURNO, PLASTIBUR -- ACRIOVN16003</t>
  </si>
  <si>
    <t>ACRIOVN16003</t>
  </si>
  <si>
    <t>MRIPAM010317B8</t>
  </si>
  <si>
    <t>ACRILICO MATIZADO AMBAS CARAS 1200 X 2400 mm ESPESOR 6 mm L-031 MF2 VERDE VITA, PLASTIBUR -- ACRIOVVL03106</t>
  </si>
  <si>
    <t>ACRIOVVL03106</t>
  </si>
  <si>
    <t>MRIPAM010317B6</t>
  </si>
  <si>
    <t>ACRILICO MATIZADO AMBAS CARAS 1200 X 2400 mm ESPESOR 6 mm L-07 MF2 AZUL CRISTAL, PLASTIBUR -- ACRIOACL0706</t>
  </si>
  <si>
    <t>ACRIOACL0706</t>
  </si>
  <si>
    <t>MRIPAM010317C1</t>
  </si>
  <si>
    <t>ACRILICO MATIZADO AMBAS CARAS 1200 X 2400 mm ESPESOR 6 mm L-078 MF2 AZUL ARRECIFE, PLASTIBUR -- ACRIOAAL07806</t>
  </si>
  <si>
    <t>ACRIOAAL07806</t>
  </si>
  <si>
    <t>MRIPAM010317C2</t>
  </si>
  <si>
    <t>ACRILICO MATIZADO AMBAS CARAS 1200 X 2400 mm ESPESOR 6 mm L-100 MF2 AMARILLO OCASO, PLASTIBUR -- ACRIOAOL10006</t>
  </si>
  <si>
    <t>ACRIOAOL10006</t>
  </si>
  <si>
    <t>MRIPAM010317C3</t>
  </si>
  <si>
    <t>ACRILICO MATIZADO AMBAS CARAS 1200 X 2400 mm ESPESOR 6 mm L-110 MF2 ROJO CEREZA, PLASTIBUR -- ACRIORCL11006</t>
  </si>
  <si>
    <t>ACRIORCL11006</t>
  </si>
  <si>
    <t>MRIPAM010317B7</t>
  </si>
  <si>
    <t>ACRILICO MATIZADO AMBAS CARAS 1200 X 2400 mm ESPESOR 6 mm L-126 MF2 AZUL PARAISO, PLASTIBUR -- ACRIOAPL12606</t>
  </si>
  <si>
    <t>ACRIOAPL12606</t>
  </si>
  <si>
    <t>MRIPAM010317B9</t>
  </si>
  <si>
    <t>ACRILICO MATIZADO AMBAS CARAS 1200 X 2400 mm ESPESOR 6 mm L-127 MF2 VERDE OTOÑO, PLASTIBUR -- ACRIOVOL12706</t>
  </si>
  <si>
    <t>ACRIOVOL12706</t>
  </si>
  <si>
    <t>MRIPAM010317C4</t>
  </si>
  <si>
    <t>ACRILICO MATIZADO AMBAS CARAS 1200 X 2400 mm ESPESOR 6 mm L-160 MF2 VIOLETA NOCTURNO, PLASTIBUR -- ACRIOVN16006</t>
  </si>
  <si>
    <t>ACRIOVN16006</t>
  </si>
  <si>
    <t>MRIPAM01031700</t>
  </si>
  <si>
    <t>ACRILICO MATIZADO AMBAS CARAS 1200 X 2400 mm ESPESOR 6 mm PLASTIBLUR -- ACRIO12246</t>
  </si>
  <si>
    <t>ACRIO12246</t>
  </si>
  <si>
    <t>MVLPAM01026200</t>
  </si>
  <si>
    <t>ACRILICO MATIZADO AMBAS CARAS HOJA DE 1640 X 1575 mm ESPESOR 9 mm -- ACMZ091640</t>
  </si>
  <si>
    <t>ACMZ091640</t>
  </si>
  <si>
    <t>MVLPAM01031700</t>
  </si>
  <si>
    <t>ACRILICO MATIZADO AMBAS CARAS HOJA DE 4 X 8 ESPESOR 6 mm -- ACMZ0648MF2</t>
  </si>
  <si>
    <t>ACMZ0648MF2</t>
  </si>
  <si>
    <t>MLEPAM01016200</t>
  </si>
  <si>
    <t>ACRILICO MATIZADO AMBAS CARAS HOJA DE 4 X 8 ESPESOR 9 mm -- ACMT0948</t>
  </si>
  <si>
    <t>ACMT0958</t>
  </si>
  <si>
    <t>MVLPAM01011700</t>
  </si>
  <si>
    <t>ACRILICO MATIZADO AMBAS CARAS HOJA DE 5 X 8 ESPESOR 6 mm -- ACMZ0648MF2</t>
  </si>
  <si>
    <t>MCIPTE02031607</t>
  </si>
  <si>
    <t>ACRILICO MATIZADO UNA CARA 1200 X 2400 mm ESPESOR 3 mm COLOR CRISTAL -- ACMT031224CR</t>
  </si>
  <si>
    <t>ACMT031224CR</t>
  </si>
  <si>
    <t>MLEPAR01711600</t>
  </si>
  <si>
    <t>ACRILICO NARANJA 2119 HOJA DE 4 X 6 ESPESOR 3 mm -- ACN346</t>
  </si>
  <si>
    <t>ACN346</t>
  </si>
  <si>
    <t>MVLPAG01011700</t>
  </si>
  <si>
    <t>ACRILICO NEGRO 2025 LUCITE HOJA DE 6 X 8 ESPESOR 6 mm -- ACNE68L</t>
  </si>
  <si>
    <t>ACNE68L</t>
  </si>
  <si>
    <t>MLEPAO19561606</t>
  </si>
  <si>
    <t>ACRILICO OPALINO EXHIBIDOR 515 X 1119 X 150 mm ESPESOR 3 mm ACRILICO TRASLUCIDO -- EXHTERAC120</t>
  </si>
  <si>
    <t>MVLPAO00821600</t>
  </si>
  <si>
    <t>ACRILICO OPALINO HOJA DE 6 X 8 ESPESOR 3 mm</t>
  </si>
  <si>
    <t>MVLPAI06011700</t>
  </si>
  <si>
    <t>ACRILICO SATINADO, COLOR AZUL AQUA DOS CARAS CODIGO PRODUCTO L-08 AZUL DE 2400 X 1200 mm ESPESOR 6 mm -- ACSTAQ2C2412</t>
  </si>
  <si>
    <t>ACSTAQ2C2412</t>
  </si>
  <si>
    <t>MVLPAI05011700</t>
  </si>
  <si>
    <t>ACRILICO SATINADO, COLOR AZUL CRISTAL, CODIGO DE PRODUCTO  L-07 MF2 DE 2400 X 1200 mm ESPESOR 6 mm -- ACSTAC2412</t>
  </si>
  <si>
    <t>ACSTAC2412</t>
  </si>
  <si>
    <t>MLEPAT00831600</t>
  </si>
  <si>
    <t>ACRILICO TRASLUCIDO BLANCO Z2  HOJA 1800 X 1200 mm ESPESOR 3 mm  - "ACTRZ218123"</t>
  </si>
  <si>
    <t>ACTRZ218123</t>
  </si>
  <si>
    <t>MTLPAT00643200</t>
  </si>
  <si>
    <t>ACRILICO TRASLUCIDO Z2 HOJA 4 X 8 ESPESOR 1.5 mm -- ACTR1548Z2</t>
  </si>
  <si>
    <t>ACTR1548Z2</t>
  </si>
  <si>
    <t>MLEPAT00641600</t>
  </si>
  <si>
    <t>ACRILICO TRASLUCIDO Z2 HOJA 4 X 8 ESPESOR 3 mm</t>
  </si>
  <si>
    <t>MVLPAT00640000</t>
  </si>
  <si>
    <t>ACRILICO TRASLUCIDO Z2 HOJA 4 X 8 ESPESOR 6 mm -- ACTR648Z2</t>
  </si>
  <si>
    <t>ACTR648Z2</t>
  </si>
  <si>
    <t>MVLPAT00646200</t>
  </si>
  <si>
    <t>ACRILICO TRASLUCIDO Z2 HOJA 4 X 8 ESPESOR 9 mm -- ACTTR4815Z29</t>
  </si>
  <si>
    <t>ACTTR4815Z29</t>
  </si>
  <si>
    <t>MVLPAT63823400</t>
  </si>
  <si>
    <t>ACRILICO TRASLUCIDO Z2 IMPACTA HOJA DE 6 X 8 ESPESOR 4.5 mm -- ACTR4546Z2</t>
  </si>
  <si>
    <t>ACTR4546Z2</t>
  </si>
  <si>
    <t>MVLPAI01011600</t>
  </si>
  <si>
    <t>ACRILICO VERDE UNA CARA SATINADA DE 2400 X 1200 mm ESPESOR 3 mm -- AC1CV2412</t>
  </si>
  <si>
    <t>AC1CV2412</t>
  </si>
  <si>
    <t>MVLETL52000000</t>
  </si>
  <si>
    <t>ACTEC LED CONVERTER Q8H SERIES    - "Q8H"</t>
  </si>
  <si>
    <t>MVLAAT01010000</t>
  </si>
  <si>
    <t>ACTIVADOR TIPO AC-200 MARCA CYMISA MODELO 140.103 -- ACC200</t>
  </si>
  <si>
    <t>ACC200</t>
  </si>
  <si>
    <t>MVLEAD30690000</t>
  </si>
  <si>
    <t>ADAPTADOR DE CARAGA INALAMBRICA HEMBRA USB MODELO PCS/QI/USB-95 - UNIVERSAL FEMALE USB QI WIRELESS DONGLE, MARCA DOUG MOCKETT COLOR BLANCO -- ACECIPCS/USB-95</t>
  </si>
  <si>
    <t>MVLEAD29670000</t>
  </si>
  <si>
    <t>ADAPTADOR DE CARAGA INALAMBRICA PARA IPHONE MODELO PCS / QI / IP-95 - RAYO QI WIRELESS DONGLE, MARCA DOUG MOCKETT COLOR BLANCO -- ACECIPCS/IP-95</t>
  </si>
  <si>
    <t>ACECIPCS/IP-95</t>
  </si>
  <si>
    <t>MVLEAD28680000</t>
  </si>
  <si>
    <t>ADAPTADOR DE CARAGA INALAMBRICA PARA MICRO USB MODELO PCS/QI/MUSB-95 - MICRO USB QI WIRELESS DONGLE, MARCA DOUG MOCKETT COLOR BLANCO -- ACECIPCS/MUSB-95</t>
  </si>
  <si>
    <t>ACECIPCS/MUSB-95</t>
  </si>
  <si>
    <t>MIIPADCA010100</t>
  </si>
  <si>
    <t>ADAPTADOR DE CODO ARTICLADO DE 90° (MINIATURA) CUERDA M5, 4 mm  No. M02470405  -- ADAM5-4 --</t>
  </si>
  <si>
    <t>ADAM5-4</t>
  </si>
  <si>
    <t>MIIPADHL080002</t>
  </si>
  <si>
    <t>ADAPTADOR DE HULE PARA LAVABO 2 X 1 1/4"  CODIGO 262020207 -- ADHLB2114 --</t>
  </si>
  <si>
    <t>ADHLB2114</t>
  </si>
  <si>
    <t>MLEEAD34710000</t>
  </si>
  <si>
    <t>ADAPTADOR DE INSERCION ESPIGA PVC CED 80 DE 3/4” (CUERDA EXTERNA)   - "ADAP8034EX"</t>
  </si>
  <si>
    <t>ADAP8034EX</t>
  </si>
  <si>
    <t>MIIPADUN040200</t>
  </si>
  <si>
    <t>ADAPTADOR DE UNION HEMBRA A HEMBRA   -- ADHHDB15 --</t>
  </si>
  <si>
    <t>ADHHDB15</t>
  </si>
  <si>
    <t>MVLEAD31000000</t>
  </si>
  <si>
    <t>ADAPTADOR HEMBRA-HEMBRA PARA ARNES BLOCK/BLOCK CONNECTOR,2M,3D -- BE09003-3</t>
  </si>
  <si>
    <t>BE09003-3</t>
  </si>
  <si>
    <t>MLEEAD35720000</t>
  </si>
  <si>
    <t>ADAPTADOR PARA LLAVE O TOMA 1/2 PULGADA A TUBIN   - "ADAPLL12"</t>
  </si>
  <si>
    <t>ADAPLL12</t>
  </si>
  <si>
    <t>MIIPAD01000100</t>
  </si>
  <si>
    <t>ADAPTADOR PARA MANOMETRO  SISTEMA DE ACETILENO  -- ADMA01 --</t>
  </si>
  <si>
    <t>ADMA01</t>
  </si>
  <si>
    <t>MIIPADRH050303</t>
  </si>
  <si>
    <t>ADAPTADOR PARA RODILLO DE HULE 3/4" A 5/8" -- 11" X 4"  CLAVE 1399 -- ADRH1141399 --</t>
  </si>
  <si>
    <t>ADRH1141399</t>
  </si>
  <si>
    <t>MVLEAD27660022</t>
  </si>
  <si>
    <t>ADAPTADOR PARA VOZ Y DATOS MODELO BE01421-C  (PLANILLA EN PLASTICO) EN KIT -- BE01421</t>
  </si>
  <si>
    <t>BE01421</t>
  </si>
  <si>
    <t>MIIPADRM030001</t>
  </si>
  <si>
    <t>ADAPTADOR RECTO PARA MANGUERA DE AIRE CON CUERDA M5  PARA MANGUERA DE Ø EXTERIOR 4 mm -- ADRM5E4 --</t>
  </si>
  <si>
    <t>ADRM5E4</t>
  </si>
  <si>
    <t>MLEEAD32000000</t>
  </si>
  <si>
    <t>ADAPTADORES PARA TUBO REFORZADO    - "ADAPT"</t>
  </si>
  <si>
    <t>ADAPT</t>
  </si>
  <si>
    <t>MVLAKA00180000</t>
  </si>
  <si>
    <t>ADAPTER FOR ELECTRIFIED EH PROFILE PR-EH-101 CUBIC   -</t>
  </si>
  <si>
    <t>MDQMAD00000002</t>
  </si>
  <si>
    <t>ADHESIVO    MARCA CORIAN COLOR BLACK DE 50 ML  --  ADCB50</t>
  </si>
  <si>
    <t>ADCB50</t>
  </si>
  <si>
    <t>MVLQAD00280000</t>
  </si>
  <si>
    <t>ADHESIVO  ECO 185 MAPEI GALON DE 4 LTS -- ADECO185</t>
  </si>
  <si>
    <t>ADECO185</t>
  </si>
  <si>
    <t>MIIPADS4000000</t>
  </si>
  <si>
    <t>ADHESIVO  SILER No. 4 -- ADSI4</t>
  </si>
  <si>
    <t>ADSI4</t>
  </si>
  <si>
    <t>MIIQAD00400000</t>
  </si>
  <si>
    <t>ADHESIVO  TENSOR GRIP LIO HIGH TEMP  BOTE DE 650 ML    - "ADTGLHT650"</t>
  </si>
  <si>
    <t>ADTGLHT650</t>
  </si>
  <si>
    <t>MLEQAD14000000</t>
  </si>
  <si>
    <t>ADHESIVO 3M EN AEROSOL SUPER 90 17.6 OZ    - "3MAD90176"</t>
  </si>
  <si>
    <t>3MAD90176</t>
  </si>
  <si>
    <t>MIIPSDBS070000</t>
  </si>
  <si>
    <t>ADHESIVO BARRA DE SILICON (HOT MELT)   -- ADBSHM --</t>
  </si>
  <si>
    <t>ADBSHM</t>
  </si>
  <si>
    <t>MVLQAD01380000</t>
  </si>
  <si>
    <t>ADHESIVO DE CONTACTO CODIGO DE PRODUCTO (LPCO-LAT-17)   - "ADCPLAT17"</t>
  </si>
  <si>
    <t>ADCPLAT17</t>
  </si>
  <si>
    <t>MVLQAD01320000</t>
  </si>
  <si>
    <t>ADHESIVO DE CONTACTO CUBETA DE 17 LT.  LPCO-LAT-17, LALUR   - "ADCOLPCO"</t>
  </si>
  <si>
    <t>ADCOLPCO</t>
  </si>
  <si>
    <t>MVLQAD01330000</t>
  </si>
  <si>
    <t>ADHESIVO DE CONTACTO EN GALON  LPCO-LAT, LALUR   - "ADCOLPCOLA"</t>
  </si>
  <si>
    <t>ADCOLPCOLA</t>
  </si>
  <si>
    <t>MVLQAD01340000</t>
  </si>
  <si>
    <t>ADHESIVO DE CONTACTO ENPRESS BASE AGUA MARCA MOHAWK CUBETA   - "ADCOENMM"</t>
  </si>
  <si>
    <t>ADCOENMM</t>
  </si>
  <si>
    <t>MVLQAD01350000</t>
  </si>
  <si>
    <t>ADHESIVO DE CONTACTO ENPRESS BASE AGUA MARCA MOHAWK CUBETA (RENDIMIENTO 100-120M2)   - "ADEN120M2"</t>
  </si>
  <si>
    <t>ADEN120M2</t>
  </si>
  <si>
    <t>MIIPSDCI080000</t>
  </si>
  <si>
    <t>ADHESIVO DE CONTACTO IRIS K-115-V (VERDE)   -- ADCOLLP --</t>
  </si>
  <si>
    <t>ADCOLLP</t>
  </si>
  <si>
    <t>MIIPADCO020001</t>
  </si>
  <si>
    <t>ADHESIVO DE CONTACTO IRIS K-169  CUBETA 19 LITROS CON TAPA FLEX -- ADCO169 --</t>
  </si>
  <si>
    <t>ADCO169</t>
  </si>
  <si>
    <t>MVLQAD01010100</t>
  </si>
  <si>
    <t>ADHESIVO DE CONTACTO IRIS K-4138 PRESENTACION LATA DE 17 LITROS -- ADCO</t>
  </si>
  <si>
    <t>ADCO</t>
  </si>
  <si>
    <t>MVLQAD01233200</t>
  </si>
  <si>
    <t>ADHESIVO DE CONTACTO IRIS K810 (PRESENTACION DE 23 Kg) -- SIADCOI810</t>
  </si>
  <si>
    <t>SIADCOI810</t>
  </si>
  <si>
    <t>MIIPADCO010009</t>
  </si>
  <si>
    <t>ADHESIVO DE CONTACTO REDSPRAY-VH  CUBETA 19 LITROS -- ADCORSVH19 --</t>
  </si>
  <si>
    <t>ADCORSVH19</t>
  </si>
  <si>
    <t>MLEQAD04100000</t>
  </si>
  <si>
    <t>ADHESIVO EN PRESS PSA PARA ALFOMBRA MODULAR/TMG -- ADPRPSAMDT</t>
  </si>
  <si>
    <t>ADPRPSAMDT</t>
  </si>
  <si>
    <t>MCIQAD09160000</t>
  </si>
  <si>
    <t>ADHESIVO EPOXICO MP 5405 TRASLUCIDO DE 50 ml (No. DE PARTE 5405-5) -- ADEP5405</t>
  </si>
  <si>
    <t>ADEP5405</t>
  </si>
  <si>
    <t>MIMCSDPV000000</t>
  </si>
  <si>
    <t>ADHESIVO ESPECIAL PARA PVC    -- ADEPVC --</t>
  </si>
  <si>
    <t>ADEPVC</t>
  </si>
  <si>
    <t>MIIPADEA000105</t>
  </si>
  <si>
    <t>ADHESIVO ESTRUCTURAL 312 Y ACTIVADOR  MARCA LOCTITE PRESENTACION 20 ml -- ADA312L20 --</t>
  </si>
  <si>
    <t>ADA312L20</t>
  </si>
  <si>
    <t>MCIQAD08150000</t>
  </si>
  <si>
    <t>ADHESIVO ESTRUCTURAL MP55420 DE 490 ml (No DE PARTE 5520-49) -- ADES5520</t>
  </si>
  <si>
    <t>ADES5520</t>
  </si>
  <si>
    <t>MIIPADFP040108</t>
  </si>
  <si>
    <t>ADHESIVO FIJADOR PERMATEX AZUL AZUL 242 MARCA LOCTITE PRESENTACION 50 ml -- ADFA242L50</t>
  </si>
  <si>
    <t>ADFA242L50</t>
  </si>
  <si>
    <t>MIIPADFL140009</t>
  </si>
  <si>
    <t>ADHESIVO FLEXIBLE PRESENTACION EN CARTUCHO DE 330 ml  CODIGO PF-3550 BLANCO -- ADFC330PF3550 --</t>
  </si>
  <si>
    <t>ADFC330PF3550</t>
  </si>
  <si>
    <t>MIIPADFL130008</t>
  </si>
  <si>
    <t>ADHESIVO FLEXIBLE PRESENTACION EN TUBO DE 150 gr  CODIGO PF-3510 -- ADFT130PF3510 --</t>
  </si>
  <si>
    <t>ADFT130PF3510</t>
  </si>
  <si>
    <t>MVLQAD02020000</t>
  </si>
  <si>
    <t>ADHESIVO HOT MELT (GRANULADO 280.10) -- ADHOMEGR2</t>
  </si>
  <si>
    <t>ADHOMEGR2</t>
  </si>
  <si>
    <t>MVLQAD02030000</t>
  </si>
  <si>
    <t>ADHESIVO HOT MELT (GRANULADO 280.20) -- ADHOMEGR</t>
  </si>
  <si>
    <t>ADHOMEGR</t>
  </si>
  <si>
    <t>MVLQAD02040001</t>
  </si>
  <si>
    <t>ADHESIVO HOT MELT AQ-830-1  BARRA TRANSPARENTE -- ADHOME</t>
  </si>
  <si>
    <t>ADHOME</t>
  </si>
  <si>
    <t>MIIPSDIN130300</t>
  </si>
  <si>
    <t>ADHESIVO INSTANTANEO CIANOCRILATO PF-S101 TULTECA EN PRESENTACION DE 500 gr  -- ADISPFS101 --</t>
  </si>
  <si>
    <t>ADISPFS101</t>
  </si>
  <si>
    <t>MIIPADCC000006</t>
  </si>
  <si>
    <t>ADHESIVO INSTANTANEO DE CIANOCRILATO   CODIGO PF-45 PRESENTACION 500 gr -- AICCPF45500 --</t>
  </si>
  <si>
    <t>AICCPF45500</t>
  </si>
  <si>
    <t>MVLQAD03050000</t>
  </si>
  <si>
    <t>ADHESIVO INSTANTANEO JOWAT 1 COMPONENTE (150.01.20) -- ADJO1</t>
  </si>
  <si>
    <t>ADJO1</t>
  </si>
  <si>
    <t>MVLQAD03070000</t>
  </si>
  <si>
    <t>ADHESIVO INSTANTANEO JOWAT 1 COMPONENTE (150.55 AZUL) CUBETA DE 20 Kg -- ADJO1A</t>
  </si>
  <si>
    <t>ADJO1A</t>
  </si>
  <si>
    <t>MIIPSDIN060000</t>
  </si>
  <si>
    <t>ADHESIVO INSTANTANEO JOWAT 1 COMPONENTE (150.91) -- ADJO15091</t>
  </si>
  <si>
    <t>ADJO15091</t>
  </si>
  <si>
    <t>MIIPSDIJ090003</t>
  </si>
  <si>
    <t>ADHESIVO INSTANTANEO JOWAT 950.20  (SACO CON 25 Kg) -- ADJ950 --</t>
  </si>
  <si>
    <t>ADJ950</t>
  </si>
  <si>
    <t>MIQMAD01000001</t>
  </si>
  <si>
    <t>ADHESIVO INSTANTANEO THEREE BOND TB17N020 PRESENTACION 2 ONZAS ( 56.8 g )  --  TB17N020</t>
  </si>
  <si>
    <t>TB17N020</t>
  </si>
  <si>
    <t>MVLQAD03060200</t>
  </si>
  <si>
    <t>ADHESIVO INSTANTANEO THREE BOND TB1742Z PRESENTACION 16 onzas (453.6 gr) -- ADITBO</t>
  </si>
  <si>
    <t>ADITBO</t>
  </si>
  <si>
    <t>MIIPSDJG110000</t>
  </si>
  <si>
    <t>ADHESIVO JOWATHERM GRANULADO 280.30   -- ADJT28030G --</t>
  </si>
  <si>
    <t>ADJT28030G</t>
  </si>
  <si>
    <t>MIIPSDJG120000</t>
  </si>
  <si>
    <t>ADHESIVO JOWATHERM GRANULADO 280.90   -- ADJT28090G --</t>
  </si>
  <si>
    <t>ADJT28090</t>
  </si>
  <si>
    <t>MIIQAD12000000</t>
  </si>
  <si>
    <t>ADHESIVO KOLA LOKA INDUSTRIAL    - "KOLOIND"</t>
  </si>
  <si>
    <t>KOLOIND</t>
  </si>
  <si>
    <t>MLEQAD05110000</t>
  </si>
  <si>
    <t>ADHESIVO NUBROADLOK PREMIUM PLUS PARA ALFOMBRA ROLLO TMG -- ADNLPART</t>
  </si>
  <si>
    <t>ADNLPART</t>
  </si>
  <si>
    <t>MLEQAD06130006</t>
  </si>
  <si>
    <t>ADHESIVO PARA ALFOMBRA MARCA MOHAWK  CUBETA CON 19 LITROS -- ADALMH19</t>
  </si>
  <si>
    <t>ADALMH19</t>
  </si>
  <si>
    <t>MVLQAD07310000</t>
  </si>
  <si>
    <t>ADHESIVO PARA PISO CONTACTO LALUR CUBETA DE 17 LT   - "ADLALU17"</t>
  </si>
  <si>
    <t>ADLALU17</t>
  </si>
  <si>
    <t>MVLQAD07300000</t>
  </si>
  <si>
    <t>ADHESIVO PARA PISO ECO 185 MAPEL   - "ADECO185"</t>
  </si>
  <si>
    <t>MLEQAD07370000</t>
  </si>
  <si>
    <t>ADHESIVO PARA PISO ECO MAPEI PEGAMENTO, CUBETA 15.1   - "LIPE-E185"</t>
  </si>
  <si>
    <t>LIPE-E185</t>
  </si>
  <si>
    <t>MVLQAD07190013</t>
  </si>
  <si>
    <t>ADHESIVO PARA PISO LVT MARCA VOCH 100  CUBETA CON 17 LITROS -- ADVO10017</t>
  </si>
  <si>
    <t>ADVO10017</t>
  </si>
  <si>
    <t>MVLQAD07220014</t>
  </si>
  <si>
    <t>ADHESIVO PARA PISO PARA LVT   CUBETA CON 17 LITROS RENDIMIENTO DE 50 A 60 M2 -- ADLVT175060</t>
  </si>
  <si>
    <t>ADLVT175060</t>
  </si>
  <si>
    <t>MLEQAD07140006</t>
  </si>
  <si>
    <t>ADHESIVO PARA PISO THOMSIT K180 MARCA THOMSIT  CUBETA CON 19 LITROS -- ADPSTK19</t>
  </si>
  <si>
    <t>ADPSTK19</t>
  </si>
  <si>
    <t>MDQMAD02010003</t>
  </si>
  <si>
    <t>ADHESIVO PARA SUPERFICIE SOLIDA BLACK ONYX MIRAGE, PRESENTACION DE 250 ml CON 2 BOQUILLAS  --  ADSS2502B</t>
  </si>
  <si>
    <t>ADSS2502B</t>
  </si>
  <si>
    <t>MVLQAD22210000</t>
  </si>
  <si>
    <t>ADHESIVO PARA SUPERFICIE SOLIDA F17810 MALT -- ADSSFMALT</t>
  </si>
  <si>
    <t>MVLQAD09183912</t>
  </si>
  <si>
    <t>ADHESIVO PARA SUPERFICIE SOLIDA GLACIER WHITE MARCA CORIAN PRESENTACION 50 ml CON 2 BOQUILLAS - ADSSGW50B2</t>
  </si>
  <si>
    <t>ADSSGW50B2</t>
  </si>
  <si>
    <t>MLEQAD22450000</t>
  </si>
  <si>
    <t>ADHESIVO PARA SUPERFICIE SOLIDA GRIS PERLA NV-108 PLASTIGLAS   - "ADHNV108PLAS"</t>
  </si>
  <si>
    <t>ADHNV108PLAS</t>
  </si>
  <si>
    <t>MIIQAD22000018</t>
  </si>
  <si>
    <t>ADHESIVO PARA SUPERFICIE SOLIDA MARCA CORIAN PRESENTACION DE 50 ml COLOR STONE HARBOR NEW CON 2 BOQUILLAS - "ADHSSSHN"</t>
  </si>
  <si>
    <t>ADHSSSHN</t>
  </si>
  <si>
    <t>MVLQAD22200000</t>
  </si>
  <si>
    <t>ADHESIVO PARA SUPERFICIE SOLIDA MARCA DUPONT, CORIAN COLOR SILVER GREY ?PRESENTACION ES DE 50 ML , CON 2  BOQUILLAS -- ADSSSGB2</t>
  </si>
  <si>
    <t>ADSSGR250</t>
  </si>
  <si>
    <t>MVLQAD22120000</t>
  </si>
  <si>
    <t>ADHESIVO PARA SUPERFICIE SOLIDA MARCA GIBRALTAR PRESENTACION 250 ml (CLAVE ASSG GURZA) -- ADSSGR250</t>
  </si>
  <si>
    <t>MVLQAD22272703</t>
  </si>
  <si>
    <t>MIIQAD22420000</t>
  </si>
  <si>
    <t>ADHESIVO PARA SUPERFICIE SOLIDA MARCA KRION PRESENTACION DE 50 ml  COLOR DARK GREY 6906 CON 2 BOQUILLAS   - "ADHSSDG69"</t>
  </si>
  <si>
    <t>ADHSSDG69</t>
  </si>
  <si>
    <t>MLEQAD22430000</t>
  </si>
  <si>
    <t>ADHESIVO PARA SUPERFICIE SOLIDA MARCA LG HAUSYS PRESENTACION DE 250 ml COLOR ARMADILLO GT909 CON 2 BOQUILLAS   - "ADHSSLGGT909"</t>
  </si>
  <si>
    <t>ADHSSLGGT909</t>
  </si>
  <si>
    <t>MLEQAD22263403</t>
  </si>
  <si>
    <t>ADHESIVO PARA SUPERFICIE SOLIDA MARCA LG HAUSYS PRESENTACION DE 250 ml COLOR BLANCO CON 2 BOQUILLAS</t>
  </si>
  <si>
    <t>MVLQAD22263405</t>
  </si>
  <si>
    <t>ADHESIVO PARA SUPERFICIE SOLIDA MARCA LG HAUSYS PRESENTACION DE 250 ml COLOR H45 BLACK CON 2 BOQUILLAS</t>
  </si>
  <si>
    <t>MVLQAD22263411</t>
  </si>
  <si>
    <t>ADHESIVO PARA SUPERFICIE SOLIDA MARCA LG HAUSYS PRESENTACION DE 250 ml COLOR NEGRO CON 2 BOQUILLAS -- ADSSLG2B</t>
  </si>
  <si>
    <t>ADSSLG2B</t>
  </si>
  <si>
    <t>MVLQAD22080000</t>
  </si>
  <si>
    <t>ADHESIVO PARA SUPERFICIE SOLIDA MARCA RALPH WILSON; COLOR BLANCO ETIQUETA BLANCA CODIGO SK 200 A129 (PLACA DR54-SL) -- ADSSRWBB</t>
  </si>
  <si>
    <t>ADSSRWBB</t>
  </si>
  <si>
    <t>MVLQAD22360000</t>
  </si>
  <si>
    <t>ADHESIVO PARA SUPERFICIE SOLIDA MARCA RALPH WILSON; COLOR BLANCO MODELO SNOW (PLACA D354-SL)   - "ADRWBD354"</t>
  </si>
  <si>
    <t>ADRWBD354</t>
  </si>
  <si>
    <t>MLEQAD22150000</t>
  </si>
  <si>
    <t>ADHESIVO PARA SUPERFICIE SOLIDA MODELO WSA65 -- ADSSWSA65</t>
  </si>
  <si>
    <t>ADSSWSA65</t>
  </si>
  <si>
    <t>MVLQAD22093400</t>
  </si>
  <si>
    <t>ADHESIVO PARA SUPERFICIE SOLIDA NEUTRAL PRESENTACION DE 250 ml -- ADSSNE250</t>
  </si>
  <si>
    <t>ADSSNE250</t>
  </si>
  <si>
    <t>MLEQAD22443417</t>
  </si>
  <si>
    <t>ADHESIVO PARA SUPERFICIE SOLIDA NOVANITE NV-100 BLANCO POLAR PRESENTACION DE 250 ml (CON 2 BOQUILLAS) - "ADHNV100250"</t>
  </si>
  <si>
    <t>ADHNV100250</t>
  </si>
  <si>
    <t>MIIQAD22413417</t>
  </si>
  <si>
    <t>ADHESIVO PARA SUPERFICIE SOLIDA NOVANITE NV-207 COBALTO PRESENTACION DE 250 ml (CON 2 BOQUILLAS) - "ADHNV207250"</t>
  </si>
  <si>
    <t>ADHNV207250</t>
  </si>
  <si>
    <t>MLEQAD22460000</t>
  </si>
  <si>
    <t>ADHESIVO PARA SUPERFICIE SOLIDA NV-101 MARFIL PRESENTACIÓN DE 250 ml   - "NV101MARFIL-ADH"</t>
  </si>
  <si>
    <t>NV101MARFIL-ADH</t>
  </si>
  <si>
    <t>MIIQAD22390000</t>
  </si>
  <si>
    <t>ADHESIVO PARA SUPERFICIE SOLIDA PRESENTACION DE 250 ml H36 SILVER, MARCA LG   - "ADHH36S"</t>
  </si>
  <si>
    <t>ADHH36S</t>
  </si>
  <si>
    <t>MVLQAD10290000</t>
  </si>
  <si>
    <t>ADHESIVO PARA VIDRIO PARABRISAS SIN PRIMER, SIKA TITAN -- ADSIKTI</t>
  </si>
  <si>
    <t>ADSIKTI</t>
  </si>
  <si>
    <t>MIIPADPE050004</t>
  </si>
  <si>
    <t>ADHESIVO PERMAGRIPH CANISTER 107 TH  BOTE DE 15.75 ONZAS -- APC10715</t>
  </si>
  <si>
    <t>APC10715</t>
  </si>
  <si>
    <t>MVLQAD20223100</t>
  </si>
  <si>
    <t>ADHESIVO PERMAGRIPH CANISTER 37 LBS 107 HT (H0437LBS) -- ADP</t>
  </si>
  <si>
    <t>ADP</t>
  </si>
  <si>
    <t>MLEQAD13000000</t>
  </si>
  <si>
    <t>ADHESIVO PERMAGRIPH WA-741/740 30LB    - "ADPERWA741740"</t>
  </si>
  <si>
    <t>ADPERWA741740</t>
  </si>
  <si>
    <t>MCIQAD10170000</t>
  </si>
  <si>
    <t>ADHESIVO RUBBER AND PLASTIC CA RP30 PRESENTACION 1 lb (No DE PARTE RP030-20) -- ADRP03020</t>
  </si>
  <si>
    <t>ADRP03020</t>
  </si>
  <si>
    <t>MIIPADCM160009</t>
  </si>
  <si>
    <t>ADHESIVO TIPO CEMENTO AD-CRYL EXTRA PRESENTACION DE 960 ml   -- ADCMACR --</t>
  </si>
  <si>
    <t>ADCMACR</t>
  </si>
  <si>
    <t>MIIPADUB0002A1</t>
  </si>
  <si>
    <t>ADHESIVO UNIRAPID BLANCO EXTRAFUERTE  MARCA COMEX CUBETA 19 LITROS -- ADUNBCX19 --</t>
  </si>
  <si>
    <t>ADUNBCX19</t>
  </si>
  <si>
    <t>MIIPADUB000207</t>
  </si>
  <si>
    <t>ADHESIVO UNIRAPID BLANCO EXTRAFUERTE  MARCA RESISTOL CUBETA 20 Kg -- ADUNBX20 --</t>
  </si>
  <si>
    <t>ADUNBX20</t>
  </si>
  <si>
    <t>MLEQAD21250202</t>
  </si>
  <si>
    <t>ADHESIVO UV MARCA BOHLE TIPO B 665-0 PRESENTACION 100 gr CLARO DE BAJA DENSIDAD</t>
  </si>
  <si>
    <t>MLEQAD21253302</t>
  </si>
  <si>
    <t>ADHESIVO UV MARCA BOHLE TIPO B 665-0 PRESENTACION DE 1000 g CLARO DE BAJA DENSIDAD</t>
  </si>
  <si>
    <t>MIQUADBQ110000</t>
  </si>
  <si>
    <t>ADITIVO BLOQUEADOR UV AU-0250   -- AU-0250 --</t>
  </si>
  <si>
    <t>AU-0250</t>
  </si>
  <si>
    <t>MIQUATPC010001</t>
  </si>
  <si>
    <t>ADITIVO PARA CONCRETO ADETOP  BOTE DE 1 GALON -- ADCFM4 --</t>
  </si>
  <si>
    <t>ADCFM4</t>
  </si>
  <si>
    <t>MIMCAFNF241100</t>
  </si>
  <si>
    <t>AFLOJATODO NO FLAMABLE BOLT OFF PLUS CODIGO 4421 MARCA CERTIFED  --  --</t>
  </si>
  <si>
    <t>MLEMAG180108S3</t>
  </si>
  <si>
    <t>AGLOMERADO BOISE DOS CARAS EN LAMINADO PLASTICO FROSTY WHITE (B744) HOJA 4' X 8' ESPESOR 28 mm - "AGB2FW4828"</t>
  </si>
  <si>
    <t>AGB2FW4828</t>
  </si>
  <si>
    <t>MVLMAG190108S1</t>
  </si>
  <si>
    <t>AGLOMERADO BOISE DOS CARAS EN LAMINADO PLASTICO WALNUT (B709) HOJA 4' X 8' ESPESOR 28 mm - "AGB2W4828"</t>
  </si>
  <si>
    <t>AGB2W4828</t>
  </si>
  <si>
    <t>MCIMAG11011700</t>
  </si>
  <si>
    <t>AGLOMERADO BOISE ENCHAPADO DE MADERA DOS CARAS HOJA 4 X 8 ESPESOR 18 mm -- AGB1848CH</t>
  </si>
  <si>
    <t>AGB1848CH</t>
  </si>
  <si>
    <t>MCIMAG11010800</t>
  </si>
  <si>
    <t>AGLOMERADO BOISE ENCHAPADO DE MADERA DOS CARAS HOJA 4 X 8 ESPESOR 28 mm -- AGB2848CH</t>
  </si>
  <si>
    <t>AGB2848CH</t>
  </si>
  <si>
    <t>MCIMAG11010857</t>
  </si>
  <si>
    <t>AGLOMERADO BOISE ENCHAPADO DE MADERA DOS CARAS HOJA 4 X 8 ESPESOR 28 mm CON BACKER EN CHAPA DE MADERA OKUME -- AG2848CH1O</t>
  </si>
  <si>
    <t>AG2848CH1O</t>
  </si>
  <si>
    <t>MVLMAG140108J4</t>
  </si>
  <si>
    <t>AGLOMERADO BOISE LAMINADO PLASTICO DOS CARAS HOJA 4' X 8' ESPESOR 28 mm EN BRITTANY BLUE D321 - 60 - "LPBBD28"</t>
  </si>
  <si>
    <t>LPBBD28</t>
  </si>
  <si>
    <t>MVLMAG08010843</t>
  </si>
  <si>
    <t>AGLOMERADO BOISE LAMINADO PLASTICO UNA CARA HOJA 4 X 8 ESPESOR 28 mm Y UNA CARA EN MELAMINA DURABLE NEGRA -- AME2848HP1MD1</t>
  </si>
  <si>
    <t>AME2848HP1MD1</t>
  </si>
  <si>
    <t>MVLMAG15010322</t>
  </si>
  <si>
    <t>AGLOMERADO BOISE MELAMINA DOS CARAS HOJA 4' X 8' ESPESOR 9 mm COLOR NEGRO - "AGB9482MN"</t>
  </si>
  <si>
    <t>AGB9482MN</t>
  </si>
  <si>
    <t>MVLMAG16020300</t>
  </si>
  <si>
    <t>AGLOMERADO BOISE NATURAL HOJA 1200 X 2400 mm ESPESOR 9 mm  - "AGBN12249"</t>
  </si>
  <si>
    <t>AGBN12249</t>
  </si>
  <si>
    <t>MVLMAG10010500</t>
  </si>
  <si>
    <t>AGLOMERADO BOISE NATURAL HOJA 4 X 8 ESPESOR 16 mm -- AGBSN1648</t>
  </si>
  <si>
    <t>AGBSN1648</t>
  </si>
  <si>
    <t>MVLMAG10011700</t>
  </si>
  <si>
    <t>AGLOMERADO BOISE NATURAL HOJA 4 X 8 ESPESOR 18 mm -- AGBSN1848</t>
  </si>
  <si>
    <t>AGBSN1848</t>
  </si>
  <si>
    <t>MVLMAG10010800</t>
  </si>
  <si>
    <t>AGLOMERADO BOISE NATURAL HOJA 4 X 8 ESPESOR 28 mm -- AGBSN2848</t>
  </si>
  <si>
    <t>AGBSN2848</t>
  </si>
  <si>
    <t>MLEMAG16320800</t>
  </si>
  <si>
    <t>AGLOMERADO BOISE NATURAL HOJA 5' X 8' ESPESOR 28 mm  - "AGBN5828"</t>
  </si>
  <si>
    <t>AGBN5828</t>
  </si>
  <si>
    <t>MLEMAG180105S1</t>
  </si>
  <si>
    <t>AGLOMERADO BOISE UNA CARA EN LAMINADO PLASTICO FROSTY WHITE (B744) HOJA 4' X 8' ESPESOR 16 mm Y UNA CARA EN LAMINADO PLASTICO WALNUT (B709)  - "AGB1FW1W4816"</t>
  </si>
  <si>
    <t>AGB1FW1W4816</t>
  </si>
  <si>
    <t>MLEMAG180108S1</t>
  </si>
  <si>
    <t>AGLOMERADO BOISE UNA CARA EN LAMINADO PLASTICO FROSTY WHITE (B744) HOJA 4' X 8' ESPESOR 28 mm Y UNA CARA EN LAMINADO PLASTICO WALNUT (B709)  - "AGB1FW1W4828"</t>
  </si>
  <si>
    <t>AG1FW1W4828</t>
  </si>
  <si>
    <t>MLEMAG200106T3</t>
  </si>
  <si>
    <t>AGLOMERADO BOISE UNA CARA EN LAMINADO PLASTICO MARKET GRADE ACABADO BLANCO HOJA 4' X 8' ESPESOR 19 mm Y UNA CARA EN LAMINADO PLASTICO WALNUT (B709) - "AGB1MGB1W4819"</t>
  </si>
  <si>
    <t>AGB1MGB1W4819</t>
  </si>
  <si>
    <t>MVLMAG07010424</t>
  </si>
  <si>
    <t>AGLOMERADO CON UNA CARA EN FOIL NEGRO HOJA 4 X 8 ESPESOR 12 mm Y UNA AL NATURAL -- AG1248H1N</t>
  </si>
  <si>
    <t>AG1248H1N</t>
  </si>
  <si>
    <t>MVLMAG050104G7</t>
  </si>
  <si>
    <t>AGLOMERADO ENCHAPADO DOS CARAS HOJA 4' X 8' ESPESOR 12 mm EN COLOR ANTRACITE RIFT - "AG1248CH"</t>
  </si>
  <si>
    <t>AG1248CH</t>
  </si>
  <si>
    <t>MLEMAG05010415</t>
  </si>
  <si>
    <t>AGLOMERADO ENCHAPADO DOS CARAS HOJA 4 X 8 ESPESOR 12 mm UNA CARA EN CHAPA TULITIE AZUL Y UNA CARA EN CHAPA ECONOMICA -- AG1248CHTA</t>
  </si>
  <si>
    <t>AG1248CHTA</t>
  </si>
  <si>
    <t>MCIMAG05010600</t>
  </si>
  <si>
    <t>AGLOMERADO ENCHAPADO DOS CARAS HOJA 4 X 8 ESPESOR 19 mm -- AG1948CH</t>
  </si>
  <si>
    <t>AG1948CH</t>
  </si>
  <si>
    <t>MCIMAG05010800</t>
  </si>
  <si>
    <t>AGLOMERADO ENCHAPADO DOS CARAS HOJA 4 X 8 ESPESOR 28 mm -- AG2848CH</t>
  </si>
  <si>
    <t>AG2848CH</t>
  </si>
  <si>
    <t>MVLMAG09010400</t>
  </si>
  <si>
    <t>AGLOMERADO LAMINADO PLASTICO DOS CARAS HOJA 4' X 8' ESPESOR 12 mm  - "AG1248HP"</t>
  </si>
  <si>
    <t>AG1248HP</t>
  </si>
  <si>
    <t>MVLMAG09010500</t>
  </si>
  <si>
    <t>AGLOMERADO LAMINADO PLASTICO DOS CARAS HOJA 4 X 8 ESPESOR 16 mm -- AGN1648HP</t>
  </si>
  <si>
    <t>AGN1648HP</t>
  </si>
  <si>
    <t>MVLMAG09010600</t>
  </si>
  <si>
    <t>AGLOMERADO LAMINADO PLASTICO DOS CARAS HOJA 4 X 8 ESPESOR 19 mm -- AG1948HP</t>
  </si>
  <si>
    <t>AG1948HP</t>
  </si>
  <si>
    <t>MVLMAG09010692</t>
  </si>
  <si>
    <t>AGLOMERADO LAMINADO PLASTICO DOS CARAS HOJA 4 X 8 ESPESOR 19 mm RALPH WILSON CLASSIC 3133-60 CHARCOAL -- AG4819WC313360</t>
  </si>
  <si>
    <t>AG4819WC313360</t>
  </si>
  <si>
    <t>MVLMAG09010691</t>
  </si>
  <si>
    <t>AGLOMERADO LAMINADO PLASTICO DOS CARAS HOJA 4 X 8 ESPESOR 19 mm RALPH WILSON MANITOBA MAPLE 7911-60 -- AG4819MM791160</t>
  </si>
  <si>
    <t>AG4819MM791160</t>
  </si>
  <si>
    <t>MVLMAG09010800</t>
  </si>
  <si>
    <t>AGLOMERADO LAMINADO PLASTICO DOS CARAS HOJA 4 X 8 ESPESOR 28 mm -- AG2848HP</t>
  </si>
  <si>
    <t>AG2848HP</t>
  </si>
  <si>
    <t>MVLMAG04010530</t>
  </si>
  <si>
    <t>AGLOMERADO LAMINADO PLASTICO UNA CARA HOJA 4 X 8 ESPESOR 16 mm Y UNA CARA CON BACKER FENOLICO -- AME1648HP1B</t>
  </si>
  <si>
    <t>AME1648HP1B</t>
  </si>
  <si>
    <t>MVLMAG04010624</t>
  </si>
  <si>
    <t>AGLOMERADO LAMINADO PLASTICO UNA CARA HOJA 4 X 8 ESPESOR 19 mm Y UNA AL NATURAL -- AG19HP1N</t>
  </si>
  <si>
    <t>AG19HP1N</t>
  </si>
  <si>
    <t>MVLMAG04010630</t>
  </si>
  <si>
    <t>AGLOMERADO LAMINADO PLASTICO UNA CARA HOJA 4 X 8 ESPESOR 19 mm Y UNA CARA CON BACKER FENOLICO -- AME1948HP1BF1</t>
  </si>
  <si>
    <t>AME1948HP1BF1</t>
  </si>
  <si>
    <t>MVLMAG04010830</t>
  </si>
  <si>
    <t>AGLOMERADO LAMINADO PLASTICO UNA CARA HOJA 4 X 8 ESPESOR 28 mm Y UNA CARA CON BACKER FENOLICO - "AME2848HP1B"</t>
  </si>
  <si>
    <t>AME2848HP1B</t>
  </si>
  <si>
    <t>MVLMAG12011765</t>
  </si>
  <si>
    <t>AGLOMERADO MELAMINA BLANCA UNA CARA HOJA 4 X 8 ESPESOR 18 mm Y UNA CARA CON LAMINADO PLASTICO ACRILICO BEIGE AM 1800X7496 ALTO BRILLO -- AG48BBEAB</t>
  </si>
  <si>
    <t>AG48BBEAB</t>
  </si>
  <si>
    <t>MVLMAG12010624</t>
  </si>
  <si>
    <t>AGLOMERADO MELAMINA BLANCA UNA CARA HOJA 4 X 8 ESPESOR 19 mm Y UNA AL NATURALAG4819BN"</t>
  </si>
  <si>
    <t>AG4819BN</t>
  </si>
  <si>
    <t>MVLMAG01280400</t>
  </si>
  <si>
    <t>AGLOMERADO MELAMINA DOS CARAS HOJA 4 X 8 ESPESOR 12 mm -- AME1248</t>
  </si>
  <si>
    <t>B1000</t>
  </si>
  <si>
    <t xml:space="preserve">ACABADO MADERA MARFIL </t>
  </si>
  <si>
    <t>B1013</t>
  </si>
  <si>
    <t xml:space="preserve">ACABADO MADERA WHITE LAMINOVA CRE </t>
  </si>
  <si>
    <t>B1015</t>
  </si>
  <si>
    <t xml:space="preserve">ACABADO MADERA GLIS CLARO MASISA </t>
  </si>
  <si>
    <t>B1022</t>
  </si>
  <si>
    <t>B16</t>
  </si>
  <si>
    <t xml:space="preserve">ACABADO MADERA NEGRO 595 (DESCONTINUADO) </t>
  </si>
  <si>
    <t>B39</t>
  </si>
  <si>
    <t>B58</t>
  </si>
  <si>
    <t>B61</t>
  </si>
  <si>
    <t>B64</t>
  </si>
  <si>
    <t xml:space="preserve">ACABADO MADERA MARFIL AL629 - LAMINOVA </t>
  </si>
  <si>
    <t>B66</t>
  </si>
  <si>
    <t>B71</t>
  </si>
  <si>
    <t>B74</t>
  </si>
  <si>
    <t>B85</t>
  </si>
  <si>
    <t>MVLMAG01280500</t>
  </si>
  <si>
    <t>AGLOMERADO MELAMINA DOS CARAS HOJA 4 X 8 ESPESOR 16 mm -- AME1648</t>
  </si>
  <si>
    <t>B1060</t>
  </si>
  <si>
    <t xml:space="preserve">ACABADO MADERA GRIS CLARO ARA </t>
  </si>
  <si>
    <t>B1082</t>
  </si>
  <si>
    <t xml:space="preserve">ACABADO MADERA OTAGO </t>
  </si>
  <si>
    <t>B1083</t>
  </si>
  <si>
    <t xml:space="preserve">ACABADO MADERA GRIS ANTRACITA </t>
  </si>
  <si>
    <t>B50</t>
  </si>
  <si>
    <t xml:space="preserve">ACABADO MADERA PERAL REXCEL 393  (DESCONTINUADO) </t>
  </si>
  <si>
    <t>B62</t>
  </si>
  <si>
    <t xml:space="preserve">ACABADO MADERA GRIS CALIDO AL601 - LAMINOVA </t>
  </si>
  <si>
    <t>B63</t>
  </si>
  <si>
    <t>B67</t>
  </si>
  <si>
    <t>B68</t>
  </si>
  <si>
    <t xml:space="preserve">ACABADO MADERA OYAMEL - MASISA </t>
  </si>
  <si>
    <t>B69</t>
  </si>
  <si>
    <t>B70</t>
  </si>
  <si>
    <t xml:space="preserve">ACABADO MADERA PERAL - MASISA </t>
  </si>
  <si>
    <t>B707</t>
  </si>
  <si>
    <t xml:space="preserve">ACABADO MADERA OAK </t>
  </si>
  <si>
    <t>B711</t>
  </si>
  <si>
    <t xml:space="preserve">ACABADO MADERA DARK WALNUT </t>
  </si>
  <si>
    <t>B72</t>
  </si>
  <si>
    <t xml:space="preserve">ACABADO MADERA GRAFITO JADE - MASISA (DESCONTINUADO) </t>
  </si>
  <si>
    <t>B73</t>
  </si>
  <si>
    <t>B77</t>
  </si>
  <si>
    <t xml:space="preserve">ACABADO MADERA ROVERE GRIS LL-0382 - LAMINOVA </t>
  </si>
  <si>
    <t>B78</t>
  </si>
  <si>
    <t xml:space="preserve">ACABADO MADERA GRIS HUMO AL-212 - LAMINOVA </t>
  </si>
  <si>
    <t>B801</t>
  </si>
  <si>
    <t xml:space="preserve">ACABADO MADERA OAK TX </t>
  </si>
  <si>
    <t>B83</t>
  </si>
  <si>
    <t>MVLMAG010105F1</t>
  </si>
  <si>
    <t>AGLOMERADO MELAMINA DOS CARAS HOJA 4' X 8' ESPESOR 16 mm CAIRO - "AG2C16CAI"</t>
  </si>
  <si>
    <t>AG2C16CAI</t>
  </si>
  <si>
    <t>MLEMAG010105T7</t>
  </si>
  <si>
    <t>AGLOMERADO MELAMINA DOS CARAS HOJA 4' X 8' ESPESOR 16 mm EXPORTACION - "AME1648EX"</t>
  </si>
  <si>
    <t>AME1648EX</t>
  </si>
  <si>
    <t>MVLMAG010105O3</t>
  </si>
  <si>
    <t>AGLOMERADO MELAMINA DOS CARAS HOJA 4' X 8' ESPESOR 16 mm MAHOGANY 706 - "AME1648M706"</t>
  </si>
  <si>
    <t>AME1648M706</t>
  </si>
  <si>
    <t>MVLMAG01280600</t>
  </si>
  <si>
    <t>AGLOMERADO MELAMINA DOS CARAS HOJA 4 X 8 ESPESOR 19 mm -- AME1948</t>
  </si>
  <si>
    <t>B1052</t>
  </si>
  <si>
    <t xml:space="preserve">ACABADO MADERA WENGUE MILAN LL-0314 LAMINOVA </t>
  </si>
  <si>
    <t>B1095</t>
  </si>
  <si>
    <t xml:space="preserve">ACABADO MADERA GRIS HUMO LM </t>
  </si>
  <si>
    <t>MPMAAG01010201</t>
  </si>
  <si>
    <t>AGLOMERADO MELAMINA DOS CARAS HOJA 4' X 8' ESPESOR 19 mm COLOR GRIS ARAUCO  --  AGME4819GA</t>
  </si>
  <si>
    <t>AGME4819GA</t>
  </si>
  <si>
    <t>MLEMAG010106T7</t>
  </si>
  <si>
    <t>AGLOMERADO MELAMINA DOS CARAS HOJA 4' X 8' ESPESOR 19 mm EXPORTACION - "AME1948EX"</t>
  </si>
  <si>
    <t>AME1948EX</t>
  </si>
  <si>
    <t>MVLMAG01010700</t>
  </si>
  <si>
    <t>AGLOMERADO MELAMINA DOS CARAS HOJA 4 X 8 ESPESOR 25 mm -- AG2C4825</t>
  </si>
  <si>
    <t>AG2C4825</t>
  </si>
  <si>
    <t>MVLMAG01280800</t>
  </si>
  <si>
    <t>AGLOMERADO MELAMINA DOS CARAS HOJA 4 X 8 ESPESOR 28 mm -- AME2848</t>
  </si>
  <si>
    <t>AME2848</t>
  </si>
  <si>
    <t>B1023</t>
  </si>
  <si>
    <t xml:space="preserve">ACABADO MADERA NEGRO </t>
  </si>
  <si>
    <t>B1056</t>
  </si>
  <si>
    <t xml:space="preserve">ACABADO MADERA OTAGO LISO </t>
  </si>
  <si>
    <t>B1093</t>
  </si>
  <si>
    <t xml:space="preserve">ACABADO MADERA CEREZO AU </t>
  </si>
  <si>
    <t>B1094</t>
  </si>
  <si>
    <t xml:space="preserve">ACABADO MADERA MAPLE FIRE </t>
  </si>
  <si>
    <t>B17</t>
  </si>
  <si>
    <t xml:space="preserve">ACABADO MADERA PADOUK REXCEL 331  (DESCONTINUADO) </t>
  </si>
  <si>
    <t>B25</t>
  </si>
  <si>
    <t xml:space="preserve">ACABADO MADERA VERDE ESCOCES REXCEL 521  (DESCONTINUADO) </t>
  </si>
  <si>
    <t>B53</t>
  </si>
  <si>
    <t xml:space="preserve">ACABADO MADERA ENCINO NATURAL 379 </t>
  </si>
  <si>
    <t>B54</t>
  </si>
  <si>
    <t xml:space="preserve">ACABADO MADERA PERA REXCEL 392  (DESCONTINUADO) </t>
  </si>
  <si>
    <t>B810</t>
  </si>
  <si>
    <t xml:space="preserve">ACABADO MADERA NEGRO ARAU </t>
  </si>
  <si>
    <t>MOUMAG01280800</t>
  </si>
  <si>
    <t>AGLOMERADO MELAMINA DOS CARAS HOJA 4 X 8 ESPESOR 28 mm -- GI20605</t>
  </si>
  <si>
    <t>GI20605</t>
  </si>
  <si>
    <t>MPMAAG01010301</t>
  </si>
  <si>
    <t>AGLOMERADO MELAMINA DOS CARAS HOJA 4' X 8' ESPESOR 28 mm COLOR GRIS ARAUCO  --  AGME4828GA</t>
  </si>
  <si>
    <t>AGME4828GA</t>
  </si>
  <si>
    <t>MLEMAG010108T7</t>
  </si>
  <si>
    <t>AGLOMERADO MELAMINA DOS CARAS HOJA 4' X 8' ESPESOR 28 mm EXPORTACION - "AME2848EX"</t>
  </si>
  <si>
    <t>AME2848EX</t>
  </si>
  <si>
    <t>MVLMAG012808ZZ</t>
  </si>
  <si>
    <t>AGLOMERADO MELAMINA DOS CARAS HOJA 4 X 8 ESPESOR 28 mm GENERADO POR RECORTE -- AME2848RE</t>
  </si>
  <si>
    <t>AME2848RE</t>
  </si>
  <si>
    <t>MVLMAG01281100</t>
  </si>
  <si>
    <t>AGLOMERADO MELAMINA DOS CARAS HOJA 4 X 8 ESPESOR 6 mm -- AME0648</t>
  </si>
  <si>
    <t>AME0648</t>
  </si>
  <si>
    <t>MPMAAG01010100</t>
  </si>
  <si>
    <t>AGLOMERADO MELAMINA DOS CARAS HOJA 4' X 8' ESPESOR 9 mm   --  AG489</t>
  </si>
  <si>
    <t>AG489</t>
  </si>
  <si>
    <t>MVLMAG010103D7</t>
  </si>
  <si>
    <t>AGLOMERADO MELAMINA DOS CARAS HOJA 4' X 8' ESPESOR 9 mm EN COLOR FROSTY WHITE - "AG489FW"</t>
  </si>
  <si>
    <t>AG489FW</t>
  </si>
  <si>
    <t>MVLMAG01020800</t>
  </si>
  <si>
    <t>AGLOMERADO MELAMINA DOS CARAS HOJA 5 X 10 ESPESOR 28 mm -- AME28510</t>
  </si>
  <si>
    <t>AME28510</t>
  </si>
  <si>
    <t>MVLMAG01320500</t>
  </si>
  <si>
    <t>AGLOMERADO MELAMINA DOS CARAS HOJA 5 X 8 ESPESOR 16 mm --AME1658</t>
  </si>
  <si>
    <t>AME1658</t>
  </si>
  <si>
    <t>MLEMAG01320600</t>
  </si>
  <si>
    <t>AGLOMERADO MELAMINA DOS CARAS HOJA 5' X 8' ESPESOR 19 mm  - "AME1958"</t>
  </si>
  <si>
    <t>AME1958</t>
  </si>
  <si>
    <t>MVLMAG01320800</t>
  </si>
  <si>
    <t>AGLOMERADO MELAMINA DOS CARAS HOJA 5 X 8 ESPESOR 28 mm -- AME28152</t>
  </si>
  <si>
    <t>AME28152</t>
  </si>
  <si>
    <t>MVLMAG03320824</t>
  </si>
  <si>
    <t>AGLOMERADO MELAMINA UNA CARA HOJA 5 X 8 ESPESOR 28 mm Y UNA AL NATURAL -- AME28581</t>
  </si>
  <si>
    <t>AME28581</t>
  </si>
  <si>
    <t>MPMAAG02020100</t>
  </si>
  <si>
    <t>AGLOMERADO NATURAL 2400 X 1200 mm ESPESOR 9 mm   --  AG241219N</t>
  </si>
  <si>
    <t>AG241219N</t>
  </si>
  <si>
    <t>MVLMAG02010400</t>
  </si>
  <si>
    <t>AGLOMERADO NATURAL HOJA 4 X 8 ESPESOR 12 mm -- AGN1248</t>
  </si>
  <si>
    <t>AGN1248</t>
  </si>
  <si>
    <t>MVLMAG02280401</t>
  </si>
  <si>
    <t>AGLOMERADO NATURAL HOJA 4 X 8 ESPESOR 12 mm UNA CARA EN FOIL ROJO VINIL -- AGN1248R</t>
  </si>
  <si>
    <t>AGN1248R</t>
  </si>
  <si>
    <t>MVLMAG02010500</t>
  </si>
  <si>
    <t>AGLOMERADO NATURAL HOJA 4 X 8 ESPESOR 16 mm -- AGN1648</t>
  </si>
  <si>
    <t>AGN1648</t>
  </si>
  <si>
    <t>MVLMAG02010600</t>
  </si>
  <si>
    <t>AGLOMERADO NATURAL HOJA 4 X 8 ESPESOR 19 mm -- AGN1948</t>
  </si>
  <si>
    <t>AGN1948</t>
  </si>
  <si>
    <t>MERMAG02010700</t>
  </si>
  <si>
    <t>AGLOMERADO NATURAL HOJA 4 X 8 ESPESOR 25 mm -- AGN2548</t>
  </si>
  <si>
    <t>AGN2548</t>
  </si>
  <si>
    <t>MVLMAG02280800</t>
  </si>
  <si>
    <t>AGLOMERADO NATURAL HOJA 4 X 8 ESPESOR 28 mm -- AGN2848</t>
  </si>
  <si>
    <t>AGN2848</t>
  </si>
  <si>
    <t>MVLMAG02281100</t>
  </si>
  <si>
    <t>AGLOMERADO NATURAL HOJA 4 X 8 ESPESOR 6 mm -- AGN0648</t>
  </si>
  <si>
    <t>AGN0648</t>
  </si>
  <si>
    <t>MVLMAG02320400</t>
  </si>
  <si>
    <t>AGLOMERADO NATURAL HOJA 5' X 8' ESPESOR 12 mm  - "AGN1258"</t>
  </si>
  <si>
    <t>AGN1258</t>
  </si>
  <si>
    <t>MVLMAG13010668</t>
  </si>
  <si>
    <t>AGLOMERADO UNA CARA NATURAL  HOJA 4 X 8 ESPESOR 19 mm Y UNA CARA CON LAMINADO PLASTICO 274 FROSTY WHITE 1113-30 GREEN LAM -- AG4819NLPFW</t>
  </si>
  <si>
    <t>AG4819NLPFW</t>
  </si>
  <si>
    <t>MIMCAGDB000000</t>
  </si>
  <si>
    <t>AGUA DESTILADA PARA BATERIA -- AGDSBA --</t>
  </si>
  <si>
    <t>AGDSBA</t>
  </si>
  <si>
    <t>MIIPAGPD000004</t>
  </si>
  <si>
    <t>AGUJA    MODELO DPX135 R-D 100 -- AGDPX135RD100 --</t>
  </si>
  <si>
    <t>AGDPX135RD100</t>
  </si>
  <si>
    <t>MIIPAGGR010000</t>
  </si>
  <si>
    <t>AGUJA GEDUR 135 X 5 mm R-D 100   -- AGR1355 --</t>
  </si>
  <si>
    <t>AGR1355</t>
  </si>
  <si>
    <t>MIIPAGMR000201</t>
  </si>
  <si>
    <t>AGUJA PARA MAQUINA RECTA  MARCA GROZ BECKERT MODELO DPX5 NUMERO 22 -- AMRDPX5 --</t>
  </si>
  <si>
    <t>AMRDPX5</t>
  </si>
  <si>
    <t>MIIPAGPS500009</t>
  </si>
  <si>
    <t>AGUJA PARA PISTOLA ESTANDAR (10-N1 )  PLASTIFLECHA -- GI11641 --</t>
  </si>
  <si>
    <t>GI11641</t>
  </si>
  <si>
    <t>MIIPAGPD000010</t>
  </si>
  <si>
    <t>AGUJA PUNTA DE ESPADA DORADA   MODELO DBX1 CALIBRE 100 -- AGDBX1100 --</t>
  </si>
  <si>
    <t>AGDBX1100</t>
  </si>
  <si>
    <t>MIIPAGPD000011</t>
  </si>
  <si>
    <t>AGUJA PUNTA DE ESPADA DORADA   MODELO DBX1 CALIBRE 120 -- AGDBX1120 --</t>
  </si>
  <si>
    <t>AGDBX1120</t>
  </si>
  <si>
    <t>MIIPAGPD000013</t>
  </si>
  <si>
    <t>AGUJA PUNTA DE ESPADA DORADA   MODELO DBX1 CALIBRE 90 -- AGDBX1090 --</t>
  </si>
  <si>
    <t>AGDBX1090</t>
  </si>
  <si>
    <t>MIIPAGPD000014</t>
  </si>
  <si>
    <t>AGUJA PUNTA DE ESPADA DORADA   MODELO DPX3 CALIBRE 90 -- AGDPX3090 --</t>
  </si>
  <si>
    <t>AGDPX3090</t>
  </si>
  <si>
    <t>MIIPAGPD000005</t>
  </si>
  <si>
    <t>AGUJA PUNTA DE ESPADA DORADA   MODELO DPX35 CALIBRE 100 -- AGDPX35100 --</t>
  </si>
  <si>
    <t>AGDPX35100</t>
  </si>
  <si>
    <t>MIIPAGPD000007</t>
  </si>
  <si>
    <t>AGUJA PUNTA DE ESPADA DORADA   MODELO DPX35 CALIBRE 120 -- AGDPX35120 --</t>
  </si>
  <si>
    <t>AGDPX35120</t>
  </si>
  <si>
    <t>MIIPAGPD000008</t>
  </si>
  <si>
    <t>MIIPAGPD000002</t>
  </si>
  <si>
    <t>AGUJA PUNTA DE ESPADA DORADA   MODELO DPX5 CALIBRE 100 -- AGDPX5100 --</t>
  </si>
  <si>
    <t>AGDPX5100</t>
  </si>
  <si>
    <t>MIIPAGPD000003</t>
  </si>
  <si>
    <t>AGUJA PUNTA DE ESPADA DORADA   MODELO DPX5 CALIBRE 120 -- AGDPX5120 --</t>
  </si>
  <si>
    <t>AGDPX5120</t>
  </si>
  <si>
    <t>MIIPAGPD000012</t>
  </si>
  <si>
    <t>AGUJA PUNTA DE ESPADA DORADA   MODELO DPX5 CALIBRE 90 -- AGDPX5090 --</t>
  </si>
  <si>
    <t>AGDPX5090</t>
  </si>
  <si>
    <t>MIIPAGPD000006</t>
  </si>
  <si>
    <t>AGUJA PUNTA DE ESPADA DORADA   MODELO DPX85 CALIBRE 100 -- AGDPX85100 --</t>
  </si>
  <si>
    <t>AGDPX85100</t>
  </si>
  <si>
    <t>MIIPAGPF010000</t>
  </si>
  <si>
    <t>AGUJA PUNTA FINA DE 17.5 cm -- AGPF175 --</t>
  </si>
  <si>
    <t>AGPF175</t>
  </si>
  <si>
    <t>MIIPAGRD020000</t>
  </si>
  <si>
    <t>AGUJA REDONDA G 134 X 5 mm R-D 100   -- AGR1345 --</t>
  </si>
  <si>
    <t>AGR1345</t>
  </si>
  <si>
    <t>MIMCAILI010000</t>
  </si>
  <si>
    <t>AISLADOR LINCON KP2746-2   -- AILIKP27462 --</t>
  </si>
  <si>
    <t>AILIKP27462</t>
  </si>
  <si>
    <t>MVLQAI00070300</t>
  </si>
  <si>
    <t>AISLANTE  AL 100% (R-0125/A) -- R-0125/A</t>
  </si>
  <si>
    <t>R-0125/A</t>
  </si>
  <si>
    <t>MVLQAI00080400</t>
  </si>
  <si>
    <t>AISLANTE  AL 50% (R-0125/B) -- R-0125/B</t>
  </si>
  <si>
    <t>R-0125/B</t>
  </si>
  <si>
    <t>MVLQAI00080500</t>
  </si>
  <si>
    <t>AISLANTE  AL 50% (R-0125/C.40) -- R-0125/C</t>
  </si>
  <si>
    <t>R-0125/C</t>
  </si>
  <si>
    <t>MIIPAAAN010100</t>
  </si>
  <si>
    <t>AISLANTE PARA ANTORCHA (SHOCK WASHER 952755) MARCA ESAB  -- AAN952755E --</t>
  </si>
  <si>
    <t>AAN952755E</t>
  </si>
  <si>
    <t>MVLEAI30263813</t>
  </si>
  <si>
    <t>AISLANTE TERMO-CONTRACTIL Ø 1/2" PARED DELDAGA COLOR NEGRO  -- TC12RP</t>
  </si>
  <si>
    <t>TC12RP</t>
  </si>
  <si>
    <t>MVLEAI307000G8</t>
  </si>
  <si>
    <t>AISLANTE TERMO-CONTRACTIL Ø 1/4"  PARED DELDAGA COLOR NEGRO - "AIST14N"</t>
  </si>
  <si>
    <t>AIST14N</t>
  </si>
  <si>
    <t>MVLEAI30693813</t>
  </si>
  <si>
    <t>AISLANTE TERMO-CONTRACTIL Ø 3/16"" PARED DELDAGA COLOR NEGRO  -- TC316RP</t>
  </si>
  <si>
    <t>TC316RP</t>
  </si>
  <si>
    <t>MVLSAM01000500</t>
  </si>
  <si>
    <t>ALAMBRE GALVANIZADO  CALIBRE 20  - "ALG20"</t>
  </si>
  <si>
    <t>ALG20</t>
  </si>
  <si>
    <t>MIIPALGV020000</t>
  </si>
  <si>
    <t>ALAMBRE GALVANIZADO CALIBRE 22   -- ALG22 --</t>
  </si>
  <si>
    <t>ALG22</t>
  </si>
  <si>
    <t>MIIPALRE010000</t>
  </si>
  <si>
    <t>ALAMBRE RECONOCIDO CALIBRE 16   -- ALR16 --</t>
  </si>
  <si>
    <t>ALR16</t>
  </si>
  <si>
    <t>MIIPALTV040002</t>
  </si>
  <si>
    <t>ALAMBRE TRENZADO CON VASTAGO Ø 3/8" CALIBRE ALAMBRE 0.014" VASTAGO 1/4 LARGO TRENZA 25 mm CLAVE 982  PARA ACERO INOXIDABLE -- ALTV3814I --</t>
  </si>
  <si>
    <t>ALTV3814I</t>
  </si>
  <si>
    <t>MIIPALTV030001</t>
  </si>
  <si>
    <t>ALAMBRE TRENZADO CON VASTAGO TIPO COPA Ø 1/2" CALIBRE ALAMBRE 0.008" VASTAGO 1/4 CLAVE 972  EN ACERO INOXIDABLE -- ALTV1214 --</t>
  </si>
  <si>
    <t>ALTV1214</t>
  </si>
  <si>
    <t>MIMCALCI000000</t>
  </si>
  <si>
    <t>ALARMA CONTRA INCENDIO    -- ALVSIN --</t>
  </si>
  <si>
    <t>ALVSIN</t>
  </si>
  <si>
    <t>MLEEAO04040000</t>
  </si>
  <si>
    <t>ALARMA PARA SMART PHONE   - "ALARPHO"</t>
  </si>
  <si>
    <t>ALARPHO</t>
  </si>
  <si>
    <t>MLEPAB00E31643</t>
  </si>
  <si>
    <t>ALBOND  EN HOJA DE 3100 X 1250 mm ESPESOR 3 mm EN COLOR AZUL MEDIO</t>
  </si>
  <si>
    <t>MIQUALDN000000</t>
  </si>
  <si>
    <t>ALCOHOL DESNATURALIZADO    -- ALDN --</t>
  </si>
  <si>
    <t>ALDN</t>
  </si>
  <si>
    <t>MIQUALIN000000</t>
  </si>
  <si>
    <t>ALCOHOL INDUSTRIAL    -- ALIN --</t>
  </si>
  <si>
    <t>ALIN</t>
  </si>
  <si>
    <t>MIQUALIS000000</t>
  </si>
  <si>
    <t>ALCOHOL ISOPROPILICO    -- ALIP --</t>
  </si>
  <si>
    <t>ALIP</t>
  </si>
  <si>
    <t>MIQUALIS010101</t>
  </si>
  <si>
    <t>ALCOHOL ISOPROPILICO (PRESENTACION 16 oz) CLAVE 3201 EN AEROSOL RITE-TEK -- ALIPA16 --</t>
  </si>
  <si>
    <t>ALIPA16</t>
  </si>
  <si>
    <t>MVLRAL00I40000</t>
  </si>
  <si>
    <t>ALFOMBRA  CODELO MUNDI COLLECTION COLOR BASE 100000   - "ALFMUB1"</t>
  </si>
  <si>
    <t>ALFMUB1</t>
  </si>
  <si>
    <t>MVLRAL00D90000</t>
  </si>
  <si>
    <t>ALFOMBRA  MODELO  BEAT GROUND TUMERIC 142   - "ALBGT142"</t>
  </si>
  <si>
    <t>ALBGT142</t>
  </si>
  <si>
    <t>MVLRAL00C50000</t>
  </si>
  <si>
    <t>ALFOMBRA  MODELO BEAT COLOR TANGO 353/KINGFISHER 545   - "ALBT353545"</t>
  </si>
  <si>
    <t>ALBT353545</t>
  </si>
  <si>
    <t>MVLRAL00C00000</t>
  </si>
  <si>
    <t>ALFOMBRA  MODELO BEAT JAZZ 546   - "ALBJ546"</t>
  </si>
  <si>
    <t>ALBJ546</t>
  </si>
  <si>
    <t>MVLRAL00F70000</t>
  </si>
  <si>
    <t>ALFOMBRA  MODELO COLORBEAT COLOR CALYPSO 655   - "ALCAL655"</t>
  </si>
  <si>
    <t>ALCAL655</t>
  </si>
  <si>
    <t>MVLRAL00F80000</t>
  </si>
  <si>
    <t>ALFOMBRA  MODELO COLORBEAT COLOR KALEIDOSCOPE 453   - "ALKAL453"</t>
  </si>
  <si>
    <t>ALKAL453</t>
  </si>
  <si>
    <t>MVLRAL00F60000</t>
  </si>
  <si>
    <t>ALFOMBRA  MODELO COLORBEAT COLOR TANGO 353   - "ALTAN353"</t>
  </si>
  <si>
    <t>ALTAN353</t>
  </si>
  <si>
    <t>MVLRAL00D70000</t>
  </si>
  <si>
    <t>ALFOMBRA  MODELO MATUTO COLOR BOTANY 656   - "ALMB656"</t>
  </si>
  <si>
    <t>ALMB656</t>
  </si>
  <si>
    <t>MVLRAL00C10000</t>
  </si>
  <si>
    <t>ALFOMBRA  MODELO MATUTO COLOR FROSTBITE 915   - "ALMF915"</t>
  </si>
  <si>
    <t>ALMF915</t>
  </si>
  <si>
    <t>MVLRAL00D60000</t>
  </si>
  <si>
    <t>ALFOMBRA  MODELO MATUTO COLOR GREY GRANITE 959   - "ALMGG959"</t>
  </si>
  <si>
    <t>ALMGG959</t>
  </si>
  <si>
    <t>MVLRAL00C20000</t>
  </si>
  <si>
    <t>ALFOMBRA  MODELO MATUTO COLOR SONIC SILVER 927   - "ALMSS927"</t>
  </si>
  <si>
    <t>ALMSS927</t>
  </si>
  <si>
    <t>MVLRAL00C60000</t>
  </si>
  <si>
    <t>ALFOMBRA  MODELO NOUVEAU COLOR ROCKAFELLER 989, EN ROLLO ANCHO 3.66 MTS 100%NYLON   - "ALNR989"</t>
  </si>
  <si>
    <t>ALNR989</t>
  </si>
  <si>
    <t>MVLRAL00C40000</t>
  </si>
  <si>
    <t>ALFOMBRA  MODELO READY CONFETTI COLRO STARLIT 999   - "ALCS999"</t>
  </si>
  <si>
    <t>ALCS999</t>
  </si>
  <si>
    <t>MVLRAL00G30000</t>
  </si>
  <si>
    <t>ALFOMBRA  MODELO: LIVING LOCAL COLOR: POR DEFINIR DIMENSION 15 cm x 121 cm   - "ALLIVING"</t>
  </si>
  <si>
    <t>ALLIVING</t>
  </si>
  <si>
    <t>MVLRAL00G10000</t>
  </si>
  <si>
    <t>ALFOMBRA  MODELO: MOLVENO COLOR: POR DEFINIR DIMENSION 19.7 cm x 151.8 cm   - "ALMOLVENO"</t>
  </si>
  <si>
    <t>ALMOLVENO</t>
  </si>
  <si>
    <t>MVLRAL00D30000</t>
  </si>
  <si>
    <t>ALFOMBRA  PIN SCRIBED II   COLOR: FABERGE  EGG 593 EN ROLLO, 100% NYLON   - "ALEGG593"</t>
  </si>
  <si>
    <t>ALEGG593</t>
  </si>
  <si>
    <t>MLERAL00090000</t>
  </si>
  <si>
    <t>ALFOMBRA  PLEXUS COLOR II 02875 (6 PCS .61X.61 m EA) COLOR ORANGE JULIUS 18553</t>
  </si>
  <si>
    <t>MLERAL00170000</t>
  </si>
  <si>
    <t>ALFOMBRA  THOROUGHFARE (11 PCS .61X.61 m EA) COLOR LIGHTOUT 36101</t>
  </si>
  <si>
    <t>MVLRAL28H10000</t>
  </si>
  <si>
    <t>ALFOMBRA 19 ANCHO X 0.95 A 1.90 LARGO VARIABLE 19 mm DE ESPESOR MODELO: NATURE CITRINE COLOR CITRICINE   - ALNCC19</t>
  </si>
  <si>
    <t>ALNCC19</t>
  </si>
  <si>
    <t>MLERAL10250000</t>
  </si>
  <si>
    <t>ALFOMBRA BAJO ROLLO ECO COMFORT STEP BAJO ALFOMBRA DOBLE PEGA MARCA TMG -- ALBARSCTMG</t>
  </si>
  <si>
    <t>ALBARSCTMG</t>
  </si>
  <si>
    <t>MLERAL01012200</t>
  </si>
  <si>
    <t>ALFOMBRA BASE ER3 ABRASIVE ACTION 02578 (1 PCS 1.20X.90 m EA) COLOR CHARCOAL 19100 HIGH 6.9 mm</t>
  </si>
  <si>
    <t>sqyds</t>
  </si>
  <si>
    <t>MLERAL01022200</t>
  </si>
  <si>
    <t>ALFOMBRA BASE ER3 ABRASIVE ACTION 02578 (1 PCS 2.40X1.20 m EA) COLOR CHARCOAL 19100 HIGH 6.9 mm</t>
  </si>
  <si>
    <t>MLERAL01032200</t>
  </si>
  <si>
    <t>ALFOMBRA BASE ER3 ABRASIVE ACTION 02578 (2 PCS 3.60X1.20 m EA) COLOR CHARCOAL 19100 HIGH 6.9 mm</t>
  </si>
  <si>
    <t>MLERAL01042200</t>
  </si>
  <si>
    <t>ALFOMBRA BASE ER3 ABRASIVE ACTION 02578 (2.44X1.20 m EA ) COLOR CHARCOAL 19100 HIGH 6.9 mm</t>
  </si>
  <si>
    <t>MLERAL01052200</t>
  </si>
  <si>
    <t>ALFOMBRA BASE ER3 ABRASIVE ACTION 02578 (2.44X1.20 m EA) COLOR CHARCOAL 19100 HIGH 6.9 mm</t>
  </si>
  <si>
    <t>MLERAL01072100</t>
  </si>
  <si>
    <t>ALFOMBRA BASE ER3 MODULAR DISTRICT 03500 COLOR MAGNET 79008 HIGH 6.6mm</t>
  </si>
  <si>
    <t>MLERAL01082000</t>
  </si>
  <si>
    <t>ALFOMBRA BASE ER3 MODULAR GRAMMA FORTE 03848 COLOR ASHLAND STATE 02448 HIGH 5.6 mm</t>
  </si>
  <si>
    <t>MLERAL01102000</t>
  </si>
  <si>
    <t>ALFOMBRA BASE ER3 PLEXUS COLOR II 02875 COLOR OCEAN STORM 18745 HIGH 5.6 mm</t>
  </si>
  <si>
    <t>MLERAL01112000</t>
  </si>
  <si>
    <t>ALFOMBRA BASE ER3 PLEXUS COLOR II 02875 COLOR ORANGE JULIUS 18553 HIGH 5.6 mm</t>
  </si>
  <si>
    <t>MLERAL01142200</t>
  </si>
  <si>
    <t>ALFOMBRA BASE ER3 THOROUGHFARE  COLOR LIGHTOUT 36101 HIGH 6.9 mm</t>
  </si>
  <si>
    <t>MLERAL01152200</t>
  </si>
  <si>
    <t>ALFOMBRA BASE ER3 THOROUGHFARE  COLOR STREETCORNER 3604 HIGH 6.9 mm</t>
  </si>
  <si>
    <t>MLERAL01162200</t>
  </si>
  <si>
    <t>ALFOMBRA BASE ER3 THOROUGHFARE  COLOR STREETCORNER 36104 HIGH 6.9 mm</t>
  </si>
  <si>
    <t>MLERAL02061900</t>
  </si>
  <si>
    <t>ALFOMBRA BASE ERGOSTEP BROADLOOM CONVERGE 44041 COLOR VISIBLE LIGHT 02562 HIGH 1.0 cm</t>
  </si>
  <si>
    <t>MLERAL03132300</t>
  </si>
  <si>
    <t>ALFOMBRA BASE FLEXAIRE RIVEREDGE 03936 COLOR SHADOW FALLS 01868 HIGH 8.7 mm</t>
  </si>
  <si>
    <t>MLERAL04122200</t>
  </si>
  <si>
    <t>ALFOMBRA BASE MEDFLOOR POWER BOND DISTRICT 03500 COLOR MAGNET 79008 HIGH 6.9 mm</t>
  </si>
  <si>
    <t>MVLRAL17A70000</t>
  </si>
  <si>
    <t>ALFOMBRA DE 12" X 36" ESTILO METALMORPHIC COLOR 955 SOLID GROUND METALIC MARCA BIGWLOW -- ALMEBIG</t>
  </si>
  <si>
    <t>ALMEBIG</t>
  </si>
  <si>
    <t>MVLRAL25G50000</t>
  </si>
  <si>
    <t>ALFOMBRA DE 15" X 15" MOD. GOONJ REVIVAL / DEFINITY COLOR: 969 RAPORT. 100% NYLON   - "ALGE969"</t>
  </si>
  <si>
    <t>ALGE969</t>
  </si>
  <si>
    <t>MVLRAL24G40000</t>
  </si>
  <si>
    <t>ALFOMBRA DE 30 X 60 cm MODELO: MATUTO PLUS COLOR   - "ALMATU"</t>
  </si>
  <si>
    <t>ALMATU</t>
  </si>
  <si>
    <t>MVLRAL23C90000</t>
  </si>
  <si>
    <t>ALFOMBRA DE 30 X 90 cm MODELO BALANCE COLOR TITANIUM 969 / CONCRETE 949   - "ALBTT949"</t>
  </si>
  <si>
    <t>ALBTT949</t>
  </si>
  <si>
    <t>MVLRAL23G90000</t>
  </si>
  <si>
    <t>ALFOMBRA DE 30 X 90 cm MODELO BALANCE COLOR: POR DEFINIR, 100% NYLON   - "ALBAGENE"</t>
  </si>
  <si>
    <t>ALBAGENE</t>
  </si>
  <si>
    <t>MVLRAL23I50000</t>
  </si>
  <si>
    <t>ALFOMBRA DE 30 X 90 cm MODELO DISRUPTIVE PATH 955 COSMIC SKY, 100% NYLON    - "ALFP955CS"</t>
  </si>
  <si>
    <t>ALFP955CS</t>
  </si>
  <si>
    <t>MVLRAL23J10000</t>
  </si>
  <si>
    <t>ALFOMBRA DE 30 X 90 cm MODELO GROUNDCOVER COLOR ROCK FACE 949, 100%   - "ALFRF949"</t>
  </si>
  <si>
    <t>ALFRF949</t>
  </si>
  <si>
    <t>MVLRAL23J20000</t>
  </si>
  <si>
    <t>ALFOMBRA DE 30 X 90 cm MODELO MACROBLOOM COLOR FROSTED SHIELD 937, 100% NYLON   - "ALFMAFS937"</t>
  </si>
  <si>
    <t>ALFMAFS937</t>
  </si>
  <si>
    <t>MVLRAL23J30000</t>
  </si>
  <si>
    <t>ALFOMBRA DE 30 X 90 cm MODELO MICROBLOOM COLOR FROSTED SHIELD 937, 100% NYLON   - "ALFMIFS937"</t>
  </si>
  <si>
    <t>ALFMIFS937</t>
  </si>
  <si>
    <t>MVLRAL23H50000</t>
  </si>
  <si>
    <t>ALFOMBRA DE 30 X 90 cm MODELO: COLOR BALANCECOLOR 252 ELECTRIC ORANGE, 353 TANGO, 646 PARAKEET, 100% NYLON   - "ALBAEOTP"</t>
  </si>
  <si>
    <t>ALBAEOTP</t>
  </si>
  <si>
    <t>MVLRAL23G00000</t>
  </si>
  <si>
    <t>ALFOMBRA DE 30 X 90 cm MODELO: DISRUPTIVE PATH COLOR: CRIMSON FLASH 933 / BLUE DUSK 915 / PURPLE ASH 954, 100% NYLON   - "ALPCB933"</t>
  </si>
  <si>
    <t>ALPCB933</t>
  </si>
  <si>
    <t>MVLRAL23F90000</t>
  </si>
  <si>
    <t>ALFOMBRA DE 30 X 90 cm MODELO: LICHEN COLLECTION COLOR: EVERBLOOM 954 / FELT FISH 975 / SILVA 945 /DUST CLOUD 976 / ICELAND MOSS 956 / GOLDSPECK 941 FROSTED SHIELD 937 / FIREDOT 963 / ORANGE SEA 952, 100% NYLON   - "AL954EFFDCIMGF"</t>
  </si>
  <si>
    <t>AL954EFFDCIMGF</t>
  </si>
  <si>
    <t>MVLRAL23G20000</t>
  </si>
  <si>
    <t>ALFOMBRA DE 30 X 90 cm MODELO: SECOYA COLOR: CALAVERAS 989, 100% NYLON   - "ALSE989"</t>
  </si>
  <si>
    <t>ALSE989</t>
  </si>
  <si>
    <t>MVLRAL23H00000</t>
  </si>
  <si>
    <t>ALFOMBRA DE 30 X 90 cm MODELO: SHARED PATH / DISRUPTIVE PATHCOLOR: 924 PLATINUM, 911 MELLOW YELLOW   - "ALSHD3090"</t>
  </si>
  <si>
    <t>ALSHD3090</t>
  </si>
  <si>
    <t>MVLRAL22I60000</t>
  </si>
  <si>
    <t>ALFOMBRA DE 60 X 60 cm MODELO COLOR BEAT COLOR CALYPSO 655, 100% NYLON  - "ALFC655"</t>
  </si>
  <si>
    <t>ALFC655</t>
  </si>
  <si>
    <t>MVLRAL22I90000</t>
  </si>
  <si>
    <t>ALFOMBRA DE 60 X 60 cm MODELO COLOR BEAT COLOR KALEIDOSCOPE 453, 100% NYLON   - "ALFK453"</t>
  </si>
  <si>
    <t>ALFK453</t>
  </si>
  <si>
    <t>MVLRAL22I70000</t>
  </si>
  <si>
    <t>ALFOMBRA DE 60 X 60 cm MODELO COLOR BEAT COLOR LEMON ZEST 121, 100% NYLON   - "ALFLZ121"</t>
  </si>
  <si>
    <t>ALFLZ121</t>
  </si>
  <si>
    <t>MVLRAL22I80000</t>
  </si>
  <si>
    <t>ALFOMBRA DE 60 X 60 cm MODELO COLOR BEAT COLOR LIMEADE 641, 100% NYLON   - "ALFLIM641"</t>
  </si>
  <si>
    <t>ALFLIM641</t>
  </si>
  <si>
    <t>MVLRAL22J00000</t>
  </si>
  <si>
    <t>ALFOMBRA DE 60 X 60 cm MODELO COLOR BEAT COLOR PASSION PURPLE 483, 100% NYLON   - "ALFPP483"</t>
  </si>
  <si>
    <t>ALFPP483</t>
  </si>
  <si>
    <t>MVLRAL22H70000</t>
  </si>
  <si>
    <t>ALFOMBRA DE 60 X 60 cm MODELO COLORBEAT COLOR INDIGO BATIK 575   - "ALMIB575"</t>
  </si>
  <si>
    <t>ALMIB575</t>
  </si>
  <si>
    <t>MVLRAL22F10000</t>
  </si>
  <si>
    <t>ALFOMBRA DE 60 X 60 cm MODELO COLORBEAT COLOR KINGFISHER 545   - "ALM66CK"</t>
  </si>
  <si>
    <t>ALM66CK</t>
  </si>
  <si>
    <t>MVLRAL22H80000</t>
  </si>
  <si>
    <t>ALFOMBRA DE 60 X 60 cm MODELO COLORBEAT COLOR NATIONAL BLUE 595   - "ALMNB595"</t>
  </si>
  <si>
    <t>ALMNB595</t>
  </si>
  <si>
    <t>MVLRAL22H90000</t>
  </si>
  <si>
    <t>ALFOMBRA DE 60 X 60 cm MODELO COLORBEAT COLOR: MOROCCAN TILE 555   - "ALMT555"</t>
  </si>
  <si>
    <t>ALMT555</t>
  </si>
  <si>
    <t>MVLRAL22C30000</t>
  </si>
  <si>
    <t>ALFOMBRA DE 60 X 60 cm MODELO HEADSTRONG, COLOR: ROUST ABOUT 983,  CAJA DE 6.69M2   - "ALHR983"</t>
  </si>
  <si>
    <t>ALHR983</t>
  </si>
  <si>
    <t>MVLRAL22F40000</t>
  </si>
  <si>
    <t>ALFOMBRA DE 60 X 60 cm MODELO NEW BASICS III COLOR MAJOLICA TAN 928, 100% NYLON   - "ALNBMT928"</t>
  </si>
  <si>
    <t>ALNBMT928</t>
  </si>
  <si>
    <t>MVLRAL22F50000</t>
  </si>
  <si>
    <t>ALFOMBRA DE 60 X 60 cm MODELO NEW BASICS III COLOR: QUARTZ 948, 100% NYLON   - "ALNBQ948"</t>
  </si>
  <si>
    <t>ALNBQ948</t>
  </si>
  <si>
    <t>MVLRAL22H60000</t>
  </si>
  <si>
    <t>ALFOMBRA DE 60 X 60 cm MODELO: MIDFUL 334.50 MODELO MIDFUL/MIDFUL STRIPE COLOR CHARCOAL 979, 100% NYLON   - "ALMSC979"</t>
  </si>
  <si>
    <t>ALMSC979</t>
  </si>
  <si>
    <t>MVLRAL22G60000</t>
  </si>
  <si>
    <t>ALFOMBRA DE 60 X 60 cm MODELO: NEW BASICS III COLOR: 989 ONYX , 100% NYLON   - "ALNBO989"</t>
  </si>
  <si>
    <t>ALNBO989</t>
  </si>
  <si>
    <t>MVLRAL21F30000</t>
  </si>
  <si>
    <t>ALFOMBRA DE 61 X 61 cm MODELO COLORBEAT COLOR ELECTRIC ORANGE 252   - "ALCBE252"</t>
  </si>
  <si>
    <t>ALCBE252</t>
  </si>
  <si>
    <t>MVLRAL21F10000</t>
  </si>
  <si>
    <t>ALFOMBRA DE 61 X 61 cm MODELO COLORBEAT COLOR KINGFISHER 545   - "ALCBK545"</t>
  </si>
  <si>
    <t>ALCBK545</t>
  </si>
  <si>
    <t>MVLRAL21F20000</t>
  </si>
  <si>
    <t>ALFOMBRA DE 61 X 61 cm MODELO COLORBEAT COLOR PARAKEET 646   - "ALCBP646"</t>
  </si>
  <si>
    <t>ALCBP646</t>
  </si>
  <si>
    <t>MVLRAL21F00000</t>
  </si>
  <si>
    <t>ALFOMBRA DE 61 X 61 cm MODELO COLORBEAT COLOR PASSION PURPLE 483   - "ALCBP483"</t>
  </si>
  <si>
    <t>ALCBP483</t>
  </si>
  <si>
    <t>MVLRAL21C80000</t>
  </si>
  <si>
    <t>ALFOMBRA DE 61 X 61 cm MODELO DIAGONAL RELIEF COLOR DARK GREY 989,  100% NYLON   - "ALDG989"</t>
  </si>
  <si>
    <t>ALDG989</t>
  </si>
  <si>
    <t>MVLRAL21D80000</t>
  </si>
  <si>
    <t>ALFOMBRA DE 61 X 61 cm MODELO DIAGONAL RELIEF COLOR DARK GREY MARCA MOHAWK GROUP (TMG)  100% NYLON   - "ALDKGY61"</t>
  </si>
  <si>
    <t>ALDKGY61</t>
  </si>
  <si>
    <t>MVLRAL21C70000</t>
  </si>
  <si>
    <t>ALFOMBRA DE 61 X 61 cm MODELO HEADSTRONG COLOR COOL HANDS 955 DE  ALFOMBRA, 100% NYLON   - "ALHCH955"</t>
  </si>
  <si>
    <t>ALHCH955</t>
  </si>
  <si>
    <t>MLERAL12840000</t>
  </si>
  <si>
    <t>ALFOMBRA EN ROLLO BASE ACTION BAC ESTILO SISALTEC II  COLOR 46629 RATTAN  MARCA TMG   - "ALRLKRSSIITMG"</t>
  </si>
  <si>
    <t>ALRLKRSSIITMG</t>
  </si>
  <si>
    <t>MVLRAL14A20000</t>
  </si>
  <si>
    <t>ALFOMBRA EN ROLLO DE 1.85 MTS X 40 MTS LARGO, MODELO DFPA150-400-185 COLOR CONEJO   - "ALDFPA150-400-185"</t>
  </si>
  <si>
    <t>ALDFPA150-400-185</t>
  </si>
  <si>
    <t>MVLRAL15B40000</t>
  </si>
  <si>
    <t>ALFOMBRA MODULAR DE 12" X 36" BASE ECOFLEX ESTILO COLOR 983 CLEAN SLATE MARCA MOHAWK/BIGELOW   - "AL1236ECO983BW"</t>
  </si>
  <si>
    <t>AL1236ECO983BW</t>
  </si>
  <si>
    <t>MVLRAL15A40000</t>
  </si>
  <si>
    <t>ALFOMBRA MODULAR DE 12" X 36" BASE ECOFLEX ESTILO COLOR BEAT COLOR 545 KINGFISHER MARCA MOHAWK LEES/TMG   - "ALM1236ECO545"</t>
  </si>
  <si>
    <t>ALM1236ECO545</t>
  </si>
  <si>
    <t>MVLRAL15A30000</t>
  </si>
  <si>
    <t>ALFOMBRA MODULAR DE 12" X 36" BASE ECOFLEX ESTILO DENIM/INJSEAM COLOR 955 SKINNY MARCA MOHAWK LEES/TMG   - "ALM1236ECO955"</t>
  </si>
  <si>
    <t>ALM1236ECO955</t>
  </si>
  <si>
    <t>MVLRAL18A90000</t>
  </si>
  <si>
    <t>ALFOMBRA MODULAR DE 12" X 36", BASE ECOFLEX ICT ESTILO COLORBEAT COLOR 555 MOROCCAN MARCA LEES / TMG   - "AL555LEES"</t>
  </si>
  <si>
    <t>AL555LEES</t>
  </si>
  <si>
    <t>MVLRAL18A80000</t>
  </si>
  <si>
    <t>ALFOMBRA MODULAR DE 12" X 36", BASE ECOFLEX ICT ESTILO ICONIC EARTH METALMORPHIC COLOR 358 CLASIC RIDGE METALLIC MARCO BIEGLOW / TMG   - "AL358BIG"</t>
  </si>
  <si>
    <t>AL358BIG</t>
  </si>
  <si>
    <t>MVLRAL16A50000</t>
  </si>
  <si>
    <t>ALFOMBRA MODULAR DE 24" X 24" BASE ECOFLEX ESTILO ACCOUNTABLE COLOR 7714 SILVER NICKEL MARCA MOHAWK BIGELOW/TMG   - "ALM12424ECO7714"</t>
  </si>
  <si>
    <t>ALM12424ECO7714</t>
  </si>
  <si>
    <t>MVLRAL16B20000</t>
  </si>
  <si>
    <t>ALFOMBRA MODULAR DE 24" X 24" BASE ECOFLEX ESTILO ACCOUNTABLE II COLOR 7687 BLARNEY STONE MARCA BIGWLOW CAJA CON 6.69 M2   - "AL2424ECOBLBW"</t>
  </si>
  <si>
    <t>AL2424ECOBLBW</t>
  </si>
  <si>
    <t>MVLRAL16B90000</t>
  </si>
  <si>
    <t>ALFOMBRA MODULAR DE 24" X 24" BASE ECOFLEX ESTILO COLORBEAT COLOR 258 CAJUN SPICE MARCA LESS   - "AL2424258CS"</t>
  </si>
  <si>
    <t>AL2424258CS</t>
  </si>
  <si>
    <t>MVLRAL16B80000</t>
  </si>
  <si>
    <t>ALFOMBRA MODULAR DE 24" X 24" BASE ECOFLEX ESTILO COLORBEAT COLOR 545 KINGFISHER MARCA LESS   - "AL2424545KG"</t>
  </si>
  <si>
    <t>AL2424545KG</t>
  </si>
  <si>
    <t>MVLRAL16B70000</t>
  </si>
  <si>
    <t>ALFOMBRA MODULAR DE 24" X 24" BASE ECOFLEX ESTILO COLORBEAT COLOR 546 JAZZ MARCA LESS   - "AL2424546JAZ"</t>
  </si>
  <si>
    <t>AL2424546JAZ</t>
  </si>
  <si>
    <t>MVLRAL16B60000</t>
  </si>
  <si>
    <t>ALFOMBRA MODULAR DE 24" X 24" BASE ECOFLEX ESTILO COLORBEAT COLOR 566 AQUATIC MARCA LESS   - "AL2424566AQ"</t>
  </si>
  <si>
    <t>AL2424566AQ</t>
  </si>
  <si>
    <t>MVLRAL16B50000</t>
  </si>
  <si>
    <t>ALFOMBRA MODULAR DE 24" X 24" BASE ECOFLEX ESTILO COLORBEAT COLOR 676 ZUCHINI MARCA MOHAWK LESS   - "AL2424CBZU"</t>
  </si>
  <si>
    <t>AL2424CBZU</t>
  </si>
  <si>
    <t>MVLRAL16C00000</t>
  </si>
  <si>
    <t>ALFOMBRA MODULAR DE 24" X 24" BASE ECOFLEX ESTILO DRIFTED GROUND COLOR CLEAN SLATE 983, MARCA BIGWLOW, CAJA CON  3.34 M2    - "AL2424983DGC"</t>
  </si>
  <si>
    <t>AL2424983DGC</t>
  </si>
  <si>
    <t>MVLRAL16D10000</t>
  </si>
  <si>
    <t>ALFOMBRA MODULAR DE 24" X 24" BASE ECOFLEX ESTILO HEADSTRONG/RENEGADE COLOR 983 ROUST MARCA BIGELOW   - "AL2424983HR"</t>
  </si>
  <si>
    <t>AL2424983HR</t>
  </si>
  <si>
    <t>MVLRAL16C10000</t>
  </si>
  <si>
    <t>ALFOMBRA MODULAR DE 24" X 24" BASE ECOFLEX ESTILO HYPER EARTH COLOR RED GARNET 983, MARCA BIGWLOW, CAJA CON 3.34 M2    - "AL2424983HER"</t>
  </si>
  <si>
    <t>AL2424983HER</t>
  </si>
  <si>
    <t>MVLRAL16B30000</t>
  </si>
  <si>
    <t>ALFOMBRA MODULAR DE 24" X 24" BASE ECOFLEX ESTILO IEAN COLOR 955 SKINNY MARCA LEES   - "AL2424IEANSK"</t>
  </si>
  <si>
    <t>AL2424IEANSK</t>
  </si>
  <si>
    <t>MVLRAL16A60000</t>
  </si>
  <si>
    <t>ALFOMBRA MODULAR DE 24" X 24" BASE ECOFLEX ESTILO MISCHIEVO COLOR PLAY FUL 965 MARCA LESS / TMG   - "ALM2424ECOF965"</t>
  </si>
  <si>
    <t>ALM2424ECOF965</t>
  </si>
  <si>
    <t>MVLRAL16B10000</t>
  </si>
  <si>
    <t>ALFOMBRA MODULAR DE 24" X 24" BASE ECOFLEX ESTILO RENEGADE/HEADSTRONG COLOR ROUST MARCA BIGWLOW   - "AL2424REHEBW"</t>
  </si>
  <si>
    <t>AL2424REHEBW</t>
  </si>
  <si>
    <t>MVLRAL16D00000</t>
  </si>
  <si>
    <t>ALFOMBRA MODULAR DE 24" X 24" BASE ECOFLEX ESTILO SECTOR COLOR GRANITE 7948 MARCA MOHAWK CAJA CON 6.69 M2   - "AL24247948SG"</t>
  </si>
  <si>
    <t>AL24247948SG</t>
  </si>
  <si>
    <t>MVLRAL16D50000</t>
  </si>
  <si>
    <t>ALFOMBRA MODULAR DE 24" X 24" BASE ECOFLEX ICT ESTILO ACCOUNTABLE II COLOR BEAT BRUSHED METAL 976   - ALEGBB976</t>
  </si>
  <si>
    <t>ALEGBB976</t>
  </si>
  <si>
    <t>MVLRAL16D40000</t>
  </si>
  <si>
    <t>ALFOMBRA MODULAR DE 24" X 24" BASE ECOFLEX ICT ESTILO ACCOUNTABLE II COLOR BEATCALYPSO 655 - ALEGCY655</t>
  </si>
  <si>
    <t>ALEGCY655</t>
  </si>
  <si>
    <t>MVLRAL26G70000</t>
  </si>
  <si>
    <t>ALFOMBRA MODULAR DE 24" X 24" MODELO PIX II MARCA MOHAWK, COLOR FLUX 636   - "ALPIXST2424"</t>
  </si>
  <si>
    <t>ALPIXST2424</t>
  </si>
  <si>
    <t>MLERAL07580000</t>
  </si>
  <si>
    <t>ALFOMBRA MODULAR DE 24" X 24", BASE ECOFLEX ICT COLLECTION BENDING MODELO SECTOR COLOR ORE MARCA BIGELOW/TMG   - "ALBGBNSO"</t>
  </si>
  <si>
    <t>ALBGBNSO</t>
  </si>
  <si>
    <t>MLERAL07540000</t>
  </si>
  <si>
    <t>ALFOMBRA MODULAR DE 24" X 24", BASE ECOFLEX ICT COLLECTION COLORBEAT 545 KIG FISHER MARCA LEES/TMG   - "ALLSCBKF545"</t>
  </si>
  <si>
    <t>ALLSCBKF545</t>
  </si>
  <si>
    <t>MLERAL07570000</t>
  </si>
  <si>
    <t>ALFOMBRA MODULAR DE 24" X 24", BASE ECOFLEX ICT COLLECTION COLORBEAT COLOR  545 JAZZ MARCA LEES/TMG   - "ALLSCBJ545"</t>
  </si>
  <si>
    <t>ALLSCBJ545</t>
  </si>
  <si>
    <t>MLERAL07530000</t>
  </si>
  <si>
    <t>ALFOMBRA MODULAR DE 24" X 24", BASE ECOFLEX ICT COLLECTION COLORBEAT COLOR A ELEGIR MARCA LEES/TMG   - "ALLSCBTAE"</t>
  </si>
  <si>
    <t>ALLSCBTAE</t>
  </si>
  <si>
    <t>MLERAL07520000</t>
  </si>
  <si>
    <t>ALFOMBRA MODULAR DE 24" X 24", BASE ECOFLEX ICT COLLECTION DATUM COLOR BASALT MARCA BIGELOW/TMG   - "ALBGDTBS"</t>
  </si>
  <si>
    <t>ALBGDTBS</t>
  </si>
  <si>
    <t>MLERAL07560000</t>
  </si>
  <si>
    <t>ALFOMBRA MODULAR DE 24" X 24", BASE ECOFLEX ICT COLLECTION LINE DRIVE COLOR  7714 WEB GEM MARCA BIGELOW/TMG   - "ALBGLDWG7714"</t>
  </si>
  <si>
    <t>ALBGLDWG7714</t>
  </si>
  <si>
    <t>MLERAL07550000</t>
  </si>
  <si>
    <t>ALFOMBRA MODULAR DE 24" X 24", BASE ECOFLEX ICT COLLECTION LINE DRIVE COLOR  7978 HEATER MARCA BIGELOW/TMG   - "ALBGLDH7978"</t>
  </si>
  <si>
    <t>ALBGLDH7978</t>
  </si>
  <si>
    <t>MLERAL07920000</t>
  </si>
  <si>
    <t>ALFOMBRA MODULAR DE 24" X 24", BASE ECOFLEX ICT ESTILO ACCOUNTABLE II 7509 COLOR BLUEPRINT INK MARCA BIGELOW   - "ALBGACIIBI7509"</t>
  </si>
  <si>
    <t>ALBGACIIBI7509</t>
  </si>
  <si>
    <t>MLERAL07200000</t>
  </si>
  <si>
    <t>ALFOMBRA MODULAR DE 24" X 24", BASE ECOFLEX ICT ESTILO CALIBER MODULAR, COLOR 7849 GRANITE MARCA BIGELOW/TMG   - "ALBGXCM7849"</t>
  </si>
  <si>
    <t>ALBGXCM7849</t>
  </si>
  <si>
    <t>MLERAL07870000</t>
  </si>
  <si>
    <t>ALFOMBRA MODULAR DE 24" X 24", BASE ECOFLEX ICT ESTILO CHENGDU COLOR EBONY 7979 MARCA BIGELOW/TMG   - "ALBGCDEB7979"</t>
  </si>
  <si>
    <t>ALBGCDEB7979</t>
  </si>
  <si>
    <t>MLERAL07450000</t>
  </si>
  <si>
    <t>ALFOMBRA MODULAR DE 24" X 24", BASE ECOFLEX ICT ESTILO COLOR BEAT, COLOR MOROCCAN TILE (555), MARCA LEES/TMG   - "ALCBMT555"</t>
  </si>
  <si>
    <t>ALCBMT555</t>
  </si>
  <si>
    <t>MLERAL07460000</t>
  </si>
  <si>
    <t>ALFOMBRA MODULAR DE 24" X 24", BASE ECOFLEX ICT ESTILO COLOR BEAT, COLOR TANGO (353), MARCA LEES/TMG   - "ALCBBT585"</t>
  </si>
  <si>
    <t>ALCBBT585</t>
  </si>
  <si>
    <t>MLERAL07820000</t>
  </si>
  <si>
    <t>ALFOMBRA MODULAR DE 24" X 24", BASE ECOFLEX ICT ESTILO COLORBEAT COLOR ELECTRIC ORANGE MARCA MOHAWK LEES/TMG   - "ALCBELORMLTMG"</t>
  </si>
  <si>
    <t>ALCBELORMLTMG</t>
  </si>
  <si>
    <t>MLERAL07830000</t>
  </si>
  <si>
    <t>ALFOMBRA MODULAR DE 24" X 24", BASE ECOFLEX ICT ESTILO COLORBEAT COLOR KALEIDOSCOPE 453 MARCA MOHAWK LEES/TMG   - "ALCBKL453MLTMG"</t>
  </si>
  <si>
    <t>ALCBKL453MLTMG</t>
  </si>
  <si>
    <t>MLERAL07810000</t>
  </si>
  <si>
    <t>ALFOMBRA MODULAR DE 24" X 24", BASE ECOFLEX ICT ESTILO COLORBEAT COLOR LIMEADE 641 MARCA MOHAWK LEES/TMG   - "ALCBLM641MLTMG"</t>
  </si>
  <si>
    <t>ALCBLM641MLTMG</t>
  </si>
  <si>
    <t>MLERAL07420000</t>
  </si>
  <si>
    <t>ALFOMBRA MODULAR DE 24" X 24", BASE ECOFLEX ICT ESTILO COLORBEAT COLOR PARAKEET 646 MARCA LEES/TMG   - "ALCBPK646LTMG"</t>
  </si>
  <si>
    <t>ALCBPK646LTMG</t>
  </si>
  <si>
    <t>MLERAL07270000</t>
  </si>
  <si>
    <t>ALFOMBRA MODULAR DE 24" X 24", BASE ECOFLEX ICT ESTILO DATUM, COLOR CHERT 7728 MARCA BIGELOW/TMG   - "ALDTC7728BTMG"</t>
  </si>
  <si>
    <t>ALDTC7728BTMG</t>
  </si>
  <si>
    <t>MLERAL07410000</t>
  </si>
  <si>
    <t>ALFOMBRA MODULAR DE 24" X 24", BASE ECOFLEX ICT ESTILO DATUM, COLOR SHALE 7927 MARCA BIGELOW/TMG   - "ALDTSH7927BTMG"</t>
  </si>
  <si>
    <t>ALDTSH7927BTMG</t>
  </si>
  <si>
    <t>MLERAL07940000</t>
  </si>
  <si>
    <t>ALFOMBRA MODULAR DE 24" X 24", BASE ECOFLEX ICT ESTILO FIRST ONE UP COLOR TRANSITORY 7868 MARCA BIGELOW/TMG   - "ALBGFOUT7868"</t>
  </si>
  <si>
    <t>ALBGFOUT7868</t>
  </si>
  <si>
    <t>MLERAL07950000</t>
  </si>
  <si>
    <t>ALFOMBRA MODULAR DE 24" X 24", BASE ECOFLEX ICT ESTILO FIRST ONE UP COLOR WORLDY 7828 MARCA BIGELOW/TMG   - "ALBGFOUW7828"</t>
  </si>
  <si>
    <t>ALBGFOUW7828</t>
  </si>
  <si>
    <t>MLERAL07630000</t>
  </si>
  <si>
    <t>ALFOMBRA MODULAR DE 24" X 24", BASE ECOFLEX ICT ESTILO FIRST ONE UP, COLOR CELESTIAL MARCA BIGELOW/TMG   - "ALMGRFOUC"</t>
  </si>
  <si>
    <t>ALMGRFOUC</t>
  </si>
  <si>
    <t>MLERAL07640000</t>
  </si>
  <si>
    <t>ALFOMBRA MODULAR DE 24" X 24", BASE ECOFLEX ICT ESTILO HEADSTONG, COLOR COOL HAND MARCA BIGELOW/TMG   - "ALMGRHSCH"</t>
  </si>
  <si>
    <t>ALMGRHSCHALMGRFOUC</t>
  </si>
  <si>
    <t>MLERAL07960000</t>
  </si>
  <si>
    <t>ALFOMBRA MODULAR DE 24" X 24", BASE ECOFLEX ICT ESTILO HEADSTRONG COLOR COOL HAND 955 MARCA BIGELOW/TMG   - "ALBGHCH955"</t>
  </si>
  <si>
    <t>ALBGHCH955</t>
  </si>
  <si>
    <t>MLERAL07440000</t>
  </si>
  <si>
    <t>ALFOMBRA MODULAR DE 24" X 24", BASE ECOFLEX ICT ESTILO HEM, COLOR BOOTCUT 585, MARCA LEES/TMG   - "ALHMBT585"</t>
  </si>
  <si>
    <t>ALHMBT585</t>
  </si>
  <si>
    <t>MLERAL07430000</t>
  </si>
  <si>
    <t>ALFOMBRA MODULAR DE 24" X 24", BASE ECOFLEX ICT ESTILO HEM, COLOR LOWRISE 966 MARCA LEES/TMG   - "ALHMLR966LTMG"</t>
  </si>
  <si>
    <t>ALHMLR966LTMG</t>
  </si>
  <si>
    <t>MLERAL07970000</t>
  </si>
  <si>
    <t>ALFOMBRA MODULAR DE 24" X 24", BASE ECOFLEX ICT ESTILO POP ICON, COLOR MODELO 379, MARCA LESS/TMG   - "ALLTPI379"</t>
  </si>
  <si>
    <t>ALLTPI379</t>
  </si>
  <si>
    <t>MLERAL07850000</t>
  </si>
  <si>
    <t>ALFOMBRA MODULAR DE 24" X 24", BASE ECOFLEX ICT ESTILO RENEGADE/REBEL COLOR ROUST ABOUT 983 MARCA BIGELOW/TMG   - "ALBGRRR983"</t>
  </si>
  <si>
    <t>ALBGRRR983</t>
  </si>
  <si>
    <t>MLERAL07860000</t>
  </si>
  <si>
    <t>ALFOMBRA MODULAR DE 24" X 24", BASE ECOFLEX ICT ESTILO RENEGADE/WILDSTYLE COLOR HAND 955 MARCA BIGELOW/TMG   - "ALBGRWH955"</t>
  </si>
  <si>
    <t>ALBGRWH955</t>
  </si>
  <si>
    <t>MLERAL07620000</t>
  </si>
  <si>
    <t>ALFOMBRA MODULAR DE 24" X 24", BASE ECOFLEX ICT ESTILO RIOT, COLOR ROUST ABOUT (983) MARCA BIGELOW/TMG   - "ALMGRIRA983"</t>
  </si>
  <si>
    <t>ALMGRIRA983</t>
  </si>
  <si>
    <t>MLERAL07350000</t>
  </si>
  <si>
    <t>ALFOMBRA MODULAR DE 24" X 24", BASE ECOFLEX ICT ESTILO STEP IN STYLE, COLOR BLARNEY STONE MARCA LEES/TMG   - "ALBLSTLTMG"</t>
  </si>
  <si>
    <t>ALBLSTLTMG</t>
  </si>
  <si>
    <t>MVLRAL07A00000</t>
  </si>
  <si>
    <t>ALFOMBRA MODULAR DE 24" X 24", BASE ECOFLEX ICT ESTILO TUFF STUFF/STP UP COLOR 983 IRON ORE MARCA LEES / TMG   - "AL983TUFF"</t>
  </si>
  <si>
    <t>AL983TUFF</t>
  </si>
  <si>
    <t>MLERAL07980000</t>
  </si>
  <si>
    <t>ALFOMBRA MODULAR DE 24" X 24", BASE ECOFLEX ICT ESTILO VANDAL ABOUT (983) MARCA BIGELOW/TMG   - "ALBGVA983"</t>
  </si>
  <si>
    <t>ALBGVA983</t>
  </si>
  <si>
    <t>MLERAL07900000</t>
  </si>
  <si>
    <t>ALFOMBRA MODULAR DE 24" X 24", BASE ECOFLEX ICT ESTILO VANDAL COLOR LEATHER JACKET 999 MARCA BIGELOW/TMG   - "ALBGVLJ"</t>
  </si>
  <si>
    <t>ALBGVLJ</t>
  </si>
  <si>
    <t>MLERAL07890000</t>
  </si>
  <si>
    <t>ALFOMBRA MODULAR DE 24" X 24", BASE ECOFLEX ICT ESTILO VANDAL COLOR ROUST ABOUT 983 MARCA BIGELOW/TMG   - "ALBGAVRA"</t>
  </si>
  <si>
    <t>ALBGAVRA</t>
  </si>
  <si>
    <t>MLERAL07990000</t>
  </si>
  <si>
    <t>ALFOMBRA MODULAR DE 24" X 24", BASE ECOFLEX ICT ESTILO VANDAL ROUST ABOUT MARCA BIGELOW/TMG   - "ALBGVRA"</t>
  </si>
  <si>
    <t>ALBGVRA</t>
  </si>
  <si>
    <t>MLERAL07880000</t>
  </si>
  <si>
    <t>ALFOMBRA MODULAR DE 24" X 24", BASE ECOFLEX ICT ESTILO VENTURE SOME COLOR LEATHER JACKET 999 MARCA BIGELOW/TMG   - "ALBGVSLJ999"</t>
  </si>
  <si>
    <t>ALBGVSLJ999</t>
  </si>
  <si>
    <t>MLERAL07790000</t>
  </si>
  <si>
    <t>ALFOMBRA MODULAR DE 24" X 24", BASE ECOFLEX ICT ESTILO X-FACTOR COLOR 7877 DISQUISE MARCA MOHAWK TMG   - "ALXFA78DSTMG"</t>
  </si>
  <si>
    <t>ALXFA78DSTMG</t>
  </si>
  <si>
    <t>MLERAL07930000</t>
  </si>
  <si>
    <t>ALFOMBRA MODULAR DE 24" X 24", BASE ECOFLEX ICT ESTILO X-FACTOR COLOR CONFIDENTIAL 7979 MARCA BIGELOW/TMG   - "ALBGFXCF7979"</t>
  </si>
  <si>
    <t>ALBGFXCF7979</t>
  </si>
  <si>
    <t>MLERAL07190000</t>
  </si>
  <si>
    <t>ALFOMBRA MODULAR DE 24" X 24", BASE ECOFLEX ICT ESTILO X-FACTOR MODULAR, COLOR CLOAK AND DAGGER CODIGO 7589   - "ALBGXFMCD7589"</t>
  </si>
  <si>
    <t>ALBGXFMCD7589</t>
  </si>
  <si>
    <t>MLERAL07590000</t>
  </si>
  <si>
    <t>ALFOMBRA MODULAR DE 24" X 24", BASE ECOFLEX ICT MARCA BIGELOW/TMG   - "ALBGTMG"</t>
  </si>
  <si>
    <t>ALBGTMG</t>
  </si>
  <si>
    <t>MLERAL08230000</t>
  </si>
  <si>
    <t>ALFOMBRA MODULAR DE 24" X 24", BASE ECOFLEX PLATINO ESTILO FASCINATED, COLOR 99411 INDULGENCE MARCA KARASTAN/TMG   - "ALMFS9411INKTMG"</t>
  </si>
  <si>
    <t>ALMFS9411INKTMG</t>
  </si>
  <si>
    <t>MLERAL08220000</t>
  </si>
  <si>
    <t>ALFOMBRA MODULAR DE 24" X 24", BASE ECOFLEX PLATINO ESTILO FIRST STEP MODULAR, COLOR 00508 CHARCOAL GREY MARCA LEES/TMG   - "ALMFSM508CGLTMG"</t>
  </si>
  <si>
    <t>ALMFSM508CGLTMG</t>
  </si>
  <si>
    <t>MLERAL08210000</t>
  </si>
  <si>
    <t>ALFOMBRA MODULAR DE 24" X 24", BASE ECOFLEX PLATINO ESTILO GROUND STRATA II, COLOR 898 GALACTIC MARCA LEES/TMG   - "ALMST898GLTMG"</t>
  </si>
  <si>
    <t>ALMST898GLTMG</t>
  </si>
  <si>
    <t>MLERAL08260000</t>
  </si>
  <si>
    <t>ALFOMBRA MODULAR DE 24" X 24", BASE ECOFLEX PLATINO ESTILO PIX II, COLOR 898 GALACTIC MARCA LEES/TMG   - "ALMPII898GLTMG"</t>
  </si>
  <si>
    <t>ALMPII898GLTMG</t>
  </si>
  <si>
    <t>MLERAL11510000</t>
  </si>
  <si>
    <t>ALFOMBRA MODULAR DE 24" X 24", BASE RIGIDA ECOFLEX ICT COLLECCION SECTOR, COLOR SHALE MARCA BIGELOW/TMG   - "ALBGCLSCSL"</t>
  </si>
  <si>
    <t>ALBGCLSCSL</t>
  </si>
  <si>
    <t>MLERAL11910000</t>
  </si>
  <si>
    <t>ALFOMBRA MODULAR DE 24" X 24", BASE RIGIDA ECOFLEX ICT ESTILO ACCOUNTABLE II COLOR CARBON CAR 7719 MARCA BIGELOW/TMG   - "ALBGACCC7719"</t>
  </si>
  <si>
    <t>ALBGACCC7719</t>
  </si>
  <si>
    <t>MLERAL11800000</t>
  </si>
  <si>
    <t>ALFOMBRA MODULAR DE 24" X 24", BASE RIGIDA ECOFLEX ICT ESTILO ANALOGUE TILE COLOR 937 COMPLEMENT MARCA MOHAWK LEES/TMG   - "ALCBAN93CMTMG"</t>
  </si>
  <si>
    <t>ALCBAN93CMTMG</t>
  </si>
  <si>
    <t>MLERAL11360000</t>
  </si>
  <si>
    <t>ALFOMBRA MODULAR DE 24" X 24", BASE RIGIDA ECOFLEX ICT ESTILO CALIBER MODULAR, COLOR 7948 GRANITE MARCA BIGELOW/TMG   - "ALBGXCM7948"</t>
  </si>
  <si>
    <t>ALBGXCM7948</t>
  </si>
  <si>
    <t>MLERAL11390000</t>
  </si>
  <si>
    <t>ALFOMBRA MODULAR DE 24" X 24", BASE RIGIDA ECOFLEX ICT ESTILO CALIBER, COLOR CHERT 7728 MARCA BIGELOW/TMG   - "ALCTC7728BTMG"</t>
  </si>
  <si>
    <t>ALCTC7728BTMG</t>
  </si>
  <si>
    <t>MLERAL11490000</t>
  </si>
  <si>
    <t>ALFOMBRA MODULAR DE 24" X 24", BASE RIGIDA ECOFLEX ICT ESTILO CHENGDU (CITY BY CITY), COLOR SALTE 7949 MARCA BIGELOW/TMG   - "ALBGCH7949"</t>
  </si>
  <si>
    <t>ALBGCH7949</t>
  </si>
  <si>
    <t>MLERAL11500000</t>
  </si>
  <si>
    <t>ALFOMBRA MODULAR DE 24" X 24", BASE RIGIDA ECOFLEX ICT ESTILO COLOR BEAT (CITY BY CITY), COLOR ELECTRIC ORANGE (252) MARCA LEES/TMG   - "ALLSCBOE252"</t>
  </si>
  <si>
    <t>ALLSCBOE252</t>
  </si>
  <si>
    <t>MLERAL11400000</t>
  </si>
  <si>
    <t>ALFOMBRA MODULAR DE 24" X 24", BASE RIGIDA ECOFLEX ICT ESTILO COLORBEAT, COLOR FREE BARK 862 MARCA LESS/TMG   - "ALCBTB862LTMG"</t>
  </si>
  <si>
    <t>ALCBTB862LTMG</t>
  </si>
  <si>
    <t>MLERAL11480000</t>
  </si>
  <si>
    <t>ALFOMBRA MODULAR DE 24" X 24", BASE RIGIDA ECOFLEX ICT ESTILO DATUM (BENDING EARTH), COLOR SHALE 7929 MARCA BIGELOW/TMG   - "ALBGDA7929"</t>
  </si>
  <si>
    <t>ALBGDA7929</t>
  </si>
  <si>
    <t>MLERAL11470000</t>
  </si>
  <si>
    <t>ALFOMBRA MODULAR DE 24" X 24", BASE RIGIDA ECOFLEX ICT ESTILO DATUM MODULAR, COLOR 7948 GRANITE MARCA BIGELOW/TMG   - "ALBGXDA7948"</t>
  </si>
  <si>
    <t>ALBGXDA7948</t>
  </si>
  <si>
    <t>MLERAL11380000</t>
  </si>
  <si>
    <t>ALFOMBRA MODULAR DE 24" X 24", BASE RIGIDA ECOFLEX ICT ESTILO DATUM MODULAR, COLOR ORE 7688, MARCA BIGELOW/TMG   - "ALBGDB7688"</t>
  </si>
  <si>
    <t>ALBGDB7688</t>
  </si>
  <si>
    <t>MVLRTE11A10000</t>
  </si>
  <si>
    <t>ALFOMBRA MODULAR DE 24" X 24", BASE RIGIDA ECOFLEX ICT ESTILO RENEGADE/HEADSTRONG COLOR ROUST ABOUT983 MARCA BEIGLOW/TMG   - "ALRH983TMG"</t>
  </si>
  <si>
    <t>ALRH983TMG</t>
  </si>
  <si>
    <t>MLERAL11370000</t>
  </si>
  <si>
    <t>ALFOMBRA MODULAR DE 24" X 24", BASE RIGIDA ECOFLEX ICT ESTILO SECTOR, COLOR BRECCIA CLAVE 7358 MARCA BIGELOW/TMG   - "ALBGSB7358"</t>
  </si>
  <si>
    <t>ALBGSB7358</t>
  </si>
  <si>
    <t>MLERAL11610000</t>
  </si>
  <si>
    <t>ALFOMBRA MODULAR DE 24" X 24", BASE RIGIDA ECOFLEX ICT ESTILO STREET THREAD/POP ICON, COLOR HIP (259) MARCA MOHAWK GROUP BIGELOW   - "ALMHBSTHIP255"</t>
  </si>
  <si>
    <t>ALMHBSTHIP255</t>
  </si>
  <si>
    <t>MLERAL11600000</t>
  </si>
  <si>
    <t>ALFOMBRA MODULAR DE 24" X 24", BASE RIGIDA ECOFLEX ICT ESTILO WORKING TOGETHER/SOLVE, COLOR DYNAMIC TAUPE (7855) MARCA MOHAWK GROUP BIGELOW   - "ALMHBWTDT7855"</t>
  </si>
  <si>
    <t>ALMHBWTDT7855</t>
  </si>
  <si>
    <t>MLERAL06280000</t>
  </si>
  <si>
    <t>ALFOMBRA MODULAR DE 24" X 24", MODULAR RIGIDA BASE ER3 ESTILO AFTERMATH, CODIGO 02026, COLOR TAPESTRY CODIGO 23512 MARCA TANDUS   - "ALTAP23512TAN"</t>
  </si>
  <si>
    <t>ALTAP23512TAN</t>
  </si>
  <si>
    <t>MLERAL06340000</t>
  </si>
  <si>
    <t>ALFOMBRA MODULAR DE 24" X 24", MODULAR RIGIDA BASE ER3 ESTILO PLEXUS COLOUR, CODIGO 02875 COLOR LEMON PEEL, CODIGO 18560 MARCA TANDUS   - "ALLMPE18560TAN"</t>
  </si>
  <si>
    <t>ALLMPE18560TAN</t>
  </si>
  <si>
    <t>MLERAL06320000</t>
  </si>
  <si>
    <t>ALFOMBRA MODULAR DE 24" X 24", MODULAR RIGIDA BASE ER3 ESTILO PLEXUS COLOUR, CODIGO 02875 COLOR LIME ZEST, CODIGO 18556 MARCA TANDUS   - "ALLMZE18556TAN"</t>
  </si>
  <si>
    <t>ALLMZE18556TAN</t>
  </si>
  <si>
    <t>MLERAL06330000</t>
  </si>
  <si>
    <t>ALFOMBRA MODULAR DE 24" X 24", MODULAR RIGIDA BASE ER3 ESTILO PLEXUS COLOUR, CODIGO 02875 COLOR ORANGE JULIUS, CODIGO 18553 MARCA TANDUS   - "ALORJL18553TAN"</t>
  </si>
  <si>
    <t>ALORJL18553TAN</t>
  </si>
  <si>
    <t>MLERAL06310000</t>
  </si>
  <si>
    <t>ALFOMBRA MODULAR DE 24" X 24", MODULAR RIGIDA BASE ER3 ESTILO PLEXUS COLOUR, CODIGO 02875 COLOR PASSION FLOWER, CODIGO 18559 MARCA TANDUS   - "ALRAFL18559TAN"</t>
  </si>
  <si>
    <t>ALRAFL18559TAN</t>
  </si>
  <si>
    <t>MLERAL06290000</t>
  </si>
  <si>
    <t>ALFOMBRA MODULAR DE 24" X 24", MODULAR RIGIDA BASE ER3 ESTILO PLEXUS COLOUR, CODIGO 02875, COLOR GINGER SNAP, CODIGO 18516 MARCA TANDUS   - "ALGIN18516TAN"</t>
  </si>
  <si>
    <t>ALGIN18516TAN</t>
  </si>
  <si>
    <t>MLERAL06300000</t>
  </si>
  <si>
    <t>ALFOMBRA MODULAR DE 24" X 24", MODULAR RIGIDA BASE ER3 ESTILO PLEXUS COLOUR, CODIGO 02875, COLOR RED HOT, CODIGO 18538 MARCA TANDUS   - "ALREDH18538TAN"</t>
  </si>
  <si>
    <t>ALREDH18538TAN</t>
  </si>
  <si>
    <t>MLERAL06180000</t>
  </si>
  <si>
    <t>ALFOMBRA MODULAR DE 24" X 24", MODULAR RIGIDA BASE ER3 ESTILO STREET LIFE CODIGO 03973, COLOR CURBESIDE CODIGO 36108   - "ALTSL24ER3"</t>
  </si>
  <si>
    <t>ALTSL24ER3</t>
  </si>
  <si>
    <t>MVLRAL30J60000</t>
  </si>
  <si>
    <t>ALFOMBRA MODULAR DE 25 X 100 CM COLECCIÓN NARNIA COLOR  200   - "ALFM10025CN200"</t>
  </si>
  <si>
    <t>ALFM10025CN200</t>
  </si>
  <si>
    <t>MVLRAL30J40000</t>
  </si>
  <si>
    <t>ALFOMBRA MODULAR DE 25 X 100 CM MODELO CHANSON MARCA VOXFLOR  COLOR 06 CON BACKING PVC   - "ALFM10025C06"</t>
  </si>
  <si>
    <t>ALFM10025C06</t>
  </si>
  <si>
    <t>MVLRAL30J50000</t>
  </si>
  <si>
    <t>ALFOMBRA MODULAR DE 25 X 100 CM MODELO HUB REGENERATION MARCA VOXFLOR COLOR 12 CON BACKING PVC   - "ALFM10025C12"</t>
  </si>
  <si>
    <t>ALFM10025C12</t>
  </si>
  <si>
    <t>MVLRAL21D30000</t>
  </si>
  <si>
    <t>ALFOMBRA MODULAR DE 30 X 91 CM MODELO HYPER EARTH COLOR ICE TOPAZ 987   - "ALHYTO3191"</t>
  </si>
  <si>
    <t>ALHYTO3191</t>
  </si>
  <si>
    <t>MLERAL29J70000</t>
  </si>
  <si>
    <t>ALFOMBRA MODULAR DE 50 X 50 cm COLECCION INTERWEAVE COLOR 01   - "ALFINT5050C01"</t>
  </si>
  <si>
    <t>ALFINT5050C01</t>
  </si>
  <si>
    <t>MVLRAL29I30000</t>
  </si>
  <si>
    <t>ALFOMBRA MODULAR DE 50 X 50 cm MODELO CHANSON COLOR 14 TILE   - "ALFCH14T"</t>
  </si>
  <si>
    <t>ALFCH14T</t>
  </si>
  <si>
    <t>MVLRAL29I10000</t>
  </si>
  <si>
    <t>ALFOMBRA MODULAR DE 50 X 50 cm MODELO CHANSON COLOR 19 TILE   - "ALFCH19T"</t>
  </si>
  <si>
    <t>ALFCH19T</t>
  </si>
  <si>
    <t>MVLRAL29I00000</t>
  </si>
  <si>
    <t>ALFOMBRA MODULAR DE 50 X 50 cm MODELO CHANSON COLOR 38 TILE   - "ALFCH38T"</t>
  </si>
  <si>
    <t>ALFCH38T</t>
  </si>
  <si>
    <t>MVLRAL29I20000</t>
  </si>
  <si>
    <t>ALFOMBRA MODULAR DE 50 X 50 cm MODELO CHANSON COLOR 9 TILE   - "ALFCH9T"</t>
  </si>
  <si>
    <t>ALFCH9T</t>
  </si>
  <si>
    <t>MLERAL05000000</t>
  </si>
  <si>
    <t>ALFOMBRA PARA SALA DE EXHIBICION</t>
  </si>
  <si>
    <t>MVLRAL27G80000</t>
  </si>
  <si>
    <t>ALFOMBRA ROLLO ANCHO DE 3.66 m MODELO: MINDFUL 20 COLOR: 748 PRALINE, 100% NYLON    - "ALPR748"</t>
  </si>
  <si>
    <t>ALPR748</t>
  </si>
  <si>
    <t>MLERAL09240000</t>
  </si>
  <si>
    <t>ALFOMBRA ROLLO ANCHO DE 3.66 m, BASE UNIBOND FLEX ESTILO TIMBER THRED, COLOR 719 WHITE OAK MARCA KARASTAN/TMG   - "ALRTT719WOKTMG"</t>
  </si>
  <si>
    <t>ALRTT719WOKTMG</t>
  </si>
  <si>
    <t>MIMCA900000000</t>
  </si>
  <si>
    <t>ALICATA PARA CARPINTERO TRUPER TN-8     -- ALIC --</t>
  </si>
  <si>
    <t>ALIC</t>
  </si>
  <si>
    <t>MIMCALMV010101</t>
  </si>
  <si>
    <t>ALICATA TIJERA DE MEDIA VUELTA PARA CORTE DE LAMINA MARCA URREA MODELO 3035 -- ALMV3035 --</t>
  </si>
  <si>
    <t>ALMV3035</t>
  </si>
  <si>
    <t>MIMCTOAG010000</t>
  </si>
  <si>
    <t>ALLEN GUIA Ø 12 X 60 mm   -- TAG12278 --</t>
  </si>
  <si>
    <t>TAG12278</t>
  </si>
  <si>
    <t>MIIPAHFB020000</t>
  </si>
  <si>
    <t>ALMOHADILLA DE FIBRA LARGO 9" ANCHO 6" CLAVE C-602 COLOR CANELA   -- ALHFB96CN --</t>
  </si>
  <si>
    <t>ALHFB96CN</t>
  </si>
  <si>
    <t>MIIPAHLJ010001</t>
  </si>
  <si>
    <t>ALMOHADILLA DE LIJA GRANO 60  CLAVE 2101 MARCA TENAZIT -- ALL602101 --</t>
  </si>
  <si>
    <t>ALL602101</t>
  </si>
  <si>
    <t>MVLABR13000000</t>
  </si>
  <si>
    <t>ALMOHADILLA EN COLOR NEGRO PARA BRAZO SKATE    - "BRASKT"</t>
  </si>
  <si>
    <t>BRASKT</t>
  </si>
  <si>
    <t>MIIPAHFB010000</t>
  </si>
  <si>
    <t>ALMOHADILLAS DE FIBRA LARGO 9" ANCHO 6" CLAVE 600 COLOR VERDE   -- ALHFB96V --</t>
  </si>
  <si>
    <t>ALHFB96V</t>
  </si>
  <si>
    <t>MLEEAD3370C9B1</t>
  </si>
  <si>
    <t>ALOJAMIENTO DE PATIN CON RANURA PARA CRISTAL PARA INSERTAR Y TENSAR N° DE REFERENCIA  415.13.010 - HAFELE - "ALOP13010"</t>
  </si>
  <si>
    <t>ALOP13010</t>
  </si>
  <si>
    <t>MLEPAL00E21409</t>
  </si>
  <si>
    <t>ALUCOBOND  EN HOJA DE 4980 X 1580 mm ESPESOR 4 mm COLOR BLANCO -- AL044912BL</t>
  </si>
  <si>
    <t>AL044912BL</t>
  </si>
  <si>
    <t>MLEPAL00E21742</t>
  </si>
  <si>
    <t>ALUCOBOND  EN HOJA DE 4980 X 1580 mm ESPESOR 6 mm EN COLOR AZUL INDIGO</t>
  </si>
  <si>
    <t>MIMCAT00010001</t>
  </si>
  <si>
    <t>ALUSTICKER  DE 140 X 1.5 mm  ROLLO DE 10 m -- ALT1401510 --</t>
  </si>
  <si>
    <t>ALT1401510</t>
  </si>
  <si>
    <t>MIIPAM00000101</t>
  </si>
  <si>
    <t>AMOLADORA   MARCA BOSCH MODELO 601752074 SERIE 48200000 -- AMB6017 --</t>
  </si>
  <si>
    <t>AMB6017</t>
  </si>
  <si>
    <t>MIIEAO060000G9</t>
  </si>
  <si>
    <t>AMOLADORA   MARCA BOSCH MODELO MINIESMERILADORA 4-1/2" 1500W GWS 15-125 179X-0G2 - "AMBO1500W"</t>
  </si>
  <si>
    <t>AMBO1500W</t>
  </si>
  <si>
    <t>MIIPAMAG210121</t>
  </si>
  <si>
    <t>AMOLADORA ANGULAR Ø 5" MARCA BOSCH MODELO GWS 15-125 CI+1 POTENCIA 1500 WATT 11000 RPM No. PARTE 0601796 0G2-- AMAN5B--</t>
  </si>
  <si>
    <t>AMAN5B</t>
  </si>
  <si>
    <t>MVLAAM000100H1</t>
  </si>
  <si>
    <t>AMORTIGUADOR  DE Ø 15 mm  DE 150 N DE RESISTENCIA CON CILINDRO DE 120 mm DE LARGO, EXTENCION TOTAL DE 270 mm DE LARGO CON ACCESORIOS PARA FIJACION -- PIS</t>
  </si>
  <si>
    <t>PIS</t>
  </si>
  <si>
    <t>MLEAAM00R10000</t>
  </si>
  <si>
    <t>AMORTIGUADOR CON EMBOLO DE 1/4" DE DIAMETRO Y CARRERA DE 120mm, DE 200 NEWTONS FUERZA, CON SEGURO DE ROTULA EN POLIAMIDA Y TORNILLO DE BOLA Ø 10 mm Y CUERDA DE Ø 5/16" DE 13 mm DE LARGO  -- AME14C120N2</t>
  </si>
  <si>
    <t>AME14C120N2</t>
  </si>
  <si>
    <t>MDACAM01010002</t>
  </si>
  <si>
    <t>AMORTIGUADOR CON EMBOLO DE Ø 1/4" Y CARRERA DE 120 mm  DE 250 NEWTONS FUERZA, CON SEGURO DE ROTULA EN POLIAMIDA Y TORNILLO DE BOLA Ø 10 mm Y CUERDA DE Ø 5/16" DE 13 mm DE LARGO, MARCA LIFT-O-MAT, REF.-NO. 752770 0250N 313/22 A 3A  --  AME14C250N2</t>
  </si>
  <si>
    <t>AME14C250N2</t>
  </si>
  <si>
    <t>MDACAM01010001</t>
  </si>
  <si>
    <t>AMORTIGUADOR CON EMBOLO DE Ø 1/4" Y CARRERA DE 120 mm  DE 300 NEWTONS FUERZA, CON SEGURO DE ROTULA EN POLIAMIDA Y TORNILLO DE BOLA Ø 10 mm Y CUERDA DE Ø 5/16" DE 13 mm DE LARGO, MARCA LIFT-O-MAT, REF.-NO. 1425ET 0300N 315/22 A 10  --  AME14C300N2</t>
  </si>
  <si>
    <t>AME14C300N2</t>
  </si>
  <si>
    <t>MLEAAMI2R00000</t>
  </si>
  <si>
    <t>AMORTIGUADOR K-PUSH LARGO CON SOPORTE Y TORNILLOS; CATALOGO CERRAJES CODIGO: 0211-119 - "KPUSH"</t>
  </si>
  <si>
    <t>KPUSH</t>
  </si>
  <si>
    <t>MLEAAMI1Q90000</t>
  </si>
  <si>
    <t>AMORTIGUADOR PNEUMATIC SPRING MARCA GEPU OEM: 171 827 550A</t>
  </si>
  <si>
    <t>MIIPNNHC000101</t>
  </si>
  <si>
    <t>ANEMOMETRO DE HILO CALIENTE  MARCA AMPROBE MODELO TMA-20HW -- ANHCTMA20 --</t>
  </si>
  <si>
    <t>ANHCTMA20</t>
  </si>
  <si>
    <t>MIIPAN00010100</t>
  </si>
  <si>
    <t>ANGULO  DE 2" ESPESOR 1/8" LONGITUD 3.66 m EN ALUMINIO No. CATALOGO 821 -- AN182A --</t>
  </si>
  <si>
    <t>AN182A</t>
  </si>
  <si>
    <t>MLEPAN00H21645</t>
  </si>
  <si>
    <t>ANGULO  DE 228 X 55 X 149 mm ESPESOR 3 mm EN ACRILICO CRISTAL -- TVEXS-AC</t>
  </si>
  <si>
    <t>TVEXS-AC</t>
  </si>
  <si>
    <t>MVLSAN03050000</t>
  </si>
  <si>
    <t>ANGULO DE ALUMINIO DE 1.6 X 31.7  X 3660 mm --ANG163136</t>
  </si>
  <si>
    <t>ANG163136</t>
  </si>
  <si>
    <t>MVLSAN060849T2</t>
  </si>
  <si>
    <t>ANGULO DE ALUMINIO LADOS IGUALES DE 1/2" ESPESOR  1/16" ACABADO NATURAL MATE, PIEZA DE 3660 mm - "ANGA12116"</t>
  </si>
  <si>
    <t>ANGA12116</t>
  </si>
  <si>
    <t>MIMCAGFI050000</t>
  </si>
  <si>
    <t>ANGULO DE FIERRO DE 1" ESPESOR 1/8" LONGITUD 6.0 m   -- AN118-6 --</t>
  </si>
  <si>
    <t>AN118-6</t>
  </si>
  <si>
    <t>MIMCAGFI030000</t>
  </si>
  <si>
    <t>ANGULO DE FIERRO DE 2 1/2" ESPESOR 1/4" LONGITUD 6.0 m   -- AF21214-6 --</t>
  </si>
  <si>
    <t>AF21214-6</t>
  </si>
  <si>
    <t>MIMCAGFI020000</t>
  </si>
  <si>
    <t>ANGULO DE FIERRO DE 2 1/2" ESPESOR 3/16" LONGITUD 6.0 m   -- AF212316-6 --</t>
  </si>
  <si>
    <t>AF212316-6</t>
  </si>
  <si>
    <t>MIMCAGFI040000</t>
  </si>
  <si>
    <t>ANGULO DE FIERRO DE 2" ESPESOR 1/4" LONGITUD 6.0 m   -- AN214-6 --</t>
  </si>
  <si>
    <t>AN214-6</t>
  </si>
  <si>
    <t>MLESAN05070000</t>
  </si>
  <si>
    <t>ANGULO DE FIERRO DE 2" ESPESOR 1/8" LONGITUD 6.0 m AF218-6   - "ANGF2186"</t>
  </si>
  <si>
    <t>ANGF2186</t>
  </si>
  <si>
    <t>MIMCAGFI010000</t>
  </si>
  <si>
    <t>ANGULO DE FIERRO DE 2" ESPESOR 3/16" LONGITUD 6.0 m   -- AF2316-6 --</t>
  </si>
  <si>
    <t>AF2316-6</t>
  </si>
  <si>
    <t>MIMCAGFI090000</t>
  </si>
  <si>
    <t>ANGULO DE FIERRO DE 3" ESPESOR 1/4" LONGITUD 6.0 m   -- AF314-6 --</t>
  </si>
  <si>
    <t>AF314-6</t>
  </si>
  <si>
    <t>MVLSAN040600M3</t>
  </si>
  <si>
    <t>ANGULO DOBLE PARA NIVELADOR M10 DE 37 X 30 X 40 mm  EN ACERO GALVANIZADO - "HAFELE 637_07_004"</t>
  </si>
  <si>
    <t>HAFELE 637_07_004</t>
  </si>
  <si>
    <t>MLESAN020900T7</t>
  </si>
  <si>
    <t>ANGULO LADOS DESIGUALES DE 1 1/2" X 1" X 1/8"  PIEZA DE 6000 mm EN ACERO AL CARBON - "AN112118AC"</t>
  </si>
  <si>
    <t>AN112118AC</t>
  </si>
  <si>
    <t>MVLSAN02042119</t>
  </si>
  <si>
    <t>ANGULO LADOS DESIGUALES DE 3/4" X 1 1/2" ESPESOR 1/8" PIEZA DE 3660 mm EN ALUMINIO -- AN34112183660</t>
  </si>
  <si>
    <t>AN34112183660</t>
  </si>
  <si>
    <t>MLESAN01032137</t>
  </si>
  <si>
    <t>ANGULO LADOS IGUALES DE 1 1/2" ESPESOR 1/8" PIEZA DE 6000 mm (GENERADO POR RECORTE) - "AN11218AI304RE"</t>
  </si>
  <si>
    <t>AN11218AI304RE</t>
  </si>
  <si>
    <t>MVLSAN010421A8</t>
  </si>
  <si>
    <t>ANGULO LADOS IGUALES DE 1 1/2" ESPESOR 1/8" PIEZA DE 6000 mm EN ACERO INOXIDABLE 304 --AN11218AI304</t>
  </si>
  <si>
    <t>AN11218AI304</t>
  </si>
  <si>
    <t>MVLSAN010321D3</t>
  </si>
  <si>
    <t>ANGULO LADOS IGUALES DE 1 1/2" ESPESOR 1/8" PIEZA DE 6000 mm,  EN ACERO AL CARBON - "AN11218"</t>
  </si>
  <si>
    <t>AN11218</t>
  </si>
  <si>
    <t>MVLSAN010321ZZ</t>
  </si>
  <si>
    <t>ANGULO LADOS IGUALES DE 1 1/2" ESPESOR 1/8" PIEZA DE 6000 mm,  EN ACERO AL CARBON (GENERADO DE RECORTE) - "AN11218"</t>
  </si>
  <si>
    <t>MVLSAN01012101</t>
  </si>
  <si>
    <t>ANGULO LADOS IGUALES DE 1" ESPESOR 1/8" PIEZA DE 6000 mm - "AN118"</t>
  </si>
  <si>
    <t>AN118</t>
  </si>
  <si>
    <t>MLESAN01012109</t>
  </si>
  <si>
    <t>ANGULO LADOS IGUALES DE 1" ESPESOR 1/8" PIEZA DE 6000 mm INOXIDABLE - "AN118AI"</t>
  </si>
  <si>
    <t>AN118AI</t>
  </si>
  <si>
    <t>MVLSAN01011301</t>
  </si>
  <si>
    <t>ANGULO LADOS IGUALES DE 1" ESPESOR 3/16" PIEZA DE 6000 mm - "AN13166"</t>
  </si>
  <si>
    <t>AN13166</t>
  </si>
  <si>
    <t>MLESAN01033091</t>
  </si>
  <si>
    <t>ANGULO LADOS IGUALES DE 25.4 mm ESPESOR 1.0 mm PIEZA DE 3660 mm EN ALUMINIO 6063 T-5 - "AN254136A"</t>
  </si>
  <si>
    <t>AN254136A</t>
  </si>
  <si>
    <t>MVLSAN01022119</t>
  </si>
  <si>
    <t>ANGULO LADOS IGUALES DE 3/4" ESPESOR 1/8" PIEZA DE 3660 mm EN ALUMINIO - "AN34183660"</t>
  </si>
  <si>
    <t>AN34183660</t>
  </si>
  <si>
    <t>MVLSAN01022101</t>
  </si>
  <si>
    <t>ANGULO LADOS IGUALES DE 3/4" ESPESOR 1/8" PIEZA DE 6000 mm - "AN3418"</t>
  </si>
  <si>
    <t>AN3418</t>
  </si>
  <si>
    <t>MVLSAN01022109</t>
  </si>
  <si>
    <t>ANGULO LADOS IGUALES DE 3/4" ESPESOR 1/8" PIEZA DE 6000 mm INOXIDABLE - "AN3418IN"</t>
  </si>
  <si>
    <t>AN3418IN</t>
  </si>
  <si>
    <t>MMOUAN01010057</t>
  </si>
  <si>
    <t>ANILLO DE EJE PARA PERNO DE Ø 5/16" X 0.47 mm  EN ACERO PAVONADO - "ANEP516"</t>
  </si>
  <si>
    <t>ANEP516</t>
  </si>
  <si>
    <t>MVLUAN0202B057</t>
  </si>
  <si>
    <t>ANILLO DE RETENCION TIPO "E" PARA FLECHA DE 1/4" ESPESOR 0.025", DIAMETRO EXTERNO 0.527" EN ACERO PAVONADO - "SEGTE14"</t>
  </si>
  <si>
    <t>SEGTE14</t>
  </si>
  <si>
    <t>MIMCRGRD010001</t>
  </si>
  <si>
    <t>ANILLO REDUCTOR DE 50 A 40 mm  CLAVE 8375.080.040 -- ANRD5040 --</t>
  </si>
  <si>
    <t>ANRD5040</t>
  </si>
  <si>
    <t>MIMCANAD010000</t>
  </si>
  <si>
    <t>ANTI ADHESIVADOR RIEPE LPZ/11   -- AARLPZ11 --</t>
  </si>
  <si>
    <t>AARLPZ11</t>
  </si>
  <si>
    <t>MIIPATCC000101</t>
  </si>
  <si>
    <t>ANTICONGELANTE CONCENTRADO  MARCA ROSHFRANS PREENTACION CUBETA DE 19 LITROS -- ACCRS19 --</t>
  </si>
  <si>
    <t>ACCRS19</t>
  </si>
  <si>
    <t>MIIPAN00020103</t>
  </si>
  <si>
    <t>ANTORCHA  12" MARCA ESAB No. PARTE 0558001646 -- AN12ES --</t>
  </si>
  <si>
    <t>AN12ES</t>
  </si>
  <si>
    <t>MIIPAN00030300</t>
  </si>
  <si>
    <t>ANTORCHA  DE 230 Y, 400 V PLASMA ARC 58/2 MARCA TELWIN  -- ANTW230400 --</t>
  </si>
  <si>
    <t>ANTW230400</t>
  </si>
  <si>
    <t>MIIPANGM000104</t>
  </si>
  <si>
    <t>ANTORCHA GUN MASTER 250 CC  MARCA ESAB No. LONGITUD 12 ft PARTE 0558001645 -- ANGM2501645 --</t>
  </si>
  <si>
    <t>ANGM2501645</t>
  </si>
  <si>
    <t>MIIPANGM010101</t>
  </si>
  <si>
    <t>ANTORCHA GUN MASTER 250 CC LONGITUD DE 15 ft DE 0.035 - 0.045 MARCA ESAB No. PARTE 0558001649 -- ANGM2503545 --</t>
  </si>
  <si>
    <t>ANGM2503545</t>
  </si>
  <si>
    <t>MIIPANPL000005</t>
  </si>
  <si>
    <t>ANTORCHA PARA CORTE PLASMA   PARA MAQUINA MILLER SECTRUM 625 -- ANCPLME --</t>
  </si>
  <si>
    <t>ANCPLME</t>
  </si>
  <si>
    <t>MIMCMNSL050302</t>
  </si>
  <si>
    <t>ANTORCHA PARA SOLDAR DE 250 AMPER MARCA ESAB No DE PARTE 055801645 -- MS250ESAB --</t>
  </si>
  <si>
    <t>MS250ESAB</t>
  </si>
  <si>
    <t>MIIPANMG000202</t>
  </si>
  <si>
    <t>ANTORCHA PARA SOLDAR MARCA LINCOLN MODELO MAGNUM CODIGO PRO 350 No. DE PARTE: K2652-2; DE 15 ft (4.5m) CON CABLE DE 0.035 IN (0.9mm) CON LINER (PAQUETE)-- ANMG35045 --</t>
  </si>
  <si>
    <t>ANMG35045</t>
  </si>
  <si>
    <t>MBAEAP14000000</t>
  </si>
  <si>
    <t>APAGADOR COLA DE RATA SERIE 80565 -- APCR</t>
  </si>
  <si>
    <t>APCR</t>
  </si>
  <si>
    <t>MIMCASDB000000</t>
  </si>
  <si>
    <t>APAGADOR DOBLE    -- APDOB --</t>
  </si>
  <si>
    <t>APDOB</t>
  </si>
  <si>
    <t>MIMCAPIN000100</t>
  </si>
  <si>
    <t>APAGADOR INTERCAMBIABLE  PARA CHALUPA PLACA DOBLE  -- APINCPD --</t>
  </si>
  <si>
    <t>APINCPD</t>
  </si>
  <si>
    <t>MPPEAP15330300</t>
  </si>
  <si>
    <t>APAGADOR MINIATURA 1 POLO 1 TIRO HF-606 10 A 125 VAC -- APMI</t>
  </si>
  <si>
    <t>APMI</t>
  </si>
  <si>
    <t>MIMCAS00060400</t>
  </si>
  <si>
    <t>APAGADOR SENCILLO  COLOR MARFIL (CODIGO 184000000) MARCA QUINSIÑO  -- GI11816 --</t>
  </si>
  <si>
    <t>GI11816</t>
  </si>
  <si>
    <t>MVLEAP16000016</t>
  </si>
  <si>
    <t>APAGADOR SENCILLO CON PLACA DE FIJACION   COLOR BLANCO - "ASPJB"</t>
  </si>
  <si>
    <t>ASPJB</t>
  </si>
  <si>
    <t>MIMCASOV010100</t>
  </si>
  <si>
    <t>APAGADOR SENCILLO OVAL P52 10 A 127/250 V   --  --</t>
  </si>
  <si>
    <t>MPPEAP13100000</t>
  </si>
  <si>
    <t>APAGADOR TIPO BALANCIN 1""   - ""APB1"""</t>
  </si>
  <si>
    <t>APB1</t>
  </si>
  <si>
    <t>MIMCAPRD000101</t>
  </si>
  <si>
    <t>APLICADOR PARA RODILLO  MARCA COMEX H022326 -- APRDH022 --</t>
  </si>
  <si>
    <t>APRDH022</t>
  </si>
  <si>
    <t>MIIPAB00030002</t>
  </si>
  <si>
    <t>ARBOL  CONO MORSE 3, CONICIDAD JT-3  No. STOCK 222-754 -- ARCNBR3JT3 --</t>
  </si>
  <si>
    <t>ARCNBR3JT3</t>
  </si>
  <si>
    <t>MIIPABCB020001</t>
  </si>
  <si>
    <t>ARBOL CONICO PARA BROQUERO CONICO CONO MORSE 3, CONICIDAD JT-3  No. STOCK 222-754 -- ARCNBR4JT3 --</t>
  </si>
  <si>
    <t>ARCNBR4JT3</t>
  </si>
  <si>
    <t>MIIPABSB010000</t>
  </si>
  <si>
    <t>ARBOL PARA SIERRA DE BARRIL ENTRADA 3/8" PARA SIEERA DE 1 1/4" HASTA 4 3/4"   -- ARSBR38 --</t>
  </si>
  <si>
    <t>ARSBR38</t>
  </si>
  <si>
    <t>MIMCZN00010101</t>
  </si>
  <si>
    <t>ARBOL RECTO PARA BROQUERO CONICIDAD JT-3 Ø 1/2" No. STOCK 222-711 PHASE II  -- ZNJT312 --</t>
  </si>
  <si>
    <t>ZNJT312</t>
  </si>
  <si>
    <t>ARCVONP</t>
  </si>
  <si>
    <t>ARCHIVERO MOVIL DE  1 MOD FIJO DE 1200 X 650 / 1 MOD MOVIL DE CIERRE DE 1200 X 400 Y 2 MOD MOVIL DOBLES DE 1200 X 600, NO ESTA TERMINADO DE  ;  -- ARCVONP</t>
  </si>
  <si>
    <t>MIIPAODF010101</t>
  </si>
  <si>
    <t>ARCO CON SEGUETA DIENTE FINO DE 8" A 12" MARCA URREA MODELO 352 -- ARSDF812 --</t>
  </si>
  <si>
    <t>ARSDF812</t>
  </si>
  <si>
    <t>MIIPAOSE000000</t>
  </si>
  <si>
    <t>ARCO PARA SEGUETA    -- GI10919 --</t>
  </si>
  <si>
    <t>GI10919</t>
  </si>
  <si>
    <t>MIMCAR00000001</t>
  </si>
  <si>
    <t>ARENA    (POR BOTE) -- ARENA --</t>
  </si>
  <si>
    <t>ARENA</t>
  </si>
  <si>
    <t>MIMCAR00000002</t>
  </si>
  <si>
    <t>ARENA    (POR METRO CUBICO) -- ARENAM3 --</t>
  </si>
  <si>
    <t>ARENAM3</t>
  </si>
  <si>
    <t>MLEUAR45970002</t>
  </si>
  <si>
    <t>ARMELLA ABIERTA Ø 3/4 X 1"  GALVANIZADO</t>
  </si>
  <si>
    <t>MIMCARCM000000</t>
  </si>
  <si>
    <t>ARNES COMPLETO    -- ARCOM --</t>
  </si>
  <si>
    <t>ARCOM</t>
  </si>
  <si>
    <t>MVLEAN008500A8</t>
  </si>
  <si>
    <t>ARNES DE 2.5 MTS  DE LARGO CON UN CONTACTO DOBLE, UN APAGADOR Y UN TERMOMAGNETICO  -  TELARNTMVHV</t>
  </si>
  <si>
    <t>TELARNTMVHV</t>
  </si>
  <si>
    <t>MLEEAN00860000</t>
  </si>
  <si>
    <t>ARNES ELECTRICO  CONEXION ENTRE MUEBLES DE 1.5 MTS. DE LONGITUD COLOR BLANCO, CABLE EXTENSION ENTRADA Y SALIDA Y CAJA DE CONEXION DOBLE POLARIZADO.   - ""</t>
  </si>
  <si>
    <t>MVLEAN02C89252</t>
  </si>
  <si>
    <t>ARNES ELECTRICO CON DOS CONTACTOS DOBLE POLARIZADO MARCA LEVITON LONGITUD 1.83 m CABLE DE USO RUDO 3 X 12, UN CONECTOR HEMBRA EN UN EXTREMO Y UNO MACHO EN EL OTRO Y TORNILLERIA PARA SU COLOCACIÓN -- AE2CD18</t>
  </si>
  <si>
    <t>AE2CD18</t>
  </si>
  <si>
    <t>MVLEAN01010050</t>
  </si>
  <si>
    <t>ARNES ELECTRICO CON DOS CONTACTOS DOBLE POLARIZADO REGULADO TIPO VON HAUCKE LONGITUD 1200 mm CON EXTENCION DE CABLE DE 2000 mm A PARTIR DEL CONTACTO -- ACDVH4200</t>
  </si>
  <si>
    <t>ACDVH4200</t>
  </si>
  <si>
    <t>MVLEAN01020050</t>
  </si>
  <si>
    <t>ARNES ELECTRICO CON DOS CONTACTOS DOBLE POLARIZADO REGULADO TIPO VON HAUCKE LONGITUD 1500 mm  CON EXTENCION DE CABLE DE 2000 mm A PARTIR DEL CONTACTO - "ACDVH5200"</t>
  </si>
  <si>
    <t>ACDVH5200</t>
  </si>
  <si>
    <t>MVLEAN01030050</t>
  </si>
  <si>
    <t>ARNES ELECTRICO CON DOS CONTACTOS DOBLE POLARIZADO REGULADO TIPO VON HAUCKE LONGITUD 600 mm  CON EXTENCION DE CABLE DE 2000 mm A PARTIR DEL CONTACTO - "ACDVH2200"</t>
  </si>
  <si>
    <t>ACDVH2200</t>
  </si>
  <si>
    <t>MVLEAN01050050</t>
  </si>
  <si>
    <t>ARNES ELECTRICO CON DOS CONTACTOS DOBLE POLARIZADO REGULADO TIPO VON HAUCKE LONGITUD 750 mm  CON EXTENCION DE CABLE DE 2000 mm A PARTIR DEL CONTACTO - "ACDVH7200"</t>
  </si>
  <si>
    <t>ACDVH7200</t>
  </si>
  <si>
    <t>MVLEAN01040050</t>
  </si>
  <si>
    <t>ARNES ELECTRICO CON DOS CONTACTOS DOBLE POLARIZADO REGULADO TIPO VON HAUCKE LONGITUD 900 mm  CON EXTENCION DE CABLE DE 2000 mm A PARTIR DEL CONTACTO - "ACDVH3200"</t>
  </si>
  <si>
    <t>ACDVH3200</t>
  </si>
  <si>
    <t>MLEEAN65C89246</t>
  </si>
  <si>
    <t>ARNES ELECTRICO CON TRES CONTACTOS DOBLE POLARIZADO MARCA LEVITON LONGITUD 1.83 m CABLE DE USO RUDO 3 X 12, UN CONECTOR HEMBRA EN UN EXTREMO Y UNO MACHO EN EL OTRO, DOS SECCIONES DE TUBO CONDUIT FLEXIBLE Y TORNILLERIA PARA SU COLOCACION</t>
  </si>
  <si>
    <t>MLEEAN64C89246</t>
  </si>
  <si>
    <t>ARNES ELECTRICO CON UN CONTACTO DOBLE POLARIZADO MARCA LEVITON LONGITUD 1.83 m CABLE DE USO RUDO 3 X 12, UN CONECTOR HEMBRA EN UN EXTREMO Y UNO MACHO EN EL OTRO, DOS SECCIONES DE TUBO CONDUIT FLEXIBLE Y TORNILLERIA PARA SU COLOCACION</t>
  </si>
  <si>
    <t>MVLEAN000000D2</t>
  </si>
  <si>
    <t>ARNES ELECTRICO DE TOMA CORRIENTE CON LONGITUD TOTAL DE 212  CM CON TRES CONTACTOS DOBLES, CLAVIJA, RECEPTACULO POLARIZADO Y BULCANIZADO 3 X 16 PROTECCION CON TUBO METALICO FLEXIBLE - "CTC2123X16"</t>
  </si>
  <si>
    <t>CTC2123X16</t>
  </si>
  <si>
    <t>MLEEAN05000000</t>
  </si>
  <si>
    <t>ARNES ELECTRICO DOBLE 12 " MODELO BE41941-3-1-8B-30-12 (4TRAC,KIT,TABLE,3,1,8B,12")    - "BE41941318B3012"</t>
  </si>
  <si>
    <t>BE41941318B3012</t>
  </si>
  <si>
    <t>MVLEAN21532800</t>
  </si>
  <si>
    <t>ARNES ELECTRICO DOBLE CENTRAL MODELO BE08062-3-2-30-36 (DOUBLE BLOCK RACEWAY) LONGITUD 30"" - 48""  - ""BE080623036"""</t>
  </si>
  <si>
    <t>BE080623036</t>
  </si>
  <si>
    <t>MVLEAN21512700</t>
  </si>
  <si>
    <t>ARNES ELECTRICO DOBLE CENTRAL MODELO BE08062-3-2-30-42 (DOUBLE BLOCK RACEWAY) LONGITUD 30"" - 42""  - ""BE080623042"""</t>
  </si>
  <si>
    <t>BE080623042</t>
  </si>
  <si>
    <t>MVLEAN21522800</t>
  </si>
  <si>
    <t>ARNES ELECTRICO DOBLE CENTRAL MODELO BE08062-3-2-30-48 (DOUBLE BLOCK RACEWAY)  LONGITUD 30"" - 48""  - ""BE080623048"""</t>
  </si>
  <si>
    <t>BE080623048</t>
  </si>
  <si>
    <t>MVLEAN21803100</t>
  </si>
  <si>
    <t>ARNES ELECTRICO DOBLE CENTRAL MODELO BE08062-3-2-30-60 (DOUBLE BLOCK RACEWAY) LONGITUD 60"  - "BE080623060"</t>
  </si>
  <si>
    <t>BE080623060</t>
  </si>
  <si>
    <t>MVLEAN20472300</t>
  </si>
  <si>
    <t>ARNES ELECTRICO DOBLE MODELO BE08062-3-2-24 (DOUBLE BLOCK RACEWAY) LONGITUD 24""  - ""BE0806224"""</t>
  </si>
  <si>
    <t>BE0806224</t>
  </si>
  <si>
    <t>MVLEAN20482400</t>
  </si>
  <si>
    <t>ARNES ELECTRICO DOBLE MODELO BE08062-3-2-30 (DOUBLE BLOCK RACEWAY) LONGITUD 30""  - ""BE0806230"""</t>
  </si>
  <si>
    <t>BE0806230</t>
  </si>
  <si>
    <t>MVLEAN20492500</t>
  </si>
  <si>
    <t>ARNES ELECTRICO DOBLE MODELO BE08062-3-2-36 (DOUBLE BLOCK RACEWAY) LONGITUD 36""  - ""BE0806236"""</t>
  </si>
  <si>
    <t>BE0806236</t>
  </si>
  <si>
    <t>MVLEAN20502600</t>
  </si>
  <si>
    <t>ARNES ELECTRICO DOBLE MODELO BE08062-3-2-48 (DOUBLE BLOCK RACEWAY) LONGITUD 48""  - ""BE0806248"""</t>
  </si>
  <si>
    <t>BE0806248</t>
  </si>
  <si>
    <t>MVLEAN03000000</t>
  </si>
  <si>
    <t>ARNES ELECTRICO DOBLE UNA CARA    - "BE08382-3-EAH-7-30-00"</t>
  </si>
  <si>
    <t>BE08382-3-EAH-7-30-0</t>
  </si>
  <si>
    <t>MVLEAN03080000</t>
  </si>
  <si>
    <t>ARNES ELECTRICO RIEL DE 6 CONTACTOS AL PISO DE 1.80 m MODELO RIALTO BE02884-6-0-N-Z01-72-72 CON CABLE DE 72"   - "BE0288460NZ017272"</t>
  </si>
  <si>
    <t>BE0288460NZ017272</t>
  </si>
  <si>
    <t>MVLEAN22542300</t>
  </si>
  <si>
    <t>ARNES ELECTRICO SENCILLO MODELO BE08068-3-2-24 (BLOCK RACEWAY) LONGITUD 24""  - ""BE0806824"""</t>
  </si>
  <si>
    <t>BE0806824</t>
  </si>
  <si>
    <t>MVLEAN22552400</t>
  </si>
  <si>
    <t>ARNES ELECTRICO SENCILLO MODELO BE08068-3-2-30 (BLOCK RACEWAY) LONGITUD 30""  - ""BE0806830"""</t>
  </si>
  <si>
    <t>BE0806830</t>
  </si>
  <si>
    <t>MVLEAN22562500</t>
  </si>
  <si>
    <t>ARNES ELECTRICO SENCILLO MODELO BE08068-3-2-36 (BLOCK RACEWAY) LONGITUD 36""  - ""BE0806836"""</t>
  </si>
  <si>
    <t>BE0806836</t>
  </si>
  <si>
    <t>MVLEAN22572600</t>
  </si>
  <si>
    <t>ARNES ELECTRICO SENCILLO MODELO BE08068-3-2-48 (BLOCK RACEWAY) LONGITUD 48""  - ""BE0806848"""</t>
  </si>
  <si>
    <t>BE0806848</t>
  </si>
  <si>
    <t>MVLEAN22814300</t>
  </si>
  <si>
    <t>ARNES ELECTRICO SENCILLO MODELO BE0806842 (SINGLE BLOCK RACEWAY) LONGITUD 42"  - "BE0806842"</t>
  </si>
  <si>
    <t>BE0806842</t>
  </si>
  <si>
    <t>MVLEAN22823100</t>
  </si>
  <si>
    <t>ARNES ELECTRICO SENCILLO MODELO BE0806860 (SINGLE BLOCK RACEWAY) LONGITUD 60"  - "BE0806860"</t>
  </si>
  <si>
    <t>BE0806860</t>
  </si>
  <si>
    <t>MVLEAN22832200</t>
  </si>
  <si>
    <t>ARNES ELECTRICO SENCILLO MODELO BE0806872 (SINGLE BLOCK RACEWAY) LONGITUD 72"  - "BE0806872"</t>
  </si>
  <si>
    <t>BE0806872</t>
  </si>
  <si>
    <t>MVLEAN04840000</t>
  </si>
  <si>
    <t>ARNES ELECTRICO TOMACORRIENTE CON CLAVIJA POLARIZADA Y CONECTOR RAPIDO CON CERTIFICACION UL, CABLE DE 1.5 MTS DE LONGITUD   - "ARTC15"</t>
  </si>
  <si>
    <t>ARTC15</t>
  </si>
  <si>
    <t>MIMCARCC000102</t>
  </si>
  <si>
    <t>ARNES PARA CARA COMPLETA  MARCA 3M MODELO 6281 -- ARCC6281 --</t>
  </si>
  <si>
    <t>ARCC6281</t>
  </si>
  <si>
    <t>MIMCARCC000101</t>
  </si>
  <si>
    <t>ARNES PARA CARA COMPLETA  MARCA 3M MODELO 6897 -- ARCC6897 --</t>
  </si>
  <si>
    <t>ARCC6897</t>
  </si>
  <si>
    <t>MIMCARMC000103</t>
  </si>
  <si>
    <t>ARNES PARA RESPIRADOR FACIAL MEDIA CARA  MARCA 3M MODELO 6281 -- ARMC115 --</t>
  </si>
  <si>
    <t>ARMC115</t>
  </si>
  <si>
    <t>MIMCARVG010002</t>
  </si>
  <si>
    <t>ARNES VGA MACHO - MACHO TIPO DB15  LONGITUD 15 m -- ARVGADB15 --</t>
  </si>
  <si>
    <t>ARVGADB15</t>
  </si>
  <si>
    <t>MLEAHE06000000</t>
  </si>
  <si>
    <t>ARO BASURERO Ø 6 PULGADAS, ACABADO INOX PULIDO, MARCA CYMISA SKU#: 320.101    - "AB6INOX320101"</t>
  </si>
  <si>
    <t>AB6INOX320101</t>
  </si>
  <si>
    <t>MVLAAT00091808</t>
  </si>
  <si>
    <t>ARO TUBULAR  MODELO TRISSINO SECRETARIAL Ø 18"" TUBULAR REDONDO Ø 3/4"" ACABADO CROMO - ""ART18CR"""</t>
  </si>
  <si>
    <t>ART18CR</t>
  </si>
  <si>
    <t>MVLAAT0009C908</t>
  </si>
  <si>
    <t>ARO TUBULAR  MODELO TRISSINO SECRETARIAL Ø 500 mm TUBULAR REDONDO Ø 3/4" ACABADO CROMO - "ART50CR"</t>
  </si>
  <si>
    <t>ART50CR</t>
  </si>
  <si>
    <t>MLEAAT10000000</t>
  </si>
  <si>
    <t>ARO TUBULAR CROMADO PARA SILLA     - "AROCROPS"</t>
  </si>
  <si>
    <t>AROCROPS</t>
  </si>
  <si>
    <t>MVLAAT09000000</t>
  </si>
  <si>
    <t>ARO TUBULAR CROMADO PARA SILLA CAJERA     - "AROCCJ"</t>
  </si>
  <si>
    <t>AROCCJ</t>
  </si>
  <si>
    <t>MIIPAMAE000000</t>
  </si>
  <si>
    <t>AROMATIZANTE AMBIENTAL ELECTRICO    -- ARAMEL --</t>
  </si>
  <si>
    <t>ARAMEL</t>
  </si>
  <si>
    <t>MIMCAMCC000000</t>
  </si>
  <si>
    <t>AROMATIZANTE COCO    -- ARCOCO --</t>
  </si>
  <si>
    <t>ARCOCO</t>
  </si>
  <si>
    <t>MBAEAR02310000</t>
  </si>
  <si>
    <t>ARRANCADOR FLOURESCENTE MODELO FS2   - ""ARFS2"""</t>
  </si>
  <si>
    <t>ARFS2</t>
  </si>
  <si>
    <t>MIIPARMG020100</t>
  </si>
  <si>
    <t>ARRANCADOR MAGNETICO CLASE 8536, 600 VCA ~ 20AMPER, TIPO B02, TAMAÑO NEMA 0 MARCA SQUARE D  -- ARRM8536SD --</t>
  </si>
  <si>
    <t>ARRM8536SD</t>
  </si>
  <si>
    <t>MIIPARMS010000</t>
  </si>
  <si>
    <t>ARRANCADOR MAGNETICO SIEMENS A PLENA TENSION POTENCIA 1.12 - 1.49 KW 1.5 - 2.0 HP AJUSTE 4.5 - 6.3 AMPER - 220 V CONTROL 220 V 60 Hz TIPO NEMA 1 IP(AC2/AC3) NMX-J-290 IEC947-4-VDE0660/100   -- GI16605 --</t>
  </si>
  <si>
    <t>GI16605</t>
  </si>
  <si>
    <t>MOUAAS00000036</t>
  </si>
  <si>
    <t>ASIENTO    TAPIZADO EN TELA - "GI20007"</t>
  </si>
  <si>
    <t>GI20007</t>
  </si>
  <si>
    <t>MLEAAS0000L201</t>
  </si>
  <si>
    <t>ASIENTO   PARA KIARB EN MADERA - "ASMKIARB"</t>
  </si>
  <si>
    <t>ASMKIARB</t>
  </si>
  <si>
    <t>MLEAAS0000L300</t>
  </si>
  <si>
    <t>ASIENTO   PARA STARB  - "ASMSTARB"</t>
  </si>
  <si>
    <t>ASMSTARB</t>
  </si>
  <si>
    <t>MSTAAS0000L300</t>
  </si>
  <si>
    <t>ASIENTO   PARA STGRBTT  - "ASSTGRBTT"</t>
  </si>
  <si>
    <t>ASSTGRBTT</t>
  </si>
  <si>
    <t>MLEAAS00170000</t>
  </si>
  <si>
    <t>ASIENTO  KYOS ESPUMA JUDICATURA   - "ASIKYJU"</t>
  </si>
  <si>
    <t>ASIKYJU</t>
  </si>
  <si>
    <t>MKIAAS00P10023</t>
  </si>
  <si>
    <t>ASIENTO  MODELO KIEL  EN MADERA (JUEGO)</t>
  </si>
  <si>
    <t>MCMAAS001000E9</t>
  </si>
  <si>
    <t>ASIENTO  MODELO STEP  EN POLIPROPILENO BLANCO - "STEP25W"</t>
  </si>
  <si>
    <t>STEP25W</t>
  </si>
  <si>
    <t>MCMAAS001000E7</t>
  </si>
  <si>
    <t>ASIENTO  MODELO STEP  EN POLIPROPILENO GRIS - "STEP25G"</t>
  </si>
  <si>
    <t>STEP25G</t>
  </si>
  <si>
    <t>MCMAAS001000E6</t>
  </si>
  <si>
    <t>ASIENTO  MODELO STEP  EN POLIPROPILENO NEGRO - "STEP25N"</t>
  </si>
  <si>
    <t>STEP25N</t>
  </si>
  <si>
    <t>MKIAAS0009L200</t>
  </si>
  <si>
    <t>ASIENTO  TAPIZADO EN COLOR NEGRO PARA KIARB  - "ASTNKIARB"</t>
  </si>
  <si>
    <t>ASTNKIARB</t>
  </si>
  <si>
    <t>MVLAAS01020001</t>
  </si>
  <si>
    <t>ASIENTO CASCO ALTO MODELO TRISSINO  EN MADERA - ""ASCMA"""</t>
  </si>
  <si>
    <t>ASCMA</t>
  </si>
  <si>
    <t>MVLAAS02020001</t>
  </si>
  <si>
    <t>ASIENTO CASCO BAJO MODELO TRISSINO  EN MADERA - ""ASCMB"""</t>
  </si>
  <si>
    <t>ASCMB</t>
  </si>
  <si>
    <t>MKYAAS04060001</t>
  </si>
  <si>
    <t>ASIENTO CASCO BANCA MODELO KRYPTON  EN ALUMINIO - "KRCAAL"</t>
  </si>
  <si>
    <t>KRCAAL</t>
  </si>
  <si>
    <t>MJOAAS0301J502</t>
  </si>
  <si>
    <t>ASIENTO CASCO SILLA MODELO ATLANTA COLOR AZUL EN POLIPROPILENO - "CAPJOA"</t>
  </si>
  <si>
    <t>CAPJOA</t>
  </si>
  <si>
    <t>MJOAAS0301J702</t>
  </si>
  <si>
    <t>ASIENTO CASCO SILLA MODELO ATLANTA COLOR BLANCO EN POLIPROPILENO - "CAPJOB"</t>
  </si>
  <si>
    <t>CAPJOB</t>
  </si>
  <si>
    <t>MJOAAS0301J602</t>
  </si>
  <si>
    <t>ASIENTO CASCO SILLA MODELO ATLANTA COLOR ROJO EN POLIPROPILENO - "CAPJOR"</t>
  </si>
  <si>
    <t>CAPJOR</t>
  </si>
  <si>
    <t>MJOAAS03010002</t>
  </si>
  <si>
    <t>ASIENTO CASCO SILLA MODELO JOHANSON  EN POLIPROPILENO - ""CAPJO"""</t>
  </si>
  <si>
    <t>CAPJOEM</t>
  </si>
  <si>
    <t>MJOAAS030100ZA</t>
  </si>
  <si>
    <t>ASIENTO CASCO SILLA MODELO JOHANSON  EN POLIPROPILENO COLOR BLANCO - ""CAPJOB"""</t>
  </si>
  <si>
    <t>MLEAAS56885123</t>
  </si>
  <si>
    <t>ASIENTO CON CUBIERTA MODELO KINDEMEX GRANDE EN MADERA (JUEGO) - ""ASGMACKI"""</t>
  </si>
  <si>
    <t>ASGMACKI</t>
  </si>
  <si>
    <t>MVLAAS56B20004</t>
  </si>
  <si>
    <t>ASIENTO CON CUBIERTA MODELO NOVA ISO  EN POLIPROPILENO (JUEGO) - "MVLAAS56B20004"</t>
  </si>
  <si>
    <t>MJOAASB3D90000</t>
  </si>
  <si>
    <t>ASIENTO CONCHA MODELO ATLANTA NEGRA (COHA 0301100)</t>
  </si>
  <si>
    <t>MCMAASB3110000</t>
  </si>
  <si>
    <t>ASIENTO CONCHA SHELL EN PVC   - "SHELL01"</t>
  </si>
  <si>
    <t>J3539</t>
  </si>
  <si>
    <t xml:space="preserve">ASIENTO NEGRO KY </t>
  </si>
  <si>
    <t>SHELL01</t>
  </si>
  <si>
    <t>J3541</t>
  </si>
  <si>
    <t xml:space="preserve">ASIENTO BLUE KY </t>
  </si>
  <si>
    <t>J3542</t>
  </si>
  <si>
    <t xml:space="preserve">ASIENTO VERDE KY </t>
  </si>
  <si>
    <t>J3543</t>
  </si>
  <si>
    <t xml:space="preserve">ASIENTO ARANCIO KY </t>
  </si>
  <si>
    <t>J3544</t>
  </si>
  <si>
    <t xml:space="preserve">ASIENTO BEIGE KY </t>
  </si>
  <si>
    <t>J3545</t>
  </si>
  <si>
    <t xml:space="preserve">ASIENTO BLANCO KY </t>
  </si>
  <si>
    <t>MIMCAIEE010101</t>
  </si>
  <si>
    <t>ASIENTO DE ESCAPE (EXHAUST SEAT) PARA MARTILLO NEUMATICO MARCA JET MODELO LPH007 No. DE PARTE 89814 -- AEMNJET --</t>
  </si>
  <si>
    <t>MVLAAS07070004</t>
  </si>
  <si>
    <t>ASIENTO ESTANDAR MODELO (ASTA04)  EN POLIPROPILENO (JUEGO) - ""ASSMA"""</t>
  </si>
  <si>
    <t>ASSMA</t>
  </si>
  <si>
    <t>MDRAAS06030002</t>
  </si>
  <si>
    <t>ASIENTO EXTERNO MODELO DRESDEN  EN POLIPROPILENO - ""ASEPDR"""</t>
  </si>
  <si>
    <t>ASEPDR</t>
  </si>
  <si>
    <t>MVLAAS06040003</t>
  </si>
  <si>
    <t>ASIENTO EXTERNO MODELO OM VISITAS  EN POLIPROPILENO (ISO PLASTICO) - ""ASEPOMV"""</t>
  </si>
  <si>
    <t>ASEPOMV</t>
  </si>
  <si>
    <t>MCMAAS061000E9</t>
  </si>
  <si>
    <t>ASIENTO EXTERNO MODELO STEP  EN POLIPROPILENO BLANCO - "STEP04W"</t>
  </si>
  <si>
    <t>STEP04W</t>
  </si>
  <si>
    <t>MCMAAS061000E7</t>
  </si>
  <si>
    <t>ASIENTO EXTERNO MODELO STEP  EN POLIPROPILENO GRIS - "STEP04G"</t>
  </si>
  <si>
    <t>STEP04G</t>
  </si>
  <si>
    <t>MCMAAS061000E6</t>
  </si>
  <si>
    <t>ASIENTO EXTERNO MODELO STEP  EN POLIPROPILENO NEGRO - "STEP04"</t>
  </si>
  <si>
    <t>STEP04</t>
  </si>
  <si>
    <t>MCMAAS061500E7</t>
  </si>
  <si>
    <t>ASIENTO EXTERNO MODELO STEP PARA BANCADA  EN POLIPROPILENO GRIS - "STEP34G"</t>
  </si>
  <si>
    <t>STEP34G</t>
  </si>
  <si>
    <t>MTRAAS06020002</t>
  </si>
  <si>
    <t>ASIENTO EXTERNO MODELO TRISSINO  EN POLIPROPILENO - ""ASEMTI"""</t>
  </si>
  <si>
    <t>ASEMTI</t>
  </si>
  <si>
    <t>MTRAAS06050002</t>
  </si>
  <si>
    <t>ASIENTO EXTERNO MODELO TRISSINO VISITAS  EN POLIPROPILENO - ""ASPTIV"""</t>
  </si>
  <si>
    <t>ASPTIV</t>
  </si>
  <si>
    <t>MTRAAS09000058</t>
  </si>
  <si>
    <t>ASIENTO GRANDE CON CUBIERTA   EN POLIPROPILENO NEGRO (JUEGO)</t>
  </si>
  <si>
    <t>MVLAAS13000000</t>
  </si>
  <si>
    <t>ASIENTO INTERIOR DREAM PLASTICO    - "DREAM03"</t>
  </si>
  <si>
    <t>DREAM03</t>
  </si>
  <si>
    <t>MDRAAS05030001</t>
  </si>
  <si>
    <t>ASIENTO INTERNO MODELO DRESDEN  EN MADERA - ""ASIPDR"""</t>
  </si>
  <si>
    <t>ASIPDR</t>
  </si>
  <si>
    <t>MVLAAS05040044</t>
  </si>
  <si>
    <t>ASIENTO INTERNO MODELO OM VISITAS  EN MADERA (ISO MADERA) - "ASIMOMV"</t>
  </si>
  <si>
    <t>ASIMOMV</t>
  </si>
  <si>
    <t>MVLAAS05040003</t>
  </si>
  <si>
    <t>ASIENTO INTERNO MODELO OM VISITAS  EN POLIPROPILENO (ISO PLASTICO) - ""ASIPOMV"""</t>
  </si>
  <si>
    <t>ASIPOMV</t>
  </si>
  <si>
    <t>MCMAAS05100002</t>
  </si>
  <si>
    <t>ASIENTO INTERNO MODELO STEP  EN POLIPROPILENO - "STEP03"</t>
  </si>
  <si>
    <t>STEP03</t>
  </si>
  <si>
    <t>MTRAAS05020001</t>
  </si>
  <si>
    <t>ASIENTO INTERNO MODELO TRISSINO  EN MADERA - ""ASIMTI"""</t>
  </si>
  <si>
    <t>ASIMTI</t>
  </si>
  <si>
    <t>MTRAAS05050002</t>
  </si>
  <si>
    <t>ASIENTO INTERNO MODELO TRISSINO VISITAS  EN POLIPROPILENO - ""ASIPTIV"""</t>
  </si>
  <si>
    <t>ASIPTIV</t>
  </si>
  <si>
    <t>MALAAS99510000</t>
  </si>
  <si>
    <t>ASIENTO PARA ALDBGKBPC EN COLOR CAFE  - "ASALDBGKBPC"</t>
  </si>
  <si>
    <t>ASALDBGKBPC</t>
  </si>
  <si>
    <t>MLEAAS11120000</t>
  </si>
  <si>
    <t>ASIENTO PARA SILLA EN TRIPLAY DE CAOBILLA DE 400 X 400 mm ESPESOR 12 mm, CON ACABADO BARNIZ ENTINTADO SMA SEMMATE -- ESP4PINO-AS</t>
  </si>
  <si>
    <t>ESP4PINO-AS</t>
  </si>
  <si>
    <t>MTTAAS12131AF5</t>
  </si>
  <si>
    <t>ASIENTO PARA SILLON  DE 598 X 598 mm ESPESOR DE 118 mm ESPUMA TERMOFORMADO, CON MARCO DE SUJECCION INTERNO - "TESMUIT-ESBAS"</t>
  </si>
  <si>
    <t>TESMUIT-ESBAS</t>
  </si>
  <si>
    <t>MLEAAS1219O900</t>
  </si>
  <si>
    <t>ASIENTO PARA SILLON DE 598 X 598 mm ESPUMA TERMOFORMADO CON MARCO DE SUJECION INTERNO  - "EXTESMUIT-ESBAS"</t>
  </si>
  <si>
    <t>EXTESMUIT-ESBAS</t>
  </si>
  <si>
    <t>MLEAAS15000000</t>
  </si>
  <si>
    <t>ASIENTO REDONDO EN POLYURETHANO    - "ASIREPOL"</t>
  </si>
  <si>
    <t>ASIREPOL</t>
  </si>
  <si>
    <t>MKIAASG5000092</t>
  </si>
  <si>
    <t>ASIENTO TIPO ANDY   INTERNO EN MADERA (ASIN6101100) Y EXTERIOR EN POLIPROPILENO (TAAX6101100)</t>
  </si>
  <si>
    <t>MTRAAS08080001</t>
  </si>
  <si>
    <t>ASIENTO TIPO ANDY INTERNO EN MADERA DE 458 X 485 mm Y EXTERNO EN POLIPROPILENO DE470 X 490 mm  EN MADERA</t>
  </si>
  <si>
    <t>MLEAASF4880087</t>
  </si>
  <si>
    <t>ASIENTO TIPO MOON MODELO KINDEMEX  CON CUBIERTA DE POLIPROPILENO (JUEGO)</t>
  </si>
  <si>
    <t>MLEAAS10880058</t>
  </si>
  <si>
    <t>ASIENTO TIPO SKY MODELO KINDEMEX  EN POLIPROPILENO NEGRO (JUEGO) - "AEISKYNP"</t>
  </si>
  <si>
    <t>AEISKYNP</t>
  </si>
  <si>
    <t>CMSASI04002322</t>
  </si>
  <si>
    <t>ASIENTO Y RESPALDO DE  SILLA KENTRA OPERATIVA, RESPALDO EN POLIPROPILENO BLANCO Y ASIENTO TAPIZADO EN  EXPORPLY SIERRA AZUL SC.RA ;   --  ASIENTOYRESPK</t>
  </si>
  <si>
    <t>ASIENTOYRESPK</t>
  </si>
  <si>
    <t>MVLAAS99C30024</t>
  </si>
  <si>
    <t>ASIENTO Y RESPALDO EXTERNO E INTERNO MODELO ISO VISITAS COMPONENTES  (EN JUEGO) - "ASREVI"</t>
  </si>
  <si>
    <t>ASREVI</t>
  </si>
  <si>
    <t>MLEAAS99E60058</t>
  </si>
  <si>
    <t>ASIENTO Y RESPALDO EXTERNO E INTERNO PARA CUBIERTA FAST  EN POLIPROPILENO NEGRO (JUEGO)</t>
  </si>
  <si>
    <t>MLEAAS97I9A876</t>
  </si>
  <si>
    <t>ASIENTO Y RESPALDO MODELO ASRE ISO CON EXTERIORES EN POLIPROPILENO E INTERIORES EN MADERA DE 10 mm CON ESPUMA DE POLIURETANO MODELO OM140 CON TAPIZ SOLO EN EL RESPALDO TAPIZADO EN TELA (JUEGO) - "EVTOTABACEM - "</t>
  </si>
  <si>
    <t>EVTOTABACEM</t>
  </si>
  <si>
    <t>MVLAAS56660004</t>
  </si>
  <si>
    <t>ASIENTO Y RESPALDO MODELO LAYER (ASIN 5101100 - REIN 5101100)  EN POLIPROPILENO NEGRO (JUEGO) - ""ASCFP"""</t>
  </si>
  <si>
    <t>ASCFP</t>
  </si>
  <si>
    <t>MLEAAS97C10023</t>
  </si>
  <si>
    <t>ASIENTO Y RESPALDO MODELO RONDA KINDEMEX  EN MADERA (JUEGO) - "ASREMAR"</t>
  </si>
  <si>
    <t>ASREMAR</t>
  </si>
  <si>
    <t>MIIPASBV000000</t>
  </si>
  <si>
    <t>ASPIRADORA (RIGID) BLOWER VAC    -- ASBV --</t>
  </si>
  <si>
    <t>ASBV</t>
  </si>
  <si>
    <t>MIMCASIN000100</t>
  </si>
  <si>
    <t>ASPIRADORA INDUSTRIAL  MODELO 5400 KARCHER WD  -- ASIN5400KRWD --</t>
  </si>
  <si>
    <t>ASIN5400KRWD</t>
  </si>
  <si>
    <t>MLEPCT100862M4</t>
  </si>
  <si>
    <t>AUMENTO DE 137 X 45 mm ESPESOR 9 mm, CON CORTES SEGUN PLANO, EN MADERA  MACIZA DE PRIMERA, ACABADO SEGUN MUESTRARIO - "COKIPAELN-AJ"</t>
  </si>
  <si>
    <t>COKIPAELN-AJ</t>
  </si>
  <si>
    <t>MIMCCTCB010101</t>
  </si>
  <si>
    <t>AUXILIAR PARA CONTACTOR LADN11 1 NO 1 NC MARCA TELEMECANIQUE -- GI16467 --</t>
  </si>
  <si>
    <t>GI16467</t>
  </si>
  <si>
    <t>MIIPAVAV010000</t>
  </si>
  <si>
    <t>AVELLANADOR ALTA VELOCIDAD DE 4 CANALES Ø 5/8" CON ZANCO A Ø 3/8" LONGITUD 2.094" ANGULO 60°   -- A4CAV58Z385 --</t>
  </si>
  <si>
    <t>A4CAV58Z385</t>
  </si>
  <si>
    <t>MIIPAVAV020001</t>
  </si>
  <si>
    <t>AVELLANADOR ALTA VELOCIDAD DE 6 HELICES Ø 1/2" ANGULO 60°  No STOCK 5-660-6025 -- A4HL1260 --</t>
  </si>
  <si>
    <t>A4HL1260</t>
  </si>
  <si>
    <t>MIIPAVAV030002</t>
  </si>
  <si>
    <t>AVELLANADOR ALTA VELOCIDAD DE 6 HELICES Ø 1/2" ANGULO 90°  No STOCK 5-660-9025 -- A4HL1290 --</t>
  </si>
  <si>
    <t>A4HL1290</t>
  </si>
  <si>
    <t>MIIPAVTC000000</t>
  </si>
  <si>
    <t>AVELLANADOR PARA TUBO DE COBRE    -- AVTC --</t>
  </si>
  <si>
    <t>AVTC</t>
  </si>
  <si>
    <t>MLEACL000000W1</t>
  </si>
  <si>
    <t>AYUDA DE MONTAJE PARA CARRILLO DE TRASLACION    N° DE REFERENCIA  415.13.060 - HAFELE - "AMAT13060"</t>
  </si>
  <si>
    <t>AMAT13060</t>
  </si>
  <si>
    <t>MLEMBF010100M0</t>
  </si>
  <si>
    <t>BACKER CHAPA DE MADERA HOJA 4' X 8'  EN OKUME - "BACHOK"</t>
  </si>
  <si>
    <t>BACHOK</t>
  </si>
  <si>
    <t>MVLMBF00010022</t>
  </si>
  <si>
    <t>BACKER FENOLICO  HOJA 4' X 8'  COLOR NEGRO</t>
  </si>
  <si>
    <t>MCIACN0208I311</t>
  </si>
  <si>
    <t>BAJA -- CHAPETON CON CUERDA EXTERNA Ø 3/4" X 1/4" CON CUERDA EXTERNA DE Ø 1/4" X 5/8" EN ALUMINIO -- CICHA -- BAJA</t>
  </si>
  <si>
    <t>MIMCBLPC000000</t>
  </si>
  <si>
    <t>BALANCIN PARA CARETA    -- BACAR --</t>
  </si>
  <si>
    <t>BACAR</t>
  </si>
  <si>
    <t>MVLEBA00230000</t>
  </si>
  <si>
    <t>BALASTRA  1 X 6 WATT   - ""BL06"""</t>
  </si>
  <si>
    <t>BL06</t>
  </si>
  <si>
    <t>MVLEBA00240000</t>
  </si>
  <si>
    <t>BALASTRA 1 X 13 WATT -- BL13</t>
  </si>
  <si>
    <t>BL13</t>
  </si>
  <si>
    <t>MIMCBAAM060000</t>
  </si>
  <si>
    <t>BALASTRA ADITIVOS METALICOS 250 WATT   -- BLAM250 --</t>
  </si>
  <si>
    <t>BLAM250</t>
  </si>
  <si>
    <t>MIMCBAAM010000</t>
  </si>
  <si>
    <t>BALASTRA ADITIVOS METALICOS 50 WATT MULTIVOLTAJE   -- BL150 --</t>
  </si>
  <si>
    <t>BL150</t>
  </si>
  <si>
    <t>MLEEBA010300E6</t>
  </si>
  <si>
    <t>BALASTRA ALIMENTADOR LED VOLTAJE CONSTANTE 12V/20W  HAFELE CLAVE: 833.74.960 - "BL12V960"</t>
  </si>
  <si>
    <t>BL12V960</t>
  </si>
  <si>
    <t>MLEEBA01010098</t>
  </si>
  <si>
    <t>BALASTRA ALIMENTADOR LED VOLTAJE CONSTANTE 12V/40W  HAFELE CLAVE: 833.74.962 - "BL12V962"</t>
  </si>
  <si>
    <t>BL12V962</t>
  </si>
  <si>
    <t>MIMCBAAF050000</t>
  </si>
  <si>
    <t>BALASTRA ALTO FACTOR DE POTENCIA PARA LAMPARA FLOURESCENTE ENCENDIDO INSTANTANEO 2 X 30 WATT   -- BAFLF230 --</t>
  </si>
  <si>
    <t>BAFLF230</t>
  </si>
  <si>
    <t>MIMCBAAM060003</t>
  </si>
  <si>
    <t>BALASTRA AUTOTRANSFORMADOR ADITIVOS METALICOS COMPACTO 127/220/240 VCA 7% 1.52/0.89/0.82 AMPER 150 WATT 1.8 AMPER M-81 M-102 60 Hz AFP(0.9 min)  MODELO 1900105 CATALOGO AX150Q 127/220/240 -- GI15792 --</t>
  </si>
  <si>
    <t>GI15792</t>
  </si>
  <si>
    <t>MIMCBAAD070200</t>
  </si>
  <si>
    <t>BALASTRA AUTOTRANSFORMADOR ORTO ADITIVOS METALICOS 127/200 VCA 400 WATT REGULADO  -- BAAU127400AM --</t>
  </si>
  <si>
    <t>BAAU127400AM</t>
  </si>
  <si>
    <t>MLEEBA2326C000</t>
  </si>
  <si>
    <t>BALASTRA ELECTRONICA 1 X 21 WATT PARA LFL T5 G5  MARCA MAGG CLAVE "A" 15-219-X3X, CLAVE "B" B-0405-1  - "BL121T5G5"</t>
  </si>
  <si>
    <t>BL121T5G5</t>
  </si>
  <si>
    <t>MLEEBA23975131</t>
  </si>
  <si>
    <t>BALASTRA ELECTRONICA 2 X 15 WATT A 127 VCA; INCLUYE ARNESES CON BASES PARA TUBO T - 8 Y SOPORTE  T - 8 PARA TUBO</t>
  </si>
  <si>
    <t>MLEEBA23995131</t>
  </si>
  <si>
    <t>BALASTRA ELECTRONICA 2 X 30 WATT A 127 VCA INCLUYE ARNESES CON BASES PARA TUBO T - 8 Y SOPORTE  T - 8 PARA TUBO</t>
  </si>
  <si>
    <t>MLEEBA23985100</t>
  </si>
  <si>
    <t>BALASTRA ELECTRONICA 3 X 32 WATT A 127 VCA  - "BL330"</t>
  </si>
  <si>
    <t>BALASTRA ELECTRONICA</t>
  </si>
  <si>
    <t>MVLEBA23253000</t>
  </si>
  <si>
    <t>BALASTRA ELECTRONICA 30 WATT TUBO T-8 A 128 VCA MODELO BSP-130  - ""BSP132"""</t>
  </si>
  <si>
    <t>BSP132</t>
  </si>
  <si>
    <t>MIMCBAEL020101</t>
  </si>
  <si>
    <t>BALASTRA ELECTRONICA DE 1 X 26 WATT MARCA MAGG MODELO HELIX CLAVE B-0172-0 PARA TUBO T-5 -- GI15789 --</t>
  </si>
  <si>
    <t>GI15789</t>
  </si>
  <si>
    <t>MIMCBAEL080000</t>
  </si>
  <si>
    <t>BALASTRA ELECTRONICA DE 2 X 32 WATT   -- BAE232 --</t>
  </si>
  <si>
    <t>BAE232</t>
  </si>
  <si>
    <t>MIMCBAEL030000</t>
  </si>
  <si>
    <t>BALASTRA ELECTRONICA DE 2 X 39 WATT   -- GI10020 --</t>
  </si>
  <si>
    <t>GI10020</t>
  </si>
  <si>
    <t>MIMCBAEL040002</t>
  </si>
  <si>
    <t>BALASTRA ELECTRONICA DE 2 X 59 WATT  MODELO QTP2X59T8 -- GIBAE259 --</t>
  </si>
  <si>
    <t>GIBAE259</t>
  </si>
  <si>
    <t>MIMCBAEL090000</t>
  </si>
  <si>
    <t>BALASTRA ELECTRONICA DE 3 X 14 WATT   -- BAE314T5 --</t>
  </si>
  <si>
    <t>BAE314T5</t>
  </si>
  <si>
    <t>MVLEBA09020008</t>
  </si>
  <si>
    <t>BALASTRA ELIMINADOR 13 WATT  MARCA TDC POWER 120 VAC 60 HZ 0.3 A - ""BA13"""</t>
  </si>
  <si>
    <t>BA13</t>
  </si>
  <si>
    <t>MIMCBAEL170700</t>
  </si>
  <si>
    <t>BALASTRO ELECTRONICO QTP 2 X 59 W PATA TUBO T-8 MARCA OSRAM  -- GI11710 --</t>
  </si>
  <si>
    <t>GI11710</t>
  </si>
  <si>
    <t>MIMCBLIT010000</t>
  </si>
  <si>
    <t>BALATA INDUSTRIAL TEJIDA 3/8" X 1 3/4"   -- BINTEJ38134 --</t>
  </si>
  <si>
    <t>BINTEJ38134</t>
  </si>
  <si>
    <t>MIMCBLIT020000</t>
  </si>
  <si>
    <t>BALATA INDUSTRIAL TEJIDA 3/8" X 2 1/2"   -- BINTEJ38212 --</t>
  </si>
  <si>
    <t>BINTEJ38212</t>
  </si>
  <si>
    <t>MIMCBA00300000</t>
  </si>
  <si>
    <t>BALERO  035   -- BAL035 --</t>
  </si>
  <si>
    <t>BAL035</t>
  </si>
  <si>
    <t>MIMCBA00010100</t>
  </si>
  <si>
    <t>BALERO  6000 2Z MARCA SKF  -- GI15202 --</t>
  </si>
  <si>
    <t>GI15202</t>
  </si>
  <si>
    <t>MIMCBA00210100</t>
  </si>
  <si>
    <t>BALERO  6001 2Z MARCA SKF  -- GI11940 --</t>
  </si>
  <si>
    <t>GI11940</t>
  </si>
  <si>
    <t>MIMCBA00020100</t>
  </si>
  <si>
    <t>BALERO  6002 Z / 63 MARCA SKF  -- GI14618 --</t>
  </si>
  <si>
    <t>GI14618</t>
  </si>
  <si>
    <t>MIMCBA00220000</t>
  </si>
  <si>
    <t>BALERO  6002-16 ZZ   -- GI16072 --</t>
  </si>
  <si>
    <t>GI16072</t>
  </si>
  <si>
    <t>MIMCBA00320000</t>
  </si>
  <si>
    <t>BALERO  6003 2R SR SR C3   -- BAL6003 --</t>
  </si>
  <si>
    <t>BAL6003</t>
  </si>
  <si>
    <t>MIMCBA00200000</t>
  </si>
  <si>
    <t>BALERO  6004 RS   -- GI11981 --</t>
  </si>
  <si>
    <t>GI11981</t>
  </si>
  <si>
    <t>MIMCBA00050000</t>
  </si>
  <si>
    <t>BALERO  6006 ZR5   -- GI15052 --</t>
  </si>
  <si>
    <t>GI15052</t>
  </si>
  <si>
    <t>MIMCBA00290000</t>
  </si>
  <si>
    <t>BALERO  6007   -- BAL6007 --</t>
  </si>
  <si>
    <t>BAL6007</t>
  </si>
  <si>
    <t>MIMCBA00330000</t>
  </si>
  <si>
    <t>BALERO  6008 2R5R   -- BAL6008 --</t>
  </si>
  <si>
    <t>BAL6008</t>
  </si>
  <si>
    <t>MIMCBA00240000</t>
  </si>
  <si>
    <t>BALERO  6009 2Z. C3   -- GI15908 --</t>
  </si>
  <si>
    <t>GI15908</t>
  </si>
  <si>
    <t>MIMCBA00250000</t>
  </si>
  <si>
    <t>BALERO  6010 2Z C3   -- GI15909 --</t>
  </si>
  <si>
    <t>GI15909</t>
  </si>
  <si>
    <t>MIMCBA00340000</t>
  </si>
  <si>
    <t>BALERO  606 2RS   -- BAL606 --</t>
  </si>
  <si>
    <t>BAL606</t>
  </si>
  <si>
    <t>MIMCBA00060100</t>
  </si>
  <si>
    <t>BALERO  607 ZZ MARCA SKF  -- GI13467 --</t>
  </si>
  <si>
    <t>GI13467</t>
  </si>
  <si>
    <t>MIMCBA00070100</t>
  </si>
  <si>
    <t>BALERO  608 ZZ MARCA SKF  -- GI11210 --</t>
  </si>
  <si>
    <t>GI11210</t>
  </si>
  <si>
    <t>MIMCBA00230100</t>
  </si>
  <si>
    <t>BALERO  6201 2Z C3 MARCA SKF  -- GI11623 --</t>
  </si>
  <si>
    <t>GI11623</t>
  </si>
  <si>
    <t>MIMCBA00370000</t>
  </si>
  <si>
    <t>BALERO  6202 2Z   -- BAL60022Z --</t>
  </si>
  <si>
    <t>BAL60022Z</t>
  </si>
  <si>
    <t>MIMCBA00190300</t>
  </si>
  <si>
    <t>BALERO  6202 Z MARCA SKF (NBK)  -- GI14602 --</t>
  </si>
  <si>
    <t>GI14602</t>
  </si>
  <si>
    <t>MIMCBA00030100</t>
  </si>
  <si>
    <t>BALERO  6203 2Z MARCA SKF  -- GI10496 --</t>
  </si>
  <si>
    <t>GI10496</t>
  </si>
  <si>
    <t>MIMCBA00080000</t>
  </si>
  <si>
    <t>BALERO  6204 ZZ   -- GI15051 --</t>
  </si>
  <si>
    <t>GI15051</t>
  </si>
  <si>
    <t>MIMCBA00040100</t>
  </si>
  <si>
    <t>BALERO  6206 ZZ MARCA SKF  -- GI13735 --</t>
  </si>
  <si>
    <t>GI13735</t>
  </si>
  <si>
    <t>MIMCBA00090000</t>
  </si>
  <si>
    <t>BALERO  6207 2Z   -- GI10477 --</t>
  </si>
  <si>
    <t>GI10477</t>
  </si>
  <si>
    <t>MIMCBA00100100</t>
  </si>
  <si>
    <t>BALERO  6208 ZZ MARCA SKF  -- GI11704 --</t>
  </si>
  <si>
    <t>BALERO  6208 ZZ MARC</t>
  </si>
  <si>
    <t>MIMCBA00110100</t>
  </si>
  <si>
    <t>BALERO  626 2Z MARCA SKF  -- GI11089 --</t>
  </si>
  <si>
    <t>GI11089</t>
  </si>
  <si>
    <t>MIMCBA00120000</t>
  </si>
  <si>
    <t>BALERO  627   -- GI13244 --</t>
  </si>
  <si>
    <t>GI13244</t>
  </si>
  <si>
    <t>MIMCBA00360000</t>
  </si>
  <si>
    <t>BALERO  629-2Z   -- BAL6292Z --</t>
  </si>
  <si>
    <t>BAL6292Z</t>
  </si>
  <si>
    <t>MIMCBA00130000</t>
  </si>
  <si>
    <t>BALERO  6300   -- GI11660 --</t>
  </si>
  <si>
    <t>GI11660</t>
  </si>
  <si>
    <t>MIMCBA00140100</t>
  </si>
  <si>
    <t>BALERO  6302 2Z MARCA SKF  -- GI14472 --</t>
  </si>
  <si>
    <t>GI14472</t>
  </si>
  <si>
    <t>MIMCBA00310000</t>
  </si>
  <si>
    <t>BALERO  6306 2Z/GJN   -- BAL6306 --</t>
  </si>
  <si>
    <t>BAL6306</t>
  </si>
  <si>
    <t>MIMCBA00150000</t>
  </si>
  <si>
    <t>BALERO  6307   -- GI14388 --</t>
  </si>
  <si>
    <t>GI14388</t>
  </si>
  <si>
    <t>MIMCBA00290100</t>
  </si>
  <si>
    <t>BALERO  6308 MARCA SKF  -- BAL6308 --</t>
  </si>
  <si>
    <t>BAL6308P</t>
  </si>
  <si>
    <t>MIIPBA00270200</t>
  </si>
  <si>
    <t>BALERO  6310 ZZ C3 MARCA FAG  -- BA6310ZZC3 --</t>
  </si>
  <si>
    <t>BA6310ZZC3</t>
  </si>
  <si>
    <t>MIMCBA00160000</t>
  </si>
  <si>
    <t>BALERO  6311   -- GI14389 --</t>
  </si>
  <si>
    <t>GI14389</t>
  </si>
  <si>
    <t>MIMCBA00170000</t>
  </si>
  <si>
    <t>BALERO  6312 Z C3   -- GI10210 --</t>
  </si>
  <si>
    <t>GI10210P</t>
  </si>
  <si>
    <t>MIMCBA00350000</t>
  </si>
  <si>
    <t>BALERO  634   -- BAL634 --</t>
  </si>
  <si>
    <t>BAL634</t>
  </si>
  <si>
    <t>MIMCBA00180100</t>
  </si>
  <si>
    <t>BALERO  696 Z MARCA SKF  -- GI12060 --</t>
  </si>
  <si>
    <t>GI12060</t>
  </si>
  <si>
    <t>MVLABA00040000</t>
  </si>
  <si>
    <t>BALERO  MARCA FAG MODELO 16004 -- BAL16004</t>
  </si>
  <si>
    <t>BAL16004</t>
  </si>
  <si>
    <t>MLEABA00010000</t>
  </si>
  <si>
    <t>BALERO  MODELO 6006 ZZ C3 MARCA IKL   - "BA6006ZZC3"</t>
  </si>
  <si>
    <t>BA6006ZZC3</t>
  </si>
  <si>
    <t>MIMCBA00260200</t>
  </si>
  <si>
    <t>BALERO  No 6312 Z C3 MARCA FAG  -- BA6312ZC3 --</t>
  </si>
  <si>
    <t>BA6312ZC3</t>
  </si>
  <si>
    <t>MVLABA00592700</t>
  </si>
  <si>
    <t>BALERO DE 9 X 20 X 6 mm CODIGO BL-69922 - ""BP23"""</t>
  </si>
  <si>
    <t>BP23</t>
  </si>
  <si>
    <t>MIMCBADP400601</t>
  </si>
  <si>
    <t>BALERO DOBLE PISTA (500IRS) PARA LIJADORA ORBITAL DINABRADE No. DE PARTE 56052 -- BADP500LDB --</t>
  </si>
  <si>
    <t>BADP500LDB</t>
  </si>
  <si>
    <t>MVLABA00030000</t>
  </si>
  <si>
    <t>BALERO MARCA FAG MODELO 6002 2RS -- BAL60022RS</t>
  </si>
  <si>
    <t>BAL60022RS</t>
  </si>
  <si>
    <t>MIIPBARB380400</t>
  </si>
  <si>
    <t>BALERO RIGIDO A BOLAS 6000 2Z Ø EXTERIOR 26 mm CON Ø MENOR 10 mm ESPESOR 8 mm   -- BP1 --</t>
  </si>
  <si>
    <t>BP1</t>
  </si>
  <si>
    <t>MIIPBARB410000</t>
  </si>
  <si>
    <t>BALERO RIGIDO A BOLAS R4AZZ Ø EXTERIOR 3/4" CON Ø MENOR 1/4" ESPESOR 9/32"   -- BP1434 --</t>
  </si>
  <si>
    <t>BP1434</t>
  </si>
  <si>
    <t>MIIPBARB390500</t>
  </si>
  <si>
    <t>BALERO RIGIDO A BOLAS R6 Ø EXTERIOR 7/8" Ø MENOR 3/8" ESPESOR 9/32"   -- BP5364 --</t>
  </si>
  <si>
    <t>BP5364</t>
  </si>
  <si>
    <t>MBAABA01020000</t>
  </si>
  <si>
    <t>BALERO SLOVAKIA DE RODAMIENTO DE BOLAS MARCA ZKL 16008 OWPN CON Ø INTERIOR DE 40 mm -- BASL16008ZKL</t>
  </si>
  <si>
    <t>BASL16008ZKL</t>
  </si>
  <si>
    <t>MIIPBATN280100</t>
  </si>
  <si>
    <t>BALERO TAPA DE NEOPRENO 629 2RS MARCA SKF  -- BA629TN --</t>
  </si>
  <si>
    <t>BA629TN</t>
  </si>
  <si>
    <t>MPPABL00490013</t>
  </si>
  <si>
    <t>BALIN Ø 1/4" EN ACERO -- BAL14</t>
  </si>
  <si>
    <t>BAL14</t>
  </si>
  <si>
    <t>MKYXCS12008545</t>
  </si>
  <si>
    <t>BANCA 3 PLAZAS EN CAJA CON PATAS Y BRAZOS EN ALEACION DE ALUMINIO ASIENTOS DE ESPESOR 1.5 mm (SJ708M.3 SEATS)</t>
  </si>
  <si>
    <t>MKYXCS12008544</t>
  </si>
  <si>
    <t>BANCA 3 PLAZAS EN CAJA CON PATAS Y BRAZOS EN ALEACION DE ALUMINIO ASIENTOS DE ESPESOR 2 mm (SJ9082.3 SEATS)</t>
  </si>
  <si>
    <t>MKYXBA12828442</t>
  </si>
  <si>
    <t>BANCA EN CAJA CON 2 PLAZAS CON PATAS EN ALEACION DE ALUMINIO PALETA PLEGABLE EN MDF CON LAMINADO PLASTICO CON ASIENTO Y RESPALDO EN MADERA CURVA CON LAMINADO PLASTICO (RD-3082M,2S/ROW) -- KRESAMPR2EM</t>
  </si>
  <si>
    <t>KRESAMPR2EM</t>
  </si>
  <si>
    <t>MKYXBA12828443</t>
  </si>
  <si>
    <t>BANCA EN CAJA CON 2 PLAZAS CON PATAS EN ALEACION DE ALUMINIO PALETA PLEGABLE EN MDF CON LAMINADO PLASTICO CON ASIENTO Y RESPALDO EN MADERA CURVA CON LAMINADO PLASTICO (RD-3083M,2S/ROW) -- KRESAM2EM</t>
  </si>
  <si>
    <t>KRESAM2EM</t>
  </si>
  <si>
    <t>MKYXBA12828538</t>
  </si>
  <si>
    <t>BANCA EN CAJA CON 2 PLAZAS CON PATAS Y BRAZOS EN ALEACION DE ALUMINIO PALETA EN MDF CON LAMINADO PLASTICO CON ASIENTO Y RESPALDO TAPIZADO EN TELA (RD-3083YF,2S/ROW) - "KRESAT2EM"</t>
  </si>
  <si>
    <t>KRESAT2EM</t>
  </si>
  <si>
    <t>MKYXBA12828540</t>
  </si>
  <si>
    <t>BANCA EN CAJA CON 2 PLAZAS CON PATAS Y BRAZOS EN ALEACION DE ALUMINIO PALETA PLEGABLE EN MDF CON LAMINADO PLASTICO CON ASIENTO Y RESPALDO EN MADERA CURVA CON LAMINADO PLASTICO (RD-3082MF,2S/ROW) - "KRESAMPR2ZEM"</t>
  </si>
  <si>
    <t>KRESAMPR2ZEM</t>
  </si>
  <si>
    <t>MKYXBA12828541</t>
  </si>
  <si>
    <t>BANCA EN CAJA CON 2 PLAZAS CON PATAS Y BRAZOS EN ALEACION DE ALUMINIO PALETA PLEGABLE EN MDF CON LAMINADO PLASTICO CON ASIENTO Y RESPALDO EN MADERA CURVA CON LAMINADO PLASTICO (RD-3083MF,2S/ROW) - "KRESAM2ZEM"</t>
  </si>
  <si>
    <t>KRESAM2ZEM</t>
  </si>
  <si>
    <t>MKYXBA12828537</t>
  </si>
  <si>
    <t>BANCA EN CAJA CON 2 PLAZAS CON PATAS Y BRAZOS EN ALEACION DE ALUMINIO PALETA PLEGABLE EN MDF CON LAMINADO PLASTICO CON ASIENTO Y RESPALDO TAPIZADO EN TELA (RD-3082YF,2S/ROW) - "KRESAPRT2EM"</t>
  </si>
  <si>
    <t>KRESAPRT2EM</t>
  </si>
  <si>
    <t>MLEXBA12013390</t>
  </si>
  <si>
    <t>BANCA EN CAJA CON 3 PLAZAS CON BRAZOS CON RESPALDO Y ASIENTO EN ACERO - "EKRAC-3EM"</t>
  </si>
  <si>
    <t>EKRAC-3EM</t>
  </si>
  <si>
    <t>MLEXBA12793390</t>
  </si>
  <si>
    <t>BANCA EN CAJA CON 4 PLAZAS CON BRAZOS CON RESPALDO Y ASIENTO EN ACERO - "EKRAC-4EM"</t>
  </si>
  <si>
    <t>EKRAC-4EM</t>
  </si>
  <si>
    <t>MLEXBA12798590</t>
  </si>
  <si>
    <t>BANCA EN CAJA CON 4 PLAZAS CON PATAS Y BRAZOS EN ALEACION DE ALUMINIO CON RESPALDO Y ASIENTO EN ACERO - "FIASOLE4ALEM"</t>
  </si>
  <si>
    <t>FIASOLE4ALEM</t>
  </si>
  <si>
    <t>MLEXBA12797800</t>
  </si>
  <si>
    <t>BANCA EN CAJA CON 4 PLAZAS SIN BRAZOS CON BASE TUBULAR CROMADA CON ASIENTO Y RESPALDO EN POLIPROPILENO  - "ETIY-4ZCR"</t>
  </si>
  <si>
    <t>MPETIY-4ZCR</t>
  </si>
  <si>
    <t>MLEXBA128400H4</t>
  </si>
  <si>
    <t>BANCA EN CAJA MODELO BERLIN  ASIENTO Y RESPALDO EN UNA SOLA PIEZA POLIPROPILENO COLOR ROJO, TIPO PUPITRE SIN PALETA, BASE DE 4 PUNTOS EN COLOR NEGRO, PAPELERA METALICA - "BANBERROJ"</t>
  </si>
  <si>
    <t>BANBERROJ</t>
  </si>
  <si>
    <t>MLEXBA128500H6</t>
  </si>
  <si>
    <t>BANCA EN CAJA MODELO OHR-2700-4PCR  CON RESPALDO Y ASIENTO; EN POLIPROPILENO NEGRO, CON ESTRUCTURA DE 4 PUNTOS CROMADA - "OHR-2700-4PCREM"</t>
  </si>
  <si>
    <t>OHR-2700-4PCREM</t>
  </si>
  <si>
    <t>MPESBA01250125</t>
  </si>
  <si>
    <t>BANCA EN CAJA MODELO OHR-2800-2P CON 2 PLAZAS, ESTRUCTURA PERFORADA DE 4 PUNTOS, BRAZOS FIJOS, CON RESPALDO Y ASIENTO CROMADA  --  OHR-2800-2PEM</t>
  </si>
  <si>
    <t>OHR-2800-2PEM</t>
  </si>
  <si>
    <t>MPESBA01260126</t>
  </si>
  <si>
    <t>BANCA EN CAJA MODELO OHR-2800-3P  CON 3 PLAZAS, ESTRUCTURA PERFORADA DE 4 PUNTOS, BRAZOS FIJOS, CON RESPALDO Y ASIENTO CROMADA  --  OHR-2800-3PEM</t>
  </si>
  <si>
    <t>OHR-2800-3PEM</t>
  </si>
  <si>
    <t>MLEXBA128600T8</t>
  </si>
  <si>
    <t>BANCA EN CAJA MODELO RICCI 3  DE 3 PLAZAS BASE MELICA, PATAS FIJAS,RESPALDO Y ASIENTO; EN UNA SOLA PIEZA DE POLIPROPILENO NEGRO - "RICCI 3EM"</t>
  </si>
  <si>
    <t>RICCI 3EM</t>
  </si>
  <si>
    <t>MLEXBA128700T9</t>
  </si>
  <si>
    <t>BANCA EN CAJA MODELO RICCI 5  DE 5 PLAZAS BASE MELICA, PATAS FIJAS,RESPALDO Y ASIENTO; EN UNA SOLA PIEZA DE POLIPROPILENO NEGRO - "RICCI 5EM"</t>
  </si>
  <si>
    <t>RICCI 5EM</t>
  </si>
  <si>
    <t>MUESTRAL000018</t>
  </si>
  <si>
    <t>BANCA TANDEM MUESTRA JUDICATURA</t>
  </si>
  <si>
    <t>MCMXBC02020000</t>
  </si>
  <si>
    <t>BANCO CON BASE CROMADA, PISTON Y DESCANSAPIES CON ASIENTO EN POLIPROPILENO MODELO OCTO CLAVE 157-09000 -- ADAGIO STOOLEM</t>
  </si>
  <si>
    <t>J3519</t>
  </si>
  <si>
    <t xml:space="preserve">ASIENTO BLANCO-ROJOLB1 </t>
  </si>
  <si>
    <t>ADAGIO STOOLEM</t>
  </si>
  <si>
    <t>J3520</t>
  </si>
  <si>
    <t xml:space="preserve">ASIENTO BLANCO-GRISLB1 </t>
  </si>
  <si>
    <t>ALLEGRO STOOLEM</t>
  </si>
  <si>
    <t>J3550</t>
  </si>
  <si>
    <t xml:space="preserve">ASIENTO ROJOLB1 </t>
  </si>
  <si>
    <t>MCMXBC04060000</t>
  </si>
  <si>
    <t>BANCO CON BASE DE 4 PATAS EN MADERA CON DESCANSAPIES ASIENTO EN POLIPROPILENO MODELO DIVO NATURAL CLAVE DIVO 157-08050-ANT   - "ALLEGRO STOOL LEGNOGEM"</t>
  </si>
  <si>
    <t>ALLEGROSTOOLLEGNOGEM</t>
  </si>
  <si>
    <t>MCMXBC04040000</t>
  </si>
  <si>
    <t>BANCO CON BASE DE 4 PATAS EN MADERA CON DESCANSAPIES CON ASIENTO EN POLIPROPILENO MODELO DIVO NATURAL CLAVE 157-88050 COLOR BLANCO LB2   - "ALLEGRO STOOL LEGNOEM"</t>
  </si>
  <si>
    <t>ALLEGRO STOOL LEGNOE</t>
  </si>
  <si>
    <t>MLEXBC01010000</t>
  </si>
  <si>
    <t>BANCO CON BASE DE 4 PATAS EN TUBULAR DE ACERO CROMADO CON DESCANSAPIES CON ASIENTO Y RESPLADO EN POLIPROPILENO   - "BANIZAEM"</t>
  </si>
  <si>
    <t>J1003</t>
  </si>
  <si>
    <t>BANIZAEM</t>
  </si>
  <si>
    <t>MRQXBC05050000</t>
  </si>
  <si>
    <t>BANCO CON BASE DE 5 RODANTE CON ARO Y DESCANSAPIES DE NYLON CON ASIENTO Y RESPALDO EN POLIPROPILENO NEGRO MODELO ESPECIAL TIPO CAJERO   - "ESP-BANCOEM"</t>
  </si>
  <si>
    <t>ESP-BANCOEM</t>
  </si>
  <si>
    <t>MZAXBC06060000</t>
  </si>
  <si>
    <t>BANCO CON PLASTICOS NEGROS, AJUSTE DE ALTURA, BASE DE ELASTOMERO ASIENTO TAPIZADO EN TELA   - "ZAUBER-TOOLEM"</t>
  </si>
  <si>
    <t>ZAUBER-TOOLEM</t>
  </si>
  <si>
    <t>MLEXBC06000J00</t>
  </si>
  <si>
    <t>BANCO EN CAJA  ASIENTO Y RESPALDO;  METALICO EN COLOR NEGRO Y RECUBRIMIENTO ANTIPOLVO, BASE METALICA  - "STACCA5EM"</t>
  </si>
  <si>
    <t>STACCA5EM</t>
  </si>
  <si>
    <t>MLEXBC0600Y100</t>
  </si>
  <si>
    <t>BANCO EN CAJA  CON SISTEMA DE DRENAJE, APILABLE - TOTOTO; UNA SOLA PIEZA DE POLIPROPILENO INYECTADO  - "ESP-INAQTOTOEM"</t>
  </si>
  <si>
    <t>J5061</t>
  </si>
  <si>
    <t xml:space="preserve">ASIENTO PP BLANCO OFF </t>
  </si>
  <si>
    <t>ESP-INAQTOTOEM</t>
  </si>
  <si>
    <t>J5062</t>
  </si>
  <si>
    <t xml:space="preserve">ASIENTO PP MOSTAZA OFF </t>
  </si>
  <si>
    <t>MVLXBC06000Y00</t>
  </si>
  <si>
    <t>BANCO EN CAJA ASIENTO CIRCULAR EN POLIURETANO COLOR NEGRO, AJUSTABLE DE ALTURA CON BASE DE 5 PUNTOS EN POLIPROPILENO DESCANSAPIES EN ACERO CROMADO  - "BANRINGEM"</t>
  </si>
  <si>
    <t>BANRINGEM</t>
  </si>
  <si>
    <t>MLEXBC06000K00</t>
  </si>
  <si>
    <t>BANCO EN CAJA ASIENTO Y RESPALDO METALICO COLOR NEGRO MATE BRILLOSO EN ACERO CON RECUBRIMIENTO ANTIPOLVO,   - "FOLIXAP-BEM"</t>
  </si>
  <si>
    <t>FOLIXAP-BEM</t>
  </si>
  <si>
    <t>MDESBC01010001</t>
  </si>
  <si>
    <t>BANCO EN CAJA MODELO BABY EMILIA  DE ALTURA 70 CM, CON ESTRUCTURA METALICA COLOR NEGRO ; TAPIZADO EN TELA PARA EXTERIOR TEXTILINE NEGRO  --  ESP-BABYEMILIAEM</t>
  </si>
  <si>
    <t>ESP-BABYEMILIAEM</t>
  </si>
  <si>
    <t>MDESBC01020002</t>
  </si>
  <si>
    <t>BANCO EN CAJA MODELO BANCAJ  CON ASIENTO EN POLIPROPILENO NEGRO, MECANIMOS DE ELEVACION, CON ARO DESCANSAPIES CROMADO  --  ESP-BANCAJEM</t>
  </si>
  <si>
    <t>ESP-BANCAJEM</t>
  </si>
  <si>
    <t>MDESBC01030003</t>
  </si>
  <si>
    <t>BANCO EN CAJA MODELO BANCAJ-RESPALT  CON RESPALDO Y ASIENTO EN POLIPROPILENO NEGRO, CON MECANIMOS DE ELEVACION  Y RECLINACION  --  BANCAJ-RESPALTEM</t>
  </si>
  <si>
    <t>MLEXBC06060000</t>
  </si>
  <si>
    <t>BANCO EN CAJA MODELO DAY CONCHA EN POLIPROPILENO, ESTRUCTURA TUBULAR DE 4 PUNTOS CROMADA   - "DAY-ESPEM"</t>
  </si>
  <si>
    <t>DAY-ESPEM</t>
  </si>
  <si>
    <t>MLEXBC060600H8</t>
  </si>
  <si>
    <t>BANCO EN CAJA MODELO INDUSTRIAL KINDMEX  TIPO CAJERO, ASIENTO EN POLIPROPILENO NEGRO, CON MECANIMOS AJUSTABLE DE ALTURA, ARO DE POLIPROPILENO NEGRO Y BASE RODANTE DE POLIPROPILENO NEGRO - "ESP-KINDMEXEM"</t>
  </si>
  <si>
    <t>ESP-KINDMEXEM</t>
  </si>
  <si>
    <t>MDESBC01040004</t>
  </si>
  <si>
    <t>BANCO EN CAJA MODELO KOLN OHV-7216  CON RESPALDO Y ASIENTO EN UNA PIEZA EN POLIPROPILENO COLOR NEGRO, ACABADO K5 CON MECANISMO  --  ESP-OHV-7216M</t>
  </si>
  <si>
    <t>ESP-OHV-7216M</t>
  </si>
  <si>
    <t>MDESBC01050005</t>
  </si>
  <si>
    <t>BANCO EN CAJA MODELO OHV-7211C  CON RESPALDO Y ASIENTO EN POLIPROPILENO COLOR ANTRACITA,   --  ESP-OHV-7211CEM</t>
  </si>
  <si>
    <t>ESP-OHV-7211CEM</t>
  </si>
  <si>
    <t>MLEXBC060700I7</t>
  </si>
  <si>
    <t>BANCO EN CAJA MODELO TULIP-CAJ  CON RESPALDO Y ASIENTO Y RESPALDO EN POLIURETANO NEGRO, BASE DE 5 PUNTOS CON MECANISMO CAJERO Y ARO CROMADO, CON BRAZOS - "TULIP-CAJ"</t>
  </si>
  <si>
    <t>MLEXBC060800J7</t>
  </si>
  <si>
    <t>BANCO EN CAJA MODELO ZEBRA -157010650  CON RESPALDO Y ASIENTO EN UNA SOLA PIEZA EN POLIPROPILENO BLANCO, BASE DE 4 PUNTOS FIJA CON PATAS DE MADERA - "ZEBRAEM"</t>
  </si>
  <si>
    <t>ZEBRAEM</t>
  </si>
  <si>
    <t>MRQXBC06060000</t>
  </si>
  <si>
    <t>BANCO GIRATORIO CON AJUSTE DE ALTURA CON PISTON DE GAS CON BASE CROMADA Y DESCANSAPIES CON ASIENTO EN POLIPROPILENO MODELO DIAVOLETTO   - "DIAVOLETTOEM"</t>
  </si>
  <si>
    <t>J3549</t>
  </si>
  <si>
    <t xml:space="preserve">ASIENTO VERDE DI </t>
  </si>
  <si>
    <t>DIAVOLETTOEM</t>
  </si>
  <si>
    <t>MIMCBN00010000</t>
  </si>
  <si>
    <t>BANDA  1290   -- BAN1290 --</t>
  </si>
  <si>
    <t>BAN1290</t>
  </si>
  <si>
    <t>MIMCBN00160200</t>
  </si>
  <si>
    <t>BANDA  3L-240 MARCA DURAFLEX  -- BADF3L240 --</t>
  </si>
  <si>
    <t>BADF3L240</t>
  </si>
  <si>
    <t>MIMCBN00200000</t>
  </si>
  <si>
    <t>BANDA  5VX-800   -- BA5VX800 --</t>
  </si>
  <si>
    <t>BA5VX800</t>
  </si>
  <si>
    <t>MIMCBN00060000</t>
  </si>
  <si>
    <t>BANDA  A-128   -- GI15188 --</t>
  </si>
  <si>
    <t>GI15188</t>
  </si>
  <si>
    <t>MIMCBN00270000</t>
  </si>
  <si>
    <t>BANDA  A-26   -- BANA26 --</t>
  </si>
  <si>
    <t>BANA26</t>
  </si>
  <si>
    <t>MIMCBN00050000</t>
  </si>
  <si>
    <t>BANDA  A-40   -- GI16583 --</t>
  </si>
  <si>
    <t>GI16583</t>
  </si>
  <si>
    <t>MIMCBN00080000</t>
  </si>
  <si>
    <t>BANDA  A-54   -- BANA54 --</t>
  </si>
  <si>
    <t>BANA54</t>
  </si>
  <si>
    <t>MIMCBN00090000</t>
  </si>
  <si>
    <t>BANDA  A-55   -- BANA55 --</t>
  </si>
  <si>
    <t>BANDA  A-55   -- BAN</t>
  </si>
  <si>
    <t>MIMCBN00100000</t>
  </si>
  <si>
    <t>BANDA  A-56   -- BANA55 --</t>
  </si>
  <si>
    <t>BANA55</t>
  </si>
  <si>
    <t>MIMCBN00040000</t>
  </si>
  <si>
    <t>BANDA  A-57   -- GI12179 --</t>
  </si>
  <si>
    <t>GI12179</t>
  </si>
  <si>
    <t>MIMCBN00170000</t>
  </si>
  <si>
    <t>BANDA  A-60   -- GI11000 --</t>
  </si>
  <si>
    <t>BANDA  A-60   -- GI1</t>
  </si>
  <si>
    <t>MIMCBN00150000</t>
  </si>
  <si>
    <t>BANDA  A-90   -- GI10075 --</t>
  </si>
  <si>
    <t>GI10075</t>
  </si>
  <si>
    <t>MIMCBN00210000</t>
  </si>
  <si>
    <t>BANDA  AP-128   -- BANAP128 --</t>
  </si>
  <si>
    <t>BANAP128</t>
  </si>
  <si>
    <t>MIMCBN00070000</t>
  </si>
  <si>
    <t>BANDA  AP128   -- BAP128 --</t>
  </si>
  <si>
    <t>BAP128</t>
  </si>
  <si>
    <t>MIMCBN00220000</t>
  </si>
  <si>
    <t>BANDA  AP-95   -- BANAP95 --</t>
  </si>
  <si>
    <t>BANAP95</t>
  </si>
  <si>
    <t>MIMCBN00030000</t>
  </si>
  <si>
    <t>BANDA  B-158   -- GI12792 --</t>
  </si>
  <si>
    <t>GI12792</t>
  </si>
  <si>
    <t>MIMCBN00140000</t>
  </si>
  <si>
    <t>BANDA  B-190   -- GI10070 --</t>
  </si>
  <si>
    <t>GI10070</t>
  </si>
  <si>
    <t>MIMCBN00180000</t>
  </si>
  <si>
    <t>BANDA  B-30   -- GIB30 --</t>
  </si>
  <si>
    <t>GIB30</t>
  </si>
  <si>
    <t>MIMCBN00120000</t>
  </si>
  <si>
    <t>BANDA  B-40   -- BANB40 --</t>
  </si>
  <si>
    <t>BANDA  B-40   -- BAN</t>
  </si>
  <si>
    <t>MIMCBN00020000</t>
  </si>
  <si>
    <t>BANDA  B-57   -- GI14920 --</t>
  </si>
  <si>
    <t>BANDA  B-57   -- GI1</t>
  </si>
  <si>
    <t>MIMCBN00230400</t>
  </si>
  <si>
    <t>BANDA  B-90 MARCA BANDO POWER KING  -- BAN90 --</t>
  </si>
  <si>
    <t>BAN90</t>
  </si>
  <si>
    <t>MIMCBN00250000</t>
  </si>
  <si>
    <t>BANDA  BP-30   -- BANBP30 --</t>
  </si>
  <si>
    <t>BANBP30</t>
  </si>
  <si>
    <t>MIMCBN00260000</t>
  </si>
  <si>
    <t>BANDA  L-1B 126   -- BANL1B126 --</t>
  </si>
  <si>
    <t>BANL1B126</t>
  </si>
  <si>
    <t>MIMCBN00170300</t>
  </si>
  <si>
    <t>BANDA  M-22 MARCA MOUNTAIN  -- BAMM22 --</t>
  </si>
  <si>
    <t>BAMM22</t>
  </si>
  <si>
    <t>MIMCBN00190000</t>
  </si>
  <si>
    <t>BANDA  PIX C-60   -- BANDA  PIX C-60   -- GI10066 --  --</t>
  </si>
  <si>
    <t>BANDA  PIX C-60</t>
  </si>
  <si>
    <t>MIMCBNFB280951</t>
  </si>
  <si>
    <t>BANDA DE FIBRA DE 4" X 13" MARCA AUSTROMEX CLAVE 2322 -- BNF4132322 --</t>
  </si>
  <si>
    <t>BNF4132322</t>
  </si>
  <si>
    <t>MIMCBNFM240602</t>
  </si>
  <si>
    <t>BANDA DE FIBRA MARRON MEDIANO ANCHO 4" TIPO MANGA CLAVE 2327 -- BNFMM42327 --</t>
  </si>
  <si>
    <t>BNFMM42327</t>
  </si>
  <si>
    <t>MIMCBNFL280905</t>
  </si>
  <si>
    <t>BANDA DE FIELTRO DE 4" X 13" MARCA AUSTROMEX CLAVE 2377 -- BANFL413 --</t>
  </si>
  <si>
    <t>BANFL413</t>
  </si>
  <si>
    <t>MIIPBNLJZ50107</t>
  </si>
  <si>
    <t>BANDA DE LIJA DE 100 X 317 mm GRANO 50 ZIRCONIO CODIGO 1075 MARCA AUSTROMEX (TENAZIT)  -- BNZ501075A --</t>
  </si>
  <si>
    <t>BNZ501075A</t>
  </si>
  <si>
    <t>MIIPBNLJC2401A</t>
  </si>
  <si>
    <t>BANDA DE LIJA DE 100 X 317 mm GRANO COMPACTO 240 CODIGO 1073 MARCA AUSTROMEX (TENAZIT)  -- BNC2401073A --</t>
  </si>
  <si>
    <t>BNC2401073A</t>
  </si>
  <si>
    <t>MIIPBNLS230400</t>
  </si>
  <si>
    <t>BANDA DE LIJA DE 101 X 318 mm GR50 OXIDO DE ALUMINIO R205 VR5 TAGXF CODIGO C33758  -- BNL101318GR50 --</t>
  </si>
  <si>
    <t>BNL101318GR50</t>
  </si>
  <si>
    <t>MIMCBNLJ260000</t>
  </si>
  <si>
    <t>BANDA DE LIJA DE 101 X 318 mm GRADO 36   -- BANLJ41036 --</t>
  </si>
  <si>
    <t>BANLJ41036</t>
  </si>
  <si>
    <t>MIIEAO29000000</t>
  </si>
  <si>
    <t>BANDA DE LIJA DE GRANO 60 DE 152 X 7772 mm MARCA TENAZID CODIGO 34519    - "LIJ34519"</t>
  </si>
  <si>
    <t>LIJ34519</t>
  </si>
  <si>
    <t>MIMCBNLO240501</t>
  </si>
  <si>
    <t>BANDA DE LIJA OXIDO DE ALUMINIO PREMIUM ANCHO 4" TGAXF80 TIPO MANGA CLAVE 1072 -- BNLOA41072 --</t>
  </si>
  <si>
    <t>BNLOA41072</t>
  </si>
  <si>
    <t>MIMCBNLO270507</t>
  </si>
  <si>
    <t>BANDA DE LIJA OXIDO DE ALUMINIO PREMIUM DE 4" X 12"-1/2" GRADO 120 MARCA AUSTROMEX CLAVE 1082 -- BNLOA4121082 --</t>
  </si>
  <si>
    <t>BNLOA4121082</t>
  </si>
  <si>
    <t>MIMCBNLP270703</t>
  </si>
  <si>
    <t>BANDA DE LIJA PIRAMIDAL DE 4" X 12"-1/2" GRADO 1200 MARCA AUSTROMEX CLAVE 2798 -- BANLJP4121200 --</t>
  </si>
  <si>
    <t>BANLJP4121200</t>
  </si>
  <si>
    <t>MIMCBNLP270804</t>
  </si>
  <si>
    <t>BANDA DE LIJA PIRAMIDAL DE 4" X 12"-1/2" GRADO 2000 MARCA AUSTROMEX CLAVE 2803 -- BANLJP4122000 --</t>
  </si>
  <si>
    <t>BANLJP4122000</t>
  </si>
  <si>
    <t>MIMCBNLP270905</t>
  </si>
  <si>
    <t>BANDA DE LIJA PIRAMIDAL DE 4" X 12"-1/2" GRADO 400 MARCA AUSTROMEX CLAVE 2777 -- BANLJP412400 --</t>
  </si>
  <si>
    <t>BANLJP412400</t>
  </si>
  <si>
    <t>MIMCBNLP271006</t>
  </si>
  <si>
    <t>BANDA DE LIJA PIRAMIDAL DE 4" X 12"-1/2" GRADO 600 MARCA AUSTROMEX CLAVE 2784 -- BANLJP412600 --</t>
  </si>
  <si>
    <t>BANLJP412600</t>
  </si>
  <si>
    <t>MIMCBNDE110000</t>
  </si>
  <si>
    <t>BANDA DENTADA DE 9.5 X 1140 mm   -- BAND951140 --</t>
  </si>
  <si>
    <t>BAND951140</t>
  </si>
  <si>
    <t>MIMCBNDE130100</t>
  </si>
  <si>
    <t>BANDA DENTADA HTS 1360-8-M B-5104 PARA DIMENSIONADORA LOBO 330DX  -- GI10880 --</t>
  </si>
  <si>
    <t>GI10880</t>
  </si>
  <si>
    <t>MIIPBNLF240500</t>
  </si>
  <si>
    <t>BANDA LISA FIBRA DE 4" X 13" CAFEC  -- BNLF413C --</t>
  </si>
  <si>
    <t>BNLF413C</t>
  </si>
  <si>
    <t>MIIPBNPV480000</t>
  </si>
  <si>
    <t>BANDA PLANA VERDE PARA MAQUINA DIMENSIONADORA 330DX   -- GI1130 --</t>
  </si>
  <si>
    <t>GI1130</t>
  </si>
  <si>
    <t>MVLRBN01010019</t>
  </si>
  <si>
    <t>BANDASTIC PARA ASIENTO DE 50 mm  ESTIRAMIENTO 80% -- BAN80100</t>
  </si>
  <si>
    <t>BAN80100</t>
  </si>
  <si>
    <t>MVLRBN01020019</t>
  </si>
  <si>
    <t>BANDASTIC PARA ASIENTO DE 70 mm  ESTIRAMIENTO 80%, EN ROLLO DE 50 METROS -- BAN708050</t>
  </si>
  <si>
    <t>BAN708050</t>
  </si>
  <si>
    <t>MIIPBAPL170000</t>
  </si>
  <si>
    <t>BANDEJA DE PLASTICO Ø BASE 130 mm, Ø SUPERIOR 170 mm ALTURA 80 mm   -- GI15229 --</t>
  </si>
  <si>
    <t>GI15229</t>
  </si>
  <si>
    <t>MIMCBRCR150007</t>
  </si>
  <si>
    <t>BARRA COLD ROLLED CUADRADO DE 2" X 2"  LONGITUG 40" -- BRCR240 --</t>
  </si>
  <si>
    <t>BRCR240</t>
  </si>
  <si>
    <t>MIMCBRCR040003</t>
  </si>
  <si>
    <t>BARRA COLD ROLLED Ø 1 1/2"  LONGITUD 7" -- BACR1127 --</t>
  </si>
  <si>
    <t>BACR1127</t>
  </si>
  <si>
    <t>MIMCBRCR140008</t>
  </si>
  <si>
    <t>BARRA COLD ROLLED Ø 15.87 mm  LONGITUD 3.0 m -- BACR5830</t>
  </si>
  <si>
    <t>BACR5830</t>
  </si>
  <si>
    <t>MIMCBRCR130001</t>
  </si>
  <si>
    <t>BARRA COLD ROLLED Ø 3/4"  LONGITUD 2.0 m -- BACR34 --</t>
  </si>
  <si>
    <t>BACR34</t>
  </si>
  <si>
    <t>MIMCBRCR150009</t>
  </si>
  <si>
    <t>BARRA CUADRADA DE COLD ROLLED DE 2" X 2" LONGITUD 30" -- BACR230 --</t>
  </si>
  <si>
    <t>BACR230</t>
  </si>
  <si>
    <t>MIMCBRAS080000</t>
  </si>
  <si>
    <t>BARRA DE ACERO SW55 2" X 4 1/2" X 5"   -- BASW5524125 --</t>
  </si>
  <si>
    <t>BASW5524125</t>
  </si>
  <si>
    <t>MIMCBRAS120003</t>
  </si>
  <si>
    <t>BARRA DE ACERO SW55 3/16" X 3 1/4"  LONGITUD 1.0 m -- BASW55316314 --</t>
  </si>
  <si>
    <t>BASW55316314</t>
  </si>
  <si>
    <t>MIMCBRAS130003</t>
  </si>
  <si>
    <t>BARRA DE ACERO SW55 5/8" X 1 5/8"  LONGITUD 1.0 m -- BASW5558158 --</t>
  </si>
  <si>
    <t>BASW5558158</t>
  </si>
  <si>
    <t>MIMCBRAS040008</t>
  </si>
  <si>
    <t>BARRA DE ACERO SW55 Ø 1 1/2"  LONGITUD 3.0 m -- BASW551123 --</t>
  </si>
  <si>
    <t>BASW551123</t>
  </si>
  <si>
    <t>MIMCBRAS090001</t>
  </si>
  <si>
    <t>BARRA DE ACERO SW55 Ø 1 5/8"  LONGITUD 2.0 m -- BASW5515820 --</t>
  </si>
  <si>
    <t>BASW5515820</t>
  </si>
  <si>
    <t>MIMCBRAS090007</t>
  </si>
  <si>
    <t>BARRA DE ACERO SW55 Ø 1 5/8"  LONGITUG 40" -- BASW5515840 --</t>
  </si>
  <si>
    <t>BASW5515840</t>
  </si>
  <si>
    <t>MIMCBRAS020001</t>
  </si>
  <si>
    <t>BARRA DE ACERO SW55 Ø 1"  LONGITUD 2.0 m -- BASW5512 --</t>
  </si>
  <si>
    <t>BASW5512</t>
  </si>
  <si>
    <t>MIMCBRAS020008</t>
  </si>
  <si>
    <t>BARRA DE ACERO SW55 Ø 1"  LONGITUD 3.0 m -- BASW5513 --</t>
  </si>
  <si>
    <t>BASW5513</t>
  </si>
  <si>
    <t>MIMCBRAS030002</t>
  </si>
  <si>
    <t>BARRA DE ACERO SW55 Ø 1/2"  LONGITUD 39" -- BASW551239 --</t>
  </si>
  <si>
    <t>BASW551239</t>
  </si>
  <si>
    <t>MIMCBRAS110003</t>
  </si>
  <si>
    <t>BARRA DE ACERO SW55 Ø 2"  LONGITUD 1.0 m -- BASW5521 --</t>
  </si>
  <si>
    <t>BASW5521</t>
  </si>
  <si>
    <t>MIMCBRAS040003</t>
  </si>
  <si>
    <t>BARRA DE ACERO SW55 Ø 31.75 mm  LONGITUG 1.0 m -- BASW55321 --</t>
  </si>
  <si>
    <t>BASW55321</t>
  </si>
  <si>
    <t>MIMCBRAT120005</t>
  </si>
  <si>
    <t>BARRA DE ACERO TX10T Ø 1 1/8"  LONGITUD 40" -- BATX10T11840 --</t>
  </si>
  <si>
    <t>BATX10T11840</t>
  </si>
  <si>
    <t>MIMCBRAT160005</t>
  </si>
  <si>
    <t>MIMCBRAT010001</t>
  </si>
  <si>
    <t>BARRA DE ACERO TX10T Ø 3/4"  LONGITUD 2.0 m -- BATX10T342 --</t>
  </si>
  <si>
    <t>BATX10T342</t>
  </si>
  <si>
    <t>MIMCBRAT060006</t>
  </si>
  <si>
    <t>BARRA DE ACERO TX10T Ø 6"  LONGITUD 5" -- BATX10T65 --</t>
  </si>
  <si>
    <t>BATX10T65</t>
  </si>
  <si>
    <t>MIMCBRAT070006</t>
  </si>
  <si>
    <t>BARRA DE ACERO TX10T Ø 7"  LONGITUD 5" -- BATX10T75 --</t>
  </si>
  <si>
    <t>BATX10T75</t>
  </si>
  <si>
    <t>MVLPBA0101A100</t>
  </si>
  <si>
    <t>BARRA DE ACRILICO DE Ø 1/4" LONGITUD 1 m -- BARACR141</t>
  </si>
  <si>
    <t>BARACR141</t>
  </si>
  <si>
    <t>MIMCBRBL020005</t>
  </si>
  <si>
    <t>BARRA DE BALATA Ø 1"  LONGITUD 40" -- BABL140P --</t>
  </si>
  <si>
    <t>BABL140P</t>
  </si>
  <si>
    <t>MIMCBRBQ140103</t>
  </si>
  <si>
    <t>BARRA DE BAQUELITA CON INCRUSTACIONES DE BRONCE Ø 1 1/4" PARA BALATA LONGITUG 30 cm -- BABB114B1 --</t>
  </si>
  <si>
    <t>BABB114B1</t>
  </si>
  <si>
    <t>MIMCBRCE020005</t>
  </si>
  <si>
    <t>BARRA DE COBRE ELECTROLITICO Ø 1"  LONGITUD 40" (101.60 cm) -- BACU140EL --</t>
  </si>
  <si>
    <t>BACU140EL</t>
  </si>
  <si>
    <t>MIMCBRCU020004</t>
  </si>
  <si>
    <t>BARRA DE COBRE Ø 1"  LONGITUD 40 cm -- BACU140 --</t>
  </si>
  <si>
    <t>BACU140</t>
  </si>
  <si>
    <t>MIMCBRLT020005</t>
  </si>
  <si>
    <t>BARRA DE LATON Ø 1"  LONGITUD 40" -- BALT140P --</t>
  </si>
  <si>
    <t>BALT140P</t>
  </si>
  <si>
    <t>MIMCBRLT050005</t>
  </si>
  <si>
    <t>BARRA DE LATON Ø 2"  LONGITUD 40" -- BALT240P --</t>
  </si>
  <si>
    <t>BALT240P</t>
  </si>
  <si>
    <t>MLEXBA05050000</t>
  </si>
  <si>
    <t>BARRA DE LATON PULIDA CUADRADA DE 6.35 X 6.35 X 3 mm   - "BALAPU14"</t>
  </si>
  <si>
    <t>BALAPU14</t>
  </si>
  <si>
    <t>MIMCBRPL020004</t>
  </si>
  <si>
    <t>BARRA DE POLIURETANO Ø 1"  LONGITUD 40 cm -- BAPL140 --</t>
  </si>
  <si>
    <t>BAPL140</t>
  </si>
  <si>
    <t>MIMCBRPL020005</t>
  </si>
  <si>
    <t>BARRA DE POLIURETANO Ø 1"  LONGITUD 40" -- BAPL140P --</t>
  </si>
  <si>
    <t>BAPL140P</t>
  </si>
  <si>
    <t>MIMCBRHC170009</t>
  </si>
  <si>
    <t>BARRA HIERRO COLADO Ø 1 3/4"  LONGITUD 4" -- BAHC1344 --</t>
  </si>
  <si>
    <t>BAHC1344</t>
  </si>
  <si>
    <t>MIMCBRNY110005</t>
  </si>
  <si>
    <t>BARRA NYLAMID Ø 1 1/8"  LONGITUD 40" -- BANY11840 --</t>
  </si>
  <si>
    <t>BANY11840</t>
  </si>
  <si>
    <t>MLEXBA02000000</t>
  </si>
  <si>
    <t>BARRA PARA 2 PANTALLAS WISHBONE    - "BAR2PW"</t>
  </si>
  <si>
    <t>BAR2PW</t>
  </si>
  <si>
    <t>MLEXBA030300F3</t>
  </si>
  <si>
    <t>BARRA PARA BRAZO DE UNION CABECERA, EN ACERO AL CARBON DIAMETRO 36mm  MAQUINADO DE ACUERDO A PLANO, SIN RAYADURAS, SIN GOLPES Y MARCAS - "DINOLU-BRLBR1"</t>
  </si>
  <si>
    <t>DINOLU-BRLBR1</t>
  </si>
  <si>
    <t>MVLXBA010100C9</t>
  </si>
  <si>
    <t>BARRA REDONDA DE 2 1/2" Ø X 3000 mm DE LONGITUD  COLD ROLLED - "BARE23CR"</t>
  </si>
  <si>
    <t>BARE23CR</t>
  </si>
  <si>
    <t>MVLQBR00000020</t>
  </si>
  <si>
    <t>BARRA RELLENADORA    (PAQUETE CON 3 PIEZAS) CLAVE: YM-230-0224 - "BRYM2300224"</t>
  </si>
  <si>
    <t>BRYM2300224</t>
  </si>
  <si>
    <t>MIIQBR03000000</t>
  </si>
  <si>
    <t>BARRA RELLENADORA CAOBA OLD WORLD (MULTIPLO DE 3 PIEZAS) CLAVE: YM-230-9838    - "RNYM2309838"</t>
  </si>
  <si>
    <t>RNYM2309838</t>
  </si>
  <si>
    <t>MIIQBR02000000</t>
  </si>
  <si>
    <t>BARRA RELLENADORA ENCINO PURO (MULTIPLO DE 3 PIEZAS) CLAVE: YM-230-0333    - "RNYM2300333"</t>
  </si>
  <si>
    <t>RNYM2300333</t>
  </si>
  <si>
    <t>MIIPRLSL000006</t>
  </si>
  <si>
    <t>BARRA RELLENADORA HICKORY MEDIO (PAQUETE CON 3 PIEZAS) CLAVE: YM-230-9837 -- RNYM2309837 --</t>
  </si>
  <si>
    <t>RNYM2309837</t>
  </si>
  <si>
    <t>MIIQBR01000000</t>
  </si>
  <si>
    <t>BARRA RELLENADORA MAPLE ROCK (MULTIPLO DE 3 PIEZAS) CLAVE: YM-230-0225    - "RNYM2300225"</t>
  </si>
  <si>
    <t>RNYM2300225</t>
  </si>
  <si>
    <t>MIIQBR06000000</t>
  </si>
  <si>
    <t>BARRA RELLENADORA PARA SUPERFICIE (MULTIPLO DE 3 PIEZAS) CLAVE: YM-230-0115    - "RNYM2300115"</t>
  </si>
  <si>
    <t>RNYM2300115</t>
  </si>
  <si>
    <t>MIIQBR05000000</t>
  </si>
  <si>
    <t>BARRA RELLENADORA PARA SUPERFICIE (MULTIPLO DE 3 PIEZAS) CLAVE: YM-230-0236    - "RNYM2300236"</t>
  </si>
  <si>
    <t>RNYM2300236</t>
  </si>
  <si>
    <t>MIIQBR04000000</t>
  </si>
  <si>
    <t>BARRA RELLENADORA PARA SUPERFICIE (MULTIPLO DE 3 PIEZAS) CLAVE: YM-230-9847    - "RNYM2309847"</t>
  </si>
  <si>
    <t>RNYM2309847</t>
  </si>
  <si>
    <t>MIIPRLSL000008</t>
  </si>
  <si>
    <t>BARRA RELLENADORA PARA SUPERFICIE BLANCO (PAQUETE CON 3 PIEZAS) CLAVE: YM-230-0202 -- RNYM2300202 --</t>
  </si>
  <si>
    <t>RNYM2300202</t>
  </si>
  <si>
    <t>MIIPRLSL000007</t>
  </si>
  <si>
    <t>BARRA RELLENADORA PARA SUPERFICIE NOGAL (PAQUETE CON 3 PIEZAS) CLAVE: YM-230-0207 -- RNYM2300207 --</t>
  </si>
  <si>
    <t>RNYM2300207</t>
  </si>
  <si>
    <t>MLEXBA040400F3</t>
  </si>
  <si>
    <t>BARRA SOPORTE CABECERA, EN ACERO AL CARBON DIAMETRO 5/8"  MAQUINADO DE ACUERDO A PLANO, SIN RAYADURAS, SIN GOLPES Y MARCAS - "DINOLU-SOCB1"</t>
  </si>
  <si>
    <t>DINOLU-SOCB1</t>
  </si>
  <si>
    <t>MIMCBRTM100003</t>
  </si>
  <si>
    <t>BARRA TRATADA PARA MAQUINAR  TX10T HEXAGONAL 19 mm  LONGITUG 1.0 m -- BAHX19M --</t>
  </si>
  <si>
    <t>BAHX19M</t>
  </si>
  <si>
    <t>MIMCBRAN010100</t>
  </si>
  <si>
    <t>BARRENANCLA  Ø 1/2" X 4" COMPLETO  -- BAAN124 --</t>
  </si>
  <si>
    <t>BAAN124</t>
  </si>
  <si>
    <t>MIMCBRAN020100</t>
  </si>
  <si>
    <t>BARRENANCLA  Ø 3/8" X 4" COMPLETO  -- BAAN384 --</t>
  </si>
  <si>
    <t>BAAN384</t>
  </si>
  <si>
    <t>MIMCBSCB000000</t>
  </si>
  <si>
    <t>BASCULA DIGITAL CON CEREBRO Y BASE   -- BASDC --</t>
  </si>
  <si>
    <t>BASDC</t>
  </si>
  <si>
    <t>MVLABA000000Y7</t>
  </si>
  <si>
    <t>BASE    PARA BISGRA SENSYS 8099 MT C3 LT37/32 S/EXC CODIGO HETTICH 9071577 - "9071577"</t>
  </si>
  <si>
    <t>MPESBS01000000</t>
  </si>
  <si>
    <t>BASE A/WHITE ABATIBLE SIN PANTALLA     --  AWHITE</t>
  </si>
  <si>
    <t>AWHITE</t>
  </si>
  <si>
    <t>MDESBS02020000</t>
  </si>
  <si>
    <t>BASE ABATIBLE 1.20 X 0.60  SIN CUBIERTA MODELO A/WHITE ABATIBLE SIN PANTALLA  --  BAAWHITE12</t>
  </si>
  <si>
    <t>BAAWHITE12</t>
  </si>
  <si>
    <t>MDESBS02010000</t>
  </si>
  <si>
    <t>BASE ABATIBLE 1.44 X 0.54 x 0.73 m  SIN CUBIERTA MODELO A/WHITE ABATIBLE SIN PANTALLA  --  BAAWHITE16</t>
  </si>
  <si>
    <t>BAAWHITE16</t>
  </si>
  <si>
    <t>MLEABS02000000</t>
  </si>
  <si>
    <t>BASE ADAPTADOR PARA BANCA/PATIN STEP JUEGO 4 PZA -- STEP61</t>
  </si>
  <si>
    <t>STEP61</t>
  </si>
  <si>
    <t>MDESBS05000004</t>
  </si>
  <si>
    <t>BASE BELGIO   DE 5 PUNTOS CON RODAJAS DE 27 PULGADAS COLOR NEGRO  --  BABE5RN</t>
  </si>
  <si>
    <t>BABE5RN</t>
  </si>
  <si>
    <t>MVLABS030100N5</t>
  </si>
  <si>
    <t>BASE CUADRADA PARA PYLON DE 360 X 360 X 20 mm  EN VIROC -- BAVIROC</t>
  </si>
  <si>
    <t>BAVIROC</t>
  </si>
  <si>
    <t>MVLXBS05000000</t>
  </si>
  <si>
    <t>BASE DE 26" EN POLIPROPILENO MONARCA    - "BA26PM"</t>
  </si>
  <si>
    <t>BA26PM</t>
  </si>
  <si>
    <t>MVLXBS06000000</t>
  </si>
  <si>
    <t>BASE DE 26" EN POLIPROPILENO SILLA GAMA-E    - "BA26GAME"</t>
  </si>
  <si>
    <t>BA26GAME</t>
  </si>
  <si>
    <t>MLEXBS07000000</t>
  </si>
  <si>
    <t>BASE DE 5 PUNTOS METAL CROMADO DE 26° PARA SILLA VALQUIRIA    - "BASVALKCR"</t>
  </si>
  <si>
    <t>BASVALKCR</t>
  </si>
  <si>
    <t>MVLABS05020000</t>
  </si>
  <si>
    <t>BASE DE 5 PUNTOS METAL CROMADO DE ø 27"   - "BA5MC27"</t>
  </si>
  <si>
    <t>BA5MC27</t>
  </si>
  <si>
    <t>MVLABA0600001Y</t>
  </si>
  <si>
    <t>BASE DE ALTURA AJUSTABLE, ELECTRONICA   "CORNER DESK - 3 STAGES", CAPACIDAD 140 KGS. EN COLOR GRIS - "BASA140G"</t>
  </si>
  <si>
    <t>BASA140G</t>
  </si>
  <si>
    <t>MVLABA0600001X</t>
  </si>
  <si>
    <t>BASE DE ALTURA AJUSTABLE, ELECTRONICA   "FACE TO FACE DESK", CAPACIDAD 80 KGS. EN COLOR NEGRO - "BASA80N"</t>
  </si>
  <si>
    <t>BASA80N</t>
  </si>
  <si>
    <t>MLEABA0600002Q</t>
  </si>
  <si>
    <t>BASE DE ALTURA AJUSTABLE, ELECTRONICA   MARCA SHEGZHOU, COLOR GRIS, CON DOS MOTORES, CAPACIDAD DE CARGA 100 kg -- HEIGHT ADJUSTABLE DESK - "BASAJUE712SHG"</t>
  </si>
  <si>
    <t>BASAJUE712SHG</t>
  </si>
  <si>
    <t>MVLABA060500I3</t>
  </si>
  <si>
    <t>BASE DE ALTURA AJUSTABLE, ELECTRONICA DE 28.5" A 47.4"  MARCA LOCTEK, COLOR GRIS, CON DOS MOTORES DE 220 LIBRAS DE CAPACIDAD DE CARGA -- BAELOCTEK</t>
  </si>
  <si>
    <t>BAELOCTEK</t>
  </si>
  <si>
    <t>MVLABA060500Y4</t>
  </si>
  <si>
    <t>BASE DE ALTURA AJUSTABLE, ELECTRONICA DE 28.5" A 47.4", COLOR BLANCO,  CON DOS MOTORES DE 220 LIBRAS DE CAPACIDAD DE CARGA - "ET102A"</t>
  </si>
  <si>
    <t>ET102A</t>
  </si>
  <si>
    <t>MDESBL01000100</t>
  </si>
  <si>
    <t>BASE DE ALUMINIO CON 5 PUNTOS DE APOYO  DE Ø 26"   --  BSAL526</t>
  </si>
  <si>
    <t>BSAL526</t>
  </si>
  <si>
    <t>MVLXBL13002233</t>
  </si>
  <si>
    <t>BASE DE ALUMINIO CON 5 PUNTOS DE APOYO  Ø 26" CON 5 RODAJAS</t>
  </si>
  <si>
    <t>MVLXBL14000000</t>
  </si>
  <si>
    <t>BASE DE ALUMINIO CON 5 PUNTOS DE APOYO DE 27" CON RODAJAS    - "BSA527R"</t>
  </si>
  <si>
    <t>BSA527R</t>
  </si>
  <si>
    <t>MLEXBL13802233</t>
  </si>
  <si>
    <t>BASE DE ALUMINIO CON 5 PUNTOS DE APOYO MODELO KINDEMEX Ø 26" CON 5 RODAJAS -- BAA265</t>
  </si>
  <si>
    <t>BAA265</t>
  </si>
  <si>
    <t>MGLXBLAA990000</t>
  </si>
  <si>
    <t>BASE DE ALUMINIO PULIDO PARA SILLA VION-LOOVER-ARTI MODELO B7A -- BAGVLAB7A</t>
  </si>
  <si>
    <t>BAGVLAB7A</t>
  </si>
  <si>
    <t>MVLABA04030000</t>
  </si>
  <si>
    <t>BASE DE BISAGRA Bis Star T Alt 7 CON TAQUETES 10261876, MARCA SAMET -- BASEBIS</t>
  </si>
  <si>
    <t>BASEBIS</t>
  </si>
  <si>
    <t>MEREBL02080000</t>
  </si>
  <si>
    <t>BASE DE LAMPARA FLOURESCENTE PL - 13   - ""BA13LA"""</t>
  </si>
  <si>
    <t>BA13LA</t>
  </si>
  <si>
    <t>MBAEBL02060004</t>
  </si>
  <si>
    <t>BASE DE LAMPARA FLOURESCENTE T - 5  PLASTICO - ""BT58"""</t>
  </si>
  <si>
    <t>BT58</t>
  </si>
  <si>
    <t>MPPEBL03000000</t>
  </si>
  <si>
    <t>BASE DE LAMPARA HALOGENO    - ""BAHA"""</t>
  </si>
  <si>
    <t>BAHA</t>
  </si>
  <si>
    <t>MVLABA080900Q8</t>
  </si>
  <si>
    <t>BASE DE MESA PLEGABLE DE 4 PUNTOS DE650 X 650 X 720 mm  "FOLDABLE ALUMINIUM TABLE BASE SMT00949"  - "BSMR6304SMT"</t>
  </si>
  <si>
    <t>BSMR6304SMT</t>
  </si>
  <si>
    <t>MVLABA080800Q8</t>
  </si>
  <si>
    <t>BASE DE MESA PLEGABLE DE 4 PUNTOS DE680 X 680 X 720 mm  "FOLDABLE ALUMINIUM TABLE BASE SMT01574"  - "SMT01574"</t>
  </si>
  <si>
    <t>SMT01574</t>
  </si>
  <si>
    <t>MVLXBS03000000</t>
  </si>
  <si>
    <t>BASE DE PLASTICO ASIENTO G20    - "BASPG20"</t>
  </si>
  <si>
    <t>BASPG20</t>
  </si>
  <si>
    <t>MVLXBP00370012</t>
  </si>
  <si>
    <t>BASE DE PLATO  Ø 500 mm  EN FIERRO FUNDIDO SIN ACABADO - ""BAP50F"""</t>
  </si>
  <si>
    <t>BAP50F</t>
  </si>
  <si>
    <t>MVLXBP00372512</t>
  </si>
  <si>
    <t>BASE DE PLATO  Ø 500 mm BF001 GRANDE EN FIERRO FUNDIDO SIN ACABADO - ""PEBF001"""</t>
  </si>
  <si>
    <t>PEBF001</t>
  </si>
  <si>
    <t>MLEXBP00010062</t>
  </si>
  <si>
    <t>BASE DE PLATO  Ø 500 X 40 mm  EN LAMINA DE ACERO INOXIDABLE SATINADO CALIBRE 16 CONFORMADO POR UN PROCESO DE RECHAZADO - "PLCS500"</t>
  </si>
  <si>
    <t>PLCS500</t>
  </si>
  <si>
    <t>MVLXBP020500A4</t>
  </si>
  <si>
    <t>BASE DE PLATO CUADRADA PARA MESA DE 550 X 550 mm  ALTURA DE 710 mm, POSTE EN ACERO INOXIDABLE SATINADO Y PLATO DE 300 X 300 mm PARA RECIBIR CUBIERTA CON  NIVELADORES - "BAPCUA5050"</t>
  </si>
  <si>
    <t>BAPCUA5050</t>
  </si>
  <si>
    <t>MLEXBP01000063</t>
  </si>
  <si>
    <t>BASE DE PLATO PARA MESA EN JUEGO DE 3 PIEZAS (PULIDO, BARRENADO, SEGUN ESPECIFICACIONES, 1 DISCO EN ACERO INOXIDABLE, 1 EN PLACA CIRCULAR Y 1 PLACA CUADRADA EN ACERO) - "JGPLCS450"</t>
  </si>
  <si>
    <t>JGPLCS450</t>
  </si>
  <si>
    <t>MLEXBP01040099</t>
  </si>
  <si>
    <t>BASE DE PLATO PARA MESA Ø 475 X 65 mm  EN LAMINA NEGRA CALIBRE 18 CONFORMADO POR UN PROCESO DE RECHAZADO - "GMMPAC60-BPR"</t>
  </si>
  <si>
    <t>GMMPAC60-BPR</t>
  </si>
  <si>
    <t>MVLXBP03000000</t>
  </si>
  <si>
    <t>BASE DE PLATO WF-13    - "WF-13"</t>
  </si>
  <si>
    <t>WF-13</t>
  </si>
  <si>
    <t>MLEABA14000000</t>
  </si>
  <si>
    <t>BASE FIJACION PARA PEDESTAL, DE 236 x 360 x 101mm, EN MADERA    - "KIPOABAM"</t>
  </si>
  <si>
    <t>KIPOABAM</t>
  </si>
  <si>
    <t>MVLEBG36000000</t>
  </si>
  <si>
    <t>BASE G13 PARA TUBO T-8 -- BT830</t>
  </si>
  <si>
    <t>BT830</t>
  </si>
  <si>
    <t>MECABA020000G6</t>
  </si>
  <si>
    <t>BASE GIRATORIA EMBALERADA CAPACIDAD 120kg. REF.CATALOGO HAFELE 646.29.902 -- BAGE120</t>
  </si>
  <si>
    <t>BAGE120</t>
  </si>
  <si>
    <t>MVLXBM13002133</t>
  </si>
  <si>
    <t>BASE METAL CROMADO CON 5 PUNTOS DE APOYO  Ø 24" CON 5 RODAJAS - "BAMCRVTARO"</t>
  </si>
  <si>
    <t>BAMCRVTARO</t>
  </si>
  <si>
    <t>MSTXBM13012200</t>
  </si>
  <si>
    <t>BASE METAL CROMADO CON 5 PUNTOS DE APOYO  Ø 26"  - "BAMCR26"</t>
  </si>
  <si>
    <t>BAMCR26</t>
  </si>
  <si>
    <t>MTRXBM13002223</t>
  </si>
  <si>
    <t>BASE METAL CROMADO CON 5 PUNTOS DE APOYO  Ø 26" CON DESLIZADORES (ESRO1303928) - "BAMC265PDE"</t>
  </si>
  <si>
    <t>BAMC265PDE</t>
  </si>
  <si>
    <t>MTRXBM13002222</t>
  </si>
  <si>
    <t>BASE METAL CROMADO CON 5 PUNTOS DE APOYO  Ø 26" CON RODAJAS (ESRO1303928) - "BAMC265PRO"</t>
  </si>
  <si>
    <t>BAMC265PRO</t>
  </si>
  <si>
    <t>MKAXBM13672100</t>
  </si>
  <si>
    <t>BASE METAL CROMADO CON 5 PUNTOS DE APOYO MODELO FULKRUM Ø 24"</t>
  </si>
  <si>
    <t>MVLXBM13002100</t>
  </si>
  <si>
    <t>BASE METAL CROMADO CON 5 PUNTOS DE APOYO Ø24" -- BAMCRVTA</t>
  </si>
  <si>
    <t>BAMCRVTA</t>
  </si>
  <si>
    <t>MP4ABA010100D6</t>
  </si>
  <si>
    <t>BASE NIVELADORA CON SISTEMA DE TIIJERA Y TORNILLO SINFIN CON CAPACIDAD DE CARGA DE 85 Kg EN LAMINA NEGRA SIN ACABADO -- P4X4E01</t>
  </si>
  <si>
    <t>P4X4E01</t>
  </si>
  <si>
    <t>MVLXBN13002100</t>
  </si>
  <si>
    <t>BASE NYLON CON 5 PUNTOS DE APOYO  Ø 24" -- BAN245P</t>
  </si>
  <si>
    <t>BAN245P</t>
  </si>
  <si>
    <t>MLEXBN13002135</t>
  </si>
  <si>
    <t>BASE NYLON CON 5 PUNTOS DE APOYO  Ø 24" CON ALMA DE ACERO EN POLIURETANO DE ALTA RESISTENCIA CON 5 RODAJAS</t>
  </si>
  <si>
    <t>MKIXBN1300K200</t>
  </si>
  <si>
    <t>BASE NYLON CON 5 PUNTOS DE APOYO  PARA KIARB  - "BN5KIARB"</t>
  </si>
  <si>
    <t>BN5KIARB</t>
  </si>
  <si>
    <t>MLEXBN130000E1</t>
  </si>
  <si>
    <t>BASE NYLON CON 5 PUNTOS DE APOYO COLOR GRIS - "BAN5GR"</t>
  </si>
  <si>
    <t>BAN5GR</t>
  </si>
  <si>
    <t>MSTXBN13020000</t>
  </si>
  <si>
    <t>BASE NYLON CON 5 PUNTOS DE APOYO CON RODAJAS PARA SILLA STGRBTMB   - "BNSTGRBTMB"</t>
  </si>
  <si>
    <t>BNSTGRBTMB</t>
  </si>
  <si>
    <t>MVLXBN13002200</t>
  </si>
  <si>
    <t>BASE NYLON CON 5 PUNTOS DE APOYO Ø26" -- BAN265P</t>
  </si>
  <si>
    <t>BAN265P</t>
  </si>
  <si>
    <t>MKIXBN13010000</t>
  </si>
  <si>
    <t>BASE NYLON CON 5 PUNTOS DE APOYO PARA SIILA KIGRMBJ   - "BNKIGRMBJ"</t>
  </si>
  <si>
    <t>BNKIGRMBJ</t>
  </si>
  <si>
    <t>MSTXBN01000000</t>
  </si>
  <si>
    <t>BASE NYLON PARA SILLA STGRBTMN    - "BN5PSTGRBTMN"</t>
  </si>
  <si>
    <t>BN5PSTGRBTMN</t>
  </si>
  <si>
    <t>MLEMBB08131405</t>
  </si>
  <si>
    <t>BASE PARA BANCO CON VACIADO EN LA PARTE SUPERIOR Ø 295 mm  ESPESOR 38 mm EN MADERA DE PINO ESTUFADA Y CON APLICACION DE BARNIZ - "BABAC300"</t>
  </si>
  <si>
    <t>BABAC300</t>
  </si>
  <si>
    <t>MLEABAA9008100</t>
  </si>
  <si>
    <t>BASE PARA BISAGRA  MODELO HARMONY EJ20B1410MG00 MARCA FERRARI</t>
  </si>
  <si>
    <t>MDESBS03030001</t>
  </si>
  <si>
    <t>BASE PARA BISAGRA 50 X 6 X 19 mm  EN ALUMINIO MAQUINADO SEGUN EL PLANO  --  COLOVIA55MCR-BB</t>
  </si>
  <si>
    <t>COLOVIA55MCR-BB</t>
  </si>
  <si>
    <t>MCMABS01000000</t>
  </si>
  <si>
    <t>BASE PARA CABECERA PARA SILLA KIND EJECUTIVA, PALSTICA -- BAPLASK</t>
  </si>
  <si>
    <t>BAPLASK</t>
  </si>
  <si>
    <t>MVLABA091000S2</t>
  </si>
  <si>
    <t>BASE PARA CINCHO ADHERIBLE DE 30 X 25 mm  MARCA LEGRAND, COLOR NATURAL - "BACAMLEN"</t>
  </si>
  <si>
    <t>BACAMLEN</t>
  </si>
  <si>
    <t>MIMCBLLA000103</t>
  </si>
  <si>
    <t>BASE PARA GUIA DE LENGÜETA  PARA ENGRAPADORA NEUMATICA SENCO MODELO SWF10XP -- BSGLSWF10XP --</t>
  </si>
  <si>
    <t>BSGLSWF10XP</t>
  </si>
  <si>
    <t>MIMCBLLA000104</t>
  </si>
  <si>
    <t>BASE PARA GUIA DE LENGÜETA  PARA ENGRAPADORA NEUMATICA SENCO MODELO SWF9XP -- BSGLSWF9XP --</t>
  </si>
  <si>
    <t>BSGLSWF9XP</t>
  </si>
  <si>
    <t>MIMCBLLA000001</t>
  </si>
  <si>
    <t>BASE PARA LAMPARA   MODELO 430 HEMBRA  -- BASLH430 --</t>
  </si>
  <si>
    <t>BASLH430</t>
  </si>
  <si>
    <t>MIMCBLLA000002</t>
  </si>
  <si>
    <t>BASE PARA LAMPARA   MODELO 430 MACHO -- BASLM430 --</t>
  </si>
  <si>
    <t>BASLM430</t>
  </si>
  <si>
    <t>MIMCBLLA010000</t>
  </si>
  <si>
    <t>BASE PARA LAMPARA FLOURESCENTE T-5   -- BALFT5 --</t>
  </si>
  <si>
    <t>BALFT5</t>
  </si>
  <si>
    <t>MLUABS98000000</t>
  </si>
  <si>
    <t>BASE PARA SILLA LU2DAAMMCBM    - "BASLUD2AAMMCBM"</t>
  </si>
  <si>
    <t>BASLUD2AAMMCBM</t>
  </si>
  <si>
    <t>MVLXBS04000000</t>
  </si>
  <si>
    <t>BASE PARA SILLA SKATE EN POLIPROPIILENO - "BASSKAT"</t>
  </si>
  <si>
    <t>BASSKAT</t>
  </si>
  <si>
    <t>MSTABS99000000</t>
  </si>
  <si>
    <t>BASE PARA SILLA STGRBTMB    - "BASSTGRBTMB"</t>
  </si>
  <si>
    <t>BASSTGRBTMB</t>
  </si>
  <si>
    <t>MLEABA1223002I</t>
  </si>
  <si>
    <t>BASE PARA SOPORTE CABECERA EN BARRA DE ACERO AL CARBON DIAMETRO 50mm  MAQUINADO DE ACUERDO A PLANO, SIN RAYADURAS, SIN GOLPES Y MARCAS - "DINOLU-SOCPL"</t>
  </si>
  <si>
    <t>DINOLU-SOCPL</t>
  </si>
  <si>
    <t>MVLABA030200G9</t>
  </si>
  <si>
    <t>BASE PARA SOPORTE DE Ø 2 1/2" X 5 mm  CON BARRENOS AVELLANADOS DOS PARA PIJA CABEZA PLANA 3/16" Y UNO PARA TORNILLO CABEZA PLANA ALLEN 1/4" EN ALUMINIO ALEACIÓN 6063 ACABADO ANODIZADO NATURAL - "BNBANPD13ABS-AB"</t>
  </si>
  <si>
    <t>BNBANPD13ABS-AB</t>
  </si>
  <si>
    <t>MDESBS04000002</t>
  </si>
  <si>
    <t>BASE PIRAMIDAL   DE 5 PUNTOS CON RODAJAS COLOR NEGRO  --  BAPI5RN</t>
  </si>
  <si>
    <t>BAPI5RN</t>
  </si>
  <si>
    <t>MVLXBP13002133</t>
  </si>
  <si>
    <t>BASE POLIPROPILENO CON 5 PUNTOS DE APOYO  Ø 24" CON 5 RODAJAS - "BAP245PVTA"</t>
  </si>
  <si>
    <t>BAP245PVTA</t>
  </si>
  <si>
    <t>MKAXBP13002233</t>
  </si>
  <si>
    <t>BASE POLIPROPILENO CON 5 PUNTOS DE APOYO  Ø 26" CON 5 RODAJAS - "BAN265PROKR"</t>
  </si>
  <si>
    <t>BAN265PROKR</t>
  </si>
  <si>
    <t>MVLXBP36002115</t>
  </si>
  <si>
    <t>BASE POLIPROPILENO CON 5 PUNTOS DE APOYO ALMA DE ACERO  Ø 24" CON 5 RODAJAS DE Ø 50 mm (R12 D 620) - "BAP245PRO"</t>
  </si>
  <si>
    <t>BAP245PRO</t>
  </si>
  <si>
    <t>MTRXBP36002219</t>
  </si>
  <si>
    <t>BASE POLIPROPILENO CON 5 PUNTOS DE APOYO ALMA DE ACERO  Ø 26" CON 5 RODAJAS DE Ø 50 mm (CERANTOLA) - "BAP265PROA"</t>
  </si>
  <si>
    <t>BAP265PROA</t>
  </si>
  <si>
    <t>MLEXBR49810000</t>
  </si>
  <si>
    <t>BASE RODANTE METALICA DE 101 X 128 mm HR No. 4 CATALOGO HERRASA</t>
  </si>
  <si>
    <t>MANABA0504M000</t>
  </si>
  <si>
    <t>BASE SUPERIOR EN W PARA ESCRITORIO DE 2020 X 437 X 185 mm MODELO ANTEO EN PLACA DE ACERO NEGRO ESPESOR 1/4 Y LAMINA DE ACERO NEGRO CALIBRE 10 -- OETNA</t>
  </si>
  <si>
    <t>OETNA</t>
  </si>
  <si>
    <t>MVLAKA10100000</t>
  </si>
  <si>
    <t>BASE TAMBOR PERFIL DESARMABLE QUEEN SIZE DE 152 X 192   - "BASETPD"</t>
  </si>
  <si>
    <t>BASETPD</t>
  </si>
  <si>
    <t>MVLABA110000Y8</t>
  </si>
  <si>
    <t>BASE TARIMA   DE MADERA TRATADA CERTIFICADA PARA EXPORTAR DE 1 X 1 m - "LRKIPALL1X1-TA"</t>
  </si>
  <si>
    <t>LRKIPALL1X1-TA</t>
  </si>
  <si>
    <t>MVLABA110000Y9</t>
  </si>
  <si>
    <t>BASE TARIMA   DE MADERA TRATADA CERTIFICADA PARA EXPORTAR DE 1 X 1.20 m - "LRKIPALL1X12-TA"</t>
  </si>
  <si>
    <t>LRKIPALL1X12-TA</t>
  </si>
  <si>
    <t>MVLABA1100001C</t>
  </si>
  <si>
    <t>BASE TARIMA   DE MADERA TRATADA CERTIFICADA PARA EXPORTAR DE 1.2 X 0.8 m - "LRIWTAR2"</t>
  </si>
  <si>
    <t>LRIWTAR2</t>
  </si>
  <si>
    <t>MVLABA110000Z0</t>
  </si>
  <si>
    <t>BASE TARIMA   DE MADERA TRATADA CERTIFICADA PARA EXPORTAR DE 1.20 X 1.20 m - "LRKIPALL12X12-TA"</t>
  </si>
  <si>
    <t>LRKIPALL12X12-TA</t>
  </si>
  <si>
    <t>MVLABA110000Z1</t>
  </si>
  <si>
    <t>BASE TARIMA   DE MADERA TRATADA CERTIFICADA PARA EXPORTAR DE 1.20 X 1.30 m - "LRKIPALL12X13-TA"</t>
  </si>
  <si>
    <t>LRKIPALL12X13-TA</t>
  </si>
  <si>
    <t>MVLABA110000Z2</t>
  </si>
  <si>
    <t>BASE TARIMA   DE MADERA TRATADA CERTIFICADA PARA EXPORTAR DE 1.20 X 1.40 m - "LRKIPALL12X14-TA"</t>
  </si>
  <si>
    <t>LRKIPALL12X14-TA</t>
  </si>
  <si>
    <t>MVLABA110000Z3</t>
  </si>
  <si>
    <t>BASE TARIMA   DE MADERA TRATADA CERTIFICADA PARA EXPORTAR DE 1.30 X 1.30 m - "LRKIPALL13X13-TA"</t>
  </si>
  <si>
    <t>LRKIPALL13X13-TA</t>
  </si>
  <si>
    <t>MVLABA1100001Q</t>
  </si>
  <si>
    <t>BASE TARIMA   DE MADERA TRATADA CERTIFICADA PARA EXPORTAR DE 1.55 X 1 m - "LRIWSARA-TAR2"</t>
  </si>
  <si>
    <t>LRIWSARA-TAR2</t>
  </si>
  <si>
    <t>MVLABA1100001E</t>
  </si>
  <si>
    <t>BASE TARIMA   DE MADERA TRATADA CERTIFICADA PARA EXPORTAR DE 1.65 X 0.85 X .138 m - "LRSDMP16080-TAR"</t>
  </si>
  <si>
    <t>LRSDMP16080-TAR</t>
  </si>
  <si>
    <t>MVLABA110000Z5</t>
  </si>
  <si>
    <t>BASE TARIMA   DE MADERA TRATADA CERTIFICADA PARA EXPORTAR DE 1.80 X 1.25 m - "LRKIPALL18X12-TA"</t>
  </si>
  <si>
    <t>LRKIPALL18X12-TA</t>
  </si>
  <si>
    <t>MVLABA1100001D</t>
  </si>
  <si>
    <t>BASE TARIMA   DE MADERA TRATADA CERTIFICADA PARA EXPORTAR DE 1.9 X 0.9 m - "LRIWTAR3"</t>
  </si>
  <si>
    <t>LRIWTAR3</t>
  </si>
  <si>
    <t>MVLABA110000Z4</t>
  </si>
  <si>
    <t>BASE TARIMA   DE MADERA TRATADA CERTIFICADA PARA EXPORTAR DE 1.90 X 1.45 m - "LRKIPALL19X14-TA"</t>
  </si>
  <si>
    <t>LRKIPALL19X14-TA</t>
  </si>
  <si>
    <t>MVLABA1100001P</t>
  </si>
  <si>
    <t>BASE TARIMA   DE MADERA TRATADA CERTIFICADA PARA EXPORTAR DE 1300 X 138 X 550 mm - "LRBGWUWSDV-TAR2"</t>
  </si>
  <si>
    <t>LRBGWUWSDV-TAR2</t>
  </si>
  <si>
    <t>MVLABA1100001O</t>
  </si>
  <si>
    <t>BASE TARIMA   DE MADERA TRATADA CERTIFICADA PARA EXPORTAR DE 1400 X 138 X 550 mm - "LRBGWUWSDV-TAR"</t>
  </si>
  <si>
    <t>LRBGWUWSDV-TAR</t>
  </si>
  <si>
    <t>MVLABA1100001F</t>
  </si>
  <si>
    <t>BASE TARIMA   DE MADERA TRATADA CERTIFICADA PARA EXPORTAR DE 2130 X 130 X 138 mm - "LRLWCPS015D2-TAR"</t>
  </si>
  <si>
    <t>LRLWCPS015D2-TAR</t>
  </si>
  <si>
    <t>MVLABA1100001H</t>
  </si>
  <si>
    <t>BASE TARIMA   DE MADERA TRATADA CERTIFICADA PARA EXPORTAR DE 2600 X 138 X 700 mm - "LRMWUS-US-TAR1"</t>
  </si>
  <si>
    <t>LRMWUS-US-TAR1</t>
  </si>
  <si>
    <t>MVLABA1100001I</t>
  </si>
  <si>
    <t>BASE TARIMA   DE MADERA TRATADA CERTIFICADA PARA EXPORTAR DE 3200 X 138 X 700 mm - "LRMWUL-US-TAR1"</t>
  </si>
  <si>
    <t>LRMWUL-US-TAR1</t>
  </si>
  <si>
    <t>MLEABA1122002B</t>
  </si>
  <si>
    <t>BASE TARIMA DE 1200 X 138 X 1000 mm  TIPO AMAZON, DE MADERA CERTIFICADA PARA EXPORTAR  - "BASTA1210138"</t>
  </si>
  <si>
    <t>BASTA1210138</t>
  </si>
  <si>
    <t>MLEABA1120001Z</t>
  </si>
  <si>
    <t>BASE TARIMA DE 1300 X 138 X 1300 mm  DE MADERA CERTIFICADA PARA EXPORTAR  - "BASTA1313138"</t>
  </si>
  <si>
    <t>BASTA1313138</t>
  </si>
  <si>
    <t>MVLABA111700T2</t>
  </si>
  <si>
    <t>BASE TARIMA DE 1400 X 1200 mm  DE MADERA CERTIFICADA PARA EXPORTAR - "TARIMA14112"</t>
  </si>
  <si>
    <t>TARIMA14112</t>
  </si>
  <si>
    <t>MLEABA1121001Z</t>
  </si>
  <si>
    <t>BASE TARIMA DE 1400 X 138 X 1250 mm  DE MADERA CERTIFICADA PARA EXPORTAR  - "BASTA14125138"</t>
  </si>
  <si>
    <t>BASTA14125138</t>
  </si>
  <si>
    <t>MLEABA1119001Z</t>
  </si>
  <si>
    <t>BASE TARIMA DE 1400 X 138 X 1400 mm  DE MADERA CERTIFICADA PARA EXPORTAR  - "BASTA1414138"</t>
  </si>
  <si>
    <t>BASTA1414138</t>
  </si>
  <si>
    <t>MVLABA111600T2</t>
  </si>
  <si>
    <t>BASE TARIMA DE 1400 X 820 mm  DE MADERA CERTIFICADA PARA EXPORTAR - "TARIMA1482"</t>
  </si>
  <si>
    <t>TARIMA1482</t>
  </si>
  <si>
    <t>MVLABA111300T2</t>
  </si>
  <si>
    <t>BASE TARIMA DE 1950 X 138 X 1200 mm  DE MADERA CERTIFICADA PARA EXPORTAR - "LRCTM3400-TAR"</t>
  </si>
  <si>
    <t>LRCTM3400-TAR</t>
  </si>
  <si>
    <t>MVLABA111500T2</t>
  </si>
  <si>
    <t>BASE TARIMA DE 2300 X 138 X 1200 mm  DE MADERA CERTIFICADA PARA EXPORTAR - "LRIWBWDB-TAR2"</t>
  </si>
  <si>
    <t>LRIWBWDB-TAR2</t>
  </si>
  <si>
    <t>MVLABA111400T2</t>
  </si>
  <si>
    <t>BASE TARIMA DE 2300 X 138 X 1850 mm  DE MADERA CERTIFICADA PARA EXPORTAR - "LRIWBWDB-TAR"</t>
  </si>
  <si>
    <t>LRIWBWDB-TAR</t>
  </si>
  <si>
    <t>MVLABA111800T2</t>
  </si>
  <si>
    <t>BASE TARIMA DE 2600 X 138 X 650 mm  DE MADERA CERTIFICADA PARA EXPORTAR - "LRMWUS-TAR"</t>
  </si>
  <si>
    <t>LRMWUS-TAR</t>
  </si>
  <si>
    <t>MVLABA111200T2</t>
  </si>
  <si>
    <t>BASE TARIMA DE 3200 X 138 X 650 mm  DE MADERA CERTIFICADA PARA EXPORTAR - "LRMWUL-TAR"</t>
  </si>
  <si>
    <t>LRMWUL-TAR</t>
  </si>
  <si>
    <t>MVLABA1100001B</t>
  </si>
  <si>
    <t>BASE TARIMA DE MADERA TRATADA CERTIFICADA PARA EXPORTAR DE 1.9 X 1.2 m - "LRIWTAR1"</t>
  </si>
  <si>
    <t>LRIWTAR1</t>
  </si>
  <si>
    <t>MVLABA1100001T</t>
  </si>
  <si>
    <t>BASE TARIMA DE MADERA TRATADA CERTIFICADA PARA EXPORTAR DE 1200 X 138 X 700 mm - "LRDRNA-TAR"</t>
  </si>
  <si>
    <t>LRDRNA-TAR</t>
  </si>
  <si>
    <t>MVLABA1100001V</t>
  </si>
  <si>
    <t>BASE TARIMA DE MADERA TRATADA CERTIFICADA PARA EXPORTAR DE 1600 X 138 X 700 mm - "LRBDR25T-TAR"</t>
  </si>
  <si>
    <t>LRBDR25T-TAR</t>
  </si>
  <si>
    <t>MVLABA1100001G</t>
  </si>
  <si>
    <t>BASE TARIMA DE MADERA TRATADA CERTIFICADA PARA EXPORTAR DE 2600 X 138 X 600 mm - "LRBGDWUOSSD-TAR1"</t>
  </si>
  <si>
    <t>LRBGDWUOSSD-TAR1</t>
  </si>
  <si>
    <t>MVLABA1329000X</t>
  </si>
  <si>
    <t>BASE TARIMA EN MADERA DE PINO DE 1.36 X 1.22 X 0.14 m  USADA - "TAM122136"</t>
  </si>
  <si>
    <t>TAM122136</t>
  </si>
  <si>
    <t>MVLABA1330000X</t>
  </si>
  <si>
    <t>BASE TARIMA EN MADERA DE PINO DE SEGUNDA DE 2.20 X .85 X 0.14 m  - "TAM122220"</t>
  </si>
  <si>
    <t>TAM122220</t>
  </si>
  <si>
    <t>MVLAKA11120000</t>
  </si>
  <si>
    <t>BASE TIPO BOX INDIVIDUAL DE 100 X 190   - "BASETI"</t>
  </si>
  <si>
    <t>BASETI</t>
  </si>
  <si>
    <t>MANABA070600L6</t>
  </si>
  <si>
    <t>BASE W PARA ESCRITORIO DE 1890 X 713 X 437 mm  EN PLACA DE ACERO NEGRO ESPESOR 1/4 Y LAMINA DE ACERO NEGRO CALIBRE 10 -- ANBASESC210M-BA</t>
  </si>
  <si>
    <t>ANBASESC210M-BA</t>
  </si>
  <si>
    <t>MANABA070700L6</t>
  </si>
  <si>
    <t>BASE W PARA ESCRITORIO DE 2020 X 713 X 437 mm  EN PLACA DE ACERO NEGRO ESPESOR 1/4 Y LAMINA DE ACERO NEGRO CALIBRE 10 -- ANBASESC240M-BA</t>
  </si>
  <si>
    <t>ANBASESC240M-BA</t>
  </si>
  <si>
    <t>MDESBS05000003</t>
  </si>
  <si>
    <t>BASE W/CHROME ABATIBLE   DE ESTRUCTURA METALICA CON PATAS EN ACABADO CROMADO  --  ESP-W/CHROME</t>
  </si>
  <si>
    <t>ESP-W/CHROME</t>
  </si>
  <si>
    <t>MVLXBS02000000</t>
  </si>
  <si>
    <t>BASE WF-16    - "WF-16"</t>
  </si>
  <si>
    <t>WF-16</t>
  </si>
  <si>
    <t>MLEMBA01010058</t>
  </si>
  <si>
    <t>BASTIDOR PARA ASIENTO DE 0.57 X 0.64 X 0.02 m EN MADERA TROPICAL TEKA, CON APLICACIÓN DE BARNIZ AL NATURAL ACABADO SEMIMATE -- SOLS175-AS</t>
  </si>
  <si>
    <t>SOLS175-AS</t>
  </si>
  <si>
    <t>MLEMBA02020058</t>
  </si>
  <si>
    <t>BASTIDOR PARA RESPALDO DE 0.647 X 0.345 X 0.02 m  EN MADERA TROPICAL TEKA, CON APLICACIÓN DE BARNIZ AL NATURAL ACABADO SEMIMATE - "SOLS175-RES"</t>
  </si>
  <si>
    <t>SOLS175-RES</t>
  </si>
  <si>
    <t>MLEMMR060200Ñ4</t>
  </si>
  <si>
    <t>BASTON DE MADERA DE PINO ø 1" X 2500 mm DE LARGO  CERTIFICADA PARA EXPORTACION - "BASTMA125"</t>
  </si>
  <si>
    <t>MIMCBTLM010000</t>
  </si>
  <si>
    <t>BATA LARGA MANGA LARGA 100% ALGODON COLOR MARINO   -- GI12354 --</t>
  </si>
  <si>
    <t>GI12354</t>
  </si>
  <si>
    <t>MIMCBTMC020000</t>
  </si>
  <si>
    <t>BATA MANGA LARGA 100% ALGODON COLOR BLANCO   -- USBML100AB --</t>
  </si>
  <si>
    <t>USBML100AB</t>
  </si>
  <si>
    <t>MIMCBTML010000</t>
  </si>
  <si>
    <t>BATA MANGA LARGA 100% ALGODON COLOR MARINO   -- GI10056 --</t>
  </si>
  <si>
    <t>GI1005</t>
  </si>
  <si>
    <t>MIMCBTBR010100</t>
  </si>
  <si>
    <t>BATA MANGA LARGA PARA BRIGADISTA 100% ALGODON COLOR MARINO CON BORDADO Y CINTA REFLEJANTE DE 1" EN ESPALDA Y FRANJA EN BRAZO IZQUIERDO Y SIMBOLO DE PROTECCION CIVIL BRAZO DERECHO  -- USBBRCRFBBR --</t>
  </si>
  <si>
    <t>USBBRCRFBBR</t>
  </si>
  <si>
    <t>MIMCBT00010101</t>
  </si>
  <si>
    <t>BATERIA  DE 125 AH MARCA PRIME POWER MODELO 24-85-11 -- BA125AHPP --</t>
  </si>
  <si>
    <t>BA125AHPP</t>
  </si>
  <si>
    <t>MTLEBT54B50037</t>
  </si>
  <si>
    <t>BATERIA RECARGABLE DE 900 mAh, 9 V CODIGO SSM195A MARCA ALPHA SECURITY  (PAQUETE DE 6 BATERIAS DE NiMh)</t>
  </si>
  <si>
    <t>MVLECA00440000</t>
  </si>
  <si>
    <t>BE01289-X1-72 2 TOMAS DE CORRIENTE, 2 PUERTOS VACIOS ESTRUCTURA DE PLASTICO REQUIERE PERFORACION EN LA SUPERFICIE MONTAJE, 72" PULGADAS DE CABLE C/CLAVIJA DE 3 POLOS COLOR NEGRO INCLUYE UN KIT DE ADAPTADORES   - "BE01289X172"</t>
  </si>
  <si>
    <t>BE01289X172</t>
  </si>
  <si>
    <t>MVLECA00430000</t>
  </si>
  <si>
    <t>BE01453-X1-72, 2 TOMAS DE CORRIENTE, 2 PUERTOS VACIOS ESTRUCTURA DE PLASTICO REQUIERE PERFORACION EN LA SUPERFICIE MONTAJE, 72" PULGADAS DE CABLE C/CLAVIJA DE 3 POLOS COLOR NEGRO INCLUYE UN KIT DE ADAPTADORES   - "BE01453X172"</t>
  </si>
  <si>
    <t>BE01453X172</t>
  </si>
  <si>
    <t>MVLECA00470000</t>
  </si>
  <si>
    <t>BE01820-M-1-5-Z01-U1-72 POWERDATACENTER,MHO (1) POWER OUTLETS, 72" CORD (1) USB 2-PORT SIMPLEX CHARGER (4) OPEN DATA PORT Z01 = SILVER FACEPLATE / BLACK TRIM   - "BE01820M15Z01U172"</t>
  </si>
  <si>
    <t>BE01820M15Z01U172</t>
  </si>
  <si>
    <t>MVLECA34000000</t>
  </si>
  <si>
    <t>BEM00604-B-B-72 (X=A,B,C) RPC, 3P, NEGRO    - "BEM00604-B-B-72"</t>
  </si>
  <si>
    <t>BEM00604-X-B-72</t>
  </si>
  <si>
    <t>MVLECA00420000</t>
  </si>
  <si>
    <t>BESM69D120-SL LAMPARA LED MAIA DE ESCRITORIO PLATEADA   - "BESM69D120-SL"</t>
  </si>
  <si>
    <t>BESM69D120-SL</t>
  </si>
  <si>
    <t>MVLECA00340000</t>
  </si>
  <si>
    <t>BESM-STRT-1-1-EM-WH-U1-72LR START 1.1 DUAL USB-A EDGE MOUNT WHITE   - "BESMSTRT11EMWHU172LR"</t>
  </si>
  <si>
    <t>BESMSTRT11EMWHU172LR</t>
  </si>
  <si>
    <t>MVLECA00350000</t>
  </si>
  <si>
    <t>BESMSTRT21EMWHU172LR</t>
  </si>
  <si>
    <t>MVLECA00360000</t>
  </si>
  <si>
    <t>BESMSTRT22ZMBKU172LR</t>
  </si>
  <si>
    <t>MVLECA00410000</t>
  </si>
  <si>
    <t>BESM-STRT-2-2-ZM-WH-U1-72LR START 2.2 (2 POWER/ 1 DOUBLE USB-A /1 OPEN DATA)   - "BESMSTRT22ZMWHU172LR"</t>
  </si>
  <si>
    <t>BESMSTRT22ZMWHU172LR</t>
  </si>
  <si>
    <t>MVLECA32000000</t>
  </si>
  <si>
    <t>BESM-STRT-3-1-UM-BK-U1-72LR START, 3P-1U, UNDER M, NEGRO    - "BESMSTRT31UMBKU172LR"</t>
  </si>
  <si>
    <t>BESMSTRT31UMBKU172LR</t>
  </si>
  <si>
    <t>MVLECA33000000</t>
  </si>
  <si>
    <t>BESMSTRT4HYDST21BK72</t>
  </si>
  <si>
    <t>MVLABR59703311</t>
  </si>
  <si>
    <t>BIRLO PARA CUBIERTA DE CRISTAL CON CUERDA Ø 3/8" X 32 mm CABEZA Ø 38 X 39 mm EN ALUMINIO -- RBCC</t>
  </si>
  <si>
    <t>RBCC</t>
  </si>
  <si>
    <t>MVLABI001900O5</t>
  </si>
  <si>
    <t>BISAGRA  MARCA BLUM DE 155 GRADOS DE APERTURA  ACABADO NEGRO ONIX CON MUELLE No. CATALOGO 71T7530ONX. BASE 3 No. CATALOGO 174H7130E -- BI155BL3N</t>
  </si>
  <si>
    <t>BI155BL3N</t>
  </si>
  <si>
    <t>MVLABI001900M1</t>
  </si>
  <si>
    <t>BISAGRA  MARCA BLUM DE 155 GRADOS DE APERTURA  CON MUELLE No. CATALOGO 71T7500N. BASE 3 No. CATALOGO 173H7130 - "BI155BLUM"</t>
  </si>
  <si>
    <t>BI155BLUM</t>
  </si>
  <si>
    <t>MVLABI141800L1</t>
  </si>
  <si>
    <t>BISAGRA A MURO DE 27 X 22 X 60 mm  CON TRIPLE OPRESOR PARA CRISTAL DE HASTA 8 MM DE ESPESOR, POSICION MURO VIDRIO TERMINADO EN NIQUEL BRUÑIDO CAPACIDAD DE CARGA 9 KG (JUEGO DE 2 BISAGRAS) - "BIMU3OP"</t>
  </si>
  <si>
    <t>BIMU3OP</t>
  </si>
  <si>
    <t>MERABIE6K6B715</t>
  </si>
  <si>
    <t>BISAGRA ALARGADA DE PERNO REMACHADO 4" SERIE B10 I 400 CODIGO 055020035 FERRETODO LATONADO</t>
  </si>
  <si>
    <t>MLEABI081000E2</t>
  </si>
  <si>
    <t>BISAGRA ALTERNA VIDRIO, VIDRIO 90° MODELO ALT090 MARCA YBJ ACABADO CROMO SATINADO -- CEALVV90</t>
  </si>
  <si>
    <t>CEALVV90</t>
  </si>
  <si>
    <t>MVLABI19008557</t>
  </si>
  <si>
    <t>BISAGRA BIDIMENSIONAL  INSERTA G01H91079CGGWS CON BASE G01B2182ZG60L1 (EN JUEGO 1 BASE Y 1 BISAGRA)-- "" BIBIPI""</t>
  </si>
  <si>
    <t>BIBIPI</t>
  </si>
  <si>
    <t>MVLABI19160000</t>
  </si>
  <si>
    <t>BISAGRA BIDIMENSIONAL CON CIERRE SUAVE 110 GRADOS C-0 TOT S/P 10100511 -- BIBICS</t>
  </si>
  <si>
    <t>MVLABI1900I657</t>
  </si>
  <si>
    <t>BISAGRA BIDIMENSIONAL INSERTA DS25-253S/08 CON BASE BAR3P09 (EN JUEGO 1 BASE Y 1 BISAGRA) -- BIBIPI123</t>
  </si>
  <si>
    <t>BIBIPI123</t>
  </si>
  <si>
    <t>MVLABI19O1E400</t>
  </si>
  <si>
    <t>BISAGRA BIDIMENSIONAL MARCA HAFELE (No. REF 329.09.514) CON APERTURA DE 120°</t>
  </si>
  <si>
    <t>MVLABI0300J857</t>
  </si>
  <si>
    <t>BISAGRA BIDIMENSIONAL MONTAJE ENRASADO CON APERTURA DE 180° (EN JUEGO 1 BASE Y 1 BISAGRA) -- BIBIME180</t>
  </si>
  <si>
    <t>BIBIME180</t>
  </si>
  <si>
    <t>MVLABI0608K857</t>
  </si>
  <si>
    <t>BISAGRA BIDIMENSIONAL MONTAJE ENRASADO ESQUINA MARCA HAFELE 311.66.510 SERIE A CON ANGULO DE APERTURA DE 92° (EN JUEGO 1 BASE Y 1 BISAGRA) - "BIMEE92A"</t>
  </si>
  <si>
    <t>BIMEE92A</t>
  </si>
  <si>
    <t>MVLABI0305H157</t>
  </si>
  <si>
    <t>BISAGRA BIDIMENSIONAL MONTAJE ENRASADO MARCA HAFELE 316.30.542 TIPO 1 SERIE H CON APERTURA DE 110° (EN JUEGO 1 BASE Y 1 BISAGRA) - "BIBIME110"</t>
  </si>
  <si>
    <t>BIBIME110</t>
  </si>
  <si>
    <t>MVLABI0304J157</t>
  </si>
  <si>
    <t>BISAGRA BIDIMENSIONAL MONTAJE ENRASADO MARCA HAFELE 329.07.620 MODELO 0 CON APERTURA DE 165° (EN JUEGO 1 BASE Y 1 BISAGRA) - "BIBIME165"</t>
  </si>
  <si>
    <t>BIBIME165</t>
  </si>
  <si>
    <t>MVLABI0406H157</t>
  </si>
  <si>
    <t>BISAGRA BIDIMENSIONAL MONTAJE SOBREPUESTO MARCA HAFELE 316.30.540 TIPO 18 SERIE H CON APERTURA DE 110° (EN JUEGO 1 BASE Y 1 BISAGRA) - "BIBIMSP110"</t>
  </si>
  <si>
    <t>BIBIMSP110</t>
  </si>
  <si>
    <t>BIBI</t>
  </si>
  <si>
    <t>MLEABIA3008000</t>
  </si>
  <si>
    <t>BISAGRA CIERRE SUAVE  MODELO HARMONY EJ21079AGG MARCA FERRARI</t>
  </si>
  <si>
    <t>MVLABI130000J2</t>
  </si>
  <si>
    <t>BISAGRA CLIP   MONTAJE SOBREPUESTO  MARCA SAMET INVO CRANK 0 APERTURA 110° CIERRE SUAVE CLAVE 10100511 CON BASE CLIP EXCENTRICA 7mm CLAVE 10260776 CON TAPA DECORATIVA CLAVE 10254001 Y TAPA PARA CAZOLETA CLAVE 1025501,NIQUELADA  - "BISAM"</t>
  </si>
  <si>
    <t>BISAM</t>
  </si>
  <si>
    <t>MVLABI12000000</t>
  </si>
  <si>
    <t>BISAGRA CLIP LIBRE MOVIMIENTO ENRAZADA COBERTURA INTERNA 110° GRADOS CODIGO: G011H91218CGGWS    - "G011H91218CGGWS"</t>
  </si>
  <si>
    <t>G011H91218CGGWS</t>
  </si>
  <si>
    <t>MVLABI10120000</t>
  </si>
  <si>
    <t>BISAGRA CLIP TOP INSERTA PARA APERTUTA DE 94° PARA PUERTA DE CRISTAL MARCA CYMISA No REFERENCIA 75T4300 CON BASE 173H7100 Y TAPA 84.4120N - "BICTPC94"</t>
  </si>
  <si>
    <t>BICTPC94</t>
  </si>
  <si>
    <t>MVLABI09110084</t>
  </si>
  <si>
    <t>BISAGRA CLIP TOP PARA APERTUTA DE 170° MARCA CYMISA 5.12  ACABADO NIQUELADO - "BI170BLUM"</t>
  </si>
  <si>
    <t>BI170BLUM</t>
  </si>
  <si>
    <t>MVLABI17000000</t>
  </si>
  <si>
    <t>BISAGRA CRISTAL CRISTAL MODELO 63 930 Q MARCA ADLER IMPORTADO ACABADO NIQUELADO    - "ADLER"</t>
  </si>
  <si>
    <t>ADLER</t>
  </si>
  <si>
    <t>MLEABI32300000</t>
  </si>
  <si>
    <t>BISAGRA DE ACRILICO CRISTAL DE 1-3/4" CON RESORTE   - "BIAC134RE"</t>
  </si>
  <si>
    <t>BIAC134RE</t>
  </si>
  <si>
    <t>MLEABI30280066</t>
  </si>
  <si>
    <t>BISAGRA DE BARRIL DE 3" X 5/8" DIAMETRO  EN COLD ROLLED - "BIBA358CR"</t>
  </si>
  <si>
    <t>BIBA358CR</t>
  </si>
  <si>
    <t>MVLABIA1C40046</t>
  </si>
  <si>
    <t>BISAGRA DE LIBRO 3"  SIN ACABADO (CON PERNO EXTRAIBLE) - "BIL3"</t>
  </si>
  <si>
    <t>BIL3</t>
  </si>
  <si>
    <t>MVLABIA1C4L727</t>
  </si>
  <si>
    <t>BISAGRA DE LIBRO 3" MARCA PHILLIPS MODELO ECKO JACKO EN ACERO INOXIDABLE - "BIL3AIPH"</t>
  </si>
  <si>
    <t>BIL3AIPH</t>
  </si>
  <si>
    <t>MLEABI020200A8</t>
  </si>
  <si>
    <t>BISAGRA DE LIBRO CON RESORTE DE 1 1/2" X 3" CON PERNO DE Ø 0.091" ESPESOR 0.040"  EN ACERO AL CARBON</t>
  </si>
  <si>
    <t>MVLABI05070000</t>
  </si>
  <si>
    <t>BISAGRA DE LIBRO CUADRADA CON PERNO SUELTO CABEZA PLANA SERIE 53 | 300 LATONADA DE 3" -- BILPS300L</t>
  </si>
  <si>
    <t>BILPS300L</t>
  </si>
  <si>
    <t>MLEABIA10300A9</t>
  </si>
  <si>
    <t>BISAGRA DE LIBRO DE 1 1/2" X 1 3/4"  EN ACRILICO CRISTAL -- BIAC112X143</t>
  </si>
  <si>
    <t>BIAC112X143</t>
  </si>
  <si>
    <t>MVLABIA1O8E615</t>
  </si>
  <si>
    <t>BISAGRA DE LIBRO DE 1" 1/2" MARCA PHILLIPS MODELO 115 CON PERNO SUELTO LATONADO - "BIL112LPS"</t>
  </si>
  <si>
    <t>BIL112LPS</t>
  </si>
  <si>
    <t>MLEABIA1D50027</t>
  </si>
  <si>
    <t>BISAGRA DE LIBRO DE 2 1/2"  EN ACERO INOXIDABLE</t>
  </si>
  <si>
    <t>MDACBI01010001</t>
  </si>
  <si>
    <t>BISAGRA DE LIBRO DE 2 1/2" X 1 9/16" LAMINA NEGRA CON PERNO FIJO  --  BIL212LNPF</t>
  </si>
  <si>
    <t>BIL212LNPF</t>
  </si>
  <si>
    <t>MLEABIA125001X</t>
  </si>
  <si>
    <t>BISAGRA DE LIBRO DE 2" X 1.5" X 1 mm  SIN ACABADO. CON PERNO FIJO - "BIL2F"</t>
  </si>
  <si>
    <t>BIL2F</t>
  </si>
  <si>
    <t>MVLABIA1C400X5</t>
  </si>
  <si>
    <t>BISAGRA DE LIBRO DE 3"  MARCA PHILLIPS ACABDO CROMOCON PERNO EXTRAIBLE - "BIL3CR"</t>
  </si>
  <si>
    <t>BIL3CR</t>
  </si>
  <si>
    <t>MLEABIA12200V4</t>
  </si>
  <si>
    <t>BISAGRA DE LIBRO DE 3" X 3"  SIN ACABADO, CON PERNO - "BIL33P"</t>
  </si>
  <si>
    <t>BIL33P</t>
  </si>
  <si>
    <t>MVLABIA12300X2</t>
  </si>
  <si>
    <t>BISAGRA DE LIBRO DE 4 1/2" X 4 1/2"  SIN ACABADO, CON PERNO FIJO - "BIL412PF"</t>
  </si>
  <si>
    <t>BIL412PF</t>
  </si>
  <si>
    <t>MVLABIA124Ñ2X2</t>
  </si>
  <si>
    <t>BISAGRA DE LIBRO DE 4" X 4" CALIBRE 13 SIN ACABADO, CON PERNO FIJO - "BIL4413PF"</t>
  </si>
  <si>
    <t>BIL4413PF</t>
  </si>
  <si>
    <t>MACSBP0011042A</t>
  </si>
  <si>
    <t>BISAGRA DE PIANO  1 1/2" CALIBRE 18 EN ACERO INOXIDABLE A 1800 mm - "BP11218INX18"</t>
  </si>
  <si>
    <t>BP11218INX18</t>
  </si>
  <si>
    <t>MVLSBP00110610</t>
  </si>
  <si>
    <t>BISAGRA DE PIANO  1 1/2" CALIBRE 22 PIEZA DE 2440 mm PASO CORTO 157 A -- BP22X112</t>
  </si>
  <si>
    <t>BP22X112</t>
  </si>
  <si>
    <t>MVLSBP00110699</t>
  </si>
  <si>
    <t>BISAGRA DE PIANO  1 1/2" CALIBRE 22 PIEZA DE 2440 mm PASO CORTO 157-A GALVANIZADA - "BP22X112G"</t>
  </si>
  <si>
    <t>BP22X112G</t>
  </si>
  <si>
    <t>MVLSBP00110623</t>
  </si>
  <si>
    <t>BISAGRA DE PIANO  1 1/2" CALIBRE 22 PIEZA DE 2440 mm PASO LARGO S-151-A-38 -- BP22PL112</t>
  </si>
  <si>
    <t>BP22PL112</t>
  </si>
  <si>
    <t>MVLSBP00080812</t>
  </si>
  <si>
    <t>BISAGRA DE PIANO  1"" CALIBRE 19 PIEZA DE 2440 mm - ""BP19X1"""</t>
  </si>
  <si>
    <t>BP19X1</t>
  </si>
  <si>
    <t>MACSBP001203R0</t>
  </si>
  <si>
    <t>BISAGRA DE PIANO  2" CALIBRE 16 PERNO DE Ø 3/16" Y LARGO DE 1830 mm - "BP2PL18"</t>
  </si>
  <si>
    <t>BP2PL18</t>
  </si>
  <si>
    <t>MVLSBP00120411</t>
  </si>
  <si>
    <t>BISAGRA DE PIANO  2"" CALIBRE 18 PIEZA DE 2440 mm CON PERNO DE Ø 3/16"" 152-A - ""BP18X2CP"""</t>
  </si>
  <si>
    <t>BP18X2CP</t>
  </si>
  <si>
    <t>MVLSBP00120410</t>
  </si>
  <si>
    <t>BISAGRA DE PIANO  2"" CALIBRE 18 PIEZA DE 2440 mm PASO CORTO 157-A - ""BP182PC"""</t>
  </si>
  <si>
    <t>BP182PC</t>
  </si>
  <si>
    <t>MVLSBP00180411</t>
  </si>
  <si>
    <t>BISAGRA DE PIANO  4"" CALIBRE 18 PIEZA DE 2440 mm CON PERNO DE Ø 3/16"" 152-A - ""BP184"""</t>
  </si>
  <si>
    <t>BP184</t>
  </si>
  <si>
    <t>MVLSBP00110638</t>
  </si>
  <si>
    <t>BISAGRA DE PIANO 1 1/2" CALIBRE 22 PIEZA DE 2440 mm PASO CORTO 157-A (GENERADO POR RECORTE) -- BP22X112RE</t>
  </si>
  <si>
    <t>BP22X112RE</t>
  </si>
  <si>
    <t>MVLSBP00080412</t>
  </si>
  <si>
    <t>BISAGRA DE PIANO 1" CALIBRE 18 PIEZA DE 2440 mm -- BP18X1</t>
  </si>
  <si>
    <t>BP18X1</t>
  </si>
  <si>
    <t>MVLSBP00083112</t>
  </si>
  <si>
    <t>BISAGRA DE PIANO 1" CALIBRE 22 PIEZA DE 2440 mm -- BP22X1</t>
  </si>
  <si>
    <t>BP22X1</t>
  </si>
  <si>
    <t>MVLSBP001204F3</t>
  </si>
  <si>
    <t>BISAGRA DE PIANO 2" CALIBRE 16 PIEZA DE 1840 mm PERNO DE Ø 3/16 PASO CORTO EN ACERO INOXIDABLE - "BP218I"</t>
  </si>
  <si>
    <t>BP218I</t>
  </si>
  <si>
    <t>MLESBP00120536</t>
  </si>
  <si>
    <t>BISAGRA DE PIANO 2" CALIBRE 20 PIEZA DE 2440 mm PASO CORTO EN ACERO INOXIDABLE - "BP220I"</t>
  </si>
  <si>
    <t>BP220I</t>
  </si>
  <si>
    <t>MVLSBP14110450</t>
  </si>
  <si>
    <t>BISAGRA DE PIANO TIPO AMERICANO 1 1/2" CALIBRE 18 PIEZA DE 2440 mm CON PERNO CALIBRE 11 - "BP18112P11"</t>
  </si>
  <si>
    <t>BP18112P11</t>
  </si>
  <si>
    <t>MBAABIC6G60066</t>
  </si>
  <si>
    <t>BISAGRA DE TUBO Ø 3/4" X 4"  EN COLD ROLLED</t>
  </si>
  <si>
    <t>MVLABIC6130066</t>
  </si>
  <si>
    <t>BISAGRA DE TUBO Ø 3/8" X 2"  EN COLD ROLLED -- BSTB382CR</t>
  </si>
  <si>
    <t>BSTB382CR</t>
  </si>
  <si>
    <t>MVLABIH2Q10000</t>
  </si>
  <si>
    <t>BISAGRA ESQUINA DE 45° MARCA HAFELE (No REF 311.66.501)</t>
  </si>
  <si>
    <t>MVLABI180000V7</t>
  </si>
  <si>
    <t>BISAGRA FRONTAL CODIGO 63930Q MARCA ADLER DE SUJECION DE MADERA  A CRISTAL   EN  ACABADO NIQUEL - "ADBISF"</t>
  </si>
  <si>
    <t>ADBISF</t>
  </si>
  <si>
    <t>MVLABI070900D9</t>
  </si>
  <si>
    <t>BISAGRA JADE PUERTA RECAMARA CLAVE J-611SSS  EN ACABADO CROMO MATE -- JJDPRCR</t>
  </si>
  <si>
    <t>JJDPRCR</t>
  </si>
  <si>
    <t>MECABI24000000</t>
  </si>
  <si>
    <t>BI155BM3N</t>
  </si>
  <si>
    <t>MTLABID2M9D684</t>
  </si>
  <si>
    <t>BISAGRA OCULTA CON ANGULO DE APERTURA DE 180° MARCA HAFELE (No REF 341.07.727) DE 45 X 13 X 20 mm PARA ESPESOR DE 19 A 24 mm ACABADO NIQUELADO --"BON45"--</t>
  </si>
  <si>
    <t>BON45</t>
  </si>
  <si>
    <t>MLEABID2H49669</t>
  </si>
  <si>
    <t>BISAGRA OCULTA CON ANGULO DE APERTURA DE 180° MODELO 341.07.404 MARCA HAFELE ANCHO 19 mm, ALTURA 95 mm CON 50 mm DE PROFUNDIDAD (INCLUYE TORNILLOS DE SUJECION) ACABADO ZINC</t>
  </si>
  <si>
    <t>MVLABI1520M8O8</t>
  </si>
  <si>
    <t>BISAGRA PARA CRISTAL DE 92 X 40 mm ESPESOR 6 mm DE FIJACION A CRISTAL, DE ACERO INOXIDABLE MODELO BV-2602 DE ETC HERRAJES, (INCLUYE TORNILLOS DE FIJACION) -- BV-2602INOX</t>
  </si>
  <si>
    <t>BV-2602INOX</t>
  </si>
  <si>
    <t>MP4ABI160000R3</t>
  </si>
  <si>
    <t>BISAGRA PARA MURO-VIDRIO PARA PUERTAS DE CRISTAL TEMPLADO DE 8 A 12 mm PARA 30 KG, MARCA BRÜKEN, SATIN MATERIAL ZAMAC- GLR613 - "GLR613"</t>
  </si>
  <si>
    <t>GLR613</t>
  </si>
  <si>
    <t>MLEABI26000000</t>
  </si>
  <si>
    <t>BISAGRA PARA PUERTA ABATIBLE DE CRISTAL DE 6 mm REQUIERE BARRENO FIJACION CON TORNILLO  A LATERAL MODELO V5-15 SATIN    - "BIV515"</t>
  </si>
  <si>
    <t>BIV515</t>
  </si>
  <si>
    <t>MBAABI52630013</t>
  </si>
  <si>
    <t>BISAGRA PARA PUERTA BLINDADA Ø  3/4 X 2 1/2 ""  EN  ACERO - ""BIPB34""."</t>
  </si>
  <si>
    <t>BIPB34</t>
  </si>
  <si>
    <t>MVLABI4115L5G7</t>
  </si>
  <si>
    <t>BISAGRA PARA PUERTA DE CRISTAL 40 X 27.5 mm ESPESOR DE 16 mm MARCA YBJ YEH224 ACABADO SATINADO (NIQUEL BRUÑIDO),  PARA CRISTAL TEMPLADO DE 6 mm. - "BIYE224"</t>
  </si>
  <si>
    <t>BIYE224</t>
  </si>
  <si>
    <t>MVLABI20000006</t>
  </si>
  <si>
    <t>BISAGRA PARA PUERTA DE CRISTAL A MURO   ACABADO ACERO SATINADO - ""BICS"""</t>
  </si>
  <si>
    <t>BICS</t>
  </si>
  <si>
    <t>MVLABI41Q200A1</t>
  </si>
  <si>
    <t>BISAGRA PARA PUERTA DE CRISTAL MARCA HETTICH MODELO ET 5150 CODIGO 0 204 908  ACABADO NIQUELADO MATE</t>
  </si>
  <si>
    <t>MVLABI411400F9</t>
  </si>
  <si>
    <t>BISAGRA PARA PUERTA DE CRISTAL MODELO 79-15 HERRASA  CON BROCHE DE RETENCIÓN, CROMADA, CON UN TORNILLO METALICO - "BI7915C"</t>
  </si>
  <si>
    <t>BI7915C</t>
  </si>
  <si>
    <t>MVLABI4121M9Q2</t>
  </si>
  <si>
    <t>BISAGRA PARA PUERTA DE CRISTAL MODELO CYMISA 75T4100 CON APERTURA DE 94° PARA CUBRIMIENTO TOTAL CLIP TOP - "BICLTOP94"</t>
  </si>
  <si>
    <t>BICLTOP94</t>
  </si>
  <si>
    <t>MLEABI22170000</t>
  </si>
  <si>
    <t>BISAGRA PARA PUERTA DE MADERA MARCA CIMYSA No REFERENCIA 164.119 DE 90° DE APERTURA   - "BIPM90°"</t>
  </si>
  <si>
    <t>BIPM90°</t>
  </si>
  <si>
    <t>MVLABI22370000</t>
  </si>
  <si>
    <t>BISAGRA PARA PUERTA DE MADERA MODELO CYMISA 21630   - ""PR012"""</t>
  </si>
  <si>
    <t>PR012</t>
  </si>
  <si>
    <t>MVLABI22380000</t>
  </si>
  <si>
    <t>BISAGRA PARA PUERTA DE MADERA MODELO CYMISA 21641   - ""PR013"""</t>
  </si>
  <si>
    <t>PR013</t>
  </si>
  <si>
    <t>MLEABI160000S7</t>
  </si>
  <si>
    <t>BISAGRA PARA PUERTA ELEVABLE CON ANGULO DE APERTURA DE 75° Y CAPACIDAD DE CARGA DE 5 KG ACABADO CROMO MATE, CLAVE DE CATALOGO DE PROVEEDOR ESCOLANO 40721 - "BPE75"</t>
  </si>
  <si>
    <t>BPE75</t>
  </si>
  <si>
    <t>MLEABI280000SX</t>
  </si>
  <si>
    <t>BISAGRA PARA VITRINA TIPO BIVEL RECTANGULAR   CON PIVOTE A PRESION, PARA VIDRIO DE 6 A 10 mm, ACABADO SATINADO (JUEGO DE 2 PIEZAS) - "BISBIREC610SA"</t>
  </si>
  <si>
    <t>BISBIREC610SA</t>
  </si>
  <si>
    <t>MLEABI25000000</t>
  </si>
  <si>
    <t>BISAGRA RECTA CIERRE SUAVE CON TAPAS PARA VISTA PREMIUM, JUEGO COMPLETO CODIGO BCS3DR    - "BCS3DR"</t>
  </si>
  <si>
    <t>BCS3DR</t>
  </si>
  <si>
    <t>MLEABI31290027</t>
  </si>
  <si>
    <t>BISAGRA RECTANGULAR DE LIBRO 2 1/2'  EN ACERO INOXIDABLE - "BIL212A"</t>
  </si>
  <si>
    <t>BIL212A</t>
  </si>
  <si>
    <t>MLEABI2726001X</t>
  </si>
  <si>
    <t>BISAGRA RESORTE DE 3.5" X 3.5"  SIN ACABADO. CON PERNO FIJO - "BIRS"</t>
  </si>
  <si>
    <t>BIRS</t>
  </si>
  <si>
    <t>MVLABI000000Y6</t>
  </si>
  <si>
    <t>BISAGRA SENSYS 8645I B12,5 TH52. CODIGO HETTICH 9071205 - "9071205"</t>
  </si>
  <si>
    <t>MLEABI0101H184</t>
  </si>
  <si>
    <t>BISAGRA SERIE A EMBOLSADA ENRASADO MARCA HAFELE No REF 311.90.509) 1 JUEGO (2 BISAGRAS, 2 PLACAS DE MONTAJE, 4 TORNILLOS GRIPER Y 4 TORNILLOS 6 X 5/8") CON APERTURA DE 110° ACABADO NIQUELADO</t>
  </si>
  <si>
    <t>MVLABI21001300</t>
  </si>
  <si>
    <t>BISAGRA SOPORTE LONGITUD 25 cm -- BS25</t>
  </si>
  <si>
    <t>BS25</t>
  </si>
  <si>
    <t>MVLABI230000V7</t>
  </si>
  <si>
    <t>BISAGRA TRASERA CODIGO 63924J MARCA ADLER DE SUJECION DE MADERA  A CRISTAL   EN  ACABADO NIQUEL - "ADBIST"</t>
  </si>
  <si>
    <t>ADBIST</t>
  </si>
  <si>
    <t>MLEABI2927000B</t>
  </si>
  <si>
    <t>BISAGRA TUBULAR DIAMETRO DE 3/8 IN, LONGITUD DE 1 7/8 IN  SOLDABLE DE ACERO FORJADO AL BAJO CARBON - "BITUS3818AF"</t>
  </si>
  <si>
    <t>BITUS3818AF</t>
  </si>
  <si>
    <t>MDACBV01020001</t>
  </si>
  <si>
    <t>BIVEL PARA BISAGRA DE 25 X 33 X 13 mm  EN ALUMINIO MAQUINADO SEGUN EL PLANO  --  COLOVIA55MCR-PIV1</t>
  </si>
  <si>
    <t>COLOVIA55MCR-PIV1</t>
  </si>
  <si>
    <t>MPPABV41000021</t>
  </si>
  <si>
    <t>BIVEL PARA PUERTA DE CRISTAL   SOPORTE IZQUIERDO Y DERECHO CON TORNILLO METALICO Y PERNO - ""BIPV"""</t>
  </si>
  <si>
    <t>BIPV</t>
  </si>
  <si>
    <t>MPPABV41000071</t>
  </si>
  <si>
    <t>BIVEL PARA PUERTA DE CRISTAL   SOPORTE IZQUIERDO Y DERECHO EN ACABADO CROMO CON ALTURA DE 20 mm CON 2 TORNILLOS METALICOS Y PERNO PLASTICO</t>
  </si>
  <si>
    <t>MVLABV41000014</t>
  </si>
  <si>
    <t>BIVEL PARA PUERTA DE CRISTAL SIN ACCESORIO -- BIPVSA</t>
  </si>
  <si>
    <t>BIPVSA</t>
  </si>
  <si>
    <t>MIMCBVRB010000</t>
  </si>
  <si>
    <t>BIVEL REFORZADO PARA BALERO 1/2"   -- BVRFB12 --</t>
  </si>
  <si>
    <t>BVRFB12</t>
  </si>
  <si>
    <t>MIMCBD00020001</t>
  </si>
  <si>
    <t>BLADE  01011 (4/PKG)  PARA LIJADORA DE BANDA DINAFILE II -- BL01011LB --</t>
  </si>
  <si>
    <t>BL01011LB</t>
  </si>
  <si>
    <t>MIMCBD00010000</t>
  </si>
  <si>
    <t>BLADE  SET CA145709   -- BLASETCA --</t>
  </si>
  <si>
    <t>BLASETCA</t>
  </si>
  <si>
    <t>MIMCBD00020000</t>
  </si>
  <si>
    <t>BLADE ROTOR SET, PART 57113 DE LIJADORA ORBITAL MARCA DYNABRADE DYNORBITAL SUPREME</t>
  </si>
  <si>
    <t>BLARSET</t>
  </si>
  <si>
    <t>MIMCBKVC000000</t>
  </si>
  <si>
    <t>BLOCK VALES PARA CAMBIO DE EQUIPO DE PROTECCION Y/O UNIFORMES    -- BVCESPU --</t>
  </si>
  <si>
    <t>BVCESPU</t>
  </si>
  <si>
    <t>MVLUBQ01010065</t>
  </si>
  <si>
    <t>BLOQUEO DE PEDAL PARA MONTAJE DE 6 1/2" DE ALTURA  CLAVE DE REFERENCIA GRAINER 5VP59 - "BLOP612"</t>
  </si>
  <si>
    <t>BLOP612</t>
  </si>
  <si>
    <t>MIMCBB00000101</t>
  </si>
  <si>
    <t>BOBINA   MARCA SIEMENS MODELO 3TX4090-06 -- BBSIE3TX4 --</t>
  </si>
  <si>
    <t>BBSIE3TX4</t>
  </si>
  <si>
    <t>MIIPBBCS010301</t>
  </si>
  <si>
    <t>BOBINA PARA MAQUINA DE COSER MARCA BROTHER CON MUELLE -- BBCSBRM --</t>
  </si>
  <si>
    <t>BBCSBRM</t>
  </si>
  <si>
    <t>MTLEBC00C30040</t>
  </si>
  <si>
    <t>BOBINA RETRACTIL  CODIGO 9197892 MARCA APLHA SECURITY  (RETRACTIL (4c))</t>
  </si>
  <si>
    <t>MVLECA00530000</t>
  </si>
  <si>
    <t>BOHO,2 PWR,2 USB,BEZEL (1) POWER OUTLETS, 72" CORD (1) USB 2-PORT SIMPLEX CHARGER ,Z220 = SILVER ANODIZED ALUMINUM  / WHITE PLASTIC, BE05669-11-11-B-Z220-M1/M1-72     - "BE056691111BZ220M1"</t>
  </si>
  <si>
    <t>BE056691111BZ220M1</t>
  </si>
  <si>
    <t>MVLECA00540000</t>
  </si>
  <si>
    <t>BOHO,2 PWR,2 USB,BEZEL (1) POWER OUTLETS, 72" CORD (1) USB 2-PORT SIMPLEX CHARGER Z01 = SILVER ANODIZED ALUMINUM  / BLACK PLASTIC BE05669-11-11-B-Z01-M1/M1-72  - "BE056691111BZ01M1"</t>
  </si>
  <si>
    <t>BE056691111BZ01M1</t>
  </si>
  <si>
    <t>MIMCBLTR010100</t>
  </si>
  <si>
    <t>BOLA DE TRANSFERENCIA MODELO 1006 CON BOLAS DE COJINETE Y DE CARGA EN ACERO AL CARBON Y SOPORTE EN ACRO CINCADO  -- BLT1006 --</t>
  </si>
  <si>
    <t>BLT1006</t>
  </si>
  <si>
    <t>MIEEBO01080300</t>
  </si>
  <si>
    <t>BOLSA CALIBRE 200 600 X 900 mm POLIETILENO COLOR NEGRO  -- BOP6090N --</t>
  </si>
  <si>
    <t>BOP6090N</t>
  </si>
  <si>
    <t>MIEEBO01070300</t>
  </si>
  <si>
    <t>BOLSA CALIBRE 200 900 X 1200 mm POLIETILENO COLOR NEGRO  -- BOP90120 --</t>
  </si>
  <si>
    <t>BOP90120</t>
  </si>
  <si>
    <t>MIEEBO01010101</t>
  </si>
  <si>
    <t>BOLSA CALIBRE 200 DE 10 cm TRANSPARENTE EN ROLLO -- RB20T10 --</t>
  </si>
  <si>
    <t>RB20T10</t>
  </si>
  <si>
    <t>MIEEBO01060100</t>
  </si>
  <si>
    <t>BOLSA CALIBRE 200 DE 50.0 X 80.0 cm TRANSPARENTE  -- BOT8050 --</t>
  </si>
  <si>
    <t>BOT8050</t>
  </si>
  <si>
    <t>MLEPBO010100G6</t>
  </si>
  <si>
    <t>BOLSA DE CELOFAN TRANSPARENTE DE 25 MICRAS  CON ADHESIVO EN LA SOLAPA  DE 6.20 X 12.50 cm - "BOLSA256212"</t>
  </si>
  <si>
    <t>BOLSA256212</t>
  </si>
  <si>
    <t>MIACBO01020000</t>
  </si>
  <si>
    <t>BOLSA TRANSPARENTE CAL. 200 60 X 40 CM    --  BOTR6040</t>
  </si>
  <si>
    <t>BOTR6040</t>
  </si>
  <si>
    <t>MIACBO01010000</t>
  </si>
  <si>
    <t>BOLSA TRANSPARENTE CAL.200 30 X 15 CM    --  BOTR3015</t>
  </si>
  <si>
    <t>BOTR3015</t>
  </si>
  <si>
    <t>MIEEBOTP050000</t>
  </si>
  <si>
    <t>BOLSA TRANSPARENTE DE 18 X 25 cm CALIBRE 22   -- BOT182522 --</t>
  </si>
  <si>
    <t>BOT182522</t>
  </si>
  <si>
    <t>MIEEBOTP060000</t>
  </si>
  <si>
    <t>BOLSA TRANSPARENTE DE 80 X 50 cm CAL 200 BOT 8050</t>
  </si>
  <si>
    <t>MIEEBOTP200000</t>
  </si>
  <si>
    <t>BOLSA TRANSPARENTE DE POLIETILENO DE 1.00 X 1.20 m CALIBRE 200   -- BOTP1012 --</t>
  </si>
  <si>
    <t>BOTP1012</t>
  </si>
  <si>
    <t>MIEEBOTP210000</t>
  </si>
  <si>
    <t>BOLSA TRANSPARENTE DE POLIETILENO DE 1.20 X 1.60 m CALIBRE 200   -- BOTP1216 --</t>
  </si>
  <si>
    <t>BOTP1216</t>
  </si>
  <si>
    <t>MIEEBOTP220000</t>
  </si>
  <si>
    <t>BOLSA TRANSPARENTE DE POLIETILENO DE 1.60 X 2.00 m CALIBRE 200   -- BOTP1620 --</t>
  </si>
  <si>
    <t>BOTP1620</t>
  </si>
  <si>
    <t>MIMCBMDC000000</t>
  </si>
  <si>
    <t>BOMBA DESTAPACAÑOS    -- BMCAÑO --</t>
  </si>
  <si>
    <t>BMCAÑO</t>
  </si>
  <si>
    <t>MIMCBMMN000102</t>
  </si>
  <si>
    <t>BOMBA MANUAL DE LUBRICACION  MARCA ERKCO MODELO 100- D-13 (CUBETA) -- BMLB100D13ER --</t>
  </si>
  <si>
    <t>BMLB100D13ER</t>
  </si>
  <si>
    <t>MIMCBMPA010001</t>
  </si>
  <si>
    <t>BOMBA PARA AGUA LITTLE GLANT 127 V 60 Hz 34 W 0.6 A  MODELO CK-5 CODIGO 537500 -- BALGCK5 --</t>
  </si>
  <si>
    <t>BALGCK5</t>
  </si>
  <si>
    <t>MIMCBMTP020203</t>
  </si>
  <si>
    <t>BOMBA PARA TRANSFERENCIA DE PINTURA PUMP ASSEMBLY (2-18) MARCA GEMA MODELO PI-3 PUMP No DE PARTE 114635 -- BMTPPI3G114635 --</t>
  </si>
  <si>
    <t>BMTPPI3G114635</t>
  </si>
  <si>
    <t>MLEEBB01000000</t>
  </si>
  <si>
    <t>BOMBA SUMERGIBLE AGUA LIMPIA 1 HP TRUPER USO DOMESTICO MOD: 12602.    - "BOM12602"</t>
  </si>
  <si>
    <t>BOM12602</t>
  </si>
  <si>
    <t>MIMCBMSB030000</t>
  </si>
  <si>
    <t>BOMBA TIPO SUPERIOR DE SUBE Y BAJA DE LIQUIDOS PARA TAMBO   -- BMSSBST --</t>
  </si>
  <si>
    <t>BMSSBST</t>
  </si>
  <si>
    <t>MIIPBNAL000101</t>
  </si>
  <si>
    <t>BONETE DE LANA PREMIUM MARCA TENAZIT CLAVE 2971 - BONALTE</t>
  </si>
  <si>
    <t>BONALTE</t>
  </si>
  <si>
    <t>MIIPBO00000003</t>
  </si>
  <si>
    <t>BOQUILLA    No. REFERENCIA AV-1239-704-L -- BO704 --</t>
  </si>
  <si>
    <t>BO704</t>
  </si>
  <si>
    <t>MIIPBO00804500</t>
  </si>
  <si>
    <t>BOQUILLA  (NOZZ-SD 1/2 BORE 1/8 REC) No. DE PARTE 0558001612  -- BO12 --</t>
  </si>
  <si>
    <t>BO12</t>
  </si>
  <si>
    <t>MIIPADNO020000</t>
  </si>
  <si>
    <t>BOQUILLA (NOZZLE) 1/2" BORE 1/8" No. DE PARTE 401-42-50</t>
  </si>
  <si>
    <t>ADNO</t>
  </si>
  <si>
    <t>MIIPBOAL060000</t>
  </si>
  <si>
    <t>BOQUILLA DE ASPIRADORA MARCA RIDGED PARA LIQUIDOS 1-7/8"   -- BOPL178 --</t>
  </si>
  <si>
    <t>BOPL178</t>
  </si>
  <si>
    <t>MIMCBQHM020002</t>
  </si>
  <si>
    <t>BOQUILLA DE HULE PARA MACHUELEADORA CON INSERTO DE ACERO RANGO 5/162 A 5/8"  CODIGO 265-128 -- BOHMIA516 --</t>
  </si>
  <si>
    <t>BOHMIA516</t>
  </si>
  <si>
    <t>MIMCBQHM050006</t>
  </si>
  <si>
    <t>BOQUILLA DE HULE PARA MACHUELEADORA CON INSERTO DE ACERO RANGO DE # 4 A 1/4"  CODIGO 265-124 -- BOHMIA4 --</t>
  </si>
  <si>
    <t>BOHMIA4</t>
  </si>
  <si>
    <t>MIMCBQHM040005</t>
  </si>
  <si>
    <t>BOQUILLA DE HULE PARA MACHUELEADORA CON INSERTO DE ACERO RANGO DE 1/4" A 1/2"  CODIGO 265-126 -- BOHMIA14 --</t>
  </si>
  <si>
    <t>BOHMIA14</t>
  </si>
  <si>
    <t>MLEEBQ02000000</t>
  </si>
  <si>
    <t>BOQUILLA DE PULVERIZACION CON CONECTOR DE PLASTICO ABS FINAL    - "BOABSF"</t>
  </si>
  <si>
    <t>BOABSF</t>
  </si>
  <si>
    <t>MLEEBQ01000000</t>
  </si>
  <si>
    <t>BOQUILLA DE PULVERIZACION CON CONECTORES DE PLASTICO ABS EN FORMA "T"    - "BOABST"</t>
  </si>
  <si>
    <t>BOABST</t>
  </si>
  <si>
    <t>MIIPBQSS300011</t>
  </si>
  <si>
    <t>BOQUILLA PARA APLICACIÓN DE ADHESIVO SUPERFICIE SOLIDA DE 50 ml  MARCA CORIAN  -- BQADSSGW50 --</t>
  </si>
  <si>
    <t>BQADSSGW50</t>
  </si>
  <si>
    <t>MLEEBQ03000000</t>
  </si>
  <si>
    <t>BOQUILLA PARA ARCO SANITIZANTE (KIT 5 PIEZAS)    - "BOASK5"</t>
  </si>
  <si>
    <t>BOASK5</t>
  </si>
  <si>
    <t>MIMCBQPG000000</t>
  </si>
  <si>
    <t>BOQUILLA PARA GAS    -- BQPGAS --</t>
  </si>
  <si>
    <t>BQPGASP</t>
  </si>
  <si>
    <t>MIMCBQPG030004</t>
  </si>
  <si>
    <t>BOQUILLA PARA GAS DE 0.50  CODIGO KP2742-1-50R -- BQPGASKP27 --</t>
  </si>
  <si>
    <t>BQPGASKP27</t>
  </si>
  <si>
    <t>MIIPBORE010101</t>
  </si>
  <si>
    <t>BOQUILLA REDONDA PARA FRESADORA R-8 DE 5/16" x  2" MARCA SYIC CODIGO 94048 -- BORF85162 --</t>
  </si>
  <si>
    <t>BORF85162</t>
  </si>
  <si>
    <t>MIACBL01000000</t>
  </si>
  <si>
    <t>BORLA DE FELPA # 7     --  BORFE7</t>
  </si>
  <si>
    <t>BORFE7</t>
  </si>
  <si>
    <t>MIIEAO26000000</t>
  </si>
  <si>
    <t>BOTA SANITARIA DE HULE COLOR BLANCO NUMERO 22 (PAR)    - "BTSHBL22"</t>
  </si>
  <si>
    <t>BTSHBL22</t>
  </si>
  <si>
    <t>MIIEAO27000000</t>
  </si>
  <si>
    <t>BOTA SANITARIA DE HULE COLOR BLANCO NUMERO 23 (PAR)    - "BTSHBL23"</t>
  </si>
  <si>
    <t>BTSHBL23</t>
  </si>
  <si>
    <t>MIMCBTSH010100</t>
  </si>
  <si>
    <t>BOTA SANITARIA DE HULE COLOR BLANCO NUMERO 24 (PAR) -- BTSHBL24 --</t>
  </si>
  <si>
    <t>BTSHBL24</t>
  </si>
  <si>
    <t>MIMCBTSH010200</t>
  </si>
  <si>
    <t>BOTA SANITARIA DE HULE COLOR BLANCO NUMERO 26 (PAR)  -- BTSHBL26 --</t>
  </si>
  <si>
    <t>BTSHBL26</t>
  </si>
  <si>
    <t>MIIEAO28000000</t>
  </si>
  <si>
    <t>BOTA SANITARIA DE HULE COLOR BLANCO NUMERO 27 (PAR)    - "BTSHBL27"</t>
  </si>
  <si>
    <t>BTSHBL27</t>
  </si>
  <si>
    <t>MIMCBTSH010300</t>
  </si>
  <si>
    <t>BOTA SANITARIA DE HULE COLOR BLANCO NUMERO 28 (PAR)  -- BTSHBL28 --</t>
  </si>
  <si>
    <t>BTSHBL28</t>
  </si>
  <si>
    <t>MIMCBTSH010400</t>
  </si>
  <si>
    <t>BOTA SANITARIA DE HULE COLOR BLANCO NUMERO 29 (PAR)  -- BTSHBL29 --</t>
  </si>
  <si>
    <t>BTSHBL29</t>
  </si>
  <si>
    <t>MIIEAO14000000</t>
  </si>
  <si>
    <t>BOTA SIN CASQUILLO MODELO MODELO: 2316 TGA    - "BOTA2316TGA"</t>
  </si>
  <si>
    <t>BOTA2316TGA</t>
  </si>
  <si>
    <t>MIMCBTSE010000</t>
  </si>
  <si>
    <t>BOTADOR DE SEGUROS Ø 5/16"   -- BOSEG516 --</t>
  </si>
  <si>
    <t>BOSEG516</t>
  </si>
  <si>
    <t>MLEABC00D12849</t>
  </si>
  <si>
    <t>BOTE CIRCULAR  Ø 300 X 300 mm ESPESOR 3 mm EN ALUMINIO CON DOS OVALES DE 25.4 X 83 mm -- BOCIAL30</t>
  </si>
  <si>
    <t>BOCIAL30</t>
  </si>
  <si>
    <t>MIMCBOPS010000</t>
  </si>
  <si>
    <t>BOTON PERSONALIZADO CON LEYENDA "YO SOY NUEVO INTEGRANTE" Y LOGOTIPO DE VH; SE AGREGA MUESTRA   -- BOPLNIVH --</t>
  </si>
  <si>
    <t>BOPLNIVH</t>
  </si>
  <si>
    <t>MVLEBO00000094</t>
  </si>
  <si>
    <t>BOTON SOPORTE BUTTON-FIX TYPE-2 PARA CONECTAR PANELES  A 90° TYPE-2 - "BUTTONFIXTYPE-2"</t>
  </si>
  <si>
    <t>BUTTONFIXTYPE-2</t>
  </si>
  <si>
    <t>MVLEEM05000000</t>
  </si>
  <si>
    <t>BRACKET 15MM FOR WOODEN SHELF. RAW SILK "321-729.31"    - ""</t>
  </si>
  <si>
    <t>MLEABQ05020000</t>
  </si>
  <si>
    <t>BRACKET DE FIJACION LATERAL DEL SISTEMA K12 (205.214)   - "205214BRK12L"</t>
  </si>
  <si>
    <t>205214BRK12L</t>
  </si>
  <si>
    <t>MLEABQ05030000</t>
  </si>
  <si>
    <t>BRACKET DE FIJACION PARA PUERTA DEL SISTEMA K12 (205.215)   - "205215BRK12P"</t>
  </si>
  <si>
    <t>205215BRK12P</t>
  </si>
  <si>
    <t>MLEABQ030000S5</t>
  </si>
  <si>
    <t>BRACKET MOVENTO DERECHO CON AJUSTE LATERAL, MODELO 6616738 CLAVE T51.7601R - "T51.7601R"</t>
  </si>
  <si>
    <t>T51.7601R</t>
  </si>
  <si>
    <t>MLEABQ040000S6</t>
  </si>
  <si>
    <t>BRACKET MOVENTO IZQUIERDO CON AJUSTE LATERAL, MODELO 6449983 CLAVE T51.7601L - "T51.7601L"</t>
  </si>
  <si>
    <t>T51.7601L</t>
  </si>
  <si>
    <t>MLEABQ01000000</t>
  </si>
  <si>
    <t>BRAQUET PARA BANCA -- ST12</t>
  </si>
  <si>
    <t>ST12</t>
  </si>
  <si>
    <t>MTRABQ95000024</t>
  </si>
  <si>
    <t>BRAQUET PARA BRAZO   (EN JUEGO) - "BRABR"</t>
  </si>
  <si>
    <t>BRABR</t>
  </si>
  <si>
    <t>MKYABR00000011</t>
  </si>
  <si>
    <t>BRAZO    EN ALUMINIO - ""KRBRAL"""</t>
  </si>
  <si>
    <t>KRBRAL</t>
  </si>
  <si>
    <t>MKAABR00E10055</t>
  </si>
  <si>
    <t>BRAZO  MODELO FULKRUM  CON CUBIERTA DE PIEL (EN JUEGO)</t>
  </si>
  <si>
    <t>MKAABR00E10054</t>
  </si>
  <si>
    <t>BRAZO  MODELO FULKRUM  CON CUBIERTA DE PLASTICO COLOR NEGRO (EN JUEGO)</t>
  </si>
  <si>
    <t>MJOABR00010002</t>
  </si>
  <si>
    <t>BRAZO  MODELO JOHANSON  EN POLIURETANO - ""BRPJO"""</t>
  </si>
  <si>
    <t>BRPJO</t>
  </si>
  <si>
    <t>MVLABR00440009</t>
  </si>
  <si>
    <t>BRAZO  MODELO JONNY (BRAZ1101)  EN POLIPROPILENO DURO (EN JUEGO) - ""BRJPD"""</t>
  </si>
  <si>
    <t>MLEABR000600B4</t>
  </si>
  <si>
    <t>BRAZO  MODELO JOYCE  EN ALUMINIO CON CUBIERTA DE POLIPROPILENO EN COLOR NEGRO (EN JUEGO)</t>
  </si>
  <si>
    <t>MCMABR001500F2</t>
  </si>
  <si>
    <t>BRAZO  MODELO KYOS CODIGO 20-21  EN PLASTICO NEGRO (EN JUEGO) - "KYOS20-21"</t>
  </si>
  <si>
    <t>KYOS20-21</t>
  </si>
  <si>
    <t>MCMABR001300E8</t>
  </si>
  <si>
    <t>BRAZO  MODELO KYOS CODIGO 20-21G  EN PLASTICO GRIS (EN JUEGO) - "KYOS20-21G"</t>
  </si>
  <si>
    <t>KYOS20-21G</t>
  </si>
  <si>
    <t>MCMABR001400F1</t>
  </si>
  <si>
    <t>BRAZO  MODELO KYOS CODIGO 20-21W  EN PLASTICO BLANCO (EN JUEGO) - "KYOS20-21W"</t>
  </si>
  <si>
    <t>KYOS20-21W</t>
  </si>
  <si>
    <t>MBRABR00B60042</t>
  </si>
  <si>
    <t>BRAZO  MODELO O12PU  EN POLIURETANO (EN JUEGO) - "BRPO12"</t>
  </si>
  <si>
    <t>BRPO12</t>
  </si>
  <si>
    <t>MLEABR00090058</t>
  </si>
  <si>
    <t>BRAZO  MODELO SKY  EN POLIPROPILENO NEGRO (JUEGO) - "BRSKYNP"</t>
  </si>
  <si>
    <t>BRSKYNP</t>
  </si>
  <si>
    <t>MCOABR030800D3</t>
  </si>
  <si>
    <t>BRAZO 3 POSICIONES (AJUSTABLE) MODELO VENON  CON ALMA DE ACERO Y CUBIERTA EN NYLON NEGRO - "BRA3PMN"</t>
  </si>
  <si>
    <t>BRA3PMN</t>
  </si>
  <si>
    <t>MVLABR04100018</t>
  </si>
  <si>
    <t>BRAZO ACTIVADOR MARCA CYMISA MODELO SN-410  EN PLASTICO - "BRACSN410"</t>
  </si>
  <si>
    <t>BRACSN410</t>
  </si>
  <si>
    <t>MKIABR02Q50002</t>
  </si>
  <si>
    <t>BRAZO CON ANTEBRAZO AJUSTABLE DERECHO MODELO KIEL DIRECTOR  EN POLIPROPILENO - "BRPKIAAD"</t>
  </si>
  <si>
    <t>BRPKIAAD</t>
  </si>
  <si>
    <t>MKIABR01Q50002</t>
  </si>
  <si>
    <t>BRAZO CON ANTEBRAZO AJUSTABLE IZQUIERDO MODELO KIEL DIRECTOR  EN POLIPROPILENO - "BRPKIAAI"</t>
  </si>
  <si>
    <t>BRPKIAAI</t>
  </si>
  <si>
    <t>MKIABRG6Q40002</t>
  </si>
  <si>
    <t>BRAZO CON ANTEBRAZO DERECHO MODELO KIEL ANALISTA  EN POLIPROPILENO</t>
  </si>
  <si>
    <t>MKIABRH4Q40002</t>
  </si>
  <si>
    <t>BRAZO CON ANTEBRAZO IZQUIERDO MODELO KIEL ANALISTA  EN POLIPROPILENO</t>
  </si>
  <si>
    <t>MLEABFH3Q3F584</t>
  </si>
  <si>
    <t>BRAZO CON FRENO STOPMATIC (VERTICAL) No DE CATALOGO 365.31.300 HAFFELE CON ANGULO DE APERTURA DE 80° A 100° ACABADO NIQUELADO</t>
  </si>
  <si>
    <t>MLEABR17000000</t>
  </si>
  <si>
    <t>BRAZO CROMADO Y TAPIZADO EN PIEL PARA SILLA VALQUIRIA    - "BRCRTPVAL"</t>
  </si>
  <si>
    <t>BRCRTPVAL</t>
  </si>
  <si>
    <t>MDRABR96000043</t>
  </si>
  <si>
    <t>BRAZO DE ALTURA AJUSTABLE   EN CROMO CON DESCANSABRAZO EN POLIPROPILENO (EN JUEGO) MODELO BRAPARROT CON PLACA INTEGRADA - "BRAACR"</t>
  </si>
  <si>
    <t>BRAACR</t>
  </si>
  <si>
    <t>MTRABR96B70024</t>
  </si>
  <si>
    <t>BRAZO DE ALTURA AJUSTABLE MODELO KENNY  (EN JUEGO) - "BRAAK"</t>
  </si>
  <si>
    <t>BRAAK</t>
  </si>
  <si>
    <t>MLEABR96O50094</t>
  </si>
  <si>
    <t>BRAZO DE ALTURA AJUSTABLE MODELO KENY  EN POLIURETANO SUAVE (JUEGO)</t>
  </si>
  <si>
    <t>MLEABR110000T3</t>
  </si>
  <si>
    <t>BRAZO DE SOPORTE MASTER-STOP   CON FRENO (VERTICAL) HAFELE PARA PUERTA, ACCION DE FRENADO AJUSTABLE UTILIZANDO EL CUELLO DE AJUSTE, EXTENSION TOTAL DE 260 MM, ACERO NIQUELADO CON SOPORTES PARA ATORNILLAR NO. CAT. 373.74.324 - "BSMSH260V"</t>
  </si>
  <si>
    <t>BSMSH260V</t>
  </si>
  <si>
    <t>MHAABR84A40032</t>
  </si>
  <si>
    <t>BRAZO DERECHO MODELO HALT  CON 2 TORNILLOS ALLEN MILIMETRICO DE 8 X 40 mm Y CASQUILLO SE PARADOR DE Ø1/2"" - ""HAOBRD"""</t>
  </si>
  <si>
    <t>HAOBRD</t>
  </si>
  <si>
    <t>MLEABR15000000</t>
  </si>
  <si>
    <t>BRAZO DERECHO PARA ZAUBER SCORPION COLOR BLANCO CON PAD GRIS    - "BRZAUDEG"</t>
  </si>
  <si>
    <t>BRZAUDEG</t>
  </si>
  <si>
    <t>MGLABR08000000</t>
  </si>
  <si>
    <t>BRAZO EN JUEGO PARA SILLA ROMA 1906-1899 CODIGO:160411906    - "BRAROJUE"</t>
  </si>
  <si>
    <t>BRAROJUE</t>
  </si>
  <si>
    <t>MVLABR15000000</t>
  </si>
  <si>
    <t>BRAZO FIJO PARA SILLA MOTO5 EN POLIPROPILENO NEGRO    - "BRAMOTO5"</t>
  </si>
  <si>
    <t>BRAMOTO5</t>
  </si>
  <si>
    <t>MVLABR98C20045</t>
  </si>
  <si>
    <t>BRAZO INSERTABLE MODELO ISO  EN POLIURETANO NEGRO - "BRPISO"</t>
  </si>
  <si>
    <t>BRPISO</t>
  </si>
  <si>
    <t>MHAABR85A40032</t>
  </si>
  <si>
    <t>BRAZO IZQUIERDO MODELO HALT  CON 2 TORNILLOS ALLEN MILIMETRICO DE 8 X 40 mm Y CASQUILLO SE PARADOR DE Ø1/2"" - ""HAOBRI"""</t>
  </si>
  <si>
    <t>HAOBRI</t>
  </si>
  <si>
    <t>MKAABR85070000</t>
  </si>
  <si>
    <t>BRAZO IZQUIERDO MOLDEO KAISER   - "BRIZKA"</t>
  </si>
  <si>
    <t>BRIZKA</t>
  </si>
  <si>
    <t>MLEABR16000000</t>
  </si>
  <si>
    <t>BRAZO IZQUIERDO PARA ZAUBER SCORPION COLOR BLANCO CON PAD GRIS    - "BRZAUIZG"</t>
  </si>
  <si>
    <t>BRZAUIZG</t>
  </si>
  <si>
    <t>MLEABR0500L200</t>
  </si>
  <si>
    <t>BRAZO IZQUIERDO Y DERECHO  PARA KIARB  - "BRKIARB"</t>
  </si>
  <si>
    <t>BRKIARB</t>
  </si>
  <si>
    <t>MLEABR0500L300</t>
  </si>
  <si>
    <t>BRAZO IZQUIERDO Y DERECHO  PARA STARB  - "BRSTARB"</t>
  </si>
  <si>
    <t>BRSTARB</t>
  </si>
  <si>
    <t>MOKABR05160000</t>
  </si>
  <si>
    <t>BRAZO IZQUIERDO Y DERECHO EN COLOR BLANCO PARA SILLA SABRINA (104-66104-00)   - "SABRINA-BRABL"</t>
  </si>
  <si>
    <t>SABRINA-BRABL</t>
  </si>
  <si>
    <t>MOKABR05120000</t>
  </si>
  <si>
    <t>BRAZO IZQUIERDO Y DERECHO EN COLOR NEGRO PARA SILLA SABRINA (104-66004-00)   - "SABRINA-BRAZOS"</t>
  </si>
  <si>
    <t>SABRINA-BRAZOS</t>
  </si>
  <si>
    <t>MLEABR051100D7</t>
  </si>
  <si>
    <t>BRAZO IZQUIERDO Y DERECHO MODELO RIOLO  EN POLIPROPILENO CON TUBO CROMADO - "BRDIRICR"</t>
  </si>
  <si>
    <t>BRDIRICR</t>
  </si>
  <si>
    <t>MALABR05500000</t>
  </si>
  <si>
    <t>BRAZO IZQUIERDO Y DERECHO PARA ALDBGKBPC  - "BRIDALDBGKBPC"</t>
  </si>
  <si>
    <t>BRIDALDBGKBPC</t>
  </si>
  <si>
    <t>MLEABR09000000</t>
  </si>
  <si>
    <t>BRAZO PARA BANCA (ACERO NEGRO) -- BRC23</t>
  </si>
  <si>
    <t>BRC23</t>
  </si>
  <si>
    <t>MIMCBZLB000000</t>
  </si>
  <si>
    <t>BRAZO PARA LIJADORA DE BANDA, DYNABRADE MODELO 11204 (1/2" X 18")   -- BRLB --</t>
  </si>
  <si>
    <t>BRLB</t>
  </si>
  <si>
    <t>MIMCBZPR000000</t>
  </si>
  <si>
    <t>BRAZO PARA REGADERA    -- GI13771 --</t>
  </si>
  <si>
    <t>GI13771P</t>
  </si>
  <si>
    <t>MCMABR05170002</t>
  </si>
  <si>
    <t>BRAZO PARA SILLA CLASS 10-00720 EN POLIPROPILENO COLOR ARENA -- BRTOCATTA</t>
  </si>
  <si>
    <t>BRTOCATTA</t>
  </si>
  <si>
    <t>MKIABR06000000</t>
  </si>
  <si>
    <t>BRAZO PARA SILLA KIGRMBJ -- BRKIGRMBJ</t>
  </si>
  <si>
    <t>BRKIGRMBJ</t>
  </si>
  <si>
    <t>MSTABR07000000</t>
  </si>
  <si>
    <t>BRAZO PARA SILLA STGRBTMB    - "BRSTGRBTMB"</t>
  </si>
  <si>
    <t>BRSTGRBTMB</t>
  </si>
  <si>
    <t>MTTABR07172AF5</t>
  </si>
  <si>
    <t>BRAZO PARA SILLON 438 X 328 mm ESPESOR DE 68 mm ESPUMA TERMOFORMADO CON PLACA DE SUJECCION INTERNA - "TEDBRLA-ESP"</t>
  </si>
  <si>
    <t>TEDBRLA-ESP</t>
  </si>
  <si>
    <t>MVLABP01010000</t>
  </si>
  <si>
    <t>BRAZO PORTA MONITOR ADICIONAL Q4 MODELO BESM210250   - "BESM210250"</t>
  </si>
  <si>
    <t>BESM210250</t>
  </si>
  <si>
    <t>MLEABP02020000</t>
  </si>
  <si>
    <t>BRAZO PORTA MONITOR DAISYONE CON QUICK RELEASE CAPACIDAD DE 8.5 KG COLOR GRIS, 180.115   - "BRQRG180115"</t>
  </si>
  <si>
    <t>BRQRG180115</t>
  </si>
  <si>
    <t>MVLABR12000000</t>
  </si>
  <si>
    <t>BRAZO SILLA FACTOR  IVORY CLOUD    - "BRAFIC"</t>
  </si>
  <si>
    <t>BRAFIC</t>
  </si>
  <si>
    <t>MTRABR26450002</t>
  </si>
  <si>
    <t>BRAZO TIPO ""D"" MODELO TRISSINO EJECUTIVO  EN POLIPROPILENO DURO - ""BRPDTIE"""</t>
  </si>
  <si>
    <t>BRPDTIE</t>
  </si>
  <si>
    <t>MTRABR27050002</t>
  </si>
  <si>
    <t>BRAZO TIPO ""L"" MODELO TRISSINO VISITAS  EN POLIPROPILENO - ""BRPLTIV"""</t>
  </si>
  <si>
    <t>BRPLTIV</t>
  </si>
  <si>
    <t>MDRABR28030002</t>
  </si>
  <si>
    <t>BRAZO TIPO ""P"" MODELO DRESDEN  EN POLIPROPILENO - ""BRPPDR"""</t>
  </si>
  <si>
    <t>BRPPDR</t>
  </si>
  <si>
    <t>MTRABR28020002</t>
  </si>
  <si>
    <t>BRAZO TIPO ""P"" MODELO TRISSINO  EN POLIPROPILENO - ""BRPPTI"""</t>
  </si>
  <si>
    <t>BRPPTI</t>
  </si>
  <si>
    <t>MTRABR93450039</t>
  </si>
  <si>
    <t>BRAZO TIPO "D" DERECHO MODELO TRISSINO EJECUTIVO  EN POLIURETANO CON ALMA DE ACERO  BLANDOS - "BRPDTIED"</t>
  </si>
  <si>
    <t>BRPDTIED</t>
  </si>
  <si>
    <t>MTRABR92450039</t>
  </si>
  <si>
    <t>BRAZO TIPO "D" IZQUIERDO MODELO TRISSINO EJECUTIVO  EN POLIURETANO CON ALMA DE ACERO  BLANDOS- "BRPDTIEI"</t>
  </si>
  <si>
    <t>BRPDTIEI</t>
  </si>
  <si>
    <t>MVLABR26E20056</t>
  </si>
  <si>
    <t>BRAZO TIPO "D" MODELO CAPRI (COMPONENTES)  EN POLIURETANO (EN JUEGO) CON PLACA FREDDY DURO</t>
  </si>
  <si>
    <t>MVLABR28O90002</t>
  </si>
  <si>
    <t>BRAZO TIPO "P" MODELO FULL  EN POLIPROPILENO</t>
  </si>
  <si>
    <t>MTRABR28N60004</t>
  </si>
  <si>
    <t>BRAZO TIPO "P" MODELO GRECIA  EN POLIPROPILENO (JUEGO)</t>
  </si>
  <si>
    <t>MTRABR28029368</t>
  </si>
  <si>
    <t>BRAZO TIPO "P" MODELO TRISSINO (YA-6113) EN POLIPROPILENO DURO CON COMBINACION DE CROMO (EN JUEGO)</t>
  </si>
  <si>
    <t>MVLABR29000010</t>
  </si>
  <si>
    <t>BRAZO TIPO ALA EN POLIPROPILENO BLANDO -- BRTAPB</t>
  </si>
  <si>
    <t>BRTAPB</t>
  </si>
  <si>
    <t>MQSABR0000B300</t>
  </si>
  <si>
    <t>BRAZO TIPO VICTOR (BRAZ 3001100)</t>
  </si>
  <si>
    <t>MLEABR14000000</t>
  </si>
  <si>
    <t>BRAZOS AJUSTABLES DE ALTURA MOTOSTUHL    - "BRAMOTOSTUHL"</t>
  </si>
  <si>
    <t>BRAMOTOSTUHL</t>
  </si>
  <si>
    <t>MDACBZ01000001</t>
  </si>
  <si>
    <t>BRAZOS FREESPACE DE CIERRE SUAVE   CAPACIDAD  SET DE 2 BRAZOS COLOR ANTRACITA, CLAVE 205.402  --  BRA205402E</t>
  </si>
  <si>
    <t>BRA205402E</t>
  </si>
  <si>
    <t>MDACBZ02000002</t>
  </si>
  <si>
    <t>BRAZOS PARA AVENTOS HL   PARA ALTURA DEL GABINETE DE 350 A 399 MM. CLAVE 20L3500  --  BRAHL20L3500</t>
  </si>
  <si>
    <t>BRAHL20L3500</t>
  </si>
  <si>
    <t>MDACBD00010001</t>
  </si>
  <si>
    <t>BRIDA  DE 32 X 32 X 12.7 mm  CON CUERDA DE Ø 1/4 PARA RECIBIR OPRESOR SEGUN PLANO EN ALUMINIO  --  COKIJIPDPVC-BR4</t>
  </si>
  <si>
    <t>COKIJIPDPVC-BR4</t>
  </si>
  <si>
    <t>MLEABD0006P111</t>
  </si>
  <si>
    <t>BRIDA  DE 32 X 32 X 17 mm CON CUERDA DE Ø 1/4 PARA RECIBIR OPRESOR SEGUN PLANO EN ALUMINIO - "COKIJIPDPVC-BR"</t>
  </si>
  <si>
    <t>COKIJIPDPVC-BR</t>
  </si>
  <si>
    <t>MLEABD00711611</t>
  </si>
  <si>
    <t>BRIDA  Ø 2 1/2"" CON 1 BARRENO DE Ø 1"" Y 3 BARRENOS LATERALES (CADA 120°) CON CUERDA DE Ø 3/16"" ESPESOR 1/2"" EN ALUMINIO - ""BRA212"""</t>
  </si>
  <si>
    <t>BRA212</t>
  </si>
  <si>
    <t>MLEABD0405002I</t>
  </si>
  <si>
    <t>BRIDA CABECERA EN BARRA DE ACERO AL CARBON DIAMETRO 46mm  MAQUINADO DE ACUERDO A PLANO, SIN RAYADURAS, SIN GOLPES Y MARCAS - "DINOLU-BRI2"</t>
  </si>
  <si>
    <t>DINOLU-BRI2</t>
  </si>
  <si>
    <t>MLEABD0404002I</t>
  </si>
  <si>
    <t>BRIDA CABECERA EN BARRA DE ACERO AL CARBON DIAMETRO 72.5mm  MAQUINADO DE ACUERDO A PLANO, SIN RAYADURAS, SIN GOLPES Y MARCAS - "DINOLU-BRI1"</t>
  </si>
  <si>
    <t>DINOLU-BRI1</t>
  </si>
  <si>
    <t>MLEABD0097B528</t>
  </si>
  <si>
    <t>BRIDA Ø 4" CON 1 BARRENO DE Ø 1 9/16" Y 3 BARRENOS LATERALES (CADA 120°) CON CUERDA DE Ø 5/16" Y 1 AVELLANADO Ø 1/2" POR UN EXTREMO, ESPESOR 1" EN ALUMINIO PULIDO - "BRA41"</t>
  </si>
  <si>
    <t>BRA41</t>
  </si>
  <si>
    <t>MLEABD00713411</t>
  </si>
  <si>
    <t>BRIDA Ø2 1/2" CON 1 BARRENO DE Ø1 17/32" Y 3 BARRENOS LATERALES (CADA 120°) CON CUERDA DE Ø1/8" EN ALUMINIO -- BRA2121</t>
  </si>
  <si>
    <t>BRA2121</t>
  </si>
  <si>
    <t>MVLABD0303001U</t>
  </si>
  <si>
    <t>BRIDA PARA TUBO DE Ø 1"  CROMADA - "BR1C"</t>
  </si>
  <si>
    <t>BR1C</t>
  </si>
  <si>
    <t>MVLABD94B46940</t>
  </si>
  <si>
    <t>BRIDA PARA TUBO OVALADO DE 5/8" X 1 1/8" (CYMISA RT03ZNL) EN MATERIAL ZAMACK CROMADO - "BRO58CR"</t>
  </si>
  <si>
    <t>BRO58CR</t>
  </si>
  <si>
    <t>MVLABD0202L9H4</t>
  </si>
  <si>
    <t>BRIDA REDONDA MAQUINADA Ø 3" ESPESOR DE 6 mm, ESCALON DE 3 mm Y DIAMETRO 72 mm, CON RANURA PASADA DE 62 X 15.9 mm DE NYLAMID NEGRO - "EMPHT3"</t>
  </si>
  <si>
    <t>EMPHT3</t>
  </si>
  <si>
    <t>MLEABD01010084</t>
  </si>
  <si>
    <t>BRIDA REDONDA TROQUELADA MODELO BR025 MARCA FERRE-HERRAJES  ACABADO NIQUELADO - "BRI"</t>
  </si>
  <si>
    <t>BRI</t>
  </si>
  <si>
    <t>MVLQBR00010000</t>
  </si>
  <si>
    <t>BRILLO  UB-5001.50   - "UB500150"</t>
  </si>
  <si>
    <t>UB500150</t>
  </si>
  <si>
    <t>MIQUBLDR000101</t>
  </si>
  <si>
    <t>BRILLO DIRECTO  MARCA SAYER LACK T28A -- T28A --</t>
  </si>
  <si>
    <t>T28A</t>
  </si>
  <si>
    <t>MIIPBR00260000</t>
  </si>
  <si>
    <t>BROCA  DE 1 1/2" X 1/2" CORTE 45°  -- GI11796 --</t>
  </si>
  <si>
    <t>GI11796</t>
  </si>
  <si>
    <t>MIIPBRCR370002</t>
  </si>
  <si>
    <t>BROCA  DE Ø 1/4" X 1/4"  PARA TRIMER WHITESIDE -- BCR1414TW --</t>
  </si>
  <si>
    <t>BCR1414TW</t>
  </si>
  <si>
    <t>MIIPBR00670000</t>
  </si>
  <si>
    <t>BROCA  DE Ø 3/4" X 1/2" X 2 1/8"   -- BR3412218 --</t>
  </si>
  <si>
    <t>BR3412218</t>
  </si>
  <si>
    <t>MIIPBR00470004</t>
  </si>
  <si>
    <t>BROCA  HW/D5/NL25/S10X25/LI  CODIGO L34000 -- BRL3400 --</t>
  </si>
  <si>
    <t>BRL3400</t>
  </si>
  <si>
    <t>MIIPBR00480005</t>
  </si>
  <si>
    <t>BROCA  HW/D8/GL70/NL35/S10X24/IZQ  CODIGO L34076 -- BRL34076 --</t>
  </si>
  <si>
    <t>BRL34076</t>
  </si>
  <si>
    <t>MVLEMD01000091</t>
  </si>
  <si>
    <t>BROCA 11.8 mm DIAMETRO CORRECTO PARA USAR CON EL SISTEMA KEEP-NUT, CON COLLAR DE DETENCION, DE OXIDO NEGRO, PARA PERFORAR MATERIALES DE SUPERFICE SOLIDA CORIAN, POLICARBONATO, ACRILICO, HDPE, PVC, ACERO, ACERO INXIDABLE, ALUMINIO Y COBRE - "BROCAN"</t>
  </si>
  <si>
    <t>BROCAN</t>
  </si>
  <si>
    <t>MIIPBRAV620000</t>
  </si>
  <si>
    <t>BROCA ALTA VELOCIDAD Ø 1"   -- BR1 --</t>
  </si>
  <si>
    <t>BR1</t>
  </si>
  <si>
    <t>MIIPBRAV320001</t>
  </si>
  <si>
    <t>BROCA ALTA VELOCIDAD Ø 1"  CON ZANCO A Ø 1/2" -- BR1Z12 --</t>
  </si>
  <si>
    <t>BR1Z12</t>
  </si>
  <si>
    <t>MIIPBRAV020000</t>
  </si>
  <si>
    <t>BROCA ALTA VELOCIDAD Ø 1/16"   -- BR116 --</t>
  </si>
  <si>
    <t>BR116</t>
  </si>
  <si>
    <t>MIIPBRAV040000</t>
  </si>
  <si>
    <t>BROCA ALTA VELOCIDAD Ø 1/2"   -- BR12 --</t>
  </si>
  <si>
    <t>BR12</t>
  </si>
  <si>
    <t>MIIPBRAV040015</t>
  </si>
  <si>
    <t>BROCA ALTA VELOCIDAD Ø 1/2"  PARA ACERO INOXIDABLE -- BR12AI --</t>
  </si>
  <si>
    <t>BR12AI</t>
  </si>
  <si>
    <t>MIIPBRAV030000</t>
  </si>
  <si>
    <t>BROCA ALTA VELOCIDAD Ø 1/4"   -- BR14 --</t>
  </si>
  <si>
    <t>BR14</t>
  </si>
  <si>
    <t>MIIPBRAV010000</t>
  </si>
  <si>
    <t>BROCA ALTA VELOCIDAD Ø 1/8"   -- BR18 --</t>
  </si>
  <si>
    <t>BR18</t>
  </si>
  <si>
    <t>MIIPBRAV011200</t>
  </si>
  <si>
    <t>BROCA ALTA VELOCIDAD Ø 1/8" MARCA GREENFIELD  -- BR18 --</t>
  </si>
  <si>
    <t>MIIPBRAV360000</t>
  </si>
  <si>
    <t>BROCA ALTA VELOCIDAD Ø 11/16"   -- BR1116 --</t>
  </si>
  <si>
    <t>BR1116</t>
  </si>
  <si>
    <t>MIIPBRAV050000</t>
  </si>
  <si>
    <t>BROCA ALTA VELOCIDAD Ø 11/32"   -- BR1132 --</t>
  </si>
  <si>
    <t>BR1132</t>
  </si>
  <si>
    <t>MIIPBRAV310000</t>
  </si>
  <si>
    <t>BROCA ALTA VELOCIDAD Ø 11/64"   -- BR1164 --</t>
  </si>
  <si>
    <t>BR1164</t>
  </si>
  <si>
    <t>MIIPBRAV160000</t>
  </si>
  <si>
    <t>BROCA ALTA VELOCIDAD Ø 13/64"   -- BR1364 --</t>
  </si>
  <si>
    <t>BR1364</t>
  </si>
  <si>
    <t>MIIPBRAV200000</t>
  </si>
  <si>
    <t>BROCA ALTA VELOCIDAD Ø 15/64"   -- BR1564 --</t>
  </si>
  <si>
    <t>BR1564</t>
  </si>
  <si>
    <t>MIIPBRAV210000</t>
  </si>
  <si>
    <t>BROCA ALTA VELOCIDAD Ø 17/32"   -- BR1732 --</t>
  </si>
  <si>
    <t>BR1732</t>
  </si>
  <si>
    <t>MIIPBRAV060000</t>
  </si>
  <si>
    <t>BROCA ALTA VELOCIDAD Ø 3/16"   -- BR316 --</t>
  </si>
  <si>
    <t>BR316</t>
  </si>
  <si>
    <t>MIIPBRAV070000</t>
  </si>
  <si>
    <t>BROCA ALTA VELOCIDAD Ø 3/32"   -- BR332 --</t>
  </si>
  <si>
    <t>BR332</t>
  </si>
  <si>
    <t>MIIPBRAV080000</t>
  </si>
  <si>
    <t>BROCA ALTA VELOCIDAD Ø 3/8"   -- BR38 --</t>
  </si>
  <si>
    <t>BR38</t>
  </si>
  <si>
    <t>MIIPBRAV080015</t>
  </si>
  <si>
    <t>BROCA ALTA VELOCIDAD Ø 3/8"  PARA ACERO INOXIDABLE -- BR38AI --</t>
  </si>
  <si>
    <t>BR38AI</t>
  </si>
  <si>
    <t>MIIPBRAV390000</t>
  </si>
  <si>
    <t>BROCA ALTA VELOCIDAD Ø 49/64"   -- BR4964 --</t>
  </si>
  <si>
    <t>BR4964</t>
  </si>
  <si>
    <t>MIIPBRAV000000</t>
  </si>
  <si>
    <t>BROCA ALTA VELOCIDAD Ø 5/16"   -- BR516 --</t>
  </si>
  <si>
    <t>BR516</t>
  </si>
  <si>
    <t>MIIPBRAV090015</t>
  </si>
  <si>
    <t>BROCA ALTA VELOCIDAD Ø 5/16"  PARA ACERO INOXIDABLE -- BR516AI --</t>
  </si>
  <si>
    <t>BR516AI</t>
  </si>
  <si>
    <t>MIIPBRAV100000</t>
  </si>
  <si>
    <t>BROCA ALTA VELOCIDAD Ø 5/32"   -- BR532 --</t>
  </si>
  <si>
    <t>BR532</t>
  </si>
  <si>
    <t>MIIPBRAV220000</t>
  </si>
  <si>
    <t>BROCA ALTA VELOCIDAD Ø 5/8"   -- BR58 --</t>
  </si>
  <si>
    <t>BR58</t>
  </si>
  <si>
    <t>MIIPBRAV220015</t>
  </si>
  <si>
    <t>BROCA ALTA VELOCIDAD Ø 5/8"  PARA ACERO INOXIDABLE -- BR58AI --</t>
  </si>
  <si>
    <t>BR58AI</t>
  </si>
  <si>
    <t>MIIPBRAV610000</t>
  </si>
  <si>
    <t>BROCA ALTA VELOCIDAD Ø 7/16"   -- BR716 --</t>
  </si>
  <si>
    <t>BR716</t>
  </si>
  <si>
    <t>MIIPBRAV400000</t>
  </si>
  <si>
    <t>BROCA ALTA VELOCIDAD Ø 7/32   -- BR732 --</t>
  </si>
  <si>
    <t>BR732</t>
  </si>
  <si>
    <t>MIIPBRAV500000</t>
  </si>
  <si>
    <t>BROCA ALTA VELOCIDAD Ø 7/8"   -- BR78 --</t>
  </si>
  <si>
    <t>BR78</t>
  </si>
  <si>
    <t>MIIPBRAV600000</t>
  </si>
  <si>
    <t>BROCA ALTA VELOCIDAD Ø 9/16"   -- BR916 --</t>
  </si>
  <si>
    <t>BR916</t>
  </si>
  <si>
    <t>MIIPBRAV241200</t>
  </si>
  <si>
    <t>BROCA ALTA VELOCIDAD Ø 9/16" X 6" MARCA GREENFIELD  -- BR916 --</t>
  </si>
  <si>
    <t>MIIPBRAV110000</t>
  </si>
  <si>
    <t>BROCA ALTA VELOCIDAD Ø 9/32"   -- BR932 --</t>
  </si>
  <si>
    <t>BR932</t>
  </si>
  <si>
    <t>MIIPBRAV341200</t>
  </si>
  <si>
    <t>BROCA ALTA VELOCIDAD Ø 9/64" MARCA CLEVELAND  -- BR964 --</t>
  </si>
  <si>
    <t>BR964</t>
  </si>
  <si>
    <t>MIIPBRCT550513</t>
  </si>
  <si>
    <t>BROCA CANAL "T" DE Ø 35 X 20 mm MARCA BUP UTENSILI CODIGO 4030-035.020 -- BRCT3520 --</t>
  </si>
  <si>
    <t>BRCT3520</t>
  </si>
  <si>
    <t>MIIPBRAD490007</t>
  </si>
  <si>
    <t>BROCA CON AVELANADOR DERECHA Ø 12 mm  CODIGO 7135.120.000 -- BR12AVDE --</t>
  </si>
  <si>
    <t>BR12AVDE</t>
  </si>
  <si>
    <t>MIIPBRAI490006</t>
  </si>
  <si>
    <t>BROCA CON AVELANADOR IZQUIERDA Ø 12 mm  CODIGO 7136.120.000 -- BR12AVIZ --</t>
  </si>
  <si>
    <t>BR12AVIZ</t>
  </si>
  <si>
    <t>MIIPBRRD380000</t>
  </si>
  <si>
    <t>BROCA CON RODAMIENTO DE Ø 3/4" X 1/2" X 1/4"   -- BCR341214RO --</t>
  </si>
  <si>
    <t>BCR341214RO</t>
  </si>
  <si>
    <t>MIIPBRZN181200</t>
  </si>
  <si>
    <t>BROCA CON ZANCO Ø 1/2" A Ø 1" LARGO 6" 25.40 mm MARCA GREENFIELD  -- BRZ121AV6 --</t>
  </si>
  <si>
    <t>BRZ121AV6</t>
  </si>
  <si>
    <t>MIIPBRZN171200</t>
  </si>
  <si>
    <t>BROCA CON ZANCO Ø 5/8" A Ø 1/2" X 6" MARCA GREENFIELD  -- BRZ1258AV6 --</t>
  </si>
  <si>
    <t>BRZ1258AV6</t>
  </si>
  <si>
    <t>MIIPBRCN650000</t>
  </si>
  <si>
    <t>BROCA DE CENTRO NUMERO 3   -- BRCN03 --</t>
  </si>
  <si>
    <t>BRCN03</t>
  </si>
  <si>
    <t>MIIPBRCN660000</t>
  </si>
  <si>
    <t>BROCA DE CENTRO NUMERO 5   -- BRCN05 --</t>
  </si>
  <si>
    <t>BRCN05</t>
  </si>
  <si>
    <t>MIIPBRMA120000</t>
  </si>
  <si>
    <t>BROCA DE MANITA Ø 1"   -- BRM1 --</t>
  </si>
  <si>
    <t>BRM1</t>
  </si>
  <si>
    <t>MIIPBRMA030000</t>
  </si>
  <si>
    <t>BROCA DE MANITA Ø 1/4"   -- BRM14 --</t>
  </si>
  <si>
    <t>BRM14</t>
  </si>
  <si>
    <t>MIIPBRMA090000</t>
  </si>
  <si>
    <t>BROCA DE MANITA Ø 5/16"   -- BRM516 --</t>
  </si>
  <si>
    <t>BRM516</t>
  </si>
  <si>
    <t>MIIPFRRC01010006</t>
  </si>
  <si>
    <t>BROCA ESPECIAL DE Ø 1/4" X 1" X 1/4" C/B TIPO 2400 LARGO 2 1/2" Z=2 DERECHA -- FRC114212 --</t>
  </si>
  <si>
    <t>FRC114212</t>
  </si>
  <si>
    <t>MIIPBRFR500008</t>
  </si>
  <si>
    <t>BROCA FRACCIONAL ZANCO DE 3/4" Ø 1 1/2" LONGITUD  6"   No. STOCK P5-168-136 -- BRFRZ34112 --</t>
  </si>
  <si>
    <t>BRFRZ34112</t>
  </si>
  <si>
    <t>MIIPBRHT752900</t>
  </si>
  <si>
    <t>BROCA HART RECTA DE 1" X 1/2" X 1" DE LARGO MODELO BR1X1  -- BRHR1121 --</t>
  </si>
  <si>
    <t>BRHR1121</t>
  </si>
  <si>
    <t>MIIPBRHT763000</t>
  </si>
  <si>
    <t>BROCA HART RECTA DE 1/2" X 1/2" X 1" DE LARGO MODELO BR500  -- BRHR12121 --</t>
  </si>
  <si>
    <t>BRHR12121</t>
  </si>
  <si>
    <t>MIIPBRHC630000</t>
  </si>
  <si>
    <t>BROCA HELICOIDAL DE 1/2" X 1 5/8" X 1/2" Z=3 COMPRESION AITERTOOLS CODIGO DUI2062UD3   -- BRHL1212 --</t>
  </si>
  <si>
    <t>BRHL1212</t>
  </si>
  <si>
    <t>MIIPBRHC350019</t>
  </si>
  <si>
    <t>BROCA HELICOIDAL DE CARBURO SOLIDO DE 1/2" X 1 5/8" X 1/2"  Z-3  MODELO RSF206UD3 -- GI10233 --</t>
  </si>
  <si>
    <t>GI10233</t>
  </si>
  <si>
    <t>MIIPBRHM390000</t>
  </si>
  <si>
    <t>BROCA HM DE Ø 1/4" X 1/2" X 1/4"   -- BRHM141214 --</t>
  </si>
  <si>
    <t>BRHM141214</t>
  </si>
  <si>
    <t>MIIPBRHM560614</t>
  </si>
  <si>
    <t>BROCA HM DE Ø 2 X 1/2" - Ø 3/4" X 1/2" A 45 LOCK MITER WHITEID CLAVE 3362 -- BRHM21245 --</t>
  </si>
  <si>
    <t>BRHM21245</t>
  </si>
  <si>
    <t>MIIPBRHM380103</t>
  </si>
  <si>
    <t>BROCA HM DE Ø 3/4" X 1/2" X 1/4" RADIO 1/8" MARCA WHITESIDE ROUNDING OVER CODIGO 2000C -- GI14898 --</t>
  </si>
  <si>
    <t>GI14898</t>
  </si>
  <si>
    <t>MIIPBRHM400000</t>
  </si>
  <si>
    <t>BROCA HM DE Ø 3/8" X 1/2" X 1/4"   -- BRHM381214 --</t>
  </si>
  <si>
    <t>BRHM381214</t>
  </si>
  <si>
    <t>MIIPBRHS370002</t>
  </si>
  <si>
    <t>BROCA HM SOLIDO DE Ø 1/4" X 1/4"  PARA TRIMER WHITESIDE CODIGO SC28B -- BCRS1414TW --</t>
  </si>
  <si>
    <t>BCRS1414TW</t>
  </si>
  <si>
    <t>MIIPBRMT490000</t>
  </si>
  <si>
    <t>BROCA MULTIPLE Ø 12 mm CODIGO 7070.120.085   -- BRMT12 --</t>
  </si>
  <si>
    <t>BRMT12</t>
  </si>
  <si>
    <t>MIIPBRMT320000</t>
  </si>
  <si>
    <t>BROCA MULTIPLE Ø 3 mm CODIGO 7162.030.070   -- BRMT03 --</t>
  </si>
  <si>
    <t>BRMT03</t>
  </si>
  <si>
    <t>MIIPBRMT330000</t>
  </si>
  <si>
    <t>BROCA MULTIPLE Ø 35 mm CODIGO 7145.350.000  -- BRMT35 --</t>
  </si>
  <si>
    <t>BRMT35</t>
  </si>
  <si>
    <t>MIIPBRMT390000</t>
  </si>
  <si>
    <t>BROCA MULTIPLE Ø 8 mm CODIGO 7080.080.070  -- BRMT08 --</t>
  </si>
  <si>
    <t>BRMT08</t>
  </si>
  <si>
    <t>MIIPBRCO320100</t>
  </si>
  <si>
    <t>BROCA PARA CONCRETO DE Ø 1/2" X 6" SDS PLUS  -- GI10332 --</t>
  </si>
  <si>
    <t>GI10332</t>
  </si>
  <si>
    <t>MIIPBRCO310000</t>
  </si>
  <si>
    <t>BROCA PARA CONCRETO Ø 1/4" X 4"   -- GI11156 --</t>
  </si>
  <si>
    <t>GI11156</t>
  </si>
  <si>
    <t>MIIPBRPC270000</t>
  </si>
  <si>
    <t>BROCA PARA CONCRETO Ø 1/4" X 6" LARGA   -- BRC146L --</t>
  </si>
  <si>
    <t>BRC146L</t>
  </si>
  <si>
    <t>MIIPBRCO150000</t>
  </si>
  <si>
    <t>BROCA PARA CONCRETO Ø 1/8" X 3"   -- GI11155 --</t>
  </si>
  <si>
    <t>GI11155</t>
  </si>
  <si>
    <t>MIIPBRCO230000</t>
  </si>
  <si>
    <t>BROCA PARA CONCRETO Ø 3/16" X 4"   -- GI14017 --</t>
  </si>
  <si>
    <t>GI14017</t>
  </si>
  <si>
    <t>MIIPBRCO130000</t>
  </si>
  <si>
    <t>BROCA PARA CONCRETO Ø 3/8" X 4 1/4"   -- GI11892 --</t>
  </si>
  <si>
    <t>GI11892</t>
  </si>
  <si>
    <t>MIIPBRPC280000</t>
  </si>
  <si>
    <t>BROCA PARA CONCRETO Ø 3/8" X 6" LARGA   -- BRC386L --</t>
  </si>
  <si>
    <t>BRC386L</t>
  </si>
  <si>
    <t>MIIPBRPD210000</t>
  </si>
  <si>
    <t>BROCA PARA CONCRETO Ø 3/8" X 8" LARGA   -- BRC388L --</t>
  </si>
  <si>
    <t>BRC388L</t>
  </si>
  <si>
    <t>MIIPBRPD220000</t>
  </si>
  <si>
    <t>MIIPBRCO140000</t>
  </si>
  <si>
    <t>BROCA PARA CONCRETO Ø 5/16" X 4"   -- GI10779 --</t>
  </si>
  <si>
    <t>GI10779</t>
  </si>
  <si>
    <t>MIIPBRPC190000</t>
  </si>
  <si>
    <t>BROCA PARA CONCRETO Ø 5/16" X 6" LARGA   -- BRC5166L --</t>
  </si>
  <si>
    <t>BRC5166L</t>
  </si>
  <si>
    <t>MIIPBRCO500000</t>
  </si>
  <si>
    <t>BROCA PARA CONCRETO Ø 5/8" X 6"   -- BRC586L --</t>
  </si>
  <si>
    <t>BRC586L</t>
  </si>
  <si>
    <t>MIIPBRPD280000</t>
  </si>
  <si>
    <t>BROCA PARA CONCRETO SDI Ø 1/4" X 6" LARGA   -- BRC146LSDI --</t>
  </si>
  <si>
    <t>BRC146LSDI</t>
  </si>
  <si>
    <t>MIIPBRPD300000</t>
  </si>
  <si>
    <t>BROCA PARA CONCRETO SDI Ø 3/8" X 10" LARGA   -- BRC3810LSDI --</t>
  </si>
  <si>
    <t>BRC3810LSDI</t>
  </si>
  <si>
    <t>MIIPBRPD270000</t>
  </si>
  <si>
    <t>BROCA PARA CONCRETO SDI Ø 3/8" X 6" LARGA   -- BRC386LSDI --</t>
  </si>
  <si>
    <t>BRC386LSDI</t>
  </si>
  <si>
    <t>MIIPBRPD500000</t>
  </si>
  <si>
    <t>BROCA PARA CONCRETO SDI Ø 5/8" X 6" LARGA   -- BRC586LSDI --</t>
  </si>
  <si>
    <t>BRC586LSDI</t>
  </si>
  <si>
    <t>MIIPBRPD310000</t>
  </si>
  <si>
    <t>BROCA PARA CONCRETO SDI Ø 5/8" X 8" LARGA   -- BRC588LSDI --</t>
  </si>
  <si>
    <t>BRC588LSDI</t>
  </si>
  <si>
    <t>MIIPBRFD290200</t>
  </si>
  <si>
    <t>BROCA PARA FLOW DRILL Ø 1/4" SHORT 5.7 mm (FD057S - 1L)  -- BRFD57 --</t>
  </si>
  <si>
    <t>BRFD57</t>
  </si>
  <si>
    <t>MIIPBRFD462100</t>
  </si>
  <si>
    <t>BROCA PARA FLOW DRILL Ø 8.7 mm SHORT (FD087S)  -- GI15326 --</t>
  </si>
  <si>
    <t>GI15326</t>
  </si>
  <si>
    <t>MIIPBRPL640000</t>
  </si>
  <si>
    <t>BROCA PARA PLASTICO Ø 6 mm   -- BRPL06 --</t>
  </si>
  <si>
    <t>BRPL06</t>
  </si>
  <si>
    <t>MIIPBRCN510309</t>
  </si>
  <si>
    <t>BROCA PARA TALADRO CNC - BARRENO CIEGO Ø 10 mm, LONGITUD DE PENETRACION 27 mm; LONGITUD TOTAL 57.5 mm DERECHA CODIGO 7057.100.057 -- BRTLBCHC10DR --</t>
  </si>
  <si>
    <t>BRTLBCHC10DR</t>
  </si>
  <si>
    <t>MIIPBRCN510410</t>
  </si>
  <si>
    <t>BROCA PARA TALADRO CNC - BARRENO CIEGO Ø 10 mm, LONGITUD DE PENETRACION 27 mm; LONGITUD TOTAL 57.5 mm IZQUIERDA CODIGO 7058.100.057 -- BRTLBCHC10IZ --</t>
  </si>
  <si>
    <t>BRTLBCHC10IZ</t>
  </si>
  <si>
    <t>MIIPBRCB530011</t>
  </si>
  <si>
    <t>BROCA PARA TALADRO CNC - CAJA DE BISAGRA Ø 18 mm, LONGITUD DE TOTAL 57.5 mm  CODIGO 7152.180.090 -- BRTLBC18 --</t>
  </si>
  <si>
    <t>BRTLBC18</t>
  </si>
  <si>
    <t>MIIPBRCB520012</t>
  </si>
  <si>
    <t>BROCA PARA TALADRO CNC - CAJA DE BISAGRA Ø 19 mm, LONGITUD DE TOTAL 57.5 mm  CODIGO 7152.190.090 -- BRTLBC19 --</t>
  </si>
  <si>
    <t>BRTLBC19</t>
  </si>
  <si>
    <t>MIIPBRDI030000</t>
  </si>
  <si>
    <t>BROCA PUNTA DE DIAMANTE Ø 1/4"   -- BRD14 --</t>
  </si>
  <si>
    <t>BRD14</t>
  </si>
  <si>
    <t>MIIPBRDI080000</t>
  </si>
  <si>
    <t>BROCA PUNTA DE DIAMANTE Ø 3/8"   -- BRD38 --</t>
  </si>
  <si>
    <t>BRD38</t>
  </si>
  <si>
    <t>MIIPBRDI220000</t>
  </si>
  <si>
    <t>BROCA PUNTA DE DIAMANTE Ø 5/8"   -- BRD58 --</t>
  </si>
  <si>
    <t>BRD58</t>
  </si>
  <si>
    <t>MIIPBRLZ220000</t>
  </si>
  <si>
    <t>BROCA PUNTA DE LANZA Ø 5/8"   -- BRL58 --</t>
  </si>
  <si>
    <t>BRL58</t>
  </si>
  <si>
    <t>MIIPBRRC540512</t>
  </si>
  <si>
    <t>BROCA ROUTER CNC DE Ø 6 X 51 mm MARCA BUP UTENSILI CODIGO 4155-060.019 -- BRRCNC651 --</t>
  </si>
  <si>
    <t>BRRCNC651</t>
  </si>
  <si>
    <t>MIACRC05000000</t>
  </si>
  <si>
    <t>BROCA TALADRO MULTIPLE 10X70 DERECHA     --  BRTM1070D</t>
  </si>
  <si>
    <t>BRTM1070D</t>
  </si>
  <si>
    <t>MIACRC06000000</t>
  </si>
  <si>
    <t>BROCA TALADRO MULTIPLE 10X70 IZQUIERDA     --  BRTM1070I</t>
  </si>
  <si>
    <t>BRTM1070I</t>
  </si>
  <si>
    <t>MIACRC03000000</t>
  </si>
  <si>
    <t>BROCA TALADRO MULTIPLE 12X70 DERECHA     --  BRTM1270D</t>
  </si>
  <si>
    <t>BRTM1270D</t>
  </si>
  <si>
    <t>MIACRC04000000</t>
  </si>
  <si>
    <t>BROCA TALADRO MULTIPLE 12X70 IZQUIERDA     --  BRTM1270I</t>
  </si>
  <si>
    <t>BRTM1270I</t>
  </si>
  <si>
    <t>MIACRC07000000</t>
  </si>
  <si>
    <t>BROCA TALADRO MULTIPLE 5X70X DERECHA     --  BRTM570D</t>
  </si>
  <si>
    <t>BRTM570D</t>
  </si>
  <si>
    <t>MIACRC08000000</t>
  </si>
  <si>
    <t>BROCA TALADRO MULTIPLE 5X70X IZQUIERDA     --  BRTM570I</t>
  </si>
  <si>
    <t>BRTM570I</t>
  </si>
  <si>
    <t>MIACRC01000000</t>
  </si>
  <si>
    <t>BROCA TALADRO MULTIPLE 8X70X DERECHA     --  BRTM870D</t>
  </si>
  <si>
    <t>BRTM870D</t>
  </si>
  <si>
    <t>MIACRC02000000</t>
  </si>
  <si>
    <t>BROCA TALADRO MULTIPLE 8X70X IZQUIERDA     --  BRTM870I</t>
  </si>
  <si>
    <t>BRTM870I</t>
  </si>
  <si>
    <t>MIIPBRTR250300</t>
  </si>
  <si>
    <t>BROCA TRIMEL PARA LAMINADO PLASTICO Ø 1/4" X 1/4" DE CARBURO SOLIDO  -- BRT1414LPCS --</t>
  </si>
  <si>
    <t>BRT1414LPCS</t>
  </si>
  <si>
    <t>MIIPBH00070000</t>
  </si>
  <si>
    <t>BROCHA  1/2"   -- BRO12 --</t>
  </si>
  <si>
    <t>BRO12</t>
  </si>
  <si>
    <t>MIIPBH00060000</t>
  </si>
  <si>
    <t>BROCHA  2 1/2"   -- BRO212 --</t>
  </si>
  <si>
    <t>BRO212</t>
  </si>
  <si>
    <t>MIIPBH00040000</t>
  </si>
  <si>
    <t>BROCHA  2"   -- GI10100 --</t>
  </si>
  <si>
    <t>GI10100</t>
  </si>
  <si>
    <t>MIIPBH00050000</t>
  </si>
  <si>
    <t>BROCHA  3"   -- BRO3 --</t>
  </si>
  <si>
    <t>BRO3</t>
  </si>
  <si>
    <t>MIIPBH00230000</t>
  </si>
  <si>
    <t>BROCHA  4"   -- GI10146 --</t>
  </si>
  <si>
    <t>GI10146</t>
  </si>
  <si>
    <t>MIIPBH00700000</t>
  </si>
  <si>
    <t>BROCHA  FR 1 1/2"   -- BRO112 --</t>
  </si>
  <si>
    <t>BRO112</t>
  </si>
  <si>
    <t>MIIPBH00330000</t>
  </si>
  <si>
    <t>BROCHA CON MANGO PLASTICO  2"   -- GI10100 --</t>
  </si>
  <si>
    <t>MVLABR00030000</t>
  </si>
  <si>
    <t>BROCHE  DE 1", 500 Lbs / 226 Kgs COD 605   - "BROCO605"</t>
  </si>
  <si>
    <t>BROCO605</t>
  </si>
  <si>
    <t>MVLABR0202000C</t>
  </si>
  <si>
    <t>BROCHE DE HEBILLA DE LEVA DE 1" . PARA CARGA LIMITE DE 110 KG,  CODIGO  26  "BROHEKI1"</t>
  </si>
  <si>
    <t>BROHEKI1</t>
  </si>
  <si>
    <t>MVLABR77955700</t>
  </si>
  <si>
    <t>BROCHE MAGNETICO A PRESION DOBLE (CAT 245.80.320 DE HAFELE) -- PR008</t>
  </si>
  <si>
    <t>PR008</t>
  </si>
  <si>
    <t>MVLEBR24930000</t>
  </si>
  <si>
    <t>BROCHE PARA ARNES MARCA BYRNE MODELO BE07077 (MOUNTING BRACKET-7/8")   - "BE07077"</t>
  </si>
  <si>
    <t>BE07077</t>
  </si>
  <si>
    <t>MIMCBRMU020000</t>
  </si>
  <si>
    <t>BROCHE PARA CADENA PARA MUESTRARIO  Ø 1/8"   -- BRCAM18 --</t>
  </si>
  <si>
    <t>BRCAM18</t>
  </si>
  <si>
    <t>MVLABR01010000</t>
  </si>
  <si>
    <t>BROCHE SENCILLO DE PRESION CON IMAN CATALOGO HANDY HOME CODIGO 3350 -- BRPISN</t>
  </si>
  <si>
    <t>BRPISN</t>
  </si>
  <si>
    <t>MTLABRG2N1D789</t>
  </si>
  <si>
    <t>BROCHE SIN IMAN A PRESION MARCA HAFELE (No REF 245.50.301) TIPO SOSS DE 65 X 40 X 16 mm EN ACABADO PLASTICO NEGRO</t>
  </si>
  <si>
    <t>MIIPBR62040000</t>
  </si>
  <si>
    <t>BRONCE SAE 62 DE 3" X 5" X 14"   -- BRR623514 --</t>
  </si>
  <si>
    <t>BRR623514</t>
  </si>
  <si>
    <t>MIIPBR62010000</t>
  </si>
  <si>
    <t>BRONCE SAE 62 Ø 4 1/2" X 5 1/2" X 7"   -- GI16597 --</t>
  </si>
  <si>
    <t>GI16597</t>
  </si>
  <si>
    <t>MIIPBR62030000</t>
  </si>
  <si>
    <t>BRONCE SAE 62 Ø 5" X 7" X 4"   -- BR62574 --</t>
  </si>
  <si>
    <t>BR62574</t>
  </si>
  <si>
    <t>MIIPBR64020000</t>
  </si>
  <si>
    <t>BRONCE SAE 64 Ø INTERIOR 4 3/4" X Ø EXTERIOR 6 1/4" X 14"   -- BR64001 --</t>
  </si>
  <si>
    <t>BR64001</t>
  </si>
  <si>
    <t>MIMCBQ00020102</t>
  </si>
  <si>
    <t>BROQUERO  DE 1/2" X 1/2" UNFCOD MARCA BOSCH No 1- 608 571 062 -- BR1212UNFB --</t>
  </si>
  <si>
    <t>BR1212UNFB</t>
  </si>
  <si>
    <t>MIMCBQ00010101</t>
  </si>
  <si>
    <t>BROQUERO  Ø 3/8" CON LLAVE MARCA BOSCH No 2 608 571 092 -- BR38MBLL26085 --</t>
  </si>
  <si>
    <t>BR38MBLL26085</t>
  </si>
  <si>
    <t>MIMCBQ00010100</t>
  </si>
  <si>
    <t>BROQUERO  Ø 3/8" CON LLAVE MARXA BOSCH  -- BR38MBLL --</t>
  </si>
  <si>
    <t>BR38MBLL</t>
  </si>
  <si>
    <t>MIMCBQCL030003</t>
  </si>
  <si>
    <t>BROQUERO CONICO CON LLAVE Ø 0" A 1/2"; CONICIDAD JT 3  MODELO 14 N, No DE ESTOCK 30221 MARCA JACOBS PHASE II -- BRCNLL12 --</t>
  </si>
  <si>
    <t>BRCNLL12</t>
  </si>
  <si>
    <t>MMOXBU000000D3</t>
  </si>
  <si>
    <t>BUJE    SOPORTE PARA PERILLA GIRATORIA DE VOLANTE EN BARRA REDONDA COLD ROLLED DE Ø 3/8" x 36mm - "MOAVC3P-BG"</t>
  </si>
  <si>
    <t>MOAVC3P-BG</t>
  </si>
  <si>
    <t>MVLXBU000300Z3</t>
  </si>
  <si>
    <t>BUJE  DE Ø 1 1/4"  EN PLASTICO RIGIDO COLOR BLANCO, DE ACUERDO AL PLANO - "BSTMBU10050MT-BJ"</t>
  </si>
  <si>
    <t>BSTMBU10050MT-BJ</t>
  </si>
  <si>
    <t>MVLXBU00020H47</t>
  </si>
  <si>
    <t>BUJE  DE Ø 5/8 MAQUINADO PARA SISTEMA DE JALADERA EN COLD ROLLED - "EXMSU-BUJ"</t>
  </si>
  <si>
    <t>EXMSU-BUJ</t>
  </si>
  <si>
    <t>MVLXBU010100E0</t>
  </si>
  <si>
    <t>BUJE DE POLIPROPILENO DE 10 mm DE LARGO  CON DIAMETRO INTERIOR DE 3/8" DIAMETRO EXTERIOR 14 mm - "BUN3810"</t>
  </si>
  <si>
    <t>BUN3810</t>
  </si>
  <si>
    <t>MVLABJ01020011</t>
  </si>
  <si>
    <t>BUJE EJE DE GIRO DE Ø 17 mm X 33 mm DE LARGO, CON DIAMETRO INTERNO DE Ø 10 mm  EN ALUMINIO -- BJEG11</t>
  </si>
  <si>
    <t>BJEG11</t>
  </si>
  <si>
    <t>MIMCBUCR010000</t>
  </si>
  <si>
    <t>BURIL CUADRADO RECTIFICADO DE 1/4" X 2 1/2"   -- BUCR14212 --</t>
  </si>
  <si>
    <t>BUCR14212</t>
  </si>
  <si>
    <t>MIMCBUCR020000</t>
  </si>
  <si>
    <t>BURIL CUADRADO RECTIFICADO DE 3/8" X 3"   -- BUCR383 --</t>
  </si>
  <si>
    <t>BUCR383</t>
  </si>
  <si>
    <t>MIMCBUCR000000</t>
  </si>
  <si>
    <t>BURIL DE PASTILLA CORTE DERECHO AR   No STOCK 6-085-008 -- BUCDEAR --</t>
  </si>
  <si>
    <t>BUCDEAR</t>
  </si>
  <si>
    <t>MIMCBUPZ030000</t>
  </si>
  <si>
    <t>BURIL DE PASTILLA CORTE IZQUIERDO K42 DE 1/4"   -- BUPIZK4214 --</t>
  </si>
  <si>
    <t>BUPIZK4214</t>
  </si>
  <si>
    <t>MIMCBUPZ040000</t>
  </si>
  <si>
    <t>BURIL DE PASTILLA CORTE IZQUIERDO K42 DE 3/8"   -- BUPIZK4238 --</t>
  </si>
  <si>
    <t>BUPIZK4238</t>
  </si>
  <si>
    <t>MIICBUPS080000</t>
  </si>
  <si>
    <t>BURIL DE PASTILLA DE 1/2" GRADO C6 K42 Y K68 CORTE DERECHO COLOR AZUL MARCA INCOR   -- BUPPGC6K42D --</t>
  </si>
  <si>
    <t>BUPPGC6K42D</t>
  </si>
  <si>
    <t>MIMCBUPS090000</t>
  </si>
  <si>
    <t>BURIL DE PASTILLA DE 1/2" GRADO C6 K42 Y K68 CORTE IZQUIERDO COLOR AZUL MARCA INCOR  -- BUPPGC6K42I --</t>
  </si>
  <si>
    <t>BUPPGC6K42I</t>
  </si>
  <si>
    <t>MIMCBUP8060000</t>
  </si>
  <si>
    <t>BURIL DE PASTILLA EN PUNTA 80° DE 12 K42-6-085-508   -- BUPP8012K --</t>
  </si>
  <si>
    <t>BUPP8012K</t>
  </si>
  <si>
    <t>MIMCBUPP050000</t>
  </si>
  <si>
    <t>BURIL DE PASTILLA EN PUNTA DE 1/4" A 60°   -- BUPPT6014 --</t>
  </si>
  <si>
    <t>BUPPT6014</t>
  </si>
  <si>
    <t>MIMCBUPS070000</t>
  </si>
  <si>
    <t>BURIL DE PASTILLA TIPO E EN PUTA 60° K68   -- BUPE60K68 --</t>
  </si>
  <si>
    <t>BUPE60K68</t>
  </si>
  <si>
    <t>MIIPBUGT080101</t>
  </si>
  <si>
    <t>BURIL GORTON 5/16" LONGITUD 4 1/2" No STOCK P5-091-018 -- BUGT516412 --</t>
  </si>
  <si>
    <t>BUGT516412</t>
  </si>
  <si>
    <t>MLEXBT0101BZ00</t>
  </si>
  <si>
    <t>BUTACA EN CAJA MODELO BG RESPALDO ALTO Y ASIENTO ACOJINADO TAPIZADO EN TELA, MECANISMO RECLINABLE , BRAZOS FIJOS, BASE EN COLOR NEGRO  - "BGEM"</t>
  </si>
  <si>
    <t>J17</t>
  </si>
  <si>
    <t xml:space="preserve">ASIENTO CANCUN ELECTRICO </t>
  </si>
  <si>
    <t>BGEM</t>
  </si>
  <si>
    <t>MLEXBT010300R9</t>
  </si>
  <si>
    <t>BUTACA EN CAJA MODELO ESPECIAL CLASS C  RESPALDO Y ASIENTO TAPIZADA EN TELA OXFORD, MECANIMOS DE RECLINACION POR PESO, CONFORTABLE, LATERALES EN  POLIPROPILENO TAPIZADO  Y BRAZO CENTRAL AJUSTABLE - "ESP-CLASS CEM"</t>
  </si>
  <si>
    <t>ESP-CLASS CEM</t>
  </si>
  <si>
    <t>MVLEBO00000096</t>
  </si>
  <si>
    <t>BUTTON - WOOD Screw Boton para la fijación al soporte  "BUTTON - WOOD" - "BUTTON - WOOD"</t>
  </si>
  <si>
    <t>BUTTON - WOOD</t>
  </si>
  <si>
    <t>MDACCA01010101</t>
  </si>
  <si>
    <t>CABECERA EN MESH COLOR NEGRO  --  HEADFC4</t>
  </si>
  <si>
    <t>HEADFC4</t>
  </si>
  <si>
    <t>MLEACA04060000</t>
  </si>
  <si>
    <t>CABECERA PARA SILLA CONTESSA MODELO CONTE 104-60003-01 EN MESH NEGRO   - "CAB104MHNEG"</t>
  </si>
  <si>
    <t>CAB104MHNEG</t>
  </si>
  <si>
    <t>MKAACA43N70000</t>
  </si>
  <si>
    <t>CABECERA PARA SILLA MODELO KAISER -- CABKA</t>
  </si>
  <si>
    <t>CABKA</t>
  </si>
  <si>
    <t>MOTACA190000E3</t>
  </si>
  <si>
    <t>CABECERA PARA SILLA MODELO VANCOUVER TAPIZADA EN TELA MESH NEGRO -- CABVANCOUVER</t>
  </si>
  <si>
    <t>CABVANCOUVER</t>
  </si>
  <si>
    <t>MOKACA03050000</t>
  </si>
  <si>
    <t>CABECERA PARA SILLA SABRINA MARCO BLANCO TAPIZADO EN TELA MESH GRIS (104-66001-08)   - "SABRINA-CABMBG"</t>
  </si>
  <si>
    <t>SABRINA-CABMBG</t>
  </si>
  <si>
    <t>MOKACA03040000</t>
  </si>
  <si>
    <t>CABECERA PARA SILLA SABRINA MARCO BLANCO TAPIZADO EN TELA MESH NARANJA (104-66101-14)   - "SABRINA-CABMNAR"</t>
  </si>
  <si>
    <t>SABRINA-CABMNAR</t>
  </si>
  <si>
    <t>MOKACA03030000</t>
  </si>
  <si>
    <t>CABECERA PARA SILLA SABRINA MARCO NEGRO TAPIZADO EN TELA MESH NEGRA (104-66001-01)   - "SABRINA-CABECERA NEG"</t>
  </si>
  <si>
    <t>SABRINA-CABECERA NEG</t>
  </si>
  <si>
    <t>MLEACA01010000</t>
  </si>
  <si>
    <t>CABECERA SIN TAPIZ PARA RESPALDO MODELO COMETA   - "CARCO"</t>
  </si>
  <si>
    <t>CARCO</t>
  </si>
  <si>
    <t>MUESTRAA000026</t>
  </si>
  <si>
    <t>CABECERA SIN TAPIZAR ,MUESTRA</t>
  </si>
  <si>
    <t>MLEACA02020000</t>
  </si>
  <si>
    <t>CABECERA TAPIZADA EN COLOR NEGRO PARA RESPALDO MODELO REQUIES 204-01 950-00   - "CARRQTN"</t>
  </si>
  <si>
    <t>CARRQTN</t>
  </si>
  <si>
    <t>MIMCCB00010001</t>
  </si>
  <si>
    <t>CABLE  HDMI A HDMI  LONGITU D 10 m -- CAHDMI10 --</t>
  </si>
  <si>
    <t>CAHDMI10</t>
  </si>
  <si>
    <t>MLEACC00010000</t>
  </si>
  <si>
    <t>CABLE DE ACERO (CHICOTE)  Ø 1/16"   - "CBAC116"</t>
  </si>
  <si>
    <t>CBAC116</t>
  </si>
  <si>
    <t>MLEACC00H20000</t>
  </si>
  <si>
    <t>CABLE DE ACERO (CHICOTE)  Ø 1/8"</t>
  </si>
  <si>
    <t>MLEACC00550000</t>
  </si>
  <si>
    <t>CABLE DE ACERO (CHICOTE)  Ø 3/16"</t>
  </si>
  <si>
    <t>MLEACC0006000E</t>
  </si>
  <si>
    <t>CABLE DE ACERO (CHICOTE) DE Ø 1/4"  CON FORRO SINTETICO TRANSPARENTE - "CBAC14ST"</t>
  </si>
  <si>
    <t>CBAC14ST</t>
  </si>
  <si>
    <t>MLEACC0055000H</t>
  </si>
  <si>
    <t>CABLE DE ACERO (CHICOTE) Ø 3/16"  RECUBIERTO DE PVC TRANSPARENTE CON MEDIDA FINAL APROXIMADA DE Ø 1/4" - "CBAC316ST"</t>
  </si>
  <si>
    <t>CBAC316ST</t>
  </si>
  <si>
    <t>MTLENC00C28639</t>
  </si>
  <si>
    <t>CABLE DE COMUNICACION  CODIGO SSM021A MARCA ALPHA SECURITY LONGITUD 3.0 m (NETWORK CABLE (8c))</t>
  </si>
  <si>
    <t>MIMCCBCM030002</t>
  </si>
  <si>
    <t>CABLE DE COMUNICACION DE 4 PARES AWG CALIBRE 23  MODELO 4PR. 23 AWG DATATWIST CATEGORIA 6 -- CACM423C6 --</t>
  </si>
  <si>
    <t>CACM423C6</t>
  </si>
  <si>
    <t>MIMCCBPL030300</t>
  </si>
  <si>
    <t>CABLE DE PLASTICO DE 3/4" MXK4  -- CBPL34K4 --</t>
  </si>
  <si>
    <t>CBPL34K4</t>
  </si>
  <si>
    <t>MIMCCBSG000100</t>
  </si>
  <si>
    <t>CABLE DE SEGURIDAD CON AMORTIGUADOR  "LINEA DE VIDA"  -- CASLVA --</t>
  </si>
  <si>
    <t>CASLVA</t>
  </si>
  <si>
    <t>MVLECE00030011</t>
  </si>
  <si>
    <t>CABLE ELECTRICO  3 X 10  USO RUDO - "CAEL310UR"</t>
  </si>
  <si>
    <t>CAEL310UR</t>
  </si>
  <si>
    <t>MVLECE00290011</t>
  </si>
  <si>
    <t>CABLE ELECTRICO  3 X 14  USO RUDO - ""CA314RU"""</t>
  </si>
  <si>
    <t>CA314RU</t>
  </si>
  <si>
    <t>MIMCCE00090300</t>
  </si>
  <si>
    <t>CABLE ELECTRICO  CALIBRE 10 MARCA CONDUMEX  -- CAE10CM --</t>
  </si>
  <si>
    <t>CAE10CM</t>
  </si>
  <si>
    <t>MIMCCE00020300</t>
  </si>
  <si>
    <t>CABLE ELECTRICO  CALIBRE 14 MARCA CONDUMEX  -- CAE14CM --</t>
  </si>
  <si>
    <t>CAE14CM</t>
  </si>
  <si>
    <t>MVLECE00270011</t>
  </si>
  <si>
    <t>CABLE ELECTRICO 2 X 16 USO RUDO -- CA216RU</t>
  </si>
  <si>
    <t>CA216RU</t>
  </si>
  <si>
    <t>MVLECE00280011</t>
  </si>
  <si>
    <t>CABLE ELECTRICO 3 X 12 USO RUDO -- CA312RU</t>
  </si>
  <si>
    <t>CA312RU</t>
  </si>
  <si>
    <t>MIMCCEAW060000</t>
  </si>
  <si>
    <t>CABLE ELECTRICO AWG CALIBRE 4   -- CEAWG04 --</t>
  </si>
  <si>
    <t>CEAWG04</t>
  </si>
  <si>
    <t>MIMCCEAW090300</t>
  </si>
  <si>
    <t>CABLE ELECTRICO AWG CALIBRE 8 MARCA CONDUMEX  -- CEAWG08 --</t>
  </si>
  <si>
    <t>CEAWG08</t>
  </si>
  <si>
    <t>MVLECE11320413</t>
  </si>
  <si>
    <t>CABLE ELECTRICO CON CLAVIJA CALIBRE 12 LONGITUD 1.2 m COLOR NEGRO - ""ER120 - EEL4"""</t>
  </si>
  <si>
    <t>ER120</t>
  </si>
  <si>
    <t>MVLECE1132B513</t>
  </si>
  <si>
    <t>CABLE ELECTRICO CON CLAVIJA CALIBRE 12 LONGITUD 2.0 m COLOR NEGRO - "CLCC1220"</t>
  </si>
  <si>
    <t>CLCC1220</t>
  </si>
  <si>
    <t>MVLECE11300913</t>
  </si>
  <si>
    <t>CABLE ELECTRICO CON CLAVIJA CALIBRE 16 LONGITUD 1.80 m COLOR NEGRO - ""CLC18"""</t>
  </si>
  <si>
    <t>CLC18</t>
  </si>
  <si>
    <t>MVLECE11301016</t>
  </si>
  <si>
    <t>CABLE ELECTRICO CON CLAVIJA CALIBRE 16 LONGITUD 2.5 m COLOR BLANCO - ""CLCB25"""</t>
  </si>
  <si>
    <t>CLCB25</t>
  </si>
  <si>
    <t>MVLECE11309116</t>
  </si>
  <si>
    <t>CABLE ELECTRICO CON CLAVIJA CALIBRE 16 LONGITUD 2.8 m COLOR BLANCO - "CLCB28"</t>
  </si>
  <si>
    <t>CLCB28</t>
  </si>
  <si>
    <t>MVLECE11305716</t>
  </si>
  <si>
    <t>CABLE ELECTRICO CON CLAVIJA CALIBRE 16 LONGITUD 3.5 m COLOR BLANCO</t>
  </si>
  <si>
    <t>MVLECE11421007</t>
  </si>
  <si>
    <t>CABLE ELECTRICO CON CLAVIJA CALIBRE 18 LONGITUD 2.5 m COLOR NEGRO CON SALIDA INTEGRADA</t>
  </si>
  <si>
    <t>MVLECE1232B613</t>
  </si>
  <si>
    <t>CABLE ELECTRICO CONEXION MACHO CALIBRE 12 LONGITUD 1.0 m COLOR NEGRO - "CLCM1210"</t>
  </si>
  <si>
    <t>CLCM1210</t>
  </si>
  <si>
    <t>MVLECE01010099</t>
  </si>
  <si>
    <t>CABLE ELECTRICO DE ALIMENTACION 2 m  HAFELE CLAVE: 833.89.003 - "CAA003"</t>
  </si>
  <si>
    <t>CAA003</t>
  </si>
  <si>
    <t>MVLECE0102C6A1</t>
  </si>
  <si>
    <t>CABLE ELECTRICO DE ALIMENTACION DE 3,5 A/20 AWG CON SISTEMA INSERTABLE DE 12V Y CLIP PARA TIRA LED 2 m HAFELE CLAVE: 833.73.739 - "CAA739"</t>
  </si>
  <si>
    <t>CAA739</t>
  </si>
  <si>
    <t>MLEECE49300016</t>
  </si>
  <si>
    <t>CABLE ELECTRICO DE MANDO EN ESPIRAL (2 POLOS) CALIBRE 16  COLOR BLANCO - "CAS216B"</t>
  </si>
  <si>
    <t>CAS216B</t>
  </si>
  <si>
    <t>MLEECE49300013</t>
  </si>
  <si>
    <t>CABLE ELECTRICO DE MANDO EN ESPIRAL (2 POLOS) CALIBRE 16  COLOR NEGRO</t>
  </si>
  <si>
    <t>MIMCCEDS130300</t>
  </si>
  <si>
    <t>CABLE ELECTRICO DESNUDO CALIBRE 12 AWG MARCA CONDUMEX  -- CAED12CM --</t>
  </si>
  <si>
    <t>CAED12CM</t>
  </si>
  <si>
    <t>MIMCCEDS020300</t>
  </si>
  <si>
    <t>CABLE ELECTRICO DESNUDO CALIBRE 14 MARCA CONDUMEX  -- CAED14CM --</t>
  </si>
  <si>
    <t>CAED14CM</t>
  </si>
  <si>
    <t>MIMCCEDS160300</t>
  </si>
  <si>
    <t>CABLE ELECTRICO DESNUDO CALIBRE 2 AWG -- CAED02CMAWG --</t>
  </si>
  <si>
    <t>CAED02CMAWG</t>
  </si>
  <si>
    <t>MIMCCEDS070300</t>
  </si>
  <si>
    <t>CABLE ELECTRICO DESNUDO CALIBRE 2 KCM -- CAED02CMKCM --</t>
  </si>
  <si>
    <t>CAED02CMKCM</t>
  </si>
  <si>
    <t>MIMCCEDS120300</t>
  </si>
  <si>
    <t>CABLE ELECTRICO DESNUDO CALIBRE 2AWG MARCA CONDUMES  -- CADS2AWG --</t>
  </si>
  <si>
    <t>CADS2AWG</t>
  </si>
  <si>
    <t>MIMCCEDS1503</t>
  </si>
  <si>
    <t>CABLE ELECTRICO DESNUDO CALIBRE 8 AWG -- CAED08CMAWG --</t>
  </si>
  <si>
    <t>CAED08CMAWG</t>
  </si>
  <si>
    <t>MVLACC030400V8</t>
  </si>
  <si>
    <t>CABLE ELECTRICO DUPLEX CALIBRE 18  COLOR NEGRO Y ROJO - "CADU18NR"</t>
  </si>
  <si>
    <t>CADU18NR</t>
  </si>
  <si>
    <t>MLEECE50B10013</t>
  </si>
  <si>
    <t>CABLE ELECTRICO DUPLEX CALIBRE 20  COLOR NEGRO</t>
  </si>
  <si>
    <t>MIMCCEDS140300</t>
  </si>
  <si>
    <t>CABLE ELECTRICO NEGRO CALIBRE 8 MARCA CONDUMEX  -- CAED08CM --</t>
  </si>
  <si>
    <t>CAED08CM</t>
  </si>
  <si>
    <t>MIMCCECF000400</t>
  </si>
  <si>
    <t>CABLE ELECTRICO PARA CAFETERA  MARCA GENERAL ELECTRIC  -- CAFGE --</t>
  </si>
  <si>
    <t>CAFGE</t>
  </si>
  <si>
    <t>MVLECE10320016</t>
  </si>
  <si>
    <t>CABLE ELECTRICO POLARIZADO CALIBRE 12  COLOR BLANCO - "CAP12B"</t>
  </si>
  <si>
    <t>CAP12B</t>
  </si>
  <si>
    <t>MVLECE10320013</t>
  </si>
  <si>
    <t>CABLE ELECTRICO POLARIZADO CALIBRE 12  COLOR NEGRO - "CAP12N"</t>
  </si>
  <si>
    <t>CAP12N</t>
  </si>
  <si>
    <t>MVLECE10320045</t>
  </si>
  <si>
    <t>CABLE ELECTRICO POLARIZADO CALIBRE 12  COLOR VERDE - "CAP12V"</t>
  </si>
  <si>
    <t>CAP12V</t>
  </si>
  <si>
    <t>MVLECE10300013</t>
  </si>
  <si>
    <t>CABLE ELECTRICO POLARIZADO CALIBRE 16  COLOR NEGRO - ""CAP16"""</t>
  </si>
  <si>
    <t>CAP16</t>
  </si>
  <si>
    <t>MVLECE10420016</t>
  </si>
  <si>
    <t>CABLE ELECTRICO POLARIZADO CALIBRE 18  COLOR BLANCO - ""CAP18"""</t>
  </si>
  <si>
    <t>CAP18</t>
  </si>
  <si>
    <t>MVLECE10B10013</t>
  </si>
  <si>
    <t>CABLE ELECTRICO POLARIZADO CALIBRE 20  COLOR NEGRO - "CAP20N"</t>
  </si>
  <si>
    <t>CAP20N</t>
  </si>
  <si>
    <t>MIMCCETH060300</t>
  </si>
  <si>
    <t>CABLE ELECTRICO THW CALIBRE 10 AISLANTE AZUL  -- CETHW10A --</t>
  </si>
  <si>
    <t>CETHW10A</t>
  </si>
  <si>
    <t>MIMCCETH060100</t>
  </si>
  <si>
    <t>CABLE ELECTRICO THW CALIBRE 10 AISLANTE NEGRO  -- CETHW10N --</t>
  </si>
  <si>
    <t>CETHW10N</t>
  </si>
  <si>
    <t>MIMCCETH050200</t>
  </si>
  <si>
    <t>CABLE ELECTRICO THW CALIBRE 10 AISLANTE ROJO  -- CETHW10R --</t>
  </si>
  <si>
    <t>CETHW10R</t>
  </si>
  <si>
    <t>MIMCCETH050100</t>
  </si>
  <si>
    <t>CABLE ELECTRICO THW CALIBRE 12 AISLANTE NEGRO  -- CETHW12N --</t>
  </si>
  <si>
    <t>CETHW12N</t>
  </si>
  <si>
    <t>MIMCCETH190100</t>
  </si>
  <si>
    <t>CABLE ELECTRICO THW CALIBRE 2 -- CETHW02AWG --</t>
  </si>
  <si>
    <t>CETHW02AWG</t>
  </si>
  <si>
    <t>MIMCCETH180100</t>
  </si>
  <si>
    <t>CABLE ELECTRICO THW CALIBRE 4 -- CETHW04AWG --</t>
  </si>
  <si>
    <t>CETHW04AWG</t>
  </si>
  <si>
    <t>MIMCCETH200100</t>
  </si>
  <si>
    <t>CABLE ELECTRICO THW CALIBRE 4/0 -- CETHW4CAWG --</t>
  </si>
  <si>
    <t>CETHW4CAWG</t>
  </si>
  <si>
    <t>MIMCCETL050000</t>
  </si>
  <si>
    <t>CABLE ELECTRICO THW LS CALIBRE 12 NEGRO MARCA CONDUMEX   -- CETHWLS12 --</t>
  </si>
  <si>
    <t>CETHWLS12</t>
  </si>
  <si>
    <t>MIMCCETH110300</t>
  </si>
  <si>
    <t>CABLE ELECTRICO THW-LS CALIBRE 250 KCM MARCA CONDUMEX  -- CATHW250KCM --</t>
  </si>
  <si>
    <t>CATHW250KCM</t>
  </si>
  <si>
    <t>MIMCCEUR070300</t>
  </si>
  <si>
    <t>CABLE ELECTRICO USO RUDO 2 X 12 MARCA CONDUMEX PARA 300 VOLT  -- CA212RU --</t>
  </si>
  <si>
    <t>CA212RU</t>
  </si>
  <si>
    <t>MIMCCEUR010300</t>
  </si>
  <si>
    <t>CABLE ELECTRICO USO RUDO 2 X 14 MARCA CONDUMEX  -- CA214RU --</t>
  </si>
  <si>
    <t>CA214RU</t>
  </si>
  <si>
    <t>MIMCCEUR040000</t>
  </si>
  <si>
    <t>CABLE ELECTRICO USO RUDO 4 X 10   -- CA410RU --</t>
  </si>
  <si>
    <t>CA410RU</t>
  </si>
  <si>
    <t>MIMCCEUR100300</t>
  </si>
  <si>
    <t>CABLE ELECTRICO USO RUDO 4 X 10 MARCA CONDUMEX  -- CA410RU --</t>
  </si>
  <si>
    <t>MIMCCEUR030300</t>
  </si>
  <si>
    <t>CABLE ELECTRICO USO RUDO 4 X 14 MARCA CONDUMEX  -- CA414RU --</t>
  </si>
  <si>
    <t>CA414RU</t>
  </si>
  <si>
    <t>MIMCCEUR090000</t>
  </si>
  <si>
    <t>CABLE ELECTRICO USO RUDO 4 X 8 PARA 600 VOLT   -- CA408RU --</t>
  </si>
  <si>
    <t>CA408RU</t>
  </si>
  <si>
    <t>MVLACC01020000</t>
  </si>
  <si>
    <t>CABLE FLEXIBLE AJUSTABLE FS-100 MARCA CYMISA MODELO 140.190   - "CAAFS100"</t>
  </si>
  <si>
    <t>CAAFS100</t>
  </si>
  <si>
    <t>MLEACC08H2002H</t>
  </si>
  <si>
    <t>CABLE FLEXIBLE DE ACERO Ø 1/8"  DE 7 X 19 HILOS  RECUBIERTO DE PVC CON MEDIDA FINAL APROXIMADA DE Ø 3/16" - "CAFPVC18719"</t>
  </si>
  <si>
    <t>CAFPVC18719</t>
  </si>
  <si>
    <t>MVLACC05000007</t>
  </si>
  <si>
    <t>CABLE HDMI   COLOR NEGRO - "HD06-45CMBK"</t>
  </si>
  <si>
    <t>HD06-45CMBK</t>
  </si>
  <si>
    <t>MVLACC020000J5</t>
  </si>
  <si>
    <t>CABLE HDMI MACHO - MACHO DE 1.8 METROS DE LARGO, CON CONECTORES AJUSTABLES EN ANGULO, MARCA STEREN, CODIGO DE REFERENCIA 206-808 - "CAHDMIMM18"</t>
  </si>
  <si>
    <t>CAHDMIMM18</t>
  </si>
  <si>
    <t>MLEACC09050000</t>
  </si>
  <si>
    <t>CABLE PARA REDES AMP CAT 5 BYRNE MODELO BE01445   - "CABREDBE01445"</t>
  </si>
  <si>
    <t>CABREDBE01445</t>
  </si>
  <si>
    <t>MIMCCBTR000003</t>
  </si>
  <si>
    <t>CABLE PARA TIERRA   DE SOLDADURAS MIG -- CBTSDMIG --</t>
  </si>
  <si>
    <t>CBTSDMIG</t>
  </si>
  <si>
    <t>MVLACC07000007</t>
  </si>
  <si>
    <t>CABLE RED CAT 6, SIEMON   COLOR NEGRO - "BE01445-6-120"</t>
  </si>
  <si>
    <t>BE01445-6-120</t>
  </si>
  <si>
    <t>MIMCCBTF020200</t>
  </si>
  <si>
    <t>CABLE TELEFONICO 3 PARES EKTEL MARCA CONDUMEX  -- CATF3PEK --</t>
  </si>
  <si>
    <t>CATF3PEK</t>
  </si>
  <si>
    <t>MIMCCBTF040000</t>
  </si>
  <si>
    <t>CABLE TELEFONICO UTP CATEGORIA 6 4 PARES   -- CATUTP64P --</t>
  </si>
  <si>
    <t>CATUTP64P</t>
  </si>
  <si>
    <t>MVLACC040000Z7</t>
  </si>
  <si>
    <t>CABLE TOMA CORRIENTE A RED DE  220 A 240V, LARGO 1800 mm, CON ENTRADA AMERICANA - "138-979.19"</t>
  </si>
  <si>
    <t>138-979.19</t>
  </si>
  <si>
    <t>MDMECC01010001</t>
  </si>
  <si>
    <t>CABLE USB "A" CON 72"  MODELO BE02155-C  --  BE02155C</t>
  </si>
  <si>
    <t>BE02155C</t>
  </si>
  <si>
    <t>MVLACC06000007</t>
  </si>
  <si>
    <t>CABLE VGA   COLOR NEGRO - "BE02493-120"</t>
  </si>
  <si>
    <t>BE02493-120</t>
  </si>
  <si>
    <t>MIMCCHEP040005</t>
  </si>
  <si>
    <t>CADENA DE ESLABON PULIDO Ø 3/8" DE 10.0 m -- CESPU3810 --</t>
  </si>
  <si>
    <t>CESPU3810</t>
  </si>
  <si>
    <t>MVLALKF4L00000</t>
  </si>
  <si>
    <t>CADENA ESLABON GALVANIZADA ESPESOR DE 1/8", TAMAÑO DE ESLABON DE 7/8" X 1/2"    - "CAD187812"</t>
  </si>
  <si>
    <t>CAD187812</t>
  </si>
  <si>
    <t>MDACLK01010101</t>
  </si>
  <si>
    <t>CADENA ESLABON TAMAÑO DE ESLABON DE 30 X 15 mm ESPESOR DE 1/8" GALVANIZADA  --  BSMALAT138MT-CDN</t>
  </si>
  <si>
    <t>BSMALAT138MT-CDN</t>
  </si>
  <si>
    <t>MIMCCHMU020000</t>
  </si>
  <si>
    <t>CADENA PARA MUESTRARIO  Ø 1/8", ROLLO CON 50 METROS   -- CAM18 --</t>
  </si>
  <si>
    <t>CAM18</t>
  </si>
  <si>
    <t>MIMCCHMU030000</t>
  </si>
  <si>
    <t>CADENA PARA MUESTRARIO  Ø 3/16"   -- GI15140 --</t>
  </si>
  <si>
    <t>GI15140</t>
  </si>
  <si>
    <t>MIMCCHTV050100</t>
  </si>
  <si>
    <t>CADENA TIPO VICTOR No. 16 CALIBRE 16 Ø 1.6 mm LARGO 26.5 mm BASE 7.2 GALVANIZADO  -- CV16161626572 --</t>
  </si>
  <si>
    <t>CV16161626572</t>
  </si>
  <si>
    <t>MIMCCHTV010100</t>
  </si>
  <si>
    <t>CADENA TIPO VICTOR No. 25 CALIBRE 12.5 Ø 2.5 mm LARGO 37 mm BASE 12 GALVANIZADO  -- CV25125253712 --</t>
  </si>
  <si>
    <t>CV25125253712</t>
  </si>
  <si>
    <t>MIACCF01000001</t>
  </si>
  <si>
    <t>CAFETERA HAMILTON BEACH 40518   DE URNA CON 2 DISPENSADORES DE 45 TAZAS METALICA  --  CFHMBE40518</t>
  </si>
  <si>
    <t>CFHMBE40518</t>
  </si>
  <si>
    <t>MVLAKA040000R8</t>
  </si>
  <si>
    <t>CAFETERA HAMILTON BEACH 40540R URNA "BREWSTATION" PARA 40 TAZAS, API - "CAFETERA"</t>
  </si>
  <si>
    <t>CAFETERA</t>
  </si>
  <si>
    <t>MIIPCFIN000001</t>
  </si>
  <si>
    <t>CAFETERA INDUSTRIAL   CAPACIDAD 100 TAZAS -- CFIN100 --</t>
  </si>
  <si>
    <t>CFIN100</t>
  </si>
  <si>
    <t>MIEECACS000000</t>
  </si>
  <si>
    <t>CAJA     -- CACSSI3 --</t>
  </si>
  <si>
    <t>CACSSI3</t>
  </si>
  <si>
    <t>MIMCCJ00020000</t>
  </si>
  <si>
    <t>CAJA  FS1 DE 1/2"   -- CC12FS1 --</t>
  </si>
  <si>
    <t>CC12FS1</t>
  </si>
  <si>
    <t>MVLACJ055200P5</t>
  </si>
  <si>
    <t>CAJA BLANCA DOBLADO FACIL DE 61 X 61 X 2.5 cm  MODELO S-20424 SIN IMPRESION F17362 - "CBDF61SI"</t>
  </si>
  <si>
    <t>CBDF61SI</t>
  </si>
  <si>
    <t>MIEECJCH070000</t>
  </si>
  <si>
    <t>CAJA CHALUPA DE 1/2"   -- CJCH12 --</t>
  </si>
  <si>
    <t>CJCH12</t>
  </si>
  <si>
    <t>MVLACJ01000000</t>
  </si>
  <si>
    <t>CAJA CON CADENA DE 3 mts PASO 40, Y 1 CANDADO PARA CADENA</t>
  </si>
  <si>
    <t>MVLACJ0400M6M7</t>
  </si>
  <si>
    <t>CAJA CON NUCLEOS PARA CERRADURA  CON 50 COMBIANCIONES CILINDRO SYMO CIERRES DIFERENTES CLASIFICADOS DE 0601-0650 (210.41.701) -- CEHCL701</t>
  </si>
  <si>
    <t>CEHCL701</t>
  </si>
  <si>
    <t>MVLACJ0400M6M8</t>
  </si>
  <si>
    <t>CAJA CON NUCLEOS PARA CERRADURA  CON 50 COMBIANCIONES CILINDRO SYMO CIERRES DIFERENTES CLASIFICADOS DE 0651-0700 (210.41.702) - "CEHCL702"</t>
  </si>
  <si>
    <t>CEHCL702</t>
  </si>
  <si>
    <t>MVLACJ0400M6M9</t>
  </si>
  <si>
    <t>CAJA CON NUCLEOS PARA CERRADURA  CON 50 COMBIANCIONES CILINDRO SYMO CIERRES DIFERENTES CLASIFICADOS DE 0701-0750 (210.41.703) - "CEHCL703"</t>
  </si>
  <si>
    <t>CEHCL703</t>
  </si>
  <si>
    <t>MVLACJ0400M6N1</t>
  </si>
  <si>
    <t>CAJA CON NUCLEOS PARA CERRADURA  CON 50 COMBIANCIONES CILINDRO SYMO CIERRES DIFERENTES CLASIFICADOS DE 0751-08000 (210.41.704) - "CEHCL704"</t>
  </si>
  <si>
    <t>CEHCL704</t>
  </si>
  <si>
    <t>MIMCCJC2010000</t>
  </si>
  <si>
    <t>CAJA CONDULET CON 2 ENTRADAS FS 3/4"   -- CC342E --</t>
  </si>
  <si>
    <t>CC342E</t>
  </si>
  <si>
    <t>MIIPCJAC060100</t>
  </si>
  <si>
    <t>CAJA DE ACABADOS DE 35.0 X 35.0 cm CON FORRO EN ECOPIEL ROJA  -- CAC3535EPR --</t>
  </si>
  <si>
    <t>CAC3535EPR</t>
  </si>
  <si>
    <t>MLEACJ0982002F</t>
  </si>
  <si>
    <t>CAJA DE CARTON 36 ECT DC FLAUTA BC DE 1260 X 660 X 240 mm  CON RAYADO ADICIONAL PARA ALTURA DE 210 mm CIERRE TIPO CIP - "CAJ361262"</t>
  </si>
  <si>
    <t>CAJ361262</t>
  </si>
  <si>
    <t>MLEACJ0983002F</t>
  </si>
  <si>
    <t>CAJA DE CARTON 36 ECT DC FLAUTA BC DE 620 X 370 X 460 mm  CIERRE TIPO CIP - "CAJ366234"</t>
  </si>
  <si>
    <t>CAJ366234</t>
  </si>
  <si>
    <t>MLEACJ0978002F</t>
  </si>
  <si>
    <t>CAJA DE CARTON 36 ECT DC FLAUTA BC DE 700 X 520 X 640 mm  CIERRE TIPO CIP - "CAJ36756"</t>
  </si>
  <si>
    <t>CAJ36756</t>
  </si>
  <si>
    <t>MLEACJ0981002F</t>
  </si>
  <si>
    <t>CAJA DE CARTON 36 ECT DC FLAUTA BC DE 910 X 560 X 540 mm  CIERRE TIPO CIP - "CAJ36955"</t>
  </si>
  <si>
    <t>CAJ36955</t>
  </si>
  <si>
    <t>MLEACJ0979002F</t>
  </si>
  <si>
    <t>CAJA DE CARTON 36 ECT DC FLAUTA BC DE 930 X 640 X 610 mm  CIERRE TIPO CIP - "CAJ36966"</t>
  </si>
  <si>
    <t>CAJ36966</t>
  </si>
  <si>
    <t>MLEACJ0980002F</t>
  </si>
  <si>
    <t>CAJA DE CARTON 36 ECT DC FLAUTA BC DE 990 X 270 X 640 mm  CIERRE TIPO CIP - "CAJ36926"</t>
  </si>
  <si>
    <t>CAJ3692</t>
  </si>
  <si>
    <t>MLEACJ1393005E</t>
  </si>
  <si>
    <t>CAJA DE CARTON DE 10.3 X 8.5 X 9.8 cm  EN DOBLE CORRUGADO DC KRAFT. RESISTENCIA 11 KGS - "KIBSOMM-CAJ"</t>
  </si>
  <si>
    <t>KIBSOMM-CAJ</t>
  </si>
  <si>
    <t>MDACCJ01050001</t>
  </si>
  <si>
    <t>CAJA DE CARTON DE 1405 X 753 X 817 mm  DOBLE CORRUGADO DC KRAFT. RESISTENCIA 11 KGS  --  HASMAIZTL2P-CJA</t>
  </si>
  <si>
    <t>HASMAIZTL2P-CJA</t>
  </si>
  <si>
    <t>MDACCJ01100001</t>
  </si>
  <si>
    <t>CAJA DE CARTON DE 1412 X 800 X 182 mm  DOBLE CORRUGADO DC KRAFT. RESISTENCIA 11 KGS  --  HASMAIC2PDES-CJA</t>
  </si>
  <si>
    <t>HASMAIC2PDES-CJA</t>
  </si>
  <si>
    <t>MLEACJ1392003B</t>
  </si>
  <si>
    <t>CAJA DE CARTON DE 15 X 15 X 8 CM  MODELO S-4780 CATALOGO UNLINE - "CU-S-4780"</t>
  </si>
  <si>
    <t>CU-S-4780</t>
  </si>
  <si>
    <t>MLEACJ1397005E</t>
  </si>
  <si>
    <t>CAJA DE CARTON DE 2200 X 400 X 400 mm  EN DOBLE CORRUGADO DC KRAFT. RESISTENCIA 11 KGS - "RIALJATA-CAJ"</t>
  </si>
  <si>
    <t>RIALJATA-CAJ</t>
  </si>
  <si>
    <t>MLEACJ1399005H</t>
  </si>
  <si>
    <t>CAJA DE CARTON DE 3 X 3 X 3"  MARCA ULINE CODIGO S-13287 - "CJ333MUS13287"</t>
  </si>
  <si>
    <t>CJ333MUS13287</t>
  </si>
  <si>
    <t>MLEACJ1391000D</t>
  </si>
  <si>
    <t>CAJA DE CARTON DE 300 X 174 X 165 mm  EN DOBLE CORRUGADO DC KRAFT. RESISTENCIA 11 KGS. - "KIDMLEM-CA"</t>
  </si>
  <si>
    <t>KIDMLEM-CA</t>
  </si>
  <si>
    <t>MLEACJ1390000D</t>
  </si>
  <si>
    <t>CAJA DE CARTON DE 325 X 875 X 185 mm  EN DOBLE CORRUGADO DC KRAFT. RESISTENCIA 11 KGS. - "KIPOAPVC-CA"</t>
  </si>
  <si>
    <t>KIPOAPVC-CA</t>
  </si>
  <si>
    <t>MLEACJ1396005K</t>
  </si>
  <si>
    <t>CAJA DE CARTON DE 350 X 330 X 427 mm  EN DOBLE CORRUGADO DC KRAFT RESISTENCIA 11 KGS - "COKIJIPDM-CA"</t>
  </si>
  <si>
    <t>COKIJIPDM-CA</t>
  </si>
  <si>
    <t>MLEATL5494005K</t>
  </si>
  <si>
    <t>CAJA DE CARTON DE 395 X 75 X 672 mm  EN DOBLE CORRUGADO DC KRAFT RESISTENCAJA DE CARTON DE 395 X 75 X 672 mm  EN DOBLE CORRUGADO DC KRAFT RESISTENCIA 11 KGS - "COKICBAEBOXPT-CA"</t>
  </si>
  <si>
    <t>COKICBAEBOXPT-CA</t>
  </si>
  <si>
    <t>MLEATL5495005K</t>
  </si>
  <si>
    <t>CAJA DE CARTON DE 445 X 75 X 715 mm  EN DOBLE CORRUGADO DC KRAFT RESISTENCIA 11 KGS - "COKICRESBBOXPT-CA"</t>
  </si>
  <si>
    <t>COKICRESBBOXPT-CA</t>
  </si>
  <si>
    <t>MDACCJ01090001</t>
  </si>
  <si>
    <t>CAJA DE CARTON DE 458 X 299 X 185 mm  DOBLE CORRUGADO DC KRAFT. RESISTENCIA 11 KGS  --  COKIPAELN-CA</t>
  </si>
  <si>
    <t>COKIPAELN-CA</t>
  </si>
  <si>
    <t>MDACCJ01110001</t>
  </si>
  <si>
    <t>CAJA DE CARTON DE 490 x 325 X 115 mm  DOBLE CORRUGADO DC KRAFT. RESISTENCIA 11 KGS  --  KIBSOLATELN-CA</t>
  </si>
  <si>
    <t>KIBSOLATELN-CA</t>
  </si>
  <si>
    <t>MLEACJ1387000D</t>
  </si>
  <si>
    <t>CAJA DE CARTON DE 490 x 325 X 185 mm  EN DOBLE CORRUGADO DC KRAFT. RESISTENCIA 11 KGS. - "KIBSOEM-CA"</t>
  </si>
  <si>
    <t>KIBSOEM-CA</t>
  </si>
  <si>
    <t>MLEACJ1398005G</t>
  </si>
  <si>
    <t>CAJA DE CARTON DE 5 X 5 X 6"  MARCA ULINE CODIGO S-21586 - "CJ556MUS21586"</t>
  </si>
  <si>
    <t>CJ556MUS21586</t>
  </si>
  <si>
    <t>MLEACJ1388000D</t>
  </si>
  <si>
    <t>CAJA DE CARTON DE 540 x 540 X 75 mm  EN DOBLE CORRUGADO DC KRAFT. RESISTENCIA 11 KGS. - "KIBMAEM-CA"</t>
  </si>
  <si>
    <t>KIBMAEM-CA</t>
  </si>
  <si>
    <t>MDACCJ01020001</t>
  </si>
  <si>
    <t>CAJA DE CARTON DE 547 X 773 X 492 mm  DOBLE CORRUGADO DC KRAFT. RESISTENCIA 11 KGS  --  EXA2AC18HPABS-C</t>
  </si>
  <si>
    <t>EXA2AC18HPABS-C</t>
  </si>
  <si>
    <t>MLEACJ13A0005L</t>
  </si>
  <si>
    <t>CAJA DE CARTON DE 549 X 1768 X 482 mm  EN DOBLE CORRUGADO DC KRAFT, RESISTENCIA 28 KGS - "BSGSRA17ME01-CA"</t>
  </si>
  <si>
    <t>BSGSRA17ME01-CA</t>
  </si>
  <si>
    <t>MDACCJ01010001</t>
  </si>
  <si>
    <t>CAJA DE CARTON DE 612 x 683 X 412 mm  DOBLE CORRUGADO DC KRAFT. RESISTENCIA 11 KGS  --  EXA2AC18WR-C</t>
  </si>
  <si>
    <t>EXA2AC18WR-C</t>
  </si>
  <si>
    <t>MDACCJ01030001</t>
  </si>
  <si>
    <t>CAJA DE CARTON DE 612 X 683 X 487 mm  DOBLE CORRUGADO DC KRAFT. RESISTENCIA 11 KGS  --  EXA2AC18BR-C</t>
  </si>
  <si>
    <t>EXA2AC18BR-C</t>
  </si>
  <si>
    <t>MLEACJ1389000D</t>
  </si>
  <si>
    <t>CAJA DE CARTON DE 650 X 650 X 75 mm  EN DOBLE CORRUGADO DC KRAFT. RESISTENCIA 11 KGS. - "KIUCGT24EM-CA"</t>
  </si>
  <si>
    <t>KIUCGT24EM-CA</t>
  </si>
  <si>
    <t>MLEACJ1386000D</t>
  </si>
  <si>
    <t>CAJA DE CARTON DE 720 X 570 X 440 mm  EN DOBLE CORRUGADO DC KRAFT. RESISTENCIA 11 KGS. - "ITMPCS-CCDC"</t>
  </si>
  <si>
    <t>ITMPCS-CCDC</t>
  </si>
  <si>
    <t>MDACCJ01060001</t>
  </si>
  <si>
    <t>CAJA DE CARTON DE 768 X 483 X 587 mm  DOBLE CORRUGADO DC KRAFT. RESISTENCIA 11 KGS  --  HASOME-CJA</t>
  </si>
  <si>
    <t>HASOME-CJA</t>
  </si>
  <si>
    <t>MDACCJ01040002</t>
  </si>
  <si>
    <t>CAJA DE CARTON DE 768 X 753 X 817 mm  DOBLE CORRUGADO DC KRAFT. RESISTENCIA 11 KGS, CON IMPRESION CONFORME A PLANO  --  HASS7AIZLD-CJA</t>
  </si>
  <si>
    <t>HASS7AIZLD-CJA</t>
  </si>
  <si>
    <t>MDACCJ01080001</t>
  </si>
  <si>
    <t>CAJA DE CARTON DE 800 X 800 X 127 mm  DOBLE CORRUGADO DC KRAFT. RESISTENCIA 11 KGS  --  HASS7AIZLDES-CJA</t>
  </si>
  <si>
    <t>HASS7AIZLDES-CJA</t>
  </si>
  <si>
    <t>MDACCJ01070001</t>
  </si>
  <si>
    <t>CAJA DE CARTON DE 942 X 632 X 127 mm  DOBLE CORRUGADO DC KRAFT. RESISTENCIA 11 KGS  --  HAMAIGU23-CA</t>
  </si>
  <si>
    <t>HAMAIGU23-CA</t>
  </si>
  <si>
    <t>MIEECACD030000</t>
  </si>
  <si>
    <t>CAJA DE CARTON DOBLE CORRUGADO DE 122.0 X 73.0 X 13.0 cm   -- CJCDC122 --</t>
  </si>
  <si>
    <t>CJCDC122</t>
  </si>
  <si>
    <t>MIEECACD040000</t>
  </si>
  <si>
    <t>CAJA DE CARTON DOBLE CORRUGADO DE 166.0 X 66.0 X 12.0 cm   -- CJCDC166 --</t>
  </si>
  <si>
    <t>CJCDC166</t>
  </si>
  <si>
    <t>MLEACJ08780000</t>
  </si>
  <si>
    <t>CAJA DE CARTON DOBLE CORRUGADO DE 700 X 520 X 640 mm   - "CAJCO75264"</t>
  </si>
  <si>
    <t>CAJCO75264</t>
  </si>
  <si>
    <t>MIEECACD050000</t>
  </si>
  <si>
    <t>CAJA DE CARTON DOBLE CORRUGADO DE 95.0 X 61.0 X 12.0 cm   -- CJCDC095 --</t>
  </si>
  <si>
    <t>CJCDC095</t>
  </si>
  <si>
    <t>MDMECC00010000</t>
  </si>
  <si>
    <t>CAJA DE CONTACTO  MHO 4 POWER 1USB DOBLE A 1 OPEN ALUMINIO BE01820-M-4-2-Z01-UI-72    --  BE01820M42Z01UI72</t>
  </si>
  <si>
    <t>BE01820M42Z01UI72</t>
  </si>
  <si>
    <t>MVLECC00010000</t>
  </si>
  <si>
    <t>CAJA DE CONTACTO MODELO AXILZ BE02520-2-2-Z-Z11-72 BLANCO -- BE0252022ZZ1172</t>
  </si>
  <si>
    <t>BE0252022ZZ1172</t>
  </si>
  <si>
    <t>MVLECC00110500</t>
  </si>
  <si>
    <t>CAJA DE CONTACTO MODELO BE0604BB72- RPC3PWR CON CIRCUITO CORTA CORRIENTE -- BE01645</t>
  </si>
  <si>
    <t>BE01645</t>
  </si>
  <si>
    <t>MLEPCL00720012</t>
  </si>
  <si>
    <t>CAJA DE LUZ  1100 X 123 X 380 mm  EN ACRILICO BLANCO LECHOSO 3 mm - "TEVHECAL"</t>
  </si>
  <si>
    <t>TEVHECAL</t>
  </si>
  <si>
    <t>MLEPCL00G91747</t>
  </si>
  <si>
    <t>CAJA DE LUZ  DE 125 X 125 X 1125 mm ESPESOR 6 mm CON 8 BARRENOS CON CUERDA Ø 1/4" EN CADA CARA EN ACRILICO TRASLUCIDO Z2 - "VVCL1125"</t>
  </si>
  <si>
    <t>VVCL1125</t>
  </si>
  <si>
    <t>MTLPCL00J25653</t>
  </si>
  <si>
    <t>CAJA DE LUZ  DE 125 X 125 X 992 mm ESPESOR 5 mm CON 8 BARRENOS CON CUERDA Ø 1/4" EN DOS CARAS Y 4 BARRENOS CON CUERDA Ø 1/4" EN DOS CARAS ALTERNADAS EN ACRILICO TRASLUCIDO Z2 - "VTDATCCCL"</t>
  </si>
  <si>
    <t>VTDATCCCL</t>
  </si>
  <si>
    <t>MLEPCL00G13438</t>
  </si>
  <si>
    <t>CAJA DE LUZ  DE 134 X 134 X 828 mm ESPESOR 4.5 mm CON 6 BARRENOS CON CUERDA Ø 1/4" EN CADA CARA EN ACRILICO TRASLUCIDO Z2 - "VCDEXNICL"</t>
  </si>
  <si>
    <t>VCDEXNICL</t>
  </si>
  <si>
    <t>MTLPCL00J73455</t>
  </si>
  <si>
    <t>CAJA DE LUZ  DE 134 X 134 X 901 mm ESPESOR 4.5 mm CON 6 BARRENOS CON CUERDA Ø 1/4" EN DOS CARAS Y 3 BARRENOS CON CUERDA Ø 1/4" EN DOS CARAS ALTERNADAS EN ACRILICO TRASLUCIDO Z2 - "VCTMS-CCLC"</t>
  </si>
  <si>
    <t>VCTMS-CCLC</t>
  </si>
  <si>
    <t>MLEPCL00943220</t>
  </si>
  <si>
    <t>CAJA DE LUZ  DE 134 X 134 X 913 mm ESPESOR 4.5 mm EN ACRILICO TRASLUCIDO Z2 - "VHVENICCCL"</t>
  </si>
  <si>
    <t>VHVENICCCL</t>
  </si>
  <si>
    <t>MLEPCL00B10012</t>
  </si>
  <si>
    <t>CAJA DE LUZ  DE 1547 X 172 X 295 mm  EN ACRILICO BLANCO LECHOSO 3 mm</t>
  </si>
  <si>
    <t>MLEPCL00881618</t>
  </si>
  <si>
    <t>CAJA DE LUZ  DE 200 X 200 X 200 mm ESPESOR 3 mm EN ACRILICO TRASLUCIDO AZUL - "TEVVCCLC"</t>
  </si>
  <si>
    <t>TEVVCCLC</t>
  </si>
  <si>
    <t>MLEPCL00951621</t>
  </si>
  <si>
    <t>CAJA DE LUZ  DE 500 X 494 X 250 mm ESPESOR 3 mm EN ACRILICO TRASLUCIDO AZUL CON LETRAS EN ACRILICO CRISTAL DE 9 mm EN CADA CARA CON SISTEMA DE ILUMINACION INTERNA POR MEDIO DE LED'S - "VCECCLA"</t>
  </si>
  <si>
    <t>VCECCLA</t>
  </si>
  <si>
    <t>MLEPCL00F91637</t>
  </si>
  <si>
    <t>CAJA DE LUZ  DE 500 X 500 X 200 mm ESPESOR 3 mm EN ACRILICO TRASLUCIDO AZUL CON LETRAS EN ACRILICO CRISTAL DE 9 mm EN CADA CARA - "VCDEXCCLA"</t>
  </si>
  <si>
    <t>VCDEXCCLA</t>
  </si>
  <si>
    <t>MLEPCL00C60021</t>
  </si>
  <si>
    <t>CAJA DE LUZ  DE 600 X 600 X 250 mm  EN ACRILICO TRASLUCIDO AZUL CON LETRAS EN ACRILICO CRISTAL DE 9 mm EN CADA CARA CON SISTEMA DE ILUMINACION INTERNA POR MEDIO DE LED'S</t>
  </si>
  <si>
    <t>MLEPCL00G81621</t>
  </si>
  <si>
    <t>CAJA DE LUZ  DE 600 X 600 X 300 mm ESPESOR 3 mm EN ACRILICO TRASLUCIDO AZUL CON LETRAS EN ACRILICO CRISTAL DE 9 mm EN CADA CARA CON SISTEMA DE ILUMINACION INTERNA POR MEDIO DE LED'S - "VCCC&amp;ALA"</t>
  </si>
  <si>
    <t>VCCC&amp;ALA</t>
  </si>
  <si>
    <t>MLEPCL00G51738</t>
  </si>
  <si>
    <t>CAJA DE LUZ  DE 900 X 125 X 125 mm ESPESOR 6 mm CON 6 BARRENOS CON CUERDA Ø 1/4" EN CADA CARA EN ACRILICO TRASLUCIDO Z2</t>
  </si>
  <si>
    <t>MLEPCL45861616</t>
  </si>
  <si>
    <t>CAJA DE LUZ ESTRUCTURAL 576 X 200 X 590 mm ESPESOR 3 mm EN ACRILICO AZUL CALADO EXTERIOR Y ACRILICO BLANCO INTERIOR CON REFUERZOS EN ACRILICO CRISTAL</t>
  </si>
  <si>
    <t>MLEPCL47E55620</t>
  </si>
  <si>
    <t>CAJA DE LUZ TERMOFORMADA DE 1013 X 125 X 125 mm ESPESOR 5 mm EN ACRILICO TRASLUCIDO Z2</t>
  </si>
  <si>
    <t>MTLPCL58K43420</t>
  </si>
  <si>
    <t>CAJA DE LUZ TERMOFORMADA DE 1097 X 500 X 230 mm ESPESOR 3.0 mm EN ACRILICO TRASLUCIDO Z2 -- VHDATS-BA</t>
  </si>
  <si>
    <t>VHDAT'S-BA</t>
  </si>
  <si>
    <t>MLEPCL47K81620</t>
  </si>
  <si>
    <t>CAJA DE LUZ TERMOFORMADA DE 1110 X 500 X 130 mm ESPESOR 3 mm EN ACRILICO TRASLUCIDO Z2 - "TELSVH120-BAA"</t>
  </si>
  <si>
    <t>TELSVH120-BAA</t>
  </si>
  <si>
    <t>MLEPCL47C73420</t>
  </si>
  <si>
    <t>CAJA DE LUZ TERMOFORMADA DE 1115 X 190 X 503 mm ESPESOR 4.5 mm EN ACRILICO TRASLUCIDO Z2</t>
  </si>
  <si>
    <t>MLEPCL47360031</t>
  </si>
  <si>
    <t>CAJA DE LUZ TERMOFORMADA DE 1138 X 207 X 207 mm  EN ACRILICO TRASLUCIDO Z2 3 mm</t>
  </si>
  <si>
    <t>MTLPCL47I93420</t>
  </si>
  <si>
    <t>CAJA DE LUZ TERMOFORMADA DE 290 X 491 X 134 mm ESPESOR 4.5 mm EN ACRILICO TRASLUCIDO Z2 -- TDEMEX42BA</t>
  </si>
  <si>
    <t>TDEMEX42BA</t>
  </si>
  <si>
    <t>MLEPCL47C50031</t>
  </si>
  <si>
    <t>CAJA DE LUZ TERMOFORMADA DE 465 X 145 X 140 mm  EN ACRILICO TRASLUCIDO Z2 3 mm - "NEXSOATME - "</t>
  </si>
  <si>
    <t>NEXSOATME</t>
  </si>
  <si>
    <t>MLEPCL47K91620</t>
  </si>
  <si>
    <t>CAJA DE LUZ TERMOFORMADA DE 510 X 500 X 130 mm ESPESOR 3 mm EN ACRILICO TRASLUCIDO Z2 - "TELSVH60-BAA"</t>
  </si>
  <si>
    <t>TELSVH60-BAA</t>
  </si>
  <si>
    <t>MLEPCL47E41620</t>
  </si>
  <si>
    <t>CAJA DE LUZ TERMOFORMADA DE 515 X 190 X 503 mm ESPESOR 3 mm EN ACRILICO TRASLUCIDO Z2</t>
  </si>
  <si>
    <t>MLEPCL47993220</t>
  </si>
  <si>
    <t>CAJA DE LUZ TERMOFORMADA DE 910 X 180 X 400 mm ESPESOR 4.5 mm EN ACRILICO TRASLUCIDO Z2</t>
  </si>
  <si>
    <t>MTLPCL47K53420</t>
  </si>
  <si>
    <t>CAJA DE LUZ TERMOFORMADA DE 925 X 490 mm ESPESOR 4.5 mm EN ACRILICO TRASLUCIDO Z2 - "CACVLCAS100"</t>
  </si>
  <si>
    <t>CACVLCAS100</t>
  </si>
  <si>
    <t>MTLPCL47K73461</t>
  </si>
  <si>
    <t>CAJA DE LUZ TERMOFORMADA DE 940 X 490 X 140 mm ESPESOR 4.5 mm EN ACRILICO PLASTIGLAS IMPACTA COLOR BLANCO - "CACVLCAS1M"</t>
  </si>
  <si>
    <t>CACVLCAS1M</t>
  </si>
  <si>
    <t>MTLPCL58J51620</t>
  </si>
  <si>
    <t>CAJA DE LUZ TERMOFORMADA TRAPEZOIDAL DE 1075 X 170 X 355 mm ESPESOR 4.5 mm EN ACRILICO TRASLUCIDO Z2 - "VCDAT'SBAA"</t>
  </si>
  <si>
    <t>VCDAT'SBAA</t>
  </si>
  <si>
    <t>MLEPCL58F21620</t>
  </si>
  <si>
    <t>CAJA DE LUZ TERMOFORMADA TRAPEZOIDAL DE 1100 X 173 X 350 mm ESPESOR 3 mm EN ACRILICO TRASLUCIDO Z2</t>
  </si>
  <si>
    <t>MVLACJ0654N5R2</t>
  </si>
  <si>
    <t>CAJA DESPLEGADA DE 91 X 91 X 5 cm PARA CUBIERTA EN DOBLE CORRUGADO PAPEL KRAFT. RESISTENCIA 11 kg. (36 ECT) SIN IMPRESION. CON CINTURON PARA TODO EL PERIMETRO - "CRDC91SI"</t>
  </si>
  <si>
    <t>CRDC91SI</t>
  </si>
  <si>
    <t>MVLECA00100000</t>
  </si>
  <si>
    <t>CAJA ELECTRICA  MODELO BE02511-E2X-3-3-Z08-72   - "BE02511E2X33Z0872"</t>
  </si>
  <si>
    <t>BE02511E2X33Z0872</t>
  </si>
  <si>
    <t>MLEECA00650000</t>
  </si>
  <si>
    <t>STRT22EMWHU172LR</t>
  </si>
  <si>
    <t>MLEECA00610000</t>
  </si>
  <si>
    <t>CAJA ELECTRICA  PARA MESAS AJUSTABLE 1: MONTAJE BAJO SUPERFICIE 4 ELECTRICOS ACCESORIO 2: MONTAJE SOBRE SUPERFICIE 2 ELECTRICOS, 1 USB DE CARGA 94" DE CABLE RETRACTIL C/CLAVIJA DE 3 POLOS WH=BLANCO BESM-STRT-4-HYD-RST21-WH-94   - "BESMSTRT4HYDRST21WH94"</t>
  </si>
  <si>
    <t>BESMSTRT4HYDRST21WH9</t>
  </si>
  <si>
    <t>MLEECA00750000</t>
  </si>
  <si>
    <t>CAJA ELECTRICA  POWERDATACENTER,AXIL (2) POWER OUTLETS, 72" CORD (1) USB CHARGER (1) OPEN DATA PORT BE02520-2-2-XA-Z118-U1-72   - "BE0252022XAZ118U172"</t>
  </si>
  <si>
    <t>BE0252022XAZ118U172</t>
  </si>
  <si>
    <t>MVLECA28570000</t>
  </si>
  <si>
    <t>CAJA ELECTRICA 2 PUERTOS ELECTRICOS, 1 USB DE CARGA ESTRUCTURA METALICA MONTAJE EN SUPERFICIE CON PERFORACION, 72" PULGADAS DE CABLE C/CLAVIJA DE 3 POLOS BK=NEGRO,   BESM-STRT-2-1-ZM-BK-U1-72LR    - "BESMSTRT21ZMBKU172LR"</t>
  </si>
  <si>
    <t>BESMSTRT21ZMBKU172LR</t>
  </si>
  <si>
    <t>MVLECA28560000</t>
  </si>
  <si>
    <t>CAJA ELECTRICA 2 PUERTOS ELECTRICOS, 1 USB DE CARGA ESTRUCTURA METALICA MONTAJE EN SUPERFICIE CON PERFORACION, 72" PULGADAS DE CABLE C/CLAVIJA DE 3 POLOS WH= BLANCO,  BESM-STRT-2-1-ZM-WH-U1-72LR   - "BESMSTRT21ZMWHU172LR"</t>
  </si>
  <si>
    <t>BESMSTRT21ZMWHU172LR</t>
  </si>
  <si>
    <t>MVLECA28550000</t>
  </si>
  <si>
    <t>BESMSTRT21EMBKU172LR</t>
  </si>
  <si>
    <t>MVLECA13180019</t>
  </si>
  <si>
    <t>CAJA ELECTRICA BAJO CUBIERTA CON 2 CONTACTOS MODELO BE01819-4-0-E-EFA-120 POWERDATACENTER, 4, 0 REVEAL, EFA, 120 ALUMINIO MHO -- BE0181940EEFA120</t>
  </si>
  <si>
    <t>BE0181940EEFA120</t>
  </si>
  <si>
    <t>MVLECA35690000</t>
  </si>
  <si>
    <t>CAJA ELECTRICA BAJO CUBIERTA MODELO INTERLINK  IQ CON MINITAP CON DOS CONTACTOS , BEM01542-2-0-KM-IQ-60   - "BEM0154220KMIQ60"</t>
  </si>
  <si>
    <t>BEM0154220KMIQ60</t>
  </si>
  <si>
    <t>MVLECA35680000</t>
  </si>
  <si>
    <t>CAJA ELECTRICA BAJO CUBIERTA MODELO INTERLINK  IQ CON MINITAP CON UN CONTACTO Y UN USB, BEM01542-1-1-KM-IQ-U1-60   - "BEM0154211KMIQU160"</t>
  </si>
  <si>
    <t>BEM0154211KMIQU160</t>
  </si>
  <si>
    <t>MVLECA35670000</t>
  </si>
  <si>
    <t>CAJA ELECTRICA BAJO CUBIERTA MODELO INTERLINK  IQ CON START UM CON DOS CONTACTOS Y UN USB, BESM-STRT-2-1UM-IQ-BK-U1-60   - "BESMSTRT21UMIQBKU160"</t>
  </si>
  <si>
    <t>BESMSTRT21ZMIQBKU160</t>
  </si>
  <si>
    <t>MVLECA35660000</t>
  </si>
  <si>
    <t>CAJA ELECTRICA BAJO CUBIERTA MODELO INTERLINK  IQ CON START UM CON TRES CONTACTOS Y UN USB, BESM-STRT-3-1UM-IQ-BK-U1-60   - "BESMSTRT31UMIQBKU160"</t>
  </si>
  <si>
    <t>BESMSTRT31ZMIQBKU160</t>
  </si>
  <si>
    <t>MVLECA35710000</t>
  </si>
  <si>
    <t>CAJA ELECTRICA BAJO CUBIERTA MODELO START HYDRA CON TRES CONTACTOS CON CABLE EN ESPIRAL ,BESM-STRT-4-HYD-ST21-BK-72 (START HYDRA, 4P / 2P-1U, BLANCO)   - "BESMSTRT4HYDST21WH72"</t>
  </si>
  <si>
    <t>BESMSTRT4HYDST21WH72</t>
  </si>
  <si>
    <t>MVLECA35700000</t>
  </si>
  <si>
    <t>CAJA ELECTRICA BAJO CUBIERTA MODELO START HYDRA CON TRES CONTACTOS CON CABLE EN ESPIRAL ,BESM-STRT-4-HYD-ST21-BK-72 (START HYDRA, 4P / 2P-1U, NEGRO)   - "BESMSTRT4HYDST21BK72"</t>
  </si>
  <si>
    <t>MLEECA35870000</t>
  </si>
  <si>
    <t>CAJA ELECTRICA BAJO CUBIERTA START UM, CON DOS PUERTOS ENERGIA Y UN PUERTO USB, CABLE DE 72". BESM-STRT-2-1-UM-WH-U1-72LR   - "BESMSTRT21UMWHU172LR"</t>
  </si>
  <si>
    <t>BESMSTRT21UMWHU172LR</t>
  </si>
  <si>
    <t>MLEECA35860000</t>
  </si>
  <si>
    <t>CAJA ELECTRICA BAJO CUBIERTA START UM, CON TRES PUERTOS ENERGIA Y UN PUERTO USB, CABLE DE 72". BESM-STRT-3-1-UM-BK-U1-72LR   - "BESMSTRT31UMBKU172LR"</t>
  </si>
  <si>
    <t>MLEECA25260000</t>
  </si>
  <si>
    <t>CAJA ELECTRICA CON 1 PUERTO ABIERTO Y1  LUZ  MODELO BE03359-1-1-Z248-72  TRIVALENT CHROME, WHITE SIMPLEX MODELO NODE   - "BE0335911Z24872"</t>
  </si>
  <si>
    <t>BE0335911Z24872"</t>
  </si>
  <si>
    <t>MVLECA24250000</t>
  </si>
  <si>
    <t>CAJA ELECTRICA CON 1 PUERTO USB, 1 CONTACTO ELECTRICO, Y DOS VOZ Y DATOS MODELO BE02511-1-3-Z08-U1-72   - "BE0251113Z08U172"</t>
  </si>
  <si>
    <t>BE0251113Z08U172</t>
  </si>
  <si>
    <t>MVLECA18190000</t>
  </si>
  <si>
    <t>CAJA ELECTRICA CON 2 PUERTOS ELECTRICOS Y DOS VACIOS MODELO ELLORA 2, 2, BE02511-2-2-Z08-72 (ALUMINIO) -- BE0251122Z0872ELLO22</t>
  </si>
  <si>
    <t>BE0251122Z0872ELLO22</t>
  </si>
  <si>
    <t>MVLECA19200000</t>
  </si>
  <si>
    <t>CAJA ELECTRICA CON 2 PUERTOS USB Y LUZ MODELO BE03359-1-1-DZC-M1-72  METALIC SILVER MODELO NODE   - "BE0335911DZCM172"</t>
  </si>
  <si>
    <t>BE0335911DZCM172</t>
  </si>
  <si>
    <t>MVLECA08140019</t>
  </si>
  <si>
    <t>CAJA ELECTRICA CON 3 PUERTOS USB, IPHONE Y LUZ MODELO BE01820-M-1-3-EFA-D8-72  ALUMINIO MHO - "BE01820M13EFAD872"</t>
  </si>
  <si>
    <t>BE01820M13EFAD872</t>
  </si>
  <si>
    <t>MVLECA20210000</t>
  </si>
  <si>
    <t>CAJA ELECTRICA CON 4 PUERTOS, 1 USB DE CARGA, 1 VACIO Y 2 ELECTRICOS MODELO BE01820-M-2-2-EFA-U1-72   - "BE01820M22EFAU172"</t>
  </si>
  <si>
    <t>BE01820M22EFAU172</t>
  </si>
  <si>
    <t>MVLECA07120019</t>
  </si>
  <si>
    <t>CAJA ELECTRICA CON 5 PUERTOS DATOS, USB, IPHONE, RELOJ, LUZ MODELO BE01820-M-1-5-EFA-C5-72  ALUMINIO MHO - "BE01820M15EFAC572"  (DESCONTINUADO)</t>
  </si>
  <si>
    <t>BE01820M15EFAC572</t>
  </si>
  <si>
    <t>MVLECA21220000</t>
  </si>
  <si>
    <t>CAJA ELECTRICA CON 5 PUERTOS, 2 USB DE CARGA, 1 VACIO Y 2 ELECTRICOS MODELO BE01820-M-2-3-Z01-U5-72 -- BE01820M23Z01U572</t>
  </si>
  <si>
    <t>BE01820M23Z01U572</t>
  </si>
  <si>
    <t>MVLECA22230000</t>
  </si>
  <si>
    <t>BE01820M24Z01U572</t>
  </si>
  <si>
    <t>MVLECA10160019</t>
  </si>
  <si>
    <t>CAJA ELECTRICA CON 6 PUERTOS, DOS CONTACTOS ELECTRICOS, UN PUERTO USB, 1 PUERTO IPOD 4 (2 PUERTOS) , UN PUERTO HDMI MODELO BE01820-M-2-4-EFA-D44-72, POWERDATACENTER, MHO, 4, 2, EFA, D44, 72 ALUMINIO MHO -- BE01820M24EFAD4472</t>
  </si>
  <si>
    <t>BE01820M24EFAD4472</t>
  </si>
  <si>
    <t>MVLECA06091920</t>
  </si>
  <si>
    <t>CAJA ELECTRICA CON CUATRO CONTACTOS MODELO BE01820-M2-4-3-ESA-72 3 DATA CON CABLE DE 72" ALUMINIO MHO2 -- BE0182024372</t>
  </si>
  <si>
    <t>BE0182024372</t>
  </si>
  <si>
    <t>MVLECA40136919</t>
  </si>
  <si>
    <t>CAJA ELECTRICA CON CUATRO CONTACTOS Y TRES DATA MODELO BE01820-M-4-3-EFA-72 POWERDATACENTER, MHO,4, 3, EFA DE 72" ALUMINIO MHO -- BE01820M43EFA72</t>
  </si>
  <si>
    <t>BE01820M43EFA72</t>
  </si>
  <si>
    <t>MVLECA12371818</t>
  </si>
  <si>
    <t>CAJA ELECTRICA CON DOS CONTACTOS MODELO BE01525-MP-S-C-72 2 DATA CON CABLE DE 72" PLASTICO MINIPORT -- BE0152572</t>
  </si>
  <si>
    <t>BE0152572</t>
  </si>
  <si>
    <t>MVLECA12381818</t>
  </si>
  <si>
    <t>CAJA ELECTRICA CON DOS CONTACTOS MODELO BE01525-MP-S-F02-72 SILVER 2 DATA CON CABLE DE 72" PLASTICO MINIPORT -- BE01525F02</t>
  </si>
  <si>
    <t>BE01525F02</t>
  </si>
  <si>
    <t>MVLECA12391819</t>
  </si>
  <si>
    <t>CAJA ELECTRICA CON DOS CONTACTOS MODELO BE01820-M-2-2-EFX-72 2 DATA CON CABLE DE 72" ALUMINIO MHO-BE018202272</t>
  </si>
  <si>
    <t>BE018202272</t>
  </si>
  <si>
    <t>MVLECA12111858</t>
  </si>
  <si>
    <t>CAJA ELECTRICA CON DOS CONTACTOS Y DOS PUERTAS, MODELO BEM01525-MP-S-F02-72 ,2 DATA CON CABLE DE 72" PLASTICO SILVER MINIPORT - "BE01525SF0272"</t>
  </si>
  <si>
    <t>BEM01525MPSF0272</t>
  </si>
  <si>
    <t>MLEECA31640000</t>
  </si>
  <si>
    <t>CAJA ELECTRICA CON DOS CONTACTOS Y UN PUERTO USB EN COLOR NEGRO MODELO  MULTIPUERTO IBIZA LUMBRO   - "CAJEL2CIPN"</t>
  </si>
  <si>
    <t>CAJEL2CIPN</t>
  </si>
  <si>
    <t>MLEECA01019919</t>
  </si>
  <si>
    <t>CAJA ELECTRICA CON DOS CONTACTOS Y UN VOZ Y DATOS MODELO BE1820-M-2-1-EFA-72 POWERDATACENTER, MHO,2, 1, EFA DE 72" ALUMINIO MHO</t>
  </si>
  <si>
    <t>MVLECA04050000</t>
  </si>
  <si>
    <t>CAJA ELECTRICA CON SEIS 6 VOZ Y DATOS Y CUATRO CONTACTOS MODELO BE02511-2-4-Z08-S2-72, DROPSHARE ELLORA (6 VOICE-DATA- 4 POWER) -- BE0251124Z08S272</t>
  </si>
  <si>
    <t>BE0251124Z08S272</t>
  </si>
  <si>
    <t>MVLECA17401920</t>
  </si>
  <si>
    <t>CAJA ELECTRICA CON TRES CONTACTOS MODELO BE01820-M-2-3-4-EFA-72 4 DATA CON CABLE DE 72" ALUMINIO MHO2 - "BE0182023472"</t>
  </si>
  <si>
    <t>BE0182023472</t>
  </si>
  <si>
    <t>MLEECA0202A118</t>
  </si>
  <si>
    <t>CAJA ELECTRICA CON UN CONTACTO Y DOS VOZ Y DATOS MODELO BE02684-H-1-2-Z16-72 POWERDATACENTER, OHM, 1, 2, Z16 DE 72" PLASTICO MINIPORT</t>
  </si>
  <si>
    <t>MVLECA05060000</t>
  </si>
  <si>
    <t>CAJA ELECTRICA CON UN USB Y DOS CONTACTOS MODELO AXIL X BE02520-2-2 XA-Z07-U1-72 BLANCO -- BE0252022XAZ07U172</t>
  </si>
  <si>
    <t>BE0252022XAZ07U172</t>
  </si>
  <si>
    <t>MVLECA26460000</t>
  </si>
  <si>
    <t>CAJA ELECTRICA CON UN USB Y DOS CONTACTOS MODELO AXIL X BE02520-2-2-XA-Z11-U1-72 NEGRO    - "BE0252022XAZ11U172"</t>
  </si>
  <si>
    <t>BE0252022XAZ11U172</t>
  </si>
  <si>
    <t>MVLECA05080000</t>
  </si>
  <si>
    <t>CAJA ELECTRICA CON USB Y CONTACTO MODELO BE01820-M-1-3-EFA-D1-72, MHO -- BE01820M13EFAD172</t>
  </si>
  <si>
    <t>BE01820M13EFAD172</t>
  </si>
  <si>
    <t>MVLETE20220000</t>
  </si>
  <si>
    <t>CAJA ELECTRICA DE 2 PUERTOS: 2 LUZ , CON ESTRUCTURA METALICA MODELO BE02137C-20-EPC-72 ACABADO EN CHAPA NIQUEL SATINADO   - "BE02137C-20-EPC-72"</t>
  </si>
  <si>
    <t>BE02137C-20-EPC-72</t>
  </si>
  <si>
    <t>MVLETE19210000</t>
  </si>
  <si>
    <t>CAJA ELECTRICA DE 2 PUERTOS: 2 LUZ MODELO BE01530-72 MINI-TAP -"BEM01542-2-0-KM-72"</t>
  </si>
  <si>
    <t>BE01530-72</t>
  </si>
  <si>
    <t>MACECA21230000</t>
  </si>
  <si>
    <t>CAJA ELECTRICA DE 4 PUERTOS: 2 DE LUZ, 1 USB Y 1 VACIO MODELO BE02520-2-2-YA-Z07-U1-72 COLOR BLANCO, CORDON DE 72"   - "AXILY"</t>
  </si>
  <si>
    <t>AXILY</t>
  </si>
  <si>
    <t>MVLECA29200000</t>
  </si>
  <si>
    <t>CAJA ELECTRICA DE CENTRO DE CARGA RETRACTABLE MODELO BE01219-D-B-72 CON CUATRO CONTACTOS COLOR NEGRO   - "BE01219DB72"</t>
  </si>
  <si>
    <t>BE01219DB72</t>
  </si>
  <si>
    <t>MVLECA23000000</t>
  </si>
  <si>
    <t>CAJA ELECTRICA DE CUATRO ENTRADAS EN CROMO PULIDO, CON TRES CONTACTOS ELECTRICOS Y UNO DE RED DOBLE EN GRAFITO NEGRO, CON DOS GARRAS DE AGARRE    - "ACK45SI3CO1RE"</t>
  </si>
  <si>
    <t>ACK45SI3CO1RE</t>
  </si>
  <si>
    <t>MVLECA0303A500</t>
  </si>
  <si>
    <t>CAJA ELECTRICA DOBLE MODELO BE52413-2-2-30 DE 12" (307 mm) CIRCUITO 2, PHASE 2  30"  - "BE524132230"</t>
  </si>
  <si>
    <t>BE524132230</t>
  </si>
  <si>
    <t>MLEECA38770000</t>
  </si>
  <si>
    <t>CAJA ELECTRICA INTEPR (2 CARGAS, 2 VACIOS) COLOR SILVER MODELO BEM01525-S-F02-72    - "BEM01525SF0272"</t>
  </si>
  <si>
    <t>BEM01525SF0272</t>
  </si>
  <si>
    <t>MVLECA36730000</t>
  </si>
  <si>
    <t>CAJA ELECTRICA MINIPORT RETRACTIL SOBRE CUBIERTA CON CUATRO CONTACTOS ELECTRICOS BEM00604-X-F02-72   - "BEM00604XF0272"</t>
  </si>
  <si>
    <t>BEM00604XF0272</t>
  </si>
  <si>
    <t>MVLECA36720000</t>
  </si>
  <si>
    <t>CAJA ELECTRICA MINIPORT RETRACTIL SOBRE CUBIERTA CON TRES CONTACTOS ELECTRICOS BEM00604-X-B-72   - "BEM00604XB72"</t>
  </si>
  <si>
    <t>BEM00604XB72</t>
  </si>
  <si>
    <t>MVLECA00740000</t>
  </si>
  <si>
    <t>CAJA ELECTRICA MODELO BE02511-3-3-Z08-U1-72 POWERDATACENTER,ELLORA (3) POWER OUTLETS, 72" CORD (1) USB CHARGER Z08, (2) OPEN PORT,  SILVER ANODIZED ALUMINUM   - "BE0251133Z08U172"</t>
  </si>
  <si>
    <t>BE0251131Z08U172</t>
  </si>
  <si>
    <t>MVLECA16000000</t>
  </si>
  <si>
    <t>CAJA ELECTRICA PARA 6 CONTACTOS    - ""AA"""</t>
  </si>
  <si>
    <t>AA</t>
  </si>
  <si>
    <t>MLEECA37790000</t>
  </si>
  <si>
    <t>CAJA ELECTRICA SENCILLA DE ARNES ELECTRICO DOBLE LADO, JUNCTIONBLK,SGL,3D,4F,SLDMNT BE08062-3-2-00   - "BE08062-3-2-00"</t>
  </si>
  <si>
    <t>BE08062-3-2-00</t>
  </si>
  <si>
    <t>MLEECA37810000</t>
  </si>
  <si>
    <t>CAJA ELECTRICA SENCILLA DE ARNES ELECTRICO UN LADO, JUNCTIONBLK,2SGLSIDED,3D,2F,NOMNT BE08382-3-EAH-7-30-00 SIN MONTAJ   - "BE08381-3-EAH-7-00"</t>
  </si>
  <si>
    <t>BE08381-3-EAH-7-00</t>
  </si>
  <si>
    <t>MLEECA39780000</t>
  </si>
  <si>
    <t>CAJA ELECTRICA SENCILLA DOBLE DE ARNES ELECTRICO  DOBLE LADO, JUNCTIONBLK,DBL,3D,4F,SLDMNT BE08290-3-2-30-00   - "BE08290-3-2-30-00"</t>
  </si>
  <si>
    <t>BE08290-3-2-30-00</t>
  </si>
  <si>
    <t>MLEECA39800000</t>
  </si>
  <si>
    <t>CAJA ELECTRICA SENCILLA DOBLE DE ARNES ELECTRICO UN LADO, JUNCTIONBLK, 2SGLSIDED, 3D,2F, NOMNT BE08382-3-EAH-7-30-00 SIN MONTAJE   - "BE083823EAH73000"</t>
  </si>
  <si>
    <t>BE083823EAH73000</t>
  </si>
  <si>
    <t>MLEECA37760000</t>
  </si>
  <si>
    <t>CAJA ELECTRICA SENCILLA MODELO BE52413-2-2-24  CIRCUITO 2, PHASE 2  24"   - "BE524132224"</t>
  </si>
  <si>
    <t>BE524132224</t>
  </si>
  <si>
    <t>MVLECA22240068</t>
  </si>
  <si>
    <t>CAJA ELECTRICA TIPO CHALUPA DE 2" X 4"  GALVANIZADA - "CECHA24"</t>
  </si>
  <si>
    <t>CECHA24</t>
  </si>
  <si>
    <t>MLEACJ120000SV</t>
  </si>
  <si>
    <t>CAJA PARA 2 INTERRUPTORES TERMOMAGNETICOS   MARCA ABB MODELO IP40 - "CAJIP40"</t>
  </si>
  <si>
    <t>CAJIP40</t>
  </si>
  <si>
    <t>MIIPCJAM000000</t>
  </si>
  <si>
    <t>CAJA PARA ARCHIVO MUERTO    -- GI12467 --</t>
  </si>
  <si>
    <t>GI12467</t>
  </si>
  <si>
    <t>MIMCCJHE000000</t>
  </si>
  <si>
    <t>CAJA PARA HERRAMIENTA    -- GI15297 --</t>
  </si>
  <si>
    <t>GI15297</t>
  </si>
  <si>
    <t>MVLACJ077600X7</t>
  </si>
  <si>
    <t>CAJA RECTANGULAR DE 123 X 50 X 60 cm  EN DOBLE CORRUGADO DC KRAFT. RESISTENCIA 11 KGS. (36 ECT) SIN IMPRESION - "CDC125060"</t>
  </si>
  <si>
    <t>CDC125060</t>
  </si>
  <si>
    <t>MVLACJ030200J1</t>
  </si>
  <si>
    <t>CAJA REGULAR 60 X 60 X 120 cm  DOBLE CORRUGADO - "CRDC120"</t>
  </si>
  <si>
    <t>CRDC120</t>
  </si>
  <si>
    <t>MVLACJ034000Ñ6</t>
  </si>
  <si>
    <t>CAJA REGULAR DE 101.7 X 6.5 X 34.4 cm  EN DOBLE CORRUGADO PAPEL KRAFT. RESISTENCIA 11 KGS. (36 ECT) SIN IMPRESION F11096 - "CRDC101SI"</t>
  </si>
  <si>
    <t>CRDC101SI</t>
  </si>
  <si>
    <t>MVLACJ031700L2</t>
  </si>
  <si>
    <t>CAJA REGULAR DE 118.5 X 7.2 X 41.5 cm  EN DOBLE CORRUGADO PAPEL KRAFT. RESISTENCIA 11 KGS. (36 ECT) SIN IMPRESION F08842 - "CRDC118SI"</t>
  </si>
  <si>
    <t>CRDC118SI</t>
  </si>
  <si>
    <t>MVLACJ032300L9</t>
  </si>
  <si>
    <t>CAJA REGULAR DE 120 X 43 X 43 cm  EN DOBLE CORRUGADO PAPEL KRAFT. RESISTENCIA 11 KGS. (36 ECT) SIN IMPRESION F14221 - "CRDC120SI"</t>
  </si>
  <si>
    <t>CRDC120SI</t>
  </si>
  <si>
    <t>MVLACJ033800Ñ4</t>
  </si>
  <si>
    <t>CAJA REGULAR DE 121 X 11 X 49.5 cm  EN DOBLE CORRUGADO PAPEL KRAFT. RESISTENCIA 11 KGS. (36 ECT) SIN IMPRESION F11259 - "CRDC121SI"</t>
  </si>
  <si>
    <t>CRDC121SI</t>
  </si>
  <si>
    <t>MVLACJ034100Ñ7</t>
  </si>
  <si>
    <t>CAJA REGULAR DE 121 X 13.7 X 126.7 cm  EN DOBLE CORRUGADO PAPEL KRAFT. RESISTENCIA 11 KGS. (36 ECT) SIN IMPRESION F11260 - "CRDC12113SI"</t>
  </si>
  <si>
    <t>CRDC12113SI</t>
  </si>
  <si>
    <t>MVLACJ034600O3</t>
  </si>
  <si>
    <t>CAJA REGULAR DE 122.4 X 52.4 X 107.3 cm  EN DOBLE CORRUGADO PAPEL KRAFT. RESISTENCIA 11 KGS. (36 ECT) SIN IMPRESION F15575 - "CRDC12252SI"</t>
  </si>
  <si>
    <t>CRDC12252SI</t>
  </si>
  <si>
    <t>MVLACJ032700M4</t>
  </si>
  <si>
    <t>CAJA REGULAR DE 124 X 57.5 X 46.5 cm  EN DOBLE CORRUGADO PAPEL KRAFT. RESISTENCIA 11 KGS. (36 ECT) SIN IMPRESION F07942 - "CRDC12457SI"</t>
  </si>
  <si>
    <t>CRDC12457SI</t>
  </si>
  <si>
    <t>MVLACJ031800L3</t>
  </si>
  <si>
    <t>CAJA REGULAR DE 124.6 X 11.1 X 43.7 cm  EN DOBLE CORRUGADO PAPEL KRAFT. RESISTENCIA 11 KGS. (36 ECT) SIN IMPRESION F07892 - "CRDC124SI"</t>
  </si>
  <si>
    <t>CRDC124SI</t>
  </si>
  <si>
    <t>MVLACJ031000K3</t>
  </si>
  <si>
    <t>CAJA REGULAR DE 126 X 106 X 13  cm  EN DOBLE CORRUGADO PAPEL KRAFT. RESISTENCIA 11 KGS. (36 ECT) SIN IMPRESION F08885 - "CRDC126SI"</t>
  </si>
  <si>
    <t>CRDC126SI</t>
  </si>
  <si>
    <t>MVLACJ037700X7</t>
  </si>
  <si>
    <t>CAJA REGULAR DE 126 X 47 X 47 cm  EN DOBLE CORRUGADO DC KRAFT. RESISTENCIA 11 KGS. (36 ECT) SIN IMPRESION - "LRDVB-US-CEM"</t>
  </si>
  <si>
    <t>LRDVB-US-CEM</t>
  </si>
  <si>
    <t>MLEACJ036000T7</t>
  </si>
  <si>
    <t>CAJA REGULAR DE 128 X 140 X 8 cm  EN DOBLE CORRUGADO PAPEL KRAFT. RESISTENCIA 11 KGS. (36 ECT) SIN IMPRESION F15270 - "CRDC12814SI"</t>
  </si>
  <si>
    <t>CRDC12814SI</t>
  </si>
  <si>
    <t>MVLACJ031600K9</t>
  </si>
  <si>
    <t>CAJA REGULAR DE 129 X 97 X 121.8 cm  EN DOBLE CORRUGADO PAPEL KRAFT. RESISTENCIA 11 KGS. (36 ECT) SIN IMPRESION F11111 - "CRDC11111SI"</t>
  </si>
  <si>
    <t>CRDC11111SI</t>
  </si>
  <si>
    <t>MVLACJ032100L7</t>
  </si>
  <si>
    <t>CAJA REGULAR DE 129.5 X 10.5 X 38.7 cm  EN DOBLE CORRUGADO PAPEL KRAFT. RESISTENCIA 11 KGS. (36 ECT) SIN IMPRESION F07865 - "CRDC129SI"</t>
  </si>
  <si>
    <t>CRDC129SI</t>
  </si>
  <si>
    <t>MVLACJ032500M2</t>
  </si>
  <si>
    <t>CAJA REGULAR DE 129.5 X 41.5 X 8 cm  EN DOBLE CORRUGADO PAPEL KRAFT. RESISTENCIA 11 KGS. (36 ECT) SIN IMPRESION F11886 - "CRDC12941SI"</t>
  </si>
  <si>
    <t>CRDC12941SI</t>
  </si>
  <si>
    <t>MVLACJ033300N8</t>
  </si>
  <si>
    <t>CAJA REGULAR DE 130 X 11 X 67 cm  EN DOBLE CORRUGADO PAPEL KRAFT. RESISTENCIA 11 KGS. (36 ECT) SIN IMPRESION F07867 - "CRDC13011SI"</t>
  </si>
  <si>
    <t>CRDC13011SI</t>
  </si>
  <si>
    <t>MVLACJ034200Ñ8</t>
  </si>
  <si>
    <t>CAJA REGULAR DE 130.5 X 10.7 X 42.7 cm  EN DOBLE CORRUGADO PAPEL KRAFT. RESISTENCIA 11 KGS. (36 ECT) SIN IMPRESION F11254 - "CRDC13010SI"</t>
  </si>
  <si>
    <t>CRDC13010SI</t>
  </si>
  <si>
    <t>MLEACJ035900T6</t>
  </si>
  <si>
    <t>CAJA REGULAR DE 136 X 145 X 30 cm  EN DOBLE CORRUGADO PAPEL KRAFT. RESISTENCIA 11 KGS. (36 ECT) SIN IMPRESION F15323 - "CRDC136145SI"</t>
  </si>
  <si>
    <t>CRDC136145SI</t>
  </si>
  <si>
    <t>MVLACJ033500Ñ0</t>
  </si>
  <si>
    <t>CAJA REGULAR DE 142 X 50 X 52.1 cm  EN DOBLE CORRUGADO PAPEL KRAFT. RESISTENCIA 11 KGS. (36 ECT) SIN IMPRESION F11546 - "CRDC14250SI"</t>
  </si>
  <si>
    <t>CRDC14250SI</t>
  </si>
  <si>
    <t>MVLACJ032400M0</t>
  </si>
  <si>
    <t>CAJA REGULAR DE 142.5 X 8 X 70.5 cm  EN DOBLE CORRUGADO PAPEL KRAFT. RESISTENCIA 11 KGS. (36 ECT) SIN IMPRESION F15126 - "CRDC142SI"</t>
  </si>
  <si>
    <t>CRDC142SI</t>
  </si>
  <si>
    <t>MLEACJ036100T9</t>
  </si>
  <si>
    <t>CAJA REGULAR DE 145 X 52 X 10 cm  EN DOBLE CORRUGADO PAPEL KRAFT. RESISTENCIA 11 KGS. (36 ECT) SIN IMPRESION F16160 - "CRDC14552SI"</t>
  </si>
  <si>
    <t>CRDC14552SI</t>
  </si>
  <si>
    <t>MVLACJ030600K0</t>
  </si>
  <si>
    <t>CAJA REGULAR DE 148 X 80 X 19.5 cm  EN DOBLE CORRUGADO PAPEL KRAFT. RESISTENCIA 11 KGS. (36 ECT) SIN IMPRESION F12063 - "CRDC148SI"</t>
  </si>
  <si>
    <t>CRDC148SI</t>
  </si>
  <si>
    <t>MVLACJ030900K2</t>
  </si>
  <si>
    <t>CAJA REGULAR DE 162 X 101 X 15 cm  EN DOBLE CORRUGADO PAPEL KRAFT. RESISTENCIA 11 KGS. (36 ECT) SIN IMPRESION F07899 - "CRDC162SI"</t>
  </si>
  <si>
    <t>CRDC162SI</t>
  </si>
  <si>
    <t>MVLACJ031200K5</t>
  </si>
  <si>
    <t>CAJA REGULAR DE 175.5 X 13.5 X 25.5 cm  EN DOBLE CORRUGADO PAPEL KRAFT. RESISTENCIA 11 KGS. (36 ECT) SIN IMPRESION F14165 - "CRDC14165SI"</t>
  </si>
  <si>
    <t>CRDC14165SI</t>
  </si>
  <si>
    <t>MVLACJ030500J9</t>
  </si>
  <si>
    <t>CAJA REGULAR DE 177 X 77.5 X 17 cm  EN DOBLE CORRUGADO PAPEL KRAFT. RESISTENCIA 11 KGS. (36 ECT) SIN IMPRESION F11267 - "CRDC177SI"</t>
  </si>
  <si>
    <t>CRDC177SI</t>
  </si>
  <si>
    <t>MVLACJ030400J8</t>
  </si>
  <si>
    <t>CAJA REGULAR DE 179.0 X 79.5 X 18.0 cm  EN DOBLE CORRUGADO PAPEL KRAFT. RESISTENCIA 11 KGS. (36 ECT) SIN  IMPRESION F11268 - "CRDC179SI"</t>
  </si>
  <si>
    <t>CRDC179SI</t>
  </si>
  <si>
    <t>MLEACJ036500U4</t>
  </si>
  <si>
    <t>CAJA REGULAR DE 185 X 46 X 46 cm EN DOBLE CORRUGADO DC KRAFT. RESISTENCIA 11 KGS. (36 ECT) SIN IMPRESION "4 LRDV-PC-01-1-N4 (LRDV)" - "CR42DKRSI"</t>
  </si>
  <si>
    <t>CR42DKRSI</t>
  </si>
  <si>
    <t>MVLACJ031300K6</t>
  </si>
  <si>
    <t>CAJA REGULAR DE 215.6 X 70 X 70 cm  EN DOBLE CORRUGADO PAPEL KRAFT. RESISTENCIA 11 KGS. (36 ECT) SIN IMPRESION F10258 - "CRDC10258SI"</t>
  </si>
  <si>
    <t>CRDC10258SI</t>
  </si>
  <si>
    <t>MVLACJ032000L5</t>
  </si>
  <si>
    <t>CAJA REGULAR DE 234.1 X 5.2 X 48.1 cm  EN DOBLE CORRUGADO PAPEL KRAFT. RESISTENCIA 11 KGS. (36 ECT) SIN IMPRESION F09643 - "CRDC234SI"</t>
  </si>
  <si>
    <t>CRDC234SI</t>
  </si>
  <si>
    <t>MVLACJ034900P1</t>
  </si>
  <si>
    <t>CAJA REGULAR DE 234.5 X 15.5 X 130.5 cm  EN DOBLE CORRUGADO PAPEL KRAFT. RESISTENCIA 11 KGS. (36 ECT) SIN IMPRESION F15414 - "CRDC23415SI"</t>
  </si>
  <si>
    <t>CRDC23415SI</t>
  </si>
  <si>
    <t>MVLACJ032600M3</t>
  </si>
  <si>
    <t>CAJA REGULAR DE 237.5 X 7.5 X 39 cm  EN DOBLE CORRUGADO PAPEL KRAFT. RESISTENCIA 11 KGS. (36 ECT) SIN IMPRESION F11142 - "CRDC237SI"</t>
  </si>
  <si>
    <t>CRDC237SI</t>
  </si>
  <si>
    <t>MLEACJ0357N7R1</t>
  </si>
  <si>
    <t>CAJA REGULAR DE 240 X 40 X 15 cm BASE PLEGABLE EN DOBLE CORRUGADO PAPEL KRAFT. RESISTENCIA 11 kg. (36 ECT) SIN IMPRESIÓN. - "CRDC24040SI"</t>
  </si>
  <si>
    <t>CRDC24040SI</t>
  </si>
  <si>
    <t>MVLACJ030800J7</t>
  </si>
  <si>
    <t>CAJA REGULAR DE 240 X 49 X 1305 cm  EN DOBLE CORRUGADO PAPEL KRAFT. RESISTENCIA 11 KGS. (36 ECT) SIN IMPRESION F09635 - "CRDC2401305SI"</t>
  </si>
  <si>
    <t>CRDC2401305SI</t>
  </si>
  <si>
    <t>MVLACJ030300J7</t>
  </si>
  <si>
    <t>CAJA REGULAR DE 240.0 X 49.0 X 13.5 cm  EN DOBLE CORRUGADO PAPEL KRAFT. RESISTENCIA 11 KGS. (36 ECT) SIN IMPRESION F09635 - "CRDC240SI"</t>
  </si>
  <si>
    <t>CRDC240SI</t>
  </si>
  <si>
    <t>MVLACJ032900M6</t>
  </si>
  <si>
    <t>CAJA REGULAR DE 242 X 18 X 49 cm  EN DOBLE CORRUGADO PAPEL KRAFT. RESISTENCIA 11 KGS. (36 ECT) SIN IMPRESION F09634 - "CRDC242SI"</t>
  </si>
  <si>
    <t>CRDC242SI</t>
  </si>
  <si>
    <t>MVLACJ031100K4</t>
  </si>
  <si>
    <t>CAJA REGULAR DE 247 X 50 X 12  cm  EN DOBLE CORRUGADO PAPEL KRAFT. RESISTENCIA 11 KGS. (36 ECT) SIN IMPRESION F12684 - "CRDC247SI"</t>
  </si>
  <si>
    <t>CRDC247SI</t>
  </si>
  <si>
    <t>MVLACJ033400N9</t>
  </si>
  <si>
    <t>CAJA REGULAR DE 247.4 X 28.5 X 55 cm  EN DOBLE CORRUGADO PAPEL KRAFT. RESISTENCIA 11 KGS. (36 ECT) SIN IMPRESION F11264 - "CRDC2428SI"</t>
  </si>
  <si>
    <t>CRDC2428SI</t>
  </si>
  <si>
    <t>MVLACJ035300R0</t>
  </si>
  <si>
    <t>CAJA REGULAR DE 280.0 X 40.0 X 40.0 cm  EN DOBLE CORRUGADO PAPEL KRAFT. RESISTENCIA 11 KGS. (36 ECT) SIN IMPRESION F15665 - "CRDC280SI"</t>
  </si>
  <si>
    <t>CRDC280SI</t>
  </si>
  <si>
    <t>MVLACJ033100N6</t>
  </si>
  <si>
    <t>CAJA REGULAR DE 306 X 8 X 127 cm  EN DOBLE CORRUGADO PAPEL KRAFT. RESISTENCIA 11 KGS. (36 ECT) SIN IMPRESION F09119 - "CRDC308SI"</t>
  </si>
  <si>
    <t>CRDC308SI</t>
  </si>
  <si>
    <t>MLEACJ036600U5</t>
  </si>
  <si>
    <t>CAJA REGULAR DE 34.0 X 34.0 X 106.5 cm  EN DOBLE CORRUGADO DC KRAFT. RESISTENCIA 11 KGS. (36 ECT) SIN IMPRESION "JLR-F-053F (LDMWGC)" - "CR34DKRSI"</t>
  </si>
  <si>
    <t>CR34DKRSI</t>
  </si>
  <si>
    <t>MVLACJ033000N3</t>
  </si>
  <si>
    <t>CAJA REGULAR DE 350 X 6 X 52 cm  EN DOBLE CORRUGADO PAPEL KRAFT. RESISTENCIA 11 KGS. (36 ECT) SIN IMPRESION F09645 - "CRDC35SI"</t>
  </si>
  <si>
    <t>CRDC35SI</t>
  </si>
  <si>
    <t>MVLACJ033200N7</t>
  </si>
  <si>
    <t>CAJA REGULAR DE 39 X 8 X 32.5 cm  EN DOBLE CORRUGADO PAPEL KRAFT. RESISTENCIA 11 KGS. (36 ECT) SIN IMPRESION F11890 - "CRDC398SI"</t>
  </si>
  <si>
    <t>CRDC398SI</t>
  </si>
  <si>
    <t>MVLACJ037200X7</t>
  </si>
  <si>
    <t>CAJA REGULAR DE 450 X 400 X 280 cm  EN DOBLE CORRUGADO DC KRAFT. RESISTENCIA 11 KGS. (36 ECT) SIN IMPRESION - "CHCCM1"</t>
  </si>
  <si>
    <t>CHCCM1</t>
  </si>
  <si>
    <t>MVLACJ031900L4</t>
  </si>
  <si>
    <t>CAJA REGULAR DE 48.4 X 6.6 X 38.7 cm  EN DOBLE CORRUGADO PAPEL KRAFT. RESISTENCIA 11 KGS. (36 ECT) SIN IMPRESION F09639 - "CRDC48SI"</t>
  </si>
  <si>
    <t>CRDC48SI</t>
  </si>
  <si>
    <t>MVLACJ032800M5</t>
  </si>
  <si>
    <t>CAJA REGULAR DE 49 X 30 X 12 cm  EN DOBLE CORRUGADO PAPEL KRAFT. RESISTENCIA 11 KGS. (36 ECT) SIN IMPRESION F09630 - "CRDC4930SI"</t>
  </si>
  <si>
    <t>CRDC4930SI</t>
  </si>
  <si>
    <t>MVLACJ037500X8</t>
  </si>
  <si>
    <t>CAJA REGULAR DE 52 X 52 X 65 cm  EN DOBLE CORRUGADO PAPEL KRAFT. RESISTENCIA 11 KGS. (36 ECT) SIN IMPRESION - "EX3DN-CAJA"</t>
  </si>
  <si>
    <t>EX3DN-CAJA</t>
  </si>
  <si>
    <t>MVLACJ034700O4</t>
  </si>
  <si>
    <t>CAJA REGULAR DE 52.1 X 33.5 X 37.3  cm  EN DOBLE CORRUGADO PAPEL KRAFT. RESISTENCIA 11 KGS. (36 ECT) SIN IMPRESION F11256  - "CRDC5233SI"</t>
  </si>
  <si>
    <t>CRDC5233SI</t>
  </si>
  <si>
    <t>MVLACJ0356N7R1</t>
  </si>
  <si>
    <t>CAJA REGULAR DE 53 X 60 X 12 cm BASE PLEGABLE EN DOBLE CORRUGADO PAPEL KRAFT. RESISTENCIA 11 kg. (36 ECT) SIN IMPRESIÓN. - "CRDC53SI"</t>
  </si>
  <si>
    <t>CRDC53SI</t>
  </si>
  <si>
    <t>MVLACJ034800O7</t>
  </si>
  <si>
    <t>CAJA REGULAR DE 55.9 X 55.7 X 111.3 cm  EN DOBLE CORRUGADO PAPEL KRAFT. RESISTENCIA 11 KGS. (36 ECT) SIN IMPRESION F16184 - "CRDC5555SI"</t>
  </si>
  <si>
    <t>CRDC5555SI</t>
  </si>
  <si>
    <t>MVLACJ0355N6R1</t>
  </si>
  <si>
    <t>CAJA REGULAR DE 57 X 57 X 93 cm PARA SILLA EN DOBLE CORRUGADO PAPEL KRAFT. RESISTENCIA 11 kg. (36 ECT) SIN IMPRESIÓN. - "CRDC57SI"</t>
  </si>
  <si>
    <t>CRDC57SI</t>
  </si>
  <si>
    <t>MVLACJ037300X7</t>
  </si>
  <si>
    <t>CAJA REGULAR DE 570 X 420 X 230 cm  EN DOBLE CORRUGADO DC KRAFT. RESISTENCIA 11 KGS. (36 ECT) SIN IMPRESION - "CHCCM2"</t>
  </si>
  <si>
    <t>CHCCM2</t>
  </si>
  <si>
    <t>MVLACJ031400K7</t>
  </si>
  <si>
    <t>CAJA REGULAR DE 59.5 X 15.5 X 126.5 cm  EN DOBLE CORRUGADO PAPEL KRAFT. RESISTENCIA 11 KGS. (36 ECT) SIN IMPRESION F10260 - "CRDC10260SI"</t>
  </si>
  <si>
    <t>CRDC10260SI</t>
  </si>
  <si>
    <t>MLEACJ036300U2</t>
  </si>
  <si>
    <t>CAJA REGULAR DE 59.5 X 33 X 68 cm EN DOBLE CORRUGADO DC KRAFT. RESISTENCIA 11 KGS. (36 ECT) SIN IMPRESION "JLR-F-031 (LRDUP)" - "CR58DKRSI"</t>
  </si>
  <si>
    <t>CR58DKRSI</t>
  </si>
  <si>
    <t>MLEACJ037100X3</t>
  </si>
  <si>
    <t>CAJA REGULAR DE 59.5 X 45 X 68 cm  EN DOBLE CORRUGADO DC KRAFT. RESISTENCIA 11 KGS. (36 ECT) SIN IMPRESION "JLR-F-031B (LRDUPW)" - "CR45DKRSI"</t>
  </si>
  <si>
    <t>CR45DKRSI</t>
  </si>
  <si>
    <t>MVLACJ033700Ñ2</t>
  </si>
  <si>
    <t>CAJA REGULAR DE 60 X 50 X 11 cm  EN DOBLE CORRUGADO PAPEL KRAFT. RESISTENCIA 11 KGS. (36 ECT) SIN IMPRESION F09632 - "CRDC60SI"</t>
  </si>
  <si>
    <t>CRDC60SI</t>
  </si>
  <si>
    <t>MVLACJ033600Ñ1</t>
  </si>
  <si>
    <t>CAJA REGULAR DE 61.8 X 44.2 X 12.6 cm  EN DOBLE CORRUGADO PAPEL KRAFT. RESISTENCIA 11 KGS. (36 ECT) SIN IMPRESION F07891 - "CRDC61SI"</t>
  </si>
  <si>
    <t>CRDC61SI</t>
  </si>
  <si>
    <t>MLEACJ036200U1</t>
  </si>
  <si>
    <t>CAJA REGULAR DE 62.0 X 62.0 X 165 cm  EN DOBLE CORRUGADO DC KRAFT. RESISTENCIA 11 KGS. (36 ECT) SIN IMPRESION "JLR-F-159 (LRBRUN)" - "CR62DKRSI"</t>
  </si>
  <si>
    <t>CR62DKRSI</t>
  </si>
  <si>
    <t>MVLACJ031500K8</t>
  </si>
  <si>
    <t>CAJA REGULAR DE 62.8 X 10 X 62.8 cm  EN DOBLE CORRUGADO PAPEL KRAFT. RESISTENCIA 11 KGS. (36 ECT) SIN IMPRESION F10259 - "CRDC10259SI"</t>
  </si>
  <si>
    <t>CRDC10259SI</t>
  </si>
  <si>
    <t>MLEACJ036700U6</t>
  </si>
  <si>
    <t>CAJA REGULAR DE 63.5 X 40.0 X 26.0 cm  EN DOBLE CORRUGADO DC KRAFT. RESISTENCIA 11 KGS. (36 ECT) SIN IMPRESION "LJLR-F-053A/W (LRMWDSCW)" - "CR63DKRSI"</t>
  </si>
  <si>
    <t>CR63DKRSI</t>
  </si>
  <si>
    <t>MVLACJ034300O0</t>
  </si>
  <si>
    <t>CAJA REGULAR DE 64.8 X 52.1 X 126  cm  EN DOBLE CORRUGADO PAPEL KRAFT. RESISTENCIA 11 KGS. (36 ECT) SIN IMPRESION F11257 - "CRDC6452SI"</t>
  </si>
  <si>
    <t>CRDC6452SI</t>
  </si>
  <si>
    <t>MVLACJ032200L8</t>
  </si>
  <si>
    <t>CAJA REGULAR DE 66.4 X 6.8 X 48.4 cm  EN DOBLE CORRUGADO PAPEL KRAFT. RESISTENCIA 11 KGS. (36 ECT) SIN IMPRESION F09642 - "CRDC66SI"</t>
  </si>
  <si>
    <t>CRDC66SI</t>
  </si>
  <si>
    <t>MVLACJ033900Ñ5</t>
  </si>
  <si>
    <t>CAJA REGULAR DE 70.5 X 41.5 X 24.5 cm  EN DOBLE CORRUGADO PAPEL KRAFT. RESISTENCIA 11 KGS. (36 ECT) SIN IMPRESION F13674 - "CRDC7041SI"</t>
  </si>
  <si>
    <t>CRDC7041SI</t>
  </si>
  <si>
    <t>MVLACJ034400O1</t>
  </si>
  <si>
    <t>CAJA REGULAR DE 75.3 X 75.3 X 6 cm  EN DOBLE CORRUGADO PAPEL KRAFT. RESISTENCIA 11 KGS. (36 ECT) SIN IMPRESION F15359 - "CRDC7575SI"</t>
  </si>
  <si>
    <t>CRDC7575SI</t>
  </si>
  <si>
    <t>MVLACJ037400X7</t>
  </si>
  <si>
    <t>CAJA REGULAR DE 790 X 200 X 130 cm  EN DOBLE CORRUGADO DC KRAFT. RESISTENCIA 11 KGS. (36 ECT) SIN IMPRESION - "CHCCM3"</t>
  </si>
  <si>
    <t>CHCCM3</t>
  </si>
  <si>
    <t>MVLACJ034500O2</t>
  </si>
  <si>
    <t>CAJA REGULAR DE 82.5 X 82.5 X 10 cm  EN DOBLE CORRUGADO PAPEL KRAFT. RESISTENCIA 11 KGS. (36 ECT) SIN IMPRESION F15550 - "CRDC8282SI"</t>
  </si>
  <si>
    <t>CRDC8282SI</t>
  </si>
  <si>
    <t>MLEACJ037000V2</t>
  </si>
  <si>
    <t>CAJA REGULAR DE 87.5 X 18 X 51 cm  EN DOBLE CORRUGADO DC KRAFT. RESISTENCIA 11 KGS. (36 ECT) SIN IMPRESION "JLR-F-212 BOX INSERT F - (LRIWBWDB-IP3D)" - "LRIWBWDB-IP3DCA"</t>
  </si>
  <si>
    <t>LRIWBWDB-IP3DCA</t>
  </si>
  <si>
    <t>MVLACJ035000P3</t>
  </si>
  <si>
    <t>CAJA REGULAR DE 87.7 X 36.5 X 61.5 cm  EN DOBLE CORRUGADO PAPEL KRAFT. RESISTENCIA 11 KGS. (36 ECT) SIN IMPRESION F15347 - "CRDC8736SI"</t>
  </si>
  <si>
    <t>CRDC8736SI</t>
  </si>
  <si>
    <t>MVLACJ030700K1</t>
  </si>
  <si>
    <t>CAJA REGULAR DE 89.5 X 54 X 10 cm  EN DOBLE CORRUGADO PAPEL KRAFT. RESISTENCIA 11 KGS. (36 ECT) SIN IMPRESION F07863 - "CRDC89SI"</t>
  </si>
  <si>
    <t>CRDC89SI</t>
  </si>
  <si>
    <t>MLEACJ035800T5</t>
  </si>
  <si>
    <t>CAJA REGULAR DE 95 X 50 X 30 cm  EN DOBLE CORRUGADO PAPEL KRAFT. RESISTENCIA 11 KGS. (36 ECT) SIN IMPRESION F15402 - "CRDC9550SI"</t>
  </si>
  <si>
    <t>CRDC9550SI</t>
  </si>
  <si>
    <t>MVLACJ030000Y5</t>
  </si>
  <si>
    <t>CAJA REGULAR ESTANDAR CIERRE CIP PAPEL KRAFT RESISTENCIA 36 ECT DC FLAUTA BC 1310 X 610 X 80 mm - "CRICKET-CAJ"</t>
  </si>
  <si>
    <t>CRICKET-CAJ</t>
  </si>
  <si>
    <t>MUESTRAA000028</t>
  </si>
  <si>
    <t>CAJA REGULAR ESTANDAR, CIERRE CIP, PAPEL KRAFT, RESISTENCIA 36 ECT DC FLAUTA BC, DIMENSIONES 290 X 155 X 450 mm</t>
  </si>
  <si>
    <t>MUESTRAA000030</t>
  </si>
  <si>
    <t>CAJA REGULAR ESTANDAR, CIERRE CIP, PAPEL KRAFT, RESISTENCIA 36 ECT DC FLAUTA BC, DIMENSIONES 290 X 155 X 890 mm</t>
  </si>
  <si>
    <t>MUESTRAA000031</t>
  </si>
  <si>
    <t>CAJA REGULAR ESTANDAR, CIERRE CIP, PAPEL KRAFT, RESISTENCIA 36 ECT DC FLAUTA BC, DIMENSIONES 500 X 155 X 420 mm</t>
  </si>
  <si>
    <t>MUESTRAA000029</t>
  </si>
  <si>
    <t>CAJA REGULAR ESTANDAR, CIERRE CIP, PAPEL KRAFT, RESISTENCIA 36 ECT DC FLAUTA BC, DIMENSIONES 622 X 620 X 40 mm</t>
  </si>
  <si>
    <t>MUESTRAA000027</t>
  </si>
  <si>
    <t>CAJA REGULAR ESTANDAR, CIERRE CIP, PAPEL KRAFT, RESISTENCIA 36 ECT DC FLAUTA BC, DIMENSIONES 790 X 790 X 710 mm</t>
  </si>
  <si>
    <t>MVLACJ020100J1</t>
  </si>
  <si>
    <t>CAJA TELESCOPICA 180 X 80 X 18 cm  DOBLE CORRUGADO - "CTDC180"</t>
  </si>
  <si>
    <t>CTDC180</t>
  </si>
  <si>
    <t>MLEACJ1084002F</t>
  </si>
  <si>
    <t>CAJA TELESCOPICA BASE DE CARTON 36 ECT DC FLAUTA BC DE 660 X 660 X 660 mm  CIERRE TIPO CIP - "CAJTEBA36666"</t>
  </si>
  <si>
    <t>CAJTEBA36666</t>
  </si>
  <si>
    <t>MLEACJ1185002F</t>
  </si>
  <si>
    <t>CAJA TELESCOPICA TAPA DE CARTON 36 ECT DC FLAUTA BC DE 675 X 675 X 660 mm  CIERRE TIPO CIP - "CAJTETA36666"</t>
  </si>
  <si>
    <t>CAJTETA36666</t>
  </si>
  <si>
    <t>MLEXJN01018LD5</t>
  </si>
  <si>
    <t>CAJON PARA MESA DE 1592 X 105 X 390 mm CON CORTE EN FRENTE A 45° ACABADO LACA RAL9016 MATE 30% GLOSS - "LRCTM3400-CS"</t>
  </si>
  <si>
    <t>LRCTM3400-CS</t>
  </si>
  <si>
    <t>MIMCCL00000100</t>
  </si>
  <si>
    <t>CALADORA   MARCA BOSCH  -- GI13067 --</t>
  </si>
  <si>
    <t>GI13067</t>
  </si>
  <si>
    <t>MIMCCFBD010001</t>
  </si>
  <si>
    <t>CALEFACTOR DE BORDES 2000 W 220 VCA  No. PARTE E3427E0001 - SVERNICIATORE -- CFBE3427 --</t>
  </si>
  <si>
    <t>CFBE3427</t>
  </si>
  <si>
    <t>MIMCCALM000304</t>
  </si>
  <si>
    <t>CALIBRADOR DE ALAMBRE NO FERROSOS  MARCA STARRETT CATALOGO FERRETODO No DE PARTE B24F029 -- CALMNFGB24 --</t>
  </si>
  <si>
    <t>CALMNFGB24</t>
  </si>
  <si>
    <t>MIIPCAEL000101</t>
  </si>
  <si>
    <t>CALIBRADOR ELECTRONICO  MARCA TRUPER CODIGO 14388 MODELO CALDI-6MP -- GI16592 --</t>
  </si>
  <si>
    <t>GI16592</t>
  </si>
  <si>
    <t>MIIPCAEL050500</t>
  </si>
  <si>
    <t>CALIBRADOR ELECTRONICO CON ESCALA DE 0 - 6", SISTEMA (INGLES -METRICO) MARCA MITUTOYO  -- CAD06IMM --</t>
  </si>
  <si>
    <t>CAD06IMM</t>
  </si>
  <si>
    <t>MIIPCAEL060900</t>
  </si>
  <si>
    <t>CALIBRADOR ELECTRONICO MODELO CD-8" C5X MARCA MITUTOYO  -- CAD08MM --</t>
  </si>
  <si>
    <t>CAD08MM</t>
  </si>
  <si>
    <t>MIIPCALA010202</t>
  </si>
  <si>
    <t>CALIBRADOR ESTANDAR DE LAINAS DE 25 HOJAS MODELO 000AA MARCA URREA (ESCALA EN MILIMETROS) MODELO 000AA -- GI13039 --</t>
  </si>
  <si>
    <t>GI13039</t>
  </si>
  <si>
    <t>MIMCCASL030402</t>
  </si>
  <si>
    <t>CALIBRADOR ESTANDAR LAINAS DE 25 HOJAS (ESCALA EN MILIMETROS) MARCA URREA MODELO 000AA -- GI13039 --</t>
  </si>
  <si>
    <t>MIIPCALN020300</t>
  </si>
  <si>
    <t>CALIBRADOR PARA LAMINA MODELO 146240010 MARCA STARRETT CATALOGO FERRETODO  -- GI12747 --</t>
  </si>
  <si>
    <t>GI12747</t>
  </si>
  <si>
    <t>MIMCCASL040303</t>
  </si>
  <si>
    <t>CALIBRADOR PARA LAMINA U.S. ESTANDAR GAUGE MARCA STARRETT CATALOGO FERRETODO No DE PARTE B24F031 -- CALUSGB24 --</t>
  </si>
  <si>
    <t>CALUSGB24</t>
  </si>
  <si>
    <t>MIMCCASC000505</t>
  </si>
  <si>
    <t>CALIBRADOR SCALA  MARCA METROMEX MODELO 222B -- CALS222B --</t>
  </si>
  <si>
    <t>CALS222B</t>
  </si>
  <si>
    <t>MIIPCAVE010300</t>
  </si>
  <si>
    <t>CALIBRADOR VERNIER DE 20 cm MARCA STARRET MODELO 125 MEA 150 mm-6"  -- CAVR20ST --</t>
  </si>
  <si>
    <t>CAVR20ST</t>
  </si>
  <si>
    <t>MIMCCLMT010000</t>
  </si>
  <si>
    <t>CALZA PARA MATRIZ ESTACION B, C, D Y E   -- CLMTBCDE --</t>
  </si>
  <si>
    <t>CLMTBCDE</t>
  </si>
  <si>
    <t>MIMCCZBP080000</t>
  </si>
  <si>
    <t>CALZADO BOTA PROTECCION NUMERO 2   -- CZBPR02 --</t>
  </si>
  <si>
    <t>CZBPR02</t>
  </si>
  <si>
    <t>MIMCCZBP010000</t>
  </si>
  <si>
    <t>CALZADO BOTA PROTECCION NUMERO 3   -- CZBPR03 --</t>
  </si>
  <si>
    <t>CZBPR03</t>
  </si>
  <si>
    <t>MIMCCZBP020000</t>
  </si>
  <si>
    <t>CALZADO BOTA PROTECCION NUMERO 4   -- CZBPR04 --</t>
  </si>
  <si>
    <t>CZBPR04</t>
  </si>
  <si>
    <t>MIMCCZBP030000</t>
  </si>
  <si>
    <t>CALZADO BOTA PROTECCION NUMERO 5   -- CZBPR05 --</t>
  </si>
  <si>
    <t>CZBPR05</t>
  </si>
  <si>
    <t>MIMCCZBP040000</t>
  </si>
  <si>
    <t>CALZADO BOTA PROTECCION NUMERO 6   -- CZBPR06 --</t>
  </si>
  <si>
    <t>CZBPR06P</t>
  </si>
  <si>
    <t>MIMCCZBP050000</t>
  </si>
  <si>
    <t>CALZADO BOTA PROTECCION NUMERO 7   -- CZBPR07 --</t>
  </si>
  <si>
    <t>CZBPR07</t>
  </si>
  <si>
    <t>MIMCCZBP060000</t>
  </si>
  <si>
    <t>CALZADO BOTA PROTECCION NUMERO 8   -- CZBPR08 --</t>
  </si>
  <si>
    <t>CZBPR08P</t>
  </si>
  <si>
    <t>MIMCCZBP070000</t>
  </si>
  <si>
    <t>CALZADO BOTA PROTECCION NUMERO 9   -- CZBPR09 --</t>
  </si>
  <si>
    <t>CZBPR09P</t>
  </si>
  <si>
    <t>MIMCCZSA000101</t>
  </si>
  <si>
    <t>CALZADO DE SEGURIDAD INDUSTRIAL CON SUELA ANTIDERRAPANTE  MARCA CLIFF CON CASCO DE POLILAMIDA (EN JUEGO)-- CZSISACPL --</t>
  </si>
  <si>
    <t>CZSISACPL</t>
  </si>
  <si>
    <t>MIMCCZSA000901</t>
  </si>
  <si>
    <t>CALZADO DE SEGURIDAD INDUSTRIAL CON SUELA ANTIDERRAPANTE SIN AGUJETA CON CASCO DE POLILAMIDA (EN JUEGO)-- CZSISACPLSA --</t>
  </si>
  <si>
    <t>CZSISACPLSA</t>
  </si>
  <si>
    <t>MIMCCZSD000002</t>
  </si>
  <si>
    <t>CALZADO DE SEGURIDAD INDUSTRIAL DIELECTRICO CON SUELA ANTIDERRAPANTE CON CASQUILLO DE POLILAMIDA MARCA SERBOOTS MODELO 310 CON LENGüETA TIPO VAMPIRO (EN PAR)-- USCZSCQPRDE --</t>
  </si>
  <si>
    <t>USCZSCQPRDE</t>
  </si>
  <si>
    <t>MIMCCZTC010000</t>
  </si>
  <si>
    <t>CALZADO TOMHER MODELO 550 -COMEDOR-   -- CZTC550 --</t>
  </si>
  <si>
    <t>CZTC550</t>
  </si>
  <si>
    <t>MLEECD00007616</t>
  </si>
  <si>
    <t>CAMA DE LED DE 0.20 X 0.20 m UNA CARA COLOR BLANCO</t>
  </si>
  <si>
    <t>MLEECD00005816</t>
  </si>
  <si>
    <t>CAMA DE LED DE 1.0 X 1.0 m UNA CARA COLOR BLANCO</t>
  </si>
  <si>
    <t>MIIPCMFD010101</t>
  </si>
  <si>
    <t>CAMARA FOTOGRAFICA DIGITAL COMPACTA 14.1 MPX, ZOOM 4X, LCD 2.7 360 (SKU : 90300NN) MARCA SONY W DSC-W610 -- CFCS610S14 --</t>
  </si>
  <si>
    <t>CFCS610S14</t>
  </si>
  <si>
    <t>MLEECL000200A9</t>
  </si>
  <si>
    <t>CAMBIO DE CLAVIJA  DE 50 CM  PARA KIT´S DE ILUMINACION LED DE VITRINA TORRE Y HORIZONTAL - "CC50KIL"</t>
  </si>
  <si>
    <t>CC50KIL</t>
  </si>
  <si>
    <t>MIIPCMDL010000</t>
  </si>
  <si>
    <t>CAMISA MANGA LARGA PARA DAMA EN COLOR AZUL MARINO   -- CMMLDMA</t>
  </si>
  <si>
    <t>CMMLDMA</t>
  </si>
  <si>
    <t>MIIPCMHL010000</t>
  </si>
  <si>
    <t>CAMISA MANGA LARGA PARA HOMBRE EN COLOR AZUL MARINO   -- CMMLHMA</t>
  </si>
  <si>
    <t>CMMLHMA</t>
  </si>
  <si>
    <t>MIIPCMDM020000</t>
  </si>
  <si>
    <t>CAMISA PARA DAMA EN COLOR BLANCA   -- CMDMBL</t>
  </si>
  <si>
    <t>CMDMBL</t>
  </si>
  <si>
    <t>MIIPCMDM020100</t>
  </si>
  <si>
    <t>CAMISA PARA DAMA EN COLOR BLANCO CON 65% ALGODON Y 35% POLIESTER  -- CMDMBL6535</t>
  </si>
  <si>
    <t>CMDMBL6535</t>
  </si>
  <si>
    <t>MIIPCMDM060100</t>
  </si>
  <si>
    <t>CAMISA PARA DAMA EN COLOR MARINO CON 65% ALGODON Y 35% POLIESTER  -- CMDMMR6535</t>
  </si>
  <si>
    <t>CMDMMR6535</t>
  </si>
  <si>
    <t>MIIPCMDM030000</t>
  </si>
  <si>
    <t>CAMISA PARA DAMA EN COLOR ROJA   -- CMDMRJ</t>
  </si>
  <si>
    <t>CMDMRJ</t>
  </si>
  <si>
    <t>MIIPCMDM040000</t>
  </si>
  <si>
    <t>CAMISA PARA DAMA EN COLOR ROSA   -- CMDMRS</t>
  </si>
  <si>
    <t>CMDMRS</t>
  </si>
  <si>
    <t>MIIPCMHM060000</t>
  </si>
  <si>
    <t>CAMISA PARA HOMBRE AMALFI TALLA GRANDE   -- CMHMLAM</t>
  </si>
  <si>
    <t>CMHMLAM</t>
  </si>
  <si>
    <t>MIIPCMHM060100</t>
  </si>
  <si>
    <t>CAMISA PARA HOMBRE COLOR BLANCA CON 65% ALGODON Y 35% POLIESTER   -- CMHMBL6535</t>
  </si>
  <si>
    <t>CMHMBL6535</t>
  </si>
  <si>
    <t>MIIPCMHM020100</t>
  </si>
  <si>
    <t>CAMISA PARA HOMBRE COLOR MARINO CON 65% ALGODON Y 35% POLIESTER   -- CMHMMR6535</t>
  </si>
  <si>
    <t>CMHMMR6535</t>
  </si>
  <si>
    <t>MIIPCMHM070000</t>
  </si>
  <si>
    <t>CAMISA PARA HOMBRE OXFORD TALLA GRANDE   -- CMHMLOX</t>
  </si>
  <si>
    <t>CMHMLOX</t>
  </si>
  <si>
    <t>MIIPCMHM050000</t>
  </si>
  <si>
    <t>CAMISA PARA HOMBRE VERONA TALLA GRANDE   -- CMHMLVR</t>
  </si>
  <si>
    <t>CMHMLVR</t>
  </si>
  <si>
    <t>MIMCCMU1010100</t>
  </si>
  <si>
    <t>CAMISA PARA UNITOOL 8M21/4 Ø 1" CON CUÑERO DE 1/4"  -- CM1U8M214C --</t>
  </si>
  <si>
    <t>CM1U8M214C</t>
  </si>
  <si>
    <t>MIMCCMMC010000</t>
  </si>
  <si>
    <t>CAMISOLA DE MANGA CORTA 100% ALGODON COLOR BLANCO   -- USCMC100AB --</t>
  </si>
  <si>
    <t>USCMC100AB</t>
  </si>
  <si>
    <t>MIMCCMML010200</t>
  </si>
  <si>
    <t>CAMISOLA DE MANGA LARGA 100% ALGODON COLOR BLANCO   -- CM100ABL --</t>
  </si>
  <si>
    <t>CM100ABL</t>
  </si>
  <si>
    <t>MIMCCMML010000</t>
  </si>
  <si>
    <t>CAMISOLA DE MANGA LARGA 100% ALGODON COLOR MARINO   -- GI10055 --</t>
  </si>
  <si>
    <t>GI10055</t>
  </si>
  <si>
    <t>MIMCCMML010100</t>
  </si>
  <si>
    <t>CAMISOLA DE MANGA LARGA 100% ALGODON COLOR MARINO CON BORDADO Y CINTA REFLEJANTE DE 1" EN ESPALDA Y FRANJA EN BRAZO IZQUIERDO Y SIMBOLO DE PROTECCION CIVIL BRAZO DERECHO  -- USCABRCRFBBR --</t>
  </si>
  <si>
    <t>USCABRCRFBBR</t>
  </si>
  <si>
    <t>MIMCCMML020000</t>
  </si>
  <si>
    <t>CAMISOLA DE MANGA LARGA MEZCLILLA 14 onzas COLOR MARINO   -- GI10054 --</t>
  </si>
  <si>
    <t>GI10054</t>
  </si>
  <si>
    <t>MIMCCMML020100</t>
  </si>
  <si>
    <t>CAMISOLA DE MANGA LARGA MEZCLILLA 14 onzas COLOR MARINO CON BORDADO Y CINTA REFLEJANTE DE 1" EN ESPALDA Y FRANJA EN BRAZO IZQUIERDO Y SIMBOLO DE PROTECCION CIVIL BRAZO DERECHO  -- USCMBRCRFBBR --</t>
  </si>
  <si>
    <t>USCMBRCRFBBR</t>
  </si>
  <si>
    <t>MLEACM00D80052</t>
  </si>
  <si>
    <t>CAMPANA EMPOTRABLE  DE 60 cm MODELO HC-24I MARCA HACEB  EN ACERO INOXIDABLE, CON RECIRCULACION , VISERA EN VIDRIO TEMPLADO, BAJO NIVEL DE RUIDO, 2 VELOCIDADES, LUZ DE HALOGENO FILTRO ATRAPA GRASA Y CARBON ACTIVADO - VOLTAJE 120 V</t>
  </si>
  <si>
    <t>MLEACM00C67427</t>
  </si>
  <si>
    <t>CAMPANA EMPOTRABLE  DE 760 X 150 X 500 mm CON 2 VELOCIDADES, LAMPARA INCANDESCENTE DE 40 W, CAPACIDAD DE EXTRACCION DE 236 m³/h, CON FILTRO DE CARBON ACTIVO. EN ACERO INOXIDABLE</t>
  </si>
  <si>
    <t>MIMCC0AM030000</t>
  </si>
  <si>
    <t>CANAL DE AMARRE DE 6.35 cm LONGITUD 3.05 m CALIBRE 26   -- CNAM6353 --</t>
  </si>
  <si>
    <t>CNAM6353</t>
  </si>
  <si>
    <t>MIMCC0MN020000</t>
  </si>
  <si>
    <t>CANAL MONTEN ANCHO 6" LONGITUD 8.0 m EN CALIBRE 14   -- CM1468 --</t>
  </si>
  <si>
    <t>CM1468</t>
  </si>
  <si>
    <t>MIMCC0MN010000</t>
  </si>
  <si>
    <t>CANAL MONTEN ANCHO 8" LONGITUD 8.0 m EN CALIBRE 14   -- CM1488 --</t>
  </si>
  <si>
    <t>CM1488</t>
  </si>
  <si>
    <t>MLEEAO05000000</t>
  </si>
  <si>
    <t>CANAL TEK 100 B Y T BLANCO CODIGO TH-550101250    - "CATEK100B"</t>
  </si>
  <si>
    <t>MIMCCNPL010001</t>
  </si>
  <si>
    <t>CANALETA  DE 1" X 1"  PLASTICA -- CAN11PL --</t>
  </si>
  <si>
    <t>CAN11PL</t>
  </si>
  <si>
    <t>MIMCCNPL010000</t>
  </si>
  <si>
    <t>CANALETA PLASTICA DE 2" X 1" -- CNPL21</t>
  </si>
  <si>
    <t>CNPL21</t>
  </si>
  <si>
    <t>MLEAHE08000000</t>
  </si>
  <si>
    <t>CANCELERIA DE ALUMINIO BLANCO CON 6 PUERTAS CORREDIZAS DE MARCO DE ALUMINIO BLANCO Y CRISTAL DE 6 MM TEMPLADO, 2 TOPES INTERMEDIOS Y 3 CERRADURAS AMAESTRADAS    - "ASMPJV"</t>
  </si>
  <si>
    <t>ASMPJV</t>
  </si>
  <si>
    <t>MLEALK0000005D</t>
  </si>
  <si>
    <t>CANDADO    25 mm COLOR PLATA, GANCHO LARGO DE HIERRO, MARCA FANAL CODIGO FH25-S-GL EN SETS DE 10 UNIDADES CON LA MISMA COMBINACION - "CAN25PFA10"</t>
  </si>
  <si>
    <t>CAN25PFA10</t>
  </si>
  <si>
    <t>MLEALK0000000O</t>
  </si>
  <si>
    <t>CANDADO    DE ACERO AUSTRAL PARA CORTINA LLAVE TETRA 70 mm. GRIS ACERO - "CANAUS70G"</t>
  </si>
  <si>
    <t>CANAUS70G</t>
  </si>
  <si>
    <t>MLEALK0000000K</t>
  </si>
  <si>
    <t>CANDADO    MARCA HERMEX CODIGO 22517 - "HER22517"</t>
  </si>
  <si>
    <t>HER22517</t>
  </si>
  <si>
    <t>MLEALK0000000J</t>
  </si>
  <si>
    <t>CANDADO    MARCA HERMEX MODELO 22514 - "HER22514"</t>
  </si>
  <si>
    <t>HER22514</t>
  </si>
  <si>
    <t>MVLALK00L10000</t>
  </si>
  <si>
    <t>CANDADO  20 mm PLATA, GANCHO LARGO DE HIERRO,  MARCA FANAL   - "CAN20PFA"</t>
  </si>
  <si>
    <t>CAN20PFA</t>
  </si>
  <si>
    <t>MLEALK00L2002N</t>
  </si>
  <si>
    <t>CANDADO  25 mm  CANDADO  25 mm  COLOR PLATA, GANCHO LARGO DE HIERRO, MARCA FANAL CODIGO FH25-S-GL - "CAN25PFA"</t>
  </si>
  <si>
    <t>CAN25PFA</t>
  </si>
  <si>
    <t>MLEALK00L2002G</t>
  </si>
  <si>
    <t>CANDADO  25 mm  COLOR PLATA, GANCHO LARGO DE HIERRO, MARCA FANAL CODIGO FH25-S-GL EN SETS DE 12 UNIDADES CON LA MISMA COMBINACION - "CAN25PFA12"</t>
  </si>
  <si>
    <t>CAN25PFA12</t>
  </si>
  <si>
    <t>MLEALK00L2002M</t>
  </si>
  <si>
    <t>CANDADO  25 mm  COLOR PLATA, GANCHO LARGO DE HIERRO, MARCA FANAL CODIGO FH25-S-GL EN SETS DE 3 UNIDADES CON LA MISMA COMBINACION - "CAN25PFA3"</t>
  </si>
  <si>
    <t>CAN25PFA3</t>
  </si>
  <si>
    <t>MDACLK01000002</t>
  </si>
  <si>
    <t>CANDADO 25 mm COLOR DORADO   GANCHO LARGO DE HIERRO, MARCA MG EN SETS DE 12 UNIDADES CON LA MISMA COMBINACION  --  CANDADO 25 mm COLOR DORADO   GANCHO LARGO DE HIERRO, MARCA MG EN SETS DE 12 UNIDADES CON LA MISMA COMBINACION  --  CAN25GMG12</t>
  </si>
  <si>
    <t>CAN25GMG12</t>
  </si>
  <si>
    <t>MDACLK01000001</t>
  </si>
  <si>
    <t>CANDADO 25 mm COLOR DORADO   GANCHO LARGO DE HIERRO, MARCA MG MODELO 025 GL EN SETS DE 3 UNIDADES CON LA MISMA COMBINACION CON 2 LLAVES  --  CAN25GMG3</t>
  </si>
  <si>
    <t>CAN25GMG3</t>
  </si>
  <si>
    <t>MLEATL54L40000</t>
  </si>
  <si>
    <t>CANDADO 25 mm COLOR PLATA GANCHO LARGO DE HIERRO, MARCA FANAL CODIGO FH25-S-GL EN SETS DE 4 UNIDADES CON LA MISMA COMBINACION   - "CAN25PFA4"</t>
  </si>
  <si>
    <t>CAN25PFA4</t>
  </si>
  <si>
    <t>MLEATL54L50000</t>
  </si>
  <si>
    <t>CANDADO 25 mm COLOR PLATA GANCHO LARGO DE HIERRO, MARCA FANAL CODIGO FH25-S-GL EN SETS DE 9 UNIDADES CON LA MISMA COMBINACION   - "CAN25PFA9"</t>
  </si>
  <si>
    <t>CAN25PFA9</t>
  </si>
  <si>
    <t>MIIPCNCZ040001</t>
  </si>
  <si>
    <t>CANDADO CON CORAZA DE 60 mm  MODELO CACEC-60A -- CCZ60A --</t>
  </si>
  <si>
    <t>CCZ60A</t>
  </si>
  <si>
    <t>MLEALKF8L3000I</t>
  </si>
  <si>
    <t>CANDADO CUERPO DE HIERRO DE 75 mm  MARCA HERMEX BASIC COR-80HP, ANTIPALANCA - "COR80HP"</t>
  </si>
  <si>
    <t>COR80HP</t>
  </si>
  <si>
    <t>MLEALK0000000L</t>
  </si>
  <si>
    <t>CANDADO DE ACERO LOCK PARA CORTINA LLAVE TETRA 70MM LATON BRILLANTE L22C70TLBB - "CANL22C70TLBB"</t>
  </si>
  <si>
    <t>CANL22C70TLBB</t>
  </si>
  <si>
    <t>MVLALKF3000000</t>
  </si>
  <si>
    <t>CANDADO DE COMBINACION PARA LAPTOP COM-225 -- CANCOM225</t>
  </si>
  <si>
    <t>CANCOM225</t>
  </si>
  <si>
    <t>MIIPCNGC050000</t>
  </si>
  <si>
    <t>CANDADO GANCHO CORTO PHILLIPS 104   -- CPH104CT --</t>
  </si>
  <si>
    <t>CPH104CT</t>
  </si>
  <si>
    <t>MIIPCNGC020000</t>
  </si>
  <si>
    <t>CANDADO GANCHO CORTO PHILLIPS 113   -- GI11603 --</t>
  </si>
  <si>
    <t>GI11603</t>
  </si>
  <si>
    <t>MVLALKE9K90083</t>
  </si>
  <si>
    <t>CANDADO GANCHO LARGO MODELO 116 MARCA PHILLIPS CUERPO EN METAL SATINADO Y GANCHO EN ACERO TEMPLADO -- GI11647</t>
  </si>
  <si>
    <t>GI11647</t>
  </si>
  <si>
    <t>MIIPCNGL030000</t>
  </si>
  <si>
    <t>CANDADO GANCHO LARGO PHILLIPS 112   -- CPH112GL --</t>
  </si>
  <si>
    <t>CPH112GL</t>
  </si>
  <si>
    <t>MLEALK0000000N</t>
  </si>
  <si>
    <t>CANDADO HERMEX ANTIPALANCA, CUERPO DE LATON, ALTA SEGURIDAD COR-75X - "CANHER75X"</t>
  </si>
  <si>
    <t>CANHER75X</t>
  </si>
  <si>
    <t>MLEALKF1000000</t>
  </si>
  <si>
    <t>CANDADO KENINGTON PARA LAPTOP</t>
  </si>
  <si>
    <t>MLEALK0000000M</t>
  </si>
  <si>
    <t>CANDADO LOCK DE ACERO ANTIPALANCA, LLAVE DE DISCOS 40MM CROMO SATINADO - "CANLOCK40"</t>
  </si>
  <si>
    <t>CANLOCK40</t>
  </si>
  <si>
    <t>MIIPCNCL000000</t>
  </si>
  <si>
    <t>CANDADO MASTERLOCK 3D    -- CAMLOCK --</t>
  </si>
  <si>
    <t>CAMLOCK</t>
  </si>
  <si>
    <t>MVLALKF2000000</t>
  </si>
  <si>
    <t>CANDADO PARA CADENA PASO 40    - ""</t>
  </si>
  <si>
    <t>MLEALKF700000F</t>
  </si>
  <si>
    <t>CANDADO PARA CORTINA METALICA   TX-9 PHILLIPS CODIGO PH298 - "CANTX9M"</t>
  </si>
  <si>
    <t>CANTX9M</t>
  </si>
  <si>
    <t>MLEALKF6000000</t>
  </si>
  <si>
    <t>CANDADO PARA GANCHO BLISTER DE 6 MM DE GROSOR COLOR BLANCO, CAJA DE 100 PZAS QUE INCLUYE LLAVE MAGNETICA CODIGO SEG6MMBL    - "SEG6MMBL"</t>
  </si>
  <si>
    <t>SEG6MMBL</t>
  </si>
  <si>
    <t>MLEALKF5000000</t>
  </si>
  <si>
    <t>CANDADO PARA GANCHO CON 1 LLAVE MAGNETICA, CAJA CON 100 PIEZAS CANGA-100    - "CANGA100"</t>
  </si>
  <si>
    <t>CANGA100</t>
  </si>
  <si>
    <t>MLEALK0000000Ñ</t>
  </si>
  <si>
    <t>CANDADO PHILLIPS MODELO TX-10 - "CANPHTX10"</t>
  </si>
  <si>
    <t>CANPHTX10</t>
  </si>
  <si>
    <t>MIIPCNSG060100</t>
  </si>
  <si>
    <t>CANDADO SEGURIDAD CHR-60A MARCA HERMEX  -- CNSG60AHM --</t>
  </si>
  <si>
    <t>CNSG60AHM</t>
  </si>
  <si>
    <t>MIIPCGMB000001</t>
  </si>
  <si>
    <t>CANGREJO PARA MAQUINA BROTHER   329-H -- CAMB --</t>
  </si>
  <si>
    <t>CAMB</t>
  </si>
  <si>
    <t>MIIPCGMB010002</t>
  </si>
  <si>
    <t>CANGREJO PARA MAQUINA BROTHER RECTA  SL-755-5A -- CAMBRSL755 --</t>
  </si>
  <si>
    <t>CAMBRSL755</t>
  </si>
  <si>
    <t>MGEPCA04020201</t>
  </si>
  <si>
    <t>CAÑUELA PARA CARA DE MADERA LARGO 3000 mm (VON00031) PLASTICO -- GNCPCM</t>
  </si>
  <si>
    <t>GNCPCM</t>
  </si>
  <si>
    <t>MGEPCA26022101</t>
  </si>
  <si>
    <t>CAÑUELA PARA CARA EN LAMINA O TAPIZADA LARGO 3000 mm [VON132/0] PLASTICO - ""GNCHCMT"""</t>
  </si>
  <si>
    <t>GNCHCMT</t>
  </si>
  <si>
    <t>MVLPCA01030003</t>
  </si>
  <si>
    <t>CAÑUELA TIPO "U" MEDIANA ALTO 10 mm; ANCHO 4 mm Y ESPESOR 1.5 mm  HULE - "CAU10415H"</t>
  </si>
  <si>
    <t>CAU10415H</t>
  </si>
  <si>
    <t>MLEPCC00E81646</t>
  </si>
  <si>
    <t>CAPELO CIRCULAR  DE Ø 200 mm X 300 mm ALTURA ESPESOR 3 mm EN ACRILICO AZUL L196</t>
  </si>
  <si>
    <t>MLEPCC00E71745</t>
  </si>
  <si>
    <t>CAPELO CIRCULAR  DE Ø 420 mm X 300 mm ALTURA ESPESOR 6 mm EN ACRILICO CRISTAL</t>
  </si>
  <si>
    <t>MLECCP0100071U</t>
  </si>
  <si>
    <t>CAPELO DE CRISTAL  CURVO  ESPESOR 6 mm CLARO TEMPLADO CON CANTOS PULIDOS Y PELICULA ANTI-IMPACTO ULTRA S-800 DE 3M, BARRENOS SEGUN PLANOS - "TELIVC-CAP"</t>
  </si>
  <si>
    <t>TELIVC-CAP</t>
  </si>
  <si>
    <t>MLECCP0302072C</t>
  </si>
  <si>
    <t>CAPELO DE CRISTAL DE 1148 X 548 X 254 mm ESPESOR 6 mm CLARO TEMPLADO CON CANTOS PULIDOS, CON SELLO DE TEMPLADO DEL FABRICANTE  SEGUN EL PLANO - "TELSVH120-CAP"</t>
  </si>
  <si>
    <t>TELSVH120-CAP</t>
  </si>
  <si>
    <t>MLECCP0304072D</t>
  </si>
  <si>
    <t>CAPELO DE CRISTAL DE 521 X 521 X 321 mm ESPESOR 6 mm CLARO TEMPLADO CON CANTOS PULIDOS, CON BARRENO Y SELLO DE TEMPLADO DEL FABRICANTE  SEGUN EL PLANO - "TELSMG-CAP"</t>
  </si>
  <si>
    <t>TELSMG-CAP</t>
  </si>
  <si>
    <t>MLECCP0303072C</t>
  </si>
  <si>
    <t>CAPELO DE CRISTAL DE 548 X 548 X 254 mm ESPESOR 6 mm CLARO TEMPLADO CON CANTOS PULIDOS, CON SELLO DE TEMPLADO DEL FABRICANTE  SEGUN EL PLANO - "TELSVH60-CAP"</t>
  </si>
  <si>
    <t>TELSVH60-CAP</t>
  </si>
  <si>
    <t>MLECCP0301071U</t>
  </si>
  <si>
    <t>CAPELO DE CRISTAL DE 900 X 256 X 480 mm ESPESOR 6 mm CLARO TEMPLADO CON CANTOS PULIDOS Y PELICULA ANTI-IMPACTO ULTRA S-800 DE 3M, BARRENOS SEGUN PLANOS - "TELVIH-CAP"</t>
  </si>
  <si>
    <t>TELVIH-CAP</t>
  </si>
  <si>
    <t>MLECCP0200071U</t>
  </si>
  <si>
    <t>CAPELO ESQUINADE CRISTAL  CURVO  ESPESOR 6 mm CLARO TEMPLADO CON CANTOS PULIDOS Y PELICULA ANTI-IMPACTO ULTRA S-800 DE 3M, BARRENOS SEGUN PLANOS - "TELVICE-CA"</t>
  </si>
  <si>
    <t>TELVICE-CA</t>
  </si>
  <si>
    <t>MIMCCPES000000</t>
  </si>
  <si>
    <t>CAPUCHA PARA ESMERILADOR    -- CPPESM --</t>
  </si>
  <si>
    <t>CPPESM</t>
  </si>
  <si>
    <t>MVLECP19000000</t>
  </si>
  <si>
    <t>CAPUCHON AISLANTE    - ""CAAI"""</t>
  </si>
  <si>
    <t>CAAI</t>
  </si>
  <si>
    <t>MLEMGC02000000</t>
  </si>
  <si>
    <t>CARA LATERAL DERECHA PARA CAJON SOPORTE DE MADERA EN LACA BLANCA MATE    - "KIBSOMMLC-LDBM"</t>
  </si>
  <si>
    <t>KIBSOMMLC-LDBM</t>
  </si>
  <si>
    <t>MLEMGC04000000</t>
  </si>
  <si>
    <t>CARA LATERAL DERECHA PARA CAJON SOPORTE DE MADERA EN LACA NEGRO MATE    - "KIBSOMMLC-LDNM"</t>
  </si>
  <si>
    <t>KIBSOMMLC-LDNM</t>
  </si>
  <si>
    <t>MLEMGC03000000</t>
  </si>
  <si>
    <t>CARA LATERAL IZQUIERDA PARA CAJON SOPORTE DE MADERA EN LACA BLANCA MATE    - "KIBSOMMLC-LIBM"</t>
  </si>
  <si>
    <t>KIBSOMMLC-LIBM</t>
  </si>
  <si>
    <t>MLEMGC05000000</t>
  </si>
  <si>
    <t>CARA LATERAL IZQUIERDA PARA CAJON SOPORTE DE MADERA EN LACA NEGRO MATE    - "KIBSOMMLC-LINM"</t>
  </si>
  <si>
    <t>KIBSOMMLC-LINM</t>
  </si>
  <si>
    <t>MIMCC1BS020310</t>
  </si>
  <si>
    <t>CARBON BRUSCH SET CB-154 PARA SIERRA DE BANCO MAKITA No. DE PARTE 194986-9 MODELO 2703 -- CASBCB154M2703 --</t>
  </si>
  <si>
    <t>CASBCB154M2703</t>
  </si>
  <si>
    <t>MIMCC|BS030511</t>
  </si>
  <si>
    <t>CARBON BRUSCH SET CB-430 PARA ATORNILLADOR MARCA MAKITA No. DE PARTE 191971-3 MODELO 6337D -- CASBCB430M6337D --</t>
  </si>
  <si>
    <t>CASBCB430M6337D</t>
  </si>
  <si>
    <t>MIMCC1CP010209</t>
  </si>
  <si>
    <t>CARBON CEPILLO CB-203, LS 1211 PARA RAUTER MAKITA No. DE PARTE 191953-5 MODELO 3612 -- CACCB203RM3612 --</t>
  </si>
  <si>
    <t>CACCB203RM3612</t>
  </si>
  <si>
    <t>MIMCC1AA000008</t>
  </si>
  <si>
    <t>CARBON PARA AMOLADORA ANGULAR MODELO W11-125 CODIGO 316045820 MARCA METABO -- CARAAM3160 --</t>
  </si>
  <si>
    <t>CARAAM3160</t>
  </si>
  <si>
    <t>MIMCC1AA000409</t>
  </si>
  <si>
    <t>CARBON PARA AMOLADORA ANGULAR MODELO W12-125 CODIGO 316055220 MARCA METABO -- CARAAM31601W12 --</t>
  </si>
  <si>
    <t>CARAAM31601W12</t>
  </si>
  <si>
    <t>MIMCC1MA000000</t>
  </si>
  <si>
    <t>CARBON PARA MINI AMOLADORA    -- CAPMA --</t>
  </si>
  <si>
    <t>CAPMA</t>
  </si>
  <si>
    <t>MIMCC1MA000103</t>
  </si>
  <si>
    <t>CARBON PARA MINIAMOLADORA  MARCA BOSCH MODELO 611 019 -- CBMA611 --</t>
  </si>
  <si>
    <t>CBMA611</t>
  </si>
  <si>
    <t>MIMCC1TL000104</t>
  </si>
  <si>
    <t>CARBON PARA TALADRO  MARCA BOSCH MODELO F000611057 (JUEGO DE ESCOBILLAS) -- CBTLF0 --</t>
  </si>
  <si>
    <t>CBTLF0</t>
  </si>
  <si>
    <t>MIMCC1TL000105</t>
  </si>
  <si>
    <t>CARBON PARA TALADRO  MARCA BOSCH No. DE PARTE 1607 014 144 -- CBTLBO1607 --</t>
  </si>
  <si>
    <t>CBTLBO1607</t>
  </si>
  <si>
    <t>MIMCC1TL000106</t>
  </si>
  <si>
    <t>CARBON PARA TALADRO  MARCA BOSCH No. DE PARTE 2607 034 904 -- CBTLBO2607 --</t>
  </si>
  <si>
    <t>CBTLBO2607</t>
  </si>
  <si>
    <t>MIMCC1TL000107</t>
  </si>
  <si>
    <t>CARBON PARA TALADRO  MARCA BOSCH No.DE PARE f00060029 -- CNBTLBF0006 --</t>
  </si>
  <si>
    <t>CNBTLBF0006</t>
  </si>
  <si>
    <t>MIIPCZTL000101</t>
  </si>
  <si>
    <t>CARCAZA PARA TALADRO  MARCA BOSCH No.DE PARE 8019618089596 -- CZTLB801 --</t>
  </si>
  <si>
    <t>CZTLB801</t>
  </si>
  <si>
    <t>MIIPCAEL010101</t>
  </si>
  <si>
    <t>CARETA ELECTRONICA MODELO ORION-TECH 9-13 MARCA ESAB (BLACK OR YELLOW) -- GI10542 --</t>
  </si>
  <si>
    <t>GI10542</t>
  </si>
  <si>
    <t>MIIPCAPE000000</t>
  </si>
  <si>
    <t>CARETA PARA ESMERILAR    -- CAESM --</t>
  </si>
  <si>
    <t>CAESM</t>
  </si>
  <si>
    <t>MIMCPI04010004</t>
  </si>
  <si>
    <t>CARGADOR PARA PILA "AAA" RECARGABLE DE 1.5 V  DE 3600 mAh -- PAAA15RG3600C --</t>
  </si>
  <si>
    <t>PAAA15RG3600C</t>
  </si>
  <si>
    <t>MVLECG0000B862</t>
  </si>
  <si>
    <t>CARGADOR UNIVERSAL INALAMBRICO PARA CELULAR CON CALCOMANIA Qi MODELO TECHTOP MARCA LG -- Qi</t>
  </si>
  <si>
    <t>Qi</t>
  </si>
  <si>
    <t>MIIPCRTT010000</t>
  </si>
  <si>
    <t>CARPETA TAMAÑO CARTA CON 3 ARILLOS Ø 1"   -- CPC3A1 --</t>
  </si>
  <si>
    <t>CPC3A1</t>
  </si>
  <si>
    <t>MIIPCRTT020000</t>
  </si>
  <si>
    <t>CARPETA TAMAÑO CARTA CON 3 ARILLOS Ø 2"   -- CPC3A2 --</t>
  </si>
  <si>
    <t>CPC3A2</t>
  </si>
  <si>
    <t>MIIPCRTT580000</t>
  </si>
  <si>
    <t>CARPETA TAMAÑO CARTA CON 3 ARILLOS Ø 3"   -- GI13623 --</t>
  </si>
  <si>
    <t>GI13623</t>
  </si>
  <si>
    <t>MIIPRRPF010000</t>
  </si>
  <si>
    <t>CARRETE PARA MAQUINA PFAFF DOBLE AGUJA   -- CAMPFAFF2A --</t>
  </si>
  <si>
    <t>CAMPFAFF2A</t>
  </si>
  <si>
    <t>MIIPRRMR000100</t>
  </si>
  <si>
    <t>CARRETE PARA MAQUINA RECTA  MARCA 2T  -- CAMR --</t>
  </si>
  <si>
    <t>CAMR</t>
  </si>
  <si>
    <t>MIIPRRMR010201</t>
  </si>
  <si>
    <t>CARRETE PARA MAQUINA RECTA DOBLE AGUJA MARCA BROTHER LT2-B845-5 -- CAMR2ABR --</t>
  </si>
  <si>
    <t>CAMR2ABR</t>
  </si>
  <si>
    <t>MIIPRRAM010000</t>
  </si>
  <si>
    <t>CARRETE RETRACTIL PARA AIRE COMPRIMIDO CON MANGUERA Ø 3/8" LONGITUD 10.0 m   -- CARM3810 --</t>
  </si>
  <si>
    <t>CARM3810</t>
  </si>
  <si>
    <t>MIIPR400000001</t>
  </si>
  <si>
    <t>CARRETILLA    MODELO 9000-E -- CAR9000E --</t>
  </si>
  <si>
    <t>CAR9000E</t>
  </si>
  <si>
    <t>MLEACT02010027</t>
  </si>
  <si>
    <t>CARRETILLA GRIPPER PLANA PARA CRISTAL DE 9 A 12 mm No. DE PARTE 92020322GUS100 MARCA YBJ  EN ACERO INOXIDABLE -- CAGPYBJ</t>
  </si>
  <si>
    <t>CAGPYBJ</t>
  </si>
  <si>
    <t>MPPACT55000013</t>
  </si>
  <si>
    <t>CARRETILLA PARA PUERTA EN ACERO -- CAPP</t>
  </si>
  <si>
    <t>CAPP</t>
  </si>
  <si>
    <t>MLEACT0100H513</t>
  </si>
  <si>
    <t>CARRETILLA PARA VITRINA  TORNILLO DE AGARRE PARA PERFIL CUPRUM 3358 (CTEVI) EN ACERO</t>
  </si>
  <si>
    <t>MLEACD020100W7</t>
  </si>
  <si>
    <t>CARRIL DE DESLIZAMIENTO DOBLE INFERIOR PARA ATORNILLAR  EN ALUMINIO ACABADO DECAPADO ANODIZADO COLOR PLATA, N° DE REFERENCIA  415.08.972 - HAFELE - "CDDI08972"</t>
  </si>
  <si>
    <t>CDDI08972</t>
  </si>
  <si>
    <t>MLEACDC2F59064</t>
  </si>
  <si>
    <t>CARRIL DE DESLIZAMIENTO DOBLE SUPERIOR MARCA HAFELE No DE CATALOGO 404.75.920 LONGITUD 2.0 m EN ACABADO PLASTICO</t>
  </si>
  <si>
    <t>MLEACD010100W6</t>
  </si>
  <si>
    <t>CARRIL GUIA DOBLE SUPERIOR PARA ATORNILLAR  EN ALUMINIO ACABADO DECAPADO ANODIZADO COLOR PLATA, N° DE REFERENCIA  415.10.950 - HAFELE - "CGDS10950"</t>
  </si>
  <si>
    <t>CGDS10950</t>
  </si>
  <si>
    <t>MLEACL00F70064</t>
  </si>
  <si>
    <t>CARRILLO DE TRASLACION  MARCA HAFELE No DE CATALOGO 404.73.920  EN ACABADO PLASTICO PLATEADO</t>
  </si>
  <si>
    <t>MLEACL010000W0</t>
  </si>
  <si>
    <t>CARRILLO DE TRASLACION PARA INSERTAR Y TENSAR   N° DE REFERENCIA  415.13.103 - HAFELE - "CTIT13103"</t>
  </si>
  <si>
    <t>CTIT13103</t>
  </si>
  <si>
    <t>MLEACL010000X1</t>
  </si>
  <si>
    <t>CARRILLO DE TRASLACION PARA INSERTAR Y TENSAR   N° DE REFERENCIA 415.13.104 - "CTIT13104"</t>
  </si>
  <si>
    <t>CTIT13104</t>
  </si>
  <si>
    <t>MVLACR02010000</t>
  </si>
  <si>
    <t>CARRO AJUSTABLE DESLIZANTE PARA SISTEMA DE PUERTA CORREDIZA SAMET CODIGO 12800975T SET CON 4 PIEZAS -- CDPSAM4</t>
  </si>
  <si>
    <t>CDPSAM4</t>
  </si>
  <si>
    <t>MVLACR010000G3</t>
  </si>
  <si>
    <t>CARRO PARA CIERRE DE 5mm DE POLIESTER COLOR GRIS --CCSF5G</t>
  </si>
  <si>
    <t>CCSF5G</t>
  </si>
  <si>
    <t>MLEXCB00503013</t>
  </si>
  <si>
    <t>CARTABON  DE 100 X 100 mm CALIBRE 20 PINTADO - ""ESTACA"""</t>
  </si>
  <si>
    <t>ESTACA</t>
  </si>
  <si>
    <t>MLEXCB01010091</t>
  </si>
  <si>
    <t>CARTABON PARA ANAQUEL TIPO ESQUELETO  EN METAL SIN PINTAR - "CARANSP"</t>
  </si>
  <si>
    <t>CARANSP</t>
  </si>
  <si>
    <t>RC156CO</t>
  </si>
  <si>
    <t>MIIPCCCV000101</t>
  </si>
  <si>
    <t>CARTUCHO CONTRA VAPORES ORGANICOS  MARCA 3M MODELO 6001 -- C6001 --</t>
  </si>
  <si>
    <t>C6001</t>
  </si>
  <si>
    <t>MIMCCHPR000001</t>
  </si>
  <si>
    <t>CARTUCHO DE GAS PROPANO   PRESENTACION DE 275 g -- GI10728 --</t>
  </si>
  <si>
    <t>GI10728</t>
  </si>
  <si>
    <t>MIIPCCPL000001</t>
  </si>
  <si>
    <t>CARTUCHO DE POLIURETANO   PARA RODILLO -- CRPLROD --</t>
  </si>
  <si>
    <t>CRPLROD</t>
  </si>
  <si>
    <t>MLEAKA15000000</t>
  </si>
  <si>
    <t>CARTUCHO SANITIZANTE ESPUMA PARA MANOS DE 1.2 L    - "SALE12"</t>
  </si>
  <si>
    <t>SALE12</t>
  </si>
  <si>
    <t>MIIPCS00020200</t>
  </si>
  <si>
    <t>CASACA  COLOR MARINO CON LEYENDA "ENTRENAMIENTO PERSONAL DE OFICIO"  -- CSMALEPO --</t>
  </si>
  <si>
    <t>CSMALEPO</t>
  </si>
  <si>
    <t>MIIPCS00010101</t>
  </si>
  <si>
    <t>CASACA  COLOR NARANJA FLOURESCENTE CON LEYENDA "ENTRENAMIENTO" EN ESPALDA DE ALTURA 10 cm, EN COLOR BLANCO  -- CSNFENB --</t>
  </si>
  <si>
    <t>CSNFENB</t>
  </si>
  <si>
    <t>MIMCCAPR020000</t>
  </si>
  <si>
    <t>CASCO DE PROTECCION METALICO   -- CSPRME --</t>
  </si>
  <si>
    <t>CSPRME</t>
  </si>
  <si>
    <t>MIMCCAPR010000</t>
  </si>
  <si>
    <t>CASCO DE PROTECCION PLASTICO   -- CSPRPL --</t>
  </si>
  <si>
    <t>CSPRPL</t>
  </si>
  <si>
    <t>MIMCCAPR040101</t>
  </si>
  <si>
    <t>CASCO DE PROTECCION PLASTICO AJUSTE MATRACA 4 PUNTOS MARCA INFRA MODELO 1-CP-210-M; COLOR AZUL -- CSPLMCP210A --</t>
  </si>
  <si>
    <t>CSPLMCP210A</t>
  </si>
  <si>
    <t>MIMCCADL030000</t>
  </si>
  <si>
    <t>CASCO DIELECTRICO COLOR AMARILLO   -- CSDLAM --</t>
  </si>
  <si>
    <t>CSDLAM</t>
  </si>
  <si>
    <t>ECCSSTP</t>
  </si>
  <si>
    <t>ECCSSTPGDP</t>
  </si>
  <si>
    <t>ECGSIPHP-CSEP</t>
  </si>
  <si>
    <t>ECGSIPHPT-CSEP</t>
  </si>
  <si>
    <t>ECGSDPHP-CSEP</t>
  </si>
  <si>
    <t>MECXTE03040000</t>
  </si>
  <si>
    <t>CASCO PARA SILLON DE 2 PLAZA CON ESTRUCTURA DE MADERA DE 1550 X 780 X 500 mm TAPIZADO EN TELA, CON 2 COJINES DE ASIENTO Y 2 COJINES DE RESPALDO PREPARADO PARA BASE   - "ECGSDPHPT-CSEP"</t>
  </si>
  <si>
    <t>ECGSDPHPT-CSEP</t>
  </si>
  <si>
    <t>ECGSTPHP-CSEP</t>
  </si>
  <si>
    <t>MECXCSAA960000</t>
  </si>
  <si>
    <t>CASCO PARA SOFA DE 1 PLAZA CON ESTRUCTURA DE MADERA DE 850 X 420 X 780 mm TAPIZADO EN PIEL CON 1 COJIN PARA ASIENTO Y 1 COJIN PARA RESPALDO, PREPARADO PARA BASE   - "CAECSIP"</t>
  </si>
  <si>
    <t>CAECSIP</t>
  </si>
  <si>
    <t>MAEXCSAA940000</t>
  </si>
  <si>
    <t>CASCO PARA SOFA DE 1 PLAZA CON ESTRUCTURA DE MADERA DE 850 X 580 X 780 mm, CON 1 COJIN PARA ASIENTO, 1 COJIN PARA RESPALDO Y DESCANSABRAZOS TAPIZADO EN PIEL CON, PREPARACIÓN PARA BASE -- CAESLIPBC</t>
  </si>
  <si>
    <t>D1130</t>
  </si>
  <si>
    <t xml:space="preserve">ACABADO TEXTIL ANTRACITA SV </t>
  </si>
  <si>
    <t>CAESLIPBC</t>
  </si>
  <si>
    <t>MECXCSAAAF0000</t>
  </si>
  <si>
    <t>CASCO PARA SOFA DE 1 PLAZA CON ESTRUCTURA DE MADERA DE 850 X 775 X 780 mm TAPIZADO EN PIEL CON 1 COJIN PARA ASIENTO Y 1 COJIN PARA RESPALDO, PREPARADO PARA ZOCLO   - "CAECSI85PZ"</t>
  </si>
  <si>
    <t>CAECSI85PZ</t>
  </si>
  <si>
    <t>MECXCSAB950000</t>
  </si>
  <si>
    <t>CASCO PARA SOFA DE 2 PLAZAS CON ESTRUCTURA DE MADERA DE 1550 X 420 X 780 mm TAPIZADO EN PIEL CON 2 COJIN PARA ASIENTO Y 2 COJIN PARA RESPALDO, PREPARADO PARA BASE   - "CAECSDPP"</t>
  </si>
  <si>
    <t>CAECSDPP</t>
  </si>
  <si>
    <t>MAEXCSAB950000</t>
  </si>
  <si>
    <t>CASCO PARA SOFA DE 2 PLAZAS CON ESTRUCTURA DE MADERA DE 1550 X 580 X 780 mm, CON 2 COJIN PARA ASIENTO, 2 COJIN PARA RESPALDO Y DESCANSABRAZOS TAPIZADO EN PIEL CON, PREPARACIÓN PARA BASE   - "CAESLDPBC"</t>
  </si>
  <si>
    <t>CAESLDPBC</t>
  </si>
  <si>
    <t>MECXCS03940000</t>
  </si>
  <si>
    <t>CASCO PARA SOFA DE 3 PLAZAS CON ESTRUCTURA DE MADERA DE 2250 X 420 X 780 mm TAPIZADO EN PIEL CON 3 COJIN PARA ASIENTO Y 3 COJIN PARA RESPALDO, PREPARADO PARA BASE   - "CAECSTPP"</t>
  </si>
  <si>
    <t>CAECSTPP</t>
  </si>
  <si>
    <t>MAEXCS03030000</t>
  </si>
  <si>
    <t>CASCO PARA SOFA DE 3 PLAZAS CON ESTRUCTURA DE MADERA DE 2250 X 580 X 780 mm, CON 3 COJIN PARA ASIENTO, 3 COJIN PARA RESPALDO Y DESCANSABRAZOS TAPIZADO EN PIEL CON, PREPARACIÓN PARA BASE   - "CAESLTPBC"</t>
  </si>
  <si>
    <t>CAESLTPBC</t>
  </si>
  <si>
    <t>MAEXCSAB930000</t>
  </si>
  <si>
    <t>CASCO PARA SOFA PETIT DE 2 PLAZAS CON ESTRUCTURA DE MADERA DE 1350 X 480 X 780 mm, CON 2 COJIN PARA ASIENTO, 2 COJIN PARA RESPALDO Y DESCANSABRAZOS TAPIZADO EN PIEL CON, PREPARACIÓN PARA BASE   - "CAESLPDPBC"</t>
  </si>
  <si>
    <t>CAESLPDPBC</t>
  </si>
  <si>
    <t>MLEACA0001000G</t>
  </si>
  <si>
    <t>CASQUILLO  DE 1/4"  DE ALUMINIO DOBLE PARA CABLE DE ACERO - "CASQT14"</t>
  </si>
  <si>
    <t>CASQT14</t>
  </si>
  <si>
    <t>MLEACA0050002K</t>
  </si>
  <si>
    <t>CASQUILLO  DE 3/16"  DE ALUMINIO PARA CABLE DE ACERO - "CASQ18"</t>
  </si>
  <si>
    <t>CASQ18</t>
  </si>
  <si>
    <t>MVLACA00490015</t>
  </si>
  <si>
    <t>CASQUILLO  Ø 1/4""  LATONADO - ""CL14"""</t>
  </si>
  <si>
    <t>CL14</t>
  </si>
  <si>
    <t>MLEACA0202005N</t>
  </si>
  <si>
    <t>CASQUILLO MAQUINADO DE 25.4 X 50 X 25.4 mm  EN COLD ROLLED CON CORTES Y CUERDAS SEGUN PLANO - "BSMAMS220-CA"</t>
  </si>
  <si>
    <t>BSMAMS220-CA</t>
  </si>
  <si>
    <t>MLEACA0203005Ñ</t>
  </si>
  <si>
    <t>CASQUILLO MAQUINADO DE 57 X 37 X 25.4 mm  EN COLD ROLLED CON CORTES Y PERFORACIONES SEGUN PLANO - "BSMAMS220-CI"</t>
  </si>
  <si>
    <t>BSMAMS220-CI</t>
  </si>
  <si>
    <t>MLEACA0150002K</t>
  </si>
  <si>
    <t>CASQUILLO TOPE DE 3/16"  DE ALUMINIO PARA CABLE DE ACERO - "CASQT18"</t>
  </si>
  <si>
    <t>MVLQCA00010000</t>
  </si>
  <si>
    <t>CATALIZADOR  FW-0005.40   - "FW000540"</t>
  </si>
  <si>
    <t>FW000540</t>
  </si>
  <si>
    <t>MVLQCA00020000</t>
  </si>
  <si>
    <t>CATALIZADOR  UC-5200.50   - "UC520050"</t>
  </si>
  <si>
    <t>UC520050</t>
  </si>
  <si>
    <t>MVLQCA01003708</t>
  </si>
  <si>
    <t>CATALIZADOR 250  MARCA COMEX PRESENTACION DE 1 LITRO - "CAT250"</t>
  </si>
  <si>
    <t>CAT250</t>
  </si>
  <si>
    <t>MVLQCA07090900</t>
  </si>
  <si>
    <t>CATALIZADOR A PISTOLA AL 10% (FW-0010)  - ""FW-0010"""</t>
  </si>
  <si>
    <t>FW-0010</t>
  </si>
  <si>
    <t>MVLQCA02003708</t>
  </si>
  <si>
    <t>CATALIZADOR FONDO BLANCO  MARCA COMEX PRESENTACION DE 1 LITRO - "CATFNBL"</t>
  </si>
  <si>
    <t>CATFNBL</t>
  </si>
  <si>
    <t>MIQUCABD000101</t>
  </si>
  <si>
    <t>CATALIZADOR PARA BRILLO DIRECTO  MARCA SAYER LACK T28B -- T28B --</t>
  </si>
  <si>
    <t>T28B</t>
  </si>
  <si>
    <t>MVLQCA08001000</t>
  </si>
  <si>
    <t>CATALIZADOR PARA POLIURETANO  (UC-1310)  - ""UC1310"""</t>
  </si>
  <si>
    <t>UC1310</t>
  </si>
  <si>
    <t>MIQUCARP010100</t>
  </si>
  <si>
    <t>CATALIZADOR PARA RELLENADOR PLASTICO AUTOMOTRIZ COLOR ROJO OXIDO MARCA SHERWIN WILLIAMS DE 77 grs  -- CTRPRJS --</t>
  </si>
  <si>
    <t>CTRPRJS</t>
  </si>
  <si>
    <t>MIQUCAPL000002</t>
  </si>
  <si>
    <t>CATALIZADOR PARA RELLENADOR PLASTICO AZUL -- CTRLPLRO --</t>
  </si>
  <si>
    <t>CTRLPLRO</t>
  </si>
  <si>
    <t>MVLQCA03003800</t>
  </si>
  <si>
    <t>CATALIZADOR UC-2000  MARCA SAYER  - "CAT1002"</t>
  </si>
  <si>
    <t>CAT1002</t>
  </si>
  <si>
    <t>MVLATN03020000</t>
  </si>
  <si>
    <t>CATARINA PASO 40 /11 DIENTES, BARRENO PILOTO DE Ø 1/2" EN COLD ROLLED GALVANIZADO  - "CAT40Z11"</t>
  </si>
  <si>
    <t>CAT40Z11</t>
  </si>
  <si>
    <t>MVLATN02010000</t>
  </si>
  <si>
    <t>CATARINA PASO 40 /16 DIENTES, BARRENO PILOTO DE Ø  5/8"   - "CAT40Z16"</t>
  </si>
  <si>
    <t>CAT40Z16</t>
  </si>
  <si>
    <t>MVLATN01010000</t>
  </si>
  <si>
    <t>CATARINA PASO 40 /18 DIENTES, BARRENO PILOTO DE Ø  5/8" EN COLD ROLLED GALVANIZADO   - "CAT40Z18"</t>
  </si>
  <si>
    <t>CAT40Z18</t>
  </si>
  <si>
    <t>MIMCCULP010101</t>
  </si>
  <si>
    <t>CAUTIN TIPO LAPIZ 80 WATT MARCA WELLER MODELO SP80L -- CATLWSP80L --</t>
  </si>
  <si>
    <t>CATLWSP80L</t>
  </si>
  <si>
    <t>MIMCCECG000001</t>
  </si>
  <si>
    <t>CEMENTO PARA CONSTRUCCION GRIS   BULTO 50.0 Kg -- GI10186 --</t>
  </si>
  <si>
    <t>GI10186</t>
  </si>
  <si>
    <t>MIMCCEQC000000</t>
  </si>
  <si>
    <t>CEMENTO QUIMICO AL CONTACTO    -- CEQUC --</t>
  </si>
  <si>
    <t>CEQUC</t>
  </si>
  <si>
    <t>MIMCC2EM010100</t>
  </si>
  <si>
    <t>CENTRO DE CARGA DE EMBUTIR PARA 1 PASTILLA MARCA SQUARE D  -- CCE1PSD --</t>
  </si>
  <si>
    <t>CCE1PSD</t>
  </si>
  <si>
    <t>MIMCC2SG020200</t>
  </si>
  <si>
    <t>CENTRO DE CARGA DE SOBREPONER EN GABINETE METALICO NEMA1 DE 18 CIRCUITOS 3F, 4H, 220 VOLT, 125 AMPER CON INTERRUPTOR DE 3 X 100 AMPER  -- CCSGN118C3F4H3100 --</t>
  </si>
  <si>
    <t>CCSGN118C3F4H3100</t>
  </si>
  <si>
    <t>MIMCC2SG020300</t>
  </si>
  <si>
    <t>CENTRO DE CARGA DE SOBREPONER EN GABINETE METALICO NEMA1 DE 18 CIRCUITOS 3F, 4H, 220 VOLT, 125 AMPER CON INTERRUPTOR DE 3 X 70 AMPER  -- CCSGN118C3F4H3070 --</t>
  </si>
  <si>
    <t>CCSGN118C3F4H3070</t>
  </si>
  <si>
    <t>MIMCC2SG020400</t>
  </si>
  <si>
    <t>CENTRO DE CARGA DE SOBREPONER EN GABINETE METALICO NEMA1 DE 30 CIRCUITOS 3F, 4H, 220 VOLT, 200 CON ZAPATAS PRINCIPALES  -- CCSGN130C3F4H200 --</t>
  </si>
  <si>
    <t>CCSGN130C3F4H200</t>
  </si>
  <si>
    <t>MIMCCE00000100</t>
  </si>
  <si>
    <t>CEPILLO   MARCA LEON WEILL  -- CELW --</t>
  </si>
  <si>
    <t>CELW</t>
  </si>
  <si>
    <t>MIIPCECA030000</t>
  </si>
  <si>
    <t>CEPILLO CON CERDAS DE ACERO INOXIDABLE TAMAÑO PEQUEÑO   -- CCAP --</t>
  </si>
  <si>
    <t>CCAP</t>
  </si>
  <si>
    <t>MIIPCEVO040203</t>
  </si>
  <si>
    <t>CEPILLO DE ALAMBRE CON VASTAGO ONDULADO Ø 2 3/4" EN ACERO AL CARBON MARCA AUSTROMEX CODIGO 994 -- CEVO234994 --</t>
  </si>
  <si>
    <t>CEVO234994</t>
  </si>
  <si>
    <t>MIIPCEVO050204</t>
  </si>
  <si>
    <t>CEPILLO DE ALAMBRE CON VASTAGO ONDULADO Ø 2" EN ACERO INOXIDABLE MARCA AUSTROMEX CODIGO 1649 -- CEVO21649 --</t>
  </si>
  <si>
    <t>CEVO21649</t>
  </si>
  <si>
    <t>MIIPCEVE060205</t>
  </si>
  <si>
    <t>CEPILLO DE ALAMBRE CON VASTAGO TRENZADO Ø 1 1/8" EN ACERO AL CARBON MARCA AUSTROMEX CODIGO 2853 -- CEVE1182853 --</t>
  </si>
  <si>
    <t>CEVE1182853</t>
  </si>
  <si>
    <t>MIIPCEVE020202</t>
  </si>
  <si>
    <t>CEPILLO DE ALAMBRE CON VASTAGO TRENZADO Ø 3" EN ACERO AL CARBON MARCA AUSTROMEX CODIGO 995 -- CEVE3995 --</t>
  </si>
  <si>
    <t>CEVE3995</t>
  </si>
  <si>
    <t>MIMCCEAS010000</t>
  </si>
  <si>
    <t>CEPILLO DE ALAMBRE SIN MANGO DE 18.0 X 5.0 X 2.0 cm   -- CEASM1852 --</t>
  </si>
  <si>
    <t>MIIPCEAC040002</t>
  </si>
  <si>
    <t>CEPILLO DE ALAMBRE TIPO DE COPA - ONDULADO CON VASTAGO DE 1/2" X 1/4"  CLAVE 972 -- CEAC1214972 --</t>
  </si>
  <si>
    <t>CEAC1214972</t>
  </si>
  <si>
    <t>MIIPCEAL070006</t>
  </si>
  <si>
    <t>CEPILLO DE ALGODÓN Ø 150 mm CON ORIFICIO CENTRAL DE Ø 50 mm  No. DE PARTE E3419E0001 (SPAZZOLA COTONE) DI50X55 -- CEA15050E34 --</t>
  </si>
  <si>
    <t>CEA15050E34</t>
  </si>
  <si>
    <t>MIIPCECN000001</t>
  </si>
  <si>
    <t>CEPILLO DE CERDA NATURAL   PARA PINTAR -- CECNPI --</t>
  </si>
  <si>
    <t>CECNPI</t>
  </si>
  <si>
    <t>MLEAC0F1P50000</t>
  </si>
  <si>
    <t>CEPILLO DE FILAMENTOS DE CARBON CLAVE 2520 MARCA AUSTROMEX   - "CEFICA2520AUS"</t>
  </si>
  <si>
    <t>CEFICA2520AUS</t>
  </si>
  <si>
    <t>MIIPCEDN000000</t>
  </si>
  <si>
    <t>CEPILLO DENTAL    -- CEDEN --</t>
  </si>
  <si>
    <t>CEDEN</t>
  </si>
  <si>
    <t>MLEAC0G8P2F100</t>
  </si>
  <si>
    <t>CEPILLO EN BASE DE ALUMINIO DE 1/4" X 2" LONGITUD 1195 mm DEL NUMERO 8 --CEBA4</t>
  </si>
  <si>
    <t>CEBA4</t>
  </si>
  <si>
    <t>MLEAC0F0P40000</t>
  </si>
  <si>
    <t>CEPILLO LINEAL BASE ALUMINIO DE 8 X 8 X 1000 mm,  LONG. X 2" ALTURA FILAMENTOS SINTETICOS COLOR BLANCO   - "CELI8812BL"</t>
  </si>
  <si>
    <t>CELI8812BL</t>
  </si>
  <si>
    <t>MVLAC0G9P30000</t>
  </si>
  <si>
    <t>CEPILLO LINEAL CON CERDAS DE PELO DE CABALLO, EN BASE DE ACERO INOXIDABLE, MOD. 00123 DE 1000 x 25 mm EN BASE, Y  30 mm EN ALTURA  DEL PELO DE CABALLO -- CELICA1025</t>
  </si>
  <si>
    <t>CELICA1025</t>
  </si>
  <si>
    <t>MIIPCEES000000</t>
  </si>
  <si>
    <t>CEPILLO PARA ESCOBA    -- CEES --</t>
  </si>
  <si>
    <t>CEES</t>
  </si>
  <si>
    <t>MIIPCEMD050200</t>
  </si>
  <si>
    <t>CEPILLO PARA MADERA DEL NUMERO 3 MARCA STANLEY  -- CEMST03 --</t>
  </si>
  <si>
    <t>CEMST03</t>
  </si>
  <si>
    <t>MIIPCCTF000100</t>
  </si>
  <si>
    <t>CERA CON TEFLON  MARCA TEMPO  -- CETTE --</t>
  </si>
  <si>
    <t>CETTE</t>
  </si>
  <si>
    <t>MIMCCG00000000</t>
  </si>
  <si>
    <t>CERO GRUESO     -- CRGR --</t>
  </si>
  <si>
    <t>CRGR</t>
  </si>
  <si>
    <t>MLEACE00743500</t>
  </si>
  <si>
    <t>CERRADURA  ( No REF 235.88.600) HAFELE CON CAÑON DE 28 mm CON 2 LLAVES Y PALETA  - ""CEHCL"""</t>
  </si>
  <si>
    <t>CEHCL</t>
  </si>
  <si>
    <t>MVLACE00150200</t>
  </si>
  <si>
    <t>CERRADURA  (M45926 CAM LOCK C=1.181"" 2 KEYS) CAÑON EXTRALARGO  - ""CECXE"""</t>
  </si>
  <si>
    <t>CECXE</t>
  </si>
  <si>
    <t>MLEACE00J1A977</t>
  </si>
  <si>
    <t>CERRADURA  LP-325 (NEGRO) MARCA CYMISA CLAVE 140.206 - 1 POR SISTEMA INCLUYE LLAVES</t>
  </si>
  <si>
    <t>MVLACE00280000</t>
  </si>
  <si>
    <t>CERRADURA  MARCA CYMISA MODELO CB-317 (CODIGO 140.170) COLOR GRIS CON CILINDRO 140.209 - "CB-317"</t>
  </si>
  <si>
    <t>CB-317</t>
  </si>
  <si>
    <t>MVLACE00K7C100</t>
  </si>
  <si>
    <t>CERRADURA  MARCA HAFELE (No REF 235.88.200)  CON CAÑON DE 28 mm CON PALETA RECTA  - CEHCLN</t>
  </si>
  <si>
    <t>CEHCLN</t>
  </si>
  <si>
    <t>MLEACE00L2C284</t>
  </si>
  <si>
    <t>CERRADURA  MARCA XIEHE MODELO 8103-30 CAÑON 30 mm CON PAR DE LLAVES DE PUNTO Y RANURA CON CUBIERTA PLASTICA ACABADO NIQUELADO</t>
  </si>
  <si>
    <t>MVLACE00P90005</t>
  </si>
  <si>
    <t>CERRADURA  MODELO 21 MARCA ERRAZA CON PALETA PLANA  ACABADO CROMO</t>
  </si>
  <si>
    <t>MLEACE00G30005</t>
  </si>
  <si>
    <t>CERRADURA  MODELO 682M23T6NM MARCA TESA  ACABADO CROMO</t>
  </si>
  <si>
    <t>MVLACE00220005</t>
  </si>
  <si>
    <t>CERRADURA  MODELO 80 PHILLIPS  ACABADO CROMO - ""CP80"""</t>
  </si>
  <si>
    <t>CP80</t>
  </si>
  <si>
    <t>MVLACE00140000</t>
  </si>
  <si>
    <t>CERRADURA  MODELO ALFA TUL   - ""CEALTU"""</t>
  </si>
  <si>
    <t>CEALTU</t>
  </si>
  <si>
    <t>MVLACE00720007</t>
  </si>
  <si>
    <t>CERRADURA  MODELO CB-377 (CODIGO LP-325) CYMISA   COLOR NEGRO - ""CB-377"""</t>
  </si>
  <si>
    <t>CB-377</t>
  </si>
  <si>
    <t>MVLACE00130000</t>
  </si>
  <si>
    <t>CERRADURA  MODELO DIXON 1021   - ""CD1021"""</t>
  </si>
  <si>
    <t>CD1021</t>
  </si>
  <si>
    <t>MVLACE00200000</t>
  </si>
  <si>
    <t>CERRADURA  MODELO TESA 3T10   - ""CETE3T10"""</t>
  </si>
  <si>
    <t>CETE3T10</t>
  </si>
  <si>
    <t>MLEACE12360000</t>
  </si>
  <si>
    <t>CERRADURA ALTA SEGURIDAD CAÑON DE 20 MM CROMADA CON LLAVE Y PALETA CODIGO RP6206-0511   - "CEAS20CLLPA"</t>
  </si>
  <si>
    <t>CEAS20CLLPA</t>
  </si>
  <si>
    <t>MVLACE12210700</t>
  </si>
  <si>
    <t>CERRADURA ALTA SEGURIDAD MODELO AUSTRAL 501 TT CON CILINDRO TETRALLAVE DE 4 PASOS  - ""CF1300"""</t>
  </si>
  <si>
    <t>CF1300</t>
  </si>
  <si>
    <t>MLEACE12K20000</t>
  </si>
  <si>
    <t>CERRADURA ALTA SEGURIDAD Ø 7/8" X 1 1/8" MULTI-T-LOCK CAM LOCK 22</t>
  </si>
  <si>
    <t>MLEACE3000002O</t>
  </si>
  <si>
    <t>CERRADURA BURLON   502 TT-L AUSTRAL - "CEAU502TT"</t>
  </si>
  <si>
    <t>CEAU502TT</t>
  </si>
  <si>
    <t>MUESTRAA000012</t>
  </si>
  <si>
    <t>CERRADURA BURLON 502 TT-L AUSTRAL</t>
  </si>
  <si>
    <t>MTLACE04060000</t>
  </si>
  <si>
    <t>CERRADURA CAMLOCK MARCA ABLOY MODELO CL 103T -- CECL103TA</t>
  </si>
  <si>
    <t>CECL103TA</t>
  </si>
  <si>
    <t>MLEACED3H59700</t>
  </si>
  <si>
    <t>CERRADURA CERROJO UN PASO MECANISMO EXTRA SEGURIDAD ANHO DE CAJA 74 mm MODELO X - 1000 L (CLAVE 1015 SP) MARCA PHILLIPS ALTURA 111 mm, LARGO 95 mm PLACA EXTERIOR DE 200 X 2.6 mm</t>
  </si>
  <si>
    <t>MLEACEF5M3D107</t>
  </si>
  <si>
    <t>CERRADURA CIERRE DE PRESION VISE ACTION MARCA SOUTHCO (REFERENCIA E3-15-15) CON LLAVE DE TUBO SOUTHCO COLOR NEGRO</t>
  </si>
  <si>
    <t>MLEACE27330000</t>
  </si>
  <si>
    <t>CERRADURA CILINDRICA (CAM LOCK), 2 LLAVES PLANAS, IMPERMEABLE Y APRUEBA DE POLVO, MODELO 20-015 DE 27 X 20 mm   - "CECAM20015"</t>
  </si>
  <si>
    <t>CECAM20015</t>
  </si>
  <si>
    <t>MLEACE26320000</t>
  </si>
  <si>
    <t>CERRADURA CIRCULAR PARA PUERTA DE CRISTAL TIPO MARIPOSA MODELO BRK571 MARCA BRUKEN   - "BRK571"</t>
  </si>
  <si>
    <t>BRK571</t>
  </si>
  <si>
    <t>MLEACE030500C5</t>
  </si>
  <si>
    <t>CERRADURA CON ACTIVACION POR MONEDA DE 110.3 X 110.3 X 17 mm MARCA KEYA CON PIJAS PARA SUJECION -- CEM1117KEY</t>
  </si>
  <si>
    <t>CEM1117KEY</t>
  </si>
  <si>
    <t>MVLACE230000V6</t>
  </si>
  <si>
    <t>CERRADURA CON CILINDRO CAM LOCK (800650 T 219 W S6 P N A 2 2 11 5 4) No. PARTE 100271 - "CICL100271"</t>
  </si>
  <si>
    <t>CICL100271</t>
  </si>
  <si>
    <t>MVLACE02040027</t>
  </si>
  <si>
    <t>CERRADURA CON DOS BISAGRAS MODELO 10.057.101 Y 10.010.101 CON CILINDRO PENTA MARCA DORMA MODELO STUDIO CLASS  EN ACERO INOXIDABLE - "CE2BAIDC"</t>
  </si>
  <si>
    <t>CE2BAIDC</t>
  </si>
  <si>
    <t>MVLACE1729L105</t>
  </si>
  <si>
    <t>CERRADURA CON DOS LLAVES DE DOBLE DIENTE MARCA NATIONAL CABINET LOCK MODELO CHICAGO 1803 DOUBLE BITTED CAÑON DE 30 mm ACABADO CROMO - "CENC1803"</t>
  </si>
  <si>
    <t>CENC1803</t>
  </si>
  <si>
    <t>MVLACE13240084</t>
  </si>
  <si>
    <t>CERRADURA CON DOS LLAVES MARCA CYMISA MODELO LP-125  ACABADO NIQUELADO - "CELP125N"</t>
  </si>
  <si>
    <t>CELP125N</t>
  </si>
  <si>
    <t>MVLACE13230011</t>
  </si>
  <si>
    <t>CERRADURA CON DOS LLAVES MARCA CYMISA MODELO LP-725  EN ALUMINIO - "CELP725"</t>
  </si>
  <si>
    <t>CELP725</t>
  </si>
  <si>
    <t>MLEACE3135000Q</t>
  </si>
  <si>
    <t>CERRADURA CON ROSETA INCLUIDA MARCA HAFELE 22 mm (CODIGO "232.01.420")  EN CROMO MATE - "CEH22CM"</t>
  </si>
  <si>
    <t>CEH22CM</t>
  </si>
  <si>
    <t>MDACCE03030000</t>
  </si>
  <si>
    <t>CERRADURA DE CAÑON 20 mm DE LARGO CON LLAVES DIFERENTES MARCA EMKA MODELOS F-57450 "CEF-57450"    --  CEF-57450</t>
  </si>
  <si>
    <t>CEF-57450</t>
  </si>
  <si>
    <t>MLEACE32380000</t>
  </si>
  <si>
    <t>CERRADURA DE CAÑON 32 MM CON LLAVES DIFERENTES MARCA EMKA IEF7308-A98-01   - "CEEMKA"</t>
  </si>
  <si>
    <t>CEEMKA</t>
  </si>
  <si>
    <t>MMOACE000000V3</t>
  </si>
  <si>
    <t>CERRADURA DE COMPRESION MARCA EMKA CLAVE DE CATALOGO Ief1130u8 - "CECOEM"</t>
  </si>
  <si>
    <t>CECOEM</t>
  </si>
  <si>
    <t>MLEACED8I2A315</t>
  </si>
  <si>
    <t>CERRADURA DE LEVA MULTI-LOCK (CAM22) MODELO CL103 (3277C) MARCA ASSAABLOY CAÑON Ø 22 mm, LONGITUD 43 mm LATONADO</t>
  </si>
  <si>
    <t>MLEACED8K4B605</t>
  </si>
  <si>
    <t>CERRADURA DE LEVA MULTI-LOCK (CAM22) MODELO CL104 (ABLCL104C) MARCA ASSA ABLOY CAÑON Ø 22 mm, LONGITUD 33 mm ACABADO CROMO</t>
  </si>
  <si>
    <t>MVLACE08000100</t>
  </si>
  <si>
    <t>CERRADURA DE MANIJA  PARA PUERTA DE CRISTAL  - ""CEMPC"""</t>
  </si>
  <si>
    <t>CEMPC</t>
  </si>
  <si>
    <t>MVLACE60730106</t>
  </si>
  <si>
    <t>CERRADURA DE MANIJA DOBLE MODELO 1173 SUMINISTRO DE VIDRIO PARA PUERTA DE CRISTAL ACABADO ACERO SATINADO - ""CEMDPC1173"""</t>
  </si>
  <si>
    <t>CEMDPC1173</t>
  </si>
  <si>
    <t>MVLACE18000000</t>
  </si>
  <si>
    <t>CERRADURA DE PESTILLO CON GANCHO HORIZONTAL DE ACERO  (No 235.08.205)    - "CEPES205"</t>
  </si>
  <si>
    <t>CEPES205</t>
  </si>
  <si>
    <t>MVLACE25310000</t>
  </si>
  <si>
    <t>CERRADURA DE PUSH PARA MUEBLE, MARCA PHILLIPS ACABADO CROMO CODIGO: 200 L.   - "CERRPH200"</t>
  </si>
  <si>
    <t>CERRPH200</t>
  </si>
  <si>
    <t>MECACE0000001S</t>
  </si>
  <si>
    <t>CERRADURA DE RADIO FRECUENCIA CON CONTROL, CONTRAPLACA Y PLANTILLA PARA INSTALAR No DE REFERENCIA 140.213 - "CERCCPSTEALTHLOCK"</t>
  </si>
  <si>
    <t>CERCCPSTEALTHLOCK</t>
  </si>
  <si>
    <t>MAMACE01030000</t>
  </si>
  <si>
    <t>CERRADURA DE SEGURIDAD PARA SISTEMA DE PUNTO</t>
  </si>
  <si>
    <t>MLEACED5H79900</t>
  </si>
  <si>
    <t>CERRADURA DOS CERROJOS USO RUDO CON MECANISMOS EN DIRECCIONES OPUESTAS MODELO 740 ABG MARCA PHILLIPS ALTURA 81 mm, LARGO 140 mm ANCHO 18 mm CON UNA DISTANCIA DE ACCIONAMIENTO DE 306 mm</t>
  </si>
  <si>
    <t>MBAACE58680000</t>
  </si>
  <si>
    <t>CERRADURA ELECTRICA DE SOBREPONER MODELO 321 DC MARCA PHILLPS PARA PUERTA IZQUIERDA</t>
  </si>
  <si>
    <t>MLEACE28340000</t>
  </si>
  <si>
    <t>CERRADURA ESNAP REGATA 1/4 CON PALETA CAÑON DE 19 mm CODIGO IES7206-0511-01P, CON DOS LLAVES PLANAS   - "CEESIES7206"</t>
  </si>
  <si>
    <t>CEESIES7206</t>
  </si>
  <si>
    <t>MDACCE01010100</t>
  </si>
  <si>
    <t>CERRADURA INSTITUCIONAL EIFEL AC/AS     --  CEEIFACAS</t>
  </si>
  <si>
    <t>CEEIFACAS</t>
  </si>
  <si>
    <t>MLEACED4H69800</t>
  </si>
  <si>
    <t>CERRADURA METALICA DE ACCION VERTICAL MODELO 21C (CLAVE 247 BP) MARCA PHILLIPS CAÑON Ø 22 mm, LONGITUD 21 mm BASE 15.7 X 53 X 5 mm  - "CEMV21C"</t>
  </si>
  <si>
    <t>CEMV21C</t>
  </si>
  <si>
    <t>MLEACEC8H39400</t>
  </si>
  <si>
    <t>CERRADURA METALICA DE BOTON 1/4 DE VUELTA MODELO 200 C (CLAVE: 251 BP) MARCA PHILLIPS CAÑON Ø 22 mm, LONGITUD 25.4 mm BASE 22 X 51 X 5 mm</t>
  </si>
  <si>
    <t>MLEACEC8G99400</t>
  </si>
  <si>
    <t>CERRADURA METALICA DE BOTON 1/4 DE VUELTA MODELO 200 L (CLAVE: 413 BP) MARCA PHILLIPS CAÑON Ø 22 mm, LONGITUD 25.4 mm BASE 22 X 51 X 5 mm</t>
  </si>
  <si>
    <t>MLEACEC9H89515</t>
  </si>
  <si>
    <t>CERRADURA METALICA DE CERROJO LARGO ACCION HORIZONTAL MODELO 250 CH (CLAVE: 554 BP) MARCA PHILLIPS CAÑON Ø 22 mm, LONGITUD 29 mm BASE 45 X 45 X 15 mm LATONADO</t>
  </si>
  <si>
    <t>MLEACEC9H19500</t>
  </si>
  <si>
    <t>CERRADURA METALICA DE CERROJO LARGO ACCION HORIZONTAL MODELO 250 L (CLAVE: 554 BP) MARCA PHILLIPS CAÑON Ø 22 mm, LONGITUD 29 mm BASE 45 X 45 X 15 mm</t>
  </si>
  <si>
    <t>MLEACE162700E1</t>
  </si>
  <si>
    <t>CERRADURA OCULTA DE COMBINACION RADIOFRECUENCIA Y CONTROL STEALTHLOCK MARCA CYMISA No. DE REFERENCIA 140.213  KIT INCLUYE CERRADURA DE RADIO CONTROL, FUENTE DE ALIMENTACION, CABLE CONEXIÓN Y CONTROL ADICIONAL CERRADURA - "CER STEALTHLOCK"</t>
  </si>
  <si>
    <t>CER STEALTHLOCK</t>
  </si>
  <si>
    <t>MVLACE18300000</t>
  </si>
  <si>
    <t>CERRADURA PARA ALMACENAMIENTO HORIZONTAL, EN SISTEMA TIMBERLINE CON 1 CUERPO DE CERRADURA, 2 BARRAS DE 1220 mm CADA UNA, 6 RETENEDORES DE BARRA MARCA HAFELE ( No. Ref 223.63.300)   - "CEHA223"</t>
  </si>
  <si>
    <t>CEHA223</t>
  </si>
  <si>
    <t>MLEACE17000000</t>
  </si>
  <si>
    <t>CERRADURA PARA ARCHIVERO MOVIL    - "CEARMV"</t>
  </si>
  <si>
    <t>CEARMV</t>
  </si>
  <si>
    <t>MIACCE02020000</t>
  </si>
  <si>
    <t>CERRADURA PARA CAJON  CUELLO LARGO NIQUELADO 38 MM     --  CECL38</t>
  </si>
  <si>
    <t>CECL38</t>
  </si>
  <si>
    <t>MUESTRAA000013</t>
  </si>
  <si>
    <t>CERRADURA PARA CORTINA METALICA  AUSTRAL 679 TT</t>
  </si>
  <si>
    <t>MLEACE29000000</t>
  </si>
  <si>
    <t>CERRADURA PARA CORTINA METALICA  AUSTRAL 679 TT    - "CEAU679TT"</t>
  </si>
  <si>
    <t>CEAU679TT</t>
  </si>
  <si>
    <t>MBAACE24J40079</t>
  </si>
  <si>
    <t>CERRADURA PARA EMBUTIR MARCA AZBE MODELO AZB701HS6NM CON CILINDRO HS6  ACABADO NIQUEL MATE CON 5 LLAVES DE PUNTO</t>
  </si>
  <si>
    <t>MVLACE24290084</t>
  </si>
  <si>
    <t>CERRADURA PARA EMBUTIR MODELO SYMO CODIGO 230.28.620 ZAMAK  ACABADO NIQUELADO - "CEESY620"</t>
  </si>
  <si>
    <t>CEESY620</t>
  </si>
  <si>
    <t>MVLACEH1P5F360</t>
  </si>
  <si>
    <t>CERRADURA PARA ENTRADA PRINCIPAL MODELO 5000 CASTILLA Y CASTILLA AS-6 MARCA PHILLIPS HERRAJE ACABADO LATON</t>
  </si>
  <si>
    <t>MVLACEH1P4F260</t>
  </si>
  <si>
    <t>CERRADURA PARA ENTRADA PRINCIPAL MODELO 5000 SH MARCA PHILLIPS MECANISMO ACABADO LATON</t>
  </si>
  <si>
    <t>MVLACE19300000</t>
  </si>
  <si>
    <t>CERRADURA PARA LOCKER ,HORIZONTAL DE COMBINACION MODELO RIVEN 140.420,  DERECHA, CUERPO PLASTICO COLOR NEGRO   - "CECBMILLNE"</t>
  </si>
  <si>
    <t>CECBMILLNE</t>
  </si>
  <si>
    <t>MVLACE09180005</t>
  </si>
  <si>
    <t>CERRADURA PARA MUEBLE MODELO 50 PHILLIPS  ACABADO CROMO - ""CESTP"""</t>
  </si>
  <si>
    <t>CESTP</t>
  </si>
  <si>
    <t>MVLACE09190300</t>
  </si>
  <si>
    <t>CERRADURA PARA MUEBLE MODELO AUSTRAL (433-C) CAÑON CORTO  - ""CESTS"""</t>
  </si>
  <si>
    <t>CESTS</t>
  </si>
  <si>
    <t>MVLACE09160005</t>
  </si>
  <si>
    <t>CERRADURA PARA MUEBLE MODELO AUSTRAL (433-XC)  ACABADO CROMO - ""CEPLA433"""</t>
  </si>
  <si>
    <t>CEPLA433</t>
  </si>
  <si>
    <t>MVLACE09O3E593</t>
  </si>
  <si>
    <t>CERRADURA PARA MUEBLE MODELO AUSTRAL (450X) CAÑON DE 25 mm ACABADO CROMO BRILLANTE - "CEPLA450"</t>
  </si>
  <si>
    <t>CEPLA450</t>
  </si>
  <si>
    <t>MVLACE220000V3</t>
  </si>
  <si>
    <t>CERRADURA PARA MUEBLES DE ACERO (APERTURA DERECHA) CROMADA, CODIGO 6502-0184-01, IEFESA - "JALMA"</t>
  </si>
  <si>
    <t>JALMA</t>
  </si>
  <si>
    <t>MVLACE100000Ñ3</t>
  </si>
  <si>
    <t>CERRADURA PARA PUERTA CORREDIZA   PARA CRISTAL DE 6 mm DE ESPESOR ACABADO CROMO SKU:M84-22 BRALLE - "CEM8422"</t>
  </si>
  <si>
    <t>CEM8422</t>
  </si>
  <si>
    <t>MLEACE10020005</t>
  </si>
  <si>
    <t>CEPH170</t>
  </si>
  <si>
    <t>MVLACE10170000</t>
  </si>
  <si>
    <t>CERRADURA PARA PUERTA CORREDIZA MODELO XABOS408C PUSH LOCK ABLOY   - ""CEPLT"""</t>
  </si>
  <si>
    <t>CEPLT</t>
  </si>
  <si>
    <t>MKRACE41P60006</t>
  </si>
  <si>
    <t>CERRADURA PARA PUERTA DE CRISTAL MODELO B-057 MARCA BRÜKEN  ACABADO ACERO SATINADO</t>
  </si>
  <si>
    <t>MEKACE41O20011</t>
  </si>
  <si>
    <t>CERRADURA PARA PUERTA DE CRISTAL MODELO CB-367 (CERRADURA CODIGO LP-725) MARCA CYMISA  EN ALUMINIO</t>
  </si>
  <si>
    <t>MVLACE4101G305</t>
  </si>
  <si>
    <t>CERRADURA PARA PUERTA DE CRISTAL MODELO: 417 PARA ESPESOR DE 5 A 8 mm CON CONTRA ACABADO CROMO</t>
  </si>
  <si>
    <t>MVLACE210000S9</t>
  </si>
  <si>
    <t>CERRADURA PARA TABLEROS DE ZAMAK CON MANIJA FIJA, CODIGO 6036.0017.35 CATALOGO IEFESA - "CETZMF1735"</t>
  </si>
  <si>
    <t>CETZMF1735</t>
  </si>
  <si>
    <t>MVLACE200000P6</t>
  </si>
  <si>
    <t>CERRADURA PLUS DE PALETA 90°   CROMADA, MARCA LOKHOMEX, CLAVE LEFCCV15MM - "CEP90CRL"</t>
  </si>
  <si>
    <t>CEP90CRL</t>
  </si>
  <si>
    <t>MVLACE14250000</t>
  </si>
  <si>
    <t>CERRADURA PUERTA CENTRAL RECTANGULAR CON LLAVE DERECHA CLAVE SA8700A-19R   - "CEPCRLLDE"</t>
  </si>
  <si>
    <t>CEPCRLLDE</t>
  </si>
  <si>
    <t>MVLACE15260000</t>
  </si>
  <si>
    <t>CERRADURA PUERTA CENTRAL RECTANGULAR CON LLAVE IZQUIERDA CLAVE SA8700A-19L   - "CEPCRLLIZ"</t>
  </si>
  <si>
    <t>CEPCRLLIZ</t>
  </si>
  <si>
    <t>MTLACEF6M4D284</t>
  </si>
  <si>
    <t>CERRADURA SOBREPUESTA CON PESTILLO SYMO MARCA HAFELE (No REF 232.26.622) CILINDRO Ø 18 X 45 mm PARA CAJON ACABADO NIQUELADO</t>
  </si>
  <si>
    <t>MTLACEF9M7D484</t>
  </si>
  <si>
    <t>CERRADURA SOBREPUESTA CON RESBALON SYMO MARCA HAFELE (No REF 232.37.625) CILINDRO Ø 18 X 22 mm PARA CAJON ACABADO NIQUELADO</t>
  </si>
  <si>
    <t>MTLACEF2L30005</t>
  </si>
  <si>
    <t>CERRADURA STS MINI 623.1 8 MARCA ASSA BLOY SKU 86475 Ø 18 mm LONGITUD 28 mm DERECHA  ACABADO CROMO--</t>
  </si>
  <si>
    <t>MTLACEF2L40005</t>
  </si>
  <si>
    <t>CERRADURA STS MINI 623.1 8 MARCA ASSA BLOY SKU 86476 Ø 18 mm LONGITUD 28 mm IZQUIERDA  ACABADO CROMO--</t>
  </si>
  <si>
    <t>MVLACE11000600</t>
  </si>
  <si>
    <t>CERRADURA TIPO ALARMA  (MINI)  - ""CETALM"""</t>
  </si>
  <si>
    <t>CETALM</t>
  </si>
  <si>
    <t>MVLACE11000400</t>
  </si>
  <si>
    <t>CERRADURA TIPO ALARMA  CAÑON LARGO LONGITUD 20 mm CON 2 PASOS  - ""CETAL"""</t>
  </si>
  <si>
    <t>CETAL</t>
  </si>
  <si>
    <t>MVLACE11000500</t>
  </si>
  <si>
    <t>CERRADURA TIPO ALARMA  CAÑON LARGO LONGITUD 26 mm CON 2 PASOS  - ""CETALC"""</t>
  </si>
  <si>
    <t>CETALC</t>
  </si>
  <si>
    <t>MVLACE05070000</t>
  </si>
  <si>
    <t>CERRADURA TIPO LP SISTEMA 300 MARCA CYMISA MODELO 140.204; CON DOS LLAVES   - "CELPS300A"</t>
  </si>
  <si>
    <t>CELPS300A</t>
  </si>
  <si>
    <t>MIMCC4BC010002</t>
  </si>
  <si>
    <t>CESPOL BOTE CHICO PARA LAVABO FLEXIMATIC C.C. INOXIDABLE  MODELO 2219 CODIGO 262020313 -- GI12825 --</t>
  </si>
  <si>
    <t>GI12825</t>
  </si>
  <si>
    <t>MIMCC4BG000001</t>
  </si>
  <si>
    <t>CESPOL BOTE GRANDE CON CONTRA CANASTA PARA FREGADERO   MODELO 2335 EN ACERO INOXIDABLE -- CBGCCF2335 --</t>
  </si>
  <si>
    <t>CBGCCF2335</t>
  </si>
  <si>
    <t>MIMCC4FG000000</t>
  </si>
  <si>
    <t>CESPOL PARA FREGADERO    -- CSFRE --</t>
  </si>
  <si>
    <t>CSFREP</t>
  </si>
  <si>
    <t>MLEACS01010000</t>
  </si>
  <si>
    <t>CESTO PARA RESIDUOS CON CANALES DE VENTILACION MODELO 3540-60 MARCA RUBBERMAID   - "CERV3540"</t>
  </si>
  <si>
    <t>CERV3540</t>
  </si>
  <si>
    <t>MLEXET18000000</t>
  </si>
  <si>
    <t>CHAIR 7 HARMAN STUDIO CON ESTRUCTURA MADERA WALNUT CON INSERTOS DE LATÓN, DE 736 X 730 X 760 mm    - "CHAIRESWI"</t>
  </si>
  <si>
    <t>CHAIRESWI</t>
  </si>
  <si>
    <t>MIMCCHBR010100</t>
  </si>
  <si>
    <t>CHALECO BRIGADA CON REFLEJANTE, SIERRE Y BOLSAS  -- CHBRTRSB --</t>
  </si>
  <si>
    <t>CHBRTRSB</t>
  </si>
  <si>
    <t>MIMCCHML020000</t>
  </si>
  <si>
    <t>CHALECO DE MALLA CON TIRAS REFLEJANTES   -- CHMLTRF --</t>
  </si>
  <si>
    <t>CHMLTRF</t>
  </si>
  <si>
    <t>MIMCCHML020001</t>
  </si>
  <si>
    <t>CHALECO DE MALLA CON TIRAS REFLEJANTES  COLOR VERDE -- CHMLTRFV --</t>
  </si>
  <si>
    <t>CHMLTRFV</t>
  </si>
  <si>
    <t>MIMCCHSG030002</t>
  </si>
  <si>
    <t>CHALECO DE SEGURIDAD CON OJILLOS METALICOS  PARA RESBALAR VIDRIO -- CCSGOMRV --</t>
  </si>
  <si>
    <t>CCSGOMRV</t>
  </si>
  <si>
    <t>MIMCCHRF010000</t>
  </si>
  <si>
    <t>CHALECO REFLEJANTE ANARANJADO   -- GI15162 --</t>
  </si>
  <si>
    <t>GI15162</t>
  </si>
  <si>
    <t>MIMCCHRP010100</t>
  </si>
  <si>
    <t>CHALECO REPORTE EN GABARDINA 65% ALGODON-35% POLIESTER CON REFLEJANTES EN FRENTE Y ESPALDA  -- CHRPGRFE6535 --</t>
  </si>
  <si>
    <t>CHRPGRFE6535</t>
  </si>
  <si>
    <t>MIIPCHLG010000</t>
  </si>
  <si>
    <t>CHAMARRA EN COLOR NEGRO CON LOGOTIPO DE LA EMPRESA EN LADO INZQUIERDO Y BANDERA MEXICANA LADO DERECHO   -- CHLGVHIBMD --</t>
  </si>
  <si>
    <t>CHLGVHIBMD</t>
  </si>
  <si>
    <t>MIMCCKSG010003</t>
  </si>
  <si>
    <t>CHANCLETA DE SEGURIDAD CON PUNTERAS DE CASCO DE ACERA TALLA CHICA -- CHSPCAC --</t>
  </si>
  <si>
    <t>CHSPCAC</t>
  </si>
  <si>
    <t>MIMCCKSG010001</t>
  </si>
  <si>
    <t>CHANCLETA DE SEGURIDAD CON PUNTERAS DE CASCO DE ACERA TALLA GRANDE -- CHSPCAG --</t>
  </si>
  <si>
    <t>CHSPCAG</t>
  </si>
  <si>
    <t>MIMCCKSG010002</t>
  </si>
  <si>
    <t>CHANCLETA DE SEGURIDAD CON PUNTERAS DE CASCO DE ACERA TALLA MEDIANA -- CHSPCAM --</t>
  </si>
  <si>
    <t>CHSPCAM</t>
  </si>
  <si>
    <t>MKRACFB9F30063</t>
  </si>
  <si>
    <t>CHAPA A PISO CON RESAQUE MARCA HUISDA MODELO HSD 057  CON LLAVE EN AMBOS LADOS ACABADO EN ACERO INOXIDABLE SATINADO</t>
  </si>
  <si>
    <t>MVLAHA020000O9</t>
  </si>
  <si>
    <t>CHAPA CON RESAQUE PARA PUERTA DE CRISTAL DE 6 mm, CATALOGO BRUKEN - "BRK1151"</t>
  </si>
  <si>
    <t>BRK1151</t>
  </si>
  <si>
    <t>MVLMCH00020010</t>
  </si>
  <si>
    <t>CHAPA DE MADERA  HOJA 2' X 8'  (SABANA NATURAL) - "CH61244SB"</t>
  </si>
  <si>
    <t>CH61244SB</t>
  </si>
  <si>
    <t>Departamento de estimaciones y costos</t>
  </si>
  <si>
    <t>fabricación a nuestra capacidad de proceso</t>
  </si>
  <si>
    <t>tolerancias en dimensión general + - 5mm y en cuota crítica + - 3mm.</t>
  </si>
  <si>
    <t>nivel de maneobra / transporte / entrega / instalacion</t>
  </si>
  <si>
    <t>moneda en $-MXP</t>
  </si>
  <si>
    <t>precios sin IVA</t>
  </si>
  <si>
    <t>costo de tabla validos por 15 días</t>
  </si>
  <si>
    <t>nivel de empaque / emp_jgo_1_unitario_basico</t>
  </si>
  <si>
    <t>Registro</t>
  </si>
  <si>
    <t>REG-DCC-IDP-031</t>
  </si>
  <si>
    <t>Version: 
4.0</t>
  </si>
  <si>
    <t>Asociado a: Cláusula 8.2 Requisitos para los productos y servicios; Procedimiento de estimaciones y costos, Manual del Sistema de Gestión de la Calidad.</t>
  </si>
  <si>
    <t>Página: 1 de 1</t>
  </si>
  <si>
    <t>Tabla de comparación</t>
  </si>
  <si>
    <t>loker</t>
  </si>
  <si>
    <t>MDMPLO02020102</t>
  </si>
  <si>
    <t>2 PIEZAS LOGOTIPO LETRA "V" EN CORTE LASER DE 232 X 147 mm ESPESOR 3 mm EN ACRILICO ROJO, SEGUN PLANO, 8 PIEZAS RECTANGULARES DE 510 X 36 mm ESPESOR 3 mm EN ACRILICO ROJO y 2 KIT DE ILUMINACION PARA PEDESTAL VONHAUCKE    --  COMEVH132-LOG</t>
  </si>
  <si>
    <t>MDQMAD03020004</t>
  </si>
  <si>
    <t>ADHESIVO ESTRUCTURAL PARA ACERO INOXIDABLE ADINOX M422  (PRESENTACION DE 490 ml)  --  ADINOXM422</t>
  </si>
  <si>
    <t>ADHESIVO PARA SUPERFICIE  PRESENTACION DE 250 ml COLOR BLANCO CON 2 BOQUILLAS</t>
  </si>
  <si>
    <t>MDQMAD02030003</t>
  </si>
  <si>
    <t>ADHESIVO PARA SUPERFICIE SOLIDA GRAY H03  PRESENTACION DE 250 ml CON 2 BOQUILLAS  --  ADSS2502BH03</t>
  </si>
  <si>
    <t>B1096</t>
  </si>
  <si>
    <t xml:space="preserve">ACABADO MADERA EBANO INDI </t>
  </si>
  <si>
    <t>B835</t>
  </si>
  <si>
    <t xml:space="preserve">ACABADO MADERA DURANGO TX </t>
  </si>
  <si>
    <t>B836</t>
  </si>
  <si>
    <t xml:space="preserve">ACABADO MADERA MONARCA TX </t>
  </si>
  <si>
    <t>B837</t>
  </si>
  <si>
    <t xml:space="preserve">ACABADO MADERA LATTE TX </t>
  </si>
  <si>
    <t>B838</t>
  </si>
  <si>
    <t xml:space="preserve">ACABADO MADERA IVORY VANYLA </t>
  </si>
  <si>
    <t>B839</t>
  </si>
  <si>
    <t xml:space="preserve">ACABADO MADERA TERRACOTA </t>
  </si>
  <si>
    <t>B840</t>
  </si>
  <si>
    <t xml:space="preserve">ACABADO MADERA VERDE ESMERALDA </t>
  </si>
  <si>
    <t>MPMTAN01010101</t>
  </si>
  <si>
    <t>ANGULO REFUERZO DE 80 X 80 mm ESPESOR 9 mm MODELO 20-103 PARA PERFIL 10-080 / 10-088 EN ALUMINIO  --  AN20-103</t>
  </si>
  <si>
    <t>MDACAO01010001</t>
  </si>
  <si>
    <t>ARO DE ACRILICO DE 214 X 55 X 140 mm  TERMONFORMA, SEGUN PLANO  --  COGVBI-ARO</t>
  </si>
  <si>
    <t>MDESBC01110011</t>
  </si>
  <si>
    <t>BANCO EN CAJA MODELO 157-10620  CON RESPALDO Y ASIENTO EN UNA SOLA PIEZA ; EN POLIPROPILENO ANTRACITA, CON BASE DE 4 PUNTOS CROMADA  --  ESP-ZEBBACANTEM</t>
  </si>
  <si>
    <t>MDESBC01150015</t>
  </si>
  <si>
    <t>BANCO EN CAJA MODELO HANNA HN-PP  EN COLOR NEGRO  --  MOT-HANNAHNPPEM</t>
  </si>
  <si>
    <t>MDESBC01130013</t>
  </si>
  <si>
    <t>BANCO EN CAJA MODELO KOLN OHV-7216P  RESPALDO Y ASIENTO EN UNA PIEZA EN POLIPROPILENO COLOR NEGRO ACABADO K5 TAPIZ EN EL ASIENTO EN PIEL COLOR NEGRO, CON MECANISMO DE ELEVACION  --  ESP-OHV7216PEM</t>
  </si>
  <si>
    <t>MDESBC01160016</t>
  </si>
  <si>
    <t>BANCO EN CAJA MODELO MARS-PRO-F-4X  CON RESPALDO Y ASIENTO TAPIZADO EN TELA GRIS, CON BASE SPIDER DE 4 PUNTOS EN ALUMINIO  --  MOT-MARSPROF4XEM</t>
  </si>
  <si>
    <t>MDESBC01170017</t>
  </si>
  <si>
    <t>BANCO EN CAJA MODELO NUTA 157-22500  RESPALDO Y ASIENTO PERFORADO EN TECNOPOLIMERO BOURDEAUX, CON BASE DE 4 PUNTOS CON DESCANSAPIES COLOR BOURDEAUX  --  RE-NUTABAEM</t>
  </si>
  <si>
    <t>MDESBC01070007</t>
  </si>
  <si>
    <t>BANCO EN CAJA MODELO RE-571 C  RESPALDO Y ASIENTO EN POLIPROPILENO, CON BASE TUBULAR DE 4 PUNTOS CROMADA, SIN BRAZOS  --  RE571CEM</t>
  </si>
  <si>
    <t>J5112</t>
  </si>
  <si>
    <t xml:space="preserve">ASIENTO NEGRO RW </t>
  </si>
  <si>
    <t>MDESBC01060006</t>
  </si>
  <si>
    <t>BANCO EN CAJA MODELO ZEBRA CODIGO 154-10600   CON RESPALDO Y ASIENTO EN UNA SOLA PIEZA EN POLIPROPILENO ANTRACITA, BASE DE TRINEO CROMADA  --  ESP-ZEBANTR</t>
  </si>
  <si>
    <t>MPMTBA01010001</t>
  </si>
  <si>
    <t>BARRA REDONDA 5/8"  EN ACERO INOXIDABLE, 6000 mm DE LARGO  --  BARD58INOX</t>
  </si>
  <si>
    <t>MDESBS06000006</t>
  </si>
  <si>
    <t>BASE CIRCULAR   D54 Y H1.10 (ALTA), GABER 160-07650-GRS, DIAMETRO 54 PARA MESA EN ACERO GALVANIZADO RECUBIERTO CON TECNOPOLIMERO, COLUMNA REDONDA EN ALUMINIO ANODIZADO, ALTURA 1.10 MTS (CUBIERTAS HASTA 0.70 MTS) COLOR: GRIS PLATA  --  BASD54H110</t>
  </si>
  <si>
    <t>MDESBS06040005</t>
  </si>
  <si>
    <t>BASE DE ALTURA AJUSTABLE (MODELO SHB210) CON RANGO DE ALTURA DE 700 a 1200 mm  CAPACIDAD DE CARGA 100 kgs COLOR GRIS  --  SHB210-GR</t>
  </si>
  <si>
    <t>MDESBS07000007</t>
  </si>
  <si>
    <t>BASE ELEVABLE   ICON CODIGO 358.170 PARA CUBIERTA AJUSTABLE DE 1100 A 1900 MM ALTURA 580 A 1230 MM, CAPACIDAD DE CARGA DE 125 KGS COLOR BLANCO, SIN CUBIERTA  --  BASICON358170</t>
  </si>
  <si>
    <t>BE05451-RST21AC-BK-94 POWER DATA CENTER START HYDRA BLACK, POWER &amp; DATA EDGE MOUNT 2 POWER, 1 USB A+C, 1POWER OUTLETS 94" CURLY CORD  --  BE05451RST21ACBK94</t>
  </si>
  <si>
    <t>BE0603-2-1-EM-BK-MAC1-72LR START EM EDGEMOUNT BLACK POWER 2 PORTS, STANDFORD OUTLET, USB 1 PORT, USB A+C, CORD 72" STANDART CORD, STRAIGHT PLUG, EDGE MOUNT  --  BE060321EMBKMAC172LR</t>
  </si>
  <si>
    <t>BE0603-2-1-EM-WH-MAC1-72LR START EM EDGEMOUNT WHITE POWER 2 PORTS, STANDFORD OUTLET, USB 1 PORT, USB A+C, CORD 72" STANDART CORD, STRAIGHT PLUG, EDGE MOUNT  --  BE060321EMWHMAC172LR</t>
  </si>
  <si>
    <t>BE06303-2-2-ZM-BK-MAC1-72  (2 POWER/ USB-A + C /1 OPEN DATA)  --  BE0630322ZMBKMAC172</t>
  </si>
  <si>
    <t>MDACBI02000002</t>
  </si>
  <si>
    <t>BISAGRA BIDIMENSIONAL RECTA   TAC APERTURA 110° CIERRE SUAVE  --  BITAC</t>
  </si>
  <si>
    <t>BISAGRA MARCA BLUM DE 155 GRADOS DE APERTURA CON BLUEMOTION INTEGRADO ACABADO NEGRO ONIX CON MUELLE No CATALOGO 71B7580ONX Y BASE 3 No CATALOGO 175H3100ONX    - "BI155BM3N"</t>
  </si>
  <si>
    <t>MDACBI03000003</t>
  </si>
  <si>
    <t>BISAGRA PARA PUERTA DE CRISTAL A MURO   ACABADO ACERO INOXIDABLE PINTURA NEGRO MATE  --  BICNM</t>
  </si>
  <si>
    <t>MDACBQ01010001</t>
  </si>
  <si>
    <t>BOQUILLA DE ACRILICO BOTELLAS DE 256 X 181 mm  EN ACRILICO NEGRO MATE ESPESOR 6 mm, CUERPO EN ACRILICO ESPESOR 5 mm, 4 TORNILLOS CABEZA PLANA PHILLIPS DE 3/16" PEGADOS SEGUN PLANO, INCLUYE 4 RONDANAS DE 3/16" NEOPRENO Y 4 TUERCAS DE 3/16"  --  COGVBI-EMBO</t>
  </si>
  <si>
    <t>MDACBQ01010002</t>
  </si>
  <si>
    <t>BOQUILLA DE ACRILICO TAPARROSCA DE 110 X 110 mm  EN ACRILICO NEGRO MATE ESPESOR 6 mm, CON 2 TORNILLOS CABEZA PLANA PHILLIPS DE 3/16" PEGADOS SEGUN PLANO, INCLUYE 2 RONDANAS DE 3/16" DE NEOPRENO Y 2 TUERCAS DE 3/16"  --  COGVBI-EMPA</t>
  </si>
  <si>
    <t>MDACBT01010001</t>
  </si>
  <si>
    <t>BOTE DE BASURA DE 20" X 11" X 30"  DELGADO DE 23 GALONES, COLOR GRIS, 87 LTRS. MARCA ULINE MODELO H-5148GR  --  H-5148GR</t>
  </si>
  <si>
    <t>MDACBR01000000</t>
  </si>
  <si>
    <t>BRAZO DE MONITOR CON RESORTE DE GAS VON CAPACIDAD DE CARGA DE 2-9 KGS MODELO F5B     --  BRVONF5B</t>
  </si>
  <si>
    <t>MDACBZ03000003</t>
  </si>
  <si>
    <t>BRAZOS MODELO RA-20   COLOR NEGRO  --  RA-20</t>
  </si>
  <si>
    <t>MDACAO07000003</t>
  </si>
  <si>
    <t>BURLETES PARA PUERTAS Y VENTANAS AUTO DE TPE   CINTA AISLANTE, JUNTAS DE SELLADO TIRAS DE SELLADO CORTAVIENTOS, AISLANTE DEL FRIO, CALOR, POLVO, RUIDOS E INSECTO (BLACK, 10X6MMX8MTS)  --  BUR1086BK</t>
  </si>
  <si>
    <t>MDACCJ01130003</t>
  </si>
  <si>
    <t>CAJA DE CARTON DE 230 X 63 X 150 mm  EN DOBLE CORRUGADO DC KRAFT  --  COKIJIPDPVC-CJ962</t>
  </si>
  <si>
    <t>MDACCJ01140003</t>
  </si>
  <si>
    <t>CAJA DE CARTON DE 400 X 123 X 260 mm  EN DOBLE CORRUGADO DC KRAFT  --  COKIJIPDPVC-CJ40</t>
  </si>
  <si>
    <t>MDMECA00110000</t>
  </si>
  <si>
    <t>CAJA ELECTRICA  MINIPORT CON 4 PUERTOS, 2 PUERTOS ELECTRICOS Y 2 VACIOS CODIGO BEM01525-MP-S-C-72 CON CABLE DE 72"    --  BEM01525MPSC7</t>
  </si>
  <si>
    <t>CAJA ELECTRICA  MODELO START  BE06303-2-2-EM-WH-MAC1-72 (2PWR/1USB+C/1OPEN)   - "STRT22EMWHMAC172"</t>
  </si>
  <si>
    <t>CAJA ELECTRICA CON 6 PUERTOS, 2 USB DE CARGA, 2 VACIOS Y 2 ELECTRICOS MODELO BE01820-M-2-4-Z01-UAC3-72 -- BE01820M24Z01UAC372</t>
  </si>
  <si>
    <t>MIACCJ02120002</t>
  </si>
  <si>
    <t>CAJA GALLETERA DE 32.4 X 22.2 X 12.7 mm  COLOR BLANCO  --  CAJGLLBL</t>
  </si>
  <si>
    <t>MDESJN01010001</t>
  </si>
  <si>
    <t>CAJON MACETERO DE 362 x 200 x 462 mm  EN PIEDRA ONIX DE 9 mm  --  CJMAONIX9</t>
  </si>
  <si>
    <t>MDRCCP01000001</t>
  </si>
  <si>
    <t>CAPA DE MANTENIMIENTO  DE PVC NEGRO MARCA XL8-1-BLACK SKU 3KZK5 BOTE DE 1 GAL  --  CAMAN3KZK5</t>
  </si>
  <si>
    <t>MDACCE07070000</t>
  </si>
  <si>
    <t>CERRADURA BANCARIA 0530, 30 mm, CROMADA    --  CEBA0530</t>
  </si>
  <si>
    <t>MDACCE04040000</t>
  </si>
  <si>
    <t>CERRADURA DE ESQUINA PARA CRISTAL PATCH FITTING ACABDO INOXIDABLE    --  CEESPFINOX</t>
  </si>
  <si>
    <t>MDACCE05050000</t>
  </si>
  <si>
    <t>CERRADURA DE MANIJA "Q" RANURA BOTON DELUXE CODIGO 6591 ACABADO NEGRO    --  CEMAQ6591</t>
  </si>
  <si>
    <t>MDACCE06060000</t>
  </si>
  <si>
    <t>CERRADURA DE MANIJA DOBLE PARA PUERTA DE CRISTAL ACABADO NEGRO MATE CEMADONM    --  CEMADONM</t>
  </si>
  <si>
    <t>MDACCE10100000</t>
  </si>
  <si>
    <t>CERRADURA ELECTRONICA MODELO  PMD160 PHILIPS NEGRO CON GRIS CON 1 PILA CR2032    --  CEPMD160</t>
  </si>
  <si>
    <t>MDACCE08080000</t>
  </si>
  <si>
    <t>CERRADURA PARA MUEBLE CAÑON DE 19 mm CON PALETA, 2 LLAVES PLANAS LOKHOMEX    --  CERR19LOK</t>
  </si>
  <si>
    <t>CERRADURA PARA PUERTA CORREDIZA MODELO 170 PHILLIPS  ACABADO CROMO -- CEPH170</t>
  </si>
  <si>
    <t>MDACCE09090000</t>
  </si>
  <si>
    <t>CERRADURA PARA PUERTA RESIDENCIAL X-450- AN    --  CPR450- AN</t>
  </si>
  <si>
    <t>M1099</t>
  </si>
  <si>
    <t xml:space="preserve">CHAPA DE MADERA ENCINO ROJO FLAMA </t>
  </si>
  <si>
    <t>C836</t>
  </si>
  <si>
    <t xml:space="preserve">COLOR DE PLASTICO MONARCA </t>
  </si>
  <si>
    <t>C837</t>
  </si>
  <si>
    <t xml:space="preserve">COLOR DE PLASTICO LATTE TX </t>
  </si>
  <si>
    <t>MDACCN00010101</t>
  </si>
  <si>
    <t>CHAPETON  Ø 51 X 25 mm CON CUERDA DE Ø 1/4" X 3/4" EN ALUMINIO  --  SOMMAL</t>
  </si>
  <si>
    <t>MDMTCL01010001</t>
  </si>
  <si>
    <t>CILINDRO ROTATORIO PARA BOTELLAS DE 260 X 452 X 271 mm  EN ALUMINIO  --  COGVBI-CIL</t>
  </si>
  <si>
    <t>MDACCI01010001</t>
  </si>
  <si>
    <t>CINTA SELLADORA AISLANTE (BURLETE) 9MM X 9MM  ROLLO DE 20 M EN COLOR NEGRO, PARA VENTANAS Y PUERTAS  --  BURCI9925N</t>
  </si>
  <si>
    <t>MDMUCL01020002</t>
  </si>
  <si>
    <t>CLAVO EN ROLLO 1 1/4"  PARA CLAVADORA NEUMATICA, EN CAJA  --  CLRO114</t>
  </si>
  <si>
    <t>MIQMCU01000000</t>
  </si>
  <si>
    <t>COMPUESTO ORBITAL 0.946 3M     --  34131</t>
  </si>
  <si>
    <t>MDACCO04000004</t>
  </si>
  <si>
    <t>CONECTOR CURVO   PARA TUBO CONDUIT FLEXIBLE DE 3/8"  --  COCUFL38</t>
  </si>
  <si>
    <t>MDACCO03000003</t>
  </si>
  <si>
    <t>CONECTOR DE MESA CON PLACA METALICA PARA ENGANCHAR, BASE PLASTICO GRIS, GANCHO: FUNDICION DE ZINC BRILLANTE, ALTURA DE MONTAJE: 9,1 MM MODELO 642.42.920  --  COME64242920</t>
  </si>
  <si>
    <t>MDMECO02050000</t>
  </si>
  <si>
    <t>CONTACTO DUPLEX CON UN PUERTO USB TIPO A Y UN PUERTO TIPO C DE 5.1A Y DOS CONTACTOS 15A / 125V FABRICANTE LEVITON CODIGO T5633-W CODIGO UPC 078477841273, INCLUYE PLACA DE PARED DECORA 80301 COLOR BLANCO    --  T5633-W</t>
  </si>
  <si>
    <t>Y44</t>
  </si>
  <si>
    <t xml:space="preserve">ACRILICO, ECOMARMOL  GRIS PLATEADO </t>
  </si>
  <si>
    <t>MDMPCT01010101</t>
  </si>
  <si>
    <t>CORTE DE PANEL ACUSTICO DE PET 1994 X 974 mm ESPESOR 9 mm COLOR BLANCO, CORTADO CONFORME A PLANO CON NAVAJA OSCILANTE  --  COCELARM-PA</t>
  </si>
  <si>
    <t>MDMPCT01040104</t>
  </si>
  <si>
    <t>CORTE DE PANEL ACUSTICO DE PET 1995 X 978 mm ESPESOR 9 mm CON BARRENOS DE 1/2'' CONFORME A PLANO CON NAVAJA OSCILANTE, COLOR GRIS MARCA SONARA  --  COCELM2-PA</t>
  </si>
  <si>
    <t>MDMPCT01020202</t>
  </si>
  <si>
    <t>CORTE DE PANEL ACUSTICO DE PET 2397 X 999 mm ESPESOR 12 mm CON BARRENOS DE 3/8'' CONFORME A PLANO CON NAVAJA OSCILANTE, COLOR NEGRO MARCA SONARA  --  COSWGF38MCH-PA</t>
  </si>
  <si>
    <t>MQMTCT01010001</t>
  </si>
  <si>
    <t>CORTE TUBULAR EN LASER DE TUBO CIRCULAR DE Ø 102 X 2798  EN TUBULAR REDONDO DE ACERO INOXIDABLE SATINADO CON BARRENOS SEGUN EL PLANO  --  ASUSOPF-PO</t>
  </si>
  <si>
    <t>MPESCB00010101</t>
  </si>
  <si>
    <t>CRIBA  DE 1000 X 2000 mm CALIBRE 14 CON ABERTURA DE 3/16 DE ACERO BAJO CARBON   --  CRB1020316</t>
  </si>
  <si>
    <t>MDCRCR00C00201</t>
  </si>
  <si>
    <t>CRISTAL  DE 1200 X 1000 mm ESPESOR 9 mm, CANTOS PULIDOS  --  COSRSMM-CRPROV</t>
  </si>
  <si>
    <t>MDCRCR00C70230</t>
  </si>
  <si>
    <t>CRISTAL  DE 1544 X 937 mm ESPESOR 9 mm CANTOS PULIDOS Y ABRILLANTADOS TEMPLADO  --  ASUMDMRSR-CR2</t>
  </si>
  <si>
    <t>MDCRCR00C60230</t>
  </si>
  <si>
    <t>CRISTAL  DE 1627 X 937 mm ESPESOR 9 mm CANTOS PULIDOS Y ABRILLANTADOS TEMPLADO  --  ASUMDMRSR-CR1</t>
  </si>
  <si>
    <t>MDCRCR02B30420</t>
  </si>
  <si>
    <t>CRISTAL ANTIRREFLEJANTE DE 90 X 90 mm  ESPESOR 2 mm FILOS MUERTOS, SEGUN PLANO  --  COGVBI-VAR</t>
  </si>
  <si>
    <t>MDCRCR08B70124</t>
  </si>
  <si>
    <t>CRISTAL CON SERIGRAFIA BLANCA A 1 CARA DE 1494 X 300 mm ESPESOR 6 mm CHICO, CANTOS PULIDOS  --  COSSDBIO-CR3</t>
  </si>
  <si>
    <t>MDCRCR08B80125</t>
  </si>
  <si>
    <t>CRISTAL CON SERIGRAFIA BLANCA A 1 CARA DE 2337 X 659 mm ESPESOR 6 mm GRANDE, CANTOS PULIDOS  --  COSSDBIO-CR</t>
  </si>
  <si>
    <t>MDCRCR08B60123</t>
  </si>
  <si>
    <t>CRISTAL CON SERIGRAFIA BLANCA A 1 CARA DE 434 X 2337 mm ESPESOR 6 mm MEDIANO, CANTOS PULIDOS  --  COSSDBIO-CR2</t>
  </si>
  <si>
    <t>MDCRCR06C50303</t>
  </si>
  <si>
    <t>CRISTAL LAMINADO PVB COCONUT WHITE DE 1193 X 322 mm ESPESOR 12 mm (2 CRISTALES DE 6 mm CON 1 PELICULA DE 0.76 mm) TEMPLADO CON CANTOS PULIDOS, ESQUINAS REDONDEADAS RADIO 3 mm  --  CISRS4CL12-CRI</t>
  </si>
  <si>
    <t>MDCRCR06560303</t>
  </si>
  <si>
    <t>CRISTAL LAMINADO PVB COCONUT WHITE DE 1393 X 426 mm ESPESOR 12 mm (2 CRISTALES DE 6 mm CON 1 PELICULA DE 0.76 mm) TEMPLADO CON CANTOS PULIDOS, ESQUINAS REDONDEADAS RADIO 3 mm  --  CIOCR1400L</t>
  </si>
  <si>
    <t>MDCRCR06C10227</t>
  </si>
  <si>
    <t>CRISTAL LAMINADO PVB COCONUT WHITE DE 1490 X 1115 mm ESPESOR 9 mm (2 CRISTALES DE 4 mm CON 1 PELICULA) CANTOS PULIDOS, TEMPLADO  --  SORE55115ML5-CR</t>
  </si>
  <si>
    <t>MDCRCR06C30229</t>
  </si>
  <si>
    <t>CRISTAL LAMINADO PVB COCONUT WHITE DE 1490 X 1115 mm ESPESOR 9 mm (2 CRISTALES DE 4 mm CON 1 PELICULA) CANTOS PULIDOS, TEMPLADO CON 4 SAQUES TAL COMO SE INDICA EL PLANO  --  SORE55115MF5-CR</t>
  </si>
  <si>
    <t>MDCRCR06C60303</t>
  </si>
  <si>
    <t>CRISTAL LAMINADO PVB COCONUT WHITE DE 1493 X 322 mm ESPESOR 12 mm (2 CRISTALES DE 6 mm CON 1 PELICULA DE 0.76 mm) TEMPLADO CON CANTOS PULIDOS, ESQUINAS REDONDEADAS RADIO 3 mm  --  CISRS5CL15-CRI</t>
  </si>
  <si>
    <t>MDCRCR06C20228</t>
  </si>
  <si>
    <t>CRISTAL LAMINADO PVB COCONUT WHITE DE 590 X 1115 mm ESPESOR 9 mm (2 CRISTALES DE 4 mm CON 1 PELICULA) CANTOS PULIDOS, TEMPLADO  --  SORE55115MF2-CR</t>
  </si>
  <si>
    <t>MDCRCR02B90102</t>
  </si>
  <si>
    <t>CRISTAL SATINADO 2 CARAS DE 1100 X 390 mm ESPESOR 6 mm TEMPLADO CON CANTOS PULIDOS, ESQUINAS REDONDEADAS RADIO 10 mm  --  ATBIOCRS4-CR6</t>
  </si>
  <si>
    <t>MDCRCR02B90202</t>
  </si>
  <si>
    <t>CRISTAL SATINADO 2 CARAS DE 1100 X 390 mm ESPESOR 9 mm TEMPLADO CON CANTOS PULIDOS, ESQUINAS REDONDEADAS RADIO 10 mm  --  ATBIOCRS4-CR</t>
  </si>
  <si>
    <t>MDCRCR02B50122</t>
  </si>
  <si>
    <t>CRISTAL SATINADO 2 CARAS DE 530 X 550 mm ESPESOR 6 mm TEMPLADO CON CANTOS PULIDOS, ESQUINAS REDONDEADAS RADIO 20 mm  --  COPTRDOM-CR</t>
  </si>
  <si>
    <t>MDCRCR02C40102</t>
  </si>
  <si>
    <t>CRISTAL SATINADO 2 CARAS DE 950 X 390 mm ESPESOR 6 mm TEMPLADO CON CANTOS PULIDOS, ESQUINAS REDONDEADAS RADIO 10 mm  --  ATBIOCRS105-CR6</t>
  </si>
  <si>
    <t>MDCRCR01A30218</t>
  </si>
  <si>
    <t>CRISTAL TRANSPARENTE DE 1038 X 1985 mm ESPESOR 9 mm TEMPLADO, CANTOS PULIDOS, BARRENOS SEGUN EL PLANO  --  WAMODC-CR</t>
  </si>
  <si>
    <t>MDCRCR01680201</t>
  </si>
  <si>
    <t>CRISTAL TRANSPARENTE DE 1050 X 1995 mm ESPESOR 9 mm TEMPLADO, CANTOS PULIDOS  --  WAPCC260-PU</t>
  </si>
  <si>
    <t>MDCRCR01A40201</t>
  </si>
  <si>
    <t>CRISTAL TRANSPARENTE DE 1052 X 487 mm ESPESOR 9 mm TEMPLADO, CANTOS PULIDOS  --  WAMODC-CR1</t>
  </si>
  <si>
    <t>MDCRCR01A10201</t>
  </si>
  <si>
    <t>CRISTAL TRANSPARENTE DE 1068 X 1985 mm ESPESOR 9 mm TEMPLADO, CANTOS PULIDOS  --  WAPUPRE-CR</t>
  </si>
  <si>
    <t>MDCRCR01A20201</t>
  </si>
  <si>
    <t>CRISTAL TRANSPARENTE DE 1082 X 487 mm ESPESOR 9 mm TEMPLADO, CANTOS PULIDOS  --  WAPUPRE-CR1</t>
  </si>
  <si>
    <t>MDCRCR01580101</t>
  </si>
  <si>
    <t>CRISTAL TRANSPARENTE DE 1150 X 200 mm ESPESOR 6 mm TEMPLADO, CANTOS PULIDOS  --  COFDVE4LP-EC20</t>
  </si>
  <si>
    <t>MDCRCR01570101</t>
  </si>
  <si>
    <t>CRISTAL TRANSPARENTE DE 1150 X 238 mm ESPESOR 6 mm TEMPLADO, CANTOS PULIDOS  --  COFDVE4LP-TPC</t>
  </si>
  <si>
    <t>MDCRCR01590101</t>
  </si>
  <si>
    <t>CRISTAL TRANSPARENTE DE 1150 X 250 mm ESPESOR 6 mm TEMPLADO, CANTOS PULIDOS  --  COFDVE4LP-EC25</t>
  </si>
  <si>
    <t>MDCRCR01600101</t>
  </si>
  <si>
    <t>CRISTAL TRANSPARENTE DE 1150 X 300 mm ESPESOR 6 mm TEMPLADO, CANTOS PULIDOS  --  COFDVE4LP-EC30</t>
  </si>
  <si>
    <t>MDCRCR01610101</t>
  </si>
  <si>
    <t>CRISTAL TRANSPARENTE DE 1150 X 640 mm ESPESOR 6 mm TEMPLADO, CANTOS PULIDOS  --  COFDVE4LP-FRC</t>
  </si>
  <si>
    <t>MDCRCR01870201</t>
  </si>
  <si>
    <t>CRISTAL TRANSPARENTE DE 1182 X 2464 ESPESOR 9 mm TEMPLADO, CANTOS PULIDOS  --  WACV122260SC-CR</t>
  </si>
  <si>
    <t>MDCRCR01710201</t>
  </si>
  <si>
    <t>CRISTAL TRANSPARENTE DE 1198 X 487 mm ESPESOR 9 mm TEMPLADO, CANTOS PULIDOS  --  WACH1226S1-CR</t>
  </si>
  <si>
    <t>MDCRCR01720201</t>
  </si>
  <si>
    <t>CRISTAL TRANSPARENTE DE 1198 X 627 mm ESPESOR 9 mm TEMPLADO, CANTOS PULIDOS  --  WACH1226S1-CR1</t>
  </si>
  <si>
    <t>MDCRCR01980201</t>
  </si>
  <si>
    <t>CRISTAL TRANSPARENTE DE 1223 X 1286 mm ESPESOR 9 mm TEMPLADO, CANTOS PULIDOS  --  WACHZV1226S2-CR2</t>
  </si>
  <si>
    <t>MDCRCR01970201</t>
  </si>
  <si>
    <t>CRISTAL TRANSPARENTE DE 1223 X 487 mm ESPESOR 9 mm TEMPLADO, CANTOS PULIDOS  --  WACHZV1226S2-CR</t>
  </si>
  <si>
    <t>MDCRCR01990201</t>
  </si>
  <si>
    <t>CRISTAL TRANSPARENTE DE 1223 X 627 mm ESPESOR 9 mm TEMPLADO, CANTOS PULIDOS  --  WACHZV1226S2-CR1</t>
  </si>
  <si>
    <t>MDCRCR01790201</t>
  </si>
  <si>
    <t>CRISTAL TRANSPARENTE DE 1238 X 487 mm ESPESOR 9 mm TEMPLADO, CANTOS PULIDOS  --  WACH12726DD-CR</t>
  </si>
  <si>
    <t>MDCRCR01800201</t>
  </si>
  <si>
    <t>CRISTAL TRANSPARENTE DE 1238 X 627 mm ESPESOR 9 mm TEMPLADO, CANTOS PULIDOS  --  WACH12726DD-CR1</t>
  </si>
  <si>
    <t>MDCRCR01890201</t>
  </si>
  <si>
    <t>CRISTAL TRANSPARENTE DE 1478 X 1945 mm ESPESOR 9 mm TEMPLADO, CANTOS PULIDOS  --  WACH140260CC-CR1</t>
  </si>
  <si>
    <t>MDCRCR01880201</t>
  </si>
  <si>
    <t>CRISTAL TRANSPARENTE DE 1478 X 487 mm ESPESOR 9 mm TEMPLADO, CANTOS PULIDOS  --  WACH140260CC-CR</t>
  </si>
  <si>
    <t>MDCRCR01B20119</t>
  </si>
  <si>
    <t>CRISTAL TRANSPARENTE DE 1590 X 1070 mm ESPESOR 6 mm TEMPLADO, CANTOS PULIDOS CON MARCO PERIMETRAL DE PINTURA NEGRO MATE A UNA CARA, SEGUN PLANO  --  COGVBI-VIV</t>
  </si>
  <si>
    <t>MDCRCR01950201</t>
  </si>
  <si>
    <t>CRISTAL TRANSPARENTE DE 1603 X 1286 mm ESPESOR 9 mm TEMPLADO, CANTOS PULIDOS  --  WACHZV1626S2-CR2</t>
  </si>
  <si>
    <t>MDCRCR01940201</t>
  </si>
  <si>
    <t>CRISTAL TRANSPARENTE DE 1603 X 487 mm ESPESOR 9 mm TEMPLADO, CANTOS PULIDOS  --  WACHZV1626S2-CR</t>
  </si>
  <si>
    <t>MDCRCR01960201</t>
  </si>
  <si>
    <t>CRISTAL TRANSPARENTE DE 1603 X 627 mm ESPESOR 9 mm TEMPLADO, CANTOS PULIDOS  --  WACHZV1626S2-CR1</t>
  </si>
  <si>
    <t>MDCRCR01630201</t>
  </si>
  <si>
    <t>CRISTAL TRANSPARENTE DE 1798 X 593 mm ESPESOR 9 mm TEMPLADO, CANTOS PULIDOS  --  WAPA18060-CR</t>
  </si>
  <si>
    <t>MDCRCR01920201</t>
  </si>
  <si>
    <t>CRISTAL TRANSPARENTE DE 1843 X 1286 mm ESPESOR 9 mm TEMPLADO, CANTOS PULIDOS  --  WACHZV1826S2-CR2</t>
  </si>
  <si>
    <t>MDCRCR01910201</t>
  </si>
  <si>
    <t>CRISTAL TRANSPARENTE DE 1843 X 487 mm ESPESOR 9 mm TEMPLADO, CANTOS PULIDOS  --  WACHZV1826S2-CR</t>
  </si>
  <si>
    <t>MDCRCR01930201</t>
  </si>
  <si>
    <t>CRISTAL TRANSPARENTE DE 1843 X 627 mm ESPESOR 9 mm TEMPLADO, CANTOS PULIDOS  --  WACHZV1826S2-CR1</t>
  </si>
  <si>
    <t>MDCRCR01750201</t>
  </si>
  <si>
    <t>CRISTAL TRANSPARENTE DE 1863 X 487 mm ESPESOR 9 mm TEMPLADO, CANTOS PULIDOS  --  WACH181526CO-CR</t>
  </si>
  <si>
    <t>MDCRCR01760201</t>
  </si>
  <si>
    <t>CRISTAL TRANSPARENTE DE 1863 X 627 mm ESPESOR 9 mm TEMPLADO, CANTOS PULIDOS  --  WACH181526CO-CR1</t>
  </si>
  <si>
    <t>MDCRCR01730201</t>
  </si>
  <si>
    <t>CRISTAL TRANSPARENTE DE 1872 X 487 mm ESPESOR 9 mm TEMPLADO, CANTOS PULIDOS  --  WACH18026DF-CR</t>
  </si>
  <si>
    <t>MDCRCR01740201</t>
  </si>
  <si>
    <t>CRISTAL TRANSPARENTE DE 1872 X 627 mm ESPESOR 9 mm TEMPLADO, CANTOS PULIDOS  --  WACH18026DF-CR1</t>
  </si>
  <si>
    <t>MDCRCR01830201</t>
  </si>
  <si>
    <t>CRISTAL TRANSPARENTE DE 1978 X 627 mm ESPESOR 9 mm TEMPLADO, CANTOS PULIDOS  --  WACH20426DG-CR1</t>
  </si>
  <si>
    <t>MDCRCR01A90201</t>
  </si>
  <si>
    <t>CRISTAL TRANSPARENTE DE 2058 X 1286 mm ESPESOR 9 mm TEMPLADO, CANTOS PULIDOS  --  WACHZV2026PO-CR2</t>
  </si>
  <si>
    <t>MDCRCR01A100201</t>
  </si>
  <si>
    <t>CRISTAL TRANSPARENTE DE 2058 X 487 mm ESPESOR 9 mm TEMPLADO, CANTOS PULIDOS  --  WACHZV2026PO-CR</t>
  </si>
  <si>
    <t>MDCRCR01A80201</t>
  </si>
  <si>
    <t>CRISTAL TRANSPARENTE DE 2058 X 627 mm ESPESOR 9 mm TEMPLADO, CANTOS PULIDOS  --  WACHZV2026PO-CR1</t>
  </si>
  <si>
    <t>MDCRCR01640201</t>
  </si>
  <si>
    <t>CRISTAL TRANSPARENTE DE 2466 X 898 mm ESPESOR 9 mm TEMPLADO, CANTOS PULIDOS  --  WAPA90260-CR</t>
  </si>
  <si>
    <t>MDCRCR01A60201</t>
  </si>
  <si>
    <t>CRISTAL TRANSPARENTE DE 2468 X 1286 mm ESPESOR 9 mm TEMPLADO, CANTOS PULIDOS  --  WACHZV2126PO-CR2</t>
  </si>
  <si>
    <t>MDCRCR01A70201</t>
  </si>
  <si>
    <t>CRISTAL TRANSPARENTE DE 2468 X 487 mm ESPESOR 9 mm TEMPLADO, CANTOS PULIDOS  --  WACHZV2126PO-CR</t>
  </si>
  <si>
    <t>MDCRCR01A50201</t>
  </si>
  <si>
    <t>CRISTAL TRANSPARENTE DE 2468 X 627 mm ESPESOR 9 mm TEMPLADO, CANTOS PULIDOS  --  WACHZV2126PO-CR1</t>
  </si>
  <si>
    <t>MDCRCR01C10201</t>
  </si>
  <si>
    <t>CRISTAL TRANSPARENTE DE 480 X 76 mm ESPESOR 9 mm TEMPLADO, CANTOS PULIDOS  --  COSRSMM-CSV</t>
  </si>
  <si>
    <t>MDCRCR01C20201</t>
  </si>
  <si>
    <t>CRISTAL TRANSPARENTE DE 482 X 96 mm ESPESOR 9 mm TEMPLADO, CANTOS PULIDOS  --  COSRSMM-CGV</t>
  </si>
  <si>
    <t>MDCRCR01770201</t>
  </si>
  <si>
    <t>CRISTAL TRANSPARENTE DE 495 X 2464 mm ESPESOR 9 mm TEMPLADO, CANTOS PULIDOS  --  WACV50260DF-CR</t>
  </si>
  <si>
    <t>MDCRCR01780201</t>
  </si>
  <si>
    <t>CRISTAL TRANSPARENTE DE 498 X 2464 mm ESPESOR 9 mm TEMPLADO, CANTOS PULIDOS  --  WACV50260DF-CR</t>
  </si>
  <si>
    <t>MDCRCR01120102</t>
  </si>
  <si>
    <t>CRISTAL TRANSPARENTE DE 580 X 390 mm ESPESOR 6 mm TEMPLADO CON CANTOS PULIDOS, ESQUINAS REDONDEADAS RADIO 10 mm  --  ATBIOCRTRA580-CR</t>
  </si>
  <si>
    <t>MDCRCR01700201</t>
  </si>
  <si>
    <t>CRISTAL TRANSPARENTE DE 588 X 2464 ESPESOR 9 mm TEMPLADO, CANTOS PULIDOS  --  WACV59260S1-CR</t>
  </si>
  <si>
    <t>MDCRCR01850201</t>
  </si>
  <si>
    <t>CRISTAL TRANSPARENTE DE 593 X 2464 mm ESPESOR 9 mm TEMPLADO, CANTOS PULIDOS  --  WACV595260CO-CR</t>
  </si>
  <si>
    <t>MDCRCR01660201</t>
  </si>
  <si>
    <t>CRISTAL TRANSPARENTE DE 848 X 593 mm ESPESOR 9 mm TEMPLADO, CANTOS PULIDOS  --  WAPCC90260-CR</t>
  </si>
  <si>
    <t>MDCRCR01810218</t>
  </si>
  <si>
    <t>CRISTAL TRANSPARENTE DE 883 X 1985 mm ESPESOR 9 mm TEMPLADO, CANTOS PULIDOS, BARRENOS SEGUN EL PLANO  --  WAPUCA260100-CR</t>
  </si>
  <si>
    <t>MDCRCR01860218</t>
  </si>
  <si>
    <t>CRISTAL TRANSPARENTE DE 883 X 2500 mm ESPESOR 9 mm TEMPLADO, CANTOS PULIDOS, BARRENOS SEGUN EL PLANO  --  WAPUCA260SCDE-CR</t>
  </si>
  <si>
    <t>MDCRCR01B10218</t>
  </si>
  <si>
    <t>CRISTAL TRANSPARENTE DE 884 X 1885 mm ESPESOR 9 mm TEMPLADO, CANTOS PULIDOS, BARRENOS SEGUN EL PLANO  --  COCABI CRP</t>
  </si>
  <si>
    <t>MDCRCR01B00201</t>
  </si>
  <si>
    <t>CRISTAL TRANSPARENTE DE 885 X 1888 mm ESPESOR 9 mm TEMPLADO, CANTOS PULIDOS  --  COCABI-CR</t>
  </si>
  <si>
    <t>MDCRCR01840201</t>
  </si>
  <si>
    <t>CRISTAL TRANSPARENTE DE 888 X 627 mm ESPESOR 9 mm TEMPLADO, CANTOS PULIDOS  --  WACH8926DG-CR1</t>
  </si>
  <si>
    <t>MDCRCR01820201</t>
  </si>
  <si>
    <t>CRISTAL TRANSPARENTE DE 897 X 487 mm ESPESOR 9 mm TEMPLADO, CANTOS PULIDOS  --  WAPUCA260100-CR1</t>
  </si>
  <si>
    <t>MDCRCR01650201</t>
  </si>
  <si>
    <t>CRISTAL TRANSPARENTE DE 898 X 593 mm ESPESOR 9 mm TEMPLADO, CANTOS PULIDOS  --  WAPA9060-CR</t>
  </si>
  <si>
    <t>MDCRCR01620101</t>
  </si>
  <si>
    <t>CRISTAL TRANSPARENTE DE 901 X 590 mm ESPESOR 6 mm TEMPLADO, CANTOS PULIDOS  --  COFXCVM10-CRI</t>
  </si>
  <si>
    <t>MDCRCR01690201</t>
  </si>
  <si>
    <t>CRISTAL TRANSPARENTE DE 948 X 487 mm ESPESOR 9 mm TEMPLADO, CANTOS PULIDOS  --  WAPCC10048-CR</t>
  </si>
  <si>
    <t>MDCRCR01670201</t>
  </si>
  <si>
    <t>CRISTAL TRANSPARENTE DE 950 X 1890 mm ESPESOR 9 mm TEMPLADO, CANTOS PULIDOS  --  WAPUCR260100</t>
  </si>
  <si>
    <t>MDCRCR01900201</t>
  </si>
  <si>
    <t>CRISTAL TRANSPARENTE DE1998 X 487 mm ESPESOR 9 mm TEMPLADO, CANTOS PULIDOS  --  WAPUCCD260-CR</t>
  </si>
  <si>
    <t>MDCRCR07B40121</t>
  </si>
  <si>
    <t>CRISTAL ULTRACLARO DE 1190 X 891 mm ESPESOR 6 mm CON SERIGRAFIA BLANCA A UNA CARA, CANTOS PULIDOS, TEMPLADO, CONFORME A PLANO  --  CONEODIVREC-CPZ</t>
  </si>
  <si>
    <t>MDCRCR07C00226</t>
  </si>
  <si>
    <t>CRISTAL ULTRACLARO DE 1200 X 1000 mm ESPESOR 9 mm ACABADO, DIAMANTE CON SERIGRAFIA PLASTA GRIS Y UNA PLASTA DE TECNOCOLOR GRIS SEGUN MUESTRA 1 CARA, AREA PINTADA SEGUN EL PLANO (CON PROCESO DE PINTURA EPOXICA RECOCIDA), CANTOS PULIDOS -- COSRSMM-CR</t>
  </si>
  <si>
    <t>MDMACU01250212</t>
  </si>
  <si>
    <t>CUBIERTA RECTANGULAR 2100 X 900 mm ESPESOR 20 mm CON CANTO TIPO ALA DE AVION DE ALTURA 10 mm CON PROFUNDIDAD DE 60 mm PERIMETRAL CON ARISTAS REDONDEADAS EN MARMOL NEGRO MARQUINA  --  ANCREC210MNM</t>
  </si>
  <si>
    <t>MDMACU01240211</t>
  </si>
  <si>
    <t>CUBIERTA RECTANGULAR DE 1114 X 715 mm ESPESOR 20 mm CON ARISTAS REDONDEADAS EN GRANITO NEGRO SAN GABRIEL, CON NARIZ SEGUN PLANO  --  COHSECMB138THM-GRA</t>
  </si>
  <si>
    <t>MDACEÑ01000000</t>
  </si>
  <si>
    <t>ENTREPAÑO DE VIDRIO VITRINA LAN     --  ENTVILAN</t>
  </si>
  <si>
    <t>ESCOBA MIXTA GRANDE FIBRA 100% PVC11 CM X 36 CM PALMA DE ORO CON BASTON DE MADERA -- ESCE --</t>
  </si>
  <si>
    <t>MIACED01000000</t>
  </si>
  <si>
    <t>ESCUDO DE BRIGADA FRENTE EN PECHO 10 X 4.5 CM     --  ESBRI1045</t>
  </si>
  <si>
    <t>MDCRES00040103</t>
  </si>
  <si>
    <t>ESPEJO  DE 948 X 948 mm ESPESOR 6 mm CANTOS PULIDOS CON CENEFA ESMERILADA PERIMETRAL DE 20 mm EN TRAS CARA Y PELICULA DE SEGURIDAD EN CARA FRONTAL  --  COHSECME138THM-CR</t>
  </si>
  <si>
    <t>MDRCEM00070304</t>
  </si>
  <si>
    <t>ESPUMA DE 740 X 460 mm ESPESOR 20 mm DENSIDAD 35 Kg EN POLIURETANO CON RADIO EN 70 mm EN VERTICES  --  SIHOZUCOR-5</t>
  </si>
  <si>
    <t>MDRCEM00070203</t>
  </si>
  <si>
    <t>ESPUMA DE 740 X 460 mm ESPESOR 50.8 mm DENSIDAD 55 Kg EN POLIURETANO CON RADIO EN 70 mm EN VERTICES  --  SIHOZUCOR-1</t>
  </si>
  <si>
    <t>MDRCEM00060303</t>
  </si>
  <si>
    <t>ESPUMA DE 774 X 660 mm ESPESOR 20 mm DENSIDAD 35 Kg EN POLIURETANO CON RADIO EN 70 mm EN VERTICES  --  SIHOZUCOA-5</t>
  </si>
  <si>
    <t>MDRCEM00060203</t>
  </si>
  <si>
    <t>ESPUMA DE 774 X 660 mm ESPESOR 50.8 mm DENSIDAD 55 Kg EN POLIURETANO CON RADIO EN 70 mm EN VERTICES  --  SIHOZUCOA-1</t>
  </si>
  <si>
    <t>MDRCEF00040105</t>
  </si>
  <si>
    <t>ESPUMA FLEXIBLE  DE 639 X 389 mm  ESPESOR DE 154 mm DENSIDAD 35 Kg EN POLIURETANO, CON CORTE DIAGONAL - ECRITP2025-BE</t>
  </si>
  <si>
    <t>MDRCEF00050202</t>
  </si>
  <si>
    <t>ESPUMA FLEXIBLE  DE 639 X 622 mm ESPESOR DE 20 mm DENSIDAD 27 Kg EN POLIURETANO  --  ECCITP2025-BES</t>
  </si>
  <si>
    <t>MDRCEF00050501</t>
  </si>
  <si>
    <t>ESPUMA FLEXIBLE  DE 639 X 622 mm ESPESOR DE 94 mm DENSIDAD 35 Kg EN POLIURETANO  --  ECCITP2025-BE</t>
  </si>
  <si>
    <t>MDRCEM00080405</t>
  </si>
  <si>
    <t>ESPUMA MOLDEADA  DE 555 X 760 mm ESPESOR 51 mm DENSIDAD 55 Kg EN POLIURETANO CON RADIO EN 100 mm EN VERTICES  --  SIHOZUCOA-1C</t>
  </si>
  <si>
    <t>MDRCEM00080306</t>
  </si>
  <si>
    <t>ESPUMA MOLDEADA  DE 555 X 760 mm ESPESOR DE 20 mm DENSIDAD 35 Kg EN POLIURETANO CON RADIO EN 100 mm EN VERTICE  --  SIHOZUCOA-5C</t>
  </si>
  <si>
    <t>MDRCEM01050101</t>
  </si>
  <si>
    <t xml:space="preserve">ESPUMA MOLDEADA PARA COJIN DE 598 X 1198 mm ESPESOR 25 mm DENSIDAD 70 Kg EN POLIURETANO  --  MOCOJ46T-BE  </t>
  </si>
  <si>
    <t>MDRCEM01040102</t>
  </si>
  <si>
    <t>ESPUMA MOLDEADA PARA COJIN DE 756 X 454 mm ESPESOR 25 mm DENSIDAD 50 Kg EN POLIURETANO SUPER FIRME  --  MOCCREC750MM-BE</t>
  </si>
  <si>
    <t>MQESET01010001</t>
  </si>
  <si>
    <t>ESTRUCTURA DERECHA PARA SILLON INDIVIDUAL DE 735 x 685 x 760mm  EN ACERO INOXIDABLE SATINADO, CON SERIGRAFIADO CONFORME A PLANO  --  HASS7AIZLD-EST</t>
  </si>
  <si>
    <t>MDESET04030002</t>
  </si>
  <si>
    <t>ESTRUCTURA PLEGABLE DE 625 mm  PARA CUBIERTAS DE 1500 mm, TUERCAS M8 SOLDADAS, TUBULAR REDONDO DE 1" DIAMETRO CAL. 16, FALDON METALICO ATORNILLADO A LA ESTRUCTURA Y TAPONES PLASTICOS, PINTADA EN NEGRO MATE 8  --  FIBMP150</t>
  </si>
  <si>
    <t>MIACFB01000000</t>
  </si>
  <si>
    <t>FIBRA DE ACERO 100% INOXIDABLE EN ESPIRAL DE 40 G     --  FIINOX40G</t>
  </si>
  <si>
    <t>FIBRA VERDE P 96 SCOTCH- BRITE 3M CAJA CON 12 PIEZAS USO GENERAL 22.9 X 15.2 CM -- FBVE -</t>
  </si>
  <si>
    <t>MDMAGC00030101</t>
  </si>
  <si>
    <t>GAJO (CARA) PARA CANCEL DE 1223 X 627 mm ESPESOR 6 mm CON CHAFLAN DE 1 mm, EN PIEDRA SINTERIZADA ROMAN ONYX  --  WACHZV1226S2-SIN</t>
  </si>
  <si>
    <t>MDMAGC00020101</t>
  </si>
  <si>
    <t>GAJO (CARA) PARA CANCEL DE 1603 X 627 mm ESPESOR 6 mm CON CHAFLAN DE 1 mm, EN PIEDRA SINTERIZADA ROMAN ONYX  --  WACHZV1626S2-SIN</t>
  </si>
  <si>
    <t>MDMAGC00010101</t>
  </si>
  <si>
    <t>GAJO (CARA) PARA CANCEL DE 1603 X 627 mm ESPESOR 6 mm CON CHAFLAN DE 1 mm, EN PIEDRA SINTERIZADA ROMAN ONYX  --  WACHZV1826S2-SIN</t>
  </si>
  <si>
    <t>HEMISPHERE IN-SURFACE MOUNT BLACK, POWER: 2 PORT, STANDARD OUTLET, USB: 1 PORT, USB: A+C CORD 72" STANDARD, STRAIGHT PLUG  -- BE03770-2-1-Z130-MRAC-72MX</t>
  </si>
  <si>
    <t>HEMISPHERE IN-SURFACE MOUNT WHITE, POWER: 2 PORT, STANDARD OUTLET, USB: 1 PORT, USB: A+C CORD 72" STANDARD, STRAIGHT PLUG  -- BE03770-2-1-Z131-MRAC-72MX</t>
  </si>
  <si>
    <t>MDACHE02000001</t>
  </si>
  <si>
    <t>HERRAJE SUJETA MAMPARA EN FORMA DE L PARA CUBIERTA DE 28 mm   COLOR SILVER  --  HESUL28</t>
  </si>
  <si>
    <t>MIRCHI01010000</t>
  </si>
  <si>
    <t>HILO NYLON NUMERO 99 MARCA OMEGA CALIBRE 8    --  HINY998</t>
  </si>
  <si>
    <t>MDACHJ06000101</t>
  </si>
  <si>
    <t>HOJA DE PANEL ACUSTICO HOJA DE 122 X 244 ESPESOR 9 mm COLOR GRIS CON CORTE EN V CADA 15 CM  --  HOJP84G</t>
  </si>
  <si>
    <t>MDACJA06080008</t>
  </si>
  <si>
    <t>JALADERA NEGRA "H" DOBLE CUADRADA DE 45 cm  PARA CRISTAL , 27.6 cm ENTRE CENTROS  --  JANHD45</t>
  </si>
  <si>
    <t>MDACJG02000005</t>
  </si>
  <si>
    <t>JUEGO DE CORREDERAS (PAR) ZINC FLIPPER DOOR CODIGO 058-7952 DE 35 cm  --  CORR0587952</t>
  </si>
  <si>
    <t>MDMEEA03000000</t>
  </si>
  <si>
    <t>JUMPER,3D,2M,ADJ,48"     --  BE08116-3-48</t>
  </si>
  <si>
    <t>MDESKT02000007</t>
  </si>
  <si>
    <t>KIT DE ASIENTO MODELO RA-23  TAPIZADO EN TELA NEGRA  --  KIT-RA-23</t>
  </si>
  <si>
    <t>KIT DE ILUMINACION   2 LAMP 950MM, PERFIL ALUM, ESQ COVER FROSTED ILUMIN LED 3600K 120LEDS X METRO, UNIDAS X 15CM ARNES NEGRO CAL.22 CONECT. PLUG/JACK P/ALIMENT. C/TAPAS Y GRAPAS. FUE D PODER D 24V 2 AMP -- COVEVTRM210-KLED</t>
  </si>
  <si>
    <t>MDMEKT01000009</t>
  </si>
  <si>
    <t>KIT DE ILUMINACION   2 TIRAS LED DE 1540 mm , 2 TIRAS LED DE 145 mm y TIRA LED DE 1445 mm DE 2700 K EN PERFIL DIFUSOR DE ACRILICO , CON 1 METRO DE CABLE POLARIZADO PARA CONEXION Y 2 CAPUCHONES  --  COHSECMTV1035THM-KL</t>
  </si>
  <si>
    <t>MDMEKT01000008</t>
  </si>
  <si>
    <t>KIT DE ILUMINACION   2 TIRAS LED DE 846 mm Y 2 DE 860 DE 2700 K EN PERFIL DIFUSOR DE ACRILICO , CON 1 METRO DE CABLE POLARIZADO PARA CONEXION Y 2 CAPUCHONES  --  COHSECME138THM-KLED</t>
  </si>
  <si>
    <t>MDMEKT01000018</t>
  </si>
  <si>
    <t>KIT DE ILUMINACION   CABINA TELEFONICA 4 MARCOS DE PERFIL DE ALUMINIO DE 17X12 mm DE 1mtro DE ANCHO X 2mtrs DE LARGO ILUMINACION LED 2216-240 2700K 4WMt. CON SPOT REDONDO NEGRO DE 3 WATTS 4000K FUENTE DE VOLTAJE DE 24V 200W ARNES   --  KITILU</t>
  </si>
  <si>
    <t>MDMEKT01000020</t>
  </si>
  <si>
    <t>KIT DE ILUMINACION   CONFORMADO POR 2 LAMPARAS SPOT DIRIGIBLE DE 7W CON INTERRUPTOR Y CABLE TOMACORRIENTE DE 2.5 MTS  --  KIT2SD7W</t>
  </si>
  <si>
    <t>MDMEKT01000015</t>
  </si>
  <si>
    <t>KIT DE ILUMINACION   LED PARA PEDESTAL  --  COMEVH132-KLEDD</t>
  </si>
  <si>
    <t>MDMEKT01000012</t>
  </si>
  <si>
    <t>KIT DE ILUMINACION   LED PARA PEDESTAL CENTRAL  --  COLATMMC52AG-KLEDC</t>
  </si>
  <si>
    <t>MDMEKT01000013</t>
  </si>
  <si>
    <t>KIT DE ILUMINACION   LED PARA PEDESTAL DERECHO  --  COLATMMC52AG-KLEDC</t>
  </si>
  <si>
    <t>MDMEKT01000014</t>
  </si>
  <si>
    <t>KIT DE ILUMINACION   PARA BANCA DOBLE PARA 6 USUARIOS  --  ABD34PV6U-KLED</t>
  </si>
  <si>
    <t>MDMEKT01000022</t>
  </si>
  <si>
    <t>KIT DE ILUMINACION   PARA LIBRERO IZQUIERDO 400 X 2526 X 3882 12 PZ LAMPARAS 1,000 MM, 1 LAMPARA 1,750 MM. TIRA LED 2835/120 3600K; FUENTE DE VOLTAJE Y GUIAS DE RIEL ELECTRIFICADO. TOMACORRIENTE DE 2.5 MTS  --  KITLIBIZQ</t>
  </si>
  <si>
    <t>MDMEKT01000019</t>
  </si>
  <si>
    <t>KIT DE ILUMINACION   PARA MODULO BIOBOX: INCLUYE LAMPARAS PARA COPETE, LAMPARA PARA PUERTA LOGOTIPO Y LAMPARA PARA SOPORTE DE MECANISMO  --  COGVBI-KLED</t>
  </si>
  <si>
    <t>MDMEKT01000024</t>
  </si>
  <si>
    <t>KIT DE ILUMINACION   PERIMETRAL CON PERFIL DE ALUMINIO, LD4000K CON FUENTE DE ALIMENTACION E INTERRUPTOR, Y 2.5 METROS DE TOMA CORRIENTE  --  COSRSMM-KIT</t>
  </si>
  <si>
    <t>MDMEKT01000021</t>
  </si>
  <si>
    <t>KIT DE ILUMINACION   PERIMETRALPARA CELOCIA 2003 X 1002 COMPUESTO POR 2 LAMPARAS DE 2000MM 4 LAMPARAS DE 1000MM CON TIRA LED 2835/120 2700K, FUENTE DE VOLTAJE Y CONTROL DE 3 INTERRUPTORES, ARNES TOMACORRIENTE DE 2.5 MTS  --  COCELARM-KLED</t>
  </si>
  <si>
    <t>KIT DE PERSIANA LINE SISTEMA E- 23 (No. DE ARTICULO 702758-002) REHAU (CAJA CON BARRAS DE 2.5 m, POSTES DECO, TAPAS DECO, CONECTORES Y DESLIZADOR ) EN PVC ACABADO ALUMINIO  - KITPERE23</t>
  </si>
  <si>
    <t>MDESKT03000010</t>
  </si>
  <si>
    <t>KIT DE TAPIZADO   PARA MODELOS ZEBRA CODIGO 155-10600-TAP EN COLOR KARAT AZUL  --  KITZEBKAZ</t>
  </si>
  <si>
    <t>MDESKT03000016</t>
  </si>
  <si>
    <t>KIT DE TAPIZADO PARA MODELOS ZEBRA CODIGO 155-10600-TAP EN COLOR KARAT HUMO  --  KITZEBKHM</t>
  </si>
  <si>
    <t>MDMEKT05000025</t>
  </si>
  <si>
    <t>KIT ELECTRICO   PARA LIBRERO CHICO CON 1 PERFIL ELECTRIFICADO 2M BLANCO, 3 PERFILES C/LUZ LED DE 3600K DE 811mm, 1 PERFIL 1145 mm FUENTE DE PODER Y 3 MTS DE CABLE USO RUDO CON CLAVIJA  --  COSSDLDIZ-KITIL</t>
  </si>
  <si>
    <t>MPMEKT05000023</t>
  </si>
  <si>
    <t>KIT ELECTRICO LAMBRIN: 2 PERFILES ELECTRIFICADOS 2M BLANCO, 4 FOCOS TIPO SPORT LED 3500K , 6 PERFILES C/LUZ LED DE 3500K DE .45 M,CORDON DE ALIMENTACION AL PERFIL DE .20 M FUENTE DE PODER Y 3 MTS DE CABLE USO RUDO CON CLAVIJA Y DIMMER  --  COLAMPICOFA-KIT</t>
  </si>
  <si>
    <t>MDESKT04000011</t>
  </si>
  <si>
    <t>KIT SISTEMA PARA PUERTA DE VIDRIO PARA 80 kg EN ACERO INOXIDABLE  --  RPHHX-08</t>
  </si>
  <si>
    <t>MDRCLA04070800</t>
  </si>
  <si>
    <t>LAMINA ENCAPSULADA DE TELA DE YUTE 2337 mm X 495 mm ESPESOR 2 mm   --  COSSDBIO-TYU1</t>
  </si>
  <si>
    <t>MDRCLA04080800</t>
  </si>
  <si>
    <t>LAMINA ENCAPSULADA DE TELA DE YUTE 894 mm X 300 mm ESPESOR 2 mm   --  COSSDBIO-TYU2</t>
  </si>
  <si>
    <t>MPMTLA03050705</t>
  </si>
  <si>
    <t>LAMINA INOXIDABLE 1220 X 2250 mm CALIBRE 28 ESPEJO TIPO 430  --  LINOX122226T</t>
  </si>
  <si>
    <t>MPMTLA03060705</t>
  </si>
  <si>
    <t>LAMINA INOXIDABLE 915 mm CALIBRE 28 ESPEJO TIPO 430  --  LINOX91528T</t>
  </si>
  <si>
    <t>MPMTLA03010104</t>
  </si>
  <si>
    <t>LAMINA INOXIDABLE HOJA 4' X 10' CALIBRE 16 SATINADO P3 T-304   --  LINOX41016PT3T</t>
  </si>
  <si>
    <t>MPMALP00010006</t>
  </si>
  <si>
    <t>LAMINADO PLASTICO  HOJA 4' X 8'  GREENLAM SPLENDOR LINNER HPL ABSOLUTE WHITE SUEDE 0.6 122 244 0108 30  --  LP48GSLHAW</t>
  </si>
  <si>
    <t>MPMALP00010007</t>
  </si>
  <si>
    <t>LAMINADO PLASTICO  HOJA 4' X 8'  ROYAL BLUE 293-30  --  LP48RB29330</t>
  </si>
  <si>
    <t>MIACLJ01020002</t>
  </si>
  <si>
    <t>LIJA DE BANDA DE 13 X 305 MM  GRANO 120  --  LIJ13305G120</t>
  </si>
  <si>
    <t>MIQMLI02000000</t>
  </si>
  <si>
    <t>LIMPIADOR MULTIUSOS LIQUIDO AROMA MAR FRESCO O LAVANDA PORRON DE 18 LTS     --  LIMULAV18</t>
  </si>
  <si>
    <t>MIIPLIPA000200</t>
  </si>
  <si>
    <t>LIMPIADOR Y PULIDO DE ACERO INOXIDABLE  EN AEROSOL HIDROFORCE CLAVE 14424 MARCA RITE-TEK -- LIPAIAE --</t>
  </si>
  <si>
    <t>LINO-02 GRIS CLARO  --  LIN</t>
  </si>
  <si>
    <t>LINO-04 GRIS OBSCURO  --  LIN04</t>
  </si>
  <si>
    <t>LINO-09 VERDE  --  LIN09</t>
  </si>
  <si>
    <t>LINO-11 AZUL  --  LIN11</t>
  </si>
  <si>
    <t>LLAVE MAESTRA PARA SACAR CILINDRO MARCA HAFELE 210.11.001 -- LLAMTH</t>
  </si>
  <si>
    <t>MDMPLO01010101</t>
  </si>
  <si>
    <t>LOGOTIPO EN CORTE LASER DE 370 X 75 mm ESPESOR 3 mm EN ACRILICO NEGRO, CON LEYENDA "TXAT LATAM" SEGUN PLANO  --  COLATMMC52AG-LOG</t>
  </si>
  <si>
    <t>MPMAMR02020002</t>
  </si>
  <si>
    <t>MADERA MACIZA 150 X 2440 MM  DE ENCINO AMERICANO NATURAL DE 1" PRIMERA CALIDAD  --  ENAMN15241</t>
  </si>
  <si>
    <t>MPMAMR02020003</t>
  </si>
  <si>
    <t>MADERA MACIZA 200 X 2440 MM  DE ENCINO AMERICANO NATURAL DE 3/4" PRIMERA CALIDAD  --  ENAMN152434</t>
  </si>
  <si>
    <t>MDESMM01010001</t>
  </si>
  <si>
    <t>MAMPARA DE ALUMINIO DE 1.10 X .30 M  MARCA TECHO  --  MAL11030T</t>
  </si>
  <si>
    <t>MQESMQ09050107</t>
  </si>
  <si>
    <t>MAQUILA DE CORTE PARA TUBO SANITARIO DE ACERO INOX DE 6" DE 2985 X 152 mm CALIBRE 12 SATINADO TIPO 304, CON 4 BARRENOS Y 2 REGISTROS CONFORME A PLANO  --  ASUSOPANG-ATU</t>
  </si>
  <si>
    <t>MQESMQ09050105</t>
  </si>
  <si>
    <t>MAQUILA DE CORTE PARA TUBO SANITARIO DE ACERO INOX DE 6" DE 2985 X 152 mm CALIBRE 12 SATINADO TIPO 304, CON BARRENOS Y 2 REGISTROS CONFORME A PLANO  --  ASUSOPANG-TU</t>
  </si>
  <si>
    <t>MQESMQ09040104</t>
  </si>
  <si>
    <t>MAQUILA DE CORTE PARA TUBO SANITARIO DE ACERO INOX DE 6" DE 2985 X 152 X 152 mm CALIBRE 12 SATINADO TIPO 304, CON BARRENOS Y 3 REGISTROS CONFORME A PLANO  --  ASUTOTB-TU</t>
  </si>
  <si>
    <t>MQESMQ21130006</t>
  </si>
  <si>
    <t>MAQUILA DE ROLADO PARA TUBO ACERO INOXIDABLE DE 1651 X 51 X 1076 mm  CONFORME A PLANO  --  ASUMIN245-TRC</t>
  </si>
  <si>
    <t>MQESMQ10060006</t>
  </si>
  <si>
    <t>MAQUILA DE ROLADO PARA TUBO ACERO INOXIDABLE DE 325 X 51 X 361 mm  CONFORME A PLANO  --  ASUTOTB-R1</t>
  </si>
  <si>
    <t>MQESMQ22140006</t>
  </si>
  <si>
    <t>MAQUILA DE ROLADO PARA TUBO ACERO INOXIDABLE DE 825 X 51 X 172 mm  CONFORME A PLANO  --  ASUMIN245-TRL</t>
  </si>
  <si>
    <t>MQESMQ16090012</t>
  </si>
  <si>
    <t>MAQUILA GABINETE DERECHO PARA MOSTRADOR DE INFORMACION DE 1223 X 1044 X 819 mm  CUBIERTA Y REPISA EN SUPERFICIE SOLIDA COBALTO,2 PUERTAS, 1 ENTÑO Y 1 LAT, INT LAMINADO PLASTICO CINZA PP95-58, EXT EN LAMINADO NAVY BLUE 969 - 58 FORMICA  --  ASUMIN245-MAQGD</t>
  </si>
  <si>
    <t>MQESMQ15090012</t>
  </si>
  <si>
    <t>MAQUILA GABINETE IZQUIERDO PARA MOSTRADOR DE INFORMACION DE 1223 X 1044 X 819 mm  CUBIERTA Y REPISA EN SUPERFICIE SOLIDA COBALTO,2 PUERTAS,1 ENTÑO Y 1 LAT,INT LAMINADO PLASTICO CINZA PP95-58, EXT EN LAMINADO NAVY BLUE 969 - 58 FORMICA  --  ASUMIN245-MAQGI</t>
  </si>
  <si>
    <t>MQESMQ19110014</t>
  </si>
  <si>
    <t>MAQUILA MUEBLE CENTRAL PARA MOSTRADOR DE INFORMACION DE 1194 X 894 X 910 mm  CUBIERTA EN SUPERFICIE SOLIDA COBALTO (NOVANITE NV-207), BASE, INTERIOR EN LAMINADO PLASTICO CINZA PP95-58, EXTERIOR EN LAMINADO NAVY BLUE 969 - 58 FORMICA  --  ASUMIN245-MAQCE</t>
  </si>
  <si>
    <t>MQESMQ11070008</t>
  </si>
  <si>
    <t>MAQUILA MUEBLE DERECHO PARA MOSTRADOR DE ABORDAJE DERECHO DE 819 X 822 X 1200 mm  CUBIERTA EN SUPERFICIE SOLIDA COBALTO (NOVANITE NV-207), 1 CAJON PAPELERO, 1 CAJONES PEDESTAL Y PUERTA ELECTRICO LAMINADO PLASTICO CINZA PP95-58  --  ASUMAES178D-MAQDE</t>
  </si>
  <si>
    <t>MQESMQ13080010</t>
  </si>
  <si>
    <t>MAQUILA MUEBLE DERECHO PARA MOSTRADOR DE ABORDAJE IZQUIERDO DE 1990 X 822 X 1200 mm  CUBIERTA EN SUPERFICIE SOLIDA COBALTO (NOVANITE NV-207), 1 CAJON PEDESTAL Y PUERTA ACCESO ELECTRICO, INTERIOR LAMINADO PLASTICO CINZA PP95-58  --  ASUMAES178I-MAQDE</t>
  </si>
  <si>
    <t>MQESMQ12080009</t>
  </si>
  <si>
    <t>MAQUILA MUEBLE IZQUIERDO PARA MOSTRADOR DE ABORDAJE DERECHO DE 1990 X 822 X 1200 mm  CUBIERTA EN SUPERFICIE SOLIDA COBALTO (NOVANITE NV-207), 1 CAJON PEDESTAL Y PUERTA ACCESO ELECTRICO, INTERIOR LAMINADO PLASTICO CINZA PP95-58  --  ASUMAES178D-MAQIZ</t>
  </si>
  <si>
    <t>MQESMQ14070011</t>
  </si>
  <si>
    <t>MAQUILA MUEBLE IZQUIERDO PARA MOSTRADOR DE ABORDAJE IZQUIERDO DE 819 X 822 X 1200 mm  CUBIERTA EN SUPERFICIE SOLIDA COBALTO (NOVANITE NV-207), 1 CAJON PAPELERO, 1 CAJONES PEDESTAL Y PUERTA ELECTRICO LAMINADO PLASTICO CINZA PP95-58  --  ASUMAES178I-MAQIZ</t>
  </si>
  <si>
    <t>MQESMQ18100013</t>
  </si>
  <si>
    <t>MAQUILA MUEBLE LATERAL DERECHO PARA MOSTRADOR DE INFORMACION DE 1038 X 1044 X 1595 mm  CUBIERTA Y REPISA EN SUPERFICIE SOLIDA COBALTO, 1 ENTREPAÑO Y BASE, INT LAMINADO PLASTICO CINZA PP95-58, EXT EN LAMINADO NAVY BLUE 969 - 58 FORMICA  --  ASUMIN245-MAQLD</t>
  </si>
  <si>
    <t>MQESMQ17100013</t>
  </si>
  <si>
    <t>MAQUILA MUEBLE LATERAL IZQUIERDO PARA MOSTRADOR DE INFORMACION DE 1038 X 1044 X 1595 mm  CUBIERTA Y REPISA EN SUPERFICIE SOLIDA COBALTO,1 ENTPÑO Y BASE, INT LAMINADO PLASTICO CINZA PP95-58, EXT EN LAMINADO NAVY BLUE 969 - 58 FORMICA  --  ASUMIN245-MAQLI</t>
  </si>
  <si>
    <t>MQESMQ20120015</t>
  </si>
  <si>
    <t>MAQUILA PUERTA DE ACCESO PARA MOSTRADOR DE INFORMACION DE 794 X 1034 X 20 mm  EN LAMINADO PLASTICO NAVY BLUE 969 - 58 FORMICA  --  ASUMIN245-MAQPU</t>
  </si>
  <si>
    <t>MPMAMD06010700</t>
  </si>
  <si>
    <t>MDF CON 1 CARA EN LAMINADO PLASTICO PEARL GREY Y 1 CARA EN MELAMINA SOFT GREY HOJA 4' X 8' ESPESOR 16 mm   --  MDF16PGSG</t>
  </si>
  <si>
    <t>MPMAMD06010200</t>
  </si>
  <si>
    <t>MDF CON 1 CARA EN LAMINADO PLASTICO PEARL GREY Y 1 CARA EN MELAMINA SOFT GREY HOJA 4' X 8' ESPESOR 25 mm   --  MDF25PGSG</t>
  </si>
  <si>
    <t>MPMAMD07010708</t>
  </si>
  <si>
    <t>MDF CON UNA CARA EN MELAMINA HOJA 4' X 8' ESPESOR 16 mm Y UNA AL NATURAL (SUSTRATO)  --  MDF1CM1N</t>
  </si>
  <si>
    <t>MPMAMD05010300</t>
  </si>
  <si>
    <t>MDF ENCHAPADO DOS CARAS HOJA 4' X 8' ESPESOR 9 mm   --  MDF489</t>
  </si>
  <si>
    <t>MPMAMD05010307</t>
  </si>
  <si>
    <t>MDF ENCHAPADO DOS CARAS HOJA 4' X 8' ESPESOR 9 mm UN LADO EBONY LEGAY 785 Y OTRO LADO WASHED OAD 792  --  MDF489EBWO</t>
  </si>
  <si>
    <t>B1097</t>
  </si>
  <si>
    <t xml:space="preserve">ACABADO MADERA CLARET SELET 1496.30 </t>
  </si>
  <si>
    <t>MPMAMD04010709</t>
  </si>
  <si>
    <t>MDF LAMINADO PLASTICO DOS CARAS HOJA 4' X 8' ESPESOR 16 mm BRUSHED ALUMINIUM FORMICA SOLID METAL M605  --  MDF4816LPBAM605</t>
  </si>
  <si>
    <t>MPMAMD04010105</t>
  </si>
  <si>
    <t>MDF LAMINADO PLASTICO DOS CARAS HOJA 4' X 8' ESPESOR 19 mm GREENLAM SPLENDOR LINNER HPL ABSOLUTE WHITE SUEDE 0.6 122 244 0108 30  --  MDF4819GSLHAW</t>
  </si>
  <si>
    <t>MPMAMD04010204</t>
  </si>
  <si>
    <t>MDF LAMINADO PLASTICO DOS CARAS HOJA 4' X 8' ESPESOR 25 mm LAMITECH DARK STEEL 2315  --  MDFLPLDS2315</t>
  </si>
  <si>
    <t>MPMAMD04010206</t>
  </si>
  <si>
    <t>MDF LAMINADO PLASTICO DOS CARAS HOJA 4' X 8' ESPESOR 25 mm UN LADO ROYAL BLUE 293-30 GREENLAM Y OTRO LADO FROSTY WHITE  --  MDF4825RB29330</t>
  </si>
  <si>
    <t>B1054</t>
  </si>
  <si>
    <t xml:space="preserve">ACABADO MADERA ENCINO POLAR TX </t>
  </si>
  <si>
    <t>B834</t>
  </si>
  <si>
    <t xml:space="preserve">ACABADO MADERA RIOJA TX </t>
  </si>
  <si>
    <t>MDESME03000001</t>
  </si>
  <si>
    <t>MESA EN CAJA   VENICE MODELO OHM-7155 CON ESTRUCTURA DE 4 PUNTOS ; EN POLIPROPILENO COLOR BLANCO  --  ESP-OHM-7155EM</t>
  </si>
  <si>
    <t>MDESME03000002</t>
  </si>
  <si>
    <t>MESA EN CAJA   VENICE MODELO OHM-7155 CON ESTRUCTURA DE 4 PUNTOS ; EN POLIPROPILENO COLOR GRIS OSCURO G7  --  ESP-OHM7155GOG7EM</t>
  </si>
  <si>
    <t>MINIFIX CAJA  ALTURA 19 mm ACABADO NATURAL (CAT 262.26.038) HAFELE -- MIT19U</t>
  </si>
  <si>
    <t>MINIFIX CAJA  PARA ESPESOR 19 mm ACABADO NATURAL (CAT 262.26.035) HAFELE - "PR011"</t>
  </si>
  <si>
    <t>MINIFIX CAJA PARA ESPESOR 16 mm ACABADO NATURAL (CAT 262.26.033) HAFELE - "MINIFIX12"</t>
  </si>
  <si>
    <t>MDACMT01000001</t>
  </si>
  <si>
    <t>MOLINETE EMBALERADO   N.86 ( CODIGO: M76-1) CATALOGO BRALLE, GALVANIZADA  --  M761</t>
  </si>
  <si>
    <t>MDMECO26000026</t>
  </si>
  <si>
    <t>MULTICONTACTO BYRNE MODELO ECLIPSE   CODIGO BE03816-2-1-Z130-MRAC1-72MX POWER: 2 PORT(S), STANDARD OUTLET(S)USB: 1 PORT(S),USB A+CCORD: 72" STANDARD CORD, STRAIGHT PLUGMOUNT: IN SURFACE  --  BE0381621Z130MRAC172MX</t>
  </si>
  <si>
    <t>MDMECO25000025</t>
  </si>
  <si>
    <t>MULTICONTACTO MODELO LUM-LISRJN   2 CONTACTOS ELECTRICOS 127VAC/15AMAX, 1 PUERTOS PARA USB (CARGA) 5VDC/1A, UN CONTACTO 1 PUERTO RJ45 ( VOZ Y DATOS ), CABLE 1.50 M DE LARGO 3X18 AWG EN COLOR NEGRO  --  LUM-LISRJN</t>
  </si>
  <si>
    <t>MDESMR01000000</t>
  </si>
  <si>
    <t>MURO CUBO, 5 HOJAS AZUL JADE, CORTE V     --  MUROCUB</t>
  </si>
  <si>
    <t>MDESMR02000000</t>
  </si>
  <si>
    <t>MURO SALA DE JUNTAS CONSEJO, 4 HOJAS GRIS PLATEADO, CORTE V     --  MUROSALACON</t>
  </si>
  <si>
    <t>MDACNB07000000</t>
  </si>
  <si>
    <t>NUBE AVIONES, 1 HOJA GRIS PLATEADO 1 HOJA ROJO     --  NUBEAVI</t>
  </si>
  <si>
    <t>MDACNB02000000</t>
  </si>
  <si>
    <t>NUBE EXPORTACION, HEXAGONOS 4 HOJAS GRIS PLATEADO     --  NUBEEXPOR</t>
  </si>
  <si>
    <t>MDACNB03000000</t>
  </si>
  <si>
    <t>NUBE FINANZAS ROLLOS FLEXIBLES, 8 METROS ROLLO FLEXIBLE COLOR GRIS     --  NUBEFIN</t>
  </si>
  <si>
    <t>MDACNB06000000</t>
  </si>
  <si>
    <t>NUBE HEXAGONAL 1.20, 2 HOJAS GRIS PLATEADO, 2 HOJAS GRIS ESPACIAL     --  NUBEHEXA</t>
  </si>
  <si>
    <t>MDACNB04000000</t>
  </si>
  <si>
    <t>NUBE PODCAST CANALES EN V, 5 HOJAS GRIS     --  NUBEPOD</t>
  </si>
  <si>
    <t>MDACNB01000000</t>
  </si>
  <si>
    <t>NUBE SALA DE CONSEJO SIG ZAG 11 HOJAS GRIS ESPACIAL, 2 HOJAS  ROJO, 2 HOJAS GRIS     --  NUBESALACON</t>
  </si>
  <si>
    <t>MDACNB05000000</t>
  </si>
  <si>
    <t>NUBE SALA JUNTAS 2 EN OLAS, 2 HOJAS GRIS, 1 HOJAS GRIS ESPACIAL, 2 HOJAS GRIS PLATA, 1 HOJA  BLANCO     --  NUBESALA2</t>
  </si>
  <si>
    <t>MDACOG01000001</t>
  </si>
  <si>
    <t>ORGANIZADOR DE CABLES VERTICAL   BROBOTIX COLOR NEGRO (CODIGO 6006924)  --  ORGBXN</t>
  </si>
  <si>
    <t>MDACPA02010101</t>
  </si>
  <si>
    <t>PALETA EN ACRILICO TRANSPARENTE DE 302 X 165 mm ESPESOR 6 mm CON GRABADO LASER Y MAQUINADOS SEGUN PLANO  --  COGVBI-PACR</t>
  </si>
  <si>
    <t>MPMPPN03000003</t>
  </si>
  <si>
    <t>PANEL ACUSTICO   METRO LINEAL DE 3 mm, EN ROLLO, COLOR GRIS SIN CORTE  --  ROPAM3G</t>
  </si>
  <si>
    <t>MPMPPN02020201</t>
  </si>
  <si>
    <t>PANEL ACUSTICO DE PET DE 1195 X 330 mm ESPESOR 12 mm COLOR GRIS PLATEADO, CORTADO CONFORME A PLANO CON NAVAJA OSCILANTE  --  CONEODIVREC-PET12</t>
  </si>
  <si>
    <t>MPMPPN02030202</t>
  </si>
  <si>
    <t>PANEL ACUSTICO DE PET DE 745 X 330 mm ESPESOR 12 mm COLOR GRIS PLATEADO, CORTADO CONFORME A PLANO CON NAVAJA OSCILANTE  --  CONEODIVREC-PET75</t>
  </si>
  <si>
    <t>MPMPPN01010100</t>
  </si>
  <si>
    <t>PANEL ACUSTICO SONARA DE 1220 x 2440 mm ESPESOR 9 mm   --  PASON12249</t>
  </si>
  <si>
    <t>Y43</t>
  </si>
  <si>
    <t xml:space="preserve">ACRILICO, ECOMARMOL  TURQUEZA </t>
  </si>
  <si>
    <t>Y45</t>
  </si>
  <si>
    <t xml:space="preserve">ACRILICO, ECOMARMOL  GRIS ESPACIAL </t>
  </si>
  <si>
    <t>MPMAPR02020202</t>
  </si>
  <si>
    <t>PANEL RANURADO VERTICAL FENOLFLEX DE 1220 X 2440 mm ESPESOR 12 mm EN MDF CON BASE FENOLICA  --  PRVF1224BF</t>
  </si>
  <si>
    <t>MDESPL01000001</t>
  </si>
  <si>
    <t>PANTALLA METALICA   BLANCA PARA BASE A/WHITE ABATIBLE  INCLUYE HERRAJES  --  PMBPWH</t>
  </si>
  <si>
    <t>MIACPT03000000</t>
  </si>
  <si>
    <t>PANTALON DE MEZCLILLA TIPO JEANS COLOR AZUL MARINO DE 14 ONZAS 38 - 40     --  PMCAZUL3840</t>
  </si>
  <si>
    <t>MIACPT04000000</t>
  </si>
  <si>
    <t>PANTALON DE MEZCLILLA TIPO JEANS COLOR AZUL MARINO DE 14 ONZAS 42 - 44     --  PMCAZUL4244</t>
  </si>
  <si>
    <t>MIACPT02000000</t>
  </si>
  <si>
    <t>PANTALON EN GABARDINA 100% ALGODON TIPO COMANDO EN NEGRO     --  PGBRIN</t>
  </si>
  <si>
    <t>MIACPT01000000</t>
  </si>
  <si>
    <t>PANTALON MASCOTA PARA COMEDOR     --  PMBRI</t>
  </si>
  <si>
    <t>MIACPH01000000</t>
  </si>
  <si>
    <t>PARCHE PARA ESPALDA LEYENDA BRIGADISTA 28 X 15 CM     --  PBBRI2815</t>
  </si>
  <si>
    <t>MDMPPV01010001</t>
  </si>
  <si>
    <t>PELICULA DE PVC METALIZADO CALIBRE 15 Y ANCHO 56 CMS  BOBINA RIGIDO PLATA  --  PEPVC1556PL</t>
  </si>
  <si>
    <t>MPMTPE00030003</t>
  </si>
  <si>
    <t>PERFIL  80 X 80 mm  MODELO10-088, RANURA 8 MM, CENTRO 6.8 PARA ROSCA A M8- DE 6 METROS DE LARGO  --  PECA8080M8</t>
  </si>
  <si>
    <t>C839</t>
  </si>
  <si>
    <t xml:space="preserve">COLOR DE PLASTICO TERRACOTA </t>
  </si>
  <si>
    <t>C835</t>
  </si>
  <si>
    <t xml:space="preserve">COLOR DE PLASTICO DURANGO </t>
  </si>
  <si>
    <t>C838</t>
  </si>
  <si>
    <t xml:space="preserve">COLOR DE PLASTICO IVORY VANILA </t>
  </si>
  <si>
    <t>MPMPPC00030202</t>
  </si>
  <si>
    <t>PERFIL DE CANTO  ANCHO 35 mm ESPESOR 1 mm EN ABS  --  PECA351ABS</t>
  </si>
  <si>
    <t>MVLPPC02475400</t>
  </si>
  <si>
    <t>PERFIL DE CANTO ULTRAMATT ANCHO 23 mm ESPESOR 1 mm  - "PFCU231"</t>
  </si>
  <si>
    <t>C774</t>
  </si>
  <si>
    <t xml:space="preserve">COLOR DE PLASTICO BLACK PLUM </t>
  </si>
  <si>
    <t>MDMUPN02000002</t>
  </si>
  <si>
    <t>PERNO CON CUERDA   M8 PARA SPEEDY Y ROTOLA CODIGO 354.144 CYMISA  --  PCM8PSR</t>
  </si>
  <si>
    <t>MDMUPI03040002</t>
  </si>
  <si>
    <t>PIJA AUTORROSCANTE N°6 X 1"  PUNTA DE BROCA CON ARANDELA  --  PIAUN61BR</t>
  </si>
  <si>
    <t>MDMUPI02030002</t>
  </si>
  <si>
    <t>PIJA CABEZA FIJADORA PHILLIPS DE 8 X 1 1/4"  PUNTA DE BROCA CON ARANDELA INTEGRADA GALVANIZADA  --  TOPBXP8-114</t>
  </si>
  <si>
    <t>MDMUPI04050003</t>
  </si>
  <si>
    <t>PIJA CABEZA HEXAGONAL 2"  #14 PUNTA DE BROCA GALVANIZADO  --  PIHX214BG</t>
  </si>
  <si>
    <t>MPQMPP05000000</t>
  </si>
  <si>
    <t>PINTURA EN POLVO LIGHT GRAY 8559 CODIGO HGL20233 (VITRACOAT)     --  PPLG8559VT</t>
  </si>
  <si>
    <t>MIQMPI15000000</t>
  </si>
  <si>
    <t>PINTURA LIQUIDA EN AEROSOL COLOR ALUMINIO     --  PILALU</t>
  </si>
  <si>
    <t>MIQMPI16000000</t>
  </si>
  <si>
    <t>PINTURA LIQUIDA EN AEROSOL COLOR BLANCO MATE     --  PILBLMA</t>
  </si>
  <si>
    <t>MIQMPI14000000</t>
  </si>
  <si>
    <t>PINTURA LIQUIDA EN AEROSOL COLOR GRIS LIGHT GRAY     --  PILGLG</t>
  </si>
  <si>
    <t>MPACPI01010001</t>
  </si>
  <si>
    <t>PIOLA DE NYLON DE 1/4"  EN CARRETE COLOR BLANCO  --  PIONY14BL</t>
  </si>
  <si>
    <t>MDACPI02000000</t>
  </si>
  <si>
    <t>PISTON PARA SILLA OKAMURA     --  PISOKA</t>
  </si>
  <si>
    <t>MPMPPL02030200</t>
  </si>
  <si>
    <t>POLICARBONATO CELULAR CRISTAL HOJA DE 1.83 x 11.0 m ESPESOR 8 mm   --  POLCC183118</t>
  </si>
  <si>
    <t>MDACPF01010000</t>
  </si>
  <si>
    <t>PORTA FOLDER EN ALUMINIO DE 18.50 CM DE FRENTE X 22.50 CM DE FONDO X 23.10 CM DE ALTO    --  POFOLA1822</t>
  </si>
  <si>
    <t>MDACPL01010000</t>
  </si>
  <si>
    <t>PORTA LAPICERO DE ALUMINIO DE 7.20 CM FRENTE, 7.10 FONDO CM Y 10.00 ALTO CM    --  POLAA710</t>
  </si>
  <si>
    <t>MDACP101010001</t>
  </si>
  <si>
    <t>PORTA MONITOR ARTICULADO DE 17" HASTA 36"  CON CAPACIDAD DE CARGA DE 3-12 KGS EN COLOR SILVER  --  PM1736CS</t>
  </si>
  <si>
    <t>MDACP102000002</t>
  </si>
  <si>
    <t>PORTA MONITOR INDIVIDUAL   MODELO SD-POS-HA ATDEC COLOR NEGRO  --  SDPOSHA</t>
  </si>
  <si>
    <t>MDMECA00100000</t>
  </si>
  <si>
    <t>POWERDATACENTER ELLORA WELL BE06031-3-3-Z809-MAC1-72    --  BE0603133Z809MAC172</t>
  </si>
  <si>
    <t>MDESPF01010001</t>
  </si>
  <si>
    <t>PUFF EN CAJA MODELO EMONT 02SC-058A  TAPIZADO EN TERCIOPELO COLOR OLIVA  --  MOT-EMONT02SC058AEM</t>
  </si>
  <si>
    <t>MDESPF01020002</t>
  </si>
  <si>
    <t>PUFF EN CAJA MODELO EMONT 02SC-058B  TAPIZADO EN TERCIOPELO COLOR NEGRO  --  MOT-EMONT02SC058BEM</t>
  </si>
  <si>
    <t>MDESPF01030003</t>
  </si>
  <si>
    <t>PUFF EN CAJA MODELO WINDMILL-L  TAPIZADO EN TERCIOPELO MULTICOLOR  --  MOT-WINDMILLLEM</t>
  </si>
  <si>
    <t>MDESBC01100010</t>
  </si>
  <si>
    <t>PUFF PRESTIGE EN CAJA MODELO 155-10950-000  EN POLIURETANO INYECTADO TAPIZADO EN TELA KARAT NARANJA, CON BASE GIRATORIA DE 4 PUNTAS CROMADA R14  --  ESP-PRESTIGEEM</t>
  </si>
  <si>
    <t>U1097</t>
  </si>
  <si>
    <t xml:space="preserve">ACABADO TERMOFORMADO GRAPHITE MODER ASH </t>
  </si>
  <si>
    <t>U1098</t>
  </si>
  <si>
    <t xml:space="preserve">ACABADO TERMOFORMADO PREMIUM PEARL GREY </t>
  </si>
  <si>
    <t>MDMECO01010000</t>
  </si>
  <si>
    <t>RECEPTACLE DUPLEX,3D,A-1-C    --  BE08065-3-A-1-C</t>
  </si>
  <si>
    <t>MDMECO01020000</t>
  </si>
  <si>
    <t>RECEPTACLE DUPLEX,3D,A-2-C    --  BE08065-3-A-2-C</t>
  </si>
  <si>
    <t>MDMECO01040000</t>
  </si>
  <si>
    <t>RECEPTACLE DUPLEX,3D,A-4-BB    --  BE08065-3-A-4-BB</t>
  </si>
  <si>
    <t>MDMECO01030000</t>
  </si>
  <si>
    <t>RECEPTACLE DUPLEX,3D,A-6-BB    --  BE08065-3-A-6-BB</t>
  </si>
  <si>
    <t>MDMPRE02020102</t>
  </si>
  <si>
    <t>REGATON REDONDO BOLA ANTIDERRAPANTE PARA TUBO DE 7/8" EN CALIBRE 16 EN COLOR NEGRO  --  RERE7816N</t>
  </si>
  <si>
    <t>MDACAO08000000</t>
  </si>
  <si>
    <t>RETROFIT USB-A + C 20 WATT RETROFIT POWER SUPPLY BEM06017SQR-C-72     --  BEM06017SQRC72</t>
  </si>
  <si>
    <t>MDACRL01010001</t>
  </si>
  <si>
    <t>RIEL SIMPLE EMBUTIDO CX LONGITUD 2.00 m  EN ALUMINIO "RISIECX2"  --  RISIECX2</t>
  </si>
  <si>
    <t>MDACRO05040003</t>
  </si>
  <si>
    <t>RODAJA CON FRENO TIPO SPEEDY 60/20  CON TAPAS , CUERPO EN COLOR GRIS Y PLACA DE MONTAJE INCLUIDA  --  ROSPCFTGPM</t>
  </si>
  <si>
    <t>MDACRO05050004</t>
  </si>
  <si>
    <t>RODAJA CON FRENO TIPO SPEEDY Ø 60mm  COLOR NEGRO, SOPORTE ALUMINIO, LATERAL ALUMINIO CODIGO 354.121 CYMISA  --  ROSCFLA60D</t>
  </si>
  <si>
    <t>MDACRO06030006</t>
  </si>
  <si>
    <t>RODAJA INDUSTRIAL DE Ø 4"  CON PLACA GIRATORIA SERIE 2 Y FRENO INOXIDABLE, RUEDA DE HULE TERMOPLASTICO BALERO. ACABADO GALVANIZADO, (MODELO H2I101PGHTGAFRIN) CATALOGO RODAMEX  --  ROIN4GP2CF</t>
  </si>
  <si>
    <t>MDACRO04030005</t>
  </si>
  <si>
    <t>RODAJA INSTITUCIONAL DE Ø 4"  CON PLACA GIRATORIA SERIE 2, CON RUEDA DE POLIURETANO BALERO, (MODELO H2IP101PGGA) CATALOGO RODAMEX, ACABADO GALVANIZADO  --  REIN4GPFS2</t>
  </si>
  <si>
    <t>MDACRD01010001</t>
  </si>
  <si>
    <t>RODAMIENTO DE TRANSPORTADOR DE Ø30 mm  CON PLASTIO DE INGENIERIA, TIPO PLANO, CON VASTAGO ROSCADO DE 1/4", MARCA MISUMI (MODELO EBHZ30)  --  RD30MISUMI</t>
  </si>
  <si>
    <t>MIACSÑ06000000</t>
  </si>
  <si>
    <t>SEÑALAMIENTO CON IMAGEN DE VONHAUCKE LIBRE DE VIOLENCIA LABORAL, EN MEDIDA DE 30 X 40 CM. IMPRESO EN ESTIRENO     --  SÑVH3040</t>
  </si>
  <si>
    <t>MIACSÑ04000000</t>
  </si>
  <si>
    <t>SEÑALAMIENTO DE ESTIRENO, CALIBRE 40, CON IMAGEN DE EXTINTOR, EN MEDIDA DE 30 X 40 CM. TIPO BANDERA (DOBLE VISTA)     --  SÑEX3040DV</t>
  </si>
  <si>
    <t>MIACSÑ05000000</t>
  </si>
  <si>
    <t>SEÑALAMIENTO DE ESTIRENO, CALIBRE 40, CON IMAGEN DE PRECAUCIÓN ALTO VOLTAJE, EN MEDIDA DE 30 X 40 CM     --  SÑAV3040</t>
  </si>
  <si>
    <t>MIACSÑ03000000</t>
  </si>
  <si>
    <t>SEÑALAMIENTO DE ESTIRENO,CALIBRE 40, CON IMAGEN DE EXTINTOR, EN MEDIDA DE 30 X 40 CM --  SÑEX3040</t>
  </si>
  <si>
    <t>MDESSA01C000C2</t>
  </si>
  <si>
    <t>SILLA EN CAJA MODELO 05CC-3019  CON BASE 4 PUNTOS DE MADERA COLOR NEGRO  --  MOT-05CC3019EM</t>
  </si>
  <si>
    <t>MDESSA01A800B0</t>
  </si>
  <si>
    <t>SILLA EN CAJA MODELO 05CC-3025-A  RESPALDO Y ASIENTO TIPO CONCHA EN PLASTICO COLOR BLANCO, CON BASE DE 4 PUNTOS DE MADERA  --  MOT-05CC3025AEM</t>
  </si>
  <si>
    <t>MDESSA01A900B1</t>
  </si>
  <si>
    <t>SILLA EN CAJA MODELO 05CC-3025-B  RESPALDO Y ASIENTO TIPO CONCHA EN PLASTICO COLOR NEGRO, CON BASE SPIDER DE 4 PUNTOS EN ACERO NEGRO  --  MOT-05CC3025BEM</t>
  </si>
  <si>
    <t>MDESSA01B900C1</t>
  </si>
  <si>
    <t>SILLA EN CAJA MODELO 05CC-3026-A  RESPALDO Y ASIENTO TIPO CONCHA EN PLASTICO COLOR BLANCO SEMI TAPIZADA EN COLOR OLIVA, BASE DE 4 PUNTOS DE MADERA  --  MOT-05CC3026AEM</t>
  </si>
  <si>
    <t>MDESSA01880090</t>
  </si>
  <si>
    <t>SILLA EN CAJA MODELO 155-10600  RESPALDO Y ASIENTO EN UNA SOLA PIEZA EN POLIPROPILENO, CON BASE DE 4 PUNTOS CROMADA  --  ESP-ZEBCREM</t>
  </si>
  <si>
    <t>MDESSA01890091</t>
  </si>
  <si>
    <t>SILLA EN CAJA MODELO 155-10640  RESPALDO Y ASIENTO EN UNA SOLA PIEZA EN POLIPROPILENO, CON BASE DE 4 PUNTOS DE ACERO COLOR NEGRO  --  ESP-ZEBACNEM</t>
  </si>
  <si>
    <t>MDESSA01B200B4</t>
  </si>
  <si>
    <t>SILLA EN CAJA MODELO A5-FS-B  RESPALDO EN MALLA Y ASIENTO TAPIZADO EN TELA, CON BASE DE 4 PUNTOS TUBULAR  --  MOT-A5-FS-BEM</t>
  </si>
  <si>
    <t>MDESSA01750077</t>
  </si>
  <si>
    <t>SILLA EN CAJA MODELO A7-FC-B  PLEGABLE, RESPALDO EN MESH MK100 Y ASIENTO TAPIZADO EN TELA WT805, DESCANSABRAZOS DE PU Y BASE TUBULAR CON RODAJAS  --  A7-FC-BEM</t>
  </si>
  <si>
    <t>MDESSA01A000A2</t>
  </si>
  <si>
    <t>SILLA EN CAJA MODELO ABUELA 155-20400  RESPALDO Y ASIENTO ENTECNOPOLIMERO EN COLOR NEGRO,CON BASE DE 4 PUNTOS  --  ESP-ABUELAEM</t>
  </si>
  <si>
    <t>MGLXSA1246N400</t>
  </si>
  <si>
    <t>SILLA EN CAJA MODELO ACCORD TRANSICIONAL ASIENTO Y RESPALDO MEDIO TAPIZADO EN PIEL, MECANISMO RECLINABLE (KNEE TILTER) SIST DE BLOQUEO, AJUSTE DE ALTURA, BASE DE ALUMINIO RODANTE, BRAZOS FIJOS DE ALUMINIO CON CODERA DE URETANO "2671LM-2"-ACCORD-RMPEM</t>
  </si>
  <si>
    <t>MDESSA01B300B5</t>
  </si>
  <si>
    <t>SILLA EN CAJA MODELO BARON F-1819  RESPALDO BAJO Y ASIENTO TAPIZADO EN CUERO NEGRO, CON BASE RODANTE DE ALUMINIO CON MECANISMO DE ELEVACION E INCLINACION, CON BRAZOS FIJOS DE ALUMINIO  --  MOT-BARONF1819EM</t>
  </si>
  <si>
    <t>MDESSA01B400B6</t>
  </si>
  <si>
    <t>SILLA EN CAJA MODELO BARON F-1819 PU  RESPALDO BAJO Y ASIENTO TAPIZADO EN CUERO NEGRO, CON BASE RODANTE DE ALUMINIO CON MECANISMO DE ELEVACION E INCLINACION, CON BRAZOS FIJOS DE ALUMINIO  --  MOT-BARONF1819PUEM</t>
  </si>
  <si>
    <t>MDESSA01740076</t>
  </si>
  <si>
    <t>SILLA EN CAJA MODELO C4-EL-BNF  CABECERA, RESPALDO EN MESH 109 Y ASIENTO TAPIZADO EN TELA WT805, MECANISMO DE ELEVACION Y RECLINACION, BRAZOS FIJOS Y BASE NEGRA DE NAILON 5 PTOS CON RODAJAS  --  C4-EL-BNFEM</t>
  </si>
  <si>
    <t>MDESSA01730075</t>
  </si>
  <si>
    <t>SILLA EN CAJA MODELO C4-EM-BNF  RESPALDO EN MESH 109 Y ASIENTO TAPIZADO EN TELA WT805, MECANISMOS DE ELEVACION Y RECLINACION, BRAZOS FIJOS Y BASE NEGRA DE NAILON 5 PTOS CON RODAJAS  --  C4-EM-BNFEM</t>
  </si>
  <si>
    <t>MDESSA01B000B2</t>
  </si>
  <si>
    <t>SILLA EN CAJA MODELO CLOE 05CC-3021  RESPALDO Y ASIENTO DE ESPUMA MOLDEADA TAPIZADO EN TELA COLOR CAFE 05CC-3021, BASE DE 4 PUNTOS DE MADERA DE FRESNO EN COLOR CAFÉ  --  MOT-CLOEEM</t>
  </si>
  <si>
    <t>MDESSA01690071</t>
  </si>
  <si>
    <t>SILLA EN CAJA MODELO DILLON OHE-35  RESPALDO EN MALLA NEGRA Y ASIENTO TAPIZADO EN TELA NEGRA, CON BASE DE 5 PUNTOS EN POLIAMIDA, CON MECANISMO SYNCHRO, CON CABECERA, CON BRAZOS AJUSTABLES  --  ESP-DILLONOHE35EM</t>
  </si>
  <si>
    <t>MDESSA01760078</t>
  </si>
  <si>
    <t>SILLA EN CAJA MODELO FABRIZIA OHV-128 LOUNGE  CON ARMAZON DE RESPALDO, BRAZOS Y ASIENTO ACOJINADO TAPIZADO EN TELA COLOR GRIS, CON BASE DE ESTRELLA CUADRILATERO DE 4 PUNTAS COLOR NEGRO  --  FABRIZIA-OHV128</t>
  </si>
  <si>
    <t>MDESSA01900092</t>
  </si>
  <si>
    <t>SILLA EN CAJA MODELO FACTOR  RESPALDO EN MALLA GRIS Y ASIENTO TAPIZADO EN TELA, CON MECANISMO SYNCRO, ESTRUCTURA NEGRA, BRAZOS NEGROS AJUSTABLES, MECANISMO DE ELEVACION Y RECLINACION  --  ESP-FACNGEM</t>
  </si>
  <si>
    <t>MDESSA01870089</t>
  </si>
  <si>
    <t>SILLA EN CAJA MODELO FACTOR 5546  RESPALDO EN MALLA GRIS Y ASIENTO TAPIZADO EN TELA, CON MECANISMO SYNCRO, ESTRUCTURA NEGRA, BRAZOS NEGROS AJUSTABLES, MECANISMO DE ELEVACION Y RECLINACION, CAJERA  --  ESP-FACCAJEM</t>
  </si>
  <si>
    <t>MDESSA01710073</t>
  </si>
  <si>
    <t>SILLA EN CAJA MODELO FLEX OHV-138  RESPALDO EN MALLA NEGRA Y ASIENTO TAPIZADO EN TELA NEGRA, CON ESTRUCTURA TUBULAR DE 4 PUNTOS CON RODAJAS Y DESCANSABRAZOS  --  ESP-FLEXOHV138EM</t>
  </si>
  <si>
    <t>MDESSA01970099</t>
  </si>
  <si>
    <t>SILLA EN CAJA MODELO FLY  RESPALDO EN MALLA NEGRA Y ASIENTO TAPIZADO EN TELA NEGRA, CON MECANISMO RECLINABLE, BRAZOS FIJOS CON BASE DE 5 PUNTOS EN NYLON COLOR NEGRO  --  ESP-FLYEM</t>
  </si>
  <si>
    <t>MDESSA01C300C5</t>
  </si>
  <si>
    <t>SILLA EN CAJA MODELO GRANNET 02SC-017  RESPALDO TAPIZADO Y ASIENTO DE ESPUMA MOLDEADA TAPIZADO EN FRANELA COLOR BLANCO, BASE DE 4 PUNTOS DE MADERA  --  MOT-GRANNETEM</t>
  </si>
  <si>
    <t>MDESSA01C200C4</t>
  </si>
  <si>
    <t>SILLA EN CAJA MODELO GRIMM 05CC-3022  RESPALDO Y ASIENTO CON ESTRUCTURA DE MADERA TAPIZADO EN TELA POLAR GRIS, CON BASE DE 4 PUNTOS DE MADERA  --  MOT-GRIMMEM</t>
  </si>
  <si>
    <t>MDESSA01700072</t>
  </si>
  <si>
    <t>SILLA EN CAJA MODELO JUBEL IV 155-20600  RESPALDO Y ASIENTO EN TECNOPOLIMERO, BASE DE 4 PUNTOS  --  ESP-JUBELEM</t>
  </si>
  <si>
    <t>J1266</t>
  </si>
  <si>
    <t xml:space="preserve">ASIENTO NEGRO JUBEL </t>
  </si>
  <si>
    <t>MDESSA01B100B3</t>
  </si>
  <si>
    <t>SILLA EN CAJA MODELO KAMI-L-4X  RESPALDO Y ASIENTO TAPIZADO EN FRANELA, CON BASE 4 PUNTOS DE ACERO INOXIDABLE CON CABECERA  --  MOT-KAMIL4XEM</t>
  </si>
  <si>
    <t>MDESSA01A600A8</t>
  </si>
  <si>
    <t>SILLA EN CAJA MODELO M5-GL BAM3  CABECERA EN MESH NEGRO, RESPALDO Y ASIENTO TAPIZADO EN MESH NEGRO, CON MECANIMOS DE ELEVACION Y RECLINACION BRAZOS AJUSTABLES DE ALTURA  Y BASE DE 5 PUNTOS DE ALUMINIO RODAJAS  --  M5-GL BAM3EM</t>
  </si>
  <si>
    <t>MDESSA01720074</t>
  </si>
  <si>
    <t>SILLA EN CAJA MODELO M5-GM BNM3 RESPALDO EN MESH 109 Y ASIENTO TAPIZADO EN TELA WT805, MECANISMO DE ELEVACION Y RECLINACION BRAZOS AJUSTABLES DE ALTURA, BASE NEGRA DE NAILON 5 PTOS C/RODAJAS  --  M5-GM BNM3EM</t>
  </si>
  <si>
    <t>MDESSA01B800C0</t>
  </si>
  <si>
    <t>SILLA EN CAJA MODELO MARS-SE-BF-W  RESPALDO Y ASIENTO DECORATIVO DE MADERA CON ACOJINAMIENTO, TAPIZADO EN FRANELA, CON BASE DE 4 PUNTOS DE MADERA  --  MOT-MARSSEBFWEM</t>
  </si>
  <si>
    <t>MDESSA019900A1</t>
  </si>
  <si>
    <t>SILLA EN CAJA MODELO MILOS OHV-7203B  CON BASE DE 4 PUNTOS ; EN POLIPROPILENO COLOR GRIS G6  --  ESP-OHV7203BEM</t>
  </si>
  <si>
    <t>MDESSA01A700A9</t>
  </si>
  <si>
    <t>SILLA EN CAJA MODELO MITTI 05CC-3013  RESPALDO Y ASIENTO DE ESPUMA MOLDEADA TAPIZADO EN TELA 05CC-3013, BASE DE 4 PUNTOS DE MADERA DE FRESNO CON SOPORTE DE ALUMINIO  --  MOT-MITIEM</t>
  </si>
  <si>
    <t>MDESSA01C400C6</t>
  </si>
  <si>
    <t>SILLA EN CAJA MODELO NUTA 155-22500  RESPALDO Y ASIENTO PERFORADO EN TECNOPOLIMERO BOURDEAUX, CON BASE DE 4 PUNTOS EN COLOR BOURDEAUX  --  RE-NUTASIEM</t>
  </si>
  <si>
    <t>SILLA EN CAJA MODELO OHE-605  RESPALDO Y ASIENTO TApIZADO EN MESH NEGRO, ESTRUCTURA DE POLIPROPILENO 5 PUNTOS GIRATORIA, BRAZOS DE ALTURA AJUSTABLE, CON MECANISMO DE ELEVACION, CON SOPORTE LUMBAR  --  ESP-OHE605EM</t>
  </si>
  <si>
    <t>SILLA EN CAJA MODELO OHE-803  RESPALDO EN MESH GRIS Y ASIENTO TAPIZADO EN TELA PERLA OFF, ESTRUCTURA BLANCA, BASE BLANCA, BRAZOS AJUSTABLES DE ALTURA Y MECANISMO SYNCHRO INTELIGENTE  --  ESP-OHE-803EM</t>
  </si>
  <si>
    <t>MDESSA01920094</t>
  </si>
  <si>
    <t>SILLA EN CAJA MODELO OHS-43 PLUS  RESPALDO Y ASIENTO TAPIZADO EN TELA NEGRA, CON MECANISMO RECLINABLE, CON BASE DE 5 PUNTOS COLOR NEGRO  --  ESP-OHS43EM</t>
  </si>
  <si>
    <t>MDESSA01860088</t>
  </si>
  <si>
    <t>SILLA EN CAJA MODELO OHV-066  RESPALDO Y ASIENTO EN POLIPROPILENO GRIS CALIDO, SIN BRAZOS, CON BASE TUBULAR COLOR GRIS CALIDO  --  ESP-MILK66EM</t>
  </si>
  <si>
    <t>MDESSA01790081</t>
  </si>
  <si>
    <t>SILLA EN CAJA MODELO OHV-2700  RESPALDO Y ASIENTO EN POLIPROPILENO COLOR GRIS CALIDO, BASE TUBULAR DE 4 PUNTOS EN COLOR NEGRO  --  ESP-OHV-2700EM</t>
  </si>
  <si>
    <t>SILLA EN CAJA MODELO OHV-368 RESPALDO EN MESH NEGRO Y ASIENTO TAPIZADO EN TELA, ESTRUCTURA NEGRA CON RODAJAS, BRAZOS NEGROS, OHV-368  - "ESP-OHV-368EM"</t>
  </si>
  <si>
    <t>J1246</t>
  </si>
  <si>
    <t xml:space="preserve">ASIENTO AZABACHE OFF </t>
  </si>
  <si>
    <t>MDESSA01670069</t>
  </si>
  <si>
    <t>SILLA EN CAJA MODELO OHV-369CR  RESPALDO EN MALLA NEGRO Y ASIENTO TAPIZADO EN TELA, SIN BRAZOS,  CON BASE TUBULAR CROMADA  --  ESP-OHV369CREM</t>
  </si>
  <si>
    <t>MDESSA01960098</t>
  </si>
  <si>
    <t>SILLA EN CAJA MODELO PILOT  RESPALDO BAJO EN MALLA NEGRA Y ASIENTO TAPIZADO EN TELA NEGRA, CON MECANISMO SYNCHRO, DESCANSA BRAZOS DE ALTURA AJUSTABLE CON BASE DE 5 PUNTOS EN NYLON COLOR NEGRO  --  ESP-PILOTEM</t>
  </si>
  <si>
    <t>MDESSA01A200A4</t>
  </si>
  <si>
    <t>SILLA EN CAJA MODELO RE-1060  RESPALDO Y ASIENTO CON ACOJINAMIENTO DE POLIURETANO TAPIZADO EN TELA TERRA ONIX, CON BASE DE 4 PUNTOS METALICA  --  ESP-RE1060EM</t>
  </si>
  <si>
    <t>MDESSA01A500A7</t>
  </si>
  <si>
    <t>SILLA EN CAJA MODELO RE-1600NG  RESPALDO EN MESH NEGRO Y ASIENTO Y CABECERA TAPIZADO EN TELA TERRA ONIX, ESTRUCTURA NEGRA, RECLINAMIENTO DE RODILLA, BASE DE 5 PUNTOS EN NYLON COLOR NEGRO, SOPORTE LUMBAR, BRAZOS FIJOS DE POLIPROPILENO  --  ESP-RE1600NGEM</t>
  </si>
  <si>
    <t>MDESSA01A300A5</t>
  </si>
  <si>
    <t>SILLA EN CAJA MODELO RE-2160   RESPALDO EN MALLA NEGRA Y ASIENTO TAPIZADO TAPIZADO EN TELA TERRA ONIX, CON BASE DE 5 PUNTOS EN NYLON COLOR NEGRO CON SOPORTE LUMBAR AJUSTABLE, CON MECANISMO RECLINABLE  --  ESP-RE2160EM</t>
  </si>
  <si>
    <t>MDESSA01800082</t>
  </si>
  <si>
    <t>SILLA EN CAJA MODELO RE-570 C  RESPALDO Y ASIENTO EN POLIPROPILENO, CON BASE TUBULAR DE 4 PUNTOS CROMADA, SIN BRAZOS  --  RE570CEM</t>
  </si>
  <si>
    <t>MDESSA01820084</t>
  </si>
  <si>
    <t>SILLA EN CAJA MODELO RE-570 N  RESPALDO Y ASIENTO EN POLIPROPILENO, CON BASE TUBULAR DE 4 PUNTOS COLOR NEGRO, SIN BRAZOS  --  RE570NEM</t>
  </si>
  <si>
    <t>MDESSA01840086</t>
  </si>
  <si>
    <t>SILLA EN CAJA MODELO RE-570R N  RESPALDO Y ASIENTO EN POLIPROPILENO, CON BASE TUBULAR DE 4 PUNTOS COLOR NEGRO CON RODAJAS, SIN BRAZOS  --  RE570RNEM</t>
  </si>
  <si>
    <t>MDESSA01680070</t>
  </si>
  <si>
    <t>SILLA EN CAJA MODELO REWIND RE-570  RESPALDO Y ASIENTO EN POLIPROPILENO NEGRO, BASE TUBULAR DE 4 PUNTOS  --  ESP-REWINDEM</t>
  </si>
  <si>
    <t>MDESSA01A400A6</t>
  </si>
  <si>
    <t>SILLA EN CAJA MODELO RS-208  RESPALDO MEDIO EN MESH COLOR NEGRO Y ASIENTO TAPIZADO EN TELA NEGRA, CON BASE DE 5 PUNTOS EN NYLON COLOR NEGRO, CON BRAZOS FIJOS CERRADOS  --  ESP-RS208EM</t>
  </si>
  <si>
    <t>MDESSA01B700B9</t>
  </si>
  <si>
    <t>SILLA EN CAJA MODELO S8P-ZKL-BNM5-FT  RESPALDO, CABECERA Y ASIENTO TAPIZADO EN MESH NEGRO Y AMARILLO, BASE RODANTE DE 5 PUNTOS NYLON NEGRO, BRAZOS FIJOS NEGRO, ESTRUCTURA DE PLASTICO NEGRO, MECANISMO AJUSTABLE DE INCLINACION Y ALTURA  --  MOT-S8PZKLBNM5FT</t>
  </si>
  <si>
    <t>MDESSA01770079</t>
  </si>
  <si>
    <t>SILLA EN CAJA MODELO SONIC 6514MB  RESPALDO EN MALLA NEGRA Y ASIENTO TAPIZADO EN TELA ROJA, CON ESTRUCTURA NEGRA DE 4 PUNTOS, CON BRAZOS NEGROS  --  SONIC6514MB</t>
  </si>
  <si>
    <t>MDESSA01B500B7</t>
  </si>
  <si>
    <t>SILLA EN CAJA MODELO STARK-SK-F  RESPALDO Y ASIENTO TAPIZADO EN TELA COLOR ROJO, CON ESTRUCTURA DE BARRA DE ACERO PINTADA EN COLOR ROJO  --  MOT-STARKSKFEM</t>
  </si>
  <si>
    <t>MDESSA01B600B8</t>
  </si>
  <si>
    <t>SILLA EN CAJA MODELO STARK-W-F  RESPALDO Y ASIENTO TAPIZADO EN TELA COLOR NARANJA, CON BASE DE 4 PUNTOS DE MADERA DE FRESNO  --  MOT-STARKWFEM</t>
  </si>
  <si>
    <t>MDESSA01470068</t>
  </si>
  <si>
    <t>SILLA EN CAJA MODELO STEEL  ASIENTO TIPO CONCHA EN POLIPROPILENO COLOR BLANCA Y ESTRUCTURA CROMADA  --  STEELBLAEM</t>
  </si>
  <si>
    <t>SILLA EN CAJA MODELO TENDER FORM M  RESPALDO Y ASIENTO TAPIZADO EN MESH NEGRO GT-27, CON MECANISMO, AJUSTE DE ALTURA, BASE DE ALUMINIO DE 5 PUNTOS CON RODAJAS Y ESTRUCTURA NEGRA, SOPORTE LUMBAR Y CABECERA  --  TENDERFMEM</t>
  </si>
  <si>
    <t>MDESSA01910093</t>
  </si>
  <si>
    <t>SILLA EN CAJA MODELO TRIPOLI OHE-2005  ARMAZON DE RESPALDO Y BRAZOS EN MADERA Y ASIENTO ACOJINADO BICOLOR EN PIEL Y JASPEADO, CON BASE DE 5 PUNTOS EN ALUMINIO NEGRO MATE, CON MECANISMO DE ALTURA AJUSTABLE  --  ESP-OHE2005EM</t>
  </si>
  <si>
    <t>MDESSA01A100A3</t>
  </si>
  <si>
    <t>SILLA EN CAJA MODELO TRIPOLI OHE-2005 GRIS  ARMAZON DE RESPALDO Y BRAZOS EN MADERA Y ASIENTO ACOJINADO, TAPIZADO EN POLIESTER JASPEADO COLOR GRIS, BASE DE 5 PUNTOS EN ACERO TROQUELADO NEGRO MATE, CON MECANISMO DE ALTURA AJUSTABLE  --  ESP-TRIPOLIGEM</t>
  </si>
  <si>
    <t>MDESSA019800A0</t>
  </si>
  <si>
    <t>SILLA EN CAJA MODELO VIBE  CON CUERPO DE POLIURETANO INYECTADO TAPIZADO EN TELA GRIS OSCURO, BASE DE 4 PUNTOS DE  CON BASE DE 4 PUNTOS METALICAS EN COLOR NEGRO  --  ESP-VIBEEM</t>
  </si>
  <si>
    <t>MDESSA01C100C3</t>
  </si>
  <si>
    <t>SILLA EN CAJA MODELO ZEE LITE  RESPALDO Y ASIENTO TAPIZADO EN MESH COLOR CELESTE, ESTRUCTURA GRIS Y BASE DE 5 PUNTOS CON RUEDAS Y FRENOS, CON MECANISMO DE ALTURA AJUSTABLE, CON BRAZOS  --  MOT-ZEELITEEM</t>
  </si>
  <si>
    <t>MDESSA01570056</t>
  </si>
  <si>
    <t>SILLA EN CAJA MODLO OHV-88CR  RESPALDO Y ASIENTO TAPIZADO EN TELA, CON ESTRUCTURA DE 4 PUNTOS EN CROMO, CON BRAZOS EN ALUMINIO Y DESCANSA BRAZOS NEGRO  --  ESP-OHV-88CREM</t>
  </si>
  <si>
    <t>J1259</t>
  </si>
  <si>
    <t xml:space="preserve">ASIENTO NEGRO OHS </t>
  </si>
  <si>
    <t>LESSIL04006505</t>
  </si>
  <si>
    <t xml:space="preserve">SILLA PARA VISITAS CON BRAZOS, BASE DE 4 PUNTOS DE  MODELO ESPECIAL CON RESPALDO Y ASIENTO  ; TAPIZADO EN TELA NEGRA  -- MOD-ESP </t>
  </si>
  <si>
    <t>MDESSN01130013</t>
  </si>
  <si>
    <t>SILLON EN CAJA MODELO ANNETTE -155-10710-000  RESPALDO Y ASIENTO UNA SOLA PIEZA TAPIZADO EN TELA KARAT NEGRO, BASE FIJA DE 4 PUNTOS CROMADA  --  RE-ANNETTEEM</t>
  </si>
  <si>
    <t>MDESSN01120012</t>
  </si>
  <si>
    <t>SILLON EN CAJA MODELO MOBILIS MOBYDEC  TAPIZADO EN TACTO PIEL GRADO MEDICO COLOR 48 GOLD RUSH, RECLINABLE  --  ESP-MOBILISEM</t>
  </si>
  <si>
    <t>MDESSN01060007</t>
  </si>
  <si>
    <t>SILLON EN CAJA MODELO NIERE  CURVO RESPALDO EN TELA PLATA Y ASIENTO TAPIZADO EN TELA GRIS JASPEADO  --  ESP-SILNIERE</t>
  </si>
  <si>
    <t>MDESSN01050006</t>
  </si>
  <si>
    <t>SILLON EN CAJA MODELO PAAR  DOBLE CON BRAZOS TAPIZADO EN PIEL NEGRA  --  ESP-SILPAAR</t>
  </si>
  <si>
    <t>MDESSN01110011</t>
  </si>
  <si>
    <t>SILLON EN CAJA MODELO PARIS 155-10900-00  CON RESPALDO ALTO Y DESCANSABRAZOS EN POLIURETANO INYECTADO TAPIZADO EN TELA KARAT NARANJA, CON BASE GIRATORIA DE 4 PUNTAS CROMADA R13  --  ESP-PARISEM</t>
  </si>
  <si>
    <t>MDACSI00010000</t>
  </si>
  <si>
    <t>SISTEMA CORREDIZO  PARA DOS PUERTAS AL 15335 MADERA    --  AL-15335</t>
  </si>
  <si>
    <t>MVLXSF38000W00</t>
  </si>
  <si>
    <t>SOFA EN CAJA  CON COJIN DE ASIENTO DEMONTABLE TAPIZADO EN TELA Y PATAS DE MADERA  - "FABRIC SWITCHEM"</t>
  </si>
  <si>
    <t>J5079</t>
  </si>
  <si>
    <t xml:space="preserve">ASIENTO GRIS TECHNO </t>
  </si>
  <si>
    <t>MDESSF01050007</t>
  </si>
  <si>
    <t>SOFA EN CAJA MODELO 02SC-042  RESPALDO Y ASIENTO DE ALTA DENSIDAD TAPIZADO EN FRANELA, CON MARCO DE METAL  --  MOT-02SC042EM</t>
  </si>
  <si>
    <t>MDESSF01060006</t>
  </si>
  <si>
    <t>SOFA EN CAJA MODELO HEBE 02SC-047  RASPALDO DE MADERA TAPIZADO Y ASIENTO DE ALTA DENSIDAD TAPIZADO EN FRANELA DECORATIVA, CON 4 PATAS DE MADERA  --  MOT-HEBE02SC047EM</t>
  </si>
  <si>
    <t>MQESSF01010003</t>
  </si>
  <si>
    <t>SOFA INDIVIDUAL DE 600 X 700 X 640 mm  MODELO TETRIS TIPO PAC CON RESPALDO ASIENTO Y ZOCLO CON INSERTOS TAPIZADO EN VINIL  --  TTSOFP22V</t>
  </si>
  <si>
    <t>J4038L4019</t>
  </si>
  <si>
    <t xml:space="preserve">ASIENTO PIELETTE TEAL RESPALDO PIELETTE GREY </t>
  </si>
  <si>
    <t>MDACSO07000007</t>
  </si>
  <si>
    <t>SOPORTE DE ESCRITORIO PARA MONITOR 17" -49" HASTA 20kg SKU: MAG MT201 MARCA: MSI  --  MAGMT201</t>
  </si>
  <si>
    <t>MDESSO06050006</t>
  </si>
  <si>
    <t>SOPORTE DE MOTOR DE 555 X 30 X 21 mm  EN ALUMINIO  --  COGVBI-SOP1</t>
  </si>
  <si>
    <t>MDACSO05000005</t>
  </si>
  <si>
    <t>SOPORTE DE PARED ST650 PEERLESS   PARA PANTALLA 39" - 75", HASTA 79.4KG  --  ST650-BA</t>
  </si>
  <si>
    <t>MDESSO08000008</t>
  </si>
  <si>
    <t>SOPORTE PARA REPISA   TRIADE SLIM SKU 360.114 CYMISA  --  SOPRETS360114</t>
  </si>
  <si>
    <t>MDMECA00120000</t>
  </si>
  <si>
    <t>STAR EM EDGE MOUNT BLACK, POWER DATA:1 PORT(S), STANDARD OUTLET (S), USB:1 PORT (S) USB A+ C, CORD: 72" STANDARD CORD, STRAIGHT PLUG, MOUNT: EDGE MOUNT BE06303-1-1-EM-BK-MAC1-72    --  BE0630311EMBKMAC172</t>
  </si>
  <si>
    <t>MPMASS01030104</t>
  </si>
  <si>
    <t>SUPERFICIE SOLIDA  HOJA DE 2490 X 760 mm ESPESOR 6 mm HI-MACS ST905 APPLE GRAY  --  SS2412ST905AG</t>
  </si>
  <si>
    <t>MPMATB01010101</t>
  </si>
  <si>
    <t>TABLERO  EGP (EDGE GLUED) DE 610 X 1210 mm ESPESOR DE 38 mm EN MADERA TECA  --  TBEGP4838</t>
  </si>
  <si>
    <t>MPMATB01020101</t>
  </si>
  <si>
    <t>TABLERO  EGP (EDGE GLUED) DE 920 X 920 mm ESPESOR DE 38 mm EN MADERA TECA  --  TBEGP929238</t>
  </si>
  <si>
    <t>MPMATN02020201</t>
  </si>
  <si>
    <t>TABLON DE MADERA DE PINO DE PRIMERA DE 2400 X 300 mm ESPESOR 50 mm CON CERTIFICACION PARA EXPORTACION  --  TMP243050C</t>
  </si>
  <si>
    <t>TALCO   MARCA MENNEM AZUL (PRESENTACION DE 400 g) -- TALCO --</t>
  </si>
  <si>
    <t>TAPA REMATE TRIANGULAR 120° DE 67 X 67 X 8 mm CON CHAFLAN DE 1 mm CON POSTES PARA SUJECION EN 2 CARAS EN ALUMINIO ALEACION 6063 COLOR GRIS - "E4TPTER120"</t>
  </si>
  <si>
    <t>TAPA REMATE TRIANGULAR 120° DE 67 X 67 X 8 mm CON CHAFLAN DE 1 mm CON POSTES PARA SUJECION EN 3 CARAS EN ALUMINIO ALEACION 6063 COLOR GRIS -    "E4TPTRI120"</t>
  </si>
  <si>
    <t>MDMUTA01010001</t>
  </si>
  <si>
    <t>TAQUETE PARA PANEL DE YESO Ø 1/2 X 1 5/8"  PLASTICO (COLA DE MARRANO) 100 PIEZAS  --  TAQP12158</t>
  </si>
  <si>
    <t>MDACTJ00010001</t>
  </si>
  <si>
    <t>TEJUELO  DE Ø1 1/2" x 41 mm  EN ACERO PULIDO  --  TEJ11241AP</t>
  </si>
  <si>
    <t>D1206</t>
  </si>
  <si>
    <t xml:space="preserve">ACABADO TEXTIL DRAP TEAL </t>
  </si>
  <si>
    <t>D1225</t>
  </si>
  <si>
    <t xml:space="preserve">ACABADO TEXTIL CANVAS NATURAL </t>
  </si>
  <si>
    <t>D1226</t>
  </si>
  <si>
    <t xml:space="preserve">ACABADO TEXTIL CANVAS COAL </t>
  </si>
  <si>
    <t>D1227</t>
  </si>
  <si>
    <t xml:space="preserve">ACABADO TEXTIL CANVAS BLACK </t>
  </si>
  <si>
    <t>D1228</t>
  </si>
  <si>
    <t xml:space="preserve">ACABADO TEXTIL CREPE ESMERALDA </t>
  </si>
  <si>
    <t>D1229</t>
  </si>
  <si>
    <t xml:space="preserve">ACABADO TEXTIL CREPE NAVY </t>
  </si>
  <si>
    <t>D627</t>
  </si>
  <si>
    <t xml:space="preserve">ACABADO TEXTIL GRANITO BARI </t>
  </si>
  <si>
    <t>D629</t>
  </si>
  <si>
    <t xml:space="preserve">ACABADO TEXTIL CAQUI BARI </t>
  </si>
  <si>
    <t>D630</t>
  </si>
  <si>
    <t xml:space="preserve">ACABADO TEXTIL PLATA BARI </t>
  </si>
  <si>
    <t>D631</t>
  </si>
  <si>
    <t xml:space="preserve">ACABADO TEXTIL CENIZO BARI </t>
  </si>
  <si>
    <t>D632</t>
  </si>
  <si>
    <t xml:space="preserve">ACABADO TEXTIL MOSTAZA BARI </t>
  </si>
  <si>
    <t>D633</t>
  </si>
  <si>
    <t xml:space="preserve">ACABADO TEXTIL DATIL BARI </t>
  </si>
  <si>
    <t>D635</t>
  </si>
  <si>
    <t xml:space="preserve">ACABADO TEXTIL LIMON BARI </t>
  </si>
  <si>
    <t>D636</t>
  </si>
  <si>
    <t xml:space="preserve">ACABADO TEXTIL CIELO BARI </t>
  </si>
  <si>
    <t>D641</t>
  </si>
  <si>
    <t xml:space="preserve">ACABADO TEXTIL PLATA VALLARTA </t>
  </si>
  <si>
    <t>D643</t>
  </si>
  <si>
    <t xml:space="preserve">ACABADO TEXTIL ACERO VALLARTA </t>
  </si>
  <si>
    <t>MPRCTE02010000</t>
  </si>
  <si>
    <t>TELA BREZIA ROLLO DE 1400 mm DE ALTO, COLOR BLANCO    --  TEBREB</t>
  </si>
  <si>
    <t>MDMUTO02150002</t>
  </si>
  <si>
    <t>TORNILLO CABEZA BOTON ALLEN 8 X 20 mm  GALVANIZADO  --  TOAM820CBG</t>
  </si>
  <si>
    <t>MDMUTO02120009</t>
  </si>
  <si>
    <t>TORNILLO CABEZA BOTON ALLEN Ø 1/4" X 1 1/2"  COLOR NEGRO  --  TOA14112CBN</t>
  </si>
  <si>
    <t>MDMUTO02170012</t>
  </si>
  <si>
    <t>TORNILLO CABEZA BOTON ALLEN Ø 3/8" X 3"  INOXIDABLE  --  TOA383CBIN</t>
  </si>
  <si>
    <t>MDMUTO02130009</t>
  </si>
  <si>
    <t>TORNILLO CABEZA BOTON ALLEN Ø 3/8" X 3/4"  COLOR NEGRO  --  TOA3834BN</t>
  </si>
  <si>
    <t>MDMUTO03140010</t>
  </si>
  <si>
    <t>TORNILLO CABEZA HEXAGONAL Ø 1/2" X 5"  GRADO 5, GALVANIZADO  --  TO125HEG5</t>
  </si>
  <si>
    <t>MDMUTO08180002</t>
  </si>
  <si>
    <t>TORNILLO CABEZA PLANA RANURADA Ø 3/16" X 2"  GALVANIZADO  --  TO3162CPR</t>
  </si>
  <si>
    <t>MDMUTO07160011</t>
  </si>
  <si>
    <t>TORNILLO EMBELLECEDOR CABEZA PLANA ALLEN Ø 1/4" X 1/2"  ACERO INOXIDABLE  --  TOECP1412INOX</t>
  </si>
  <si>
    <t>MPMATR01010201</t>
  </si>
  <si>
    <t>TRIPLAY HIDROFUGO DE 1.22 X 2.44 M ESPESOR 12 mm CON UNA CARA EN CHAPA NOGAL NATURAL -- TRHF1C12</t>
  </si>
  <si>
    <t>MPMATR01010202</t>
  </si>
  <si>
    <t>TRIPLAY HIDROFUGO DE 1.22 X 2.44 M ESPESOR 12 mm PINO  --  TRHFP12</t>
  </si>
  <si>
    <t>MPMATR01010101</t>
  </si>
  <si>
    <t>TRIPLAY HIDROFUGO DE 1.22 X 2.44 M ESPESOR 18 mm CON UNA CARA EN CHAPA NOGAL NATURAL -- TRHF1C18</t>
  </si>
  <si>
    <t>MPMATR01010102</t>
  </si>
  <si>
    <t>TRIPLAY HIDROFUGO DE 1.22 X 2.44 M ESPESOR 18 mm PINO  --  TRHFP18</t>
  </si>
  <si>
    <t>MPMATR01010403</t>
  </si>
  <si>
    <t>TRIPLAY HIDROFUGO DE 1.22 X 2.44 M ESPESOR 9 mm CON DOS CARAS EN CHAPA NOGAL NATURAL  --  TRHF2C9</t>
  </si>
  <si>
    <t>MPMATR01010302</t>
  </si>
  <si>
    <t>TRIPLAY HIDROFUGO DE 1.22 X 2.44 M ESPESOR 9 mm PINO  --  TRHFP9</t>
  </si>
  <si>
    <t>MPMTTU00010201</t>
  </si>
  <si>
    <t>TUBO  DE 4" CALIBRE 11 DE ACERO INOXIDABLE SATINADO TIPO 304, PIEZA DE 6000 mm  --  TUR114INOX</t>
  </si>
  <si>
    <t>MPMTTU02020302</t>
  </si>
  <si>
    <t>TUBO REDONDO DE Ø 1" CALIBRE 18 GALVANIZADA, PIEZA DE 6000 mm  --  TUR418GA</t>
  </si>
  <si>
    <t>TUBO REDONDO DE Ø 3" CALIBRE 16 DE ACERO INOXIDABLE T-304, PIEZA DE 6000mm - "TUBRINOX3"</t>
  </si>
  <si>
    <t>MPMTTU02020101</t>
  </si>
  <si>
    <t>TUBULAR INDUSTRIAL CUADRADO 3/4" CALIBRE 16 PIEZA DE 6000 mm  --  TUCU343416</t>
  </si>
  <si>
    <t>MPMTTU02020202</t>
  </si>
  <si>
    <t>TUBULAR INDUSTRIAL CUADRADO 3/4" X 3/4" CALIBRE 18 PIEZA DE 6000 mm, SIN FLOR  --  TUCU3434SF</t>
  </si>
  <si>
    <t>MPMTTU03050304</t>
  </si>
  <si>
    <t>TUBULAR INDUSTRIAL REDONDO 2" CALIBRE 14 PIEZA DE 6000 mm, INOXIDABLE  --  TUBI214INOX</t>
  </si>
  <si>
    <t>MPMTTU03030101</t>
  </si>
  <si>
    <t>TUBULAR INDUSTRIAL REDONDO 7/8" CALIBRE 16 PIEZA DE 6000 mm  --  TURD7816</t>
  </si>
  <si>
    <t>MDMUTU04040001</t>
  </si>
  <si>
    <t>TUERCA COPLE NC 3/8" X 1 1/8"  GALVANIZADA  --  TUCONC38118</t>
  </si>
  <si>
    <t>MDMUTU03030003</t>
  </si>
  <si>
    <t>TUERCA PLANA ECONOMICA 40 ROSCA M8  PARA PERFIL 10-088 MODELO 20-081  --  TU20-081</t>
  </si>
  <si>
    <t>MDACVT01000001</t>
  </si>
  <si>
    <t>VERTEBRA CUADRADA   ORGANIZADOR MULTIPLES CABLES EN UNA COLUMNA  FLEXIBLE DE 1300MM DE LARGO BESMLS-SQ-03S  --  BESMLS-SQ-03S</t>
  </si>
  <si>
    <t>Consulta MP, MD y MI última Compra_20260410</t>
  </si>
  <si>
    <t>Revision: 
9.0</t>
  </si>
  <si>
    <t>Analista/ Angel Adaya</t>
  </si>
  <si>
    <t>a118</t>
  </si>
  <si>
    <t>Copete abatible de 1000 x 900 x 58 mm.</t>
  </si>
  <si>
    <t>De 750 a 1,000</t>
  </si>
  <si>
    <r>
      <rPr>
        <b/>
        <sz val="14"/>
        <color theme="3"/>
        <rFont val="Segoe UI"/>
        <family val="2"/>
      </rPr>
      <t>Copete abatible de 1000 x 900 x 58 mm, plegado.</t>
    </r>
    <r>
      <rPr>
        <b/>
        <sz val="12"/>
        <color theme="3"/>
        <rFont val="Segoe UI"/>
        <family val="2"/>
      </rPr>
      <t xml:space="preserve">
</t>
    </r>
    <r>
      <rPr>
        <b/>
        <sz val="11"/>
        <color theme="3"/>
        <rFont val="Segoe UI"/>
        <family val="2"/>
      </rPr>
      <t xml:space="preserve">
</t>
    </r>
    <r>
      <rPr>
        <b/>
        <sz val="12"/>
        <color theme="3"/>
        <rFont val="Segoe UI"/>
        <family val="2"/>
      </rPr>
      <t xml:space="preserve">Fabricado en:
</t>
    </r>
    <r>
      <rPr>
        <sz val="12"/>
        <color theme="3"/>
        <rFont val="Segoe UI"/>
        <family val="2"/>
      </rPr>
      <t>Marcos y brazos en perfil cuadrado de 1" cal 18 armados a 45°.
Bisagra metálica tipo libro de 2 x 2 para pliegue de marcos y de herrajes.
Herrajes de ajuste fabricado en lámina cal 14, hoja de 4x10. 
Marcos de fabricados a partir de baguetas de lámina cal 18, hoja 4 x 10.
Tuerca hexagonal galvanizada de para tornillo de 1/4". 
Tornillo perilla estrella ø 1/4" x 2 1/2” en plástico color negro - "PEE14212"
Acabado en electropintura Charcoal op 118.</t>
    </r>
  </si>
  <si>
    <t>Bisagra libro soldable 2″ x 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</si>
</sst>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5">
    <numFmt numFmtId="44" formatCode="_-&quot;$&quot;* #,##0.00_-;\-&quot;$&quot;* #,##0.00_-;_-&quot;$&quot;* &quot;-&quot;??_-;_-@_-"/>
    <numFmt numFmtId="164" formatCode="_(&quot;$&quot;* #,##0.00_);_(&quot;$&quot;* \(#,##0.00\);_(&quot;$&quot;* &quot;-&quot;??_);_(@_)"/>
    <numFmt numFmtId="165" formatCode="_(* #,##0.00_);_(* \(#,##0.00\);_(* &quot;-&quot;??_);_(@_)"/>
    <numFmt numFmtId="166" formatCode="_-[$$-409]* #,##0.00_ ;_-[$$-409]* \-#,##0.00\ ;_-[$$-409]* &quot;-&quot;??_ ;_-@_ "/>
    <numFmt numFmtId="167" formatCode="yyyy\-mm\-dd;@"/>
    <numFmt numFmtId="168" formatCode="_-[$€-2]* #,##0.00_-;\-[$€-2]* #,##0.00_-;_-[$€-2]* &quot;-&quot;??_-"/>
    <numFmt numFmtId="169" formatCode="&quot;$&quot;#,##0.00"/>
    <numFmt numFmtId="170" formatCode="&quot;$&quot;\ \ \ \ \ \ \ \ \ \ #,##0.00"/>
    <numFmt numFmtId="171" formatCode="_-[$$-80A]* #,##0.00_-;\-[$$-80A]* #,##0.00_-;_-[$$-80A]* &quot;-&quot;??_-;_-@_-"/>
    <numFmt numFmtId="172" formatCode="[$-80A]dddd\ d&quot; de &quot;mmmm\,&quot; &quot;yyyy;@"/>
    <numFmt numFmtId="173" formatCode="[$-80A]mmmm&quot; &quot;yyyy"/>
    <numFmt numFmtId="174" formatCode="[$-80A]dddd\ d&quot; de &quot;mmmm&quot; de &quot;yyyy;@"/>
    <numFmt numFmtId="175" formatCode="0.000"/>
    <numFmt numFmtId="176" formatCode="[$-C0A]dd\-mmm\-yy;@"/>
    <numFmt numFmtId="177" formatCode="[$-F800]dddd\,\ mmmm\ dd\,\ yyyy"/>
  </numFmts>
  <fonts count="53" x14ac:knownFonts="1">
    <font>
      <sz val="11"/>
      <color theme="1"/>
      <name val="Calibri"/>
      <family val="2"/>
      <scheme val="minor"/>
    </font>
    <font>
      <sz val="11"/>
      <color theme="1"/>
      <name val="Calibri"/>
      <family val="2"/>
      <scheme val="minor"/>
    </font>
    <font>
      <sz val="11"/>
      <color theme="1"/>
      <name val="Calibri"/>
      <family val="2"/>
      <scheme val="minor"/>
    </font>
    <font>
      <sz val="8"/>
      <name val="Calibri"/>
      <family val="2"/>
      <scheme val="minor"/>
    </font>
    <font>
      <sz val="10"/>
      <color theme="1"/>
      <name val="Calibri"/>
      <family val="2"/>
      <scheme val="minor"/>
    </font>
    <font>
      <sz val="11"/>
      <color rgb="FF000000"/>
      <name val="Calibri"/>
      <family val="2"/>
      <charset val="204"/>
    </font>
    <font>
      <b/>
      <sz val="13"/>
      <color theme="3"/>
      <name val="Bahnschrift"/>
      <family val="2"/>
    </font>
    <font>
      <sz val="9"/>
      <color theme="1"/>
      <name val="Bahnschrift"/>
      <family val="2"/>
    </font>
    <font>
      <sz val="8"/>
      <color theme="3"/>
      <name val="Rockwell"/>
      <family val="1"/>
    </font>
    <font>
      <sz val="10"/>
      <color theme="3"/>
      <name val="Rockwell"/>
      <family val="1"/>
    </font>
    <font>
      <sz val="9"/>
      <color theme="3"/>
      <name val="Rockwell"/>
      <family val="1"/>
    </font>
    <font>
      <sz val="9"/>
      <color theme="1"/>
      <name val="Rockwell"/>
      <family val="1"/>
    </font>
    <font>
      <sz val="11"/>
      <color theme="3"/>
      <name val="Rockwell"/>
      <family val="1"/>
    </font>
    <font>
      <sz val="6"/>
      <color theme="3"/>
      <name val="Rockwell"/>
      <family val="1"/>
    </font>
    <font>
      <sz val="14"/>
      <color theme="3"/>
      <name val="Rockwell"/>
      <family val="1"/>
    </font>
    <font>
      <sz val="9"/>
      <color rgb="FF44546A"/>
      <name val="Rockwell"/>
      <family val="1"/>
    </font>
    <font>
      <b/>
      <sz val="9"/>
      <color theme="0"/>
      <name val="Bahnschrift"/>
      <family val="2"/>
    </font>
    <font>
      <b/>
      <sz val="9"/>
      <color rgb="FFFA7D00"/>
      <name val="Bahnschrift"/>
      <family val="2"/>
    </font>
    <font>
      <b/>
      <sz val="9"/>
      <color theme="1"/>
      <name val="Bahnschrift"/>
      <family val="2"/>
    </font>
    <font>
      <b/>
      <sz val="10"/>
      <color theme="3"/>
      <name val="Rockwell"/>
      <family val="1"/>
    </font>
    <font>
      <sz val="7"/>
      <color theme="3"/>
      <name val="Rockwell"/>
      <family val="1"/>
    </font>
    <font>
      <sz val="8"/>
      <color theme="1"/>
      <name val="Calibri"/>
      <family val="2"/>
      <scheme val="minor"/>
    </font>
    <font>
      <b/>
      <sz val="8"/>
      <color theme="1"/>
      <name val="Calibri"/>
      <family val="2"/>
      <scheme val="minor"/>
    </font>
    <font>
      <b/>
      <sz val="9"/>
      <color theme="3"/>
      <name val="Rockwell"/>
      <family val="1"/>
    </font>
    <font>
      <b/>
      <sz val="11"/>
      <color theme="3"/>
      <name val="Rockwell"/>
      <family val="1"/>
    </font>
    <font>
      <sz val="9"/>
      <color theme="1"/>
      <name val="Rockwell"/>
      <family val="2"/>
    </font>
    <font>
      <b/>
      <sz val="9"/>
      <color rgb="FFFA7D00"/>
      <name val="Rockwell"/>
      <family val="2"/>
    </font>
    <font>
      <i/>
      <sz val="9"/>
      <color rgb="FF7F7F7F"/>
      <name val="Bahnschrift"/>
      <family val="2"/>
    </font>
    <font>
      <sz val="9"/>
      <color rgb="FFFF0000"/>
      <name val="Bahnschrift"/>
      <family val="2"/>
    </font>
    <font>
      <sz val="9"/>
      <color rgb="FFFA7D00"/>
      <name val="Bahnschrift"/>
      <family val="2"/>
    </font>
    <font>
      <b/>
      <sz val="11"/>
      <color theme="3"/>
      <name val="Bahnschrift"/>
      <family val="2"/>
    </font>
    <font>
      <b/>
      <sz val="8"/>
      <color theme="3"/>
      <name val="Rockwell"/>
      <family val="1"/>
    </font>
    <font>
      <sz val="9"/>
      <color rgb="FFFF9933"/>
      <name val="Rockwell"/>
      <family val="1"/>
    </font>
    <font>
      <u/>
      <sz val="9"/>
      <color theme="3"/>
      <name val="Rockwell"/>
      <family val="1"/>
    </font>
    <font>
      <i/>
      <sz val="9"/>
      <color theme="3"/>
      <name val="Rockwell"/>
      <family val="1"/>
    </font>
    <font>
      <sz val="9"/>
      <color rgb="FFFF5757"/>
      <name val="Rockwell"/>
      <family val="1"/>
    </font>
    <font>
      <b/>
      <i/>
      <sz val="10"/>
      <color theme="3"/>
      <name val="Rockwell"/>
      <family val="1"/>
    </font>
    <font>
      <sz val="9"/>
      <color rgb="FFFF0000"/>
      <name val="Rockwell"/>
      <family val="1"/>
    </font>
    <font>
      <b/>
      <sz val="9"/>
      <color rgb="FFFF0000"/>
      <name val="Rockwell"/>
      <family val="1"/>
    </font>
    <font>
      <b/>
      <sz val="10"/>
      <color theme="3"/>
      <name val="Segoe UI"/>
      <family val="2"/>
    </font>
    <font>
      <sz val="9"/>
      <color theme="1"/>
      <name val="Bahnschrift Light"/>
      <family val="2"/>
    </font>
    <font>
      <sz val="14"/>
      <color rgb="FFFF0000"/>
      <name val="Bahnschrift Light"/>
      <family val="2"/>
    </font>
    <font>
      <sz val="9"/>
      <color rgb="FFFAFAFF"/>
      <name val="Rockwell"/>
      <family val="1"/>
    </font>
    <font>
      <b/>
      <sz val="11"/>
      <color theme="3"/>
      <name val="Segoe UI"/>
      <family val="2"/>
    </font>
    <font>
      <sz val="11"/>
      <name val="Tahoma"/>
      <family val="2"/>
    </font>
    <font>
      <sz val="9"/>
      <color theme="1"/>
      <name val="Arial"/>
      <family val="2"/>
    </font>
    <font>
      <sz val="10"/>
      <name val="Tahoma"/>
      <family val="2"/>
    </font>
    <font>
      <b/>
      <sz val="12"/>
      <color theme="3"/>
      <name val="Segoe UI"/>
      <family val="2"/>
    </font>
    <font>
      <b/>
      <i/>
      <sz val="11"/>
      <color theme="3"/>
      <name val="Rockwell"/>
      <family val="1"/>
    </font>
    <font>
      <b/>
      <sz val="12"/>
      <color theme="3"/>
      <name val="Rockwell"/>
      <family val="1"/>
    </font>
    <font>
      <b/>
      <sz val="14"/>
      <color theme="3"/>
      <name val="Segoe UI"/>
      <family val="2"/>
    </font>
    <font>
      <sz val="12"/>
      <color theme="3"/>
      <name val="Segoe UI"/>
      <family val="2"/>
    </font>
    <font>
      <sz val="9"/>
      <color theme="0"/>
      <name val="Rockwell"/>
      <family val="1"/>
    </font>
  </fonts>
  <fills count="17">
    <fill>
      <patternFill patternType="none"/>
    </fill>
    <fill>
      <patternFill patternType="gray125"/>
    </fill>
    <fill>
      <patternFill patternType="solid">
        <fgColor theme="0"/>
        <bgColor indexed="64"/>
      </patternFill>
    </fill>
    <fill>
      <patternFill patternType="solid">
        <fgColor rgb="FFFFFFEB"/>
        <bgColor indexed="64"/>
      </patternFill>
    </fill>
    <fill>
      <patternFill patternType="solid">
        <fgColor theme="9" tint="0.79998168889431442"/>
        <bgColor indexed="64"/>
      </patternFill>
    </fill>
    <fill>
      <gradientFill>
        <stop position="0">
          <color rgb="FFFF0000"/>
        </stop>
        <stop position="0.5">
          <color theme="0"/>
        </stop>
        <stop position="1">
          <color rgb="FFFF0000"/>
        </stop>
      </gradientFill>
    </fill>
    <fill>
      <patternFill patternType="solid">
        <fgColor rgb="FFF2F2F2"/>
      </patternFill>
    </fill>
    <fill>
      <patternFill patternType="solid">
        <fgColor rgb="FFA5A5A5"/>
      </patternFill>
    </fill>
    <fill>
      <patternFill patternType="solid">
        <fgColor rgb="FFE2EFDA"/>
        <bgColor indexed="64"/>
      </patternFill>
    </fill>
    <fill>
      <patternFill patternType="solid">
        <fgColor rgb="FFFAFAFF"/>
        <bgColor indexed="64"/>
      </patternFill>
    </fill>
    <fill>
      <patternFill patternType="solid">
        <fgColor theme="7" tint="0.79998168889431442"/>
        <bgColor indexed="64"/>
      </patternFill>
    </fill>
    <fill>
      <patternFill patternType="solid">
        <fgColor rgb="FFFFFFCC"/>
        <bgColor indexed="64"/>
      </patternFill>
    </fill>
    <fill>
      <patternFill patternType="solid">
        <fgColor theme="4" tint="0.79998168889431442"/>
        <bgColor indexed="65"/>
      </patternFill>
    </fill>
    <fill>
      <patternFill patternType="solid">
        <fgColor theme="9" tint="0.79998168889431442"/>
        <bgColor indexed="65"/>
      </patternFill>
    </fill>
    <fill>
      <gradientFill degree="90">
        <stop position="0">
          <color rgb="FFFFFFEB"/>
        </stop>
        <stop position="1">
          <color rgb="FFFFFFCC"/>
        </stop>
      </gradientFill>
    </fill>
    <fill>
      <patternFill patternType="solid">
        <fgColor rgb="FFCCFFCC"/>
        <bgColor indexed="64"/>
      </patternFill>
    </fill>
    <fill>
      <patternFill patternType="solid">
        <fgColor rgb="FFFFFF00"/>
        <bgColor indexed="64"/>
      </patternFill>
    </fill>
  </fills>
  <borders count="111">
    <border>
      <left/>
      <right/>
      <top/>
      <bottom/>
      <diagonal/>
    </border>
    <border>
      <left/>
      <right/>
      <top/>
      <bottom style="thick">
        <color theme="4" tint="0.499984740745262"/>
      </bottom>
      <diagonal/>
    </border>
    <border>
      <left style="thick">
        <color theme="0"/>
      </left>
      <right style="thick">
        <color theme="0"/>
      </right>
      <top/>
      <bottom/>
      <diagonal/>
    </border>
    <border>
      <left style="thin">
        <color theme="3" tint="0.79998168889431442"/>
      </left>
      <right/>
      <top style="thin">
        <color theme="0"/>
      </top>
      <bottom style="thick">
        <color theme="0"/>
      </bottom>
      <diagonal/>
    </border>
    <border>
      <left style="thin">
        <color theme="3" tint="0.79998168889431442"/>
      </left>
      <right style="thin">
        <color theme="3" tint="0.79995117038483843"/>
      </right>
      <top style="thin">
        <color theme="0"/>
      </top>
      <bottom style="thick">
        <color theme="0"/>
      </bottom>
      <diagonal/>
    </border>
    <border>
      <left style="thick">
        <color theme="0"/>
      </left>
      <right style="thick">
        <color theme="0"/>
      </right>
      <top/>
      <bottom style="thin">
        <color theme="3" tint="0.79998168889431442"/>
      </bottom>
      <diagonal/>
    </border>
    <border>
      <left/>
      <right/>
      <top style="thick">
        <color theme="0"/>
      </top>
      <bottom style="thick">
        <color theme="0"/>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
      <left style="thick">
        <color rgb="FFFFFFFF"/>
      </left>
      <right style="thick">
        <color rgb="FFFFFFFF"/>
      </right>
      <top/>
      <bottom/>
      <diagonal/>
    </border>
    <border>
      <left/>
      <right style="thick">
        <color rgb="FFFFFFFF"/>
      </right>
      <top/>
      <bottom/>
      <diagonal/>
    </border>
    <border>
      <left style="thick">
        <color theme="0"/>
      </left>
      <right/>
      <top style="thin">
        <color theme="3" tint="0.79998168889431442"/>
      </top>
      <bottom/>
      <diagonal/>
    </border>
    <border>
      <left style="thick">
        <color theme="0"/>
      </left>
      <right style="thick">
        <color theme="0"/>
      </right>
      <top style="thin">
        <color theme="3" tint="0.79998168889431442"/>
      </top>
      <bottom/>
      <diagonal/>
    </border>
    <border>
      <left style="thick">
        <color rgb="FFFAFAFF"/>
      </left>
      <right style="thick">
        <color rgb="FFFAFAFF"/>
      </right>
      <top/>
      <bottom style="thin">
        <color theme="3" tint="0.79998168889431442"/>
      </bottom>
      <diagonal/>
    </border>
    <border>
      <left/>
      <right/>
      <top/>
      <bottom style="thin">
        <color theme="0"/>
      </bottom>
      <diagonal/>
    </border>
    <border>
      <left/>
      <right style="thick">
        <color theme="0"/>
      </right>
      <top/>
      <bottom style="thick">
        <color theme="0"/>
      </bottom>
      <diagonal/>
    </border>
    <border>
      <left/>
      <right/>
      <top/>
      <bottom style="thick">
        <color theme="0"/>
      </bottom>
      <diagonal/>
    </border>
    <border>
      <left style="thin">
        <color theme="3"/>
      </left>
      <right style="thick">
        <color rgb="FFFAFAFF"/>
      </right>
      <top style="thin">
        <color theme="3"/>
      </top>
      <bottom/>
      <diagonal/>
    </border>
    <border>
      <left style="thick">
        <color rgb="FFFAFAFF"/>
      </left>
      <right style="thick">
        <color rgb="FFFAFAFF"/>
      </right>
      <top style="thin">
        <color theme="3"/>
      </top>
      <bottom/>
      <diagonal/>
    </border>
    <border>
      <left style="thin">
        <color theme="3"/>
      </left>
      <right/>
      <top/>
      <bottom/>
      <diagonal/>
    </border>
    <border>
      <left/>
      <right/>
      <top/>
      <bottom style="thin">
        <color theme="3"/>
      </bottom>
      <diagonal/>
    </border>
    <border>
      <left style="thick">
        <color theme="0"/>
      </left>
      <right style="thick">
        <color theme="0"/>
      </right>
      <top style="thin">
        <color theme="0"/>
      </top>
      <bottom/>
      <diagonal/>
    </border>
    <border>
      <left style="thin">
        <color theme="4" tint="0.39994506668294322"/>
      </left>
      <right style="thin">
        <color theme="4" tint="0.39994506668294322"/>
      </right>
      <top style="thin">
        <color theme="4" tint="0.39994506668294322"/>
      </top>
      <bottom style="thin">
        <color theme="4" tint="0.39994506668294322"/>
      </bottom>
      <diagonal/>
    </border>
    <border>
      <left/>
      <right/>
      <top style="thin">
        <color theme="4" tint="0.59996337778862885"/>
      </top>
      <bottom style="thin">
        <color theme="4" tint="0.59996337778862885"/>
      </bottom>
      <diagonal/>
    </border>
    <border>
      <left/>
      <right style="thick">
        <color rgb="FFFAFAFF"/>
      </right>
      <top style="thick">
        <color rgb="FFFAFAFF"/>
      </top>
      <bottom style="thick">
        <color theme="0"/>
      </bottom>
      <diagonal/>
    </border>
    <border>
      <left style="thick">
        <color rgb="FFFAFAFF"/>
      </left>
      <right style="thick">
        <color rgb="FFFAFAFF"/>
      </right>
      <top style="thick">
        <color rgb="FFFAFAFF"/>
      </top>
      <bottom style="thick">
        <color theme="0"/>
      </bottom>
      <diagonal/>
    </border>
    <border>
      <left/>
      <right style="thin">
        <color theme="4" tint="0.39994506668294322"/>
      </right>
      <top style="thin">
        <color theme="4" tint="0.39994506668294322"/>
      </top>
      <bottom style="thin">
        <color theme="4" tint="0.39994506668294322"/>
      </bottom>
      <diagonal/>
    </border>
    <border>
      <left/>
      <right/>
      <top style="thin">
        <color theme="0"/>
      </top>
      <bottom style="thick">
        <color theme="0"/>
      </bottom>
      <diagonal/>
    </border>
    <border>
      <left/>
      <right/>
      <top style="thick">
        <color rgb="FFFAFAFF"/>
      </top>
      <bottom/>
      <diagonal/>
    </border>
    <border>
      <left style="thick">
        <color theme="0"/>
      </left>
      <right style="thick">
        <color theme="0"/>
      </right>
      <top style="thick">
        <color theme="0"/>
      </top>
      <bottom/>
      <diagonal/>
    </border>
    <border>
      <left/>
      <right/>
      <top style="thin">
        <color theme="0"/>
      </top>
      <bottom/>
      <diagonal/>
    </border>
    <border>
      <left/>
      <right style="thick">
        <color rgb="FFFAFAFF"/>
      </right>
      <top style="thin">
        <color theme="0"/>
      </top>
      <bottom/>
      <diagonal/>
    </border>
    <border>
      <left style="thick">
        <color rgb="FFFAFAFF"/>
      </left>
      <right style="double">
        <color rgb="FFEDFFFF"/>
      </right>
      <top style="thin">
        <color theme="0"/>
      </top>
      <bottom/>
      <diagonal/>
    </border>
    <border>
      <left style="thin">
        <color theme="3" tint="0.79998168889431442"/>
      </left>
      <right style="thick">
        <color rgb="FFFAFAFF"/>
      </right>
      <top style="thin">
        <color theme="0"/>
      </top>
      <bottom/>
      <diagonal/>
    </border>
    <border>
      <left style="thin">
        <color theme="3" tint="0.79998168889431442"/>
      </left>
      <right/>
      <top style="thin">
        <color theme="0"/>
      </top>
      <bottom/>
      <diagonal/>
    </border>
    <border>
      <left style="double">
        <color rgb="FFEDFFFF"/>
      </left>
      <right style="double">
        <color rgb="FFEDFFFF"/>
      </right>
      <top style="thin">
        <color theme="0"/>
      </top>
      <bottom/>
      <diagonal/>
    </border>
    <border>
      <left style="thick">
        <color theme="0"/>
      </left>
      <right style="thick">
        <color theme="0"/>
      </right>
      <top style="thick">
        <color theme="0"/>
      </top>
      <bottom style="thick">
        <color theme="0"/>
      </bottom>
      <diagonal/>
    </border>
    <border>
      <left style="thick">
        <color theme="0"/>
      </left>
      <right style="thick">
        <color theme="0"/>
      </right>
      <top style="thick">
        <color theme="0"/>
      </top>
      <bottom style="thin">
        <color theme="3" tint="0.79998168889431442"/>
      </bottom>
      <diagonal/>
    </border>
    <border>
      <left style="thin">
        <color theme="4" tint="0.39994506668294322"/>
      </left>
      <right style="thin">
        <color theme="4" tint="0.39994506668294322"/>
      </right>
      <top style="thin">
        <color theme="4" tint="0.39991454817346722"/>
      </top>
      <bottom style="thin">
        <color theme="4" tint="0.39994506668294322"/>
      </bottom>
      <diagonal/>
    </border>
    <border>
      <left/>
      <right/>
      <top/>
      <bottom style="thin">
        <color theme="4" tint="0.39994506668294322"/>
      </bottom>
      <diagonal/>
    </border>
    <border>
      <left/>
      <right/>
      <top style="thin">
        <color theme="4" tint="0.39994506668294322"/>
      </top>
      <bottom style="thin">
        <color theme="4" tint="0.39994506668294322"/>
      </bottom>
      <diagonal/>
    </border>
    <border>
      <left style="thick">
        <color rgb="FFFAFAFF"/>
      </left>
      <right style="thick">
        <color rgb="FFFAFAFF"/>
      </right>
      <top style="thin">
        <color theme="3" tint="0.79998168889431442"/>
      </top>
      <bottom/>
      <diagonal/>
    </border>
    <border>
      <left/>
      <right/>
      <top style="thin">
        <color theme="4" tint="0.39994506668294322"/>
      </top>
      <bottom/>
      <diagonal/>
    </border>
    <border>
      <left style="thin">
        <color theme="4" tint="0.39994506668294322"/>
      </left>
      <right style="thin">
        <color theme="4" tint="0.39994506668294322"/>
      </right>
      <top style="thin">
        <color theme="4" tint="0.39991454817346722"/>
      </top>
      <bottom style="thin">
        <color theme="4" tint="0.39991454817346722"/>
      </bottom>
      <diagonal/>
    </border>
    <border>
      <left style="thin">
        <color theme="4" tint="0.39994506668294322"/>
      </left>
      <right/>
      <top style="thin">
        <color theme="4" tint="0.39994506668294322"/>
      </top>
      <bottom style="thin">
        <color theme="4" tint="0.39994506668294322"/>
      </bottom>
      <diagonal/>
    </border>
    <border>
      <left/>
      <right/>
      <top/>
      <bottom style="medium">
        <color theme="4" tint="0.39997558519241921"/>
      </bottom>
      <diagonal/>
    </border>
    <border>
      <left/>
      <right/>
      <top/>
      <bottom style="double">
        <color rgb="FFFF8001"/>
      </bottom>
      <diagonal/>
    </border>
    <border>
      <left style="thick">
        <color theme="0"/>
      </left>
      <right style="thick">
        <color theme="0"/>
      </right>
      <top style="thin">
        <color theme="0"/>
      </top>
      <bottom style="thin">
        <color theme="3" tint="0.79998168889431442"/>
      </bottom>
      <diagonal/>
    </border>
    <border>
      <left style="thin">
        <color theme="4" tint="0.39994506668294322"/>
      </left>
      <right style="thin">
        <color theme="4" tint="0.39994506668294322"/>
      </right>
      <top/>
      <bottom/>
      <diagonal/>
    </border>
    <border>
      <left style="thin">
        <color theme="4" tint="0.39994506668294322"/>
      </left>
      <right style="thin">
        <color theme="4" tint="0.39994506668294322"/>
      </right>
      <top/>
      <bottom style="thin">
        <color theme="4" tint="0.39994506668294322"/>
      </bottom>
      <diagonal/>
    </border>
    <border>
      <left style="thin">
        <color theme="4" tint="0.39985351115451523"/>
      </left>
      <right style="thin">
        <color theme="4" tint="0.39985351115451523"/>
      </right>
      <top style="thin">
        <color theme="4" tint="0.39985351115451523"/>
      </top>
      <bottom style="thin">
        <color theme="4" tint="0.39985351115451523"/>
      </bottom>
      <diagonal/>
    </border>
    <border>
      <left/>
      <right style="thin">
        <color theme="3"/>
      </right>
      <top/>
      <bottom/>
      <diagonal/>
    </border>
    <border>
      <left style="thin">
        <color indexed="64"/>
      </left>
      <right/>
      <top/>
      <bottom/>
      <diagonal/>
    </border>
    <border>
      <left/>
      <right style="double">
        <color theme="0"/>
      </right>
      <top/>
      <bottom style="thick">
        <color theme="0"/>
      </bottom>
      <diagonal/>
    </border>
    <border>
      <left style="double">
        <color theme="0"/>
      </left>
      <right style="double">
        <color theme="0"/>
      </right>
      <top/>
      <bottom style="thick">
        <color theme="0"/>
      </bottom>
      <diagonal/>
    </border>
    <border>
      <left style="thin">
        <color theme="4" tint="-0.24994659260841701"/>
      </left>
      <right style="thin">
        <color theme="4" tint="-0.24994659260841701"/>
      </right>
      <top style="thin">
        <color theme="4" tint="-0.24994659260841701"/>
      </top>
      <bottom style="thin">
        <color theme="4" tint="-0.24994659260841701"/>
      </bottom>
      <diagonal/>
    </border>
    <border>
      <left/>
      <right style="thin">
        <color theme="4" tint="-0.24994659260841701"/>
      </right>
      <top style="thin">
        <color theme="4" tint="-0.24994659260841701"/>
      </top>
      <bottom style="thin">
        <color theme="4" tint="-0.24994659260841701"/>
      </bottom>
      <diagonal/>
    </border>
    <border>
      <left style="thin">
        <color theme="4" tint="-0.24994659260841701"/>
      </left>
      <right style="thin">
        <color theme="4" tint="-0.24994659260841701"/>
      </right>
      <top/>
      <bottom style="thin">
        <color theme="4" tint="-0.24994659260841701"/>
      </bottom>
      <diagonal/>
    </border>
    <border>
      <left/>
      <right style="thin">
        <color theme="4" tint="-0.24994659260841701"/>
      </right>
      <top/>
      <bottom/>
      <diagonal/>
    </border>
    <border>
      <left/>
      <right/>
      <top/>
      <bottom style="thin">
        <color theme="4" tint="-0.24994659260841701"/>
      </bottom>
      <diagonal/>
    </border>
    <border>
      <left style="thin">
        <color theme="4" tint="-0.24994659260841701"/>
      </left>
      <right style="dashDotDot">
        <color theme="8" tint="-0.24994659260841701"/>
      </right>
      <top style="thin">
        <color theme="4" tint="-0.24994659260841701"/>
      </top>
      <bottom style="dashDotDot">
        <color rgb="FFFF9933"/>
      </bottom>
      <diagonal/>
    </border>
    <border>
      <left style="dashDotDot">
        <color theme="8" tint="-0.24994659260841701"/>
      </left>
      <right style="dashDotDot">
        <color theme="8" tint="-0.24994659260841701"/>
      </right>
      <top style="thin">
        <color theme="4" tint="-0.24994659260841701"/>
      </top>
      <bottom style="dashDotDot">
        <color rgb="FFFF9933"/>
      </bottom>
      <diagonal/>
    </border>
    <border>
      <left style="dashDotDot">
        <color theme="8" tint="-0.24994659260841701"/>
      </left>
      <right style="thin">
        <color theme="4" tint="-0.24994659260841701"/>
      </right>
      <top style="thin">
        <color theme="4" tint="-0.24994659260841701"/>
      </top>
      <bottom style="dashDotDot">
        <color rgb="FFFF9933"/>
      </bottom>
      <diagonal/>
    </border>
    <border>
      <left/>
      <right/>
      <top style="thin">
        <color theme="4" tint="-0.24994659260841701"/>
      </top>
      <bottom/>
      <diagonal/>
    </border>
    <border>
      <left/>
      <right/>
      <top style="thin">
        <color theme="8" tint="-0.24994659260841701"/>
      </top>
      <bottom/>
      <diagonal/>
    </border>
    <border>
      <left/>
      <right/>
      <top/>
      <bottom style="thin">
        <color theme="8" tint="-0.24994659260841701"/>
      </bottom>
      <diagonal/>
    </border>
    <border>
      <left/>
      <right style="thin">
        <color theme="8" tint="-0.24994659260841701"/>
      </right>
      <top/>
      <bottom/>
      <diagonal/>
    </border>
    <border>
      <left style="thin">
        <color theme="3"/>
      </left>
      <right/>
      <top style="thin">
        <color theme="3"/>
      </top>
      <bottom/>
      <diagonal/>
    </border>
    <border>
      <left/>
      <right/>
      <top style="thin">
        <color theme="3"/>
      </top>
      <bottom/>
      <diagonal/>
    </border>
    <border>
      <left style="thin">
        <color theme="3"/>
      </left>
      <right/>
      <top/>
      <bottom style="thin">
        <color theme="4" tint="0.39991454817346722"/>
      </bottom>
      <diagonal/>
    </border>
    <border>
      <left/>
      <right style="thin">
        <color theme="3"/>
      </right>
      <top/>
      <bottom style="thin">
        <color theme="4" tint="-0.24994659260841701"/>
      </bottom>
      <diagonal/>
    </border>
    <border>
      <left style="thin">
        <color theme="3"/>
      </left>
      <right/>
      <top style="thin">
        <color theme="4" tint="0.39991454817346722"/>
      </top>
      <bottom style="thin">
        <color theme="4" tint="0.39991454817346722"/>
      </bottom>
      <diagonal/>
    </border>
    <border>
      <left/>
      <right style="thin">
        <color theme="3"/>
      </right>
      <top style="thin">
        <color theme="4" tint="-0.24994659260841701"/>
      </top>
      <bottom style="thin">
        <color theme="4" tint="-0.24994659260841701"/>
      </bottom>
      <diagonal/>
    </border>
    <border>
      <left style="double">
        <color theme="8" tint="-0.24994659260841701"/>
      </left>
      <right style="thin">
        <color theme="3"/>
      </right>
      <top/>
      <bottom/>
      <diagonal/>
    </border>
    <border>
      <left/>
      <right style="medium">
        <color theme="0"/>
      </right>
      <top style="thin">
        <color theme="8" tint="-0.24994659260841701"/>
      </top>
      <bottom/>
      <diagonal/>
    </border>
    <border>
      <left style="medium">
        <color theme="0"/>
      </left>
      <right style="medium">
        <color theme="0"/>
      </right>
      <top style="thin">
        <color theme="8" tint="-0.24994659260841701"/>
      </top>
      <bottom/>
      <diagonal/>
    </border>
    <border>
      <left style="medium">
        <color theme="0"/>
      </left>
      <right style="double">
        <color theme="8" tint="-0.24994659260841701"/>
      </right>
      <top style="thin">
        <color theme="8" tint="-0.24994659260841701"/>
      </top>
      <bottom/>
      <diagonal/>
    </border>
    <border>
      <left/>
      <right style="thin">
        <color rgb="FFFAFAFF"/>
      </right>
      <top/>
      <bottom style="thin">
        <color theme="8" tint="-0.24994659260841701"/>
      </bottom>
      <diagonal/>
    </border>
    <border>
      <left style="thin">
        <color rgb="FFFAFAFF"/>
      </left>
      <right style="thin">
        <color rgb="FFFAFAFF"/>
      </right>
      <top/>
      <bottom style="thin">
        <color theme="8" tint="-0.24994659260841701"/>
      </bottom>
      <diagonal/>
    </border>
    <border>
      <left/>
      <right style="thin">
        <color theme="8" tint="-0.24994659260841701"/>
      </right>
      <top style="thin">
        <color theme="8" tint="-0.24994659260841701"/>
      </top>
      <bottom/>
      <diagonal/>
    </border>
    <border>
      <left style="thin">
        <color theme="8" tint="-0.24994659260841701"/>
      </left>
      <right/>
      <top style="thin">
        <color theme="4" tint="0.39994506668294322"/>
      </top>
      <bottom style="thin">
        <color theme="4" tint="0.39994506668294322"/>
      </bottom>
      <diagonal/>
    </border>
    <border>
      <left style="thin">
        <color auto="1"/>
      </left>
      <right style="thick">
        <color rgb="FFFAFAFF"/>
      </right>
      <top/>
      <bottom style="thin">
        <color theme="3" tint="0.79998168889431442"/>
      </bottom>
      <diagonal/>
    </border>
    <border>
      <left style="thin">
        <color auto="1"/>
      </left>
      <right/>
      <top style="thin">
        <color theme="4" tint="0.39994506668294322"/>
      </top>
      <bottom style="thin">
        <color theme="4" tint="0.39994506668294322"/>
      </bottom>
      <diagonal/>
    </border>
    <border>
      <left style="thin">
        <color auto="1"/>
      </left>
      <right/>
      <top/>
      <bottom style="thin">
        <color theme="3"/>
      </bottom>
      <diagonal/>
    </border>
    <border>
      <left style="thin">
        <color auto="1"/>
      </left>
      <right style="thick">
        <color rgb="FFFAFAFF"/>
      </right>
      <top/>
      <bottom/>
      <diagonal/>
    </border>
    <border>
      <left/>
      <right style="thick">
        <color theme="0"/>
      </right>
      <top/>
      <bottom style="thin">
        <color theme="3" tint="0.79998168889431442"/>
      </bottom>
      <diagonal/>
    </border>
    <border>
      <left style="thin">
        <color theme="8" tint="-0.24994659260841701"/>
      </left>
      <right/>
      <top style="thin">
        <color theme="4" tint="0.39994506668294322"/>
      </top>
      <bottom/>
      <diagonal/>
    </border>
    <border>
      <left style="thin">
        <color theme="4" tint="0.39994506668294322"/>
      </left>
      <right/>
      <top style="thin">
        <color theme="4" tint="0.39994506668294322"/>
      </top>
      <bottom/>
      <diagonal/>
    </border>
    <border>
      <left style="thin">
        <color theme="8" tint="-0.24994659260841701"/>
      </left>
      <right/>
      <top/>
      <bottom style="thin">
        <color theme="4" tint="0.39994506668294322"/>
      </bottom>
      <diagonal/>
    </border>
    <border>
      <left style="thin">
        <color theme="4" tint="0.39994506668294322"/>
      </left>
      <right/>
      <top/>
      <bottom style="thin">
        <color theme="4" tint="0.39994506668294322"/>
      </bottom>
      <diagonal/>
    </border>
    <border>
      <left style="thin">
        <color theme="4" tint="0.39982299264503923"/>
      </left>
      <right style="thin">
        <color theme="4" tint="0.39982299264503923"/>
      </right>
      <top/>
      <bottom style="thin">
        <color theme="4" tint="-0.24994659260841701"/>
      </bottom>
      <diagonal/>
    </border>
    <border>
      <left/>
      <right/>
      <top style="thin">
        <color theme="4" tint="0.39985351115451523"/>
      </top>
      <bottom/>
      <diagonal/>
    </border>
    <border>
      <left style="thin">
        <color theme="4" tint="0.39982299264503923"/>
      </left>
      <right style="thin">
        <color theme="4" tint="0.39982299264503923"/>
      </right>
      <top style="thin">
        <color theme="4" tint="0.39979247413556324"/>
      </top>
      <bottom style="thin">
        <color theme="4" tint="-0.24994659260841701"/>
      </bottom>
      <diagonal/>
    </border>
    <border>
      <left style="thin">
        <color theme="4" tint="0.39985351115451523"/>
      </left>
      <right style="thin">
        <color theme="4" tint="0.39982299264503923"/>
      </right>
      <top style="thin">
        <color theme="4" tint="0.39985351115451523"/>
      </top>
      <bottom style="thin">
        <color theme="4" tint="0.39985351115451523"/>
      </bottom>
      <diagonal/>
    </border>
    <border>
      <left/>
      <right style="thin">
        <color theme="4" tint="0.39982299264503923"/>
      </right>
      <top style="thin">
        <color theme="4" tint="0.39985351115451523"/>
      </top>
      <bottom/>
      <diagonal/>
    </border>
    <border>
      <left style="thin">
        <color theme="4" tint="0.39994506668294322"/>
      </left>
      <right style="thin">
        <color theme="4" tint="0.39982299264503923"/>
      </right>
      <top style="thin">
        <color theme="4" tint="0.39994506668294322"/>
      </top>
      <bottom style="thin">
        <color theme="4" tint="0.39994506668294322"/>
      </bottom>
      <diagonal/>
    </border>
    <border>
      <left style="thin">
        <color theme="4" tint="0.39982299264503923"/>
      </left>
      <right style="thin">
        <color theme="4" tint="0.39979247413556324"/>
      </right>
      <top/>
      <bottom/>
      <diagonal/>
    </border>
    <border>
      <left style="thin">
        <color theme="4" tint="0.39979247413556324"/>
      </left>
      <right style="thin">
        <color theme="4" tint="0.39979247413556324"/>
      </right>
      <top/>
      <bottom/>
      <diagonal/>
    </border>
    <border>
      <left style="thin">
        <color theme="4" tint="0.39979247413556324"/>
      </left>
      <right style="thin">
        <color theme="4" tint="0.39982299264503923"/>
      </right>
      <top/>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dashDotDot">
        <color theme="8" tint="-0.24994659260841701"/>
      </left>
      <right style="thin">
        <color theme="4" tint="-0.24994659260841701"/>
      </right>
      <top/>
      <bottom style="dashDotDot">
        <color rgb="FFFF9933"/>
      </bottom>
      <diagonal/>
    </border>
    <border>
      <left/>
      <right style="double">
        <color theme="8" tint="-0.24994659260841701"/>
      </right>
      <top/>
      <bottom style="thin">
        <color indexed="64"/>
      </bottom>
      <diagonal/>
    </border>
    <border>
      <left style="thin">
        <color theme="4" tint="-0.24994659260841701"/>
      </left>
      <right style="thin">
        <color indexed="64"/>
      </right>
      <top/>
      <bottom style="thin">
        <color indexed="64"/>
      </bottom>
      <diagonal/>
    </border>
    <border>
      <left style="double">
        <color theme="3" tint="0.59996337778862885"/>
      </left>
      <right/>
      <top/>
      <bottom/>
      <diagonal/>
    </border>
    <border>
      <left style="thin">
        <color indexed="64"/>
      </left>
      <right/>
      <top style="thin">
        <color indexed="64"/>
      </top>
      <bottom style="thin">
        <color indexed="64"/>
      </bottom>
      <diagonal/>
    </border>
    <border>
      <left style="double">
        <color theme="8" tint="-0.24994659260841701"/>
      </left>
      <right style="thin">
        <color indexed="64"/>
      </right>
      <top/>
      <bottom/>
      <diagonal/>
    </border>
    <border>
      <left/>
      <right style="thin">
        <color indexed="64"/>
      </right>
      <top/>
      <bottom/>
      <diagonal/>
    </border>
    <border>
      <left/>
      <right style="thick">
        <color rgb="FFFAFAFF"/>
      </right>
      <top/>
      <bottom style="thin">
        <color theme="3" tint="0.79998168889431442"/>
      </bottom>
      <diagonal/>
    </border>
  </borders>
  <cellStyleXfs count="37">
    <xf numFmtId="166" fontId="0" fillId="0" borderId="0"/>
    <xf numFmtId="164" fontId="1" fillId="0" borderId="0" applyFont="0" applyFill="0" applyBorder="0" applyAlignment="0" applyProtection="0"/>
    <xf numFmtId="9" fontId="1" fillId="0" borderId="0" applyFont="0" applyFill="0" applyBorder="0" applyAlignment="0" applyProtection="0"/>
    <xf numFmtId="0" fontId="2" fillId="0" borderId="0"/>
    <xf numFmtId="164" fontId="4" fillId="0" borderId="0" applyFont="0" applyFill="0" applyBorder="0" applyAlignment="0" applyProtection="0"/>
    <xf numFmtId="164" fontId="5" fillId="0" borderId="0" applyFont="0" applyFill="0" applyBorder="0" applyAlignment="0" applyProtection="0"/>
    <xf numFmtId="0" fontId="5" fillId="0" borderId="0"/>
    <xf numFmtId="9" fontId="5" fillId="0" borderId="0" applyFont="0" applyFill="0" applyBorder="0" applyAlignment="0" applyProtection="0"/>
    <xf numFmtId="0" fontId="4" fillId="0" borderId="0"/>
    <xf numFmtId="164" fontId="1" fillId="0" borderId="0" applyFont="0" applyFill="0" applyBorder="0" applyAlignment="0" applyProtection="0"/>
    <xf numFmtId="0" fontId="1" fillId="0" borderId="0"/>
    <xf numFmtId="167" fontId="1" fillId="0" borderId="0"/>
    <xf numFmtId="0" fontId="1" fillId="0" borderId="0"/>
    <xf numFmtId="165" fontId="1" fillId="0" borderId="0" applyFont="0" applyFill="0" applyBorder="0" applyAlignment="0" applyProtection="0"/>
    <xf numFmtId="0" fontId="1" fillId="0" borderId="0"/>
    <xf numFmtId="0" fontId="1" fillId="0" borderId="0"/>
    <xf numFmtId="0" fontId="6" fillId="0" borderId="1" applyNumberFormat="0" applyFill="0" applyAlignment="0" applyProtection="0"/>
    <xf numFmtId="0" fontId="7" fillId="0" borderId="0"/>
    <xf numFmtId="9" fontId="7" fillId="0" borderId="0" applyFont="0" applyFill="0" applyBorder="0" applyAlignment="0" applyProtection="0"/>
    <xf numFmtId="168" fontId="1" fillId="0" borderId="0" applyFont="0" applyFill="0" applyBorder="0" applyAlignment="0" applyProtection="0"/>
    <xf numFmtId="44" fontId="1" fillId="0" borderId="0" applyFont="0" applyFill="0" applyBorder="0" applyAlignment="0" applyProtection="0"/>
    <xf numFmtId="0" fontId="1" fillId="0" borderId="0"/>
    <xf numFmtId="0" fontId="1" fillId="0" borderId="0"/>
    <xf numFmtId="0" fontId="1" fillId="0" borderId="0"/>
    <xf numFmtId="0" fontId="1" fillId="0" borderId="0"/>
    <xf numFmtId="0" fontId="16" fillId="7" borderId="8" applyNumberFormat="0" applyAlignment="0" applyProtection="0"/>
    <xf numFmtId="0" fontId="17" fillId="6" borderId="7" applyNumberFormat="0" applyAlignment="0" applyProtection="0"/>
    <xf numFmtId="0" fontId="18" fillId="0" borderId="9" applyNumberFormat="0" applyFill="0" applyAlignment="0" applyProtection="0"/>
    <xf numFmtId="0" fontId="25" fillId="13" borderId="0" applyNumberFormat="0" applyBorder="0" applyAlignment="0" applyProtection="0"/>
    <xf numFmtId="0" fontId="26" fillId="6" borderId="7" applyNumberFormat="0" applyAlignment="0" applyProtection="0"/>
    <xf numFmtId="0" fontId="7" fillId="13" borderId="0" applyNumberFormat="0" applyBorder="0" applyAlignment="0" applyProtection="0"/>
    <xf numFmtId="0" fontId="7" fillId="12" borderId="0" applyNumberFormat="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9" fillId="0" borderId="47" applyNumberFormat="0" applyFill="0" applyAlignment="0" applyProtection="0"/>
    <xf numFmtId="0" fontId="30" fillId="0" borderId="46" applyNumberFormat="0" applyFill="0" applyAlignment="0" applyProtection="0"/>
    <xf numFmtId="0" fontId="1" fillId="0" borderId="0"/>
  </cellStyleXfs>
  <cellXfs count="311">
    <xf numFmtId="166" fontId="0" fillId="0" borderId="0" xfId="0"/>
    <xf numFmtId="0" fontId="10" fillId="0" borderId="0" xfId="23" applyFont="1"/>
    <xf numFmtId="0" fontId="10" fillId="5" borderId="0" xfId="23" applyFont="1" applyFill="1"/>
    <xf numFmtId="164" fontId="0" fillId="0" borderId="0" xfId="1" applyFont="1"/>
    <xf numFmtId="166" fontId="12" fillId="0" borderId="3" xfId="0" applyFont="1" applyBorder="1"/>
    <xf numFmtId="166" fontId="12" fillId="0" borderId="4" xfId="0" applyFont="1" applyBorder="1"/>
    <xf numFmtId="166" fontId="0" fillId="0" borderId="0" xfId="0" applyAlignment="1">
      <alignment horizontal="left"/>
    </xf>
    <xf numFmtId="0" fontId="10" fillId="2" borderId="6" xfId="23" applyFont="1" applyFill="1" applyBorder="1" applyAlignment="1">
      <alignment horizontal="centerContinuous"/>
    </xf>
    <xf numFmtId="0" fontId="10" fillId="4" borderId="12" xfId="23" applyFont="1" applyFill="1" applyBorder="1" applyAlignment="1">
      <alignment horizontal="center"/>
    </xf>
    <xf numFmtId="0" fontId="10" fillId="4" borderId="13" xfId="23" applyFont="1" applyFill="1" applyBorder="1" applyAlignment="1">
      <alignment horizontal="center"/>
    </xf>
    <xf numFmtId="0" fontId="10" fillId="9" borderId="0" xfId="23" applyFont="1" applyFill="1" applyAlignment="1" applyProtection="1">
      <alignment horizontal="left"/>
      <protection locked="0"/>
    </xf>
    <xf numFmtId="0" fontId="10" fillId="9" borderId="0" xfId="23" applyFont="1" applyFill="1" applyAlignment="1" applyProtection="1">
      <alignment horizontal="center"/>
      <protection locked="0"/>
    </xf>
    <xf numFmtId="0" fontId="10" fillId="9" borderId="14" xfId="23" applyFont="1" applyFill="1" applyBorder="1" applyAlignment="1" applyProtection="1">
      <alignment horizontal="center"/>
      <protection locked="0"/>
    </xf>
    <xf numFmtId="169" fontId="10" fillId="9" borderId="0" xfId="23" applyNumberFormat="1" applyFont="1" applyFill="1" applyAlignment="1" applyProtection="1">
      <alignment horizontal="left"/>
      <protection locked="0"/>
    </xf>
    <xf numFmtId="14" fontId="10" fillId="9" borderId="0" xfId="23" applyNumberFormat="1" applyFont="1" applyFill="1" applyAlignment="1" applyProtection="1">
      <alignment horizontal="left"/>
      <protection locked="0"/>
    </xf>
    <xf numFmtId="169" fontId="10" fillId="9" borderId="0" xfId="23" applyNumberFormat="1" applyFont="1" applyFill="1" applyAlignment="1" applyProtection="1">
      <alignment horizontal="right"/>
      <protection locked="0"/>
    </xf>
    <xf numFmtId="0" fontId="10" fillId="9" borderId="0" xfId="23" applyFont="1" applyFill="1"/>
    <xf numFmtId="166" fontId="0" fillId="9" borderId="0" xfId="0" applyFill="1"/>
    <xf numFmtId="0" fontId="10" fillId="9" borderId="15" xfId="23" applyFont="1" applyFill="1" applyBorder="1" applyAlignment="1">
      <alignment horizontal="left"/>
    </xf>
    <xf numFmtId="0" fontId="10" fillId="9" borderId="16" xfId="23" applyFont="1" applyFill="1" applyBorder="1" applyAlignment="1" applyProtection="1">
      <alignment horizontal="center"/>
      <protection locked="0"/>
    </xf>
    <xf numFmtId="0" fontId="10" fillId="4" borderId="5" xfId="23" applyFont="1" applyFill="1" applyBorder="1" applyAlignment="1">
      <alignment horizontal="center" vertical="center"/>
    </xf>
    <xf numFmtId="0" fontId="10" fillId="10" borderId="5" xfId="23" applyFont="1" applyFill="1" applyBorder="1" applyAlignment="1">
      <alignment horizontal="center" vertical="center"/>
    </xf>
    <xf numFmtId="0" fontId="10" fillId="9" borderId="18" xfId="23" applyFont="1" applyFill="1" applyBorder="1" applyAlignment="1" applyProtection="1">
      <alignment horizontal="center"/>
      <protection locked="0"/>
    </xf>
    <xf numFmtId="0" fontId="10" fillId="9" borderId="19" xfId="23" applyFont="1" applyFill="1" applyBorder="1" applyAlignment="1" applyProtection="1">
      <alignment horizontal="center"/>
      <protection locked="0"/>
    </xf>
    <xf numFmtId="0" fontId="10" fillId="9" borderId="20" xfId="23" applyFont="1" applyFill="1" applyBorder="1" applyAlignment="1" applyProtection="1">
      <alignment horizontal="center"/>
      <protection locked="0"/>
    </xf>
    <xf numFmtId="0" fontId="10" fillId="9" borderId="21" xfId="23" applyFont="1" applyFill="1" applyBorder="1"/>
    <xf numFmtId="0" fontId="10" fillId="9" borderId="21" xfId="23" applyFont="1" applyFill="1" applyBorder="1" applyAlignment="1" applyProtection="1">
      <alignment horizontal="center"/>
      <protection locked="0"/>
    </xf>
    <xf numFmtId="0" fontId="10" fillId="9" borderId="21" xfId="23" applyFont="1" applyFill="1" applyBorder="1" applyAlignment="1" applyProtection="1">
      <alignment horizontal="left"/>
      <protection locked="0"/>
    </xf>
    <xf numFmtId="169" fontId="10" fillId="9" borderId="21" xfId="23" applyNumberFormat="1" applyFont="1" applyFill="1" applyBorder="1" applyAlignment="1" applyProtection="1">
      <alignment horizontal="left"/>
      <protection locked="0"/>
    </xf>
    <xf numFmtId="14" fontId="10" fillId="9" borderId="21" xfId="23" applyNumberFormat="1" applyFont="1" applyFill="1" applyBorder="1" applyAlignment="1" applyProtection="1">
      <alignment horizontal="left"/>
      <protection locked="0"/>
    </xf>
    <xf numFmtId="0" fontId="10" fillId="9" borderId="23" xfId="23" applyFont="1" applyFill="1" applyBorder="1" applyProtection="1">
      <protection locked="0"/>
    </xf>
    <xf numFmtId="164" fontId="10" fillId="9" borderId="23" xfId="1" applyFont="1" applyFill="1" applyBorder="1" applyProtection="1">
      <protection locked="0"/>
    </xf>
    <xf numFmtId="9" fontId="10" fillId="9" borderId="23" xfId="2" applyFont="1" applyFill="1" applyBorder="1" applyProtection="1">
      <protection locked="0"/>
    </xf>
    <xf numFmtId="166" fontId="0" fillId="9" borderId="24" xfId="0" applyFill="1" applyBorder="1"/>
    <xf numFmtId="0" fontId="12" fillId="9" borderId="26" xfId="23" applyFont="1" applyFill="1" applyBorder="1" applyAlignment="1" applyProtection="1">
      <alignment horizontal="centerContinuous"/>
      <protection locked="0"/>
    </xf>
    <xf numFmtId="0" fontId="14" fillId="9" borderId="26" xfId="23" applyFont="1" applyFill="1" applyBorder="1" applyAlignment="1" applyProtection="1">
      <alignment horizontal="centerContinuous"/>
      <protection locked="0"/>
    </xf>
    <xf numFmtId="0" fontId="14" fillId="9" borderId="26" xfId="23" applyFont="1" applyFill="1" applyBorder="1" applyProtection="1">
      <protection locked="0"/>
    </xf>
    <xf numFmtId="166" fontId="15" fillId="8" borderId="10" xfId="0" applyFont="1" applyFill="1" applyBorder="1" applyAlignment="1">
      <alignment horizontal="center" vertical="top"/>
    </xf>
    <xf numFmtId="166" fontId="15" fillId="8" borderId="11" xfId="0" applyFont="1" applyFill="1" applyBorder="1" applyAlignment="1">
      <alignment horizontal="center" vertical="top"/>
    </xf>
    <xf numFmtId="0" fontId="19" fillId="9" borderId="25" xfId="23" applyFont="1" applyFill="1" applyBorder="1" applyAlignment="1" applyProtection="1">
      <alignment horizontal="left" vertical="top" indent="4"/>
      <protection locked="0"/>
    </xf>
    <xf numFmtId="166" fontId="0" fillId="9" borderId="0" xfId="0" applyFill="1" applyAlignment="1">
      <alignment vertical="top"/>
    </xf>
    <xf numFmtId="0" fontId="10" fillId="5" borderId="0" xfId="23" applyFont="1" applyFill="1" applyAlignment="1">
      <alignment vertical="top"/>
    </xf>
    <xf numFmtId="0" fontId="10" fillId="4" borderId="2" xfId="23" applyFont="1" applyFill="1" applyBorder="1" applyAlignment="1">
      <alignment horizontal="center" vertical="top"/>
    </xf>
    <xf numFmtId="0" fontId="10" fillId="4" borderId="22" xfId="23" applyFont="1" applyFill="1" applyBorder="1" applyAlignment="1">
      <alignment horizontal="center" vertical="top"/>
    </xf>
    <xf numFmtId="0" fontId="10" fillId="9" borderId="23" xfId="23" applyFont="1" applyFill="1" applyBorder="1" applyAlignment="1" applyProtection="1">
      <alignment horizontal="center"/>
      <protection locked="0"/>
    </xf>
    <xf numFmtId="0" fontId="20" fillId="9" borderId="23" xfId="23" applyFont="1" applyFill="1" applyBorder="1" applyProtection="1">
      <protection locked="0"/>
    </xf>
    <xf numFmtId="0" fontId="8" fillId="9" borderId="27" xfId="23" applyFont="1" applyFill="1" applyBorder="1" applyProtection="1">
      <protection locked="0"/>
    </xf>
    <xf numFmtId="166" fontId="15" fillId="8" borderId="11" xfId="0" applyFont="1" applyFill="1" applyBorder="1" applyAlignment="1">
      <alignment horizontal="right"/>
    </xf>
    <xf numFmtId="164" fontId="10" fillId="11" borderId="23" xfId="1" applyFont="1" applyFill="1" applyBorder="1" applyAlignment="1" applyProtection="1">
      <alignment horizontal="center"/>
      <protection locked="0"/>
    </xf>
    <xf numFmtId="0" fontId="8" fillId="9" borderId="23" xfId="23" applyFont="1" applyFill="1" applyBorder="1" applyAlignment="1" applyProtection="1">
      <alignment horizontal="left" vertical="center" indent="1"/>
      <protection locked="0"/>
    </xf>
    <xf numFmtId="2" fontId="8" fillId="11" borderId="23" xfId="23" applyNumberFormat="1" applyFont="1" applyFill="1" applyBorder="1" applyAlignment="1" applyProtection="1">
      <alignment horizontal="center"/>
      <protection locked="0"/>
    </xf>
    <xf numFmtId="164" fontId="8" fillId="9" borderId="23" xfId="1" applyFont="1" applyFill="1" applyBorder="1" applyAlignment="1" applyProtection="1">
      <alignment horizontal="left" vertical="center" indent="1"/>
      <protection locked="0"/>
    </xf>
    <xf numFmtId="164" fontId="8" fillId="9" borderId="23" xfId="1" applyFont="1" applyFill="1" applyBorder="1" applyProtection="1">
      <protection locked="0"/>
    </xf>
    <xf numFmtId="0" fontId="21" fillId="9" borderId="0" xfId="0" applyNumberFormat="1" applyFont="1" applyFill="1" applyAlignment="1">
      <alignment horizontal="center" vertical="center"/>
    </xf>
    <xf numFmtId="0" fontId="21" fillId="9" borderId="24" xfId="0" applyNumberFormat="1" applyFont="1" applyFill="1" applyBorder="1" applyAlignment="1">
      <alignment horizontal="center" vertical="center"/>
    </xf>
    <xf numFmtId="0" fontId="21" fillId="0" borderId="0" xfId="0" applyNumberFormat="1" applyFont="1" applyAlignment="1">
      <alignment horizontal="center" vertical="center"/>
    </xf>
    <xf numFmtId="0" fontId="9" fillId="9" borderId="23" xfId="23" applyFont="1" applyFill="1" applyBorder="1" applyAlignment="1" applyProtection="1">
      <alignment horizontal="center" vertical="center"/>
      <protection locked="0"/>
    </xf>
    <xf numFmtId="0" fontId="9" fillId="9" borderId="23" xfId="23" applyFont="1" applyFill="1" applyBorder="1" applyAlignment="1" applyProtection="1">
      <alignment horizontal="left" vertical="center"/>
      <protection locked="0"/>
    </xf>
    <xf numFmtId="166" fontId="12" fillId="0" borderId="28" xfId="0" applyFont="1" applyBorder="1"/>
    <xf numFmtId="0" fontId="10" fillId="0" borderId="17" xfId="23" applyFont="1" applyBorder="1" applyAlignment="1">
      <alignment horizontal="center"/>
    </xf>
    <xf numFmtId="0" fontId="22" fillId="9" borderId="0" xfId="0" applyNumberFormat="1" applyFont="1" applyFill="1" applyAlignment="1">
      <alignment horizontal="center" vertical="center"/>
    </xf>
    <xf numFmtId="0" fontId="23" fillId="5" borderId="0" xfId="23" applyFont="1" applyFill="1"/>
    <xf numFmtId="0" fontId="24" fillId="9" borderId="29" xfId="23" applyFont="1" applyFill="1" applyBorder="1" applyAlignment="1" applyProtection="1">
      <alignment horizontal="centerContinuous"/>
      <protection locked="0"/>
    </xf>
    <xf numFmtId="0" fontId="23" fillId="9" borderId="31" xfId="23" applyFont="1" applyFill="1" applyBorder="1" applyAlignment="1">
      <alignment horizontal="centerContinuous"/>
    </xf>
    <xf numFmtId="0" fontId="23" fillId="9" borderId="32" xfId="23" applyFont="1" applyFill="1" applyBorder="1" applyAlignment="1">
      <alignment horizontal="centerContinuous"/>
    </xf>
    <xf numFmtId="0" fontId="23" fillId="0" borderId="31" xfId="23" applyFont="1" applyBorder="1" applyAlignment="1">
      <alignment horizontal="center"/>
    </xf>
    <xf numFmtId="0" fontId="23" fillId="9" borderId="33" xfId="23" applyFont="1" applyFill="1" applyBorder="1" applyAlignment="1">
      <alignment horizontal="centerContinuous"/>
    </xf>
    <xf numFmtId="0" fontId="23" fillId="9" borderId="34" xfId="23" applyFont="1" applyFill="1" applyBorder="1" applyAlignment="1">
      <alignment horizontal="centerContinuous"/>
    </xf>
    <xf numFmtId="0" fontId="23" fillId="9" borderId="35" xfId="23" applyFont="1" applyFill="1" applyBorder="1" applyAlignment="1">
      <alignment horizontal="centerContinuous"/>
    </xf>
    <xf numFmtId="0" fontId="23" fillId="9" borderId="36" xfId="23" applyFont="1" applyFill="1" applyBorder="1" applyAlignment="1">
      <alignment horizontal="centerContinuous"/>
    </xf>
    <xf numFmtId="0" fontId="10" fillId="4" borderId="30" xfId="23" applyFont="1" applyFill="1" applyBorder="1" applyAlignment="1">
      <alignment horizontal="centerContinuous"/>
    </xf>
    <xf numFmtId="0" fontId="10" fillId="0" borderId="37" xfId="23" applyFont="1" applyBorder="1" applyAlignment="1">
      <alignment horizontal="centerContinuous"/>
    </xf>
    <xf numFmtId="0" fontId="10" fillId="2" borderId="37" xfId="23" applyFont="1" applyFill="1" applyBorder="1" applyAlignment="1">
      <alignment horizontal="centerContinuous"/>
    </xf>
    <xf numFmtId="0" fontId="10" fillId="4" borderId="38" xfId="23" applyFont="1" applyFill="1" applyBorder="1" applyAlignment="1">
      <alignment horizontal="centerContinuous"/>
    </xf>
    <xf numFmtId="9" fontId="10" fillId="9" borderId="39" xfId="2" applyFont="1" applyFill="1" applyBorder="1" applyAlignment="1" applyProtection="1">
      <alignment horizontal="center" vertical="center"/>
      <protection locked="0"/>
    </xf>
    <xf numFmtId="0" fontId="10" fillId="9" borderId="39" xfId="23" applyFont="1" applyFill="1" applyBorder="1" applyProtection="1">
      <protection locked="0"/>
    </xf>
    <xf numFmtId="0" fontId="10" fillId="9" borderId="42" xfId="23" applyFont="1" applyFill="1" applyBorder="1" applyAlignment="1" applyProtection="1">
      <alignment horizontal="center"/>
      <protection locked="0"/>
    </xf>
    <xf numFmtId="0" fontId="10" fillId="3" borderId="23" xfId="23" applyFont="1" applyFill="1" applyBorder="1" applyAlignment="1" applyProtection="1">
      <alignment horizontal="left"/>
      <protection locked="0"/>
    </xf>
    <xf numFmtId="0" fontId="10" fillId="9" borderId="23" xfId="23" applyFont="1" applyFill="1" applyBorder="1" applyAlignment="1" applyProtection="1">
      <alignment horizontal="left"/>
      <protection locked="0"/>
    </xf>
    <xf numFmtId="0" fontId="10" fillId="3" borderId="23" xfId="23" applyFont="1" applyFill="1" applyBorder="1" applyAlignment="1" applyProtection="1">
      <alignment horizontal="center"/>
      <protection locked="0"/>
    </xf>
    <xf numFmtId="14" fontId="10" fillId="9" borderId="23" xfId="23" applyNumberFormat="1" applyFont="1" applyFill="1" applyBorder="1" applyAlignment="1" applyProtection="1">
      <alignment horizontal="center"/>
      <protection locked="0"/>
    </xf>
    <xf numFmtId="164" fontId="10" fillId="9" borderId="23" xfId="1" applyFont="1" applyFill="1" applyBorder="1" applyAlignment="1" applyProtection="1">
      <alignment horizontal="left"/>
      <protection locked="0"/>
    </xf>
    <xf numFmtId="164" fontId="10" fillId="9" borderId="23" xfId="1" applyFont="1" applyFill="1" applyBorder="1" applyAlignment="1" applyProtection="1">
      <alignment horizontal="center"/>
      <protection locked="0"/>
    </xf>
    <xf numFmtId="164" fontId="10" fillId="9" borderId="43" xfId="1" applyFont="1" applyFill="1" applyBorder="1" applyAlignment="1" applyProtection="1">
      <alignment horizontal="center"/>
      <protection locked="0"/>
    </xf>
    <xf numFmtId="0" fontId="10" fillId="9" borderId="44" xfId="23" applyFont="1" applyFill="1" applyBorder="1" applyAlignment="1" applyProtection="1">
      <alignment horizontal="center"/>
      <protection locked="0"/>
    </xf>
    <xf numFmtId="169" fontId="23" fillId="4" borderId="43" xfId="23" applyNumberFormat="1" applyFont="1" applyFill="1" applyBorder="1" applyAlignment="1" applyProtection="1">
      <alignment horizontal="right"/>
      <protection locked="0"/>
    </xf>
    <xf numFmtId="0" fontId="19" fillId="9" borderId="29" xfId="23" applyFont="1" applyFill="1" applyBorder="1" applyAlignment="1" applyProtection="1">
      <alignment horizontal="centerContinuous"/>
      <protection locked="0"/>
    </xf>
    <xf numFmtId="171" fontId="10" fillId="9" borderId="23" xfId="23" applyNumberFormat="1" applyFont="1" applyFill="1" applyBorder="1" applyProtection="1">
      <protection locked="0"/>
    </xf>
    <xf numFmtId="9" fontId="10" fillId="9" borderId="23" xfId="2" applyFont="1" applyFill="1" applyBorder="1" applyAlignment="1" applyProtection="1">
      <alignment horizontal="left" indent="3"/>
      <protection locked="0"/>
    </xf>
    <xf numFmtId="0" fontId="10" fillId="9" borderId="23" xfId="23" applyFont="1" applyFill="1" applyBorder="1" applyAlignment="1" applyProtection="1">
      <alignment horizontal="left" indent="1"/>
      <protection locked="0"/>
    </xf>
    <xf numFmtId="0" fontId="31" fillId="9" borderId="0" xfId="0" applyNumberFormat="1" applyFont="1" applyFill="1" applyAlignment="1">
      <alignment horizontal="center" vertical="center"/>
    </xf>
    <xf numFmtId="0" fontId="31" fillId="5" borderId="0" xfId="23" applyFont="1" applyFill="1"/>
    <xf numFmtId="0" fontId="8" fillId="9" borderId="0" xfId="0" applyNumberFormat="1" applyFont="1" applyFill="1"/>
    <xf numFmtId="0" fontId="8" fillId="0" borderId="0" xfId="23" applyFont="1"/>
    <xf numFmtId="0" fontId="8" fillId="9" borderId="41" xfId="0" applyNumberFormat="1" applyFont="1" applyFill="1" applyBorder="1" applyAlignment="1">
      <alignment horizontal="center" vertical="center"/>
    </xf>
    <xf numFmtId="0" fontId="8" fillId="5" borderId="0" xfId="23" applyFont="1" applyFill="1"/>
    <xf numFmtId="0" fontId="8" fillId="0" borderId="0" xfId="0" applyNumberFormat="1" applyFont="1"/>
    <xf numFmtId="0" fontId="10" fillId="9" borderId="23" xfId="23" applyFont="1" applyFill="1" applyBorder="1" applyAlignment="1" applyProtection="1">
      <alignment horizontal="left" vertical="top" wrapText="1"/>
      <protection locked="0"/>
    </xf>
    <xf numFmtId="170" fontId="10" fillId="9" borderId="23" xfId="23" applyNumberFormat="1" applyFont="1" applyFill="1" applyBorder="1" applyAlignment="1" applyProtection="1">
      <alignment horizontal="left" indent="1"/>
      <protection locked="0"/>
    </xf>
    <xf numFmtId="0" fontId="10" fillId="4" borderId="48" xfId="23" applyFont="1" applyFill="1" applyBorder="1" applyAlignment="1">
      <alignment horizontal="center" vertical="top"/>
    </xf>
    <xf numFmtId="166" fontId="0" fillId="0" borderId="0" xfId="0" applyAlignment="1">
      <alignment vertical="top"/>
    </xf>
    <xf numFmtId="0" fontId="10" fillId="9" borderId="49" xfId="23" applyFont="1" applyFill="1" applyBorder="1" applyAlignment="1" applyProtection="1">
      <alignment horizontal="center"/>
      <protection locked="0"/>
    </xf>
    <xf numFmtId="0" fontId="8" fillId="5" borderId="0" xfId="23" applyFont="1" applyFill="1" applyAlignment="1">
      <alignment vertical="center"/>
    </xf>
    <xf numFmtId="0" fontId="8" fillId="0" borderId="0" xfId="23" applyFont="1" applyAlignment="1">
      <alignment vertical="center"/>
    </xf>
    <xf numFmtId="0" fontId="8" fillId="0" borderId="0" xfId="0" applyNumberFormat="1" applyFont="1" applyAlignment="1">
      <alignment vertical="center"/>
    </xf>
    <xf numFmtId="0" fontId="8" fillId="5" borderId="0" xfId="0" applyNumberFormat="1" applyFont="1" applyFill="1" applyAlignment="1">
      <alignment vertical="center"/>
    </xf>
    <xf numFmtId="0" fontId="8" fillId="9" borderId="23" xfId="0" applyNumberFormat="1" applyFont="1" applyFill="1" applyBorder="1" applyAlignment="1">
      <alignment vertical="center"/>
    </xf>
    <xf numFmtId="0" fontId="8" fillId="9" borderId="45" xfId="0" applyNumberFormat="1" applyFont="1" applyFill="1" applyBorder="1"/>
    <xf numFmtId="0" fontId="8" fillId="9" borderId="51" xfId="0" applyNumberFormat="1" applyFont="1" applyFill="1" applyBorder="1" applyAlignment="1">
      <alignment vertical="center"/>
    </xf>
    <xf numFmtId="0" fontId="33" fillId="9" borderId="23" xfId="23" applyFont="1" applyFill="1" applyBorder="1" applyProtection="1">
      <protection locked="0"/>
    </xf>
    <xf numFmtId="0" fontId="10" fillId="0" borderId="0" xfId="0" applyNumberFormat="1" applyFont="1" applyAlignment="1">
      <alignment vertical="center"/>
    </xf>
    <xf numFmtId="0" fontId="10" fillId="0" borderId="0" xfId="0" applyNumberFormat="1" applyFont="1" applyAlignment="1">
      <alignment horizontal="left" vertical="center"/>
    </xf>
    <xf numFmtId="0" fontId="10" fillId="0" borderId="0" xfId="0" applyNumberFormat="1" applyFont="1"/>
    <xf numFmtId="0" fontId="10" fillId="0" borderId="0" xfId="0" applyNumberFormat="1" applyFont="1" applyAlignment="1">
      <alignment horizontal="center" vertical="top"/>
    </xf>
    <xf numFmtId="0" fontId="10" fillId="0" borderId="0" xfId="0" applyNumberFormat="1" applyFont="1" applyAlignment="1">
      <alignment horizontal="left" vertical="top"/>
    </xf>
    <xf numFmtId="0" fontId="19" fillId="9" borderId="54" xfId="23" applyFont="1" applyFill="1" applyBorder="1" applyAlignment="1" applyProtection="1">
      <alignment horizontal="right" vertical="top"/>
      <protection locked="0"/>
    </xf>
    <xf numFmtId="0" fontId="13" fillId="9" borderId="55" xfId="23" applyFont="1" applyFill="1" applyBorder="1" applyAlignment="1" applyProtection="1">
      <alignment vertical="top"/>
      <protection locked="0"/>
    </xf>
    <xf numFmtId="14" fontId="8" fillId="9" borderId="51" xfId="0" applyNumberFormat="1" applyFont="1" applyFill="1" applyBorder="1"/>
    <xf numFmtId="0" fontId="10" fillId="9" borderId="23" xfId="23" applyFont="1" applyFill="1" applyBorder="1" applyAlignment="1">
      <alignment horizontal="center"/>
    </xf>
    <xf numFmtId="164" fontId="10" fillId="9" borderId="23" xfId="1" applyFont="1" applyFill="1" applyBorder="1" applyAlignment="1">
      <alignment horizontal="center"/>
    </xf>
    <xf numFmtId="173" fontId="10" fillId="4" borderId="12" xfId="23" applyNumberFormat="1" applyFont="1" applyFill="1" applyBorder="1" applyAlignment="1">
      <alignment horizontal="center"/>
    </xf>
    <xf numFmtId="166" fontId="0" fillId="9" borderId="0" xfId="0" applyFill="1" applyAlignment="1">
      <alignment horizontal="center"/>
    </xf>
    <xf numFmtId="0" fontId="11" fillId="0" borderId="0" xfId="0" applyNumberFormat="1" applyFont="1" applyAlignment="1">
      <alignment horizontal="center"/>
    </xf>
    <xf numFmtId="166" fontId="0" fillId="9" borderId="0" xfId="0" applyFill="1" applyAlignment="1">
      <alignment horizontal="left"/>
    </xf>
    <xf numFmtId="0" fontId="10" fillId="9" borderId="23" xfId="23" applyFont="1" applyFill="1" applyBorder="1" applyAlignment="1">
      <alignment horizontal="left"/>
    </xf>
    <xf numFmtId="0" fontId="11" fillId="0" borderId="0" xfId="0" applyNumberFormat="1" applyFont="1" applyAlignment="1">
      <alignment horizontal="left"/>
    </xf>
    <xf numFmtId="0" fontId="22" fillId="9" borderId="0" xfId="0" applyNumberFormat="1" applyFont="1" applyFill="1" applyAlignment="1">
      <alignment horizontal="center"/>
    </xf>
    <xf numFmtId="0" fontId="21" fillId="9" borderId="40" xfId="0" applyNumberFormat="1" applyFont="1" applyFill="1" applyBorder="1" applyAlignment="1">
      <alignment horizontal="center"/>
    </xf>
    <xf numFmtId="0" fontId="21" fillId="9" borderId="41" xfId="0" applyNumberFormat="1" applyFont="1" applyFill="1" applyBorder="1" applyAlignment="1">
      <alignment horizontal="center"/>
    </xf>
    <xf numFmtId="0" fontId="10" fillId="9" borderId="23" xfId="23" applyFont="1" applyFill="1" applyBorder="1"/>
    <xf numFmtId="0" fontId="11" fillId="9" borderId="41" xfId="0" applyNumberFormat="1" applyFont="1" applyFill="1" applyBorder="1"/>
    <xf numFmtId="0" fontId="11" fillId="0" borderId="0" xfId="0" applyNumberFormat="1" applyFont="1"/>
    <xf numFmtId="164" fontId="11" fillId="0" borderId="0" xfId="1" applyFont="1" applyAlignment="1"/>
    <xf numFmtId="166" fontId="0" fillId="9" borderId="0" xfId="0" applyFill="1" applyAlignment="1">
      <alignment horizontal="left" indent="1"/>
    </xf>
    <xf numFmtId="0" fontId="10" fillId="9" borderId="23" xfId="23" applyFont="1" applyFill="1" applyBorder="1" applyAlignment="1">
      <alignment horizontal="left" indent="1"/>
    </xf>
    <xf numFmtId="0" fontId="11" fillId="0" borderId="0" xfId="0" applyNumberFormat="1" applyFont="1" applyAlignment="1">
      <alignment horizontal="left" indent="1"/>
    </xf>
    <xf numFmtId="173" fontId="0" fillId="9" borderId="0" xfId="0" applyNumberFormat="1" applyFill="1" applyAlignment="1">
      <alignment horizontal="right" indent="2"/>
    </xf>
    <xf numFmtId="173" fontId="10" fillId="9" borderId="23" xfId="23" applyNumberFormat="1" applyFont="1" applyFill="1" applyBorder="1" applyAlignment="1">
      <alignment horizontal="right" indent="2"/>
    </xf>
    <xf numFmtId="173" fontId="11" fillId="0" borderId="0" xfId="0" applyNumberFormat="1" applyFont="1" applyAlignment="1">
      <alignment horizontal="right" indent="2"/>
    </xf>
    <xf numFmtId="0" fontId="10" fillId="9" borderId="27" xfId="23" applyFont="1" applyFill="1" applyBorder="1" applyAlignment="1">
      <alignment horizontal="left"/>
    </xf>
    <xf numFmtId="0" fontId="10" fillId="5" borderId="0" xfId="23" applyFont="1" applyFill="1" applyAlignment="1">
      <alignment horizontal="center"/>
    </xf>
    <xf numFmtId="166" fontId="0" fillId="0" borderId="0" xfId="0" applyAlignment="1">
      <alignment horizontal="center"/>
    </xf>
    <xf numFmtId="9" fontId="10" fillId="3" borderId="56" xfId="2" applyFont="1" applyFill="1" applyBorder="1" applyAlignment="1" applyProtection="1">
      <alignment horizontal="left" indent="1"/>
      <protection locked="0"/>
    </xf>
    <xf numFmtId="0" fontId="10" fillId="9" borderId="0" xfId="0" applyNumberFormat="1" applyFont="1" applyFill="1" applyAlignment="1">
      <alignment vertical="center"/>
    </xf>
    <xf numFmtId="0" fontId="23" fillId="3" borderId="60" xfId="0" applyNumberFormat="1" applyFont="1" applyFill="1" applyBorder="1" applyAlignment="1" applyProtection="1">
      <alignment horizontal="left" indent="1"/>
      <protection locked="0"/>
    </xf>
    <xf numFmtId="0" fontId="23" fillId="3" borderId="60" xfId="0" applyNumberFormat="1" applyFont="1" applyFill="1" applyBorder="1" applyAlignment="1" applyProtection="1">
      <alignment horizontal="left" vertical="center"/>
      <protection locked="0"/>
    </xf>
    <xf numFmtId="0" fontId="23" fillId="3" borderId="60" xfId="0" applyNumberFormat="1" applyFont="1" applyFill="1" applyBorder="1" applyAlignment="1">
      <alignment horizontal="left" vertical="center" indent="3"/>
    </xf>
    <xf numFmtId="0" fontId="23" fillId="3" borderId="60" xfId="0" applyNumberFormat="1" applyFont="1" applyFill="1" applyBorder="1" applyAlignment="1">
      <alignment vertical="center"/>
    </xf>
    <xf numFmtId="0" fontId="23" fillId="3" borderId="60" xfId="0" applyNumberFormat="1" applyFont="1" applyFill="1" applyBorder="1" applyAlignment="1" applyProtection="1">
      <alignment horizontal="left" vertical="center" indent="1"/>
      <protection locked="0"/>
    </xf>
    <xf numFmtId="0" fontId="10" fillId="9" borderId="0" xfId="0" applyNumberFormat="1" applyFont="1" applyFill="1"/>
    <xf numFmtId="0" fontId="23" fillId="3" borderId="64" xfId="0" applyNumberFormat="1" applyFont="1" applyFill="1" applyBorder="1" applyAlignment="1" applyProtection="1">
      <alignment horizontal="left" vertical="center"/>
      <protection locked="0"/>
    </xf>
    <xf numFmtId="0" fontId="23" fillId="3" borderId="64" xfId="0" applyNumberFormat="1" applyFont="1" applyFill="1" applyBorder="1" applyAlignment="1">
      <alignment horizontal="left" vertical="center" indent="3"/>
    </xf>
    <xf numFmtId="0" fontId="23" fillId="3" borderId="64" xfId="0" applyNumberFormat="1" applyFont="1" applyFill="1" applyBorder="1" applyAlignment="1">
      <alignment vertical="center"/>
    </xf>
    <xf numFmtId="0" fontId="23" fillId="3" borderId="64" xfId="0" applyNumberFormat="1" applyFont="1" applyFill="1" applyBorder="1" applyAlignment="1" applyProtection="1">
      <alignment horizontal="left" vertical="center" indent="1"/>
      <protection locked="0"/>
    </xf>
    <xf numFmtId="0" fontId="10" fillId="3" borderId="57" xfId="23" applyFont="1" applyFill="1" applyBorder="1" applyAlignment="1" applyProtection="1">
      <alignment horizontal="left"/>
      <protection locked="0"/>
    </xf>
    <xf numFmtId="0" fontId="10" fillId="0" borderId="0" xfId="0" applyNumberFormat="1" applyFont="1" applyAlignment="1">
      <alignment horizontal="center" vertical="center"/>
    </xf>
    <xf numFmtId="0" fontId="34" fillId="9" borderId="66" xfId="0" applyNumberFormat="1" applyFont="1" applyFill="1" applyBorder="1" applyAlignment="1" applyProtection="1">
      <alignment horizontal="left" vertical="center" indent="1"/>
      <protection locked="0"/>
    </xf>
    <xf numFmtId="0" fontId="10" fillId="5" borderId="0" xfId="23" applyFont="1" applyFill="1" applyAlignment="1">
      <alignment vertical="center"/>
    </xf>
    <xf numFmtId="0" fontId="10" fillId="5" borderId="65" xfId="23" applyFont="1" applyFill="1" applyBorder="1" applyAlignment="1">
      <alignment vertical="center"/>
    </xf>
    <xf numFmtId="0" fontId="23" fillId="9" borderId="68" xfId="0" applyNumberFormat="1" applyFont="1" applyFill="1" applyBorder="1" applyAlignment="1">
      <alignment horizontal="center" vertical="center"/>
    </xf>
    <xf numFmtId="0" fontId="23" fillId="5" borderId="69" xfId="23" applyFont="1" applyFill="1" applyBorder="1"/>
    <xf numFmtId="0" fontId="23" fillId="9" borderId="69" xfId="23" applyFont="1" applyFill="1" applyBorder="1" applyAlignment="1">
      <alignment horizontal="left" vertical="top"/>
    </xf>
    <xf numFmtId="0" fontId="10" fillId="9" borderId="69" xfId="0" applyNumberFormat="1" applyFont="1" applyFill="1" applyBorder="1" applyAlignment="1">
      <alignment vertical="center"/>
    </xf>
    <xf numFmtId="0" fontId="10" fillId="9" borderId="69" xfId="0" applyNumberFormat="1" applyFont="1" applyFill="1" applyBorder="1"/>
    <xf numFmtId="0" fontId="10" fillId="14" borderId="70" xfId="0" applyNumberFormat="1" applyFont="1" applyFill="1" applyBorder="1" applyAlignment="1">
      <alignment horizontal="center" vertical="center"/>
    </xf>
    <xf numFmtId="0" fontId="23" fillId="3" borderId="71" xfId="0" applyNumberFormat="1" applyFont="1" applyFill="1" applyBorder="1" applyAlignment="1">
      <alignment horizontal="right" vertical="center" indent="9"/>
    </xf>
    <xf numFmtId="0" fontId="10" fillId="9" borderId="72" xfId="0" applyNumberFormat="1" applyFont="1" applyFill="1" applyBorder="1" applyAlignment="1">
      <alignment horizontal="center" vertical="center"/>
    </xf>
    <xf numFmtId="0" fontId="10" fillId="9" borderId="52" xfId="0" applyNumberFormat="1" applyFont="1" applyFill="1" applyBorder="1" applyAlignment="1">
      <alignment horizontal="left" vertical="center" indent="1"/>
    </xf>
    <xf numFmtId="0" fontId="10" fillId="9" borderId="74" xfId="0" applyNumberFormat="1" applyFont="1" applyFill="1" applyBorder="1" applyAlignment="1">
      <alignment horizontal="left" vertical="center" indent="1"/>
    </xf>
    <xf numFmtId="0" fontId="36" fillId="15" borderId="58" xfId="0" applyNumberFormat="1" applyFont="1" applyFill="1" applyBorder="1" applyAlignment="1" applyProtection="1">
      <alignment horizontal="center" vertical="center"/>
      <protection locked="0"/>
    </xf>
    <xf numFmtId="0" fontId="34" fillId="9" borderId="65" xfId="0" applyNumberFormat="1" applyFont="1" applyFill="1" applyBorder="1" applyAlignment="1" applyProtection="1">
      <alignment horizontal="left" vertical="center" indent="1"/>
      <protection locked="0"/>
    </xf>
    <xf numFmtId="0" fontId="34" fillId="9" borderId="75" xfId="0" applyNumberFormat="1" applyFont="1" applyFill="1" applyBorder="1" applyAlignment="1" applyProtection="1">
      <alignment horizontal="left" vertical="center"/>
      <protection locked="0"/>
    </xf>
    <xf numFmtId="0" fontId="10" fillId="9" borderId="76" xfId="0" applyNumberFormat="1" applyFont="1" applyFill="1" applyBorder="1" applyAlignment="1">
      <alignment horizontal="left" vertical="center" indent="3"/>
    </xf>
    <xf numFmtId="0" fontId="10" fillId="9" borderId="76" xfId="0" applyNumberFormat="1" applyFont="1" applyFill="1" applyBorder="1" applyAlignment="1">
      <alignment vertical="center"/>
    </xf>
    <xf numFmtId="0" fontId="34" fillId="9" borderId="76" xfId="0" applyNumberFormat="1" applyFont="1" applyFill="1" applyBorder="1" applyAlignment="1" applyProtection="1">
      <alignment horizontal="left" vertical="center" indent="1"/>
      <protection locked="0"/>
    </xf>
    <xf numFmtId="0" fontId="34" fillId="9" borderId="78" xfId="0" applyNumberFormat="1" applyFont="1" applyFill="1" applyBorder="1" applyAlignment="1" applyProtection="1">
      <alignment horizontal="left" vertical="center" indent="1"/>
      <protection locked="0"/>
    </xf>
    <xf numFmtId="0" fontId="21" fillId="9" borderId="81" xfId="0" applyNumberFormat="1" applyFont="1" applyFill="1" applyBorder="1" applyAlignment="1">
      <alignment horizontal="center" vertical="center"/>
    </xf>
    <xf numFmtId="0" fontId="10" fillId="9" borderId="82" xfId="23" applyFont="1" applyFill="1" applyBorder="1" applyAlignment="1" applyProtection="1">
      <alignment horizontal="center"/>
      <protection locked="0"/>
    </xf>
    <xf numFmtId="0" fontId="21" fillId="9" borderId="83" xfId="0" applyNumberFormat="1" applyFont="1" applyFill="1" applyBorder="1" applyAlignment="1">
      <alignment horizontal="center" vertical="center"/>
    </xf>
    <xf numFmtId="0" fontId="10" fillId="9" borderId="53" xfId="23" applyFont="1" applyFill="1" applyBorder="1" applyAlignment="1" applyProtection="1">
      <alignment horizontal="center"/>
      <protection locked="0"/>
    </xf>
    <xf numFmtId="0" fontId="10" fillId="9" borderId="84" xfId="23" applyFont="1" applyFill="1" applyBorder="1" applyAlignment="1" applyProtection="1">
      <alignment horizontal="center"/>
      <protection locked="0"/>
    </xf>
    <xf numFmtId="166" fontId="0" fillId="0" borderId="53" xfId="0" applyBorder="1"/>
    <xf numFmtId="0" fontId="10" fillId="9" borderId="85" xfId="23" applyFont="1" applyFill="1" applyBorder="1" applyAlignment="1" applyProtection="1">
      <alignment horizontal="center"/>
      <protection locked="0"/>
    </xf>
    <xf numFmtId="166" fontId="0" fillId="9" borderId="65" xfId="0" applyFill="1" applyBorder="1"/>
    <xf numFmtId="166" fontId="0" fillId="9" borderId="80" xfId="0" applyFill="1" applyBorder="1"/>
    <xf numFmtId="166" fontId="0" fillId="9" borderId="67" xfId="0" applyFill="1" applyBorder="1"/>
    <xf numFmtId="0" fontId="10" fillId="4" borderId="86" xfId="23" applyFont="1" applyFill="1" applyBorder="1" applyAlignment="1">
      <alignment horizontal="center" vertical="center"/>
    </xf>
    <xf numFmtId="0" fontId="21" fillId="9" borderId="87" xfId="0" applyNumberFormat="1" applyFont="1" applyFill="1" applyBorder="1" applyAlignment="1">
      <alignment horizontal="center" vertical="center"/>
    </xf>
    <xf numFmtId="0" fontId="10" fillId="9" borderId="88" xfId="23" applyFont="1" applyFill="1" applyBorder="1" applyAlignment="1" applyProtection="1">
      <alignment horizontal="center"/>
      <protection locked="0"/>
    </xf>
    <xf numFmtId="0" fontId="21" fillId="9" borderId="89" xfId="0" applyNumberFormat="1" applyFont="1" applyFill="1" applyBorder="1" applyAlignment="1">
      <alignment horizontal="center" vertical="center"/>
    </xf>
    <xf numFmtId="0" fontId="10" fillId="9" borderId="90" xfId="23" applyFont="1" applyFill="1" applyBorder="1" applyAlignment="1" applyProtection="1">
      <alignment horizontal="center"/>
      <protection locked="0"/>
    </xf>
    <xf numFmtId="0" fontId="10" fillId="9" borderId="51" xfId="0" applyNumberFormat="1" applyFont="1" applyFill="1" applyBorder="1" applyAlignment="1" applyProtection="1">
      <alignment horizontal="left" vertical="center" indent="3"/>
      <protection locked="0"/>
    </xf>
    <xf numFmtId="0" fontId="10" fillId="9" borderId="51" xfId="0" applyNumberFormat="1" applyFont="1" applyFill="1" applyBorder="1" applyAlignment="1">
      <alignment horizontal="left" vertical="center" indent="3"/>
    </xf>
    <xf numFmtId="0" fontId="10" fillId="0" borderId="60" xfId="0" applyNumberFormat="1" applyFont="1" applyBorder="1" applyAlignment="1">
      <alignment vertical="center"/>
    </xf>
    <xf numFmtId="0" fontId="34" fillId="9" borderId="60" xfId="0" applyNumberFormat="1" applyFont="1" applyFill="1" applyBorder="1" applyAlignment="1" applyProtection="1">
      <alignment horizontal="left" vertical="center" indent="1"/>
      <protection locked="0"/>
    </xf>
    <xf numFmtId="0" fontId="10" fillId="9" borderId="60" xfId="0" applyNumberFormat="1" applyFont="1" applyFill="1" applyBorder="1" applyAlignment="1">
      <alignment horizontal="left" vertical="center" indent="3"/>
    </xf>
    <xf numFmtId="0" fontId="10" fillId="9" borderId="60" xfId="0" applyNumberFormat="1" applyFont="1" applyFill="1" applyBorder="1" applyAlignment="1">
      <alignment vertical="center"/>
    </xf>
    <xf numFmtId="174" fontId="34" fillId="9" borderId="60" xfId="0" applyNumberFormat="1" applyFont="1" applyFill="1" applyBorder="1" applyAlignment="1" applyProtection="1">
      <alignment vertical="center"/>
      <protection locked="0"/>
    </xf>
    <xf numFmtId="0" fontId="10" fillId="0" borderId="66" xfId="0" applyNumberFormat="1" applyFont="1" applyBorder="1" applyAlignment="1">
      <alignment vertical="center"/>
    </xf>
    <xf numFmtId="0" fontId="23" fillId="3" borderId="64" xfId="0" applyNumberFormat="1" applyFont="1" applyFill="1" applyBorder="1" applyAlignment="1" applyProtection="1">
      <alignment horizontal="left" indent="1"/>
      <protection locked="0"/>
    </xf>
    <xf numFmtId="164" fontId="10" fillId="9" borderId="61" xfId="1" applyFont="1" applyFill="1" applyBorder="1" applyAlignment="1">
      <alignment horizontal="center" vertical="center"/>
    </xf>
    <xf numFmtId="164" fontId="10" fillId="9" borderId="62" xfId="1" applyFont="1" applyFill="1" applyBorder="1" applyAlignment="1">
      <alignment horizontal="center" vertical="center"/>
    </xf>
    <xf numFmtId="164" fontId="10" fillId="9" borderId="63" xfId="1" applyFont="1" applyFill="1" applyBorder="1" applyAlignment="1">
      <alignment horizontal="center" vertical="center"/>
    </xf>
    <xf numFmtId="0" fontId="8" fillId="0" borderId="0" xfId="23" applyFont="1" applyAlignment="1">
      <alignment horizontal="center" vertical="center"/>
    </xf>
    <xf numFmtId="0" fontId="8" fillId="9" borderId="0" xfId="0" applyNumberFormat="1" applyFont="1" applyFill="1" applyAlignment="1">
      <alignment horizontal="center" vertical="center"/>
    </xf>
    <xf numFmtId="0" fontId="8" fillId="9" borderId="51" xfId="0" applyNumberFormat="1" applyFont="1" applyFill="1" applyBorder="1" applyAlignment="1">
      <alignment horizontal="center" vertical="center"/>
    </xf>
    <xf numFmtId="0" fontId="23" fillId="3" borderId="91" xfId="0" applyNumberFormat="1" applyFont="1" applyFill="1" applyBorder="1" applyAlignment="1" applyProtection="1">
      <alignment horizontal="center" vertical="center" wrapText="1"/>
      <protection locked="0"/>
    </xf>
    <xf numFmtId="0" fontId="10" fillId="3" borderId="60" xfId="0" applyNumberFormat="1" applyFont="1" applyFill="1" applyBorder="1" applyAlignment="1" applyProtection="1">
      <alignment horizontal="left" vertical="center"/>
      <protection locked="0"/>
    </xf>
    <xf numFmtId="0" fontId="10" fillId="9" borderId="51" xfId="0" applyNumberFormat="1" applyFont="1" applyFill="1" applyBorder="1" applyAlignment="1" applyProtection="1">
      <alignment horizontal="right" vertical="center" indent="1"/>
      <protection locked="0"/>
    </xf>
    <xf numFmtId="0" fontId="10" fillId="9" borderId="51" xfId="0" applyNumberFormat="1" applyFont="1" applyFill="1" applyBorder="1" applyAlignment="1" applyProtection="1">
      <alignment horizontal="right" vertical="center" indent="2"/>
      <protection locked="0"/>
    </xf>
    <xf numFmtId="0" fontId="10" fillId="9" borderId="51" xfId="0" applyNumberFormat="1" applyFont="1" applyFill="1" applyBorder="1" applyAlignment="1" applyProtection="1">
      <alignment horizontal="left" vertical="center" indent="2"/>
      <protection locked="0"/>
    </xf>
    <xf numFmtId="0" fontId="10" fillId="9" borderId="51" xfId="0" applyNumberFormat="1" applyFont="1" applyFill="1" applyBorder="1" applyAlignment="1" applyProtection="1">
      <alignment horizontal="left" vertical="center" indent="8"/>
      <protection locked="0"/>
    </xf>
    <xf numFmtId="0" fontId="10" fillId="9" borderId="92" xfId="0" applyNumberFormat="1" applyFont="1" applyFill="1" applyBorder="1" applyAlignment="1">
      <alignment horizontal="left" vertical="center" indent="3"/>
    </xf>
    <xf numFmtId="0" fontId="8" fillId="9" borderId="92" xfId="0" applyNumberFormat="1" applyFont="1" applyFill="1" applyBorder="1" applyAlignment="1">
      <alignment horizontal="center" vertical="center"/>
    </xf>
    <xf numFmtId="0" fontId="8" fillId="9" borderId="92" xfId="0" applyNumberFormat="1" applyFont="1" applyFill="1" applyBorder="1" applyAlignment="1">
      <alignment vertical="center"/>
    </xf>
    <xf numFmtId="9" fontId="32" fillId="9" borderId="23" xfId="2" applyFont="1" applyFill="1" applyBorder="1" applyAlignment="1">
      <alignment horizontal="right" vertical="center" indent="7"/>
    </xf>
    <xf numFmtId="9" fontId="32" fillId="0" borderId="0" xfId="2" applyFont="1" applyAlignment="1">
      <alignment horizontal="right" indent="7"/>
    </xf>
    <xf numFmtId="9" fontId="32" fillId="9" borderId="51" xfId="2" applyFont="1" applyFill="1" applyBorder="1" applyAlignment="1">
      <alignment horizontal="right" vertical="center" indent="7"/>
    </xf>
    <xf numFmtId="0" fontId="8" fillId="9" borderId="94" xfId="0" applyNumberFormat="1" applyFont="1" applyFill="1" applyBorder="1" applyAlignment="1">
      <alignment textRotation="45"/>
    </xf>
    <xf numFmtId="0" fontId="8" fillId="9" borderId="94" xfId="23" applyFont="1" applyFill="1" applyBorder="1" applyAlignment="1">
      <alignment horizontal="center" vertical="center"/>
    </xf>
    <xf numFmtId="9" fontId="32" fillId="9" borderId="94" xfId="2" applyFont="1" applyFill="1" applyBorder="1" applyAlignment="1">
      <alignment horizontal="center" vertical="center"/>
    </xf>
    <xf numFmtId="0" fontId="8" fillId="9" borderId="94" xfId="0" applyNumberFormat="1" applyFont="1" applyFill="1" applyBorder="1" applyAlignment="1">
      <alignment horizontal="center" vertical="center"/>
    </xf>
    <xf numFmtId="0" fontId="8" fillId="9" borderId="94" xfId="0" applyNumberFormat="1" applyFont="1" applyFill="1" applyBorder="1" applyAlignment="1">
      <alignment vertical="center"/>
    </xf>
    <xf numFmtId="0" fontId="8" fillId="9" borderId="95" xfId="0" applyNumberFormat="1" applyFont="1" applyFill="1" applyBorder="1" applyAlignment="1">
      <alignment vertical="center"/>
    </xf>
    <xf numFmtId="0" fontId="8" fillId="9" borderId="96" xfId="0" applyNumberFormat="1" applyFont="1" applyFill="1" applyBorder="1"/>
    <xf numFmtId="9" fontId="32" fillId="9" borderId="50" xfId="2" applyFont="1" applyFill="1" applyBorder="1" applyAlignment="1">
      <alignment horizontal="right" vertical="center" indent="7"/>
    </xf>
    <xf numFmtId="0" fontId="10" fillId="3" borderId="97" xfId="0" applyNumberFormat="1" applyFont="1" applyFill="1" applyBorder="1" applyAlignment="1" applyProtection="1">
      <alignment horizontal="center" vertical="center" textRotation="45" wrapText="1"/>
      <protection locked="0"/>
    </xf>
    <xf numFmtId="0" fontId="10" fillId="3" borderId="98" xfId="0" applyNumberFormat="1" applyFont="1" applyFill="1" applyBorder="1" applyAlignment="1" applyProtection="1">
      <alignment horizontal="center" vertical="justify" textRotation="45" wrapText="1"/>
      <protection locked="0"/>
    </xf>
    <xf numFmtId="0" fontId="10" fillId="3" borderId="99" xfId="0" applyNumberFormat="1" applyFont="1" applyFill="1" applyBorder="1" applyAlignment="1" applyProtection="1">
      <alignment horizontal="center" vertical="justify" textRotation="45" wrapText="1"/>
      <protection locked="0"/>
    </xf>
    <xf numFmtId="0" fontId="23" fillId="3" borderId="93" xfId="0" applyNumberFormat="1" applyFont="1" applyFill="1" applyBorder="1" applyAlignment="1" applyProtection="1">
      <alignment horizontal="center" vertical="center" textRotation="45" wrapText="1"/>
      <protection locked="0"/>
    </xf>
    <xf numFmtId="0" fontId="31" fillId="9" borderId="0" xfId="0" applyNumberFormat="1" applyFont="1" applyFill="1" applyAlignment="1">
      <alignment horizontal="left" vertical="center" indent="1"/>
    </xf>
    <xf numFmtId="0" fontId="34" fillId="9" borderId="64" xfId="0" applyNumberFormat="1" applyFont="1" applyFill="1" applyBorder="1" applyAlignment="1" applyProtection="1">
      <alignment horizontal="left" vertical="center" indent="1"/>
      <protection locked="0"/>
    </xf>
    <xf numFmtId="0" fontId="34" fillId="9" borderId="64" xfId="0" applyNumberFormat="1" applyFont="1" applyFill="1" applyBorder="1" applyAlignment="1" applyProtection="1">
      <alignment horizontal="left" vertical="center"/>
      <protection locked="0"/>
    </xf>
    <xf numFmtId="0" fontId="10" fillId="9" borderId="64" xfId="0" applyNumberFormat="1" applyFont="1" applyFill="1" applyBorder="1" applyAlignment="1">
      <alignment horizontal="left" vertical="center" indent="3"/>
    </xf>
    <xf numFmtId="0" fontId="10" fillId="9" borderId="64" xfId="0" applyNumberFormat="1" applyFont="1" applyFill="1" applyBorder="1" applyAlignment="1">
      <alignment vertical="center"/>
    </xf>
    <xf numFmtId="0" fontId="34" fillId="9" borderId="60" xfId="0" applyNumberFormat="1" applyFont="1" applyFill="1" applyBorder="1" applyAlignment="1" applyProtection="1">
      <alignment horizontal="left" vertical="center"/>
      <protection locked="0"/>
    </xf>
    <xf numFmtId="14" fontId="10" fillId="9" borderId="51" xfId="0" applyNumberFormat="1" applyFont="1" applyFill="1" applyBorder="1" applyAlignment="1">
      <alignment horizontal="left" vertical="center" indent="3"/>
    </xf>
    <xf numFmtId="14" fontId="8" fillId="9" borderId="41" xfId="0" applyNumberFormat="1" applyFont="1" applyFill="1" applyBorder="1" applyAlignment="1">
      <alignment horizontal="center" vertical="center"/>
    </xf>
    <xf numFmtId="0" fontId="23" fillId="9" borderId="42" xfId="23" applyFont="1" applyFill="1" applyBorder="1" applyAlignment="1" applyProtection="1">
      <alignment horizontal="left"/>
      <protection locked="0"/>
    </xf>
    <xf numFmtId="175" fontId="9" fillId="9" borderId="23" xfId="23" applyNumberFormat="1" applyFont="1" applyFill="1" applyBorder="1" applyAlignment="1" applyProtection="1">
      <alignment horizontal="center" vertical="center"/>
      <protection locked="0"/>
    </xf>
    <xf numFmtId="175" fontId="9" fillId="9" borderId="23" xfId="23" applyNumberFormat="1" applyFont="1" applyFill="1" applyBorder="1" applyAlignment="1" applyProtection="1">
      <alignment horizontal="right" vertical="center" indent="2"/>
      <protection locked="0"/>
    </xf>
    <xf numFmtId="0" fontId="10" fillId="16" borderId="27" xfId="23" applyFont="1" applyFill="1" applyBorder="1" applyAlignment="1">
      <alignment horizontal="left"/>
    </xf>
    <xf numFmtId="166" fontId="12" fillId="0" borderId="0" xfId="0" applyFont="1"/>
    <xf numFmtId="0" fontId="10" fillId="0" borderId="100" xfId="0" applyNumberFormat="1" applyFont="1" applyBorder="1"/>
    <xf numFmtId="0" fontId="10" fillId="0" borderId="101" xfId="0" applyNumberFormat="1" applyFont="1" applyBorder="1"/>
    <xf numFmtId="0" fontId="10" fillId="9" borderId="0" xfId="0" applyNumberFormat="1" applyFont="1" applyFill="1" applyAlignment="1">
      <alignment horizontal="center" vertical="center"/>
    </xf>
    <xf numFmtId="0" fontId="10" fillId="3" borderId="0" xfId="23" applyFont="1" applyFill="1" applyAlignment="1" applyProtection="1">
      <alignment horizontal="left"/>
      <protection locked="0"/>
    </xf>
    <xf numFmtId="9" fontId="10" fillId="3" borderId="0" xfId="2" applyFont="1" applyFill="1" applyBorder="1" applyAlignment="1" applyProtection="1">
      <alignment horizontal="left" indent="1"/>
      <protection locked="0"/>
    </xf>
    <xf numFmtId="175" fontId="10" fillId="3" borderId="23" xfId="1" applyNumberFormat="1" applyFont="1" applyFill="1" applyBorder="1" applyAlignment="1" applyProtection="1">
      <alignment horizontal="center"/>
      <protection locked="0"/>
    </xf>
    <xf numFmtId="0" fontId="10" fillId="9" borderId="102" xfId="0" applyNumberFormat="1" applyFont="1" applyFill="1" applyBorder="1" applyAlignment="1">
      <alignment horizontal="center" vertical="center"/>
    </xf>
    <xf numFmtId="0" fontId="36" fillId="15" borderId="59" xfId="0" applyNumberFormat="1" applyFont="1" applyFill="1" applyBorder="1" applyAlignment="1" applyProtection="1">
      <alignment horizontal="center" vertical="center"/>
      <protection locked="0"/>
    </xf>
    <xf numFmtId="164" fontId="10" fillId="9" borderId="103" xfId="1" applyFont="1" applyFill="1" applyBorder="1" applyAlignment="1">
      <alignment horizontal="center" vertical="center"/>
    </xf>
    <xf numFmtId="0" fontId="37" fillId="9" borderId="0" xfId="0" applyNumberFormat="1" applyFont="1" applyFill="1"/>
    <xf numFmtId="0" fontId="23" fillId="9" borderId="0" xfId="0" applyNumberFormat="1" applyFont="1" applyFill="1" applyAlignment="1">
      <alignment horizontal="center" vertical="center"/>
    </xf>
    <xf numFmtId="0" fontId="35" fillId="3" borderId="0" xfId="23" applyFont="1" applyFill="1" applyAlignment="1">
      <alignment horizontal="center" vertical="center"/>
    </xf>
    <xf numFmtId="0" fontId="35" fillId="9" borderId="0" xfId="23" applyFont="1" applyFill="1" applyAlignment="1">
      <alignment horizontal="center" vertical="center"/>
    </xf>
    <xf numFmtId="0" fontId="10" fillId="3" borderId="0" xfId="23" applyFont="1" applyFill="1" applyAlignment="1">
      <alignment horizontal="left" vertical="justify"/>
    </xf>
    <xf numFmtId="164" fontId="10" fillId="9" borderId="0" xfId="1" applyFont="1" applyFill="1" applyBorder="1" applyAlignment="1">
      <alignment horizontal="center" vertical="center"/>
    </xf>
    <xf numFmtId="0" fontId="40" fillId="0" borderId="0" xfId="0" applyNumberFormat="1" applyFont="1" applyAlignment="1">
      <alignment horizontal="left" vertical="center"/>
    </xf>
    <xf numFmtId="0" fontId="40" fillId="0" borderId="0" xfId="0" applyNumberFormat="1" applyFont="1" applyAlignment="1">
      <alignment vertical="top"/>
    </xf>
    <xf numFmtId="0" fontId="40" fillId="0" borderId="0" xfId="0" applyNumberFormat="1" applyFont="1" applyAlignment="1">
      <alignment vertical="top" wrapText="1"/>
    </xf>
    <xf numFmtId="0" fontId="41" fillId="0" borderId="106" xfId="0" applyNumberFormat="1" applyFont="1" applyBorder="1" applyAlignment="1">
      <alignment horizontal="center" vertical="center"/>
    </xf>
    <xf numFmtId="0" fontId="23" fillId="3" borderId="0" xfId="0" applyNumberFormat="1" applyFont="1" applyFill="1" applyAlignment="1" applyProtection="1">
      <alignment horizontal="left" vertical="center" indent="1"/>
      <protection locked="0"/>
    </xf>
    <xf numFmtId="0" fontId="34" fillId="9" borderId="0" xfId="0" applyNumberFormat="1" applyFont="1" applyFill="1" applyAlignment="1" applyProtection="1">
      <alignment horizontal="left" vertical="center" indent="1"/>
      <protection locked="0"/>
    </xf>
    <xf numFmtId="174" fontId="34" fillId="9" borderId="0" xfId="0" applyNumberFormat="1" applyFont="1" applyFill="1" applyAlignment="1" applyProtection="1">
      <alignment vertical="center"/>
      <protection locked="0"/>
    </xf>
    <xf numFmtId="0" fontId="35" fillId="9" borderId="56" xfId="23" applyFont="1" applyFill="1" applyBorder="1" applyAlignment="1">
      <alignment horizontal="center" vertical="center"/>
    </xf>
    <xf numFmtId="0" fontId="38" fillId="3" borderId="56" xfId="23" applyFont="1" applyFill="1" applyBorder="1" applyAlignment="1">
      <alignment horizontal="center" vertical="center" wrapText="1"/>
    </xf>
    <xf numFmtId="0" fontId="42" fillId="9" borderId="52" xfId="0" applyNumberFormat="1" applyFont="1" applyFill="1" applyBorder="1" applyAlignment="1">
      <alignment horizontal="left" vertical="center" indent="1"/>
    </xf>
    <xf numFmtId="0" fontId="23" fillId="9" borderId="107" xfId="0" applyNumberFormat="1" applyFont="1" applyFill="1" applyBorder="1" applyAlignment="1">
      <alignment horizontal="center" vertical="center"/>
    </xf>
    <xf numFmtId="0" fontId="10" fillId="9" borderId="108" xfId="0" applyNumberFormat="1" applyFont="1" applyFill="1" applyBorder="1" applyAlignment="1">
      <alignment horizontal="left" vertical="center" indent="4"/>
    </xf>
    <xf numFmtId="0" fontId="10" fillId="9" borderId="109" xfId="0" applyNumberFormat="1" applyFont="1" applyFill="1" applyBorder="1" applyAlignment="1">
      <alignment horizontal="left" vertical="center" indent="4"/>
    </xf>
    <xf numFmtId="18" fontId="8" fillId="9" borderId="41" xfId="0" applyNumberFormat="1" applyFont="1" applyFill="1" applyBorder="1" applyAlignment="1">
      <alignment horizontal="center" vertical="center"/>
    </xf>
    <xf numFmtId="0" fontId="39" fillId="3" borderId="56" xfId="23" applyFont="1" applyFill="1" applyBorder="1" applyAlignment="1">
      <alignment horizontal="center" vertical="center" wrapText="1"/>
    </xf>
    <xf numFmtId="0" fontId="23" fillId="9" borderId="19" xfId="23" applyFont="1" applyFill="1" applyBorder="1" applyAlignment="1" applyProtection="1">
      <alignment horizontal="left"/>
      <protection locked="0"/>
    </xf>
    <xf numFmtId="0" fontId="10" fillId="9" borderId="0" xfId="0" applyNumberFormat="1" applyFont="1" applyFill="1" applyBorder="1" applyAlignment="1">
      <alignment horizontal="left" vertical="center" indent="1"/>
    </xf>
    <xf numFmtId="176" fontId="45" fillId="9" borderId="102" xfId="0" applyNumberFormat="1" applyFont="1" applyFill="1" applyBorder="1" applyAlignment="1">
      <alignment horizontal="center" vertical="center" wrapText="1"/>
    </xf>
    <xf numFmtId="0" fontId="10" fillId="9" borderId="110" xfId="23" applyFont="1" applyFill="1" applyBorder="1" applyAlignment="1" applyProtection="1">
      <alignment horizontal="center"/>
      <protection locked="0"/>
    </xf>
    <xf numFmtId="0" fontId="39" fillId="3" borderId="56" xfId="23" applyFont="1" applyFill="1" applyBorder="1" applyAlignment="1">
      <alignment horizontal="left" vertical="center" wrapText="1"/>
    </xf>
    <xf numFmtId="0" fontId="43" fillId="3" borderId="56" xfId="23" applyFont="1" applyFill="1" applyBorder="1" applyAlignment="1">
      <alignment horizontal="center" vertical="center" wrapText="1"/>
    </xf>
    <xf numFmtId="0" fontId="47" fillId="3" borderId="56" xfId="23" applyFont="1" applyFill="1" applyBorder="1" applyAlignment="1">
      <alignment horizontal="left" vertical="center" wrapText="1"/>
    </xf>
    <xf numFmtId="0" fontId="48" fillId="15" borderId="58" xfId="0" applyNumberFormat="1" applyFont="1" applyFill="1" applyBorder="1" applyAlignment="1" applyProtection="1">
      <alignment horizontal="center" vertical="center"/>
      <protection locked="0"/>
    </xf>
    <xf numFmtId="0" fontId="48" fillId="15" borderId="105" xfId="0" applyNumberFormat="1" applyFont="1" applyFill="1" applyBorder="1" applyAlignment="1">
      <alignment horizontal="center" vertical="center"/>
    </xf>
    <xf numFmtId="0" fontId="48" fillId="15" borderId="104" xfId="0" applyNumberFormat="1" applyFont="1" applyFill="1" applyBorder="1" applyAlignment="1">
      <alignment horizontal="center" vertical="center"/>
    </xf>
    <xf numFmtId="0" fontId="37" fillId="9" borderId="27" xfId="23" applyFont="1" applyFill="1" applyBorder="1" applyAlignment="1">
      <alignment horizontal="left"/>
    </xf>
    <xf numFmtId="0" fontId="37" fillId="9" borderId="23" xfId="23" applyFont="1" applyFill="1" applyBorder="1" applyAlignment="1">
      <alignment horizontal="left"/>
    </xf>
    <xf numFmtId="0" fontId="37" fillId="9" borderId="23" xfId="23" applyFont="1" applyFill="1" applyBorder="1" applyAlignment="1">
      <alignment horizontal="center"/>
    </xf>
    <xf numFmtId="173" fontId="37" fillId="9" borderId="23" xfId="23" applyNumberFormat="1" applyFont="1" applyFill="1" applyBorder="1" applyAlignment="1">
      <alignment horizontal="right" indent="2"/>
    </xf>
    <xf numFmtId="164" fontId="37" fillId="9" borderId="23" xfId="1" applyFont="1" applyFill="1" applyBorder="1" applyAlignment="1">
      <alignment horizontal="center"/>
    </xf>
    <xf numFmtId="18" fontId="8" fillId="9" borderId="51" xfId="0" applyNumberFormat="1" applyFont="1" applyFill="1" applyBorder="1" applyAlignment="1">
      <alignment horizontal="center" vertical="center"/>
    </xf>
    <xf numFmtId="14" fontId="8" fillId="9" borderId="51" xfId="0" applyNumberFormat="1" applyFont="1" applyFill="1" applyBorder="1" applyAlignment="1">
      <alignment horizontal="center" vertical="center"/>
    </xf>
    <xf numFmtId="14" fontId="8" fillId="9" borderId="0" xfId="23" applyNumberFormat="1" applyFont="1" applyFill="1"/>
    <xf numFmtId="176" fontId="34" fillId="9" borderId="60" xfId="0" applyNumberFormat="1" applyFont="1" applyFill="1" applyBorder="1" applyAlignment="1" applyProtection="1">
      <alignment vertical="center"/>
      <protection locked="0"/>
    </xf>
    <xf numFmtId="177" fontId="10" fillId="9" borderId="51" xfId="0" applyNumberFormat="1" applyFont="1" applyFill="1" applyBorder="1" applyAlignment="1">
      <alignment horizontal="left" vertical="center" indent="3"/>
    </xf>
    <xf numFmtId="172" fontId="8" fillId="9" borderId="73" xfId="0" quotePrefix="1" applyNumberFormat="1" applyFont="1" applyFill="1" applyBorder="1" applyAlignment="1">
      <alignment horizontal="right" vertical="center"/>
    </xf>
    <xf numFmtId="164" fontId="49" fillId="9" borderId="63" xfId="1" applyFont="1" applyFill="1" applyBorder="1" applyAlignment="1">
      <alignment horizontal="center" vertical="center"/>
    </xf>
    <xf numFmtId="164" fontId="49" fillId="9" borderId="103" xfId="1" applyFont="1" applyFill="1" applyBorder="1" applyAlignment="1">
      <alignment horizontal="center" vertical="center"/>
    </xf>
    <xf numFmtId="0" fontId="37" fillId="9" borderId="79" xfId="0" applyNumberFormat="1" applyFont="1" applyFill="1" applyBorder="1"/>
    <xf numFmtId="0" fontId="37" fillId="9" borderId="76" xfId="0" applyNumberFormat="1" applyFont="1" applyFill="1" applyBorder="1" applyAlignment="1">
      <alignment horizontal="left" vertical="center" indent="3"/>
    </xf>
    <xf numFmtId="0" fontId="37" fillId="9" borderId="76" xfId="0" applyNumberFormat="1" applyFont="1" applyFill="1" applyBorder="1" applyAlignment="1">
      <alignment vertical="center"/>
    </xf>
    <xf numFmtId="0" fontId="37" fillId="9" borderId="77" xfId="0" applyNumberFormat="1" applyFont="1" applyFill="1" applyBorder="1" applyAlignment="1">
      <alignment vertical="center"/>
    </xf>
    <xf numFmtId="0" fontId="37" fillId="9" borderId="0" xfId="0" applyNumberFormat="1" applyFont="1" applyFill="1" applyAlignment="1">
      <alignment vertical="center"/>
    </xf>
    <xf numFmtId="176" fontId="44" fillId="9" borderId="102" xfId="0" applyNumberFormat="1" applyFont="1" applyFill="1" applyBorder="1" applyAlignment="1">
      <alignment horizontal="center" vertical="center" wrapText="1"/>
    </xf>
    <xf numFmtId="166" fontId="44" fillId="9" borderId="102" xfId="0" applyFont="1" applyFill="1" applyBorder="1" applyAlignment="1">
      <alignment horizontal="center" vertical="center" wrapText="1"/>
    </xf>
    <xf numFmtId="176" fontId="46" fillId="9" borderId="102" xfId="0" applyNumberFormat="1" applyFont="1" applyFill="1" applyBorder="1" applyAlignment="1">
      <alignment horizontal="center" vertical="center" wrapText="1"/>
    </xf>
    <xf numFmtId="166" fontId="45" fillId="9" borderId="102" xfId="0" applyFont="1" applyFill="1" applyBorder="1" applyAlignment="1">
      <alignment horizontal="center" vertical="center" wrapText="1"/>
    </xf>
    <xf numFmtId="0" fontId="52" fillId="9" borderId="0" xfId="0" applyNumberFormat="1" applyFont="1" applyFill="1"/>
    <xf numFmtId="0" fontId="52" fillId="9" borderId="0" xfId="0" applyNumberFormat="1" applyFont="1" applyFill="1" applyAlignment="1">
      <alignment vertical="center"/>
    </xf>
    <xf numFmtId="0" fontId="52" fillId="9" borderId="0" xfId="0" applyNumberFormat="1" applyFont="1" applyFill="1" applyBorder="1"/>
    <xf numFmtId="9" fontId="52" fillId="9" borderId="0" xfId="2" applyFont="1" applyFill="1" applyBorder="1"/>
    <xf numFmtId="9" fontId="52" fillId="9" borderId="79" xfId="2" applyFont="1" applyFill="1" applyBorder="1"/>
    <xf numFmtId="0" fontId="52" fillId="9" borderId="79" xfId="0" applyNumberFormat="1" applyFont="1" applyFill="1" applyBorder="1" applyAlignment="1">
      <alignment vertical="center"/>
    </xf>
  </cellXfs>
  <cellStyles count="37">
    <cellStyle name="20% - Énfasis1 2" xfId="31" xr:uid="{00000000-0005-0000-0000-000000000000}"/>
    <cellStyle name="20% - Énfasis6 2" xfId="28" xr:uid="{00000000-0005-0000-0000-000001000000}"/>
    <cellStyle name="20% - Énfasis6 3" xfId="30" xr:uid="{00000000-0005-0000-0000-000002000000}"/>
    <cellStyle name="Cálculo 2" xfId="26" xr:uid="{00000000-0005-0000-0000-000003000000}"/>
    <cellStyle name="Cálculo 3" xfId="29" xr:uid="{00000000-0005-0000-0000-000004000000}"/>
    <cellStyle name="Celda de comprobación 2" xfId="25" xr:uid="{00000000-0005-0000-0000-000005000000}"/>
    <cellStyle name="Celda vinculada 2" xfId="34" xr:uid="{00000000-0005-0000-0000-000006000000}"/>
    <cellStyle name="Estilo 1" xfId="11" xr:uid="{00000000-0005-0000-0000-000007000000}"/>
    <cellStyle name="Euro" xfId="19" xr:uid="{00000000-0005-0000-0000-000008000000}"/>
    <cellStyle name="Millares 2" xfId="13" xr:uid="{00000000-0005-0000-0000-000009000000}"/>
    <cellStyle name="Moneda" xfId="1" builtinId="4"/>
    <cellStyle name="Moneda 2" xfId="5" xr:uid="{00000000-0005-0000-0000-00000B000000}"/>
    <cellStyle name="Moneda 3" xfId="4" xr:uid="{00000000-0005-0000-0000-00000C000000}"/>
    <cellStyle name="Moneda 4" xfId="20" xr:uid="{00000000-0005-0000-0000-00000D000000}"/>
    <cellStyle name="Moneda 5 2 2" xfId="9" xr:uid="{00000000-0005-0000-0000-00000E000000}"/>
    <cellStyle name="Normal" xfId="0" builtinId="0"/>
    <cellStyle name="Normal 10" xfId="23" xr:uid="{00000000-0005-0000-0000-000010000000}"/>
    <cellStyle name="Normal 11" xfId="24" xr:uid="{00000000-0005-0000-0000-000011000000}"/>
    <cellStyle name="Normal 12" xfId="36" xr:uid="{00000000-0005-0000-0000-000012000000}"/>
    <cellStyle name="Normal 2" xfId="3" xr:uid="{00000000-0005-0000-0000-000013000000}"/>
    <cellStyle name="Normal 3" xfId="10" xr:uid="{00000000-0005-0000-0000-000014000000}"/>
    <cellStyle name="Normal 3 2" xfId="6" xr:uid="{00000000-0005-0000-0000-000015000000}"/>
    <cellStyle name="Normal 3 3" xfId="8" xr:uid="{00000000-0005-0000-0000-000016000000}"/>
    <cellStyle name="Normal 4" xfId="12" xr:uid="{00000000-0005-0000-0000-000017000000}"/>
    <cellStyle name="Normal 5" xfId="14" xr:uid="{00000000-0005-0000-0000-000018000000}"/>
    <cellStyle name="Normal 6" xfId="15" xr:uid="{00000000-0005-0000-0000-000019000000}"/>
    <cellStyle name="Normal 7" xfId="17" xr:uid="{00000000-0005-0000-0000-00001A000000}"/>
    <cellStyle name="Normal 8" xfId="21" xr:uid="{00000000-0005-0000-0000-00001B000000}"/>
    <cellStyle name="Normal 9" xfId="22" xr:uid="{00000000-0005-0000-0000-00001C000000}"/>
    <cellStyle name="Porcentaje" xfId="2" builtinId="5"/>
    <cellStyle name="Porcentaje 2" xfId="7" xr:uid="{00000000-0005-0000-0000-00001E000000}"/>
    <cellStyle name="Porcentaje 3" xfId="18" xr:uid="{00000000-0005-0000-0000-00001F000000}"/>
    <cellStyle name="Texto de advertencia 2" xfId="33" xr:uid="{00000000-0005-0000-0000-000020000000}"/>
    <cellStyle name="Texto explicativo 2" xfId="32" xr:uid="{00000000-0005-0000-0000-000021000000}"/>
    <cellStyle name="Título 2" xfId="16" builtinId="17" customBuiltin="1"/>
    <cellStyle name="Título 3 2" xfId="35" xr:uid="{00000000-0005-0000-0000-000023000000}"/>
    <cellStyle name="Total 2" xfId="27" xr:uid="{00000000-0005-0000-0000-000024000000}"/>
  </cellStyles>
  <dxfs count="1">
    <dxf>
      <font>
        <b/>
        <i val="0"/>
        <color theme="0" tint="-4.9989318521683403E-2"/>
      </font>
      <fill>
        <gradientFill degree="90">
          <stop position="0">
            <color theme="0"/>
          </stop>
          <stop position="0.5">
            <color theme="3" tint="-0.25098422193060094"/>
          </stop>
          <stop position="1">
            <color theme="0"/>
          </stop>
        </gradientFill>
      </fill>
    </dxf>
  </dxfs>
  <tableStyles count="1" defaultTableStyle="TableStyleMedium2" defaultPivotStyle="PivotStyleLight16">
    <tableStyle name="Invisible" pivot="0" table="0" count="0" xr9:uid="{00000000-0011-0000-FFFF-FFFF00000000}"/>
  </tableStyles>
  <colors>
    <mruColors>
      <color rgb="FFFAFAFF"/>
      <color rgb="FFCCFFCC"/>
      <color rgb="FFFFFFCC"/>
      <color rgb="FFF3F3FF"/>
      <color rgb="FFFF9933"/>
      <color rgb="FF99FF99"/>
      <color rgb="FFFFFFEB"/>
      <color rgb="FFFF5757"/>
      <color rgb="FFE7E7FF"/>
      <color rgb="FFFF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microsoft.com/office/2017/06/relationships/rdRichValueStructure" Target="richData/rdrichvaluestructure.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06/relationships/rdRichValue" Target="richData/rdrichvalue.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microsoft.com/office/2017/06/relationships/rdRichValueTypes" Target="richData/rdRichValueTyp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microsoft.com/office/2011/relationships/webextension" Target="../webextensions/webextension1.xml"/></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2</xdr:col>
      <xdr:colOff>85725</xdr:colOff>
      <xdr:row>0</xdr:row>
      <xdr:rowOff>361950</xdr:rowOff>
    </xdr:from>
    <xdr:to>
      <xdr:col>2</xdr:col>
      <xdr:colOff>1552575</xdr:colOff>
      <xdr:row>9</xdr:row>
      <xdr:rowOff>161925</xdr:rowOff>
    </xdr:to>
    <xdr:sp macro="" textlink="">
      <xdr:nvSpPr>
        <xdr:cNvPr id="5" name="Rectángulo 4">
          <a:extLst>
            <a:ext uri="{FF2B5EF4-FFF2-40B4-BE49-F238E27FC236}">
              <a16:creationId xmlns:a16="http://schemas.microsoft.com/office/drawing/2014/main" id="{00000000-0008-0000-0000-000005000000}"/>
            </a:ext>
          </a:extLst>
        </xdr:cNvPr>
        <xdr:cNvSpPr/>
      </xdr:nvSpPr>
      <xdr:spPr>
        <a:xfrm>
          <a:off x="647700" y="361950"/>
          <a:ext cx="1466850" cy="1552575"/>
        </a:xfrm>
        <a:prstGeom prst="rect">
          <a:avLst/>
        </a:prstGeom>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endParaRPr lang="es-MX" sz="1100"/>
        </a:p>
      </xdr:txBody>
    </xdr:sp>
    <xdr:clientData/>
  </xdr:twoCellAnchor>
  <xdr:twoCellAnchor>
    <xdr:from>
      <xdr:col>2</xdr:col>
      <xdr:colOff>104775</xdr:colOff>
      <xdr:row>1</xdr:row>
      <xdr:rowOff>0</xdr:rowOff>
    </xdr:from>
    <xdr:to>
      <xdr:col>2</xdr:col>
      <xdr:colOff>1533525</xdr:colOff>
      <xdr:row>9</xdr:row>
      <xdr:rowOff>142874</xdr:rowOff>
    </xdr:to>
    <mc:AlternateContent xmlns:mc="http://schemas.openxmlformats.org/markup-compatibility/2006">
      <mc:Choice xmlns:we="http://schemas.microsoft.com/office/webextensions/webextension/2010/11" Requires="we">
        <xdr:graphicFrame macro="">
          <xdr:nvGraphicFramePr>
            <xdr:cNvPr id="3" name="Complemento 2" title="Mini Calendar and Date Picker">
              <a:extLst>
                <a:ext uri="{FF2B5EF4-FFF2-40B4-BE49-F238E27FC236}">
                  <a16:creationId xmlns:a16="http://schemas.microsoft.com/office/drawing/2014/main" id="{00000000-0008-0000-0000-000003000000}"/>
                </a:ext>
              </a:extLst>
            </xdr:cNvPr>
            <xdr:cNvGraphicFramePr>
              <a:graphicFrameLocks noGrp="1"/>
            </xdr:cNvGraphicFramePr>
          </xdr:nvGraphicFramePr>
          <xdr:xfrm>
            <a:off x="0" y="0"/>
            <a:ext cx="0" cy="0"/>
          </xdr:xfrm>
          <a:graphic>
            <a:graphicData uri="http://schemas.microsoft.com/office/webextensions/webextension/2010/11">
              <we:webextensionref xmlns:we="http://schemas.microsoft.com/office/webextensions/webextension/2010/11" xmlns:r="http://schemas.openxmlformats.org/officeDocument/2006/relationships" r:id="rId1"/>
            </a:graphicData>
          </a:graphic>
        </xdr:graphicFrame>
      </mc:Choice>
      <mc:Fallback>
        <xdr:pic>
          <xdr:nvPicPr>
            <xdr:cNvPr id="3" name="Complemento 2" title="Mini Calendar and Date Picker">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2"/>
            <a:stretch>
              <a:fillRect/>
            </a:stretch>
          </xdr:blipFill>
          <xdr:spPr>
            <a:prstGeom prst="rect">
              <a:avLst/>
            </a:prstGeom>
          </xdr:spPr>
        </xdr:pic>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22411</xdr:colOff>
      <xdr:row>21</xdr:row>
      <xdr:rowOff>313765</xdr:rowOff>
    </xdr:from>
    <xdr:to>
      <xdr:col>5</xdr:col>
      <xdr:colOff>2353726</xdr:colOff>
      <xdr:row>21</xdr:row>
      <xdr:rowOff>2823883</xdr:rowOff>
    </xdr:to>
    <xdr:pic>
      <xdr:nvPicPr>
        <xdr:cNvPr id="8" name="Imagen 7">
          <a:extLst>
            <a:ext uri="{FF2B5EF4-FFF2-40B4-BE49-F238E27FC236}">
              <a16:creationId xmlns:a16="http://schemas.microsoft.com/office/drawing/2014/main" id="{7C9C0402-5E98-4AF1-B609-632308DE7C0F}"/>
            </a:ext>
          </a:extLst>
        </xdr:cNvPr>
        <xdr:cNvPicPr>
          <a:picLocks noChangeAspect="1"/>
        </xdr:cNvPicPr>
      </xdr:nvPicPr>
      <xdr:blipFill>
        <a:blip xmlns:r="http://schemas.openxmlformats.org/officeDocument/2006/relationships" r:embed="rId1"/>
        <a:stretch>
          <a:fillRect/>
        </a:stretch>
      </xdr:blipFill>
      <xdr:spPr>
        <a:xfrm>
          <a:off x="3272117" y="4280647"/>
          <a:ext cx="2331315" cy="2510118"/>
        </a:xfrm>
        <a:prstGeom prst="rect">
          <a:avLst/>
        </a:prstGeom>
      </xdr:spPr>
    </xdr:pic>
    <xdr:clientData/>
  </xdr:twoCellAnchor>
</xdr:wsDr>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8</v>
    <v>196</v>
    <v>1</v>
  </rv>
</rvData>
</file>

<file path=xl/richData/rdrichvaluestructure.xml><?xml version="1.0" encoding="utf-8"?>
<rvStructures xmlns="http://schemas.microsoft.com/office/spreadsheetml/2017/richdata" count="1">
  <s t="_error">
    <k n="colOffset" t="i"/>
    <k n="errorType" t="i"/>
    <k n="rwOffset" t="i"/>
    <k n="subType" t="i"/>
  </s>
</rvStructure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webextension1.xml.rels><?xml version="1.0" encoding="UTF-8" standalone="yes"?>
<Relationships xmlns="http://schemas.openxmlformats.org/package/2006/relationships"><Relationship Id="rId1" Type="http://schemas.openxmlformats.org/officeDocument/2006/relationships/image" Target="../media/image1.png"/></Relationships>
</file>

<file path=xl/webextensions/webextension1.xml><?xml version="1.0" encoding="utf-8"?>
<we:webextension xmlns:we="http://schemas.microsoft.com/office/webextensions/webextension/2010/11" id="{00000000-0008-0000-0000-000003000000}">
  <we:reference id="wa102957665" version="1.3.0.0" store="es-MX" storeType="OMEX"/>
  <we:alternateReferences>
    <we:reference id="wa102957665" version="1.3.0.0" store="wa102957665" storeType="OMEX"/>
  </we:alternateReferences>
  <we:properties>
    <we:property name="opt_cal_sys" value="21"/>
    <we:property name="opt_wn" value="false"/>
    <we:property name="opt_theme" value="1"/>
    <we:property name="opt_size" value="0"/>
    <we:property name="opt_confirm" value="true"/>
  </we:properties>
  <we:bindings>
    <we:binding id="eventsBinding" type="matrix" appref="{95D21844-CB70-4BC4-B428-3634CDE13369}"/>
  </we:bindings>
  <we:snapshot xmlns:r="http://schemas.openxmlformats.org/officeDocument/2006/relationships" r:embed="rId1"/>
</we:webextension>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9">
    <tabColor theme="9"/>
  </sheetPr>
  <dimension ref="A1:GR226"/>
  <sheetViews>
    <sheetView workbookViewId="0">
      <selection activeCell="D6" sqref="D6"/>
    </sheetView>
  </sheetViews>
  <sheetFormatPr baseColWidth="10" defaultColWidth="11.5703125" defaultRowHeight="10.5" x14ac:dyDescent="0.15"/>
  <cols>
    <col min="1" max="1" width="7.7109375" style="93" customWidth="1"/>
    <col min="2" max="2" width="0.7109375" style="93" customWidth="1"/>
    <col min="3" max="3" width="24.28515625" style="93" customWidth="1"/>
    <col min="4" max="4" width="40.42578125" style="93" bestFit="1" customWidth="1"/>
    <col min="5" max="9" width="20.42578125" style="203" customWidth="1"/>
    <col min="10" max="10" width="40.28515625" style="93" customWidth="1"/>
    <col min="11" max="13" width="18.5703125" style="93" customWidth="1"/>
    <col min="14" max="16384" width="11.5703125" style="93"/>
  </cols>
  <sheetData>
    <row r="1" spans="1:13" ht="31.15" customHeight="1" x14ac:dyDescent="0.2">
      <c r="A1" s="90"/>
      <c r="B1" s="91"/>
      <c r="C1" s="290">
        <v>46204</v>
      </c>
      <c r="D1" s="230" t="s">
        <v>34568</v>
      </c>
      <c r="E1" s="204" t="str" cm="1">
        <f t="array" aca="1" ref="E1" ca="1">MID(CELL("nombrearchivo"),FIND("[",CELL("nombrearchivo"))+1,FIND("]",CELL("nombrearchivo"))-FIND("[",CELL("nombrearchivo"))-1)</f>
        <v>C-CO-516R Copete abatible de cabecera.xlsx</v>
      </c>
      <c r="F1" s="204"/>
      <c r="G1" s="204"/>
      <c r="H1" s="204"/>
      <c r="I1" s="204"/>
      <c r="J1" s="92"/>
      <c r="K1" s="92"/>
      <c r="L1" s="92"/>
      <c r="M1" s="92"/>
    </row>
    <row r="2" spans="1:13" ht="12.75" customHeight="1" x14ac:dyDescent="0.15">
      <c r="A2" s="94"/>
      <c r="B2" s="95"/>
      <c r="C2" s="107"/>
      <c r="D2" s="117"/>
      <c r="E2" s="205"/>
      <c r="F2" s="205"/>
      <c r="G2" s="205"/>
      <c r="H2" s="205"/>
      <c r="I2" s="205"/>
      <c r="J2" s="205"/>
      <c r="K2" s="205"/>
      <c r="L2" s="205"/>
      <c r="M2" s="218"/>
    </row>
    <row r="3" spans="1:13" s="103" customFormat="1" ht="13.5" customHeight="1" x14ac:dyDescent="0.2">
      <c r="A3" s="94"/>
      <c r="B3" s="102"/>
      <c r="C3" s="94"/>
      <c r="D3" s="144" t="s">
        <v>34797</v>
      </c>
      <c r="E3" s="207" t="s">
        <v>34803</v>
      </c>
      <c r="F3" s="205"/>
      <c r="G3" s="205"/>
      <c r="H3" s="205"/>
      <c r="I3" s="205"/>
      <c r="J3" s="205"/>
      <c r="K3" s="205"/>
      <c r="L3" s="205"/>
      <c r="M3" s="219"/>
    </row>
    <row r="4" spans="1:13" s="104" customFormat="1" ht="13.5" customHeight="1" x14ac:dyDescent="0.25">
      <c r="A4" s="94"/>
      <c r="B4" s="102"/>
      <c r="C4" s="94"/>
      <c r="D4" s="292">
        <v>46248</v>
      </c>
      <c r="E4" s="208" t="str">
        <f>IFERROR(VLOOKUP($D$8,departamento:responsable,2,0),"")</f>
        <v>pedro_r.</v>
      </c>
      <c r="F4" s="205"/>
      <c r="G4" s="205"/>
      <c r="H4" s="205"/>
      <c r="I4" s="205"/>
      <c r="J4" s="205"/>
      <c r="K4" s="205"/>
      <c r="L4" s="205"/>
      <c r="M4" s="220"/>
    </row>
    <row r="5" spans="1:13" s="103" customFormat="1" ht="13.5" customHeight="1" x14ac:dyDescent="0.2">
      <c r="A5" s="94"/>
      <c r="B5" s="102"/>
      <c r="C5" s="94"/>
      <c r="D5" s="144" t="s">
        <v>34570</v>
      </c>
      <c r="E5" s="207" t="s">
        <v>34579</v>
      </c>
      <c r="F5" s="205"/>
      <c r="G5" s="205"/>
      <c r="H5" s="205"/>
      <c r="I5" s="205"/>
      <c r="J5" s="205"/>
      <c r="K5" s="205"/>
      <c r="L5" s="205"/>
      <c r="M5" s="220"/>
    </row>
    <row r="6" spans="1:13" s="103" customFormat="1" ht="13.5" customHeight="1" x14ac:dyDescent="0.25">
      <c r="A6" s="94"/>
      <c r="B6" s="102"/>
      <c r="C6" s="237"/>
      <c r="D6" s="292">
        <v>46248</v>
      </c>
      <c r="E6" s="209">
        <f>IFERROR(NETWORKDAYS.INTL(D4,D6,1),"")</f>
        <v>1</v>
      </c>
      <c r="F6" s="205"/>
      <c r="G6" s="205"/>
      <c r="H6" s="205"/>
      <c r="I6" s="205"/>
      <c r="J6" s="205"/>
      <c r="K6" s="205"/>
      <c r="L6" s="205"/>
      <c r="M6" s="220"/>
    </row>
    <row r="7" spans="1:13" s="103" customFormat="1" ht="13.5" customHeight="1" x14ac:dyDescent="0.2">
      <c r="A7" s="94"/>
      <c r="B7" s="102"/>
      <c r="C7" s="94"/>
      <c r="D7" s="144" t="s">
        <v>34801</v>
      </c>
      <c r="E7" s="207" t="s">
        <v>33761</v>
      </c>
      <c r="F7" s="205"/>
      <c r="G7" s="288"/>
      <c r="H7" s="205"/>
      <c r="I7" s="205"/>
      <c r="J7" s="205"/>
      <c r="K7" s="205"/>
      <c r="L7" s="205"/>
      <c r="M7" s="221"/>
    </row>
    <row r="8" spans="1:13" s="103" customFormat="1" ht="13.5" customHeight="1" x14ac:dyDescent="0.25">
      <c r="A8" s="94"/>
      <c r="B8" s="102"/>
      <c r="C8" s="94"/>
      <c r="D8" s="236" t="s">
        <v>33914</v>
      </c>
      <c r="E8" s="211" t="str">
        <f>IFERROR(VLOOKUP($D$16,tipo_de_task:cantidad_máxima_de_artículos,5,0),"")</f>
        <v>intermedio_con_clave_desarrollo_información</v>
      </c>
      <c r="F8" s="211"/>
      <c r="G8" s="211"/>
      <c r="H8" s="211" t="str" cm="1">
        <f t="array" aca="1" ref="H8" ca="1">IFERROR((TRANSPOSE(INDIRECT($G$8))),"")</f>
        <v/>
      </c>
      <c r="I8" s="211"/>
      <c r="J8" s="211"/>
      <c r="K8" s="211"/>
      <c r="L8" s="211"/>
      <c r="M8" s="220"/>
    </row>
    <row r="9" spans="1:13" s="103" customFormat="1" ht="13.5" customHeight="1" x14ac:dyDescent="0.2">
      <c r="A9" s="94"/>
      <c r="B9" s="102"/>
      <c r="C9" s="94"/>
      <c r="D9" s="144" t="s">
        <v>33864</v>
      </c>
      <c r="E9" s="207" t="s">
        <v>33767</v>
      </c>
      <c r="F9" s="205"/>
      <c r="G9" s="205"/>
      <c r="H9" s="205"/>
      <c r="I9" s="205"/>
      <c r="J9" s="205"/>
      <c r="K9" s="205"/>
      <c r="L9" s="205"/>
      <c r="M9" s="220"/>
    </row>
    <row r="10" spans="1:13" s="103" customFormat="1" ht="13.5" customHeight="1" x14ac:dyDescent="0.25">
      <c r="A10" s="94"/>
      <c r="B10" s="102"/>
      <c r="C10" s="94"/>
      <c r="D10" s="192" t="s">
        <v>33769</v>
      </c>
      <c r="E10" s="191" t="str">
        <f>IFERROR(VLOOKUP($D$20,tipo_de_línea:diseño,2,0),"")</f>
        <v>diseño_del_cliente</v>
      </c>
      <c r="F10" s="205"/>
      <c r="G10" s="205"/>
      <c r="H10" s="205"/>
      <c r="I10" s="205"/>
      <c r="J10" s="205"/>
      <c r="K10" s="205"/>
      <c r="L10" s="205"/>
      <c r="M10" s="220"/>
    </row>
    <row r="11" spans="1:13" s="103" customFormat="1" ht="13.5" customHeight="1" x14ac:dyDescent="0.2">
      <c r="A11" s="94"/>
      <c r="B11" s="102"/>
      <c r="C11" s="94"/>
      <c r="D11" s="144" t="s">
        <v>33770</v>
      </c>
      <c r="E11" s="207" t="s">
        <v>33721</v>
      </c>
      <c r="F11" s="205"/>
      <c r="G11" s="205"/>
      <c r="H11" s="289"/>
      <c r="I11" s="205"/>
      <c r="J11" s="205"/>
      <c r="K11" s="205"/>
      <c r="L11" s="205"/>
      <c r="M11" s="220"/>
    </row>
    <row r="12" spans="1:13" s="103" customFormat="1" ht="13.5" customHeight="1" x14ac:dyDescent="0.25">
      <c r="A12" s="94"/>
      <c r="B12" s="105"/>
      <c r="C12" s="94"/>
      <c r="D12" s="192" t="s">
        <v>33764</v>
      </c>
      <c r="E12" s="191" t="str">
        <f>IFERROR(VLOOKUP($D$12,tipo_de_venta:moneda,2,0),"")</f>
        <v>mxn</v>
      </c>
      <c r="F12" s="205"/>
      <c r="G12" s="205"/>
      <c r="H12" s="205"/>
      <c r="I12" s="205"/>
      <c r="J12" s="205"/>
      <c r="K12" s="205"/>
      <c r="L12" s="205"/>
      <c r="M12" s="222"/>
    </row>
    <row r="13" spans="1:13" s="103" customFormat="1" ht="13.5" customHeight="1" x14ac:dyDescent="0.2">
      <c r="A13" s="94"/>
      <c r="B13" s="102"/>
      <c r="C13" s="94"/>
      <c r="D13" s="144" t="s">
        <v>34571</v>
      </c>
      <c r="E13" s="207" t="s">
        <v>33828</v>
      </c>
      <c r="F13" s="207"/>
      <c r="G13" s="205"/>
      <c r="H13" s="205"/>
      <c r="I13" s="205"/>
      <c r="J13" s="289"/>
      <c r="K13" s="205"/>
      <c r="L13" s="205"/>
      <c r="M13" s="221"/>
    </row>
    <row r="14" spans="1:13" s="103" customFormat="1" ht="13.5" customHeight="1" x14ac:dyDescent="0.25">
      <c r="A14" s="94"/>
      <c r="B14" s="102"/>
      <c r="C14" s="94"/>
      <c r="D14" s="192">
        <v>1</v>
      </c>
      <c r="E14" s="210" t="str">
        <f>IFERROR(VLOOKUP($D$12,tipo_de_venta:contabilidad_por_tipo_de_venta,4,0),"")</f>
        <v>venta_tradicional_costos_precios_y_descuentos</v>
      </c>
      <c r="F14" s="210"/>
      <c r="G14" s="210"/>
      <c r="H14" s="210"/>
      <c r="I14" s="210"/>
      <c r="J14" s="210"/>
      <c r="K14" s="210"/>
      <c r="L14" s="210"/>
      <c r="M14" s="222"/>
    </row>
    <row r="15" spans="1:13" s="103" customFormat="1" ht="13.5" customHeight="1" x14ac:dyDescent="0.2">
      <c r="A15" s="94"/>
      <c r="B15" s="102"/>
      <c r="C15" s="94"/>
      <c r="D15" s="144" t="s">
        <v>34572</v>
      </c>
      <c r="E15" s="207" t="s">
        <v>34580</v>
      </c>
      <c r="F15" s="207"/>
      <c r="G15" s="205"/>
      <c r="H15" s="205"/>
      <c r="I15" s="205"/>
      <c r="J15" s="205"/>
      <c r="K15" s="205"/>
      <c r="L15" s="205"/>
      <c r="M15" s="221"/>
    </row>
    <row r="16" spans="1:13" s="103" customFormat="1" ht="13.5" customHeight="1" x14ac:dyDescent="0.25">
      <c r="A16" s="94"/>
      <c r="B16" s="102"/>
      <c r="C16" s="237"/>
      <c r="D16" s="192" t="s">
        <v>34122</v>
      </c>
      <c r="E16" s="210" t="str">
        <f>IFERROR(VLOOKUP($D$24,nivel_emp___emb:detalle_de_empaque_embalaje,2,0),"")</f>
        <v>articulo_empacado_con_espuma_de_1⁄32"_+_cartón_+_película_elástica.</v>
      </c>
      <c r="F16" s="210"/>
      <c r="G16" s="210"/>
      <c r="H16" s="210"/>
      <c r="I16" s="210"/>
      <c r="J16" s="210"/>
      <c r="K16" s="210"/>
      <c r="L16" s="210"/>
      <c r="M16" s="222"/>
    </row>
    <row r="17" spans="1:200" s="103" customFormat="1" ht="13.5" customHeight="1" x14ac:dyDescent="0.2">
      <c r="A17" s="94"/>
      <c r="B17" s="102"/>
      <c r="C17" s="237"/>
      <c r="D17" s="144" t="s">
        <v>33766</v>
      </c>
      <c r="E17" s="207" t="s">
        <v>34581</v>
      </c>
      <c r="F17" s="207"/>
      <c r="G17" s="205"/>
      <c r="H17" s="205"/>
      <c r="I17" s="205"/>
      <c r="J17" s="205"/>
      <c r="K17" s="205"/>
      <c r="L17" s="205"/>
      <c r="M17" s="221"/>
    </row>
    <row r="18" spans="1:200" s="103" customFormat="1" ht="13.5" customHeight="1" x14ac:dyDescent="0.25">
      <c r="A18" s="94"/>
      <c r="B18" s="102"/>
      <c r="C18" s="94"/>
      <c r="D18" s="192" t="s">
        <v>33909</v>
      </c>
      <c r="E18" s="210" t="str">
        <f>IFERROR(VLOOKUP($D$26,nivel_logística:detalle_de_entrega_trasporte_instalación,2,0),"")</f>
        <v>al_cliente_en_vonhaucke_calle_4_no._80._sin_maniobras,_transporte,_instalación.</v>
      </c>
      <c r="F18" s="210"/>
      <c r="G18" s="210"/>
      <c r="H18" s="210"/>
      <c r="I18" s="210"/>
      <c r="J18" s="210"/>
      <c r="K18" s="210"/>
      <c r="L18" s="210"/>
      <c r="M18" s="222"/>
    </row>
    <row r="19" spans="1:200" s="103" customFormat="1" ht="13.5" customHeight="1" x14ac:dyDescent="0.2">
      <c r="A19" s="94"/>
      <c r="B19" s="102"/>
      <c r="C19" s="94"/>
      <c r="D19" s="144" t="s">
        <v>34569</v>
      </c>
      <c r="E19" s="205"/>
      <c r="F19" s="205"/>
      <c r="G19" s="205"/>
      <c r="H19" s="205"/>
      <c r="I19" s="205"/>
      <c r="J19" s="205"/>
      <c r="K19" s="205"/>
      <c r="L19" s="205"/>
      <c r="M19" s="222"/>
    </row>
    <row r="20" spans="1:200" s="103" customFormat="1" ht="13.5" customHeight="1" x14ac:dyDescent="0.25">
      <c r="A20" s="94"/>
      <c r="B20" s="102"/>
      <c r="C20" s="94"/>
      <c r="D20" s="192" t="s">
        <v>34046</v>
      </c>
      <c r="E20" s="205"/>
      <c r="F20" s="205"/>
      <c r="G20" s="205"/>
      <c r="H20" s="205"/>
      <c r="I20" s="205"/>
      <c r="J20" s="108"/>
      <c r="K20" s="108"/>
      <c r="L20" s="108"/>
      <c r="M20" s="222"/>
    </row>
    <row r="21" spans="1:200" s="103" customFormat="1" ht="13.5" customHeight="1" x14ac:dyDescent="0.2">
      <c r="A21" s="94"/>
      <c r="B21" s="102"/>
      <c r="C21" s="271"/>
      <c r="D21" s="144" t="str">
        <f>IFERROR(VLOOKUP($D$18,mobiliario:modelo_o_cliente,2,0),"modelo_o_cliente")</f>
        <v>modelo</v>
      </c>
      <c r="E21" s="205"/>
      <c r="F21" s="205"/>
      <c r="G21" s="205"/>
      <c r="H21" s="205"/>
      <c r="I21" s="205"/>
      <c r="J21" s="205"/>
      <c r="K21" s="205"/>
      <c r="L21" s="108"/>
      <c r="M21" s="222"/>
    </row>
    <row r="22" spans="1:200" s="103" customFormat="1" ht="13.5" customHeight="1" x14ac:dyDescent="0.25">
      <c r="A22" s="94"/>
      <c r="B22" s="102"/>
      <c r="C22" s="94"/>
      <c r="D22" s="192" t="s">
        <v>33712</v>
      </c>
      <c r="E22" s="205"/>
      <c r="F22" s="205"/>
      <c r="G22" s="205"/>
      <c r="H22" s="205"/>
      <c r="I22" s="205"/>
      <c r="J22" s="108"/>
      <c r="K22" s="108"/>
      <c r="L22" s="108"/>
      <c r="M22" s="222"/>
    </row>
    <row r="23" spans="1:200" s="103" customFormat="1" ht="13.5" customHeight="1" x14ac:dyDescent="0.2">
      <c r="A23" s="94"/>
      <c r="B23" s="102"/>
      <c r="C23" s="94"/>
      <c r="D23" s="144" t="s">
        <v>34582</v>
      </c>
      <c r="E23" s="205"/>
      <c r="F23" s="205"/>
      <c r="G23" s="205"/>
      <c r="H23" s="205"/>
      <c r="I23" s="205"/>
      <c r="J23" s="205"/>
      <c r="K23" s="205"/>
      <c r="L23" s="108"/>
      <c r="M23" s="222"/>
    </row>
    <row r="24" spans="1:200" s="103" customFormat="1" ht="13.5" customHeight="1" x14ac:dyDescent="0.25">
      <c r="A24" s="94"/>
      <c r="B24" s="102"/>
      <c r="C24" s="94"/>
      <c r="D24" s="192" t="s">
        <v>34638</v>
      </c>
      <c r="E24" s="205"/>
      <c r="F24" s="205"/>
      <c r="G24" s="205"/>
      <c r="H24" s="205"/>
      <c r="I24" s="205"/>
      <c r="J24" s="108"/>
      <c r="K24" s="108"/>
      <c r="L24" s="108"/>
      <c r="M24" s="222"/>
    </row>
    <row r="25" spans="1:200" s="103" customFormat="1" ht="13.5" customHeight="1" x14ac:dyDescent="0.2">
      <c r="A25" s="94"/>
      <c r="B25" s="102"/>
      <c r="C25" s="94"/>
      <c r="D25" s="144" t="s">
        <v>34583</v>
      </c>
      <c r="E25" s="205"/>
      <c r="F25" s="205"/>
      <c r="G25" s="205"/>
      <c r="H25" s="205"/>
      <c r="I25" s="205"/>
      <c r="J25" s="205"/>
      <c r="K25" s="205"/>
      <c r="L25" s="108"/>
      <c r="M25" s="222"/>
    </row>
    <row r="26" spans="1:200" s="103" customFormat="1" ht="13.5" customHeight="1" x14ac:dyDescent="0.25">
      <c r="A26" s="94"/>
      <c r="B26" s="102"/>
      <c r="C26" s="94"/>
      <c r="D26" s="192" t="s">
        <v>34601</v>
      </c>
      <c r="E26" s="205"/>
      <c r="F26" s="205"/>
      <c r="G26" s="205"/>
      <c r="H26" s="205"/>
      <c r="I26" s="205"/>
      <c r="J26" s="108"/>
      <c r="K26" s="108"/>
      <c r="L26" s="108"/>
      <c r="M26" s="222"/>
    </row>
    <row r="27" spans="1:200" s="103" customFormat="1" ht="13.5" customHeight="1" x14ac:dyDescent="0.2">
      <c r="A27" s="94"/>
      <c r="B27" s="102"/>
      <c r="C27" s="94"/>
      <c r="D27" s="144" t="s">
        <v>34657</v>
      </c>
      <c r="E27" s="205"/>
      <c r="F27" s="205"/>
      <c r="G27" s="205"/>
      <c r="H27" s="205"/>
      <c r="I27" s="205"/>
      <c r="J27" s="205"/>
      <c r="K27" s="205"/>
      <c r="L27" s="108"/>
      <c r="M27" s="222"/>
    </row>
    <row r="28" spans="1:200" s="103" customFormat="1" ht="13.5" customHeight="1" x14ac:dyDescent="0.25">
      <c r="A28" s="94"/>
      <c r="B28" s="102"/>
      <c r="C28" s="94"/>
      <c r="D28" s="212" t="s">
        <v>33921</v>
      </c>
      <c r="E28" s="213"/>
      <c r="F28" s="213"/>
      <c r="G28" s="213"/>
      <c r="H28" s="213"/>
      <c r="I28" s="213"/>
      <c r="J28" s="214"/>
      <c r="K28" s="214"/>
      <c r="L28" s="214"/>
      <c r="M28" s="223"/>
    </row>
    <row r="29" spans="1:200" s="103" customFormat="1" ht="68.25" customHeight="1" x14ac:dyDescent="0.25">
      <c r="A29" s="94"/>
      <c r="B29" s="102"/>
      <c r="C29" s="94"/>
      <c r="D29" s="206" t="str" cm="1">
        <f t="array" aca="1" ref="D29:GR29" ca="1">IFERROR((TRANSPOSE(INDIRECT($D$28))),"%")</f>
        <v>standard_line_costo_de_producto</v>
      </c>
      <c r="E29" s="226" t="str">
        <f ca="1"/>
        <v>standard_line_costo_de_mano_de_obra</v>
      </c>
      <c r="F29" s="227" t="str">
        <f ca="1"/>
        <v>standard_line_costo_de_gasto_indirecto</v>
      </c>
      <c r="G29" s="227" t="str">
        <f ca="1"/>
        <v>standard_line_precio_mínimo</v>
      </c>
      <c r="H29" s="227" t="str">
        <f ca="1"/>
        <v>standard_line_precio_comercial</v>
      </c>
      <c r="I29" s="227" t="str">
        <f ca="1"/>
        <v>standard_line_descuento_comercial</v>
      </c>
      <c r="J29" s="227" t="str">
        <f ca="1"/>
        <v>standard_line_descuento_dirección</v>
      </c>
      <c r="K29" s="227" t="str">
        <f ca="1"/>
        <v>standard_line_precio_distribuidor</v>
      </c>
      <c r="L29" s="228" t="str">
        <f ca="1"/>
        <v>standard_line_descuento_distribuidor</v>
      </c>
      <c r="M29" s="229">
        <f ca="1"/>
        <v>0</v>
      </c>
      <c r="N29" s="103">
        <f ca="1"/>
        <v>0</v>
      </c>
      <c r="O29" s="103">
        <f ca="1"/>
        <v>0</v>
      </c>
      <c r="P29" s="103">
        <f ca="1"/>
        <v>0</v>
      </c>
      <c r="Q29" s="103">
        <f ca="1"/>
        <v>0</v>
      </c>
      <c r="R29" s="103">
        <f ca="1"/>
        <v>0</v>
      </c>
      <c r="S29" s="103">
        <f ca="1"/>
        <v>0</v>
      </c>
      <c r="T29" s="103">
        <f ca="1"/>
        <v>0</v>
      </c>
      <c r="U29" s="103">
        <f ca="1"/>
        <v>0</v>
      </c>
      <c r="V29" s="103">
        <f ca="1"/>
        <v>0</v>
      </c>
      <c r="W29" s="103">
        <f ca="1"/>
        <v>0</v>
      </c>
      <c r="X29" s="103">
        <f ca="1"/>
        <v>0</v>
      </c>
      <c r="Y29" s="103">
        <f ca="1"/>
        <v>0</v>
      </c>
      <c r="Z29" s="103">
        <f ca="1"/>
        <v>0</v>
      </c>
      <c r="AA29" s="103">
        <f ca="1"/>
        <v>0</v>
      </c>
      <c r="AB29" s="103">
        <f ca="1"/>
        <v>0</v>
      </c>
      <c r="AC29" s="103">
        <f ca="1"/>
        <v>0</v>
      </c>
      <c r="AD29" s="103">
        <f ca="1"/>
        <v>0</v>
      </c>
      <c r="AE29" s="103">
        <f ca="1"/>
        <v>0</v>
      </c>
      <c r="AF29" s="103">
        <f ca="1"/>
        <v>0</v>
      </c>
      <c r="AG29" s="103">
        <f ca="1"/>
        <v>0</v>
      </c>
      <c r="AH29" s="103">
        <f ca="1"/>
        <v>0</v>
      </c>
      <c r="AI29" s="103">
        <f ca="1"/>
        <v>0</v>
      </c>
      <c r="AJ29" s="103">
        <f ca="1"/>
        <v>0</v>
      </c>
      <c r="AK29" s="103">
        <f ca="1"/>
        <v>0</v>
      </c>
      <c r="AL29" s="103">
        <f ca="1"/>
        <v>0</v>
      </c>
      <c r="AM29" s="103">
        <f ca="1"/>
        <v>0</v>
      </c>
      <c r="AN29" s="103">
        <f ca="1"/>
        <v>0</v>
      </c>
      <c r="AO29" s="103">
        <f ca="1"/>
        <v>0</v>
      </c>
      <c r="AP29" s="103">
        <f ca="1"/>
        <v>0</v>
      </c>
      <c r="AQ29" s="103">
        <f ca="1"/>
        <v>0</v>
      </c>
      <c r="AR29" s="103">
        <f ca="1"/>
        <v>0</v>
      </c>
      <c r="AS29" s="103">
        <f ca="1"/>
        <v>0</v>
      </c>
      <c r="AT29" s="103">
        <f ca="1"/>
        <v>0</v>
      </c>
      <c r="AU29" s="103">
        <f ca="1"/>
        <v>0</v>
      </c>
      <c r="AV29" s="103">
        <f ca="1"/>
        <v>0</v>
      </c>
      <c r="AW29" s="103">
        <f ca="1"/>
        <v>0</v>
      </c>
      <c r="AX29" s="103">
        <f ca="1"/>
        <v>0</v>
      </c>
      <c r="AY29" s="103">
        <f ca="1"/>
        <v>0</v>
      </c>
      <c r="AZ29" s="103">
        <f ca="1"/>
        <v>0</v>
      </c>
      <c r="BA29" s="103">
        <f ca="1"/>
        <v>0</v>
      </c>
      <c r="BB29" s="103">
        <f ca="1"/>
        <v>0</v>
      </c>
      <c r="BC29" s="103">
        <f ca="1"/>
        <v>0</v>
      </c>
      <c r="BD29" s="103">
        <f ca="1"/>
        <v>0</v>
      </c>
      <c r="BE29" s="103">
        <f ca="1"/>
        <v>0</v>
      </c>
      <c r="BF29" s="103">
        <f ca="1"/>
        <v>0</v>
      </c>
      <c r="BG29" s="103">
        <f ca="1"/>
        <v>0</v>
      </c>
      <c r="BH29" s="103">
        <f ca="1"/>
        <v>0</v>
      </c>
      <c r="BI29" s="103">
        <f ca="1"/>
        <v>0</v>
      </c>
      <c r="BJ29" s="103">
        <f ca="1"/>
        <v>0</v>
      </c>
      <c r="BK29" s="103">
        <f ca="1"/>
        <v>0</v>
      </c>
      <c r="BL29" s="103">
        <f ca="1"/>
        <v>0</v>
      </c>
      <c r="BM29" s="103">
        <f ca="1"/>
        <v>0</v>
      </c>
      <c r="BN29" s="103">
        <f ca="1"/>
        <v>0</v>
      </c>
      <c r="BO29" s="103">
        <f ca="1"/>
        <v>0</v>
      </c>
      <c r="BP29" s="103">
        <f ca="1"/>
        <v>0</v>
      </c>
      <c r="BQ29" s="103">
        <f ca="1"/>
        <v>0</v>
      </c>
      <c r="BR29" s="103">
        <f ca="1"/>
        <v>0</v>
      </c>
      <c r="BS29" s="103">
        <f ca="1"/>
        <v>0</v>
      </c>
      <c r="BT29" s="103">
        <f ca="1"/>
        <v>0</v>
      </c>
      <c r="BU29" s="103">
        <f ca="1"/>
        <v>0</v>
      </c>
      <c r="BV29" s="103">
        <f ca="1"/>
        <v>0</v>
      </c>
      <c r="BW29" s="103">
        <f ca="1"/>
        <v>0</v>
      </c>
      <c r="BX29" s="103">
        <f ca="1"/>
        <v>0</v>
      </c>
      <c r="BY29" s="103">
        <f ca="1"/>
        <v>0</v>
      </c>
      <c r="BZ29" s="103">
        <f ca="1"/>
        <v>0</v>
      </c>
      <c r="CA29" s="103">
        <f ca="1"/>
        <v>0</v>
      </c>
      <c r="CB29" s="103">
        <f ca="1"/>
        <v>0</v>
      </c>
      <c r="CC29" s="103">
        <f ca="1"/>
        <v>0</v>
      </c>
      <c r="CD29" s="103">
        <f ca="1"/>
        <v>0</v>
      </c>
      <c r="CE29" s="103">
        <f ca="1"/>
        <v>0</v>
      </c>
      <c r="CF29" s="103">
        <f ca="1"/>
        <v>0</v>
      </c>
      <c r="CG29" s="103">
        <f ca="1"/>
        <v>0</v>
      </c>
      <c r="CH29" s="103">
        <f ca="1"/>
        <v>0</v>
      </c>
      <c r="CI29" s="103">
        <f ca="1"/>
        <v>0</v>
      </c>
      <c r="CJ29" s="103">
        <f ca="1"/>
        <v>0</v>
      </c>
      <c r="CK29" s="103">
        <f ca="1"/>
        <v>0</v>
      </c>
      <c r="CL29" s="103">
        <f ca="1"/>
        <v>0</v>
      </c>
      <c r="CM29" s="103">
        <f ca="1"/>
        <v>0</v>
      </c>
      <c r="CN29" s="103">
        <f ca="1"/>
        <v>0</v>
      </c>
      <c r="CO29" s="103">
        <f ca="1"/>
        <v>0</v>
      </c>
      <c r="CP29" s="103">
        <f ca="1"/>
        <v>0</v>
      </c>
      <c r="CQ29" s="103">
        <f ca="1"/>
        <v>0</v>
      </c>
      <c r="CR29" s="103">
        <f ca="1"/>
        <v>0</v>
      </c>
      <c r="CS29" s="103">
        <f ca="1"/>
        <v>0</v>
      </c>
      <c r="CT29" s="103">
        <f ca="1"/>
        <v>0</v>
      </c>
      <c r="CU29" s="103">
        <f ca="1"/>
        <v>0</v>
      </c>
      <c r="CV29" s="103">
        <f ca="1"/>
        <v>0</v>
      </c>
      <c r="CW29" s="103">
        <f ca="1"/>
        <v>0</v>
      </c>
      <c r="CX29" s="103">
        <f ca="1"/>
        <v>0</v>
      </c>
      <c r="CY29" s="103">
        <f ca="1"/>
        <v>0</v>
      </c>
      <c r="CZ29" s="103">
        <f ca="1"/>
        <v>0</v>
      </c>
      <c r="DA29" s="103">
        <f ca="1"/>
        <v>0</v>
      </c>
      <c r="DB29" s="103">
        <f ca="1"/>
        <v>0</v>
      </c>
      <c r="DC29" s="103">
        <f ca="1"/>
        <v>0</v>
      </c>
      <c r="DD29" s="103">
        <f ca="1"/>
        <v>0</v>
      </c>
      <c r="DE29" s="103">
        <f ca="1"/>
        <v>0</v>
      </c>
      <c r="DF29" s="103">
        <f ca="1"/>
        <v>0</v>
      </c>
      <c r="DG29" s="103">
        <f ca="1"/>
        <v>0</v>
      </c>
      <c r="DH29" s="103">
        <f ca="1"/>
        <v>0</v>
      </c>
      <c r="DI29" s="103">
        <f ca="1"/>
        <v>0</v>
      </c>
      <c r="DJ29" s="103">
        <f ca="1"/>
        <v>0</v>
      </c>
      <c r="DK29" s="103">
        <f ca="1"/>
        <v>0</v>
      </c>
      <c r="DL29" s="103">
        <f ca="1"/>
        <v>0</v>
      </c>
      <c r="DM29" s="103">
        <f ca="1"/>
        <v>0</v>
      </c>
      <c r="DN29" s="103">
        <f ca="1"/>
        <v>0</v>
      </c>
      <c r="DO29" s="103">
        <f ca="1"/>
        <v>0</v>
      </c>
      <c r="DP29" s="103">
        <f ca="1"/>
        <v>0</v>
      </c>
      <c r="DQ29" s="103">
        <f ca="1"/>
        <v>0</v>
      </c>
      <c r="DR29" s="103">
        <f ca="1"/>
        <v>0</v>
      </c>
      <c r="DS29" s="103">
        <f ca="1"/>
        <v>0</v>
      </c>
      <c r="DT29" s="103">
        <f ca="1"/>
        <v>0</v>
      </c>
      <c r="DU29" s="103">
        <f ca="1"/>
        <v>0</v>
      </c>
      <c r="DV29" s="103">
        <f ca="1"/>
        <v>0</v>
      </c>
      <c r="DW29" s="103">
        <f ca="1"/>
        <v>0</v>
      </c>
      <c r="DX29" s="103">
        <f ca="1"/>
        <v>0</v>
      </c>
      <c r="DY29" s="103">
        <f ca="1"/>
        <v>0</v>
      </c>
      <c r="DZ29" s="103">
        <f ca="1"/>
        <v>0</v>
      </c>
      <c r="EA29" s="103">
        <f ca="1"/>
        <v>0</v>
      </c>
      <c r="EB29" s="103">
        <f ca="1"/>
        <v>0</v>
      </c>
      <c r="EC29" s="103">
        <f ca="1"/>
        <v>0</v>
      </c>
      <c r="ED29" s="103">
        <f ca="1"/>
        <v>0</v>
      </c>
      <c r="EE29" s="103">
        <f ca="1"/>
        <v>0</v>
      </c>
      <c r="EF29" s="103">
        <f ca="1"/>
        <v>0</v>
      </c>
      <c r="EG29" s="103">
        <f ca="1"/>
        <v>0</v>
      </c>
      <c r="EH29" s="103">
        <f ca="1"/>
        <v>0</v>
      </c>
      <c r="EI29" s="103">
        <f ca="1"/>
        <v>0</v>
      </c>
      <c r="EJ29" s="103">
        <f ca="1"/>
        <v>0</v>
      </c>
      <c r="EK29" s="103">
        <f ca="1"/>
        <v>0</v>
      </c>
      <c r="EL29" s="103">
        <f ca="1"/>
        <v>0</v>
      </c>
      <c r="EM29" s="103">
        <f ca="1"/>
        <v>0</v>
      </c>
      <c r="EN29" s="103">
        <f ca="1"/>
        <v>0</v>
      </c>
      <c r="EO29" s="103">
        <f ca="1"/>
        <v>0</v>
      </c>
      <c r="EP29" s="103">
        <f ca="1"/>
        <v>0</v>
      </c>
      <c r="EQ29" s="103">
        <f ca="1"/>
        <v>0</v>
      </c>
      <c r="ER29" s="103">
        <f ca="1"/>
        <v>0</v>
      </c>
      <c r="ES29" s="103">
        <f ca="1"/>
        <v>0</v>
      </c>
      <c r="ET29" s="103">
        <f ca="1"/>
        <v>0</v>
      </c>
      <c r="EU29" s="103">
        <f ca="1"/>
        <v>0</v>
      </c>
      <c r="EV29" s="103">
        <f ca="1"/>
        <v>0</v>
      </c>
      <c r="EW29" s="103">
        <f ca="1"/>
        <v>0</v>
      </c>
      <c r="EX29" s="103">
        <f ca="1"/>
        <v>0</v>
      </c>
      <c r="EY29" s="103">
        <f ca="1"/>
        <v>0</v>
      </c>
      <c r="EZ29" s="103">
        <f ca="1"/>
        <v>0</v>
      </c>
      <c r="FA29" s="103">
        <f ca="1"/>
        <v>0</v>
      </c>
      <c r="FB29" s="103">
        <f ca="1"/>
        <v>0</v>
      </c>
      <c r="FC29" s="103">
        <f ca="1"/>
        <v>0</v>
      </c>
      <c r="FD29" s="103">
        <f ca="1"/>
        <v>0</v>
      </c>
      <c r="FE29" s="103">
        <f ca="1"/>
        <v>0</v>
      </c>
      <c r="FF29" s="103">
        <f ca="1"/>
        <v>0</v>
      </c>
      <c r="FG29" s="103">
        <f ca="1"/>
        <v>0</v>
      </c>
      <c r="FH29" s="103">
        <f ca="1"/>
        <v>0</v>
      </c>
      <c r="FI29" s="103">
        <f ca="1"/>
        <v>0</v>
      </c>
      <c r="FJ29" s="103">
        <f ca="1"/>
        <v>0</v>
      </c>
      <c r="FK29" s="103">
        <f ca="1"/>
        <v>0</v>
      </c>
      <c r="FL29" s="103">
        <f ca="1"/>
        <v>0</v>
      </c>
      <c r="FM29" s="103">
        <f ca="1"/>
        <v>0</v>
      </c>
      <c r="FN29" s="103">
        <f ca="1"/>
        <v>0</v>
      </c>
      <c r="FO29" s="103">
        <f ca="1"/>
        <v>0</v>
      </c>
      <c r="FP29" s="103">
        <f ca="1"/>
        <v>0</v>
      </c>
      <c r="FQ29" s="103">
        <f ca="1"/>
        <v>0</v>
      </c>
      <c r="FR29" s="103">
        <f ca="1"/>
        <v>0</v>
      </c>
      <c r="FS29" s="103">
        <f ca="1"/>
        <v>0</v>
      </c>
      <c r="FT29" s="103">
        <f ca="1"/>
        <v>0</v>
      </c>
      <c r="FU29" s="103">
        <f ca="1"/>
        <v>0</v>
      </c>
      <c r="FV29" s="103">
        <f ca="1"/>
        <v>0</v>
      </c>
      <c r="FW29" s="103">
        <f ca="1"/>
        <v>0</v>
      </c>
      <c r="FX29" s="103">
        <f ca="1"/>
        <v>0</v>
      </c>
      <c r="FY29" s="103">
        <f ca="1"/>
        <v>0</v>
      </c>
      <c r="FZ29" s="103">
        <f ca="1"/>
        <v>0</v>
      </c>
      <c r="GA29" s="103">
        <f ca="1"/>
        <v>0</v>
      </c>
      <c r="GB29" s="103">
        <f ca="1"/>
        <v>0</v>
      </c>
      <c r="GC29" s="103">
        <f ca="1"/>
        <v>0</v>
      </c>
      <c r="GD29" s="103">
        <f ca="1"/>
        <v>0</v>
      </c>
      <c r="GE29" s="103">
        <f ca="1"/>
        <v>0</v>
      </c>
      <c r="GF29" s="103">
        <f ca="1"/>
        <v>0</v>
      </c>
      <c r="GG29" s="103">
        <f ca="1"/>
        <v>0</v>
      </c>
      <c r="GH29" s="103">
        <f ca="1"/>
        <v>0</v>
      </c>
      <c r="GI29" s="103">
        <f ca="1"/>
        <v>0</v>
      </c>
      <c r="GJ29" s="103">
        <f ca="1"/>
        <v>0</v>
      </c>
      <c r="GK29" s="103">
        <f ca="1"/>
        <v>0</v>
      </c>
      <c r="GL29" s="103">
        <f ca="1"/>
        <v>0</v>
      </c>
      <c r="GM29" s="103">
        <f ca="1"/>
        <v>0</v>
      </c>
      <c r="GN29" s="103">
        <f ca="1"/>
        <v>0</v>
      </c>
      <c r="GO29" s="103">
        <f ca="1"/>
        <v>0</v>
      </c>
      <c r="GP29" s="103">
        <f ca="1"/>
        <v>0</v>
      </c>
      <c r="GQ29" s="103">
        <f ca="1"/>
        <v>0</v>
      </c>
      <c r="GR29" s="103">
        <f ca="1"/>
        <v>0</v>
      </c>
    </row>
    <row r="30" spans="1:200" s="96" customFormat="1" ht="12" x14ac:dyDescent="0.15">
      <c r="A30" s="94"/>
      <c r="B30" s="95"/>
      <c r="C30" s="94"/>
      <c r="D30" s="106" t="str" cm="1">
        <f t="array" aca="1" ref="D30:D226" ca="1">IFERROR(INDIRECT(TRANSPOSE(D29)),"%")</f>
        <v>standard_line_mueble_fabricado</v>
      </c>
      <c r="E30" s="225" cm="1">
        <f t="array" aca="1" ref="E30:E226" ca="1">IFERROR(INDIRECT(TRANSPOSE(E29)),"%")</f>
        <v>0.2</v>
      </c>
      <c r="F30" s="225" cm="1">
        <f t="array" aca="1" ref="F30:F226" ca="1">IFERROR(INDIRECT(TRANSPOSE(F29)),"%")</f>
        <v>3</v>
      </c>
      <c r="G30" s="225" cm="1">
        <f t="array" aca="1" ref="G30:G226" ca="1">IFERROR(INDIRECT(TRANSPOSE(G29)),"%")</f>
        <v>1.45</v>
      </c>
      <c r="H30" s="225" cm="1">
        <f t="array" aca="1" ref="H30:H226" ca="1">IFERROR(INDIRECT(TRANSPOSE(H29)),"%")</f>
        <v>0.7</v>
      </c>
      <c r="I30" s="225" cm="1">
        <f t="array" aca="1" ref="I30:I226" ca="1">IFERROR(INDIRECT(TRANSPOSE(I29)),"%")</f>
        <v>0.1</v>
      </c>
      <c r="J30" s="225" t="e" cm="1" vm="1">
        <f t="array" aca="1" ref="J30" ca="1">IFERROR(INDIRECT(TRANSPOSE(J29)),"%")</f>
        <v>#VALUE!</v>
      </c>
      <c r="K30" s="225" t="e" cm="1" vm="1">
        <f t="array" aca="1" ref="K30" ca="1">IFERROR(INDIRECT(TRANSPOSE(K29)),"%")</f>
        <v>#VALUE!</v>
      </c>
      <c r="L30" s="225" t="e" cm="1" vm="1">
        <f t="array" aca="1" ref="L30" ca="1">IFERROR(INDIRECT(TRANSPOSE(L29)),"%")</f>
        <v>#VALUE!</v>
      </c>
      <c r="M30" s="224"/>
    </row>
    <row r="31" spans="1:200" s="96" customFormat="1" ht="12" x14ac:dyDescent="0.2">
      <c r="A31" s="94"/>
      <c r="B31" s="95"/>
      <c r="C31" s="94"/>
      <c r="D31" s="106" t="str">
        <f ca="1"/>
        <v>standard_line_componente_fabricado</v>
      </c>
      <c r="E31" s="216">
        <f ca="1"/>
        <v>0.15</v>
      </c>
      <c r="F31" s="217">
        <f ca="1"/>
        <v>3</v>
      </c>
      <c r="G31" s="215">
        <f ca="1"/>
        <v>1.45</v>
      </c>
      <c r="H31" s="215">
        <f ca="1"/>
        <v>0.7</v>
      </c>
      <c r="I31" s="215">
        <f ca="1"/>
        <v>0.1</v>
      </c>
      <c r="J31" s="225" t="str" cm="1">
        <f t="array" aca="1" ref="J31" ca="1">IFERROR(INDIRECT(TRANSPOSE(J30)),"%")</f>
        <v>%</v>
      </c>
      <c r="K31" s="225" t="str" cm="1">
        <f t="array" aca="1" ref="K31" ca="1">IFERROR(INDIRECT(TRANSPOSE(K30)),"%")</f>
        <v>%</v>
      </c>
      <c r="L31" s="225" t="str" cm="1">
        <f t="array" aca="1" ref="L31" ca="1">IFERROR(INDIRECT(TRANSPOSE(L30)),"%")</f>
        <v>%</v>
      </c>
      <c r="M31" s="224"/>
    </row>
    <row r="32" spans="1:200" s="96" customFormat="1" ht="12" x14ac:dyDescent="0.2">
      <c r="A32" s="94"/>
      <c r="B32" s="95"/>
      <c r="C32" s="94"/>
      <c r="D32" s="106" t="str">
        <f ca="1"/>
        <v>standard_line_mueble_compra_venta</v>
      </c>
      <c r="E32" s="216">
        <f ca="1"/>
        <v>0.01</v>
      </c>
      <c r="F32" s="215">
        <f ca="1"/>
        <v>0.05</v>
      </c>
      <c r="G32" s="215">
        <f ca="1"/>
        <v>1.25</v>
      </c>
      <c r="H32" s="215">
        <f ca="1"/>
        <v>0.7</v>
      </c>
      <c r="I32" s="215">
        <f ca="1"/>
        <v>0.1</v>
      </c>
      <c r="J32" s="225" t="str" cm="1">
        <f t="array" aca="1" ref="J32" ca="1">IFERROR(INDIRECT(TRANSPOSE(J31)),"%")</f>
        <v>%</v>
      </c>
      <c r="K32" s="225" t="str" cm="1">
        <f t="array" aca="1" ref="K32" ca="1">IFERROR(INDIRECT(TRANSPOSE(K31)),"%")</f>
        <v>%</v>
      </c>
      <c r="L32" s="225" t="str" cm="1">
        <f t="array" aca="1" ref="L32" ca="1">IFERROR(INDIRECT(TRANSPOSE(L31)),"%")</f>
        <v>%</v>
      </c>
      <c r="M32" s="224"/>
    </row>
    <row r="33" spans="1:13" s="96" customFormat="1" ht="12" x14ac:dyDescent="0.2">
      <c r="A33" s="94"/>
      <c r="B33" s="95"/>
      <c r="C33" s="94"/>
      <c r="D33" s="106" t="str">
        <f ca="1"/>
        <v>standard_line_componente_compra_venta</v>
      </c>
      <c r="E33" s="216">
        <f ca="1"/>
        <v>0.05</v>
      </c>
      <c r="F33" s="215">
        <f ca="1"/>
        <v>0.05</v>
      </c>
      <c r="G33" s="215">
        <f ca="1"/>
        <v>1.25</v>
      </c>
      <c r="H33" s="215">
        <f ca="1"/>
        <v>0.7</v>
      </c>
      <c r="I33" s="215">
        <f ca="1"/>
        <v>0.1</v>
      </c>
      <c r="J33" s="225" t="str" cm="1">
        <f t="array" aca="1" ref="J33" ca="1">IFERROR(INDIRECT(TRANSPOSE(J32)),"%")</f>
        <v>%</v>
      </c>
      <c r="K33" s="225" t="str" cm="1">
        <f t="array" aca="1" ref="K33" ca="1">IFERROR(INDIRECT(TRANSPOSE(K32)),"%")</f>
        <v>%</v>
      </c>
      <c r="L33" s="225" t="str" cm="1">
        <f t="array" aca="1" ref="L33" ca="1">IFERROR(INDIRECT(TRANSPOSE(L32)),"%")</f>
        <v>%</v>
      </c>
      <c r="M33" s="224"/>
    </row>
    <row r="34" spans="1:13" s="96" customFormat="1" ht="12" x14ac:dyDescent="0.2">
      <c r="A34" s="94"/>
      <c r="B34" s="95"/>
      <c r="C34" s="94"/>
      <c r="D34" s="106" t="str">
        <f ca="1"/>
        <v>standard_line_accesorio_compra_venta</v>
      </c>
      <c r="E34" s="216">
        <f ca="1"/>
        <v>0.01</v>
      </c>
      <c r="F34" s="215">
        <f ca="1"/>
        <v>0.05</v>
      </c>
      <c r="G34" s="215">
        <f ca="1"/>
        <v>1.25</v>
      </c>
      <c r="H34" s="215">
        <f ca="1"/>
        <v>0.7</v>
      </c>
      <c r="I34" s="215">
        <f ca="1"/>
        <v>0.1</v>
      </c>
      <c r="J34" s="225" t="str" cm="1">
        <f t="array" aca="1" ref="J34" ca="1">IFERROR(INDIRECT(TRANSPOSE(J33)),"%")</f>
        <v>%</v>
      </c>
      <c r="K34" s="225" t="str" cm="1">
        <f t="array" aca="1" ref="K34" ca="1">IFERROR(INDIRECT(TRANSPOSE(K33)),"%")</f>
        <v>%</v>
      </c>
      <c r="L34" s="225" t="str" cm="1">
        <f t="array" aca="1" ref="L34" ca="1">IFERROR(INDIRECT(TRANSPOSE(L33)),"%")</f>
        <v>%</v>
      </c>
      <c r="M34" s="224"/>
    </row>
    <row r="35" spans="1:13" s="96" customFormat="1" ht="12" x14ac:dyDescent="0.2">
      <c r="A35" s="94"/>
      <c r="B35" s="95"/>
      <c r="C35" s="94"/>
      <c r="D35" s="106" t="str">
        <f ca="1"/>
        <v>standard_line_servicio_directo</v>
      </c>
      <c r="E35" s="216">
        <f ca="1"/>
        <v>0.1</v>
      </c>
      <c r="F35" s="215">
        <f ca="1"/>
        <v>2.75</v>
      </c>
      <c r="G35" s="215">
        <f ca="1"/>
        <v>1.2</v>
      </c>
      <c r="H35" s="215">
        <f ca="1"/>
        <v>0</v>
      </c>
      <c r="I35" s="215">
        <f ca="1"/>
        <v>1.2</v>
      </c>
      <c r="J35" s="225" t="str" cm="1">
        <f t="array" aca="1" ref="J35" ca="1">IFERROR(INDIRECT(TRANSPOSE(J34)),"%")</f>
        <v>%</v>
      </c>
      <c r="K35" s="225" t="str" cm="1">
        <f t="array" aca="1" ref="K35" ca="1">IFERROR(INDIRECT(TRANSPOSE(K34)),"%")</f>
        <v>%</v>
      </c>
      <c r="L35" s="225" t="str" cm="1">
        <f t="array" aca="1" ref="L35" ca="1">IFERROR(INDIRECT(TRANSPOSE(L34)),"%")</f>
        <v>%</v>
      </c>
      <c r="M35" s="224"/>
    </row>
    <row r="36" spans="1:13" s="96" customFormat="1" ht="12" x14ac:dyDescent="0.2">
      <c r="A36" s="94"/>
      <c r="B36" s="95"/>
      <c r="C36" s="94"/>
      <c r="D36" s="106">
        <f ca="1"/>
        <v>0</v>
      </c>
      <c r="E36" s="216">
        <f ca="1"/>
        <v>0</v>
      </c>
      <c r="F36" s="215">
        <f ca="1"/>
        <v>0</v>
      </c>
      <c r="G36" s="215">
        <f ca="1"/>
        <v>0</v>
      </c>
      <c r="H36" s="215">
        <f ca="1"/>
        <v>0</v>
      </c>
      <c r="I36" s="215">
        <f ca="1"/>
        <v>0</v>
      </c>
      <c r="J36" s="225" t="str" cm="1">
        <f t="array" aca="1" ref="J36" ca="1">IFERROR(INDIRECT(TRANSPOSE(J35)),"%")</f>
        <v>%</v>
      </c>
      <c r="K36" s="225" t="str" cm="1">
        <f t="array" aca="1" ref="K36" ca="1">IFERROR(INDIRECT(TRANSPOSE(K35)),"%")</f>
        <v>%</v>
      </c>
      <c r="L36" s="225" t="str" cm="1">
        <f t="array" aca="1" ref="L36" ca="1">IFERROR(INDIRECT(TRANSPOSE(L35)),"%")</f>
        <v>%</v>
      </c>
      <c r="M36" s="224"/>
    </row>
    <row r="37" spans="1:13" s="96" customFormat="1" ht="12" x14ac:dyDescent="0.2">
      <c r="A37" s="94"/>
      <c r="B37" s="95"/>
      <c r="C37" s="94"/>
      <c r="D37" s="106">
        <f ca="1"/>
        <v>0</v>
      </c>
      <c r="E37" s="216">
        <f ca="1"/>
        <v>0</v>
      </c>
      <c r="F37" s="215">
        <f ca="1"/>
        <v>0</v>
      </c>
      <c r="G37" s="215">
        <f ca="1"/>
        <v>0</v>
      </c>
      <c r="H37" s="215">
        <f ca="1"/>
        <v>0</v>
      </c>
      <c r="I37" s="215">
        <f ca="1"/>
        <v>0</v>
      </c>
      <c r="J37" s="225" t="str" cm="1">
        <f t="array" aca="1" ref="J37" ca="1">IFERROR(INDIRECT(TRANSPOSE(J36)),"%")</f>
        <v>%</v>
      </c>
      <c r="K37" s="225" t="str" cm="1">
        <f t="array" aca="1" ref="K37" ca="1">IFERROR(INDIRECT(TRANSPOSE(K36)),"%")</f>
        <v>%</v>
      </c>
      <c r="L37" s="225" t="str" cm="1">
        <f t="array" aca="1" ref="L37" ca="1">IFERROR(INDIRECT(TRANSPOSE(L36)),"%")</f>
        <v>%</v>
      </c>
      <c r="M37" s="224"/>
    </row>
    <row r="38" spans="1:13" s="96" customFormat="1" ht="12" x14ac:dyDescent="0.2">
      <c r="A38" s="94"/>
      <c r="B38" s="95"/>
      <c r="C38" s="94"/>
      <c r="D38" s="106">
        <f ca="1"/>
        <v>0</v>
      </c>
      <c r="E38" s="216">
        <f ca="1"/>
        <v>0</v>
      </c>
      <c r="F38" s="215">
        <f ca="1"/>
        <v>0</v>
      </c>
      <c r="G38" s="215">
        <f ca="1"/>
        <v>0</v>
      </c>
      <c r="H38" s="215">
        <f ca="1"/>
        <v>0</v>
      </c>
      <c r="I38" s="215">
        <f ca="1"/>
        <v>0</v>
      </c>
      <c r="J38" s="225" t="str" cm="1">
        <f t="array" aca="1" ref="J38" ca="1">IFERROR(INDIRECT(TRANSPOSE(J37)),"%")</f>
        <v>%</v>
      </c>
      <c r="K38" s="225" t="str" cm="1">
        <f t="array" aca="1" ref="K38" ca="1">IFERROR(INDIRECT(TRANSPOSE(K37)),"%")</f>
        <v>%</v>
      </c>
      <c r="L38" s="225" t="str" cm="1">
        <f t="array" aca="1" ref="L38" ca="1">IFERROR(INDIRECT(TRANSPOSE(L37)),"%")</f>
        <v>%</v>
      </c>
      <c r="M38" s="224"/>
    </row>
    <row r="39" spans="1:13" s="96" customFormat="1" ht="12" x14ac:dyDescent="0.2">
      <c r="A39" s="94"/>
      <c r="B39" s="95"/>
      <c r="C39" s="94"/>
      <c r="D39" s="106">
        <f ca="1"/>
        <v>0</v>
      </c>
      <c r="E39" s="216">
        <f ca="1"/>
        <v>0</v>
      </c>
      <c r="F39" s="215">
        <f ca="1"/>
        <v>0</v>
      </c>
      <c r="G39" s="215">
        <f ca="1"/>
        <v>0</v>
      </c>
      <c r="H39" s="215">
        <f ca="1"/>
        <v>0</v>
      </c>
      <c r="I39" s="215">
        <f ca="1"/>
        <v>0</v>
      </c>
      <c r="J39" s="225" t="str" cm="1">
        <f t="array" aca="1" ref="J39" ca="1">IFERROR(INDIRECT(TRANSPOSE(J38)),"%")</f>
        <v>%</v>
      </c>
      <c r="K39" s="225" t="str" cm="1">
        <f t="array" aca="1" ref="K39" ca="1">IFERROR(INDIRECT(TRANSPOSE(K38)),"%")</f>
        <v>%</v>
      </c>
      <c r="L39" s="225" t="str" cm="1">
        <f t="array" aca="1" ref="L39" ca="1">IFERROR(INDIRECT(TRANSPOSE(L38)),"%")</f>
        <v>%</v>
      </c>
      <c r="M39" s="224"/>
    </row>
    <row r="40" spans="1:13" s="96" customFormat="1" ht="12" x14ac:dyDescent="0.2">
      <c r="A40" s="94"/>
      <c r="B40" s="95"/>
      <c r="C40" s="94"/>
      <c r="D40" s="106">
        <f ca="1"/>
        <v>0</v>
      </c>
      <c r="E40" s="216">
        <f ca="1"/>
        <v>0</v>
      </c>
      <c r="F40" s="215">
        <f ca="1"/>
        <v>0</v>
      </c>
      <c r="G40" s="215">
        <f ca="1"/>
        <v>0</v>
      </c>
      <c r="H40" s="215">
        <f ca="1"/>
        <v>0</v>
      </c>
      <c r="I40" s="215">
        <f ca="1"/>
        <v>0</v>
      </c>
      <c r="J40" s="225" t="str" cm="1">
        <f t="array" aca="1" ref="J40" ca="1">IFERROR(INDIRECT(TRANSPOSE(J39)),"%")</f>
        <v>%</v>
      </c>
      <c r="K40" s="225" t="str" cm="1">
        <f t="array" aca="1" ref="K40" ca="1">IFERROR(INDIRECT(TRANSPOSE(K39)),"%")</f>
        <v>%</v>
      </c>
      <c r="L40" s="225" t="str" cm="1">
        <f t="array" aca="1" ref="L40" ca="1">IFERROR(INDIRECT(TRANSPOSE(L39)),"%")</f>
        <v>%</v>
      </c>
      <c r="M40" s="224"/>
    </row>
    <row r="41" spans="1:13" s="96" customFormat="1" ht="12" x14ac:dyDescent="0.2">
      <c r="A41" s="94"/>
      <c r="B41" s="95"/>
      <c r="C41" s="94"/>
      <c r="D41" s="106">
        <f ca="1"/>
        <v>0</v>
      </c>
      <c r="E41" s="216">
        <f ca="1"/>
        <v>0</v>
      </c>
      <c r="F41" s="215">
        <f ca="1"/>
        <v>0</v>
      </c>
      <c r="G41" s="215">
        <f ca="1"/>
        <v>0</v>
      </c>
      <c r="H41" s="215">
        <f ca="1"/>
        <v>0</v>
      </c>
      <c r="I41" s="215">
        <f ca="1"/>
        <v>0</v>
      </c>
      <c r="J41" s="225" t="str" cm="1">
        <f t="array" aca="1" ref="J41" ca="1">IFERROR(INDIRECT(TRANSPOSE(J40)),"%")</f>
        <v>%</v>
      </c>
      <c r="K41" s="225" t="str" cm="1">
        <f t="array" aca="1" ref="K41" ca="1">IFERROR(INDIRECT(TRANSPOSE(K40)),"%")</f>
        <v>%</v>
      </c>
      <c r="L41" s="225" t="str" cm="1">
        <f t="array" aca="1" ref="L41" ca="1">IFERROR(INDIRECT(TRANSPOSE(L40)),"%")</f>
        <v>%</v>
      </c>
      <c r="M41" s="224"/>
    </row>
    <row r="42" spans="1:13" s="96" customFormat="1" ht="12" x14ac:dyDescent="0.2">
      <c r="A42" s="94"/>
      <c r="B42" s="95"/>
      <c r="C42" s="94"/>
      <c r="D42" s="106">
        <f ca="1"/>
        <v>0</v>
      </c>
      <c r="E42" s="216">
        <f ca="1"/>
        <v>0</v>
      </c>
      <c r="F42" s="215">
        <f ca="1"/>
        <v>0</v>
      </c>
      <c r="G42" s="215">
        <f ca="1"/>
        <v>0</v>
      </c>
      <c r="H42" s="215">
        <f ca="1"/>
        <v>0</v>
      </c>
      <c r="I42" s="215">
        <f ca="1"/>
        <v>0</v>
      </c>
      <c r="J42" s="225" t="str" cm="1">
        <f t="array" aca="1" ref="J42" ca="1">IFERROR(INDIRECT(TRANSPOSE(J41)),"%")</f>
        <v>%</v>
      </c>
      <c r="K42" s="225" t="str" cm="1">
        <f t="array" aca="1" ref="K42" ca="1">IFERROR(INDIRECT(TRANSPOSE(K41)),"%")</f>
        <v>%</v>
      </c>
      <c r="L42" s="225" t="str" cm="1">
        <f t="array" aca="1" ref="L42" ca="1">IFERROR(INDIRECT(TRANSPOSE(L41)),"%")</f>
        <v>%</v>
      </c>
      <c r="M42" s="224"/>
    </row>
    <row r="43" spans="1:13" x14ac:dyDescent="0.15">
      <c r="D43" s="93">
        <f ca="1"/>
        <v>0</v>
      </c>
      <c r="E43" s="203">
        <f ca="1"/>
        <v>0</v>
      </c>
      <c r="F43" s="203">
        <f ca="1"/>
        <v>0</v>
      </c>
      <c r="G43" s="203">
        <f ca="1"/>
        <v>0</v>
      </c>
      <c r="H43" s="203">
        <f ca="1"/>
        <v>0</v>
      </c>
      <c r="I43" s="203">
        <f ca="1"/>
        <v>0</v>
      </c>
    </row>
    <row r="44" spans="1:13" x14ac:dyDescent="0.15">
      <c r="D44" s="93">
        <f ca="1"/>
        <v>0</v>
      </c>
      <c r="E44" s="203">
        <f ca="1"/>
        <v>0</v>
      </c>
      <c r="F44" s="203">
        <f ca="1"/>
        <v>0</v>
      </c>
      <c r="G44" s="203">
        <f ca="1"/>
        <v>0</v>
      </c>
      <c r="H44" s="203">
        <f ca="1"/>
        <v>0</v>
      </c>
      <c r="I44" s="203">
        <f ca="1"/>
        <v>0</v>
      </c>
    </row>
    <row r="45" spans="1:13" x14ac:dyDescent="0.15">
      <c r="D45" s="93">
        <f ca="1"/>
        <v>0</v>
      </c>
      <c r="E45" s="203">
        <f ca="1"/>
        <v>0</v>
      </c>
      <c r="F45" s="203">
        <f ca="1"/>
        <v>0</v>
      </c>
      <c r="G45" s="203">
        <f ca="1"/>
        <v>0</v>
      </c>
      <c r="H45" s="203">
        <f ca="1"/>
        <v>0</v>
      </c>
      <c r="I45" s="203">
        <f ca="1"/>
        <v>0</v>
      </c>
    </row>
    <row r="46" spans="1:13" x14ac:dyDescent="0.15">
      <c r="D46" s="93">
        <f ca="1"/>
        <v>0</v>
      </c>
      <c r="E46" s="203">
        <f ca="1"/>
        <v>0</v>
      </c>
      <c r="F46" s="203">
        <f ca="1"/>
        <v>0</v>
      </c>
      <c r="G46" s="203">
        <f ca="1"/>
        <v>0</v>
      </c>
      <c r="H46" s="203">
        <f ca="1"/>
        <v>0</v>
      </c>
      <c r="I46" s="203">
        <f ca="1"/>
        <v>0</v>
      </c>
    </row>
    <row r="47" spans="1:13" x14ac:dyDescent="0.15">
      <c r="D47" s="93">
        <f ca="1"/>
        <v>0</v>
      </c>
      <c r="E47" s="203">
        <f ca="1"/>
        <v>0</v>
      </c>
      <c r="F47" s="203">
        <f ca="1"/>
        <v>0</v>
      </c>
      <c r="G47" s="203">
        <f ca="1"/>
        <v>0</v>
      </c>
      <c r="H47" s="203">
        <f ca="1"/>
        <v>0</v>
      </c>
      <c r="I47" s="203">
        <f ca="1"/>
        <v>0</v>
      </c>
    </row>
    <row r="48" spans="1:13" x14ac:dyDescent="0.15">
      <c r="D48" s="93">
        <f ca="1"/>
        <v>0</v>
      </c>
      <c r="E48" s="203">
        <f ca="1"/>
        <v>0</v>
      </c>
      <c r="F48" s="203">
        <f ca="1"/>
        <v>0</v>
      </c>
      <c r="G48" s="203">
        <f ca="1"/>
        <v>0</v>
      </c>
      <c r="H48" s="203">
        <f ca="1"/>
        <v>0</v>
      </c>
      <c r="I48" s="203">
        <f ca="1"/>
        <v>0</v>
      </c>
    </row>
    <row r="49" spans="4:9" x14ac:dyDescent="0.15">
      <c r="D49" s="93">
        <f ca="1"/>
        <v>0</v>
      </c>
      <c r="E49" s="203">
        <f ca="1"/>
        <v>0</v>
      </c>
      <c r="F49" s="203">
        <f ca="1"/>
        <v>0</v>
      </c>
      <c r="G49" s="203">
        <f ca="1"/>
        <v>0</v>
      </c>
      <c r="H49" s="203">
        <f ca="1"/>
        <v>0</v>
      </c>
      <c r="I49" s="203">
        <f ca="1"/>
        <v>0</v>
      </c>
    </row>
    <row r="50" spans="4:9" x14ac:dyDescent="0.15">
      <c r="D50" s="93">
        <f ca="1"/>
        <v>0</v>
      </c>
      <c r="E50" s="203">
        <f ca="1"/>
        <v>0</v>
      </c>
      <c r="F50" s="203">
        <f ca="1"/>
        <v>0</v>
      </c>
      <c r="G50" s="203">
        <f ca="1"/>
        <v>0</v>
      </c>
      <c r="H50" s="203">
        <f ca="1"/>
        <v>0</v>
      </c>
      <c r="I50" s="203">
        <f ca="1"/>
        <v>0</v>
      </c>
    </row>
    <row r="51" spans="4:9" x14ac:dyDescent="0.15">
      <c r="D51" s="93">
        <f ca="1"/>
        <v>0</v>
      </c>
      <c r="E51" s="203">
        <f ca="1"/>
        <v>0</v>
      </c>
      <c r="F51" s="203">
        <f ca="1"/>
        <v>0</v>
      </c>
      <c r="G51" s="203">
        <f ca="1"/>
        <v>0</v>
      </c>
      <c r="H51" s="203">
        <f ca="1"/>
        <v>0</v>
      </c>
      <c r="I51" s="203">
        <f ca="1"/>
        <v>0</v>
      </c>
    </row>
    <row r="52" spans="4:9" x14ac:dyDescent="0.15">
      <c r="D52" s="93">
        <f ca="1"/>
        <v>0</v>
      </c>
      <c r="E52" s="203">
        <f ca="1"/>
        <v>0</v>
      </c>
      <c r="F52" s="203">
        <f ca="1"/>
        <v>0</v>
      </c>
      <c r="G52" s="203">
        <f ca="1"/>
        <v>0</v>
      </c>
      <c r="H52" s="203">
        <f ca="1"/>
        <v>0</v>
      </c>
      <c r="I52" s="203">
        <f ca="1"/>
        <v>0</v>
      </c>
    </row>
    <row r="53" spans="4:9" x14ac:dyDescent="0.15">
      <c r="D53" s="93">
        <f ca="1"/>
        <v>0</v>
      </c>
      <c r="E53" s="203">
        <f ca="1"/>
        <v>0</v>
      </c>
      <c r="F53" s="203">
        <f ca="1"/>
        <v>0</v>
      </c>
      <c r="G53" s="203">
        <f ca="1"/>
        <v>0</v>
      </c>
      <c r="H53" s="203">
        <f ca="1"/>
        <v>0</v>
      </c>
      <c r="I53" s="203">
        <f ca="1"/>
        <v>0</v>
      </c>
    </row>
    <row r="54" spans="4:9" x14ac:dyDescent="0.15">
      <c r="D54" s="93">
        <f ca="1"/>
        <v>0</v>
      </c>
      <c r="E54" s="203">
        <f ca="1"/>
        <v>0</v>
      </c>
      <c r="F54" s="203">
        <f ca="1"/>
        <v>0</v>
      </c>
      <c r="G54" s="203">
        <f ca="1"/>
        <v>0</v>
      </c>
      <c r="H54" s="203">
        <f ca="1"/>
        <v>0</v>
      </c>
      <c r="I54" s="203">
        <f ca="1"/>
        <v>0</v>
      </c>
    </row>
    <row r="55" spans="4:9" x14ac:dyDescent="0.15">
      <c r="D55" s="93">
        <f ca="1"/>
        <v>0</v>
      </c>
      <c r="E55" s="203">
        <f ca="1"/>
        <v>0</v>
      </c>
      <c r="F55" s="203">
        <f ca="1"/>
        <v>0</v>
      </c>
      <c r="G55" s="203">
        <f ca="1"/>
        <v>0</v>
      </c>
      <c r="H55" s="203">
        <f ca="1"/>
        <v>0</v>
      </c>
      <c r="I55" s="203">
        <f ca="1"/>
        <v>0</v>
      </c>
    </row>
    <row r="56" spans="4:9" x14ac:dyDescent="0.15">
      <c r="D56" s="93">
        <f ca="1"/>
        <v>0</v>
      </c>
      <c r="E56" s="203">
        <f ca="1"/>
        <v>0</v>
      </c>
      <c r="F56" s="203">
        <f ca="1"/>
        <v>0</v>
      </c>
      <c r="G56" s="203">
        <f ca="1"/>
        <v>0</v>
      </c>
      <c r="H56" s="203">
        <f ca="1"/>
        <v>0</v>
      </c>
      <c r="I56" s="203">
        <f ca="1"/>
        <v>0</v>
      </c>
    </row>
    <row r="57" spans="4:9" x14ac:dyDescent="0.15">
      <c r="D57" s="93">
        <f ca="1"/>
        <v>0</v>
      </c>
      <c r="E57" s="203">
        <f ca="1"/>
        <v>0</v>
      </c>
      <c r="F57" s="203">
        <f ca="1"/>
        <v>0</v>
      </c>
      <c r="G57" s="203">
        <f ca="1"/>
        <v>0</v>
      </c>
      <c r="H57" s="203">
        <f ca="1"/>
        <v>0</v>
      </c>
      <c r="I57" s="203">
        <f ca="1"/>
        <v>0</v>
      </c>
    </row>
    <row r="58" spans="4:9" x14ac:dyDescent="0.15">
      <c r="D58" s="93">
        <f ca="1"/>
        <v>0</v>
      </c>
      <c r="E58" s="203">
        <f ca="1"/>
        <v>0</v>
      </c>
      <c r="F58" s="203">
        <f ca="1"/>
        <v>0</v>
      </c>
      <c r="G58" s="203">
        <f ca="1"/>
        <v>0</v>
      </c>
      <c r="H58" s="203">
        <f ca="1"/>
        <v>0</v>
      </c>
      <c r="I58" s="203">
        <f ca="1"/>
        <v>0</v>
      </c>
    </row>
    <row r="59" spans="4:9" x14ac:dyDescent="0.15">
      <c r="D59" s="93">
        <f ca="1"/>
        <v>0</v>
      </c>
      <c r="E59" s="203">
        <f ca="1"/>
        <v>0</v>
      </c>
      <c r="F59" s="203">
        <f ca="1"/>
        <v>0</v>
      </c>
      <c r="G59" s="203">
        <f ca="1"/>
        <v>0</v>
      </c>
      <c r="H59" s="203">
        <f ca="1"/>
        <v>0</v>
      </c>
      <c r="I59" s="203">
        <f ca="1"/>
        <v>0</v>
      </c>
    </row>
    <row r="60" spans="4:9" x14ac:dyDescent="0.15">
      <c r="D60" s="93">
        <f ca="1"/>
        <v>0</v>
      </c>
      <c r="E60" s="203">
        <f ca="1"/>
        <v>0</v>
      </c>
      <c r="F60" s="203">
        <f ca="1"/>
        <v>0</v>
      </c>
      <c r="G60" s="203">
        <f ca="1"/>
        <v>0</v>
      </c>
      <c r="H60" s="203">
        <f ca="1"/>
        <v>0</v>
      </c>
      <c r="I60" s="203">
        <f ca="1"/>
        <v>0</v>
      </c>
    </row>
    <row r="61" spans="4:9" x14ac:dyDescent="0.15">
      <c r="D61" s="93">
        <f ca="1"/>
        <v>0</v>
      </c>
      <c r="E61" s="203">
        <f ca="1"/>
        <v>0</v>
      </c>
      <c r="F61" s="203">
        <f ca="1"/>
        <v>0</v>
      </c>
      <c r="G61" s="203">
        <f ca="1"/>
        <v>0</v>
      </c>
      <c r="H61" s="203">
        <f ca="1"/>
        <v>0</v>
      </c>
      <c r="I61" s="203">
        <f ca="1"/>
        <v>0</v>
      </c>
    </row>
    <row r="62" spans="4:9" x14ac:dyDescent="0.15">
      <c r="D62" s="93">
        <f ca="1"/>
        <v>0</v>
      </c>
      <c r="E62" s="203">
        <f ca="1"/>
        <v>0</v>
      </c>
      <c r="F62" s="203">
        <f ca="1"/>
        <v>0</v>
      </c>
      <c r="G62" s="203">
        <f ca="1"/>
        <v>0</v>
      </c>
      <c r="H62" s="203">
        <f ca="1"/>
        <v>0</v>
      </c>
      <c r="I62" s="203">
        <f ca="1"/>
        <v>0</v>
      </c>
    </row>
    <row r="63" spans="4:9" x14ac:dyDescent="0.15">
      <c r="D63" s="93">
        <f ca="1"/>
        <v>0</v>
      </c>
      <c r="E63" s="203">
        <f ca="1"/>
        <v>0</v>
      </c>
      <c r="F63" s="203">
        <f ca="1"/>
        <v>0</v>
      </c>
      <c r="G63" s="203">
        <f ca="1"/>
        <v>0</v>
      </c>
      <c r="H63" s="203">
        <f ca="1"/>
        <v>0</v>
      </c>
      <c r="I63" s="203">
        <f ca="1"/>
        <v>0</v>
      </c>
    </row>
    <row r="64" spans="4:9" x14ac:dyDescent="0.15">
      <c r="D64" s="93">
        <f ca="1"/>
        <v>0</v>
      </c>
      <c r="E64" s="203">
        <f ca="1"/>
        <v>0</v>
      </c>
      <c r="F64" s="203">
        <f ca="1"/>
        <v>0</v>
      </c>
      <c r="G64" s="203">
        <f ca="1"/>
        <v>0</v>
      </c>
      <c r="H64" s="203">
        <f ca="1"/>
        <v>0</v>
      </c>
      <c r="I64" s="203">
        <f ca="1"/>
        <v>0</v>
      </c>
    </row>
    <row r="65" spans="4:9" x14ac:dyDescent="0.15">
      <c r="D65" s="93">
        <f ca="1"/>
        <v>0</v>
      </c>
      <c r="E65" s="203">
        <f ca="1"/>
        <v>0</v>
      </c>
      <c r="F65" s="203">
        <f ca="1"/>
        <v>0</v>
      </c>
      <c r="G65" s="203">
        <f ca="1"/>
        <v>0</v>
      </c>
      <c r="H65" s="203">
        <f ca="1"/>
        <v>0</v>
      </c>
      <c r="I65" s="203">
        <f ca="1"/>
        <v>0</v>
      </c>
    </row>
    <row r="66" spans="4:9" x14ac:dyDescent="0.15">
      <c r="D66" s="93">
        <f ca="1"/>
        <v>0</v>
      </c>
      <c r="E66" s="203">
        <f ca="1"/>
        <v>0</v>
      </c>
      <c r="F66" s="203">
        <f ca="1"/>
        <v>0</v>
      </c>
      <c r="G66" s="203">
        <f ca="1"/>
        <v>0</v>
      </c>
      <c r="H66" s="203">
        <f ca="1"/>
        <v>0</v>
      </c>
      <c r="I66" s="203">
        <f ca="1"/>
        <v>0</v>
      </c>
    </row>
    <row r="67" spans="4:9" x14ac:dyDescent="0.15">
      <c r="D67" s="93">
        <f ca="1"/>
        <v>0</v>
      </c>
      <c r="E67" s="203">
        <f ca="1"/>
        <v>0</v>
      </c>
      <c r="F67" s="203">
        <f ca="1"/>
        <v>0</v>
      </c>
      <c r="G67" s="203">
        <f ca="1"/>
        <v>0</v>
      </c>
      <c r="H67" s="203">
        <f ca="1"/>
        <v>0</v>
      </c>
      <c r="I67" s="203">
        <f ca="1"/>
        <v>0</v>
      </c>
    </row>
    <row r="68" spans="4:9" x14ac:dyDescent="0.15">
      <c r="D68" s="93">
        <f ca="1"/>
        <v>0</v>
      </c>
      <c r="E68" s="203">
        <f ca="1"/>
        <v>0</v>
      </c>
      <c r="F68" s="203">
        <f ca="1"/>
        <v>0</v>
      </c>
      <c r="G68" s="203">
        <f ca="1"/>
        <v>0</v>
      </c>
      <c r="H68" s="203">
        <f ca="1"/>
        <v>0</v>
      </c>
      <c r="I68" s="203">
        <f ca="1"/>
        <v>0</v>
      </c>
    </row>
    <row r="69" spans="4:9" x14ac:dyDescent="0.15">
      <c r="D69" s="93">
        <f ca="1"/>
        <v>0</v>
      </c>
      <c r="E69" s="203">
        <f ca="1"/>
        <v>0</v>
      </c>
      <c r="F69" s="203">
        <f ca="1"/>
        <v>0</v>
      </c>
      <c r="G69" s="203">
        <f ca="1"/>
        <v>0</v>
      </c>
      <c r="H69" s="203">
        <f ca="1"/>
        <v>0</v>
      </c>
      <c r="I69" s="203">
        <f ca="1"/>
        <v>0</v>
      </c>
    </row>
    <row r="70" spans="4:9" x14ac:dyDescent="0.15">
      <c r="D70" s="93">
        <f ca="1"/>
        <v>0</v>
      </c>
      <c r="E70" s="203">
        <f ca="1"/>
        <v>0</v>
      </c>
      <c r="F70" s="203">
        <f ca="1"/>
        <v>0</v>
      </c>
      <c r="G70" s="203">
        <f ca="1"/>
        <v>0</v>
      </c>
      <c r="H70" s="203">
        <f ca="1"/>
        <v>0</v>
      </c>
      <c r="I70" s="203">
        <f ca="1"/>
        <v>0</v>
      </c>
    </row>
    <row r="71" spans="4:9" x14ac:dyDescent="0.15">
      <c r="D71" s="93">
        <f ca="1"/>
        <v>0</v>
      </c>
      <c r="E71" s="203">
        <f ca="1"/>
        <v>0</v>
      </c>
      <c r="F71" s="203">
        <f ca="1"/>
        <v>0</v>
      </c>
      <c r="G71" s="203">
        <f ca="1"/>
        <v>0</v>
      </c>
      <c r="H71" s="203">
        <f ca="1"/>
        <v>0</v>
      </c>
      <c r="I71" s="203">
        <f ca="1"/>
        <v>0</v>
      </c>
    </row>
    <row r="72" spans="4:9" x14ac:dyDescent="0.15">
      <c r="D72" s="93">
        <f ca="1"/>
        <v>0</v>
      </c>
      <c r="E72" s="203">
        <f ca="1"/>
        <v>0</v>
      </c>
      <c r="F72" s="203">
        <f ca="1"/>
        <v>0</v>
      </c>
      <c r="G72" s="203">
        <f ca="1"/>
        <v>0</v>
      </c>
      <c r="H72" s="203">
        <f ca="1"/>
        <v>0</v>
      </c>
      <c r="I72" s="203">
        <f ca="1"/>
        <v>0</v>
      </c>
    </row>
    <row r="73" spans="4:9" x14ac:dyDescent="0.15">
      <c r="D73" s="93">
        <f ca="1"/>
        <v>0</v>
      </c>
      <c r="E73" s="203">
        <f ca="1"/>
        <v>0</v>
      </c>
      <c r="F73" s="203">
        <f ca="1"/>
        <v>0</v>
      </c>
      <c r="G73" s="203">
        <f ca="1"/>
        <v>0</v>
      </c>
      <c r="H73" s="203">
        <f ca="1"/>
        <v>0</v>
      </c>
      <c r="I73" s="203">
        <f ca="1"/>
        <v>0</v>
      </c>
    </row>
    <row r="74" spans="4:9" x14ac:dyDescent="0.15">
      <c r="D74" s="93">
        <f ca="1"/>
        <v>0</v>
      </c>
      <c r="E74" s="203">
        <f ca="1"/>
        <v>0</v>
      </c>
      <c r="F74" s="203">
        <f ca="1"/>
        <v>0</v>
      </c>
      <c r="G74" s="203">
        <f ca="1"/>
        <v>0</v>
      </c>
      <c r="H74" s="203">
        <f ca="1"/>
        <v>0</v>
      </c>
      <c r="I74" s="203">
        <f ca="1"/>
        <v>0</v>
      </c>
    </row>
    <row r="75" spans="4:9" x14ac:dyDescent="0.15">
      <c r="D75" s="93">
        <f ca="1"/>
        <v>0</v>
      </c>
      <c r="E75" s="203">
        <f ca="1"/>
        <v>0</v>
      </c>
      <c r="F75" s="203">
        <f ca="1"/>
        <v>0</v>
      </c>
      <c r="G75" s="203">
        <f ca="1"/>
        <v>0</v>
      </c>
      <c r="H75" s="203">
        <f ca="1"/>
        <v>0</v>
      </c>
      <c r="I75" s="203">
        <f ca="1"/>
        <v>0</v>
      </c>
    </row>
    <row r="76" spans="4:9" x14ac:dyDescent="0.15">
      <c r="D76" s="93">
        <f ca="1"/>
        <v>0</v>
      </c>
      <c r="E76" s="203">
        <f ca="1"/>
        <v>0</v>
      </c>
      <c r="F76" s="203">
        <f ca="1"/>
        <v>0</v>
      </c>
      <c r="G76" s="203">
        <f ca="1"/>
        <v>0</v>
      </c>
      <c r="H76" s="203">
        <f ca="1"/>
        <v>0</v>
      </c>
      <c r="I76" s="203">
        <f ca="1"/>
        <v>0</v>
      </c>
    </row>
    <row r="77" spans="4:9" x14ac:dyDescent="0.15">
      <c r="D77" s="93">
        <f ca="1"/>
        <v>0</v>
      </c>
      <c r="E77" s="203">
        <f ca="1"/>
        <v>0</v>
      </c>
      <c r="F77" s="203">
        <f ca="1"/>
        <v>0</v>
      </c>
      <c r="G77" s="203">
        <f ca="1"/>
        <v>0</v>
      </c>
      <c r="H77" s="203">
        <f ca="1"/>
        <v>0</v>
      </c>
      <c r="I77" s="203">
        <f ca="1"/>
        <v>0</v>
      </c>
    </row>
    <row r="78" spans="4:9" x14ac:dyDescent="0.15">
      <c r="D78" s="93">
        <f ca="1"/>
        <v>0</v>
      </c>
      <c r="E78" s="203">
        <f ca="1"/>
        <v>0</v>
      </c>
      <c r="F78" s="203">
        <f ca="1"/>
        <v>0</v>
      </c>
      <c r="G78" s="203">
        <f ca="1"/>
        <v>0</v>
      </c>
      <c r="H78" s="203">
        <f ca="1"/>
        <v>0</v>
      </c>
      <c r="I78" s="203">
        <f ca="1"/>
        <v>0</v>
      </c>
    </row>
    <row r="79" spans="4:9" x14ac:dyDescent="0.15">
      <c r="D79" s="93">
        <f ca="1"/>
        <v>0</v>
      </c>
      <c r="E79" s="203">
        <f ca="1"/>
        <v>0</v>
      </c>
      <c r="F79" s="203">
        <f ca="1"/>
        <v>0</v>
      </c>
      <c r="G79" s="203">
        <f ca="1"/>
        <v>0</v>
      </c>
      <c r="H79" s="203">
        <f ca="1"/>
        <v>0</v>
      </c>
      <c r="I79" s="203">
        <f ca="1"/>
        <v>0</v>
      </c>
    </row>
    <row r="80" spans="4:9" x14ac:dyDescent="0.15">
      <c r="D80" s="93">
        <f ca="1"/>
        <v>0</v>
      </c>
      <c r="E80" s="203">
        <f ca="1"/>
        <v>0</v>
      </c>
      <c r="F80" s="203">
        <f ca="1"/>
        <v>0</v>
      </c>
      <c r="G80" s="203">
        <f ca="1"/>
        <v>0</v>
      </c>
      <c r="H80" s="203">
        <f ca="1"/>
        <v>0</v>
      </c>
      <c r="I80" s="203">
        <f ca="1"/>
        <v>0</v>
      </c>
    </row>
    <row r="81" spans="4:9" x14ac:dyDescent="0.15">
      <c r="D81" s="93">
        <f ca="1"/>
        <v>0</v>
      </c>
      <c r="E81" s="203">
        <f ca="1"/>
        <v>0</v>
      </c>
      <c r="F81" s="203">
        <f ca="1"/>
        <v>0</v>
      </c>
      <c r="G81" s="203">
        <f ca="1"/>
        <v>0</v>
      </c>
      <c r="H81" s="203">
        <f ca="1"/>
        <v>0</v>
      </c>
      <c r="I81" s="203">
        <f ca="1"/>
        <v>0</v>
      </c>
    </row>
    <row r="82" spans="4:9" x14ac:dyDescent="0.15">
      <c r="D82" s="93">
        <f ca="1"/>
        <v>0</v>
      </c>
      <c r="E82" s="203">
        <f ca="1"/>
        <v>0</v>
      </c>
      <c r="F82" s="203">
        <f ca="1"/>
        <v>0</v>
      </c>
      <c r="G82" s="203">
        <f ca="1"/>
        <v>0</v>
      </c>
      <c r="H82" s="203">
        <f ca="1"/>
        <v>0</v>
      </c>
      <c r="I82" s="203">
        <f ca="1"/>
        <v>0</v>
      </c>
    </row>
    <row r="83" spans="4:9" x14ac:dyDescent="0.15">
      <c r="D83" s="93">
        <f ca="1"/>
        <v>0</v>
      </c>
      <c r="E83" s="203">
        <f ca="1"/>
        <v>0</v>
      </c>
      <c r="F83" s="203">
        <f ca="1"/>
        <v>0</v>
      </c>
      <c r="G83" s="203">
        <f ca="1"/>
        <v>0</v>
      </c>
      <c r="H83" s="203">
        <f ca="1"/>
        <v>0</v>
      </c>
      <c r="I83" s="203">
        <f ca="1"/>
        <v>0</v>
      </c>
    </row>
    <row r="84" spans="4:9" x14ac:dyDescent="0.15">
      <c r="D84" s="93">
        <f ca="1"/>
        <v>0</v>
      </c>
      <c r="E84" s="203">
        <f ca="1"/>
        <v>0</v>
      </c>
      <c r="F84" s="203">
        <f ca="1"/>
        <v>0</v>
      </c>
      <c r="G84" s="203">
        <f ca="1"/>
        <v>0</v>
      </c>
      <c r="H84" s="203">
        <f ca="1"/>
        <v>0</v>
      </c>
      <c r="I84" s="203">
        <f ca="1"/>
        <v>0</v>
      </c>
    </row>
    <row r="85" spans="4:9" x14ac:dyDescent="0.15">
      <c r="D85" s="93">
        <f ca="1"/>
        <v>0</v>
      </c>
      <c r="E85" s="203">
        <f ca="1"/>
        <v>0</v>
      </c>
      <c r="F85" s="203">
        <f ca="1"/>
        <v>0</v>
      </c>
      <c r="G85" s="203">
        <f ca="1"/>
        <v>0</v>
      </c>
      <c r="H85" s="203">
        <f ca="1"/>
        <v>0</v>
      </c>
      <c r="I85" s="203">
        <f ca="1"/>
        <v>0</v>
      </c>
    </row>
    <row r="86" spans="4:9" x14ac:dyDescent="0.15">
      <c r="D86" s="93">
        <f ca="1"/>
        <v>0</v>
      </c>
      <c r="E86" s="203">
        <f ca="1"/>
        <v>0</v>
      </c>
      <c r="F86" s="203">
        <f ca="1"/>
        <v>0</v>
      </c>
      <c r="G86" s="203">
        <f ca="1"/>
        <v>0</v>
      </c>
      <c r="H86" s="203">
        <f ca="1"/>
        <v>0</v>
      </c>
      <c r="I86" s="203">
        <f ca="1"/>
        <v>0</v>
      </c>
    </row>
    <row r="87" spans="4:9" x14ac:dyDescent="0.15">
      <c r="D87" s="93">
        <f ca="1"/>
        <v>0</v>
      </c>
      <c r="E87" s="203">
        <f ca="1"/>
        <v>0</v>
      </c>
      <c r="F87" s="203">
        <f ca="1"/>
        <v>0</v>
      </c>
      <c r="G87" s="203">
        <f ca="1"/>
        <v>0</v>
      </c>
      <c r="H87" s="203">
        <f ca="1"/>
        <v>0</v>
      </c>
      <c r="I87" s="203">
        <f ca="1"/>
        <v>0</v>
      </c>
    </row>
    <row r="88" spans="4:9" x14ac:dyDescent="0.15">
      <c r="D88" s="93">
        <f ca="1"/>
        <v>0</v>
      </c>
      <c r="E88" s="203">
        <f ca="1"/>
        <v>0</v>
      </c>
      <c r="F88" s="203">
        <f ca="1"/>
        <v>0</v>
      </c>
      <c r="G88" s="203">
        <f ca="1"/>
        <v>0</v>
      </c>
      <c r="H88" s="203">
        <f ca="1"/>
        <v>0</v>
      </c>
      <c r="I88" s="203">
        <f ca="1"/>
        <v>0</v>
      </c>
    </row>
    <row r="89" spans="4:9" x14ac:dyDescent="0.15">
      <c r="D89" s="93">
        <f ca="1"/>
        <v>0</v>
      </c>
      <c r="E89" s="203">
        <f ca="1"/>
        <v>0</v>
      </c>
      <c r="F89" s="203">
        <f ca="1"/>
        <v>0</v>
      </c>
      <c r="G89" s="203">
        <f ca="1"/>
        <v>0</v>
      </c>
      <c r="H89" s="203">
        <f ca="1"/>
        <v>0</v>
      </c>
      <c r="I89" s="203">
        <f ca="1"/>
        <v>0</v>
      </c>
    </row>
    <row r="90" spans="4:9" x14ac:dyDescent="0.15">
      <c r="D90" s="93">
        <f ca="1"/>
        <v>0</v>
      </c>
      <c r="E90" s="203">
        <f ca="1"/>
        <v>0</v>
      </c>
      <c r="F90" s="203">
        <f ca="1"/>
        <v>0</v>
      </c>
      <c r="G90" s="203">
        <f ca="1"/>
        <v>0</v>
      </c>
      <c r="H90" s="203">
        <f ca="1"/>
        <v>0</v>
      </c>
      <c r="I90" s="203">
        <f ca="1"/>
        <v>0</v>
      </c>
    </row>
    <row r="91" spans="4:9" x14ac:dyDescent="0.15">
      <c r="D91" s="93">
        <f ca="1"/>
        <v>0</v>
      </c>
      <c r="E91" s="203">
        <f ca="1"/>
        <v>0</v>
      </c>
      <c r="F91" s="203">
        <f ca="1"/>
        <v>0</v>
      </c>
      <c r="G91" s="203">
        <f ca="1"/>
        <v>0</v>
      </c>
      <c r="H91" s="203">
        <f ca="1"/>
        <v>0</v>
      </c>
      <c r="I91" s="203">
        <f ca="1"/>
        <v>0</v>
      </c>
    </row>
    <row r="92" spans="4:9" x14ac:dyDescent="0.15">
      <c r="D92" s="93">
        <f ca="1"/>
        <v>0</v>
      </c>
      <c r="E92" s="203">
        <f ca="1"/>
        <v>0</v>
      </c>
      <c r="F92" s="203">
        <f ca="1"/>
        <v>0</v>
      </c>
      <c r="G92" s="203">
        <f ca="1"/>
        <v>0</v>
      </c>
      <c r="H92" s="203">
        <f ca="1"/>
        <v>0</v>
      </c>
      <c r="I92" s="203">
        <f ca="1"/>
        <v>0</v>
      </c>
    </row>
    <row r="93" spans="4:9" x14ac:dyDescent="0.15">
      <c r="D93" s="93">
        <f ca="1"/>
        <v>0</v>
      </c>
      <c r="E93" s="203">
        <f ca="1"/>
        <v>0</v>
      </c>
      <c r="F93" s="203">
        <f ca="1"/>
        <v>0</v>
      </c>
      <c r="G93" s="203">
        <f ca="1"/>
        <v>0</v>
      </c>
      <c r="H93" s="203">
        <f ca="1"/>
        <v>0</v>
      </c>
      <c r="I93" s="203">
        <f ca="1"/>
        <v>0</v>
      </c>
    </row>
    <row r="94" spans="4:9" x14ac:dyDescent="0.15">
      <c r="D94" s="93">
        <f ca="1"/>
        <v>0</v>
      </c>
      <c r="E94" s="203">
        <f ca="1"/>
        <v>0</v>
      </c>
      <c r="F94" s="203">
        <f ca="1"/>
        <v>0</v>
      </c>
      <c r="G94" s="203">
        <f ca="1"/>
        <v>0</v>
      </c>
      <c r="H94" s="203">
        <f ca="1"/>
        <v>0</v>
      </c>
      <c r="I94" s="203">
        <f ca="1"/>
        <v>0</v>
      </c>
    </row>
    <row r="95" spans="4:9" x14ac:dyDescent="0.15">
      <c r="D95" s="93">
        <f ca="1"/>
        <v>0</v>
      </c>
      <c r="E95" s="203">
        <f ca="1"/>
        <v>0</v>
      </c>
      <c r="F95" s="203">
        <f ca="1"/>
        <v>0</v>
      </c>
      <c r="G95" s="203">
        <f ca="1"/>
        <v>0</v>
      </c>
      <c r="H95" s="203">
        <f ca="1"/>
        <v>0</v>
      </c>
      <c r="I95" s="203">
        <f ca="1"/>
        <v>0</v>
      </c>
    </row>
    <row r="96" spans="4:9" x14ac:dyDescent="0.15">
      <c r="D96" s="93">
        <f ca="1"/>
        <v>0</v>
      </c>
      <c r="E96" s="203">
        <f ca="1"/>
        <v>0</v>
      </c>
      <c r="F96" s="203">
        <f ca="1"/>
        <v>0</v>
      </c>
      <c r="G96" s="203">
        <f ca="1"/>
        <v>0</v>
      </c>
      <c r="H96" s="203">
        <f ca="1"/>
        <v>0</v>
      </c>
      <c r="I96" s="203">
        <f ca="1"/>
        <v>0</v>
      </c>
    </row>
    <row r="97" spans="4:9" x14ac:dyDescent="0.15">
      <c r="D97" s="93">
        <f ca="1"/>
        <v>0</v>
      </c>
      <c r="E97" s="203">
        <f ca="1"/>
        <v>0</v>
      </c>
      <c r="F97" s="203">
        <f ca="1"/>
        <v>0</v>
      </c>
      <c r="G97" s="203">
        <f ca="1"/>
        <v>0</v>
      </c>
      <c r="H97" s="203">
        <f ca="1"/>
        <v>0</v>
      </c>
      <c r="I97" s="203">
        <f ca="1"/>
        <v>0</v>
      </c>
    </row>
    <row r="98" spans="4:9" x14ac:dyDescent="0.15">
      <c r="D98" s="93">
        <f ca="1"/>
        <v>0</v>
      </c>
      <c r="E98" s="203">
        <f ca="1"/>
        <v>0</v>
      </c>
      <c r="F98" s="203">
        <f ca="1"/>
        <v>0</v>
      </c>
      <c r="G98" s="203">
        <f ca="1"/>
        <v>0</v>
      </c>
      <c r="H98" s="203">
        <f ca="1"/>
        <v>0</v>
      </c>
      <c r="I98" s="203">
        <f ca="1"/>
        <v>0</v>
      </c>
    </row>
    <row r="99" spans="4:9" x14ac:dyDescent="0.15">
      <c r="D99" s="93">
        <f ca="1"/>
        <v>0</v>
      </c>
      <c r="E99" s="203">
        <f ca="1"/>
        <v>0</v>
      </c>
      <c r="F99" s="203">
        <f ca="1"/>
        <v>0</v>
      </c>
      <c r="G99" s="203">
        <f ca="1"/>
        <v>0</v>
      </c>
      <c r="H99" s="203">
        <f ca="1"/>
        <v>0</v>
      </c>
      <c r="I99" s="203">
        <f ca="1"/>
        <v>0</v>
      </c>
    </row>
    <row r="100" spans="4:9" x14ac:dyDescent="0.15">
      <c r="D100" s="93">
        <f ca="1"/>
        <v>0</v>
      </c>
      <c r="E100" s="203">
        <f ca="1"/>
        <v>0</v>
      </c>
      <c r="F100" s="203">
        <f ca="1"/>
        <v>0</v>
      </c>
      <c r="G100" s="203">
        <f ca="1"/>
        <v>0</v>
      </c>
      <c r="H100" s="203">
        <f ca="1"/>
        <v>0</v>
      </c>
      <c r="I100" s="203">
        <f ca="1"/>
        <v>0</v>
      </c>
    </row>
    <row r="101" spans="4:9" x14ac:dyDescent="0.15">
      <c r="D101" s="93">
        <f ca="1"/>
        <v>0</v>
      </c>
      <c r="E101" s="203">
        <f ca="1"/>
        <v>0</v>
      </c>
      <c r="F101" s="203">
        <f ca="1"/>
        <v>0</v>
      </c>
      <c r="G101" s="203">
        <f ca="1"/>
        <v>0</v>
      </c>
      <c r="H101" s="203">
        <f ca="1"/>
        <v>0</v>
      </c>
      <c r="I101" s="203">
        <f ca="1"/>
        <v>0</v>
      </c>
    </row>
    <row r="102" spans="4:9" x14ac:dyDescent="0.15">
      <c r="D102" s="93">
        <f ca="1"/>
        <v>0</v>
      </c>
      <c r="E102" s="203">
        <f ca="1"/>
        <v>0</v>
      </c>
      <c r="F102" s="203">
        <f ca="1"/>
        <v>0</v>
      </c>
      <c r="G102" s="203">
        <f ca="1"/>
        <v>0</v>
      </c>
      <c r="H102" s="203">
        <f ca="1"/>
        <v>0</v>
      </c>
      <c r="I102" s="203">
        <f ca="1"/>
        <v>0</v>
      </c>
    </row>
    <row r="103" spans="4:9" x14ac:dyDescent="0.15">
      <c r="D103" s="93">
        <f ca="1"/>
        <v>0</v>
      </c>
      <c r="E103" s="203">
        <f ca="1"/>
        <v>0</v>
      </c>
      <c r="F103" s="203">
        <f ca="1"/>
        <v>0</v>
      </c>
      <c r="G103" s="203">
        <f ca="1"/>
        <v>0</v>
      </c>
      <c r="H103" s="203">
        <f ca="1"/>
        <v>0</v>
      </c>
      <c r="I103" s="203">
        <f ca="1"/>
        <v>0</v>
      </c>
    </row>
    <row r="104" spans="4:9" x14ac:dyDescent="0.15">
      <c r="D104" s="93">
        <f ca="1"/>
        <v>0</v>
      </c>
      <c r="E104" s="203">
        <f ca="1"/>
        <v>0</v>
      </c>
      <c r="F104" s="203">
        <f ca="1"/>
        <v>0</v>
      </c>
      <c r="G104" s="203">
        <f ca="1"/>
        <v>0</v>
      </c>
      <c r="H104" s="203">
        <f ca="1"/>
        <v>0</v>
      </c>
      <c r="I104" s="203">
        <f ca="1"/>
        <v>0</v>
      </c>
    </row>
    <row r="105" spans="4:9" x14ac:dyDescent="0.15">
      <c r="D105" s="93">
        <f ca="1"/>
        <v>0</v>
      </c>
      <c r="E105" s="203">
        <f ca="1"/>
        <v>0</v>
      </c>
      <c r="F105" s="203">
        <f ca="1"/>
        <v>0</v>
      </c>
      <c r="G105" s="203">
        <f ca="1"/>
        <v>0</v>
      </c>
      <c r="H105" s="203">
        <f ca="1"/>
        <v>0</v>
      </c>
      <c r="I105" s="203">
        <f ca="1"/>
        <v>0</v>
      </c>
    </row>
    <row r="106" spans="4:9" x14ac:dyDescent="0.15">
      <c r="D106" s="93">
        <f ca="1"/>
        <v>0</v>
      </c>
      <c r="E106" s="203">
        <f ca="1"/>
        <v>0</v>
      </c>
      <c r="F106" s="203">
        <f ca="1"/>
        <v>0</v>
      </c>
      <c r="G106" s="203">
        <f ca="1"/>
        <v>0</v>
      </c>
      <c r="H106" s="203">
        <f ca="1"/>
        <v>0</v>
      </c>
      <c r="I106" s="203">
        <f ca="1"/>
        <v>0</v>
      </c>
    </row>
    <row r="107" spans="4:9" x14ac:dyDescent="0.15">
      <c r="D107" s="93">
        <f ca="1"/>
        <v>0</v>
      </c>
      <c r="E107" s="203">
        <f ca="1"/>
        <v>0</v>
      </c>
      <c r="F107" s="203">
        <f ca="1"/>
        <v>0</v>
      </c>
      <c r="G107" s="203">
        <f ca="1"/>
        <v>0</v>
      </c>
      <c r="H107" s="203">
        <f ca="1"/>
        <v>0</v>
      </c>
      <c r="I107" s="203">
        <f ca="1"/>
        <v>0</v>
      </c>
    </row>
    <row r="108" spans="4:9" x14ac:dyDescent="0.15">
      <c r="D108" s="93">
        <f ca="1"/>
        <v>0</v>
      </c>
      <c r="E108" s="203">
        <f ca="1"/>
        <v>0</v>
      </c>
      <c r="F108" s="203">
        <f ca="1"/>
        <v>0</v>
      </c>
      <c r="G108" s="203">
        <f ca="1"/>
        <v>0</v>
      </c>
      <c r="H108" s="203">
        <f ca="1"/>
        <v>0</v>
      </c>
      <c r="I108" s="203">
        <f ca="1"/>
        <v>0</v>
      </c>
    </row>
    <row r="109" spans="4:9" x14ac:dyDescent="0.15">
      <c r="D109" s="93">
        <f ca="1"/>
        <v>0</v>
      </c>
      <c r="E109" s="203">
        <f ca="1"/>
        <v>0</v>
      </c>
      <c r="F109" s="203">
        <f ca="1"/>
        <v>0</v>
      </c>
      <c r="G109" s="203">
        <f ca="1"/>
        <v>0</v>
      </c>
      <c r="H109" s="203">
        <f ca="1"/>
        <v>0</v>
      </c>
      <c r="I109" s="203">
        <f ca="1"/>
        <v>0</v>
      </c>
    </row>
    <row r="110" spans="4:9" x14ac:dyDescent="0.15">
      <c r="D110" s="93">
        <f ca="1"/>
        <v>0</v>
      </c>
      <c r="E110" s="203">
        <f ca="1"/>
        <v>0</v>
      </c>
      <c r="F110" s="203">
        <f ca="1"/>
        <v>0</v>
      </c>
      <c r="G110" s="203">
        <f ca="1"/>
        <v>0</v>
      </c>
      <c r="H110" s="203">
        <f ca="1"/>
        <v>0</v>
      </c>
      <c r="I110" s="203">
        <f ca="1"/>
        <v>0</v>
      </c>
    </row>
    <row r="111" spans="4:9" x14ac:dyDescent="0.15">
      <c r="D111" s="93">
        <f ca="1"/>
        <v>0</v>
      </c>
      <c r="E111" s="203">
        <f ca="1"/>
        <v>0</v>
      </c>
      <c r="F111" s="203">
        <f ca="1"/>
        <v>0</v>
      </c>
      <c r="G111" s="203">
        <f ca="1"/>
        <v>0</v>
      </c>
      <c r="H111" s="203">
        <f ca="1"/>
        <v>0</v>
      </c>
      <c r="I111" s="203">
        <f ca="1"/>
        <v>0</v>
      </c>
    </row>
    <row r="112" spans="4:9" x14ac:dyDescent="0.15">
      <c r="D112" s="93">
        <f ca="1"/>
        <v>0</v>
      </c>
      <c r="E112" s="203">
        <f ca="1"/>
        <v>0</v>
      </c>
      <c r="F112" s="203">
        <f ca="1"/>
        <v>0</v>
      </c>
      <c r="G112" s="203">
        <f ca="1"/>
        <v>0</v>
      </c>
      <c r="H112" s="203">
        <f ca="1"/>
        <v>0</v>
      </c>
      <c r="I112" s="203">
        <f ca="1"/>
        <v>0</v>
      </c>
    </row>
    <row r="113" spans="4:9" x14ac:dyDescent="0.15">
      <c r="D113" s="93">
        <f ca="1"/>
        <v>0</v>
      </c>
      <c r="E113" s="203">
        <f ca="1"/>
        <v>0</v>
      </c>
      <c r="F113" s="203">
        <f ca="1"/>
        <v>0</v>
      </c>
      <c r="G113" s="203">
        <f ca="1"/>
        <v>0</v>
      </c>
      <c r="H113" s="203">
        <f ca="1"/>
        <v>0</v>
      </c>
      <c r="I113" s="203">
        <f ca="1"/>
        <v>0</v>
      </c>
    </row>
    <row r="114" spans="4:9" x14ac:dyDescent="0.15">
      <c r="D114" s="93">
        <f ca="1"/>
        <v>0</v>
      </c>
      <c r="E114" s="203">
        <f ca="1"/>
        <v>0</v>
      </c>
      <c r="F114" s="203">
        <f ca="1"/>
        <v>0</v>
      </c>
      <c r="G114" s="203">
        <f ca="1"/>
        <v>0</v>
      </c>
      <c r="H114" s="203">
        <f ca="1"/>
        <v>0</v>
      </c>
      <c r="I114" s="203">
        <f ca="1"/>
        <v>0</v>
      </c>
    </row>
    <row r="115" spans="4:9" x14ac:dyDescent="0.15">
      <c r="D115" s="93">
        <f ca="1"/>
        <v>0</v>
      </c>
      <c r="E115" s="203">
        <f ca="1"/>
        <v>0</v>
      </c>
      <c r="F115" s="203">
        <f ca="1"/>
        <v>0</v>
      </c>
      <c r="G115" s="203">
        <f ca="1"/>
        <v>0</v>
      </c>
      <c r="H115" s="203">
        <f ca="1"/>
        <v>0</v>
      </c>
      <c r="I115" s="203">
        <f ca="1"/>
        <v>0</v>
      </c>
    </row>
    <row r="116" spans="4:9" x14ac:dyDescent="0.15">
      <c r="D116" s="93">
        <f ca="1"/>
        <v>0</v>
      </c>
      <c r="E116" s="203">
        <f ca="1"/>
        <v>0</v>
      </c>
      <c r="F116" s="203">
        <f ca="1"/>
        <v>0</v>
      </c>
      <c r="G116" s="203">
        <f ca="1"/>
        <v>0</v>
      </c>
      <c r="H116" s="203">
        <f ca="1"/>
        <v>0</v>
      </c>
      <c r="I116" s="203">
        <f ca="1"/>
        <v>0</v>
      </c>
    </row>
    <row r="117" spans="4:9" x14ac:dyDescent="0.15">
      <c r="D117" s="93">
        <f ca="1"/>
        <v>0</v>
      </c>
      <c r="E117" s="203">
        <f ca="1"/>
        <v>0</v>
      </c>
      <c r="F117" s="203">
        <f ca="1"/>
        <v>0</v>
      </c>
      <c r="G117" s="203">
        <f ca="1"/>
        <v>0</v>
      </c>
      <c r="H117" s="203">
        <f ca="1"/>
        <v>0</v>
      </c>
      <c r="I117" s="203">
        <f ca="1"/>
        <v>0</v>
      </c>
    </row>
    <row r="118" spans="4:9" x14ac:dyDescent="0.15">
      <c r="D118" s="93">
        <f ca="1"/>
        <v>0</v>
      </c>
      <c r="E118" s="203">
        <f ca="1"/>
        <v>0</v>
      </c>
      <c r="F118" s="203">
        <f ca="1"/>
        <v>0</v>
      </c>
      <c r="G118" s="203">
        <f ca="1"/>
        <v>0</v>
      </c>
      <c r="H118" s="203">
        <f ca="1"/>
        <v>0</v>
      </c>
      <c r="I118" s="203">
        <f ca="1"/>
        <v>0</v>
      </c>
    </row>
    <row r="119" spans="4:9" x14ac:dyDescent="0.15">
      <c r="D119" s="93">
        <f ca="1"/>
        <v>0</v>
      </c>
      <c r="E119" s="203">
        <f ca="1"/>
        <v>0</v>
      </c>
      <c r="F119" s="203">
        <f ca="1"/>
        <v>0</v>
      </c>
      <c r="G119" s="203">
        <f ca="1"/>
        <v>0</v>
      </c>
      <c r="H119" s="203">
        <f ca="1"/>
        <v>0</v>
      </c>
      <c r="I119" s="203">
        <f ca="1"/>
        <v>0</v>
      </c>
    </row>
    <row r="120" spans="4:9" x14ac:dyDescent="0.15">
      <c r="D120" s="93">
        <f ca="1"/>
        <v>0</v>
      </c>
      <c r="E120" s="203">
        <f ca="1"/>
        <v>0</v>
      </c>
      <c r="F120" s="203">
        <f ca="1"/>
        <v>0</v>
      </c>
      <c r="G120" s="203">
        <f ca="1"/>
        <v>0</v>
      </c>
      <c r="H120" s="203">
        <f ca="1"/>
        <v>0</v>
      </c>
      <c r="I120" s="203">
        <f ca="1"/>
        <v>0</v>
      </c>
    </row>
    <row r="121" spans="4:9" x14ac:dyDescent="0.15">
      <c r="D121" s="93">
        <f ca="1"/>
        <v>0</v>
      </c>
      <c r="E121" s="203">
        <f ca="1"/>
        <v>0</v>
      </c>
      <c r="F121" s="203">
        <f ca="1"/>
        <v>0</v>
      </c>
      <c r="G121" s="203">
        <f ca="1"/>
        <v>0</v>
      </c>
      <c r="H121" s="203">
        <f ca="1"/>
        <v>0</v>
      </c>
      <c r="I121" s="203">
        <f ca="1"/>
        <v>0</v>
      </c>
    </row>
    <row r="122" spans="4:9" x14ac:dyDescent="0.15">
      <c r="D122" s="93">
        <f ca="1"/>
        <v>0</v>
      </c>
      <c r="E122" s="203">
        <f ca="1"/>
        <v>0</v>
      </c>
      <c r="F122" s="203">
        <f ca="1"/>
        <v>0</v>
      </c>
      <c r="G122" s="203">
        <f ca="1"/>
        <v>0</v>
      </c>
      <c r="H122" s="203">
        <f ca="1"/>
        <v>0</v>
      </c>
      <c r="I122" s="203">
        <f ca="1"/>
        <v>0</v>
      </c>
    </row>
    <row r="123" spans="4:9" x14ac:dyDescent="0.15">
      <c r="D123" s="93">
        <f ca="1"/>
        <v>0</v>
      </c>
      <c r="E123" s="203">
        <f ca="1"/>
        <v>0</v>
      </c>
      <c r="F123" s="203">
        <f ca="1"/>
        <v>0</v>
      </c>
      <c r="G123" s="203">
        <f ca="1"/>
        <v>0</v>
      </c>
      <c r="H123" s="203">
        <f ca="1"/>
        <v>0</v>
      </c>
      <c r="I123" s="203">
        <f ca="1"/>
        <v>0</v>
      </c>
    </row>
    <row r="124" spans="4:9" x14ac:dyDescent="0.15">
      <c r="D124" s="93">
        <f ca="1"/>
        <v>0</v>
      </c>
      <c r="E124" s="203">
        <f ca="1"/>
        <v>0</v>
      </c>
      <c r="F124" s="203">
        <f ca="1"/>
        <v>0</v>
      </c>
      <c r="G124" s="203">
        <f ca="1"/>
        <v>0</v>
      </c>
      <c r="H124" s="203">
        <f ca="1"/>
        <v>0</v>
      </c>
      <c r="I124" s="203">
        <f ca="1"/>
        <v>0</v>
      </c>
    </row>
    <row r="125" spans="4:9" x14ac:dyDescent="0.15">
      <c r="D125" s="93">
        <f ca="1"/>
        <v>0</v>
      </c>
      <c r="E125" s="203">
        <f ca="1"/>
        <v>0</v>
      </c>
      <c r="F125" s="203">
        <f ca="1"/>
        <v>0</v>
      </c>
      <c r="G125" s="203">
        <f ca="1"/>
        <v>0</v>
      </c>
      <c r="H125" s="203">
        <f ca="1"/>
        <v>0</v>
      </c>
      <c r="I125" s="203">
        <f ca="1"/>
        <v>0</v>
      </c>
    </row>
    <row r="126" spans="4:9" x14ac:dyDescent="0.15">
      <c r="D126" s="93">
        <f ca="1"/>
        <v>0</v>
      </c>
      <c r="E126" s="203">
        <f ca="1"/>
        <v>0</v>
      </c>
      <c r="F126" s="203">
        <f ca="1"/>
        <v>0</v>
      </c>
      <c r="G126" s="203">
        <f ca="1"/>
        <v>0</v>
      </c>
      <c r="H126" s="203">
        <f ca="1"/>
        <v>0</v>
      </c>
      <c r="I126" s="203">
        <f ca="1"/>
        <v>0</v>
      </c>
    </row>
    <row r="127" spans="4:9" x14ac:dyDescent="0.15">
      <c r="D127" s="93">
        <f ca="1"/>
        <v>0</v>
      </c>
      <c r="E127" s="203">
        <f ca="1"/>
        <v>0</v>
      </c>
      <c r="F127" s="203">
        <f ca="1"/>
        <v>0</v>
      </c>
      <c r="G127" s="203">
        <f ca="1"/>
        <v>0</v>
      </c>
      <c r="H127" s="203">
        <f ca="1"/>
        <v>0</v>
      </c>
      <c r="I127" s="203">
        <f ca="1"/>
        <v>0</v>
      </c>
    </row>
    <row r="128" spans="4:9" x14ac:dyDescent="0.15">
      <c r="D128" s="93">
        <f ca="1"/>
        <v>0</v>
      </c>
      <c r="E128" s="203">
        <f ca="1"/>
        <v>0</v>
      </c>
      <c r="F128" s="203">
        <f ca="1"/>
        <v>0</v>
      </c>
      <c r="G128" s="203">
        <f ca="1"/>
        <v>0</v>
      </c>
      <c r="H128" s="203">
        <f ca="1"/>
        <v>0</v>
      </c>
      <c r="I128" s="203">
        <f ca="1"/>
        <v>0</v>
      </c>
    </row>
    <row r="129" spans="4:9" x14ac:dyDescent="0.15">
      <c r="D129" s="93">
        <f ca="1"/>
        <v>0</v>
      </c>
      <c r="E129" s="203">
        <f ca="1"/>
        <v>0</v>
      </c>
      <c r="F129" s="203">
        <f ca="1"/>
        <v>0</v>
      </c>
      <c r="G129" s="203">
        <f ca="1"/>
        <v>0</v>
      </c>
      <c r="H129" s="203">
        <f ca="1"/>
        <v>0</v>
      </c>
      <c r="I129" s="203">
        <f ca="1"/>
        <v>0</v>
      </c>
    </row>
    <row r="130" spans="4:9" x14ac:dyDescent="0.15">
      <c r="D130" s="93">
        <f ca="1"/>
        <v>0</v>
      </c>
      <c r="E130" s="203">
        <f ca="1"/>
        <v>0</v>
      </c>
      <c r="F130" s="203">
        <f ca="1"/>
        <v>0</v>
      </c>
      <c r="G130" s="203">
        <f ca="1"/>
        <v>0</v>
      </c>
      <c r="H130" s="203">
        <f ca="1"/>
        <v>0</v>
      </c>
      <c r="I130" s="203">
        <f ca="1"/>
        <v>0</v>
      </c>
    </row>
    <row r="131" spans="4:9" x14ac:dyDescent="0.15">
      <c r="D131" s="93">
        <f ca="1"/>
        <v>0</v>
      </c>
      <c r="E131" s="203">
        <f ca="1"/>
        <v>0</v>
      </c>
      <c r="F131" s="203">
        <f ca="1"/>
        <v>0</v>
      </c>
      <c r="G131" s="203">
        <f ca="1"/>
        <v>0</v>
      </c>
      <c r="H131" s="203">
        <f ca="1"/>
        <v>0</v>
      </c>
      <c r="I131" s="203">
        <f ca="1"/>
        <v>0</v>
      </c>
    </row>
    <row r="132" spans="4:9" x14ac:dyDescent="0.15">
      <c r="D132" s="93">
        <f ca="1"/>
        <v>0</v>
      </c>
      <c r="E132" s="203">
        <f ca="1"/>
        <v>0</v>
      </c>
      <c r="F132" s="203">
        <f ca="1"/>
        <v>0</v>
      </c>
      <c r="G132" s="203">
        <f ca="1"/>
        <v>0</v>
      </c>
      <c r="H132" s="203">
        <f ca="1"/>
        <v>0</v>
      </c>
      <c r="I132" s="203">
        <f ca="1"/>
        <v>0</v>
      </c>
    </row>
    <row r="133" spans="4:9" x14ac:dyDescent="0.15">
      <c r="D133" s="93">
        <f ca="1"/>
        <v>0</v>
      </c>
      <c r="E133" s="203">
        <f ca="1"/>
        <v>0</v>
      </c>
      <c r="F133" s="203">
        <f ca="1"/>
        <v>0</v>
      </c>
      <c r="G133" s="203">
        <f ca="1"/>
        <v>0</v>
      </c>
      <c r="H133" s="203">
        <f ca="1"/>
        <v>0</v>
      </c>
      <c r="I133" s="203">
        <f ca="1"/>
        <v>0</v>
      </c>
    </row>
    <row r="134" spans="4:9" x14ac:dyDescent="0.15">
      <c r="D134" s="93">
        <f ca="1"/>
        <v>0</v>
      </c>
      <c r="E134" s="203">
        <f ca="1"/>
        <v>0</v>
      </c>
      <c r="F134" s="203">
        <f ca="1"/>
        <v>0</v>
      </c>
      <c r="G134" s="203">
        <f ca="1"/>
        <v>0</v>
      </c>
      <c r="H134" s="203">
        <f ca="1"/>
        <v>0</v>
      </c>
      <c r="I134" s="203">
        <f ca="1"/>
        <v>0</v>
      </c>
    </row>
    <row r="135" spans="4:9" x14ac:dyDescent="0.15">
      <c r="D135" s="93">
        <f ca="1"/>
        <v>0</v>
      </c>
      <c r="E135" s="203">
        <f ca="1"/>
        <v>0</v>
      </c>
      <c r="F135" s="203">
        <f ca="1"/>
        <v>0</v>
      </c>
      <c r="G135" s="203">
        <f ca="1"/>
        <v>0</v>
      </c>
      <c r="H135" s="203">
        <f ca="1"/>
        <v>0</v>
      </c>
      <c r="I135" s="203">
        <f ca="1"/>
        <v>0</v>
      </c>
    </row>
    <row r="136" spans="4:9" x14ac:dyDescent="0.15">
      <c r="D136" s="93">
        <f ca="1"/>
        <v>0</v>
      </c>
      <c r="E136" s="203">
        <f ca="1"/>
        <v>0</v>
      </c>
      <c r="F136" s="203">
        <f ca="1"/>
        <v>0</v>
      </c>
      <c r="G136" s="203">
        <f ca="1"/>
        <v>0</v>
      </c>
      <c r="H136" s="203">
        <f ca="1"/>
        <v>0</v>
      </c>
      <c r="I136" s="203">
        <f ca="1"/>
        <v>0</v>
      </c>
    </row>
    <row r="137" spans="4:9" x14ac:dyDescent="0.15">
      <c r="D137" s="93">
        <f ca="1"/>
        <v>0</v>
      </c>
      <c r="E137" s="203">
        <f ca="1"/>
        <v>0</v>
      </c>
      <c r="F137" s="203">
        <f ca="1"/>
        <v>0</v>
      </c>
      <c r="G137" s="203">
        <f ca="1"/>
        <v>0</v>
      </c>
      <c r="H137" s="203">
        <f ca="1"/>
        <v>0</v>
      </c>
      <c r="I137" s="203">
        <f ca="1"/>
        <v>0</v>
      </c>
    </row>
    <row r="138" spans="4:9" x14ac:dyDescent="0.15">
      <c r="D138" s="93">
        <f ca="1"/>
        <v>0</v>
      </c>
      <c r="E138" s="203">
        <f ca="1"/>
        <v>0</v>
      </c>
      <c r="F138" s="203">
        <f ca="1"/>
        <v>0</v>
      </c>
      <c r="G138" s="203">
        <f ca="1"/>
        <v>0</v>
      </c>
      <c r="H138" s="203">
        <f ca="1"/>
        <v>0</v>
      </c>
      <c r="I138" s="203">
        <f ca="1"/>
        <v>0</v>
      </c>
    </row>
    <row r="139" spans="4:9" x14ac:dyDescent="0.15">
      <c r="D139" s="93">
        <f ca="1"/>
        <v>0</v>
      </c>
      <c r="E139" s="203">
        <f ca="1"/>
        <v>0</v>
      </c>
      <c r="F139" s="203">
        <f ca="1"/>
        <v>0</v>
      </c>
      <c r="G139" s="203">
        <f ca="1"/>
        <v>0</v>
      </c>
      <c r="H139" s="203">
        <f ca="1"/>
        <v>0</v>
      </c>
      <c r="I139" s="203">
        <f ca="1"/>
        <v>0</v>
      </c>
    </row>
    <row r="140" spans="4:9" x14ac:dyDescent="0.15">
      <c r="D140" s="93">
        <f ca="1"/>
        <v>0</v>
      </c>
      <c r="E140" s="203">
        <f ca="1"/>
        <v>0</v>
      </c>
      <c r="F140" s="203">
        <f ca="1"/>
        <v>0</v>
      </c>
      <c r="G140" s="203">
        <f ca="1"/>
        <v>0</v>
      </c>
      <c r="H140" s="203">
        <f ca="1"/>
        <v>0</v>
      </c>
      <c r="I140" s="203">
        <f ca="1"/>
        <v>0</v>
      </c>
    </row>
    <row r="141" spans="4:9" x14ac:dyDescent="0.15">
      <c r="D141" s="93">
        <f ca="1"/>
        <v>0</v>
      </c>
      <c r="E141" s="203">
        <f ca="1"/>
        <v>0</v>
      </c>
      <c r="F141" s="203">
        <f ca="1"/>
        <v>0</v>
      </c>
      <c r="G141" s="203">
        <f ca="1"/>
        <v>0</v>
      </c>
      <c r="H141" s="203">
        <f ca="1"/>
        <v>0</v>
      </c>
      <c r="I141" s="203">
        <f ca="1"/>
        <v>0</v>
      </c>
    </row>
    <row r="142" spans="4:9" x14ac:dyDescent="0.15">
      <c r="D142" s="93">
        <f ca="1"/>
        <v>0</v>
      </c>
      <c r="E142" s="203">
        <f ca="1"/>
        <v>0</v>
      </c>
      <c r="F142" s="203">
        <f ca="1"/>
        <v>0</v>
      </c>
      <c r="G142" s="203">
        <f ca="1"/>
        <v>0</v>
      </c>
      <c r="H142" s="203">
        <f ca="1"/>
        <v>0</v>
      </c>
      <c r="I142" s="203">
        <f ca="1"/>
        <v>0</v>
      </c>
    </row>
    <row r="143" spans="4:9" x14ac:dyDescent="0.15">
      <c r="D143" s="93">
        <f ca="1"/>
        <v>0</v>
      </c>
      <c r="E143" s="203">
        <f ca="1"/>
        <v>0</v>
      </c>
      <c r="F143" s="203">
        <f ca="1"/>
        <v>0</v>
      </c>
      <c r="G143" s="203">
        <f ca="1"/>
        <v>0</v>
      </c>
      <c r="H143" s="203">
        <f ca="1"/>
        <v>0</v>
      </c>
      <c r="I143" s="203">
        <f ca="1"/>
        <v>0</v>
      </c>
    </row>
    <row r="144" spans="4:9" x14ac:dyDescent="0.15">
      <c r="D144" s="93">
        <f ca="1"/>
        <v>0</v>
      </c>
      <c r="E144" s="203">
        <f ca="1"/>
        <v>0</v>
      </c>
      <c r="F144" s="203">
        <f ca="1"/>
        <v>0</v>
      </c>
      <c r="G144" s="203">
        <f ca="1"/>
        <v>0</v>
      </c>
      <c r="H144" s="203">
        <f ca="1"/>
        <v>0</v>
      </c>
      <c r="I144" s="203">
        <f ca="1"/>
        <v>0</v>
      </c>
    </row>
    <row r="145" spans="4:9" x14ac:dyDescent="0.15">
      <c r="D145" s="93">
        <f ca="1"/>
        <v>0</v>
      </c>
      <c r="E145" s="203">
        <f ca="1"/>
        <v>0</v>
      </c>
      <c r="F145" s="203">
        <f ca="1"/>
        <v>0</v>
      </c>
      <c r="G145" s="203">
        <f ca="1"/>
        <v>0</v>
      </c>
      <c r="H145" s="203">
        <f ca="1"/>
        <v>0</v>
      </c>
      <c r="I145" s="203">
        <f ca="1"/>
        <v>0</v>
      </c>
    </row>
    <row r="146" spans="4:9" x14ac:dyDescent="0.15">
      <c r="D146" s="93">
        <f ca="1"/>
        <v>0</v>
      </c>
      <c r="E146" s="203">
        <f ca="1"/>
        <v>0</v>
      </c>
      <c r="F146" s="203">
        <f ca="1"/>
        <v>0</v>
      </c>
      <c r="G146" s="203">
        <f ca="1"/>
        <v>0</v>
      </c>
      <c r="H146" s="203">
        <f ca="1"/>
        <v>0</v>
      </c>
      <c r="I146" s="203">
        <f ca="1"/>
        <v>0</v>
      </c>
    </row>
    <row r="147" spans="4:9" x14ac:dyDescent="0.15">
      <c r="D147" s="93">
        <f ca="1"/>
        <v>0</v>
      </c>
      <c r="E147" s="203">
        <f ca="1"/>
        <v>0</v>
      </c>
      <c r="F147" s="203">
        <f ca="1"/>
        <v>0</v>
      </c>
      <c r="G147" s="203">
        <f ca="1"/>
        <v>0</v>
      </c>
      <c r="H147" s="203">
        <f ca="1"/>
        <v>0</v>
      </c>
      <c r="I147" s="203">
        <f ca="1"/>
        <v>0</v>
      </c>
    </row>
    <row r="148" spans="4:9" x14ac:dyDescent="0.15">
      <c r="D148" s="93">
        <f ca="1"/>
        <v>0</v>
      </c>
      <c r="E148" s="203">
        <f ca="1"/>
        <v>0</v>
      </c>
      <c r="F148" s="203">
        <f ca="1"/>
        <v>0</v>
      </c>
      <c r="G148" s="203">
        <f ca="1"/>
        <v>0</v>
      </c>
      <c r="H148" s="203">
        <f ca="1"/>
        <v>0</v>
      </c>
      <c r="I148" s="203">
        <f ca="1"/>
        <v>0</v>
      </c>
    </row>
    <row r="149" spans="4:9" x14ac:dyDescent="0.15">
      <c r="D149" s="93">
        <f ca="1"/>
        <v>0</v>
      </c>
      <c r="E149" s="203">
        <f ca="1"/>
        <v>0</v>
      </c>
      <c r="F149" s="203">
        <f ca="1"/>
        <v>0</v>
      </c>
      <c r="G149" s="203">
        <f ca="1"/>
        <v>0</v>
      </c>
      <c r="H149" s="203">
        <f ca="1"/>
        <v>0</v>
      </c>
      <c r="I149" s="203">
        <f ca="1"/>
        <v>0</v>
      </c>
    </row>
    <row r="150" spans="4:9" x14ac:dyDescent="0.15">
      <c r="D150" s="93">
        <f ca="1"/>
        <v>0</v>
      </c>
      <c r="E150" s="203">
        <f ca="1"/>
        <v>0</v>
      </c>
      <c r="F150" s="203">
        <f ca="1"/>
        <v>0</v>
      </c>
      <c r="G150" s="203">
        <f ca="1"/>
        <v>0</v>
      </c>
      <c r="H150" s="203">
        <f ca="1"/>
        <v>0</v>
      </c>
      <c r="I150" s="203">
        <f ca="1"/>
        <v>0</v>
      </c>
    </row>
    <row r="151" spans="4:9" x14ac:dyDescent="0.15">
      <c r="D151" s="93">
        <f ca="1"/>
        <v>0</v>
      </c>
      <c r="E151" s="203">
        <f ca="1"/>
        <v>0</v>
      </c>
      <c r="F151" s="203">
        <f ca="1"/>
        <v>0</v>
      </c>
      <c r="G151" s="203">
        <f ca="1"/>
        <v>0</v>
      </c>
      <c r="H151" s="203">
        <f ca="1"/>
        <v>0</v>
      </c>
      <c r="I151" s="203">
        <f ca="1"/>
        <v>0</v>
      </c>
    </row>
    <row r="152" spans="4:9" x14ac:dyDescent="0.15">
      <c r="D152" s="93">
        <f ca="1"/>
        <v>0</v>
      </c>
      <c r="E152" s="203">
        <f ca="1"/>
        <v>0</v>
      </c>
      <c r="F152" s="203">
        <f ca="1"/>
        <v>0</v>
      </c>
      <c r="G152" s="203">
        <f ca="1"/>
        <v>0</v>
      </c>
      <c r="H152" s="203">
        <f ca="1"/>
        <v>0</v>
      </c>
      <c r="I152" s="203">
        <f ca="1"/>
        <v>0</v>
      </c>
    </row>
    <row r="153" spans="4:9" x14ac:dyDescent="0.15">
      <c r="D153" s="93">
        <f ca="1"/>
        <v>0</v>
      </c>
      <c r="E153" s="203">
        <f ca="1"/>
        <v>0</v>
      </c>
      <c r="F153" s="203">
        <f ca="1"/>
        <v>0</v>
      </c>
      <c r="G153" s="203">
        <f ca="1"/>
        <v>0</v>
      </c>
      <c r="H153" s="203">
        <f ca="1"/>
        <v>0</v>
      </c>
      <c r="I153" s="203">
        <f ca="1"/>
        <v>0</v>
      </c>
    </row>
    <row r="154" spans="4:9" x14ac:dyDescent="0.15">
      <c r="D154" s="93">
        <f ca="1"/>
        <v>0</v>
      </c>
      <c r="E154" s="203">
        <f ca="1"/>
        <v>0</v>
      </c>
      <c r="F154" s="203">
        <f ca="1"/>
        <v>0</v>
      </c>
      <c r="G154" s="203">
        <f ca="1"/>
        <v>0</v>
      </c>
      <c r="H154" s="203">
        <f ca="1"/>
        <v>0</v>
      </c>
      <c r="I154" s="203">
        <f ca="1"/>
        <v>0</v>
      </c>
    </row>
    <row r="155" spans="4:9" x14ac:dyDescent="0.15">
      <c r="D155" s="93">
        <f ca="1"/>
        <v>0</v>
      </c>
      <c r="E155" s="203">
        <f ca="1"/>
        <v>0</v>
      </c>
      <c r="F155" s="203">
        <f ca="1"/>
        <v>0</v>
      </c>
      <c r="G155" s="203">
        <f ca="1"/>
        <v>0</v>
      </c>
      <c r="H155" s="203">
        <f ca="1"/>
        <v>0</v>
      </c>
      <c r="I155" s="203">
        <f ca="1"/>
        <v>0</v>
      </c>
    </row>
    <row r="156" spans="4:9" x14ac:dyDescent="0.15">
      <c r="D156" s="93">
        <f ca="1"/>
        <v>0</v>
      </c>
      <c r="E156" s="203">
        <f ca="1"/>
        <v>0</v>
      </c>
      <c r="F156" s="203">
        <f ca="1"/>
        <v>0</v>
      </c>
      <c r="G156" s="203">
        <f ca="1"/>
        <v>0</v>
      </c>
      <c r="H156" s="203">
        <f ca="1"/>
        <v>0</v>
      </c>
      <c r="I156" s="203">
        <f ca="1"/>
        <v>0</v>
      </c>
    </row>
    <row r="157" spans="4:9" x14ac:dyDescent="0.15">
      <c r="D157" s="93">
        <f ca="1"/>
        <v>0</v>
      </c>
      <c r="E157" s="203">
        <f ca="1"/>
        <v>0</v>
      </c>
      <c r="F157" s="203">
        <f ca="1"/>
        <v>0</v>
      </c>
      <c r="G157" s="203">
        <f ca="1"/>
        <v>0</v>
      </c>
      <c r="H157" s="203">
        <f ca="1"/>
        <v>0</v>
      </c>
      <c r="I157" s="203">
        <f ca="1"/>
        <v>0</v>
      </c>
    </row>
    <row r="158" spans="4:9" x14ac:dyDescent="0.15">
      <c r="D158" s="93">
        <f ca="1"/>
        <v>0</v>
      </c>
      <c r="E158" s="203">
        <f ca="1"/>
        <v>0</v>
      </c>
      <c r="F158" s="203">
        <f ca="1"/>
        <v>0</v>
      </c>
      <c r="G158" s="203">
        <f ca="1"/>
        <v>0</v>
      </c>
      <c r="H158" s="203">
        <f ca="1"/>
        <v>0</v>
      </c>
      <c r="I158" s="203">
        <f ca="1"/>
        <v>0</v>
      </c>
    </row>
    <row r="159" spans="4:9" x14ac:dyDescent="0.15">
      <c r="D159" s="93">
        <f ca="1"/>
        <v>0</v>
      </c>
      <c r="E159" s="203">
        <f ca="1"/>
        <v>0</v>
      </c>
      <c r="F159" s="203">
        <f ca="1"/>
        <v>0</v>
      </c>
      <c r="G159" s="203">
        <f ca="1"/>
        <v>0</v>
      </c>
      <c r="H159" s="203">
        <f ca="1"/>
        <v>0</v>
      </c>
      <c r="I159" s="203">
        <f ca="1"/>
        <v>0</v>
      </c>
    </row>
    <row r="160" spans="4:9" x14ac:dyDescent="0.15">
      <c r="D160" s="93">
        <f ca="1"/>
        <v>0</v>
      </c>
      <c r="E160" s="203">
        <f ca="1"/>
        <v>0</v>
      </c>
      <c r="F160" s="203">
        <f ca="1"/>
        <v>0</v>
      </c>
      <c r="G160" s="203">
        <f ca="1"/>
        <v>0</v>
      </c>
      <c r="H160" s="203">
        <f ca="1"/>
        <v>0</v>
      </c>
      <c r="I160" s="203">
        <f ca="1"/>
        <v>0</v>
      </c>
    </row>
    <row r="161" spans="4:9" x14ac:dyDescent="0.15">
      <c r="D161" s="93">
        <f ca="1"/>
        <v>0</v>
      </c>
      <c r="E161" s="203">
        <f ca="1"/>
        <v>0</v>
      </c>
      <c r="F161" s="203">
        <f ca="1"/>
        <v>0</v>
      </c>
      <c r="G161" s="203">
        <f ca="1"/>
        <v>0</v>
      </c>
      <c r="H161" s="203">
        <f ca="1"/>
        <v>0</v>
      </c>
      <c r="I161" s="203">
        <f ca="1"/>
        <v>0</v>
      </c>
    </row>
    <row r="162" spans="4:9" x14ac:dyDescent="0.15">
      <c r="D162" s="93">
        <f ca="1"/>
        <v>0</v>
      </c>
      <c r="E162" s="203">
        <f ca="1"/>
        <v>0</v>
      </c>
      <c r="F162" s="203">
        <f ca="1"/>
        <v>0</v>
      </c>
      <c r="G162" s="203">
        <f ca="1"/>
        <v>0</v>
      </c>
      <c r="H162" s="203">
        <f ca="1"/>
        <v>0</v>
      </c>
      <c r="I162" s="203">
        <f ca="1"/>
        <v>0</v>
      </c>
    </row>
    <row r="163" spans="4:9" x14ac:dyDescent="0.15">
      <c r="D163" s="93">
        <f ca="1"/>
        <v>0</v>
      </c>
      <c r="E163" s="203">
        <f ca="1"/>
        <v>0</v>
      </c>
      <c r="F163" s="203">
        <f ca="1"/>
        <v>0</v>
      </c>
      <c r="G163" s="203">
        <f ca="1"/>
        <v>0</v>
      </c>
      <c r="H163" s="203">
        <f ca="1"/>
        <v>0</v>
      </c>
      <c r="I163" s="203">
        <f ca="1"/>
        <v>0</v>
      </c>
    </row>
    <row r="164" spans="4:9" x14ac:dyDescent="0.15">
      <c r="D164" s="93">
        <f ca="1"/>
        <v>0</v>
      </c>
      <c r="E164" s="203">
        <f ca="1"/>
        <v>0</v>
      </c>
      <c r="F164" s="203">
        <f ca="1"/>
        <v>0</v>
      </c>
      <c r="G164" s="203">
        <f ca="1"/>
        <v>0</v>
      </c>
      <c r="H164" s="203">
        <f ca="1"/>
        <v>0</v>
      </c>
      <c r="I164" s="203">
        <f ca="1"/>
        <v>0</v>
      </c>
    </row>
    <row r="165" spans="4:9" x14ac:dyDescent="0.15">
      <c r="D165" s="93">
        <f ca="1"/>
        <v>0</v>
      </c>
      <c r="E165" s="203">
        <f ca="1"/>
        <v>0</v>
      </c>
      <c r="F165" s="203">
        <f ca="1"/>
        <v>0</v>
      </c>
      <c r="G165" s="203">
        <f ca="1"/>
        <v>0</v>
      </c>
      <c r="H165" s="203">
        <f ca="1"/>
        <v>0</v>
      </c>
      <c r="I165" s="203">
        <f ca="1"/>
        <v>0</v>
      </c>
    </row>
    <row r="166" spans="4:9" x14ac:dyDescent="0.15">
      <c r="D166" s="93">
        <f ca="1"/>
        <v>0</v>
      </c>
      <c r="E166" s="203">
        <f ca="1"/>
        <v>0</v>
      </c>
      <c r="F166" s="203">
        <f ca="1"/>
        <v>0</v>
      </c>
      <c r="G166" s="203">
        <f ca="1"/>
        <v>0</v>
      </c>
      <c r="H166" s="203">
        <f ca="1"/>
        <v>0</v>
      </c>
      <c r="I166" s="203">
        <f ca="1"/>
        <v>0</v>
      </c>
    </row>
    <row r="167" spans="4:9" x14ac:dyDescent="0.15">
      <c r="D167" s="93">
        <f ca="1"/>
        <v>0</v>
      </c>
      <c r="E167" s="203">
        <f ca="1"/>
        <v>0</v>
      </c>
      <c r="F167" s="203">
        <f ca="1"/>
        <v>0</v>
      </c>
      <c r="G167" s="203">
        <f ca="1"/>
        <v>0</v>
      </c>
      <c r="H167" s="203">
        <f ca="1"/>
        <v>0</v>
      </c>
      <c r="I167" s="203">
        <f ca="1"/>
        <v>0</v>
      </c>
    </row>
    <row r="168" spans="4:9" x14ac:dyDescent="0.15">
      <c r="D168" s="93">
        <f ca="1"/>
        <v>0</v>
      </c>
      <c r="E168" s="203">
        <f ca="1"/>
        <v>0</v>
      </c>
      <c r="F168" s="203">
        <f ca="1"/>
        <v>0</v>
      </c>
      <c r="G168" s="203">
        <f ca="1"/>
        <v>0</v>
      </c>
      <c r="H168" s="203">
        <f ca="1"/>
        <v>0</v>
      </c>
      <c r="I168" s="203">
        <f ca="1"/>
        <v>0</v>
      </c>
    </row>
    <row r="169" spans="4:9" x14ac:dyDescent="0.15">
      <c r="D169" s="93">
        <f ca="1"/>
        <v>0</v>
      </c>
      <c r="E169" s="203">
        <f ca="1"/>
        <v>0</v>
      </c>
      <c r="F169" s="203">
        <f ca="1"/>
        <v>0</v>
      </c>
      <c r="G169" s="203">
        <f ca="1"/>
        <v>0</v>
      </c>
      <c r="H169" s="203">
        <f ca="1"/>
        <v>0</v>
      </c>
      <c r="I169" s="203">
        <f ca="1"/>
        <v>0</v>
      </c>
    </row>
    <row r="170" spans="4:9" x14ac:dyDescent="0.15">
      <c r="D170" s="93">
        <f ca="1"/>
        <v>0</v>
      </c>
      <c r="E170" s="203">
        <f ca="1"/>
        <v>0</v>
      </c>
      <c r="F170" s="203">
        <f ca="1"/>
        <v>0</v>
      </c>
      <c r="G170" s="203">
        <f ca="1"/>
        <v>0</v>
      </c>
      <c r="H170" s="203">
        <f ca="1"/>
        <v>0</v>
      </c>
      <c r="I170" s="203">
        <f ca="1"/>
        <v>0</v>
      </c>
    </row>
    <row r="171" spans="4:9" x14ac:dyDescent="0.15">
      <c r="D171" s="93">
        <f ca="1"/>
        <v>0</v>
      </c>
      <c r="E171" s="203">
        <f ca="1"/>
        <v>0</v>
      </c>
      <c r="F171" s="203">
        <f ca="1"/>
        <v>0</v>
      </c>
      <c r="G171" s="203">
        <f ca="1"/>
        <v>0</v>
      </c>
      <c r="H171" s="203">
        <f ca="1"/>
        <v>0</v>
      </c>
      <c r="I171" s="203">
        <f ca="1"/>
        <v>0</v>
      </c>
    </row>
    <row r="172" spans="4:9" x14ac:dyDescent="0.15">
      <c r="D172" s="93">
        <f ca="1"/>
        <v>0</v>
      </c>
      <c r="E172" s="203">
        <f ca="1"/>
        <v>0</v>
      </c>
      <c r="F172" s="203">
        <f ca="1"/>
        <v>0</v>
      </c>
      <c r="G172" s="203">
        <f ca="1"/>
        <v>0</v>
      </c>
      <c r="H172" s="203">
        <f ca="1"/>
        <v>0</v>
      </c>
      <c r="I172" s="203">
        <f ca="1"/>
        <v>0</v>
      </c>
    </row>
    <row r="173" spans="4:9" x14ac:dyDescent="0.15">
      <c r="D173" s="93">
        <f ca="1"/>
        <v>0</v>
      </c>
      <c r="E173" s="203">
        <f ca="1"/>
        <v>0</v>
      </c>
      <c r="F173" s="203">
        <f ca="1"/>
        <v>0</v>
      </c>
      <c r="G173" s="203">
        <f ca="1"/>
        <v>0</v>
      </c>
      <c r="H173" s="203">
        <f ca="1"/>
        <v>0</v>
      </c>
      <c r="I173" s="203">
        <f ca="1"/>
        <v>0</v>
      </c>
    </row>
    <row r="174" spans="4:9" x14ac:dyDescent="0.15">
      <c r="D174" s="93">
        <f ca="1"/>
        <v>0</v>
      </c>
      <c r="E174" s="203">
        <f ca="1"/>
        <v>0</v>
      </c>
      <c r="F174" s="203">
        <f ca="1"/>
        <v>0</v>
      </c>
      <c r="G174" s="203">
        <f ca="1"/>
        <v>0</v>
      </c>
      <c r="H174" s="203">
        <f ca="1"/>
        <v>0</v>
      </c>
      <c r="I174" s="203">
        <f ca="1"/>
        <v>0</v>
      </c>
    </row>
    <row r="175" spans="4:9" x14ac:dyDescent="0.15">
      <c r="D175" s="93">
        <f ca="1"/>
        <v>0</v>
      </c>
      <c r="E175" s="203">
        <f ca="1"/>
        <v>0</v>
      </c>
      <c r="F175" s="203">
        <f ca="1"/>
        <v>0</v>
      </c>
      <c r="G175" s="203">
        <f ca="1"/>
        <v>0</v>
      </c>
      <c r="H175" s="203">
        <f ca="1"/>
        <v>0</v>
      </c>
      <c r="I175" s="203">
        <f ca="1"/>
        <v>0</v>
      </c>
    </row>
    <row r="176" spans="4:9" x14ac:dyDescent="0.15">
      <c r="D176" s="93">
        <f ca="1"/>
        <v>0</v>
      </c>
      <c r="E176" s="203">
        <f ca="1"/>
        <v>0</v>
      </c>
      <c r="F176" s="203">
        <f ca="1"/>
        <v>0</v>
      </c>
      <c r="G176" s="203">
        <f ca="1"/>
        <v>0</v>
      </c>
      <c r="H176" s="203">
        <f ca="1"/>
        <v>0</v>
      </c>
      <c r="I176" s="203">
        <f ca="1"/>
        <v>0</v>
      </c>
    </row>
    <row r="177" spans="4:9" x14ac:dyDescent="0.15">
      <c r="D177" s="93">
        <f ca="1"/>
        <v>0</v>
      </c>
      <c r="E177" s="203">
        <f ca="1"/>
        <v>0</v>
      </c>
      <c r="F177" s="203">
        <f ca="1"/>
        <v>0</v>
      </c>
      <c r="G177" s="203">
        <f ca="1"/>
        <v>0</v>
      </c>
      <c r="H177" s="203">
        <f ca="1"/>
        <v>0</v>
      </c>
      <c r="I177" s="203">
        <f ca="1"/>
        <v>0</v>
      </c>
    </row>
    <row r="178" spans="4:9" x14ac:dyDescent="0.15">
      <c r="D178" s="93">
        <f ca="1"/>
        <v>0</v>
      </c>
      <c r="E178" s="203">
        <f ca="1"/>
        <v>0</v>
      </c>
      <c r="F178" s="203">
        <f ca="1"/>
        <v>0</v>
      </c>
      <c r="G178" s="203">
        <f ca="1"/>
        <v>0</v>
      </c>
      <c r="H178" s="203">
        <f ca="1"/>
        <v>0</v>
      </c>
      <c r="I178" s="203">
        <f ca="1"/>
        <v>0</v>
      </c>
    </row>
    <row r="179" spans="4:9" x14ac:dyDescent="0.15">
      <c r="D179" s="93">
        <f ca="1"/>
        <v>0</v>
      </c>
      <c r="E179" s="203">
        <f ca="1"/>
        <v>0</v>
      </c>
      <c r="F179" s="203">
        <f ca="1"/>
        <v>0</v>
      </c>
      <c r="G179" s="203">
        <f ca="1"/>
        <v>0</v>
      </c>
      <c r="H179" s="203">
        <f ca="1"/>
        <v>0</v>
      </c>
      <c r="I179" s="203">
        <f ca="1"/>
        <v>0</v>
      </c>
    </row>
    <row r="180" spans="4:9" x14ac:dyDescent="0.15">
      <c r="D180" s="93">
        <f ca="1"/>
        <v>0</v>
      </c>
      <c r="E180" s="203">
        <f ca="1"/>
        <v>0</v>
      </c>
      <c r="F180" s="203">
        <f ca="1"/>
        <v>0</v>
      </c>
      <c r="G180" s="203">
        <f ca="1"/>
        <v>0</v>
      </c>
      <c r="H180" s="203">
        <f ca="1"/>
        <v>0</v>
      </c>
      <c r="I180" s="203">
        <f ca="1"/>
        <v>0</v>
      </c>
    </row>
    <row r="181" spans="4:9" x14ac:dyDescent="0.15">
      <c r="D181" s="93">
        <f ca="1"/>
        <v>0</v>
      </c>
      <c r="E181" s="203">
        <f ca="1"/>
        <v>0</v>
      </c>
      <c r="F181" s="203">
        <f ca="1"/>
        <v>0</v>
      </c>
      <c r="G181" s="203">
        <f ca="1"/>
        <v>0</v>
      </c>
      <c r="H181" s="203">
        <f ca="1"/>
        <v>0</v>
      </c>
      <c r="I181" s="203">
        <f ca="1"/>
        <v>0</v>
      </c>
    </row>
    <row r="182" spans="4:9" x14ac:dyDescent="0.15">
      <c r="D182" s="93">
        <f ca="1"/>
        <v>0</v>
      </c>
      <c r="E182" s="203">
        <f ca="1"/>
        <v>0</v>
      </c>
      <c r="F182" s="203">
        <f ca="1"/>
        <v>0</v>
      </c>
      <c r="G182" s="203">
        <f ca="1"/>
        <v>0</v>
      </c>
      <c r="H182" s="203">
        <f ca="1"/>
        <v>0</v>
      </c>
      <c r="I182" s="203">
        <f ca="1"/>
        <v>0</v>
      </c>
    </row>
    <row r="183" spans="4:9" x14ac:dyDescent="0.15">
      <c r="D183" s="93">
        <f ca="1"/>
        <v>0</v>
      </c>
      <c r="E183" s="203">
        <f ca="1"/>
        <v>0</v>
      </c>
      <c r="F183" s="203">
        <f ca="1"/>
        <v>0</v>
      </c>
      <c r="G183" s="203">
        <f ca="1"/>
        <v>0</v>
      </c>
      <c r="H183" s="203">
        <f ca="1"/>
        <v>0</v>
      </c>
      <c r="I183" s="203">
        <f ca="1"/>
        <v>0</v>
      </c>
    </row>
    <row r="184" spans="4:9" x14ac:dyDescent="0.15">
      <c r="D184" s="93">
        <f ca="1"/>
        <v>0</v>
      </c>
      <c r="E184" s="203">
        <f ca="1"/>
        <v>0</v>
      </c>
      <c r="F184" s="203">
        <f ca="1"/>
        <v>0</v>
      </c>
      <c r="G184" s="203">
        <f ca="1"/>
        <v>0</v>
      </c>
      <c r="H184" s="203">
        <f ca="1"/>
        <v>0</v>
      </c>
      <c r="I184" s="203">
        <f ca="1"/>
        <v>0</v>
      </c>
    </row>
    <row r="185" spans="4:9" x14ac:dyDescent="0.15">
      <c r="D185" s="93">
        <f ca="1"/>
        <v>0</v>
      </c>
      <c r="E185" s="203">
        <f ca="1"/>
        <v>0</v>
      </c>
      <c r="F185" s="203">
        <f ca="1"/>
        <v>0</v>
      </c>
      <c r="G185" s="203">
        <f ca="1"/>
        <v>0</v>
      </c>
      <c r="H185" s="203">
        <f ca="1"/>
        <v>0</v>
      </c>
      <c r="I185" s="203">
        <f ca="1"/>
        <v>0</v>
      </c>
    </row>
    <row r="186" spans="4:9" x14ac:dyDescent="0.15">
      <c r="D186" s="93">
        <f ca="1"/>
        <v>0</v>
      </c>
      <c r="E186" s="203">
        <f ca="1"/>
        <v>0</v>
      </c>
      <c r="F186" s="203">
        <f ca="1"/>
        <v>0</v>
      </c>
      <c r="G186" s="203">
        <f ca="1"/>
        <v>0</v>
      </c>
      <c r="H186" s="203">
        <f ca="1"/>
        <v>0</v>
      </c>
      <c r="I186" s="203">
        <f ca="1"/>
        <v>0</v>
      </c>
    </row>
    <row r="187" spans="4:9" x14ac:dyDescent="0.15">
      <c r="D187" s="93">
        <f ca="1"/>
        <v>0</v>
      </c>
      <c r="E187" s="203">
        <f ca="1"/>
        <v>0</v>
      </c>
      <c r="F187" s="203">
        <f ca="1"/>
        <v>0</v>
      </c>
      <c r="G187" s="203">
        <f ca="1"/>
        <v>0</v>
      </c>
      <c r="H187" s="203">
        <f ca="1"/>
        <v>0</v>
      </c>
      <c r="I187" s="203">
        <f ca="1"/>
        <v>0</v>
      </c>
    </row>
    <row r="188" spans="4:9" x14ac:dyDescent="0.15">
      <c r="D188" s="93">
        <f ca="1"/>
        <v>0</v>
      </c>
      <c r="E188" s="203">
        <f ca="1"/>
        <v>0</v>
      </c>
      <c r="F188" s="203">
        <f ca="1"/>
        <v>0</v>
      </c>
      <c r="G188" s="203">
        <f ca="1"/>
        <v>0</v>
      </c>
      <c r="H188" s="203">
        <f ca="1"/>
        <v>0</v>
      </c>
      <c r="I188" s="203">
        <f ca="1"/>
        <v>0</v>
      </c>
    </row>
    <row r="189" spans="4:9" x14ac:dyDescent="0.15">
      <c r="D189" s="93">
        <f ca="1"/>
        <v>0</v>
      </c>
      <c r="E189" s="203">
        <f ca="1"/>
        <v>0</v>
      </c>
      <c r="F189" s="203">
        <f ca="1"/>
        <v>0</v>
      </c>
      <c r="G189" s="203">
        <f ca="1"/>
        <v>0</v>
      </c>
      <c r="H189" s="203">
        <f ca="1"/>
        <v>0</v>
      </c>
      <c r="I189" s="203">
        <f ca="1"/>
        <v>0</v>
      </c>
    </row>
    <row r="190" spans="4:9" x14ac:dyDescent="0.15">
      <c r="D190" s="93">
        <f ca="1"/>
        <v>0</v>
      </c>
      <c r="E190" s="203">
        <f ca="1"/>
        <v>0</v>
      </c>
      <c r="F190" s="203">
        <f ca="1"/>
        <v>0</v>
      </c>
      <c r="G190" s="203">
        <f ca="1"/>
        <v>0</v>
      </c>
      <c r="H190" s="203">
        <f ca="1"/>
        <v>0</v>
      </c>
      <c r="I190" s="203">
        <f ca="1"/>
        <v>0</v>
      </c>
    </row>
    <row r="191" spans="4:9" x14ac:dyDescent="0.15">
      <c r="D191" s="93">
        <f ca="1"/>
        <v>0</v>
      </c>
      <c r="E191" s="203">
        <f ca="1"/>
        <v>0</v>
      </c>
      <c r="F191" s="203">
        <f ca="1"/>
        <v>0</v>
      </c>
      <c r="G191" s="203">
        <f ca="1"/>
        <v>0</v>
      </c>
      <c r="H191" s="203">
        <f ca="1"/>
        <v>0</v>
      </c>
      <c r="I191" s="203">
        <f ca="1"/>
        <v>0</v>
      </c>
    </row>
    <row r="192" spans="4:9" x14ac:dyDescent="0.15">
      <c r="D192" s="93">
        <f ca="1"/>
        <v>0</v>
      </c>
      <c r="E192" s="203">
        <f ca="1"/>
        <v>0</v>
      </c>
      <c r="F192" s="203">
        <f ca="1"/>
        <v>0</v>
      </c>
      <c r="G192" s="203">
        <f ca="1"/>
        <v>0</v>
      </c>
      <c r="H192" s="203">
        <f ca="1"/>
        <v>0</v>
      </c>
      <c r="I192" s="203">
        <f ca="1"/>
        <v>0</v>
      </c>
    </row>
    <row r="193" spans="4:9" x14ac:dyDescent="0.15">
      <c r="D193" s="93">
        <f ca="1"/>
        <v>0</v>
      </c>
      <c r="E193" s="203">
        <f ca="1"/>
        <v>0</v>
      </c>
      <c r="F193" s="203">
        <f ca="1"/>
        <v>0</v>
      </c>
      <c r="G193" s="203">
        <f ca="1"/>
        <v>0</v>
      </c>
      <c r="H193" s="203">
        <f ca="1"/>
        <v>0</v>
      </c>
      <c r="I193" s="203">
        <f ca="1"/>
        <v>0</v>
      </c>
    </row>
    <row r="194" spans="4:9" x14ac:dyDescent="0.15">
      <c r="D194" s="93">
        <f ca="1"/>
        <v>0</v>
      </c>
      <c r="E194" s="203">
        <f ca="1"/>
        <v>0</v>
      </c>
      <c r="F194" s="203">
        <f ca="1"/>
        <v>0</v>
      </c>
      <c r="G194" s="203">
        <f ca="1"/>
        <v>0</v>
      </c>
      <c r="H194" s="203">
        <f ca="1"/>
        <v>0</v>
      </c>
      <c r="I194" s="203">
        <f ca="1"/>
        <v>0</v>
      </c>
    </row>
    <row r="195" spans="4:9" x14ac:dyDescent="0.15">
      <c r="D195" s="93">
        <f ca="1"/>
        <v>0</v>
      </c>
      <c r="E195" s="203">
        <f ca="1"/>
        <v>0</v>
      </c>
      <c r="F195" s="203">
        <f ca="1"/>
        <v>0</v>
      </c>
      <c r="G195" s="203">
        <f ca="1"/>
        <v>0</v>
      </c>
      <c r="H195" s="203">
        <f ca="1"/>
        <v>0</v>
      </c>
      <c r="I195" s="203">
        <f ca="1"/>
        <v>0</v>
      </c>
    </row>
    <row r="196" spans="4:9" x14ac:dyDescent="0.15">
      <c r="D196" s="93">
        <f ca="1"/>
        <v>0</v>
      </c>
      <c r="E196" s="203">
        <f ca="1"/>
        <v>0</v>
      </c>
      <c r="F196" s="203">
        <f ca="1"/>
        <v>0</v>
      </c>
      <c r="G196" s="203">
        <f ca="1"/>
        <v>0</v>
      </c>
      <c r="H196" s="203">
        <f ca="1"/>
        <v>0</v>
      </c>
      <c r="I196" s="203">
        <f ca="1"/>
        <v>0</v>
      </c>
    </row>
    <row r="197" spans="4:9" x14ac:dyDescent="0.15">
      <c r="D197" s="93">
        <f ca="1"/>
        <v>0</v>
      </c>
      <c r="E197" s="203">
        <f ca="1"/>
        <v>0</v>
      </c>
      <c r="F197" s="203">
        <f ca="1"/>
        <v>0</v>
      </c>
      <c r="G197" s="203">
        <f ca="1"/>
        <v>0</v>
      </c>
      <c r="H197" s="203">
        <f ca="1"/>
        <v>0</v>
      </c>
      <c r="I197" s="203">
        <f ca="1"/>
        <v>0</v>
      </c>
    </row>
    <row r="198" spans="4:9" x14ac:dyDescent="0.15">
      <c r="D198" s="93">
        <f ca="1"/>
        <v>0</v>
      </c>
      <c r="E198" s="203">
        <f ca="1"/>
        <v>0</v>
      </c>
      <c r="F198" s="203">
        <f ca="1"/>
        <v>0</v>
      </c>
      <c r="G198" s="203">
        <f ca="1"/>
        <v>0</v>
      </c>
      <c r="H198" s="203">
        <f ca="1"/>
        <v>0</v>
      </c>
      <c r="I198" s="203">
        <f ca="1"/>
        <v>0</v>
      </c>
    </row>
    <row r="199" spans="4:9" x14ac:dyDescent="0.15">
      <c r="D199" s="93">
        <f ca="1"/>
        <v>0</v>
      </c>
      <c r="E199" s="203">
        <f ca="1"/>
        <v>0</v>
      </c>
      <c r="F199" s="203">
        <f ca="1"/>
        <v>0</v>
      </c>
      <c r="G199" s="203">
        <f ca="1"/>
        <v>0</v>
      </c>
      <c r="H199" s="203">
        <f ca="1"/>
        <v>0</v>
      </c>
      <c r="I199" s="203">
        <f ca="1"/>
        <v>0</v>
      </c>
    </row>
    <row r="200" spans="4:9" x14ac:dyDescent="0.15">
      <c r="D200" s="93">
        <f ca="1"/>
        <v>0</v>
      </c>
      <c r="E200" s="203">
        <f ca="1"/>
        <v>0</v>
      </c>
      <c r="F200" s="203">
        <f ca="1"/>
        <v>0</v>
      </c>
      <c r="G200" s="203">
        <f ca="1"/>
        <v>0</v>
      </c>
      <c r="H200" s="203">
        <f ca="1"/>
        <v>0</v>
      </c>
      <c r="I200" s="203">
        <f ca="1"/>
        <v>0</v>
      </c>
    </row>
    <row r="201" spans="4:9" x14ac:dyDescent="0.15">
      <c r="D201" s="93">
        <f ca="1"/>
        <v>0</v>
      </c>
      <c r="E201" s="203">
        <f ca="1"/>
        <v>0</v>
      </c>
      <c r="F201" s="203">
        <f ca="1"/>
        <v>0</v>
      </c>
      <c r="G201" s="203">
        <f ca="1"/>
        <v>0</v>
      </c>
      <c r="H201" s="203">
        <f ca="1"/>
        <v>0</v>
      </c>
      <c r="I201" s="203">
        <f ca="1"/>
        <v>0</v>
      </c>
    </row>
    <row r="202" spans="4:9" x14ac:dyDescent="0.15">
      <c r="D202" s="93">
        <f ca="1"/>
        <v>0</v>
      </c>
      <c r="E202" s="203">
        <f ca="1"/>
        <v>0</v>
      </c>
      <c r="F202" s="203">
        <f ca="1"/>
        <v>0</v>
      </c>
      <c r="G202" s="203">
        <f ca="1"/>
        <v>0</v>
      </c>
      <c r="H202" s="203">
        <f ca="1"/>
        <v>0</v>
      </c>
      <c r="I202" s="203">
        <f ca="1"/>
        <v>0</v>
      </c>
    </row>
    <row r="203" spans="4:9" x14ac:dyDescent="0.15">
      <c r="D203" s="93">
        <f ca="1"/>
        <v>0</v>
      </c>
      <c r="E203" s="203">
        <f ca="1"/>
        <v>0</v>
      </c>
      <c r="F203" s="203">
        <f ca="1"/>
        <v>0</v>
      </c>
      <c r="G203" s="203">
        <f ca="1"/>
        <v>0</v>
      </c>
      <c r="H203" s="203">
        <f ca="1"/>
        <v>0</v>
      </c>
      <c r="I203" s="203">
        <f ca="1"/>
        <v>0</v>
      </c>
    </row>
    <row r="204" spans="4:9" x14ac:dyDescent="0.15">
      <c r="D204" s="93">
        <f ca="1"/>
        <v>0</v>
      </c>
      <c r="E204" s="203">
        <f ca="1"/>
        <v>0</v>
      </c>
      <c r="F204" s="203">
        <f ca="1"/>
        <v>0</v>
      </c>
      <c r="G204" s="203">
        <f ca="1"/>
        <v>0</v>
      </c>
      <c r="H204" s="203">
        <f ca="1"/>
        <v>0</v>
      </c>
      <c r="I204" s="203">
        <f ca="1"/>
        <v>0</v>
      </c>
    </row>
    <row r="205" spans="4:9" x14ac:dyDescent="0.15">
      <c r="D205" s="93">
        <f ca="1"/>
        <v>0</v>
      </c>
      <c r="E205" s="203">
        <f ca="1"/>
        <v>0</v>
      </c>
      <c r="F205" s="203">
        <f ca="1"/>
        <v>0</v>
      </c>
      <c r="G205" s="203">
        <f ca="1"/>
        <v>0</v>
      </c>
      <c r="H205" s="203">
        <f ca="1"/>
        <v>0</v>
      </c>
      <c r="I205" s="203">
        <f ca="1"/>
        <v>0</v>
      </c>
    </row>
    <row r="206" spans="4:9" x14ac:dyDescent="0.15">
      <c r="D206" s="93">
        <f ca="1"/>
        <v>0</v>
      </c>
      <c r="E206" s="203">
        <f ca="1"/>
        <v>0</v>
      </c>
      <c r="F206" s="203">
        <f ca="1"/>
        <v>0</v>
      </c>
      <c r="G206" s="203">
        <f ca="1"/>
        <v>0</v>
      </c>
      <c r="H206" s="203">
        <f ca="1"/>
        <v>0</v>
      </c>
      <c r="I206" s="203">
        <f ca="1"/>
        <v>0</v>
      </c>
    </row>
    <row r="207" spans="4:9" x14ac:dyDescent="0.15">
      <c r="D207" s="93">
        <f ca="1"/>
        <v>0</v>
      </c>
      <c r="E207" s="203">
        <f ca="1"/>
        <v>0</v>
      </c>
      <c r="F207" s="203">
        <f ca="1"/>
        <v>0</v>
      </c>
      <c r="G207" s="203">
        <f ca="1"/>
        <v>0</v>
      </c>
      <c r="H207" s="203">
        <f ca="1"/>
        <v>0</v>
      </c>
      <c r="I207" s="203">
        <f ca="1"/>
        <v>0</v>
      </c>
    </row>
    <row r="208" spans="4:9" x14ac:dyDescent="0.15">
      <c r="D208" s="93">
        <f ca="1"/>
        <v>0</v>
      </c>
      <c r="E208" s="203">
        <f ca="1"/>
        <v>0</v>
      </c>
      <c r="F208" s="203">
        <f ca="1"/>
        <v>0</v>
      </c>
      <c r="G208" s="203">
        <f ca="1"/>
        <v>0</v>
      </c>
      <c r="H208" s="203">
        <f ca="1"/>
        <v>0</v>
      </c>
      <c r="I208" s="203">
        <f ca="1"/>
        <v>0</v>
      </c>
    </row>
    <row r="209" spans="4:9" x14ac:dyDescent="0.15">
      <c r="D209" s="93">
        <f ca="1"/>
        <v>0</v>
      </c>
      <c r="E209" s="203">
        <f ca="1"/>
        <v>0</v>
      </c>
      <c r="F209" s="203">
        <f ca="1"/>
        <v>0</v>
      </c>
      <c r="G209" s="203">
        <f ca="1"/>
        <v>0</v>
      </c>
      <c r="H209" s="203">
        <f ca="1"/>
        <v>0</v>
      </c>
      <c r="I209" s="203">
        <f ca="1"/>
        <v>0</v>
      </c>
    </row>
    <row r="210" spans="4:9" x14ac:dyDescent="0.15">
      <c r="D210" s="93">
        <f ca="1"/>
        <v>0</v>
      </c>
      <c r="E210" s="203">
        <f ca="1"/>
        <v>0</v>
      </c>
      <c r="F210" s="203">
        <f ca="1"/>
        <v>0</v>
      </c>
      <c r="G210" s="203">
        <f ca="1"/>
        <v>0</v>
      </c>
      <c r="H210" s="203">
        <f ca="1"/>
        <v>0</v>
      </c>
      <c r="I210" s="203">
        <f ca="1"/>
        <v>0</v>
      </c>
    </row>
    <row r="211" spans="4:9" x14ac:dyDescent="0.15">
      <c r="D211" s="93">
        <f ca="1"/>
        <v>0</v>
      </c>
      <c r="E211" s="203">
        <f ca="1"/>
        <v>0</v>
      </c>
      <c r="F211" s="203">
        <f ca="1"/>
        <v>0</v>
      </c>
      <c r="G211" s="203">
        <f ca="1"/>
        <v>0</v>
      </c>
      <c r="H211" s="203">
        <f ca="1"/>
        <v>0</v>
      </c>
      <c r="I211" s="203">
        <f ca="1"/>
        <v>0</v>
      </c>
    </row>
    <row r="212" spans="4:9" x14ac:dyDescent="0.15">
      <c r="D212" s="93">
        <f ca="1"/>
        <v>0</v>
      </c>
      <c r="E212" s="203">
        <f ca="1"/>
        <v>0</v>
      </c>
      <c r="F212" s="203">
        <f ca="1"/>
        <v>0</v>
      </c>
      <c r="G212" s="203">
        <f ca="1"/>
        <v>0</v>
      </c>
      <c r="H212" s="203">
        <f ca="1"/>
        <v>0</v>
      </c>
      <c r="I212" s="203">
        <f ca="1"/>
        <v>0</v>
      </c>
    </row>
    <row r="213" spans="4:9" x14ac:dyDescent="0.15">
      <c r="D213" s="93">
        <f ca="1"/>
        <v>0</v>
      </c>
      <c r="E213" s="203">
        <f ca="1"/>
        <v>0</v>
      </c>
      <c r="F213" s="203">
        <f ca="1"/>
        <v>0</v>
      </c>
      <c r="G213" s="203">
        <f ca="1"/>
        <v>0</v>
      </c>
      <c r="H213" s="203">
        <f ca="1"/>
        <v>0</v>
      </c>
      <c r="I213" s="203">
        <f ca="1"/>
        <v>0</v>
      </c>
    </row>
    <row r="214" spans="4:9" x14ac:dyDescent="0.15">
      <c r="D214" s="93">
        <f ca="1"/>
        <v>0</v>
      </c>
      <c r="E214" s="203">
        <f ca="1"/>
        <v>0</v>
      </c>
      <c r="F214" s="203">
        <f ca="1"/>
        <v>0</v>
      </c>
      <c r="G214" s="203">
        <f ca="1"/>
        <v>0</v>
      </c>
      <c r="H214" s="203">
        <f ca="1"/>
        <v>0</v>
      </c>
      <c r="I214" s="203">
        <f ca="1"/>
        <v>0</v>
      </c>
    </row>
    <row r="215" spans="4:9" x14ac:dyDescent="0.15">
      <c r="D215" s="93">
        <f ca="1"/>
        <v>0</v>
      </c>
      <c r="E215" s="203">
        <f ca="1"/>
        <v>0</v>
      </c>
      <c r="F215" s="203">
        <f ca="1"/>
        <v>0</v>
      </c>
      <c r="G215" s="203">
        <f ca="1"/>
        <v>0</v>
      </c>
      <c r="H215" s="203">
        <f ca="1"/>
        <v>0</v>
      </c>
      <c r="I215" s="203">
        <f ca="1"/>
        <v>0</v>
      </c>
    </row>
    <row r="216" spans="4:9" x14ac:dyDescent="0.15">
      <c r="D216" s="93">
        <f ca="1"/>
        <v>0</v>
      </c>
      <c r="E216" s="203">
        <f ca="1"/>
        <v>0</v>
      </c>
      <c r="F216" s="203">
        <f ca="1"/>
        <v>0</v>
      </c>
      <c r="G216" s="203">
        <f ca="1"/>
        <v>0</v>
      </c>
      <c r="H216" s="203">
        <f ca="1"/>
        <v>0</v>
      </c>
      <c r="I216" s="203">
        <f ca="1"/>
        <v>0</v>
      </c>
    </row>
    <row r="217" spans="4:9" x14ac:dyDescent="0.15">
      <c r="D217" s="93">
        <f ca="1"/>
        <v>0</v>
      </c>
      <c r="E217" s="203">
        <f ca="1"/>
        <v>0</v>
      </c>
      <c r="F217" s="203">
        <f ca="1"/>
        <v>0</v>
      </c>
      <c r="G217" s="203">
        <f ca="1"/>
        <v>0</v>
      </c>
      <c r="H217" s="203">
        <f ca="1"/>
        <v>0</v>
      </c>
      <c r="I217" s="203">
        <f ca="1"/>
        <v>0</v>
      </c>
    </row>
    <row r="218" spans="4:9" x14ac:dyDescent="0.15">
      <c r="D218" s="93">
        <f ca="1"/>
        <v>0</v>
      </c>
      <c r="E218" s="203">
        <f ca="1"/>
        <v>0</v>
      </c>
      <c r="F218" s="203">
        <f ca="1"/>
        <v>0</v>
      </c>
      <c r="G218" s="203">
        <f ca="1"/>
        <v>0</v>
      </c>
      <c r="H218" s="203">
        <f ca="1"/>
        <v>0</v>
      </c>
      <c r="I218" s="203">
        <f ca="1"/>
        <v>0</v>
      </c>
    </row>
    <row r="219" spans="4:9" x14ac:dyDescent="0.15">
      <c r="D219" s="93">
        <f ca="1"/>
        <v>0</v>
      </c>
      <c r="E219" s="203">
        <f ca="1"/>
        <v>0</v>
      </c>
      <c r="F219" s="203">
        <f ca="1"/>
        <v>0</v>
      </c>
      <c r="G219" s="203">
        <f ca="1"/>
        <v>0</v>
      </c>
      <c r="H219" s="203">
        <f ca="1"/>
        <v>0</v>
      </c>
      <c r="I219" s="203">
        <f ca="1"/>
        <v>0</v>
      </c>
    </row>
    <row r="220" spans="4:9" x14ac:dyDescent="0.15">
      <c r="D220" s="93">
        <f ca="1"/>
        <v>0</v>
      </c>
      <c r="E220" s="203">
        <f ca="1"/>
        <v>0</v>
      </c>
      <c r="F220" s="203">
        <f ca="1"/>
        <v>0</v>
      </c>
      <c r="G220" s="203">
        <f ca="1"/>
        <v>0</v>
      </c>
      <c r="H220" s="203">
        <f ca="1"/>
        <v>0</v>
      </c>
      <c r="I220" s="203">
        <f ca="1"/>
        <v>0</v>
      </c>
    </row>
    <row r="221" spans="4:9" x14ac:dyDescent="0.15">
      <c r="D221" s="93">
        <f ca="1"/>
        <v>0</v>
      </c>
      <c r="E221" s="203">
        <f ca="1"/>
        <v>0</v>
      </c>
      <c r="F221" s="203">
        <f ca="1"/>
        <v>0</v>
      </c>
      <c r="G221" s="203">
        <f ca="1"/>
        <v>0</v>
      </c>
      <c r="H221" s="203">
        <f ca="1"/>
        <v>0</v>
      </c>
      <c r="I221" s="203">
        <f ca="1"/>
        <v>0</v>
      </c>
    </row>
    <row r="222" spans="4:9" x14ac:dyDescent="0.15">
      <c r="D222" s="93">
        <f ca="1"/>
        <v>0</v>
      </c>
      <c r="E222" s="203">
        <f ca="1"/>
        <v>0</v>
      </c>
      <c r="F222" s="203">
        <f ca="1"/>
        <v>0</v>
      </c>
      <c r="G222" s="203">
        <f ca="1"/>
        <v>0</v>
      </c>
      <c r="H222" s="203">
        <f ca="1"/>
        <v>0</v>
      </c>
      <c r="I222" s="203">
        <f ca="1"/>
        <v>0</v>
      </c>
    </row>
    <row r="223" spans="4:9" x14ac:dyDescent="0.15">
      <c r="D223" s="93">
        <f ca="1"/>
        <v>0</v>
      </c>
      <c r="E223" s="203">
        <f ca="1"/>
        <v>0</v>
      </c>
      <c r="F223" s="203">
        <f ca="1"/>
        <v>0</v>
      </c>
      <c r="G223" s="203">
        <f ca="1"/>
        <v>0</v>
      </c>
      <c r="H223" s="203">
        <f ca="1"/>
        <v>0</v>
      </c>
      <c r="I223" s="203">
        <f ca="1"/>
        <v>0</v>
      </c>
    </row>
    <row r="224" spans="4:9" x14ac:dyDescent="0.15">
      <c r="D224" s="93">
        <f ca="1"/>
        <v>0</v>
      </c>
      <c r="E224" s="203">
        <f ca="1"/>
        <v>0</v>
      </c>
      <c r="F224" s="203">
        <f ca="1"/>
        <v>0</v>
      </c>
      <c r="G224" s="203">
        <f ca="1"/>
        <v>0</v>
      </c>
      <c r="H224" s="203">
        <f ca="1"/>
        <v>0</v>
      </c>
      <c r="I224" s="203">
        <f ca="1"/>
        <v>0</v>
      </c>
    </row>
    <row r="225" spans="4:9" x14ac:dyDescent="0.15">
      <c r="D225" s="93">
        <f ca="1"/>
        <v>0</v>
      </c>
      <c r="E225" s="203">
        <f ca="1"/>
        <v>0</v>
      </c>
      <c r="F225" s="203">
        <f ca="1"/>
        <v>0</v>
      </c>
      <c r="G225" s="203">
        <f ca="1"/>
        <v>0</v>
      </c>
      <c r="H225" s="203">
        <f ca="1"/>
        <v>0</v>
      </c>
      <c r="I225" s="203">
        <f ca="1"/>
        <v>0</v>
      </c>
    </row>
    <row r="226" spans="4:9" x14ac:dyDescent="0.15">
      <c r="D226" s="93">
        <f ca="1"/>
        <v>0</v>
      </c>
      <c r="E226" s="203">
        <f ca="1"/>
        <v>0</v>
      </c>
      <c r="F226" s="203">
        <f ca="1"/>
        <v>0</v>
      </c>
      <c r="G226" s="203">
        <f ca="1"/>
        <v>0</v>
      </c>
      <c r="H226" s="203">
        <f ca="1"/>
        <v>0</v>
      </c>
      <c r="I226" s="203">
        <f ca="1"/>
        <v>0</v>
      </c>
    </row>
  </sheetData>
  <sheetProtection selectLockedCells="1"/>
  <dataConsolidate/>
  <dataValidations count="16">
    <dataValidation type="list" allowBlank="1" showInputMessage="1" showErrorMessage="1" promptTitle="departamento→" prompt="selecciona el departamento que solicita" sqref="D8" xr:uid="{00000000-0002-0000-0000-000000000000}">
      <formula1>co_creación</formula1>
    </dataValidation>
    <dataValidation operator="equal" allowBlank="1" showInputMessage="1" showErrorMessage="1" promptTitle="←fecha" prompt="indica en el calendario el día de elaboración" sqref="D4" xr:uid="{00000000-0002-0000-0000-000001000000}"/>
    <dataValidation allowBlank="1" showInputMessage="1" showErrorMessage="1" prompt="seleccionar fecha en el calendario" sqref="D8" xr:uid="{00000000-0002-0000-0000-000002000000}"/>
    <dataValidation type="list" allowBlank="1" showInputMessage="1" showErrorMessage="1" promptTitle="sector_de_venta" prompt="selecciona el sector al que se dirige la venta→" sqref="D10" xr:uid="{00000000-0002-0000-0000-000003000000}">
      <formula1>sector_de_venta</formula1>
    </dataValidation>
    <dataValidation type="list" allowBlank="1" showDropDown="1" showInputMessage="1" showErrorMessage="1" sqref="D17" xr:uid="{00000000-0002-0000-0000-000004000000}">
      <formula1>información_de_cabecera</formula1>
    </dataValidation>
    <dataValidation allowBlank="1" showDropDown="1" showInputMessage="1" showErrorMessage="1" sqref="D7 D19 D21 D11 D9:E9" xr:uid="{00000000-0002-0000-0000-000005000000}"/>
    <dataValidation type="list" allowBlank="1" showInputMessage="1" showErrorMessage="1" sqref="D8" xr:uid="{00000000-0002-0000-0000-000006000000}">
      <formula1>tipo_de_venta</formula1>
    </dataValidation>
    <dataValidation type="list" allowBlank="1" showInputMessage="1" showErrorMessage="1" promptTitle="empaque_embalaje→" prompt="sí es requerido selecciona el nivel que solicitan" sqref="D24" xr:uid="{00000000-0002-0000-0000-000007000000}">
      <formula1>nivel_emp___emb</formula1>
    </dataValidation>
    <dataValidation type="list" allowBlank="1" showInputMessage="1" showErrorMessage="1" promptTitle="entrega_trasporte_instalación→" prompt="sí es requerido selecciona el nivel que solicitan" sqref="D26" xr:uid="{00000000-0002-0000-0000-000008000000}">
      <formula1>nivel_logística</formula1>
    </dataValidation>
    <dataValidation type="list" allowBlank="1" showInputMessage="1" showErrorMessage="1" promptTitle="selecciona" prompt="→" sqref="D16" xr:uid="{00000000-0002-0000-0000-000009000000}">
      <formula1>INDIRECT($E$4)</formula1>
    </dataValidation>
    <dataValidation type="list" allowBlank="1" showInputMessage="1" showErrorMessage="1" promptTitle="selecciona" prompt="→" sqref="D20" xr:uid="{00000000-0002-0000-0000-00000A000000}">
      <formula1>INDIRECT($D$18)</formula1>
    </dataValidation>
    <dataValidation type="list" allowBlank="1" showInputMessage="1" promptTitle="selecciona" prompt="→" sqref="D22" xr:uid="{00000000-0002-0000-0000-00000B000000}">
      <formula1>INDIRECT($D$20)</formula1>
    </dataValidation>
    <dataValidation type="list" allowBlank="1" showInputMessage="1" showErrorMessage="1" promptTitle="tipo_de_venta→" prompt="selecciona cual es el tipo de venta" sqref="D12" xr:uid="{00000000-0002-0000-0000-00000C000000}">
      <formula1>INDIRECT($D$10)</formula1>
    </dataValidation>
    <dataValidation type="list" allowBlank="1" showInputMessage="1" showErrorMessage="1" promptTitle="selecciona" prompt="→" sqref="D18" xr:uid="{00000000-0002-0000-0000-00000D000000}">
      <formula1>INDIRECT($D$8)</formula1>
    </dataValidation>
    <dataValidation allowBlank="1" showInputMessage="1" showErrorMessage="1" promptTitle="←n°_de_articulos" prompt="presionando en las flechas indica cuantos artículos solicitan" sqref="D14" xr:uid="{00000000-0002-0000-0000-00000E000000}"/>
    <dataValidation type="list" allowBlank="1" showInputMessage="1" showErrorMessage="1" promptTitle="costos_precios_y_descuentos→" prompt="selecciona acuerdo a la información proporcionada" sqref="D28" xr:uid="{00000000-0002-0000-0000-00000F000000}">
      <formula1>INDIRECT($E$14)</formula1>
    </dataValidation>
  </dataValidations>
  <pageMargins left="0.7" right="0.7" top="0.75" bottom="0.75" header="0.3" footer="0.3"/>
  <pageSetup orientation="portrait" r:id="rId1"/>
  <drawing r:id="rId2"/>
  <extLst>
    <ext xmlns:x15="http://schemas.microsoft.com/office/spreadsheetml/2010/11/main" uri="{F7C9EE02-42E1-4005-9D12-6889AFFD525C}">
      <x15:webExtensions xmlns:xm="http://schemas.microsoft.com/office/excel/2006/main">
        <x15:webExtension appRef="{95D21844-CB70-4BC4-B428-3634CDE13369}">
          <xm:f>'REG-DCC-IDP-032 (t_d_p)'!$D$6</xm:f>
        </x15:webExtension>
      </x15:webExtens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1">
    <tabColor theme="7" tint="-0.249977111117893"/>
    <pageSetUpPr fitToPage="1"/>
  </sheetPr>
  <dimension ref="A1:X60"/>
  <sheetViews>
    <sheetView showZeros="0" tabSelected="1" topLeftCell="B1" zoomScale="85" zoomScaleNormal="85" workbookViewId="0">
      <selection activeCell="G22" sqref="G22"/>
    </sheetView>
  </sheetViews>
  <sheetFormatPr baseColWidth="10" defaultColWidth="10.85546875" defaultRowHeight="12" outlineLevelCol="1" x14ac:dyDescent="0.2"/>
  <cols>
    <col min="1" max="1" width="8.42578125" style="112" customWidth="1"/>
    <col min="2" max="2" width="0.7109375" style="112" customWidth="1"/>
    <col min="3" max="3" width="5.140625" style="112" customWidth="1"/>
    <col min="4" max="4" width="13" style="112" customWidth="1"/>
    <col min="5" max="5" width="21.42578125" style="112" customWidth="1"/>
    <col min="6" max="6" width="35.85546875" style="112" customWidth="1"/>
    <col min="7" max="7" width="69.28515625" style="112" customWidth="1"/>
    <col min="8" max="8" width="8.85546875" style="112" customWidth="1"/>
    <col min="9" max="9" width="20.42578125" style="112" hidden="1" customWidth="1" outlineLevel="1"/>
    <col min="10" max="10" width="15.28515625" style="112" hidden="1" customWidth="1" outlineLevel="1"/>
    <col min="11" max="11" width="13.85546875" style="112" hidden="1" customWidth="1" outlineLevel="1"/>
    <col min="12" max="12" width="18.85546875" style="112" customWidth="1" collapsed="1"/>
    <col min="13" max="13" width="17.140625" style="112" customWidth="1"/>
    <col min="14" max="14" width="16.42578125" style="112" bestFit="1" customWidth="1"/>
    <col min="15" max="15" width="18.42578125" style="112" bestFit="1" customWidth="1"/>
    <col min="16" max="16" width="22.42578125" style="112" customWidth="1"/>
    <col min="17" max="21" width="13.28515625" style="112" customWidth="1"/>
    <col min="22" max="22" width="19.42578125" style="112" customWidth="1"/>
    <col min="23" max="23" width="13.28515625" style="112" customWidth="1"/>
    <col min="24" max="24" width="9.28515625" style="112" customWidth="1"/>
    <col min="25" max="16384" width="10.85546875" style="112"/>
  </cols>
  <sheetData>
    <row r="1" spans="1:24" s="110" customFormat="1" ht="15.75" customHeight="1" x14ac:dyDescent="0.2">
      <c r="A1" s="159"/>
      <c r="B1" s="160"/>
      <c r="C1" s="161" t="s">
        <v>34798</v>
      </c>
      <c r="D1" s="162"/>
      <c r="E1" s="163"/>
      <c r="F1" s="162"/>
      <c r="G1" s="163"/>
      <c r="H1" s="163"/>
      <c r="I1" s="163"/>
      <c r="J1" s="163"/>
      <c r="K1" s="163"/>
      <c r="L1" s="301" t="s">
        <v>41686</v>
      </c>
      <c r="M1" s="301"/>
      <c r="N1" s="301"/>
      <c r="O1" s="302" t="s">
        <v>41687</v>
      </c>
      <c r="P1" s="302"/>
    </row>
    <row r="2" spans="1:24" s="110" customFormat="1" ht="24" x14ac:dyDescent="0.2">
      <c r="A2" s="164"/>
      <c r="B2" s="2"/>
      <c r="C2" s="144" t="s">
        <v>34799</v>
      </c>
      <c r="D2" s="145"/>
      <c r="E2" s="146"/>
      <c r="F2" s="147"/>
      <c r="G2" s="148"/>
      <c r="H2" s="262"/>
      <c r="I2" s="149"/>
      <c r="J2" s="149"/>
      <c r="K2" s="149"/>
      <c r="L2" s="301" t="s">
        <v>41691</v>
      </c>
      <c r="M2" s="301"/>
      <c r="N2" s="301"/>
      <c r="O2" s="275" t="s">
        <v>42571</v>
      </c>
      <c r="P2" s="275" t="s">
        <v>41688</v>
      </c>
      <c r="Q2" s="155"/>
    </row>
    <row r="3" spans="1:24" s="110" customFormat="1" ht="36.75" customHeight="1" x14ac:dyDescent="0.2">
      <c r="A3" s="166"/>
      <c r="B3" s="2"/>
      <c r="C3" s="231" t="str" cm="1">
        <f t="array" aca="1" ref="C3" ca="1">MID(CELL("nombrearchivo"),FIND("[",CELL("nombrearchivo"))+1,FIND("]",CELL("nombrearchivo"))-FIND("[",CELL("nombrearchivo"))-1)</f>
        <v>C-CO-516R Copete abatible de cabecera.xlsx</v>
      </c>
      <c r="D3" s="232"/>
      <c r="E3" s="233"/>
      <c r="F3" s="234"/>
      <c r="G3" s="231"/>
      <c r="H3" s="263"/>
      <c r="I3" s="149"/>
      <c r="J3" s="149"/>
      <c r="K3" s="149"/>
      <c r="L3" s="303" t="s">
        <v>41689</v>
      </c>
      <c r="M3" s="303"/>
      <c r="N3" s="303"/>
      <c r="O3" s="304" t="s">
        <v>41690</v>
      </c>
      <c r="P3" s="304"/>
      <c r="Q3" s="155"/>
    </row>
    <row r="4" spans="1:24" s="110" customFormat="1" x14ac:dyDescent="0.2">
      <c r="A4" s="166"/>
      <c r="B4" s="157"/>
      <c r="C4" s="149"/>
      <c r="D4" s="149"/>
      <c r="E4" s="149"/>
      <c r="F4" s="149"/>
      <c r="G4" s="149"/>
      <c r="H4" s="149"/>
      <c r="I4" s="149"/>
      <c r="J4" s="149"/>
      <c r="K4" s="149"/>
      <c r="L4" s="143"/>
      <c r="M4" s="143"/>
      <c r="N4" s="143"/>
      <c r="O4" s="143"/>
      <c r="P4" s="274"/>
    </row>
    <row r="5" spans="1:24" s="110" customFormat="1" x14ac:dyDescent="0.2">
      <c r="A5" s="166"/>
      <c r="B5" s="157"/>
      <c r="C5" s="194" t="s">
        <v>34802</v>
      </c>
      <c r="D5" s="235"/>
      <c r="E5" s="195"/>
      <c r="F5" s="196"/>
      <c r="G5" s="194"/>
      <c r="H5" s="263"/>
      <c r="I5" s="149"/>
      <c r="J5" s="149"/>
      <c r="K5" s="149"/>
      <c r="L5" s="143"/>
      <c r="M5" s="143"/>
      <c r="N5" s="143"/>
      <c r="O5" s="143"/>
      <c r="P5" s="165" t="s">
        <v>34797</v>
      </c>
    </row>
    <row r="6" spans="1:24" s="110" customFormat="1" x14ac:dyDescent="0.2">
      <c r="A6" s="166"/>
      <c r="B6" s="157"/>
      <c r="C6" s="199" t="s">
        <v>34803</v>
      </c>
      <c r="D6" s="150"/>
      <c r="E6" s="151"/>
      <c r="F6" s="152"/>
      <c r="G6" s="153"/>
      <c r="H6" s="262"/>
      <c r="I6" s="149"/>
      <c r="J6" s="149"/>
      <c r="K6" s="149"/>
      <c r="L6" s="143"/>
      <c r="M6" s="143"/>
      <c r="N6" s="143"/>
      <c r="O6" s="143"/>
      <c r="P6" s="293">
        <v>46280</v>
      </c>
    </row>
    <row r="7" spans="1:24" s="110" customFormat="1" x14ac:dyDescent="0.2">
      <c r="A7" s="166"/>
      <c r="B7" s="157"/>
      <c r="C7" s="193"/>
      <c r="D7" s="194" t="str">
        <f>solicita</f>
        <v>pedro_r.</v>
      </c>
      <c r="E7" s="195"/>
      <c r="F7" s="196"/>
      <c r="G7" s="194"/>
      <c r="H7" s="263"/>
      <c r="I7" s="149"/>
      <c r="J7" s="149"/>
      <c r="K7" s="149"/>
      <c r="L7" s="143"/>
      <c r="M7" s="143"/>
      <c r="N7" s="143"/>
      <c r="O7" s="143"/>
      <c r="P7" s="167"/>
    </row>
    <row r="8" spans="1:24" s="110" customFormat="1" x14ac:dyDescent="0.2">
      <c r="A8" s="166"/>
      <c r="B8" s="157"/>
      <c r="C8" s="199" t="s">
        <v>34570</v>
      </c>
      <c r="D8" s="150"/>
      <c r="E8" s="151"/>
      <c r="F8" s="152"/>
      <c r="G8" s="153"/>
      <c r="H8" s="262"/>
      <c r="I8" s="149"/>
      <c r="J8" s="149"/>
      <c r="K8" s="149"/>
      <c r="L8" s="143"/>
      <c r="M8" s="143"/>
      <c r="N8" s="143"/>
      <c r="O8" s="143"/>
      <c r="P8" s="167"/>
    </row>
    <row r="9" spans="1:24" s="110" customFormat="1" x14ac:dyDescent="0.2">
      <c r="A9" s="166"/>
      <c r="B9" s="157"/>
      <c r="C9" s="193"/>
      <c r="D9" s="291">
        <f>fecha_requerida</f>
        <v>46248</v>
      </c>
      <c r="E9" s="197"/>
      <c r="F9" s="197"/>
      <c r="G9" s="197"/>
      <c r="H9" s="264"/>
      <c r="I9" s="149"/>
      <c r="J9" s="149"/>
      <c r="K9" s="149"/>
      <c r="L9" s="143"/>
      <c r="M9" s="143"/>
      <c r="N9" s="143"/>
      <c r="O9" s="143"/>
      <c r="P9" s="167"/>
    </row>
    <row r="10" spans="1:24" s="110" customFormat="1" x14ac:dyDescent="0.2">
      <c r="A10" s="166"/>
      <c r="B10" s="157"/>
      <c r="C10" s="199" t="s">
        <v>34804</v>
      </c>
      <c r="D10" s="150"/>
      <c r="E10" s="151"/>
      <c r="F10" s="152"/>
      <c r="G10" s="153"/>
      <c r="H10" s="262"/>
      <c r="I10" s="149"/>
      <c r="J10" s="149"/>
      <c r="K10" s="149"/>
      <c r="L10" s="143"/>
      <c r="M10" s="143"/>
      <c r="N10" s="143"/>
      <c r="O10" s="143"/>
      <c r="P10" s="167"/>
    </row>
    <row r="11" spans="1:24" s="110" customFormat="1" x14ac:dyDescent="0.2">
      <c r="A11" s="166"/>
      <c r="B11" s="157"/>
      <c r="C11" s="193"/>
      <c r="D11" s="194" t="str">
        <f>tabla_requerida</f>
        <v>cotización_producto_vonhaucke(s)</v>
      </c>
      <c r="E11" s="195"/>
      <c r="F11" s="196"/>
      <c r="G11" s="194"/>
      <c r="H11" s="263"/>
      <c r="I11" s="149"/>
      <c r="J11" s="149"/>
      <c r="K11" s="149"/>
      <c r="L11" s="143"/>
      <c r="M11" s="143"/>
      <c r="N11" s="143"/>
      <c r="O11" s="143"/>
      <c r="P11" s="167"/>
      <c r="U11" s="114"/>
      <c r="V11" s="113"/>
      <c r="W11" s="113"/>
      <c r="X11" s="111"/>
    </row>
    <row r="12" spans="1:24" s="110" customFormat="1" x14ac:dyDescent="0.2">
      <c r="A12" s="166"/>
      <c r="B12" s="157"/>
      <c r="C12" s="199" t="s">
        <v>35241</v>
      </c>
      <c r="D12" s="150"/>
      <c r="E12" s="151"/>
      <c r="F12" s="152"/>
      <c r="G12" s="153"/>
      <c r="H12" s="262"/>
      <c r="I12" s="149"/>
      <c r="J12" s="149"/>
      <c r="K12" s="149"/>
      <c r="L12" s="143"/>
      <c r="M12" s="143"/>
      <c r="N12" s="143"/>
      <c r="O12" s="143"/>
      <c r="P12" s="167"/>
      <c r="U12" s="114"/>
      <c r="V12" s="113"/>
      <c r="W12" s="113"/>
      <c r="X12" s="111"/>
    </row>
    <row r="13" spans="1:24" s="110" customFormat="1" x14ac:dyDescent="0.2">
      <c r="A13" s="166"/>
      <c r="B13" s="157"/>
      <c r="C13" s="193"/>
      <c r="D13" s="194" t="str">
        <f>costos_precios_y_descuentos</f>
        <v>standard_line_costos_precios_y_descuentos</v>
      </c>
      <c r="E13" s="195"/>
      <c r="F13" s="196"/>
      <c r="G13" s="194"/>
      <c r="H13" s="263"/>
      <c r="I13" s="149"/>
      <c r="J13" s="149"/>
      <c r="K13" s="149"/>
      <c r="L13" s="149"/>
      <c r="M13" s="149"/>
      <c r="N13" s="149"/>
      <c r="O13" s="149"/>
      <c r="P13" s="167"/>
      <c r="U13" s="114"/>
      <c r="V13" s="113"/>
      <c r="W13" s="113"/>
      <c r="X13" s="111"/>
    </row>
    <row r="14" spans="1:24" s="110" customFormat="1" x14ac:dyDescent="0.2">
      <c r="A14" s="166"/>
      <c r="B14" s="157"/>
      <c r="C14" s="199" t="s">
        <v>35240</v>
      </c>
      <c r="D14" s="150"/>
      <c r="E14" s="151"/>
      <c r="F14" s="152"/>
      <c r="G14" s="153"/>
      <c r="H14" s="262"/>
      <c r="I14" s="149"/>
      <c r="J14" s="149"/>
      <c r="K14" s="149"/>
      <c r="L14" s="143"/>
      <c r="M14" s="143"/>
      <c r="N14" s="143"/>
      <c r="O14" s="143"/>
      <c r="P14" s="167"/>
      <c r="U14" s="114"/>
      <c r="V14" s="113"/>
      <c r="W14" s="113"/>
      <c r="X14" s="111"/>
    </row>
    <row r="15" spans="1:24" s="110" customFormat="1" x14ac:dyDescent="0.2">
      <c r="A15" s="166"/>
      <c r="B15" s="157"/>
      <c r="C15" s="193"/>
      <c r="D15" s="194" t="str">
        <f>'REG-DCC-IDP-032 (t_d_p)'!E14</f>
        <v>venta_tradicional_costos_precios_y_descuentos</v>
      </c>
      <c r="E15" s="195"/>
      <c r="F15" s="196"/>
      <c r="G15" s="194"/>
      <c r="H15" s="263"/>
      <c r="I15" s="252"/>
      <c r="J15" s="252"/>
      <c r="K15" s="252"/>
      <c r="L15" s="300"/>
      <c r="M15" s="300"/>
      <c r="N15" s="300"/>
      <c r="O15" s="300"/>
      <c r="P15" s="167"/>
    </row>
    <row r="16" spans="1:24" s="110" customFormat="1" x14ac:dyDescent="0.2">
      <c r="A16" s="166"/>
      <c r="B16" s="157"/>
      <c r="C16" s="199" t="s">
        <v>35242</v>
      </c>
      <c r="D16" s="150"/>
      <c r="E16" s="151"/>
      <c r="F16" s="152"/>
      <c r="G16" s="153"/>
      <c r="H16" s="262"/>
      <c r="I16" s="252"/>
      <c r="J16" s="305"/>
      <c r="K16" s="305"/>
      <c r="L16" s="306"/>
      <c r="M16" s="306"/>
      <c r="N16" s="306"/>
      <c r="O16" s="306"/>
      <c r="P16" s="167"/>
    </row>
    <row r="17" spans="1:16" s="110" customFormat="1" x14ac:dyDescent="0.2">
      <c r="A17" s="166"/>
      <c r="B17" s="157"/>
      <c r="C17" s="193"/>
      <c r="D17" s="194" t="str">
        <f>tipo_empaque_embalaje</f>
        <v>emp_jgo_1_unitario_básico</v>
      </c>
      <c r="E17" s="195"/>
      <c r="F17" s="196"/>
      <c r="G17" s="194"/>
      <c r="H17" s="263"/>
      <c r="I17" s="252"/>
      <c r="J17" s="307"/>
      <c r="K17" s="307"/>
      <c r="L17" s="306"/>
      <c r="M17" s="306"/>
      <c r="N17" s="306"/>
      <c r="O17" s="306"/>
      <c r="P17" s="167"/>
    </row>
    <row r="18" spans="1:16" s="110" customFormat="1" x14ac:dyDescent="0.2">
      <c r="A18" s="166"/>
      <c r="B18" s="157"/>
      <c r="C18" s="199" t="s">
        <v>35243</v>
      </c>
      <c r="D18" s="150"/>
      <c r="E18" s="151"/>
      <c r="F18" s="152"/>
      <c r="G18" s="153"/>
      <c r="H18" s="262"/>
      <c r="I18" s="252"/>
      <c r="J18" s="308">
        <v>0.15</v>
      </c>
      <c r="K18" s="308">
        <v>0.05</v>
      </c>
      <c r="L18" s="306"/>
      <c r="M18" s="308">
        <v>1.25</v>
      </c>
      <c r="N18" s="306"/>
      <c r="O18" s="306"/>
      <c r="P18" s="267"/>
    </row>
    <row r="19" spans="1:16" s="110" customFormat="1" x14ac:dyDescent="0.2">
      <c r="A19" s="166"/>
      <c r="B19" s="157"/>
      <c r="C19" s="198"/>
      <c r="D19" s="156" t="str">
        <f>tipo_entrega_trasporte_instalación</f>
        <v>ent_1_cliente_vonhaucke</v>
      </c>
      <c r="E19" s="156"/>
      <c r="F19" s="156"/>
      <c r="G19" s="175"/>
      <c r="H19" s="175"/>
      <c r="I19" s="296"/>
      <c r="J19" s="309">
        <v>0.2</v>
      </c>
      <c r="K19" s="309">
        <v>3</v>
      </c>
      <c r="L19" s="310"/>
      <c r="M19" s="309">
        <v>1.55</v>
      </c>
      <c r="N19" s="309">
        <v>0.7</v>
      </c>
      <c r="O19" s="309">
        <v>0.42</v>
      </c>
      <c r="P19" s="267"/>
    </row>
    <row r="20" spans="1:16" s="110" customFormat="1" x14ac:dyDescent="0.25">
      <c r="A20" s="166"/>
      <c r="B20" s="158"/>
      <c r="C20" s="170"/>
      <c r="D20" s="171"/>
      <c r="E20" s="172"/>
      <c r="F20" s="173"/>
      <c r="G20" s="174"/>
      <c r="H20" s="174"/>
      <c r="I20" s="297"/>
      <c r="J20" s="298"/>
      <c r="K20" s="298"/>
      <c r="L20" s="298"/>
      <c r="M20" s="298"/>
      <c r="N20" s="298"/>
      <c r="O20" s="299"/>
      <c r="P20" s="168"/>
    </row>
    <row r="21" spans="1:16" ht="25.5" customHeight="1" x14ac:dyDescent="0.2">
      <c r="A21" s="166"/>
      <c r="B21" s="157"/>
      <c r="C21" s="245"/>
      <c r="D21" s="250" t="s">
        <v>33891</v>
      </c>
      <c r="E21" s="169" t="s">
        <v>34800</v>
      </c>
      <c r="F21" s="169" t="s">
        <v>35245</v>
      </c>
      <c r="G21" s="169" t="s">
        <v>35244</v>
      </c>
      <c r="H21" s="169" t="s">
        <v>34500</v>
      </c>
      <c r="I21" s="169" t="s">
        <v>33991</v>
      </c>
      <c r="J21" s="169" t="s">
        <v>34014</v>
      </c>
      <c r="K21" s="169" t="s">
        <v>34035</v>
      </c>
      <c r="L21" s="169" t="s">
        <v>34054</v>
      </c>
      <c r="M21" s="280" t="s">
        <v>34094</v>
      </c>
      <c r="N21" s="281" t="s">
        <v>35247</v>
      </c>
      <c r="O21" s="282" t="s">
        <v>35248</v>
      </c>
      <c r="P21" s="168"/>
    </row>
    <row r="22" spans="1:16" ht="249.95" customHeight="1" x14ac:dyDescent="0.2">
      <c r="A22" s="166"/>
      <c r="B22" s="157"/>
      <c r="C22" s="249"/>
      <c r="D22" s="268" t="s">
        <v>33997</v>
      </c>
      <c r="E22" s="266" t="s">
        <v>42574</v>
      </c>
      <c r="F22" s="265"/>
      <c r="G22" s="279" t="s">
        <v>42576</v>
      </c>
      <c r="H22" s="278" t="s">
        <v>42575</v>
      </c>
      <c r="I22" s="200">
        <f>id_01_costo_total</f>
        <v>460.57</v>
      </c>
      <c r="J22" s="201">
        <f>I22*$J$19</f>
        <v>92.11</v>
      </c>
      <c r="K22" s="201">
        <f>J22*$K$19</f>
        <v>276.33</v>
      </c>
      <c r="L22" s="294">
        <f>SUM(I22:K22)</f>
        <v>829.01</v>
      </c>
      <c r="M22" s="294">
        <f>ROUNDUP((L22*$M$19),-1)</f>
        <v>1290</v>
      </c>
      <c r="N22" s="295">
        <f t="shared" ref="N22" si="0">ROUNDUP((M22/0.699),-1)</f>
        <v>1850</v>
      </c>
      <c r="O22" s="295">
        <f t="shared" ref="O22" si="1">ROUNDUP((M22/$O$19),-1)</f>
        <v>3080</v>
      </c>
      <c r="P22" s="269"/>
    </row>
    <row r="23" spans="1:16" ht="150" hidden="1" customHeight="1" x14ac:dyDescent="0.2">
      <c r="A23" s="166"/>
      <c r="B23" s="157"/>
      <c r="C23" s="249"/>
      <c r="D23" s="268" t="s">
        <v>34020</v>
      </c>
      <c r="E23" s="266"/>
      <c r="F23" s="265"/>
      <c r="G23" s="277"/>
      <c r="H23" s="278"/>
      <c r="I23" s="200">
        <f>id_02_costo_total</f>
        <v>0</v>
      </c>
      <c r="J23" s="201">
        <f>I23*$J$19</f>
        <v>0</v>
      </c>
      <c r="K23" s="201">
        <f>J23*$K$19</f>
        <v>0</v>
      </c>
      <c r="L23" s="294">
        <f>SUM(I23:K23)</f>
        <v>0</v>
      </c>
      <c r="M23" s="294">
        <f>ROUNDUP((L23*$M$19),-1)</f>
        <v>0</v>
      </c>
      <c r="N23" s="295">
        <f t="shared" ref="N23:N26" si="2">ROUNDUP((M23/0.699),-1)</f>
        <v>0</v>
      </c>
      <c r="O23" s="295">
        <f t="shared" ref="O23:O26" si="3">ROUNDUP((M23/$O$19),-1)</f>
        <v>0</v>
      </c>
      <c r="P23" s="269"/>
    </row>
    <row r="24" spans="1:16" ht="150" hidden="1" customHeight="1" x14ac:dyDescent="0.2">
      <c r="A24" s="166"/>
      <c r="B24" s="157"/>
      <c r="C24" s="249"/>
      <c r="D24" s="268" t="s">
        <v>34040</v>
      </c>
      <c r="E24" s="266"/>
      <c r="F24" s="265"/>
      <c r="G24" s="279"/>
      <c r="H24" s="278"/>
      <c r="I24" s="200">
        <f>id_03_costo_total</f>
        <v>0</v>
      </c>
      <c r="J24" s="201">
        <f>I24*$J$18</f>
        <v>0</v>
      </c>
      <c r="K24" s="201">
        <f>J24*$K$19</f>
        <v>0</v>
      </c>
      <c r="L24" s="294">
        <f>SUM(I24:K24)</f>
        <v>0</v>
      </c>
      <c r="M24" s="294">
        <f>ROUNDUP((L24*$M$19),-1)</f>
        <v>0</v>
      </c>
      <c r="N24" s="295">
        <f t="shared" si="2"/>
        <v>0</v>
      </c>
      <c r="O24" s="295">
        <f t="shared" si="3"/>
        <v>0</v>
      </c>
      <c r="P24" s="269"/>
    </row>
    <row r="25" spans="1:16" ht="150" hidden="1" customHeight="1" x14ac:dyDescent="0.2">
      <c r="A25" s="166"/>
      <c r="B25" s="157"/>
      <c r="C25" s="249"/>
      <c r="D25" s="268" t="s">
        <v>34059</v>
      </c>
      <c r="E25" s="266"/>
      <c r="F25" s="265"/>
      <c r="G25" s="279"/>
      <c r="H25" s="278"/>
      <c r="I25" s="200">
        <f>id_04_costo_total</f>
        <v>0</v>
      </c>
      <c r="J25" s="201">
        <f>I25*$J$18</f>
        <v>0</v>
      </c>
      <c r="K25" s="201">
        <f>J25*$K$19</f>
        <v>0</v>
      </c>
      <c r="L25" s="294">
        <f>SUM(I25:K25)</f>
        <v>0</v>
      </c>
      <c r="M25" s="294">
        <f>ROUNDUP((L25*$M$19),-1)</f>
        <v>0</v>
      </c>
      <c r="N25" s="295">
        <f t="shared" si="2"/>
        <v>0</v>
      </c>
      <c r="O25" s="295">
        <f t="shared" si="3"/>
        <v>0</v>
      </c>
      <c r="P25" s="269"/>
    </row>
    <row r="26" spans="1:16" ht="150" hidden="1" customHeight="1" x14ac:dyDescent="0.2">
      <c r="A26" s="166"/>
      <c r="B26" s="157"/>
      <c r="C26" s="249"/>
      <c r="D26" s="268" t="s">
        <v>34079</v>
      </c>
      <c r="E26" s="266"/>
      <c r="F26" s="265"/>
      <c r="G26" s="279"/>
      <c r="H26" s="278"/>
      <c r="I26" s="200">
        <f>id_05_costo_total</f>
        <v>0</v>
      </c>
      <c r="J26" s="201">
        <f>I26*$J$18</f>
        <v>0</v>
      </c>
      <c r="K26" s="201">
        <f>J26*$K$19</f>
        <v>0</v>
      </c>
      <c r="L26" s="294">
        <f>SUM(I26:K26)</f>
        <v>0</v>
      </c>
      <c r="M26" s="294">
        <f>ROUNDUP((L26*$M$19),-1)</f>
        <v>0</v>
      </c>
      <c r="N26" s="295">
        <f t="shared" si="2"/>
        <v>0</v>
      </c>
      <c r="O26" s="295">
        <f t="shared" si="3"/>
        <v>0</v>
      </c>
      <c r="P26" s="269"/>
    </row>
    <row r="27" spans="1:16" ht="200.1" hidden="1" customHeight="1" x14ac:dyDescent="0.2">
      <c r="A27" s="166"/>
      <c r="B27" s="157"/>
      <c r="C27" s="249"/>
      <c r="D27" s="268" t="s">
        <v>34098</v>
      </c>
      <c r="E27" s="266"/>
      <c r="F27" s="265"/>
      <c r="G27" s="279"/>
      <c r="H27" s="278"/>
      <c r="I27" s="200">
        <f>id_06_costo_total</f>
        <v>0</v>
      </c>
      <c r="J27" s="201">
        <f t="shared" ref="J27" si="4">I27*$J$19</f>
        <v>0</v>
      </c>
      <c r="K27" s="201">
        <f t="shared" ref="K27" si="5">J27*$K$19</f>
        <v>0</v>
      </c>
      <c r="L27" s="202">
        <f t="shared" ref="L27" si="6">SUM(I27:K27)</f>
        <v>0</v>
      </c>
      <c r="M27" s="202">
        <f t="shared" ref="M27" si="7">ROUNDUP((L27*$M$19),-1)</f>
        <v>0</v>
      </c>
      <c r="N27" s="251">
        <f t="shared" ref="N27" si="8">ROUNDUP((M27/0.699),-1)</f>
        <v>0</v>
      </c>
      <c r="O27" s="251">
        <f t="shared" ref="O27" si="9">ROUNDUP((M27/$O$19),-1)</f>
        <v>0</v>
      </c>
      <c r="P27" s="269"/>
    </row>
    <row r="28" spans="1:16" ht="200.1" hidden="1" customHeight="1" x14ac:dyDescent="0.2">
      <c r="A28" s="166"/>
      <c r="B28" s="157"/>
      <c r="C28" s="249"/>
      <c r="D28" s="268" t="s">
        <v>34119</v>
      </c>
      <c r="E28" s="266"/>
      <c r="F28" s="265"/>
      <c r="G28" s="279"/>
      <c r="H28" s="278"/>
      <c r="I28" s="200">
        <f>id_07_costo_total</f>
        <v>0</v>
      </c>
      <c r="J28" s="201">
        <f t="shared" ref="J28" si="10">I28*$J$19</f>
        <v>0</v>
      </c>
      <c r="K28" s="201">
        <f t="shared" ref="K28" si="11">J28*$K$19</f>
        <v>0</v>
      </c>
      <c r="L28" s="202">
        <f t="shared" ref="L28" si="12">SUM(I28:K28)</f>
        <v>0</v>
      </c>
      <c r="M28" s="202">
        <f t="shared" ref="M28" si="13">ROUNDUP((L28*$M$19),-1)</f>
        <v>0</v>
      </c>
      <c r="N28" s="251">
        <f t="shared" ref="N28" si="14">ROUNDUP((M28/0.699),-1)</f>
        <v>0</v>
      </c>
      <c r="O28" s="251">
        <f t="shared" ref="O28" si="15">ROUNDUP((M28/$O$19),-1)</f>
        <v>0</v>
      </c>
      <c r="P28" s="269"/>
    </row>
    <row r="29" spans="1:16" ht="200.1" hidden="1" customHeight="1" x14ac:dyDescent="0.2">
      <c r="A29" s="166"/>
      <c r="B29" s="157"/>
      <c r="C29" s="249"/>
      <c r="D29" s="268" t="s">
        <v>34134</v>
      </c>
      <c r="E29" s="266"/>
      <c r="F29" s="265"/>
      <c r="G29" s="279"/>
      <c r="H29" s="278"/>
      <c r="I29" s="200">
        <f>id_08_costo_total</f>
        <v>0</v>
      </c>
      <c r="J29" s="201">
        <f t="shared" ref="J29" si="16">I29*$J$19</f>
        <v>0</v>
      </c>
      <c r="K29" s="201">
        <f t="shared" ref="K29" si="17">J29*$K$19</f>
        <v>0</v>
      </c>
      <c r="L29" s="202">
        <f t="shared" ref="L29" si="18">SUM(I29:K29)</f>
        <v>0</v>
      </c>
      <c r="M29" s="202">
        <f t="shared" ref="M29" si="19">ROUNDUP((L29*$M$19),-1)</f>
        <v>0</v>
      </c>
      <c r="N29" s="251">
        <f t="shared" ref="N29" si="20">ROUNDUP((M29/0.699),-1)</f>
        <v>0</v>
      </c>
      <c r="O29" s="251">
        <f t="shared" ref="O29" si="21">ROUNDUP((M29/$O$19),-1)</f>
        <v>0</v>
      </c>
      <c r="P29" s="269"/>
    </row>
    <row r="30" spans="1:16" ht="200.1" hidden="1" customHeight="1" x14ac:dyDescent="0.2">
      <c r="A30" s="166"/>
      <c r="B30" s="157"/>
      <c r="C30" s="249"/>
      <c r="D30" s="268" t="s">
        <v>34146</v>
      </c>
      <c r="E30" s="266"/>
      <c r="F30" s="265"/>
      <c r="G30" s="279"/>
      <c r="H30" s="278"/>
      <c r="I30" s="200">
        <f>id_09_costo_total</f>
        <v>0</v>
      </c>
      <c r="J30" s="201">
        <f t="shared" ref="J30" si="22">I30*$J$19</f>
        <v>0</v>
      </c>
      <c r="K30" s="201">
        <f t="shared" ref="K30" si="23">J30*$K$19</f>
        <v>0</v>
      </c>
      <c r="L30" s="202">
        <f t="shared" ref="L30" si="24">SUM(I30:K30)</f>
        <v>0</v>
      </c>
      <c r="M30" s="202">
        <f t="shared" ref="M30" si="25">ROUNDUP((L30*$M$19),-1)</f>
        <v>0</v>
      </c>
      <c r="N30" s="251">
        <f t="shared" ref="N30" si="26">ROUNDUP((M30/0.699),-1)</f>
        <v>0</v>
      </c>
      <c r="O30" s="251">
        <f t="shared" ref="O30" si="27">ROUNDUP((M30/$O$19),-1)</f>
        <v>0</v>
      </c>
      <c r="P30" s="269"/>
    </row>
    <row r="31" spans="1:16" ht="200.1" hidden="1" customHeight="1" x14ac:dyDescent="0.2">
      <c r="A31" s="166"/>
      <c r="B31" s="157"/>
      <c r="C31" s="249"/>
      <c r="D31" s="268" t="s">
        <v>34157</v>
      </c>
      <c r="E31" s="266"/>
      <c r="F31" s="265"/>
      <c r="G31" s="279"/>
      <c r="H31" s="278"/>
      <c r="I31" s="200">
        <f>id_10_costo_total</f>
        <v>0</v>
      </c>
      <c r="J31" s="201">
        <f t="shared" ref="J31" si="28">I31*$J$19</f>
        <v>0</v>
      </c>
      <c r="K31" s="201">
        <f t="shared" ref="K31" si="29">J31*$K$19</f>
        <v>0</v>
      </c>
      <c r="L31" s="202">
        <f t="shared" ref="L31" si="30">SUM(I31:K31)</f>
        <v>0</v>
      </c>
      <c r="M31" s="202">
        <f t="shared" ref="M31" si="31">ROUNDUP((L31*$M$19),-1)</f>
        <v>0</v>
      </c>
      <c r="N31" s="251">
        <f t="shared" ref="N31" si="32">ROUNDUP((M31/0.699),-1)</f>
        <v>0</v>
      </c>
      <c r="O31" s="251">
        <f t="shared" ref="O31" si="33">ROUNDUP((M31/$O$19),-1)</f>
        <v>0</v>
      </c>
      <c r="P31" s="269"/>
    </row>
    <row r="32" spans="1:16" ht="11.25" hidden="1" customHeight="1" x14ac:dyDescent="0.2">
      <c r="A32" s="166"/>
      <c r="B32" s="157"/>
      <c r="C32" s="249"/>
      <c r="D32" s="268"/>
      <c r="E32" s="266"/>
      <c r="F32" s="265"/>
      <c r="G32" s="277"/>
      <c r="H32" s="272"/>
      <c r="I32" s="200"/>
      <c r="J32" s="201"/>
      <c r="K32" s="201"/>
      <c r="L32" s="202"/>
      <c r="M32" s="202"/>
      <c r="N32" s="251"/>
      <c r="O32" s="251"/>
      <c r="P32" s="269"/>
    </row>
    <row r="33" spans="1:16" ht="12" customHeight="1" x14ac:dyDescent="0.2">
      <c r="A33" s="245"/>
      <c r="B33" s="157"/>
      <c r="C33" s="245"/>
      <c r="D33" s="253"/>
      <c r="E33" s="254"/>
      <c r="F33" s="255"/>
      <c r="G33" s="256"/>
      <c r="H33" s="256"/>
      <c r="I33" s="257"/>
      <c r="J33" s="257"/>
      <c r="K33" s="257"/>
      <c r="L33" s="257"/>
      <c r="M33" s="257"/>
      <c r="N33" s="257"/>
      <c r="O33" s="257"/>
      <c r="P33" s="270"/>
    </row>
    <row r="34" spans="1:16" ht="12" customHeight="1" x14ac:dyDescent="0.2">
      <c r="A34" s="245"/>
      <c r="B34" s="157"/>
      <c r="C34" s="245"/>
      <c r="D34" s="258" t="s">
        <v>41678</v>
      </c>
      <c r="E34" s="254"/>
      <c r="F34" s="255"/>
      <c r="G34" s="256"/>
      <c r="H34" s="256"/>
      <c r="I34" s="257"/>
      <c r="J34" s="257"/>
      <c r="K34" s="257"/>
      <c r="L34" s="257"/>
      <c r="M34" s="257"/>
      <c r="N34" s="257"/>
      <c r="O34" s="257"/>
      <c r="P34" s="270"/>
    </row>
    <row r="35" spans="1:16" ht="12" customHeight="1" x14ac:dyDescent="0.2">
      <c r="A35" s="245"/>
      <c r="B35" s="157"/>
      <c r="C35" s="245"/>
      <c r="D35" s="258"/>
      <c r="E35" s="254"/>
      <c r="F35" s="255"/>
      <c r="G35" s="256"/>
      <c r="H35" s="256"/>
      <c r="I35" s="257"/>
      <c r="J35" s="257"/>
      <c r="K35" s="257"/>
      <c r="L35" s="257"/>
      <c r="M35" s="257"/>
      <c r="N35" s="257"/>
      <c r="O35" s="257"/>
      <c r="P35" s="270"/>
    </row>
    <row r="36" spans="1:16" ht="12" customHeight="1" x14ac:dyDescent="0.2">
      <c r="A36" s="245"/>
      <c r="B36" s="157"/>
      <c r="C36" s="261" t="s">
        <v>34499</v>
      </c>
      <c r="D36" s="259" t="s">
        <v>41679</v>
      </c>
      <c r="E36" s="254"/>
      <c r="F36" s="255"/>
      <c r="G36" s="256"/>
      <c r="H36" s="256"/>
      <c r="I36" s="257"/>
      <c r="J36" s="257"/>
      <c r="K36" s="257"/>
      <c r="L36" s="257"/>
      <c r="M36" s="257"/>
      <c r="N36" s="257"/>
      <c r="O36" s="257"/>
      <c r="P36" s="270"/>
    </row>
    <row r="37" spans="1:16" ht="12" customHeight="1" x14ac:dyDescent="0.2">
      <c r="A37" s="245"/>
      <c r="B37" s="157"/>
      <c r="C37" s="261" t="s">
        <v>34499</v>
      </c>
      <c r="D37" s="259" t="s">
        <v>41680</v>
      </c>
      <c r="E37" s="254"/>
      <c r="F37" s="255"/>
      <c r="G37" s="256"/>
      <c r="H37" s="256"/>
      <c r="I37" s="257"/>
      <c r="J37" s="257"/>
      <c r="K37" s="257"/>
      <c r="L37" s="257"/>
      <c r="M37" s="257"/>
      <c r="N37" s="257"/>
      <c r="O37" s="257"/>
      <c r="P37" s="270"/>
    </row>
    <row r="38" spans="1:16" ht="12" customHeight="1" x14ac:dyDescent="0.2">
      <c r="A38" s="245"/>
      <c r="B38" s="157"/>
      <c r="C38" s="261" t="s">
        <v>34499</v>
      </c>
      <c r="D38" s="259" t="s">
        <v>41685</v>
      </c>
      <c r="E38" s="254"/>
      <c r="F38" s="255"/>
      <c r="G38" s="256"/>
      <c r="H38" s="256"/>
      <c r="I38" s="257"/>
      <c r="J38" s="257"/>
      <c r="K38" s="257"/>
      <c r="L38" s="257"/>
      <c r="M38" s="257"/>
      <c r="N38" s="257"/>
      <c r="O38" s="257"/>
      <c r="P38" s="270"/>
    </row>
    <row r="39" spans="1:16" ht="12" customHeight="1" x14ac:dyDescent="0.2">
      <c r="A39" s="245"/>
      <c r="B39" s="157"/>
      <c r="C39" s="261" t="s">
        <v>34499</v>
      </c>
      <c r="D39" s="259" t="s">
        <v>41681</v>
      </c>
      <c r="E39" s="254"/>
      <c r="F39" s="255"/>
      <c r="G39" s="256"/>
      <c r="H39" s="256"/>
      <c r="I39" s="257"/>
      <c r="J39" s="257"/>
      <c r="K39" s="257"/>
      <c r="L39" s="257"/>
      <c r="M39" s="257"/>
      <c r="N39" s="257"/>
      <c r="O39" s="257"/>
      <c r="P39" s="270"/>
    </row>
    <row r="40" spans="1:16" ht="12" customHeight="1" x14ac:dyDescent="0.2">
      <c r="A40" s="245"/>
      <c r="B40" s="157"/>
      <c r="C40" s="261" t="s">
        <v>34499</v>
      </c>
      <c r="D40" s="259" t="s">
        <v>41682</v>
      </c>
      <c r="E40" s="254"/>
      <c r="F40" s="255"/>
      <c r="G40" s="256"/>
      <c r="H40" s="256"/>
      <c r="I40" s="257"/>
      <c r="J40" s="257"/>
      <c r="K40" s="257"/>
      <c r="L40" s="257"/>
      <c r="M40" s="257"/>
      <c r="N40" s="257"/>
      <c r="O40" s="257"/>
      <c r="P40" s="270"/>
    </row>
    <row r="41" spans="1:16" ht="12" customHeight="1" x14ac:dyDescent="0.2">
      <c r="A41" s="245"/>
      <c r="B41" s="157"/>
      <c r="C41" s="261" t="s">
        <v>34499</v>
      </c>
      <c r="D41" s="260" t="s">
        <v>41683</v>
      </c>
      <c r="E41" s="254"/>
      <c r="F41" s="255"/>
      <c r="G41" s="256"/>
      <c r="H41" s="256"/>
      <c r="I41" s="257"/>
      <c r="J41" s="257"/>
      <c r="K41" s="257"/>
      <c r="L41" s="257"/>
      <c r="M41" s="257"/>
      <c r="N41" s="257"/>
      <c r="O41" s="257"/>
      <c r="P41" s="270"/>
    </row>
    <row r="42" spans="1:16" ht="12" customHeight="1" x14ac:dyDescent="0.2">
      <c r="A42" s="245"/>
      <c r="B42" s="157"/>
      <c r="C42" s="261" t="s">
        <v>34499</v>
      </c>
      <c r="D42" s="259" t="s">
        <v>41684</v>
      </c>
      <c r="E42" s="254"/>
      <c r="F42" s="255"/>
      <c r="G42" s="256"/>
      <c r="H42" s="256"/>
      <c r="I42" s="257"/>
      <c r="J42" s="257"/>
      <c r="K42" s="257"/>
      <c r="L42" s="257"/>
      <c r="M42" s="257"/>
      <c r="N42" s="257"/>
      <c r="O42" s="257"/>
      <c r="P42" s="270"/>
    </row>
    <row r="43" spans="1:16" ht="12" customHeight="1" x14ac:dyDescent="0.2">
      <c r="A43" s="245"/>
      <c r="B43" s="157"/>
      <c r="C43" s="261" t="s">
        <v>34499</v>
      </c>
      <c r="D43" s="260" t="s">
        <v>42572</v>
      </c>
      <c r="E43" s="254"/>
      <c r="F43" s="255"/>
      <c r="G43" s="256"/>
      <c r="H43" s="256"/>
      <c r="I43" s="257"/>
      <c r="J43" s="257"/>
      <c r="K43" s="257"/>
      <c r="L43" s="257"/>
      <c r="M43" s="257"/>
      <c r="N43" s="257"/>
      <c r="O43" s="257"/>
      <c r="P43" s="270"/>
    </row>
    <row r="44" spans="1:16" ht="12" customHeight="1" x14ac:dyDescent="0.2">
      <c r="A44" s="245"/>
      <c r="B44" s="157"/>
      <c r="C44" s="245"/>
      <c r="D44" s="253"/>
      <c r="E44" s="254"/>
      <c r="F44" s="255"/>
      <c r="G44" s="256"/>
      <c r="H44" s="256"/>
      <c r="I44" s="257"/>
      <c r="J44" s="257"/>
      <c r="K44" s="257"/>
      <c r="L44" s="257"/>
      <c r="M44" s="257"/>
      <c r="N44" s="257"/>
      <c r="O44" s="257"/>
      <c r="P44" s="270"/>
    </row>
    <row r="45" spans="1:16" ht="12" customHeight="1" x14ac:dyDescent="0.2">
      <c r="A45" s="243"/>
      <c r="B45" s="243"/>
      <c r="C45" s="243"/>
      <c r="D45" s="243"/>
      <c r="E45" s="243"/>
      <c r="F45" s="243"/>
      <c r="G45" s="243"/>
      <c r="H45" s="243"/>
      <c r="I45" s="243"/>
      <c r="J45" s="243"/>
      <c r="K45" s="243"/>
      <c r="L45" s="243"/>
      <c r="M45" s="243"/>
      <c r="N45" s="243"/>
      <c r="O45" s="243"/>
      <c r="P45" s="244"/>
    </row>
    <row r="46" spans="1:16" ht="12" customHeight="1" x14ac:dyDescent="0.2"/>
    <row r="47" spans="1:16" ht="12" customHeight="1" x14ac:dyDescent="0.2"/>
    <row r="48" spans="1:16" ht="12" customHeight="1" x14ac:dyDescent="0.2"/>
    <row r="49" ht="12" customHeight="1" x14ac:dyDescent="0.2"/>
    <row r="50" ht="12" customHeight="1" x14ac:dyDescent="0.2"/>
    <row r="51" ht="12" customHeight="1" x14ac:dyDescent="0.2"/>
    <row r="52" ht="12" customHeight="1" x14ac:dyDescent="0.2"/>
    <row r="53" ht="12" customHeight="1" x14ac:dyDescent="0.2"/>
    <row r="54" ht="12" customHeight="1" x14ac:dyDescent="0.2"/>
    <row r="55" ht="12" customHeight="1" x14ac:dyDescent="0.2"/>
    <row r="56" ht="12" customHeight="1" x14ac:dyDescent="0.2"/>
    <row r="57" ht="12" customHeight="1" x14ac:dyDescent="0.2"/>
    <row r="58" ht="12" customHeight="1" x14ac:dyDescent="0.2"/>
    <row r="59" ht="12" customHeight="1" x14ac:dyDescent="0.2"/>
    <row r="60" ht="12" customHeight="1" x14ac:dyDescent="0.2"/>
  </sheetData>
  <mergeCells count="5">
    <mergeCell ref="L1:N1"/>
    <mergeCell ref="O1:P1"/>
    <mergeCell ref="L2:N2"/>
    <mergeCell ref="L3:N3"/>
    <mergeCell ref="O3:P3"/>
  </mergeCells>
  <phoneticPr fontId="3" type="noConversion"/>
  <dataValidations count="4">
    <dataValidation type="list" allowBlank="1" showInputMessage="1" showErrorMessage="1" sqref="D21:E21" xr:uid="{00000000-0002-0000-0100-000000000000}">
      <formula1>información_de_cabecera</formula1>
    </dataValidation>
    <dataValidation type="list" allowBlank="1" showInputMessage="1" showErrorMessage="1" sqref="I21:L21" xr:uid="{00000000-0002-0000-0100-000001000000}">
      <formula1>corto_contable</formula1>
    </dataValidation>
    <dataValidation type="list" allowBlank="1" showInputMessage="1" showErrorMessage="1" sqref="M21" xr:uid="{00000000-0002-0000-0100-000002000000}">
      <formula1>tipo_contable_descripción</formula1>
    </dataValidation>
    <dataValidation type="list" allowBlank="1" showInputMessage="1" showErrorMessage="1" sqref="D44 D22:D33" xr:uid="{00000000-0002-0000-0100-000003000000}">
      <formula1>INDIRECT($D$21)</formula1>
    </dataValidation>
  </dataValidations>
  <pageMargins left="0.25" right="0.25" top="0.75" bottom="0.75" header="0.3" footer="0.3"/>
  <pageSetup scale="44"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7">
    <tabColor theme="6"/>
  </sheetPr>
  <dimension ref="A2:AA163"/>
  <sheetViews>
    <sheetView topLeftCell="O1" zoomScaleNormal="100" workbookViewId="0">
      <selection activeCell="V14" sqref="V14"/>
    </sheetView>
  </sheetViews>
  <sheetFormatPr baseColWidth="10" defaultRowHeight="15" x14ac:dyDescent="0.25"/>
  <cols>
    <col min="1" max="1" width="11.42578125" customWidth="1"/>
    <col min="2" max="2" width="1" customWidth="1"/>
    <col min="3" max="3" width="11.42578125" customWidth="1"/>
    <col min="4" max="4" width="18.7109375" customWidth="1"/>
    <col min="5" max="5" width="2.5703125" customWidth="1"/>
    <col min="6" max="15" width="5" customWidth="1"/>
    <col min="16" max="16" width="8.7109375" customWidth="1"/>
    <col min="17" max="17" width="0.7109375" customWidth="1"/>
    <col min="18" max="18" width="10.140625" customWidth="1"/>
    <col min="19" max="19" width="18" customWidth="1"/>
    <col min="20" max="20" width="85.28515625" customWidth="1"/>
    <col min="21" max="21" width="14.140625" customWidth="1"/>
    <col min="22" max="22" width="34.140625" customWidth="1"/>
    <col min="23" max="23" width="12.85546875" customWidth="1"/>
    <col min="24" max="24" width="21" customWidth="1"/>
    <col min="25" max="25" width="16.7109375" customWidth="1"/>
    <col min="26" max="26" width="17.85546875" customWidth="1"/>
    <col min="27" max="27" width="15.42578125" customWidth="1"/>
  </cols>
  <sheetData>
    <row r="2" spans="1:27" x14ac:dyDescent="0.25">
      <c r="A2" s="187"/>
      <c r="B2" s="2"/>
      <c r="C2" s="188"/>
      <c r="D2" s="183"/>
      <c r="E2" s="183"/>
      <c r="F2" s="183"/>
      <c r="G2" s="183"/>
      <c r="H2" s="183"/>
      <c r="I2" s="183"/>
      <c r="J2" s="183"/>
      <c r="K2" s="183"/>
      <c r="L2" s="183"/>
      <c r="M2" s="183"/>
      <c r="N2" s="184"/>
    </row>
    <row r="3" spans="1:27" x14ac:dyDescent="0.25">
      <c r="A3" s="189"/>
      <c r="B3" s="2"/>
      <c r="C3" s="190"/>
      <c r="D3" s="186" t="str">
        <f ca="1">'REG-DCC-IDP-032 (t_d_p)'!D30</f>
        <v>standard_line_mueble_fabricado</v>
      </c>
      <c r="E3" s="20" t="str">
        <f ca="1">'REG-DCC-IDP-032 (t_d_p)'!D29</f>
        <v>standard_line_costo_de_producto</v>
      </c>
      <c r="F3" s="20" t="str">
        <f ca="1">'REG-DCC-IDP-032 (t_d_p)'!F29</f>
        <v>standard_line_costo_de_gasto_indirecto</v>
      </c>
      <c r="G3" s="20">
        <f>'REG-DCC-IDP-032 (t_d_p)'!J3</f>
        <v>0</v>
      </c>
      <c r="H3" s="20">
        <f>'REG-DCC-IDP-032 (t_d_p)'!K3</f>
        <v>0</v>
      </c>
      <c r="I3" s="20">
        <f>'REG-DCC-IDP-032 (t_d_p)'!L3</f>
        <v>0</v>
      </c>
      <c r="J3" s="20">
        <f>'REG-DCC-IDP-032 (t_d_p)'!M3</f>
        <v>0</v>
      </c>
      <c r="K3" s="20" t="e">
        <f>'REG-DCC-IDP-032 (t_d_p)'!#REF!</f>
        <v>#REF!</v>
      </c>
      <c r="L3" s="20" t="e">
        <f>'REG-DCC-IDP-032 (t_d_p)'!#REF!</f>
        <v>#REF!</v>
      </c>
      <c r="M3" s="20" t="e">
        <f>'REG-DCC-IDP-032 (t_d_p)'!#REF!</f>
        <v>#REF!</v>
      </c>
      <c r="N3" s="185"/>
      <c r="P3" s="22" t="str">
        <f>'REG-DCC-IDP-031 (T_d_C) '!D22</f>
        <v>id_01</v>
      </c>
      <c r="Q3" s="23"/>
      <c r="R3" s="23"/>
      <c r="S3" s="23"/>
      <c r="T3" s="23"/>
      <c r="U3" s="23"/>
      <c r="V3" s="23"/>
      <c r="W3" s="23"/>
      <c r="X3" s="23"/>
      <c r="Y3" s="23"/>
      <c r="Z3" s="23"/>
      <c r="AA3" s="23"/>
    </row>
    <row r="4" spans="1:27" ht="15.75" thickBot="1" x14ac:dyDescent="0.3">
      <c r="A4" s="176"/>
      <c r="B4" s="2"/>
      <c r="C4" s="44"/>
      <c r="D4" s="154" t="str">
        <f ca="1">'REG-DCC-IDP-032 (t_d_p)'!D31</f>
        <v>standard_line_componente_fabricado</v>
      </c>
      <c r="E4" s="142" t="e">
        <f>'REG-DCC-IDP-032 (t_d_p)'!#REF!</f>
        <v>#REF!</v>
      </c>
      <c r="F4" s="142">
        <f ca="1">'REG-DCC-IDP-032 (t_d_p)'!F30</f>
        <v>3</v>
      </c>
      <c r="G4" s="142">
        <f>'REG-DCC-IDP-032 (t_d_p)'!J4</f>
        <v>0</v>
      </c>
      <c r="H4" s="142">
        <f>'REG-DCC-IDP-032 (t_d_p)'!K4</f>
        <v>0</v>
      </c>
      <c r="I4" s="142">
        <f>'REG-DCC-IDP-032 (t_d_p)'!L4</f>
        <v>0</v>
      </c>
      <c r="J4" s="142">
        <f>'REG-DCC-IDP-032 (t_d_p)'!M4</f>
        <v>0</v>
      </c>
      <c r="K4" s="142" t="e">
        <f>'REG-DCC-IDP-032 (t_d_p)'!#REF!</f>
        <v>#REF!</v>
      </c>
      <c r="L4" s="142" t="e">
        <f>'REG-DCC-IDP-032 (t_d_p)'!#REF!</f>
        <v>#REF!</v>
      </c>
      <c r="M4" s="142" t="e">
        <f>'REG-DCC-IDP-032 (t_d_p)'!#REF!</f>
        <v>#REF!</v>
      </c>
      <c r="N4" s="185"/>
      <c r="P4" s="24"/>
      <c r="Q4" s="19"/>
      <c r="R4" s="20" t="s">
        <v>33893</v>
      </c>
      <c r="S4" s="21" t="s">
        <v>34488</v>
      </c>
      <c r="T4" s="20" t="s">
        <v>34484</v>
      </c>
      <c r="U4" s="21" t="s">
        <v>34474</v>
      </c>
      <c r="V4" s="20" t="s">
        <v>34492</v>
      </c>
      <c r="W4" s="20" t="s">
        <v>33699</v>
      </c>
      <c r="X4" s="20" t="s">
        <v>34491</v>
      </c>
      <c r="Y4" s="20" t="s">
        <v>34490</v>
      </c>
      <c r="Z4" s="21" t="s">
        <v>34494</v>
      </c>
      <c r="AA4" s="20" t="s">
        <v>34493</v>
      </c>
    </row>
    <row r="5" spans="1:27" ht="15.75" thickTop="1" x14ac:dyDescent="0.25">
      <c r="A5" s="176"/>
      <c r="B5" s="2"/>
      <c r="C5" s="44"/>
      <c r="D5" s="154" t="str">
        <f ca="1">'REG-DCC-IDP-032 (t_d_p)'!D32</f>
        <v>standard_line_mueble_compra_venta</v>
      </c>
      <c r="E5" s="142" t="e">
        <f>'REG-DCC-IDP-032 (t_d_p)'!#REF!</f>
        <v>#REF!</v>
      </c>
      <c r="F5" s="142">
        <f ca="1">'REG-DCC-IDP-032 (t_d_p)'!F31</f>
        <v>3</v>
      </c>
      <c r="G5" s="142">
        <f>'REG-DCC-IDP-032 (t_d_p)'!J5</f>
        <v>0</v>
      </c>
      <c r="H5" s="142">
        <f>'REG-DCC-IDP-032 (t_d_p)'!K5</f>
        <v>0</v>
      </c>
      <c r="I5" s="142">
        <f>'REG-DCC-IDP-032 (t_d_p)'!L5</f>
        <v>0</v>
      </c>
      <c r="J5" s="142">
        <f>'REG-DCC-IDP-032 (t_d_p)'!M5</f>
        <v>0</v>
      </c>
      <c r="K5" s="142" t="e">
        <f>'REG-DCC-IDP-032 (t_d_p)'!#REF!</f>
        <v>#REF!</v>
      </c>
      <c r="L5" s="142" t="e">
        <f>'REG-DCC-IDP-032 (t_d_p)'!#REF!</f>
        <v>#REF!</v>
      </c>
      <c r="M5" s="142" t="e">
        <f>'REG-DCC-IDP-032 (t_d_p)'!#REF!</f>
        <v>#REF!</v>
      </c>
      <c r="N5" s="185"/>
      <c r="P5" s="177"/>
      <c r="Q5" s="12"/>
      <c r="R5" s="76"/>
      <c r="S5" s="76"/>
      <c r="T5" s="238" t="str">
        <f>'REG-DCC-IDP-031 (T_d_C) '!E22</f>
        <v>Copete abatible de 1000 x 900 x 58 mm.</v>
      </c>
      <c r="U5" s="76"/>
      <c r="V5" s="76"/>
      <c r="W5" s="76"/>
      <c r="X5" s="76"/>
      <c r="Y5" s="76"/>
      <c r="Z5" s="76"/>
      <c r="AA5" s="76"/>
    </row>
    <row r="6" spans="1:27" x14ac:dyDescent="0.25">
      <c r="A6" s="176"/>
      <c r="B6" s="2"/>
      <c r="C6" s="44"/>
      <c r="D6" s="154"/>
      <c r="E6" s="142"/>
      <c r="F6" s="142"/>
      <c r="G6" s="142"/>
      <c r="H6" s="142"/>
      <c r="I6" s="142"/>
      <c r="J6" s="142"/>
      <c r="K6" s="142"/>
      <c r="L6" s="142"/>
      <c r="M6" s="142"/>
      <c r="N6" s="185"/>
      <c r="P6" s="178"/>
      <c r="Q6" s="2"/>
      <c r="R6" s="84"/>
      <c r="S6" s="77" t="s">
        <v>18133</v>
      </c>
      <c r="T6" s="78" t="str">
        <f>IFERROR(VLOOKUP(S6,'(cata_mp)'!C14:I16417,2,FALSE)," ")</f>
        <v>TUBULAR INDUSTRIAL CUADRADO 1" CALIBRE 18 PIEZA DE 6000 mm - TC181</v>
      </c>
      <c r="U6" s="79" t="s">
        <v>48</v>
      </c>
      <c r="V6" s="78" t="str">
        <f>IFERROR(INDEX(opción_descripción,MATCH(' (Explo_MP)'!$U6,opción,0))," ")</f>
        <v>Sin Opc.</v>
      </c>
      <c r="W6" s="44" t="str">
        <f>IFERROR(VLOOKUP(S6,'(cata_mp)'!C29:I16432,5,FALSE)," ")</f>
        <v>pieza</v>
      </c>
      <c r="X6" s="80">
        <f t="array" ref="X6">IFERROR(INDEX('(cata_mp)'!H28:H16431,MATCH(' (Explo_MP)'!S6&amp;' (Explo_MP)'!U6,'(cata_mp)'!C28:C16431&amp;'(cata_mp)'!E28:E16431,0)), " ")</f>
        <v>46121</v>
      </c>
      <c r="Y6" s="81">
        <f t="array" ref="Y6">IFERROR(INDEX('(cata_mp)'!I:I,MATCH(' (Explo_MP)'!S6&amp;' (Explo_MP)'!U6,'(cata_mp)'!C:C&amp;'(cata_mp)'!E:E,0)),"$                               0")</f>
        <v>122.41</v>
      </c>
      <c r="Z6" s="248">
        <v>1.5</v>
      </c>
      <c r="AA6" s="82">
        <f t="shared" ref="AA6:AA14" si="0">Y6*Z6</f>
        <v>183.62</v>
      </c>
    </row>
    <row r="7" spans="1:27" x14ac:dyDescent="0.25">
      <c r="A7" s="176"/>
      <c r="B7" s="2"/>
      <c r="C7" s="44"/>
      <c r="D7" s="154"/>
      <c r="E7" s="142"/>
      <c r="F7" s="142"/>
      <c r="G7" s="142"/>
      <c r="H7" s="142"/>
      <c r="I7" s="142"/>
      <c r="J7" s="142"/>
      <c r="K7" s="142"/>
      <c r="L7" s="142"/>
      <c r="M7" s="142"/>
      <c r="N7" s="185"/>
      <c r="P7" s="178"/>
      <c r="Q7" s="2"/>
      <c r="R7" s="84"/>
      <c r="S7" s="77"/>
      <c r="T7" s="78" t="s">
        <v>42577</v>
      </c>
      <c r="U7" s="79" t="s">
        <v>48</v>
      </c>
      <c r="V7" s="78" t="str">
        <f>IFERROR(INDEX(opción_descripción,MATCH(' (Explo_MP)'!$U7,opción,0))," ")</f>
        <v>Sin Opc.</v>
      </c>
      <c r="W7" s="44" t="str">
        <f>IFERROR(VLOOKUP(S7,'(cata_mp)'!C30:I16433,5,FALSE)," ")</f>
        <v xml:space="preserve"> </v>
      </c>
      <c r="X7" s="80" t="str">
        <f t="array" ref="X7">IFERROR(INDEX('(cata_mp)'!H29:H16432,MATCH(' (Explo_MP)'!S7&amp;' (Explo_MP)'!U7,'(cata_mp)'!C29:C16432&amp;'(cata_mp)'!E29:E16432,0)), " ")</f>
        <v xml:space="preserve"> </v>
      </c>
      <c r="Y7" s="81">
        <v>11.01</v>
      </c>
      <c r="Z7" s="248">
        <v>6</v>
      </c>
      <c r="AA7" s="82">
        <f t="shared" ref="AA7:AA11" si="1">Y7*Z7</f>
        <v>66.06</v>
      </c>
    </row>
    <row r="8" spans="1:27" x14ac:dyDescent="0.25">
      <c r="A8" s="53"/>
      <c r="B8" s="2"/>
      <c r="C8" s="11"/>
      <c r="D8" s="246"/>
      <c r="E8" s="247"/>
      <c r="F8" s="247"/>
      <c r="G8" s="247"/>
      <c r="H8" s="247"/>
      <c r="I8" s="247"/>
      <c r="J8" s="247"/>
      <c r="K8" s="247"/>
      <c r="L8" s="247"/>
      <c r="M8" s="247"/>
      <c r="N8" s="17"/>
      <c r="P8" s="178"/>
      <c r="Q8" s="2"/>
      <c r="R8" s="84"/>
      <c r="S8" s="77" t="s">
        <v>7760</v>
      </c>
      <c r="T8" s="78" t="str">
        <f>IFERROR(VLOOKUP(S8,'(cata_mp)'!C16:I16419,2,FALSE)," ")</f>
        <v>LAMINA NEGRA HOJA 4 X 10 CALIBRE 14 ACERO 1008 - ""LN14410"""</v>
      </c>
      <c r="U8" s="79" t="s">
        <v>48</v>
      </c>
      <c r="V8" s="78" t="str">
        <f>IFERROR(INDEX(opción_descripción,MATCH(' (Explo_MP)'!$U8,opción,0))," ")</f>
        <v>Sin Opc.</v>
      </c>
      <c r="W8" s="44" t="str">
        <f>IFERROR(VLOOKUP(S8,'(cata_mp)'!C31:I16434,5,FALSE)," ")</f>
        <v>Hoja</v>
      </c>
      <c r="X8" s="80">
        <f t="array" ref="X8">IFERROR(INDEX('(cata_mp)'!H30:H16433,MATCH(' (Explo_MP)'!S8&amp;' (Explo_MP)'!U8,'(cata_mp)'!C30:C16433&amp;'(cata_mp)'!E30:E16433,0)), " ")</f>
        <v>45868</v>
      </c>
      <c r="Y8" s="81">
        <f t="array" ref="Y8">IFERROR(INDEX('(cata_mp)'!I:I,MATCH(' (Explo_MP)'!S8&amp;' (Explo_MP)'!U8,'(cata_mp)'!C:C&amp;'(cata_mp)'!E:E,0)),"$                               0")</f>
        <v>1125.4000000000001</v>
      </c>
      <c r="Z8" s="248">
        <v>0.02</v>
      </c>
      <c r="AA8" s="82">
        <f t="shared" si="1"/>
        <v>22.51</v>
      </c>
    </row>
    <row r="9" spans="1:27" x14ac:dyDescent="0.25">
      <c r="A9" s="53"/>
      <c r="B9" s="2"/>
      <c r="C9" s="11"/>
      <c r="D9" s="246"/>
      <c r="E9" s="247"/>
      <c r="F9" s="247"/>
      <c r="G9" s="247"/>
      <c r="H9" s="247"/>
      <c r="I9" s="247"/>
      <c r="J9" s="247"/>
      <c r="K9" s="247"/>
      <c r="L9" s="247"/>
      <c r="M9" s="247"/>
      <c r="N9" s="17"/>
      <c r="P9" s="178"/>
      <c r="Q9" s="2"/>
      <c r="R9" s="84"/>
      <c r="S9" s="77" t="s">
        <v>7762</v>
      </c>
      <c r="T9" s="78" t="str">
        <f>IFERROR(VLOOKUP(S9,'(cata_mp)'!C17:I16420,2,FALSE)," ")</f>
        <v>LAMINA NEGRA HOJA 4 X 10 CALIBRE 18 ACERO 1008 - ""LN18410"""</v>
      </c>
      <c r="U9" s="79" t="s">
        <v>48</v>
      </c>
      <c r="V9" s="78" t="str">
        <f>IFERROR(INDEX(opción_descripción,MATCH(' (Explo_MP)'!$U9,opción,0))," ")</f>
        <v>Sin Opc.</v>
      </c>
      <c r="W9" s="44" t="str">
        <f>IFERROR(VLOOKUP(S9,'(cata_mp)'!C32:I16435,5,FALSE)," ")</f>
        <v>Hoja</v>
      </c>
      <c r="X9" s="80">
        <f t="array" ref="X9">IFERROR(INDEX('(cata_mp)'!H31:H16434,MATCH(' (Explo_MP)'!S9&amp;' (Explo_MP)'!U9,'(cata_mp)'!C31:C16434&amp;'(cata_mp)'!E31:E16434,0)), " ")</f>
        <v>45947</v>
      </c>
      <c r="Y9" s="81">
        <f t="array" ref="Y9">IFERROR(INDEX('(cata_mp)'!I:I,MATCH(' (Explo_MP)'!S9&amp;' (Explo_MP)'!U9,'(cata_mp)'!C:C&amp;'(cata_mp)'!E:E,0)),"$                               0")</f>
        <v>696.71</v>
      </c>
      <c r="Z9" s="248">
        <v>0.02</v>
      </c>
      <c r="AA9" s="82">
        <f t="shared" si="1"/>
        <v>13.93</v>
      </c>
    </row>
    <row r="10" spans="1:27" x14ac:dyDescent="0.25">
      <c r="A10" s="53"/>
      <c r="B10" s="2"/>
      <c r="C10" s="11"/>
      <c r="D10" s="246"/>
      <c r="E10" s="247"/>
      <c r="F10" s="247"/>
      <c r="G10" s="247"/>
      <c r="H10" s="247"/>
      <c r="I10" s="247"/>
      <c r="J10" s="247"/>
      <c r="K10" s="247"/>
      <c r="L10" s="247"/>
      <c r="M10" s="247"/>
      <c r="N10" s="17"/>
      <c r="P10" s="178"/>
      <c r="Q10" s="2"/>
      <c r="R10" s="84"/>
      <c r="S10" s="77" t="s">
        <v>17882</v>
      </c>
      <c r="T10" s="78" t="str">
        <f>IFERROR(VLOOKUP(S10,'(cata_mp)'!C18:I16421,2,FALSE)," ")</f>
        <v>TORNILLO PERILLA ESTRELLA Ø 1/4" X 2 1/2"  EN PLASTICO COLOR NEGRO - "PEE14212"</v>
      </c>
      <c r="U10" s="79" t="s">
        <v>48</v>
      </c>
      <c r="V10" s="78" t="str">
        <f>IFERROR(INDEX(opción_descripción,MATCH(' (Explo_MP)'!$U10,opción,0))," ")</f>
        <v>Sin Opc.</v>
      </c>
      <c r="W10" s="44" t="str">
        <f>IFERROR(VLOOKUP(S10,'(cata_mp)'!C33:I16436,5,FALSE)," ")</f>
        <v>pieza</v>
      </c>
      <c r="X10" s="80">
        <f t="array" ref="X10">IFERROR(INDEX('(cata_mp)'!H32:H16435,MATCH(' (Explo_MP)'!S10&amp;' (Explo_MP)'!U10,'(cata_mp)'!C32:C16435&amp;'(cata_mp)'!E32:E16435,0)), " ")</f>
        <v>42461</v>
      </c>
      <c r="Y10" s="81">
        <f t="array" ref="Y10">IFERROR(INDEX('(cata_mp)'!I:I,MATCH(' (Explo_MP)'!S10&amp;' (Explo_MP)'!U10,'(cata_mp)'!C:C&amp;'(cata_mp)'!E:E,0)),"$                               0")</f>
        <v>10</v>
      </c>
      <c r="Z10" s="248">
        <v>10</v>
      </c>
      <c r="AA10" s="82">
        <f t="shared" si="1"/>
        <v>100</v>
      </c>
    </row>
    <row r="11" spans="1:27" x14ac:dyDescent="0.25">
      <c r="P11" s="178"/>
      <c r="Q11" s="2"/>
      <c r="R11" s="84"/>
      <c r="S11" s="77" t="s">
        <v>18490</v>
      </c>
      <c r="T11" s="78" t="str">
        <f>IFERROR(VLOOKUP(S11,'(cata_mp)'!C19:I16422,2,FALSE)," ")</f>
        <v>TUERCA HEXAGONAL Ø1/4" GALVANIZADO -- TU14HE</v>
      </c>
      <c r="U11" s="79" t="s">
        <v>48</v>
      </c>
      <c r="V11" s="78" t="str">
        <f>IFERROR(INDEX(opción_descripción,MATCH(' (Explo_MP)'!$U11,opción,0))," ")</f>
        <v>Sin Opc.</v>
      </c>
      <c r="W11" s="44" t="str">
        <f>IFERROR(VLOOKUP(S11,'(cata_mp)'!C34:I16437,5,FALSE)," ")</f>
        <v>pieza</v>
      </c>
      <c r="X11" s="80">
        <f t="array" ref="X11">IFERROR(INDEX('(cata_mp)'!H33:H16436,MATCH(' (Explo_MP)'!S11&amp;' (Explo_MP)'!U11,'(cata_mp)'!C33:C16436&amp;'(cata_mp)'!E33:E16436,0)), " ")</f>
        <v>46042</v>
      </c>
      <c r="Y11" s="81">
        <f t="array" ref="Y11">IFERROR(INDEX('(cata_mp)'!I:I,MATCH(' (Explo_MP)'!S11&amp;' (Explo_MP)'!U11,'(cata_mp)'!C:C&amp;'(cata_mp)'!E:E,0)),"$                               0")</f>
        <v>0.22</v>
      </c>
      <c r="Z11" s="248">
        <v>12</v>
      </c>
      <c r="AA11" s="82">
        <f t="shared" si="1"/>
        <v>2.64</v>
      </c>
    </row>
    <row r="12" spans="1:27" x14ac:dyDescent="0.25">
      <c r="P12" s="178"/>
      <c r="Q12" s="2"/>
      <c r="R12" s="84"/>
      <c r="S12" s="77" t="s">
        <v>12009</v>
      </c>
      <c r="T12" s="78" t="str">
        <f>IFERROR(VLOOKUP(S12,'(cata_mp)'!C16:I16419,2,FALSE)," ")</f>
        <v>PINTURA EN POLVO     - ""PPH"""</v>
      </c>
      <c r="U12" s="79" t="s">
        <v>42573</v>
      </c>
      <c r="V12" s="78" t="str">
        <f>IFERROR(INDEX(opción_descripción,MATCH(' (Explo_MP)'!$U12,opción,0))," ")</f>
        <v xml:space="preserve">COLOR METAL CHARCOAL </v>
      </c>
      <c r="W12" s="44" t="str">
        <f>IFERROR(VLOOKUP(S12,'(cata_mp)'!C31:I16434,5,FALSE)," ")</f>
        <v>Kg</v>
      </c>
      <c r="X12" s="80">
        <f t="array" ref="X12">IFERROR(INDEX('(cata_mp)'!H30:H16433,MATCH(' (Explo_MP)'!S12&amp;' (Explo_MP)'!U12,'(cata_mp)'!C30:C16433&amp;'(cata_mp)'!E30:E16433,0)), " ")</f>
        <v>46107</v>
      </c>
      <c r="Y12" s="81">
        <f t="array" ref="Y12">IFERROR(INDEX('(cata_mp)'!I:I,MATCH(' (Explo_MP)'!S12&amp;' (Explo_MP)'!U12,'(cata_mp)'!C:C&amp;'(cata_mp)'!E:E,0)),"$                               0")</f>
        <v>181.99</v>
      </c>
      <c r="Z12" s="248">
        <f>0.32+0.01</f>
        <v>0.33</v>
      </c>
      <c r="AA12" s="82">
        <f t="shared" ref="AA12:AA13" si="2">Y12*Z12</f>
        <v>60.06</v>
      </c>
    </row>
    <row r="13" spans="1:27" x14ac:dyDescent="0.25">
      <c r="P13" s="178"/>
      <c r="Q13" s="2"/>
      <c r="R13" s="84"/>
      <c r="S13" s="77"/>
      <c r="T13" s="78" t="s">
        <v>34587</v>
      </c>
      <c r="U13" s="79" t="s">
        <v>48</v>
      </c>
      <c r="V13" s="78" t="str">
        <f>IFERROR(INDEX(opción_descripción,MATCH(' (Explo_MP)'!$U13,opción,0))," ")</f>
        <v>Sin Opc.</v>
      </c>
      <c r="W13" s="44" t="str">
        <f>IFERROR(VLOOKUP(S13,'(cata_mp)'!C32:I16435,5,FALSE)," ")</f>
        <v xml:space="preserve"> </v>
      </c>
      <c r="X13" s="80" t="str">
        <f t="array" ref="X13">IFERROR(INDEX('(cata_mp)'!H31:H16434,MATCH(' (Explo_MP)'!S13&amp;' (Explo_MP)'!U13,'(cata_mp)'!C31:C16434&amp;'(cata_mp)'!E31:E16434,0)), " ")</f>
        <v xml:space="preserve"> </v>
      </c>
      <c r="Y13" s="81">
        <v>225.99</v>
      </c>
      <c r="Z13" s="248">
        <f>1*0.9*0.058</f>
        <v>5.1999999999999998E-2</v>
      </c>
      <c r="AA13" s="82">
        <f t="shared" si="2"/>
        <v>11.75</v>
      </c>
    </row>
    <row r="14" spans="1:27" x14ac:dyDescent="0.25">
      <c r="P14" s="178"/>
      <c r="Q14" s="2"/>
      <c r="R14" s="84"/>
      <c r="S14" s="77"/>
      <c r="T14" s="78" t="str">
        <f>IFERROR(VLOOKUP(S14,'(cata_mp)'!C20:I16423,2,FALSE)," ")</f>
        <v xml:space="preserve"> </v>
      </c>
      <c r="U14" s="79" t="s">
        <v>48</v>
      </c>
      <c r="V14" s="78" t="str">
        <f>IFERROR(INDEX(opción_descripción,MATCH(' (Explo_MP)'!$U14,opción,0))," ")</f>
        <v>Sin Opc.</v>
      </c>
      <c r="W14" s="44" t="str">
        <f>IFERROR(VLOOKUP(S14,'(cata_mp)'!C35:I16438,5,FALSE)," ")</f>
        <v xml:space="preserve"> </v>
      </c>
      <c r="X14" s="80" t="str">
        <f t="array" ref="X14">IFERROR(INDEX('(cata_mp)'!H34:H16437,MATCH(' (Explo_MP)'!S14&amp;' (Explo_MP)'!U14,'(cata_mp)'!C34:C16437&amp;'(cata_mp)'!E34:E16437,0)), " ")</f>
        <v xml:space="preserve"> </v>
      </c>
      <c r="Y14" s="81" t="str">
        <f t="array" ref="Y14">IFERROR(INDEX('(cata_mp)'!I:I,MATCH(' (Explo_MP)'!S14&amp;' (Explo_MP)'!U14,'(cata_mp)'!C:C&amp;'(cata_mp)'!E:E,0)),"$                               0")</f>
        <v>$                               0</v>
      </c>
      <c r="Z14" s="248"/>
      <c r="AA14" s="82">
        <f t="shared" si="0"/>
        <v>0</v>
      </c>
    </row>
    <row r="15" spans="1:27" x14ac:dyDescent="0.25">
      <c r="P15" s="179"/>
      <c r="Q15" s="16"/>
      <c r="R15" s="11"/>
      <c r="S15" s="10"/>
      <c r="T15" s="10"/>
      <c r="U15" s="13"/>
      <c r="V15" s="13"/>
      <c r="W15" s="10"/>
      <c r="X15" s="14"/>
      <c r="Y15" s="15" t="str">
        <f>P3</f>
        <v>id_01</v>
      </c>
      <c r="Z15" s="85" t="str">
        <f>P3&amp;" costo_total:"</f>
        <v>id_01 costo_total:</v>
      </c>
      <c r="AA15" s="83">
        <f>+SUM(AA6:AA14)</f>
        <v>460.57</v>
      </c>
    </row>
    <row r="16" spans="1:27" x14ac:dyDescent="0.25">
      <c r="P16" s="179"/>
      <c r="Q16" s="16"/>
      <c r="R16" s="11"/>
      <c r="S16" s="10"/>
      <c r="T16" s="10"/>
      <c r="U16" s="13"/>
      <c r="V16" s="13"/>
      <c r="W16" s="10"/>
      <c r="X16" s="14"/>
      <c r="Y16" s="13"/>
      <c r="Z16" s="13"/>
      <c r="AA16" s="11"/>
    </row>
    <row r="17" spans="16:27" x14ac:dyDescent="0.25">
      <c r="P17" s="180"/>
      <c r="Q17" s="25"/>
      <c r="R17" s="26"/>
      <c r="S17" s="27"/>
      <c r="T17" s="27"/>
      <c r="U17" s="28"/>
      <c r="V17" s="28"/>
      <c r="W17" s="27"/>
      <c r="X17" s="29"/>
      <c r="Y17" s="28"/>
      <c r="Z17" s="28"/>
      <c r="AA17" s="26"/>
    </row>
    <row r="18" spans="16:27" x14ac:dyDescent="0.25">
      <c r="P18" s="181"/>
    </row>
    <row r="19" spans="16:27" x14ac:dyDescent="0.25">
      <c r="P19" s="22" t="str">
        <f>'REG-DCC-IDP-031 (T_d_C) '!D23</f>
        <v>id_02</v>
      </c>
      <c r="Q19" s="23"/>
      <c r="R19" s="23"/>
      <c r="S19" s="23"/>
      <c r="T19" s="23"/>
      <c r="U19" s="23"/>
      <c r="V19" s="23"/>
      <c r="W19" s="23"/>
      <c r="X19" s="23"/>
      <c r="Y19" s="23"/>
      <c r="Z19" s="23"/>
      <c r="AA19" s="23"/>
    </row>
    <row r="20" spans="16:27" ht="15.75" thickBot="1" x14ac:dyDescent="0.3">
      <c r="P20" s="179"/>
      <c r="Q20" s="19"/>
      <c r="R20" s="20" t="s">
        <v>33893</v>
      </c>
      <c r="S20" s="21" t="s">
        <v>34488</v>
      </c>
      <c r="T20" s="20" t="s">
        <v>34484</v>
      </c>
      <c r="U20" s="21" t="s">
        <v>34474</v>
      </c>
      <c r="V20" s="20" t="s">
        <v>34492</v>
      </c>
      <c r="W20" s="20" t="s">
        <v>33699</v>
      </c>
      <c r="X20" s="20" t="s">
        <v>34491</v>
      </c>
      <c r="Y20" s="20" t="s">
        <v>34490</v>
      </c>
      <c r="Z20" s="21" t="s">
        <v>34494</v>
      </c>
      <c r="AA20" s="20" t="s">
        <v>34493</v>
      </c>
    </row>
    <row r="21" spans="16:27" ht="15.75" thickTop="1" x14ac:dyDescent="0.25">
      <c r="P21" s="177"/>
      <c r="Q21" s="12"/>
      <c r="R21" s="76"/>
      <c r="S21" s="76"/>
      <c r="T21" s="238">
        <f>'REG-DCC-IDP-031 (T_d_C) '!E23</f>
        <v>0</v>
      </c>
      <c r="U21" s="76"/>
      <c r="V21" s="76"/>
      <c r="W21" s="76"/>
      <c r="X21" s="76"/>
      <c r="Y21" s="76"/>
      <c r="Z21" s="76"/>
      <c r="AA21" s="76"/>
    </row>
    <row r="22" spans="16:27" x14ac:dyDescent="0.25">
      <c r="P22" s="178"/>
      <c r="Q22" s="2"/>
      <c r="R22" s="84"/>
      <c r="S22" s="77"/>
      <c r="T22" s="78" t="str">
        <f>IFERROR(VLOOKUP(S22,'(cata_mp)'!C37:I16440,2,FALSE)," ")</f>
        <v xml:space="preserve"> </v>
      </c>
      <c r="U22" s="79" t="s">
        <v>48</v>
      </c>
      <c r="V22" s="78" t="str">
        <f>IFERROR(INDEX(opción_descripción,MATCH(' (Explo_MP)'!$U22,opción,0))," ")</f>
        <v>Sin Opc.</v>
      </c>
      <c r="W22" s="44" t="str">
        <f>IFERROR(VLOOKUP(S22,'(cata_mp)'!C40:I16443,5,FALSE)," ")</f>
        <v xml:space="preserve"> </v>
      </c>
      <c r="X22" s="80" t="str">
        <f t="array" ref="X22">IFERROR(INDEX('(cata_mp)'!H39:H16442,MATCH(' (Explo_MP)'!S22&amp;' (Explo_MP)'!U22,'(cata_mp)'!C39:C16442&amp;'(cata_mp)'!E39:E16442,0)), " ")</f>
        <v xml:space="preserve"> </v>
      </c>
      <c r="Y22" s="81" t="str">
        <f t="array" ref="Y22">IFERROR(INDEX('(cata_mp)'!I:I,MATCH(' (Explo_MP)'!S22&amp;' (Explo_MP)'!U22,'(cata_mp)'!C:C&amp;'(cata_mp)'!E:E,0)),"$                               0")</f>
        <v>$                               0</v>
      </c>
      <c r="Z22" s="248"/>
      <c r="AA22" s="82">
        <f t="shared" ref="AA22:AA27" si="3">Y22*Z22</f>
        <v>0</v>
      </c>
    </row>
    <row r="23" spans="16:27" x14ac:dyDescent="0.25">
      <c r="P23" s="178"/>
      <c r="Q23" s="2"/>
      <c r="R23" s="84"/>
      <c r="S23" s="77"/>
      <c r="T23" s="78" t="str">
        <f>IFERROR(VLOOKUP(S23,'(cata_mp)'!C38:I16441,2,FALSE)," ")</f>
        <v xml:space="preserve"> </v>
      </c>
      <c r="U23" s="79" t="s">
        <v>48</v>
      </c>
      <c r="V23" s="78" t="str">
        <f>IFERROR(INDEX(opción_descripción,MATCH(' (Explo_MP)'!$U23,opción,0))," ")</f>
        <v>Sin Opc.</v>
      </c>
      <c r="W23" s="44" t="str">
        <f>IFERROR(VLOOKUP(S23,'(cata_mp)'!C41:I16444,5,FALSE)," ")</f>
        <v xml:space="preserve"> </v>
      </c>
      <c r="X23" s="80" t="str">
        <f t="array" ref="X23">IFERROR(INDEX('(cata_mp)'!H40:H16443,MATCH(' (Explo_MP)'!S23&amp;' (Explo_MP)'!U23,'(cata_mp)'!C40:C16443&amp;'(cata_mp)'!E40:E16443,0)), " ")</f>
        <v xml:space="preserve"> </v>
      </c>
      <c r="Y23" s="81" t="str">
        <f t="array" ref="Y23">IFERROR(INDEX('(cata_mp)'!I:I,MATCH(' (Explo_MP)'!S23&amp;' (Explo_MP)'!U23,'(cata_mp)'!C:C&amp;'(cata_mp)'!E:E,0)),"$                               0")</f>
        <v>$                               0</v>
      </c>
      <c r="Z23" s="248"/>
      <c r="AA23" s="82">
        <f t="shared" ref="AA23:AA26" si="4">Y23*Z23</f>
        <v>0</v>
      </c>
    </row>
    <row r="24" spans="16:27" x14ac:dyDescent="0.25">
      <c r="P24" s="178"/>
      <c r="Q24" s="2"/>
      <c r="R24" s="84"/>
      <c r="S24" s="77"/>
      <c r="T24" s="78" t="str">
        <f>IFERROR(VLOOKUP(S24,'(cata_mp)'!C39:I16442,2,FALSE)," ")</f>
        <v xml:space="preserve"> </v>
      </c>
      <c r="U24" s="79" t="s">
        <v>48</v>
      </c>
      <c r="V24" s="78" t="str">
        <f>IFERROR(INDEX(opción_descripción,MATCH(' (Explo_MP)'!$U24,opción,0))," ")</f>
        <v>Sin Opc.</v>
      </c>
      <c r="W24" s="44" t="str">
        <f>IFERROR(VLOOKUP(S24,'(cata_mp)'!C42:I16445,5,FALSE)," ")</f>
        <v xml:space="preserve"> </v>
      </c>
      <c r="X24" s="80" t="str">
        <f t="array" ref="X24">IFERROR(INDEX('(cata_mp)'!H41:H16444,MATCH(' (Explo_MP)'!S24&amp;' (Explo_MP)'!U24,'(cata_mp)'!C41:C16444&amp;'(cata_mp)'!E41:E16444,0)), " ")</f>
        <v xml:space="preserve"> </v>
      </c>
      <c r="Y24" s="81" t="str">
        <f t="array" ref="Y24">IFERROR(INDEX('(cata_mp)'!I:I,MATCH(' (Explo_MP)'!S24&amp;' (Explo_MP)'!U24,'(cata_mp)'!C:C&amp;'(cata_mp)'!E:E,0)),"$                               0")</f>
        <v>$                               0</v>
      </c>
      <c r="Z24" s="248"/>
      <c r="AA24" s="82">
        <f t="shared" si="4"/>
        <v>0</v>
      </c>
    </row>
    <row r="25" spans="16:27" x14ac:dyDescent="0.25">
      <c r="P25" s="178"/>
      <c r="Q25" s="2"/>
      <c r="R25" s="84"/>
      <c r="S25" s="77"/>
      <c r="T25" s="78" t="str">
        <f>IFERROR(VLOOKUP(S25,'(cata_mp)'!C40:I16443,2,FALSE)," ")</f>
        <v xml:space="preserve"> </v>
      </c>
      <c r="U25" s="79" t="s">
        <v>48</v>
      </c>
      <c r="V25" s="78" t="str">
        <f>IFERROR(INDEX(opción_descripción,MATCH(' (Explo_MP)'!$U25,opción,0))," ")</f>
        <v>Sin Opc.</v>
      </c>
      <c r="W25" s="44" t="str">
        <f>IFERROR(VLOOKUP(S25,'(cata_mp)'!C43:I16446,5,FALSE)," ")</f>
        <v xml:space="preserve"> </v>
      </c>
      <c r="X25" s="80" t="str">
        <f t="array" ref="X25">IFERROR(INDEX('(cata_mp)'!H42:H16445,MATCH(' (Explo_MP)'!S25&amp;' (Explo_MP)'!U25,'(cata_mp)'!C42:C16445&amp;'(cata_mp)'!E42:E16445,0)), " ")</f>
        <v xml:space="preserve"> </v>
      </c>
      <c r="Y25" s="81" t="str">
        <f t="array" ref="Y25">IFERROR(INDEX('(cata_mp)'!I:I,MATCH(' (Explo_MP)'!S25&amp;' (Explo_MP)'!U25,'(cata_mp)'!C:C&amp;'(cata_mp)'!E:E,0)),"$                               0")</f>
        <v>$                               0</v>
      </c>
      <c r="Z25" s="248"/>
      <c r="AA25" s="82">
        <f t="shared" si="4"/>
        <v>0</v>
      </c>
    </row>
    <row r="26" spans="16:27" x14ac:dyDescent="0.25">
      <c r="P26" s="178"/>
      <c r="Q26" s="2"/>
      <c r="R26" s="84"/>
      <c r="S26" s="77"/>
      <c r="T26" s="78" t="str">
        <f>IFERROR(VLOOKUP(S26,'(cata_mp)'!C41:I16444,2,FALSE)," ")</f>
        <v xml:space="preserve"> </v>
      </c>
      <c r="U26" s="79" t="s">
        <v>48</v>
      </c>
      <c r="V26" s="78" t="str">
        <f>IFERROR(INDEX(opción_descripción,MATCH(' (Explo_MP)'!$U26,opción,0))," ")</f>
        <v>Sin Opc.</v>
      </c>
      <c r="W26" s="44" t="str">
        <f>IFERROR(VLOOKUP(S26,'(cata_mp)'!C44:I16447,5,FALSE)," ")</f>
        <v xml:space="preserve"> </v>
      </c>
      <c r="X26" s="80" t="str">
        <f t="array" ref="X26">IFERROR(INDEX('(cata_mp)'!H43:H16446,MATCH(' (Explo_MP)'!S26&amp;' (Explo_MP)'!U26,'(cata_mp)'!C43:C16446&amp;'(cata_mp)'!E43:E16446,0)), " ")</f>
        <v xml:space="preserve"> </v>
      </c>
      <c r="Y26" s="81" t="str">
        <f t="array" ref="Y26">IFERROR(INDEX('(cata_mp)'!I:I,MATCH(' (Explo_MP)'!S26&amp;' (Explo_MP)'!U26,'(cata_mp)'!C:C&amp;'(cata_mp)'!E:E,0)),"$                               0")</f>
        <v>$                               0</v>
      </c>
      <c r="Z26" s="248"/>
      <c r="AA26" s="82">
        <f t="shared" si="4"/>
        <v>0</v>
      </c>
    </row>
    <row r="27" spans="16:27" x14ac:dyDescent="0.25">
      <c r="P27" s="178"/>
      <c r="Q27" s="2"/>
      <c r="R27" s="84"/>
      <c r="S27" s="77"/>
      <c r="T27" s="78" t="str">
        <f>IFERROR(VLOOKUP(S27,'(cata_mp)'!C42:I16445,2,FALSE)," ")</f>
        <v xml:space="preserve"> </v>
      </c>
      <c r="U27" s="79" t="s">
        <v>48</v>
      </c>
      <c r="V27" s="78" t="str">
        <f>IFERROR(INDEX(opción_descripción,MATCH(' (Explo_MP)'!$U27,opción,0))," ")</f>
        <v>Sin Opc.</v>
      </c>
      <c r="W27" s="44" t="str">
        <f>IFERROR(VLOOKUP(S27,'(cata_mp)'!C45:I16448,5,FALSE)," ")</f>
        <v xml:space="preserve"> </v>
      </c>
      <c r="X27" s="80" t="str">
        <f t="array" ref="X27">IFERROR(INDEX('(cata_mp)'!H44:H16447,MATCH(' (Explo_MP)'!S27&amp;' (Explo_MP)'!U27,'(cata_mp)'!C44:C16447&amp;'(cata_mp)'!E44:E16447,0)), " ")</f>
        <v xml:space="preserve"> </v>
      </c>
      <c r="Y27" s="81" t="str">
        <f t="array" ref="Y27">IFERROR(INDEX('(cata_mp)'!I:I,MATCH(' (Explo_MP)'!S27&amp;' (Explo_MP)'!U27,'(cata_mp)'!C:C&amp;'(cata_mp)'!E:E,0)),"$                               0")</f>
        <v>$                               0</v>
      </c>
      <c r="Z27" s="248"/>
      <c r="AA27" s="82">
        <f t="shared" si="3"/>
        <v>0</v>
      </c>
    </row>
    <row r="28" spans="16:27" x14ac:dyDescent="0.25">
      <c r="P28" s="179"/>
      <c r="Q28" s="16"/>
      <c r="R28" s="11"/>
      <c r="S28" s="10"/>
      <c r="T28" s="10"/>
      <c r="U28" s="13"/>
      <c r="V28" s="13"/>
      <c r="W28" s="10"/>
      <c r="X28" s="14"/>
      <c r="Y28" s="15" t="str">
        <f>P19</f>
        <v>id_02</v>
      </c>
      <c r="Z28" s="85" t="str">
        <f>P19&amp;" costo_total:"</f>
        <v>id_02 costo_total:</v>
      </c>
      <c r="AA28" s="83">
        <f>+SUM(AA22:AA27)</f>
        <v>0</v>
      </c>
    </row>
    <row r="29" spans="16:27" x14ac:dyDescent="0.25">
      <c r="P29" s="179"/>
      <c r="Q29" s="16"/>
      <c r="R29" s="11"/>
      <c r="S29" s="10"/>
      <c r="T29" s="10"/>
      <c r="U29" s="13"/>
      <c r="V29" s="13"/>
      <c r="W29" s="10"/>
      <c r="X29" s="14"/>
      <c r="Y29" s="13"/>
      <c r="Z29" s="13"/>
      <c r="AA29" s="11"/>
    </row>
    <row r="30" spans="16:27" x14ac:dyDescent="0.25">
      <c r="P30" s="180"/>
      <c r="Q30" s="25"/>
      <c r="R30" s="26"/>
      <c r="S30" s="27"/>
      <c r="T30" s="27"/>
      <c r="U30" s="28"/>
      <c r="V30" s="28"/>
      <c r="W30" s="27"/>
      <c r="X30" s="29"/>
      <c r="Y30" s="28"/>
      <c r="Z30" s="28"/>
      <c r="AA30" s="26"/>
    </row>
    <row r="31" spans="16:27" x14ac:dyDescent="0.25">
      <c r="P31" s="181"/>
    </row>
    <row r="32" spans="16:27" x14ac:dyDescent="0.25">
      <c r="P32" s="22" t="str">
        <f>'REG-DCC-IDP-031 (T_d_C) '!D24</f>
        <v>id_03</v>
      </c>
      <c r="Q32" s="23"/>
      <c r="R32" s="23"/>
      <c r="S32" s="23"/>
      <c r="T32" s="273"/>
      <c r="U32" s="23"/>
      <c r="V32" s="23"/>
      <c r="W32" s="23"/>
      <c r="X32" s="23"/>
      <c r="Y32" s="23"/>
      <c r="Z32" s="23"/>
      <c r="AA32" s="23"/>
    </row>
    <row r="33" spans="16:27" ht="15.75" thickBot="1" x14ac:dyDescent="0.3">
      <c r="P33" s="179"/>
      <c r="Q33" s="19"/>
      <c r="R33" s="20" t="s">
        <v>33893</v>
      </c>
      <c r="S33" s="21" t="s">
        <v>34488</v>
      </c>
      <c r="T33" s="20" t="s">
        <v>34484</v>
      </c>
      <c r="U33" s="21" t="s">
        <v>34474</v>
      </c>
      <c r="V33" s="20" t="s">
        <v>34492</v>
      </c>
      <c r="W33" s="20" t="s">
        <v>33699</v>
      </c>
      <c r="X33" s="20" t="s">
        <v>34491</v>
      </c>
      <c r="Y33" s="20" t="s">
        <v>34490</v>
      </c>
      <c r="Z33" s="21" t="s">
        <v>34494</v>
      </c>
      <c r="AA33" s="20" t="s">
        <v>34493</v>
      </c>
    </row>
    <row r="34" spans="16:27" ht="15.75" thickTop="1" x14ac:dyDescent="0.25">
      <c r="P34" s="179"/>
      <c r="Q34" s="276"/>
      <c r="R34" s="76"/>
      <c r="S34" s="76"/>
      <c r="T34" s="238">
        <f>'REG-DCC-IDP-031 (T_d_C) '!E24</f>
        <v>0</v>
      </c>
      <c r="U34" s="76"/>
      <c r="V34" s="76"/>
      <c r="W34" s="76"/>
      <c r="X34" s="76"/>
      <c r="Y34" s="76"/>
      <c r="Z34" s="76"/>
      <c r="AA34" s="76"/>
    </row>
    <row r="35" spans="16:27" x14ac:dyDescent="0.25">
      <c r="P35" s="178"/>
      <c r="Q35" s="2"/>
      <c r="R35" s="84"/>
      <c r="S35" s="77"/>
      <c r="T35" s="78" t="str">
        <f>IFERROR(VLOOKUP(S35,'(cata_mp)'!C47:I16450,2,FALSE)," ")</f>
        <v xml:space="preserve"> </v>
      </c>
      <c r="U35" s="79" t="s">
        <v>48</v>
      </c>
      <c r="V35" s="78" t="str">
        <f>IFERROR(INDEX(opción_descripción,MATCH(' (Explo_MP)'!$U35,opción,0))," ")</f>
        <v>Sin Opc.</v>
      </c>
      <c r="W35" s="44" t="str">
        <f>IFERROR(VLOOKUP(S35,'(cata_mp)'!C49:I16452,5,FALSE)," ")</f>
        <v xml:space="preserve"> </v>
      </c>
      <c r="X35" s="80" t="str">
        <f t="array" ref="X35">IFERROR(INDEX('(cata_mp)'!H48:H16451,MATCH(' (Explo_MP)'!S35&amp;' (Explo_MP)'!U35,'(cata_mp)'!C48:C16451&amp;'(cata_mp)'!E48:E16451,0)), " ")</f>
        <v xml:space="preserve"> </v>
      </c>
      <c r="Y35" s="81" t="str">
        <f t="array" ref="Y35">IFERROR(INDEX('(cata_mp)'!I:I,MATCH(' (Explo_MP)'!S35&amp;' (Explo_MP)'!U35,'(cata_mp)'!C:C&amp;'(cata_mp)'!E:E,0)),"$                               0")</f>
        <v>$                               0</v>
      </c>
      <c r="Z35" s="248"/>
      <c r="AA35" s="82">
        <f t="shared" ref="AA35:AA39" si="5">Y35*Z35</f>
        <v>0</v>
      </c>
    </row>
    <row r="36" spans="16:27" x14ac:dyDescent="0.25">
      <c r="P36" s="178"/>
      <c r="Q36" s="2"/>
      <c r="R36" s="84"/>
      <c r="S36" s="77"/>
      <c r="T36" s="78" t="str">
        <f>IFERROR(VLOOKUP(S36,'(cata_mp)'!C48:I16451,2,FALSE)," ")</f>
        <v xml:space="preserve"> </v>
      </c>
      <c r="U36" s="79" t="s">
        <v>48</v>
      </c>
      <c r="V36" s="78" t="str">
        <f>IFERROR(INDEX(opción_descripción,MATCH(' (Explo_MP)'!$U36,opción,0))," ")</f>
        <v>Sin Opc.</v>
      </c>
      <c r="W36" s="44" t="str">
        <f>IFERROR(VLOOKUP(S36,'(cata_mp)'!C50:I16453,5,FALSE)," ")</f>
        <v xml:space="preserve"> </v>
      </c>
      <c r="X36" s="80" t="str">
        <f t="array" ref="X36">IFERROR(INDEX('(cata_mp)'!H49:H16452,MATCH(' (Explo_MP)'!S36&amp;' (Explo_MP)'!U36,'(cata_mp)'!C49:C16452&amp;'(cata_mp)'!E49:E16452,0)), " ")</f>
        <v xml:space="preserve"> </v>
      </c>
      <c r="Y36" s="81" t="str">
        <f t="array" ref="Y36">IFERROR(INDEX('(cata_mp)'!I:I,MATCH(' (Explo_MP)'!S36&amp;' (Explo_MP)'!U36,'(cata_mp)'!C:C&amp;'(cata_mp)'!E:E,0)),"$                               0")</f>
        <v>$                               0</v>
      </c>
      <c r="Z36" s="248"/>
      <c r="AA36" s="82">
        <f t="shared" si="5"/>
        <v>0</v>
      </c>
    </row>
    <row r="37" spans="16:27" x14ac:dyDescent="0.25">
      <c r="P37" s="178"/>
      <c r="Q37" s="2"/>
      <c r="R37" s="84"/>
      <c r="S37" s="77"/>
      <c r="T37" s="78" t="str">
        <f>IFERROR(VLOOKUP(S37,'(cata_mp)'!C49:I16452,2,FALSE)," ")</f>
        <v xml:space="preserve"> </v>
      </c>
      <c r="U37" s="79" t="s">
        <v>48</v>
      </c>
      <c r="V37" s="78" t="str">
        <f>IFERROR(INDEX(opción_descripción,MATCH(' (Explo_MP)'!$U37,opción,0))," ")</f>
        <v>Sin Opc.</v>
      </c>
      <c r="W37" s="44" t="str">
        <f>IFERROR(VLOOKUP(S37,'(cata_mp)'!C51:I16454,5,FALSE)," ")</f>
        <v xml:space="preserve"> </v>
      </c>
      <c r="X37" s="80" t="str">
        <f t="array" ref="X37">IFERROR(INDEX('(cata_mp)'!H50:H16453,MATCH(' (Explo_MP)'!S37&amp;' (Explo_MP)'!U37,'(cata_mp)'!C50:C16453&amp;'(cata_mp)'!E50:E16453,0)), " ")</f>
        <v xml:space="preserve"> </v>
      </c>
      <c r="Y37" s="81" t="str">
        <f t="array" ref="Y37">IFERROR(INDEX('(cata_mp)'!I:I,MATCH(' (Explo_MP)'!S37&amp;' (Explo_MP)'!U37,'(cata_mp)'!C:C&amp;'(cata_mp)'!E:E,0)),"$                               0")</f>
        <v>$                               0</v>
      </c>
      <c r="Z37" s="248"/>
      <c r="AA37" s="82">
        <f t="shared" si="5"/>
        <v>0</v>
      </c>
    </row>
    <row r="38" spans="16:27" x14ac:dyDescent="0.25">
      <c r="P38" s="178"/>
      <c r="Q38" s="2"/>
      <c r="R38" s="84"/>
      <c r="S38" s="77"/>
      <c r="T38" s="78" t="str">
        <f>IFERROR(VLOOKUP(S38,'(cata_mp)'!C50:I16453,2,FALSE)," ")</f>
        <v xml:space="preserve"> </v>
      </c>
      <c r="U38" s="79" t="s">
        <v>48</v>
      </c>
      <c r="V38" s="78" t="str">
        <f>IFERROR(INDEX(opción_descripción,MATCH(' (Explo_MP)'!$U38,opción,0))," ")</f>
        <v>Sin Opc.</v>
      </c>
      <c r="W38" s="44" t="str">
        <f>IFERROR(VLOOKUP(S38,'(cata_mp)'!C52:I16455,5,FALSE)," ")</f>
        <v xml:space="preserve"> </v>
      </c>
      <c r="X38" s="80" t="str">
        <f t="array" ref="X38">IFERROR(INDEX('(cata_mp)'!H51:H16454,MATCH(' (Explo_MP)'!S38&amp;' (Explo_MP)'!U38,'(cata_mp)'!C51:C16454&amp;'(cata_mp)'!E51:E16454,0)), " ")</f>
        <v xml:space="preserve"> </v>
      </c>
      <c r="Y38" s="81" t="str">
        <f t="array" ref="Y38">IFERROR(INDEX('(cata_mp)'!I:I,MATCH(' (Explo_MP)'!S38&amp;' (Explo_MP)'!U38,'(cata_mp)'!C:C&amp;'(cata_mp)'!E:E,0)),"$                               0")</f>
        <v>$                               0</v>
      </c>
      <c r="Z38" s="248"/>
      <c r="AA38" s="82">
        <f t="shared" si="5"/>
        <v>0</v>
      </c>
    </row>
    <row r="39" spans="16:27" x14ac:dyDescent="0.25">
      <c r="P39" s="178"/>
      <c r="Q39" s="2"/>
      <c r="R39" s="84"/>
      <c r="S39" s="77"/>
      <c r="T39" s="78" t="str">
        <f>IFERROR(VLOOKUP(S39,'(cata_mp)'!C51:I16454,2,FALSE)," ")</f>
        <v xml:space="preserve"> </v>
      </c>
      <c r="U39" s="79" t="s">
        <v>48</v>
      </c>
      <c r="V39" s="78" t="str">
        <f>IFERROR(INDEX(opción_descripción,MATCH(' (Explo_MP)'!$U39,opción,0))," ")</f>
        <v>Sin Opc.</v>
      </c>
      <c r="W39" s="44" t="str">
        <f>IFERROR(VLOOKUP(S39,'(cata_mp)'!C53:I16456,5,FALSE)," ")</f>
        <v xml:space="preserve"> </v>
      </c>
      <c r="X39" s="80" t="str">
        <f t="array" ref="X39">IFERROR(INDEX('(cata_mp)'!H52:H16455,MATCH(' (Explo_MP)'!S39&amp;' (Explo_MP)'!U39,'(cata_mp)'!C52:C16455&amp;'(cata_mp)'!E52:E16455,0)), " ")</f>
        <v xml:space="preserve"> </v>
      </c>
      <c r="Y39" s="81" t="str">
        <f t="array" ref="Y39">IFERROR(INDEX('(cata_mp)'!I:I,MATCH(' (Explo_MP)'!S39&amp;' (Explo_MP)'!U39,'(cata_mp)'!C:C&amp;'(cata_mp)'!E:E,0)),"$                               0")</f>
        <v>$                               0</v>
      </c>
      <c r="Z39" s="248"/>
      <c r="AA39" s="82">
        <f t="shared" si="5"/>
        <v>0</v>
      </c>
    </row>
    <row r="40" spans="16:27" x14ac:dyDescent="0.25">
      <c r="P40" s="179"/>
      <c r="Q40" s="16"/>
      <c r="R40" s="11"/>
      <c r="S40" s="10"/>
      <c r="T40" s="10"/>
      <c r="U40" s="13"/>
      <c r="V40" s="13"/>
      <c r="W40" s="10"/>
      <c r="X40" s="14"/>
      <c r="Y40" s="15" t="str">
        <f>P32</f>
        <v>id_03</v>
      </c>
      <c r="Z40" s="85" t="str">
        <f>P32&amp;" costo_total:"</f>
        <v>id_03 costo_total:</v>
      </c>
      <c r="AA40" s="83">
        <f>+SUM(AA35:AA39)</f>
        <v>0</v>
      </c>
    </row>
    <row r="41" spans="16:27" x14ac:dyDescent="0.25">
      <c r="P41" s="179"/>
      <c r="Q41" s="16"/>
      <c r="R41" s="11"/>
      <c r="S41" s="10"/>
      <c r="T41" s="10"/>
      <c r="U41" s="13"/>
      <c r="V41" s="13"/>
      <c r="W41" s="10"/>
      <c r="X41" s="14"/>
      <c r="Y41" s="13"/>
      <c r="Z41" s="13"/>
      <c r="AA41" s="11"/>
    </row>
    <row r="42" spans="16:27" x14ac:dyDescent="0.25">
      <c r="P42" s="180"/>
      <c r="Q42" s="25"/>
      <c r="R42" s="26"/>
      <c r="S42" s="27"/>
      <c r="T42" s="27"/>
      <c r="U42" s="28"/>
      <c r="V42" s="28"/>
      <c r="W42" s="27"/>
      <c r="X42" s="29"/>
      <c r="Y42" s="28"/>
      <c r="Z42" s="28"/>
      <c r="AA42" s="26"/>
    </row>
    <row r="43" spans="16:27" x14ac:dyDescent="0.25">
      <c r="P43" s="181"/>
    </row>
    <row r="44" spans="16:27" x14ac:dyDescent="0.25">
      <c r="P44" s="22" t="str">
        <f>'REG-DCC-IDP-031 (T_d_C) '!D25</f>
        <v>id_04</v>
      </c>
      <c r="Q44" s="23"/>
      <c r="R44" s="23"/>
      <c r="S44" s="23"/>
      <c r="T44" s="23"/>
      <c r="U44" s="23"/>
      <c r="V44" s="23"/>
      <c r="W44" s="23"/>
      <c r="X44" s="23"/>
      <c r="Y44" s="23"/>
      <c r="Z44" s="23"/>
      <c r="AA44" s="23"/>
    </row>
    <row r="45" spans="16:27" ht="15.75" thickBot="1" x14ac:dyDescent="0.3">
      <c r="P45" s="179"/>
      <c r="Q45" s="19"/>
      <c r="R45" s="20" t="s">
        <v>33893</v>
      </c>
      <c r="S45" s="21" t="s">
        <v>34488</v>
      </c>
      <c r="T45" s="20" t="s">
        <v>34484</v>
      </c>
      <c r="U45" s="21" t="s">
        <v>34474</v>
      </c>
      <c r="V45" s="20" t="s">
        <v>34492</v>
      </c>
      <c r="W45" s="20" t="s">
        <v>33699</v>
      </c>
      <c r="X45" s="20" t="s">
        <v>34491</v>
      </c>
      <c r="Y45" s="20" t="s">
        <v>34490</v>
      </c>
      <c r="Z45" s="21" t="s">
        <v>34494</v>
      </c>
      <c r="AA45" s="20" t="s">
        <v>34493</v>
      </c>
    </row>
    <row r="46" spans="16:27" ht="15.75" thickTop="1" x14ac:dyDescent="0.25">
      <c r="P46" s="182"/>
      <c r="Q46" s="12"/>
      <c r="R46" s="76"/>
      <c r="S46" s="76"/>
      <c r="T46" s="238">
        <f>'REG-DCC-IDP-031 (T_d_C) '!E25</f>
        <v>0</v>
      </c>
      <c r="U46" s="76"/>
      <c r="V46" s="76"/>
      <c r="W46" s="76"/>
      <c r="X46" s="76"/>
      <c r="Y46" s="76"/>
      <c r="Z46" s="76"/>
      <c r="AA46" s="76"/>
    </row>
    <row r="47" spans="16:27" x14ac:dyDescent="0.25">
      <c r="P47" s="178"/>
      <c r="Q47" s="2"/>
      <c r="R47" s="84"/>
      <c r="S47" s="77"/>
      <c r="T47" s="78" t="str">
        <f>IFERROR(VLOOKUP(S47,'(cata_mp)'!C66:I16469,2,FALSE)," ")</f>
        <v xml:space="preserve"> </v>
      </c>
      <c r="U47" s="79" t="s">
        <v>48</v>
      </c>
      <c r="V47" s="78" t="str">
        <f>IFERROR(INDEX(opción_descripción,MATCH(' (Explo_MP)'!$U47,opción,0))," ")</f>
        <v>Sin Opc.</v>
      </c>
      <c r="W47" s="44" t="str">
        <f>IFERROR(VLOOKUP(S47,'(cata_mp)'!C68:I16471,5,FALSE)," ")</f>
        <v xml:space="preserve"> </v>
      </c>
      <c r="X47" s="80" t="str">
        <f t="array" ref="X47">IFERROR(INDEX('(cata_mp)'!H67:H16470,MATCH(' (Explo_MP)'!S47&amp;' (Explo_MP)'!U47,'(cata_mp)'!C67:C16470&amp;'(cata_mp)'!E67:E16470,0)), " ")</f>
        <v xml:space="preserve"> </v>
      </c>
      <c r="Y47" s="81" t="str">
        <f t="array" ref="Y47">IFERROR(INDEX('(cata_mp)'!I:I,MATCH(' (Explo_MP)'!S47&amp;' (Explo_MP)'!U47,'(cata_mp)'!C:C&amp;'(cata_mp)'!E:E,0)),"$                               0")</f>
        <v>$                               0</v>
      </c>
      <c r="Z47" s="248"/>
      <c r="AA47" s="82">
        <f t="shared" ref="AA47:AA51" si="6">Y47*Z47</f>
        <v>0</v>
      </c>
    </row>
    <row r="48" spans="16:27" x14ac:dyDescent="0.25">
      <c r="P48" s="178"/>
      <c r="Q48" s="2"/>
      <c r="R48" s="84"/>
      <c r="S48" s="77"/>
      <c r="T48" s="78" t="str">
        <f>IFERROR(VLOOKUP(S48,'(cata_mp)'!C67:I16470,2,FALSE)," ")</f>
        <v xml:space="preserve"> </v>
      </c>
      <c r="U48" s="79" t="s">
        <v>48</v>
      </c>
      <c r="V48" s="78" t="str">
        <f>IFERROR(INDEX(opción_descripción,MATCH(' (Explo_MP)'!$U48,opción,0))," ")</f>
        <v>Sin Opc.</v>
      </c>
      <c r="W48" s="44" t="str">
        <f>IFERROR(VLOOKUP(S48,'(cata_mp)'!C69:I16472,5,FALSE)," ")</f>
        <v xml:space="preserve"> </v>
      </c>
      <c r="X48" s="80" t="str">
        <f t="array" ref="X48">IFERROR(INDEX('(cata_mp)'!H68:H16471,MATCH(' (Explo_MP)'!S48&amp;' (Explo_MP)'!U48,'(cata_mp)'!C68:C16471&amp;'(cata_mp)'!E68:E16471,0)), " ")</f>
        <v xml:space="preserve"> </v>
      </c>
      <c r="Y48" s="81" t="str">
        <f t="array" ref="Y48">IFERROR(INDEX('(cata_mp)'!I:I,MATCH(' (Explo_MP)'!S48&amp;' (Explo_MP)'!U48,'(cata_mp)'!C:C&amp;'(cata_mp)'!E:E,0)),"$                               0")</f>
        <v>$                               0</v>
      </c>
      <c r="Z48" s="248"/>
      <c r="AA48" s="82">
        <f t="shared" si="6"/>
        <v>0</v>
      </c>
    </row>
    <row r="49" spans="16:27" x14ac:dyDescent="0.25">
      <c r="P49" s="178"/>
      <c r="Q49" s="2"/>
      <c r="R49" s="84"/>
      <c r="S49" s="77"/>
      <c r="T49" s="78" t="str">
        <f>IFERROR(VLOOKUP(S49,'(cata_mp)'!C68:I16471,2,FALSE)," ")</f>
        <v xml:space="preserve"> </v>
      </c>
      <c r="U49" s="79" t="s">
        <v>48</v>
      </c>
      <c r="V49" s="78" t="str">
        <f>IFERROR(INDEX(opción_descripción,MATCH(' (Explo_MP)'!$U49,opción,0))," ")</f>
        <v>Sin Opc.</v>
      </c>
      <c r="W49" s="44" t="str">
        <f>IFERROR(VLOOKUP(S49,'(cata_mp)'!C70:I16473,5,FALSE)," ")</f>
        <v xml:space="preserve"> </v>
      </c>
      <c r="X49" s="80" t="str">
        <f t="array" ref="X49">IFERROR(INDEX('(cata_mp)'!H69:H16472,MATCH(' (Explo_MP)'!S49&amp;' (Explo_MP)'!U49,'(cata_mp)'!C69:C16472&amp;'(cata_mp)'!E69:E16472,0)), " ")</f>
        <v xml:space="preserve"> </v>
      </c>
      <c r="Y49" s="81" t="str">
        <f t="array" ref="Y49">IFERROR(INDEX('(cata_mp)'!I:I,MATCH(' (Explo_MP)'!S49&amp;' (Explo_MP)'!U49,'(cata_mp)'!C:C&amp;'(cata_mp)'!E:E,0)),"$                               0")</f>
        <v>$                               0</v>
      </c>
      <c r="Z49" s="248"/>
      <c r="AA49" s="82">
        <f t="shared" si="6"/>
        <v>0</v>
      </c>
    </row>
    <row r="50" spans="16:27" x14ac:dyDescent="0.25">
      <c r="P50" s="178"/>
      <c r="Q50" s="2"/>
      <c r="R50" s="84"/>
      <c r="S50" s="77"/>
      <c r="T50" s="78" t="str">
        <f>IFERROR(VLOOKUP(S50,'(cata_mp)'!C69:I16472,2,FALSE)," ")</f>
        <v xml:space="preserve"> </v>
      </c>
      <c r="U50" s="79" t="s">
        <v>48</v>
      </c>
      <c r="V50" s="78" t="str">
        <f>IFERROR(INDEX(opción_descripción,MATCH(' (Explo_MP)'!$U50,opción,0))," ")</f>
        <v>Sin Opc.</v>
      </c>
      <c r="W50" s="44" t="str">
        <f>IFERROR(VLOOKUP(S50,'(cata_mp)'!C71:I16474,5,FALSE)," ")</f>
        <v xml:space="preserve"> </v>
      </c>
      <c r="X50" s="80" t="str">
        <f t="array" ref="X50">IFERROR(INDEX('(cata_mp)'!H70:H16473,MATCH(' (Explo_MP)'!S50&amp;' (Explo_MP)'!U50,'(cata_mp)'!C70:C16473&amp;'(cata_mp)'!E70:E16473,0)), " ")</f>
        <v xml:space="preserve"> </v>
      </c>
      <c r="Y50" s="81" t="str">
        <f t="array" ref="Y50">IFERROR(INDEX('(cata_mp)'!I:I,MATCH(' (Explo_MP)'!S50&amp;' (Explo_MP)'!U50,'(cata_mp)'!C:C&amp;'(cata_mp)'!E:E,0)),"$                               0")</f>
        <v>$                               0</v>
      </c>
      <c r="Z50" s="248"/>
      <c r="AA50" s="82">
        <f t="shared" si="6"/>
        <v>0</v>
      </c>
    </row>
    <row r="51" spans="16:27" x14ac:dyDescent="0.25">
      <c r="P51" s="178"/>
      <c r="Q51" s="2"/>
      <c r="R51" s="84"/>
      <c r="S51" s="77"/>
      <c r="T51" s="78" t="str">
        <f>IFERROR(VLOOKUP(S51,'(cata_mp)'!C70:I16473,2,FALSE)," ")</f>
        <v xml:space="preserve"> </v>
      </c>
      <c r="U51" s="79" t="s">
        <v>48</v>
      </c>
      <c r="V51" s="78" t="str">
        <f>IFERROR(INDEX(opción_descripción,MATCH(' (Explo_MP)'!$U51,opción,0))," ")</f>
        <v>Sin Opc.</v>
      </c>
      <c r="W51" s="44" t="str">
        <f>IFERROR(VLOOKUP(S51,'(cata_mp)'!C72:I16475,5,FALSE)," ")</f>
        <v xml:space="preserve"> </v>
      </c>
      <c r="X51" s="80" t="str">
        <f t="array" ref="X51">IFERROR(INDEX('(cata_mp)'!H71:H16474,MATCH(' (Explo_MP)'!S51&amp;' (Explo_MP)'!U51,'(cata_mp)'!C71:C16474&amp;'(cata_mp)'!E71:E16474,0)), " ")</f>
        <v xml:space="preserve"> </v>
      </c>
      <c r="Y51" s="81" t="str">
        <f t="array" ref="Y51">IFERROR(INDEX('(cata_mp)'!I:I,MATCH(' (Explo_MP)'!S51&amp;' (Explo_MP)'!U51,'(cata_mp)'!C:C&amp;'(cata_mp)'!E:E,0)),"$                               0")</f>
        <v>$                               0</v>
      </c>
      <c r="Z51" s="248"/>
      <c r="AA51" s="82">
        <f t="shared" si="6"/>
        <v>0</v>
      </c>
    </row>
    <row r="52" spans="16:27" x14ac:dyDescent="0.25">
      <c r="P52" s="179"/>
      <c r="Q52" s="16"/>
      <c r="R52" s="11"/>
      <c r="S52" s="10"/>
      <c r="T52" s="10"/>
      <c r="U52" s="13"/>
      <c r="V52" s="13"/>
      <c r="W52" s="10"/>
      <c r="X52" s="14"/>
      <c r="Y52" s="15" t="str">
        <f>P44</f>
        <v>id_04</v>
      </c>
      <c r="Z52" s="85" t="str">
        <f>P44&amp;" costo_total:"</f>
        <v>id_04 costo_total:</v>
      </c>
      <c r="AA52" s="83">
        <f>+SUM(AA47:AA51)</f>
        <v>0</v>
      </c>
    </row>
    <row r="53" spans="16:27" x14ac:dyDescent="0.25">
      <c r="P53" s="179"/>
      <c r="Q53" s="16"/>
      <c r="R53" s="11"/>
      <c r="S53" s="10"/>
      <c r="T53" s="10"/>
      <c r="U53" s="13"/>
      <c r="V53" s="13"/>
      <c r="W53" s="10"/>
      <c r="X53" s="14"/>
      <c r="Y53" s="13"/>
      <c r="Z53" s="13"/>
      <c r="AA53" s="11"/>
    </row>
    <row r="54" spans="16:27" x14ac:dyDescent="0.25">
      <c r="P54" s="180"/>
      <c r="Q54" s="25"/>
      <c r="R54" s="26"/>
      <c r="S54" s="27"/>
      <c r="T54" s="27"/>
      <c r="U54" s="28"/>
      <c r="V54" s="28"/>
      <c r="W54" s="27"/>
      <c r="X54" s="29"/>
      <c r="Y54" s="28"/>
      <c r="Z54" s="28"/>
      <c r="AA54" s="26"/>
    </row>
    <row r="55" spans="16:27" x14ac:dyDescent="0.25">
      <c r="P55" s="181"/>
    </row>
    <row r="56" spans="16:27" x14ac:dyDescent="0.25">
      <c r="P56" s="22" t="str">
        <f>'REG-DCC-IDP-031 (T_d_C) '!D26</f>
        <v>id_05</v>
      </c>
      <c r="Q56" s="23"/>
      <c r="R56" s="23"/>
      <c r="S56" s="23"/>
      <c r="T56" s="23"/>
      <c r="U56" s="23"/>
      <c r="V56" s="23"/>
      <c r="W56" s="23"/>
      <c r="X56" s="23"/>
      <c r="Y56" s="23"/>
      <c r="Z56" s="23"/>
      <c r="AA56" s="23"/>
    </row>
    <row r="57" spans="16:27" ht="15.75" thickBot="1" x14ac:dyDescent="0.3">
      <c r="P57" s="179"/>
      <c r="Q57" s="19"/>
      <c r="R57" s="20" t="s">
        <v>33893</v>
      </c>
      <c r="S57" s="21" t="s">
        <v>34488</v>
      </c>
      <c r="T57" s="20" t="s">
        <v>34484</v>
      </c>
      <c r="U57" s="21" t="s">
        <v>34474</v>
      </c>
      <c r="V57" s="20" t="s">
        <v>34492</v>
      </c>
      <c r="W57" s="20" t="s">
        <v>33699</v>
      </c>
      <c r="X57" s="20" t="s">
        <v>34491</v>
      </c>
      <c r="Y57" s="20" t="s">
        <v>34490</v>
      </c>
      <c r="Z57" s="21" t="s">
        <v>34494</v>
      </c>
      <c r="AA57" s="20" t="s">
        <v>34493</v>
      </c>
    </row>
    <row r="58" spans="16:27" ht="15.75" thickTop="1" x14ac:dyDescent="0.25">
      <c r="P58" s="179"/>
      <c r="Q58" s="12"/>
      <c r="R58" s="76"/>
      <c r="S58" s="76"/>
      <c r="T58" s="238">
        <f>'REG-DCC-IDP-031 (T_d_C) '!E26</f>
        <v>0</v>
      </c>
      <c r="U58" s="76"/>
      <c r="V58" s="76"/>
      <c r="W58" s="76"/>
      <c r="X58" s="76"/>
      <c r="Y58" s="76"/>
      <c r="Z58" s="76"/>
      <c r="AA58" s="76"/>
    </row>
    <row r="59" spans="16:27" x14ac:dyDescent="0.25">
      <c r="P59" s="178"/>
      <c r="Q59" s="2"/>
      <c r="R59" s="84"/>
      <c r="S59" s="77"/>
      <c r="T59" s="78" t="str">
        <f>IFERROR(VLOOKUP(S59,'(cata_mp)'!C79:I16482,2,FALSE)," ")</f>
        <v xml:space="preserve"> </v>
      </c>
      <c r="U59" s="79" t="s">
        <v>48</v>
      </c>
      <c r="V59" s="78" t="str">
        <f>IFERROR(INDEX(opción_descripción,MATCH(' (Explo_MP)'!$U59,opción,0))," ")</f>
        <v>Sin Opc.</v>
      </c>
      <c r="W59" s="44" t="str">
        <f>IFERROR(VLOOKUP(S59,'(cata_mp)'!C81:I16484,5,FALSE)," ")</f>
        <v xml:space="preserve"> </v>
      </c>
      <c r="X59" s="80" t="str">
        <f t="array" ref="X59">IFERROR(INDEX('(cata_mp)'!H80:H16483,MATCH(' (Explo_MP)'!S59&amp;' (Explo_MP)'!U59,'(cata_mp)'!C80:C16483&amp;'(cata_mp)'!E80:E16483,0)), " ")</f>
        <v xml:space="preserve"> </v>
      </c>
      <c r="Y59" s="81" t="str">
        <f t="array" ref="Y59">IFERROR(INDEX('(cata_mp)'!I:I,MATCH(' (Explo_MP)'!S59&amp;' (Explo_MP)'!U59,'(cata_mp)'!C:C&amp;'(cata_mp)'!E:E,0)),"$                               0")</f>
        <v>$                               0</v>
      </c>
      <c r="Z59" s="248"/>
      <c r="AA59" s="82">
        <f t="shared" ref="AA59:AA63" si="7">Y59*Z59</f>
        <v>0</v>
      </c>
    </row>
    <row r="60" spans="16:27" x14ac:dyDescent="0.25">
      <c r="P60" s="178"/>
      <c r="Q60" s="2"/>
      <c r="R60" s="84"/>
      <c r="S60" s="77"/>
      <c r="T60" s="78" t="str">
        <f>IFERROR(VLOOKUP(S60,'(cata_mp)'!C80:I16483,2,FALSE)," ")</f>
        <v xml:space="preserve"> </v>
      </c>
      <c r="U60" s="79" t="s">
        <v>48</v>
      </c>
      <c r="V60" s="78" t="str">
        <f>IFERROR(INDEX(opción_descripción,MATCH(' (Explo_MP)'!$U60,opción,0))," ")</f>
        <v>Sin Opc.</v>
      </c>
      <c r="W60" s="44" t="str">
        <f>IFERROR(VLOOKUP(S60,'(cata_mp)'!C82:I16485,5,FALSE)," ")</f>
        <v xml:space="preserve"> </v>
      </c>
      <c r="X60" s="80" t="str">
        <f t="array" ref="X60">IFERROR(INDEX('(cata_mp)'!H81:H16484,MATCH(' (Explo_MP)'!S60&amp;' (Explo_MP)'!U60,'(cata_mp)'!C81:C16484&amp;'(cata_mp)'!E81:E16484,0)), " ")</f>
        <v xml:space="preserve"> </v>
      </c>
      <c r="Y60" s="81" t="str">
        <f t="array" ref="Y60">IFERROR(INDEX('(cata_mp)'!I:I,MATCH(' (Explo_MP)'!S60&amp;' (Explo_MP)'!U60,'(cata_mp)'!C:C&amp;'(cata_mp)'!E:E,0)),"$                               0")</f>
        <v>$                               0</v>
      </c>
      <c r="Z60" s="248"/>
      <c r="AA60" s="82">
        <f t="shared" si="7"/>
        <v>0</v>
      </c>
    </row>
    <row r="61" spans="16:27" x14ac:dyDescent="0.25">
      <c r="P61" s="178"/>
      <c r="Q61" s="2"/>
      <c r="R61" s="84"/>
      <c r="S61" s="77"/>
      <c r="T61" s="78" t="str">
        <f>IFERROR(VLOOKUP(S61,'(cata_mp)'!C81:I16484,2,FALSE)," ")</f>
        <v xml:space="preserve"> </v>
      </c>
      <c r="U61" s="79" t="s">
        <v>48</v>
      </c>
      <c r="V61" s="78" t="str">
        <f>IFERROR(INDEX(opción_descripción,MATCH(' (Explo_MP)'!$U61,opción,0))," ")</f>
        <v>Sin Opc.</v>
      </c>
      <c r="W61" s="44" t="str">
        <f>IFERROR(VLOOKUP(S61,'(cata_mp)'!C83:I16486,5,FALSE)," ")</f>
        <v xml:space="preserve"> </v>
      </c>
      <c r="X61" s="80" t="str">
        <f t="array" ref="X61">IFERROR(INDEX('(cata_mp)'!H82:H16485,MATCH(' (Explo_MP)'!S61&amp;' (Explo_MP)'!U61,'(cata_mp)'!C82:C16485&amp;'(cata_mp)'!E82:E16485,0)), " ")</f>
        <v xml:space="preserve"> </v>
      </c>
      <c r="Y61" s="81" t="str">
        <f t="array" ref="Y61">IFERROR(INDEX('(cata_mp)'!I:I,MATCH(' (Explo_MP)'!S61&amp;' (Explo_MP)'!U61,'(cata_mp)'!C:C&amp;'(cata_mp)'!E:E,0)),"$                               0")</f>
        <v>$                               0</v>
      </c>
      <c r="Z61" s="248"/>
      <c r="AA61" s="82">
        <f t="shared" si="7"/>
        <v>0</v>
      </c>
    </row>
    <row r="62" spans="16:27" x14ac:dyDescent="0.25">
      <c r="P62" s="178"/>
      <c r="Q62" s="2"/>
      <c r="R62" s="84"/>
      <c r="S62" s="77"/>
      <c r="T62" s="78" t="str">
        <f>IFERROR(VLOOKUP(S62,'(cata_mp)'!C82:I16485,2,FALSE)," ")</f>
        <v xml:space="preserve"> </v>
      </c>
      <c r="U62" s="79" t="s">
        <v>48</v>
      </c>
      <c r="V62" s="78" t="str">
        <f>IFERROR(INDEX(opción_descripción,MATCH(' (Explo_MP)'!$U62,opción,0))," ")</f>
        <v>Sin Opc.</v>
      </c>
      <c r="W62" s="44" t="str">
        <f>IFERROR(VLOOKUP(S62,'(cata_mp)'!C84:I16487,5,FALSE)," ")</f>
        <v xml:space="preserve"> </v>
      </c>
      <c r="X62" s="80" t="str">
        <f t="array" ref="X62">IFERROR(INDEX('(cata_mp)'!H83:H16486,MATCH(' (Explo_MP)'!S62&amp;' (Explo_MP)'!U62,'(cata_mp)'!C83:C16486&amp;'(cata_mp)'!E83:E16486,0)), " ")</f>
        <v xml:space="preserve"> </v>
      </c>
      <c r="Y62" s="81" t="str">
        <f t="array" ref="Y62">IFERROR(INDEX('(cata_mp)'!I:I,MATCH(' (Explo_MP)'!S62&amp;' (Explo_MP)'!U62,'(cata_mp)'!C:C&amp;'(cata_mp)'!E:E,0)),"$                               0")</f>
        <v>$                               0</v>
      </c>
      <c r="Z62" s="248"/>
      <c r="AA62" s="82">
        <f t="shared" si="7"/>
        <v>0</v>
      </c>
    </row>
    <row r="63" spans="16:27" x14ac:dyDescent="0.25">
      <c r="P63" s="178"/>
      <c r="Q63" s="2"/>
      <c r="R63" s="84"/>
      <c r="S63" s="77"/>
      <c r="T63" s="78" t="str">
        <f>IFERROR(VLOOKUP(S63,'(cata_mp)'!C83:I16486,2,FALSE)," ")</f>
        <v xml:space="preserve"> </v>
      </c>
      <c r="U63" s="79" t="s">
        <v>48</v>
      </c>
      <c r="V63" s="78" t="str">
        <f>IFERROR(INDEX(opción_descripción,MATCH(' (Explo_MP)'!$U63,opción,0))," ")</f>
        <v>Sin Opc.</v>
      </c>
      <c r="W63" s="44" t="str">
        <f>IFERROR(VLOOKUP(S63,'(cata_mp)'!C85:I16488,5,FALSE)," ")</f>
        <v xml:space="preserve"> </v>
      </c>
      <c r="X63" s="80" t="str">
        <f t="array" ref="X63">IFERROR(INDEX('(cata_mp)'!H84:H16487,MATCH(' (Explo_MP)'!S63&amp;' (Explo_MP)'!U63,'(cata_mp)'!C84:C16487&amp;'(cata_mp)'!E84:E16487,0)), " ")</f>
        <v xml:space="preserve"> </v>
      </c>
      <c r="Y63" s="81" t="str">
        <f t="array" ref="Y63">IFERROR(INDEX('(cata_mp)'!I:I,MATCH(' (Explo_MP)'!S63&amp;' (Explo_MP)'!U63,'(cata_mp)'!C:C&amp;'(cata_mp)'!E:E,0)),"$                               0")</f>
        <v>$                               0</v>
      </c>
      <c r="Z63" s="248"/>
      <c r="AA63" s="82">
        <f t="shared" si="7"/>
        <v>0</v>
      </c>
    </row>
    <row r="64" spans="16:27" x14ac:dyDescent="0.25">
      <c r="P64" s="179"/>
      <c r="Q64" s="16"/>
      <c r="R64" s="11"/>
      <c r="S64" s="10"/>
      <c r="T64" s="10"/>
      <c r="U64" s="13" t="s">
        <v>48</v>
      </c>
      <c r="V64" s="13" t="str">
        <f>IFERROR(INDEX(opción_descripción,MATCH(' (Explo_MP)'!$U64,opción,0))," ")</f>
        <v>Sin Opc.</v>
      </c>
      <c r="W64" s="10" t="str">
        <f>IFERROR(VLOOKUP($S64,articulo:costo_última_compra,5,FALSE)," ")</f>
        <v xml:space="preserve"> </v>
      </c>
      <c r="X64" s="14" t="str">
        <f t="array" ref="X64">IFERROR(INDEX(fecha_última_compra,MATCH(' (Explo_MP)'!S64&amp;' (Explo_MP)'!U64,articulo&amp;opción,0)), " ")</f>
        <v xml:space="preserve"> </v>
      </c>
      <c r="Y64" s="15" t="str">
        <f>P56</f>
        <v>id_05</v>
      </c>
      <c r="Z64" s="85" t="str">
        <f>P56&amp;" costo_total:"</f>
        <v>id_05 costo_total:</v>
      </c>
      <c r="AA64" s="83">
        <f>+SUM(AA59:AA63)</f>
        <v>0</v>
      </c>
    </row>
    <row r="65" spans="16:27" x14ac:dyDescent="0.25">
      <c r="P65" s="179"/>
      <c r="Q65" s="16"/>
      <c r="R65" s="11"/>
      <c r="S65" s="10"/>
      <c r="T65" s="10"/>
      <c r="U65" s="13"/>
      <c r="V65" s="13"/>
      <c r="W65" s="10"/>
      <c r="X65" s="14"/>
      <c r="Y65" s="13"/>
      <c r="Z65" s="13"/>
      <c r="AA65" s="11"/>
    </row>
    <row r="66" spans="16:27" x14ac:dyDescent="0.25">
      <c r="P66" s="180"/>
      <c r="Q66" s="25"/>
      <c r="R66" s="26"/>
      <c r="S66" s="27"/>
      <c r="T66" s="27" t="s">
        <v>35246</v>
      </c>
      <c r="U66" s="28"/>
      <c r="V66" s="28"/>
      <c r="W66" s="27"/>
      <c r="X66" s="29"/>
      <c r="Y66" s="28"/>
      <c r="Z66" s="28" t="s">
        <v>34896</v>
      </c>
      <c r="AA66" s="26"/>
    </row>
    <row r="67" spans="16:27" x14ac:dyDescent="0.25">
      <c r="P67" s="181"/>
    </row>
    <row r="68" spans="16:27" x14ac:dyDescent="0.25">
      <c r="P68" s="22" t="str">
        <f>'REG-DCC-IDP-031 (T_d_C) '!D27</f>
        <v>id_06</v>
      </c>
      <c r="Q68" s="23"/>
      <c r="R68" s="23"/>
      <c r="S68" s="23"/>
      <c r="T68" s="23"/>
      <c r="U68" s="23"/>
      <c r="V68" s="23"/>
      <c r="W68" s="23"/>
      <c r="X68" s="23"/>
      <c r="Y68" s="23"/>
      <c r="Z68" s="23"/>
      <c r="AA68" s="23"/>
    </row>
    <row r="69" spans="16:27" ht="15.75" thickBot="1" x14ac:dyDescent="0.3">
      <c r="P69" s="179"/>
      <c r="Q69" s="19"/>
      <c r="R69" s="20" t="s">
        <v>33893</v>
      </c>
      <c r="S69" s="21" t="s">
        <v>34488</v>
      </c>
      <c r="T69" s="20" t="s">
        <v>34484</v>
      </c>
      <c r="U69" s="21" t="s">
        <v>34474</v>
      </c>
      <c r="V69" s="20" t="s">
        <v>34492</v>
      </c>
      <c r="W69" s="20" t="s">
        <v>33699</v>
      </c>
      <c r="X69" s="20" t="s">
        <v>34491</v>
      </c>
      <c r="Y69" s="20" t="s">
        <v>34490</v>
      </c>
      <c r="Z69" s="21" t="s">
        <v>34494</v>
      </c>
      <c r="AA69" s="20" t="s">
        <v>34493</v>
      </c>
    </row>
    <row r="70" spans="16:27" ht="15.75" thickTop="1" x14ac:dyDescent="0.25">
      <c r="P70" s="179"/>
      <c r="Q70" s="12"/>
      <c r="R70" s="76"/>
      <c r="S70" s="76"/>
      <c r="T70" s="238">
        <f>'REG-DCC-IDP-031 (T_d_C) '!E27</f>
        <v>0</v>
      </c>
      <c r="U70" s="76"/>
      <c r="V70" s="76"/>
      <c r="W70" s="76"/>
      <c r="X70" s="76"/>
      <c r="Y70" s="76"/>
      <c r="Z70" s="76"/>
      <c r="AA70" s="76"/>
    </row>
    <row r="71" spans="16:27" x14ac:dyDescent="0.25">
      <c r="P71" s="178">
        <v>10</v>
      </c>
      <c r="Q71" s="2"/>
      <c r="R71" s="84"/>
      <c r="S71" s="77"/>
      <c r="T71" s="78" t="str">
        <f>IFERROR(VLOOKUP(S71,'(cata_mp)'!C91:I16494,2,FALSE)," ")</f>
        <v xml:space="preserve"> </v>
      </c>
      <c r="U71" s="79" t="s">
        <v>48</v>
      </c>
      <c r="V71" s="78" t="str">
        <f>IFERROR(INDEX(opción_descripción,MATCH(' (Explo_MP)'!$U71,opción,0))," ")</f>
        <v>Sin Opc.</v>
      </c>
      <c r="W71" s="44" t="str">
        <f>IFERROR(VLOOKUP(S71,'(cata_mp)'!C93:I16496,5,FALSE)," ")</f>
        <v xml:space="preserve"> </v>
      </c>
      <c r="X71" s="80" t="str">
        <f t="array" ref="X71">IFERROR(INDEX('(cata_mp)'!H92:H16495,MATCH(' (Explo_MP)'!S71&amp;' (Explo_MP)'!U71,'(cata_mp)'!C92:C16495&amp;'(cata_mp)'!E92:E16495,0)), " ")</f>
        <v xml:space="preserve"> </v>
      </c>
      <c r="Y71" s="81" t="str">
        <f t="array" ref="Y71">IFERROR(INDEX('(cata_mp)'!I:I,MATCH(' (Explo_MP)'!S71&amp;' (Explo_MP)'!U71,'(cata_mp)'!C:C&amp;'(cata_mp)'!E:E,0)),"$                               0")</f>
        <v>$                               0</v>
      </c>
      <c r="Z71" s="248"/>
      <c r="AA71" s="82">
        <f t="shared" ref="AA71:AA82" si="8">Y71*Z71</f>
        <v>0</v>
      </c>
    </row>
    <row r="72" spans="16:27" x14ac:dyDescent="0.25">
      <c r="P72" s="178"/>
      <c r="Q72" s="2"/>
      <c r="R72" s="84"/>
      <c r="S72" s="77"/>
      <c r="T72" s="78" t="str">
        <f>IFERROR(VLOOKUP(S72,'(cata_mp)'!C92:I16495,2,FALSE)," ")</f>
        <v xml:space="preserve"> </v>
      </c>
      <c r="U72" s="79" t="s">
        <v>48</v>
      </c>
      <c r="V72" s="78" t="str">
        <f>IFERROR(INDEX(opción_descripción,MATCH(' (Explo_MP)'!$U72,opción,0))," ")</f>
        <v>Sin Opc.</v>
      </c>
      <c r="W72" s="44" t="str">
        <f>IFERROR(VLOOKUP(S72,'(cata_mp)'!C94:I16497,5,FALSE)," ")</f>
        <v xml:space="preserve"> </v>
      </c>
      <c r="X72" s="80" t="str">
        <f t="array" ref="X72">IFERROR(INDEX('(cata_mp)'!H93:H16496,MATCH(' (Explo_MP)'!S72&amp;' (Explo_MP)'!U72,'(cata_mp)'!C93:C16496&amp;'(cata_mp)'!E93:E16496,0)), " ")</f>
        <v xml:space="preserve"> </v>
      </c>
      <c r="Y72" s="81" t="str">
        <f t="array" ref="Y72">IFERROR(INDEX('(cata_mp)'!I:I,MATCH(' (Explo_MP)'!S72&amp;' (Explo_MP)'!U72,'(cata_mp)'!C:C&amp;'(cata_mp)'!E:E,0)),"$                               0")</f>
        <v>$                               0</v>
      </c>
      <c r="Z72" s="248"/>
      <c r="AA72" s="82">
        <f t="shared" si="8"/>
        <v>0</v>
      </c>
    </row>
    <row r="73" spans="16:27" x14ac:dyDescent="0.25">
      <c r="P73" s="178"/>
      <c r="Q73" s="2"/>
      <c r="R73" s="84"/>
      <c r="S73" s="77"/>
      <c r="T73" s="78" t="str">
        <f>IFERROR(VLOOKUP(S73,'(cata_mp)'!C93:I16496,2,FALSE)," ")</f>
        <v xml:space="preserve"> </v>
      </c>
      <c r="U73" s="79" t="s">
        <v>48</v>
      </c>
      <c r="V73" s="78" t="str">
        <f>IFERROR(INDEX(opción_descripción,MATCH(' (Explo_MP)'!$U73,opción,0))," ")</f>
        <v>Sin Opc.</v>
      </c>
      <c r="W73" s="44" t="str">
        <f>IFERROR(VLOOKUP(S73,'(cata_mp)'!C95:I16498,5,FALSE)," ")</f>
        <v xml:space="preserve"> </v>
      </c>
      <c r="X73" s="80" t="str">
        <f t="array" ref="X73">IFERROR(INDEX('(cata_mp)'!H94:H16497,MATCH(' (Explo_MP)'!S73&amp;' (Explo_MP)'!U73,'(cata_mp)'!C94:C16497&amp;'(cata_mp)'!E94:E16497,0)), " ")</f>
        <v xml:space="preserve"> </v>
      </c>
      <c r="Y73" s="81" t="str">
        <f t="array" ref="Y73">IFERROR(INDEX('(cata_mp)'!I:I,MATCH(' (Explo_MP)'!S73&amp;' (Explo_MP)'!U73,'(cata_mp)'!C:C&amp;'(cata_mp)'!E:E,0)),"$                               0")</f>
        <v>$                               0</v>
      </c>
      <c r="Z73" s="248"/>
      <c r="AA73" s="82">
        <f t="shared" si="8"/>
        <v>0</v>
      </c>
    </row>
    <row r="74" spans="16:27" x14ac:dyDescent="0.25">
      <c r="P74" s="178"/>
      <c r="Q74" s="2"/>
      <c r="R74" s="84"/>
      <c r="S74" s="77"/>
      <c r="T74" s="78" t="str">
        <f>IFERROR(VLOOKUP(S74,'(cata_mp)'!C94:I16497,2,FALSE)," ")</f>
        <v xml:space="preserve"> </v>
      </c>
      <c r="U74" s="79" t="s">
        <v>48</v>
      </c>
      <c r="V74" s="78" t="str">
        <f>IFERROR(INDEX(opción_descripción,MATCH(' (Explo_MP)'!$U74,opción,0))," ")</f>
        <v>Sin Opc.</v>
      </c>
      <c r="W74" s="44" t="str">
        <f>IFERROR(VLOOKUP(S74,'(cata_mp)'!C96:I16499,5,FALSE)," ")</f>
        <v xml:space="preserve"> </v>
      </c>
      <c r="X74" s="80" t="str">
        <f t="array" ref="X74">IFERROR(INDEX('(cata_mp)'!H95:H16498,MATCH(' (Explo_MP)'!S74&amp;' (Explo_MP)'!U74,'(cata_mp)'!C95:C16498&amp;'(cata_mp)'!E95:E16498,0)), " ")</f>
        <v xml:space="preserve"> </v>
      </c>
      <c r="Y74" s="81" t="str">
        <f t="array" ref="Y74">IFERROR(INDEX('(cata_mp)'!I:I,MATCH(' (Explo_MP)'!S74&amp;' (Explo_MP)'!U74,'(cata_mp)'!C:C&amp;'(cata_mp)'!E:E,0)),"$                               0")</f>
        <v>$                               0</v>
      </c>
      <c r="Z74" s="248"/>
      <c r="AA74" s="82">
        <f t="shared" si="8"/>
        <v>0</v>
      </c>
    </row>
    <row r="75" spans="16:27" x14ac:dyDescent="0.25">
      <c r="P75" s="178"/>
      <c r="Q75" s="2"/>
      <c r="R75" s="84"/>
      <c r="S75" s="77"/>
      <c r="T75" s="78" t="str">
        <f>IFERROR(VLOOKUP(S75,'(cata_mp)'!C95:I16498,2,FALSE)," ")</f>
        <v xml:space="preserve"> </v>
      </c>
      <c r="U75" s="79" t="s">
        <v>48</v>
      </c>
      <c r="V75" s="78" t="str">
        <f>IFERROR(INDEX(opción_descripción,MATCH(' (Explo_MP)'!$U75,opción,0))," ")</f>
        <v>Sin Opc.</v>
      </c>
      <c r="W75" s="44" t="str">
        <f>IFERROR(VLOOKUP(S75,'(cata_mp)'!C97:I16500,5,FALSE)," ")</f>
        <v xml:space="preserve"> </v>
      </c>
      <c r="X75" s="80" t="str">
        <f t="array" ref="X75">IFERROR(INDEX('(cata_mp)'!H96:H16499,MATCH(' (Explo_MP)'!S75&amp;' (Explo_MP)'!U75,'(cata_mp)'!C96:C16499&amp;'(cata_mp)'!E96:E16499,0)), " ")</f>
        <v xml:space="preserve"> </v>
      </c>
      <c r="Y75" s="81" t="str">
        <f t="array" ref="Y75">IFERROR(INDEX('(cata_mp)'!I:I,MATCH(' (Explo_MP)'!S75&amp;' (Explo_MP)'!U75,'(cata_mp)'!C:C&amp;'(cata_mp)'!E:E,0)),"$                               0")</f>
        <v>$                               0</v>
      </c>
      <c r="Z75" s="248"/>
      <c r="AA75" s="82">
        <f t="shared" si="8"/>
        <v>0</v>
      </c>
    </row>
    <row r="76" spans="16:27" x14ac:dyDescent="0.25">
      <c r="P76" s="178"/>
      <c r="Q76" s="2"/>
      <c r="R76" s="84"/>
      <c r="S76" s="77"/>
      <c r="T76" s="78" t="str">
        <f>IFERROR(VLOOKUP(S76,'(cata_mp)'!C96:I16499,2,FALSE)," ")</f>
        <v xml:space="preserve"> </v>
      </c>
      <c r="U76" s="79" t="s">
        <v>48</v>
      </c>
      <c r="V76" s="78" t="str">
        <f>IFERROR(INDEX(opción_descripción,MATCH(' (Explo_MP)'!$U76,opción,0))," ")</f>
        <v>Sin Opc.</v>
      </c>
      <c r="W76" s="44" t="str">
        <f>IFERROR(VLOOKUP(S76,'(cata_mp)'!C98:I16501,5,FALSE)," ")</f>
        <v xml:space="preserve"> </v>
      </c>
      <c r="X76" s="80" t="str">
        <f t="array" ref="X76">IFERROR(INDEX('(cata_mp)'!H97:H16500,MATCH(' (Explo_MP)'!S76&amp;' (Explo_MP)'!U76,'(cata_mp)'!C97:C16500&amp;'(cata_mp)'!E97:E16500,0)), " ")</f>
        <v xml:space="preserve"> </v>
      </c>
      <c r="Y76" s="81" t="str">
        <f t="array" ref="Y76">IFERROR(INDEX('(cata_mp)'!I:I,MATCH(' (Explo_MP)'!S76&amp;' (Explo_MP)'!U76,'(cata_mp)'!C:C&amp;'(cata_mp)'!E:E,0)),"$                               0")</f>
        <v>$                               0</v>
      </c>
      <c r="Z76" s="248"/>
      <c r="AA76" s="82">
        <f t="shared" si="8"/>
        <v>0</v>
      </c>
    </row>
    <row r="77" spans="16:27" x14ac:dyDescent="0.25">
      <c r="P77" s="178"/>
      <c r="Q77" s="2"/>
      <c r="R77" s="84"/>
      <c r="S77" s="77"/>
      <c r="T77" s="78" t="str">
        <f>IFERROR(VLOOKUP(S77,'(cata_mp)'!C97:I16500,2,FALSE)," ")</f>
        <v xml:space="preserve"> </v>
      </c>
      <c r="U77" s="79" t="s">
        <v>48</v>
      </c>
      <c r="V77" s="78" t="str">
        <f>IFERROR(INDEX(opción_descripción,MATCH(' (Explo_MP)'!$U77,opción,0))," ")</f>
        <v>Sin Opc.</v>
      </c>
      <c r="W77" s="44" t="str">
        <f>IFERROR(VLOOKUP(S77,'(cata_mp)'!C99:I16502,5,FALSE)," ")</f>
        <v xml:space="preserve"> </v>
      </c>
      <c r="X77" s="80" t="str">
        <f t="array" ref="X77">IFERROR(INDEX('(cata_mp)'!H98:H16501,MATCH(' (Explo_MP)'!S77&amp;' (Explo_MP)'!U77,'(cata_mp)'!C98:C16501&amp;'(cata_mp)'!E98:E16501,0)), " ")</f>
        <v xml:space="preserve"> </v>
      </c>
      <c r="Y77" s="81" t="str">
        <f t="array" ref="Y77">IFERROR(INDEX('(cata_mp)'!I:I,MATCH(' (Explo_MP)'!S77&amp;' (Explo_MP)'!U77,'(cata_mp)'!C:C&amp;'(cata_mp)'!E:E,0)),"$                               0")</f>
        <v>$                               0</v>
      </c>
      <c r="Z77" s="248"/>
      <c r="AA77" s="82">
        <f t="shared" si="8"/>
        <v>0</v>
      </c>
    </row>
    <row r="78" spans="16:27" x14ac:dyDescent="0.25">
      <c r="P78" s="178"/>
      <c r="Q78" s="2"/>
      <c r="R78" s="84"/>
      <c r="S78" s="77"/>
      <c r="T78" s="78" t="str">
        <f>IFERROR(VLOOKUP(S78,'(cata_mp)'!C98:I16501,2,FALSE)," ")</f>
        <v xml:space="preserve"> </v>
      </c>
      <c r="U78" s="79" t="s">
        <v>48</v>
      </c>
      <c r="V78" s="78" t="str">
        <f>IFERROR(INDEX(opción_descripción,MATCH(' (Explo_MP)'!$U78,opción,0))," ")</f>
        <v>Sin Opc.</v>
      </c>
      <c r="W78" s="44" t="str">
        <f>IFERROR(VLOOKUP(S78,'(cata_mp)'!C100:I16503,5,FALSE)," ")</f>
        <v xml:space="preserve"> </v>
      </c>
      <c r="X78" s="80" t="str">
        <f t="array" ref="X78">IFERROR(INDEX('(cata_mp)'!H99:H16502,MATCH(' (Explo_MP)'!S78&amp;' (Explo_MP)'!U78,'(cata_mp)'!C99:C16502&amp;'(cata_mp)'!E99:E16502,0)), " ")</f>
        <v xml:space="preserve"> </v>
      </c>
      <c r="Y78" s="81" t="str">
        <f t="array" ref="Y78">IFERROR(INDEX('(cata_mp)'!I:I,MATCH(' (Explo_MP)'!S78&amp;' (Explo_MP)'!U78,'(cata_mp)'!C:C&amp;'(cata_mp)'!E:E,0)),"$                               0")</f>
        <v>$                               0</v>
      </c>
      <c r="Z78" s="248"/>
      <c r="AA78" s="82">
        <f t="shared" si="8"/>
        <v>0</v>
      </c>
    </row>
    <row r="79" spans="16:27" x14ac:dyDescent="0.25">
      <c r="P79" s="178"/>
      <c r="Q79" s="2"/>
      <c r="R79" s="84"/>
      <c r="S79" s="77"/>
      <c r="T79" s="78" t="str">
        <f>IFERROR(VLOOKUP(S79,'(cata_mp)'!C99:I16502,2,FALSE)," ")</f>
        <v xml:space="preserve"> </v>
      </c>
      <c r="U79" s="79" t="s">
        <v>48</v>
      </c>
      <c r="V79" s="78" t="str">
        <f>IFERROR(INDEX(opción_descripción,MATCH(' (Explo_MP)'!$U79,opción,0))," ")</f>
        <v>Sin Opc.</v>
      </c>
      <c r="W79" s="44" t="str">
        <f>IFERROR(VLOOKUP(S79,'(cata_mp)'!C101:I16504,5,FALSE)," ")</f>
        <v xml:space="preserve"> </v>
      </c>
      <c r="X79" s="80" t="str">
        <f t="array" ref="X79">IFERROR(INDEX('(cata_mp)'!H100:H16503,MATCH(' (Explo_MP)'!S79&amp;' (Explo_MP)'!U79,'(cata_mp)'!C100:C16503&amp;'(cata_mp)'!E100:E16503,0)), " ")</f>
        <v xml:space="preserve"> </v>
      </c>
      <c r="Y79" s="81" t="str">
        <f t="array" ref="Y79">IFERROR(INDEX('(cata_mp)'!I:I,MATCH(' (Explo_MP)'!S79&amp;' (Explo_MP)'!U79,'(cata_mp)'!C:C&amp;'(cata_mp)'!E:E,0)),"$                               0")</f>
        <v>$                               0</v>
      </c>
      <c r="Z79" s="248"/>
      <c r="AA79" s="82">
        <f t="shared" si="8"/>
        <v>0</v>
      </c>
    </row>
    <row r="80" spans="16:27" x14ac:dyDescent="0.25">
      <c r="P80" s="178"/>
      <c r="Q80" s="2"/>
      <c r="R80" s="84"/>
      <c r="S80" s="77"/>
      <c r="T80" s="78" t="str">
        <f>IFERROR(VLOOKUP(S80,'(cata_mp)'!C100:I16503,2,FALSE)," ")</f>
        <v xml:space="preserve"> </v>
      </c>
      <c r="U80" s="79" t="s">
        <v>48</v>
      </c>
      <c r="V80" s="78" t="str">
        <f>IFERROR(INDEX(opción_descripción,MATCH(' (Explo_MP)'!$U80,opción,0))," ")</f>
        <v>Sin Opc.</v>
      </c>
      <c r="W80" s="44" t="str">
        <f>IFERROR(VLOOKUP(S80,'(cata_mp)'!C102:I16505,5,FALSE)," ")</f>
        <v xml:space="preserve"> </v>
      </c>
      <c r="X80" s="80" t="str">
        <f t="array" ref="X80">IFERROR(INDEX('(cata_mp)'!H101:H16504,MATCH(' (Explo_MP)'!S80&amp;' (Explo_MP)'!U80,'(cata_mp)'!C101:C16504&amp;'(cata_mp)'!E101:E16504,0)), " ")</f>
        <v xml:space="preserve"> </v>
      </c>
      <c r="Y80" s="81" t="str">
        <f t="array" ref="Y80">IFERROR(INDEX('(cata_mp)'!I:I,MATCH(' (Explo_MP)'!S80&amp;' (Explo_MP)'!U80,'(cata_mp)'!C:C&amp;'(cata_mp)'!E:E,0)),"$                               0")</f>
        <v>$                               0</v>
      </c>
      <c r="Z80" s="248"/>
      <c r="AA80" s="82">
        <f t="shared" si="8"/>
        <v>0</v>
      </c>
    </row>
    <row r="81" spans="16:27" x14ac:dyDescent="0.25">
      <c r="P81" s="178"/>
      <c r="Q81" s="2"/>
      <c r="R81" s="84"/>
      <c r="S81" s="77"/>
      <c r="T81" s="78" t="str">
        <f>IFERROR(VLOOKUP(S81,'(cata_mp)'!C101:I16504,2,FALSE)," ")</f>
        <v xml:space="preserve"> </v>
      </c>
      <c r="U81" s="79" t="s">
        <v>48</v>
      </c>
      <c r="V81" s="78" t="str">
        <f>IFERROR(INDEX(opción_descripción,MATCH(' (Explo_MP)'!$U81,opción,0))," ")</f>
        <v>Sin Opc.</v>
      </c>
      <c r="W81" s="44" t="str">
        <f>IFERROR(VLOOKUP(S81,'(cata_mp)'!C103:I16506,5,FALSE)," ")</f>
        <v xml:space="preserve"> </v>
      </c>
      <c r="X81" s="80" t="str">
        <f t="array" ref="X81">IFERROR(INDEX('(cata_mp)'!H102:H16505,MATCH(' (Explo_MP)'!S81&amp;' (Explo_MP)'!U81,'(cata_mp)'!C102:C16505&amp;'(cata_mp)'!E102:E16505,0)), " ")</f>
        <v xml:space="preserve"> </v>
      </c>
      <c r="Y81" s="81" t="str">
        <f t="array" ref="Y81">IFERROR(INDEX('(cata_mp)'!I:I,MATCH(' (Explo_MP)'!S81&amp;' (Explo_MP)'!U81,'(cata_mp)'!C:C&amp;'(cata_mp)'!E:E,0)),"$                               0")</f>
        <v>$                               0</v>
      </c>
      <c r="Z81" s="248"/>
      <c r="AA81" s="82">
        <f t="shared" si="8"/>
        <v>0</v>
      </c>
    </row>
    <row r="82" spans="16:27" x14ac:dyDescent="0.25">
      <c r="P82" s="178"/>
      <c r="Q82" s="2"/>
      <c r="R82" s="84"/>
      <c r="S82" s="77"/>
      <c r="T82" s="78" t="str">
        <f>IFERROR(VLOOKUP(S82,'(cata_mp)'!C102:I16505,2,FALSE)," ")</f>
        <v xml:space="preserve"> </v>
      </c>
      <c r="U82" s="79" t="s">
        <v>48</v>
      </c>
      <c r="V82" s="78" t="str">
        <f>IFERROR(INDEX(opción_descripción,MATCH(' (Explo_MP)'!$U82,opción,0))," ")</f>
        <v>Sin Opc.</v>
      </c>
      <c r="W82" s="44" t="str">
        <f>IFERROR(VLOOKUP(S82,'(cata_mp)'!C104:I16507,5,FALSE)," ")</f>
        <v xml:space="preserve"> </v>
      </c>
      <c r="X82" s="80" t="str">
        <f t="array" ref="X82">IFERROR(INDEX('(cata_mp)'!H103:H16506,MATCH(' (Explo_MP)'!S82&amp;' (Explo_MP)'!U82,'(cata_mp)'!C103:C16506&amp;'(cata_mp)'!E103:E16506,0)), " ")</f>
        <v xml:space="preserve"> </v>
      </c>
      <c r="Y82" s="81" t="str">
        <f t="array" ref="Y82">IFERROR(INDEX('(cata_mp)'!I:I,MATCH(' (Explo_MP)'!S82&amp;' (Explo_MP)'!U82,'(cata_mp)'!C:C&amp;'(cata_mp)'!E:E,0)),"$                               0")</f>
        <v>$                               0</v>
      </c>
      <c r="Z82" s="248"/>
      <c r="AA82" s="82">
        <f t="shared" si="8"/>
        <v>0</v>
      </c>
    </row>
    <row r="83" spans="16:27" x14ac:dyDescent="0.25">
      <c r="P83" s="178"/>
      <c r="Q83" s="2"/>
      <c r="R83" s="84"/>
      <c r="S83" s="77"/>
      <c r="T83" s="78" t="str">
        <f>IFERROR(VLOOKUP(S83,'(cata_mp)'!C103:I16506,2,FALSE)," ")</f>
        <v xml:space="preserve"> </v>
      </c>
      <c r="U83" s="79" t="s">
        <v>48</v>
      </c>
      <c r="V83" s="78" t="str">
        <f>IFERROR(INDEX(opción_descripción,MATCH(' (Explo_MP)'!$U83,opción,0))," ")</f>
        <v>Sin Opc.</v>
      </c>
      <c r="W83" s="44" t="str">
        <f>IFERROR(VLOOKUP(S83,'(cata_mp)'!C105:I16508,5,FALSE)," ")</f>
        <v xml:space="preserve"> </v>
      </c>
      <c r="X83" s="80" t="str">
        <f t="array" ref="X83">IFERROR(INDEX('(cata_mp)'!H104:H16507,MATCH(' (Explo_MP)'!S83&amp;' (Explo_MP)'!U83,'(cata_mp)'!C104:C16507&amp;'(cata_mp)'!E104:E16507,0)), " ")</f>
        <v xml:space="preserve"> </v>
      </c>
      <c r="Y83" s="81" t="str">
        <f t="array" ref="Y83">IFERROR(INDEX('(cata_mp)'!I:I,MATCH(' (Explo_MP)'!S83&amp;' (Explo_MP)'!U83,'(cata_mp)'!C:C&amp;'(cata_mp)'!E:E,0)),"$                               0")</f>
        <v>$                               0</v>
      </c>
      <c r="Z83" s="248"/>
      <c r="AA83" s="82">
        <f t="shared" ref="AA83" si="9">Y83*Z83</f>
        <v>0</v>
      </c>
    </row>
    <row r="84" spans="16:27" x14ac:dyDescent="0.25">
      <c r="P84" s="179"/>
      <c r="Q84" s="16"/>
      <c r="R84" s="11"/>
      <c r="S84" s="10"/>
      <c r="T84" s="10"/>
      <c r="U84" s="13"/>
      <c r="V84" s="13"/>
      <c r="W84" s="10"/>
      <c r="X84" s="14"/>
      <c r="Y84" s="15" t="str">
        <f>P68</f>
        <v>id_06</v>
      </c>
      <c r="Z84" s="85" t="str">
        <f>P68&amp;" costo_total:"</f>
        <v>id_06 costo_total:</v>
      </c>
      <c r="AA84" s="83">
        <f>+SUM(AA71:AA83)</f>
        <v>0</v>
      </c>
    </row>
    <row r="85" spans="16:27" x14ac:dyDescent="0.25">
      <c r="P85" s="179"/>
      <c r="Q85" s="16"/>
      <c r="R85" s="11"/>
      <c r="S85" s="10"/>
      <c r="T85" s="10"/>
      <c r="U85" s="13"/>
      <c r="V85" s="13"/>
      <c r="W85" s="10"/>
      <c r="X85" s="14"/>
      <c r="Y85" s="13"/>
      <c r="Z85" s="13"/>
      <c r="AA85" s="11"/>
    </row>
    <row r="86" spans="16:27" x14ac:dyDescent="0.25">
      <c r="P86" s="180"/>
      <c r="Q86" s="25"/>
      <c r="R86" s="26"/>
      <c r="S86" s="27"/>
      <c r="T86" s="27"/>
      <c r="U86" s="28"/>
      <c r="V86" s="28"/>
      <c r="W86" s="27"/>
      <c r="X86" s="29"/>
      <c r="Y86" s="28"/>
      <c r="Z86" s="28"/>
      <c r="AA86" s="26"/>
    </row>
    <row r="87" spans="16:27" x14ac:dyDescent="0.25">
      <c r="P87" s="181"/>
    </row>
    <row r="88" spans="16:27" x14ac:dyDescent="0.25">
      <c r="P88" s="22" t="str">
        <f>'REG-DCC-IDP-031 (T_d_C) '!D28</f>
        <v>id_07</v>
      </c>
      <c r="Q88" s="23"/>
      <c r="R88" s="23"/>
      <c r="S88" s="23"/>
      <c r="T88" s="23"/>
      <c r="U88" s="23"/>
      <c r="V88" s="23"/>
      <c r="W88" s="23"/>
      <c r="X88" s="23"/>
      <c r="Y88" s="23"/>
      <c r="Z88" s="23"/>
      <c r="AA88" s="23"/>
    </row>
    <row r="89" spans="16:27" ht="15.75" thickBot="1" x14ac:dyDescent="0.3">
      <c r="P89" s="179"/>
      <c r="Q89" s="19"/>
      <c r="R89" s="20" t="s">
        <v>33893</v>
      </c>
      <c r="S89" s="21" t="s">
        <v>34488</v>
      </c>
      <c r="T89" s="20" t="s">
        <v>34484</v>
      </c>
      <c r="U89" s="21" t="s">
        <v>34474</v>
      </c>
      <c r="V89" s="20" t="s">
        <v>34492</v>
      </c>
      <c r="W89" s="20" t="s">
        <v>33699</v>
      </c>
      <c r="X89" s="20" t="s">
        <v>34491</v>
      </c>
      <c r="Y89" s="20" t="s">
        <v>34490</v>
      </c>
      <c r="Z89" s="21" t="s">
        <v>34494</v>
      </c>
      <c r="AA89" s="20" t="s">
        <v>34493</v>
      </c>
    </row>
    <row r="90" spans="16:27" ht="15.75" thickTop="1" x14ac:dyDescent="0.25">
      <c r="P90" s="182"/>
      <c r="Q90" s="12"/>
      <c r="R90" s="76"/>
      <c r="S90" s="76"/>
      <c r="T90" s="238">
        <f>'REG-DCC-IDP-031 (T_d_C) '!G28</f>
        <v>0</v>
      </c>
      <c r="U90" s="76"/>
      <c r="V90" s="76"/>
      <c r="W90" s="76"/>
      <c r="X90" s="76"/>
      <c r="Y90" s="76"/>
      <c r="Z90" s="76"/>
      <c r="AA90" s="76"/>
    </row>
    <row r="91" spans="16:27" x14ac:dyDescent="0.25">
      <c r="P91" s="178"/>
      <c r="Q91" s="2"/>
      <c r="R91" s="84"/>
      <c r="S91" s="77"/>
      <c r="T91" s="78" t="str">
        <f>IFERROR(VLOOKUP(S91,'(cata_mp)'!C111:I16514,2,FALSE)," ")</f>
        <v xml:space="preserve"> </v>
      </c>
      <c r="U91" s="79" t="s">
        <v>48</v>
      </c>
      <c r="V91" s="78" t="str">
        <f>IFERROR(INDEX(opción_descripción,MATCH(' (Explo_MP)'!$U91,opción,0))," ")</f>
        <v>Sin Opc.</v>
      </c>
      <c r="W91" s="44" t="str">
        <f>IFERROR(VLOOKUP(S91,'(cata_mp)'!C113:I16516,5,FALSE)," ")</f>
        <v xml:space="preserve"> </v>
      </c>
      <c r="X91" s="80" t="str">
        <f t="array" ref="X91">IFERROR(INDEX('(cata_mp)'!H112:H16515,MATCH(' (Explo_MP)'!S91&amp;' (Explo_MP)'!U91,'(cata_mp)'!C112:C16515&amp;'(cata_mp)'!E112:E16515,0)), " ")</f>
        <v xml:space="preserve"> </v>
      </c>
      <c r="Y91" s="81" t="str">
        <f t="array" ref="Y91">IFERROR(INDEX('(cata_mp)'!I:I,MATCH(' (Explo_MP)'!S91&amp;' (Explo_MP)'!U91,'(cata_mp)'!C:C&amp;'(cata_mp)'!E:E,0)),"$                               0")</f>
        <v>$                               0</v>
      </c>
      <c r="Z91" s="248"/>
      <c r="AA91" s="82">
        <f t="shared" ref="AA91:AA97" si="10">Y91*Z91</f>
        <v>0</v>
      </c>
    </row>
    <row r="92" spans="16:27" x14ac:dyDescent="0.25">
      <c r="P92" s="178"/>
      <c r="Q92" s="2"/>
      <c r="R92" s="84"/>
      <c r="S92" s="77"/>
      <c r="T92" s="78" t="str">
        <f>IFERROR(VLOOKUP(S92,'(cata_mp)'!C112:I16515,2,FALSE)," ")</f>
        <v xml:space="preserve"> </v>
      </c>
      <c r="U92" s="79" t="s">
        <v>48</v>
      </c>
      <c r="V92" s="78" t="str">
        <f>IFERROR(INDEX(opción_descripción,MATCH(' (Explo_MP)'!$U92,opción,0))," ")</f>
        <v>Sin Opc.</v>
      </c>
      <c r="W92" s="44" t="str">
        <f>IFERROR(VLOOKUP(S92,'(cata_mp)'!C114:I16517,5,FALSE)," ")</f>
        <v xml:space="preserve"> </v>
      </c>
      <c r="X92" s="80" t="str">
        <f t="array" ref="X92">IFERROR(INDEX('(cata_mp)'!H113:H16516,MATCH(' (Explo_MP)'!S92&amp;' (Explo_MP)'!U92,'(cata_mp)'!C113:C16516&amp;'(cata_mp)'!E113:E16516,0)), " ")</f>
        <v xml:space="preserve"> </v>
      </c>
      <c r="Y92" s="81" t="str">
        <f t="array" ref="Y92">IFERROR(INDEX('(cata_mp)'!I:I,MATCH(' (Explo_MP)'!S92&amp;' (Explo_MP)'!U92,'(cata_mp)'!C:C&amp;'(cata_mp)'!E:E,0)),"$                               0")</f>
        <v>$                               0</v>
      </c>
      <c r="Z92" s="248"/>
      <c r="AA92" s="82">
        <f t="shared" si="10"/>
        <v>0</v>
      </c>
    </row>
    <row r="93" spans="16:27" x14ac:dyDescent="0.25">
      <c r="P93" s="178"/>
      <c r="Q93" s="2"/>
      <c r="R93" s="84"/>
      <c r="S93" s="77"/>
      <c r="T93" s="78" t="str">
        <f>IFERROR(VLOOKUP(S93,'(cata_mp)'!C113:I16516,2,FALSE)," ")</f>
        <v xml:space="preserve"> </v>
      </c>
      <c r="U93" s="79" t="s">
        <v>48</v>
      </c>
      <c r="V93" s="78" t="str">
        <f>IFERROR(INDEX(opción_descripción,MATCH(' (Explo_MP)'!$U93,opción,0))," ")</f>
        <v>Sin Opc.</v>
      </c>
      <c r="W93" s="44" t="str">
        <f>IFERROR(VLOOKUP(S93,'(cata_mp)'!C115:I16518,5,FALSE)," ")</f>
        <v xml:space="preserve"> </v>
      </c>
      <c r="X93" s="80" t="str">
        <f t="array" ref="X93">IFERROR(INDEX('(cata_mp)'!H114:H16517,MATCH(' (Explo_MP)'!S93&amp;' (Explo_MP)'!U93,'(cata_mp)'!C114:C16517&amp;'(cata_mp)'!E114:E16517,0)), " ")</f>
        <v xml:space="preserve"> </v>
      </c>
      <c r="Y93" s="81" t="str">
        <f t="array" ref="Y93">IFERROR(INDEX('(cata_mp)'!I:I,MATCH(' (Explo_MP)'!S93&amp;' (Explo_MP)'!U93,'(cata_mp)'!C:C&amp;'(cata_mp)'!E:E,0)),"$                               0")</f>
        <v>$                               0</v>
      </c>
      <c r="Z93" s="248"/>
      <c r="AA93" s="82">
        <f t="shared" si="10"/>
        <v>0</v>
      </c>
    </row>
    <row r="94" spans="16:27" x14ac:dyDescent="0.25">
      <c r="P94" s="178"/>
      <c r="Q94" s="2"/>
      <c r="R94" s="84"/>
      <c r="S94" s="77"/>
      <c r="T94" s="78" t="str">
        <f>IFERROR(VLOOKUP(S94,'(cata_mp)'!C114:I16517,2,FALSE)," ")</f>
        <v xml:space="preserve"> </v>
      </c>
      <c r="U94" s="79" t="s">
        <v>48</v>
      </c>
      <c r="V94" s="78" t="str">
        <f>IFERROR(INDEX(opción_descripción,MATCH(' (Explo_MP)'!$U94,opción,0))," ")</f>
        <v>Sin Opc.</v>
      </c>
      <c r="W94" s="44" t="str">
        <f>IFERROR(VLOOKUP(S94,'(cata_mp)'!C116:I16519,5,FALSE)," ")</f>
        <v xml:space="preserve"> </v>
      </c>
      <c r="X94" s="80" t="str">
        <f t="array" ref="X94">IFERROR(INDEX('(cata_mp)'!H115:H16518,MATCH(' (Explo_MP)'!S94&amp;' (Explo_MP)'!U94,'(cata_mp)'!C115:C16518&amp;'(cata_mp)'!E115:E16518,0)), " ")</f>
        <v xml:space="preserve"> </v>
      </c>
      <c r="Y94" s="81" t="str">
        <f t="array" ref="Y94">IFERROR(INDEX('(cata_mp)'!I:I,MATCH(' (Explo_MP)'!S94&amp;' (Explo_MP)'!U94,'(cata_mp)'!C:C&amp;'(cata_mp)'!E:E,0)),"$                               0")</f>
        <v>$                               0</v>
      </c>
      <c r="Z94" s="248"/>
      <c r="AA94" s="82">
        <f t="shared" si="10"/>
        <v>0</v>
      </c>
    </row>
    <row r="95" spans="16:27" x14ac:dyDescent="0.25">
      <c r="P95" s="178"/>
      <c r="Q95" s="2"/>
      <c r="R95" s="84"/>
      <c r="S95" s="77"/>
      <c r="T95" s="78" t="str">
        <f>IFERROR(VLOOKUP(S95,'(cata_mp)'!C115:I16518,2,FALSE)," ")</f>
        <v xml:space="preserve"> </v>
      </c>
      <c r="U95" s="79" t="s">
        <v>48</v>
      </c>
      <c r="V95" s="78" t="str">
        <f>IFERROR(INDEX(opción_descripción,MATCH(' (Explo_MP)'!$U95,opción,0))," ")</f>
        <v>Sin Opc.</v>
      </c>
      <c r="W95" s="44" t="str">
        <f>IFERROR(VLOOKUP(S95,'(cata_mp)'!C117:I16520,5,FALSE)," ")</f>
        <v xml:space="preserve"> </v>
      </c>
      <c r="X95" s="80" t="str">
        <f t="array" ref="X95">IFERROR(INDEX('(cata_mp)'!H116:H16519,MATCH(' (Explo_MP)'!S95&amp;' (Explo_MP)'!U95,'(cata_mp)'!C116:C16519&amp;'(cata_mp)'!E116:E16519,0)), " ")</f>
        <v xml:space="preserve"> </v>
      </c>
      <c r="Y95" s="81" t="str">
        <f t="array" ref="Y95">IFERROR(INDEX('(cata_mp)'!I:I,MATCH(' (Explo_MP)'!S95&amp;' (Explo_MP)'!U95,'(cata_mp)'!C:C&amp;'(cata_mp)'!E:E,0)),"$                               0")</f>
        <v>$                               0</v>
      </c>
      <c r="Z95" s="248"/>
      <c r="AA95" s="82">
        <f t="shared" si="10"/>
        <v>0</v>
      </c>
    </row>
    <row r="96" spans="16:27" x14ac:dyDescent="0.25">
      <c r="P96" s="178"/>
      <c r="Q96" s="2"/>
      <c r="R96" s="84"/>
      <c r="S96" s="77"/>
      <c r="T96" s="78" t="str">
        <f>IFERROR(VLOOKUP(S96,'(cata_mp)'!C116:I16519,2,FALSE)," ")</f>
        <v xml:space="preserve"> </v>
      </c>
      <c r="U96" s="79" t="s">
        <v>48</v>
      </c>
      <c r="V96" s="78" t="str">
        <f>IFERROR(INDEX(opción_descripción,MATCH(' (Explo_MP)'!$U96,opción,0))," ")</f>
        <v>Sin Opc.</v>
      </c>
      <c r="W96" s="44" t="str">
        <f>IFERROR(VLOOKUP(S96,'(cata_mp)'!C118:I16521,5,FALSE)," ")</f>
        <v xml:space="preserve"> </v>
      </c>
      <c r="X96" s="80" t="str">
        <f t="array" ref="X96">IFERROR(INDEX('(cata_mp)'!H117:H16520,MATCH(' (Explo_MP)'!S96&amp;' (Explo_MP)'!U96,'(cata_mp)'!C117:C16520&amp;'(cata_mp)'!E117:E16520,0)), " ")</f>
        <v xml:space="preserve"> </v>
      </c>
      <c r="Y96" s="81" t="str">
        <f t="array" ref="Y96">IFERROR(INDEX('(cata_mp)'!I:I,MATCH(' (Explo_MP)'!S96&amp;' (Explo_MP)'!U96,'(cata_mp)'!C:C&amp;'(cata_mp)'!E:E,0)),"$                               0")</f>
        <v>$                               0</v>
      </c>
      <c r="Z96" s="248"/>
      <c r="AA96" s="82">
        <f t="shared" si="10"/>
        <v>0</v>
      </c>
    </row>
    <row r="97" spans="16:27" x14ac:dyDescent="0.25">
      <c r="P97" s="178"/>
      <c r="Q97" s="2"/>
      <c r="R97" s="84"/>
      <c r="S97" s="77"/>
      <c r="T97" s="78" t="str">
        <f>IFERROR(VLOOKUP(S97,'(cata_mp)'!C117:I16520,2,FALSE)," ")</f>
        <v xml:space="preserve"> </v>
      </c>
      <c r="U97" s="79" t="s">
        <v>48</v>
      </c>
      <c r="V97" s="78" t="str">
        <f>IFERROR(INDEX(opción_descripción,MATCH(' (Explo_MP)'!$U97,opción,0))," ")</f>
        <v>Sin Opc.</v>
      </c>
      <c r="W97" s="44" t="str">
        <f>IFERROR(VLOOKUP(S97,'(cata_mp)'!C119:I16522,5,FALSE)," ")</f>
        <v xml:space="preserve"> </v>
      </c>
      <c r="X97" s="80" t="str">
        <f t="array" ref="X97">IFERROR(INDEX('(cata_mp)'!H118:H16521,MATCH(' (Explo_MP)'!S97&amp;' (Explo_MP)'!U97,'(cata_mp)'!C118:C16521&amp;'(cata_mp)'!E118:E16521,0)), " ")</f>
        <v xml:space="preserve"> </v>
      </c>
      <c r="Y97" s="81" t="str">
        <f t="array" ref="Y97">IFERROR(INDEX('(cata_mp)'!I:I,MATCH(' (Explo_MP)'!S97&amp;' (Explo_MP)'!U97,'(cata_mp)'!C:C&amp;'(cata_mp)'!E:E,0)),"$                               0")</f>
        <v>$                               0</v>
      </c>
      <c r="Z97" s="248"/>
      <c r="AA97" s="82">
        <f t="shared" si="10"/>
        <v>0</v>
      </c>
    </row>
    <row r="98" spans="16:27" x14ac:dyDescent="0.25">
      <c r="P98" s="179"/>
      <c r="Q98" s="16"/>
      <c r="R98" s="11"/>
      <c r="S98" s="10"/>
      <c r="T98" s="10"/>
      <c r="U98" s="13"/>
      <c r="V98" s="13"/>
      <c r="W98" s="10"/>
      <c r="X98" s="14"/>
      <c r="Y98" s="15" t="str">
        <f>P88</f>
        <v>id_07</v>
      </c>
      <c r="Z98" s="85" t="str">
        <f>P88&amp;" costo_total:"</f>
        <v>id_07 costo_total:</v>
      </c>
      <c r="AA98" s="83">
        <f>+SUM(AA91:AA97)</f>
        <v>0</v>
      </c>
    </row>
    <row r="99" spans="16:27" x14ac:dyDescent="0.25">
      <c r="P99" s="179"/>
      <c r="Q99" s="16"/>
      <c r="R99" s="11"/>
      <c r="S99" s="10"/>
      <c r="T99" s="10"/>
      <c r="U99" s="13"/>
      <c r="V99" s="13"/>
      <c r="W99" s="10"/>
      <c r="X99" s="14"/>
      <c r="Y99" s="13"/>
      <c r="Z99" s="13"/>
      <c r="AA99" s="11"/>
    </row>
    <row r="100" spans="16:27" x14ac:dyDescent="0.25">
      <c r="P100" s="180"/>
      <c r="Q100" s="25"/>
      <c r="R100" s="26"/>
      <c r="S100" s="27"/>
      <c r="T100" s="27"/>
      <c r="U100" s="28"/>
      <c r="V100" s="28"/>
      <c r="W100" s="27"/>
      <c r="X100" s="29"/>
      <c r="Y100" s="28"/>
      <c r="Z100" s="28"/>
      <c r="AA100" s="26"/>
    </row>
    <row r="101" spans="16:27" x14ac:dyDescent="0.25">
      <c r="P101" s="181"/>
    </row>
    <row r="102" spans="16:27" x14ac:dyDescent="0.25">
      <c r="P102" s="22" t="str">
        <f>'REG-DCC-IDP-031 (T_d_C) '!D29</f>
        <v>id_08</v>
      </c>
      <c r="Q102" s="23"/>
      <c r="R102" s="23"/>
      <c r="S102" s="23"/>
      <c r="T102" s="23"/>
      <c r="U102" s="23"/>
      <c r="V102" s="23"/>
      <c r="W102" s="23"/>
      <c r="X102" s="23"/>
      <c r="Y102" s="23"/>
      <c r="Z102" s="23"/>
      <c r="AA102" s="23"/>
    </row>
    <row r="103" spans="16:27" ht="15.75" thickBot="1" x14ac:dyDescent="0.3">
      <c r="P103" s="179"/>
      <c r="Q103" s="19"/>
      <c r="R103" s="20" t="s">
        <v>33893</v>
      </c>
      <c r="S103" s="21" t="s">
        <v>34488</v>
      </c>
      <c r="T103" s="20" t="s">
        <v>34484</v>
      </c>
      <c r="U103" s="21" t="s">
        <v>34474</v>
      </c>
      <c r="V103" s="20" t="s">
        <v>34492</v>
      </c>
      <c r="W103" s="20" t="s">
        <v>33699</v>
      </c>
      <c r="X103" s="20" t="s">
        <v>34491</v>
      </c>
      <c r="Y103" s="20" t="s">
        <v>34490</v>
      </c>
      <c r="Z103" s="21" t="s">
        <v>34494</v>
      </c>
      <c r="AA103" s="20" t="s">
        <v>34493</v>
      </c>
    </row>
    <row r="104" spans="16:27" ht="15.75" thickTop="1" x14ac:dyDescent="0.25">
      <c r="P104" s="182"/>
      <c r="Q104" s="12"/>
      <c r="R104" s="76"/>
      <c r="S104" s="76"/>
      <c r="T104" s="238">
        <f>'REG-DCC-IDP-031 (T_d_C) '!G29</f>
        <v>0</v>
      </c>
      <c r="U104" s="76"/>
      <c r="V104" s="76"/>
      <c r="W104" s="76"/>
      <c r="X104" s="76"/>
      <c r="Y104" s="76"/>
      <c r="Z104" s="76"/>
      <c r="AA104" s="76"/>
    </row>
    <row r="105" spans="16:27" x14ac:dyDescent="0.25">
      <c r="P105" s="178">
        <v>30</v>
      </c>
      <c r="Q105" s="2"/>
      <c r="R105" s="84"/>
      <c r="S105" s="77"/>
      <c r="T105" s="78" t="str">
        <f>IFERROR(VLOOKUP(S105,'(cata_mp)'!C125:I16528,2,FALSE)," ")</f>
        <v xml:space="preserve"> </v>
      </c>
      <c r="U105" s="79" t="s">
        <v>48</v>
      </c>
      <c r="V105" s="78" t="str">
        <f>IFERROR(INDEX(opción_descripción,MATCH(' (Explo_MP)'!$U105,opción,0))," ")</f>
        <v>Sin Opc.</v>
      </c>
      <c r="W105" s="44" t="str">
        <f>IFERROR(VLOOKUP(S105,'(cata_mp)'!C127:I16530,5,FALSE)," ")</f>
        <v xml:space="preserve"> </v>
      </c>
      <c r="X105" s="80" t="str">
        <f t="array" ref="X105">IFERROR(INDEX('(cata_mp)'!H126:H16529,MATCH(' (Explo_MP)'!S105&amp;' (Explo_MP)'!U105,'(cata_mp)'!C126:C16529&amp;'(cata_mp)'!E126:E16529,0)), " ")</f>
        <v xml:space="preserve"> </v>
      </c>
      <c r="Y105" s="81" t="str">
        <f t="array" ref="Y105">IFERROR(INDEX('(cata_mp)'!I:I,MATCH(' (Explo_MP)'!S105&amp;' (Explo_MP)'!U105,'(cata_mp)'!C:C&amp;'(cata_mp)'!E:E,0)),"$                               0")</f>
        <v>$                               0</v>
      </c>
      <c r="Z105" s="248"/>
      <c r="AA105" s="82">
        <f t="shared" ref="AA105:AA114" si="11">Y105*Z105</f>
        <v>0</v>
      </c>
    </row>
    <row r="106" spans="16:27" x14ac:dyDescent="0.25">
      <c r="P106" s="178"/>
      <c r="Q106" s="2"/>
      <c r="R106" s="84"/>
      <c r="S106" s="77"/>
      <c r="T106" s="78" t="str">
        <f>IFERROR(VLOOKUP(S106,'(cata_mp)'!C126:I16529,2,FALSE)," ")</f>
        <v xml:space="preserve"> </v>
      </c>
      <c r="U106" s="79" t="s">
        <v>48</v>
      </c>
      <c r="V106" s="78" t="str">
        <f>IFERROR(INDEX(opción_descripción,MATCH(' (Explo_MP)'!$U106,opción,0))," ")</f>
        <v>Sin Opc.</v>
      </c>
      <c r="W106" s="44" t="str">
        <f>IFERROR(VLOOKUP(S106,'(cata_mp)'!C128:I16531,5,FALSE)," ")</f>
        <v xml:space="preserve"> </v>
      </c>
      <c r="X106" s="80" t="str">
        <f t="array" ref="X106">IFERROR(INDEX('(cata_mp)'!H127:H16530,MATCH(' (Explo_MP)'!S106&amp;' (Explo_MP)'!U106,'(cata_mp)'!C127:C16530&amp;'(cata_mp)'!E127:E16530,0)), " ")</f>
        <v xml:space="preserve"> </v>
      </c>
      <c r="Y106" s="81" t="str">
        <f t="array" ref="Y106">IFERROR(INDEX('(cata_mp)'!I:I,MATCH(' (Explo_MP)'!S106&amp;' (Explo_MP)'!U106,'(cata_mp)'!C:C&amp;'(cata_mp)'!E:E,0)),"$                               0")</f>
        <v>$                               0</v>
      </c>
      <c r="Z106" s="248"/>
      <c r="AA106" s="82">
        <f t="shared" si="11"/>
        <v>0</v>
      </c>
    </row>
    <row r="107" spans="16:27" x14ac:dyDescent="0.25">
      <c r="P107" s="178"/>
      <c r="Q107" s="2"/>
      <c r="R107" s="84"/>
      <c r="S107" s="77"/>
      <c r="T107" s="78" t="str">
        <f>IFERROR(VLOOKUP(S107,'(cata_mp)'!C127:I16530,2,FALSE)," ")</f>
        <v xml:space="preserve"> </v>
      </c>
      <c r="U107" s="79" t="s">
        <v>48</v>
      </c>
      <c r="V107" s="78" t="str">
        <f>IFERROR(INDEX(opción_descripción,MATCH(' (Explo_MP)'!$U107,opción,0))," ")</f>
        <v>Sin Opc.</v>
      </c>
      <c r="W107" s="44" t="str">
        <f>IFERROR(VLOOKUP(S107,'(cata_mp)'!C129:I16532,5,FALSE)," ")</f>
        <v xml:space="preserve"> </v>
      </c>
      <c r="X107" s="80" t="str">
        <f t="array" ref="X107">IFERROR(INDEX('(cata_mp)'!H128:H16531,MATCH(' (Explo_MP)'!S107&amp;' (Explo_MP)'!U107,'(cata_mp)'!C128:C16531&amp;'(cata_mp)'!E128:E16531,0)), " ")</f>
        <v xml:space="preserve"> </v>
      </c>
      <c r="Y107" s="81" t="str">
        <f t="array" ref="Y107">IFERROR(INDEX('(cata_mp)'!I:I,MATCH(' (Explo_MP)'!S107&amp;' (Explo_MP)'!U107,'(cata_mp)'!C:C&amp;'(cata_mp)'!E:E,0)),"$                               0")</f>
        <v>$                               0</v>
      </c>
      <c r="Z107" s="248"/>
      <c r="AA107" s="82">
        <f t="shared" si="11"/>
        <v>0</v>
      </c>
    </row>
    <row r="108" spans="16:27" x14ac:dyDescent="0.25">
      <c r="P108" s="178"/>
      <c r="Q108" s="2"/>
      <c r="R108" s="84"/>
      <c r="S108" s="77"/>
      <c r="T108" s="78" t="str">
        <f>IFERROR(VLOOKUP(S108,'(cata_mp)'!C128:I16531,2,FALSE)," ")</f>
        <v xml:space="preserve"> </v>
      </c>
      <c r="U108" s="79" t="s">
        <v>48</v>
      </c>
      <c r="V108" s="78" t="str">
        <f>IFERROR(INDEX(opción_descripción,MATCH(' (Explo_MP)'!$U108,opción,0))," ")</f>
        <v>Sin Opc.</v>
      </c>
      <c r="W108" s="44" t="str">
        <f>IFERROR(VLOOKUP(S108,'(cata_mp)'!C130:I16533,5,FALSE)," ")</f>
        <v xml:space="preserve"> </v>
      </c>
      <c r="X108" s="80" t="str">
        <f t="array" ref="X108">IFERROR(INDEX('(cata_mp)'!H129:H16532,MATCH(' (Explo_MP)'!S108&amp;' (Explo_MP)'!U108,'(cata_mp)'!C129:C16532&amp;'(cata_mp)'!E129:E16532,0)), " ")</f>
        <v xml:space="preserve"> </v>
      </c>
      <c r="Y108" s="81" t="str">
        <f t="array" ref="Y108">IFERROR(INDEX('(cata_mp)'!I:I,MATCH(' (Explo_MP)'!S108&amp;' (Explo_MP)'!U108,'(cata_mp)'!C:C&amp;'(cata_mp)'!E:E,0)),"$                               0")</f>
        <v>$                               0</v>
      </c>
      <c r="Z108" s="248"/>
      <c r="AA108" s="82">
        <f t="shared" si="11"/>
        <v>0</v>
      </c>
    </row>
    <row r="109" spans="16:27" x14ac:dyDescent="0.25">
      <c r="P109" s="178"/>
      <c r="Q109" s="2"/>
      <c r="R109" s="84"/>
      <c r="S109" s="77"/>
      <c r="T109" s="78" t="str">
        <f>IFERROR(VLOOKUP(S109,'(cata_mp)'!C129:I16532,2,FALSE)," ")</f>
        <v xml:space="preserve"> </v>
      </c>
      <c r="U109" s="79" t="s">
        <v>48</v>
      </c>
      <c r="V109" s="78" t="str">
        <f>IFERROR(INDEX(opción_descripción,MATCH(' (Explo_MP)'!$U109,opción,0))," ")</f>
        <v>Sin Opc.</v>
      </c>
      <c r="W109" s="44" t="str">
        <f>IFERROR(VLOOKUP(S109,'(cata_mp)'!C131:I16534,5,FALSE)," ")</f>
        <v xml:space="preserve"> </v>
      </c>
      <c r="X109" s="80" t="str">
        <f t="array" ref="X109">IFERROR(INDEX('(cata_mp)'!H130:H16533,MATCH(' (Explo_MP)'!S109&amp;' (Explo_MP)'!U109,'(cata_mp)'!C130:C16533&amp;'(cata_mp)'!E130:E16533,0)), " ")</f>
        <v xml:space="preserve"> </v>
      </c>
      <c r="Y109" s="81" t="str">
        <f t="array" ref="Y109">IFERROR(INDEX('(cata_mp)'!I:I,MATCH(' (Explo_MP)'!S109&amp;' (Explo_MP)'!U109,'(cata_mp)'!C:C&amp;'(cata_mp)'!E:E,0)),"$                               0")</f>
        <v>$                               0</v>
      </c>
      <c r="Z109" s="248"/>
      <c r="AA109" s="82">
        <f t="shared" si="11"/>
        <v>0</v>
      </c>
    </row>
    <row r="110" spans="16:27" x14ac:dyDescent="0.25">
      <c r="P110" s="178"/>
      <c r="Q110" s="2"/>
      <c r="R110" s="84"/>
      <c r="S110" s="77"/>
      <c r="T110" s="78" t="str">
        <f>IFERROR(VLOOKUP(S110,'(cata_mp)'!C130:I16533,2,FALSE)," ")</f>
        <v xml:space="preserve"> </v>
      </c>
      <c r="U110" s="79" t="s">
        <v>48</v>
      </c>
      <c r="V110" s="78" t="str">
        <f>IFERROR(INDEX(opción_descripción,MATCH(' (Explo_MP)'!$U110,opción,0))," ")</f>
        <v>Sin Opc.</v>
      </c>
      <c r="W110" s="44" t="str">
        <f>IFERROR(VLOOKUP(S110,'(cata_mp)'!C132:I16535,5,FALSE)," ")</f>
        <v xml:space="preserve"> </v>
      </c>
      <c r="X110" s="80" t="str">
        <f t="array" ref="X110">IFERROR(INDEX('(cata_mp)'!H131:H16534,MATCH(' (Explo_MP)'!S110&amp;' (Explo_MP)'!U110,'(cata_mp)'!C131:C16534&amp;'(cata_mp)'!E131:E16534,0)), " ")</f>
        <v xml:space="preserve"> </v>
      </c>
      <c r="Y110" s="81" t="str">
        <f t="array" ref="Y110">IFERROR(INDEX('(cata_mp)'!I:I,MATCH(' (Explo_MP)'!S110&amp;' (Explo_MP)'!U110,'(cata_mp)'!C:C&amp;'(cata_mp)'!E:E,0)),"$                               0")</f>
        <v>$                               0</v>
      </c>
      <c r="Z110" s="248"/>
      <c r="AA110" s="82">
        <f t="shared" si="11"/>
        <v>0</v>
      </c>
    </row>
    <row r="111" spans="16:27" x14ac:dyDescent="0.25">
      <c r="P111" s="178"/>
      <c r="Q111" s="2"/>
      <c r="R111" s="84"/>
      <c r="S111" s="77"/>
      <c r="T111" s="78" t="str">
        <f>IFERROR(VLOOKUP(S111,'(cata_mp)'!C131:I16534,2,FALSE)," ")</f>
        <v xml:space="preserve"> </v>
      </c>
      <c r="U111" s="79" t="s">
        <v>48</v>
      </c>
      <c r="V111" s="78" t="str">
        <f>IFERROR(INDEX(opción_descripción,MATCH(' (Explo_MP)'!$U111,opción,0))," ")</f>
        <v>Sin Opc.</v>
      </c>
      <c r="W111" s="44" t="str">
        <f>IFERROR(VLOOKUP(S111,'(cata_mp)'!C133:I16536,5,FALSE)," ")</f>
        <v xml:space="preserve"> </v>
      </c>
      <c r="X111" s="80" t="str">
        <f t="array" ref="X111">IFERROR(INDEX('(cata_mp)'!H132:H16535,MATCH(' (Explo_MP)'!S111&amp;' (Explo_MP)'!U111,'(cata_mp)'!C132:C16535&amp;'(cata_mp)'!E132:E16535,0)), " ")</f>
        <v xml:space="preserve"> </v>
      </c>
      <c r="Y111" s="81" t="str">
        <f t="array" ref="Y111">IFERROR(INDEX('(cata_mp)'!I:I,MATCH(' (Explo_MP)'!S111&amp;' (Explo_MP)'!U111,'(cata_mp)'!C:C&amp;'(cata_mp)'!E:E,0)),"$                               0")</f>
        <v>$                               0</v>
      </c>
      <c r="Z111" s="248"/>
      <c r="AA111" s="82">
        <f t="shared" si="11"/>
        <v>0</v>
      </c>
    </row>
    <row r="112" spans="16:27" x14ac:dyDescent="0.25">
      <c r="P112" s="178"/>
      <c r="Q112" s="2"/>
      <c r="R112" s="84"/>
      <c r="S112" s="77"/>
      <c r="T112" s="78" t="str">
        <f>IFERROR(VLOOKUP(S112,'(cata_mp)'!C132:I16535,2,FALSE)," ")</f>
        <v xml:space="preserve"> </v>
      </c>
      <c r="U112" s="79" t="s">
        <v>48</v>
      </c>
      <c r="V112" s="78" t="str">
        <f>IFERROR(INDEX(opción_descripción,MATCH(' (Explo_MP)'!$U112,opción,0))," ")</f>
        <v>Sin Opc.</v>
      </c>
      <c r="W112" s="44" t="str">
        <f>IFERROR(VLOOKUP(S112,'(cata_mp)'!C134:I16537,5,FALSE)," ")</f>
        <v xml:space="preserve"> </v>
      </c>
      <c r="X112" s="80" t="str">
        <f t="array" ref="X112">IFERROR(INDEX('(cata_mp)'!H133:H16536,MATCH(' (Explo_MP)'!S112&amp;' (Explo_MP)'!U112,'(cata_mp)'!C133:C16536&amp;'(cata_mp)'!E133:E16536,0)), " ")</f>
        <v xml:space="preserve"> </v>
      </c>
      <c r="Y112" s="81" t="str">
        <f t="array" ref="Y112">IFERROR(INDEX('(cata_mp)'!I:I,MATCH(' (Explo_MP)'!S112&amp;' (Explo_MP)'!U112,'(cata_mp)'!C:C&amp;'(cata_mp)'!E:E,0)),"$                               0")</f>
        <v>$                               0</v>
      </c>
      <c r="Z112" s="248"/>
      <c r="AA112" s="82">
        <f t="shared" si="11"/>
        <v>0</v>
      </c>
    </row>
    <row r="113" spans="16:27" x14ac:dyDescent="0.25">
      <c r="P113" s="178"/>
      <c r="Q113" s="2"/>
      <c r="R113" s="84"/>
      <c r="S113" s="77"/>
      <c r="T113" s="78" t="str">
        <f>IFERROR(VLOOKUP(S113,'(cata_mp)'!C133:I16536,2,FALSE)," ")</f>
        <v xml:space="preserve"> </v>
      </c>
      <c r="U113" s="79" t="s">
        <v>48</v>
      </c>
      <c r="V113" s="78" t="str">
        <f>IFERROR(INDEX(opción_descripción,MATCH(' (Explo_MP)'!$U113,opción,0))," ")</f>
        <v>Sin Opc.</v>
      </c>
      <c r="W113" s="44" t="str">
        <f>IFERROR(VLOOKUP(S113,'(cata_mp)'!C135:I16538,5,FALSE)," ")</f>
        <v xml:space="preserve"> </v>
      </c>
      <c r="X113" s="80" t="str">
        <f t="array" ref="X113">IFERROR(INDEX('(cata_mp)'!H134:H16537,MATCH(' (Explo_MP)'!S113&amp;' (Explo_MP)'!U113,'(cata_mp)'!C134:C16537&amp;'(cata_mp)'!E134:E16537,0)), " ")</f>
        <v xml:space="preserve"> </v>
      </c>
      <c r="Y113" s="81" t="str">
        <f t="array" ref="Y113">IFERROR(INDEX('(cata_mp)'!I:I,MATCH(' (Explo_MP)'!S113&amp;' (Explo_MP)'!U113,'(cata_mp)'!C:C&amp;'(cata_mp)'!E:E,0)),"$                               0")</f>
        <v>$                               0</v>
      </c>
      <c r="Z113" s="248"/>
      <c r="AA113" s="82">
        <f t="shared" si="11"/>
        <v>0</v>
      </c>
    </row>
    <row r="114" spans="16:27" x14ac:dyDescent="0.25">
      <c r="P114" s="178"/>
      <c r="Q114" s="2"/>
      <c r="R114" s="84"/>
      <c r="S114" s="77"/>
      <c r="T114" s="78" t="str">
        <f>IFERROR(VLOOKUP(S114,'(cata_mp)'!C134:I16537,2,FALSE)," ")</f>
        <v xml:space="preserve"> </v>
      </c>
      <c r="U114" s="79" t="s">
        <v>48</v>
      </c>
      <c r="V114" s="78" t="str">
        <f>IFERROR(INDEX(opción_descripción,MATCH(' (Explo_MP)'!$U114,opción,0))," ")</f>
        <v>Sin Opc.</v>
      </c>
      <c r="W114" s="44" t="str">
        <f>IFERROR(VLOOKUP(S114,'(cata_mp)'!C136:I16539,5,FALSE)," ")</f>
        <v xml:space="preserve"> </v>
      </c>
      <c r="X114" s="80" t="str">
        <f t="array" ref="X114">IFERROR(INDEX('(cata_mp)'!H135:H16538,MATCH(' (Explo_MP)'!S114&amp;' (Explo_MP)'!U114,'(cata_mp)'!C135:C16538&amp;'(cata_mp)'!E135:E16538,0)), " ")</f>
        <v xml:space="preserve"> </v>
      </c>
      <c r="Y114" s="81" t="str">
        <f t="array" ref="Y114">IFERROR(INDEX('(cata_mp)'!I:I,MATCH(' (Explo_MP)'!S114&amp;' (Explo_MP)'!U114,'(cata_mp)'!C:C&amp;'(cata_mp)'!E:E,0)),"$                               0")</f>
        <v>$                               0</v>
      </c>
      <c r="Z114" s="248"/>
      <c r="AA114" s="82">
        <f t="shared" si="11"/>
        <v>0</v>
      </c>
    </row>
    <row r="115" spans="16:27" x14ac:dyDescent="0.25">
      <c r="P115" s="179"/>
      <c r="Q115" s="16"/>
      <c r="R115" s="11"/>
      <c r="S115" s="10"/>
      <c r="T115" s="10"/>
      <c r="U115" s="13"/>
      <c r="V115" s="13"/>
      <c r="W115" s="10"/>
      <c r="X115" s="14"/>
      <c r="Y115" s="15" t="str">
        <f>P102</f>
        <v>id_08</v>
      </c>
      <c r="Z115" s="85" t="str">
        <f>P102&amp;" costo_total:"</f>
        <v>id_08 costo_total:</v>
      </c>
      <c r="AA115" s="83">
        <f>+SUM(AA105:AA114)</f>
        <v>0</v>
      </c>
    </row>
    <row r="116" spans="16:27" x14ac:dyDescent="0.25">
      <c r="P116" s="179"/>
      <c r="Q116" s="16"/>
      <c r="R116" s="11"/>
      <c r="S116" s="10"/>
      <c r="T116" s="10"/>
      <c r="U116" s="13"/>
      <c r="V116" s="13"/>
      <c r="W116" s="10"/>
      <c r="X116" s="14"/>
      <c r="Y116" s="13"/>
      <c r="Z116" s="13"/>
      <c r="AA116" s="11"/>
    </row>
    <row r="117" spans="16:27" x14ac:dyDescent="0.25">
      <c r="P117" s="180"/>
      <c r="Q117" s="25"/>
      <c r="R117" s="26"/>
      <c r="S117" s="27"/>
      <c r="T117" s="27"/>
      <c r="U117" s="28"/>
      <c r="V117" s="28"/>
      <c r="W117" s="27"/>
      <c r="X117" s="29"/>
      <c r="Y117" s="28"/>
      <c r="Z117" s="28"/>
      <c r="AA117" s="26"/>
    </row>
    <row r="118" spans="16:27" x14ac:dyDescent="0.25">
      <c r="P118" s="181"/>
    </row>
    <row r="119" spans="16:27" x14ac:dyDescent="0.25">
      <c r="P119" s="22" t="str">
        <f>'REG-DCC-IDP-031 (T_d_C) '!D30</f>
        <v>id_09</v>
      </c>
      <c r="Q119" s="23"/>
      <c r="R119" s="23"/>
      <c r="S119" s="23"/>
      <c r="T119" s="23"/>
      <c r="U119" s="23"/>
      <c r="V119" s="23"/>
      <c r="W119" s="23"/>
      <c r="X119" s="23"/>
      <c r="Y119" s="23"/>
      <c r="Z119" s="23"/>
      <c r="AA119" s="23"/>
    </row>
    <row r="120" spans="16:27" ht="15.75" thickBot="1" x14ac:dyDescent="0.3">
      <c r="P120" s="179"/>
      <c r="Q120" s="19"/>
      <c r="R120" s="20" t="s">
        <v>33893</v>
      </c>
      <c r="S120" s="21" t="s">
        <v>34488</v>
      </c>
      <c r="T120" s="20" t="s">
        <v>34484</v>
      </c>
      <c r="U120" s="21" t="s">
        <v>34474</v>
      </c>
      <c r="V120" s="20" t="s">
        <v>34492</v>
      </c>
      <c r="W120" s="20" t="s">
        <v>33699</v>
      </c>
      <c r="X120" s="20" t="s">
        <v>34491</v>
      </c>
      <c r="Y120" s="20" t="s">
        <v>34490</v>
      </c>
      <c r="Z120" s="21" t="s">
        <v>34494</v>
      </c>
      <c r="AA120" s="20" t="s">
        <v>34493</v>
      </c>
    </row>
    <row r="121" spans="16:27" ht="15.75" thickTop="1" x14ac:dyDescent="0.25">
      <c r="P121" s="182"/>
      <c r="Q121" s="12"/>
      <c r="R121" s="76"/>
      <c r="S121" s="76"/>
      <c r="T121" s="238">
        <f>'REG-DCC-IDP-031 (T_d_C) '!G30</f>
        <v>0</v>
      </c>
      <c r="U121" s="76"/>
      <c r="V121" s="76"/>
      <c r="W121" s="76"/>
      <c r="X121" s="76"/>
      <c r="Y121" s="76"/>
      <c r="Z121" s="76"/>
      <c r="AA121" s="76"/>
    </row>
    <row r="122" spans="16:27" x14ac:dyDescent="0.25">
      <c r="P122" s="178">
        <v>30</v>
      </c>
      <c r="Q122" s="2"/>
      <c r="R122" s="84"/>
      <c r="S122" s="77"/>
      <c r="T122" s="78" t="str">
        <f>IFERROR(VLOOKUP(S122,'(cata_mp)'!C142:I16545,2,FALSE)," ")</f>
        <v xml:space="preserve"> </v>
      </c>
      <c r="U122" s="79" t="s">
        <v>48</v>
      </c>
      <c r="V122" s="78" t="str">
        <f>IFERROR(INDEX(opción_descripción,MATCH(' (Explo_MP)'!$U122,opción,0))," ")</f>
        <v>Sin Opc.</v>
      </c>
      <c r="W122" s="44" t="str">
        <f>IFERROR(VLOOKUP(S122,'(cata_mp)'!C144:I16547,5,FALSE)," ")</f>
        <v xml:space="preserve"> </v>
      </c>
      <c r="X122" s="80" t="str">
        <f t="array" ref="X122">IFERROR(INDEX('(cata_mp)'!H143:H16546,MATCH(' (Explo_MP)'!S122&amp;' (Explo_MP)'!U122,'(cata_mp)'!C143:C16546&amp;'(cata_mp)'!E143:E16546,0)), " ")</f>
        <v xml:space="preserve"> </v>
      </c>
      <c r="Y122" s="81" t="str">
        <f t="array" ref="Y122">IFERROR(INDEX('(cata_mp)'!I:I,MATCH(' (Explo_MP)'!S122&amp;' (Explo_MP)'!U122,'(cata_mp)'!C:C&amp;'(cata_mp)'!E:E,0)),"$                               0")</f>
        <v>$                               0</v>
      </c>
      <c r="Z122" s="248"/>
      <c r="AA122" s="82">
        <f t="shared" ref="AA122:AA142" si="12">Y122*Z122</f>
        <v>0</v>
      </c>
    </row>
    <row r="123" spans="16:27" x14ac:dyDescent="0.25">
      <c r="P123" s="178"/>
      <c r="Q123" s="2"/>
      <c r="R123" s="84"/>
      <c r="S123" s="77"/>
      <c r="T123" s="78" t="str">
        <f>IFERROR(VLOOKUP(S123,'(cata_mp)'!C143:I16546,2,FALSE)," ")</f>
        <v xml:space="preserve"> </v>
      </c>
      <c r="U123" s="79" t="s">
        <v>48</v>
      </c>
      <c r="V123" s="78" t="str">
        <f>IFERROR(INDEX(opción_descripción,MATCH(' (Explo_MP)'!$U123,opción,0))," ")</f>
        <v>Sin Opc.</v>
      </c>
      <c r="W123" s="44" t="str">
        <f>IFERROR(VLOOKUP(S123,'(cata_mp)'!C145:I16548,5,FALSE)," ")</f>
        <v xml:space="preserve"> </v>
      </c>
      <c r="X123" s="80" t="str">
        <f t="array" ref="X123">IFERROR(INDEX('(cata_mp)'!H144:H16547,MATCH(' (Explo_MP)'!S123&amp;' (Explo_MP)'!U123,'(cata_mp)'!C144:C16547&amp;'(cata_mp)'!E144:E16547,0)), " ")</f>
        <v xml:space="preserve"> </v>
      </c>
      <c r="Y123" s="81" t="str">
        <f t="array" ref="Y123">IFERROR(INDEX('(cata_mp)'!I:I,MATCH(' (Explo_MP)'!S123&amp;' (Explo_MP)'!U123,'(cata_mp)'!C:C&amp;'(cata_mp)'!E:E,0)),"$                               0")</f>
        <v>$                               0</v>
      </c>
      <c r="Z123" s="248"/>
      <c r="AA123" s="82">
        <f t="shared" si="12"/>
        <v>0</v>
      </c>
    </row>
    <row r="124" spans="16:27" x14ac:dyDescent="0.25">
      <c r="P124" s="178"/>
      <c r="Q124" s="2"/>
      <c r="R124" s="84"/>
      <c r="S124" s="77"/>
      <c r="T124" s="78" t="str">
        <f>IFERROR(VLOOKUP(S124,'(cata_mp)'!C144:I16547,2,FALSE)," ")</f>
        <v xml:space="preserve"> </v>
      </c>
      <c r="U124" s="79" t="s">
        <v>48</v>
      </c>
      <c r="V124" s="78" t="str">
        <f>IFERROR(INDEX(opción_descripción,MATCH(' (Explo_MP)'!$U124,opción,0))," ")</f>
        <v>Sin Opc.</v>
      </c>
      <c r="W124" s="44" t="str">
        <f>IFERROR(VLOOKUP(S124,'(cata_mp)'!C146:I16549,5,FALSE)," ")</f>
        <v xml:space="preserve"> </v>
      </c>
      <c r="X124" s="80" t="str">
        <f t="array" ref="X124">IFERROR(INDEX('(cata_mp)'!H145:H16548,MATCH(' (Explo_MP)'!S124&amp;' (Explo_MP)'!U124,'(cata_mp)'!C145:C16548&amp;'(cata_mp)'!E145:E16548,0)), " ")</f>
        <v xml:space="preserve"> </v>
      </c>
      <c r="Y124" s="81" t="str">
        <f t="array" ref="Y124">IFERROR(INDEX('(cata_mp)'!I:I,MATCH(' (Explo_MP)'!S124&amp;' (Explo_MP)'!U124,'(cata_mp)'!C:C&amp;'(cata_mp)'!E:E,0)),"$                               0")</f>
        <v>$                               0</v>
      </c>
      <c r="Z124" s="248"/>
      <c r="AA124" s="82">
        <f t="shared" si="12"/>
        <v>0</v>
      </c>
    </row>
    <row r="125" spans="16:27" x14ac:dyDescent="0.25">
      <c r="P125" s="178"/>
      <c r="Q125" s="2"/>
      <c r="R125" s="84"/>
      <c r="S125" s="77"/>
      <c r="T125" s="78" t="str">
        <f>IFERROR(VLOOKUP(S125,'(cata_mp)'!C145:I16548,2,FALSE)," ")</f>
        <v xml:space="preserve"> </v>
      </c>
      <c r="U125" s="79" t="s">
        <v>48</v>
      </c>
      <c r="V125" s="78" t="str">
        <f>IFERROR(INDEX(opción_descripción,MATCH(' (Explo_MP)'!$U125,opción,0))," ")</f>
        <v>Sin Opc.</v>
      </c>
      <c r="W125" s="44" t="str">
        <f>IFERROR(VLOOKUP(S125,'(cata_mp)'!C147:I16550,5,FALSE)," ")</f>
        <v xml:space="preserve"> </v>
      </c>
      <c r="X125" s="80" t="str">
        <f t="array" ref="X125">IFERROR(INDEX('(cata_mp)'!H146:H16549,MATCH(' (Explo_MP)'!S125&amp;' (Explo_MP)'!U125,'(cata_mp)'!C146:C16549&amp;'(cata_mp)'!E146:E16549,0)), " ")</f>
        <v xml:space="preserve"> </v>
      </c>
      <c r="Y125" s="81" t="str">
        <f t="array" ref="Y125">IFERROR(INDEX('(cata_mp)'!I:I,MATCH(' (Explo_MP)'!S125&amp;' (Explo_MP)'!U125,'(cata_mp)'!C:C&amp;'(cata_mp)'!E:E,0)),"$                               0")</f>
        <v>$                               0</v>
      </c>
      <c r="Z125" s="248"/>
      <c r="AA125" s="82">
        <f t="shared" si="12"/>
        <v>0</v>
      </c>
    </row>
    <row r="126" spans="16:27" x14ac:dyDescent="0.25">
      <c r="P126" s="178"/>
      <c r="Q126" s="2"/>
      <c r="R126" s="84"/>
      <c r="S126" s="77"/>
      <c r="T126" s="78" t="str">
        <f>IFERROR(VLOOKUP(S126,'(cata_mp)'!C146:I16549,2,FALSE)," ")</f>
        <v xml:space="preserve"> </v>
      </c>
      <c r="U126" s="79" t="s">
        <v>48</v>
      </c>
      <c r="V126" s="78" t="str">
        <f>IFERROR(INDEX(opción_descripción,MATCH(' (Explo_MP)'!$U126,opción,0))," ")</f>
        <v>Sin Opc.</v>
      </c>
      <c r="W126" s="44" t="str">
        <f>IFERROR(VLOOKUP(S126,'(cata_mp)'!C148:I16551,5,FALSE)," ")</f>
        <v xml:space="preserve"> </v>
      </c>
      <c r="X126" s="80" t="str">
        <f t="array" ref="X126">IFERROR(INDEX('(cata_mp)'!H147:H16550,MATCH(' (Explo_MP)'!S126&amp;' (Explo_MP)'!U126,'(cata_mp)'!C147:C16550&amp;'(cata_mp)'!E147:E16550,0)), " ")</f>
        <v xml:space="preserve"> </v>
      </c>
      <c r="Y126" s="81" t="str">
        <f t="array" ref="Y126">IFERROR(INDEX('(cata_mp)'!I:I,MATCH(' (Explo_MP)'!S126&amp;' (Explo_MP)'!U126,'(cata_mp)'!C:C&amp;'(cata_mp)'!E:E,0)),"$                               0")</f>
        <v>$                               0</v>
      </c>
      <c r="Z126" s="248"/>
      <c r="AA126" s="82">
        <f t="shared" si="12"/>
        <v>0</v>
      </c>
    </row>
    <row r="127" spans="16:27" x14ac:dyDescent="0.25">
      <c r="P127" s="178"/>
      <c r="Q127" s="2"/>
      <c r="R127" s="84"/>
      <c r="S127" s="77"/>
      <c r="T127" s="78" t="str">
        <f>IFERROR(VLOOKUP(S127,'(cata_mp)'!C147:I16550,2,FALSE)," ")</f>
        <v xml:space="preserve"> </v>
      </c>
      <c r="U127" s="79" t="s">
        <v>48</v>
      </c>
      <c r="V127" s="78" t="str">
        <f>IFERROR(INDEX(opción_descripción,MATCH(' (Explo_MP)'!$U127,opción,0))," ")</f>
        <v>Sin Opc.</v>
      </c>
      <c r="W127" s="44" t="str">
        <f>IFERROR(VLOOKUP(S127,'(cata_mp)'!C149:I16552,5,FALSE)," ")</f>
        <v xml:space="preserve"> </v>
      </c>
      <c r="X127" s="80" t="str">
        <f t="array" ref="X127">IFERROR(INDEX('(cata_mp)'!H148:H16551,MATCH(' (Explo_MP)'!S127&amp;' (Explo_MP)'!U127,'(cata_mp)'!C148:C16551&amp;'(cata_mp)'!E148:E16551,0)), " ")</f>
        <v xml:space="preserve"> </v>
      </c>
      <c r="Y127" s="81" t="str">
        <f t="array" ref="Y127">IFERROR(INDEX('(cata_mp)'!I:I,MATCH(' (Explo_MP)'!S127&amp;' (Explo_MP)'!U127,'(cata_mp)'!C:C&amp;'(cata_mp)'!E:E,0)),"$                               0")</f>
        <v>$                               0</v>
      </c>
      <c r="Z127" s="248"/>
      <c r="AA127" s="82">
        <f t="shared" si="12"/>
        <v>0</v>
      </c>
    </row>
    <row r="128" spans="16:27" x14ac:dyDescent="0.25">
      <c r="P128" s="178"/>
      <c r="Q128" s="2"/>
      <c r="R128" s="84"/>
      <c r="S128" s="77"/>
      <c r="T128" s="78" t="str">
        <f>IFERROR(VLOOKUP(S128,'(cata_mp)'!C148:I16551,2,FALSE)," ")</f>
        <v xml:space="preserve"> </v>
      </c>
      <c r="U128" s="79" t="s">
        <v>48</v>
      </c>
      <c r="V128" s="78" t="str">
        <f>IFERROR(INDEX(opción_descripción,MATCH(' (Explo_MP)'!$U128,opción,0))," ")</f>
        <v>Sin Opc.</v>
      </c>
      <c r="W128" s="44" t="str">
        <f>IFERROR(VLOOKUP(S128,'(cata_mp)'!C150:I16553,5,FALSE)," ")</f>
        <v xml:space="preserve"> </v>
      </c>
      <c r="X128" s="80" t="str">
        <f t="array" ref="X128">IFERROR(INDEX('(cata_mp)'!H149:H16552,MATCH(' (Explo_MP)'!S128&amp;' (Explo_MP)'!U128,'(cata_mp)'!C149:C16552&amp;'(cata_mp)'!E149:E16552,0)), " ")</f>
        <v xml:space="preserve"> </v>
      </c>
      <c r="Y128" s="81" t="str">
        <f t="array" ref="Y128">IFERROR(INDEX('(cata_mp)'!I:I,MATCH(' (Explo_MP)'!S128&amp;' (Explo_MP)'!U128,'(cata_mp)'!C:C&amp;'(cata_mp)'!E:E,0)),"$                               0")</f>
        <v>$                               0</v>
      </c>
      <c r="Z128" s="248"/>
      <c r="AA128" s="82">
        <f t="shared" si="12"/>
        <v>0</v>
      </c>
    </row>
    <row r="129" spans="16:27" x14ac:dyDescent="0.25">
      <c r="P129" s="178"/>
      <c r="Q129" s="2"/>
      <c r="R129" s="84"/>
      <c r="S129" s="77"/>
      <c r="T129" s="78" t="str">
        <f>IFERROR(VLOOKUP(S129,'(cata_mp)'!C149:I16552,2,FALSE)," ")</f>
        <v xml:space="preserve"> </v>
      </c>
      <c r="U129" s="79" t="s">
        <v>48</v>
      </c>
      <c r="V129" s="78" t="str">
        <f>IFERROR(INDEX(opción_descripción,MATCH(' (Explo_MP)'!$U129,opción,0))," ")</f>
        <v>Sin Opc.</v>
      </c>
      <c r="W129" s="44" t="str">
        <f>IFERROR(VLOOKUP(S129,'(cata_mp)'!C151:I16554,5,FALSE)," ")</f>
        <v xml:space="preserve"> </v>
      </c>
      <c r="X129" s="80" t="str">
        <f t="array" ref="X129">IFERROR(INDEX('(cata_mp)'!H150:H16553,MATCH(' (Explo_MP)'!S129&amp;' (Explo_MP)'!U129,'(cata_mp)'!C150:C16553&amp;'(cata_mp)'!E150:E16553,0)), " ")</f>
        <v xml:space="preserve"> </v>
      </c>
      <c r="Y129" s="81" t="str">
        <f t="array" ref="Y129">IFERROR(INDEX('(cata_mp)'!I:I,MATCH(' (Explo_MP)'!S129&amp;' (Explo_MP)'!U129,'(cata_mp)'!C:C&amp;'(cata_mp)'!E:E,0)),"$                               0")</f>
        <v>$                               0</v>
      </c>
      <c r="Z129" s="248"/>
      <c r="AA129" s="82">
        <f t="shared" si="12"/>
        <v>0</v>
      </c>
    </row>
    <row r="130" spans="16:27" x14ac:dyDescent="0.25">
      <c r="P130" s="178"/>
      <c r="Q130" s="2"/>
      <c r="R130" s="84"/>
      <c r="S130" s="77"/>
      <c r="T130" s="78" t="str">
        <f>IFERROR(VLOOKUP(S130,'(cata_mp)'!C150:I16553,2,FALSE)," ")</f>
        <v xml:space="preserve"> </v>
      </c>
      <c r="U130" s="79" t="s">
        <v>48</v>
      </c>
      <c r="V130" s="78" t="str">
        <f>IFERROR(INDEX(opción_descripción,MATCH(' (Explo_MP)'!$U130,opción,0))," ")</f>
        <v>Sin Opc.</v>
      </c>
      <c r="W130" s="44" t="str">
        <f>IFERROR(VLOOKUP(S130,'(cata_mp)'!C152:I16555,5,FALSE)," ")</f>
        <v xml:space="preserve"> </v>
      </c>
      <c r="X130" s="80" t="str">
        <f t="array" ref="X130">IFERROR(INDEX('(cata_mp)'!H151:H16554,MATCH(' (Explo_MP)'!S130&amp;' (Explo_MP)'!U130,'(cata_mp)'!C151:C16554&amp;'(cata_mp)'!E151:E16554,0)), " ")</f>
        <v xml:space="preserve"> </v>
      </c>
      <c r="Y130" s="81" t="str">
        <f t="array" ref="Y130">IFERROR(INDEX('(cata_mp)'!I:I,MATCH(' (Explo_MP)'!S130&amp;' (Explo_MP)'!U130,'(cata_mp)'!C:C&amp;'(cata_mp)'!E:E,0)),"$                               0")</f>
        <v>$                               0</v>
      </c>
      <c r="Z130" s="248"/>
      <c r="AA130" s="82">
        <f t="shared" si="12"/>
        <v>0</v>
      </c>
    </row>
    <row r="131" spans="16:27" x14ac:dyDescent="0.25">
      <c r="P131" s="178"/>
      <c r="Q131" s="2"/>
      <c r="R131" s="84"/>
      <c r="S131" s="77"/>
      <c r="T131" s="78" t="str">
        <f>IFERROR(VLOOKUP(S131,'(cata_mp)'!C151:I16554,2,FALSE)," ")</f>
        <v xml:space="preserve"> </v>
      </c>
      <c r="U131" s="79" t="s">
        <v>48</v>
      </c>
      <c r="V131" s="78" t="str">
        <f>IFERROR(INDEX(opción_descripción,MATCH(' (Explo_MP)'!$U131,opción,0))," ")</f>
        <v>Sin Opc.</v>
      </c>
      <c r="W131" s="44" t="str">
        <f>IFERROR(VLOOKUP(S131,'(cata_mp)'!C153:I16556,5,FALSE)," ")</f>
        <v xml:space="preserve"> </v>
      </c>
      <c r="X131" s="80" t="str">
        <f t="array" ref="X131">IFERROR(INDEX('(cata_mp)'!H152:H16555,MATCH(' (Explo_MP)'!S131&amp;' (Explo_MP)'!U131,'(cata_mp)'!C152:C16555&amp;'(cata_mp)'!E152:E16555,0)), " ")</f>
        <v xml:space="preserve"> </v>
      </c>
      <c r="Y131" s="81" t="str">
        <f t="array" ref="Y131">IFERROR(INDEX('(cata_mp)'!I:I,MATCH(' (Explo_MP)'!S131&amp;' (Explo_MP)'!U131,'(cata_mp)'!C:C&amp;'(cata_mp)'!E:E,0)),"$                               0")</f>
        <v>$                               0</v>
      </c>
      <c r="Z131" s="248"/>
      <c r="AA131" s="82">
        <f t="shared" si="12"/>
        <v>0</v>
      </c>
    </row>
    <row r="132" spans="16:27" x14ac:dyDescent="0.25">
      <c r="P132" s="178"/>
      <c r="Q132" s="2"/>
      <c r="R132" s="84"/>
      <c r="S132" s="77"/>
      <c r="T132" s="78" t="str">
        <f>IFERROR(VLOOKUP(S132,'(cata_mp)'!C152:I16555,2,FALSE)," ")</f>
        <v xml:space="preserve"> </v>
      </c>
      <c r="U132" s="79" t="s">
        <v>48</v>
      </c>
      <c r="V132" s="78" t="str">
        <f>IFERROR(INDEX(opción_descripción,MATCH(' (Explo_MP)'!$U132,opción,0))," ")</f>
        <v>Sin Opc.</v>
      </c>
      <c r="W132" s="44" t="str">
        <f>IFERROR(VLOOKUP(S132,'(cata_mp)'!C154:I16557,5,FALSE)," ")</f>
        <v xml:space="preserve"> </v>
      </c>
      <c r="X132" s="80" t="str">
        <f t="array" ref="X132">IFERROR(INDEX('(cata_mp)'!H153:H16556,MATCH(' (Explo_MP)'!S132&amp;' (Explo_MP)'!U132,'(cata_mp)'!C153:C16556&amp;'(cata_mp)'!E153:E16556,0)), " ")</f>
        <v xml:space="preserve"> </v>
      </c>
      <c r="Y132" s="81" t="str">
        <f t="array" ref="Y132">IFERROR(INDEX('(cata_mp)'!I:I,MATCH(' (Explo_MP)'!S132&amp;' (Explo_MP)'!U132,'(cata_mp)'!C:C&amp;'(cata_mp)'!E:E,0)),"$                               0")</f>
        <v>$                               0</v>
      </c>
      <c r="Z132" s="248"/>
      <c r="AA132" s="82">
        <f t="shared" si="12"/>
        <v>0</v>
      </c>
    </row>
    <row r="133" spans="16:27" x14ac:dyDescent="0.25">
      <c r="P133" s="178"/>
      <c r="Q133" s="2"/>
      <c r="R133" s="84"/>
      <c r="S133" s="77"/>
      <c r="T133" s="78" t="str">
        <f>IFERROR(VLOOKUP(S133,'(cata_mp)'!C153:I16556,2,FALSE)," ")</f>
        <v xml:space="preserve"> </v>
      </c>
      <c r="U133" s="79" t="s">
        <v>48</v>
      </c>
      <c r="V133" s="78" t="str">
        <f>IFERROR(INDEX(opción_descripción,MATCH(' (Explo_MP)'!$U133,opción,0))," ")</f>
        <v>Sin Opc.</v>
      </c>
      <c r="W133" s="44" t="str">
        <f>IFERROR(VLOOKUP(S133,'(cata_mp)'!C155:I16558,5,FALSE)," ")</f>
        <v xml:space="preserve"> </v>
      </c>
      <c r="X133" s="80" t="str">
        <f t="array" ref="X133">IFERROR(INDEX('(cata_mp)'!H154:H16557,MATCH(' (Explo_MP)'!S133&amp;' (Explo_MP)'!U133,'(cata_mp)'!C154:C16557&amp;'(cata_mp)'!E154:E16557,0)), " ")</f>
        <v xml:space="preserve"> </v>
      </c>
      <c r="Y133" s="81" t="str">
        <f t="array" ref="Y133">IFERROR(INDEX('(cata_mp)'!I:I,MATCH(' (Explo_MP)'!S133&amp;' (Explo_MP)'!U133,'(cata_mp)'!C:C&amp;'(cata_mp)'!E:E,0)),"$                               0")</f>
        <v>$                               0</v>
      </c>
      <c r="Z133" s="248"/>
      <c r="AA133" s="82">
        <f t="shared" si="12"/>
        <v>0</v>
      </c>
    </row>
    <row r="134" spans="16:27" x14ac:dyDescent="0.25">
      <c r="P134" s="178"/>
      <c r="Q134" s="2"/>
      <c r="R134" s="84"/>
      <c r="S134" s="77"/>
      <c r="T134" s="78" t="str">
        <f>IFERROR(VLOOKUP(S134,'(cata_mp)'!C154:I16557,2,FALSE)," ")</f>
        <v xml:space="preserve"> </v>
      </c>
      <c r="U134" s="79" t="s">
        <v>48</v>
      </c>
      <c r="V134" s="78" t="str">
        <f>IFERROR(INDEX(opción_descripción,MATCH(' (Explo_MP)'!$U134,opción,0))," ")</f>
        <v>Sin Opc.</v>
      </c>
      <c r="W134" s="44" t="str">
        <f>IFERROR(VLOOKUP(S134,'(cata_mp)'!C156:I16559,5,FALSE)," ")</f>
        <v xml:space="preserve"> </v>
      </c>
      <c r="X134" s="80" t="str">
        <f t="array" ref="X134">IFERROR(INDEX('(cata_mp)'!H155:H16558,MATCH(' (Explo_MP)'!S134&amp;' (Explo_MP)'!U134,'(cata_mp)'!C155:C16558&amp;'(cata_mp)'!E155:E16558,0)), " ")</f>
        <v xml:space="preserve"> </v>
      </c>
      <c r="Y134" s="81" t="str">
        <f t="array" ref="Y134">IFERROR(INDEX('(cata_mp)'!I:I,MATCH(' (Explo_MP)'!S134&amp;' (Explo_MP)'!U134,'(cata_mp)'!C:C&amp;'(cata_mp)'!E:E,0)),"$                               0")</f>
        <v>$                               0</v>
      </c>
      <c r="Z134" s="248"/>
      <c r="AA134" s="82">
        <f t="shared" si="12"/>
        <v>0</v>
      </c>
    </row>
    <row r="135" spans="16:27" x14ac:dyDescent="0.25">
      <c r="P135" s="178"/>
      <c r="Q135" s="2"/>
      <c r="R135" s="84"/>
      <c r="S135" s="77"/>
      <c r="T135" s="78" t="str">
        <f>IFERROR(VLOOKUP(S135,'(cata_mp)'!C155:I16558,2,FALSE)," ")</f>
        <v xml:space="preserve"> </v>
      </c>
      <c r="U135" s="79" t="s">
        <v>48</v>
      </c>
      <c r="V135" s="78" t="str">
        <f>IFERROR(INDEX(opción_descripción,MATCH(' (Explo_MP)'!$U135,opción,0))," ")</f>
        <v>Sin Opc.</v>
      </c>
      <c r="W135" s="44" t="str">
        <f>IFERROR(VLOOKUP(S135,'(cata_mp)'!C157:I16560,5,FALSE)," ")</f>
        <v xml:space="preserve"> </v>
      </c>
      <c r="X135" s="80" t="str">
        <f t="array" ref="X135">IFERROR(INDEX('(cata_mp)'!H156:H16559,MATCH(' (Explo_MP)'!S135&amp;' (Explo_MP)'!U135,'(cata_mp)'!C156:C16559&amp;'(cata_mp)'!E156:E16559,0)), " ")</f>
        <v xml:space="preserve"> </v>
      </c>
      <c r="Y135" s="81" t="str">
        <f t="array" ref="Y135">IFERROR(INDEX('(cata_mp)'!I:I,MATCH(' (Explo_MP)'!S135&amp;' (Explo_MP)'!U135,'(cata_mp)'!C:C&amp;'(cata_mp)'!E:E,0)),"$                               0")</f>
        <v>$                               0</v>
      </c>
      <c r="Z135" s="248"/>
      <c r="AA135" s="82">
        <f t="shared" si="12"/>
        <v>0</v>
      </c>
    </row>
    <row r="136" spans="16:27" ht="17.25" customHeight="1" x14ac:dyDescent="0.25">
      <c r="P136" s="178"/>
      <c r="Q136" s="2"/>
      <c r="R136" s="84"/>
      <c r="S136" s="77"/>
      <c r="T136" s="78" t="str">
        <f>IFERROR(VLOOKUP(S136,'(cata_mp)'!C156:I16559,2,FALSE)," ")</f>
        <v xml:space="preserve"> </v>
      </c>
      <c r="U136" s="79" t="s">
        <v>48</v>
      </c>
      <c r="V136" s="78" t="str">
        <f>IFERROR(INDEX(opción_descripción,MATCH(' (Explo_MP)'!$U136,opción,0))," ")</f>
        <v>Sin Opc.</v>
      </c>
      <c r="W136" s="44" t="str">
        <f>IFERROR(VLOOKUP(S136,'(cata_mp)'!C158:I16561,5,FALSE)," ")</f>
        <v xml:space="preserve"> </v>
      </c>
      <c r="X136" s="80" t="str">
        <f t="array" ref="X136">IFERROR(INDEX('(cata_mp)'!H157:H16560,MATCH(' (Explo_MP)'!S136&amp;' (Explo_MP)'!U136,'(cata_mp)'!C157:C16560&amp;'(cata_mp)'!E157:E16560,0)), " ")</f>
        <v xml:space="preserve"> </v>
      </c>
      <c r="Y136" s="81" t="str">
        <f t="array" ref="Y136">IFERROR(INDEX('(cata_mp)'!I:I,MATCH(' (Explo_MP)'!S136&amp;' (Explo_MP)'!U136,'(cata_mp)'!C:C&amp;'(cata_mp)'!E:E,0)),"$                               0")</f>
        <v>$                               0</v>
      </c>
      <c r="Z136" s="248"/>
      <c r="AA136" s="82">
        <f t="shared" si="12"/>
        <v>0</v>
      </c>
    </row>
    <row r="137" spans="16:27" ht="17.25" customHeight="1" x14ac:dyDescent="0.25">
      <c r="P137" s="178"/>
      <c r="Q137" s="2"/>
      <c r="R137" s="84"/>
      <c r="S137" s="77"/>
      <c r="T137" s="78" t="str">
        <f>IFERROR(VLOOKUP(S137,'(cata_mp)'!C157:I16560,2,FALSE)," ")</f>
        <v xml:space="preserve"> </v>
      </c>
      <c r="U137" s="79" t="s">
        <v>48</v>
      </c>
      <c r="V137" s="78" t="str">
        <f>IFERROR(INDEX(opción_descripción,MATCH(' (Explo_MP)'!$U137,opción,0))," ")</f>
        <v>Sin Opc.</v>
      </c>
      <c r="W137" s="44" t="str">
        <f>IFERROR(VLOOKUP(S137,'(cata_mp)'!C159:I16562,5,FALSE)," ")</f>
        <v xml:space="preserve"> </v>
      </c>
      <c r="X137" s="80" t="str">
        <f t="array" ref="X137">IFERROR(INDEX('(cata_mp)'!H158:H16561,MATCH(' (Explo_MP)'!S137&amp;' (Explo_MP)'!U137,'(cata_mp)'!C158:C16561&amp;'(cata_mp)'!E158:E16561,0)), " ")</f>
        <v xml:space="preserve"> </v>
      </c>
      <c r="Y137" s="81" t="str">
        <f t="array" ref="Y137">IFERROR(INDEX('(cata_mp)'!I:I,MATCH(' (Explo_MP)'!S137&amp;' (Explo_MP)'!U137,'(cata_mp)'!C:C&amp;'(cata_mp)'!E:E,0)),"$                               0")</f>
        <v>$                               0</v>
      </c>
      <c r="Z137" s="248"/>
      <c r="AA137" s="82">
        <f t="shared" si="12"/>
        <v>0</v>
      </c>
    </row>
    <row r="138" spans="16:27" ht="17.25" customHeight="1" x14ac:dyDescent="0.25">
      <c r="P138" s="178"/>
      <c r="Q138" s="2"/>
      <c r="R138" s="84"/>
      <c r="S138" s="77"/>
      <c r="T138" s="78" t="str">
        <f>IFERROR(VLOOKUP(S138,'(cata_mp)'!C158:I16561,2,FALSE)," ")</f>
        <v xml:space="preserve"> </v>
      </c>
      <c r="U138" s="79" t="s">
        <v>48</v>
      </c>
      <c r="V138" s="78" t="str">
        <f>IFERROR(INDEX(opción_descripción,MATCH(' (Explo_MP)'!$U138,opción,0))," ")</f>
        <v>Sin Opc.</v>
      </c>
      <c r="W138" s="44" t="str">
        <f>IFERROR(VLOOKUP(S138,'(cata_mp)'!C160:I16563,5,FALSE)," ")</f>
        <v xml:space="preserve"> </v>
      </c>
      <c r="X138" s="80" t="str">
        <f t="array" ref="X138">IFERROR(INDEX('(cata_mp)'!H159:H16562,MATCH(' (Explo_MP)'!S138&amp;' (Explo_MP)'!U138,'(cata_mp)'!C159:C16562&amp;'(cata_mp)'!E159:E16562,0)), " ")</f>
        <v xml:space="preserve"> </v>
      </c>
      <c r="Y138" s="81" t="str">
        <f t="array" ref="Y138">IFERROR(INDEX('(cata_mp)'!I:I,MATCH(' (Explo_MP)'!S138&amp;' (Explo_MP)'!U138,'(cata_mp)'!C:C&amp;'(cata_mp)'!E:E,0)),"$                               0")</f>
        <v>$                               0</v>
      </c>
      <c r="Z138" s="248"/>
      <c r="AA138" s="82">
        <f t="shared" si="12"/>
        <v>0</v>
      </c>
    </row>
    <row r="139" spans="16:27" ht="17.25" customHeight="1" x14ac:dyDescent="0.25">
      <c r="P139" s="178"/>
      <c r="Q139" s="2"/>
      <c r="R139" s="84"/>
      <c r="S139" s="77"/>
      <c r="T139" s="78" t="str">
        <f>IFERROR(VLOOKUP(S139,'(cata_mp)'!C159:I16562,2,FALSE)," ")</f>
        <v xml:space="preserve"> </v>
      </c>
      <c r="U139" s="79" t="s">
        <v>48</v>
      </c>
      <c r="V139" s="78" t="str">
        <f>IFERROR(INDEX(opción_descripción,MATCH(' (Explo_MP)'!$U139,opción,0))," ")</f>
        <v>Sin Opc.</v>
      </c>
      <c r="W139" s="44" t="str">
        <f>IFERROR(VLOOKUP(S139,'(cata_mp)'!C161:I16564,5,FALSE)," ")</f>
        <v xml:space="preserve"> </v>
      </c>
      <c r="X139" s="80" t="str">
        <f t="array" ref="X139">IFERROR(INDEX('(cata_mp)'!H160:H16563,MATCH(' (Explo_MP)'!S139&amp;' (Explo_MP)'!U139,'(cata_mp)'!C160:C16563&amp;'(cata_mp)'!E160:E16563,0)), " ")</f>
        <v xml:space="preserve"> </v>
      </c>
      <c r="Y139" s="81" t="str">
        <f t="array" ref="Y139">IFERROR(INDEX('(cata_mp)'!I:I,MATCH(' (Explo_MP)'!S139&amp;' (Explo_MP)'!U139,'(cata_mp)'!C:C&amp;'(cata_mp)'!E:E,0)),"$                               0")</f>
        <v>$                               0</v>
      </c>
      <c r="Z139" s="248"/>
      <c r="AA139" s="82">
        <f t="shared" si="12"/>
        <v>0</v>
      </c>
    </row>
    <row r="140" spans="16:27" ht="17.25" customHeight="1" x14ac:dyDescent="0.25">
      <c r="P140" s="178"/>
      <c r="Q140" s="2"/>
      <c r="R140" s="84"/>
      <c r="S140" s="77"/>
      <c r="T140" s="78" t="str">
        <f>IFERROR(VLOOKUP(S140,'(cata_mp)'!C160:I16563,2,FALSE)," ")</f>
        <v xml:space="preserve"> </v>
      </c>
      <c r="U140" s="79" t="s">
        <v>48</v>
      </c>
      <c r="V140" s="78" t="str">
        <f>IFERROR(INDEX(opción_descripción,MATCH(' (Explo_MP)'!$U140,opción,0))," ")</f>
        <v>Sin Opc.</v>
      </c>
      <c r="W140" s="44" t="str">
        <f>IFERROR(VLOOKUP(S140,'(cata_mp)'!C162:I16565,5,FALSE)," ")</f>
        <v xml:space="preserve"> </v>
      </c>
      <c r="X140" s="80" t="str">
        <f t="array" ref="X140">IFERROR(INDEX('(cata_mp)'!H161:H16564,MATCH(' (Explo_MP)'!S140&amp;' (Explo_MP)'!U140,'(cata_mp)'!C161:C16564&amp;'(cata_mp)'!E161:E16564,0)), " ")</f>
        <v xml:space="preserve"> </v>
      </c>
      <c r="Y140" s="81" t="str">
        <f t="array" ref="Y140">IFERROR(INDEX('(cata_mp)'!I:I,MATCH(' (Explo_MP)'!S140&amp;' (Explo_MP)'!U140,'(cata_mp)'!C:C&amp;'(cata_mp)'!E:E,0)),"$                               0")</f>
        <v>$                               0</v>
      </c>
      <c r="Z140" s="248"/>
      <c r="AA140" s="82">
        <f t="shared" si="12"/>
        <v>0</v>
      </c>
    </row>
    <row r="141" spans="16:27" ht="17.25" customHeight="1" x14ac:dyDescent="0.25">
      <c r="P141" s="178"/>
      <c r="Q141" s="2"/>
      <c r="R141" s="84"/>
      <c r="S141" s="77"/>
      <c r="T141" s="78" t="str">
        <f>IFERROR(VLOOKUP(S141,'(cata_mp)'!C161:I16564,2,FALSE)," ")</f>
        <v xml:space="preserve"> </v>
      </c>
      <c r="U141" s="79" t="s">
        <v>48</v>
      </c>
      <c r="V141" s="78" t="str">
        <f>IFERROR(INDEX(opción_descripción,MATCH(' (Explo_MP)'!$U141,opción,0))," ")</f>
        <v>Sin Opc.</v>
      </c>
      <c r="W141" s="44" t="str">
        <f>IFERROR(VLOOKUP(S141,'(cata_mp)'!C163:I16566,5,FALSE)," ")</f>
        <v xml:space="preserve"> </v>
      </c>
      <c r="X141" s="80" t="str">
        <f t="array" ref="X141">IFERROR(INDEX('(cata_mp)'!H162:H16565,MATCH(' (Explo_MP)'!S141&amp;' (Explo_MP)'!U141,'(cata_mp)'!C162:C16565&amp;'(cata_mp)'!E162:E16565,0)), " ")</f>
        <v xml:space="preserve"> </v>
      </c>
      <c r="Y141" s="81" t="str">
        <f t="array" ref="Y141">IFERROR(INDEX('(cata_mp)'!I:I,MATCH(' (Explo_MP)'!S141&amp;' (Explo_MP)'!U141,'(cata_mp)'!C:C&amp;'(cata_mp)'!E:E,0)),"$                               0")</f>
        <v>$                               0</v>
      </c>
      <c r="Z141" s="248"/>
      <c r="AA141" s="82">
        <f t="shared" si="12"/>
        <v>0</v>
      </c>
    </row>
    <row r="142" spans="16:27" ht="17.25" customHeight="1" x14ac:dyDescent="0.25">
      <c r="P142" s="178"/>
      <c r="Q142" s="2"/>
      <c r="R142" s="84"/>
      <c r="S142" s="77"/>
      <c r="T142" s="78" t="str">
        <f>IFERROR(VLOOKUP(S142,'(cata_mp)'!C162:I16565,2,FALSE)," ")</f>
        <v xml:space="preserve"> </v>
      </c>
      <c r="U142" s="79" t="s">
        <v>48</v>
      </c>
      <c r="V142" s="78" t="str">
        <f>IFERROR(INDEX(opción_descripción,MATCH(' (Explo_MP)'!$U142,opción,0))," ")</f>
        <v>Sin Opc.</v>
      </c>
      <c r="W142" s="44" t="str">
        <f>IFERROR(VLOOKUP(S142,'(cata_mp)'!C164:I16567,5,FALSE)," ")</f>
        <v xml:space="preserve"> </v>
      </c>
      <c r="X142" s="80" t="str">
        <f t="array" ref="X142">IFERROR(INDEX('(cata_mp)'!H163:H16566,MATCH(' (Explo_MP)'!S142&amp;' (Explo_MP)'!U142,'(cata_mp)'!C163:C16566&amp;'(cata_mp)'!E163:E16566,0)), " ")</f>
        <v xml:space="preserve"> </v>
      </c>
      <c r="Y142" s="81" t="str">
        <f t="array" ref="Y142">IFERROR(INDEX('(cata_mp)'!I:I,MATCH(' (Explo_MP)'!S142&amp;' (Explo_MP)'!U142,'(cata_mp)'!C:C&amp;'(cata_mp)'!E:E,0)),"$                               0")</f>
        <v>$                               0</v>
      </c>
      <c r="Z142" s="248"/>
      <c r="AA142" s="82">
        <f t="shared" si="12"/>
        <v>0</v>
      </c>
    </row>
    <row r="143" spans="16:27" ht="17.25" customHeight="1" x14ac:dyDescent="0.25">
      <c r="P143" s="179"/>
      <c r="Q143" s="16"/>
      <c r="R143" s="11"/>
      <c r="S143" s="10"/>
      <c r="T143" s="10"/>
      <c r="U143" s="13"/>
      <c r="V143" s="13"/>
      <c r="W143" s="10"/>
      <c r="X143" s="14"/>
      <c r="Y143" s="15" t="str">
        <f>P119</f>
        <v>id_09</v>
      </c>
      <c r="Z143" s="85" t="str">
        <f>P119&amp;" costo_total:"</f>
        <v>id_09 costo_total:</v>
      </c>
      <c r="AA143" s="83">
        <f>+SUM(AA122:AA142)</f>
        <v>0</v>
      </c>
    </row>
    <row r="144" spans="16:27" ht="17.25" customHeight="1" x14ac:dyDescent="0.25">
      <c r="P144" s="179"/>
      <c r="Q144" s="16"/>
      <c r="R144" s="11"/>
      <c r="S144" s="10"/>
      <c r="T144" s="10"/>
      <c r="U144" s="13"/>
      <c r="V144" s="13"/>
      <c r="W144" s="10"/>
      <c r="X144" s="14"/>
      <c r="Y144" s="13"/>
      <c r="Z144" s="13"/>
      <c r="AA144" s="11"/>
    </row>
    <row r="145" spans="16:27" x14ac:dyDescent="0.25">
      <c r="P145" s="180"/>
      <c r="Q145" s="25"/>
      <c r="R145" s="26"/>
      <c r="S145" s="27"/>
      <c r="T145" s="27"/>
      <c r="U145" s="28"/>
      <c r="V145" s="28"/>
      <c r="W145" s="27"/>
      <c r="X145" s="29"/>
      <c r="Y145" s="28"/>
      <c r="Z145" s="28"/>
      <c r="AA145" s="26"/>
    </row>
    <row r="146" spans="16:27" x14ac:dyDescent="0.25">
      <c r="P146" s="181"/>
    </row>
    <row r="147" spans="16:27" x14ac:dyDescent="0.25">
      <c r="P147" s="22" t="str">
        <f>'REG-DCC-IDP-031 (T_d_C) '!D31</f>
        <v>id_10</v>
      </c>
      <c r="Q147" s="23"/>
      <c r="R147" s="23"/>
      <c r="S147" s="23"/>
      <c r="T147" s="23"/>
      <c r="U147" s="23"/>
      <c r="V147" s="23"/>
      <c r="W147" s="23"/>
      <c r="X147" s="23"/>
      <c r="Y147" s="23"/>
      <c r="Z147" s="23"/>
      <c r="AA147" s="23"/>
    </row>
    <row r="148" spans="16:27" ht="15.75" thickBot="1" x14ac:dyDescent="0.3">
      <c r="P148" s="179"/>
      <c r="Q148" s="19"/>
      <c r="R148" s="20" t="s">
        <v>33893</v>
      </c>
      <c r="S148" s="21" t="s">
        <v>34488</v>
      </c>
      <c r="T148" s="20" t="s">
        <v>34484</v>
      </c>
      <c r="U148" s="21" t="s">
        <v>34474</v>
      </c>
      <c r="V148" s="20" t="s">
        <v>34492</v>
      </c>
      <c r="W148" s="20" t="s">
        <v>33699</v>
      </c>
      <c r="X148" s="20" t="s">
        <v>34491</v>
      </c>
      <c r="Y148" s="20" t="s">
        <v>34490</v>
      </c>
      <c r="Z148" s="21" t="s">
        <v>34494</v>
      </c>
      <c r="AA148" s="20" t="s">
        <v>34493</v>
      </c>
    </row>
    <row r="149" spans="16:27" ht="15.75" thickTop="1" x14ac:dyDescent="0.25">
      <c r="P149" s="182"/>
      <c r="Q149" s="12"/>
      <c r="R149" s="76"/>
      <c r="S149" s="76"/>
      <c r="T149" s="238">
        <f>'REG-DCC-IDP-031 (T_d_C) '!G31</f>
        <v>0</v>
      </c>
      <c r="U149" s="76"/>
      <c r="V149" s="76"/>
      <c r="W149" s="76"/>
      <c r="X149" s="76"/>
      <c r="Y149" s="76"/>
      <c r="Z149" s="76"/>
      <c r="AA149" s="76"/>
    </row>
    <row r="150" spans="16:27" x14ac:dyDescent="0.25">
      <c r="P150" s="178">
        <v>90</v>
      </c>
      <c r="Q150" s="2"/>
      <c r="R150" s="84"/>
      <c r="S150" s="77"/>
      <c r="T150" s="78" t="str">
        <f>IFERROR(VLOOKUP(S150,'(cata_mp)'!C170:I16573,2,FALSE)," ")</f>
        <v xml:space="preserve"> </v>
      </c>
      <c r="U150" s="79" t="s">
        <v>48</v>
      </c>
      <c r="V150" s="78" t="str">
        <f>IFERROR(INDEX(opción_descripción,MATCH(' (Explo_MP)'!$U150,opción,0))," ")</f>
        <v>Sin Opc.</v>
      </c>
      <c r="W150" s="44" t="str">
        <f>IFERROR(VLOOKUP(S150,'(cata_mp)'!C172:I16575,5,FALSE)," ")</f>
        <v xml:space="preserve"> </v>
      </c>
      <c r="X150" s="80" t="str">
        <f t="array" ref="X150">IFERROR(INDEX('(cata_mp)'!H171:H16574,MATCH(' (Explo_MP)'!S150&amp;' (Explo_MP)'!U150,'(cata_mp)'!C171:C16574&amp;'(cata_mp)'!E171:E16574,0)), " ")</f>
        <v xml:space="preserve"> </v>
      </c>
      <c r="Y150" s="81" t="str">
        <f t="array" ref="Y150">IFERROR(INDEX('(cata_mp)'!I:I,MATCH(' (Explo_MP)'!S150&amp;' (Explo_MP)'!U150,'(cata_mp)'!C:C&amp;'(cata_mp)'!E:E,0)),"$                               0")</f>
        <v>$                               0</v>
      </c>
      <c r="Z150" s="248"/>
      <c r="AA150" s="82">
        <f t="shared" ref="AA150:AA159" si="13">Y150*Z150</f>
        <v>0</v>
      </c>
    </row>
    <row r="151" spans="16:27" x14ac:dyDescent="0.25">
      <c r="P151" s="178"/>
      <c r="Q151" s="2"/>
      <c r="R151" s="84"/>
      <c r="S151" s="77"/>
      <c r="T151" s="78" t="str">
        <f>IFERROR(VLOOKUP(S151,'(cata_mp)'!C171:I16574,2,FALSE)," ")</f>
        <v xml:space="preserve"> </v>
      </c>
      <c r="U151" s="79" t="s">
        <v>48</v>
      </c>
      <c r="V151" s="78" t="str">
        <f>IFERROR(INDEX(opción_descripción,MATCH(' (Explo_MP)'!$U151,opción,0))," ")</f>
        <v>Sin Opc.</v>
      </c>
      <c r="W151" s="44" t="str">
        <f>IFERROR(VLOOKUP(S151,'(cata_mp)'!C173:I16576,5,FALSE)," ")</f>
        <v xml:space="preserve"> </v>
      </c>
      <c r="X151" s="80" t="str">
        <f t="array" ref="X151">IFERROR(INDEX('(cata_mp)'!H172:H16575,MATCH(' (Explo_MP)'!S151&amp;' (Explo_MP)'!U151,'(cata_mp)'!C172:C16575&amp;'(cata_mp)'!E172:E16575,0)), " ")</f>
        <v xml:space="preserve"> </v>
      </c>
      <c r="Y151" s="81" t="str">
        <f t="array" ref="Y151">IFERROR(INDEX('(cata_mp)'!I:I,MATCH(' (Explo_MP)'!S151&amp;' (Explo_MP)'!U151,'(cata_mp)'!C:C&amp;'(cata_mp)'!E:E,0)),"$                               0")</f>
        <v>$                               0</v>
      </c>
      <c r="Z151" s="248"/>
      <c r="AA151" s="82">
        <f t="shared" si="13"/>
        <v>0</v>
      </c>
    </row>
    <row r="152" spans="16:27" x14ac:dyDescent="0.25">
      <c r="P152" s="178"/>
      <c r="Q152" s="2"/>
      <c r="R152" s="84"/>
      <c r="S152" s="77"/>
      <c r="T152" s="78" t="str">
        <f>IFERROR(VLOOKUP(S152,'(cata_mp)'!C172:I16575,2,FALSE)," ")</f>
        <v xml:space="preserve"> </v>
      </c>
      <c r="U152" s="79" t="s">
        <v>48</v>
      </c>
      <c r="V152" s="78" t="str">
        <f>IFERROR(INDEX(opción_descripción,MATCH(' (Explo_MP)'!$U152,opción,0))," ")</f>
        <v>Sin Opc.</v>
      </c>
      <c r="W152" s="44" t="str">
        <f>IFERROR(VLOOKUP(S152,'(cata_mp)'!C174:I16577,5,FALSE)," ")</f>
        <v xml:space="preserve"> </v>
      </c>
      <c r="X152" s="80" t="str">
        <f t="array" ref="X152">IFERROR(INDEX('(cata_mp)'!H173:H16576,MATCH(' (Explo_MP)'!S152&amp;' (Explo_MP)'!U152,'(cata_mp)'!C173:C16576&amp;'(cata_mp)'!E173:E16576,0)), " ")</f>
        <v xml:space="preserve"> </v>
      </c>
      <c r="Y152" s="81" t="str">
        <f t="array" ref="Y152">IFERROR(INDEX('(cata_mp)'!I:I,MATCH(' (Explo_MP)'!S152&amp;' (Explo_MP)'!U152,'(cata_mp)'!C:C&amp;'(cata_mp)'!E:E,0)),"$                               0")</f>
        <v>$                               0</v>
      </c>
      <c r="Z152" s="248"/>
      <c r="AA152" s="82">
        <f t="shared" si="13"/>
        <v>0</v>
      </c>
    </row>
    <row r="153" spans="16:27" x14ac:dyDescent="0.25">
      <c r="P153" s="178"/>
      <c r="Q153" s="2"/>
      <c r="R153" s="84"/>
      <c r="S153" s="77"/>
      <c r="T153" s="78" t="str">
        <f>IFERROR(VLOOKUP(S153,'(cata_mp)'!C173:I16576,2,FALSE)," ")</f>
        <v xml:space="preserve"> </v>
      </c>
      <c r="U153" s="79" t="s">
        <v>48</v>
      </c>
      <c r="V153" s="78" t="str">
        <f>IFERROR(INDEX(opción_descripción,MATCH(' (Explo_MP)'!$U153,opción,0))," ")</f>
        <v>Sin Opc.</v>
      </c>
      <c r="W153" s="44" t="str">
        <f>IFERROR(VLOOKUP(S153,'(cata_mp)'!C175:I16578,5,FALSE)," ")</f>
        <v xml:space="preserve"> </v>
      </c>
      <c r="X153" s="80" t="str">
        <f t="array" ref="X153">IFERROR(INDEX('(cata_mp)'!H174:H16577,MATCH(' (Explo_MP)'!S153&amp;' (Explo_MP)'!U153,'(cata_mp)'!C174:C16577&amp;'(cata_mp)'!E174:E16577,0)), " ")</f>
        <v xml:space="preserve"> </v>
      </c>
      <c r="Y153" s="81" t="str">
        <f t="array" ref="Y153">IFERROR(INDEX('(cata_mp)'!I:I,MATCH(' (Explo_MP)'!S153&amp;' (Explo_MP)'!U153,'(cata_mp)'!C:C&amp;'(cata_mp)'!E:E,0)),"$                               0")</f>
        <v>$                               0</v>
      </c>
      <c r="Z153" s="248"/>
      <c r="AA153" s="82">
        <f t="shared" si="13"/>
        <v>0</v>
      </c>
    </row>
    <row r="154" spans="16:27" x14ac:dyDescent="0.25">
      <c r="P154" s="178"/>
      <c r="Q154" s="2"/>
      <c r="R154" s="84"/>
      <c r="S154" s="77"/>
      <c r="T154" s="78" t="str">
        <f>IFERROR(VLOOKUP(S154,'(cata_mp)'!C174:I16577,2,FALSE)," ")</f>
        <v xml:space="preserve"> </v>
      </c>
      <c r="U154" s="79" t="s">
        <v>48</v>
      </c>
      <c r="V154" s="78" t="str">
        <f>IFERROR(INDEX(opción_descripción,MATCH(' (Explo_MP)'!$U154,opción,0))," ")</f>
        <v>Sin Opc.</v>
      </c>
      <c r="W154" s="44" t="str">
        <f>IFERROR(VLOOKUP(S154,'(cata_mp)'!C176:I16579,5,FALSE)," ")</f>
        <v xml:space="preserve"> </v>
      </c>
      <c r="X154" s="80" t="str">
        <f t="array" ref="X154">IFERROR(INDEX('(cata_mp)'!H175:H16578,MATCH(' (Explo_MP)'!S154&amp;' (Explo_MP)'!U154,'(cata_mp)'!C175:C16578&amp;'(cata_mp)'!E175:E16578,0)), " ")</f>
        <v xml:space="preserve"> </v>
      </c>
      <c r="Y154" s="81" t="str">
        <f t="array" ref="Y154">IFERROR(INDEX('(cata_mp)'!I:I,MATCH(' (Explo_MP)'!S154&amp;' (Explo_MP)'!U154,'(cata_mp)'!C:C&amp;'(cata_mp)'!E:E,0)),"$                               0")</f>
        <v>$                               0</v>
      </c>
      <c r="Z154" s="248"/>
      <c r="AA154" s="82">
        <f t="shared" si="13"/>
        <v>0</v>
      </c>
    </row>
    <row r="155" spans="16:27" x14ac:dyDescent="0.25">
      <c r="P155" s="178"/>
      <c r="Q155" s="2"/>
      <c r="R155" s="84"/>
      <c r="S155" s="77"/>
      <c r="T155" s="78" t="str">
        <f>IFERROR(VLOOKUP(S155,'(cata_mp)'!C175:I16578,2,FALSE)," ")</f>
        <v xml:space="preserve"> </v>
      </c>
      <c r="U155" s="79" t="s">
        <v>48</v>
      </c>
      <c r="V155" s="78" t="str">
        <f>IFERROR(INDEX(opción_descripción,MATCH(' (Explo_MP)'!$U155,opción,0))," ")</f>
        <v>Sin Opc.</v>
      </c>
      <c r="W155" s="44" t="str">
        <f>IFERROR(VLOOKUP(S155,'(cata_mp)'!C177:I16580,5,FALSE)," ")</f>
        <v xml:space="preserve"> </v>
      </c>
      <c r="X155" s="80" t="str">
        <f t="array" ref="X155">IFERROR(INDEX('(cata_mp)'!H176:H16579,MATCH(' (Explo_MP)'!S155&amp;' (Explo_MP)'!U155,'(cata_mp)'!C176:C16579&amp;'(cata_mp)'!E176:E16579,0)), " ")</f>
        <v xml:space="preserve"> </v>
      </c>
      <c r="Y155" s="81" t="str">
        <f t="array" ref="Y155">IFERROR(INDEX('(cata_mp)'!I:I,MATCH(' (Explo_MP)'!S155&amp;' (Explo_MP)'!U155,'(cata_mp)'!C:C&amp;'(cata_mp)'!E:E,0)),"$                               0")</f>
        <v>$                               0</v>
      </c>
      <c r="Z155" s="248"/>
      <c r="AA155" s="82">
        <f t="shared" si="13"/>
        <v>0</v>
      </c>
    </row>
    <row r="156" spans="16:27" x14ac:dyDescent="0.25">
      <c r="P156" s="178"/>
      <c r="Q156" s="2"/>
      <c r="R156" s="84"/>
      <c r="S156" s="77"/>
      <c r="T156" s="78" t="str">
        <f>IFERROR(VLOOKUP(S156,'(cata_mp)'!C176:I16579,2,FALSE)," ")</f>
        <v xml:space="preserve"> </v>
      </c>
      <c r="U156" s="79" t="s">
        <v>48</v>
      </c>
      <c r="V156" s="78" t="str">
        <f>IFERROR(INDEX(opción_descripción,MATCH(' (Explo_MP)'!$U156,opción,0))," ")</f>
        <v>Sin Opc.</v>
      </c>
      <c r="W156" s="44" t="str">
        <f>IFERROR(VLOOKUP(S156,'(cata_mp)'!C178:I16581,5,FALSE)," ")</f>
        <v xml:space="preserve"> </v>
      </c>
      <c r="X156" s="80" t="str">
        <f t="array" ref="X156">IFERROR(INDEX('(cata_mp)'!H177:H16580,MATCH(' (Explo_MP)'!S156&amp;' (Explo_MP)'!U156,'(cata_mp)'!C177:C16580&amp;'(cata_mp)'!E177:E16580,0)), " ")</f>
        <v xml:space="preserve"> </v>
      </c>
      <c r="Y156" s="81" t="str">
        <f t="array" ref="Y156">IFERROR(INDEX('(cata_mp)'!I:I,MATCH(' (Explo_MP)'!S156&amp;' (Explo_MP)'!U156,'(cata_mp)'!C:C&amp;'(cata_mp)'!E:E,0)),"$                               0")</f>
        <v>$                               0</v>
      </c>
      <c r="Z156" s="248"/>
      <c r="AA156" s="82">
        <f t="shared" si="13"/>
        <v>0</v>
      </c>
    </row>
    <row r="157" spans="16:27" x14ac:dyDescent="0.25">
      <c r="P157" s="178"/>
      <c r="Q157" s="2"/>
      <c r="R157" s="84"/>
      <c r="S157" s="77"/>
      <c r="T157" s="78" t="str">
        <f>IFERROR(VLOOKUP(S157,'(cata_mp)'!C177:I16580,2,FALSE)," ")</f>
        <v xml:space="preserve"> </v>
      </c>
      <c r="U157" s="79" t="s">
        <v>48</v>
      </c>
      <c r="V157" s="78" t="str">
        <f>IFERROR(INDEX(opción_descripción,MATCH(' (Explo_MP)'!$U157,opción,0))," ")</f>
        <v>Sin Opc.</v>
      </c>
      <c r="W157" s="44" t="str">
        <f>IFERROR(VLOOKUP(S157,'(cata_mp)'!C179:I16582,5,FALSE)," ")</f>
        <v xml:space="preserve"> </v>
      </c>
      <c r="X157" s="80" t="str">
        <f t="array" ref="X157">IFERROR(INDEX('(cata_mp)'!H178:H16581,MATCH(' (Explo_MP)'!S157&amp;' (Explo_MP)'!U157,'(cata_mp)'!C178:C16581&amp;'(cata_mp)'!E178:E16581,0)), " ")</f>
        <v xml:space="preserve"> </v>
      </c>
      <c r="Y157" s="81" t="str">
        <f t="array" ref="Y157">IFERROR(INDEX('(cata_mp)'!I:I,MATCH(' (Explo_MP)'!S157&amp;' (Explo_MP)'!U157,'(cata_mp)'!C:C&amp;'(cata_mp)'!E:E,0)),"$                               0")</f>
        <v>$                               0</v>
      </c>
      <c r="Z157" s="248"/>
      <c r="AA157" s="82">
        <f t="shared" si="13"/>
        <v>0</v>
      </c>
    </row>
    <row r="158" spans="16:27" x14ac:dyDescent="0.25">
      <c r="P158" s="178"/>
      <c r="Q158" s="2"/>
      <c r="R158" s="84"/>
      <c r="S158" s="77"/>
      <c r="T158" s="78" t="str">
        <f>IFERROR(VLOOKUP(S158,'(cata_mp)'!C178:I16581,2,FALSE)," ")</f>
        <v xml:space="preserve"> </v>
      </c>
      <c r="U158" s="79" t="s">
        <v>48</v>
      </c>
      <c r="V158" s="78" t="str">
        <f>IFERROR(INDEX(opción_descripción,MATCH(' (Explo_MP)'!$U158,opción,0))," ")</f>
        <v>Sin Opc.</v>
      </c>
      <c r="W158" s="44" t="str">
        <f>IFERROR(VLOOKUP(S158,'(cata_mp)'!C180:I16583,5,FALSE)," ")</f>
        <v xml:space="preserve"> </v>
      </c>
      <c r="X158" s="80" t="str">
        <f t="array" ref="X158">IFERROR(INDEX('(cata_mp)'!H179:H16582,MATCH(' (Explo_MP)'!S158&amp;' (Explo_MP)'!U158,'(cata_mp)'!C179:C16582&amp;'(cata_mp)'!E179:E16582,0)), " ")</f>
        <v xml:space="preserve"> </v>
      </c>
      <c r="Y158" s="81" t="str">
        <f t="array" ref="Y158">IFERROR(INDEX('(cata_mp)'!I:I,MATCH(' (Explo_MP)'!S158&amp;' (Explo_MP)'!U158,'(cata_mp)'!C:C&amp;'(cata_mp)'!E:E,0)),"$                               0")</f>
        <v>$                               0</v>
      </c>
      <c r="Z158" s="248"/>
      <c r="AA158" s="82">
        <f t="shared" si="13"/>
        <v>0</v>
      </c>
    </row>
    <row r="159" spans="16:27" x14ac:dyDescent="0.25">
      <c r="P159" s="178"/>
      <c r="Q159" s="2"/>
      <c r="R159" s="84"/>
      <c r="S159" s="77"/>
      <c r="T159" s="78" t="str">
        <f>IFERROR(VLOOKUP(S159,'(cata_mp)'!C179:I16582,2,FALSE)," ")</f>
        <v xml:space="preserve"> </v>
      </c>
      <c r="U159" s="79" t="s">
        <v>48</v>
      </c>
      <c r="V159" s="78" t="str">
        <f>IFERROR(INDEX(opción_descripción,MATCH(' (Explo_MP)'!$U159,opción,0))," ")</f>
        <v>Sin Opc.</v>
      </c>
      <c r="W159" s="44" t="str">
        <f>IFERROR(VLOOKUP(S159,'(cata_mp)'!C181:I16584,5,FALSE)," ")</f>
        <v xml:space="preserve"> </v>
      </c>
      <c r="X159" s="80" t="str">
        <f t="array" ref="X159">IFERROR(INDEX('(cata_mp)'!H180:H16583,MATCH(' (Explo_MP)'!S159&amp;' (Explo_MP)'!U159,'(cata_mp)'!C180:C16583&amp;'(cata_mp)'!E180:E16583,0)), " ")</f>
        <v xml:space="preserve"> </v>
      </c>
      <c r="Y159" s="81" t="str">
        <f t="array" ref="Y159">IFERROR(INDEX('(cata_mp)'!I:I,MATCH(' (Explo_MP)'!S159&amp;' (Explo_MP)'!U159,'(cata_mp)'!C:C&amp;'(cata_mp)'!E:E,0)),"$                               0")</f>
        <v>$                               0</v>
      </c>
      <c r="Z159" s="248"/>
      <c r="AA159" s="82">
        <f t="shared" si="13"/>
        <v>0</v>
      </c>
    </row>
    <row r="160" spans="16:27" x14ac:dyDescent="0.25">
      <c r="P160" s="179"/>
      <c r="Q160" s="16"/>
      <c r="R160" s="11"/>
      <c r="S160" s="10"/>
      <c r="T160" s="10"/>
      <c r="U160" s="13"/>
      <c r="V160" s="13"/>
      <c r="W160" s="10"/>
      <c r="X160" s="14"/>
      <c r="Y160" s="15" t="str">
        <f>P147</f>
        <v>id_10</v>
      </c>
      <c r="Z160" s="85" t="str">
        <f>P147&amp;" costo_total:"</f>
        <v>id_10 costo_total:</v>
      </c>
      <c r="AA160" s="83">
        <f>+SUM(AA150:AA159)</f>
        <v>0</v>
      </c>
    </row>
    <row r="161" spans="16:27" x14ac:dyDescent="0.25">
      <c r="P161" s="179"/>
      <c r="Q161" s="16"/>
      <c r="R161" s="11"/>
      <c r="S161" s="10"/>
      <c r="T161" s="10"/>
      <c r="U161" s="13"/>
      <c r="V161" s="13"/>
      <c r="W161" s="10"/>
      <c r="X161" s="14"/>
      <c r="Y161" s="13"/>
      <c r="Z161" s="13"/>
      <c r="AA161" s="11"/>
    </row>
    <row r="162" spans="16:27" x14ac:dyDescent="0.25">
      <c r="P162" s="180"/>
      <c r="Q162" s="25"/>
      <c r="R162" s="26"/>
      <c r="S162" s="27"/>
      <c r="T162" s="27"/>
      <c r="U162" s="28"/>
      <c r="V162" s="28"/>
      <c r="W162" s="27"/>
      <c r="X162" s="29"/>
      <c r="Y162" s="28"/>
      <c r="Z162" s="28"/>
      <c r="AA162" s="26"/>
    </row>
    <row r="163" spans="16:27" x14ac:dyDescent="0.25">
      <c r="P163" s="181"/>
    </row>
  </sheetData>
  <phoneticPr fontId="3" type="noConversion"/>
  <dataValidations count="1">
    <dataValidation type="list" allowBlank="1" showInputMessage="1" showErrorMessage="1" sqref="R91:R97 R105:R114 R150:R159 R122:R142 R71:R83 R22:R27 R35:R39 R47:R51 R59:R63 R6:R14" xr:uid="{00000000-0002-0000-0200-000000000000}">
      <formula1>familia_de_operación</formula1>
    </dataValidation>
  </dataValidations>
  <pageMargins left="0.70866141732283472" right="0.70866141732283472" top="0.74803149606299213" bottom="0.74803149606299213" header="0.31496062992125984" footer="0.31496062992125984"/>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3" filterMode="1"/>
  <dimension ref="A1:M16406"/>
  <sheetViews>
    <sheetView zoomScale="90" zoomScaleNormal="90" workbookViewId="0">
      <pane xSplit="3" ySplit="3" topLeftCell="D10591" activePane="bottomRight" state="frozen"/>
      <selection activeCell="F11" sqref="F11"/>
      <selection pane="topRight" activeCell="F11" sqref="F11"/>
      <selection pane="bottomLeft" activeCell="F11" sqref="F11"/>
      <selection pane="bottomRight" activeCell="C11406" sqref="C11406"/>
    </sheetView>
  </sheetViews>
  <sheetFormatPr baseColWidth="10" defaultColWidth="11.42578125" defaultRowHeight="15" x14ac:dyDescent="0.25"/>
  <cols>
    <col min="1" max="1" width="6.140625" style="130" customWidth="1"/>
    <col min="2" max="2" width="1.140625" style="131" customWidth="1"/>
    <col min="3" max="3" width="22.140625" style="125" customWidth="1"/>
    <col min="4" max="4" width="118.28515625" style="125" customWidth="1"/>
    <col min="5" max="5" width="14.7109375" style="122" customWidth="1"/>
    <col min="6" max="6" width="43" style="125" customWidth="1"/>
    <col min="7" max="7" width="11.85546875" style="122" bestFit="1" customWidth="1"/>
    <col min="8" max="8" width="23.7109375" style="138" customWidth="1"/>
    <col min="9" max="9" width="23.5703125" style="132" customWidth="1"/>
    <col min="10" max="10" width="19.42578125" style="131" bestFit="1" customWidth="1"/>
    <col min="11" max="11" width="14.7109375" style="131" customWidth="1"/>
    <col min="12" max="12" width="15.28515625" style="131" customWidth="1"/>
    <col min="13" max="13" width="25.42578125" style="135" bestFit="1" customWidth="1"/>
  </cols>
  <sheetData>
    <row r="1" spans="1:13" x14ac:dyDescent="0.25">
      <c r="A1" s="126"/>
      <c r="B1" s="61"/>
      <c r="C1" s="18"/>
      <c r="D1" s="123"/>
      <c r="E1" s="121"/>
      <c r="F1" s="123"/>
      <c r="G1" s="121"/>
      <c r="H1" s="136"/>
      <c r="I1" s="17"/>
      <c r="J1" s="17"/>
      <c r="K1" s="17"/>
      <c r="L1" s="17"/>
      <c r="M1" s="133"/>
    </row>
    <row r="2" spans="1:13" x14ac:dyDescent="0.25">
      <c r="A2" s="126"/>
      <c r="B2" s="61"/>
      <c r="C2" s="18" t="s">
        <v>42570</v>
      </c>
      <c r="D2" s="123"/>
      <c r="E2" s="121"/>
      <c r="F2" s="123"/>
      <c r="G2" s="121"/>
      <c r="H2" s="136"/>
      <c r="I2" s="17"/>
      <c r="J2" s="17"/>
      <c r="K2" s="17"/>
      <c r="L2" s="17"/>
      <c r="M2" s="133"/>
    </row>
    <row r="3" spans="1:13" s="141" customFormat="1" x14ac:dyDescent="0.25">
      <c r="A3" s="127"/>
      <c r="B3" s="140"/>
      <c r="C3" s="8" t="s">
        <v>34488</v>
      </c>
      <c r="D3" s="8" t="s">
        <v>34484</v>
      </c>
      <c r="E3" s="8" t="s">
        <v>34474</v>
      </c>
      <c r="F3" s="8" t="s">
        <v>34492</v>
      </c>
      <c r="G3" s="8" t="s">
        <v>33699</v>
      </c>
      <c r="H3" s="120" t="s">
        <v>34491</v>
      </c>
      <c r="I3" s="8" t="s">
        <v>34490</v>
      </c>
      <c r="J3" s="8" t="s">
        <v>34472</v>
      </c>
      <c r="K3" s="8" t="s">
        <v>34473</v>
      </c>
      <c r="L3" s="8" t="s">
        <v>33824</v>
      </c>
      <c r="M3" s="9" t="s">
        <v>34489</v>
      </c>
    </row>
    <row r="4" spans="1:13" hidden="1" x14ac:dyDescent="0.25">
      <c r="A4" s="128"/>
      <c r="B4" s="2"/>
      <c r="C4" s="139" t="s">
        <v>49</v>
      </c>
      <c r="D4" s="124" t="s">
        <v>34298</v>
      </c>
      <c r="E4" s="118" t="s">
        <v>48</v>
      </c>
      <c r="F4" s="124" t="s">
        <v>35249</v>
      </c>
      <c r="G4" s="118" t="s">
        <v>2</v>
      </c>
      <c r="H4" s="137">
        <v>43424</v>
      </c>
      <c r="I4" s="119">
        <v>9</v>
      </c>
      <c r="J4" s="129"/>
      <c r="K4" s="129"/>
      <c r="L4" s="129">
        <v>0</v>
      </c>
      <c r="M4" s="134" t="s">
        <v>19629</v>
      </c>
    </row>
    <row r="5" spans="1:13" hidden="1" x14ac:dyDescent="0.25">
      <c r="A5" s="128"/>
      <c r="B5" s="2"/>
      <c r="C5" s="139" t="s">
        <v>50</v>
      </c>
      <c r="D5" s="124" t="s">
        <v>51</v>
      </c>
      <c r="E5" s="118" t="s">
        <v>48</v>
      </c>
      <c r="F5" s="124" t="s">
        <v>35249</v>
      </c>
      <c r="G5" s="118" t="s">
        <v>2</v>
      </c>
      <c r="H5" s="137">
        <v>43829</v>
      </c>
      <c r="I5" s="119">
        <v>119.73</v>
      </c>
      <c r="J5" s="129"/>
      <c r="K5" s="129"/>
      <c r="L5" s="129">
        <v>0</v>
      </c>
      <c r="M5" s="134">
        <v>27026</v>
      </c>
    </row>
    <row r="6" spans="1:13" hidden="1" x14ac:dyDescent="0.25">
      <c r="A6" s="128"/>
      <c r="B6" s="2"/>
      <c r="C6" s="139" t="s">
        <v>52</v>
      </c>
      <c r="D6" s="124" t="s">
        <v>53</v>
      </c>
      <c r="E6" s="118" t="s">
        <v>48</v>
      </c>
      <c r="F6" s="124" t="s">
        <v>35249</v>
      </c>
      <c r="G6" s="118" t="s">
        <v>2</v>
      </c>
      <c r="H6" s="137">
        <v>43829</v>
      </c>
      <c r="I6" s="119">
        <v>119.97</v>
      </c>
      <c r="J6" s="129"/>
      <c r="K6" s="129"/>
      <c r="L6" s="129">
        <v>0</v>
      </c>
      <c r="M6" s="134">
        <v>27059</v>
      </c>
    </row>
    <row r="7" spans="1:13" hidden="1" x14ac:dyDescent="0.25">
      <c r="A7" s="128"/>
      <c r="B7" s="2"/>
      <c r="C7" s="139" t="s">
        <v>54</v>
      </c>
      <c r="D7" s="124" t="s">
        <v>55</v>
      </c>
      <c r="E7" s="118" t="s">
        <v>48</v>
      </c>
      <c r="F7" s="124" t="s">
        <v>35249</v>
      </c>
      <c r="G7" s="118" t="s">
        <v>2</v>
      </c>
      <c r="H7" s="137">
        <v>43829</v>
      </c>
      <c r="I7" s="119">
        <v>121.66</v>
      </c>
      <c r="J7" s="129"/>
      <c r="K7" s="129"/>
      <c r="L7" s="129">
        <v>0</v>
      </c>
      <c r="M7" s="134">
        <v>27058</v>
      </c>
    </row>
    <row r="8" spans="1:13" hidden="1" x14ac:dyDescent="0.25">
      <c r="A8" s="128"/>
      <c r="B8" s="2"/>
      <c r="C8" s="139" t="s">
        <v>56</v>
      </c>
      <c r="D8" s="124" t="s">
        <v>57</v>
      </c>
      <c r="E8" s="118" t="s">
        <v>48</v>
      </c>
      <c r="F8" s="124" t="s">
        <v>35249</v>
      </c>
      <c r="G8" s="118" t="s">
        <v>2</v>
      </c>
      <c r="H8" s="137">
        <v>43829</v>
      </c>
      <c r="I8" s="119">
        <v>117.56</v>
      </c>
      <c r="J8" s="129"/>
      <c r="K8" s="129"/>
      <c r="L8" s="129">
        <v>0</v>
      </c>
      <c r="M8" s="134">
        <v>27057</v>
      </c>
    </row>
    <row r="9" spans="1:13" hidden="1" x14ac:dyDescent="0.25">
      <c r="A9" s="128"/>
      <c r="B9" s="2"/>
      <c r="C9" s="139" t="s">
        <v>35546</v>
      </c>
      <c r="D9" s="124" t="s">
        <v>35547</v>
      </c>
      <c r="E9" s="118" t="s">
        <v>48</v>
      </c>
      <c r="F9" s="124" t="s">
        <v>35249</v>
      </c>
      <c r="G9" s="118" t="s">
        <v>2</v>
      </c>
      <c r="H9" s="137">
        <v>43829</v>
      </c>
      <c r="I9" s="119">
        <v>117.56</v>
      </c>
      <c r="J9" s="129"/>
      <c r="K9" s="129"/>
      <c r="L9" s="129">
        <v>0</v>
      </c>
      <c r="M9" s="134">
        <v>27040</v>
      </c>
    </row>
    <row r="10" spans="1:13" hidden="1" x14ac:dyDescent="0.25">
      <c r="A10" s="128"/>
      <c r="B10" s="2"/>
      <c r="C10" s="139" t="s">
        <v>35548</v>
      </c>
      <c r="D10" s="124" t="s">
        <v>35549</v>
      </c>
      <c r="E10" s="118" t="s">
        <v>48</v>
      </c>
      <c r="F10" s="124" t="s">
        <v>35249</v>
      </c>
      <c r="G10" s="118" t="s">
        <v>2</v>
      </c>
      <c r="H10" s="137">
        <v>43829</v>
      </c>
      <c r="I10" s="119">
        <v>117.56</v>
      </c>
      <c r="J10" s="129"/>
      <c r="K10" s="129"/>
      <c r="L10" s="129">
        <v>0</v>
      </c>
      <c r="M10" s="134">
        <v>27046</v>
      </c>
    </row>
    <row r="11" spans="1:13" hidden="1" x14ac:dyDescent="0.25">
      <c r="A11" s="128"/>
      <c r="B11" s="2"/>
      <c r="C11" s="139" t="s">
        <v>35550</v>
      </c>
      <c r="D11" s="124" t="s">
        <v>35551</v>
      </c>
      <c r="E11" s="118" t="s">
        <v>48</v>
      </c>
      <c r="F11" s="124" t="s">
        <v>35249</v>
      </c>
      <c r="G11" s="118" t="s">
        <v>2</v>
      </c>
      <c r="H11" s="137">
        <v>43829</v>
      </c>
      <c r="I11" s="119">
        <v>117.56</v>
      </c>
      <c r="J11" s="129"/>
      <c r="K11" s="129"/>
      <c r="L11" s="129">
        <v>0</v>
      </c>
      <c r="M11" s="134">
        <v>27050</v>
      </c>
    </row>
    <row r="12" spans="1:13" hidden="1" x14ac:dyDescent="0.25">
      <c r="A12" s="128"/>
      <c r="B12" s="2"/>
      <c r="C12" s="139" t="s">
        <v>35552</v>
      </c>
      <c r="D12" s="124" t="s">
        <v>35553</v>
      </c>
      <c r="E12" s="118" t="s">
        <v>48</v>
      </c>
      <c r="F12" s="124" t="s">
        <v>35249</v>
      </c>
      <c r="G12" s="118" t="s">
        <v>2</v>
      </c>
      <c r="H12" s="137">
        <v>43829</v>
      </c>
      <c r="I12" s="119">
        <v>133.22</v>
      </c>
      <c r="J12" s="129"/>
      <c r="K12" s="129"/>
      <c r="L12" s="129">
        <v>0</v>
      </c>
      <c r="M12" s="134">
        <v>27020</v>
      </c>
    </row>
    <row r="13" spans="1:13" hidden="1" x14ac:dyDescent="0.25">
      <c r="A13" s="128"/>
      <c r="B13" s="2"/>
      <c r="C13" s="139" t="s">
        <v>35554</v>
      </c>
      <c r="D13" s="124" t="s">
        <v>35555</v>
      </c>
      <c r="E13" s="118" t="s">
        <v>48</v>
      </c>
      <c r="F13" s="124" t="s">
        <v>35249</v>
      </c>
      <c r="G13" s="118" t="s">
        <v>2</v>
      </c>
      <c r="H13" s="137"/>
      <c r="I13" s="119"/>
      <c r="J13" s="129"/>
      <c r="K13" s="129"/>
      <c r="L13" s="129">
        <v>0</v>
      </c>
      <c r="M13" s="134">
        <v>27018</v>
      </c>
    </row>
    <row r="14" spans="1:13" hidden="1" x14ac:dyDescent="0.25">
      <c r="A14" s="128"/>
      <c r="B14" s="2"/>
      <c r="C14" s="139" t="s">
        <v>35556</v>
      </c>
      <c r="D14" s="124" t="s">
        <v>35557</v>
      </c>
      <c r="E14" s="118" t="s">
        <v>48</v>
      </c>
      <c r="F14" s="124" t="s">
        <v>35249</v>
      </c>
      <c r="G14" s="118" t="s">
        <v>2</v>
      </c>
      <c r="H14" s="137">
        <v>43829</v>
      </c>
      <c r="I14" s="119">
        <v>117.56</v>
      </c>
      <c r="J14" s="129"/>
      <c r="K14" s="129"/>
      <c r="L14" s="129">
        <v>0</v>
      </c>
      <c r="M14" s="134">
        <v>27018</v>
      </c>
    </row>
    <row r="15" spans="1:13" hidden="1" x14ac:dyDescent="0.25">
      <c r="A15" s="128"/>
      <c r="B15" s="2"/>
      <c r="C15" s="139" t="s">
        <v>35558</v>
      </c>
      <c r="D15" s="124" t="s">
        <v>35559</v>
      </c>
      <c r="E15" s="118" t="s">
        <v>48</v>
      </c>
      <c r="F15" s="124" t="s">
        <v>35249</v>
      </c>
      <c r="G15" s="118" t="s">
        <v>2</v>
      </c>
      <c r="H15" s="137">
        <v>43829</v>
      </c>
      <c r="I15" s="119">
        <v>117.56</v>
      </c>
      <c r="J15" s="129"/>
      <c r="K15" s="129"/>
      <c r="L15" s="129">
        <v>0</v>
      </c>
      <c r="M15" s="134" t="s">
        <v>35560</v>
      </c>
    </row>
    <row r="16" spans="1:13" hidden="1" x14ac:dyDescent="0.25">
      <c r="A16" s="128"/>
      <c r="B16" s="2"/>
      <c r="C16" s="139" t="s">
        <v>35561</v>
      </c>
      <c r="D16" s="124" t="s">
        <v>35562</v>
      </c>
      <c r="E16" s="118" t="s">
        <v>48</v>
      </c>
      <c r="F16" s="124" t="s">
        <v>35249</v>
      </c>
      <c r="G16" s="118" t="s">
        <v>2</v>
      </c>
      <c r="H16" s="137">
        <v>43829</v>
      </c>
      <c r="I16" s="119">
        <v>117.56</v>
      </c>
      <c r="J16" s="129"/>
      <c r="K16" s="129"/>
      <c r="L16" s="129">
        <v>0</v>
      </c>
      <c r="M16" s="134">
        <v>27024</v>
      </c>
    </row>
    <row r="17" spans="1:13" hidden="1" x14ac:dyDescent="0.25">
      <c r="A17" s="128"/>
      <c r="B17" s="2"/>
      <c r="C17" s="139" t="s">
        <v>35563</v>
      </c>
      <c r="D17" s="124" t="s">
        <v>35564</v>
      </c>
      <c r="E17" s="118" t="s">
        <v>48</v>
      </c>
      <c r="F17" s="124" t="s">
        <v>35249</v>
      </c>
      <c r="G17" s="118" t="s">
        <v>2</v>
      </c>
      <c r="H17" s="137">
        <v>43829</v>
      </c>
      <c r="I17" s="119">
        <v>117.56</v>
      </c>
      <c r="J17" s="129"/>
      <c r="K17" s="129"/>
      <c r="L17" s="129">
        <v>0</v>
      </c>
      <c r="M17" s="134">
        <v>27043</v>
      </c>
    </row>
    <row r="18" spans="1:13" hidden="1" x14ac:dyDescent="0.25">
      <c r="A18" s="128"/>
      <c r="B18" s="2"/>
      <c r="C18" s="139" t="s">
        <v>35565</v>
      </c>
      <c r="D18" s="124" t="s">
        <v>35566</v>
      </c>
      <c r="E18" s="118" t="s">
        <v>48</v>
      </c>
      <c r="F18" s="124" t="s">
        <v>35249</v>
      </c>
      <c r="G18" s="118" t="s">
        <v>2</v>
      </c>
      <c r="H18" s="137">
        <v>43829</v>
      </c>
      <c r="I18" s="119">
        <v>119.73</v>
      </c>
      <c r="J18" s="129"/>
      <c r="K18" s="129"/>
      <c r="L18" s="129">
        <v>0</v>
      </c>
      <c r="M18" s="134">
        <v>27026</v>
      </c>
    </row>
    <row r="19" spans="1:13" hidden="1" x14ac:dyDescent="0.25">
      <c r="A19" s="128"/>
      <c r="B19" s="2"/>
      <c r="C19" s="139" t="s">
        <v>35567</v>
      </c>
      <c r="D19" s="124" t="s">
        <v>35568</v>
      </c>
      <c r="E19" s="118" t="s">
        <v>48</v>
      </c>
      <c r="F19" s="124" t="s">
        <v>35249</v>
      </c>
      <c r="G19" s="118" t="s">
        <v>2</v>
      </c>
      <c r="H19" s="137">
        <v>43829</v>
      </c>
      <c r="I19" s="119">
        <v>119.73</v>
      </c>
      <c r="J19" s="129"/>
      <c r="K19" s="129"/>
      <c r="L19" s="129">
        <v>0</v>
      </c>
      <c r="M19" s="134">
        <v>27029</v>
      </c>
    </row>
    <row r="20" spans="1:13" hidden="1" x14ac:dyDescent="0.25">
      <c r="A20" s="128"/>
      <c r="B20" s="2"/>
      <c r="C20" s="139" t="s">
        <v>35569</v>
      </c>
      <c r="D20" s="124" t="s">
        <v>35570</v>
      </c>
      <c r="E20" s="118" t="s">
        <v>48</v>
      </c>
      <c r="F20" s="124" t="s">
        <v>35249</v>
      </c>
      <c r="G20" s="118" t="s">
        <v>2</v>
      </c>
      <c r="H20" s="137">
        <v>43829</v>
      </c>
      <c r="I20" s="119">
        <v>117.56</v>
      </c>
      <c r="J20" s="129"/>
      <c r="K20" s="129"/>
      <c r="L20" s="129">
        <v>0</v>
      </c>
      <c r="M20" s="134">
        <v>27042</v>
      </c>
    </row>
    <row r="21" spans="1:13" hidden="1" x14ac:dyDescent="0.25">
      <c r="A21" s="128"/>
      <c r="B21" s="2"/>
      <c r="C21" s="139" t="s">
        <v>35571</v>
      </c>
      <c r="D21" s="124" t="s">
        <v>35572</v>
      </c>
      <c r="E21" s="118" t="s">
        <v>48</v>
      </c>
      <c r="F21" s="124" t="s">
        <v>35249</v>
      </c>
      <c r="G21" s="118" t="s">
        <v>2</v>
      </c>
      <c r="H21" s="137"/>
      <c r="I21" s="119"/>
      <c r="J21" s="129"/>
      <c r="K21" s="129"/>
      <c r="L21" s="129">
        <v>0</v>
      </c>
      <c r="M21" s="134" t="s">
        <v>28959</v>
      </c>
    </row>
    <row r="22" spans="1:13" hidden="1" x14ac:dyDescent="0.25">
      <c r="A22" s="128"/>
      <c r="B22" s="2"/>
      <c r="C22" s="139" t="s">
        <v>35573</v>
      </c>
      <c r="D22" s="124" t="s">
        <v>35574</v>
      </c>
      <c r="E22" s="118" t="s">
        <v>48</v>
      </c>
      <c r="F22" s="124" t="s">
        <v>35249</v>
      </c>
      <c r="G22" s="118" t="s">
        <v>2</v>
      </c>
      <c r="H22" s="137">
        <v>45881</v>
      </c>
      <c r="I22" s="119">
        <v>90.73</v>
      </c>
      <c r="J22" s="129"/>
      <c r="K22" s="129"/>
      <c r="L22" s="129">
        <v>0</v>
      </c>
      <c r="M22" s="134" t="s">
        <v>35254</v>
      </c>
    </row>
    <row r="23" spans="1:13" hidden="1" x14ac:dyDescent="0.25">
      <c r="A23" s="128"/>
      <c r="B23" s="2"/>
      <c r="C23" s="139" t="s">
        <v>41693</v>
      </c>
      <c r="D23" s="124" t="s">
        <v>41694</v>
      </c>
      <c r="E23" s="118" t="s">
        <v>48</v>
      </c>
      <c r="F23" s="124" t="s">
        <v>35249</v>
      </c>
      <c r="G23" s="118" t="s">
        <v>2</v>
      </c>
      <c r="H23" s="137">
        <v>45961</v>
      </c>
      <c r="I23" s="119">
        <v>6632</v>
      </c>
      <c r="J23" s="129"/>
      <c r="K23" s="129"/>
      <c r="L23" s="129">
        <v>0</v>
      </c>
      <c r="M23" s="134" t="s">
        <v>35577</v>
      </c>
    </row>
    <row r="24" spans="1:13" hidden="1" x14ac:dyDescent="0.25">
      <c r="A24" s="128"/>
      <c r="B24" s="2"/>
      <c r="C24" s="139" t="s">
        <v>35575</v>
      </c>
      <c r="D24" s="124" t="s">
        <v>35576</v>
      </c>
      <c r="E24" s="118" t="s">
        <v>48</v>
      </c>
      <c r="F24" s="124" t="s">
        <v>35249</v>
      </c>
      <c r="G24" s="118" t="s">
        <v>2</v>
      </c>
      <c r="H24" s="137">
        <v>43650</v>
      </c>
      <c r="I24" s="119">
        <v>844.2</v>
      </c>
      <c r="J24" s="129"/>
      <c r="K24" s="129"/>
      <c r="L24" s="129">
        <v>0</v>
      </c>
      <c r="M24" s="134" t="s">
        <v>35580</v>
      </c>
    </row>
    <row r="25" spans="1:13" hidden="1" x14ac:dyDescent="0.25">
      <c r="A25" s="128"/>
      <c r="B25" s="2"/>
      <c r="C25" s="139" t="s">
        <v>35578</v>
      </c>
      <c r="D25" s="124" t="s">
        <v>35579</v>
      </c>
      <c r="E25" s="118" t="s">
        <v>48</v>
      </c>
      <c r="F25" s="124" t="s">
        <v>35249</v>
      </c>
      <c r="G25" s="118" t="s">
        <v>2</v>
      </c>
      <c r="H25" s="137">
        <v>43706</v>
      </c>
      <c r="I25" s="119">
        <v>5217.37</v>
      </c>
      <c r="J25" s="129"/>
      <c r="K25" s="129"/>
      <c r="L25" s="129">
        <v>0</v>
      </c>
      <c r="M25" s="134"/>
    </row>
    <row r="26" spans="1:13" hidden="1" x14ac:dyDescent="0.25">
      <c r="A26" s="128"/>
      <c r="B26" s="2"/>
      <c r="C26" s="139" t="s">
        <v>35581</v>
      </c>
      <c r="D26" s="124" t="s">
        <v>35582</v>
      </c>
      <c r="E26" s="118" t="s">
        <v>48</v>
      </c>
      <c r="F26" s="124" t="s">
        <v>35249</v>
      </c>
      <c r="G26" s="118" t="s">
        <v>2</v>
      </c>
      <c r="H26" s="137">
        <v>43277</v>
      </c>
      <c r="I26" s="119">
        <v>272.06</v>
      </c>
      <c r="J26" s="129"/>
      <c r="K26" s="129"/>
      <c r="L26" s="129">
        <v>0</v>
      </c>
      <c r="M26" s="134"/>
    </row>
    <row r="27" spans="1:13" hidden="1" x14ac:dyDescent="0.25">
      <c r="A27" s="128"/>
      <c r="B27" s="2"/>
      <c r="C27" s="139" t="s">
        <v>35583</v>
      </c>
      <c r="D27" s="124" t="s">
        <v>35584</v>
      </c>
      <c r="E27" s="118" t="s">
        <v>48</v>
      </c>
      <c r="F27" s="124" t="s">
        <v>35249</v>
      </c>
      <c r="G27" s="118" t="s">
        <v>2</v>
      </c>
      <c r="H27" s="137">
        <v>43642</v>
      </c>
      <c r="I27" s="119">
        <v>702.91</v>
      </c>
      <c r="J27" s="129"/>
      <c r="K27" s="129"/>
      <c r="L27" s="129">
        <v>0</v>
      </c>
      <c r="M27" s="134" t="s">
        <v>35587</v>
      </c>
    </row>
    <row r="28" spans="1:13" hidden="1" x14ac:dyDescent="0.25">
      <c r="A28" s="128"/>
      <c r="B28" s="2"/>
      <c r="C28" s="139" t="s">
        <v>35585</v>
      </c>
      <c r="D28" s="124" t="s">
        <v>35586</v>
      </c>
      <c r="E28" s="118" t="s">
        <v>48</v>
      </c>
      <c r="F28" s="124" t="s">
        <v>35249</v>
      </c>
      <c r="G28" s="118" t="s">
        <v>235</v>
      </c>
      <c r="H28" s="137"/>
      <c r="I28" s="119"/>
      <c r="J28" s="129"/>
      <c r="K28" s="129"/>
      <c r="L28" s="129">
        <v>0</v>
      </c>
      <c r="M28" s="134" t="s">
        <v>35590</v>
      </c>
    </row>
    <row r="29" spans="1:13" hidden="1" x14ac:dyDescent="0.25">
      <c r="A29" s="128"/>
      <c r="B29" s="2"/>
      <c r="C29" s="139" t="s">
        <v>35588</v>
      </c>
      <c r="D29" s="124" t="s">
        <v>35589</v>
      </c>
      <c r="E29" s="118" t="s">
        <v>48</v>
      </c>
      <c r="F29" s="124" t="s">
        <v>35249</v>
      </c>
      <c r="G29" s="118" t="s">
        <v>2</v>
      </c>
      <c r="H29" s="137">
        <v>43578</v>
      </c>
      <c r="I29" s="119">
        <v>181.03</v>
      </c>
      <c r="J29" s="129"/>
      <c r="K29" s="129"/>
      <c r="L29" s="129">
        <v>0</v>
      </c>
      <c r="M29" s="134" t="s">
        <v>35593</v>
      </c>
    </row>
    <row r="30" spans="1:13" hidden="1" x14ac:dyDescent="0.25">
      <c r="A30" s="128"/>
      <c r="B30" s="2"/>
      <c r="C30" s="139" t="s">
        <v>35591</v>
      </c>
      <c r="D30" s="124" t="s">
        <v>35592</v>
      </c>
      <c r="E30" s="118" t="s">
        <v>48</v>
      </c>
      <c r="F30" s="124" t="s">
        <v>35249</v>
      </c>
      <c r="G30" s="118" t="s">
        <v>2</v>
      </c>
      <c r="H30" s="137">
        <v>45867</v>
      </c>
      <c r="I30" s="119">
        <v>346.07</v>
      </c>
      <c r="J30" s="129"/>
      <c r="K30" s="129"/>
      <c r="L30" s="129">
        <v>0</v>
      </c>
      <c r="M30" s="134" t="s">
        <v>35596</v>
      </c>
    </row>
    <row r="31" spans="1:13" hidden="1" x14ac:dyDescent="0.25">
      <c r="A31" s="128"/>
      <c r="B31" s="2"/>
      <c r="C31" s="139" t="s">
        <v>35594</v>
      </c>
      <c r="D31" s="124" t="s">
        <v>35595</v>
      </c>
      <c r="E31" s="118" t="s">
        <v>48</v>
      </c>
      <c r="F31" s="124" t="s">
        <v>35249</v>
      </c>
      <c r="G31" s="118" t="s">
        <v>2</v>
      </c>
      <c r="H31" s="137">
        <v>45867</v>
      </c>
      <c r="I31" s="119">
        <v>370.39</v>
      </c>
      <c r="J31" s="129"/>
      <c r="K31" s="129"/>
      <c r="L31" s="129">
        <v>0</v>
      </c>
      <c r="M31" s="134" t="s">
        <v>22415</v>
      </c>
    </row>
    <row r="32" spans="1:13" hidden="1" x14ac:dyDescent="0.25">
      <c r="A32" s="128"/>
      <c r="B32" s="2"/>
      <c r="C32" s="139" t="s">
        <v>35597</v>
      </c>
      <c r="D32" s="124" t="s">
        <v>35598</v>
      </c>
      <c r="E32" s="118" t="s">
        <v>48</v>
      </c>
      <c r="F32" s="124" t="s">
        <v>35249</v>
      </c>
      <c r="G32" s="118" t="s">
        <v>2</v>
      </c>
      <c r="H32" s="137"/>
      <c r="I32" s="119"/>
      <c r="J32" s="129"/>
      <c r="K32" s="129"/>
      <c r="L32" s="129">
        <v>0</v>
      </c>
      <c r="M32" s="134" t="s">
        <v>35601</v>
      </c>
    </row>
    <row r="33" spans="1:13" hidden="1" x14ac:dyDescent="0.25">
      <c r="A33" s="128"/>
      <c r="B33" s="2"/>
      <c r="C33" s="139" t="s">
        <v>35599</v>
      </c>
      <c r="D33" s="124" t="s">
        <v>35600</v>
      </c>
      <c r="E33" s="118" t="s">
        <v>48</v>
      </c>
      <c r="F33" s="124" t="s">
        <v>35249</v>
      </c>
      <c r="G33" s="118" t="s">
        <v>2</v>
      </c>
      <c r="H33" s="137">
        <v>45867</v>
      </c>
      <c r="I33" s="119">
        <v>398.05</v>
      </c>
      <c r="J33" s="129"/>
      <c r="K33" s="129"/>
      <c r="L33" s="129">
        <v>0</v>
      </c>
      <c r="M33" s="134" t="s">
        <v>35604</v>
      </c>
    </row>
    <row r="34" spans="1:13" hidden="1" x14ac:dyDescent="0.25">
      <c r="A34" s="128"/>
      <c r="B34" s="2"/>
      <c r="C34" s="139" t="s">
        <v>35602</v>
      </c>
      <c r="D34" s="124" t="s">
        <v>35603</v>
      </c>
      <c r="E34" s="118" t="s">
        <v>48</v>
      </c>
      <c r="F34" s="124" t="s">
        <v>35249</v>
      </c>
      <c r="G34" s="118" t="s">
        <v>2</v>
      </c>
      <c r="H34" s="137">
        <v>45881</v>
      </c>
      <c r="I34" s="119">
        <v>388.81</v>
      </c>
      <c r="J34" s="129"/>
      <c r="K34" s="129"/>
      <c r="L34" s="129">
        <v>0</v>
      </c>
      <c r="M34" s="134" t="s">
        <v>35607</v>
      </c>
    </row>
    <row r="35" spans="1:13" hidden="1" x14ac:dyDescent="0.25">
      <c r="A35" s="128"/>
      <c r="B35" s="2"/>
      <c r="C35" s="139" t="s">
        <v>35605</v>
      </c>
      <c r="D35" s="124" t="s">
        <v>35606</v>
      </c>
      <c r="E35" s="118" t="s">
        <v>48</v>
      </c>
      <c r="F35" s="124" t="s">
        <v>35249</v>
      </c>
      <c r="G35" s="118" t="s">
        <v>2</v>
      </c>
      <c r="H35" s="137"/>
      <c r="I35" s="119"/>
      <c r="J35" s="129"/>
      <c r="K35" s="129"/>
      <c r="L35" s="129">
        <v>0</v>
      </c>
      <c r="M35" s="134"/>
    </row>
    <row r="36" spans="1:13" hidden="1" x14ac:dyDescent="0.25">
      <c r="A36" s="128"/>
      <c r="B36" s="2"/>
      <c r="C36" s="139" t="s">
        <v>35608</v>
      </c>
      <c r="D36" s="124" t="s">
        <v>35609</v>
      </c>
      <c r="E36" s="118" t="s">
        <v>48</v>
      </c>
      <c r="F36" s="124" t="s">
        <v>35249</v>
      </c>
      <c r="G36" s="118" t="s">
        <v>2</v>
      </c>
      <c r="H36" s="137">
        <v>43342</v>
      </c>
      <c r="I36" s="119">
        <v>1842.5</v>
      </c>
      <c r="J36" s="129"/>
      <c r="K36" s="129"/>
      <c r="L36" s="129">
        <v>0</v>
      </c>
      <c r="M36" s="134" t="s">
        <v>35612</v>
      </c>
    </row>
    <row r="37" spans="1:13" hidden="1" x14ac:dyDescent="0.25">
      <c r="A37" s="128"/>
      <c r="B37" s="2"/>
      <c r="C37" s="139" t="s">
        <v>35610</v>
      </c>
      <c r="D37" s="124" t="s">
        <v>35611</v>
      </c>
      <c r="E37" s="118" t="s">
        <v>48</v>
      </c>
      <c r="F37" s="124" t="s">
        <v>35249</v>
      </c>
      <c r="G37" s="118" t="s">
        <v>2</v>
      </c>
      <c r="H37" s="137">
        <v>45195</v>
      </c>
      <c r="I37" s="119">
        <v>617.52</v>
      </c>
      <c r="J37" s="129"/>
      <c r="K37" s="129"/>
      <c r="L37" s="129">
        <v>0</v>
      </c>
      <c r="M37" s="134" t="s">
        <v>35615</v>
      </c>
    </row>
    <row r="38" spans="1:13" hidden="1" x14ac:dyDescent="0.25">
      <c r="A38" s="128"/>
      <c r="B38" s="2"/>
      <c r="C38" s="139" t="s">
        <v>35613</v>
      </c>
      <c r="D38" s="124" t="s">
        <v>35614</v>
      </c>
      <c r="E38" s="118" t="s">
        <v>48</v>
      </c>
      <c r="F38" s="124" t="s">
        <v>35249</v>
      </c>
      <c r="G38" s="118" t="s">
        <v>2</v>
      </c>
      <c r="H38" s="137"/>
      <c r="I38" s="119"/>
      <c r="J38" s="129"/>
      <c r="K38" s="129"/>
      <c r="L38" s="129">
        <v>0</v>
      </c>
      <c r="M38" s="134" t="s">
        <v>35618</v>
      </c>
    </row>
    <row r="39" spans="1:13" hidden="1" x14ac:dyDescent="0.25">
      <c r="A39" s="128"/>
      <c r="B39" s="2"/>
      <c r="C39" s="139" t="s">
        <v>35616</v>
      </c>
      <c r="D39" s="124" t="s">
        <v>35617</v>
      </c>
      <c r="E39" s="118" t="s">
        <v>48</v>
      </c>
      <c r="F39" s="124" t="s">
        <v>35249</v>
      </c>
      <c r="G39" s="118" t="s">
        <v>2</v>
      </c>
      <c r="H39" s="137">
        <v>45881</v>
      </c>
      <c r="I39" s="119">
        <v>662.75</v>
      </c>
      <c r="J39" s="129"/>
      <c r="K39" s="129"/>
      <c r="L39" s="129">
        <v>0</v>
      </c>
      <c r="M39" s="134"/>
    </row>
    <row r="40" spans="1:13" hidden="1" x14ac:dyDescent="0.25">
      <c r="A40" s="128"/>
      <c r="B40" s="2"/>
      <c r="C40" s="139" t="s">
        <v>35619</v>
      </c>
      <c r="D40" s="124" t="s">
        <v>35620</v>
      </c>
      <c r="E40" s="118" t="s">
        <v>48</v>
      </c>
      <c r="F40" s="124" t="s">
        <v>35249</v>
      </c>
      <c r="G40" s="118" t="s">
        <v>2</v>
      </c>
      <c r="H40" s="137">
        <v>43642</v>
      </c>
      <c r="I40" s="119">
        <v>2886.74</v>
      </c>
      <c r="J40" s="129"/>
      <c r="K40" s="129"/>
      <c r="L40" s="129">
        <v>0</v>
      </c>
      <c r="M40" s="134" t="s">
        <v>35623</v>
      </c>
    </row>
    <row r="41" spans="1:13" hidden="1" x14ac:dyDescent="0.25">
      <c r="A41" s="128"/>
      <c r="B41" s="2"/>
      <c r="C41" s="139" t="s">
        <v>35621</v>
      </c>
      <c r="D41" s="124" t="s">
        <v>35622</v>
      </c>
      <c r="E41" s="118" t="s">
        <v>48</v>
      </c>
      <c r="F41" s="124" t="s">
        <v>35249</v>
      </c>
      <c r="G41" s="118" t="s">
        <v>2</v>
      </c>
      <c r="H41" s="137">
        <v>44215</v>
      </c>
      <c r="I41" s="119">
        <v>4319</v>
      </c>
      <c r="J41" s="129"/>
      <c r="K41" s="129"/>
      <c r="L41" s="129">
        <v>0</v>
      </c>
      <c r="M41" s="134">
        <v>70300701</v>
      </c>
    </row>
    <row r="42" spans="1:13" hidden="1" x14ac:dyDescent="0.25">
      <c r="A42" s="128"/>
      <c r="B42" s="2"/>
      <c r="C42" s="139" t="s">
        <v>35624</v>
      </c>
      <c r="D42" s="124" t="s">
        <v>35625</v>
      </c>
      <c r="E42" s="118" t="s">
        <v>48</v>
      </c>
      <c r="F42" s="124" t="s">
        <v>35249</v>
      </c>
      <c r="G42" s="118" t="s">
        <v>2</v>
      </c>
      <c r="H42" s="137">
        <v>44417</v>
      </c>
      <c r="I42" s="119">
        <v>2185.7800000000002</v>
      </c>
      <c r="J42" s="129"/>
      <c r="K42" s="129"/>
      <c r="L42" s="129">
        <v>0</v>
      </c>
      <c r="M42" s="134" t="s">
        <v>35628</v>
      </c>
    </row>
    <row r="43" spans="1:13" hidden="1" x14ac:dyDescent="0.25">
      <c r="A43" s="128"/>
      <c r="B43" s="2"/>
      <c r="C43" s="139" t="s">
        <v>35626</v>
      </c>
      <c r="D43" s="124" t="s">
        <v>35627</v>
      </c>
      <c r="E43" s="118" t="s">
        <v>48</v>
      </c>
      <c r="F43" s="124" t="s">
        <v>35249</v>
      </c>
      <c r="G43" s="118" t="s">
        <v>6</v>
      </c>
      <c r="H43" s="137"/>
      <c r="I43" s="119"/>
      <c r="J43" s="129"/>
      <c r="K43" s="129"/>
      <c r="L43" s="129">
        <v>0</v>
      </c>
      <c r="M43" s="134" t="s">
        <v>35631</v>
      </c>
    </row>
    <row r="44" spans="1:13" hidden="1" x14ac:dyDescent="0.25">
      <c r="A44" s="128"/>
      <c r="B44" s="2"/>
      <c r="C44" s="139" t="s">
        <v>35629</v>
      </c>
      <c r="D44" s="124" t="s">
        <v>35630</v>
      </c>
      <c r="E44" s="118" t="s">
        <v>48</v>
      </c>
      <c r="F44" s="124" t="s">
        <v>35249</v>
      </c>
      <c r="G44" s="118" t="s">
        <v>2</v>
      </c>
      <c r="H44" s="137">
        <v>45862</v>
      </c>
      <c r="I44" s="119">
        <v>860</v>
      </c>
      <c r="J44" s="129"/>
      <c r="K44" s="129"/>
      <c r="L44" s="129">
        <v>0</v>
      </c>
      <c r="M44" s="134" t="s">
        <v>35634</v>
      </c>
    </row>
    <row r="45" spans="1:13" hidden="1" x14ac:dyDescent="0.25">
      <c r="A45" s="128"/>
      <c r="B45" s="2"/>
      <c r="C45" s="139" t="s">
        <v>35632</v>
      </c>
      <c r="D45" s="124" t="s">
        <v>35633</v>
      </c>
      <c r="E45" s="118" t="s">
        <v>48</v>
      </c>
      <c r="F45" s="124" t="s">
        <v>35249</v>
      </c>
      <c r="G45" s="118" t="s">
        <v>2</v>
      </c>
      <c r="H45" s="137">
        <v>45862</v>
      </c>
      <c r="I45" s="119">
        <v>860</v>
      </c>
      <c r="J45" s="129"/>
      <c r="K45" s="129"/>
      <c r="L45" s="129">
        <v>0</v>
      </c>
      <c r="M45" s="134" t="s">
        <v>35637</v>
      </c>
    </row>
    <row r="46" spans="1:13" hidden="1" x14ac:dyDescent="0.25">
      <c r="A46" s="128"/>
      <c r="B46" s="2"/>
      <c r="C46" s="139" t="s">
        <v>35635</v>
      </c>
      <c r="D46" s="124" t="s">
        <v>35636</v>
      </c>
      <c r="E46" s="118" t="s">
        <v>48</v>
      </c>
      <c r="F46" s="124" t="s">
        <v>35249</v>
      </c>
      <c r="G46" s="118" t="s">
        <v>34659</v>
      </c>
      <c r="H46" s="137"/>
      <c r="I46" s="119"/>
      <c r="J46" s="129"/>
      <c r="K46" s="129"/>
      <c r="L46" s="129">
        <v>0</v>
      </c>
      <c r="M46" s="134" t="s">
        <v>35640</v>
      </c>
    </row>
    <row r="47" spans="1:13" hidden="1" x14ac:dyDescent="0.25">
      <c r="A47" s="128"/>
      <c r="B47" s="2"/>
      <c r="C47" s="139" t="s">
        <v>35638</v>
      </c>
      <c r="D47" s="124" t="s">
        <v>35639</v>
      </c>
      <c r="E47" s="118" t="s">
        <v>48</v>
      </c>
      <c r="F47" s="124" t="s">
        <v>35249</v>
      </c>
      <c r="G47" s="118" t="s">
        <v>34659</v>
      </c>
      <c r="H47" s="137"/>
      <c r="I47" s="119"/>
      <c r="J47" s="129"/>
      <c r="K47" s="129"/>
      <c r="L47" s="129">
        <v>0</v>
      </c>
      <c r="M47" s="134" t="s">
        <v>35643</v>
      </c>
    </row>
    <row r="48" spans="1:13" hidden="1" x14ac:dyDescent="0.25">
      <c r="A48" s="128"/>
      <c r="B48" s="2"/>
      <c r="C48" s="139" t="s">
        <v>35641</v>
      </c>
      <c r="D48" s="124" t="s">
        <v>35642</v>
      </c>
      <c r="E48" s="118" t="s">
        <v>48</v>
      </c>
      <c r="F48" s="124" t="s">
        <v>35249</v>
      </c>
      <c r="G48" s="118" t="s">
        <v>34659</v>
      </c>
      <c r="H48" s="137"/>
      <c r="I48" s="119"/>
      <c r="J48" s="129"/>
      <c r="K48" s="129"/>
      <c r="L48" s="129">
        <v>0</v>
      </c>
      <c r="M48" s="134" t="s">
        <v>35646</v>
      </c>
    </row>
    <row r="49" spans="1:13" hidden="1" x14ac:dyDescent="0.25">
      <c r="A49" s="128"/>
      <c r="B49" s="2"/>
      <c r="C49" s="139" t="s">
        <v>35644</v>
      </c>
      <c r="D49" s="124" t="s">
        <v>35645</v>
      </c>
      <c r="E49" s="118" t="s">
        <v>48</v>
      </c>
      <c r="F49" s="124" t="s">
        <v>35249</v>
      </c>
      <c r="G49" s="118" t="s">
        <v>34659</v>
      </c>
      <c r="H49" s="137"/>
      <c r="I49" s="119"/>
      <c r="J49" s="129"/>
      <c r="K49" s="129"/>
      <c r="L49" s="129">
        <v>0</v>
      </c>
      <c r="M49" s="134" t="s">
        <v>35649</v>
      </c>
    </row>
    <row r="50" spans="1:13" hidden="1" x14ac:dyDescent="0.25">
      <c r="A50" s="128"/>
      <c r="B50" s="2"/>
      <c r="C50" s="139" t="s">
        <v>35647</v>
      </c>
      <c r="D50" s="124" t="s">
        <v>35648</v>
      </c>
      <c r="E50" s="118" t="s">
        <v>48</v>
      </c>
      <c r="F50" s="124" t="s">
        <v>35249</v>
      </c>
      <c r="G50" s="118" t="s">
        <v>34659</v>
      </c>
      <c r="H50" s="137"/>
      <c r="I50" s="119"/>
      <c r="J50" s="129"/>
      <c r="K50" s="129"/>
      <c r="L50" s="129">
        <v>0</v>
      </c>
      <c r="M50" s="134" t="s">
        <v>35652</v>
      </c>
    </row>
    <row r="51" spans="1:13" hidden="1" x14ac:dyDescent="0.25">
      <c r="A51" s="128"/>
      <c r="B51" s="2"/>
      <c r="C51" s="139" t="s">
        <v>35650</v>
      </c>
      <c r="D51" s="124" t="s">
        <v>35651</v>
      </c>
      <c r="E51" s="118" t="s">
        <v>48</v>
      </c>
      <c r="F51" s="124" t="s">
        <v>35249</v>
      </c>
      <c r="G51" s="118" t="s">
        <v>34659</v>
      </c>
      <c r="H51" s="137"/>
      <c r="I51" s="119"/>
      <c r="J51" s="129"/>
      <c r="K51" s="129"/>
      <c r="L51" s="129">
        <v>0</v>
      </c>
      <c r="M51" s="134" t="s">
        <v>35655</v>
      </c>
    </row>
    <row r="52" spans="1:13" hidden="1" x14ac:dyDescent="0.25">
      <c r="A52" s="128"/>
      <c r="B52" s="2"/>
      <c r="C52" s="139" t="s">
        <v>35653</v>
      </c>
      <c r="D52" s="124" t="s">
        <v>35654</v>
      </c>
      <c r="E52" s="118" t="s">
        <v>48</v>
      </c>
      <c r="F52" s="124" t="s">
        <v>35249</v>
      </c>
      <c r="G52" s="118" t="s">
        <v>34659</v>
      </c>
      <c r="H52" s="137"/>
      <c r="I52" s="119"/>
      <c r="J52" s="129"/>
      <c r="K52" s="129"/>
      <c r="L52" s="129">
        <v>0</v>
      </c>
      <c r="M52" s="134" t="s">
        <v>35658</v>
      </c>
    </row>
    <row r="53" spans="1:13" hidden="1" x14ac:dyDescent="0.25">
      <c r="A53" s="128"/>
      <c r="B53" s="2"/>
      <c r="C53" s="139" t="s">
        <v>35656</v>
      </c>
      <c r="D53" s="124" t="s">
        <v>35657</v>
      </c>
      <c r="E53" s="118" t="s">
        <v>48</v>
      </c>
      <c r="F53" s="124" t="s">
        <v>35249</v>
      </c>
      <c r="G53" s="118" t="s">
        <v>2</v>
      </c>
      <c r="H53" s="137"/>
      <c r="I53" s="119"/>
      <c r="J53" s="129"/>
      <c r="K53" s="129"/>
      <c r="L53" s="129">
        <v>0</v>
      </c>
      <c r="M53" s="134" t="s">
        <v>35661</v>
      </c>
    </row>
    <row r="54" spans="1:13" hidden="1" x14ac:dyDescent="0.25">
      <c r="A54" s="128"/>
      <c r="B54" s="2"/>
      <c r="C54" s="139" t="s">
        <v>35659</v>
      </c>
      <c r="D54" s="124" t="s">
        <v>35660</v>
      </c>
      <c r="E54" s="118" t="s">
        <v>48</v>
      </c>
      <c r="F54" s="124" t="s">
        <v>35249</v>
      </c>
      <c r="G54" s="118" t="s">
        <v>34659</v>
      </c>
      <c r="H54" s="137"/>
      <c r="I54" s="119"/>
      <c r="J54" s="129"/>
      <c r="K54" s="129"/>
      <c r="L54" s="129">
        <v>0</v>
      </c>
      <c r="M54" s="134" t="s">
        <v>35664</v>
      </c>
    </row>
    <row r="55" spans="1:13" hidden="1" x14ac:dyDescent="0.25">
      <c r="A55" s="128"/>
      <c r="B55" s="2"/>
      <c r="C55" s="139" t="s">
        <v>35662</v>
      </c>
      <c r="D55" s="124" t="s">
        <v>35663</v>
      </c>
      <c r="E55" s="118" t="s">
        <v>48</v>
      </c>
      <c r="F55" s="124" t="s">
        <v>35249</v>
      </c>
      <c r="G55" s="118" t="s">
        <v>34659</v>
      </c>
      <c r="H55" s="137">
        <v>42116</v>
      </c>
      <c r="I55" s="119">
        <v>4.5</v>
      </c>
      <c r="J55" s="129"/>
      <c r="K55" s="129"/>
      <c r="L55" s="129">
        <v>0</v>
      </c>
      <c r="M55" s="134" t="s">
        <v>35667</v>
      </c>
    </row>
    <row r="56" spans="1:13" hidden="1" x14ac:dyDescent="0.25">
      <c r="A56" s="128"/>
      <c r="B56" s="2"/>
      <c r="C56" s="139" t="s">
        <v>35665</v>
      </c>
      <c r="D56" s="124" t="s">
        <v>35666</v>
      </c>
      <c r="E56" s="118" t="s">
        <v>48</v>
      </c>
      <c r="F56" s="124" t="s">
        <v>35249</v>
      </c>
      <c r="G56" s="118" t="s">
        <v>34659</v>
      </c>
      <c r="H56" s="137">
        <v>42289</v>
      </c>
      <c r="I56" s="119">
        <v>12</v>
      </c>
      <c r="J56" s="129"/>
      <c r="K56" s="129"/>
      <c r="L56" s="129">
        <v>0</v>
      </c>
      <c r="M56" s="134" t="s">
        <v>35670</v>
      </c>
    </row>
    <row r="57" spans="1:13" hidden="1" x14ac:dyDescent="0.25">
      <c r="A57" s="128"/>
      <c r="B57" s="2"/>
      <c r="C57" s="139" t="s">
        <v>35668</v>
      </c>
      <c r="D57" s="124" t="s">
        <v>35669</v>
      </c>
      <c r="E57" s="118" t="s">
        <v>48</v>
      </c>
      <c r="F57" s="124" t="s">
        <v>35249</v>
      </c>
      <c r="G57" s="118" t="s">
        <v>34659</v>
      </c>
      <c r="H57" s="137">
        <v>42296</v>
      </c>
      <c r="I57" s="119">
        <v>3</v>
      </c>
      <c r="J57" s="129"/>
      <c r="K57" s="129"/>
      <c r="L57" s="129">
        <v>0</v>
      </c>
      <c r="M57" s="134" t="s">
        <v>35673</v>
      </c>
    </row>
    <row r="58" spans="1:13" hidden="1" x14ac:dyDescent="0.25">
      <c r="A58" s="128"/>
      <c r="B58" s="2"/>
      <c r="C58" s="139" t="s">
        <v>35671</v>
      </c>
      <c r="D58" s="124" t="s">
        <v>35672</v>
      </c>
      <c r="E58" s="118" t="s">
        <v>48</v>
      </c>
      <c r="F58" s="124" t="s">
        <v>35249</v>
      </c>
      <c r="G58" s="118" t="s">
        <v>34659</v>
      </c>
      <c r="H58" s="137">
        <v>42284</v>
      </c>
      <c r="I58" s="119">
        <v>1.9</v>
      </c>
      <c r="J58" s="129"/>
      <c r="K58" s="129"/>
      <c r="L58" s="129">
        <v>0</v>
      </c>
      <c r="M58" s="134" t="s">
        <v>35676</v>
      </c>
    </row>
    <row r="59" spans="1:13" hidden="1" x14ac:dyDescent="0.25">
      <c r="A59" s="128"/>
      <c r="B59" s="2"/>
      <c r="C59" s="139" t="s">
        <v>35674</v>
      </c>
      <c r="D59" s="124" t="s">
        <v>35675</v>
      </c>
      <c r="E59" s="118" t="s">
        <v>48</v>
      </c>
      <c r="F59" s="124" t="s">
        <v>35249</v>
      </c>
      <c r="G59" s="118" t="s">
        <v>34659</v>
      </c>
      <c r="H59" s="137">
        <v>42402</v>
      </c>
      <c r="I59" s="119">
        <v>1</v>
      </c>
      <c r="J59" s="129"/>
      <c r="K59" s="129"/>
      <c r="L59" s="129">
        <v>0</v>
      </c>
      <c r="M59" s="134" t="s">
        <v>35679</v>
      </c>
    </row>
    <row r="60" spans="1:13" hidden="1" x14ac:dyDescent="0.25">
      <c r="A60" s="128"/>
      <c r="B60" s="2"/>
      <c r="C60" s="139" t="s">
        <v>35677</v>
      </c>
      <c r="D60" s="124" t="s">
        <v>35678</v>
      </c>
      <c r="E60" s="118" t="s">
        <v>48</v>
      </c>
      <c r="F60" s="124" t="s">
        <v>35249</v>
      </c>
      <c r="G60" s="118" t="s">
        <v>2</v>
      </c>
      <c r="H60" s="137">
        <v>45966</v>
      </c>
      <c r="I60" s="119">
        <v>2.9</v>
      </c>
      <c r="J60" s="129"/>
      <c r="K60" s="129"/>
      <c r="L60" s="129">
        <v>0</v>
      </c>
      <c r="M60" s="134" t="s">
        <v>35682</v>
      </c>
    </row>
    <row r="61" spans="1:13" hidden="1" x14ac:dyDescent="0.25">
      <c r="A61" s="128"/>
      <c r="B61" s="2"/>
      <c r="C61" s="139" t="s">
        <v>35680</v>
      </c>
      <c r="D61" s="124" t="s">
        <v>35681</v>
      </c>
      <c r="E61" s="118" t="s">
        <v>48</v>
      </c>
      <c r="F61" s="124" t="s">
        <v>35249</v>
      </c>
      <c r="G61" s="118" t="s">
        <v>2</v>
      </c>
      <c r="H61" s="137">
        <v>44246</v>
      </c>
      <c r="I61" s="119">
        <v>8.49</v>
      </c>
      <c r="J61" s="129"/>
      <c r="K61" s="129"/>
      <c r="L61" s="129">
        <v>0</v>
      </c>
      <c r="M61" s="134" t="s">
        <v>35685</v>
      </c>
    </row>
    <row r="62" spans="1:13" hidden="1" x14ac:dyDescent="0.25">
      <c r="A62" s="128"/>
      <c r="B62" s="2"/>
      <c r="C62" s="139" t="s">
        <v>35683</v>
      </c>
      <c r="D62" s="124" t="s">
        <v>35684</v>
      </c>
      <c r="E62" s="118" t="s">
        <v>48</v>
      </c>
      <c r="F62" s="124" t="s">
        <v>35249</v>
      </c>
      <c r="G62" s="118" t="s">
        <v>2</v>
      </c>
      <c r="H62" s="137">
        <v>44123</v>
      </c>
      <c r="I62" s="119">
        <v>3.5</v>
      </c>
      <c r="J62" s="129"/>
      <c r="K62" s="129"/>
      <c r="L62" s="129">
        <v>0</v>
      </c>
      <c r="M62" s="134" t="s">
        <v>35688</v>
      </c>
    </row>
    <row r="63" spans="1:13" hidden="1" x14ac:dyDescent="0.25">
      <c r="A63" s="128"/>
      <c r="B63" s="2"/>
      <c r="C63" s="139" t="s">
        <v>35686</v>
      </c>
      <c r="D63" s="124" t="s">
        <v>35687</v>
      </c>
      <c r="E63" s="118" t="s">
        <v>48</v>
      </c>
      <c r="F63" s="124" t="s">
        <v>35249</v>
      </c>
      <c r="G63" s="118" t="s">
        <v>2</v>
      </c>
      <c r="H63" s="137">
        <v>45547</v>
      </c>
      <c r="I63" s="119">
        <v>24</v>
      </c>
      <c r="J63" s="129"/>
      <c r="K63" s="129"/>
      <c r="L63" s="129">
        <v>0</v>
      </c>
      <c r="M63" s="134"/>
    </row>
    <row r="64" spans="1:13" hidden="1" x14ac:dyDescent="0.25">
      <c r="A64" s="128"/>
      <c r="B64" s="2"/>
      <c r="C64" s="139" t="s">
        <v>35689</v>
      </c>
      <c r="D64" s="124" t="s">
        <v>35690</v>
      </c>
      <c r="E64" s="118" t="s">
        <v>48</v>
      </c>
      <c r="F64" s="124" t="s">
        <v>35249</v>
      </c>
      <c r="G64" s="118" t="s">
        <v>2</v>
      </c>
      <c r="H64" s="137">
        <v>45440</v>
      </c>
      <c r="I64" s="119">
        <v>6</v>
      </c>
      <c r="J64" s="129"/>
      <c r="K64" s="129"/>
      <c r="L64" s="129">
        <v>0</v>
      </c>
      <c r="M64" s="134" t="s">
        <v>35693</v>
      </c>
    </row>
    <row r="65" spans="1:13" hidden="1" x14ac:dyDescent="0.25">
      <c r="A65" s="128"/>
      <c r="B65" s="2"/>
      <c r="C65" s="139" t="s">
        <v>35691</v>
      </c>
      <c r="D65" s="124" t="s">
        <v>35692</v>
      </c>
      <c r="E65" s="118" t="s">
        <v>48</v>
      </c>
      <c r="F65" s="124" t="s">
        <v>35249</v>
      </c>
      <c r="G65" s="118" t="s">
        <v>2</v>
      </c>
      <c r="H65" s="137">
        <v>46042</v>
      </c>
      <c r="I65" s="119">
        <v>5</v>
      </c>
      <c r="J65" s="129"/>
      <c r="K65" s="129"/>
      <c r="L65" s="129">
        <v>0</v>
      </c>
      <c r="M65" s="134" t="s">
        <v>35696</v>
      </c>
    </row>
    <row r="66" spans="1:13" hidden="1" x14ac:dyDescent="0.25">
      <c r="A66" s="128"/>
      <c r="B66" s="2"/>
      <c r="C66" s="139" t="s">
        <v>35694</v>
      </c>
      <c r="D66" s="124" t="s">
        <v>35695</v>
      </c>
      <c r="E66" s="118" t="s">
        <v>48</v>
      </c>
      <c r="F66" s="124" t="s">
        <v>35249</v>
      </c>
      <c r="G66" s="118" t="s">
        <v>34659</v>
      </c>
      <c r="H66" s="137">
        <v>41396</v>
      </c>
      <c r="I66" s="119">
        <v>1</v>
      </c>
      <c r="J66" s="129"/>
      <c r="K66" s="129"/>
      <c r="L66" s="129">
        <v>0</v>
      </c>
      <c r="M66" s="134" t="s">
        <v>35699</v>
      </c>
    </row>
    <row r="67" spans="1:13" hidden="1" x14ac:dyDescent="0.25">
      <c r="A67" s="128"/>
      <c r="B67" s="2"/>
      <c r="C67" s="139" t="s">
        <v>35697</v>
      </c>
      <c r="D67" s="124" t="s">
        <v>35698</v>
      </c>
      <c r="E67" s="118" t="s">
        <v>48</v>
      </c>
      <c r="F67" s="124" t="s">
        <v>35249</v>
      </c>
      <c r="G67" s="118" t="s">
        <v>34659</v>
      </c>
      <c r="H67" s="137">
        <v>41355</v>
      </c>
      <c r="I67" s="119">
        <v>2</v>
      </c>
      <c r="J67" s="129"/>
      <c r="K67" s="129"/>
      <c r="L67" s="129">
        <v>0</v>
      </c>
      <c r="M67" s="134" t="s">
        <v>35702</v>
      </c>
    </row>
    <row r="68" spans="1:13" hidden="1" x14ac:dyDescent="0.25">
      <c r="A68" s="128"/>
      <c r="B68" s="2"/>
      <c r="C68" s="139" t="s">
        <v>35700</v>
      </c>
      <c r="D68" s="124" t="s">
        <v>35701</v>
      </c>
      <c r="E68" s="118" t="s">
        <v>48</v>
      </c>
      <c r="F68" s="124" t="s">
        <v>35249</v>
      </c>
      <c r="G68" s="118" t="s">
        <v>34659</v>
      </c>
      <c r="H68" s="137">
        <v>42408</v>
      </c>
      <c r="I68" s="119">
        <v>3.8</v>
      </c>
      <c r="J68" s="129"/>
      <c r="K68" s="129"/>
      <c r="L68" s="129">
        <v>0</v>
      </c>
      <c r="M68" s="134" t="s">
        <v>35705</v>
      </c>
    </row>
    <row r="69" spans="1:13" hidden="1" x14ac:dyDescent="0.25">
      <c r="A69" s="128"/>
      <c r="B69" s="2"/>
      <c r="C69" s="139" t="s">
        <v>35703</v>
      </c>
      <c r="D69" s="124" t="s">
        <v>35704</v>
      </c>
      <c r="E69" s="118" t="s">
        <v>48</v>
      </c>
      <c r="F69" s="124" t="s">
        <v>35249</v>
      </c>
      <c r="G69" s="118" t="s">
        <v>34659</v>
      </c>
      <c r="H69" s="137">
        <v>42408</v>
      </c>
      <c r="I69" s="119">
        <v>4.5</v>
      </c>
      <c r="J69" s="129"/>
      <c r="K69" s="129"/>
      <c r="L69" s="129">
        <v>0</v>
      </c>
      <c r="M69" s="134" t="s">
        <v>35708</v>
      </c>
    </row>
    <row r="70" spans="1:13" hidden="1" x14ac:dyDescent="0.25">
      <c r="A70" s="128"/>
      <c r="B70" s="2"/>
      <c r="C70" s="139" t="s">
        <v>35706</v>
      </c>
      <c r="D70" s="124" t="s">
        <v>35707</v>
      </c>
      <c r="E70" s="118" t="s">
        <v>48</v>
      </c>
      <c r="F70" s="124" t="s">
        <v>35249</v>
      </c>
      <c r="G70" s="118" t="s">
        <v>2</v>
      </c>
      <c r="H70" s="137">
        <v>44778</v>
      </c>
      <c r="I70" s="119">
        <v>278.49</v>
      </c>
      <c r="J70" s="129"/>
      <c r="K70" s="129"/>
      <c r="L70" s="129">
        <v>0</v>
      </c>
      <c r="M70" s="134"/>
    </row>
    <row r="71" spans="1:13" hidden="1" x14ac:dyDescent="0.25">
      <c r="A71" s="128"/>
      <c r="B71" s="2"/>
      <c r="C71" s="139" t="s">
        <v>35709</v>
      </c>
      <c r="D71" s="124" t="s">
        <v>35710</v>
      </c>
      <c r="E71" s="118" t="s">
        <v>48</v>
      </c>
      <c r="F71" s="124" t="s">
        <v>35249</v>
      </c>
      <c r="G71" s="118" t="s">
        <v>2</v>
      </c>
      <c r="H71" s="137"/>
      <c r="I71" s="119"/>
      <c r="J71" s="129"/>
      <c r="K71" s="129"/>
      <c r="L71" s="129">
        <v>0</v>
      </c>
      <c r="M71" s="134"/>
    </row>
    <row r="72" spans="1:13" hidden="1" x14ac:dyDescent="0.25">
      <c r="A72" s="128"/>
      <c r="B72" s="2"/>
      <c r="C72" s="139" t="s">
        <v>35711</v>
      </c>
      <c r="D72" s="124" t="s">
        <v>35712</v>
      </c>
      <c r="E72" s="118" t="s">
        <v>48</v>
      </c>
      <c r="F72" s="124" t="s">
        <v>35249</v>
      </c>
      <c r="G72" s="118" t="s">
        <v>2</v>
      </c>
      <c r="H72" s="137"/>
      <c r="I72" s="119"/>
      <c r="J72" s="129"/>
      <c r="K72" s="129"/>
      <c r="L72" s="129">
        <v>0</v>
      </c>
      <c r="M72" s="134"/>
    </row>
    <row r="73" spans="1:13" hidden="1" x14ac:dyDescent="0.25">
      <c r="A73" s="128"/>
      <c r="B73" s="2"/>
      <c r="C73" s="139" t="s">
        <v>35713</v>
      </c>
      <c r="D73" s="124" t="s">
        <v>35714</v>
      </c>
      <c r="E73" s="118" t="s">
        <v>48</v>
      </c>
      <c r="F73" s="124" t="s">
        <v>35249</v>
      </c>
      <c r="G73" s="118" t="s">
        <v>2</v>
      </c>
      <c r="H73" s="137"/>
      <c r="I73" s="119"/>
      <c r="J73" s="129"/>
      <c r="K73" s="129"/>
      <c r="L73" s="129">
        <v>0</v>
      </c>
      <c r="M73" s="134">
        <v>23744023</v>
      </c>
    </row>
    <row r="74" spans="1:13" hidden="1" x14ac:dyDescent="0.25">
      <c r="A74" s="128"/>
      <c r="B74" s="2"/>
      <c r="C74" s="139" t="s">
        <v>35715</v>
      </c>
      <c r="D74" s="124" t="s">
        <v>35716</v>
      </c>
      <c r="E74" s="118" t="s">
        <v>48</v>
      </c>
      <c r="F74" s="124" t="s">
        <v>35249</v>
      </c>
      <c r="G74" s="118" t="s">
        <v>2</v>
      </c>
      <c r="H74" s="137"/>
      <c r="I74" s="119"/>
      <c r="J74" s="129"/>
      <c r="K74" s="129"/>
      <c r="L74" s="129">
        <v>0</v>
      </c>
      <c r="M74" s="134" t="s">
        <v>35717</v>
      </c>
    </row>
    <row r="75" spans="1:13" hidden="1" x14ac:dyDescent="0.25">
      <c r="A75" s="128"/>
      <c r="B75" s="2"/>
      <c r="C75" s="139" t="s">
        <v>35717</v>
      </c>
      <c r="D75" s="124" t="s">
        <v>35718</v>
      </c>
      <c r="E75" s="118" t="s">
        <v>48</v>
      </c>
      <c r="F75" s="124" t="s">
        <v>35249</v>
      </c>
      <c r="G75" s="118" t="s">
        <v>2</v>
      </c>
      <c r="H75" s="137">
        <v>40396</v>
      </c>
      <c r="I75" s="119">
        <v>490</v>
      </c>
      <c r="J75" s="129"/>
      <c r="K75" s="129"/>
      <c r="L75" s="129">
        <v>0</v>
      </c>
      <c r="M75" s="134" t="s">
        <v>35721</v>
      </c>
    </row>
    <row r="76" spans="1:13" hidden="1" x14ac:dyDescent="0.25">
      <c r="A76" s="128"/>
      <c r="B76" s="2"/>
      <c r="C76" s="139" t="s">
        <v>35719</v>
      </c>
      <c r="D76" s="124" t="s">
        <v>35720</v>
      </c>
      <c r="E76" s="118" t="s">
        <v>48</v>
      </c>
      <c r="F76" s="124" t="s">
        <v>35249</v>
      </c>
      <c r="G76" s="118" t="s">
        <v>58</v>
      </c>
      <c r="H76" s="137"/>
      <c r="I76" s="119"/>
      <c r="J76" s="129"/>
      <c r="K76" s="129"/>
      <c r="L76" s="129">
        <v>0</v>
      </c>
      <c r="M76" s="134" t="s">
        <v>35724</v>
      </c>
    </row>
    <row r="77" spans="1:13" hidden="1" x14ac:dyDescent="0.25">
      <c r="A77" s="128"/>
      <c r="B77" s="2"/>
      <c r="C77" s="139" t="s">
        <v>35722</v>
      </c>
      <c r="D77" s="124" t="s">
        <v>35723</v>
      </c>
      <c r="E77" s="118" t="s">
        <v>48</v>
      </c>
      <c r="F77" s="124" t="s">
        <v>35249</v>
      </c>
      <c r="G77" s="118" t="s">
        <v>58</v>
      </c>
      <c r="H77" s="137">
        <v>41415</v>
      </c>
      <c r="I77" s="119">
        <v>41.53</v>
      </c>
      <c r="J77" s="129"/>
      <c r="K77" s="129"/>
      <c r="L77" s="129">
        <v>0</v>
      </c>
      <c r="M77" s="134" t="s">
        <v>35727</v>
      </c>
    </row>
    <row r="78" spans="1:13" hidden="1" x14ac:dyDescent="0.25">
      <c r="A78" s="128"/>
      <c r="B78" s="2"/>
      <c r="C78" s="139" t="s">
        <v>35725</v>
      </c>
      <c r="D78" s="124" t="s">
        <v>35726</v>
      </c>
      <c r="E78" s="118" t="s">
        <v>48</v>
      </c>
      <c r="F78" s="124" t="s">
        <v>35249</v>
      </c>
      <c r="G78" s="118" t="s">
        <v>58</v>
      </c>
      <c r="H78" s="137"/>
      <c r="I78" s="119"/>
      <c r="J78" s="129"/>
      <c r="K78" s="129"/>
      <c r="L78" s="129">
        <v>0</v>
      </c>
      <c r="M78" s="134" t="s">
        <v>35730</v>
      </c>
    </row>
    <row r="79" spans="1:13" hidden="1" x14ac:dyDescent="0.25">
      <c r="A79" s="128"/>
      <c r="B79" s="2"/>
      <c r="C79" s="139" t="s">
        <v>35728</v>
      </c>
      <c r="D79" s="124" t="s">
        <v>35729</v>
      </c>
      <c r="E79" s="118" t="s">
        <v>48</v>
      </c>
      <c r="F79" s="124" t="s">
        <v>35249</v>
      </c>
      <c r="G79" s="118" t="s">
        <v>34659</v>
      </c>
      <c r="H79" s="137"/>
      <c r="I79" s="119"/>
      <c r="J79" s="129"/>
      <c r="K79" s="129"/>
      <c r="L79" s="129">
        <v>0</v>
      </c>
      <c r="M79" s="134" t="s">
        <v>35733</v>
      </c>
    </row>
    <row r="80" spans="1:13" hidden="1" x14ac:dyDescent="0.25">
      <c r="A80" s="128"/>
      <c r="B80" s="2"/>
      <c r="C80" s="139" t="s">
        <v>35731</v>
      </c>
      <c r="D80" s="124" t="s">
        <v>35732</v>
      </c>
      <c r="E80" s="118" t="s">
        <v>48</v>
      </c>
      <c r="F80" s="124" t="s">
        <v>35249</v>
      </c>
      <c r="G80" s="118" t="s">
        <v>34659</v>
      </c>
      <c r="H80" s="137">
        <v>42495</v>
      </c>
      <c r="I80" s="119">
        <v>1006.9</v>
      </c>
      <c r="J80" s="129"/>
      <c r="K80" s="129"/>
      <c r="L80" s="129">
        <v>0</v>
      </c>
      <c r="M80" s="134" t="s">
        <v>35736</v>
      </c>
    </row>
    <row r="81" spans="1:13" hidden="1" x14ac:dyDescent="0.25">
      <c r="A81" s="128"/>
      <c r="B81" s="2"/>
      <c r="C81" s="139" t="s">
        <v>35734</v>
      </c>
      <c r="D81" s="124" t="s">
        <v>35735</v>
      </c>
      <c r="E81" s="118" t="s">
        <v>48</v>
      </c>
      <c r="F81" s="124" t="s">
        <v>35249</v>
      </c>
      <c r="G81" s="118" t="s">
        <v>2</v>
      </c>
      <c r="H81" s="137"/>
      <c r="I81" s="119"/>
      <c r="J81" s="129"/>
      <c r="K81" s="129"/>
      <c r="L81" s="129">
        <v>0</v>
      </c>
      <c r="M81" s="134" t="s">
        <v>35739</v>
      </c>
    </row>
    <row r="82" spans="1:13" hidden="1" x14ac:dyDescent="0.25">
      <c r="A82" s="128"/>
      <c r="B82" s="2"/>
      <c r="C82" s="139" t="s">
        <v>35737</v>
      </c>
      <c r="D82" s="124" t="s">
        <v>35738</v>
      </c>
      <c r="E82" s="118" t="s">
        <v>48</v>
      </c>
      <c r="F82" s="124" t="s">
        <v>35249</v>
      </c>
      <c r="G82" s="118" t="s">
        <v>34659</v>
      </c>
      <c r="H82" s="137">
        <v>45870</v>
      </c>
      <c r="I82" s="119">
        <v>542.14</v>
      </c>
      <c r="J82" s="129"/>
      <c r="K82" s="129"/>
      <c r="L82" s="129">
        <v>0</v>
      </c>
      <c r="M82" s="134" t="s">
        <v>35742</v>
      </c>
    </row>
    <row r="83" spans="1:13" hidden="1" x14ac:dyDescent="0.25">
      <c r="A83" s="128"/>
      <c r="B83" s="2"/>
      <c r="C83" s="139" t="s">
        <v>35740</v>
      </c>
      <c r="D83" s="124" t="s">
        <v>35741</v>
      </c>
      <c r="E83" s="118" t="s">
        <v>48</v>
      </c>
      <c r="F83" s="124" t="s">
        <v>35249</v>
      </c>
      <c r="G83" s="118" t="s">
        <v>58</v>
      </c>
      <c r="H83" s="137"/>
      <c r="I83" s="119"/>
      <c r="J83" s="129"/>
      <c r="K83" s="129"/>
      <c r="L83" s="129">
        <v>0</v>
      </c>
      <c r="M83" s="134" t="s">
        <v>35745</v>
      </c>
    </row>
    <row r="84" spans="1:13" hidden="1" x14ac:dyDescent="0.25">
      <c r="A84" s="128"/>
      <c r="B84" s="2"/>
      <c r="C84" s="139" t="s">
        <v>35743</v>
      </c>
      <c r="D84" s="124" t="s">
        <v>35744</v>
      </c>
      <c r="E84" s="118" t="s">
        <v>48</v>
      </c>
      <c r="F84" s="124" t="s">
        <v>35249</v>
      </c>
      <c r="G84" s="118" t="s">
        <v>58</v>
      </c>
      <c r="H84" s="137"/>
      <c r="I84" s="119"/>
      <c r="J84" s="129"/>
      <c r="K84" s="129"/>
      <c r="L84" s="129">
        <v>0</v>
      </c>
      <c r="M84" s="134" t="s">
        <v>35748</v>
      </c>
    </row>
    <row r="85" spans="1:13" hidden="1" x14ac:dyDescent="0.25">
      <c r="A85" s="128"/>
      <c r="B85" s="2"/>
      <c r="C85" s="139" t="s">
        <v>35746</v>
      </c>
      <c r="D85" s="124" t="s">
        <v>35747</v>
      </c>
      <c r="E85" s="118" t="s">
        <v>48</v>
      </c>
      <c r="F85" s="124" t="s">
        <v>35249</v>
      </c>
      <c r="G85" s="118" t="s">
        <v>34659</v>
      </c>
      <c r="H85" s="137">
        <v>41488</v>
      </c>
      <c r="I85" s="119">
        <v>10072.42</v>
      </c>
      <c r="J85" s="129"/>
      <c r="K85" s="129"/>
      <c r="L85" s="129">
        <v>0</v>
      </c>
      <c r="M85" s="134" t="s">
        <v>35751</v>
      </c>
    </row>
    <row r="86" spans="1:13" hidden="1" x14ac:dyDescent="0.25">
      <c r="A86" s="128"/>
      <c r="B86" s="2"/>
      <c r="C86" s="139" t="s">
        <v>35749</v>
      </c>
      <c r="D86" s="124" t="s">
        <v>35750</v>
      </c>
      <c r="E86" s="118" t="s">
        <v>48</v>
      </c>
      <c r="F86" s="124" t="s">
        <v>35249</v>
      </c>
      <c r="G86" s="118" t="s">
        <v>34659</v>
      </c>
      <c r="H86" s="137">
        <v>41488</v>
      </c>
      <c r="I86" s="119">
        <v>1007.76</v>
      </c>
      <c r="J86" s="129"/>
      <c r="K86" s="129"/>
      <c r="L86" s="129">
        <v>0</v>
      </c>
      <c r="M86" s="134" t="s">
        <v>35754</v>
      </c>
    </row>
    <row r="87" spans="1:13" hidden="1" x14ac:dyDescent="0.25">
      <c r="A87" s="128"/>
      <c r="B87" s="2"/>
      <c r="C87" s="139" t="s">
        <v>35752</v>
      </c>
      <c r="D87" s="124" t="s">
        <v>35753</v>
      </c>
      <c r="E87" s="118" t="s">
        <v>48</v>
      </c>
      <c r="F87" s="124" t="s">
        <v>35249</v>
      </c>
      <c r="G87" s="118" t="s">
        <v>34659</v>
      </c>
      <c r="H87" s="137">
        <v>42495</v>
      </c>
      <c r="I87" s="119">
        <v>63.45</v>
      </c>
      <c r="J87" s="129"/>
      <c r="K87" s="129"/>
      <c r="L87" s="129">
        <v>0</v>
      </c>
      <c r="M87" s="134" t="s">
        <v>35757</v>
      </c>
    </row>
    <row r="88" spans="1:13" hidden="1" x14ac:dyDescent="0.25">
      <c r="A88" s="128"/>
      <c r="B88" s="2"/>
      <c r="C88" s="139" t="s">
        <v>35755</v>
      </c>
      <c r="D88" s="124" t="s">
        <v>35756</v>
      </c>
      <c r="E88" s="118" t="s">
        <v>48</v>
      </c>
      <c r="F88" s="124" t="s">
        <v>35249</v>
      </c>
      <c r="G88" s="118" t="s">
        <v>34659</v>
      </c>
      <c r="H88" s="137">
        <v>41711</v>
      </c>
      <c r="I88" s="119">
        <v>1154</v>
      </c>
      <c r="J88" s="129"/>
      <c r="K88" s="129"/>
      <c r="L88" s="129">
        <v>0</v>
      </c>
      <c r="M88" s="134" t="s">
        <v>35760</v>
      </c>
    </row>
    <row r="89" spans="1:13" hidden="1" x14ac:dyDescent="0.25">
      <c r="A89" s="128"/>
      <c r="B89" s="2"/>
      <c r="C89" s="139" t="s">
        <v>35758</v>
      </c>
      <c r="D89" s="124" t="s">
        <v>35759</v>
      </c>
      <c r="E89" s="118" t="s">
        <v>48</v>
      </c>
      <c r="F89" s="124" t="s">
        <v>35249</v>
      </c>
      <c r="G89" s="118" t="s">
        <v>34659</v>
      </c>
      <c r="H89" s="137"/>
      <c r="I89" s="119"/>
      <c r="J89" s="129"/>
      <c r="K89" s="129"/>
      <c r="L89" s="129">
        <v>0</v>
      </c>
      <c r="M89" s="134" t="s">
        <v>35763</v>
      </c>
    </row>
    <row r="90" spans="1:13" hidden="1" x14ac:dyDescent="0.25">
      <c r="A90" s="128"/>
      <c r="B90" s="2"/>
      <c r="C90" s="139" t="s">
        <v>35761</v>
      </c>
      <c r="D90" s="124" t="s">
        <v>35762</v>
      </c>
      <c r="E90" s="118" t="s">
        <v>48</v>
      </c>
      <c r="F90" s="124" t="s">
        <v>35249</v>
      </c>
      <c r="G90" s="118" t="s">
        <v>34659</v>
      </c>
      <c r="H90" s="137"/>
      <c r="I90" s="119"/>
      <c r="J90" s="129"/>
      <c r="K90" s="129"/>
      <c r="L90" s="129">
        <v>0</v>
      </c>
      <c r="M90" s="134" t="s">
        <v>35766</v>
      </c>
    </row>
    <row r="91" spans="1:13" hidden="1" x14ac:dyDescent="0.25">
      <c r="A91" s="128"/>
      <c r="B91" s="2"/>
      <c r="C91" s="139" t="s">
        <v>35764</v>
      </c>
      <c r="D91" s="124" t="s">
        <v>35765</v>
      </c>
      <c r="E91" s="118" t="s">
        <v>48</v>
      </c>
      <c r="F91" s="124" t="s">
        <v>35249</v>
      </c>
      <c r="G91" s="118" t="s">
        <v>58</v>
      </c>
      <c r="H91" s="137">
        <v>41346</v>
      </c>
      <c r="I91" s="119">
        <v>73.010000000000005</v>
      </c>
      <c r="J91" s="129"/>
      <c r="K91" s="129"/>
      <c r="L91" s="129">
        <v>0</v>
      </c>
      <c r="M91" s="134" t="s">
        <v>35769</v>
      </c>
    </row>
    <row r="92" spans="1:13" hidden="1" x14ac:dyDescent="0.25">
      <c r="A92" s="128"/>
      <c r="B92" s="2"/>
      <c r="C92" s="139" t="s">
        <v>35767</v>
      </c>
      <c r="D92" s="124" t="s">
        <v>35768</v>
      </c>
      <c r="E92" s="118" t="s">
        <v>48</v>
      </c>
      <c r="F92" s="124" t="s">
        <v>35249</v>
      </c>
      <c r="G92" s="118" t="s">
        <v>58</v>
      </c>
      <c r="H92" s="137">
        <v>42090</v>
      </c>
      <c r="I92" s="119">
        <v>70</v>
      </c>
      <c r="J92" s="129"/>
      <c r="K92" s="129"/>
      <c r="L92" s="129">
        <v>0</v>
      </c>
      <c r="M92" s="134" t="s">
        <v>35772</v>
      </c>
    </row>
    <row r="93" spans="1:13" hidden="1" x14ac:dyDescent="0.25">
      <c r="A93" s="128"/>
      <c r="B93" s="2"/>
      <c r="C93" s="139" t="s">
        <v>35770</v>
      </c>
      <c r="D93" s="124" t="s">
        <v>35771</v>
      </c>
      <c r="E93" s="118" t="s">
        <v>48</v>
      </c>
      <c r="F93" s="124" t="s">
        <v>35249</v>
      </c>
      <c r="G93" s="118" t="s">
        <v>34659</v>
      </c>
      <c r="H93" s="137">
        <v>42382</v>
      </c>
      <c r="I93" s="119">
        <v>1060</v>
      </c>
      <c r="J93" s="129"/>
      <c r="K93" s="129"/>
      <c r="L93" s="129">
        <v>0</v>
      </c>
      <c r="M93" s="134" t="s">
        <v>35775</v>
      </c>
    </row>
    <row r="94" spans="1:13" hidden="1" x14ac:dyDescent="0.25">
      <c r="A94" s="128"/>
      <c r="B94" s="2"/>
      <c r="C94" s="139" t="s">
        <v>35773</v>
      </c>
      <c r="D94" s="124" t="s">
        <v>35774</v>
      </c>
      <c r="E94" s="118" t="s">
        <v>48</v>
      </c>
      <c r="F94" s="124" t="s">
        <v>35249</v>
      </c>
      <c r="G94" s="118" t="s">
        <v>34659</v>
      </c>
      <c r="H94" s="137"/>
      <c r="I94" s="119"/>
      <c r="J94" s="129"/>
      <c r="K94" s="129"/>
      <c r="L94" s="129">
        <v>0</v>
      </c>
      <c r="M94" s="134" t="s">
        <v>35778</v>
      </c>
    </row>
    <row r="95" spans="1:13" hidden="1" x14ac:dyDescent="0.25">
      <c r="A95" s="128"/>
      <c r="B95" s="2"/>
      <c r="C95" s="139" t="s">
        <v>35776</v>
      </c>
      <c r="D95" s="124" t="s">
        <v>35777</v>
      </c>
      <c r="E95" s="118" t="s">
        <v>48</v>
      </c>
      <c r="F95" s="124" t="s">
        <v>35249</v>
      </c>
      <c r="G95" s="118" t="s">
        <v>58</v>
      </c>
      <c r="H95" s="137">
        <v>41838</v>
      </c>
      <c r="I95" s="119">
        <v>272.81</v>
      </c>
      <c r="J95" s="129"/>
      <c r="K95" s="129"/>
      <c r="L95" s="129">
        <v>0</v>
      </c>
      <c r="M95" s="134" t="s">
        <v>35781</v>
      </c>
    </row>
    <row r="96" spans="1:13" hidden="1" x14ac:dyDescent="0.25">
      <c r="A96" s="128"/>
      <c r="B96" s="2"/>
      <c r="C96" s="139" t="s">
        <v>35779</v>
      </c>
      <c r="D96" s="124" t="s">
        <v>35780</v>
      </c>
      <c r="E96" s="118" t="s">
        <v>48</v>
      </c>
      <c r="F96" s="124" t="s">
        <v>35249</v>
      </c>
      <c r="G96" s="118" t="s">
        <v>34659</v>
      </c>
      <c r="H96" s="137">
        <v>43510</v>
      </c>
      <c r="I96" s="119">
        <v>130.53</v>
      </c>
      <c r="J96" s="129"/>
      <c r="K96" s="129"/>
      <c r="L96" s="129">
        <v>0</v>
      </c>
      <c r="M96" s="134" t="s">
        <v>35784</v>
      </c>
    </row>
    <row r="97" spans="1:13" hidden="1" x14ac:dyDescent="0.25">
      <c r="A97" s="128"/>
      <c r="B97" s="2"/>
      <c r="C97" s="139" t="s">
        <v>35782</v>
      </c>
      <c r="D97" s="124" t="s">
        <v>35783</v>
      </c>
      <c r="E97" s="118" t="s">
        <v>48</v>
      </c>
      <c r="F97" s="124" t="s">
        <v>35249</v>
      </c>
      <c r="G97" s="118" t="s">
        <v>58</v>
      </c>
      <c r="H97" s="137">
        <v>41849</v>
      </c>
      <c r="I97" s="119">
        <v>248.06</v>
      </c>
      <c r="J97" s="129"/>
      <c r="K97" s="129"/>
      <c r="L97" s="129">
        <v>0</v>
      </c>
      <c r="M97" s="134" t="s">
        <v>35787</v>
      </c>
    </row>
    <row r="98" spans="1:13" hidden="1" x14ac:dyDescent="0.25">
      <c r="A98" s="128"/>
      <c r="B98" s="2"/>
      <c r="C98" s="139" t="s">
        <v>35785</v>
      </c>
      <c r="D98" s="124" t="s">
        <v>35786</v>
      </c>
      <c r="E98" s="118" t="s">
        <v>48</v>
      </c>
      <c r="F98" s="124" t="s">
        <v>35249</v>
      </c>
      <c r="G98" s="118" t="s">
        <v>34659</v>
      </c>
      <c r="H98" s="137"/>
      <c r="I98" s="119"/>
      <c r="J98" s="129"/>
      <c r="K98" s="129"/>
      <c r="L98" s="129">
        <v>0</v>
      </c>
      <c r="M98" s="134" t="s">
        <v>35790</v>
      </c>
    </row>
    <row r="99" spans="1:13" hidden="1" x14ac:dyDescent="0.25">
      <c r="A99" s="128"/>
      <c r="B99" s="2"/>
      <c r="C99" s="139" t="s">
        <v>35788</v>
      </c>
      <c r="D99" s="124" t="s">
        <v>35789</v>
      </c>
      <c r="E99" s="118" t="s">
        <v>48</v>
      </c>
      <c r="F99" s="124" t="s">
        <v>35249</v>
      </c>
      <c r="G99" s="118" t="s">
        <v>34659</v>
      </c>
      <c r="H99" s="137">
        <v>46072</v>
      </c>
      <c r="I99" s="119">
        <v>395</v>
      </c>
      <c r="J99" s="129"/>
      <c r="K99" s="129"/>
      <c r="L99" s="129">
        <v>0</v>
      </c>
      <c r="M99" s="134" t="s">
        <v>35793</v>
      </c>
    </row>
    <row r="100" spans="1:13" hidden="1" x14ac:dyDescent="0.25">
      <c r="A100" s="128"/>
      <c r="B100" s="2"/>
      <c r="C100" s="139" t="s">
        <v>35791</v>
      </c>
      <c r="D100" s="124" t="s">
        <v>35792</v>
      </c>
      <c r="E100" s="118" t="s">
        <v>48</v>
      </c>
      <c r="F100" s="124" t="s">
        <v>35249</v>
      </c>
      <c r="G100" s="118" t="s">
        <v>34659</v>
      </c>
      <c r="H100" s="137">
        <v>41327</v>
      </c>
      <c r="I100" s="119">
        <v>222</v>
      </c>
      <c r="J100" s="129"/>
      <c r="K100" s="129"/>
      <c r="L100" s="129">
        <v>0</v>
      </c>
      <c r="M100" s="134" t="s">
        <v>35796</v>
      </c>
    </row>
    <row r="101" spans="1:13" hidden="1" x14ac:dyDescent="0.25">
      <c r="A101" s="128"/>
      <c r="B101" s="2"/>
      <c r="C101" s="139" t="s">
        <v>35794</v>
      </c>
      <c r="D101" s="124" t="s">
        <v>35795</v>
      </c>
      <c r="E101" s="118" t="s">
        <v>48</v>
      </c>
      <c r="F101" s="124" t="s">
        <v>35249</v>
      </c>
      <c r="G101" s="118" t="s">
        <v>6</v>
      </c>
      <c r="H101" s="137">
        <v>45701</v>
      </c>
      <c r="I101" s="119">
        <v>195</v>
      </c>
      <c r="J101" s="129"/>
      <c r="K101" s="129"/>
      <c r="L101" s="129">
        <v>0</v>
      </c>
      <c r="M101" s="134" t="s">
        <v>35799</v>
      </c>
    </row>
    <row r="102" spans="1:13" hidden="1" x14ac:dyDescent="0.25">
      <c r="A102" s="128"/>
      <c r="B102" s="2"/>
      <c r="C102" s="139" t="s">
        <v>35797</v>
      </c>
      <c r="D102" s="124" t="s">
        <v>35798</v>
      </c>
      <c r="E102" s="118" t="s">
        <v>48</v>
      </c>
      <c r="F102" s="124" t="s">
        <v>35249</v>
      </c>
      <c r="G102" s="118" t="s">
        <v>58</v>
      </c>
      <c r="H102" s="137"/>
      <c r="I102" s="119"/>
      <c r="J102" s="129"/>
      <c r="K102" s="129"/>
      <c r="L102" s="129">
        <v>0</v>
      </c>
      <c r="M102" s="134" t="s">
        <v>35802</v>
      </c>
    </row>
    <row r="103" spans="1:13" hidden="1" x14ac:dyDescent="0.25">
      <c r="A103" s="128"/>
      <c r="B103" s="2"/>
      <c r="C103" s="139" t="s">
        <v>35800</v>
      </c>
      <c r="D103" s="124" t="s">
        <v>35801</v>
      </c>
      <c r="E103" s="118" t="s">
        <v>48</v>
      </c>
      <c r="F103" s="124" t="s">
        <v>35249</v>
      </c>
      <c r="G103" s="118" t="s">
        <v>2</v>
      </c>
      <c r="H103" s="137">
        <v>45909</v>
      </c>
      <c r="I103" s="119">
        <v>569.54</v>
      </c>
      <c r="J103" s="129"/>
      <c r="K103" s="129"/>
      <c r="L103" s="129">
        <v>0</v>
      </c>
      <c r="M103" s="134" t="s">
        <v>35805</v>
      </c>
    </row>
    <row r="104" spans="1:13" hidden="1" x14ac:dyDescent="0.25">
      <c r="A104" s="128"/>
      <c r="B104" s="2"/>
      <c r="C104" s="139" t="s">
        <v>35803</v>
      </c>
      <c r="D104" s="124" t="s">
        <v>35804</v>
      </c>
      <c r="E104" s="118" t="s">
        <v>48</v>
      </c>
      <c r="F104" s="124" t="s">
        <v>35249</v>
      </c>
      <c r="G104" s="118" t="s">
        <v>2</v>
      </c>
      <c r="H104" s="137">
        <v>44109</v>
      </c>
      <c r="I104" s="119">
        <v>140</v>
      </c>
      <c r="J104" s="129"/>
      <c r="K104" s="129"/>
      <c r="L104" s="129">
        <v>0</v>
      </c>
      <c r="M104" s="134" t="s">
        <v>35808</v>
      </c>
    </row>
    <row r="105" spans="1:13" hidden="1" x14ac:dyDescent="0.25">
      <c r="A105" s="128"/>
      <c r="B105" s="2"/>
      <c r="C105" s="139" t="s">
        <v>35806</v>
      </c>
      <c r="D105" s="124" t="s">
        <v>35807</v>
      </c>
      <c r="E105" s="118" t="s">
        <v>48</v>
      </c>
      <c r="F105" s="124" t="s">
        <v>35249</v>
      </c>
      <c r="G105" s="118" t="s">
        <v>2</v>
      </c>
      <c r="H105" s="137">
        <v>46121</v>
      </c>
      <c r="I105" s="119">
        <v>783.22</v>
      </c>
      <c r="J105" s="129"/>
      <c r="K105" s="129"/>
      <c r="L105" s="129">
        <v>0</v>
      </c>
      <c r="M105" s="134" t="s">
        <v>35811</v>
      </c>
    </row>
    <row r="106" spans="1:13" hidden="1" x14ac:dyDescent="0.25">
      <c r="A106" s="128"/>
      <c r="B106" s="2"/>
      <c r="C106" s="139" t="s">
        <v>35809</v>
      </c>
      <c r="D106" s="124" t="s">
        <v>35810</v>
      </c>
      <c r="E106" s="118" t="s">
        <v>48</v>
      </c>
      <c r="F106" s="124" t="s">
        <v>35249</v>
      </c>
      <c r="G106" s="118" t="s">
        <v>2</v>
      </c>
      <c r="H106" s="137">
        <v>44104</v>
      </c>
      <c r="I106" s="119">
        <v>512.13</v>
      </c>
      <c r="J106" s="129"/>
      <c r="K106" s="129"/>
      <c r="L106" s="129">
        <v>0</v>
      </c>
      <c r="M106" s="134" t="s">
        <v>35814</v>
      </c>
    </row>
    <row r="107" spans="1:13" hidden="1" x14ac:dyDescent="0.25">
      <c r="A107" s="128"/>
      <c r="B107" s="2"/>
      <c r="C107" s="139" t="s">
        <v>35812</v>
      </c>
      <c r="D107" s="124" t="s">
        <v>35813</v>
      </c>
      <c r="E107" s="118" t="s">
        <v>48</v>
      </c>
      <c r="F107" s="124" t="s">
        <v>35249</v>
      </c>
      <c r="G107" s="118" t="s">
        <v>2</v>
      </c>
      <c r="H107" s="137"/>
      <c r="I107" s="119"/>
      <c r="J107" s="129"/>
      <c r="K107" s="129"/>
      <c r="L107" s="129">
        <v>0</v>
      </c>
      <c r="M107" s="134" t="s">
        <v>35817</v>
      </c>
    </row>
    <row r="108" spans="1:13" hidden="1" x14ac:dyDescent="0.25">
      <c r="A108" s="128"/>
      <c r="B108" s="2"/>
      <c r="C108" s="139" t="s">
        <v>35815</v>
      </c>
      <c r="D108" s="124" t="s">
        <v>35816</v>
      </c>
      <c r="E108" s="118" t="s">
        <v>48</v>
      </c>
      <c r="F108" s="124" t="s">
        <v>35249</v>
      </c>
      <c r="G108" s="118" t="s">
        <v>2</v>
      </c>
      <c r="H108" s="137"/>
      <c r="I108" s="119"/>
      <c r="J108" s="129"/>
      <c r="K108" s="129"/>
      <c r="L108" s="129">
        <v>0</v>
      </c>
      <c r="M108" s="134" t="s">
        <v>35615</v>
      </c>
    </row>
    <row r="109" spans="1:13" hidden="1" x14ac:dyDescent="0.25">
      <c r="A109" s="128"/>
      <c r="B109" s="2"/>
      <c r="C109" s="139" t="s">
        <v>35818</v>
      </c>
      <c r="D109" s="124" t="s">
        <v>35819</v>
      </c>
      <c r="E109" s="118" t="s">
        <v>48</v>
      </c>
      <c r="F109" s="124" t="s">
        <v>35249</v>
      </c>
      <c r="G109" s="118" t="s">
        <v>2</v>
      </c>
      <c r="H109" s="137">
        <v>45030</v>
      </c>
      <c r="I109" s="119">
        <v>543.4</v>
      </c>
      <c r="J109" s="129"/>
      <c r="K109" s="129"/>
      <c r="L109" s="129">
        <v>0</v>
      </c>
      <c r="M109" s="134" t="s">
        <v>35822</v>
      </c>
    </row>
    <row r="110" spans="1:13" hidden="1" x14ac:dyDescent="0.25">
      <c r="A110" s="128"/>
      <c r="B110" s="2"/>
      <c r="C110" s="139" t="s">
        <v>35820</v>
      </c>
      <c r="D110" s="124" t="s">
        <v>35821</v>
      </c>
      <c r="E110" s="118" t="s">
        <v>48</v>
      </c>
      <c r="F110" s="124" t="s">
        <v>35249</v>
      </c>
      <c r="G110" s="118" t="s">
        <v>2</v>
      </c>
      <c r="H110" s="137"/>
      <c r="I110" s="119"/>
      <c r="J110" s="129"/>
      <c r="K110" s="129"/>
      <c r="L110" s="129">
        <v>0</v>
      </c>
      <c r="M110" s="134" t="s">
        <v>35825</v>
      </c>
    </row>
    <row r="111" spans="1:13" hidden="1" x14ac:dyDescent="0.25">
      <c r="A111" s="128"/>
      <c r="B111" s="2"/>
      <c r="C111" s="139" t="s">
        <v>35823</v>
      </c>
      <c r="D111" s="124" t="s">
        <v>35824</v>
      </c>
      <c r="E111" s="118" t="s">
        <v>48</v>
      </c>
      <c r="F111" s="124" t="s">
        <v>35249</v>
      </c>
      <c r="G111" s="118" t="s">
        <v>2</v>
      </c>
      <c r="H111" s="137">
        <v>44365</v>
      </c>
      <c r="I111" s="119">
        <v>3012.7</v>
      </c>
      <c r="J111" s="129"/>
      <c r="K111" s="129"/>
      <c r="L111" s="129">
        <v>0</v>
      </c>
      <c r="M111" s="134" t="s">
        <v>35828</v>
      </c>
    </row>
    <row r="112" spans="1:13" hidden="1" x14ac:dyDescent="0.25">
      <c r="A112" s="128"/>
      <c r="B112" s="2"/>
      <c r="C112" s="139" t="s">
        <v>35826</v>
      </c>
      <c r="D112" s="124" t="s">
        <v>35827</v>
      </c>
      <c r="E112" s="118" t="s">
        <v>48</v>
      </c>
      <c r="F112" s="124" t="s">
        <v>35249</v>
      </c>
      <c r="G112" s="118" t="s">
        <v>2</v>
      </c>
      <c r="H112" s="137"/>
      <c r="I112" s="119"/>
      <c r="J112" s="129"/>
      <c r="K112" s="129"/>
      <c r="L112" s="129">
        <v>0</v>
      </c>
      <c r="M112" s="134" t="s">
        <v>19630</v>
      </c>
    </row>
    <row r="113" spans="1:13" hidden="1" x14ac:dyDescent="0.25">
      <c r="A113" s="128"/>
      <c r="B113" s="2"/>
      <c r="C113" s="139" t="s">
        <v>35829</v>
      </c>
      <c r="D113" s="124" t="s">
        <v>35830</v>
      </c>
      <c r="E113" s="118" t="s">
        <v>48</v>
      </c>
      <c r="F113" s="124" t="s">
        <v>35249</v>
      </c>
      <c r="G113" s="118" t="s">
        <v>2</v>
      </c>
      <c r="H113" s="137"/>
      <c r="I113" s="119"/>
      <c r="J113" s="129"/>
      <c r="K113" s="129"/>
      <c r="L113" s="129">
        <v>0</v>
      </c>
      <c r="M113" s="134" t="s">
        <v>19631</v>
      </c>
    </row>
    <row r="114" spans="1:13" hidden="1" x14ac:dyDescent="0.25">
      <c r="A114" s="128"/>
      <c r="B114" s="2"/>
      <c r="C114" s="139" t="s">
        <v>35831</v>
      </c>
      <c r="D114" s="124" t="s">
        <v>35832</v>
      </c>
      <c r="E114" s="118" t="s">
        <v>48</v>
      </c>
      <c r="F114" s="124" t="s">
        <v>35249</v>
      </c>
      <c r="G114" s="118" t="s">
        <v>2</v>
      </c>
      <c r="H114" s="137">
        <v>43031</v>
      </c>
      <c r="I114" s="119">
        <v>657.53</v>
      </c>
      <c r="J114" s="129"/>
      <c r="K114" s="129"/>
      <c r="L114" s="129">
        <v>0</v>
      </c>
      <c r="M114" s="134" t="s">
        <v>19632</v>
      </c>
    </row>
    <row r="115" spans="1:13" hidden="1" x14ac:dyDescent="0.25">
      <c r="A115" s="128"/>
      <c r="B115" s="2"/>
      <c r="C115" s="139" t="s">
        <v>35833</v>
      </c>
      <c r="D115" s="124" t="s">
        <v>35834</v>
      </c>
      <c r="E115" s="118" t="s">
        <v>48</v>
      </c>
      <c r="F115" s="124" t="s">
        <v>35249</v>
      </c>
      <c r="G115" s="118" t="s">
        <v>2</v>
      </c>
      <c r="H115" s="137"/>
      <c r="I115" s="119"/>
      <c r="J115" s="129"/>
      <c r="K115" s="129"/>
      <c r="L115" s="129">
        <v>0</v>
      </c>
      <c r="M115" s="134" t="s">
        <v>19633</v>
      </c>
    </row>
    <row r="116" spans="1:13" hidden="1" x14ac:dyDescent="0.25">
      <c r="A116" s="128"/>
      <c r="B116" s="2"/>
      <c r="C116" s="139" t="s">
        <v>35835</v>
      </c>
      <c r="D116" s="124" t="s">
        <v>35836</v>
      </c>
      <c r="E116" s="118" t="s">
        <v>48</v>
      </c>
      <c r="F116" s="124" t="s">
        <v>35249</v>
      </c>
      <c r="G116" s="118" t="s">
        <v>2</v>
      </c>
      <c r="H116" s="137">
        <v>43738</v>
      </c>
      <c r="I116" s="119">
        <v>671.36</v>
      </c>
      <c r="J116" s="129"/>
      <c r="K116" s="129"/>
      <c r="L116" s="129">
        <v>0</v>
      </c>
      <c r="M116" s="134" t="s">
        <v>35839</v>
      </c>
    </row>
    <row r="117" spans="1:13" hidden="1" x14ac:dyDescent="0.25">
      <c r="A117" s="128"/>
      <c r="B117" s="2"/>
      <c r="C117" s="139" t="s">
        <v>35837</v>
      </c>
      <c r="D117" s="124" t="s">
        <v>35838</v>
      </c>
      <c r="E117" s="118" t="s">
        <v>48</v>
      </c>
      <c r="F117" s="124" t="s">
        <v>35249</v>
      </c>
      <c r="G117" s="118" t="s">
        <v>2</v>
      </c>
      <c r="H117" s="137">
        <v>46121</v>
      </c>
      <c r="I117" s="119">
        <v>548.38</v>
      </c>
      <c r="J117" s="129"/>
      <c r="K117" s="129"/>
      <c r="L117" s="129">
        <v>0</v>
      </c>
      <c r="M117" s="134" t="s">
        <v>35842</v>
      </c>
    </row>
    <row r="118" spans="1:13" hidden="1" x14ac:dyDescent="0.25">
      <c r="A118" s="128"/>
      <c r="B118" s="2"/>
      <c r="C118" s="139" t="s">
        <v>35840</v>
      </c>
      <c r="D118" s="124" t="s">
        <v>35841</v>
      </c>
      <c r="E118" s="118" t="s">
        <v>48</v>
      </c>
      <c r="F118" s="124" t="s">
        <v>35249</v>
      </c>
      <c r="G118" s="118" t="s">
        <v>2</v>
      </c>
      <c r="H118" s="137"/>
      <c r="I118" s="119"/>
      <c r="J118" s="129"/>
      <c r="K118" s="129"/>
      <c r="L118" s="129">
        <v>0</v>
      </c>
      <c r="M118" s="134" t="s">
        <v>35845</v>
      </c>
    </row>
    <row r="119" spans="1:13" hidden="1" x14ac:dyDescent="0.25">
      <c r="A119" s="128"/>
      <c r="B119" s="2"/>
      <c r="C119" s="139" t="s">
        <v>35843</v>
      </c>
      <c r="D119" s="124" t="s">
        <v>35844</v>
      </c>
      <c r="E119" s="118" t="s">
        <v>48</v>
      </c>
      <c r="F119" s="124" t="s">
        <v>35249</v>
      </c>
      <c r="G119" s="118" t="s">
        <v>2</v>
      </c>
      <c r="H119" s="137">
        <v>44817</v>
      </c>
      <c r="I119" s="119">
        <v>18.25</v>
      </c>
      <c r="J119" s="129"/>
      <c r="K119" s="129"/>
      <c r="L119" s="129">
        <v>0</v>
      </c>
      <c r="M119" s="134" t="s">
        <v>35848</v>
      </c>
    </row>
    <row r="120" spans="1:13" hidden="1" x14ac:dyDescent="0.25">
      <c r="A120" s="128"/>
      <c r="B120" s="2"/>
      <c r="C120" s="139" t="s">
        <v>35846</v>
      </c>
      <c r="D120" s="124" t="s">
        <v>35847</v>
      </c>
      <c r="E120" s="118" t="s">
        <v>48</v>
      </c>
      <c r="F120" s="124" t="s">
        <v>35249</v>
      </c>
      <c r="G120" s="118" t="s">
        <v>2</v>
      </c>
      <c r="H120" s="137"/>
      <c r="I120" s="119"/>
      <c r="J120" s="129"/>
      <c r="K120" s="129"/>
      <c r="L120" s="129">
        <v>0</v>
      </c>
      <c r="M120" s="134" t="s">
        <v>35851</v>
      </c>
    </row>
    <row r="121" spans="1:13" hidden="1" x14ac:dyDescent="0.25">
      <c r="A121" s="128"/>
      <c r="B121" s="2"/>
      <c r="C121" s="139" t="s">
        <v>35849</v>
      </c>
      <c r="D121" s="124" t="s">
        <v>35850</v>
      </c>
      <c r="E121" s="118" t="s">
        <v>48</v>
      </c>
      <c r="F121" s="124" t="s">
        <v>35249</v>
      </c>
      <c r="G121" s="118" t="s">
        <v>2</v>
      </c>
      <c r="H121" s="137">
        <v>44817</v>
      </c>
      <c r="I121" s="119">
        <v>18.25</v>
      </c>
      <c r="J121" s="129"/>
      <c r="K121" s="129"/>
      <c r="L121" s="129">
        <v>0</v>
      </c>
      <c r="M121" s="134" t="s">
        <v>35854</v>
      </c>
    </row>
    <row r="122" spans="1:13" hidden="1" x14ac:dyDescent="0.25">
      <c r="A122" s="128"/>
      <c r="B122" s="2"/>
      <c r="C122" s="139" t="s">
        <v>35852</v>
      </c>
      <c r="D122" s="124" t="s">
        <v>35853</v>
      </c>
      <c r="E122" s="118" t="s">
        <v>48</v>
      </c>
      <c r="F122" s="124" t="s">
        <v>35249</v>
      </c>
      <c r="G122" s="118" t="s">
        <v>30</v>
      </c>
      <c r="H122" s="137"/>
      <c r="I122" s="119"/>
      <c r="J122" s="129"/>
      <c r="K122" s="129"/>
      <c r="L122" s="129">
        <v>0</v>
      </c>
      <c r="M122" s="134" t="s">
        <v>35857</v>
      </c>
    </row>
    <row r="123" spans="1:13" hidden="1" x14ac:dyDescent="0.25">
      <c r="A123" s="128"/>
      <c r="B123" s="2"/>
      <c r="C123" s="139" t="s">
        <v>35855</v>
      </c>
      <c r="D123" s="124" t="s">
        <v>35856</v>
      </c>
      <c r="E123" s="118" t="s">
        <v>48</v>
      </c>
      <c r="F123" s="124" t="s">
        <v>35249</v>
      </c>
      <c r="G123" s="118" t="s">
        <v>30</v>
      </c>
      <c r="H123" s="137">
        <v>44589</v>
      </c>
      <c r="I123" s="119">
        <v>3322.02</v>
      </c>
      <c r="J123" s="129"/>
      <c r="K123" s="129"/>
      <c r="L123" s="129">
        <v>0</v>
      </c>
      <c r="M123" s="134" t="s">
        <v>35860</v>
      </c>
    </row>
    <row r="124" spans="1:13" hidden="1" x14ac:dyDescent="0.25">
      <c r="A124" s="128"/>
      <c r="B124" s="2"/>
      <c r="C124" s="139" t="s">
        <v>35858</v>
      </c>
      <c r="D124" s="124" t="s">
        <v>35859</v>
      </c>
      <c r="E124" s="118" t="s">
        <v>48</v>
      </c>
      <c r="F124" s="124" t="s">
        <v>35249</v>
      </c>
      <c r="G124" s="118" t="s">
        <v>59</v>
      </c>
      <c r="H124" s="137">
        <v>41296</v>
      </c>
      <c r="I124" s="119">
        <v>1934.4</v>
      </c>
      <c r="J124" s="129"/>
      <c r="K124" s="129"/>
      <c r="L124" s="129">
        <v>0</v>
      </c>
      <c r="M124" s="134" t="s">
        <v>35863</v>
      </c>
    </row>
    <row r="125" spans="1:13" hidden="1" x14ac:dyDescent="0.25">
      <c r="A125" s="128"/>
      <c r="B125" s="2"/>
      <c r="C125" s="139" t="s">
        <v>35861</v>
      </c>
      <c r="D125" s="124" t="s">
        <v>35862</v>
      </c>
      <c r="E125" s="118" t="s">
        <v>48</v>
      </c>
      <c r="F125" s="124" t="s">
        <v>35249</v>
      </c>
      <c r="G125" s="118" t="s">
        <v>30</v>
      </c>
      <c r="H125" s="137">
        <v>40841</v>
      </c>
      <c r="I125" s="119">
        <v>892.8</v>
      </c>
      <c r="J125" s="129"/>
      <c r="K125" s="129"/>
      <c r="L125" s="129">
        <v>0</v>
      </c>
      <c r="M125" s="134" t="s">
        <v>35866</v>
      </c>
    </row>
    <row r="126" spans="1:13" hidden="1" x14ac:dyDescent="0.25">
      <c r="A126" s="128"/>
      <c r="B126" s="2"/>
      <c r="C126" s="139" t="s">
        <v>35864</v>
      </c>
      <c r="D126" s="124" t="s">
        <v>35865</v>
      </c>
      <c r="E126" s="118" t="s">
        <v>48</v>
      </c>
      <c r="F126" s="124" t="s">
        <v>35249</v>
      </c>
      <c r="G126" s="118" t="s">
        <v>30</v>
      </c>
      <c r="H126" s="137">
        <v>41467</v>
      </c>
      <c r="I126" s="119">
        <v>1540.87</v>
      </c>
      <c r="J126" s="129"/>
      <c r="K126" s="129"/>
      <c r="L126" s="129">
        <v>0</v>
      </c>
      <c r="M126" s="134" t="s">
        <v>35869</v>
      </c>
    </row>
    <row r="127" spans="1:13" hidden="1" x14ac:dyDescent="0.25">
      <c r="A127" s="128"/>
      <c r="B127" s="2"/>
      <c r="C127" s="139" t="s">
        <v>35867</v>
      </c>
      <c r="D127" s="124" t="s">
        <v>35868</v>
      </c>
      <c r="E127" s="118" t="s">
        <v>48</v>
      </c>
      <c r="F127" s="124" t="s">
        <v>35249</v>
      </c>
      <c r="G127" s="118" t="s">
        <v>30</v>
      </c>
      <c r="H127" s="137"/>
      <c r="I127" s="119"/>
      <c r="J127" s="129"/>
      <c r="K127" s="129"/>
      <c r="L127" s="129">
        <v>0</v>
      </c>
      <c r="M127" s="134" t="s">
        <v>35872</v>
      </c>
    </row>
    <row r="128" spans="1:13" hidden="1" x14ac:dyDescent="0.25">
      <c r="A128" s="128"/>
      <c r="B128" s="2"/>
      <c r="C128" s="139" t="s">
        <v>35870</v>
      </c>
      <c r="D128" s="124" t="s">
        <v>35871</v>
      </c>
      <c r="E128" s="118" t="s">
        <v>48</v>
      </c>
      <c r="F128" s="124" t="s">
        <v>35249</v>
      </c>
      <c r="G128" s="118" t="s">
        <v>30</v>
      </c>
      <c r="H128" s="137">
        <v>41261</v>
      </c>
      <c r="I128" s="119">
        <v>1360.8</v>
      </c>
      <c r="J128" s="129"/>
      <c r="K128" s="129"/>
      <c r="L128" s="129">
        <v>0</v>
      </c>
      <c r="M128" s="134" t="s">
        <v>35875</v>
      </c>
    </row>
    <row r="129" spans="1:13" hidden="1" x14ac:dyDescent="0.25">
      <c r="A129" s="128"/>
      <c r="B129" s="2"/>
      <c r="C129" s="139" t="s">
        <v>35873</v>
      </c>
      <c r="D129" s="124" t="s">
        <v>35874</v>
      </c>
      <c r="E129" s="118" t="s">
        <v>48</v>
      </c>
      <c r="F129" s="124" t="s">
        <v>35249</v>
      </c>
      <c r="G129" s="118" t="s">
        <v>30</v>
      </c>
      <c r="H129" s="137">
        <v>44032</v>
      </c>
      <c r="I129" s="119">
        <v>1889.13</v>
      </c>
      <c r="J129" s="129"/>
      <c r="K129" s="129"/>
      <c r="L129" s="129">
        <v>0</v>
      </c>
      <c r="M129" s="134" t="s">
        <v>35878</v>
      </c>
    </row>
    <row r="130" spans="1:13" hidden="1" x14ac:dyDescent="0.25">
      <c r="A130" s="128"/>
      <c r="B130" s="2"/>
      <c r="C130" s="139" t="s">
        <v>35876</v>
      </c>
      <c r="D130" s="124" t="s">
        <v>35877</v>
      </c>
      <c r="E130" s="118" t="s">
        <v>48</v>
      </c>
      <c r="F130" s="124" t="s">
        <v>35249</v>
      </c>
      <c r="G130" s="118" t="s">
        <v>30</v>
      </c>
      <c r="H130" s="137">
        <v>44172</v>
      </c>
      <c r="I130" s="119">
        <v>1288.95</v>
      </c>
      <c r="J130" s="129"/>
      <c r="K130" s="129"/>
      <c r="L130" s="129">
        <v>0</v>
      </c>
      <c r="M130" s="134" t="s">
        <v>35881</v>
      </c>
    </row>
    <row r="131" spans="1:13" hidden="1" x14ac:dyDescent="0.25">
      <c r="A131" s="128"/>
      <c r="B131" s="2"/>
      <c r="C131" s="139" t="s">
        <v>35879</v>
      </c>
      <c r="D131" s="124" t="s">
        <v>35880</v>
      </c>
      <c r="E131" s="118" t="s">
        <v>48</v>
      </c>
      <c r="F131" s="124" t="s">
        <v>35249</v>
      </c>
      <c r="G131" s="118" t="s">
        <v>30</v>
      </c>
      <c r="H131" s="137">
        <v>41467</v>
      </c>
      <c r="I131" s="119">
        <v>1231.2</v>
      </c>
      <c r="J131" s="129"/>
      <c r="K131" s="129"/>
      <c r="L131" s="129">
        <v>0</v>
      </c>
      <c r="M131" s="134" t="s">
        <v>35884</v>
      </c>
    </row>
    <row r="132" spans="1:13" hidden="1" x14ac:dyDescent="0.25">
      <c r="A132" s="128"/>
      <c r="B132" s="2"/>
      <c r="C132" s="139" t="s">
        <v>35882</v>
      </c>
      <c r="D132" s="124" t="s">
        <v>35883</v>
      </c>
      <c r="E132" s="118" t="s">
        <v>48</v>
      </c>
      <c r="F132" s="124" t="s">
        <v>35249</v>
      </c>
      <c r="G132" s="118" t="s">
        <v>30</v>
      </c>
      <c r="H132" s="137">
        <v>42655</v>
      </c>
      <c r="I132" s="119">
        <v>1896</v>
      </c>
      <c r="J132" s="129"/>
      <c r="K132" s="129"/>
      <c r="L132" s="129">
        <v>0</v>
      </c>
      <c r="M132" s="134" t="s">
        <v>35887</v>
      </c>
    </row>
    <row r="133" spans="1:13" hidden="1" x14ac:dyDescent="0.25">
      <c r="A133" s="128"/>
      <c r="B133" s="2"/>
      <c r="C133" s="139" t="s">
        <v>35885</v>
      </c>
      <c r="D133" s="124" t="s">
        <v>35886</v>
      </c>
      <c r="E133" s="118" t="s">
        <v>48</v>
      </c>
      <c r="F133" s="124" t="s">
        <v>35249</v>
      </c>
      <c r="G133" s="118" t="s">
        <v>30</v>
      </c>
      <c r="H133" s="137"/>
      <c r="I133" s="119"/>
      <c r="J133" s="129"/>
      <c r="K133" s="129"/>
      <c r="L133" s="129">
        <v>0</v>
      </c>
      <c r="M133" s="134" t="s">
        <v>35890</v>
      </c>
    </row>
    <row r="134" spans="1:13" hidden="1" x14ac:dyDescent="0.25">
      <c r="A134" s="128"/>
      <c r="B134" s="2"/>
      <c r="C134" s="139" t="s">
        <v>35888</v>
      </c>
      <c r="D134" s="124" t="s">
        <v>35889</v>
      </c>
      <c r="E134" s="118" t="s">
        <v>48</v>
      </c>
      <c r="F134" s="124" t="s">
        <v>35249</v>
      </c>
      <c r="G134" s="118" t="s">
        <v>30</v>
      </c>
      <c r="H134" s="137">
        <v>46121</v>
      </c>
      <c r="I134" s="119">
        <v>2183</v>
      </c>
      <c r="J134" s="129"/>
      <c r="K134" s="129"/>
      <c r="L134" s="129">
        <v>0</v>
      </c>
      <c r="M134" s="134" t="s">
        <v>35893</v>
      </c>
    </row>
    <row r="135" spans="1:13" hidden="1" x14ac:dyDescent="0.25">
      <c r="A135" s="128"/>
      <c r="B135" s="2"/>
      <c r="C135" s="139" t="s">
        <v>35891</v>
      </c>
      <c r="D135" s="124" t="s">
        <v>35892</v>
      </c>
      <c r="E135" s="118" t="s">
        <v>48</v>
      </c>
      <c r="F135" s="124" t="s">
        <v>35249</v>
      </c>
      <c r="G135" s="118" t="s">
        <v>30</v>
      </c>
      <c r="H135" s="137">
        <v>43299</v>
      </c>
      <c r="I135" s="119">
        <v>2744</v>
      </c>
      <c r="J135" s="129"/>
      <c r="K135" s="129"/>
      <c r="L135" s="129">
        <v>0</v>
      </c>
      <c r="M135" s="134"/>
    </row>
    <row r="136" spans="1:13" hidden="1" x14ac:dyDescent="0.25">
      <c r="A136" s="128"/>
      <c r="B136" s="2"/>
      <c r="C136" s="139" t="s">
        <v>35894</v>
      </c>
      <c r="D136" s="124" t="s">
        <v>35895</v>
      </c>
      <c r="E136" s="118" t="s">
        <v>48</v>
      </c>
      <c r="F136" s="124" t="s">
        <v>35249</v>
      </c>
      <c r="G136" s="118" t="s">
        <v>30</v>
      </c>
      <c r="H136" s="137">
        <v>42597</v>
      </c>
      <c r="I136" s="119">
        <v>1634</v>
      </c>
      <c r="J136" s="129"/>
      <c r="K136" s="129"/>
      <c r="L136" s="129">
        <v>0</v>
      </c>
      <c r="M136" s="134" t="s">
        <v>35898</v>
      </c>
    </row>
    <row r="137" spans="1:13" hidden="1" x14ac:dyDescent="0.25">
      <c r="A137" s="128"/>
      <c r="B137" s="2"/>
      <c r="C137" s="139" t="s">
        <v>35896</v>
      </c>
      <c r="D137" s="124" t="s">
        <v>35897</v>
      </c>
      <c r="E137" s="118" t="s">
        <v>48</v>
      </c>
      <c r="F137" s="124" t="s">
        <v>35249</v>
      </c>
      <c r="G137" s="118" t="s">
        <v>30</v>
      </c>
      <c r="H137" s="137">
        <v>42627</v>
      </c>
      <c r="I137" s="119">
        <v>1634</v>
      </c>
      <c r="J137" s="129"/>
      <c r="K137" s="129"/>
      <c r="L137" s="129">
        <v>0</v>
      </c>
      <c r="M137" s="134" t="s">
        <v>35901</v>
      </c>
    </row>
    <row r="138" spans="1:13" hidden="1" x14ac:dyDescent="0.25">
      <c r="A138" s="128"/>
      <c r="B138" s="2"/>
      <c r="C138" s="139" t="s">
        <v>35899</v>
      </c>
      <c r="D138" s="124" t="s">
        <v>35900</v>
      </c>
      <c r="E138" s="118" t="s">
        <v>48</v>
      </c>
      <c r="F138" s="124" t="s">
        <v>35249</v>
      </c>
      <c r="G138" s="118" t="s">
        <v>30</v>
      </c>
      <c r="H138" s="137">
        <v>42678</v>
      </c>
      <c r="I138" s="119">
        <v>1634</v>
      </c>
      <c r="J138" s="129"/>
      <c r="K138" s="129"/>
      <c r="L138" s="129">
        <v>0</v>
      </c>
      <c r="M138" s="134" t="s">
        <v>35904</v>
      </c>
    </row>
    <row r="139" spans="1:13" hidden="1" x14ac:dyDescent="0.25">
      <c r="A139" s="128"/>
      <c r="B139" s="2"/>
      <c r="C139" s="139" t="s">
        <v>35902</v>
      </c>
      <c r="D139" s="124" t="s">
        <v>35903</v>
      </c>
      <c r="E139" s="118" t="s">
        <v>48</v>
      </c>
      <c r="F139" s="124" t="s">
        <v>35249</v>
      </c>
      <c r="G139" s="118" t="s">
        <v>30</v>
      </c>
      <c r="H139" s="137">
        <v>42752</v>
      </c>
      <c r="I139" s="119">
        <v>2608.8000000000002</v>
      </c>
      <c r="J139" s="129"/>
      <c r="K139" s="129"/>
      <c r="L139" s="129">
        <v>0</v>
      </c>
      <c r="M139" s="134" t="s">
        <v>35907</v>
      </c>
    </row>
    <row r="140" spans="1:13" hidden="1" x14ac:dyDescent="0.25">
      <c r="A140" s="128"/>
      <c r="B140" s="2"/>
      <c r="C140" s="139" t="s">
        <v>35905</v>
      </c>
      <c r="D140" s="124" t="s">
        <v>35906</v>
      </c>
      <c r="E140" s="118" t="s">
        <v>48</v>
      </c>
      <c r="F140" s="124" t="s">
        <v>35249</v>
      </c>
      <c r="G140" s="118" t="s">
        <v>30</v>
      </c>
      <c r="H140" s="137">
        <v>44299</v>
      </c>
      <c r="I140" s="119">
        <v>1601.6</v>
      </c>
      <c r="J140" s="129"/>
      <c r="K140" s="129"/>
      <c r="L140" s="129">
        <v>0</v>
      </c>
      <c r="M140" s="134" t="s">
        <v>35910</v>
      </c>
    </row>
    <row r="141" spans="1:13" hidden="1" x14ac:dyDescent="0.25">
      <c r="A141" s="128"/>
      <c r="B141" s="2"/>
      <c r="C141" s="139" t="s">
        <v>35908</v>
      </c>
      <c r="D141" s="124" t="s">
        <v>35909</v>
      </c>
      <c r="E141" s="118" t="s">
        <v>48</v>
      </c>
      <c r="F141" s="124" t="s">
        <v>35249</v>
      </c>
      <c r="G141" s="118" t="s">
        <v>30</v>
      </c>
      <c r="H141" s="137">
        <v>44019</v>
      </c>
      <c r="I141" s="119">
        <v>3660.8</v>
      </c>
      <c r="J141" s="129"/>
      <c r="K141" s="129"/>
      <c r="L141" s="129">
        <v>0</v>
      </c>
      <c r="M141" s="134" t="s">
        <v>35913</v>
      </c>
    </row>
    <row r="142" spans="1:13" hidden="1" x14ac:dyDescent="0.25">
      <c r="A142" s="128"/>
      <c r="B142" s="2"/>
      <c r="C142" s="139" t="s">
        <v>35911</v>
      </c>
      <c r="D142" s="124" t="s">
        <v>35912</v>
      </c>
      <c r="E142" s="118" t="s">
        <v>48</v>
      </c>
      <c r="F142" s="124" t="s">
        <v>35249</v>
      </c>
      <c r="G142" s="118" t="s">
        <v>30</v>
      </c>
      <c r="H142" s="137">
        <v>44188</v>
      </c>
      <c r="I142" s="119">
        <v>1805.06</v>
      </c>
      <c r="J142" s="129"/>
      <c r="K142" s="129"/>
      <c r="L142" s="129">
        <v>0</v>
      </c>
      <c r="M142" s="134" t="s">
        <v>35916</v>
      </c>
    </row>
    <row r="143" spans="1:13" hidden="1" x14ac:dyDescent="0.25">
      <c r="A143" s="128"/>
      <c r="B143" s="2"/>
      <c r="C143" s="139" t="s">
        <v>35914</v>
      </c>
      <c r="D143" s="124" t="s">
        <v>35915</v>
      </c>
      <c r="E143" s="118" t="s">
        <v>48</v>
      </c>
      <c r="F143" s="124" t="s">
        <v>35249</v>
      </c>
      <c r="G143" s="118" t="s">
        <v>30</v>
      </c>
      <c r="H143" s="137"/>
      <c r="I143" s="119"/>
      <c r="J143" s="129"/>
      <c r="K143" s="129"/>
      <c r="L143" s="129">
        <v>0</v>
      </c>
      <c r="M143" s="134" t="s">
        <v>35919</v>
      </c>
    </row>
    <row r="144" spans="1:13" hidden="1" x14ac:dyDescent="0.25">
      <c r="A144" s="128"/>
      <c r="B144" s="2"/>
      <c r="C144" s="139" t="s">
        <v>35917</v>
      </c>
      <c r="D144" s="124" t="s">
        <v>35918</v>
      </c>
      <c r="E144" s="118" t="s">
        <v>48</v>
      </c>
      <c r="F144" s="124" t="s">
        <v>35249</v>
      </c>
      <c r="G144" s="118" t="s">
        <v>30</v>
      </c>
      <c r="H144" s="137">
        <v>40857</v>
      </c>
      <c r="I144" s="119">
        <v>2231</v>
      </c>
      <c r="J144" s="129"/>
      <c r="K144" s="129"/>
      <c r="L144" s="129">
        <v>0</v>
      </c>
      <c r="M144" s="134" t="s">
        <v>35922</v>
      </c>
    </row>
    <row r="145" spans="1:13" hidden="1" x14ac:dyDescent="0.25">
      <c r="A145" s="128"/>
      <c r="B145" s="2"/>
      <c r="C145" s="139" t="s">
        <v>35920</v>
      </c>
      <c r="D145" s="124" t="s">
        <v>35921</v>
      </c>
      <c r="E145" s="118" t="s">
        <v>48</v>
      </c>
      <c r="F145" s="124" t="s">
        <v>35249</v>
      </c>
      <c r="G145" s="118" t="s">
        <v>30</v>
      </c>
      <c r="H145" s="137">
        <v>40857</v>
      </c>
      <c r="I145" s="119">
        <v>3349</v>
      </c>
      <c r="J145" s="129"/>
      <c r="K145" s="129"/>
      <c r="L145" s="129">
        <v>0</v>
      </c>
      <c r="M145" s="134" t="s">
        <v>35925</v>
      </c>
    </row>
    <row r="146" spans="1:13" hidden="1" x14ac:dyDescent="0.25">
      <c r="A146" s="128"/>
      <c r="B146" s="2"/>
      <c r="C146" s="139" t="s">
        <v>35923</v>
      </c>
      <c r="D146" s="124" t="s">
        <v>35924</v>
      </c>
      <c r="E146" s="118" t="s">
        <v>48</v>
      </c>
      <c r="F146" s="124" t="s">
        <v>35249</v>
      </c>
      <c r="G146" s="118" t="s">
        <v>30</v>
      </c>
      <c r="H146" s="137">
        <v>46035</v>
      </c>
      <c r="I146" s="119">
        <v>900</v>
      </c>
      <c r="J146" s="129"/>
      <c r="K146" s="129"/>
      <c r="L146" s="129">
        <v>0</v>
      </c>
      <c r="M146" s="134"/>
    </row>
    <row r="147" spans="1:13" hidden="1" x14ac:dyDescent="0.25">
      <c r="A147" s="128"/>
      <c r="B147" s="2"/>
      <c r="C147" s="139" t="s">
        <v>35926</v>
      </c>
      <c r="D147" s="124" t="s">
        <v>35927</v>
      </c>
      <c r="E147" s="118" t="s">
        <v>48</v>
      </c>
      <c r="F147" s="124" t="s">
        <v>35249</v>
      </c>
      <c r="G147" s="118" t="s">
        <v>30</v>
      </c>
      <c r="H147" s="137">
        <v>43719</v>
      </c>
      <c r="I147" s="119">
        <v>1194.48</v>
      </c>
      <c r="J147" s="129"/>
      <c r="K147" s="129"/>
      <c r="L147" s="129">
        <v>0</v>
      </c>
      <c r="M147" s="134" t="s">
        <v>35930</v>
      </c>
    </row>
    <row r="148" spans="1:13" hidden="1" x14ac:dyDescent="0.25">
      <c r="A148" s="128"/>
      <c r="B148" s="2"/>
      <c r="C148" s="139" t="s">
        <v>35928</v>
      </c>
      <c r="D148" s="124" t="s">
        <v>35929</v>
      </c>
      <c r="E148" s="118" t="s">
        <v>48</v>
      </c>
      <c r="F148" s="124" t="s">
        <v>35249</v>
      </c>
      <c r="G148" s="118" t="s">
        <v>30</v>
      </c>
      <c r="H148" s="137">
        <v>44265</v>
      </c>
      <c r="I148" s="119">
        <v>2219.1999999999998</v>
      </c>
      <c r="J148" s="129"/>
      <c r="K148" s="129"/>
      <c r="L148" s="129">
        <v>0</v>
      </c>
      <c r="M148" s="134" t="s">
        <v>35933</v>
      </c>
    </row>
    <row r="149" spans="1:13" hidden="1" x14ac:dyDescent="0.25">
      <c r="A149" s="128"/>
      <c r="B149" s="2"/>
      <c r="C149" s="139" t="s">
        <v>35931</v>
      </c>
      <c r="D149" s="124" t="s">
        <v>35932</v>
      </c>
      <c r="E149" s="118" t="s">
        <v>48</v>
      </c>
      <c r="F149" s="124" t="s">
        <v>35249</v>
      </c>
      <c r="G149" s="118" t="s">
        <v>30</v>
      </c>
      <c r="H149" s="137">
        <v>44959</v>
      </c>
      <c r="I149" s="119">
        <v>2863.8</v>
      </c>
      <c r="J149" s="129"/>
      <c r="K149" s="129"/>
      <c r="L149" s="129">
        <v>0</v>
      </c>
      <c r="M149" s="134" t="s">
        <v>35936</v>
      </c>
    </row>
    <row r="150" spans="1:13" hidden="1" x14ac:dyDescent="0.25">
      <c r="A150" s="128"/>
      <c r="B150" s="2"/>
      <c r="C150" s="139" t="s">
        <v>35934</v>
      </c>
      <c r="D150" s="124" t="s">
        <v>35935</v>
      </c>
      <c r="E150" s="118" t="s">
        <v>48</v>
      </c>
      <c r="F150" s="124" t="s">
        <v>35249</v>
      </c>
      <c r="G150" s="118" t="s">
        <v>30</v>
      </c>
      <c r="H150" s="137">
        <v>46003</v>
      </c>
      <c r="I150" s="119">
        <v>1018.5</v>
      </c>
      <c r="J150" s="129"/>
      <c r="K150" s="129"/>
      <c r="L150" s="129">
        <v>0</v>
      </c>
      <c r="M150" s="134" t="s">
        <v>35939</v>
      </c>
    </row>
    <row r="151" spans="1:13" hidden="1" x14ac:dyDescent="0.25">
      <c r="A151" s="128"/>
      <c r="B151" s="2"/>
      <c r="C151" s="139" t="s">
        <v>35937</v>
      </c>
      <c r="D151" s="124" t="s">
        <v>35938</v>
      </c>
      <c r="E151" s="118" t="s">
        <v>48</v>
      </c>
      <c r="F151" s="124" t="s">
        <v>35249</v>
      </c>
      <c r="G151" s="118" t="s">
        <v>30</v>
      </c>
      <c r="H151" s="137">
        <v>45908</v>
      </c>
      <c r="I151" s="119">
        <v>2826.6</v>
      </c>
      <c r="J151" s="129"/>
      <c r="K151" s="129"/>
      <c r="L151" s="129">
        <v>0</v>
      </c>
      <c r="M151" s="134" t="s">
        <v>35942</v>
      </c>
    </row>
    <row r="152" spans="1:13" hidden="1" x14ac:dyDescent="0.25">
      <c r="A152" s="128"/>
      <c r="B152" s="2"/>
      <c r="C152" s="139" t="s">
        <v>35940</v>
      </c>
      <c r="D152" s="124" t="s">
        <v>35941</v>
      </c>
      <c r="E152" s="118" t="s">
        <v>48</v>
      </c>
      <c r="F152" s="124" t="s">
        <v>35249</v>
      </c>
      <c r="G152" s="118" t="s">
        <v>2</v>
      </c>
      <c r="H152" s="137"/>
      <c r="I152" s="119"/>
      <c r="J152" s="129"/>
      <c r="K152" s="129"/>
      <c r="L152" s="129">
        <v>0</v>
      </c>
      <c r="M152" s="134" t="s">
        <v>35945</v>
      </c>
    </row>
    <row r="153" spans="1:13" hidden="1" x14ac:dyDescent="0.25">
      <c r="A153" s="128"/>
      <c r="B153" s="2"/>
      <c r="C153" s="139" t="s">
        <v>35943</v>
      </c>
      <c r="D153" s="124" t="s">
        <v>35944</v>
      </c>
      <c r="E153" s="118" t="s">
        <v>48</v>
      </c>
      <c r="F153" s="124" t="s">
        <v>35249</v>
      </c>
      <c r="G153" s="118" t="s">
        <v>30</v>
      </c>
      <c r="H153" s="137">
        <v>44903</v>
      </c>
      <c r="I153" s="119">
        <v>926.8</v>
      </c>
      <c r="J153" s="129"/>
      <c r="K153" s="129"/>
      <c r="L153" s="129">
        <v>0</v>
      </c>
      <c r="M153" s="134" t="s">
        <v>35948</v>
      </c>
    </row>
    <row r="154" spans="1:13" hidden="1" x14ac:dyDescent="0.25">
      <c r="A154" s="128"/>
      <c r="B154" s="2"/>
      <c r="C154" s="139" t="s">
        <v>35946</v>
      </c>
      <c r="D154" s="124" t="s">
        <v>35947</v>
      </c>
      <c r="E154" s="118" t="s">
        <v>48</v>
      </c>
      <c r="F154" s="124" t="s">
        <v>35249</v>
      </c>
      <c r="G154" s="118" t="s">
        <v>60</v>
      </c>
      <c r="H154" s="137">
        <v>45278</v>
      </c>
      <c r="I154" s="119">
        <v>546.54999999999995</v>
      </c>
      <c r="J154" s="129"/>
      <c r="K154" s="129"/>
      <c r="L154" s="129">
        <v>0</v>
      </c>
      <c r="M154" s="134" t="s">
        <v>35951</v>
      </c>
    </row>
    <row r="155" spans="1:13" hidden="1" x14ac:dyDescent="0.25">
      <c r="A155" s="128"/>
      <c r="B155" s="2"/>
      <c r="C155" s="139" t="s">
        <v>35949</v>
      </c>
      <c r="D155" s="124" t="s">
        <v>35950</v>
      </c>
      <c r="E155" s="118" t="s">
        <v>48</v>
      </c>
      <c r="F155" s="124" t="s">
        <v>35249</v>
      </c>
      <c r="G155" s="118" t="s">
        <v>30</v>
      </c>
      <c r="H155" s="137">
        <v>41149</v>
      </c>
      <c r="I155" s="119">
        <v>2497</v>
      </c>
      <c r="J155" s="129"/>
      <c r="K155" s="129"/>
      <c r="L155" s="129">
        <v>0</v>
      </c>
      <c r="M155" s="134" t="s">
        <v>35954</v>
      </c>
    </row>
    <row r="156" spans="1:13" hidden="1" x14ac:dyDescent="0.25">
      <c r="A156" s="128"/>
      <c r="B156" s="2"/>
      <c r="C156" s="139" t="s">
        <v>35952</v>
      </c>
      <c r="D156" s="124" t="s">
        <v>35953</v>
      </c>
      <c r="E156" s="118" t="s">
        <v>48</v>
      </c>
      <c r="F156" s="124" t="s">
        <v>35249</v>
      </c>
      <c r="G156" s="118" t="s">
        <v>30</v>
      </c>
      <c r="H156" s="137">
        <v>43371</v>
      </c>
      <c r="I156" s="119">
        <v>8460</v>
      </c>
      <c r="J156" s="129"/>
      <c r="K156" s="129"/>
      <c r="L156" s="129">
        <v>0</v>
      </c>
      <c r="M156" s="134" t="s">
        <v>35957</v>
      </c>
    </row>
    <row r="157" spans="1:13" hidden="1" x14ac:dyDescent="0.25">
      <c r="A157" s="128"/>
      <c r="B157" s="2"/>
      <c r="C157" s="139" t="s">
        <v>35955</v>
      </c>
      <c r="D157" s="124" t="s">
        <v>35956</v>
      </c>
      <c r="E157" s="118" t="s">
        <v>48</v>
      </c>
      <c r="F157" s="124" t="s">
        <v>35249</v>
      </c>
      <c r="G157" s="118" t="s">
        <v>30</v>
      </c>
      <c r="H157" s="137">
        <v>41899</v>
      </c>
      <c r="I157" s="119">
        <v>1793</v>
      </c>
      <c r="J157" s="129"/>
      <c r="K157" s="129"/>
      <c r="L157" s="129">
        <v>0</v>
      </c>
      <c r="M157" s="134" t="s">
        <v>35960</v>
      </c>
    </row>
    <row r="158" spans="1:13" hidden="1" x14ac:dyDescent="0.25">
      <c r="A158" s="128"/>
      <c r="B158" s="2"/>
      <c r="C158" s="139" t="s">
        <v>35958</v>
      </c>
      <c r="D158" s="124" t="s">
        <v>35959</v>
      </c>
      <c r="E158" s="118" t="s">
        <v>48</v>
      </c>
      <c r="F158" s="124" t="s">
        <v>35249</v>
      </c>
      <c r="G158" s="118" t="s">
        <v>30</v>
      </c>
      <c r="H158" s="137">
        <v>41134</v>
      </c>
      <c r="I158" s="119">
        <v>3746</v>
      </c>
      <c r="J158" s="129"/>
      <c r="K158" s="129"/>
      <c r="L158" s="129">
        <v>0</v>
      </c>
      <c r="M158" s="134" t="s">
        <v>35963</v>
      </c>
    </row>
    <row r="159" spans="1:13" hidden="1" x14ac:dyDescent="0.25">
      <c r="A159" s="128"/>
      <c r="B159" s="2"/>
      <c r="C159" s="139" t="s">
        <v>35961</v>
      </c>
      <c r="D159" s="124" t="s">
        <v>35962</v>
      </c>
      <c r="E159" s="118" t="s">
        <v>48</v>
      </c>
      <c r="F159" s="124" t="s">
        <v>35249</v>
      </c>
      <c r="G159" s="118" t="s">
        <v>30</v>
      </c>
      <c r="H159" s="137">
        <v>44299</v>
      </c>
      <c r="I159" s="119">
        <v>2134.3000000000002</v>
      </c>
      <c r="J159" s="129"/>
      <c r="K159" s="129"/>
      <c r="L159" s="129">
        <v>0</v>
      </c>
      <c r="M159" s="134" t="s">
        <v>35966</v>
      </c>
    </row>
    <row r="160" spans="1:13" hidden="1" x14ac:dyDescent="0.25">
      <c r="A160" s="128"/>
      <c r="B160" s="2"/>
      <c r="C160" s="139" t="s">
        <v>35964</v>
      </c>
      <c r="D160" s="124" t="s">
        <v>35965</v>
      </c>
      <c r="E160" s="118" t="s">
        <v>48</v>
      </c>
      <c r="F160" s="124" t="s">
        <v>35249</v>
      </c>
      <c r="G160" s="118" t="s">
        <v>2</v>
      </c>
      <c r="H160" s="137">
        <v>44165</v>
      </c>
      <c r="I160" s="119">
        <v>5466</v>
      </c>
      <c r="J160" s="129"/>
      <c r="K160" s="129"/>
      <c r="L160" s="129">
        <v>0</v>
      </c>
      <c r="M160" s="134" t="s">
        <v>35969</v>
      </c>
    </row>
    <row r="161" spans="1:13" hidden="1" x14ac:dyDescent="0.25">
      <c r="A161" s="128"/>
      <c r="B161" s="2"/>
      <c r="C161" s="139" t="s">
        <v>35967</v>
      </c>
      <c r="D161" s="124" t="s">
        <v>35968</v>
      </c>
      <c r="E161" s="118" t="s">
        <v>48</v>
      </c>
      <c r="F161" s="124" t="s">
        <v>35249</v>
      </c>
      <c r="G161" s="118" t="s">
        <v>2</v>
      </c>
      <c r="H161" s="137"/>
      <c r="I161" s="119"/>
      <c r="J161" s="129"/>
      <c r="K161" s="129"/>
      <c r="L161" s="129">
        <v>0</v>
      </c>
      <c r="M161" s="134" t="s">
        <v>35972</v>
      </c>
    </row>
    <row r="162" spans="1:13" hidden="1" x14ac:dyDescent="0.25">
      <c r="A162" s="128"/>
      <c r="B162" s="2"/>
      <c r="C162" s="139" t="s">
        <v>35970</v>
      </c>
      <c r="D162" s="124" t="s">
        <v>35971</v>
      </c>
      <c r="E162" s="118" t="s">
        <v>48</v>
      </c>
      <c r="F162" s="124" t="s">
        <v>35249</v>
      </c>
      <c r="G162" s="118" t="s">
        <v>30</v>
      </c>
      <c r="H162" s="137">
        <v>44810</v>
      </c>
      <c r="I162" s="119">
        <v>2688</v>
      </c>
      <c r="J162" s="129"/>
      <c r="K162" s="129"/>
      <c r="L162" s="129">
        <v>0</v>
      </c>
      <c r="M162" s="134" t="s">
        <v>35975</v>
      </c>
    </row>
    <row r="163" spans="1:13" hidden="1" x14ac:dyDescent="0.25">
      <c r="A163" s="128"/>
      <c r="B163" s="2"/>
      <c r="C163" s="139" t="s">
        <v>35973</v>
      </c>
      <c r="D163" s="124" t="s">
        <v>35974</v>
      </c>
      <c r="E163" s="118" t="s">
        <v>48</v>
      </c>
      <c r="F163" s="124" t="s">
        <v>35249</v>
      </c>
      <c r="G163" s="118" t="s">
        <v>30</v>
      </c>
      <c r="H163" s="137"/>
      <c r="I163" s="119"/>
      <c r="J163" s="129"/>
      <c r="K163" s="129"/>
      <c r="L163" s="129">
        <v>0</v>
      </c>
      <c r="M163" s="134" t="s">
        <v>35978</v>
      </c>
    </row>
    <row r="164" spans="1:13" hidden="1" x14ac:dyDescent="0.25">
      <c r="A164" s="128"/>
      <c r="B164" s="2"/>
      <c r="C164" s="139" t="s">
        <v>35976</v>
      </c>
      <c r="D164" s="124" t="s">
        <v>35977</v>
      </c>
      <c r="E164" s="118" t="s">
        <v>48</v>
      </c>
      <c r="F164" s="124" t="s">
        <v>35249</v>
      </c>
      <c r="G164" s="118" t="s">
        <v>30</v>
      </c>
      <c r="H164" s="137"/>
      <c r="I164" s="119"/>
      <c r="J164" s="129"/>
      <c r="K164" s="129"/>
      <c r="L164" s="129">
        <v>0</v>
      </c>
      <c r="M164" s="134" t="s">
        <v>35981</v>
      </c>
    </row>
    <row r="165" spans="1:13" hidden="1" x14ac:dyDescent="0.25">
      <c r="A165" s="128"/>
      <c r="B165" s="2"/>
      <c r="C165" s="139" t="s">
        <v>35979</v>
      </c>
      <c r="D165" s="124" t="s">
        <v>35980</v>
      </c>
      <c r="E165" s="118" t="s">
        <v>48</v>
      </c>
      <c r="F165" s="124" t="s">
        <v>35249</v>
      </c>
      <c r="G165" s="118" t="s">
        <v>30</v>
      </c>
      <c r="H165" s="137">
        <v>46076</v>
      </c>
      <c r="I165" s="119">
        <v>5082.38</v>
      </c>
      <c r="J165" s="129"/>
      <c r="K165" s="129"/>
      <c r="L165" s="129">
        <v>0</v>
      </c>
      <c r="M165" s="134" t="s">
        <v>35984</v>
      </c>
    </row>
    <row r="166" spans="1:13" hidden="1" x14ac:dyDescent="0.25">
      <c r="A166" s="128"/>
      <c r="B166" s="2"/>
      <c r="C166" s="139" t="s">
        <v>35982</v>
      </c>
      <c r="D166" s="124" t="s">
        <v>35983</v>
      </c>
      <c r="E166" s="118" t="s">
        <v>48</v>
      </c>
      <c r="F166" s="124" t="s">
        <v>35249</v>
      </c>
      <c r="G166" s="118" t="s">
        <v>30</v>
      </c>
      <c r="H166" s="137">
        <v>40871</v>
      </c>
      <c r="I166" s="119">
        <v>1119</v>
      </c>
      <c r="J166" s="129"/>
      <c r="K166" s="129"/>
      <c r="L166" s="129">
        <v>0</v>
      </c>
      <c r="M166" s="134" t="s">
        <v>35987</v>
      </c>
    </row>
    <row r="167" spans="1:13" hidden="1" x14ac:dyDescent="0.25">
      <c r="A167" s="128"/>
      <c r="B167" s="2"/>
      <c r="C167" s="139" t="s">
        <v>35985</v>
      </c>
      <c r="D167" s="124" t="s">
        <v>35986</v>
      </c>
      <c r="E167" s="118" t="s">
        <v>48</v>
      </c>
      <c r="F167" s="124" t="s">
        <v>35249</v>
      </c>
      <c r="G167" s="118" t="s">
        <v>30</v>
      </c>
      <c r="H167" s="137"/>
      <c r="I167" s="119"/>
      <c r="J167" s="129"/>
      <c r="K167" s="129"/>
      <c r="L167" s="129">
        <v>0</v>
      </c>
      <c r="M167" s="134" t="s">
        <v>35990</v>
      </c>
    </row>
    <row r="168" spans="1:13" hidden="1" x14ac:dyDescent="0.25">
      <c r="A168" s="128"/>
      <c r="B168" s="2"/>
      <c r="C168" s="139" t="s">
        <v>35988</v>
      </c>
      <c r="D168" s="124" t="s">
        <v>35989</v>
      </c>
      <c r="E168" s="118" t="s">
        <v>48</v>
      </c>
      <c r="F168" s="124" t="s">
        <v>35249</v>
      </c>
      <c r="G168" s="118" t="s">
        <v>30</v>
      </c>
      <c r="H168" s="137"/>
      <c r="I168" s="119"/>
      <c r="J168" s="129"/>
      <c r="K168" s="129"/>
      <c r="L168" s="129">
        <v>0</v>
      </c>
      <c r="M168" s="134" t="s">
        <v>35993</v>
      </c>
    </row>
    <row r="169" spans="1:13" hidden="1" x14ac:dyDescent="0.25">
      <c r="A169" s="128"/>
      <c r="B169" s="2"/>
      <c r="C169" s="139" t="s">
        <v>35991</v>
      </c>
      <c r="D169" s="124" t="s">
        <v>35992</v>
      </c>
      <c r="E169" s="118" t="s">
        <v>48</v>
      </c>
      <c r="F169" s="124" t="s">
        <v>35249</v>
      </c>
      <c r="G169" s="118" t="s">
        <v>30</v>
      </c>
      <c r="H169" s="137"/>
      <c r="I169" s="119"/>
      <c r="J169" s="129"/>
      <c r="K169" s="129"/>
      <c r="L169" s="129">
        <v>0</v>
      </c>
      <c r="M169" s="134" t="s">
        <v>35996</v>
      </c>
    </row>
    <row r="170" spans="1:13" hidden="1" x14ac:dyDescent="0.25">
      <c r="A170" s="128"/>
      <c r="B170" s="2"/>
      <c r="C170" s="139" t="s">
        <v>35994</v>
      </c>
      <c r="D170" s="124" t="s">
        <v>35995</v>
      </c>
      <c r="E170" s="118" t="s">
        <v>48</v>
      </c>
      <c r="F170" s="124" t="s">
        <v>35249</v>
      </c>
      <c r="G170" s="118" t="s">
        <v>30</v>
      </c>
      <c r="H170" s="137"/>
      <c r="I170" s="119"/>
      <c r="J170" s="129"/>
      <c r="K170" s="129"/>
      <c r="L170" s="129">
        <v>0</v>
      </c>
      <c r="M170" s="134" t="s">
        <v>35999</v>
      </c>
    </row>
    <row r="171" spans="1:13" hidden="1" x14ac:dyDescent="0.25">
      <c r="A171" s="128"/>
      <c r="B171" s="2"/>
      <c r="C171" s="139" t="s">
        <v>35997</v>
      </c>
      <c r="D171" s="124" t="s">
        <v>35998</v>
      </c>
      <c r="E171" s="118" t="s">
        <v>48</v>
      </c>
      <c r="F171" s="124" t="s">
        <v>35249</v>
      </c>
      <c r="G171" s="118" t="s">
        <v>30</v>
      </c>
      <c r="H171" s="137"/>
      <c r="I171" s="119"/>
      <c r="J171" s="129"/>
      <c r="K171" s="129"/>
      <c r="L171" s="129">
        <v>0</v>
      </c>
      <c r="M171" s="134" t="s">
        <v>36002</v>
      </c>
    </row>
    <row r="172" spans="1:13" hidden="1" x14ac:dyDescent="0.25">
      <c r="A172" s="128"/>
      <c r="B172" s="2"/>
      <c r="C172" s="139" t="s">
        <v>36000</v>
      </c>
      <c r="D172" s="124" t="s">
        <v>36001</v>
      </c>
      <c r="E172" s="118" t="s">
        <v>48</v>
      </c>
      <c r="F172" s="124" t="s">
        <v>35249</v>
      </c>
      <c r="G172" s="118" t="s">
        <v>30</v>
      </c>
      <c r="H172" s="137"/>
      <c r="I172" s="119"/>
      <c r="J172" s="129"/>
      <c r="K172" s="129"/>
      <c r="L172" s="129">
        <v>0</v>
      </c>
      <c r="M172" s="134" t="s">
        <v>36005</v>
      </c>
    </row>
    <row r="173" spans="1:13" hidden="1" x14ac:dyDescent="0.25">
      <c r="A173" s="128"/>
      <c r="B173" s="2"/>
      <c r="C173" s="139" t="s">
        <v>36003</v>
      </c>
      <c r="D173" s="124" t="s">
        <v>36004</v>
      </c>
      <c r="E173" s="118" t="s">
        <v>48</v>
      </c>
      <c r="F173" s="124" t="s">
        <v>35249</v>
      </c>
      <c r="G173" s="118" t="s">
        <v>30</v>
      </c>
      <c r="H173" s="137"/>
      <c r="I173" s="119"/>
      <c r="J173" s="129"/>
      <c r="K173" s="129"/>
      <c r="L173" s="129">
        <v>0</v>
      </c>
      <c r="M173" s="134" t="s">
        <v>36008</v>
      </c>
    </row>
    <row r="174" spans="1:13" hidden="1" x14ac:dyDescent="0.25">
      <c r="A174" s="128"/>
      <c r="B174" s="2"/>
      <c r="C174" s="139" t="s">
        <v>36006</v>
      </c>
      <c r="D174" s="124" t="s">
        <v>36007</v>
      </c>
      <c r="E174" s="118" t="s">
        <v>48</v>
      </c>
      <c r="F174" s="124" t="s">
        <v>35249</v>
      </c>
      <c r="G174" s="118" t="s">
        <v>30</v>
      </c>
      <c r="H174" s="137"/>
      <c r="I174" s="119"/>
      <c r="J174" s="129"/>
      <c r="K174" s="129"/>
      <c r="L174" s="129">
        <v>0</v>
      </c>
      <c r="M174" s="134" t="s">
        <v>36011</v>
      </c>
    </row>
    <row r="175" spans="1:13" hidden="1" x14ac:dyDescent="0.25">
      <c r="A175" s="128"/>
      <c r="B175" s="2"/>
      <c r="C175" s="139" t="s">
        <v>36009</v>
      </c>
      <c r="D175" s="124" t="s">
        <v>36010</v>
      </c>
      <c r="E175" s="118" t="s">
        <v>48</v>
      </c>
      <c r="F175" s="124" t="s">
        <v>35249</v>
      </c>
      <c r="G175" s="118" t="s">
        <v>30</v>
      </c>
      <c r="H175" s="137"/>
      <c r="I175" s="119"/>
      <c r="J175" s="129"/>
      <c r="K175" s="129"/>
      <c r="L175" s="129">
        <v>0</v>
      </c>
      <c r="M175" s="134" t="s">
        <v>36014</v>
      </c>
    </row>
    <row r="176" spans="1:13" hidden="1" x14ac:dyDescent="0.25">
      <c r="A176" s="128"/>
      <c r="B176" s="2"/>
      <c r="C176" s="139" t="s">
        <v>36012</v>
      </c>
      <c r="D176" s="124" t="s">
        <v>36013</v>
      </c>
      <c r="E176" s="118" t="s">
        <v>48</v>
      </c>
      <c r="F176" s="124" t="s">
        <v>35249</v>
      </c>
      <c r="G176" s="118" t="s">
        <v>30</v>
      </c>
      <c r="H176" s="137"/>
      <c r="I176" s="119"/>
      <c r="J176" s="129"/>
      <c r="K176" s="129"/>
      <c r="L176" s="129">
        <v>0</v>
      </c>
      <c r="M176" s="134" t="s">
        <v>36017</v>
      </c>
    </row>
    <row r="177" spans="1:13" hidden="1" x14ac:dyDescent="0.25">
      <c r="A177" s="128"/>
      <c r="B177" s="2"/>
      <c r="C177" s="139" t="s">
        <v>36015</v>
      </c>
      <c r="D177" s="124" t="s">
        <v>36016</v>
      </c>
      <c r="E177" s="118" t="s">
        <v>48</v>
      </c>
      <c r="F177" s="124" t="s">
        <v>35249</v>
      </c>
      <c r="G177" s="118" t="s">
        <v>30</v>
      </c>
      <c r="H177" s="137"/>
      <c r="I177" s="119"/>
      <c r="J177" s="129"/>
      <c r="K177" s="129"/>
      <c r="L177" s="129">
        <v>0</v>
      </c>
      <c r="M177" s="134" t="s">
        <v>36020</v>
      </c>
    </row>
    <row r="178" spans="1:13" hidden="1" x14ac:dyDescent="0.25">
      <c r="A178" s="128"/>
      <c r="B178" s="2"/>
      <c r="C178" s="139" t="s">
        <v>36018</v>
      </c>
      <c r="D178" s="124" t="s">
        <v>36019</v>
      </c>
      <c r="E178" s="118" t="s">
        <v>48</v>
      </c>
      <c r="F178" s="124" t="s">
        <v>35249</v>
      </c>
      <c r="G178" s="118" t="s">
        <v>30</v>
      </c>
      <c r="H178" s="137"/>
      <c r="I178" s="119"/>
      <c r="J178" s="129"/>
      <c r="K178" s="129"/>
      <c r="L178" s="129">
        <v>0</v>
      </c>
      <c r="M178" s="134" t="s">
        <v>36023</v>
      </c>
    </row>
    <row r="179" spans="1:13" hidden="1" x14ac:dyDescent="0.25">
      <c r="A179" s="128"/>
      <c r="B179" s="2"/>
      <c r="C179" s="139" t="s">
        <v>36021</v>
      </c>
      <c r="D179" s="124" t="s">
        <v>36022</v>
      </c>
      <c r="E179" s="118" t="s">
        <v>48</v>
      </c>
      <c r="F179" s="124" t="s">
        <v>35249</v>
      </c>
      <c r="G179" s="118" t="s">
        <v>30</v>
      </c>
      <c r="H179" s="137"/>
      <c r="I179" s="119"/>
      <c r="J179" s="129"/>
      <c r="K179" s="129"/>
      <c r="L179" s="129">
        <v>0</v>
      </c>
      <c r="M179" s="134" t="s">
        <v>36026</v>
      </c>
    </row>
    <row r="180" spans="1:13" hidden="1" x14ac:dyDescent="0.25">
      <c r="A180" s="128"/>
      <c r="B180" s="2"/>
      <c r="C180" s="139" t="s">
        <v>36024</v>
      </c>
      <c r="D180" s="124" t="s">
        <v>36025</v>
      </c>
      <c r="E180" s="118" t="s">
        <v>48</v>
      </c>
      <c r="F180" s="124" t="s">
        <v>35249</v>
      </c>
      <c r="G180" s="118" t="s">
        <v>30</v>
      </c>
      <c r="H180" s="137"/>
      <c r="I180" s="119"/>
      <c r="J180" s="129"/>
      <c r="K180" s="129"/>
      <c r="L180" s="129">
        <v>0</v>
      </c>
      <c r="M180" s="134" t="s">
        <v>36029</v>
      </c>
    </row>
    <row r="181" spans="1:13" hidden="1" x14ac:dyDescent="0.25">
      <c r="A181" s="128"/>
      <c r="B181" s="2"/>
      <c r="C181" s="139" t="s">
        <v>36027</v>
      </c>
      <c r="D181" s="124" t="s">
        <v>36028</v>
      </c>
      <c r="E181" s="118" t="s">
        <v>61</v>
      </c>
      <c r="F181" s="124" t="s">
        <v>62</v>
      </c>
      <c r="G181" s="118" t="s">
        <v>30</v>
      </c>
      <c r="H181" s="137">
        <v>45042</v>
      </c>
      <c r="I181" s="119">
        <v>3398.72</v>
      </c>
      <c r="J181" s="129"/>
      <c r="K181" s="129"/>
      <c r="L181" s="129">
        <v>0</v>
      </c>
      <c r="M181" s="134" t="s">
        <v>36029</v>
      </c>
    </row>
    <row r="182" spans="1:13" hidden="1" x14ac:dyDescent="0.25">
      <c r="A182" s="128"/>
      <c r="B182" s="2"/>
      <c r="C182" s="139" t="s">
        <v>36027</v>
      </c>
      <c r="D182" s="124" t="s">
        <v>36028</v>
      </c>
      <c r="E182" s="118" t="s">
        <v>63</v>
      </c>
      <c r="F182" s="124" t="s">
        <v>64</v>
      </c>
      <c r="G182" s="118" t="s">
        <v>30</v>
      </c>
      <c r="H182" s="137">
        <v>43878</v>
      </c>
      <c r="I182" s="119">
        <v>2966.34</v>
      </c>
      <c r="J182" s="129"/>
      <c r="K182" s="129"/>
      <c r="L182" s="129">
        <v>0</v>
      </c>
      <c r="M182" s="134" t="s">
        <v>36029</v>
      </c>
    </row>
    <row r="183" spans="1:13" hidden="1" x14ac:dyDescent="0.25">
      <c r="A183" s="128"/>
      <c r="B183" s="2"/>
      <c r="C183" s="139" t="s">
        <v>36027</v>
      </c>
      <c r="D183" s="124" t="s">
        <v>36028</v>
      </c>
      <c r="E183" s="118" t="s">
        <v>65</v>
      </c>
      <c r="F183" s="124" t="s">
        <v>66</v>
      </c>
      <c r="G183" s="118" t="s">
        <v>30</v>
      </c>
      <c r="H183" s="137">
        <v>43878</v>
      </c>
      <c r="I183" s="119">
        <v>2966.34</v>
      </c>
      <c r="J183" s="129"/>
      <c r="K183" s="129"/>
      <c r="L183" s="129">
        <v>0</v>
      </c>
      <c r="M183" s="134" t="s">
        <v>36029</v>
      </c>
    </row>
    <row r="184" spans="1:13" hidden="1" x14ac:dyDescent="0.25">
      <c r="A184" s="128"/>
      <c r="B184" s="2"/>
      <c r="C184" s="139" t="s">
        <v>36027</v>
      </c>
      <c r="D184" s="124" t="s">
        <v>36028</v>
      </c>
      <c r="E184" s="118" t="s">
        <v>67</v>
      </c>
      <c r="F184" s="124" t="s">
        <v>68</v>
      </c>
      <c r="G184" s="118" t="s">
        <v>30</v>
      </c>
      <c r="H184" s="137">
        <v>45680</v>
      </c>
      <c r="I184" s="119">
        <v>3398.72</v>
      </c>
      <c r="J184" s="129"/>
      <c r="K184" s="129"/>
      <c r="L184" s="129">
        <v>0</v>
      </c>
      <c r="M184" s="134" t="s">
        <v>36029</v>
      </c>
    </row>
    <row r="185" spans="1:13" hidden="1" x14ac:dyDescent="0.25">
      <c r="A185" s="128"/>
      <c r="B185" s="2"/>
      <c r="C185" s="139" t="s">
        <v>36027</v>
      </c>
      <c r="D185" s="124" t="s">
        <v>36028</v>
      </c>
      <c r="E185" s="118" t="s">
        <v>69</v>
      </c>
      <c r="F185" s="124" t="s">
        <v>70</v>
      </c>
      <c r="G185" s="118" t="s">
        <v>30</v>
      </c>
      <c r="H185" s="137">
        <v>42928</v>
      </c>
      <c r="I185" s="119">
        <v>1575.6</v>
      </c>
      <c r="J185" s="129"/>
      <c r="K185" s="129"/>
      <c r="L185" s="129">
        <v>0</v>
      </c>
      <c r="M185" s="134" t="s">
        <v>36029</v>
      </c>
    </row>
    <row r="186" spans="1:13" hidden="1" x14ac:dyDescent="0.25">
      <c r="A186" s="128"/>
      <c r="B186" s="2"/>
      <c r="C186" s="139" t="s">
        <v>36027</v>
      </c>
      <c r="D186" s="124" t="s">
        <v>36028</v>
      </c>
      <c r="E186" s="118" t="s">
        <v>71</v>
      </c>
      <c r="F186" s="124" t="s">
        <v>72</v>
      </c>
      <c r="G186" s="118" t="s">
        <v>30</v>
      </c>
      <c r="H186" s="137">
        <v>43845</v>
      </c>
      <c r="I186" s="119">
        <v>2966.34</v>
      </c>
      <c r="J186" s="129"/>
      <c r="K186" s="129"/>
      <c r="L186" s="129">
        <v>0</v>
      </c>
      <c r="M186" s="134" t="s">
        <v>36029</v>
      </c>
    </row>
    <row r="187" spans="1:13" hidden="1" x14ac:dyDescent="0.25">
      <c r="A187" s="128"/>
      <c r="B187" s="2"/>
      <c r="C187" s="139" t="s">
        <v>36027</v>
      </c>
      <c r="D187" s="124" t="s">
        <v>36028</v>
      </c>
      <c r="E187" s="118" t="s">
        <v>73</v>
      </c>
      <c r="F187" s="124" t="s">
        <v>74</v>
      </c>
      <c r="G187" s="118" t="s">
        <v>30</v>
      </c>
      <c r="H187" s="137">
        <v>43845</v>
      </c>
      <c r="I187" s="119">
        <v>2966.34</v>
      </c>
      <c r="J187" s="129"/>
      <c r="K187" s="129"/>
      <c r="L187" s="129">
        <v>0</v>
      </c>
      <c r="M187" s="134" t="s">
        <v>36029</v>
      </c>
    </row>
    <row r="188" spans="1:13" hidden="1" x14ac:dyDescent="0.25">
      <c r="A188" s="128"/>
      <c r="B188" s="2"/>
      <c r="C188" s="139" t="s">
        <v>36027</v>
      </c>
      <c r="D188" s="124" t="s">
        <v>36028</v>
      </c>
      <c r="E188" s="118" t="s">
        <v>75</v>
      </c>
      <c r="F188" s="124" t="s">
        <v>76</v>
      </c>
      <c r="G188" s="118" t="s">
        <v>30</v>
      </c>
      <c r="H188" s="137">
        <v>43845</v>
      </c>
      <c r="I188" s="119">
        <v>2966.34</v>
      </c>
      <c r="J188" s="129"/>
      <c r="K188" s="129"/>
      <c r="L188" s="129">
        <v>0</v>
      </c>
      <c r="M188" s="134" t="s">
        <v>36029</v>
      </c>
    </row>
    <row r="189" spans="1:13" hidden="1" x14ac:dyDescent="0.25">
      <c r="A189" s="128"/>
      <c r="B189" s="2"/>
      <c r="C189" s="139" t="s">
        <v>36027</v>
      </c>
      <c r="D189" s="124" t="s">
        <v>36028</v>
      </c>
      <c r="E189" s="118" t="s">
        <v>77</v>
      </c>
      <c r="F189" s="124" t="s">
        <v>78</v>
      </c>
      <c r="G189" s="118" t="s">
        <v>30</v>
      </c>
      <c r="H189" s="137">
        <v>43845</v>
      </c>
      <c r="I189" s="119">
        <v>2966.34</v>
      </c>
      <c r="J189" s="129"/>
      <c r="K189" s="129"/>
      <c r="L189" s="129">
        <v>0</v>
      </c>
      <c r="M189" s="134" t="s">
        <v>36032</v>
      </c>
    </row>
    <row r="190" spans="1:13" hidden="1" x14ac:dyDescent="0.25">
      <c r="A190" s="128"/>
      <c r="B190" s="2"/>
      <c r="C190" s="139" t="s">
        <v>36030</v>
      </c>
      <c r="D190" s="124" t="s">
        <v>36031</v>
      </c>
      <c r="E190" s="118" t="s">
        <v>48</v>
      </c>
      <c r="F190" s="124" t="s">
        <v>35249</v>
      </c>
      <c r="G190" s="118" t="s">
        <v>59</v>
      </c>
      <c r="H190" s="137"/>
      <c r="I190" s="119"/>
      <c r="J190" s="129"/>
      <c r="K190" s="129"/>
      <c r="L190" s="129">
        <v>0</v>
      </c>
      <c r="M190" s="134" t="s">
        <v>36035</v>
      </c>
    </row>
    <row r="191" spans="1:13" hidden="1" x14ac:dyDescent="0.25">
      <c r="A191" s="128"/>
      <c r="B191" s="2"/>
      <c r="C191" s="139" t="s">
        <v>36033</v>
      </c>
      <c r="D191" s="124" t="s">
        <v>36034</v>
      </c>
      <c r="E191" s="118" t="s">
        <v>48</v>
      </c>
      <c r="F191" s="124" t="s">
        <v>35249</v>
      </c>
      <c r="G191" s="118" t="s">
        <v>30</v>
      </c>
      <c r="H191" s="137">
        <v>44299</v>
      </c>
      <c r="I191" s="119">
        <v>3322.02</v>
      </c>
      <c r="J191" s="129"/>
      <c r="K191" s="129"/>
      <c r="L191" s="129">
        <v>0</v>
      </c>
      <c r="M191" s="134" t="s">
        <v>36038</v>
      </c>
    </row>
    <row r="192" spans="1:13" hidden="1" x14ac:dyDescent="0.25">
      <c r="A192" s="128"/>
      <c r="B192" s="2"/>
      <c r="C192" s="139" t="s">
        <v>36036</v>
      </c>
      <c r="D192" s="124" t="s">
        <v>36037</v>
      </c>
      <c r="E192" s="118" t="s">
        <v>48</v>
      </c>
      <c r="F192" s="124" t="s">
        <v>35249</v>
      </c>
      <c r="G192" s="118" t="s">
        <v>30</v>
      </c>
      <c r="H192" s="137">
        <v>44419</v>
      </c>
      <c r="I192" s="119">
        <v>4983.2</v>
      </c>
      <c r="J192" s="129"/>
      <c r="K192" s="129"/>
      <c r="L192" s="129">
        <v>0</v>
      </c>
      <c r="M192" s="134" t="s">
        <v>36035</v>
      </c>
    </row>
    <row r="193" spans="1:13" hidden="1" x14ac:dyDescent="0.25">
      <c r="A193" s="128"/>
      <c r="B193" s="2"/>
      <c r="C193" s="139" t="s">
        <v>36039</v>
      </c>
      <c r="D193" s="124" t="s">
        <v>36040</v>
      </c>
      <c r="E193" s="118" t="s">
        <v>48</v>
      </c>
      <c r="F193" s="124" t="s">
        <v>35249</v>
      </c>
      <c r="G193" s="118" t="s">
        <v>30</v>
      </c>
      <c r="H193" s="137">
        <v>42636</v>
      </c>
      <c r="I193" s="119">
        <v>3076</v>
      </c>
      <c r="J193" s="129"/>
      <c r="K193" s="129"/>
      <c r="L193" s="129">
        <v>0</v>
      </c>
      <c r="M193" s="134" t="s">
        <v>36043</v>
      </c>
    </row>
    <row r="194" spans="1:13" hidden="1" x14ac:dyDescent="0.25">
      <c r="A194" s="128"/>
      <c r="B194" s="2"/>
      <c r="C194" s="139" t="s">
        <v>36041</v>
      </c>
      <c r="D194" s="124" t="s">
        <v>36042</v>
      </c>
      <c r="E194" s="118" t="s">
        <v>48</v>
      </c>
      <c r="F194" s="124" t="s">
        <v>35249</v>
      </c>
      <c r="G194" s="118" t="s">
        <v>30</v>
      </c>
      <c r="H194" s="137">
        <v>44725</v>
      </c>
      <c r="I194" s="119">
        <v>1509.29</v>
      </c>
      <c r="J194" s="129"/>
      <c r="K194" s="129"/>
      <c r="L194" s="129">
        <v>0</v>
      </c>
      <c r="M194" s="134" t="s">
        <v>36046</v>
      </c>
    </row>
    <row r="195" spans="1:13" hidden="1" x14ac:dyDescent="0.25">
      <c r="A195" s="128"/>
      <c r="B195" s="2"/>
      <c r="C195" s="139" t="s">
        <v>36044</v>
      </c>
      <c r="D195" s="124" t="s">
        <v>36045</v>
      </c>
      <c r="E195" s="118" t="s">
        <v>48</v>
      </c>
      <c r="F195" s="124" t="s">
        <v>35249</v>
      </c>
      <c r="G195" s="118" t="s">
        <v>30</v>
      </c>
      <c r="H195" s="137">
        <v>42780</v>
      </c>
      <c r="I195" s="119">
        <v>1352.4</v>
      </c>
      <c r="J195" s="129"/>
      <c r="K195" s="129"/>
      <c r="L195" s="129">
        <v>0</v>
      </c>
      <c r="M195" s="134" t="s">
        <v>36049</v>
      </c>
    </row>
    <row r="196" spans="1:13" hidden="1" x14ac:dyDescent="0.25">
      <c r="A196" s="128"/>
      <c r="B196" s="2"/>
      <c r="C196" s="139" t="s">
        <v>36047</v>
      </c>
      <c r="D196" s="124" t="s">
        <v>36048</v>
      </c>
      <c r="E196" s="118" t="s">
        <v>48</v>
      </c>
      <c r="F196" s="124" t="s">
        <v>35249</v>
      </c>
      <c r="G196" s="118" t="s">
        <v>30</v>
      </c>
      <c r="H196" s="137">
        <v>42780</v>
      </c>
      <c r="I196" s="119">
        <v>3472</v>
      </c>
      <c r="J196" s="129"/>
      <c r="K196" s="129"/>
      <c r="L196" s="129">
        <v>0</v>
      </c>
      <c r="M196" s="134" t="s">
        <v>19634</v>
      </c>
    </row>
    <row r="197" spans="1:13" hidden="1" x14ac:dyDescent="0.25">
      <c r="A197" s="128"/>
      <c r="B197" s="2"/>
      <c r="C197" s="139" t="s">
        <v>36050</v>
      </c>
      <c r="D197" s="124" t="s">
        <v>36051</v>
      </c>
      <c r="E197" s="118" t="s">
        <v>48</v>
      </c>
      <c r="F197" s="124" t="s">
        <v>35249</v>
      </c>
      <c r="G197" s="118" t="s">
        <v>2</v>
      </c>
      <c r="H197" s="137"/>
      <c r="I197" s="119"/>
      <c r="J197" s="129"/>
      <c r="K197" s="129"/>
      <c r="L197" s="129">
        <v>0</v>
      </c>
      <c r="M197" s="134" t="s">
        <v>36052</v>
      </c>
    </row>
    <row r="198" spans="1:13" hidden="1" x14ac:dyDescent="0.25">
      <c r="A198" s="128"/>
      <c r="B198" s="2"/>
      <c r="C198" s="139" t="s">
        <v>36052</v>
      </c>
      <c r="D198" s="124" t="s">
        <v>36053</v>
      </c>
      <c r="E198" s="118" t="s">
        <v>48</v>
      </c>
      <c r="F198" s="124" t="s">
        <v>35249</v>
      </c>
      <c r="G198" s="118" t="s">
        <v>30</v>
      </c>
      <c r="H198" s="137">
        <v>46003</v>
      </c>
      <c r="I198" s="119">
        <v>1995</v>
      </c>
      <c r="J198" s="129"/>
      <c r="K198" s="129"/>
      <c r="L198" s="129">
        <v>0</v>
      </c>
      <c r="M198" s="134" t="s">
        <v>36056</v>
      </c>
    </row>
    <row r="199" spans="1:13" hidden="1" x14ac:dyDescent="0.25">
      <c r="A199" s="128"/>
      <c r="B199" s="2"/>
      <c r="C199" s="139" t="s">
        <v>36054</v>
      </c>
      <c r="D199" s="124" t="s">
        <v>36055</v>
      </c>
      <c r="E199" s="118" t="s">
        <v>48</v>
      </c>
      <c r="F199" s="124" t="s">
        <v>35249</v>
      </c>
      <c r="G199" s="118" t="s">
        <v>2</v>
      </c>
      <c r="H199" s="137"/>
      <c r="I199" s="119"/>
      <c r="J199" s="129"/>
      <c r="K199" s="129"/>
      <c r="L199" s="129">
        <v>0</v>
      </c>
      <c r="M199" s="134" t="s">
        <v>36059</v>
      </c>
    </row>
    <row r="200" spans="1:13" hidden="1" x14ac:dyDescent="0.25">
      <c r="A200" s="128"/>
      <c r="B200" s="2"/>
      <c r="C200" s="139" t="s">
        <v>36057</v>
      </c>
      <c r="D200" s="124" t="s">
        <v>36058</v>
      </c>
      <c r="E200" s="118" t="s">
        <v>48</v>
      </c>
      <c r="F200" s="124" t="s">
        <v>35249</v>
      </c>
      <c r="G200" s="118" t="s">
        <v>34659</v>
      </c>
      <c r="H200" s="137">
        <v>42752</v>
      </c>
      <c r="I200" s="119">
        <v>2608.8000000000002</v>
      </c>
      <c r="J200" s="129"/>
      <c r="K200" s="129"/>
      <c r="L200" s="129">
        <v>0</v>
      </c>
      <c r="M200" s="134" t="s">
        <v>36062</v>
      </c>
    </row>
    <row r="201" spans="1:13" hidden="1" x14ac:dyDescent="0.25">
      <c r="A201" s="128"/>
      <c r="B201" s="2"/>
      <c r="C201" s="139" t="s">
        <v>36060</v>
      </c>
      <c r="D201" s="124" t="s">
        <v>36061</v>
      </c>
      <c r="E201" s="118" t="s">
        <v>48</v>
      </c>
      <c r="F201" s="124" t="s">
        <v>35249</v>
      </c>
      <c r="G201" s="118" t="s">
        <v>30</v>
      </c>
      <c r="H201" s="137">
        <v>45943</v>
      </c>
      <c r="I201" s="119">
        <v>1407</v>
      </c>
      <c r="J201" s="129"/>
      <c r="K201" s="129"/>
      <c r="L201" s="129">
        <v>0</v>
      </c>
      <c r="M201" s="134" t="s">
        <v>36065</v>
      </c>
    </row>
    <row r="202" spans="1:13" hidden="1" x14ac:dyDescent="0.25">
      <c r="A202" s="128"/>
      <c r="B202" s="2"/>
      <c r="C202" s="139" t="s">
        <v>36063</v>
      </c>
      <c r="D202" s="124" t="s">
        <v>36064</v>
      </c>
      <c r="E202" s="118" t="s">
        <v>48</v>
      </c>
      <c r="F202" s="124" t="s">
        <v>35249</v>
      </c>
      <c r="G202" s="118" t="s">
        <v>30</v>
      </c>
      <c r="H202" s="137"/>
      <c r="I202" s="119"/>
      <c r="J202" s="129"/>
      <c r="K202" s="129"/>
      <c r="L202" s="129">
        <v>0</v>
      </c>
      <c r="M202" s="134"/>
    </row>
    <row r="203" spans="1:13" hidden="1" x14ac:dyDescent="0.25">
      <c r="A203" s="128"/>
      <c r="B203" s="2"/>
      <c r="C203" s="139" t="s">
        <v>36066</v>
      </c>
      <c r="D203" s="124" t="s">
        <v>36067</v>
      </c>
      <c r="E203" s="118" t="s">
        <v>48</v>
      </c>
      <c r="F203" s="124" t="s">
        <v>35249</v>
      </c>
      <c r="G203" s="118" t="s">
        <v>30</v>
      </c>
      <c r="H203" s="137">
        <v>42683</v>
      </c>
      <c r="I203" s="119">
        <v>964</v>
      </c>
      <c r="J203" s="129"/>
      <c r="K203" s="129"/>
      <c r="L203" s="129">
        <v>0</v>
      </c>
      <c r="M203" s="134" t="s">
        <v>36070</v>
      </c>
    </row>
    <row r="204" spans="1:13" hidden="1" x14ac:dyDescent="0.25">
      <c r="A204" s="128"/>
      <c r="B204" s="2"/>
      <c r="C204" s="139" t="s">
        <v>36068</v>
      </c>
      <c r="D204" s="124" t="s">
        <v>36069</v>
      </c>
      <c r="E204" s="118" t="s">
        <v>48</v>
      </c>
      <c r="F204" s="124" t="s">
        <v>35249</v>
      </c>
      <c r="G204" s="118" t="s">
        <v>30</v>
      </c>
      <c r="H204" s="137">
        <v>44578</v>
      </c>
      <c r="I204" s="119">
        <v>3110.4</v>
      </c>
      <c r="J204" s="129"/>
      <c r="K204" s="129"/>
      <c r="L204" s="129">
        <v>0</v>
      </c>
      <c r="M204" s="134" t="s">
        <v>36073</v>
      </c>
    </row>
    <row r="205" spans="1:13" hidden="1" x14ac:dyDescent="0.25">
      <c r="A205" s="128"/>
      <c r="B205" s="2"/>
      <c r="C205" s="139" t="s">
        <v>36071</v>
      </c>
      <c r="D205" s="124" t="s">
        <v>36072</v>
      </c>
      <c r="E205" s="118" t="s">
        <v>48</v>
      </c>
      <c r="F205" s="124" t="s">
        <v>35249</v>
      </c>
      <c r="G205" s="118" t="s">
        <v>30</v>
      </c>
      <c r="H205" s="137">
        <v>42674</v>
      </c>
      <c r="I205" s="119">
        <v>3223.2</v>
      </c>
      <c r="J205" s="129"/>
      <c r="K205" s="129"/>
      <c r="L205" s="129">
        <v>0</v>
      </c>
      <c r="M205" s="134" t="s">
        <v>36076</v>
      </c>
    </row>
    <row r="206" spans="1:13" hidden="1" x14ac:dyDescent="0.25">
      <c r="A206" s="128"/>
      <c r="B206" s="2"/>
      <c r="C206" s="139" t="s">
        <v>36074</v>
      </c>
      <c r="D206" s="124" t="s">
        <v>36075</v>
      </c>
      <c r="E206" s="118" t="s">
        <v>48</v>
      </c>
      <c r="F206" s="124" t="s">
        <v>35249</v>
      </c>
      <c r="G206" s="118" t="s">
        <v>30</v>
      </c>
      <c r="H206" s="137">
        <v>41954</v>
      </c>
      <c r="I206" s="119">
        <v>2265.9</v>
      </c>
      <c r="J206" s="129"/>
      <c r="K206" s="129"/>
      <c r="L206" s="129">
        <v>0</v>
      </c>
      <c r="M206" s="134" t="s">
        <v>36079</v>
      </c>
    </row>
    <row r="207" spans="1:13" hidden="1" x14ac:dyDescent="0.25">
      <c r="A207" s="128"/>
      <c r="B207" s="2"/>
      <c r="C207" s="139" t="s">
        <v>36077</v>
      </c>
      <c r="D207" s="124" t="s">
        <v>36078</v>
      </c>
      <c r="E207" s="118" t="s">
        <v>48</v>
      </c>
      <c r="F207" s="124" t="s">
        <v>35249</v>
      </c>
      <c r="G207" s="118" t="s">
        <v>30</v>
      </c>
      <c r="H207" s="137">
        <v>42437</v>
      </c>
      <c r="I207" s="119">
        <v>1085.28</v>
      </c>
      <c r="J207" s="129"/>
      <c r="K207" s="129"/>
      <c r="L207" s="129">
        <v>0</v>
      </c>
      <c r="M207" s="134"/>
    </row>
    <row r="208" spans="1:13" hidden="1" x14ac:dyDescent="0.25">
      <c r="A208" s="128"/>
      <c r="B208" s="2"/>
      <c r="C208" s="139" t="s">
        <v>36080</v>
      </c>
      <c r="D208" s="124" t="s">
        <v>36081</v>
      </c>
      <c r="E208" s="118" t="s">
        <v>48</v>
      </c>
      <c r="F208" s="124" t="s">
        <v>35249</v>
      </c>
      <c r="G208" s="118" t="s">
        <v>2</v>
      </c>
      <c r="H208" s="137"/>
      <c r="I208" s="119"/>
      <c r="J208" s="129"/>
      <c r="K208" s="129"/>
      <c r="L208" s="129">
        <v>0</v>
      </c>
      <c r="M208" s="134" t="s">
        <v>36084</v>
      </c>
    </row>
    <row r="209" spans="1:13" hidden="1" x14ac:dyDescent="0.25">
      <c r="A209" s="128"/>
      <c r="B209" s="2"/>
      <c r="C209" s="139" t="s">
        <v>36082</v>
      </c>
      <c r="D209" s="124" t="s">
        <v>36083</v>
      </c>
      <c r="E209" s="118" t="s">
        <v>48</v>
      </c>
      <c r="F209" s="124" t="s">
        <v>35249</v>
      </c>
      <c r="G209" s="118" t="s">
        <v>2</v>
      </c>
      <c r="H209" s="137">
        <v>41800</v>
      </c>
      <c r="I209" s="119">
        <v>36</v>
      </c>
      <c r="J209" s="129"/>
      <c r="K209" s="129"/>
      <c r="L209" s="129">
        <v>0</v>
      </c>
      <c r="M209" s="134"/>
    </row>
    <row r="210" spans="1:13" hidden="1" x14ac:dyDescent="0.25">
      <c r="A210" s="128"/>
      <c r="B210" s="2"/>
      <c r="C210" s="139" t="s">
        <v>36085</v>
      </c>
      <c r="D210" s="124" t="s">
        <v>36086</v>
      </c>
      <c r="E210" s="118" t="s">
        <v>48</v>
      </c>
      <c r="F210" s="124" t="s">
        <v>35249</v>
      </c>
      <c r="G210" s="118" t="s">
        <v>2</v>
      </c>
      <c r="H210" s="137"/>
      <c r="I210" s="119"/>
      <c r="J210" s="129"/>
      <c r="K210" s="129"/>
      <c r="L210" s="129">
        <v>0</v>
      </c>
      <c r="M210" s="134" t="s">
        <v>36089</v>
      </c>
    </row>
    <row r="211" spans="1:13" hidden="1" x14ac:dyDescent="0.25">
      <c r="A211" s="128"/>
      <c r="B211" s="2"/>
      <c r="C211" s="139" t="s">
        <v>36087</v>
      </c>
      <c r="D211" s="124" t="s">
        <v>36088</v>
      </c>
      <c r="E211" s="118" t="s">
        <v>48</v>
      </c>
      <c r="F211" s="124" t="s">
        <v>35249</v>
      </c>
      <c r="G211" s="118" t="s">
        <v>2</v>
      </c>
      <c r="H211" s="137"/>
      <c r="I211" s="119"/>
      <c r="J211" s="129"/>
      <c r="K211" s="129"/>
      <c r="L211" s="129">
        <v>0</v>
      </c>
      <c r="M211" s="134" t="s">
        <v>36092</v>
      </c>
    </row>
    <row r="212" spans="1:13" hidden="1" x14ac:dyDescent="0.25">
      <c r="A212" s="128"/>
      <c r="B212" s="2"/>
      <c r="C212" s="139" t="s">
        <v>36090</v>
      </c>
      <c r="D212" s="124" t="s">
        <v>36091</v>
      </c>
      <c r="E212" s="118" t="s">
        <v>48</v>
      </c>
      <c r="F212" s="124" t="s">
        <v>35249</v>
      </c>
      <c r="G212" s="118" t="s">
        <v>2</v>
      </c>
      <c r="H212" s="137"/>
      <c r="I212" s="119"/>
      <c r="J212" s="129"/>
      <c r="K212" s="129"/>
      <c r="L212" s="129">
        <v>0</v>
      </c>
      <c r="M212" s="134" t="s">
        <v>36095</v>
      </c>
    </row>
    <row r="213" spans="1:13" hidden="1" x14ac:dyDescent="0.25">
      <c r="A213" s="128"/>
      <c r="B213" s="2"/>
      <c r="C213" s="139" t="s">
        <v>36093</v>
      </c>
      <c r="D213" s="124" t="s">
        <v>36094</v>
      </c>
      <c r="E213" s="118" t="s">
        <v>48</v>
      </c>
      <c r="F213" s="124" t="s">
        <v>35249</v>
      </c>
      <c r="G213" s="118" t="s">
        <v>34659</v>
      </c>
      <c r="H213" s="137">
        <v>41303</v>
      </c>
      <c r="I213" s="119">
        <v>39</v>
      </c>
      <c r="J213" s="129"/>
      <c r="K213" s="129"/>
      <c r="L213" s="129">
        <v>0</v>
      </c>
      <c r="M213" s="134" t="s">
        <v>36098</v>
      </c>
    </row>
    <row r="214" spans="1:13" hidden="1" x14ac:dyDescent="0.25">
      <c r="A214" s="128"/>
      <c r="B214" s="2"/>
      <c r="C214" s="139" t="s">
        <v>36096</v>
      </c>
      <c r="D214" s="124" t="s">
        <v>36097</v>
      </c>
      <c r="E214" s="118" t="s">
        <v>48</v>
      </c>
      <c r="F214" s="124" t="s">
        <v>35249</v>
      </c>
      <c r="G214" s="118" t="s">
        <v>34659</v>
      </c>
      <c r="H214" s="137">
        <v>41801</v>
      </c>
      <c r="I214" s="119">
        <v>6.5</v>
      </c>
      <c r="J214" s="129"/>
      <c r="K214" s="129"/>
      <c r="L214" s="129">
        <v>0</v>
      </c>
      <c r="M214" s="134" t="s">
        <v>36101</v>
      </c>
    </row>
    <row r="215" spans="1:13" hidden="1" x14ac:dyDescent="0.25">
      <c r="A215" s="128"/>
      <c r="B215" s="2"/>
      <c r="C215" s="139" t="s">
        <v>36099</v>
      </c>
      <c r="D215" s="124" t="s">
        <v>36100</v>
      </c>
      <c r="E215" s="118" t="s">
        <v>48</v>
      </c>
      <c r="F215" s="124" t="s">
        <v>35249</v>
      </c>
      <c r="G215" s="118" t="s">
        <v>2</v>
      </c>
      <c r="H215" s="137"/>
      <c r="I215" s="119"/>
      <c r="J215" s="129"/>
      <c r="K215" s="129"/>
      <c r="L215" s="129">
        <v>0</v>
      </c>
      <c r="M215" s="134" t="s">
        <v>36104</v>
      </c>
    </row>
    <row r="216" spans="1:13" hidden="1" x14ac:dyDescent="0.25">
      <c r="A216" s="128"/>
      <c r="B216" s="2"/>
      <c r="C216" s="139" t="s">
        <v>36102</v>
      </c>
      <c r="D216" s="124" t="s">
        <v>36103</v>
      </c>
      <c r="E216" s="118" t="s">
        <v>48</v>
      </c>
      <c r="F216" s="124" t="s">
        <v>35249</v>
      </c>
      <c r="G216" s="118" t="s">
        <v>34659</v>
      </c>
      <c r="H216" s="137">
        <v>41484</v>
      </c>
      <c r="I216" s="119">
        <v>63.5</v>
      </c>
      <c r="J216" s="129"/>
      <c r="K216" s="129"/>
      <c r="L216" s="129">
        <v>0</v>
      </c>
      <c r="M216" s="134" t="s">
        <v>36107</v>
      </c>
    </row>
    <row r="217" spans="1:13" hidden="1" x14ac:dyDescent="0.25">
      <c r="A217" s="128"/>
      <c r="B217" s="2"/>
      <c r="C217" s="139" t="s">
        <v>36105</v>
      </c>
      <c r="D217" s="124" t="s">
        <v>36106</v>
      </c>
      <c r="E217" s="118" t="s">
        <v>48</v>
      </c>
      <c r="F217" s="124" t="s">
        <v>35249</v>
      </c>
      <c r="G217" s="118" t="s">
        <v>2</v>
      </c>
      <c r="H217" s="137">
        <v>46121</v>
      </c>
      <c r="I217" s="119">
        <v>103.44</v>
      </c>
      <c r="J217" s="129"/>
      <c r="K217" s="129"/>
      <c r="L217" s="129">
        <v>0</v>
      </c>
      <c r="M217" s="134" t="s">
        <v>36110</v>
      </c>
    </row>
    <row r="218" spans="1:13" hidden="1" x14ac:dyDescent="0.25">
      <c r="A218" s="128"/>
      <c r="B218" s="2"/>
      <c r="C218" s="139" t="s">
        <v>36108</v>
      </c>
      <c r="D218" s="124" t="s">
        <v>36109</v>
      </c>
      <c r="E218" s="118" t="s">
        <v>48</v>
      </c>
      <c r="F218" s="124" t="s">
        <v>35249</v>
      </c>
      <c r="G218" s="118" t="s">
        <v>2</v>
      </c>
      <c r="H218" s="137"/>
      <c r="I218" s="119"/>
      <c r="J218" s="129"/>
      <c r="K218" s="129"/>
      <c r="L218" s="129">
        <v>0</v>
      </c>
      <c r="M218" s="134" t="s">
        <v>36113</v>
      </c>
    </row>
    <row r="219" spans="1:13" hidden="1" x14ac:dyDescent="0.25">
      <c r="A219" s="128"/>
      <c r="B219" s="2"/>
      <c r="C219" s="139" t="s">
        <v>36111</v>
      </c>
      <c r="D219" s="124" t="s">
        <v>36112</v>
      </c>
      <c r="E219" s="118" t="s">
        <v>48</v>
      </c>
      <c r="F219" s="124" t="s">
        <v>35249</v>
      </c>
      <c r="G219" s="118" t="s">
        <v>34659</v>
      </c>
      <c r="H219" s="137">
        <v>41291</v>
      </c>
      <c r="I219" s="119">
        <v>220</v>
      </c>
      <c r="J219" s="129"/>
      <c r="K219" s="129"/>
      <c r="L219" s="129">
        <v>0</v>
      </c>
      <c r="M219" s="134" t="s">
        <v>36116</v>
      </c>
    </row>
    <row r="220" spans="1:13" hidden="1" x14ac:dyDescent="0.25">
      <c r="A220" s="128"/>
      <c r="B220" s="2"/>
      <c r="C220" s="139" t="s">
        <v>36114</v>
      </c>
      <c r="D220" s="124" t="s">
        <v>36115</v>
      </c>
      <c r="E220" s="118" t="s">
        <v>48</v>
      </c>
      <c r="F220" s="124" t="s">
        <v>35249</v>
      </c>
      <c r="G220" s="118" t="s">
        <v>34659</v>
      </c>
      <c r="H220" s="137">
        <v>43682</v>
      </c>
      <c r="I220" s="119">
        <v>202.73</v>
      </c>
      <c r="J220" s="129"/>
      <c r="K220" s="129"/>
      <c r="L220" s="129">
        <v>0</v>
      </c>
      <c r="M220" s="134" t="s">
        <v>36119</v>
      </c>
    </row>
    <row r="221" spans="1:13" hidden="1" x14ac:dyDescent="0.25">
      <c r="A221" s="128"/>
      <c r="B221" s="2"/>
      <c r="C221" s="139" t="s">
        <v>36117</v>
      </c>
      <c r="D221" s="124" t="s">
        <v>36118</v>
      </c>
      <c r="E221" s="118" t="s">
        <v>48</v>
      </c>
      <c r="F221" s="124" t="s">
        <v>35249</v>
      </c>
      <c r="G221" s="118" t="s">
        <v>2</v>
      </c>
      <c r="H221" s="137">
        <v>42976</v>
      </c>
      <c r="I221" s="119">
        <v>15.04</v>
      </c>
      <c r="J221" s="129"/>
      <c r="K221" s="129"/>
      <c r="L221" s="129">
        <v>0</v>
      </c>
      <c r="M221" s="134" t="s">
        <v>36122</v>
      </c>
    </row>
    <row r="222" spans="1:13" hidden="1" x14ac:dyDescent="0.25">
      <c r="A222" s="128"/>
      <c r="B222" s="2"/>
      <c r="C222" s="139" t="s">
        <v>36120</v>
      </c>
      <c r="D222" s="124" t="s">
        <v>36121</v>
      </c>
      <c r="E222" s="118" t="s">
        <v>48</v>
      </c>
      <c r="F222" s="124" t="s">
        <v>35249</v>
      </c>
      <c r="G222" s="118" t="s">
        <v>34659</v>
      </c>
      <c r="H222" s="137">
        <v>41606</v>
      </c>
      <c r="I222" s="119">
        <v>34.5</v>
      </c>
      <c r="J222" s="129"/>
      <c r="K222" s="129"/>
      <c r="L222" s="129">
        <v>0</v>
      </c>
      <c r="M222" s="134" t="s">
        <v>36125</v>
      </c>
    </row>
    <row r="223" spans="1:13" hidden="1" x14ac:dyDescent="0.25">
      <c r="A223" s="128"/>
      <c r="B223" s="2"/>
      <c r="C223" s="139" t="s">
        <v>36123</v>
      </c>
      <c r="D223" s="124" t="s">
        <v>36124</v>
      </c>
      <c r="E223" s="118" t="s">
        <v>48</v>
      </c>
      <c r="F223" s="124" t="s">
        <v>35249</v>
      </c>
      <c r="G223" s="118" t="s">
        <v>2</v>
      </c>
      <c r="H223" s="137">
        <v>43378</v>
      </c>
      <c r="I223" s="119">
        <v>33.75</v>
      </c>
      <c r="J223" s="129"/>
      <c r="K223" s="129"/>
      <c r="L223" s="129">
        <v>0</v>
      </c>
      <c r="M223" s="134"/>
    </row>
    <row r="224" spans="1:13" hidden="1" x14ac:dyDescent="0.25">
      <c r="A224" s="128"/>
      <c r="B224" s="2"/>
      <c r="C224" s="139" t="s">
        <v>36126</v>
      </c>
      <c r="D224" s="124" t="s">
        <v>36127</v>
      </c>
      <c r="E224" s="118" t="s">
        <v>48</v>
      </c>
      <c r="F224" s="124" t="s">
        <v>35249</v>
      </c>
      <c r="G224" s="118" t="s">
        <v>2</v>
      </c>
      <c r="H224" s="137">
        <v>43342</v>
      </c>
      <c r="I224" s="119">
        <v>829.12</v>
      </c>
      <c r="J224" s="129"/>
      <c r="K224" s="129"/>
      <c r="L224" s="129">
        <v>0</v>
      </c>
      <c r="M224" s="134" t="s">
        <v>36130</v>
      </c>
    </row>
    <row r="225" spans="1:13" hidden="1" x14ac:dyDescent="0.25">
      <c r="A225" s="128"/>
      <c r="B225" s="2"/>
      <c r="C225" s="139" t="s">
        <v>36128</v>
      </c>
      <c r="D225" s="124" t="s">
        <v>36129</v>
      </c>
      <c r="E225" s="118" t="s">
        <v>48</v>
      </c>
      <c r="F225" s="124" t="s">
        <v>35249</v>
      </c>
      <c r="G225" s="118" t="s">
        <v>2</v>
      </c>
      <c r="H225" s="137"/>
      <c r="I225" s="119"/>
      <c r="J225" s="129"/>
      <c r="K225" s="129"/>
      <c r="L225" s="129">
        <v>0</v>
      </c>
      <c r="M225" s="134" t="s">
        <v>36133</v>
      </c>
    </row>
    <row r="226" spans="1:13" hidden="1" x14ac:dyDescent="0.25">
      <c r="A226" s="128"/>
      <c r="B226" s="2"/>
      <c r="C226" s="139" t="s">
        <v>36131</v>
      </c>
      <c r="D226" s="124" t="s">
        <v>36132</v>
      </c>
      <c r="E226" s="118" t="s">
        <v>48</v>
      </c>
      <c r="F226" s="124" t="s">
        <v>35249</v>
      </c>
      <c r="G226" s="118" t="s">
        <v>2</v>
      </c>
      <c r="H226" s="137"/>
      <c r="I226" s="119"/>
      <c r="J226" s="129"/>
      <c r="K226" s="129"/>
      <c r="L226" s="129">
        <v>0</v>
      </c>
      <c r="M226" s="134" t="s">
        <v>36136</v>
      </c>
    </row>
    <row r="227" spans="1:13" hidden="1" x14ac:dyDescent="0.25">
      <c r="A227" s="128"/>
      <c r="B227" s="2"/>
      <c r="C227" s="139" t="s">
        <v>36134</v>
      </c>
      <c r="D227" s="124" t="s">
        <v>36135</v>
      </c>
      <c r="E227" s="118" t="s">
        <v>48</v>
      </c>
      <c r="F227" s="124" t="s">
        <v>35249</v>
      </c>
      <c r="G227" s="118" t="s">
        <v>58</v>
      </c>
      <c r="H227" s="137">
        <v>45728</v>
      </c>
      <c r="I227" s="119">
        <v>570</v>
      </c>
      <c r="J227" s="129"/>
      <c r="K227" s="129"/>
      <c r="L227" s="129">
        <v>0</v>
      </c>
      <c r="M227" s="134" t="s">
        <v>36139</v>
      </c>
    </row>
    <row r="228" spans="1:13" hidden="1" x14ac:dyDescent="0.25">
      <c r="A228" s="128"/>
      <c r="B228" s="2"/>
      <c r="C228" s="139" t="s">
        <v>36137</v>
      </c>
      <c r="D228" s="124" t="s">
        <v>36138</v>
      </c>
      <c r="E228" s="118" t="s">
        <v>48</v>
      </c>
      <c r="F228" s="124" t="s">
        <v>35249</v>
      </c>
      <c r="G228" s="118" t="s">
        <v>2</v>
      </c>
      <c r="H228" s="137">
        <v>45995</v>
      </c>
      <c r="I228" s="119">
        <v>227.8</v>
      </c>
      <c r="J228" s="129"/>
      <c r="K228" s="129"/>
      <c r="L228" s="129">
        <v>0</v>
      </c>
      <c r="M228" s="134" t="s">
        <v>36142</v>
      </c>
    </row>
    <row r="229" spans="1:13" hidden="1" x14ac:dyDescent="0.25">
      <c r="A229" s="128"/>
      <c r="B229" s="2"/>
      <c r="C229" s="139" t="s">
        <v>36140</v>
      </c>
      <c r="D229" s="124" t="s">
        <v>36141</v>
      </c>
      <c r="E229" s="118" t="s">
        <v>48</v>
      </c>
      <c r="F229" s="124" t="s">
        <v>35249</v>
      </c>
      <c r="G229" s="118" t="s">
        <v>2</v>
      </c>
      <c r="H229" s="137">
        <v>44725</v>
      </c>
      <c r="I229" s="119">
        <v>544.35</v>
      </c>
      <c r="J229" s="129"/>
      <c r="K229" s="129"/>
      <c r="L229" s="129">
        <v>0</v>
      </c>
      <c r="M229" s="134" t="s">
        <v>36145</v>
      </c>
    </row>
    <row r="230" spans="1:13" hidden="1" x14ac:dyDescent="0.25">
      <c r="A230" s="128"/>
      <c r="B230" s="2"/>
      <c r="C230" s="139" t="s">
        <v>36143</v>
      </c>
      <c r="D230" s="124" t="s">
        <v>36144</v>
      </c>
      <c r="E230" s="118" t="s">
        <v>48</v>
      </c>
      <c r="F230" s="124" t="s">
        <v>35249</v>
      </c>
      <c r="G230" s="118" t="s">
        <v>34659</v>
      </c>
      <c r="H230" s="137">
        <v>44812</v>
      </c>
      <c r="I230" s="119">
        <v>8.6999999999999993</v>
      </c>
      <c r="J230" s="129"/>
      <c r="K230" s="129"/>
      <c r="L230" s="129">
        <v>0</v>
      </c>
      <c r="M230" s="134" t="s">
        <v>36148</v>
      </c>
    </row>
    <row r="231" spans="1:13" hidden="1" x14ac:dyDescent="0.25">
      <c r="A231" s="128"/>
      <c r="B231" s="2"/>
      <c r="C231" s="139" t="s">
        <v>36146</v>
      </c>
      <c r="D231" s="124" t="s">
        <v>36147</v>
      </c>
      <c r="E231" s="118" t="s">
        <v>48</v>
      </c>
      <c r="F231" s="124" t="s">
        <v>35249</v>
      </c>
      <c r="G231" s="118" t="s">
        <v>2</v>
      </c>
      <c r="H231" s="137">
        <v>43689</v>
      </c>
      <c r="I231" s="119">
        <v>1250.1300000000001</v>
      </c>
      <c r="J231" s="129"/>
      <c r="K231" s="129"/>
      <c r="L231" s="129">
        <v>0</v>
      </c>
      <c r="M231" s="134" t="s">
        <v>36151</v>
      </c>
    </row>
    <row r="232" spans="1:13" hidden="1" x14ac:dyDescent="0.25">
      <c r="A232" s="128"/>
      <c r="B232" s="2"/>
      <c r="C232" s="139" t="s">
        <v>36149</v>
      </c>
      <c r="D232" s="124" t="s">
        <v>36150</v>
      </c>
      <c r="E232" s="118" t="s">
        <v>48</v>
      </c>
      <c r="F232" s="124" t="s">
        <v>35249</v>
      </c>
      <c r="G232" s="118" t="s">
        <v>2</v>
      </c>
      <c r="H232" s="137">
        <v>43214</v>
      </c>
      <c r="I232" s="119">
        <v>1359.04</v>
      </c>
      <c r="J232" s="129"/>
      <c r="K232" s="129"/>
      <c r="L232" s="129">
        <v>0</v>
      </c>
      <c r="M232" s="134" t="s">
        <v>36154</v>
      </c>
    </row>
    <row r="233" spans="1:13" hidden="1" x14ac:dyDescent="0.25">
      <c r="A233" s="128"/>
      <c r="B233" s="2"/>
      <c r="C233" s="139" t="s">
        <v>36152</v>
      </c>
      <c r="D233" s="124" t="s">
        <v>36153</v>
      </c>
      <c r="E233" s="118" t="s">
        <v>48</v>
      </c>
      <c r="F233" s="124" t="s">
        <v>35249</v>
      </c>
      <c r="G233" s="118" t="s">
        <v>2</v>
      </c>
      <c r="H233" s="137">
        <v>43124</v>
      </c>
      <c r="I233" s="119">
        <v>1385.87</v>
      </c>
      <c r="J233" s="129"/>
      <c r="K233" s="129"/>
      <c r="L233" s="129">
        <v>0</v>
      </c>
      <c r="M233" s="134" t="s">
        <v>36157</v>
      </c>
    </row>
    <row r="234" spans="1:13" hidden="1" x14ac:dyDescent="0.25">
      <c r="A234" s="128"/>
      <c r="B234" s="2"/>
      <c r="C234" s="139" t="s">
        <v>36155</v>
      </c>
      <c r="D234" s="124" t="s">
        <v>36156</v>
      </c>
      <c r="E234" s="118" t="s">
        <v>48</v>
      </c>
      <c r="F234" s="124" t="s">
        <v>35249</v>
      </c>
      <c r="G234" s="118" t="s">
        <v>2</v>
      </c>
      <c r="H234" s="137">
        <v>43608</v>
      </c>
      <c r="I234" s="119">
        <v>2283.71</v>
      </c>
      <c r="J234" s="129"/>
      <c r="K234" s="129"/>
      <c r="L234" s="129">
        <v>0</v>
      </c>
      <c r="M234" s="134" t="s">
        <v>36160</v>
      </c>
    </row>
    <row r="235" spans="1:13" hidden="1" x14ac:dyDescent="0.25">
      <c r="A235" s="128"/>
      <c r="B235" s="2"/>
      <c r="C235" s="139" t="s">
        <v>36158</v>
      </c>
      <c r="D235" s="124" t="s">
        <v>36159</v>
      </c>
      <c r="E235" s="118" t="s">
        <v>48</v>
      </c>
      <c r="F235" s="124" t="s">
        <v>35249</v>
      </c>
      <c r="G235" s="118" t="s">
        <v>2</v>
      </c>
      <c r="H235" s="137">
        <v>43165</v>
      </c>
      <c r="I235" s="119">
        <v>2056.9899999999998</v>
      </c>
      <c r="J235" s="129"/>
      <c r="K235" s="129"/>
      <c r="L235" s="129">
        <v>0</v>
      </c>
      <c r="M235" s="134" t="s">
        <v>36163</v>
      </c>
    </row>
    <row r="236" spans="1:13" hidden="1" x14ac:dyDescent="0.25">
      <c r="A236" s="128"/>
      <c r="B236" s="2"/>
      <c r="C236" s="139" t="s">
        <v>36161</v>
      </c>
      <c r="D236" s="124" t="s">
        <v>36162</v>
      </c>
      <c r="E236" s="118" t="s">
        <v>48</v>
      </c>
      <c r="F236" s="124" t="s">
        <v>35249</v>
      </c>
      <c r="G236" s="118" t="s">
        <v>34659</v>
      </c>
      <c r="H236" s="137"/>
      <c r="I236" s="119"/>
      <c r="J236" s="129"/>
      <c r="K236" s="129"/>
      <c r="L236" s="129">
        <v>0</v>
      </c>
      <c r="M236" s="134" t="s">
        <v>36166</v>
      </c>
    </row>
    <row r="237" spans="1:13" hidden="1" x14ac:dyDescent="0.25">
      <c r="A237" s="128"/>
      <c r="B237" s="2"/>
      <c r="C237" s="139" t="s">
        <v>36164</v>
      </c>
      <c r="D237" s="124" t="s">
        <v>36165</v>
      </c>
      <c r="E237" s="118" t="s">
        <v>48</v>
      </c>
      <c r="F237" s="124" t="s">
        <v>35249</v>
      </c>
      <c r="G237" s="118" t="s">
        <v>34659</v>
      </c>
      <c r="H237" s="137">
        <v>46048</v>
      </c>
      <c r="I237" s="119">
        <v>2090</v>
      </c>
      <c r="J237" s="129"/>
      <c r="K237" s="129"/>
      <c r="L237" s="129">
        <v>0</v>
      </c>
      <c r="M237" s="134" t="s">
        <v>36169</v>
      </c>
    </row>
    <row r="238" spans="1:13" hidden="1" x14ac:dyDescent="0.25">
      <c r="A238" s="128"/>
      <c r="B238" s="2"/>
      <c r="C238" s="139" t="s">
        <v>36167</v>
      </c>
      <c r="D238" s="124" t="s">
        <v>36168</v>
      </c>
      <c r="E238" s="118" t="s">
        <v>48</v>
      </c>
      <c r="F238" s="124" t="s">
        <v>35249</v>
      </c>
      <c r="G238" s="118" t="s">
        <v>2</v>
      </c>
      <c r="H238" s="137">
        <v>46072</v>
      </c>
      <c r="I238" s="119">
        <v>1836</v>
      </c>
      <c r="J238" s="129"/>
      <c r="K238" s="129"/>
      <c r="L238" s="129">
        <v>0</v>
      </c>
      <c r="M238" s="134" t="s">
        <v>36172</v>
      </c>
    </row>
    <row r="239" spans="1:13" hidden="1" x14ac:dyDescent="0.25">
      <c r="A239" s="128"/>
      <c r="B239" s="2"/>
      <c r="C239" s="139" t="s">
        <v>36170</v>
      </c>
      <c r="D239" s="124" t="s">
        <v>36171</v>
      </c>
      <c r="E239" s="118" t="s">
        <v>48</v>
      </c>
      <c r="F239" s="124" t="s">
        <v>35249</v>
      </c>
      <c r="G239" s="118" t="s">
        <v>2</v>
      </c>
      <c r="H239" s="137">
        <v>42069</v>
      </c>
      <c r="I239" s="119">
        <v>1127</v>
      </c>
      <c r="J239" s="129"/>
      <c r="K239" s="129"/>
      <c r="L239" s="129">
        <v>0</v>
      </c>
      <c r="M239" s="134" t="s">
        <v>36175</v>
      </c>
    </row>
    <row r="240" spans="1:13" hidden="1" x14ac:dyDescent="0.25">
      <c r="A240" s="128"/>
      <c r="B240" s="2"/>
      <c r="C240" s="139" t="s">
        <v>36173</v>
      </c>
      <c r="D240" s="124" t="s">
        <v>36174</v>
      </c>
      <c r="E240" s="118" t="s">
        <v>48</v>
      </c>
      <c r="F240" s="124" t="s">
        <v>35249</v>
      </c>
      <c r="G240" s="118" t="s">
        <v>34659</v>
      </c>
      <c r="H240" s="137">
        <v>41962</v>
      </c>
      <c r="I240" s="119">
        <v>1055.47</v>
      </c>
      <c r="J240" s="129"/>
      <c r="K240" s="129"/>
      <c r="L240" s="129">
        <v>0</v>
      </c>
      <c r="M240" s="134" t="s">
        <v>36178</v>
      </c>
    </row>
    <row r="241" spans="1:13" hidden="1" x14ac:dyDescent="0.25">
      <c r="A241" s="128"/>
      <c r="B241" s="2"/>
      <c r="C241" s="139" t="s">
        <v>36176</v>
      </c>
      <c r="D241" s="124" t="s">
        <v>36177</v>
      </c>
      <c r="E241" s="118" t="s">
        <v>48</v>
      </c>
      <c r="F241" s="124" t="s">
        <v>35249</v>
      </c>
      <c r="G241" s="118" t="s">
        <v>2</v>
      </c>
      <c r="H241" s="137">
        <v>42647</v>
      </c>
      <c r="I241" s="119">
        <v>1760</v>
      </c>
      <c r="J241" s="129"/>
      <c r="K241" s="129"/>
      <c r="L241" s="129">
        <v>0</v>
      </c>
      <c r="M241" s="134" t="s">
        <v>36181</v>
      </c>
    </row>
    <row r="242" spans="1:13" hidden="1" x14ac:dyDescent="0.25">
      <c r="A242" s="128"/>
      <c r="B242" s="2"/>
      <c r="C242" s="139" t="s">
        <v>36179</v>
      </c>
      <c r="D242" s="124" t="s">
        <v>36180</v>
      </c>
      <c r="E242" s="118" t="s">
        <v>48</v>
      </c>
      <c r="F242" s="124" t="s">
        <v>35249</v>
      </c>
      <c r="G242" s="118" t="s">
        <v>2</v>
      </c>
      <c r="H242" s="137">
        <v>41929</v>
      </c>
      <c r="I242" s="119">
        <v>130.13</v>
      </c>
      <c r="J242" s="129"/>
      <c r="K242" s="129"/>
      <c r="L242" s="129">
        <v>0</v>
      </c>
      <c r="M242" s="134" t="s">
        <v>36184</v>
      </c>
    </row>
    <row r="243" spans="1:13" hidden="1" x14ac:dyDescent="0.25">
      <c r="A243" s="128"/>
      <c r="B243" s="2"/>
      <c r="C243" s="139" t="s">
        <v>36182</v>
      </c>
      <c r="D243" s="124" t="s">
        <v>36183</v>
      </c>
      <c r="E243" s="118" t="s">
        <v>48</v>
      </c>
      <c r="F243" s="124" t="s">
        <v>35249</v>
      </c>
      <c r="G243" s="118" t="s">
        <v>34659</v>
      </c>
      <c r="H243" s="137"/>
      <c r="I243" s="119"/>
      <c r="J243" s="129"/>
      <c r="K243" s="129"/>
      <c r="L243" s="129">
        <v>0</v>
      </c>
      <c r="M243" s="134" t="s">
        <v>36187</v>
      </c>
    </row>
    <row r="244" spans="1:13" hidden="1" x14ac:dyDescent="0.25">
      <c r="A244" s="128"/>
      <c r="B244" s="2"/>
      <c r="C244" s="139" t="s">
        <v>36185</v>
      </c>
      <c r="D244" s="124" t="s">
        <v>36186</v>
      </c>
      <c r="E244" s="118" t="s">
        <v>48</v>
      </c>
      <c r="F244" s="124" t="s">
        <v>35249</v>
      </c>
      <c r="G244" s="118" t="s">
        <v>2</v>
      </c>
      <c r="H244" s="137">
        <v>45784</v>
      </c>
      <c r="I244" s="119">
        <v>816.99</v>
      </c>
      <c r="J244" s="129"/>
      <c r="K244" s="129"/>
      <c r="L244" s="129">
        <v>0</v>
      </c>
      <c r="M244" s="134" t="s">
        <v>36190</v>
      </c>
    </row>
    <row r="245" spans="1:13" hidden="1" x14ac:dyDescent="0.25">
      <c r="A245" s="128"/>
      <c r="B245" s="2"/>
      <c r="C245" s="139" t="s">
        <v>36188</v>
      </c>
      <c r="D245" s="124" t="s">
        <v>36189</v>
      </c>
      <c r="E245" s="118" t="s">
        <v>48</v>
      </c>
      <c r="F245" s="124" t="s">
        <v>35249</v>
      </c>
      <c r="G245" s="118" t="s">
        <v>2</v>
      </c>
      <c r="H245" s="137">
        <v>44566</v>
      </c>
      <c r="I245" s="119">
        <v>1648.85</v>
      </c>
      <c r="J245" s="129"/>
      <c r="K245" s="129"/>
      <c r="L245" s="129">
        <v>0</v>
      </c>
      <c r="M245" s="134" t="s">
        <v>36193</v>
      </c>
    </row>
    <row r="246" spans="1:13" hidden="1" x14ac:dyDescent="0.25">
      <c r="A246" s="128"/>
      <c r="B246" s="2"/>
      <c r="C246" s="139" t="s">
        <v>41695</v>
      </c>
      <c r="D246" s="124" t="s">
        <v>41696</v>
      </c>
      <c r="E246" s="118" t="s">
        <v>48</v>
      </c>
      <c r="F246" s="124" t="s">
        <v>35249</v>
      </c>
      <c r="G246" s="118" t="s">
        <v>2</v>
      </c>
      <c r="H246" s="137">
        <v>46057</v>
      </c>
      <c r="I246" s="119">
        <v>1391.5</v>
      </c>
      <c r="J246" s="129"/>
      <c r="K246" s="129"/>
      <c r="L246" s="129">
        <v>0</v>
      </c>
      <c r="M246" s="134" t="s">
        <v>36196</v>
      </c>
    </row>
    <row r="247" spans="1:13" hidden="1" x14ac:dyDescent="0.25">
      <c r="A247" s="128"/>
      <c r="B247" s="2"/>
      <c r="C247" s="139" t="s">
        <v>36191</v>
      </c>
      <c r="D247" s="124" t="s">
        <v>36192</v>
      </c>
      <c r="E247" s="118" t="s">
        <v>48</v>
      </c>
      <c r="F247" s="124" t="s">
        <v>35249</v>
      </c>
      <c r="G247" s="118" t="s">
        <v>34659</v>
      </c>
      <c r="H247" s="137">
        <v>41880</v>
      </c>
      <c r="I247" s="119">
        <v>581.29999999999995</v>
      </c>
      <c r="J247" s="129"/>
      <c r="K247" s="129"/>
      <c r="L247" s="129">
        <v>0</v>
      </c>
      <c r="M247" s="134" t="s">
        <v>36199</v>
      </c>
    </row>
    <row r="248" spans="1:13" hidden="1" x14ac:dyDescent="0.25">
      <c r="A248" s="128"/>
      <c r="B248" s="2"/>
      <c r="C248" s="139" t="s">
        <v>36194</v>
      </c>
      <c r="D248" s="124" t="s">
        <v>36195</v>
      </c>
      <c r="E248" s="118" t="s">
        <v>48</v>
      </c>
      <c r="F248" s="124" t="s">
        <v>35249</v>
      </c>
      <c r="G248" s="118" t="s">
        <v>34659</v>
      </c>
      <c r="H248" s="137">
        <v>42139</v>
      </c>
      <c r="I248" s="119">
        <v>160</v>
      </c>
      <c r="J248" s="129"/>
      <c r="K248" s="129"/>
      <c r="L248" s="129">
        <v>0</v>
      </c>
      <c r="M248" s="134" t="s">
        <v>36202</v>
      </c>
    </row>
    <row r="249" spans="1:13" hidden="1" x14ac:dyDescent="0.25">
      <c r="A249" s="128"/>
      <c r="B249" s="2"/>
      <c r="C249" s="139" t="s">
        <v>36197</v>
      </c>
      <c r="D249" s="124" t="s">
        <v>36198</v>
      </c>
      <c r="E249" s="118" t="s">
        <v>48</v>
      </c>
      <c r="F249" s="124" t="s">
        <v>35249</v>
      </c>
      <c r="G249" s="118" t="s">
        <v>34659</v>
      </c>
      <c r="H249" s="137">
        <v>42139</v>
      </c>
      <c r="I249" s="119">
        <v>490</v>
      </c>
      <c r="J249" s="129"/>
      <c r="K249" s="129"/>
      <c r="L249" s="129">
        <v>0</v>
      </c>
      <c r="M249" s="134" t="s">
        <v>36205</v>
      </c>
    </row>
    <row r="250" spans="1:13" hidden="1" x14ac:dyDescent="0.25">
      <c r="A250" s="128"/>
      <c r="B250" s="2"/>
      <c r="C250" s="139" t="s">
        <v>36200</v>
      </c>
      <c r="D250" s="124" t="s">
        <v>36201</v>
      </c>
      <c r="E250" s="118" t="s">
        <v>48</v>
      </c>
      <c r="F250" s="124" t="s">
        <v>35249</v>
      </c>
      <c r="G250" s="118" t="s">
        <v>6</v>
      </c>
      <c r="H250" s="137"/>
      <c r="I250" s="119"/>
      <c r="J250" s="129"/>
      <c r="K250" s="129"/>
      <c r="L250" s="129">
        <v>0</v>
      </c>
      <c r="M250" s="134" t="s">
        <v>36208</v>
      </c>
    </row>
    <row r="251" spans="1:13" hidden="1" x14ac:dyDescent="0.25">
      <c r="A251" s="128"/>
      <c r="B251" s="2"/>
      <c r="C251" s="139" t="s">
        <v>36203</v>
      </c>
      <c r="D251" s="124" t="s">
        <v>36204</v>
      </c>
      <c r="E251" s="118" t="s">
        <v>48</v>
      </c>
      <c r="F251" s="124" t="s">
        <v>35249</v>
      </c>
      <c r="G251" s="118" t="s">
        <v>6</v>
      </c>
      <c r="H251" s="137"/>
      <c r="I251" s="119"/>
      <c r="J251" s="129"/>
      <c r="K251" s="129"/>
      <c r="L251" s="129">
        <v>0</v>
      </c>
      <c r="M251" s="134" t="s">
        <v>36211</v>
      </c>
    </row>
    <row r="252" spans="1:13" hidden="1" x14ac:dyDescent="0.25">
      <c r="A252" s="128"/>
      <c r="B252" s="2"/>
      <c r="C252" s="139" t="s">
        <v>36206</v>
      </c>
      <c r="D252" s="124" t="s">
        <v>36207</v>
      </c>
      <c r="E252" s="118" t="s">
        <v>48</v>
      </c>
      <c r="F252" s="124" t="s">
        <v>35249</v>
      </c>
      <c r="G252" s="118" t="s">
        <v>2</v>
      </c>
      <c r="H252" s="137"/>
      <c r="I252" s="119"/>
      <c r="J252" s="129"/>
      <c r="K252" s="129"/>
      <c r="L252" s="129">
        <v>0</v>
      </c>
      <c r="M252" s="134" t="s">
        <v>36214</v>
      </c>
    </row>
    <row r="253" spans="1:13" hidden="1" x14ac:dyDescent="0.25">
      <c r="A253" s="128"/>
      <c r="B253" s="2"/>
      <c r="C253" s="139" t="s">
        <v>36209</v>
      </c>
      <c r="D253" s="124" t="s">
        <v>36210</v>
      </c>
      <c r="E253" s="118" t="s">
        <v>48</v>
      </c>
      <c r="F253" s="124" t="s">
        <v>35249</v>
      </c>
      <c r="G253" s="118" t="s">
        <v>34659</v>
      </c>
      <c r="H253" s="137">
        <v>46072</v>
      </c>
      <c r="I253" s="119">
        <v>980</v>
      </c>
      <c r="J253" s="129"/>
      <c r="K253" s="129"/>
      <c r="L253" s="129">
        <v>0</v>
      </c>
      <c r="M253" s="134" t="s">
        <v>36217</v>
      </c>
    </row>
    <row r="254" spans="1:13" hidden="1" x14ac:dyDescent="0.25">
      <c r="A254" s="128"/>
      <c r="B254" s="2"/>
      <c r="C254" s="139" t="s">
        <v>36212</v>
      </c>
      <c r="D254" s="124" t="s">
        <v>36213</v>
      </c>
      <c r="E254" s="118" t="s">
        <v>48</v>
      </c>
      <c r="F254" s="124" t="s">
        <v>35249</v>
      </c>
      <c r="G254" s="118" t="s">
        <v>34659</v>
      </c>
      <c r="H254" s="137">
        <v>41555</v>
      </c>
      <c r="I254" s="119">
        <v>700</v>
      </c>
      <c r="J254" s="129"/>
      <c r="K254" s="129"/>
      <c r="L254" s="129">
        <v>0</v>
      </c>
      <c r="M254" s="134" t="s">
        <v>36220</v>
      </c>
    </row>
    <row r="255" spans="1:13" hidden="1" x14ac:dyDescent="0.25">
      <c r="A255" s="128"/>
      <c r="B255" s="2"/>
      <c r="C255" s="139" t="s">
        <v>36215</v>
      </c>
      <c r="D255" s="124" t="s">
        <v>36216</v>
      </c>
      <c r="E255" s="118" t="s">
        <v>48</v>
      </c>
      <c r="F255" s="124" t="s">
        <v>35249</v>
      </c>
      <c r="G255" s="118" t="s">
        <v>2</v>
      </c>
      <c r="H255" s="137"/>
      <c r="I255" s="119"/>
      <c r="J255" s="129"/>
      <c r="K255" s="129"/>
      <c r="L255" s="129">
        <v>0</v>
      </c>
      <c r="M255" s="134" t="s">
        <v>36223</v>
      </c>
    </row>
    <row r="256" spans="1:13" hidden="1" x14ac:dyDescent="0.25">
      <c r="A256" s="128"/>
      <c r="B256" s="2"/>
      <c r="C256" s="139" t="s">
        <v>36218</v>
      </c>
      <c r="D256" s="124" t="s">
        <v>36219</v>
      </c>
      <c r="E256" s="118" t="s">
        <v>48</v>
      </c>
      <c r="F256" s="124" t="s">
        <v>35249</v>
      </c>
      <c r="G256" s="118" t="s">
        <v>2</v>
      </c>
      <c r="H256" s="137">
        <v>45938</v>
      </c>
      <c r="I256" s="119">
        <v>5475.7</v>
      </c>
      <c r="J256" s="129"/>
      <c r="K256" s="129"/>
      <c r="L256" s="129">
        <v>0</v>
      </c>
      <c r="M256" s="134" t="s">
        <v>36226</v>
      </c>
    </row>
    <row r="257" spans="1:13" hidden="1" x14ac:dyDescent="0.25">
      <c r="A257" s="128"/>
      <c r="B257" s="2"/>
      <c r="C257" s="139" t="s">
        <v>36221</v>
      </c>
      <c r="D257" s="124" t="s">
        <v>36222</v>
      </c>
      <c r="E257" s="118" t="s">
        <v>48</v>
      </c>
      <c r="F257" s="124" t="s">
        <v>35249</v>
      </c>
      <c r="G257" s="118" t="s">
        <v>34659</v>
      </c>
      <c r="H257" s="137">
        <v>41358</v>
      </c>
      <c r="I257" s="119">
        <v>3440</v>
      </c>
      <c r="J257" s="129"/>
      <c r="K257" s="129"/>
      <c r="L257" s="129">
        <v>0</v>
      </c>
      <c r="M257" s="134" t="s">
        <v>36229</v>
      </c>
    </row>
    <row r="258" spans="1:13" hidden="1" x14ac:dyDescent="0.25">
      <c r="A258" s="128"/>
      <c r="B258" s="2"/>
      <c r="C258" s="139" t="s">
        <v>36224</v>
      </c>
      <c r="D258" s="124" t="s">
        <v>36225</v>
      </c>
      <c r="E258" s="118" t="s">
        <v>48</v>
      </c>
      <c r="F258" s="124" t="s">
        <v>35249</v>
      </c>
      <c r="G258" s="118" t="s">
        <v>34659</v>
      </c>
      <c r="H258" s="137">
        <v>43773</v>
      </c>
      <c r="I258" s="119">
        <v>1932.6</v>
      </c>
      <c r="J258" s="129"/>
      <c r="K258" s="129"/>
      <c r="L258" s="129">
        <v>0</v>
      </c>
      <c r="M258" s="134" t="s">
        <v>36232</v>
      </c>
    </row>
    <row r="259" spans="1:13" hidden="1" x14ac:dyDescent="0.25">
      <c r="A259" s="128"/>
      <c r="B259" s="2"/>
      <c r="C259" s="139" t="s">
        <v>36227</v>
      </c>
      <c r="D259" s="124" t="s">
        <v>36228</v>
      </c>
      <c r="E259" s="118" t="s">
        <v>48</v>
      </c>
      <c r="F259" s="124" t="s">
        <v>35249</v>
      </c>
      <c r="G259" s="118" t="s">
        <v>2</v>
      </c>
      <c r="H259" s="137"/>
      <c r="I259" s="119"/>
      <c r="J259" s="129"/>
      <c r="K259" s="129"/>
      <c r="L259" s="129">
        <v>0</v>
      </c>
      <c r="M259" s="134" t="s">
        <v>36235</v>
      </c>
    </row>
    <row r="260" spans="1:13" hidden="1" x14ac:dyDescent="0.25">
      <c r="A260" s="128"/>
      <c r="B260" s="2"/>
      <c r="C260" s="139" t="s">
        <v>36230</v>
      </c>
      <c r="D260" s="124" t="s">
        <v>36231</v>
      </c>
      <c r="E260" s="118" t="s">
        <v>48</v>
      </c>
      <c r="F260" s="124" t="s">
        <v>35249</v>
      </c>
      <c r="G260" s="118" t="s">
        <v>2</v>
      </c>
      <c r="H260" s="137">
        <v>45461</v>
      </c>
      <c r="I260" s="119">
        <v>910</v>
      </c>
      <c r="J260" s="129"/>
      <c r="K260" s="129"/>
      <c r="L260" s="129">
        <v>0</v>
      </c>
      <c r="M260" s="134" t="s">
        <v>36238</v>
      </c>
    </row>
    <row r="261" spans="1:13" hidden="1" x14ac:dyDescent="0.25">
      <c r="A261" s="128"/>
      <c r="B261" s="2"/>
      <c r="C261" s="139" t="s">
        <v>36233</v>
      </c>
      <c r="D261" s="124" t="s">
        <v>36234</v>
      </c>
      <c r="E261" s="118" t="s">
        <v>48</v>
      </c>
      <c r="F261" s="124" t="s">
        <v>35249</v>
      </c>
      <c r="G261" s="118" t="s">
        <v>6</v>
      </c>
      <c r="H261" s="137">
        <v>46077</v>
      </c>
      <c r="I261" s="119">
        <v>186.55</v>
      </c>
      <c r="J261" s="129"/>
      <c r="K261" s="129"/>
      <c r="L261" s="129">
        <v>0</v>
      </c>
      <c r="M261" s="134" t="s">
        <v>36241</v>
      </c>
    </row>
    <row r="262" spans="1:13" hidden="1" x14ac:dyDescent="0.25">
      <c r="A262" s="128"/>
      <c r="B262" s="2"/>
      <c r="C262" s="139" t="s">
        <v>36236</v>
      </c>
      <c r="D262" s="124" t="s">
        <v>36237</v>
      </c>
      <c r="E262" s="118" t="s">
        <v>48</v>
      </c>
      <c r="F262" s="124" t="s">
        <v>35249</v>
      </c>
      <c r="G262" s="118" t="s">
        <v>6</v>
      </c>
      <c r="H262" s="137"/>
      <c r="I262" s="119"/>
      <c r="J262" s="129"/>
      <c r="K262" s="129"/>
      <c r="L262" s="129">
        <v>0</v>
      </c>
      <c r="M262" s="134" t="s">
        <v>36244</v>
      </c>
    </row>
    <row r="263" spans="1:13" hidden="1" x14ac:dyDescent="0.25">
      <c r="A263" s="128"/>
      <c r="B263" s="2"/>
      <c r="C263" s="139" t="s">
        <v>36239</v>
      </c>
      <c r="D263" s="124" t="s">
        <v>36240</v>
      </c>
      <c r="E263" s="118" t="s">
        <v>48</v>
      </c>
      <c r="F263" s="124" t="s">
        <v>35249</v>
      </c>
      <c r="G263" s="118" t="s">
        <v>2</v>
      </c>
      <c r="H263" s="137">
        <v>44553</v>
      </c>
      <c r="I263" s="119">
        <v>46</v>
      </c>
      <c r="J263" s="129"/>
      <c r="K263" s="129"/>
      <c r="L263" s="129">
        <v>0</v>
      </c>
      <c r="M263" s="134" t="s">
        <v>36247</v>
      </c>
    </row>
    <row r="264" spans="1:13" hidden="1" x14ac:dyDescent="0.25">
      <c r="A264" s="128"/>
      <c r="B264" s="2"/>
      <c r="C264" s="139" t="s">
        <v>36242</v>
      </c>
      <c r="D264" s="124" t="s">
        <v>36243</v>
      </c>
      <c r="E264" s="118" t="s">
        <v>48</v>
      </c>
      <c r="F264" s="124" t="s">
        <v>35249</v>
      </c>
      <c r="G264" s="118" t="s">
        <v>2</v>
      </c>
      <c r="H264" s="137">
        <v>42900</v>
      </c>
      <c r="I264" s="119">
        <v>2042</v>
      </c>
      <c r="J264" s="129"/>
      <c r="K264" s="129"/>
      <c r="L264" s="129">
        <v>0</v>
      </c>
      <c r="M264" s="134" t="s">
        <v>36250</v>
      </c>
    </row>
    <row r="265" spans="1:13" hidden="1" x14ac:dyDescent="0.25">
      <c r="A265" s="128"/>
      <c r="B265" s="2"/>
      <c r="C265" s="139" t="s">
        <v>36245</v>
      </c>
      <c r="D265" s="124" t="s">
        <v>36246</v>
      </c>
      <c r="E265" s="118" t="s">
        <v>48</v>
      </c>
      <c r="F265" s="124" t="s">
        <v>35249</v>
      </c>
      <c r="G265" s="118" t="s">
        <v>2</v>
      </c>
      <c r="H265" s="137">
        <v>43061</v>
      </c>
      <c r="I265" s="119">
        <v>2068.2800000000002</v>
      </c>
      <c r="J265" s="129"/>
      <c r="K265" s="129"/>
      <c r="L265" s="129">
        <v>0</v>
      </c>
      <c r="M265" s="134" t="s">
        <v>36133</v>
      </c>
    </row>
    <row r="266" spans="1:13" hidden="1" x14ac:dyDescent="0.25">
      <c r="A266" s="128"/>
      <c r="B266" s="2"/>
      <c r="C266" s="139" t="s">
        <v>36248</v>
      </c>
      <c r="D266" s="124" t="s">
        <v>36249</v>
      </c>
      <c r="E266" s="118" t="s">
        <v>48</v>
      </c>
      <c r="F266" s="124" t="s">
        <v>35249</v>
      </c>
      <c r="G266" s="118" t="s">
        <v>2</v>
      </c>
      <c r="H266" s="137"/>
      <c r="I266" s="119"/>
      <c r="J266" s="129"/>
      <c r="K266" s="129"/>
      <c r="L266" s="129">
        <v>0</v>
      </c>
      <c r="M266" s="134" t="s">
        <v>36255</v>
      </c>
    </row>
    <row r="267" spans="1:13" hidden="1" x14ac:dyDescent="0.25">
      <c r="A267" s="128"/>
      <c r="B267" s="2"/>
      <c r="C267" s="139" t="s">
        <v>36251</v>
      </c>
      <c r="D267" s="124" t="s">
        <v>36252</v>
      </c>
      <c r="E267" s="118" t="s">
        <v>48</v>
      </c>
      <c r="F267" s="124" t="s">
        <v>35249</v>
      </c>
      <c r="G267" s="118" t="s">
        <v>2</v>
      </c>
      <c r="H267" s="137">
        <v>43147</v>
      </c>
      <c r="I267" s="119">
        <v>1185.92</v>
      </c>
      <c r="J267" s="129"/>
      <c r="K267" s="129"/>
      <c r="L267" s="129">
        <v>0</v>
      </c>
      <c r="M267" s="134" t="s">
        <v>36258</v>
      </c>
    </row>
    <row r="268" spans="1:13" hidden="1" x14ac:dyDescent="0.25">
      <c r="A268" s="128"/>
      <c r="B268" s="2"/>
      <c r="C268" s="139" t="s">
        <v>36253</v>
      </c>
      <c r="D268" s="124" t="s">
        <v>36254</v>
      </c>
      <c r="E268" s="118" t="s">
        <v>48</v>
      </c>
      <c r="F268" s="124" t="s">
        <v>35249</v>
      </c>
      <c r="G268" s="118" t="s">
        <v>2</v>
      </c>
      <c r="H268" s="137">
        <v>43544</v>
      </c>
      <c r="I268" s="119">
        <v>1250.1300000000001</v>
      </c>
      <c r="J268" s="129"/>
      <c r="K268" s="129"/>
      <c r="L268" s="129">
        <v>0</v>
      </c>
      <c r="M268" s="134" t="s">
        <v>36261</v>
      </c>
    </row>
    <row r="269" spans="1:13" hidden="1" x14ac:dyDescent="0.25">
      <c r="A269" s="128"/>
      <c r="B269" s="2"/>
      <c r="C269" s="139" t="s">
        <v>36256</v>
      </c>
      <c r="D269" s="124" t="s">
        <v>36257</v>
      </c>
      <c r="E269" s="118" t="s">
        <v>48</v>
      </c>
      <c r="F269" s="124" t="s">
        <v>35249</v>
      </c>
      <c r="G269" s="118" t="s">
        <v>2</v>
      </c>
      <c r="H269" s="137">
        <v>43068</v>
      </c>
      <c r="I269" s="119">
        <v>1207.1099999999999</v>
      </c>
      <c r="J269" s="129"/>
      <c r="K269" s="129"/>
      <c r="L269" s="129">
        <v>0</v>
      </c>
      <c r="M269" s="134" t="s">
        <v>36264</v>
      </c>
    </row>
    <row r="270" spans="1:13" hidden="1" x14ac:dyDescent="0.25">
      <c r="A270" s="128"/>
      <c r="B270" s="2"/>
      <c r="C270" s="139" t="s">
        <v>36259</v>
      </c>
      <c r="D270" s="124" t="s">
        <v>36260</v>
      </c>
      <c r="E270" s="118" t="s">
        <v>48</v>
      </c>
      <c r="F270" s="124" t="s">
        <v>35249</v>
      </c>
      <c r="G270" s="118" t="s">
        <v>2</v>
      </c>
      <c r="H270" s="137">
        <v>43061</v>
      </c>
      <c r="I270" s="119">
        <v>1336.11</v>
      </c>
      <c r="J270" s="129"/>
      <c r="K270" s="129"/>
      <c r="L270" s="129">
        <v>0</v>
      </c>
      <c r="M270" s="134" t="s">
        <v>36267</v>
      </c>
    </row>
    <row r="271" spans="1:13" hidden="1" x14ac:dyDescent="0.25">
      <c r="A271" s="128"/>
      <c r="B271" s="2"/>
      <c r="C271" s="139" t="s">
        <v>36262</v>
      </c>
      <c r="D271" s="124" t="s">
        <v>36263</v>
      </c>
      <c r="E271" s="118" t="s">
        <v>48</v>
      </c>
      <c r="F271" s="124" t="s">
        <v>35249</v>
      </c>
      <c r="G271" s="118" t="s">
        <v>2</v>
      </c>
      <c r="H271" s="137"/>
      <c r="I271" s="119"/>
      <c r="J271" s="129"/>
      <c r="K271" s="129"/>
      <c r="L271" s="129">
        <v>0</v>
      </c>
      <c r="M271" s="134"/>
    </row>
    <row r="272" spans="1:13" hidden="1" x14ac:dyDescent="0.25">
      <c r="A272" s="128"/>
      <c r="B272" s="2"/>
      <c r="C272" s="139" t="s">
        <v>36284</v>
      </c>
      <c r="D272" s="124" t="s">
        <v>41697</v>
      </c>
      <c r="E272" s="118" t="s">
        <v>48</v>
      </c>
      <c r="F272" s="124" t="s">
        <v>35249</v>
      </c>
      <c r="G272" s="118" t="s">
        <v>2</v>
      </c>
      <c r="H272" s="137">
        <v>46071</v>
      </c>
      <c r="I272" s="119">
        <v>688.94</v>
      </c>
      <c r="J272" s="129"/>
      <c r="K272" s="129"/>
      <c r="L272" s="129">
        <v>0</v>
      </c>
      <c r="M272" s="134" t="s">
        <v>36272</v>
      </c>
    </row>
    <row r="273" spans="1:13" hidden="1" x14ac:dyDescent="0.25">
      <c r="A273" s="128"/>
      <c r="B273" s="2"/>
      <c r="C273" s="139" t="s">
        <v>36265</v>
      </c>
      <c r="D273" s="124" t="s">
        <v>36266</v>
      </c>
      <c r="E273" s="118" t="s">
        <v>48</v>
      </c>
      <c r="F273" s="124" t="s">
        <v>35249</v>
      </c>
      <c r="G273" s="118" t="s">
        <v>2</v>
      </c>
      <c r="H273" s="137">
        <v>45763</v>
      </c>
      <c r="I273" s="119">
        <v>1050</v>
      </c>
      <c r="J273" s="129"/>
      <c r="K273" s="129"/>
      <c r="L273" s="129">
        <v>0</v>
      </c>
      <c r="M273" s="134" t="s">
        <v>36275</v>
      </c>
    </row>
    <row r="274" spans="1:13" hidden="1" x14ac:dyDescent="0.25">
      <c r="A274" s="128"/>
      <c r="B274" s="2"/>
      <c r="C274" s="139" t="s">
        <v>36268</v>
      </c>
      <c r="D274" s="124" t="s">
        <v>36269</v>
      </c>
      <c r="E274" s="118" t="s">
        <v>48</v>
      </c>
      <c r="F274" s="124" t="s">
        <v>35249</v>
      </c>
      <c r="G274" s="118" t="s">
        <v>2</v>
      </c>
      <c r="H274" s="137">
        <v>42614</v>
      </c>
      <c r="I274" s="119">
        <v>787.92</v>
      </c>
      <c r="J274" s="129"/>
      <c r="K274" s="129"/>
      <c r="L274" s="129">
        <v>0</v>
      </c>
      <c r="M274" s="134" t="s">
        <v>36278</v>
      </c>
    </row>
    <row r="275" spans="1:13" hidden="1" x14ac:dyDescent="0.25">
      <c r="A275" s="128"/>
      <c r="B275" s="2"/>
      <c r="C275" s="139" t="s">
        <v>36270</v>
      </c>
      <c r="D275" s="124" t="s">
        <v>36271</v>
      </c>
      <c r="E275" s="118" t="s">
        <v>48</v>
      </c>
      <c r="F275" s="124" t="s">
        <v>35249</v>
      </c>
      <c r="G275" s="118" t="s">
        <v>2</v>
      </c>
      <c r="H275" s="137">
        <v>45757</v>
      </c>
      <c r="I275" s="119">
        <v>266.08999999999997</v>
      </c>
      <c r="J275" s="129"/>
      <c r="K275" s="129"/>
      <c r="L275" s="129">
        <v>0</v>
      </c>
      <c r="M275" s="134" t="s">
        <v>36281</v>
      </c>
    </row>
    <row r="276" spans="1:13" hidden="1" x14ac:dyDescent="0.25">
      <c r="A276" s="128"/>
      <c r="B276" s="2"/>
      <c r="C276" s="139" t="s">
        <v>41698</v>
      </c>
      <c r="D276" s="124" t="s">
        <v>41699</v>
      </c>
      <c r="E276" s="118" t="s">
        <v>48</v>
      </c>
      <c r="F276" s="124" t="s">
        <v>35249</v>
      </c>
      <c r="G276" s="118" t="s">
        <v>2</v>
      </c>
      <c r="H276" s="137">
        <v>46059</v>
      </c>
      <c r="I276" s="119">
        <v>663.1</v>
      </c>
      <c r="J276" s="129"/>
      <c r="K276" s="129"/>
      <c r="L276" s="129">
        <v>0</v>
      </c>
      <c r="M276" s="134" t="s">
        <v>36281</v>
      </c>
    </row>
    <row r="277" spans="1:13" hidden="1" x14ac:dyDescent="0.25">
      <c r="A277" s="128"/>
      <c r="B277" s="2"/>
      <c r="C277" s="139" t="s">
        <v>36273</v>
      </c>
      <c r="D277" s="124" t="s">
        <v>36274</v>
      </c>
      <c r="E277" s="118" t="s">
        <v>48</v>
      </c>
      <c r="F277" s="124" t="s">
        <v>35249</v>
      </c>
      <c r="G277" s="118" t="s">
        <v>2</v>
      </c>
      <c r="H277" s="137">
        <v>44623</v>
      </c>
      <c r="I277" s="119">
        <v>829</v>
      </c>
      <c r="J277" s="129"/>
      <c r="K277" s="129"/>
      <c r="L277" s="129">
        <v>0</v>
      </c>
      <c r="M277" s="134"/>
    </row>
    <row r="278" spans="1:13" hidden="1" x14ac:dyDescent="0.25">
      <c r="A278" s="128"/>
      <c r="B278" s="2"/>
      <c r="C278" s="139" t="s">
        <v>36276</v>
      </c>
      <c r="D278" s="124" t="s">
        <v>36277</v>
      </c>
      <c r="E278" s="118" t="s">
        <v>48</v>
      </c>
      <c r="F278" s="124" t="s">
        <v>35249</v>
      </c>
      <c r="G278" s="118" t="s">
        <v>2</v>
      </c>
      <c r="H278" s="137">
        <v>45757</v>
      </c>
      <c r="I278" s="119">
        <v>266.08999999999997</v>
      </c>
      <c r="J278" s="129"/>
      <c r="K278" s="129"/>
      <c r="L278" s="129">
        <v>0</v>
      </c>
      <c r="M278" s="134" t="s">
        <v>36287</v>
      </c>
    </row>
    <row r="279" spans="1:13" hidden="1" x14ac:dyDescent="0.25">
      <c r="A279" s="128"/>
      <c r="B279" s="2"/>
      <c r="C279" s="139" t="s">
        <v>36279</v>
      </c>
      <c r="D279" s="124" t="s">
        <v>36280</v>
      </c>
      <c r="E279" s="118" t="s">
        <v>48</v>
      </c>
      <c r="F279" s="124" t="s">
        <v>35249</v>
      </c>
      <c r="G279" s="118" t="s">
        <v>2</v>
      </c>
      <c r="H279" s="137">
        <v>42614</v>
      </c>
      <c r="I279" s="119">
        <v>202.91</v>
      </c>
      <c r="J279" s="129"/>
      <c r="K279" s="129"/>
      <c r="L279" s="129">
        <v>0</v>
      </c>
      <c r="M279" s="134" t="s">
        <v>36290</v>
      </c>
    </row>
    <row r="280" spans="1:13" hidden="1" x14ac:dyDescent="0.25">
      <c r="A280" s="128"/>
      <c r="B280" s="2"/>
      <c r="C280" s="139" t="s">
        <v>36282</v>
      </c>
      <c r="D280" s="124" t="s">
        <v>36283</v>
      </c>
      <c r="E280" s="118" t="s">
        <v>48</v>
      </c>
      <c r="F280" s="124" t="s">
        <v>35249</v>
      </c>
      <c r="G280" s="118" t="s">
        <v>2</v>
      </c>
      <c r="H280" s="137">
        <v>41627</v>
      </c>
      <c r="I280" s="119">
        <v>530</v>
      </c>
      <c r="J280" s="129"/>
      <c r="K280" s="129"/>
      <c r="L280" s="129">
        <v>0</v>
      </c>
      <c r="M280" s="134"/>
    </row>
    <row r="281" spans="1:13" hidden="1" x14ac:dyDescent="0.25">
      <c r="A281" s="128"/>
      <c r="B281" s="2"/>
      <c r="C281" s="139" t="s">
        <v>36285</v>
      </c>
      <c r="D281" s="124" t="s">
        <v>36286</v>
      </c>
      <c r="E281" s="118" t="s">
        <v>48</v>
      </c>
      <c r="F281" s="124" t="s">
        <v>35249</v>
      </c>
      <c r="G281" s="118" t="s">
        <v>2</v>
      </c>
      <c r="H281" s="137">
        <v>45867</v>
      </c>
      <c r="I281" s="119">
        <v>233.2</v>
      </c>
      <c r="J281" s="129"/>
      <c r="K281" s="129"/>
      <c r="L281" s="129">
        <v>0</v>
      </c>
      <c r="M281" s="134"/>
    </row>
    <row r="282" spans="1:13" hidden="1" x14ac:dyDescent="0.25">
      <c r="A282" s="128"/>
      <c r="B282" s="2"/>
      <c r="C282" s="139" t="s">
        <v>36288</v>
      </c>
      <c r="D282" s="124" t="s">
        <v>36289</v>
      </c>
      <c r="E282" s="118" t="s">
        <v>48</v>
      </c>
      <c r="F282" s="124" t="s">
        <v>35249</v>
      </c>
      <c r="G282" s="118" t="s">
        <v>2</v>
      </c>
      <c r="H282" s="137">
        <v>44587</v>
      </c>
      <c r="I282" s="119">
        <v>771.85</v>
      </c>
      <c r="J282" s="129"/>
      <c r="K282" s="129"/>
      <c r="L282" s="129">
        <v>0</v>
      </c>
      <c r="M282" s="134" t="s">
        <v>36297</v>
      </c>
    </row>
    <row r="283" spans="1:13" hidden="1" x14ac:dyDescent="0.25">
      <c r="A283" s="128"/>
      <c r="B283" s="2"/>
      <c r="C283" s="139" t="s">
        <v>36291</v>
      </c>
      <c r="D283" s="124" t="s">
        <v>36292</v>
      </c>
      <c r="E283" s="118" t="s">
        <v>48</v>
      </c>
      <c r="F283" s="124" t="s">
        <v>35249</v>
      </c>
      <c r="G283" s="118" t="s">
        <v>2</v>
      </c>
      <c r="H283" s="137">
        <v>45561</v>
      </c>
      <c r="I283" s="119">
        <v>737.77</v>
      </c>
      <c r="J283" s="129"/>
      <c r="K283" s="129"/>
      <c r="L283" s="129">
        <v>0</v>
      </c>
      <c r="M283" s="134" t="s">
        <v>36300</v>
      </c>
    </row>
    <row r="284" spans="1:13" hidden="1" x14ac:dyDescent="0.25">
      <c r="A284" s="128"/>
      <c r="B284" s="2"/>
      <c r="C284" s="139" t="s">
        <v>36293</v>
      </c>
      <c r="D284" s="124" t="s">
        <v>36294</v>
      </c>
      <c r="E284" s="118" t="s">
        <v>48</v>
      </c>
      <c r="F284" s="124" t="s">
        <v>35249</v>
      </c>
      <c r="G284" s="118" t="s">
        <v>2</v>
      </c>
      <c r="H284" s="137">
        <v>40962</v>
      </c>
      <c r="I284" s="119">
        <v>488.3</v>
      </c>
      <c r="J284" s="129"/>
      <c r="K284" s="129"/>
      <c r="L284" s="129">
        <v>0</v>
      </c>
      <c r="M284" s="134" t="s">
        <v>36303</v>
      </c>
    </row>
    <row r="285" spans="1:13" hidden="1" x14ac:dyDescent="0.25">
      <c r="A285" s="128"/>
      <c r="B285" s="2"/>
      <c r="C285" s="139" t="s">
        <v>36295</v>
      </c>
      <c r="D285" s="124" t="s">
        <v>36296</v>
      </c>
      <c r="E285" s="118" t="s">
        <v>48</v>
      </c>
      <c r="F285" s="124" t="s">
        <v>35249</v>
      </c>
      <c r="G285" s="118" t="s">
        <v>2</v>
      </c>
      <c r="H285" s="137">
        <v>42307</v>
      </c>
      <c r="I285" s="119">
        <v>641.05999999999995</v>
      </c>
      <c r="J285" s="129"/>
      <c r="K285" s="129"/>
      <c r="L285" s="129">
        <v>0</v>
      </c>
      <c r="M285" s="134" t="s">
        <v>36306</v>
      </c>
    </row>
    <row r="286" spans="1:13" hidden="1" x14ac:dyDescent="0.25">
      <c r="A286" s="128"/>
      <c r="B286" s="2"/>
      <c r="C286" s="139" t="s">
        <v>36298</v>
      </c>
      <c r="D286" s="124" t="s">
        <v>36299</v>
      </c>
      <c r="E286" s="118" t="s">
        <v>48</v>
      </c>
      <c r="F286" s="124" t="s">
        <v>35249</v>
      </c>
      <c r="G286" s="118" t="s">
        <v>2</v>
      </c>
      <c r="H286" s="137">
        <v>41374</v>
      </c>
      <c r="I286" s="119">
        <v>557.44000000000005</v>
      </c>
      <c r="J286" s="129"/>
      <c r="K286" s="129"/>
      <c r="L286" s="129">
        <v>0</v>
      </c>
      <c r="M286" s="134" t="s">
        <v>36309</v>
      </c>
    </row>
    <row r="287" spans="1:13" hidden="1" x14ac:dyDescent="0.25">
      <c r="A287" s="128"/>
      <c r="B287" s="2"/>
      <c r="C287" s="139" t="s">
        <v>36301</v>
      </c>
      <c r="D287" s="124" t="s">
        <v>36302</v>
      </c>
      <c r="E287" s="118" t="s">
        <v>48</v>
      </c>
      <c r="F287" s="124" t="s">
        <v>35249</v>
      </c>
      <c r="G287" s="118" t="s">
        <v>2</v>
      </c>
      <c r="H287" s="137"/>
      <c r="I287" s="119"/>
      <c r="J287" s="129"/>
      <c r="K287" s="129"/>
      <c r="L287" s="129">
        <v>0</v>
      </c>
      <c r="M287" s="134" t="s">
        <v>36312</v>
      </c>
    </row>
    <row r="288" spans="1:13" hidden="1" x14ac:dyDescent="0.25">
      <c r="A288" s="128"/>
      <c r="B288" s="2"/>
      <c r="C288" s="139" t="s">
        <v>36304</v>
      </c>
      <c r="D288" s="124" t="s">
        <v>36305</v>
      </c>
      <c r="E288" s="118" t="s">
        <v>48</v>
      </c>
      <c r="F288" s="124" t="s">
        <v>35249</v>
      </c>
      <c r="G288" s="118" t="s">
        <v>2</v>
      </c>
      <c r="H288" s="137">
        <v>42303</v>
      </c>
      <c r="I288" s="119">
        <v>827.8</v>
      </c>
      <c r="J288" s="129"/>
      <c r="K288" s="129"/>
      <c r="L288" s="129">
        <v>0</v>
      </c>
      <c r="M288" s="134" t="s">
        <v>36315</v>
      </c>
    </row>
    <row r="289" spans="1:13" hidden="1" x14ac:dyDescent="0.25">
      <c r="A289" s="128"/>
      <c r="B289" s="2"/>
      <c r="C289" s="139" t="s">
        <v>36307</v>
      </c>
      <c r="D289" s="124" t="s">
        <v>36308</v>
      </c>
      <c r="E289" s="118" t="s">
        <v>48</v>
      </c>
      <c r="F289" s="124" t="s">
        <v>35249</v>
      </c>
      <c r="G289" s="118" t="s">
        <v>2</v>
      </c>
      <c r="H289" s="137">
        <v>41408</v>
      </c>
      <c r="I289" s="119">
        <v>490</v>
      </c>
      <c r="J289" s="129"/>
      <c r="K289" s="129"/>
      <c r="L289" s="129">
        <v>0</v>
      </c>
      <c r="M289" s="134" t="s">
        <v>36318</v>
      </c>
    </row>
    <row r="290" spans="1:13" hidden="1" x14ac:dyDescent="0.25">
      <c r="A290" s="128"/>
      <c r="B290" s="2"/>
      <c r="C290" s="139" t="s">
        <v>36310</v>
      </c>
      <c r="D290" s="124" t="s">
        <v>36311</v>
      </c>
      <c r="E290" s="118" t="s">
        <v>48</v>
      </c>
      <c r="F290" s="124" t="s">
        <v>35249</v>
      </c>
      <c r="G290" s="118" t="s">
        <v>2</v>
      </c>
      <c r="H290" s="137"/>
      <c r="I290" s="119"/>
      <c r="J290" s="129"/>
      <c r="K290" s="129"/>
      <c r="L290" s="129">
        <v>0</v>
      </c>
      <c r="M290" s="134" t="s">
        <v>36321</v>
      </c>
    </row>
    <row r="291" spans="1:13" hidden="1" x14ac:dyDescent="0.25">
      <c r="A291" s="128"/>
      <c r="B291" s="2"/>
      <c r="C291" s="139" t="s">
        <v>36313</v>
      </c>
      <c r="D291" s="124" t="s">
        <v>36314</v>
      </c>
      <c r="E291" s="118" t="s">
        <v>48</v>
      </c>
      <c r="F291" s="124" t="s">
        <v>35249</v>
      </c>
      <c r="G291" s="118" t="s">
        <v>2</v>
      </c>
      <c r="H291" s="137">
        <v>46065</v>
      </c>
      <c r="I291" s="119">
        <v>850</v>
      </c>
      <c r="J291" s="129"/>
      <c r="K291" s="129"/>
      <c r="L291" s="129">
        <v>0</v>
      </c>
      <c r="M291" s="134" t="s">
        <v>36324</v>
      </c>
    </row>
    <row r="292" spans="1:13" hidden="1" x14ac:dyDescent="0.25">
      <c r="A292" s="128"/>
      <c r="B292" s="2"/>
      <c r="C292" s="139" t="s">
        <v>36316</v>
      </c>
      <c r="D292" s="124" t="s">
        <v>36317</v>
      </c>
      <c r="E292" s="118" t="s">
        <v>48</v>
      </c>
      <c r="F292" s="124" t="s">
        <v>35249</v>
      </c>
      <c r="G292" s="118" t="s">
        <v>2</v>
      </c>
      <c r="H292" s="137">
        <v>44860</v>
      </c>
      <c r="I292" s="119">
        <v>850</v>
      </c>
      <c r="J292" s="129"/>
      <c r="K292" s="129"/>
      <c r="L292" s="129">
        <v>0</v>
      </c>
      <c r="M292" s="134" t="s">
        <v>36327</v>
      </c>
    </row>
    <row r="293" spans="1:13" hidden="1" x14ac:dyDescent="0.25">
      <c r="A293" s="128"/>
      <c r="B293" s="2"/>
      <c r="C293" s="139" t="s">
        <v>36319</v>
      </c>
      <c r="D293" s="124" t="s">
        <v>36320</v>
      </c>
      <c r="E293" s="118" t="s">
        <v>48</v>
      </c>
      <c r="F293" s="124" t="s">
        <v>35249</v>
      </c>
      <c r="G293" s="118" t="s">
        <v>2</v>
      </c>
      <c r="H293" s="137">
        <v>43860</v>
      </c>
      <c r="I293" s="119">
        <v>723.9</v>
      </c>
      <c r="J293" s="129"/>
      <c r="K293" s="129"/>
      <c r="L293" s="129">
        <v>0</v>
      </c>
      <c r="M293" s="134" t="s">
        <v>36330</v>
      </c>
    </row>
    <row r="294" spans="1:13" hidden="1" x14ac:dyDescent="0.25">
      <c r="A294" s="128"/>
      <c r="B294" s="2"/>
      <c r="C294" s="139" t="s">
        <v>36322</v>
      </c>
      <c r="D294" s="124" t="s">
        <v>36323</v>
      </c>
      <c r="E294" s="118" t="s">
        <v>48</v>
      </c>
      <c r="F294" s="124" t="s">
        <v>35249</v>
      </c>
      <c r="G294" s="118" t="s">
        <v>34659</v>
      </c>
      <c r="H294" s="137">
        <v>44252</v>
      </c>
      <c r="I294" s="119">
        <v>247.2</v>
      </c>
      <c r="J294" s="129"/>
      <c r="K294" s="129"/>
      <c r="L294" s="129">
        <v>0</v>
      </c>
      <c r="M294" s="134" t="s">
        <v>36333</v>
      </c>
    </row>
    <row r="295" spans="1:13" hidden="1" x14ac:dyDescent="0.25">
      <c r="A295" s="128"/>
      <c r="B295" s="2"/>
      <c r="C295" s="139" t="s">
        <v>36325</v>
      </c>
      <c r="D295" s="124" t="s">
        <v>36326</v>
      </c>
      <c r="E295" s="118" t="s">
        <v>48</v>
      </c>
      <c r="F295" s="124" t="s">
        <v>35249</v>
      </c>
      <c r="G295" s="118" t="s">
        <v>2</v>
      </c>
      <c r="H295" s="137">
        <v>45860</v>
      </c>
      <c r="I295" s="119">
        <v>256.95999999999998</v>
      </c>
      <c r="J295" s="129"/>
      <c r="K295" s="129"/>
      <c r="L295" s="129">
        <v>0</v>
      </c>
      <c r="M295" s="134" t="s">
        <v>36336</v>
      </c>
    </row>
    <row r="296" spans="1:13" hidden="1" x14ac:dyDescent="0.25">
      <c r="A296" s="128"/>
      <c r="B296" s="2"/>
      <c r="C296" s="139" t="s">
        <v>36328</v>
      </c>
      <c r="D296" s="124" t="s">
        <v>36329</v>
      </c>
      <c r="E296" s="118" t="s">
        <v>48</v>
      </c>
      <c r="F296" s="124" t="s">
        <v>35249</v>
      </c>
      <c r="G296" s="118" t="s">
        <v>2</v>
      </c>
      <c r="H296" s="137">
        <v>45995</v>
      </c>
      <c r="I296" s="119">
        <v>6448</v>
      </c>
      <c r="J296" s="129"/>
      <c r="K296" s="129"/>
      <c r="L296" s="129">
        <v>0</v>
      </c>
      <c r="M296" s="134" t="s">
        <v>36339</v>
      </c>
    </row>
    <row r="297" spans="1:13" hidden="1" x14ac:dyDescent="0.25">
      <c r="A297" s="128"/>
      <c r="B297" s="2"/>
      <c r="C297" s="139" t="s">
        <v>36331</v>
      </c>
      <c r="D297" s="124" t="s">
        <v>36332</v>
      </c>
      <c r="E297" s="118" t="s">
        <v>48</v>
      </c>
      <c r="F297" s="124" t="s">
        <v>35249</v>
      </c>
      <c r="G297" s="118" t="s">
        <v>2</v>
      </c>
      <c r="H297" s="137">
        <v>44684</v>
      </c>
      <c r="I297" s="119">
        <v>4700</v>
      </c>
      <c r="J297" s="129"/>
      <c r="K297" s="129"/>
      <c r="L297" s="129">
        <v>0</v>
      </c>
      <c r="M297" s="134" t="s">
        <v>36342</v>
      </c>
    </row>
    <row r="298" spans="1:13" hidden="1" x14ac:dyDescent="0.25">
      <c r="A298" s="128"/>
      <c r="B298" s="2"/>
      <c r="C298" s="139" t="s">
        <v>36334</v>
      </c>
      <c r="D298" s="124" t="s">
        <v>36335</v>
      </c>
      <c r="E298" s="118" t="s">
        <v>48</v>
      </c>
      <c r="F298" s="124" t="s">
        <v>35249</v>
      </c>
      <c r="G298" s="118" t="s">
        <v>2</v>
      </c>
      <c r="H298" s="137">
        <v>41929</v>
      </c>
      <c r="I298" s="119">
        <v>1333.19</v>
      </c>
      <c r="J298" s="129"/>
      <c r="K298" s="129"/>
      <c r="L298" s="129">
        <v>0</v>
      </c>
      <c r="M298" s="134" t="s">
        <v>36345</v>
      </c>
    </row>
    <row r="299" spans="1:13" hidden="1" x14ac:dyDescent="0.25">
      <c r="A299" s="128"/>
      <c r="B299" s="2"/>
      <c r="C299" s="139" t="s">
        <v>36337</v>
      </c>
      <c r="D299" s="124" t="s">
        <v>36338</v>
      </c>
      <c r="E299" s="118" t="s">
        <v>48</v>
      </c>
      <c r="F299" s="124" t="s">
        <v>35249</v>
      </c>
      <c r="G299" s="118" t="s">
        <v>34659</v>
      </c>
      <c r="H299" s="137">
        <v>42957</v>
      </c>
      <c r="I299" s="119">
        <v>138.84</v>
      </c>
      <c r="J299" s="129"/>
      <c r="K299" s="129"/>
      <c r="L299" s="129">
        <v>0</v>
      </c>
      <c r="M299" s="134"/>
    </row>
    <row r="300" spans="1:13" hidden="1" x14ac:dyDescent="0.25">
      <c r="A300" s="128"/>
      <c r="B300" s="2"/>
      <c r="C300" s="139" t="s">
        <v>36340</v>
      </c>
      <c r="D300" s="124" t="s">
        <v>36341</v>
      </c>
      <c r="E300" s="118" t="s">
        <v>48</v>
      </c>
      <c r="F300" s="124" t="s">
        <v>35249</v>
      </c>
      <c r="G300" s="118" t="s">
        <v>34659</v>
      </c>
      <c r="H300" s="137">
        <v>44739</v>
      </c>
      <c r="I300" s="119">
        <v>1628</v>
      </c>
      <c r="J300" s="129"/>
      <c r="K300" s="129"/>
      <c r="L300" s="129">
        <v>0</v>
      </c>
      <c r="M300" s="134"/>
    </row>
    <row r="301" spans="1:13" hidden="1" x14ac:dyDescent="0.25">
      <c r="A301" s="128"/>
      <c r="B301" s="2"/>
      <c r="C301" s="139" t="s">
        <v>36343</v>
      </c>
      <c r="D301" s="124" t="s">
        <v>36344</v>
      </c>
      <c r="E301" s="118" t="s">
        <v>48</v>
      </c>
      <c r="F301" s="124" t="s">
        <v>35249</v>
      </c>
      <c r="G301" s="118" t="s">
        <v>34659</v>
      </c>
      <c r="H301" s="137">
        <v>45334</v>
      </c>
      <c r="I301" s="119">
        <v>1636</v>
      </c>
      <c r="J301" s="129"/>
      <c r="K301" s="129"/>
      <c r="L301" s="129">
        <v>0</v>
      </c>
      <c r="M301" s="134" t="s">
        <v>36352</v>
      </c>
    </row>
    <row r="302" spans="1:13" hidden="1" x14ac:dyDescent="0.25">
      <c r="A302" s="128"/>
      <c r="B302" s="2"/>
      <c r="C302" s="139" t="s">
        <v>36346</v>
      </c>
      <c r="D302" s="124" t="s">
        <v>36347</v>
      </c>
      <c r="E302" s="118" t="s">
        <v>48</v>
      </c>
      <c r="F302" s="124" t="s">
        <v>35249</v>
      </c>
      <c r="G302" s="118" t="s">
        <v>2</v>
      </c>
      <c r="H302" s="137">
        <v>45523</v>
      </c>
      <c r="I302" s="119">
        <v>771.48</v>
      </c>
      <c r="J302" s="129"/>
      <c r="K302" s="129"/>
      <c r="L302" s="129">
        <v>0</v>
      </c>
      <c r="M302" s="134" t="s">
        <v>36355</v>
      </c>
    </row>
    <row r="303" spans="1:13" hidden="1" x14ac:dyDescent="0.25">
      <c r="A303" s="128"/>
      <c r="B303" s="2"/>
      <c r="C303" s="139" t="s">
        <v>36348</v>
      </c>
      <c r="D303" s="124" t="s">
        <v>36349</v>
      </c>
      <c r="E303" s="118" t="s">
        <v>48</v>
      </c>
      <c r="F303" s="124" t="s">
        <v>35249</v>
      </c>
      <c r="G303" s="118" t="s">
        <v>2</v>
      </c>
      <c r="H303" s="137">
        <v>41138</v>
      </c>
      <c r="I303" s="119">
        <v>5667.25</v>
      </c>
      <c r="J303" s="129"/>
      <c r="K303" s="129"/>
      <c r="L303" s="129">
        <v>0</v>
      </c>
      <c r="M303" s="134" t="s">
        <v>36356</v>
      </c>
    </row>
    <row r="304" spans="1:13" hidden="1" x14ac:dyDescent="0.25">
      <c r="A304" s="128"/>
      <c r="B304" s="2"/>
      <c r="C304" s="139" t="s">
        <v>36350</v>
      </c>
      <c r="D304" s="124" t="s">
        <v>36351</v>
      </c>
      <c r="E304" s="118" t="s">
        <v>48</v>
      </c>
      <c r="F304" s="124" t="s">
        <v>35249</v>
      </c>
      <c r="G304" s="118" t="s">
        <v>58</v>
      </c>
      <c r="H304" s="137">
        <v>46106</v>
      </c>
      <c r="I304" s="119">
        <v>358.8</v>
      </c>
      <c r="J304" s="129"/>
      <c r="K304" s="129"/>
      <c r="L304" s="129">
        <v>0</v>
      </c>
      <c r="M304" s="134" t="s">
        <v>36360</v>
      </c>
    </row>
    <row r="305" spans="1:13" hidden="1" x14ac:dyDescent="0.25">
      <c r="A305" s="128"/>
      <c r="B305" s="2"/>
      <c r="C305" s="139" t="s">
        <v>36353</v>
      </c>
      <c r="D305" s="124" t="s">
        <v>36354</v>
      </c>
      <c r="E305" s="118" t="s">
        <v>48</v>
      </c>
      <c r="F305" s="124" t="s">
        <v>35249</v>
      </c>
      <c r="G305" s="118" t="s">
        <v>2</v>
      </c>
      <c r="H305" s="137">
        <v>42213</v>
      </c>
      <c r="I305" s="119">
        <v>130.05000000000001</v>
      </c>
      <c r="J305" s="129"/>
      <c r="K305" s="129"/>
      <c r="L305" s="129">
        <v>0</v>
      </c>
      <c r="M305" s="134" t="s">
        <v>36363</v>
      </c>
    </row>
    <row r="306" spans="1:13" hidden="1" x14ac:dyDescent="0.25">
      <c r="A306" s="128"/>
      <c r="B306" s="2"/>
      <c r="C306" s="139" t="s">
        <v>36356</v>
      </c>
      <c r="D306" s="124" t="s">
        <v>36357</v>
      </c>
      <c r="E306" s="118" t="s">
        <v>48</v>
      </c>
      <c r="F306" s="124" t="s">
        <v>35249</v>
      </c>
      <c r="G306" s="118" t="s">
        <v>34659</v>
      </c>
      <c r="H306" s="137"/>
      <c r="I306" s="119"/>
      <c r="J306" s="129"/>
      <c r="K306" s="129"/>
      <c r="L306" s="129">
        <v>0</v>
      </c>
      <c r="M306" s="134" t="s">
        <v>36366</v>
      </c>
    </row>
    <row r="307" spans="1:13" hidden="1" x14ac:dyDescent="0.25">
      <c r="A307" s="128"/>
      <c r="B307" s="2"/>
      <c r="C307" s="139" t="s">
        <v>36358</v>
      </c>
      <c r="D307" s="124" t="s">
        <v>36359</v>
      </c>
      <c r="E307" s="118" t="s">
        <v>48</v>
      </c>
      <c r="F307" s="124" t="s">
        <v>35249</v>
      </c>
      <c r="G307" s="118" t="s">
        <v>30</v>
      </c>
      <c r="H307" s="137"/>
      <c r="I307" s="119"/>
      <c r="J307" s="129"/>
      <c r="K307" s="129"/>
      <c r="L307" s="129">
        <v>0</v>
      </c>
      <c r="M307" s="134" t="s">
        <v>36366</v>
      </c>
    </row>
    <row r="308" spans="1:13" hidden="1" x14ac:dyDescent="0.25">
      <c r="A308" s="128"/>
      <c r="B308" s="2"/>
      <c r="C308" s="139" t="s">
        <v>36361</v>
      </c>
      <c r="D308" s="124" t="s">
        <v>36362</v>
      </c>
      <c r="E308" s="118" t="s">
        <v>48</v>
      </c>
      <c r="F308" s="124" t="s">
        <v>35249</v>
      </c>
      <c r="G308" s="118" t="s">
        <v>30</v>
      </c>
      <c r="H308" s="137"/>
      <c r="I308" s="119"/>
      <c r="J308" s="129"/>
      <c r="K308" s="129"/>
      <c r="L308" s="129">
        <v>0</v>
      </c>
      <c r="M308" s="134" t="s">
        <v>36366</v>
      </c>
    </row>
    <row r="309" spans="1:13" hidden="1" x14ac:dyDescent="0.25">
      <c r="A309" s="128"/>
      <c r="B309" s="2"/>
      <c r="C309" s="139" t="s">
        <v>36364</v>
      </c>
      <c r="D309" s="124" t="s">
        <v>36365</v>
      </c>
      <c r="E309" s="118" t="s">
        <v>79</v>
      </c>
      <c r="F309" s="124" t="s">
        <v>80</v>
      </c>
      <c r="G309" s="118" t="s">
        <v>30</v>
      </c>
      <c r="H309" s="137">
        <v>41956</v>
      </c>
      <c r="I309" s="119">
        <v>1055.2</v>
      </c>
      <c r="J309" s="129"/>
      <c r="K309" s="129"/>
      <c r="L309" s="129">
        <v>0</v>
      </c>
      <c r="M309" s="134" t="s">
        <v>36366</v>
      </c>
    </row>
    <row r="310" spans="1:13" hidden="1" x14ac:dyDescent="0.25">
      <c r="A310" s="128"/>
      <c r="B310" s="2"/>
      <c r="C310" s="139" t="s">
        <v>36364</v>
      </c>
      <c r="D310" s="124" t="s">
        <v>36365</v>
      </c>
      <c r="E310" s="118" t="s">
        <v>81</v>
      </c>
      <c r="F310" s="124" t="s">
        <v>82</v>
      </c>
      <c r="G310" s="118" t="s">
        <v>30</v>
      </c>
      <c r="H310" s="137">
        <v>42170</v>
      </c>
      <c r="I310" s="119">
        <v>360</v>
      </c>
      <c r="J310" s="129"/>
      <c r="K310" s="129"/>
      <c r="L310" s="129">
        <v>0</v>
      </c>
      <c r="M310" s="134" t="s">
        <v>36366</v>
      </c>
    </row>
    <row r="311" spans="1:13" hidden="1" x14ac:dyDescent="0.25">
      <c r="A311" s="128"/>
      <c r="B311" s="2"/>
      <c r="C311" s="139" t="s">
        <v>36364</v>
      </c>
      <c r="D311" s="124" t="s">
        <v>36365</v>
      </c>
      <c r="E311" s="118" t="s">
        <v>83</v>
      </c>
      <c r="F311" s="124" t="s">
        <v>84</v>
      </c>
      <c r="G311" s="118" t="s">
        <v>30</v>
      </c>
      <c r="H311" s="137">
        <v>42766</v>
      </c>
      <c r="I311" s="119">
        <v>836</v>
      </c>
      <c r="J311" s="129"/>
      <c r="K311" s="129"/>
      <c r="L311" s="129">
        <v>0</v>
      </c>
      <c r="M311" s="134" t="s">
        <v>36369</v>
      </c>
    </row>
    <row r="312" spans="1:13" hidden="1" x14ac:dyDescent="0.25">
      <c r="A312" s="128"/>
      <c r="B312" s="2"/>
      <c r="C312" s="139" t="s">
        <v>36364</v>
      </c>
      <c r="D312" s="124" t="s">
        <v>36365</v>
      </c>
      <c r="E312" s="118" t="s">
        <v>85</v>
      </c>
      <c r="F312" s="124" t="s">
        <v>86</v>
      </c>
      <c r="G312" s="118" t="s">
        <v>30</v>
      </c>
      <c r="H312" s="137"/>
      <c r="I312" s="119"/>
      <c r="J312" s="129"/>
      <c r="K312" s="129"/>
      <c r="L312" s="129">
        <v>0</v>
      </c>
      <c r="M312" s="134" t="s">
        <v>36369</v>
      </c>
    </row>
    <row r="313" spans="1:13" hidden="1" x14ac:dyDescent="0.25">
      <c r="A313" s="128"/>
      <c r="B313" s="2"/>
      <c r="C313" s="139" t="s">
        <v>36364</v>
      </c>
      <c r="D313" s="124" t="s">
        <v>36365</v>
      </c>
      <c r="E313" s="118" t="s">
        <v>87</v>
      </c>
      <c r="F313" s="124" t="s">
        <v>88</v>
      </c>
      <c r="G313" s="118" t="s">
        <v>30</v>
      </c>
      <c r="H313" s="137">
        <v>42032</v>
      </c>
      <c r="I313" s="119">
        <v>826.45</v>
      </c>
      <c r="J313" s="129"/>
      <c r="K313" s="129"/>
      <c r="L313" s="129">
        <v>0</v>
      </c>
      <c r="M313" s="134" t="s">
        <v>36369</v>
      </c>
    </row>
    <row r="314" spans="1:13" hidden="1" x14ac:dyDescent="0.25">
      <c r="A314" s="128"/>
      <c r="B314" s="2"/>
      <c r="C314" s="139" t="s">
        <v>36367</v>
      </c>
      <c r="D314" s="124" t="s">
        <v>36368</v>
      </c>
      <c r="E314" s="118" t="s">
        <v>79</v>
      </c>
      <c r="F314" s="124" t="s">
        <v>80</v>
      </c>
      <c r="G314" s="118" t="s">
        <v>30</v>
      </c>
      <c r="H314" s="137">
        <v>41956</v>
      </c>
      <c r="I314" s="119">
        <v>1206.5</v>
      </c>
      <c r="J314" s="129"/>
      <c r="K314" s="129"/>
      <c r="L314" s="129">
        <v>0</v>
      </c>
      <c r="M314" s="134" t="s">
        <v>36369</v>
      </c>
    </row>
    <row r="315" spans="1:13" hidden="1" x14ac:dyDescent="0.25">
      <c r="A315" s="128"/>
      <c r="B315" s="2"/>
      <c r="C315" s="139" t="s">
        <v>36367</v>
      </c>
      <c r="D315" s="124" t="s">
        <v>36368</v>
      </c>
      <c r="E315" s="118" t="s">
        <v>81</v>
      </c>
      <c r="F315" s="124" t="s">
        <v>82</v>
      </c>
      <c r="G315" s="118" t="s">
        <v>30</v>
      </c>
      <c r="H315" s="137">
        <v>42170</v>
      </c>
      <c r="I315" s="119">
        <v>602.1</v>
      </c>
      <c r="J315" s="129"/>
      <c r="K315" s="129"/>
      <c r="L315" s="129">
        <v>0</v>
      </c>
      <c r="M315" s="134" t="s">
        <v>36372</v>
      </c>
    </row>
    <row r="316" spans="1:13" hidden="1" x14ac:dyDescent="0.25">
      <c r="A316" s="128"/>
      <c r="B316" s="2"/>
      <c r="C316" s="139" t="s">
        <v>36367</v>
      </c>
      <c r="D316" s="124" t="s">
        <v>36368</v>
      </c>
      <c r="E316" s="118" t="s">
        <v>83</v>
      </c>
      <c r="F316" s="124" t="s">
        <v>84</v>
      </c>
      <c r="G316" s="118" t="s">
        <v>30</v>
      </c>
      <c r="H316" s="137">
        <v>42019</v>
      </c>
      <c r="I316" s="119">
        <v>1044.1400000000001</v>
      </c>
      <c r="J316" s="129"/>
      <c r="K316" s="129"/>
      <c r="L316" s="129">
        <v>0</v>
      </c>
      <c r="M316" s="134" t="s">
        <v>36372</v>
      </c>
    </row>
    <row r="317" spans="1:13" hidden="1" x14ac:dyDescent="0.25">
      <c r="A317" s="128"/>
      <c r="B317" s="2"/>
      <c r="C317" s="139" t="s">
        <v>36367</v>
      </c>
      <c r="D317" s="124" t="s">
        <v>36368</v>
      </c>
      <c r="E317" s="118" t="s">
        <v>85</v>
      </c>
      <c r="F317" s="124" t="s">
        <v>86</v>
      </c>
      <c r="G317" s="118" t="s">
        <v>30</v>
      </c>
      <c r="H317" s="137"/>
      <c r="I317" s="119"/>
      <c r="J317" s="129"/>
      <c r="K317" s="129"/>
      <c r="L317" s="129">
        <v>0</v>
      </c>
      <c r="M317" s="134" t="s">
        <v>36372</v>
      </c>
    </row>
    <row r="318" spans="1:13" hidden="1" x14ac:dyDescent="0.25">
      <c r="A318" s="128"/>
      <c r="B318" s="2"/>
      <c r="C318" s="139" t="s">
        <v>36370</v>
      </c>
      <c r="D318" s="124" t="s">
        <v>36371</v>
      </c>
      <c r="E318" s="118" t="s">
        <v>89</v>
      </c>
      <c r="F318" s="124" t="s">
        <v>90</v>
      </c>
      <c r="G318" s="118" t="s">
        <v>30</v>
      </c>
      <c r="H318" s="137"/>
      <c r="I318" s="119"/>
      <c r="J318" s="129"/>
      <c r="K318" s="129"/>
      <c r="L318" s="129">
        <v>0</v>
      </c>
      <c r="M318" s="134" t="s">
        <v>36372</v>
      </c>
    </row>
    <row r="319" spans="1:13" hidden="1" x14ac:dyDescent="0.25">
      <c r="A319" s="128"/>
      <c r="B319" s="2"/>
      <c r="C319" s="139" t="s">
        <v>36370</v>
      </c>
      <c r="D319" s="124" t="s">
        <v>36371</v>
      </c>
      <c r="E319" s="118" t="s">
        <v>91</v>
      </c>
      <c r="F319" s="124" t="s">
        <v>92</v>
      </c>
      <c r="G319" s="118" t="s">
        <v>30</v>
      </c>
      <c r="H319" s="137"/>
      <c r="I319" s="119"/>
      <c r="J319" s="129"/>
      <c r="K319" s="129"/>
      <c r="L319" s="129">
        <v>0</v>
      </c>
      <c r="M319" s="134" t="s">
        <v>36372</v>
      </c>
    </row>
    <row r="320" spans="1:13" hidden="1" x14ac:dyDescent="0.25">
      <c r="A320" s="128"/>
      <c r="B320" s="2"/>
      <c r="C320" s="139" t="s">
        <v>36370</v>
      </c>
      <c r="D320" s="124" t="s">
        <v>36371</v>
      </c>
      <c r="E320" s="118" t="s">
        <v>93</v>
      </c>
      <c r="F320" s="124" t="s">
        <v>94</v>
      </c>
      <c r="G320" s="118" t="s">
        <v>30</v>
      </c>
      <c r="H320" s="137">
        <v>43410</v>
      </c>
      <c r="I320" s="119">
        <v>1622</v>
      </c>
      <c r="J320" s="129"/>
      <c r="K320" s="129"/>
      <c r="L320" s="129">
        <v>0</v>
      </c>
      <c r="M320" s="134" t="s">
        <v>36372</v>
      </c>
    </row>
    <row r="321" spans="1:13" hidden="1" x14ac:dyDescent="0.25">
      <c r="A321" s="128"/>
      <c r="B321" s="2"/>
      <c r="C321" s="139" t="s">
        <v>36370</v>
      </c>
      <c r="D321" s="124" t="s">
        <v>36371</v>
      </c>
      <c r="E321" s="118" t="s">
        <v>95</v>
      </c>
      <c r="F321" s="124" t="s">
        <v>96</v>
      </c>
      <c r="G321" s="118" t="s">
        <v>30</v>
      </c>
      <c r="H321" s="137"/>
      <c r="I321" s="119"/>
      <c r="J321" s="129"/>
      <c r="K321" s="129"/>
      <c r="L321" s="129">
        <v>0</v>
      </c>
      <c r="M321" s="134" t="s">
        <v>36372</v>
      </c>
    </row>
    <row r="322" spans="1:13" hidden="1" x14ac:dyDescent="0.25">
      <c r="A322" s="128"/>
      <c r="B322" s="2"/>
      <c r="C322" s="139" t="s">
        <v>36370</v>
      </c>
      <c r="D322" s="124" t="s">
        <v>36371</v>
      </c>
      <c r="E322" s="118" t="s">
        <v>97</v>
      </c>
      <c r="F322" s="124" t="s">
        <v>98</v>
      </c>
      <c r="G322" s="118" t="s">
        <v>30</v>
      </c>
      <c r="H322" s="137">
        <v>41912</v>
      </c>
      <c r="I322" s="119">
        <v>788</v>
      </c>
      <c r="J322" s="129"/>
      <c r="K322" s="129"/>
      <c r="L322" s="129">
        <v>0</v>
      </c>
      <c r="M322" s="134" t="s">
        <v>36375</v>
      </c>
    </row>
    <row r="323" spans="1:13" hidden="1" x14ac:dyDescent="0.25">
      <c r="A323" s="128"/>
      <c r="B323" s="2"/>
      <c r="C323" s="139" t="s">
        <v>36370</v>
      </c>
      <c r="D323" s="124" t="s">
        <v>36371</v>
      </c>
      <c r="E323" s="118" t="s">
        <v>99</v>
      </c>
      <c r="F323" s="124" t="s">
        <v>100</v>
      </c>
      <c r="G323" s="118" t="s">
        <v>30</v>
      </c>
      <c r="H323" s="137"/>
      <c r="I323" s="119"/>
      <c r="J323" s="129"/>
      <c r="K323" s="129"/>
      <c r="L323" s="129">
        <v>0</v>
      </c>
      <c r="M323" s="134" t="s">
        <v>36378</v>
      </c>
    </row>
    <row r="324" spans="1:13" hidden="1" x14ac:dyDescent="0.25">
      <c r="A324" s="128"/>
      <c r="B324" s="2"/>
      <c r="C324" s="139" t="s">
        <v>36370</v>
      </c>
      <c r="D324" s="124" t="s">
        <v>36371</v>
      </c>
      <c r="E324" s="118" t="s">
        <v>101</v>
      </c>
      <c r="F324" s="124" t="s">
        <v>102</v>
      </c>
      <c r="G324" s="118" t="s">
        <v>30</v>
      </c>
      <c r="H324" s="137"/>
      <c r="I324" s="119"/>
      <c r="J324" s="129"/>
      <c r="K324" s="129"/>
      <c r="L324" s="129">
        <v>0</v>
      </c>
      <c r="M324" s="134" t="s">
        <v>36381</v>
      </c>
    </row>
    <row r="325" spans="1:13" hidden="1" x14ac:dyDescent="0.25">
      <c r="A325" s="128"/>
      <c r="B325" s="2"/>
      <c r="C325" s="139" t="s">
        <v>36373</v>
      </c>
      <c r="D325" s="124" t="s">
        <v>36374</v>
      </c>
      <c r="E325" s="118" t="s">
        <v>48</v>
      </c>
      <c r="F325" s="124" t="s">
        <v>35249</v>
      </c>
      <c r="G325" s="118" t="s">
        <v>30</v>
      </c>
      <c r="H325" s="137"/>
      <c r="I325" s="119"/>
      <c r="J325" s="129"/>
      <c r="K325" s="129"/>
      <c r="L325" s="129">
        <v>0</v>
      </c>
      <c r="M325" s="134" t="s">
        <v>36384</v>
      </c>
    </row>
    <row r="326" spans="1:13" hidden="1" x14ac:dyDescent="0.25">
      <c r="A326" s="128"/>
      <c r="B326" s="2"/>
      <c r="C326" s="139" t="s">
        <v>36376</v>
      </c>
      <c r="D326" s="124" t="s">
        <v>36377</v>
      </c>
      <c r="E326" s="118" t="s">
        <v>103</v>
      </c>
      <c r="F326" s="124" t="s">
        <v>104</v>
      </c>
      <c r="G326" s="118" t="s">
        <v>30</v>
      </c>
      <c r="H326" s="137">
        <v>43172</v>
      </c>
      <c r="I326" s="119">
        <v>1072.04</v>
      </c>
      <c r="J326" s="129"/>
      <c r="K326" s="129"/>
      <c r="L326" s="129">
        <v>0</v>
      </c>
      <c r="M326" s="134" t="s">
        <v>36387</v>
      </c>
    </row>
    <row r="327" spans="1:13" hidden="1" x14ac:dyDescent="0.25">
      <c r="A327" s="128"/>
      <c r="B327" s="2"/>
      <c r="C327" s="139" t="s">
        <v>36379</v>
      </c>
      <c r="D327" s="124" t="s">
        <v>36380</v>
      </c>
      <c r="E327" s="118" t="s">
        <v>48</v>
      </c>
      <c r="F327" s="124" t="s">
        <v>35249</v>
      </c>
      <c r="G327" s="118" t="s">
        <v>30</v>
      </c>
      <c r="H327" s="137">
        <v>44412</v>
      </c>
      <c r="I327" s="119">
        <v>529.91999999999996</v>
      </c>
      <c r="J327" s="129"/>
      <c r="K327" s="129"/>
      <c r="L327" s="129">
        <v>0</v>
      </c>
      <c r="M327" s="134" t="s">
        <v>36390</v>
      </c>
    </row>
    <row r="328" spans="1:13" hidden="1" x14ac:dyDescent="0.25">
      <c r="A328" s="128"/>
      <c r="B328" s="2"/>
      <c r="C328" s="139" t="s">
        <v>36382</v>
      </c>
      <c r="D328" s="124" t="s">
        <v>36383</v>
      </c>
      <c r="E328" s="118" t="s">
        <v>48</v>
      </c>
      <c r="F328" s="124" t="s">
        <v>35249</v>
      </c>
      <c r="G328" s="118" t="s">
        <v>30</v>
      </c>
      <c r="H328" s="137">
        <v>45866</v>
      </c>
      <c r="I328" s="119">
        <v>441</v>
      </c>
      <c r="J328" s="129"/>
      <c r="K328" s="129"/>
      <c r="L328" s="129">
        <v>0</v>
      </c>
      <c r="M328" s="134" t="s">
        <v>36393</v>
      </c>
    </row>
    <row r="329" spans="1:13" hidden="1" x14ac:dyDescent="0.25">
      <c r="A329" s="128"/>
      <c r="B329" s="2"/>
      <c r="C329" s="139" t="s">
        <v>36385</v>
      </c>
      <c r="D329" s="124" t="s">
        <v>36386</v>
      </c>
      <c r="E329" s="118" t="s">
        <v>48</v>
      </c>
      <c r="F329" s="124" t="s">
        <v>35249</v>
      </c>
      <c r="G329" s="118" t="s">
        <v>30</v>
      </c>
      <c r="H329" s="137">
        <v>44838</v>
      </c>
      <c r="I329" s="119">
        <v>545.6</v>
      </c>
      <c r="J329" s="129"/>
      <c r="K329" s="129"/>
      <c r="L329" s="129">
        <v>0</v>
      </c>
      <c r="M329" s="134" t="s">
        <v>36396</v>
      </c>
    </row>
    <row r="330" spans="1:13" hidden="1" x14ac:dyDescent="0.25">
      <c r="A330" s="128"/>
      <c r="B330" s="2"/>
      <c r="C330" s="139" t="s">
        <v>36388</v>
      </c>
      <c r="D330" s="124" t="s">
        <v>36389</v>
      </c>
      <c r="E330" s="118" t="s">
        <v>48</v>
      </c>
      <c r="F330" s="124" t="s">
        <v>35249</v>
      </c>
      <c r="G330" s="118" t="s">
        <v>30</v>
      </c>
      <c r="H330" s="137">
        <v>44865</v>
      </c>
      <c r="I330" s="119">
        <v>667.8</v>
      </c>
      <c r="J330" s="129"/>
      <c r="K330" s="129"/>
      <c r="L330" s="129">
        <v>0</v>
      </c>
      <c r="M330" s="134" t="s">
        <v>36399</v>
      </c>
    </row>
    <row r="331" spans="1:13" hidden="1" x14ac:dyDescent="0.25">
      <c r="A331" s="128"/>
      <c r="B331" s="2"/>
      <c r="C331" s="139" t="s">
        <v>36391</v>
      </c>
      <c r="D331" s="124" t="s">
        <v>36392</v>
      </c>
      <c r="E331" s="118" t="s">
        <v>48</v>
      </c>
      <c r="F331" s="124" t="s">
        <v>35249</v>
      </c>
      <c r="G331" s="118" t="s">
        <v>30</v>
      </c>
      <c r="H331" s="137">
        <v>45343</v>
      </c>
      <c r="I331" s="119">
        <v>877.5</v>
      </c>
      <c r="J331" s="129"/>
      <c r="K331" s="129"/>
      <c r="L331" s="129">
        <v>0</v>
      </c>
      <c r="M331" s="134" t="s">
        <v>36402</v>
      </c>
    </row>
    <row r="332" spans="1:13" hidden="1" x14ac:dyDescent="0.25">
      <c r="A332" s="128"/>
      <c r="B332" s="2"/>
      <c r="C332" s="139" t="s">
        <v>36394</v>
      </c>
      <c r="D332" s="124" t="s">
        <v>36395</v>
      </c>
      <c r="E332" s="118" t="s">
        <v>48</v>
      </c>
      <c r="F332" s="124" t="s">
        <v>35249</v>
      </c>
      <c r="G332" s="118" t="s">
        <v>30</v>
      </c>
      <c r="H332" s="137">
        <v>44893</v>
      </c>
      <c r="I332" s="119">
        <v>1308.56</v>
      </c>
      <c r="J332" s="129"/>
      <c r="K332" s="129"/>
      <c r="L332" s="129">
        <v>0</v>
      </c>
      <c r="M332" s="134" t="s">
        <v>36405</v>
      </c>
    </row>
    <row r="333" spans="1:13" hidden="1" x14ac:dyDescent="0.25">
      <c r="A333" s="128"/>
      <c r="B333" s="2"/>
      <c r="C333" s="139" t="s">
        <v>36397</v>
      </c>
      <c r="D333" s="124" t="s">
        <v>36398</v>
      </c>
      <c r="E333" s="118" t="s">
        <v>48</v>
      </c>
      <c r="F333" s="124" t="s">
        <v>35249</v>
      </c>
      <c r="G333" s="118" t="s">
        <v>30</v>
      </c>
      <c r="H333" s="137"/>
      <c r="I333" s="119"/>
      <c r="J333" s="129"/>
      <c r="K333" s="129"/>
      <c r="L333" s="129">
        <v>0</v>
      </c>
      <c r="M333" s="134" t="s">
        <v>36408</v>
      </c>
    </row>
    <row r="334" spans="1:13" hidden="1" x14ac:dyDescent="0.25">
      <c r="A334" s="128"/>
      <c r="B334" s="2"/>
      <c r="C334" s="139" t="s">
        <v>36400</v>
      </c>
      <c r="D334" s="124" t="s">
        <v>36401</v>
      </c>
      <c r="E334" s="118" t="s">
        <v>48</v>
      </c>
      <c r="F334" s="124" t="s">
        <v>35249</v>
      </c>
      <c r="G334" s="118" t="s">
        <v>30</v>
      </c>
      <c r="H334" s="137"/>
      <c r="I334" s="119"/>
      <c r="J334" s="129"/>
      <c r="K334" s="129"/>
      <c r="L334" s="129">
        <v>0</v>
      </c>
      <c r="M334" s="134" t="s">
        <v>36411</v>
      </c>
    </row>
    <row r="335" spans="1:13" hidden="1" x14ac:dyDescent="0.25">
      <c r="A335" s="128"/>
      <c r="B335" s="2"/>
      <c r="C335" s="139" t="s">
        <v>36403</v>
      </c>
      <c r="D335" s="124" t="s">
        <v>36404</v>
      </c>
      <c r="E335" s="118" t="s">
        <v>48</v>
      </c>
      <c r="F335" s="124" t="s">
        <v>35249</v>
      </c>
      <c r="G335" s="118" t="s">
        <v>30</v>
      </c>
      <c r="H335" s="137"/>
      <c r="I335" s="119"/>
      <c r="J335" s="129"/>
      <c r="K335" s="129"/>
      <c r="L335" s="129">
        <v>0</v>
      </c>
      <c r="M335" s="134" t="s">
        <v>36414</v>
      </c>
    </row>
    <row r="336" spans="1:13" hidden="1" x14ac:dyDescent="0.25">
      <c r="A336" s="128"/>
      <c r="B336" s="2"/>
      <c r="C336" s="139" t="s">
        <v>36406</v>
      </c>
      <c r="D336" s="124" t="s">
        <v>36407</v>
      </c>
      <c r="E336" s="118" t="s">
        <v>48</v>
      </c>
      <c r="F336" s="124" t="s">
        <v>35249</v>
      </c>
      <c r="G336" s="118" t="s">
        <v>30</v>
      </c>
      <c r="H336" s="137"/>
      <c r="I336" s="119"/>
      <c r="J336" s="129"/>
      <c r="K336" s="129"/>
      <c r="L336" s="129">
        <v>0</v>
      </c>
      <c r="M336" s="134" t="s">
        <v>36417</v>
      </c>
    </row>
    <row r="337" spans="1:13" hidden="1" x14ac:dyDescent="0.25">
      <c r="A337" s="128"/>
      <c r="B337" s="2"/>
      <c r="C337" s="139" t="s">
        <v>36409</v>
      </c>
      <c r="D337" s="124" t="s">
        <v>36410</v>
      </c>
      <c r="E337" s="118" t="s">
        <v>48</v>
      </c>
      <c r="F337" s="124" t="s">
        <v>35249</v>
      </c>
      <c r="G337" s="118" t="s">
        <v>30</v>
      </c>
      <c r="H337" s="137"/>
      <c r="I337" s="119"/>
      <c r="J337" s="129"/>
      <c r="K337" s="129"/>
      <c r="L337" s="129">
        <v>0</v>
      </c>
      <c r="M337" s="134" t="s">
        <v>36417</v>
      </c>
    </row>
    <row r="338" spans="1:13" hidden="1" x14ac:dyDescent="0.25">
      <c r="A338" s="128"/>
      <c r="B338" s="2"/>
      <c r="C338" s="139" t="s">
        <v>36412</v>
      </c>
      <c r="D338" s="124" t="s">
        <v>36413</v>
      </c>
      <c r="E338" s="118" t="s">
        <v>48</v>
      </c>
      <c r="F338" s="124" t="s">
        <v>35249</v>
      </c>
      <c r="G338" s="118" t="s">
        <v>30</v>
      </c>
      <c r="H338" s="137"/>
      <c r="I338" s="119"/>
      <c r="J338" s="129"/>
      <c r="K338" s="129"/>
      <c r="L338" s="129">
        <v>0</v>
      </c>
      <c r="M338" s="134" t="s">
        <v>36417</v>
      </c>
    </row>
    <row r="339" spans="1:13" hidden="1" x14ac:dyDescent="0.25">
      <c r="A339" s="128"/>
      <c r="B339" s="2"/>
      <c r="C339" s="139" t="s">
        <v>36415</v>
      </c>
      <c r="D339" s="124" t="s">
        <v>36416</v>
      </c>
      <c r="E339" s="118" t="s">
        <v>105</v>
      </c>
      <c r="F339" s="124" t="s">
        <v>106</v>
      </c>
      <c r="G339" s="118" t="s">
        <v>30</v>
      </c>
      <c r="H339" s="137">
        <v>41893</v>
      </c>
      <c r="I339" s="119">
        <v>868.95</v>
      </c>
      <c r="J339" s="129"/>
      <c r="K339" s="129"/>
      <c r="L339" s="129">
        <v>0</v>
      </c>
      <c r="M339" s="134" t="s">
        <v>36420</v>
      </c>
    </row>
    <row r="340" spans="1:13" hidden="1" x14ac:dyDescent="0.25">
      <c r="A340" s="128"/>
      <c r="B340" s="2"/>
      <c r="C340" s="139" t="s">
        <v>36415</v>
      </c>
      <c r="D340" s="124" t="s">
        <v>36416</v>
      </c>
      <c r="E340" s="118" t="s">
        <v>83</v>
      </c>
      <c r="F340" s="124" t="s">
        <v>84</v>
      </c>
      <c r="G340" s="118" t="s">
        <v>30</v>
      </c>
      <c r="H340" s="137">
        <v>42019</v>
      </c>
      <c r="I340" s="119">
        <v>868.95</v>
      </c>
      <c r="J340" s="129"/>
      <c r="K340" s="129"/>
      <c r="L340" s="129">
        <v>0</v>
      </c>
      <c r="M340" s="134" t="s">
        <v>36423</v>
      </c>
    </row>
    <row r="341" spans="1:13" hidden="1" x14ac:dyDescent="0.25">
      <c r="A341" s="128"/>
      <c r="B341" s="2"/>
      <c r="C341" s="139" t="s">
        <v>36415</v>
      </c>
      <c r="D341" s="124" t="s">
        <v>36416</v>
      </c>
      <c r="E341" s="118" t="s">
        <v>85</v>
      </c>
      <c r="F341" s="124" t="s">
        <v>86</v>
      </c>
      <c r="G341" s="118" t="s">
        <v>30</v>
      </c>
      <c r="H341" s="137"/>
      <c r="I341" s="119"/>
      <c r="J341" s="129"/>
      <c r="K341" s="129"/>
      <c r="L341" s="129">
        <v>0</v>
      </c>
      <c r="M341" s="134" t="s">
        <v>36426</v>
      </c>
    </row>
    <row r="342" spans="1:13" hidden="1" x14ac:dyDescent="0.25">
      <c r="A342" s="128"/>
      <c r="B342" s="2"/>
      <c r="C342" s="139" t="s">
        <v>36418</v>
      </c>
      <c r="D342" s="124" t="s">
        <v>36419</v>
      </c>
      <c r="E342" s="118" t="s">
        <v>105</v>
      </c>
      <c r="F342" s="124" t="s">
        <v>106</v>
      </c>
      <c r="G342" s="118" t="s">
        <v>30</v>
      </c>
      <c r="H342" s="137">
        <v>41893</v>
      </c>
      <c r="I342" s="119">
        <v>1044.5</v>
      </c>
      <c r="J342" s="129"/>
      <c r="K342" s="129"/>
      <c r="L342" s="129">
        <v>0</v>
      </c>
      <c r="M342" s="134" t="s">
        <v>36426</v>
      </c>
    </row>
    <row r="343" spans="1:13" hidden="1" x14ac:dyDescent="0.25">
      <c r="A343" s="128"/>
      <c r="B343" s="2"/>
      <c r="C343" s="139" t="s">
        <v>36421</v>
      </c>
      <c r="D343" s="124" t="s">
        <v>36422</v>
      </c>
      <c r="E343" s="118" t="s">
        <v>103</v>
      </c>
      <c r="F343" s="124" t="s">
        <v>104</v>
      </c>
      <c r="G343" s="118" t="s">
        <v>30</v>
      </c>
      <c r="H343" s="137">
        <v>44193</v>
      </c>
      <c r="I343" s="119">
        <v>1149.92</v>
      </c>
      <c r="J343" s="129"/>
      <c r="K343" s="129"/>
      <c r="L343" s="129">
        <v>0</v>
      </c>
      <c r="M343" s="134" t="s">
        <v>36426</v>
      </c>
    </row>
    <row r="344" spans="1:13" hidden="1" x14ac:dyDescent="0.25">
      <c r="A344" s="128"/>
      <c r="B344" s="2"/>
      <c r="C344" s="139" t="s">
        <v>36424</v>
      </c>
      <c r="D344" s="124" t="s">
        <v>36425</v>
      </c>
      <c r="E344" s="118" t="s">
        <v>107</v>
      </c>
      <c r="F344" s="124" t="s">
        <v>108</v>
      </c>
      <c r="G344" s="118" t="s">
        <v>30</v>
      </c>
      <c r="H344" s="137"/>
      <c r="I344" s="119"/>
      <c r="J344" s="129"/>
      <c r="K344" s="129"/>
      <c r="L344" s="129">
        <v>0</v>
      </c>
      <c r="M344" s="134" t="s">
        <v>36429</v>
      </c>
    </row>
    <row r="345" spans="1:13" hidden="1" x14ac:dyDescent="0.25">
      <c r="A345" s="128"/>
      <c r="B345" s="2"/>
      <c r="C345" s="139" t="s">
        <v>36424</v>
      </c>
      <c r="D345" s="124" t="s">
        <v>36425</v>
      </c>
      <c r="E345" s="118" t="s">
        <v>27467</v>
      </c>
      <c r="F345" s="124" t="s">
        <v>27468</v>
      </c>
      <c r="G345" s="118" t="s">
        <v>30</v>
      </c>
      <c r="H345" s="137"/>
      <c r="I345" s="119"/>
      <c r="J345" s="129"/>
      <c r="K345" s="129"/>
      <c r="L345" s="129">
        <v>0</v>
      </c>
      <c r="M345" s="134" t="s">
        <v>36429</v>
      </c>
    </row>
    <row r="346" spans="1:13" hidden="1" x14ac:dyDescent="0.25">
      <c r="A346" s="128"/>
      <c r="B346" s="2"/>
      <c r="C346" s="139" t="s">
        <v>36424</v>
      </c>
      <c r="D346" s="124" t="s">
        <v>36425</v>
      </c>
      <c r="E346" s="118" t="s">
        <v>109</v>
      </c>
      <c r="F346" s="124" t="s">
        <v>110</v>
      </c>
      <c r="G346" s="118" t="s">
        <v>30</v>
      </c>
      <c r="H346" s="137"/>
      <c r="I346" s="119"/>
      <c r="J346" s="129"/>
      <c r="K346" s="129"/>
      <c r="L346" s="129">
        <v>0</v>
      </c>
      <c r="M346" s="134" t="s">
        <v>36432</v>
      </c>
    </row>
    <row r="347" spans="1:13" hidden="1" x14ac:dyDescent="0.25">
      <c r="A347" s="128"/>
      <c r="B347" s="2"/>
      <c r="C347" s="139" t="s">
        <v>36427</v>
      </c>
      <c r="D347" s="124" t="s">
        <v>36428</v>
      </c>
      <c r="E347" s="118" t="s">
        <v>103</v>
      </c>
      <c r="F347" s="124" t="s">
        <v>104</v>
      </c>
      <c r="G347" s="118" t="s">
        <v>30</v>
      </c>
      <c r="H347" s="137">
        <v>44229</v>
      </c>
      <c r="I347" s="119">
        <v>1343.64</v>
      </c>
      <c r="J347" s="129"/>
      <c r="K347" s="129"/>
      <c r="L347" s="129">
        <v>0</v>
      </c>
      <c r="M347" s="134" t="s">
        <v>36435</v>
      </c>
    </row>
    <row r="348" spans="1:13" hidden="1" x14ac:dyDescent="0.25">
      <c r="A348" s="128"/>
      <c r="B348" s="2"/>
      <c r="C348" s="139" t="s">
        <v>36427</v>
      </c>
      <c r="D348" s="124" t="s">
        <v>36428</v>
      </c>
      <c r="E348" s="118" t="s">
        <v>121</v>
      </c>
      <c r="F348" s="124" t="s">
        <v>122</v>
      </c>
      <c r="G348" s="118" t="s">
        <v>30</v>
      </c>
      <c r="H348" s="137"/>
      <c r="I348" s="119"/>
      <c r="J348" s="129"/>
      <c r="K348" s="129"/>
      <c r="L348" s="129">
        <v>0</v>
      </c>
      <c r="M348" s="134" t="s">
        <v>36438</v>
      </c>
    </row>
    <row r="349" spans="1:13" hidden="1" x14ac:dyDescent="0.25">
      <c r="A349" s="128"/>
      <c r="B349" s="2"/>
      <c r="C349" s="139" t="s">
        <v>36430</v>
      </c>
      <c r="D349" s="124" t="s">
        <v>36431</v>
      </c>
      <c r="E349" s="118" t="s">
        <v>48</v>
      </c>
      <c r="F349" s="124" t="s">
        <v>35249</v>
      </c>
      <c r="G349" s="118" t="s">
        <v>30</v>
      </c>
      <c r="H349" s="137"/>
      <c r="I349" s="119"/>
      <c r="J349" s="129"/>
      <c r="K349" s="129"/>
      <c r="L349" s="129">
        <v>0</v>
      </c>
      <c r="M349" s="134" t="s">
        <v>36438</v>
      </c>
    </row>
    <row r="350" spans="1:13" hidden="1" x14ac:dyDescent="0.25">
      <c r="A350" s="128"/>
      <c r="B350" s="2"/>
      <c r="C350" s="139" t="s">
        <v>36433</v>
      </c>
      <c r="D350" s="124" t="s">
        <v>36434</v>
      </c>
      <c r="E350" s="118" t="s">
        <v>48</v>
      </c>
      <c r="F350" s="124" t="s">
        <v>35249</v>
      </c>
      <c r="G350" s="118" t="s">
        <v>30</v>
      </c>
      <c r="H350" s="137"/>
      <c r="I350" s="119"/>
      <c r="J350" s="129"/>
      <c r="K350" s="129"/>
      <c r="L350" s="129">
        <v>0</v>
      </c>
      <c r="M350" s="134" t="s">
        <v>36438</v>
      </c>
    </row>
    <row r="351" spans="1:13" hidden="1" x14ac:dyDescent="0.25">
      <c r="A351" s="128"/>
      <c r="B351" s="2"/>
      <c r="C351" s="139" t="s">
        <v>36436</v>
      </c>
      <c r="D351" s="124" t="s">
        <v>36437</v>
      </c>
      <c r="E351" s="118" t="s">
        <v>107</v>
      </c>
      <c r="F351" s="124" t="s">
        <v>108</v>
      </c>
      <c r="G351" s="118" t="s">
        <v>30</v>
      </c>
      <c r="H351" s="137"/>
      <c r="I351" s="119"/>
      <c r="J351" s="129"/>
      <c r="K351" s="129"/>
      <c r="L351" s="129">
        <v>0</v>
      </c>
      <c r="M351" s="134" t="s">
        <v>36438</v>
      </c>
    </row>
    <row r="352" spans="1:13" hidden="1" x14ac:dyDescent="0.25">
      <c r="A352" s="128"/>
      <c r="B352" s="2"/>
      <c r="C352" s="139" t="s">
        <v>36436</v>
      </c>
      <c r="D352" s="124" t="s">
        <v>36437</v>
      </c>
      <c r="E352" s="118" t="s">
        <v>18922</v>
      </c>
      <c r="F352" s="124" t="s">
        <v>18921</v>
      </c>
      <c r="G352" s="118" t="s">
        <v>30</v>
      </c>
      <c r="H352" s="137"/>
      <c r="I352" s="119"/>
      <c r="J352" s="129"/>
      <c r="K352" s="129"/>
      <c r="L352" s="129">
        <v>0</v>
      </c>
      <c r="M352" s="134" t="s">
        <v>36438</v>
      </c>
    </row>
    <row r="353" spans="1:13" hidden="1" x14ac:dyDescent="0.25">
      <c r="A353" s="128"/>
      <c r="B353" s="2"/>
      <c r="C353" s="139" t="s">
        <v>36436</v>
      </c>
      <c r="D353" s="124" t="s">
        <v>36437</v>
      </c>
      <c r="E353" s="118" t="s">
        <v>27467</v>
      </c>
      <c r="F353" s="124" t="s">
        <v>27468</v>
      </c>
      <c r="G353" s="118" t="s">
        <v>30</v>
      </c>
      <c r="H353" s="137"/>
      <c r="I353" s="119"/>
      <c r="J353" s="129"/>
      <c r="K353" s="129"/>
      <c r="L353" s="129">
        <v>0</v>
      </c>
      <c r="M353" s="134" t="s">
        <v>36438</v>
      </c>
    </row>
    <row r="354" spans="1:13" hidden="1" x14ac:dyDescent="0.25">
      <c r="A354" s="128"/>
      <c r="B354" s="2"/>
      <c r="C354" s="139" t="s">
        <v>36436</v>
      </c>
      <c r="D354" s="124" t="s">
        <v>36437</v>
      </c>
      <c r="E354" s="118" t="s">
        <v>103</v>
      </c>
      <c r="F354" s="124" t="s">
        <v>104</v>
      </c>
      <c r="G354" s="118" t="s">
        <v>30</v>
      </c>
      <c r="H354" s="137">
        <v>44216</v>
      </c>
      <c r="I354" s="119">
        <v>1556.32</v>
      </c>
      <c r="J354" s="129"/>
      <c r="K354" s="129"/>
      <c r="L354" s="129">
        <v>0</v>
      </c>
      <c r="M354" s="134" t="s">
        <v>36438</v>
      </c>
    </row>
    <row r="355" spans="1:13" hidden="1" x14ac:dyDescent="0.25">
      <c r="A355" s="128"/>
      <c r="B355" s="2"/>
      <c r="C355" s="139" t="s">
        <v>36436</v>
      </c>
      <c r="D355" s="124" t="s">
        <v>36437</v>
      </c>
      <c r="E355" s="118" t="s">
        <v>119</v>
      </c>
      <c r="F355" s="124" t="s">
        <v>120</v>
      </c>
      <c r="G355" s="118" t="s">
        <v>30</v>
      </c>
      <c r="H355" s="137"/>
      <c r="I355" s="119"/>
      <c r="J355" s="129"/>
      <c r="K355" s="129"/>
      <c r="L355" s="129">
        <v>0</v>
      </c>
      <c r="M355" s="134" t="s">
        <v>36438</v>
      </c>
    </row>
    <row r="356" spans="1:13" hidden="1" x14ac:dyDescent="0.25">
      <c r="A356" s="128"/>
      <c r="B356" s="2"/>
      <c r="C356" s="139" t="s">
        <v>36436</v>
      </c>
      <c r="D356" s="124" t="s">
        <v>36437</v>
      </c>
      <c r="E356" s="118" t="s">
        <v>111</v>
      </c>
      <c r="F356" s="124" t="s">
        <v>112</v>
      </c>
      <c r="G356" s="118" t="s">
        <v>30</v>
      </c>
      <c r="H356" s="137">
        <v>43361</v>
      </c>
      <c r="I356" s="119">
        <v>1479.22</v>
      </c>
      <c r="J356" s="129"/>
      <c r="K356" s="129"/>
      <c r="L356" s="129">
        <v>0</v>
      </c>
      <c r="M356" s="134" t="s">
        <v>36438</v>
      </c>
    </row>
    <row r="357" spans="1:13" hidden="1" x14ac:dyDescent="0.25">
      <c r="A357" s="128"/>
      <c r="B357" s="2"/>
      <c r="C357" s="139" t="s">
        <v>36436</v>
      </c>
      <c r="D357" s="124" t="s">
        <v>36437</v>
      </c>
      <c r="E357" s="118" t="s">
        <v>113</v>
      </c>
      <c r="F357" s="124" t="s">
        <v>114</v>
      </c>
      <c r="G357" s="118" t="s">
        <v>30</v>
      </c>
      <c r="H357" s="137">
        <v>42482</v>
      </c>
      <c r="I357" s="119">
        <v>915.24</v>
      </c>
      <c r="J357" s="129"/>
      <c r="K357" s="129"/>
      <c r="L357" s="129">
        <v>0</v>
      </c>
      <c r="M357" s="134" t="s">
        <v>36441</v>
      </c>
    </row>
    <row r="358" spans="1:13" hidden="1" x14ac:dyDescent="0.25">
      <c r="A358" s="128"/>
      <c r="B358" s="2"/>
      <c r="C358" s="139" t="s">
        <v>36436</v>
      </c>
      <c r="D358" s="124" t="s">
        <v>36437</v>
      </c>
      <c r="E358" s="118" t="s">
        <v>115</v>
      </c>
      <c r="F358" s="124" t="s">
        <v>116</v>
      </c>
      <c r="G358" s="118" t="s">
        <v>30</v>
      </c>
      <c r="H358" s="137"/>
      <c r="I358" s="119"/>
      <c r="J358" s="129"/>
      <c r="K358" s="129"/>
      <c r="L358" s="129">
        <v>0</v>
      </c>
      <c r="M358" s="134" t="s">
        <v>36441</v>
      </c>
    </row>
    <row r="359" spans="1:13" hidden="1" x14ac:dyDescent="0.25">
      <c r="A359" s="128"/>
      <c r="B359" s="2"/>
      <c r="C359" s="139" t="s">
        <v>36436</v>
      </c>
      <c r="D359" s="124" t="s">
        <v>36437</v>
      </c>
      <c r="E359" s="118" t="s">
        <v>117</v>
      </c>
      <c r="F359" s="124" t="s">
        <v>118</v>
      </c>
      <c r="G359" s="118" t="s">
        <v>30</v>
      </c>
      <c r="H359" s="137"/>
      <c r="I359" s="119"/>
      <c r="J359" s="129"/>
      <c r="K359" s="129"/>
      <c r="L359" s="129">
        <v>0</v>
      </c>
      <c r="M359" s="134" t="s">
        <v>36441</v>
      </c>
    </row>
    <row r="360" spans="1:13" hidden="1" x14ac:dyDescent="0.25">
      <c r="A360" s="128"/>
      <c r="B360" s="2"/>
      <c r="C360" s="139" t="s">
        <v>36439</v>
      </c>
      <c r="D360" s="124" t="s">
        <v>36440</v>
      </c>
      <c r="E360" s="118" t="s">
        <v>107</v>
      </c>
      <c r="F360" s="124" t="s">
        <v>108</v>
      </c>
      <c r="G360" s="118" t="s">
        <v>30</v>
      </c>
      <c r="H360" s="137"/>
      <c r="I360" s="119"/>
      <c r="J360" s="129"/>
      <c r="K360" s="129"/>
      <c r="L360" s="129">
        <v>0</v>
      </c>
      <c r="M360" s="134" t="s">
        <v>36441</v>
      </c>
    </row>
    <row r="361" spans="1:13" hidden="1" x14ac:dyDescent="0.25">
      <c r="A361" s="128"/>
      <c r="B361" s="2"/>
      <c r="C361" s="139" t="s">
        <v>36439</v>
      </c>
      <c r="D361" s="124" t="s">
        <v>36440</v>
      </c>
      <c r="E361" s="118" t="s">
        <v>119</v>
      </c>
      <c r="F361" s="124" t="s">
        <v>120</v>
      </c>
      <c r="G361" s="118" t="s">
        <v>30</v>
      </c>
      <c r="H361" s="137">
        <v>42482</v>
      </c>
      <c r="I361" s="119">
        <v>936.99</v>
      </c>
      <c r="J361" s="129"/>
      <c r="K361" s="129"/>
      <c r="L361" s="129">
        <v>0</v>
      </c>
      <c r="M361" s="134" t="s">
        <v>36444</v>
      </c>
    </row>
    <row r="362" spans="1:13" hidden="1" x14ac:dyDescent="0.25">
      <c r="A362" s="128"/>
      <c r="B362" s="2"/>
      <c r="C362" s="139" t="s">
        <v>36439</v>
      </c>
      <c r="D362" s="124" t="s">
        <v>36440</v>
      </c>
      <c r="E362" s="118" t="s">
        <v>113</v>
      </c>
      <c r="F362" s="124" t="s">
        <v>114</v>
      </c>
      <c r="G362" s="118" t="s">
        <v>30</v>
      </c>
      <c r="H362" s="137">
        <v>42482</v>
      </c>
      <c r="I362" s="119">
        <v>760.19</v>
      </c>
      <c r="J362" s="129"/>
      <c r="K362" s="129"/>
      <c r="L362" s="129">
        <v>0</v>
      </c>
      <c r="M362" s="134" t="s">
        <v>36444</v>
      </c>
    </row>
    <row r="363" spans="1:13" hidden="1" x14ac:dyDescent="0.25">
      <c r="A363" s="128"/>
      <c r="B363" s="2"/>
      <c r="C363" s="139" t="s">
        <v>36439</v>
      </c>
      <c r="D363" s="124" t="s">
        <v>36440</v>
      </c>
      <c r="E363" s="118" t="s">
        <v>121</v>
      </c>
      <c r="F363" s="124" t="s">
        <v>122</v>
      </c>
      <c r="G363" s="118" t="s">
        <v>30</v>
      </c>
      <c r="H363" s="137"/>
      <c r="I363" s="119"/>
      <c r="J363" s="129"/>
      <c r="K363" s="129"/>
      <c r="L363" s="129">
        <v>0</v>
      </c>
      <c r="M363" s="134" t="s">
        <v>36447</v>
      </c>
    </row>
    <row r="364" spans="1:13" hidden="1" x14ac:dyDescent="0.25">
      <c r="A364" s="128"/>
      <c r="B364" s="2"/>
      <c r="C364" s="139" t="s">
        <v>36442</v>
      </c>
      <c r="D364" s="124" t="s">
        <v>36443</v>
      </c>
      <c r="E364" s="118" t="s">
        <v>123</v>
      </c>
      <c r="F364" s="124" t="s">
        <v>124</v>
      </c>
      <c r="G364" s="118" t="s">
        <v>30</v>
      </c>
      <c r="H364" s="137">
        <v>41100</v>
      </c>
      <c r="I364" s="119">
        <v>412.82</v>
      </c>
      <c r="J364" s="129"/>
      <c r="K364" s="129"/>
      <c r="L364" s="129">
        <v>0</v>
      </c>
      <c r="M364" s="134" t="s">
        <v>36447</v>
      </c>
    </row>
    <row r="365" spans="1:13" hidden="1" x14ac:dyDescent="0.25">
      <c r="A365" s="128"/>
      <c r="B365" s="2"/>
      <c r="C365" s="139" t="s">
        <v>36442</v>
      </c>
      <c r="D365" s="124" t="s">
        <v>36443</v>
      </c>
      <c r="E365" s="118" t="s">
        <v>125</v>
      </c>
      <c r="F365" s="124" t="s">
        <v>126</v>
      </c>
      <c r="G365" s="118" t="s">
        <v>30</v>
      </c>
      <c r="H365" s="137">
        <v>41100</v>
      </c>
      <c r="I365" s="119">
        <v>412.82</v>
      </c>
      <c r="J365" s="129"/>
      <c r="K365" s="129"/>
      <c r="L365" s="129">
        <v>0</v>
      </c>
      <c r="M365" s="134" t="s">
        <v>36447</v>
      </c>
    </row>
    <row r="366" spans="1:13" hidden="1" x14ac:dyDescent="0.25">
      <c r="A366" s="128"/>
      <c r="B366" s="2"/>
      <c r="C366" s="139" t="s">
        <v>36445</v>
      </c>
      <c r="D366" s="124" t="s">
        <v>36446</v>
      </c>
      <c r="E366" s="118" t="s">
        <v>127</v>
      </c>
      <c r="F366" s="124" t="s">
        <v>128</v>
      </c>
      <c r="G366" s="118" t="s">
        <v>30</v>
      </c>
      <c r="H366" s="137"/>
      <c r="I366" s="119"/>
      <c r="J366" s="129"/>
      <c r="K366" s="129"/>
      <c r="L366" s="129">
        <v>0</v>
      </c>
      <c r="M366" s="134" t="s">
        <v>36447</v>
      </c>
    </row>
    <row r="367" spans="1:13" hidden="1" x14ac:dyDescent="0.25">
      <c r="A367" s="128"/>
      <c r="B367" s="2"/>
      <c r="C367" s="139" t="s">
        <v>36445</v>
      </c>
      <c r="D367" s="124" t="s">
        <v>36446</v>
      </c>
      <c r="E367" s="118" t="s">
        <v>129</v>
      </c>
      <c r="F367" s="124" t="s">
        <v>130</v>
      </c>
      <c r="G367" s="118" t="s">
        <v>30</v>
      </c>
      <c r="H367" s="137"/>
      <c r="I367" s="119"/>
      <c r="J367" s="129"/>
      <c r="K367" s="129"/>
      <c r="L367" s="129">
        <v>0</v>
      </c>
      <c r="M367" s="134" t="s">
        <v>36450</v>
      </c>
    </row>
    <row r="368" spans="1:13" hidden="1" x14ac:dyDescent="0.25">
      <c r="A368" s="128"/>
      <c r="B368" s="2"/>
      <c r="C368" s="139" t="s">
        <v>36445</v>
      </c>
      <c r="D368" s="124" t="s">
        <v>36446</v>
      </c>
      <c r="E368" s="118" t="s">
        <v>131</v>
      </c>
      <c r="F368" s="124" t="s">
        <v>132</v>
      </c>
      <c r="G368" s="118" t="s">
        <v>30</v>
      </c>
      <c r="H368" s="137">
        <v>41559</v>
      </c>
      <c r="I368" s="119">
        <v>560.49</v>
      </c>
      <c r="J368" s="129"/>
      <c r="K368" s="129"/>
      <c r="L368" s="129">
        <v>0</v>
      </c>
      <c r="M368" s="134" t="s">
        <v>36450</v>
      </c>
    </row>
    <row r="369" spans="1:13" hidden="1" x14ac:dyDescent="0.25">
      <c r="A369" s="128"/>
      <c r="B369" s="2"/>
      <c r="C369" s="139" t="s">
        <v>36445</v>
      </c>
      <c r="D369" s="124" t="s">
        <v>36446</v>
      </c>
      <c r="E369" s="118" t="s">
        <v>121</v>
      </c>
      <c r="F369" s="124" t="s">
        <v>122</v>
      </c>
      <c r="G369" s="118" t="s">
        <v>30</v>
      </c>
      <c r="H369" s="137"/>
      <c r="I369" s="119"/>
      <c r="J369" s="129"/>
      <c r="K369" s="129"/>
      <c r="L369" s="129">
        <v>0</v>
      </c>
      <c r="M369" s="134" t="s">
        <v>36450</v>
      </c>
    </row>
    <row r="370" spans="1:13" hidden="1" x14ac:dyDescent="0.25">
      <c r="A370" s="128"/>
      <c r="B370" s="2"/>
      <c r="C370" s="139" t="s">
        <v>36448</v>
      </c>
      <c r="D370" s="124" t="s">
        <v>36449</v>
      </c>
      <c r="E370" s="118" t="s">
        <v>107</v>
      </c>
      <c r="F370" s="124" t="s">
        <v>108</v>
      </c>
      <c r="G370" s="118" t="s">
        <v>30</v>
      </c>
      <c r="H370" s="137"/>
      <c r="I370" s="119"/>
      <c r="J370" s="129"/>
      <c r="K370" s="129"/>
      <c r="L370" s="129">
        <v>0</v>
      </c>
      <c r="M370" s="134" t="s">
        <v>36450</v>
      </c>
    </row>
    <row r="371" spans="1:13" hidden="1" x14ac:dyDescent="0.25">
      <c r="A371" s="128"/>
      <c r="B371" s="2"/>
      <c r="C371" s="139" t="s">
        <v>36448</v>
      </c>
      <c r="D371" s="124" t="s">
        <v>36449</v>
      </c>
      <c r="E371" s="118" t="s">
        <v>27465</v>
      </c>
      <c r="F371" s="124" t="s">
        <v>27466</v>
      </c>
      <c r="G371" s="118" t="s">
        <v>30</v>
      </c>
      <c r="H371" s="137"/>
      <c r="I371" s="119"/>
      <c r="J371" s="129"/>
      <c r="K371" s="129"/>
      <c r="L371" s="129">
        <v>0</v>
      </c>
      <c r="M371" s="134" t="s">
        <v>36450</v>
      </c>
    </row>
    <row r="372" spans="1:13" hidden="1" x14ac:dyDescent="0.25">
      <c r="A372" s="128"/>
      <c r="B372" s="2"/>
      <c r="C372" s="139" t="s">
        <v>36448</v>
      </c>
      <c r="D372" s="124" t="s">
        <v>36449</v>
      </c>
      <c r="E372" s="118" t="s">
        <v>133</v>
      </c>
      <c r="F372" s="124" t="s">
        <v>134</v>
      </c>
      <c r="G372" s="118" t="s">
        <v>30</v>
      </c>
      <c r="H372" s="137">
        <v>41229</v>
      </c>
      <c r="I372" s="119">
        <v>782.14</v>
      </c>
      <c r="J372" s="129"/>
      <c r="K372" s="129"/>
      <c r="L372" s="129">
        <v>0</v>
      </c>
      <c r="M372" s="134" t="s">
        <v>36450</v>
      </c>
    </row>
    <row r="373" spans="1:13" hidden="1" x14ac:dyDescent="0.25">
      <c r="A373" s="128"/>
      <c r="B373" s="2"/>
      <c r="C373" s="139" t="s">
        <v>36448</v>
      </c>
      <c r="D373" s="124" t="s">
        <v>36449</v>
      </c>
      <c r="E373" s="118" t="s">
        <v>135</v>
      </c>
      <c r="F373" s="124" t="s">
        <v>136</v>
      </c>
      <c r="G373" s="118" t="s">
        <v>30</v>
      </c>
      <c r="H373" s="137">
        <v>41270</v>
      </c>
      <c r="I373" s="119">
        <v>883.89</v>
      </c>
      <c r="J373" s="129"/>
      <c r="K373" s="129"/>
      <c r="L373" s="129">
        <v>0</v>
      </c>
      <c r="M373" s="134" t="s">
        <v>36450</v>
      </c>
    </row>
    <row r="374" spans="1:13" hidden="1" x14ac:dyDescent="0.25">
      <c r="A374" s="128"/>
      <c r="B374" s="2"/>
      <c r="C374" s="139" t="s">
        <v>36448</v>
      </c>
      <c r="D374" s="124" t="s">
        <v>36449</v>
      </c>
      <c r="E374" s="118" t="s">
        <v>131</v>
      </c>
      <c r="F374" s="124" t="s">
        <v>132</v>
      </c>
      <c r="G374" s="118" t="s">
        <v>30</v>
      </c>
      <c r="H374" s="137">
        <v>41559</v>
      </c>
      <c r="I374" s="119">
        <v>684.6</v>
      </c>
      <c r="J374" s="129"/>
      <c r="K374" s="129"/>
      <c r="L374" s="129">
        <v>0</v>
      </c>
      <c r="M374" s="134" t="s">
        <v>36450</v>
      </c>
    </row>
    <row r="375" spans="1:13" hidden="1" x14ac:dyDescent="0.25">
      <c r="A375" s="128"/>
      <c r="B375" s="2"/>
      <c r="C375" s="139" t="s">
        <v>36448</v>
      </c>
      <c r="D375" s="124" t="s">
        <v>36449</v>
      </c>
      <c r="E375" s="118" t="s">
        <v>119</v>
      </c>
      <c r="F375" s="124" t="s">
        <v>120</v>
      </c>
      <c r="G375" s="118" t="s">
        <v>30</v>
      </c>
      <c r="H375" s="137">
        <v>42482</v>
      </c>
      <c r="I375" s="119">
        <v>1231.3900000000001</v>
      </c>
      <c r="J375" s="129"/>
      <c r="K375" s="129"/>
      <c r="L375" s="129">
        <v>0</v>
      </c>
      <c r="M375" s="134" t="s">
        <v>36450</v>
      </c>
    </row>
    <row r="376" spans="1:13" hidden="1" x14ac:dyDescent="0.25">
      <c r="A376" s="128"/>
      <c r="B376" s="2"/>
      <c r="C376" s="139" t="s">
        <v>36448</v>
      </c>
      <c r="D376" s="124" t="s">
        <v>36449</v>
      </c>
      <c r="E376" s="118" t="s">
        <v>137</v>
      </c>
      <c r="F376" s="124" t="s">
        <v>138</v>
      </c>
      <c r="G376" s="118" t="s">
        <v>30</v>
      </c>
      <c r="H376" s="137">
        <v>42482</v>
      </c>
      <c r="I376" s="119">
        <v>1054.5899999999999</v>
      </c>
      <c r="J376" s="129"/>
      <c r="K376" s="129"/>
      <c r="L376" s="129">
        <v>0</v>
      </c>
      <c r="M376" s="134" t="s">
        <v>36450</v>
      </c>
    </row>
    <row r="377" spans="1:13" hidden="1" x14ac:dyDescent="0.25">
      <c r="A377" s="128"/>
      <c r="B377" s="2"/>
      <c r="C377" s="139" t="s">
        <v>36448</v>
      </c>
      <c r="D377" s="124" t="s">
        <v>36449</v>
      </c>
      <c r="E377" s="118" t="s">
        <v>109</v>
      </c>
      <c r="F377" s="124" t="s">
        <v>110</v>
      </c>
      <c r="G377" s="118" t="s">
        <v>30</v>
      </c>
      <c r="H377" s="137"/>
      <c r="I377" s="119"/>
      <c r="J377" s="129"/>
      <c r="K377" s="129"/>
      <c r="L377" s="129">
        <v>0</v>
      </c>
      <c r="M377" s="134" t="s">
        <v>36453</v>
      </c>
    </row>
    <row r="378" spans="1:13" hidden="1" x14ac:dyDescent="0.25">
      <c r="A378" s="128"/>
      <c r="B378" s="2"/>
      <c r="C378" s="139" t="s">
        <v>36448</v>
      </c>
      <c r="D378" s="124" t="s">
        <v>36449</v>
      </c>
      <c r="E378" s="118" t="s">
        <v>139</v>
      </c>
      <c r="F378" s="124" t="s">
        <v>140</v>
      </c>
      <c r="G378" s="118" t="s">
        <v>30</v>
      </c>
      <c r="H378" s="137"/>
      <c r="I378" s="119"/>
      <c r="J378" s="129"/>
      <c r="K378" s="129"/>
      <c r="L378" s="129">
        <v>0</v>
      </c>
      <c r="M378" s="134" t="s">
        <v>36456</v>
      </c>
    </row>
    <row r="379" spans="1:13" hidden="1" x14ac:dyDescent="0.25">
      <c r="A379" s="128"/>
      <c r="B379" s="2"/>
      <c r="C379" s="139" t="s">
        <v>36448</v>
      </c>
      <c r="D379" s="124" t="s">
        <v>36449</v>
      </c>
      <c r="E379" s="118" t="s">
        <v>121</v>
      </c>
      <c r="F379" s="124" t="s">
        <v>122</v>
      </c>
      <c r="G379" s="118" t="s">
        <v>30</v>
      </c>
      <c r="H379" s="137"/>
      <c r="I379" s="119"/>
      <c r="J379" s="129"/>
      <c r="K379" s="129"/>
      <c r="L379" s="129">
        <v>0</v>
      </c>
      <c r="M379" s="134" t="s">
        <v>19635</v>
      </c>
    </row>
    <row r="380" spans="1:13" hidden="1" x14ac:dyDescent="0.25">
      <c r="A380" s="128"/>
      <c r="B380" s="2"/>
      <c r="C380" s="139" t="s">
        <v>36451</v>
      </c>
      <c r="D380" s="124" t="s">
        <v>36452</v>
      </c>
      <c r="E380" s="118" t="s">
        <v>48</v>
      </c>
      <c r="F380" s="124" t="s">
        <v>35249</v>
      </c>
      <c r="G380" s="118" t="s">
        <v>30</v>
      </c>
      <c r="H380" s="137">
        <v>42510</v>
      </c>
      <c r="I380" s="119">
        <v>3105.16</v>
      </c>
      <c r="J380" s="129"/>
      <c r="K380" s="129"/>
      <c r="L380" s="129">
        <v>0</v>
      </c>
      <c r="M380" s="134" t="s">
        <v>19635</v>
      </c>
    </row>
    <row r="381" spans="1:13" hidden="1" x14ac:dyDescent="0.25">
      <c r="A381" s="128"/>
      <c r="B381" s="2"/>
      <c r="C381" s="139" t="s">
        <v>36454</v>
      </c>
      <c r="D381" s="124" t="s">
        <v>36455</v>
      </c>
      <c r="E381" s="118" t="s">
        <v>48</v>
      </c>
      <c r="F381" s="124" t="s">
        <v>35249</v>
      </c>
      <c r="G381" s="118" t="s">
        <v>30</v>
      </c>
      <c r="H381" s="137"/>
      <c r="I381" s="119"/>
      <c r="J381" s="129"/>
      <c r="K381" s="129"/>
      <c r="L381" s="129">
        <v>0</v>
      </c>
      <c r="M381" s="134" t="s">
        <v>19635</v>
      </c>
    </row>
    <row r="382" spans="1:13" hidden="1" x14ac:dyDescent="0.25">
      <c r="A382" s="128"/>
      <c r="B382" s="2"/>
      <c r="C382" s="139" t="s">
        <v>36457</v>
      </c>
      <c r="D382" s="124" t="s">
        <v>36458</v>
      </c>
      <c r="E382" s="118" t="s">
        <v>141</v>
      </c>
      <c r="F382" s="124" t="s">
        <v>142</v>
      </c>
      <c r="G382" s="118" t="s">
        <v>30</v>
      </c>
      <c r="H382" s="137">
        <v>41603</v>
      </c>
      <c r="I382" s="119">
        <v>328</v>
      </c>
      <c r="J382" s="129"/>
      <c r="K382" s="129"/>
      <c r="L382" s="129">
        <v>0</v>
      </c>
      <c r="M382" s="134" t="s">
        <v>19635</v>
      </c>
    </row>
    <row r="383" spans="1:13" hidden="1" x14ac:dyDescent="0.25">
      <c r="A383" s="128"/>
      <c r="B383" s="2"/>
      <c r="C383" s="139" t="s">
        <v>36457</v>
      </c>
      <c r="D383" s="124" t="s">
        <v>36458</v>
      </c>
      <c r="E383" s="118" t="s">
        <v>36459</v>
      </c>
      <c r="F383" s="124" t="s">
        <v>36460</v>
      </c>
      <c r="G383" s="118" t="s">
        <v>30</v>
      </c>
      <c r="H383" s="137">
        <v>42164</v>
      </c>
      <c r="I383" s="119">
        <v>419.52</v>
      </c>
      <c r="J383" s="129"/>
      <c r="K383" s="129"/>
      <c r="L383" s="129">
        <v>0</v>
      </c>
      <c r="M383" s="134" t="s">
        <v>19635</v>
      </c>
    </row>
    <row r="384" spans="1:13" hidden="1" x14ac:dyDescent="0.25">
      <c r="A384" s="128"/>
      <c r="B384" s="2"/>
      <c r="C384" s="139" t="s">
        <v>36457</v>
      </c>
      <c r="D384" s="124" t="s">
        <v>36458</v>
      </c>
      <c r="E384" s="118" t="s">
        <v>36461</v>
      </c>
      <c r="F384" s="124" t="s">
        <v>36462</v>
      </c>
      <c r="G384" s="118" t="s">
        <v>30</v>
      </c>
      <c r="H384" s="137">
        <v>42319</v>
      </c>
      <c r="I384" s="119">
        <v>366.16</v>
      </c>
      <c r="J384" s="129"/>
      <c r="K384" s="129"/>
      <c r="L384" s="129">
        <v>0</v>
      </c>
      <c r="M384" s="134" t="s">
        <v>19635</v>
      </c>
    </row>
    <row r="385" spans="1:13" hidden="1" x14ac:dyDescent="0.25">
      <c r="A385" s="128"/>
      <c r="B385" s="2"/>
      <c r="C385" s="139" t="s">
        <v>36457</v>
      </c>
      <c r="D385" s="124" t="s">
        <v>36458</v>
      </c>
      <c r="E385" s="118" t="s">
        <v>36463</v>
      </c>
      <c r="F385" s="124" t="s">
        <v>36464</v>
      </c>
      <c r="G385" s="118" t="s">
        <v>30</v>
      </c>
      <c r="H385" s="137">
        <v>42304</v>
      </c>
      <c r="I385" s="119">
        <v>377.7</v>
      </c>
      <c r="J385" s="129"/>
      <c r="K385" s="129"/>
      <c r="L385" s="129">
        <v>0</v>
      </c>
      <c r="M385" s="134" t="s">
        <v>19635</v>
      </c>
    </row>
    <row r="386" spans="1:13" hidden="1" x14ac:dyDescent="0.25">
      <c r="A386" s="128"/>
      <c r="B386" s="2"/>
      <c r="C386" s="139" t="s">
        <v>36457</v>
      </c>
      <c r="D386" s="124" t="s">
        <v>36458</v>
      </c>
      <c r="E386" s="118" t="s">
        <v>36465</v>
      </c>
      <c r="F386" s="124" t="s">
        <v>143</v>
      </c>
      <c r="G386" s="118" t="s">
        <v>30</v>
      </c>
      <c r="H386" s="137">
        <v>42395</v>
      </c>
      <c r="I386" s="119">
        <v>367.7</v>
      </c>
      <c r="J386" s="129"/>
      <c r="K386" s="129"/>
      <c r="L386" s="129">
        <v>0</v>
      </c>
      <c r="M386" s="134" t="s">
        <v>19635</v>
      </c>
    </row>
    <row r="387" spans="1:13" hidden="1" x14ac:dyDescent="0.25">
      <c r="A387" s="128"/>
      <c r="B387" s="2"/>
      <c r="C387" s="139" t="s">
        <v>36457</v>
      </c>
      <c r="D387" s="124" t="s">
        <v>36458</v>
      </c>
      <c r="E387" s="118" t="s">
        <v>144</v>
      </c>
      <c r="F387" s="124" t="s">
        <v>145</v>
      </c>
      <c r="G387" s="118" t="s">
        <v>30</v>
      </c>
      <c r="H387" s="137">
        <v>41066</v>
      </c>
      <c r="I387" s="119">
        <v>325.92</v>
      </c>
      <c r="J387" s="129"/>
      <c r="K387" s="129"/>
      <c r="L387" s="129">
        <v>0</v>
      </c>
      <c r="M387" s="134" t="s">
        <v>19635</v>
      </c>
    </row>
    <row r="388" spans="1:13" hidden="1" x14ac:dyDescent="0.25">
      <c r="A388" s="128"/>
      <c r="B388" s="2"/>
      <c r="C388" s="139" t="s">
        <v>36457</v>
      </c>
      <c r="D388" s="124" t="s">
        <v>36458</v>
      </c>
      <c r="E388" s="118" t="s">
        <v>146</v>
      </c>
      <c r="F388" s="124" t="s">
        <v>147</v>
      </c>
      <c r="G388" s="118" t="s">
        <v>30</v>
      </c>
      <c r="H388" s="137">
        <v>41593</v>
      </c>
      <c r="I388" s="119">
        <v>337.87</v>
      </c>
      <c r="J388" s="129"/>
      <c r="K388" s="129"/>
      <c r="L388" s="129">
        <v>0</v>
      </c>
      <c r="M388" s="134" t="s">
        <v>19635</v>
      </c>
    </row>
    <row r="389" spans="1:13" hidden="1" x14ac:dyDescent="0.25">
      <c r="A389" s="128"/>
      <c r="B389" s="2"/>
      <c r="C389" s="139" t="s">
        <v>36457</v>
      </c>
      <c r="D389" s="124" t="s">
        <v>36458</v>
      </c>
      <c r="E389" s="118" t="s">
        <v>148</v>
      </c>
      <c r="F389" s="124" t="s">
        <v>149</v>
      </c>
      <c r="G389" s="118" t="s">
        <v>30</v>
      </c>
      <c r="H389" s="137">
        <v>41186</v>
      </c>
      <c r="I389" s="119">
        <v>264.81</v>
      </c>
      <c r="J389" s="129"/>
      <c r="K389" s="129"/>
      <c r="L389" s="129">
        <v>0</v>
      </c>
      <c r="M389" s="134" t="s">
        <v>19635</v>
      </c>
    </row>
    <row r="390" spans="1:13" hidden="1" x14ac:dyDescent="0.25">
      <c r="A390" s="128"/>
      <c r="B390" s="2"/>
      <c r="C390" s="139" t="s">
        <v>36457</v>
      </c>
      <c r="D390" s="124" t="s">
        <v>36458</v>
      </c>
      <c r="E390" s="118" t="s">
        <v>150</v>
      </c>
      <c r="F390" s="124" t="s">
        <v>151</v>
      </c>
      <c r="G390" s="118" t="s">
        <v>30</v>
      </c>
      <c r="H390" s="137"/>
      <c r="I390" s="119"/>
      <c r="J390" s="129"/>
      <c r="K390" s="129"/>
      <c r="L390" s="129">
        <v>0</v>
      </c>
      <c r="M390" s="134" t="s">
        <v>19635</v>
      </c>
    </row>
    <row r="391" spans="1:13" hidden="1" x14ac:dyDescent="0.25">
      <c r="A391" s="128"/>
      <c r="B391" s="2"/>
      <c r="C391" s="139" t="s">
        <v>36457</v>
      </c>
      <c r="D391" s="124" t="s">
        <v>36458</v>
      </c>
      <c r="E391" s="118" t="s">
        <v>36466</v>
      </c>
      <c r="F391" s="124" t="s">
        <v>36467</v>
      </c>
      <c r="G391" s="118" t="s">
        <v>30</v>
      </c>
      <c r="H391" s="137">
        <v>41519</v>
      </c>
      <c r="I391" s="119">
        <v>337.87</v>
      </c>
      <c r="J391" s="129"/>
      <c r="K391" s="129"/>
      <c r="L391" s="129">
        <v>0</v>
      </c>
      <c r="M391" s="134" t="s">
        <v>19635</v>
      </c>
    </row>
    <row r="392" spans="1:13" hidden="1" x14ac:dyDescent="0.25">
      <c r="A392" s="128"/>
      <c r="B392" s="2"/>
      <c r="C392" s="139" t="s">
        <v>36457</v>
      </c>
      <c r="D392" s="124" t="s">
        <v>36458</v>
      </c>
      <c r="E392" s="118" t="s">
        <v>152</v>
      </c>
      <c r="F392" s="124" t="s">
        <v>153</v>
      </c>
      <c r="G392" s="118" t="s">
        <v>30</v>
      </c>
      <c r="H392" s="137">
        <v>41162</v>
      </c>
      <c r="I392" s="119">
        <v>345</v>
      </c>
      <c r="J392" s="129"/>
      <c r="K392" s="129"/>
      <c r="L392" s="129">
        <v>0</v>
      </c>
      <c r="M392" s="134" t="s">
        <v>19635</v>
      </c>
    </row>
    <row r="393" spans="1:13" hidden="1" x14ac:dyDescent="0.25">
      <c r="A393" s="128"/>
      <c r="B393" s="2"/>
      <c r="C393" s="139" t="s">
        <v>36457</v>
      </c>
      <c r="D393" s="124" t="s">
        <v>36458</v>
      </c>
      <c r="E393" s="118" t="s">
        <v>36468</v>
      </c>
      <c r="F393" s="124" t="s">
        <v>136</v>
      </c>
      <c r="G393" s="118" t="s">
        <v>30</v>
      </c>
      <c r="H393" s="137">
        <v>41606</v>
      </c>
      <c r="I393" s="119">
        <v>328</v>
      </c>
      <c r="J393" s="129"/>
      <c r="K393" s="129"/>
      <c r="L393" s="129">
        <v>0</v>
      </c>
      <c r="M393" s="134" t="s">
        <v>19635</v>
      </c>
    </row>
    <row r="394" spans="1:13" hidden="1" x14ac:dyDescent="0.25">
      <c r="A394" s="128"/>
      <c r="B394" s="2"/>
      <c r="C394" s="139" t="s">
        <v>36457</v>
      </c>
      <c r="D394" s="124" t="s">
        <v>36458</v>
      </c>
      <c r="E394" s="118" t="s">
        <v>154</v>
      </c>
      <c r="F394" s="124" t="s">
        <v>155</v>
      </c>
      <c r="G394" s="118" t="s">
        <v>30</v>
      </c>
      <c r="H394" s="137"/>
      <c r="I394" s="119"/>
      <c r="J394" s="129"/>
      <c r="K394" s="129"/>
      <c r="L394" s="129">
        <v>0</v>
      </c>
      <c r="M394" s="134" t="s">
        <v>19635</v>
      </c>
    </row>
    <row r="395" spans="1:13" hidden="1" x14ac:dyDescent="0.25">
      <c r="A395" s="128"/>
      <c r="B395" s="2"/>
      <c r="C395" s="139" t="s">
        <v>36457</v>
      </c>
      <c r="D395" s="124" t="s">
        <v>36458</v>
      </c>
      <c r="E395" s="118" t="s">
        <v>36469</v>
      </c>
      <c r="F395" s="124" t="s">
        <v>156</v>
      </c>
      <c r="G395" s="118" t="s">
        <v>30</v>
      </c>
      <c r="H395" s="137">
        <v>41877</v>
      </c>
      <c r="I395" s="119">
        <v>275</v>
      </c>
      <c r="J395" s="129"/>
      <c r="K395" s="129"/>
      <c r="L395" s="129">
        <v>0</v>
      </c>
      <c r="M395" s="134" t="s">
        <v>19635</v>
      </c>
    </row>
    <row r="396" spans="1:13" hidden="1" x14ac:dyDescent="0.25">
      <c r="A396" s="128"/>
      <c r="B396" s="2"/>
      <c r="C396" s="139" t="s">
        <v>36457</v>
      </c>
      <c r="D396" s="124" t="s">
        <v>36458</v>
      </c>
      <c r="E396" s="118" t="s">
        <v>157</v>
      </c>
      <c r="F396" s="124" t="s">
        <v>158</v>
      </c>
      <c r="G396" s="118" t="s">
        <v>30</v>
      </c>
      <c r="H396" s="137">
        <v>41626</v>
      </c>
      <c r="I396" s="119">
        <v>357.89</v>
      </c>
      <c r="J396" s="129"/>
      <c r="K396" s="129"/>
      <c r="L396" s="129">
        <v>0</v>
      </c>
      <c r="M396" s="134" t="s">
        <v>19635</v>
      </c>
    </row>
    <row r="397" spans="1:13" hidden="1" x14ac:dyDescent="0.25">
      <c r="A397" s="128"/>
      <c r="B397" s="2"/>
      <c r="C397" s="139" t="s">
        <v>36457</v>
      </c>
      <c r="D397" s="124" t="s">
        <v>36458</v>
      </c>
      <c r="E397" s="118" t="s">
        <v>36470</v>
      </c>
      <c r="F397" s="124" t="s">
        <v>159</v>
      </c>
      <c r="G397" s="118" t="s">
        <v>30</v>
      </c>
      <c r="H397" s="137">
        <v>41684</v>
      </c>
      <c r="I397" s="119">
        <v>351.48</v>
      </c>
      <c r="J397" s="129"/>
      <c r="K397" s="129"/>
      <c r="L397" s="129">
        <v>0</v>
      </c>
      <c r="M397" s="134" t="s">
        <v>19635</v>
      </c>
    </row>
    <row r="398" spans="1:13" hidden="1" x14ac:dyDescent="0.25">
      <c r="A398" s="128"/>
      <c r="B398" s="2"/>
      <c r="C398" s="139" t="s">
        <v>36457</v>
      </c>
      <c r="D398" s="124" t="s">
        <v>36458</v>
      </c>
      <c r="E398" s="118" t="s">
        <v>36471</v>
      </c>
      <c r="F398" s="124" t="s">
        <v>36472</v>
      </c>
      <c r="G398" s="118" t="s">
        <v>30</v>
      </c>
      <c r="H398" s="137">
        <v>41619</v>
      </c>
      <c r="I398" s="119">
        <v>406.26</v>
      </c>
      <c r="J398" s="129"/>
      <c r="K398" s="129"/>
      <c r="L398" s="129">
        <v>0</v>
      </c>
      <c r="M398" s="134" t="s">
        <v>19635</v>
      </c>
    </row>
    <row r="399" spans="1:13" hidden="1" x14ac:dyDescent="0.25">
      <c r="A399" s="128"/>
      <c r="B399" s="2"/>
      <c r="C399" s="139" t="s">
        <v>36457</v>
      </c>
      <c r="D399" s="124" t="s">
        <v>36458</v>
      </c>
      <c r="E399" s="118" t="s">
        <v>36473</v>
      </c>
      <c r="F399" s="124" t="s">
        <v>160</v>
      </c>
      <c r="G399" s="118" t="s">
        <v>30</v>
      </c>
      <c r="H399" s="137">
        <v>41766</v>
      </c>
      <c r="I399" s="119">
        <v>346</v>
      </c>
      <c r="J399" s="129"/>
      <c r="K399" s="129"/>
      <c r="L399" s="129">
        <v>0</v>
      </c>
      <c r="M399" s="134" t="s">
        <v>19635</v>
      </c>
    </row>
    <row r="400" spans="1:13" hidden="1" x14ac:dyDescent="0.25">
      <c r="A400" s="128"/>
      <c r="B400" s="2"/>
      <c r="C400" s="139" t="s">
        <v>36457</v>
      </c>
      <c r="D400" s="124" t="s">
        <v>36458</v>
      </c>
      <c r="E400" s="118" t="s">
        <v>161</v>
      </c>
      <c r="F400" s="124" t="s">
        <v>162</v>
      </c>
      <c r="G400" s="118" t="s">
        <v>30</v>
      </c>
      <c r="H400" s="137">
        <v>41442</v>
      </c>
      <c r="I400" s="119">
        <v>334</v>
      </c>
      <c r="J400" s="129"/>
      <c r="K400" s="129"/>
      <c r="L400" s="129">
        <v>0</v>
      </c>
      <c r="M400" s="134" t="s">
        <v>19635</v>
      </c>
    </row>
    <row r="401" spans="1:13" hidden="1" x14ac:dyDescent="0.25">
      <c r="A401" s="128"/>
      <c r="B401" s="2"/>
      <c r="C401" s="139" t="s">
        <v>36457</v>
      </c>
      <c r="D401" s="124" t="s">
        <v>36458</v>
      </c>
      <c r="E401" s="118" t="s">
        <v>163</v>
      </c>
      <c r="F401" s="124" t="s">
        <v>164</v>
      </c>
      <c r="G401" s="118" t="s">
        <v>30</v>
      </c>
      <c r="H401" s="137">
        <v>42270</v>
      </c>
      <c r="I401" s="119">
        <v>381.8</v>
      </c>
      <c r="J401" s="129"/>
      <c r="K401" s="129"/>
      <c r="L401" s="129">
        <v>0</v>
      </c>
      <c r="M401" s="134" t="s">
        <v>19635</v>
      </c>
    </row>
    <row r="402" spans="1:13" hidden="1" x14ac:dyDescent="0.25">
      <c r="A402" s="128"/>
      <c r="B402" s="2"/>
      <c r="C402" s="139" t="s">
        <v>36457</v>
      </c>
      <c r="D402" s="124" t="s">
        <v>36458</v>
      </c>
      <c r="E402" s="118" t="s">
        <v>165</v>
      </c>
      <c r="F402" s="124" t="s">
        <v>166</v>
      </c>
      <c r="G402" s="118" t="s">
        <v>30</v>
      </c>
      <c r="H402" s="137">
        <v>43343</v>
      </c>
      <c r="I402" s="119">
        <v>449</v>
      </c>
      <c r="J402" s="129"/>
      <c r="K402" s="129"/>
      <c r="L402" s="129">
        <v>0</v>
      </c>
      <c r="M402" s="134" t="s">
        <v>19635</v>
      </c>
    </row>
    <row r="403" spans="1:13" hidden="1" x14ac:dyDescent="0.25">
      <c r="A403" s="128"/>
      <c r="B403" s="2"/>
      <c r="C403" s="139" t="s">
        <v>36457</v>
      </c>
      <c r="D403" s="124" t="s">
        <v>36458</v>
      </c>
      <c r="E403" s="118" t="s">
        <v>167</v>
      </c>
      <c r="F403" s="124" t="s">
        <v>168</v>
      </c>
      <c r="G403" s="118" t="s">
        <v>30</v>
      </c>
      <c r="H403" s="137">
        <v>42207</v>
      </c>
      <c r="I403" s="119">
        <v>363.62</v>
      </c>
      <c r="J403" s="129"/>
      <c r="K403" s="129"/>
      <c r="L403" s="129">
        <v>0</v>
      </c>
      <c r="M403" s="134" t="s">
        <v>19635</v>
      </c>
    </row>
    <row r="404" spans="1:13" hidden="1" x14ac:dyDescent="0.25">
      <c r="A404" s="128"/>
      <c r="B404" s="2"/>
      <c r="C404" s="139" t="s">
        <v>36457</v>
      </c>
      <c r="D404" s="124" t="s">
        <v>36458</v>
      </c>
      <c r="E404" s="118" t="s">
        <v>169</v>
      </c>
      <c r="F404" s="124" t="s">
        <v>170</v>
      </c>
      <c r="G404" s="118" t="s">
        <v>30</v>
      </c>
      <c r="H404" s="137">
        <v>42640</v>
      </c>
      <c r="I404" s="119">
        <v>456.32</v>
      </c>
      <c r="J404" s="129"/>
      <c r="K404" s="129"/>
      <c r="L404" s="129">
        <v>0</v>
      </c>
      <c r="M404" s="134" t="s">
        <v>19635</v>
      </c>
    </row>
    <row r="405" spans="1:13" hidden="1" x14ac:dyDescent="0.25">
      <c r="A405" s="128"/>
      <c r="B405" s="2"/>
      <c r="C405" s="139" t="s">
        <v>36457</v>
      </c>
      <c r="D405" s="124" t="s">
        <v>36458</v>
      </c>
      <c r="E405" s="118" t="s">
        <v>171</v>
      </c>
      <c r="F405" s="124" t="s">
        <v>172</v>
      </c>
      <c r="G405" s="118" t="s">
        <v>30</v>
      </c>
      <c r="H405" s="137">
        <v>44838</v>
      </c>
      <c r="I405" s="119">
        <v>836.1</v>
      </c>
      <c r="J405" s="129"/>
      <c r="K405" s="129"/>
      <c r="L405" s="129">
        <v>0</v>
      </c>
      <c r="M405" s="134" t="s">
        <v>19635</v>
      </c>
    </row>
    <row r="406" spans="1:13" hidden="1" x14ac:dyDescent="0.25">
      <c r="A406" s="128"/>
      <c r="B406" s="2"/>
      <c r="C406" s="139" t="s">
        <v>36457</v>
      </c>
      <c r="D406" s="124" t="s">
        <v>36458</v>
      </c>
      <c r="E406" s="118" t="s">
        <v>36474</v>
      </c>
      <c r="F406" s="124" t="s">
        <v>173</v>
      </c>
      <c r="G406" s="118" t="s">
        <v>30</v>
      </c>
      <c r="H406" s="137">
        <v>41726</v>
      </c>
      <c r="I406" s="119">
        <v>357.91</v>
      </c>
      <c r="J406" s="129"/>
      <c r="K406" s="129"/>
      <c r="L406" s="129">
        <v>0</v>
      </c>
      <c r="M406" s="134" t="s">
        <v>19635</v>
      </c>
    </row>
    <row r="407" spans="1:13" hidden="1" x14ac:dyDescent="0.25">
      <c r="A407" s="128"/>
      <c r="B407" s="2"/>
      <c r="C407" s="139" t="s">
        <v>36457</v>
      </c>
      <c r="D407" s="124" t="s">
        <v>36458</v>
      </c>
      <c r="E407" s="118" t="s">
        <v>174</v>
      </c>
      <c r="F407" s="124" t="s">
        <v>175</v>
      </c>
      <c r="G407" s="118" t="s">
        <v>30</v>
      </c>
      <c r="H407" s="137">
        <v>42622</v>
      </c>
      <c r="I407" s="119">
        <v>456.32</v>
      </c>
      <c r="J407" s="129"/>
      <c r="K407" s="129"/>
      <c r="L407" s="129">
        <v>0</v>
      </c>
      <c r="M407" s="134" t="s">
        <v>19635</v>
      </c>
    </row>
    <row r="408" spans="1:13" hidden="1" x14ac:dyDescent="0.25">
      <c r="A408" s="128"/>
      <c r="B408" s="2"/>
      <c r="C408" s="139" t="s">
        <v>36457</v>
      </c>
      <c r="D408" s="124" t="s">
        <v>36458</v>
      </c>
      <c r="E408" s="118" t="s">
        <v>176</v>
      </c>
      <c r="F408" s="124" t="s">
        <v>177</v>
      </c>
      <c r="G408" s="118" t="s">
        <v>30</v>
      </c>
      <c r="H408" s="137">
        <v>42991</v>
      </c>
      <c r="I408" s="119">
        <v>430</v>
      </c>
      <c r="J408" s="129"/>
      <c r="K408" s="129"/>
      <c r="L408" s="129">
        <v>0</v>
      </c>
      <c r="M408" s="134" t="s">
        <v>19635</v>
      </c>
    </row>
    <row r="409" spans="1:13" hidden="1" x14ac:dyDescent="0.25">
      <c r="A409" s="128"/>
      <c r="B409" s="2"/>
      <c r="C409" s="139" t="s">
        <v>36457</v>
      </c>
      <c r="D409" s="124" t="s">
        <v>36458</v>
      </c>
      <c r="E409" s="118" t="s">
        <v>178</v>
      </c>
      <c r="F409" s="124" t="s">
        <v>179</v>
      </c>
      <c r="G409" s="118" t="s">
        <v>30</v>
      </c>
      <c r="H409" s="137">
        <v>43343</v>
      </c>
      <c r="I409" s="119">
        <v>539.12</v>
      </c>
      <c r="J409" s="129"/>
      <c r="K409" s="129"/>
      <c r="L409" s="129">
        <v>0</v>
      </c>
      <c r="M409" s="134" t="s">
        <v>19635</v>
      </c>
    </row>
    <row r="410" spans="1:13" hidden="1" x14ac:dyDescent="0.25">
      <c r="A410" s="128"/>
      <c r="B410" s="2"/>
      <c r="C410" s="139" t="s">
        <v>36457</v>
      </c>
      <c r="D410" s="124" t="s">
        <v>36458</v>
      </c>
      <c r="E410" s="118" t="s">
        <v>180</v>
      </c>
      <c r="F410" s="124" t="s">
        <v>181</v>
      </c>
      <c r="G410" s="118" t="s">
        <v>30</v>
      </c>
      <c r="H410" s="137">
        <v>44536</v>
      </c>
      <c r="I410" s="119">
        <v>686.7</v>
      </c>
      <c r="J410" s="129"/>
      <c r="K410" s="129"/>
      <c r="L410" s="129">
        <v>0</v>
      </c>
      <c r="M410" s="134" t="s">
        <v>19635</v>
      </c>
    </row>
    <row r="411" spans="1:13" hidden="1" x14ac:dyDescent="0.25">
      <c r="A411" s="128"/>
      <c r="B411" s="2"/>
      <c r="C411" s="139" t="s">
        <v>36457</v>
      </c>
      <c r="D411" s="124" t="s">
        <v>36458</v>
      </c>
      <c r="E411" s="118" t="s">
        <v>182</v>
      </c>
      <c r="F411" s="124" t="s">
        <v>183</v>
      </c>
      <c r="G411" s="118" t="s">
        <v>30</v>
      </c>
      <c r="H411" s="137">
        <v>43377</v>
      </c>
      <c r="I411" s="119">
        <v>423.2</v>
      </c>
      <c r="J411" s="129"/>
      <c r="K411" s="129"/>
      <c r="L411" s="129">
        <v>0</v>
      </c>
      <c r="M411" s="134" t="s">
        <v>19635</v>
      </c>
    </row>
    <row r="412" spans="1:13" hidden="1" x14ac:dyDescent="0.25">
      <c r="A412" s="128"/>
      <c r="B412" s="2"/>
      <c r="C412" s="139" t="s">
        <v>36457</v>
      </c>
      <c r="D412" s="124" t="s">
        <v>36458</v>
      </c>
      <c r="E412" s="118" t="s">
        <v>119</v>
      </c>
      <c r="F412" s="124" t="s">
        <v>120</v>
      </c>
      <c r="G412" s="118" t="s">
        <v>30</v>
      </c>
      <c r="H412" s="137">
        <v>43788</v>
      </c>
      <c r="I412" s="119">
        <v>521.64</v>
      </c>
      <c r="J412" s="129"/>
      <c r="K412" s="129"/>
      <c r="L412" s="129">
        <v>0</v>
      </c>
      <c r="M412" s="134" t="s">
        <v>19635</v>
      </c>
    </row>
    <row r="413" spans="1:13" hidden="1" x14ac:dyDescent="0.25">
      <c r="A413" s="128"/>
      <c r="B413" s="2"/>
      <c r="C413" s="139" t="s">
        <v>36457</v>
      </c>
      <c r="D413" s="124" t="s">
        <v>36458</v>
      </c>
      <c r="E413" s="118" t="s">
        <v>111</v>
      </c>
      <c r="F413" s="124" t="s">
        <v>112</v>
      </c>
      <c r="G413" s="118" t="s">
        <v>30</v>
      </c>
      <c r="H413" s="137">
        <v>42202</v>
      </c>
      <c r="I413" s="119">
        <v>350.61</v>
      </c>
      <c r="J413" s="129"/>
      <c r="K413" s="129"/>
      <c r="L413" s="129">
        <v>0</v>
      </c>
      <c r="M413" s="134" t="s">
        <v>19635</v>
      </c>
    </row>
    <row r="414" spans="1:13" hidden="1" x14ac:dyDescent="0.25">
      <c r="A414" s="128"/>
      <c r="B414" s="2"/>
      <c r="C414" s="139" t="s">
        <v>36457</v>
      </c>
      <c r="D414" s="124" t="s">
        <v>36458</v>
      </c>
      <c r="E414" s="118" t="s">
        <v>137</v>
      </c>
      <c r="F414" s="124" t="s">
        <v>138</v>
      </c>
      <c r="G414" s="118" t="s">
        <v>30</v>
      </c>
      <c r="H414" s="137">
        <v>43528</v>
      </c>
      <c r="I414" s="119">
        <v>467</v>
      </c>
      <c r="J414" s="129"/>
      <c r="K414" s="129"/>
      <c r="L414" s="129">
        <v>0</v>
      </c>
      <c r="M414" s="134" t="s">
        <v>19635</v>
      </c>
    </row>
    <row r="415" spans="1:13" hidden="1" x14ac:dyDescent="0.25">
      <c r="A415" s="128"/>
      <c r="B415" s="2"/>
      <c r="C415" s="139" t="s">
        <v>36457</v>
      </c>
      <c r="D415" s="124" t="s">
        <v>36458</v>
      </c>
      <c r="E415" s="118" t="s">
        <v>36475</v>
      </c>
      <c r="F415" s="124" t="s">
        <v>184</v>
      </c>
      <c r="G415" s="118" t="s">
        <v>30</v>
      </c>
      <c r="H415" s="137"/>
      <c r="I415" s="119"/>
      <c r="J415" s="129"/>
      <c r="K415" s="129"/>
      <c r="L415" s="129">
        <v>0</v>
      </c>
      <c r="M415" s="134" t="s">
        <v>19635</v>
      </c>
    </row>
    <row r="416" spans="1:13" hidden="1" x14ac:dyDescent="0.25">
      <c r="A416" s="128"/>
      <c r="B416" s="2"/>
      <c r="C416" s="139" t="s">
        <v>36457</v>
      </c>
      <c r="D416" s="124" t="s">
        <v>36458</v>
      </c>
      <c r="E416" s="118" t="s">
        <v>109</v>
      </c>
      <c r="F416" s="124" t="s">
        <v>110</v>
      </c>
      <c r="G416" s="118" t="s">
        <v>30</v>
      </c>
      <c r="H416" s="137">
        <v>43398</v>
      </c>
      <c r="I416" s="119">
        <v>450.1</v>
      </c>
      <c r="J416" s="129"/>
      <c r="K416" s="129"/>
      <c r="L416" s="129">
        <v>0</v>
      </c>
      <c r="M416" s="134" t="s">
        <v>19635</v>
      </c>
    </row>
    <row r="417" spans="1:13" hidden="1" x14ac:dyDescent="0.25">
      <c r="A417" s="128"/>
      <c r="B417" s="2"/>
      <c r="C417" s="139" t="s">
        <v>36457</v>
      </c>
      <c r="D417" s="124" t="s">
        <v>36458</v>
      </c>
      <c r="E417" s="118" t="s">
        <v>115</v>
      </c>
      <c r="F417" s="124" t="s">
        <v>116</v>
      </c>
      <c r="G417" s="118" t="s">
        <v>30</v>
      </c>
      <c r="H417" s="137">
        <v>45086</v>
      </c>
      <c r="I417" s="119">
        <v>518</v>
      </c>
      <c r="J417" s="129"/>
      <c r="K417" s="129"/>
      <c r="L417" s="129">
        <v>0</v>
      </c>
      <c r="M417" s="134" t="s">
        <v>19635</v>
      </c>
    </row>
    <row r="418" spans="1:13" hidden="1" x14ac:dyDescent="0.25">
      <c r="A418" s="128"/>
      <c r="B418" s="2"/>
      <c r="C418" s="139" t="s">
        <v>36457</v>
      </c>
      <c r="D418" s="124" t="s">
        <v>36458</v>
      </c>
      <c r="E418" s="118" t="s">
        <v>185</v>
      </c>
      <c r="F418" s="124" t="s">
        <v>186</v>
      </c>
      <c r="G418" s="118" t="s">
        <v>30</v>
      </c>
      <c r="H418" s="137">
        <v>43719</v>
      </c>
      <c r="I418" s="119">
        <v>569.48</v>
      </c>
      <c r="J418" s="129"/>
      <c r="K418" s="129"/>
      <c r="L418" s="129">
        <v>0</v>
      </c>
      <c r="M418" s="134" t="s">
        <v>19635</v>
      </c>
    </row>
    <row r="419" spans="1:13" hidden="1" x14ac:dyDescent="0.25">
      <c r="A419" s="128"/>
      <c r="B419" s="2"/>
      <c r="C419" s="139" t="s">
        <v>36457</v>
      </c>
      <c r="D419" s="124" t="s">
        <v>36458</v>
      </c>
      <c r="E419" s="118" t="s">
        <v>117</v>
      </c>
      <c r="F419" s="124" t="s">
        <v>118</v>
      </c>
      <c r="G419" s="118" t="s">
        <v>30</v>
      </c>
      <c r="H419" s="137">
        <v>45825</v>
      </c>
      <c r="I419" s="119">
        <v>739.8</v>
      </c>
      <c r="J419" s="129"/>
      <c r="K419" s="129"/>
      <c r="L419" s="129">
        <v>0</v>
      </c>
      <c r="M419" s="134" t="s">
        <v>19635</v>
      </c>
    </row>
    <row r="420" spans="1:13" hidden="1" x14ac:dyDescent="0.25">
      <c r="A420" s="128"/>
      <c r="B420" s="2"/>
      <c r="C420" s="139" t="s">
        <v>36457</v>
      </c>
      <c r="D420" s="124" t="s">
        <v>36458</v>
      </c>
      <c r="E420" s="118" t="s">
        <v>216</v>
      </c>
      <c r="F420" s="124" t="s">
        <v>217</v>
      </c>
      <c r="G420" s="118" t="s">
        <v>30</v>
      </c>
      <c r="H420" s="137">
        <v>45463</v>
      </c>
      <c r="I420" s="119">
        <v>657</v>
      </c>
      <c r="J420" s="129"/>
      <c r="K420" s="129"/>
      <c r="L420" s="129">
        <v>0</v>
      </c>
      <c r="M420" s="134" t="s">
        <v>19635</v>
      </c>
    </row>
    <row r="421" spans="1:13" hidden="1" x14ac:dyDescent="0.25">
      <c r="A421" s="128"/>
      <c r="B421" s="2"/>
      <c r="C421" s="139" t="s">
        <v>36457</v>
      </c>
      <c r="D421" s="124" t="s">
        <v>36458</v>
      </c>
      <c r="E421" s="118" t="s">
        <v>187</v>
      </c>
      <c r="F421" s="124" t="s">
        <v>188</v>
      </c>
      <c r="G421" s="118" t="s">
        <v>30</v>
      </c>
      <c r="H421" s="137">
        <v>41634</v>
      </c>
      <c r="I421" s="119">
        <v>346</v>
      </c>
      <c r="J421" s="129"/>
      <c r="K421" s="129"/>
      <c r="L421" s="129">
        <v>0</v>
      </c>
      <c r="M421" s="134" t="s">
        <v>19636</v>
      </c>
    </row>
    <row r="422" spans="1:13" hidden="1" x14ac:dyDescent="0.25">
      <c r="A422" s="128"/>
      <c r="B422" s="2"/>
      <c r="C422" s="139" t="s">
        <v>36457</v>
      </c>
      <c r="D422" s="124" t="s">
        <v>36458</v>
      </c>
      <c r="E422" s="118" t="s">
        <v>220</v>
      </c>
      <c r="F422" s="124" t="s">
        <v>221</v>
      </c>
      <c r="G422" s="118" t="s">
        <v>30</v>
      </c>
      <c r="H422" s="137">
        <v>45281</v>
      </c>
      <c r="I422" s="119">
        <v>594</v>
      </c>
      <c r="J422" s="129"/>
      <c r="K422" s="129"/>
      <c r="L422" s="129">
        <v>0</v>
      </c>
      <c r="M422" s="134" t="s">
        <v>19636</v>
      </c>
    </row>
    <row r="423" spans="1:13" hidden="1" x14ac:dyDescent="0.25">
      <c r="A423" s="128"/>
      <c r="B423" s="2"/>
      <c r="C423" s="139" t="s">
        <v>36457</v>
      </c>
      <c r="D423" s="124" t="s">
        <v>36458</v>
      </c>
      <c r="E423" s="118" t="s">
        <v>222</v>
      </c>
      <c r="F423" s="124" t="s">
        <v>223</v>
      </c>
      <c r="G423" s="118" t="s">
        <v>30</v>
      </c>
      <c r="H423" s="137">
        <v>46062</v>
      </c>
      <c r="I423" s="119">
        <v>575</v>
      </c>
      <c r="J423" s="129"/>
      <c r="K423" s="129"/>
      <c r="L423" s="129">
        <v>0</v>
      </c>
      <c r="M423" s="134" t="s">
        <v>19636</v>
      </c>
    </row>
    <row r="424" spans="1:13" hidden="1" x14ac:dyDescent="0.25">
      <c r="A424" s="128"/>
      <c r="B424" s="2"/>
      <c r="C424" s="139" t="s">
        <v>36457</v>
      </c>
      <c r="D424" s="124" t="s">
        <v>36458</v>
      </c>
      <c r="E424" s="118" t="s">
        <v>36476</v>
      </c>
      <c r="F424" s="124" t="s">
        <v>189</v>
      </c>
      <c r="G424" s="118" t="s">
        <v>30</v>
      </c>
      <c r="H424" s="137">
        <v>42166</v>
      </c>
      <c r="I424" s="119">
        <v>374</v>
      </c>
      <c r="J424" s="129"/>
      <c r="K424" s="129"/>
      <c r="L424" s="129">
        <v>0</v>
      </c>
      <c r="M424" s="134" t="s">
        <v>19636</v>
      </c>
    </row>
    <row r="425" spans="1:13" hidden="1" x14ac:dyDescent="0.25">
      <c r="A425" s="128"/>
      <c r="B425" s="2"/>
      <c r="C425" s="139" t="s">
        <v>36477</v>
      </c>
      <c r="D425" s="124" t="s">
        <v>36478</v>
      </c>
      <c r="E425" s="118" t="s">
        <v>141</v>
      </c>
      <c r="F425" s="124" t="s">
        <v>142</v>
      </c>
      <c r="G425" s="118" t="s">
        <v>30</v>
      </c>
      <c r="H425" s="137">
        <v>41610</v>
      </c>
      <c r="I425" s="119">
        <v>363</v>
      </c>
      <c r="J425" s="129"/>
      <c r="K425" s="129"/>
      <c r="L425" s="129">
        <v>0</v>
      </c>
      <c r="M425" s="134" t="s">
        <v>19636</v>
      </c>
    </row>
    <row r="426" spans="1:13" hidden="1" x14ac:dyDescent="0.25">
      <c r="A426" s="128"/>
      <c r="B426" s="2"/>
      <c r="C426" s="139" t="s">
        <v>36477</v>
      </c>
      <c r="D426" s="124" t="s">
        <v>36478</v>
      </c>
      <c r="E426" s="118" t="s">
        <v>190</v>
      </c>
      <c r="F426" s="124" t="s">
        <v>191</v>
      </c>
      <c r="G426" s="118" t="s">
        <v>30</v>
      </c>
      <c r="H426" s="137">
        <v>40974</v>
      </c>
      <c r="I426" s="119">
        <v>379.27</v>
      </c>
      <c r="J426" s="129"/>
      <c r="K426" s="129"/>
      <c r="L426" s="129">
        <v>0</v>
      </c>
      <c r="M426" s="134" t="s">
        <v>19636</v>
      </c>
    </row>
    <row r="427" spans="1:13" hidden="1" x14ac:dyDescent="0.25">
      <c r="A427" s="128"/>
      <c r="B427" s="2"/>
      <c r="C427" s="139" t="s">
        <v>36477</v>
      </c>
      <c r="D427" s="124" t="s">
        <v>36478</v>
      </c>
      <c r="E427" s="118" t="s">
        <v>36459</v>
      </c>
      <c r="F427" s="124" t="s">
        <v>36460</v>
      </c>
      <c r="G427" s="118" t="s">
        <v>30</v>
      </c>
      <c r="H427" s="137">
        <v>42158</v>
      </c>
      <c r="I427" s="119">
        <v>457.24</v>
      </c>
      <c r="J427" s="129"/>
      <c r="K427" s="129"/>
      <c r="L427" s="129">
        <v>0</v>
      </c>
      <c r="M427" s="134" t="s">
        <v>19636</v>
      </c>
    </row>
    <row r="428" spans="1:13" hidden="1" x14ac:dyDescent="0.25">
      <c r="A428" s="128"/>
      <c r="B428" s="2"/>
      <c r="C428" s="139" t="s">
        <v>36477</v>
      </c>
      <c r="D428" s="124" t="s">
        <v>36478</v>
      </c>
      <c r="E428" s="118" t="s">
        <v>36461</v>
      </c>
      <c r="F428" s="124" t="s">
        <v>36462</v>
      </c>
      <c r="G428" s="118" t="s">
        <v>30</v>
      </c>
      <c r="H428" s="137">
        <v>42668</v>
      </c>
      <c r="I428" s="119">
        <v>775.3</v>
      </c>
      <c r="J428" s="129"/>
      <c r="K428" s="129"/>
      <c r="L428" s="129">
        <v>0</v>
      </c>
      <c r="M428" s="134" t="s">
        <v>19636</v>
      </c>
    </row>
    <row r="429" spans="1:13" hidden="1" x14ac:dyDescent="0.25">
      <c r="A429" s="128"/>
      <c r="B429" s="2"/>
      <c r="C429" s="139" t="s">
        <v>36477</v>
      </c>
      <c r="D429" s="124" t="s">
        <v>36478</v>
      </c>
      <c r="E429" s="118" t="s">
        <v>36479</v>
      </c>
      <c r="F429" s="124" t="s">
        <v>36480</v>
      </c>
      <c r="G429" s="118" t="s">
        <v>30</v>
      </c>
      <c r="H429" s="137">
        <v>44477</v>
      </c>
      <c r="I429" s="119">
        <v>598</v>
      </c>
      <c r="J429" s="129"/>
      <c r="K429" s="129"/>
      <c r="L429" s="129">
        <v>0</v>
      </c>
      <c r="M429" s="134" t="s">
        <v>19636</v>
      </c>
    </row>
    <row r="430" spans="1:13" hidden="1" x14ac:dyDescent="0.25">
      <c r="A430" s="128"/>
      <c r="B430" s="2"/>
      <c r="C430" s="139" t="s">
        <v>36477</v>
      </c>
      <c r="D430" s="124" t="s">
        <v>36478</v>
      </c>
      <c r="E430" s="118" t="s">
        <v>36481</v>
      </c>
      <c r="F430" s="124" t="s">
        <v>36482</v>
      </c>
      <c r="G430" s="118" t="s">
        <v>30</v>
      </c>
      <c r="H430" s="137"/>
      <c r="I430" s="119"/>
      <c r="J430" s="129"/>
      <c r="K430" s="129"/>
      <c r="L430" s="129">
        <v>0</v>
      </c>
      <c r="M430" s="134" t="s">
        <v>19636</v>
      </c>
    </row>
    <row r="431" spans="1:13" hidden="1" x14ac:dyDescent="0.25">
      <c r="A431" s="128"/>
      <c r="B431" s="2"/>
      <c r="C431" s="139" t="s">
        <v>36477</v>
      </c>
      <c r="D431" s="124" t="s">
        <v>36478</v>
      </c>
      <c r="E431" s="118" t="s">
        <v>36483</v>
      </c>
      <c r="F431" s="124" t="s">
        <v>36484</v>
      </c>
      <c r="G431" s="118" t="s">
        <v>30</v>
      </c>
      <c r="H431" s="137">
        <v>45425</v>
      </c>
      <c r="I431" s="119">
        <v>628.94000000000005</v>
      </c>
      <c r="J431" s="129"/>
      <c r="K431" s="129"/>
      <c r="L431" s="129">
        <v>0</v>
      </c>
      <c r="M431" s="134" t="s">
        <v>19636</v>
      </c>
    </row>
    <row r="432" spans="1:13" hidden="1" x14ac:dyDescent="0.25">
      <c r="A432" s="128"/>
      <c r="B432" s="2"/>
      <c r="C432" s="139" t="s">
        <v>36477</v>
      </c>
      <c r="D432" s="124" t="s">
        <v>36478</v>
      </c>
      <c r="E432" s="118" t="s">
        <v>36543</v>
      </c>
      <c r="F432" s="124" t="s">
        <v>36544</v>
      </c>
      <c r="G432" s="118" t="s">
        <v>30</v>
      </c>
      <c r="H432" s="137">
        <v>45938</v>
      </c>
      <c r="I432" s="119">
        <v>740.7</v>
      </c>
      <c r="J432" s="129"/>
      <c r="K432" s="129"/>
      <c r="L432" s="129">
        <v>0</v>
      </c>
      <c r="M432" s="134" t="s">
        <v>19636</v>
      </c>
    </row>
    <row r="433" spans="1:13" hidden="1" x14ac:dyDescent="0.25">
      <c r="A433" s="128"/>
      <c r="B433" s="2"/>
      <c r="C433" s="139" t="s">
        <v>36477</v>
      </c>
      <c r="D433" s="124" t="s">
        <v>36478</v>
      </c>
      <c r="E433" s="118" t="s">
        <v>41700</v>
      </c>
      <c r="F433" s="124" t="s">
        <v>41701</v>
      </c>
      <c r="G433" s="118" t="s">
        <v>30</v>
      </c>
      <c r="H433" s="137">
        <v>45922</v>
      </c>
      <c r="I433" s="119">
        <v>646</v>
      </c>
      <c r="J433" s="129"/>
      <c r="K433" s="129"/>
      <c r="L433" s="129">
        <v>0</v>
      </c>
      <c r="M433" s="134" t="s">
        <v>19636</v>
      </c>
    </row>
    <row r="434" spans="1:13" hidden="1" x14ac:dyDescent="0.25">
      <c r="A434" s="128"/>
      <c r="B434" s="2"/>
      <c r="C434" s="139" t="s">
        <v>36477</v>
      </c>
      <c r="D434" s="124" t="s">
        <v>36478</v>
      </c>
      <c r="E434" s="118" t="s">
        <v>192</v>
      </c>
      <c r="F434" s="124" t="s">
        <v>193</v>
      </c>
      <c r="G434" s="118" t="s">
        <v>30</v>
      </c>
      <c r="H434" s="137">
        <v>41038</v>
      </c>
      <c r="I434" s="119">
        <v>377</v>
      </c>
      <c r="J434" s="129"/>
      <c r="K434" s="129"/>
      <c r="L434" s="129">
        <v>0</v>
      </c>
      <c r="M434" s="134" t="s">
        <v>19636</v>
      </c>
    </row>
    <row r="435" spans="1:13" hidden="1" x14ac:dyDescent="0.25">
      <c r="A435" s="128"/>
      <c r="B435" s="2"/>
      <c r="C435" s="139" t="s">
        <v>36477</v>
      </c>
      <c r="D435" s="124" t="s">
        <v>36478</v>
      </c>
      <c r="E435" s="118" t="s">
        <v>144</v>
      </c>
      <c r="F435" s="124" t="s">
        <v>145</v>
      </c>
      <c r="G435" s="118" t="s">
        <v>30</v>
      </c>
      <c r="H435" s="137">
        <v>41677</v>
      </c>
      <c r="I435" s="119">
        <v>380.74</v>
      </c>
      <c r="J435" s="129"/>
      <c r="K435" s="129"/>
      <c r="L435" s="129">
        <v>0</v>
      </c>
      <c r="M435" s="134" t="s">
        <v>19636</v>
      </c>
    </row>
    <row r="436" spans="1:13" hidden="1" x14ac:dyDescent="0.25">
      <c r="A436" s="128"/>
      <c r="B436" s="2"/>
      <c r="C436" s="139" t="s">
        <v>36477</v>
      </c>
      <c r="D436" s="124" t="s">
        <v>36478</v>
      </c>
      <c r="E436" s="118" t="s">
        <v>146</v>
      </c>
      <c r="F436" s="124" t="s">
        <v>147</v>
      </c>
      <c r="G436" s="118" t="s">
        <v>30</v>
      </c>
      <c r="H436" s="137">
        <v>41682</v>
      </c>
      <c r="I436" s="119">
        <v>391.86</v>
      </c>
      <c r="J436" s="129"/>
      <c r="K436" s="129"/>
      <c r="L436" s="129">
        <v>0</v>
      </c>
      <c r="M436" s="134" t="s">
        <v>19636</v>
      </c>
    </row>
    <row r="437" spans="1:13" hidden="1" x14ac:dyDescent="0.25">
      <c r="A437" s="128"/>
      <c r="B437" s="2"/>
      <c r="C437" s="139" t="s">
        <v>36477</v>
      </c>
      <c r="D437" s="124" t="s">
        <v>36478</v>
      </c>
      <c r="E437" s="118" t="s">
        <v>148</v>
      </c>
      <c r="F437" s="124" t="s">
        <v>149</v>
      </c>
      <c r="G437" s="118" t="s">
        <v>30</v>
      </c>
      <c r="H437" s="137">
        <v>41575</v>
      </c>
      <c r="I437" s="119">
        <v>299.79000000000002</v>
      </c>
      <c r="J437" s="129"/>
      <c r="K437" s="129"/>
      <c r="L437" s="129">
        <v>0</v>
      </c>
      <c r="M437" s="134" t="s">
        <v>19636</v>
      </c>
    </row>
    <row r="438" spans="1:13" hidden="1" x14ac:dyDescent="0.25">
      <c r="A438" s="128"/>
      <c r="B438" s="2"/>
      <c r="C438" s="139" t="s">
        <v>36477</v>
      </c>
      <c r="D438" s="124" t="s">
        <v>36478</v>
      </c>
      <c r="E438" s="118" t="s">
        <v>36466</v>
      </c>
      <c r="F438" s="124" t="s">
        <v>36467</v>
      </c>
      <c r="G438" s="118" t="s">
        <v>30</v>
      </c>
      <c r="H438" s="137">
        <v>41646</v>
      </c>
      <c r="I438" s="119">
        <v>391.86</v>
      </c>
      <c r="J438" s="129"/>
      <c r="K438" s="129"/>
      <c r="L438" s="129">
        <v>0</v>
      </c>
      <c r="M438" s="134" t="s">
        <v>19636</v>
      </c>
    </row>
    <row r="439" spans="1:13" hidden="1" x14ac:dyDescent="0.25">
      <c r="A439" s="128"/>
      <c r="B439" s="2"/>
      <c r="C439" s="139" t="s">
        <v>36477</v>
      </c>
      <c r="D439" s="124" t="s">
        <v>36478</v>
      </c>
      <c r="E439" s="118" t="s">
        <v>194</v>
      </c>
      <c r="F439" s="124" t="s">
        <v>195</v>
      </c>
      <c r="G439" s="118" t="s">
        <v>30</v>
      </c>
      <c r="H439" s="137">
        <v>41654</v>
      </c>
      <c r="I439" s="119">
        <v>391.86</v>
      </c>
      <c r="J439" s="129"/>
      <c r="K439" s="129"/>
      <c r="L439" s="129">
        <v>0</v>
      </c>
      <c r="M439" s="134" t="s">
        <v>19636</v>
      </c>
    </row>
    <row r="440" spans="1:13" hidden="1" x14ac:dyDescent="0.25">
      <c r="A440" s="128"/>
      <c r="B440" s="2"/>
      <c r="C440" s="139" t="s">
        <v>36477</v>
      </c>
      <c r="D440" s="124" t="s">
        <v>36478</v>
      </c>
      <c r="E440" s="118" t="s">
        <v>152</v>
      </c>
      <c r="F440" s="124" t="s">
        <v>153</v>
      </c>
      <c r="G440" s="118" t="s">
        <v>30</v>
      </c>
      <c r="H440" s="137">
        <v>41577</v>
      </c>
      <c r="I440" s="119">
        <v>380.74</v>
      </c>
      <c r="J440" s="129"/>
      <c r="K440" s="129"/>
      <c r="L440" s="129">
        <v>0</v>
      </c>
      <c r="M440" s="134" t="s">
        <v>19636</v>
      </c>
    </row>
    <row r="441" spans="1:13" hidden="1" x14ac:dyDescent="0.25">
      <c r="A441" s="128"/>
      <c r="B441" s="2"/>
      <c r="C441" s="139" t="s">
        <v>36477</v>
      </c>
      <c r="D441" s="124" t="s">
        <v>36478</v>
      </c>
      <c r="E441" s="118" t="s">
        <v>36468</v>
      </c>
      <c r="F441" s="124" t="s">
        <v>136</v>
      </c>
      <c r="G441" s="118" t="s">
        <v>30</v>
      </c>
      <c r="H441" s="137">
        <v>41617</v>
      </c>
      <c r="I441" s="119">
        <v>384</v>
      </c>
      <c r="J441" s="129"/>
      <c r="K441" s="129"/>
      <c r="L441" s="129">
        <v>0</v>
      </c>
      <c r="M441" s="134" t="s">
        <v>19636</v>
      </c>
    </row>
    <row r="442" spans="1:13" hidden="1" x14ac:dyDescent="0.25">
      <c r="A442" s="128"/>
      <c r="B442" s="2"/>
      <c r="C442" s="139" t="s">
        <v>36477</v>
      </c>
      <c r="D442" s="124" t="s">
        <v>36478</v>
      </c>
      <c r="E442" s="118" t="s">
        <v>196</v>
      </c>
      <c r="F442" s="124" t="s">
        <v>197</v>
      </c>
      <c r="G442" s="118" t="s">
        <v>30</v>
      </c>
      <c r="H442" s="137">
        <v>40728</v>
      </c>
      <c r="I442" s="119">
        <v>463.4</v>
      </c>
      <c r="J442" s="129"/>
      <c r="K442" s="129"/>
      <c r="L442" s="129">
        <v>0</v>
      </c>
      <c r="M442" s="134" t="s">
        <v>19636</v>
      </c>
    </row>
    <row r="443" spans="1:13" hidden="1" x14ac:dyDescent="0.25">
      <c r="A443" s="128"/>
      <c r="B443" s="2"/>
      <c r="C443" s="139" t="s">
        <v>36477</v>
      </c>
      <c r="D443" s="124" t="s">
        <v>36478</v>
      </c>
      <c r="E443" s="118" t="s">
        <v>198</v>
      </c>
      <c r="F443" s="124" t="s">
        <v>199</v>
      </c>
      <c r="G443" s="118" t="s">
        <v>30</v>
      </c>
      <c r="H443" s="137">
        <v>40168</v>
      </c>
      <c r="I443" s="119">
        <v>321</v>
      </c>
      <c r="J443" s="129"/>
      <c r="K443" s="129"/>
      <c r="L443" s="129">
        <v>0</v>
      </c>
      <c r="M443" s="134" t="s">
        <v>19636</v>
      </c>
    </row>
    <row r="444" spans="1:13" hidden="1" x14ac:dyDescent="0.25">
      <c r="A444" s="128"/>
      <c r="B444" s="2"/>
      <c r="C444" s="139" t="s">
        <v>36477</v>
      </c>
      <c r="D444" s="124" t="s">
        <v>36478</v>
      </c>
      <c r="E444" s="118" t="s">
        <v>200</v>
      </c>
      <c r="F444" s="124" t="s">
        <v>201</v>
      </c>
      <c r="G444" s="118" t="s">
        <v>30</v>
      </c>
      <c r="H444" s="137">
        <v>41646</v>
      </c>
      <c r="I444" s="119">
        <v>398.93</v>
      </c>
      <c r="J444" s="129"/>
      <c r="K444" s="129"/>
      <c r="L444" s="129">
        <v>0</v>
      </c>
      <c r="M444" s="134" t="s">
        <v>19636</v>
      </c>
    </row>
    <row r="445" spans="1:13" hidden="1" x14ac:dyDescent="0.25">
      <c r="A445" s="128"/>
      <c r="B445" s="2"/>
      <c r="C445" s="139" t="s">
        <v>36477</v>
      </c>
      <c r="D445" s="124" t="s">
        <v>36478</v>
      </c>
      <c r="E445" s="118" t="s">
        <v>36485</v>
      </c>
      <c r="F445" s="124" t="s">
        <v>36486</v>
      </c>
      <c r="G445" s="118" t="s">
        <v>30</v>
      </c>
      <c r="H445" s="137">
        <v>41619</v>
      </c>
      <c r="I445" s="119">
        <v>384</v>
      </c>
      <c r="J445" s="129"/>
      <c r="K445" s="129"/>
      <c r="L445" s="129">
        <v>0</v>
      </c>
      <c r="M445" s="134" t="s">
        <v>19636</v>
      </c>
    </row>
    <row r="446" spans="1:13" hidden="1" x14ac:dyDescent="0.25">
      <c r="A446" s="128"/>
      <c r="B446" s="2"/>
      <c r="C446" s="139" t="s">
        <v>36477</v>
      </c>
      <c r="D446" s="124" t="s">
        <v>36478</v>
      </c>
      <c r="E446" s="118" t="s">
        <v>154</v>
      </c>
      <c r="F446" s="124" t="s">
        <v>155</v>
      </c>
      <c r="G446" s="118" t="s">
        <v>30</v>
      </c>
      <c r="H446" s="137">
        <v>41254</v>
      </c>
      <c r="I446" s="119">
        <v>339</v>
      </c>
      <c r="J446" s="129"/>
      <c r="K446" s="129"/>
      <c r="L446" s="129">
        <v>0</v>
      </c>
      <c r="M446" s="134" t="s">
        <v>19636</v>
      </c>
    </row>
    <row r="447" spans="1:13" hidden="1" x14ac:dyDescent="0.25">
      <c r="A447" s="128"/>
      <c r="B447" s="2"/>
      <c r="C447" s="139" t="s">
        <v>36477</v>
      </c>
      <c r="D447" s="124" t="s">
        <v>36478</v>
      </c>
      <c r="E447" s="118" t="s">
        <v>36469</v>
      </c>
      <c r="F447" s="124" t="s">
        <v>156</v>
      </c>
      <c r="G447" s="118" t="s">
        <v>30</v>
      </c>
      <c r="H447" s="137">
        <v>42083</v>
      </c>
      <c r="I447" s="119">
        <v>296.25</v>
      </c>
      <c r="J447" s="129"/>
      <c r="K447" s="129"/>
      <c r="L447" s="129">
        <v>0</v>
      </c>
      <c r="M447" s="134" t="s">
        <v>19636</v>
      </c>
    </row>
    <row r="448" spans="1:13" hidden="1" x14ac:dyDescent="0.25">
      <c r="A448" s="128"/>
      <c r="B448" s="2"/>
      <c r="C448" s="139" t="s">
        <v>36477</v>
      </c>
      <c r="D448" s="124" t="s">
        <v>36478</v>
      </c>
      <c r="E448" s="118" t="s">
        <v>157</v>
      </c>
      <c r="F448" s="124" t="s">
        <v>158</v>
      </c>
      <c r="G448" s="118" t="s">
        <v>30</v>
      </c>
      <c r="H448" s="137">
        <v>41663</v>
      </c>
      <c r="I448" s="119">
        <v>390</v>
      </c>
      <c r="J448" s="129"/>
      <c r="K448" s="129"/>
      <c r="L448" s="129">
        <v>0</v>
      </c>
      <c r="M448" s="134" t="s">
        <v>19636</v>
      </c>
    </row>
    <row r="449" spans="1:13" hidden="1" x14ac:dyDescent="0.25">
      <c r="A449" s="128"/>
      <c r="B449" s="2"/>
      <c r="C449" s="139" t="s">
        <v>36477</v>
      </c>
      <c r="D449" s="124" t="s">
        <v>36478</v>
      </c>
      <c r="E449" s="118" t="s">
        <v>36470</v>
      </c>
      <c r="F449" s="124" t="s">
        <v>159</v>
      </c>
      <c r="G449" s="118" t="s">
        <v>30</v>
      </c>
      <c r="H449" s="137">
        <v>41736</v>
      </c>
      <c r="I449" s="119">
        <v>391.86</v>
      </c>
      <c r="J449" s="129"/>
      <c r="K449" s="129"/>
      <c r="L449" s="129">
        <v>0</v>
      </c>
      <c r="M449" s="134" t="s">
        <v>19636</v>
      </c>
    </row>
    <row r="450" spans="1:13" hidden="1" x14ac:dyDescent="0.25">
      <c r="A450" s="128"/>
      <c r="B450" s="2"/>
      <c r="C450" s="139" t="s">
        <v>36477</v>
      </c>
      <c r="D450" s="124" t="s">
        <v>36478</v>
      </c>
      <c r="E450" s="118" t="s">
        <v>36487</v>
      </c>
      <c r="F450" s="124" t="s">
        <v>36488</v>
      </c>
      <c r="G450" s="118" t="s">
        <v>30</v>
      </c>
      <c r="H450" s="137">
        <v>41794</v>
      </c>
      <c r="I450" s="119">
        <v>403.65</v>
      </c>
      <c r="J450" s="129"/>
      <c r="K450" s="129"/>
      <c r="L450" s="129">
        <v>0</v>
      </c>
      <c r="M450" s="134" t="s">
        <v>19636</v>
      </c>
    </row>
    <row r="451" spans="1:13" hidden="1" x14ac:dyDescent="0.25">
      <c r="A451" s="128"/>
      <c r="B451" s="2"/>
      <c r="C451" s="139" t="s">
        <v>36477</v>
      </c>
      <c r="D451" s="124" t="s">
        <v>36478</v>
      </c>
      <c r="E451" s="118" t="s">
        <v>36489</v>
      </c>
      <c r="F451" s="124" t="s">
        <v>202</v>
      </c>
      <c r="G451" s="118" t="s">
        <v>30</v>
      </c>
      <c r="H451" s="137">
        <v>41753</v>
      </c>
      <c r="I451" s="119">
        <v>384</v>
      </c>
      <c r="J451" s="129"/>
      <c r="K451" s="129"/>
      <c r="L451" s="129">
        <v>0</v>
      </c>
      <c r="M451" s="134" t="s">
        <v>19636</v>
      </c>
    </row>
    <row r="452" spans="1:13" hidden="1" x14ac:dyDescent="0.25">
      <c r="A452" s="128"/>
      <c r="B452" s="2"/>
      <c r="C452" s="139" t="s">
        <v>36477</v>
      </c>
      <c r="D452" s="124" t="s">
        <v>36478</v>
      </c>
      <c r="E452" s="118" t="s">
        <v>36471</v>
      </c>
      <c r="F452" s="124" t="s">
        <v>36472</v>
      </c>
      <c r="G452" s="118" t="s">
        <v>30</v>
      </c>
      <c r="H452" s="137">
        <v>41752</v>
      </c>
      <c r="I452" s="119">
        <v>428.48</v>
      </c>
      <c r="J452" s="129"/>
      <c r="K452" s="129"/>
      <c r="L452" s="129">
        <v>0</v>
      </c>
      <c r="M452" s="134" t="s">
        <v>19636</v>
      </c>
    </row>
    <row r="453" spans="1:13" hidden="1" x14ac:dyDescent="0.25">
      <c r="A453" s="128"/>
      <c r="B453" s="2"/>
      <c r="C453" s="139" t="s">
        <v>36477</v>
      </c>
      <c r="D453" s="124" t="s">
        <v>36478</v>
      </c>
      <c r="E453" s="118" t="s">
        <v>36473</v>
      </c>
      <c r="F453" s="124" t="s">
        <v>160</v>
      </c>
      <c r="G453" s="118" t="s">
        <v>30</v>
      </c>
      <c r="H453" s="137">
        <v>41878</v>
      </c>
      <c r="I453" s="119">
        <v>390.55</v>
      </c>
      <c r="J453" s="129"/>
      <c r="K453" s="129"/>
      <c r="L453" s="129">
        <v>0</v>
      </c>
      <c r="M453" s="134" t="s">
        <v>19636</v>
      </c>
    </row>
    <row r="454" spans="1:13" hidden="1" x14ac:dyDescent="0.25">
      <c r="A454" s="128"/>
      <c r="B454" s="2"/>
      <c r="C454" s="139" t="s">
        <v>36477</v>
      </c>
      <c r="D454" s="124" t="s">
        <v>36478</v>
      </c>
      <c r="E454" s="118" t="s">
        <v>36490</v>
      </c>
      <c r="F454" s="124" t="s">
        <v>203</v>
      </c>
      <c r="G454" s="118" t="s">
        <v>30</v>
      </c>
      <c r="H454" s="137">
        <v>41726</v>
      </c>
      <c r="I454" s="119">
        <v>391.86</v>
      </c>
      <c r="J454" s="129"/>
      <c r="K454" s="129"/>
      <c r="L454" s="129">
        <v>0</v>
      </c>
      <c r="M454" s="134" t="s">
        <v>19636</v>
      </c>
    </row>
    <row r="455" spans="1:13" hidden="1" x14ac:dyDescent="0.25">
      <c r="A455" s="128"/>
      <c r="B455" s="2"/>
      <c r="C455" s="139" t="s">
        <v>36477</v>
      </c>
      <c r="D455" s="124" t="s">
        <v>36478</v>
      </c>
      <c r="E455" s="118" t="s">
        <v>36491</v>
      </c>
      <c r="F455" s="124" t="s">
        <v>36492</v>
      </c>
      <c r="G455" s="118" t="s">
        <v>30</v>
      </c>
      <c r="H455" s="137">
        <v>41675</v>
      </c>
      <c r="I455" s="119">
        <v>384</v>
      </c>
      <c r="J455" s="129"/>
      <c r="K455" s="129"/>
      <c r="L455" s="129">
        <v>0</v>
      </c>
      <c r="M455" s="134" t="s">
        <v>19636</v>
      </c>
    </row>
    <row r="456" spans="1:13" hidden="1" x14ac:dyDescent="0.25">
      <c r="A456" s="128"/>
      <c r="B456" s="2"/>
      <c r="C456" s="139" t="s">
        <v>36477</v>
      </c>
      <c r="D456" s="124" t="s">
        <v>36478</v>
      </c>
      <c r="E456" s="118" t="s">
        <v>36493</v>
      </c>
      <c r="F456" s="124" t="s">
        <v>204</v>
      </c>
      <c r="G456" s="118" t="s">
        <v>30</v>
      </c>
      <c r="H456" s="137">
        <v>41709</v>
      </c>
      <c r="I456" s="119">
        <v>398.93</v>
      </c>
      <c r="J456" s="129"/>
      <c r="K456" s="129"/>
      <c r="L456" s="129">
        <v>0</v>
      </c>
      <c r="M456" s="134" t="s">
        <v>19636</v>
      </c>
    </row>
    <row r="457" spans="1:13" hidden="1" x14ac:dyDescent="0.25">
      <c r="A457" s="128"/>
      <c r="B457" s="2"/>
      <c r="C457" s="139" t="s">
        <v>36477</v>
      </c>
      <c r="D457" s="124" t="s">
        <v>36478</v>
      </c>
      <c r="E457" s="118" t="s">
        <v>161</v>
      </c>
      <c r="F457" s="124" t="s">
        <v>162</v>
      </c>
      <c r="G457" s="118" t="s">
        <v>30</v>
      </c>
      <c r="H457" s="137">
        <v>41647</v>
      </c>
      <c r="I457" s="119">
        <v>398.93</v>
      </c>
      <c r="J457" s="129"/>
      <c r="K457" s="129"/>
      <c r="L457" s="129">
        <v>0</v>
      </c>
      <c r="M457" s="134" t="s">
        <v>19636</v>
      </c>
    </row>
    <row r="458" spans="1:13" hidden="1" x14ac:dyDescent="0.25">
      <c r="A458" s="128"/>
      <c r="B458" s="2"/>
      <c r="C458" s="139" t="s">
        <v>36477</v>
      </c>
      <c r="D458" s="124" t="s">
        <v>36478</v>
      </c>
      <c r="E458" s="118" t="s">
        <v>36494</v>
      </c>
      <c r="F458" s="124" t="s">
        <v>36495</v>
      </c>
      <c r="G458" s="118" t="s">
        <v>30</v>
      </c>
      <c r="H458" s="137">
        <v>41781</v>
      </c>
      <c r="I458" s="119">
        <v>390.55</v>
      </c>
      <c r="J458" s="129"/>
      <c r="K458" s="129"/>
      <c r="L458" s="129">
        <v>0</v>
      </c>
      <c r="M458" s="134" t="s">
        <v>19636</v>
      </c>
    </row>
    <row r="459" spans="1:13" hidden="1" x14ac:dyDescent="0.25">
      <c r="A459" s="128"/>
      <c r="B459" s="2"/>
      <c r="C459" s="139" t="s">
        <v>36477</v>
      </c>
      <c r="D459" s="124" t="s">
        <v>36478</v>
      </c>
      <c r="E459" s="118" t="s">
        <v>163</v>
      </c>
      <c r="F459" s="124" t="s">
        <v>164</v>
      </c>
      <c r="G459" s="118" t="s">
        <v>30</v>
      </c>
      <c r="H459" s="137">
        <v>45114</v>
      </c>
      <c r="I459" s="119">
        <v>669</v>
      </c>
      <c r="J459" s="129"/>
      <c r="K459" s="129"/>
      <c r="L459" s="129">
        <v>0</v>
      </c>
      <c r="M459" s="134" t="s">
        <v>19636</v>
      </c>
    </row>
    <row r="460" spans="1:13" hidden="1" x14ac:dyDescent="0.25">
      <c r="A460" s="128"/>
      <c r="B460" s="2"/>
      <c r="C460" s="139" t="s">
        <v>36477</v>
      </c>
      <c r="D460" s="124" t="s">
        <v>36478</v>
      </c>
      <c r="E460" s="118" t="s">
        <v>165</v>
      </c>
      <c r="F460" s="124" t="s">
        <v>166</v>
      </c>
      <c r="G460" s="118" t="s">
        <v>30</v>
      </c>
      <c r="H460" s="137">
        <v>44987</v>
      </c>
      <c r="I460" s="119">
        <v>669</v>
      </c>
      <c r="J460" s="129"/>
      <c r="K460" s="129"/>
      <c r="L460" s="129">
        <v>0</v>
      </c>
      <c r="M460" s="134" t="s">
        <v>19636</v>
      </c>
    </row>
    <row r="461" spans="1:13" hidden="1" x14ac:dyDescent="0.25">
      <c r="A461" s="128"/>
      <c r="B461" s="2"/>
      <c r="C461" s="139" t="s">
        <v>36477</v>
      </c>
      <c r="D461" s="124" t="s">
        <v>36478</v>
      </c>
      <c r="E461" s="118" t="s">
        <v>167</v>
      </c>
      <c r="F461" s="124" t="s">
        <v>168</v>
      </c>
      <c r="G461" s="118" t="s">
        <v>30</v>
      </c>
      <c r="H461" s="137">
        <v>42345</v>
      </c>
      <c r="I461" s="119">
        <v>424.77</v>
      </c>
      <c r="J461" s="129"/>
      <c r="K461" s="129"/>
      <c r="L461" s="129">
        <v>0</v>
      </c>
      <c r="M461" s="134" t="s">
        <v>19636</v>
      </c>
    </row>
    <row r="462" spans="1:13" hidden="1" x14ac:dyDescent="0.25">
      <c r="A462" s="128"/>
      <c r="B462" s="2"/>
      <c r="C462" s="139" t="s">
        <v>36477</v>
      </c>
      <c r="D462" s="124" t="s">
        <v>36478</v>
      </c>
      <c r="E462" s="118" t="s">
        <v>205</v>
      </c>
      <c r="F462" s="124" t="s">
        <v>206</v>
      </c>
      <c r="G462" s="118" t="s">
        <v>30</v>
      </c>
      <c r="H462" s="137">
        <v>45449</v>
      </c>
      <c r="I462" s="119">
        <v>669</v>
      </c>
      <c r="J462" s="129"/>
      <c r="K462" s="129"/>
      <c r="L462" s="129">
        <v>0</v>
      </c>
      <c r="M462" s="134" t="s">
        <v>19636</v>
      </c>
    </row>
    <row r="463" spans="1:13" hidden="1" x14ac:dyDescent="0.25">
      <c r="A463" s="128"/>
      <c r="B463" s="2"/>
      <c r="C463" s="139" t="s">
        <v>36477</v>
      </c>
      <c r="D463" s="124" t="s">
        <v>36478</v>
      </c>
      <c r="E463" s="118" t="s">
        <v>36496</v>
      </c>
      <c r="F463" s="124" t="s">
        <v>36497</v>
      </c>
      <c r="G463" s="118" t="s">
        <v>30</v>
      </c>
      <c r="H463" s="137">
        <v>42250</v>
      </c>
      <c r="I463" s="119">
        <v>453.63</v>
      </c>
      <c r="J463" s="129"/>
      <c r="K463" s="129"/>
      <c r="L463" s="129">
        <v>0</v>
      </c>
      <c r="M463" s="134" t="s">
        <v>19636</v>
      </c>
    </row>
    <row r="464" spans="1:13" hidden="1" x14ac:dyDescent="0.25">
      <c r="A464" s="128"/>
      <c r="B464" s="2"/>
      <c r="C464" s="139" t="s">
        <v>36477</v>
      </c>
      <c r="D464" s="124" t="s">
        <v>36478</v>
      </c>
      <c r="E464" s="118" t="s">
        <v>169</v>
      </c>
      <c r="F464" s="124" t="s">
        <v>170</v>
      </c>
      <c r="G464" s="118" t="s">
        <v>30</v>
      </c>
      <c r="H464" s="137">
        <v>44684</v>
      </c>
      <c r="I464" s="119">
        <v>794.7</v>
      </c>
      <c r="J464" s="129"/>
      <c r="K464" s="129"/>
      <c r="L464" s="129">
        <v>0</v>
      </c>
      <c r="M464" s="134" t="s">
        <v>19636</v>
      </c>
    </row>
    <row r="465" spans="1:13" hidden="1" x14ac:dyDescent="0.25">
      <c r="A465" s="128"/>
      <c r="B465" s="2"/>
      <c r="C465" s="283" t="s">
        <v>36477</v>
      </c>
      <c r="D465" s="284" t="s">
        <v>36478</v>
      </c>
      <c r="E465" s="285" t="s">
        <v>171</v>
      </c>
      <c r="F465" s="284" t="s">
        <v>172</v>
      </c>
      <c r="G465" s="285" t="s">
        <v>30</v>
      </c>
      <c r="H465" s="286">
        <v>45868</v>
      </c>
      <c r="I465" s="287">
        <v>627.02</v>
      </c>
      <c r="J465" s="129"/>
      <c r="K465" s="129"/>
      <c r="L465" s="129">
        <v>0</v>
      </c>
      <c r="M465" s="134" t="s">
        <v>19636</v>
      </c>
    </row>
    <row r="466" spans="1:13" hidden="1" x14ac:dyDescent="0.25">
      <c r="A466" s="128"/>
      <c r="B466" s="2"/>
      <c r="C466" s="139" t="s">
        <v>36477</v>
      </c>
      <c r="D466" s="124" t="s">
        <v>36478</v>
      </c>
      <c r="E466" s="118" t="s">
        <v>36474</v>
      </c>
      <c r="F466" s="124" t="s">
        <v>173</v>
      </c>
      <c r="G466" s="118" t="s">
        <v>30</v>
      </c>
      <c r="H466" s="137">
        <v>41981</v>
      </c>
      <c r="I466" s="119">
        <v>404.11</v>
      </c>
      <c r="J466" s="129"/>
      <c r="K466" s="129"/>
      <c r="L466" s="129">
        <v>0</v>
      </c>
      <c r="M466" s="134" t="s">
        <v>19636</v>
      </c>
    </row>
    <row r="467" spans="1:13" hidden="1" x14ac:dyDescent="0.25">
      <c r="A467" s="128"/>
      <c r="B467" s="2"/>
      <c r="C467" s="139" t="s">
        <v>36477</v>
      </c>
      <c r="D467" s="124" t="s">
        <v>36478</v>
      </c>
      <c r="E467" s="118" t="s">
        <v>174</v>
      </c>
      <c r="F467" s="124" t="s">
        <v>175</v>
      </c>
      <c r="G467" s="118" t="s">
        <v>30</v>
      </c>
      <c r="H467" s="137">
        <v>43283</v>
      </c>
      <c r="I467" s="119">
        <v>543.72</v>
      </c>
      <c r="J467" s="129"/>
      <c r="K467" s="129"/>
      <c r="L467" s="129">
        <v>0</v>
      </c>
      <c r="M467" s="134" t="s">
        <v>19636</v>
      </c>
    </row>
    <row r="468" spans="1:13" hidden="1" x14ac:dyDescent="0.25">
      <c r="A468" s="128"/>
      <c r="B468" s="2"/>
      <c r="C468" s="139" t="s">
        <v>36477</v>
      </c>
      <c r="D468" s="124" t="s">
        <v>36478</v>
      </c>
      <c r="E468" s="118" t="s">
        <v>36498</v>
      </c>
      <c r="F468" s="124" t="s">
        <v>36499</v>
      </c>
      <c r="G468" s="118" t="s">
        <v>30</v>
      </c>
      <c r="H468" s="137">
        <v>41946</v>
      </c>
      <c r="I468" s="119">
        <v>428.48</v>
      </c>
      <c r="J468" s="129"/>
      <c r="K468" s="129"/>
      <c r="L468" s="129">
        <v>0</v>
      </c>
      <c r="M468" s="134" t="s">
        <v>19636</v>
      </c>
    </row>
    <row r="469" spans="1:13" hidden="1" x14ac:dyDescent="0.25">
      <c r="A469" s="128"/>
      <c r="B469" s="2"/>
      <c r="C469" s="139" t="s">
        <v>36477</v>
      </c>
      <c r="D469" s="124" t="s">
        <v>36478</v>
      </c>
      <c r="E469" s="118" t="s">
        <v>176</v>
      </c>
      <c r="F469" s="124" t="s">
        <v>177</v>
      </c>
      <c r="G469" s="118" t="s">
        <v>30</v>
      </c>
      <c r="H469" s="137">
        <v>43676</v>
      </c>
      <c r="I469" s="119">
        <v>515</v>
      </c>
      <c r="J469" s="129"/>
      <c r="K469" s="129"/>
      <c r="L469" s="129">
        <v>0</v>
      </c>
      <c r="M469" s="134" t="s">
        <v>19636</v>
      </c>
    </row>
    <row r="470" spans="1:13" hidden="1" x14ac:dyDescent="0.25">
      <c r="A470" s="128"/>
      <c r="B470" s="2"/>
      <c r="C470" s="139" t="s">
        <v>36477</v>
      </c>
      <c r="D470" s="124" t="s">
        <v>36478</v>
      </c>
      <c r="E470" s="118" t="s">
        <v>178</v>
      </c>
      <c r="F470" s="124" t="s">
        <v>179</v>
      </c>
      <c r="G470" s="118" t="s">
        <v>30</v>
      </c>
      <c r="H470" s="137">
        <v>46100</v>
      </c>
      <c r="I470" s="119">
        <v>822.6</v>
      </c>
      <c r="J470" s="129"/>
      <c r="K470" s="129"/>
      <c r="L470" s="129">
        <v>0</v>
      </c>
      <c r="M470" s="134" t="s">
        <v>19636</v>
      </c>
    </row>
    <row r="471" spans="1:13" hidden="1" x14ac:dyDescent="0.25">
      <c r="A471" s="128"/>
      <c r="B471" s="2"/>
      <c r="C471" s="139" t="s">
        <v>36477</v>
      </c>
      <c r="D471" s="124" t="s">
        <v>36478</v>
      </c>
      <c r="E471" s="118" t="s">
        <v>180</v>
      </c>
      <c r="F471" s="124" t="s">
        <v>181</v>
      </c>
      <c r="G471" s="118" t="s">
        <v>30</v>
      </c>
      <c r="H471" s="137">
        <v>46048</v>
      </c>
      <c r="I471" s="119">
        <v>788.4</v>
      </c>
      <c r="J471" s="129"/>
      <c r="K471" s="129"/>
      <c r="L471" s="129">
        <v>0</v>
      </c>
      <c r="M471" s="134" t="s">
        <v>19636</v>
      </c>
    </row>
    <row r="472" spans="1:13" hidden="1" x14ac:dyDescent="0.25">
      <c r="A472" s="128"/>
      <c r="B472" s="2"/>
      <c r="C472" s="139" t="s">
        <v>36477</v>
      </c>
      <c r="D472" s="124" t="s">
        <v>36478</v>
      </c>
      <c r="E472" s="118" t="s">
        <v>182</v>
      </c>
      <c r="F472" s="124" t="s">
        <v>183</v>
      </c>
      <c r="G472" s="118" t="s">
        <v>30</v>
      </c>
      <c r="H472" s="137">
        <v>46073</v>
      </c>
      <c r="I472" s="119">
        <v>718.63</v>
      </c>
      <c r="J472" s="129"/>
      <c r="K472" s="129"/>
      <c r="L472" s="129">
        <v>0</v>
      </c>
      <c r="M472" s="134" t="s">
        <v>19636</v>
      </c>
    </row>
    <row r="473" spans="1:13" hidden="1" x14ac:dyDescent="0.25">
      <c r="A473" s="128"/>
      <c r="B473" s="2"/>
      <c r="C473" s="139" t="s">
        <v>36477</v>
      </c>
      <c r="D473" s="124" t="s">
        <v>36478</v>
      </c>
      <c r="E473" s="118" t="s">
        <v>119</v>
      </c>
      <c r="F473" s="124" t="s">
        <v>120</v>
      </c>
      <c r="G473" s="118" t="s">
        <v>30</v>
      </c>
      <c r="H473" s="137">
        <v>46105</v>
      </c>
      <c r="I473" s="119">
        <v>774.9</v>
      </c>
      <c r="J473" s="129"/>
      <c r="K473" s="129"/>
      <c r="L473" s="129">
        <v>0</v>
      </c>
      <c r="M473" s="134" t="s">
        <v>19636</v>
      </c>
    </row>
    <row r="474" spans="1:13" hidden="1" x14ac:dyDescent="0.25">
      <c r="A474" s="128"/>
      <c r="B474" s="2"/>
      <c r="C474" s="139" t="s">
        <v>36477</v>
      </c>
      <c r="D474" s="124" t="s">
        <v>36478</v>
      </c>
      <c r="E474" s="118" t="s">
        <v>111</v>
      </c>
      <c r="F474" s="124" t="s">
        <v>112</v>
      </c>
      <c r="G474" s="118" t="s">
        <v>30</v>
      </c>
      <c r="H474" s="137">
        <v>43361</v>
      </c>
      <c r="I474" s="119">
        <v>531.9</v>
      </c>
      <c r="J474" s="129"/>
      <c r="K474" s="129"/>
      <c r="L474" s="129">
        <v>0</v>
      </c>
      <c r="M474" s="134" t="s">
        <v>19636</v>
      </c>
    </row>
    <row r="475" spans="1:13" hidden="1" x14ac:dyDescent="0.25">
      <c r="A475" s="128"/>
      <c r="B475" s="2"/>
      <c r="C475" s="139" t="s">
        <v>36477</v>
      </c>
      <c r="D475" s="124" t="s">
        <v>36478</v>
      </c>
      <c r="E475" s="118" t="s">
        <v>36500</v>
      </c>
      <c r="F475" s="124" t="s">
        <v>36501</v>
      </c>
      <c r="G475" s="118" t="s">
        <v>30</v>
      </c>
      <c r="H475" s="137">
        <v>42334</v>
      </c>
      <c r="I475" s="119">
        <v>453.04</v>
      </c>
      <c r="J475" s="129"/>
      <c r="K475" s="129"/>
      <c r="L475" s="129">
        <v>0</v>
      </c>
      <c r="M475" s="134" t="s">
        <v>19636</v>
      </c>
    </row>
    <row r="476" spans="1:13" hidden="1" x14ac:dyDescent="0.25">
      <c r="A476" s="128"/>
      <c r="B476" s="2"/>
      <c r="C476" s="139" t="s">
        <v>36477</v>
      </c>
      <c r="D476" s="124" t="s">
        <v>36478</v>
      </c>
      <c r="E476" s="118" t="s">
        <v>207</v>
      </c>
      <c r="F476" s="124" t="s">
        <v>208</v>
      </c>
      <c r="G476" s="118" t="s">
        <v>30</v>
      </c>
      <c r="H476" s="137">
        <v>42697</v>
      </c>
      <c r="I476" s="119">
        <v>456.89</v>
      </c>
      <c r="J476" s="129"/>
      <c r="K476" s="129"/>
      <c r="L476" s="129">
        <v>0</v>
      </c>
      <c r="M476" s="134" t="s">
        <v>19636</v>
      </c>
    </row>
    <row r="477" spans="1:13" hidden="1" x14ac:dyDescent="0.25">
      <c r="A477" s="128"/>
      <c r="B477" s="2"/>
      <c r="C477" s="139" t="s">
        <v>36477</v>
      </c>
      <c r="D477" s="124" t="s">
        <v>36478</v>
      </c>
      <c r="E477" s="118" t="s">
        <v>137</v>
      </c>
      <c r="F477" s="124" t="s">
        <v>138</v>
      </c>
      <c r="G477" s="118" t="s">
        <v>30</v>
      </c>
      <c r="H477" s="137">
        <v>45917</v>
      </c>
      <c r="I477" s="119">
        <v>576.72</v>
      </c>
      <c r="J477" s="129"/>
      <c r="K477" s="129"/>
      <c r="L477" s="129">
        <v>0</v>
      </c>
      <c r="M477" s="134" t="s">
        <v>19636</v>
      </c>
    </row>
    <row r="478" spans="1:13" hidden="1" x14ac:dyDescent="0.25">
      <c r="A478" s="128"/>
      <c r="B478" s="2"/>
      <c r="C478" s="139" t="s">
        <v>36477</v>
      </c>
      <c r="D478" s="124" t="s">
        <v>36478</v>
      </c>
      <c r="E478" s="118" t="s">
        <v>113</v>
      </c>
      <c r="F478" s="124" t="s">
        <v>114</v>
      </c>
      <c r="G478" s="118" t="s">
        <v>30</v>
      </c>
      <c r="H478" s="137"/>
      <c r="I478" s="119"/>
      <c r="J478" s="129"/>
      <c r="K478" s="129"/>
      <c r="L478" s="129">
        <v>0</v>
      </c>
      <c r="M478" s="134" t="s">
        <v>19636</v>
      </c>
    </row>
    <row r="479" spans="1:13" hidden="1" x14ac:dyDescent="0.25">
      <c r="A479" s="128"/>
      <c r="B479" s="2"/>
      <c r="C479" s="139" t="s">
        <v>36477</v>
      </c>
      <c r="D479" s="124" t="s">
        <v>36478</v>
      </c>
      <c r="E479" s="118" t="s">
        <v>36502</v>
      </c>
      <c r="F479" s="124" t="s">
        <v>209</v>
      </c>
      <c r="G479" s="118" t="s">
        <v>30</v>
      </c>
      <c r="H479" s="137">
        <v>41880</v>
      </c>
      <c r="I479" s="119">
        <v>390.1</v>
      </c>
      <c r="J479" s="129"/>
      <c r="K479" s="129"/>
      <c r="L479" s="129">
        <v>0</v>
      </c>
      <c r="M479" s="134" t="s">
        <v>19636</v>
      </c>
    </row>
    <row r="480" spans="1:13" hidden="1" x14ac:dyDescent="0.25">
      <c r="A480" s="128"/>
      <c r="B480" s="2"/>
      <c r="C480" s="139" t="s">
        <v>36477</v>
      </c>
      <c r="D480" s="124" t="s">
        <v>36478</v>
      </c>
      <c r="E480" s="118" t="s">
        <v>36475</v>
      </c>
      <c r="F480" s="124" t="s">
        <v>184</v>
      </c>
      <c r="G480" s="118" t="s">
        <v>30</v>
      </c>
      <c r="H480" s="137">
        <v>41753</v>
      </c>
      <c r="I480" s="119">
        <v>384</v>
      </c>
      <c r="J480" s="129"/>
      <c r="K480" s="129"/>
      <c r="L480" s="129">
        <v>0</v>
      </c>
      <c r="M480" s="134" t="s">
        <v>19636</v>
      </c>
    </row>
    <row r="481" spans="1:13" hidden="1" x14ac:dyDescent="0.25">
      <c r="A481" s="128"/>
      <c r="B481" s="2"/>
      <c r="C481" s="139" t="s">
        <v>36477</v>
      </c>
      <c r="D481" s="124" t="s">
        <v>36478</v>
      </c>
      <c r="E481" s="118" t="s">
        <v>109</v>
      </c>
      <c r="F481" s="124" t="s">
        <v>110</v>
      </c>
      <c r="G481" s="118" t="s">
        <v>30</v>
      </c>
      <c r="H481" s="137">
        <v>44559</v>
      </c>
      <c r="I481" s="119">
        <v>646</v>
      </c>
      <c r="J481" s="129"/>
      <c r="K481" s="129"/>
      <c r="L481" s="129">
        <v>0</v>
      </c>
      <c r="M481" s="134" t="s">
        <v>19636</v>
      </c>
    </row>
    <row r="482" spans="1:13" hidden="1" x14ac:dyDescent="0.25">
      <c r="A482" s="128"/>
      <c r="B482" s="2"/>
      <c r="C482" s="139" t="s">
        <v>36477</v>
      </c>
      <c r="D482" s="124" t="s">
        <v>36478</v>
      </c>
      <c r="E482" s="118" t="s">
        <v>210</v>
      </c>
      <c r="F482" s="124" t="s">
        <v>211</v>
      </c>
      <c r="G482" s="118" t="s">
        <v>30</v>
      </c>
      <c r="H482" s="137">
        <v>45547</v>
      </c>
      <c r="I482" s="119">
        <v>690.3</v>
      </c>
      <c r="J482" s="129"/>
      <c r="K482" s="129"/>
      <c r="L482" s="129">
        <v>0</v>
      </c>
      <c r="M482" s="134" t="s">
        <v>19636</v>
      </c>
    </row>
    <row r="483" spans="1:13" hidden="1" x14ac:dyDescent="0.25">
      <c r="A483" s="128"/>
      <c r="B483" s="2"/>
      <c r="C483" s="139" t="s">
        <v>36477</v>
      </c>
      <c r="D483" s="124" t="s">
        <v>36478</v>
      </c>
      <c r="E483" s="118" t="s">
        <v>115</v>
      </c>
      <c r="F483" s="124" t="s">
        <v>116</v>
      </c>
      <c r="G483" s="118" t="s">
        <v>30</v>
      </c>
      <c r="H483" s="137">
        <v>46105</v>
      </c>
      <c r="I483" s="119">
        <v>413</v>
      </c>
      <c r="J483" s="129"/>
      <c r="K483" s="129"/>
      <c r="L483" s="129">
        <v>0</v>
      </c>
      <c r="M483" s="134" t="s">
        <v>19636</v>
      </c>
    </row>
    <row r="484" spans="1:13" hidden="1" x14ac:dyDescent="0.25">
      <c r="A484" s="128"/>
      <c r="B484" s="2"/>
      <c r="C484" s="139" t="s">
        <v>36477</v>
      </c>
      <c r="D484" s="124" t="s">
        <v>36478</v>
      </c>
      <c r="E484" s="118" t="s">
        <v>139</v>
      </c>
      <c r="F484" s="124" t="s">
        <v>140</v>
      </c>
      <c r="G484" s="118" t="s">
        <v>30</v>
      </c>
      <c r="H484" s="137">
        <v>45845</v>
      </c>
      <c r="I484" s="119">
        <v>827.82</v>
      </c>
      <c r="J484" s="129"/>
      <c r="K484" s="129"/>
      <c r="L484" s="129">
        <v>0</v>
      </c>
      <c r="M484" s="134" t="s">
        <v>19636</v>
      </c>
    </row>
    <row r="485" spans="1:13" hidden="1" x14ac:dyDescent="0.25">
      <c r="A485" s="128"/>
      <c r="B485" s="2"/>
      <c r="C485" s="139" t="s">
        <v>36477</v>
      </c>
      <c r="D485" s="124" t="s">
        <v>36478</v>
      </c>
      <c r="E485" s="118" t="s">
        <v>185</v>
      </c>
      <c r="F485" s="124" t="s">
        <v>186</v>
      </c>
      <c r="G485" s="118" t="s">
        <v>30</v>
      </c>
      <c r="H485" s="137">
        <v>45238</v>
      </c>
      <c r="I485" s="119">
        <v>750.33</v>
      </c>
      <c r="J485" s="129"/>
      <c r="K485" s="129"/>
      <c r="L485" s="129">
        <v>0</v>
      </c>
      <c r="M485" s="134" t="s">
        <v>19636</v>
      </c>
    </row>
    <row r="486" spans="1:13" hidden="1" x14ac:dyDescent="0.25">
      <c r="A486" s="128"/>
      <c r="B486" s="2"/>
      <c r="C486" s="139" t="s">
        <v>36477</v>
      </c>
      <c r="D486" s="124" t="s">
        <v>36478</v>
      </c>
      <c r="E486" s="118" t="s">
        <v>121</v>
      </c>
      <c r="F486" s="124" t="s">
        <v>122</v>
      </c>
      <c r="G486" s="118" t="s">
        <v>30</v>
      </c>
      <c r="H486" s="137">
        <v>45754</v>
      </c>
      <c r="I486" s="119">
        <v>788.4</v>
      </c>
      <c r="J486" s="129"/>
      <c r="K486" s="129"/>
      <c r="L486" s="129">
        <v>0</v>
      </c>
      <c r="M486" s="134" t="s">
        <v>19636</v>
      </c>
    </row>
    <row r="487" spans="1:13" hidden="1" x14ac:dyDescent="0.25">
      <c r="A487" s="128"/>
      <c r="B487" s="2"/>
      <c r="C487" s="139" t="s">
        <v>36477</v>
      </c>
      <c r="D487" s="124" t="s">
        <v>36478</v>
      </c>
      <c r="E487" s="118" t="s">
        <v>117</v>
      </c>
      <c r="F487" s="124" t="s">
        <v>118</v>
      </c>
      <c r="G487" s="118" t="s">
        <v>30</v>
      </c>
      <c r="H487" s="137">
        <v>46063</v>
      </c>
      <c r="I487" s="119">
        <v>803.7</v>
      </c>
      <c r="J487" s="129"/>
      <c r="K487" s="129"/>
      <c r="L487" s="129">
        <v>0</v>
      </c>
      <c r="M487" s="134" t="s">
        <v>19636</v>
      </c>
    </row>
    <row r="488" spans="1:13" hidden="1" x14ac:dyDescent="0.25">
      <c r="A488" s="128"/>
      <c r="B488" s="2"/>
      <c r="C488" s="139" t="s">
        <v>36477</v>
      </c>
      <c r="D488" s="124" t="s">
        <v>36478</v>
      </c>
      <c r="E488" s="118" t="s">
        <v>212</v>
      </c>
      <c r="F488" s="124" t="s">
        <v>213</v>
      </c>
      <c r="G488" s="118" t="s">
        <v>30</v>
      </c>
      <c r="H488" s="137">
        <v>44957</v>
      </c>
      <c r="I488" s="119">
        <v>669</v>
      </c>
      <c r="J488" s="129"/>
      <c r="K488" s="129"/>
      <c r="L488" s="129">
        <v>0</v>
      </c>
      <c r="M488" s="134" t="s">
        <v>19636</v>
      </c>
    </row>
    <row r="489" spans="1:13" hidden="1" x14ac:dyDescent="0.25">
      <c r="A489" s="128"/>
      <c r="B489" s="2"/>
      <c r="C489" s="139" t="s">
        <v>36477</v>
      </c>
      <c r="D489" s="124" t="s">
        <v>36478</v>
      </c>
      <c r="E489" s="118" t="s">
        <v>36503</v>
      </c>
      <c r="F489" s="124" t="s">
        <v>36504</v>
      </c>
      <c r="G489" s="118" t="s">
        <v>30</v>
      </c>
      <c r="H489" s="137">
        <v>41771</v>
      </c>
      <c r="I489" s="119">
        <v>428.48</v>
      </c>
      <c r="J489" s="129"/>
      <c r="K489" s="129"/>
      <c r="L489" s="129">
        <v>0</v>
      </c>
      <c r="M489" s="134" t="s">
        <v>19636</v>
      </c>
    </row>
    <row r="490" spans="1:13" hidden="1" x14ac:dyDescent="0.25">
      <c r="A490" s="128"/>
      <c r="B490" s="2"/>
      <c r="C490" s="139" t="s">
        <v>36477</v>
      </c>
      <c r="D490" s="124" t="s">
        <v>36478</v>
      </c>
      <c r="E490" s="118" t="s">
        <v>214</v>
      </c>
      <c r="F490" s="124" t="s">
        <v>215</v>
      </c>
      <c r="G490" s="118" t="s">
        <v>30</v>
      </c>
      <c r="H490" s="137">
        <v>45909</v>
      </c>
      <c r="I490" s="119">
        <v>645</v>
      </c>
      <c r="J490" s="129"/>
      <c r="K490" s="129"/>
      <c r="L490" s="129">
        <v>0</v>
      </c>
      <c r="M490" s="134" t="s">
        <v>19636</v>
      </c>
    </row>
    <row r="491" spans="1:13" hidden="1" x14ac:dyDescent="0.25">
      <c r="A491" s="128"/>
      <c r="B491" s="2"/>
      <c r="C491" s="139" t="s">
        <v>36477</v>
      </c>
      <c r="D491" s="124" t="s">
        <v>36478</v>
      </c>
      <c r="E491" s="118" t="s">
        <v>36505</v>
      </c>
      <c r="F491" s="124" t="s">
        <v>36506</v>
      </c>
      <c r="G491" s="118" t="s">
        <v>30</v>
      </c>
      <c r="H491" s="137">
        <v>44826</v>
      </c>
      <c r="I491" s="119">
        <v>828</v>
      </c>
      <c r="J491" s="129"/>
      <c r="K491" s="129"/>
      <c r="L491" s="129">
        <v>0</v>
      </c>
      <c r="M491" s="134" t="s">
        <v>19636</v>
      </c>
    </row>
    <row r="492" spans="1:13" hidden="1" x14ac:dyDescent="0.25">
      <c r="A492" s="128"/>
      <c r="B492" s="2"/>
      <c r="C492" s="139" t="s">
        <v>36477</v>
      </c>
      <c r="D492" s="124" t="s">
        <v>36478</v>
      </c>
      <c r="E492" s="118" t="s">
        <v>216</v>
      </c>
      <c r="F492" s="124" t="s">
        <v>217</v>
      </c>
      <c r="G492" s="118" t="s">
        <v>30</v>
      </c>
      <c r="H492" s="137">
        <v>45868</v>
      </c>
      <c r="I492" s="119">
        <v>608.76</v>
      </c>
      <c r="J492" s="129"/>
      <c r="K492" s="129"/>
      <c r="L492" s="129">
        <v>0</v>
      </c>
      <c r="M492" s="134" t="s">
        <v>19636</v>
      </c>
    </row>
    <row r="493" spans="1:13" hidden="1" x14ac:dyDescent="0.25">
      <c r="A493" s="128"/>
      <c r="B493" s="2"/>
      <c r="C493" s="139" t="s">
        <v>36477</v>
      </c>
      <c r="D493" s="124" t="s">
        <v>36478</v>
      </c>
      <c r="E493" s="118" t="s">
        <v>187</v>
      </c>
      <c r="F493" s="124" t="s">
        <v>188</v>
      </c>
      <c r="G493" s="118" t="s">
        <v>30</v>
      </c>
      <c r="H493" s="137">
        <v>41752</v>
      </c>
      <c r="I493" s="119">
        <v>391.86</v>
      </c>
      <c r="J493" s="129"/>
      <c r="K493" s="129"/>
      <c r="L493" s="129">
        <v>0</v>
      </c>
      <c r="M493" s="134" t="s">
        <v>19636</v>
      </c>
    </row>
    <row r="494" spans="1:13" hidden="1" x14ac:dyDescent="0.25">
      <c r="A494" s="128"/>
      <c r="B494" s="2"/>
      <c r="C494" s="139" t="s">
        <v>36477</v>
      </c>
      <c r="D494" s="124" t="s">
        <v>36478</v>
      </c>
      <c r="E494" s="118" t="s">
        <v>36507</v>
      </c>
      <c r="F494" s="124" t="s">
        <v>36508</v>
      </c>
      <c r="G494" s="118" t="s">
        <v>30</v>
      </c>
      <c r="H494" s="137">
        <v>44979</v>
      </c>
      <c r="I494" s="119">
        <v>876.01</v>
      </c>
      <c r="J494" s="129"/>
      <c r="K494" s="129"/>
      <c r="L494" s="129">
        <v>0</v>
      </c>
      <c r="M494" s="134" t="s">
        <v>19636</v>
      </c>
    </row>
    <row r="495" spans="1:13" hidden="1" x14ac:dyDescent="0.25">
      <c r="A495" s="128"/>
      <c r="B495" s="2"/>
      <c r="C495" s="139" t="s">
        <v>36477</v>
      </c>
      <c r="D495" s="124" t="s">
        <v>36478</v>
      </c>
      <c r="E495" s="118" t="s">
        <v>18934</v>
      </c>
      <c r="F495" s="124" t="s">
        <v>18933</v>
      </c>
      <c r="G495" s="118" t="s">
        <v>30</v>
      </c>
      <c r="H495" s="137">
        <v>45475</v>
      </c>
      <c r="I495" s="119">
        <v>669</v>
      </c>
      <c r="J495" s="129"/>
      <c r="K495" s="129"/>
      <c r="L495" s="129">
        <v>0</v>
      </c>
      <c r="M495" s="134" t="s">
        <v>19636</v>
      </c>
    </row>
    <row r="496" spans="1:13" hidden="1" x14ac:dyDescent="0.25">
      <c r="A496" s="128"/>
      <c r="B496" s="2"/>
      <c r="C496" s="139" t="s">
        <v>36477</v>
      </c>
      <c r="D496" s="124" t="s">
        <v>36478</v>
      </c>
      <c r="E496" s="118" t="s">
        <v>218</v>
      </c>
      <c r="F496" s="124" t="s">
        <v>219</v>
      </c>
      <c r="G496" s="118" t="s">
        <v>30</v>
      </c>
      <c r="H496" s="137">
        <v>44804</v>
      </c>
      <c r="I496" s="119">
        <v>669</v>
      </c>
      <c r="J496" s="129"/>
      <c r="K496" s="129"/>
      <c r="L496" s="129">
        <v>0</v>
      </c>
      <c r="M496" s="134" t="s">
        <v>19636</v>
      </c>
    </row>
    <row r="497" spans="1:13" hidden="1" x14ac:dyDescent="0.25">
      <c r="A497" s="128"/>
      <c r="B497" s="2"/>
      <c r="C497" s="139" t="s">
        <v>36477</v>
      </c>
      <c r="D497" s="124" t="s">
        <v>36478</v>
      </c>
      <c r="E497" s="118" t="s">
        <v>233</v>
      </c>
      <c r="F497" s="124" t="s">
        <v>234</v>
      </c>
      <c r="G497" s="118" t="s">
        <v>30</v>
      </c>
      <c r="H497" s="137">
        <v>45841</v>
      </c>
      <c r="I497" s="119">
        <v>646</v>
      </c>
      <c r="J497" s="129"/>
      <c r="K497" s="129"/>
      <c r="L497" s="129">
        <v>0</v>
      </c>
      <c r="M497" s="134" t="s">
        <v>19636</v>
      </c>
    </row>
    <row r="498" spans="1:13" hidden="1" x14ac:dyDescent="0.25">
      <c r="A498" s="128"/>
      <c r="B498" s="2"/>
      <c r="C498" s="139" t="s">
        <v>36477</v>
      </c>
      <c r="D498" s="124" t="s">
        <v>36478</v>
      </c>
      <c r="E498" s="118" t="s">
        <v>220</v>
      </c>
      <c r="F498" s="124" t="s">
        <v>221</v>
      </c>
      <c r="G498" s="118" t="s">
        <v>30</v>
      </c>
      <c r="H498" s="137">
        <v>46057</v>
      </c>
      <c r="I498" s="119">
        <v>646</v>
      </c>
      <c r="J498" s="129"/>
      <c r="K498" s="129"/>
      <c r="L498" s="129">
        <v>0</v>
      </c>
      <c r="M498" s="134" t="s">
        <v>19636</v>
      </c>
    </row>
    <row r="499" spans="1:13" hidden="1" x14ac:dyDescent="0.25">
      <c r="A499" s="128"/>
      <c r="B499" s="2"/>
      <c r="C499" s="139" t="s">
        <v>36477</v>
      </c>
      <c r="D499" s="124" t="s">
        <v>36478</v>
      </c>
      <c r="E499" s="118" t="s">
        <v>222</v>
      </c>
      <c r="F499" s="124" t="s">
        <v>223</v>
      </c>
      <c r="G499" s="118" t="s">
        <v>30</v>
      </c>
      <c r="H499" s="137">
        <v>46062</v>
      </c>
      <c r="I499" s="119">
        <v>646</v>
      </c>
      <c r="J499" s="129"/>
      <c r="K499" s="129"/>
      <c r="L499" s="129">
        <v>0</v>
      </c>
      <c r="M499" s="134" t="s">
        <v>36512</v>
      </c>
    </row>
    <row r="500" spans="1:13" hidden="1" x14ac:dyDescent="0.25">
      <c r="A500" s="128"/>
      <c r="B500" s="2"/>
      <c r="C500" s="139" t="s">
        <v>36477</v>
      </c>
      <c r="D500" s="124" t="s">
        <v>36478</v>
      </c>
      <c r="E500" s="118" t="s">
        <v>18920</v>
      </c>
      <c r="F500" s="124" t="s">
        <v>18919</v>
      </c>
      <c r="G500" s="118" t="s">
        <v>30</v>
      </c>
      <c r="H500" s="137">
        <v>45835</v>
      </c>
      <c r="I500" s="119">
        <v>406</v>
      </c>
      <c r="J500" s="129"/>
      <c r="K500" s="129"/>
      <c r="L500" s="129">
        <v>0</v>
      </c>
      <c r="M500" s="134" t="s">
        <v>36515</v>
      </c>
    </row>
    <row r="501" spans="1:13" hidden="1" x14ac:dyDescent="0.25">
      <c r="A501" s="128"/>
      <c r="B501" s="2"/>
      <c r="C501" s="139" t="s">
        <v>36477</v>
      </c>
      <c r="D501" s="124" t="s">
        <v>36478</v>
      </c>
      <c r="E501" s="118" t="s">
        <v>36509</v>
      </c>
      <c r="F501" s="124" t="s">
        <v>224</v>
      </c>
      <c r="G501" s="118" t="s">
        <v>30</v>
      </c>
      <c r="H501" s="137">
        <v>41736</v>
      </c>
      <c r="I501" s="119">
        <v>398.93</v>
      </c>
      <c r="J501" s="129"/>
      <c r="K501" s="129"/>
      <c r="L501" s="129">
        <v>0</v>
      </c>
      <c r="M501" s="134" t="s">
        <v>36518</v>
      </c>
    </row>
    <row r="502" spans="1:13" hidden="1" x14ac:dyDescent="0.25">
      <c r="A502" s="128"/>
      <c r="B502" s="2"/>
      <c r="C502" s="139" t="s">
        <v>36477</v>
      </c>
      <c r="D502" s="124" t="s">
        <v>36478</v>
      </c>
      <c r="E502" s="118" t="s">
        <v>41702</v>
      </c>
      <c r="F502" s="124" t="s">
        <v>41703</v>
      </c>
      <c r="G502" s="118" t="s">
        <v>30</v>
      </c>
      <c r="H502" s="137">
        <v>46059</v>
      </c>
      <c r="I502" s="119">
        <v>646</v>
      </c>
      <c r="J502" s="129"/>
      <c r="K502" s="129"/>
      <c r="L502" s="129">
        <v>0</v>
      </c>
      <c r="M502" s="134" t="s">
        <v>19637</v>
      </c>
    </row>
    <row r="503" spans="1:13" hidden="1" x14ac:dyDescent="0.25">
      <c r="A503" s="128"/>
      <c r="B503" s="2"/>
      <c r="C503" s="139" t="s">
        <v>36477</v>
      </c>
      <c r="D503" s="124" t="s">
        <v>36478</v>
      </c>
      <c r="E503" s="118" t="s">
        <v>41704</v>
      </c>
      <c r="F503" s="124" t="s">
        <v>41705</v>
      </c>
      <c r="G503" s="118" t="s">
        <v>30</v>
      </c>
      <c r="H503" s="137">
        <v>46080</v>
      </c>
      <c r="I503" s="119">
        <v>646</v>
      </c>
      <c r="J503" s="129"/>
      <c r="K503" s="129"/>
      <c r="L503" s="129">
        <v>0</v>
      </c>
      <c r="M503" s="134" t="s">
        <v>19637</v>
      </c>
    </row>
    <row r="504" spans="1:13" hidden="1" x14ac:dyDescent="0.25">
      <c r="A504" s="128"/>
      <c r="B504" s="2"/>
      <c r="C504" s="139" t="s">
        <v>36477</v>
      </c>
      <c r="D504" s="124" t="s">
        <v>36478</v>
      </c>
      <c r="E504" s="118" t="s">
        <v>41706</v>
      </c>
      <c r="F504" s="124" t="s">
        <v>41707</v>
      </c>
      <c r="G504" s="118" t="s">
        <v>30</v>
      </c>
      <c r="H504" s="137">
        <v>46107</v>
      </c>
      <c r="I504" s="119">
        <v>646</v>
      </c>
      <c r="J504" s="129"/>
      <c r="K504" s="129"/>
      <c r="L504" s="129">
        <v>0</v>
      </c>
      <c r="M504" s="134" t="s">
        <v>19637</v>
      </c>
    </row>
    <row r="505" spans="1:13" hidden="1" x14ac:dyDescent="0.25">
      <c r="A505" s="128"/>
      <c r="B505" s="2"/>
      <c r="C505" s="139" t="s">
        <v>36477</v>
      </c>
      <c r="D505" s="124" t="s">
        <v>36478</v>
      </c>
      <c r="E505" s="118" t="s">
        <v>41708</v>
      </c>
      <c r="F505" s="124" t="s">
        <v>41709</v>
      </c>
      <c r="G505" s="118" t="s">
        <v>30</v>
      </c>
      <c r="H505" s="137">
        <v>46107</v>
      </c>
      <c r="I505" s="119">
        <v>774.9</v>
      </c>
      <c r="J505" s="129"/>
      <c r="K505" s="129"/>
      <c r="L505" s="129">
        <v>0</v>
      </c>
      <c r="M505" s="134" t="s">
        <v>19637</v>
      </c>
    </row>
    <row r="506" spans="1:13" hidden="1" x14ac:dyDescent="0.25">
      <c r="A506" s="128"/>
      <c r="B506" s="2"/>
      <c r="C506" s="139" t="s">
        <v>36477</v>
      </c>
      <c r="D506" s="124" t="s">
        <v>36478</v>
      </c>
      <c r="E506" s="118" t="s">
        <v>41710</v>
      </c>
      <c r="F506" s="124" t="s">
        <v>41711</v>
      </c>
      <c r="G506" s="118" t="s">
        <v>30</v>
      </c>
      <c r="H506" s="137">
        <v>45924</v>
      </c>
      <c r="I506" s="119">
        <v>788.4</v>
      </c>
      <c r="J506" s="129"/>
      <c r="K506" s="129"/>
      <c r="L506" s="129">
        <v>0</v>
      </c>
      <c r="M506" s="134" t="s">
        <v>19637</v>
      </c>
    </row>
    <row r="507" spans="1:13" hidden="1" x14ac:dyDescent="0.25">
      <c r="A507" s="128"/>
      <c r="B507" s="2"/>
      <c r="C507" s="139" t="s">
        <v>36477</v>
      </c>
      <c r="D507" s="124" t="s">
        <v>36478</v>
      </c>
      <c r="E507" s="118" t="s">
        <v>41712</v>
      </c>
      <c r="F507" s="124" t="s">
        <v>41713</v>
      </c>
      <c r="G507" s="118" t="s">
        <v>30</v>
      </c>
      <c r="H507" s="137">
        <v>45924</v>
      </c>
      <c r="I507" s="119">
        <v>788.4</v>
      </c>
      <c r="J507" s="129"/>
      <c r="K507" s="129"/>
      <c r="L507" s="129">
        <v>0</v>
      </c>
      <c r="M507" s="134" t="s">
        <v>19637</v>
      </c>
    </row>
    <row r="508" spans="1:13" hidden="1" x14ac:dyDescent="0.25">
      <c r="A508" s="128"/>
      <c r="B508" s="2"/>
      <c r="C508" s="139" t="s">
        <v>36477</v>
      </c>
      <c r="D508" s="124" t="s">
        <v>36478</v>
      </c>
      <c r="E508" s="118" t="s">
        <v>36476</v>
      </c>
      <c r="F508" s="124" t="s">
        <v>189</v>
      </c>
      <c r="G508" s="118" t="s">
        <v>30</v>
      </c>
      <c r="H508" s="137">
        <v>41871</v>
      </c>
      <c r="I508" s="119">
        <v>363</v>
      </c>
      <c r="J508" s="129"/>
      <c r="K508" s="129"/>
      <c r="L508" s="129">
        <v>0</v>
      </c>
      <c r="M508" s="134" t="s">
        <v>19637</v>
      </c>
    </row>
    <row r="509" spans="1:13" hidden="1" x14ac:dyDescent="0.25">
      <c r="A509" s="128"/>
      <c r="B509" s="2"/>
      <c r="C509" s="139" t="s">
        <v>36477</v>
      </c>
      <c r="D509" s="124" t="s">
        <v>36478</v>
      </c>
      <c r="E509" s="118" t="s">
        <v>225</v>
      </c>
      <c r="F509" s="124" t="s">
        <v>226</v>
      </c>
      <c r="G509" s="118" t="s">
        <v>30</v>
      </c>
      <c r="H509" s="137">
        <v>41788</v>
      </c>
      <c r="I509" s="119">
        <v>428.48</v>
      </c>
      <c r="J509" s="129"/>
      <c r="K509" s="129"/>
      <c r="L509" s="129">
        <v>0</v>
      </c>
      <c r="M509" s="134" t="s">
        <v>19637</v>
      </c>
    </row>
    <row r="510" spans="1:13" hidden="1" x14ac:dyDescent="0.25">
      <c r="A510" s="128"/>
      <c r="B510" s="2"/>
      <c r="C510" s="139" t="s">
        <v>36477</v>
      </c>
      <c r="D510" s="124" t="s">
        <v>36478</v>
      </c>
      <c r="E510" s="118" t="s">
        <v>227</v>
      </c>
      <c r="F510" s="124" t="s">
        <v>228</v>
      </c>
      <c r="G510" s="118" t="s">
        <v>30</v>
      </c>
      <c r="H510" s="137">
        <v>41542</v>
      </c>
      <c r="I510" s="119">
        <v>378.55</v>
      </c>
      <c r="J510" s="129"/>
      <c r="K510" s="129"/>
      <c r="L510" s="129">
        <v>0</v>
      </c>
      <c r="M510" s="134" t="s">
        <v>19637</v>
      </c>
    </row>
    <row r="511" spans="1:13" hidden="1" x14ac:dyDescent="0.25">
      <c r="A511" s="128"/>
      <c r="B511" s="2"/>
      <c r="C511" s="139" t="s">
        <v>36510</v>
      </c>
      <c r="D511" s="124" t="s">
        <v>36511</v>
      </c>
      <c r="E511" s="118" t="s">
        <v>48</v>
      </c>
      <c r="F511" s="124" t="s">
        <v>35249</v>
      </c>
      <c r="G511" s="118" t="s">
        <v>30</v>
      </c>
      <c r="H511" s="137">
        <v>43360</v>
      </c>
      <c r="I511" s="119">
        <v>530</v>
      </c>
      <c r="J511" s="129"/>
      <c r="K511" s="129"/>
      <c r="L511" s="129">
        <v>0</v>
      </c>
      <c r="M511" s="134" t="s">
        <v>19637</v>
      </c>
    </row>
    <row r="512" spans="1:13" hidden="1" x14ac:dyDescent="0.25">
      <c r="A512" s="128"/>
      <c r="B512" s="2"/>
      <c r="C512" s="139" t="s">
        <v>36513</v>
      </c>
      <c r="D512" s="124" t="s">
        <v>36514</v>
      </c>
      <c r="E512" s="118" t="s">
        <v>48</v>
      </c>
      <c r="F512" s="124" t="s">
        <v>35249</v>
      </c>
      <c r="G512" s="118" t="s">
        <v>30</v>
      </c>
      <c r="H512" s="137"/>
      <c r="I512" s="119"/>
      <c r="J512" s="129"/>
      <c r="K512" s="129"/>
      <c r="L512" s="129">
        <v>0</v>
      </c>
      <c r="M512" s="134" t="s">
        <v>19637</v>
      </c>
    </row>
    <row r="513" spans="1:13" hidden="1" x14ac:dyDescent="0.25">
      <c r="A513" s="128"/>
      <c r="B513" s="2"/>
      <c r="C513" s="139" t="s">
        <v>36516</v>
      </c>
      <c r="D513" s="124" t="s">
        <v>36517</v>
      </c>
      <c r="E513" s="118" t="s">
        <v>48</v>
      </c>
      <c r="F513" s="124" t="s">
        <v>35249</v>
      </c>
      <c r="G513" s="118" t="s">
        <v>30</v>
      </c>
      <c r="H513" s="137">
        <v>44459</v>
      </c>
      <c r="I513" s="119">
        <v>616</v>
      </c>
      <c r="J513" s="129"/>
      <c r="K513" s="129"/>
      <c r="L513" s="129">
        <v>0</v>
      </c>
      <c r="M513" s="134" t="s">
        <v>19637</v>
      </c>
    </row>
    <row r="514" spans="1:13" hidden="1" x14ac:dyDescent="0.25">
      <c r="A514" s="128"/>
      <c r="B514" s="2"/>
      <c r="C514" s="139" t="s">
        <v>36519</v>
      </c>
      <c r="D514" s="124" t="s">
        <v>36520</v>
      </c>
      <c r="E514" s="118" t="s">
        <v>141</v>
      </c>
      <c r="F514" s="124" t="s">
        <v>142</v>
      </c>
      <c r="G514" s="118" t="s">
        <v>30</v>
      </c>
      <c r="H514" s="137">
        <v>42412</v>
      </c>
      <c r="I514" s="119">
        <v>488.04</v>
      </c>
      <c r="J514" s="129"/>
      <c r="K514" s="129"/>
      <c r="L514" s="129">
        <v>0</v>
      </c>
      <c r="M514" s="134" t="s">
        <v>19637</v>
      </c>
    </row>
    <row r="515" spans="1:13" hidden="1" x14ac:dyDescent="0.25">
      <c r="A515" s="128"/>
      <c r="B515" s="2"/>
      <c r="C515" s="139" t="s">
        <v>36519</v>
      </c>
      <c r="D515" s="124" t="s">
        <v>36520</v>
      </c>
      <c r="E515" s="118" t="s">
        <v>36463</v>
      </c>
      <c r="F515" s="124" t="s">
        <v>36464</v>
      </c>
      <c r="G515" s="118" t="s">
        <v>30</v>
      </c>
      <c r="H515" s="137">
        <v>42300</v>
      </c>
      <c r="I515" s="119">
        <v>441.42</v>
      </c>
      <c r="J515" s="129"/>
      <c r="K515" s="129"/>
      <c r="L515" s="129">
        <v>0</v>
      </c>
      <c r="M515" s="134" t="s">
        <v>19637</v>
      </c>
    </row>
    <row r="516" spans="1:13" hidden="1" x14ac:dyDescent="0.25">
      <c r="A516" s="128"/>
      <c r="B516" s="2"/>
      <c r="C516" s="139" t="s">
        <v>36519</v>
      </c>
      <c r="D516" s="124" t="s">
        <v>36520</v>
      </c>
      <c r="E516" s="118" t="s">
        <v>36521</v>
      </c>
      <c r="F516" s="124" t="s">
        <v>36522</v>
      </c>
      <c r="G516" s="118" t="s">
        <v>30</v>
      </c>
      <c r="H516" s="137">
        <v>43885</v>
      </c>
      <c r="I516" s="119">
        <v>633.88</v>
      </c>
      <c r="J516" s="129"/>
      <c r="K516" s="129"/>
      <c r="L516" s="129">
        <v>0</v>
      </c>
      <c r="M516" s="134" t="s">
        <v>19637</v>
      </c>
    </row>
    <row r="517" spans="1:13" hidden="1" x14ac:dyDescent="0.25">
      <c r="A517" s="128"/>
      <c r="B517" s="2"/>
      <c r="C517" s="139" t="s">
        <v>36519</v>
      </c>
      <c r="D517" s="124" t="s">
        <v>36520</v>
      </c>
      <c r="E517" s="118" t="s">
        <v>36481</v>
      </c>
      <c r="F517" s="124" t="s">
        <v>36482</v>
      </c>
      <c r="G517" s="118" t="s">
        <v>30</v>
      </c>
      <c r="H517" s="137">
        <v>44826</v>
      </c>
      <c r="I517" s="119">
        <v>944.1</v>
      </c>
      <c r="J517" s="129"/>
      <c r="K517" s="129"/>
      <c r="L517" s="129">
        <v>0</v>
      </c>
      <c r="M517" s="134" t="s">
        <v>19637</v>
      </c>
    </row>
    <row r="518" spans="1:13" hidden="1" x14ac:dyDescent="0.25">
      <c r="A518" s="128"/>
      <c r="B518" s="2"/>
      <c r="C518" s="139" t="s">
        <v>36519</v>
      </c>
      <c r="D518" s="124" t="s">
        <v>36520</v>
      </c>
      <c r="E518" s="118" t="s">
        <v>36483</v>
      </c>
      <c r="F518" s="124" t="s">
        <v>36484</v>
      </c>
      <c r="G518" s="118" t="s">
        <v>30</v>
      </c>
      <c r="H518" s="137">
        <v>45425</v>
      </c>
      <c r="I518" s="119">
        <v>721.6</v>
      </c>
      <c r="J518" s="129"/>
      <c r="K518" s="129"/>
      <c r="L518" s="129">
        <v>0</v>
      </c>
      <c r="M518" s="134" t="s">
        <v>19637</v>
      </c>
    </row>
    <row r="519" spans="1:13" hidden="1" x14ac:dyDescent="0.25">
      <c r="A519" s="128"/>
      <c r="B519" s="2"/>
      <c r="C519" s="139" t="s">
        <v>36519</v>
      </c>
      <c r="D519" s="124" t="s">
        <v>36520</v>
      </c>
      <c r="E519" s="118" t="s">
        <v>36541</v>
      </c>
      <c r="F519" s="124" t="s">
        <v>36542</v>
      </c>
      <c r="G519" s="118" t="s">
        <v>30</v>
      </c>
      <c r="H519" s="137">
        <v>46009</v>
      </c>
      <c r="I519" s="119">
        <v>677</v>
      </c>
      <c r="J519" s="129"/>
      <c r="K519" s="129"/>
      <c r="L519" s="129">
        <v>0</v>
      </c>
      <c r="M519" s="134" t="s">
        <v>19637</v>
      </c>
    </row>
    <row r="520" spans="1:13" hidden="1" x14ac:dyDescent="0.25">
      <c r="A520" s="128"/>
      <c r="B520" s="2"/>
      <c r="C520" s="139" t="s">
        <v>36519</v>
      </c>
      <c r="D520" s="124" t="s">
        <v>36520</v>
      </c>
      <c r="E520" s="118" t="s">
        <v>36523</v>
      </c>
      <c r="F520" s="124" t="s">
        <v>36524</v>
      </c>
      <c r="G520" s="118" t="s">
        <v>30</v>
      </c>
      <c r="H520" s="137">
        <v>45699</v>
      </c>
      <c r="I520" s="119">
        <v>904.5</v>
      </c>
      <c r="J520" s="129"/>
      <c r="K520" s="129"/>
      <c r="L520" s="129">
        <v>0</v>
      </c>
      <c r="M520" s="134" t="s">
        <v>19637</v>
      </c>
    </row>
    <row r="521" spans="1:13" hidden="1" x14ac:dyDescent="0.25">
      <c r="A521" s="128"/>
      <c r="B521" s="2"/>
      <c r="C521" s="139" t="s">
        <v>36519</v>
      </c>
      <c r="D521" s="124" t="s">
        <v>36520</v>
      </c>
      <c r="E521" s="118" t="s">
        <v>144</v>
      </c>
      <c r="F521" s="124" t="s">
        <v>145</v>
      </c>
      <c r="G521" s="118" t="s">
        <v>30</v>
      </c>
      <c r="H521" s="137">
        <v>41012</v>
      </c>
      <c r="I521" s="119">
        <v>415</v>
      </c>
      <c r="J521" s="129"/>
      <c r="K521" s="129"/>
      <c r="L521" s="129">
        <v>0</v>
      </c>
      <c r="M521" s="134" t="s">
        <v>19637</v>
      </c>
    </row>
    <row r="522" spans="1:13" hidden="1" x14ac:dyDescent="0.25">
      <c r="A522" s="128"/>
      <c r="B522" s="2"/>
      <c r="C522" s="139" t="s">
        <v>36519</v>
      </c>
      <c r="D522" s="124" t="s">
        <v>36520</v>
      </c>
      <c r="E522" s="118" t="s">
        <v>146</v>
      </c>
      <c r="F522" s="124" t="s">
        <v>147</v>
      </c>
      <c r="G522" s="118" t="s">
        <v>30</v>
      </c>
      <c r="H522" s="137">
        <v>41324</v>
      </c>
      <c r="I522" s="119">
        <v>426.8</v>
      </c>
      <c r="J522" s="129"/>
      <c r="K522" s="129"/>
      <c r="L522" s="129">
        <v>0</v>
      </c>
      <c r="M522" s="134" t="s">
        <v>19637</v>
      </c>
    </row>
    <row r="523" spans="1:13" hidden="1" x14ac:dyDescent="0.25">
      <c r="A523" s="128"/>
      <c r="B523" s="2"/>
      <c r="C523" s="139" t="s">
        <v>36519</v>
      </c>
      <c r="D523" s="124" t="s">
        <v>36520</v>
      </c>
      <c r="E523" s="118" t="s">
        <v>148</v>
      </c>
      <c r="F523" s="124" t="s">
        <v>149</v>
      </c>
      <c r="G523" s="118" t="s">
        <v>30</v>
      </c>
      <c r="H523" s="137">
        <v>41500</v>
      </c>
      <c r="I523" s="119">
        <v>306</v>
      </c>
      <c r="J523" s="129"/>
      <c r="K523" s="129"/>
      <c r="L523" s="129">
        <v>0</v>
      </c>
      <c r="M523" s="134" t="s">
        <v>19637</v>
      </c>
    </row>
    <row r="524" spans="1:13" hidden="1" x14ac:dyDescent="0.25">
      <c r="A524" s="128"/>
      <c r="B524" s="2"/>
      <c r="C524" s="139" t="s">
        <v>36519</v>
      </c>
      <c r="D524" s="124" t="s">
        <v>36520</v>
      </c>
      <c r="E524" s="118" t="s">
        <v>36466</v>
      </c>
      <c r="F524" s="124" t="s">
        <v>36467</v>
      </c>
      <c r="G524" s="118" t="s">
        <v>30</v>
      </c>
      <c r="H524" s="137">
        <v>40658</v>
      </c>
      <c r="I524" s="119">
        <v>385</v>
      </c>
      <c r="J524" s="129"/>
      <c r="K524" s="129"/>
      <c r="L524" s="129">
        <v>0</v>
      </c>
      <c r="M524" s="134" t="s">
        <v>19637</v>
      </c>
    </row>
    <row r="525" spans="1:13" hidden="1" x14ac:dyDescent="0.25">
      <c r="A525" s="128"/>
      <c r="B525" s="2"/>
      <c r="C525" s="139" t="s">
        <v>36519</v>
      </c>
      <c r="D525" s="124" t="s">
        <v>36520</v>
      </c>
      <c r="E525" s="118" t="s">
        <v>194</v>
      </c>
      <c r="F525" s="124" t="s">
        <v>195</v>
      </c>
      <c r="G525" s="118" t="s">
        <v>30</v>
      </c>
      <c r="H525" s="137">
        <v>41285</v>
      </c>
      <c r="I525" s="119">
        <v>355.02</v>
      </c>
      <c r="J525" s="129"/>
      <c r="K525" s="129"/>
      <c r="L525" s="129">
        <v>0</v>
      </c>
      <c r="M525" s="134" t="s">
        <v>19637</v>
      </c>
    </row>
    <row r="526" spans="1:13" hidden="1" x14ac:dyDescent="0.25">
      <c r="A526" s="128"/>
      <c r="B526" s="2"/>
      <c r="C526" s="139" t="s">
        <v>36519</v>
      </c>
      <c r="D526" s="124" t="s">
        <v>36520</v>
      </c>
      <c r="E526" s="118" t="s">
        <v>152</v>
      </c>
      <c r="F526" s="124" t="s">
        <v>153</v>
      </c>
      <c r="G526" s="118" t="s">
        <v>30</v>
      </c>
      <c r="H526" s="137">
        <v>41416</v>
      </c>
      <c r="I526" s="119">
        <v>408.37</v>
      </c>
      <c r="J526" s="129"/>
      <c r="K526" s="129"/>
      <c r="L526" s="129">
        <v>0</v>
      </c>
      <c r="M526" s="134" t="s">
        <v>19637</v>
      </c>
    </row>
    <row r="527" spans="1:13" hidden="1" x14ac:dyDescent="0.25">
      <c r="A527" s="128"/>
      <c r="B527" s="2"/>
      <c r="C527" s="139" t="s">
        <v>36519</v>
      </c>
      <c r="D527" s="124" t="s">
        <v>36520</v>
      </c>
      <c r="E527" s="118" t="s">
        <v>196</v>
      </c>
      <c r="F527" s="124" t="s">
        <v>197</v>
      </c>
      <c r="G527" s="118" t="s">
        <v>30</v>
      </c>
      <c r="H527" s="137">
        <v>40612</v>
      </c>
      <c r="I527" s="119">
        <v>488</v>
      </c>
      <c r="J527" s="129"/>
      <c r="K527" s="129"/>
      <c r="L527" s="129">
        <v>0</v>
      </c>
      <c r="M527" s="134" t="s">
        <v>19637</v>
      </c>
    </row>
    <row r="528" spans="1:13" hidden="1" x14ac:dyDescent="0.25">
      <c r="A528" s="128"/>
      <c r="B528" s="2"/>
      <c r="C528" s="139" t="s">
        <v>36519</v>
      </c>
      <c r="D528" s="124" t="s">
        <v>36520</v>
      </c>
      <c r="E528" s="118" t="s">
        <v>200</v>
      </c>
      <c r="F528" s="124" t="s">
        <v>201</v>
      </c>
      <c r="G528" s="118" t="s">
        <v>30</v>
      </c>
      <c r="H528" s="137">
        <v>41008</v>
      </c>
      <c r="I528" s="119">
        <v>419</v>
      </c>
      <c r="J528" s="129"/>
      <c r="K528" s="129"/>
      <c r="L528" s="129">
        <v>0</v>
      </c>
      <c r="M528" s="134" t="s">
        <v>19637</v>
      </c>
    </row>
    <row r="529" spans="1:13" hidden="1" x14ac:dyDescent="0.25">
      <c r="A529" s="128"/>
      <c r="B529" s="2"/>
      <c r="C529" s="139" t="s">
        <v>36519</v>
      </c>
      <c r="D529" s="124" t="s">
        <v>36520</v>
      </c>
      <c r="E529" s="118" t="s">
        <v>154</v>
      </c>
      <c r="F529" s="124" t="s">
        <v>155</v>
      </c>
      <c r="G529" s="118" t="s">
        <v>30</v>
      </c>
      <c r="H529" s="137">
        <v>41250</v>
      </c>
      <c r="I529" s="119">
        <v>365.16</v>
      </c>
      <c r="J529" s="129"/>
      <c r="K529" s="129"/>
      <c r="L529" s="129">
        <v>0</v>
      </c>
      <c r="M529" s="134" t="s">
        <v>19637</v>
      </c>
    </row>
    <row r="530" spans="1:13" hidden="1" x14ac:dyDescent="0.25">
      <c r="A530" s="128"/>
      <c r="B530" s="2"/>
      <c r="C530" s="139" t="s">
        <v>36519</v>
      </c>
      <c r="D530" s="124" t="s">
        <v>36520</v>
      </c>
      <c r="E530" s="118" t="s">
        <v>36469</v>
      </c>
      <c r="F530" s="124" t="s">
        <v>156</v>
      </c>
      <c r="G530" s="118" t="s">
        <v>30</v>
      </c>
      <c r="H530" s="137">
        <v>41884</v>
      </c>
      <c r="I530" s="119">
        <v>334</v>
      </c>
      <c r="J530" s="129"/>
      <c r="K530" s="129"/>
      <c r="L530" s="129">
        <v>0</v>
      </c>
      <c r="M530" s="134" t="s">
        <v>19637</v>
      </c>
    </row>
    <row r="531" spans="1:13" hidden="1" x14ac:dyDescent="0.25">
      <c r="A531" s="128"/>
      <c r="B531" s="2"/>
      <c r="C531" s="139" t="s">
        <v>36519</v>
      </c>
      <c r="D531" s="124" t="s">
        <v>36520</v>
      </c>
      <c r="E531" s="118" t="s">
        <v>157</v>
      </c>
      <c r="F531" s="124" t="s">
        <v>158</v>
      </c>
      <c r="G531" s="118" t="s">
        <v>30</v>
      </c>
      <c r="H531" s="137">
        <v>41415</v>
      </c>
      <c r="I531" s="119">
        <v>359</v>
      </c>
      <c r="J531" s="129"/>
      <c r="K531" s="129"/>
      <c r="L531" s="129">
        <v>0</v>
      </c>
      <c r="M531" s="134" t="s">
        <v>19637</v>
      </c>
    </row>
    <row r="532" spans="1:13" hidden="1" x14ac:dyDescent="0.25">
      <c r="A532" s="128"/>
      <c r="B532" s="2"/>
      <c r="C532" s="139" t="s">
        <v>36519</v>
      </c>
      <c r="D532" s="124" t="s">
        <v>36520</v>
      </c>
      <c r="E532" s="118" t="s">
        <v>36471</v>
      </c>
      <c r="F532" s="124" t="s">
        <v>36472</v>
      </c>
      <c r="G532" s="118" t="s">
        <v>30</v>
      </c>
      <c r="H532" s="137">
        <v>41880</v>
      </c>
      <c r="I532" s="119">
        <v>466.35</v>
      </c>
      <c r="J532" s="129"/>
      <c r="K532" s="129"/>
      <c r="L532" s="129">
        <v>0</v>
      </c>
      <c r="M532" s="134" t="s">
        <v>19637</v>
      </c>
    </row>
    <row r="533" spans="1:13" hidden="1" x14ac:dyDescent="0.25">
      <c r="A533" s="128"/>
      <c r="B533" s="2"/>
      <c r="C533" s="139" t="s">
        <v>36519</v>
      </c>
      <c r="D533" s="124" t="s">
        <v>36520</v>
      </c>
      <c r="E533" s="118" t="s">
        <v>161</v>
      </c>
      <c r="F533" s="124" t="s">
        <v>162</v>
      </c>
      <c r="G533" s="118" t="s">
        <v>30</v>
      </c>
      <c r="H533" s="137">
        <v>41233</v>
      </c>
      <c r="I533" s="119">
        <v>367.63</v>
      </c>
      <c r="J533" s="129"/>
      <c r="K533" s="129"/>
      <c r="L533" s="129">
        <v>0</v>
      </c>
      <c r="M533" s="134" t="s">
        <v>19637</v>
      </c>
    </row>
    <row r="534" spans="1:13" hidden="1" x14ac:dyDescent="0.25">
      <c r="A534" s="128"/>
      <c r="B534" s="2"/>
      <c r="C534" s="139" t="s">
        <v>36519</v>
      </c>
      <c r="D534" s="124" t="s">
        <v>36520</v>
      </c>
      <c r="E534" s="118" t="s">
        <v>163</v>
      </c>
      <c r="F534" s="124" t="s">
        <v>164</v>
      </c>
      <c r="G534" s="118" t="s">
        <v>30</v>
      </c>
      <c r="H534" s="137">
        <v>44894</v>
      </c>
      <c r="I534" s="119">
        <v>703</v>
      </c>
      <c r="J534" s="129"/>
      <c r="K534" s="129"/>
      <c r="L534" s="129">
        <v>0</v>
      </c>
      <c r="M534" s="134" t="s">
        <v>19637</v>
      </c>
    </row>
    <row r="535" spans="1:13" hidden="1" x14ac:dyDescent="0.25">
      <c r="A535" s="128"/>
      <c r="B535" s="2"/>
      <c r="C535" s="139" t="s">
        <v>36519</v>
      </c>
      <c r="D535" s="124" t="s">
        <v>36520</v>
      </c>
      <c r="E535" s="118" t="s">
        <v>165</v>
      </c>
      <c r="F535" s="124" t="s">
        <v>166</v>
      </c>
      <c r="G535" s="118" t="s">
        <v>30</v>
      </c>
      <c r="H535" s="137">
        <v>43818</v>
      </c>
      <c r="I535" s="119">
        <v>514.1</v>
      </c>
      <c r="J535" s="129"/>
      <c r="K535" s="129"/>
      <c r="L535" s="129">
        <v>0</v>
      </c>
      <c r="M535" s="134" t="s">
        <v>19637</v>
      </c>
    </row>
    <row r="536" spans="1:13" hidden="1" x14ac:dyDescent="0.25">
      <c r="A536" s="128"/>
      <c r="B536" s="2"/>
      <c r="C536" s="139" t="s">
        <v>36519</v>
      </c>
      <c r="D536" s="124" t="s">
        <v>36520</v>
      </c>
      <c r="E536" s="118" t="s">
        <v>167</v>
      </c>
      <c r="F536" s="124" t="s">
        <v>168</v>
      </c>
      <c r="G536" s="118" t="s">
        <v>30</v>
      </c>
      <c r="H536" s="137">
        <v>41858</v>
      </c>
      <c r="I536" s="119">
        <v>415</v>
      </c>
      <c r="J536" s="129"/>
      <c r="K536" s="129"/>
      <c r="L536" s="129">
        <v>0</v>
      </c>
      <c r="M536" s="134" t="s">
        <v>19637</v>
      </c>
    </row>
    <row r="537" spans="1:13" hidden="1" x14ac:dyDescent="0.25">
      <c r="A537" s="128"/>
      <c r="B537" s="2"/>
      <c r="C537" s="139" t="s">
        <v>36519</v>
      </c>
      <c r="D537" s="124" t="s">
        <v>36520</v>
      </c>
      <c r="E537" s="118" t="s">
        <v>205</v>
      </c>
      <c r="F537" s="124" t="s">
        <v>206</v>
      </c>
      <c r="G537" s="118" t="s">
        <v>30</v>
      </c>
      <c r="H537" s="137">
        <v>42039</v>
      </c>
      <c r="I537" s="119">
        <v>408.3</v>
      </c>
      <c r="J537" s="129"/>
      <c r="K537" s="129"/>
      <c r="L537" s="129">
        <v>0</v>
      </c>
      <c r="M537" s="134" t="s">
        <v>19637</v>
      </c>
    </row>
    <row r="538" spans="1:13" hidden="1" x14ac:dyDescent="0.25">
      <c r="A538" s="128"/>
      <c r="B538" s="2"/>
      <c r="C538" s="139" t="s">
        <v>36519</v>
      </c>
      <c r="D538" s="124" t="s">
        <v>36520</v>
      </c>
      <c r="E538" s="118" t="s">
        <v>169</v>
      </c>
      <c r="F538" s="124" t="s">
        <v>170</v>
      </c>
      <c r="G538" s="118" t="s">
        <v>30</v>
      </c>
      <c r="H538" s="137">
        <v>44302</v>
      </c>
      <c r="I538" s="119">
        <v>694.6</v>
      </c>
      <c r="J538" s="129"/>
      <c r="K538" s="129"/>
      <c r="L538" s="129">
        <v>0</v>
      </c>
      <c r="M538" s="134" t="s">
        <v>19637</v>
      </c>
    </row>
    <row r="539" spans="1:13" hidden="1" x14ac:dyDescent="0.25">
      <c r="A539" s="128"/>
      <c r="B539" s="2"/>
      <c r="C539" s="283" t="s">
        <v>36519</v>
      </c>
      <c r="D539" s="284" t="s">
        <v>36520</v>
      </c>
      <c r="E539" s="285" t="s">
        <v>171</v>
      </c>
      <c r="F539" s="284" t="s">
        <v>172</v>
      </c>
      <c r="G539" s="285" t="s">
        <v>30</v>
      </c>
      <c r="H539" s="286">
        <v>45868</v>
      </c>
      <c r="I539" s="287">
        <v>692.11</v>
      </c>
      <c r="J539" s="129"/>
      <c r="K539" s="129"/>
      <c r="L539" s="129">
        <v>0</v>
      </c>
      <c r="M539" s="134" t="s">
        <v>19637</v>
      </c>
    </row>
    <row r="540" spans="1:13" hidden="1" x14ac:dyDescent="0.25">
      <c r="A540" s="128"/>
      <c r="B540" s="2"/>
      <c r="C540" s="139" t="s">
        <v>36519</v>
      </c>
      <c r="D540" s="124" t="s">
        <v>36520</v>
      </c>
      <c r="E540" s="118" t="s">
        <v>176</v>
      </c>
      <c r="F540" s="124" t="s">
        <v>177</v>
      </c>
      <c r="G540" s="118" t="s">
        <v>30</v>
      </c>
      <c r="H540" s="137">
        <v>45861</v>
      </c>
      <c r="I540" s="119">
        <v>660</v>
      </c>
      <c r="J540" s="129"/>
      <c r="K540" s="129"/>
      <c r="L540" s="129">
        <v>0</v>
      </c>
      <c r="M540" s="134" t="s">
        <v>19637</v>
      </c>
    </row>
    <row r="541" spans="1:13" hidden="1" x14ac:dyDescent="0.25">
      <c r="A541" s="128"/>
      <c r="B541" s="2"/>
      <c r="C541" s="139" t="s">
        <v>36519</v>
      </c>
      <c r="D541" s="124" t="s">
        <v>36520</v>
      </c>
      <c r="E541" s="118" t="s">
        <v>178</v>
      </c>
      <c r="F541" s="124" t="s">
        <v>179</v>
      </c>
      <c r="G541" s="118" t="s">
        <v>30</v>
      </c>
      <c r="H541" s="137">
        <v>46100</v>
      </c>
      <c r="I541" s="119">
        <v>936</v>
      </c>
      <c r="J541" s="129"/>
      <c r="K541" s="129"/>
      <c r="L541" s="129">
        <v>0</v>
      </c>
      <c r="M541" s="134" t="s">
        <v>19637</v>
      </c>
    </row>
    <row r="542" spans="1:13" hidden="1" x14ac:dyDescent="0.25">
      <c r="A542" s="128"/>
      <c r="B542" s="2"/>
      <c r="C542" s="139" t="s">
        <v>36519</v>
      </c>
      <c r="D542" s="124" t="s">
        <v>36520</v>
      </c>
      <c r="E542" s="118" t="s">
        <v>180</v>
      </c>
      <c r="F542" s="124" t="s">
        <v>181</v>
      </c>
      <c r="G542" s="118" t="s">
        <v>30</v>
      </c>
      <c r="H542" s="137">
        <v>45902</v>
      </c>
      <c r="I542" s="119">
        <v>904.5</v>
      </c>
      <c r="J542" s="129"/>
      <c r="K542" s="129"/>
      <c r="L542" s="129">
        <v>0</v>
      </c>
      <c r="M542" s="134" t="s">
        <v>19637</v>
      </c>
    </row>
    <row r="543" spans="1:13" hidden="1" x14ac:dyDescent="0.25">
      <c r="A543" s="128"/>
      <c r="B543" s="2"/>
      <c r="C543" s="139" t="s">
        <v>36519</v>
      </c>
      <c r="D543" s="124" t="s">
        <v>36520</v>
      </c>
      <c r="E543" s="118" t="s">
        <v>182</v>
      </c>
      <c r="F543" s="124" t="s">
        <v>183</v>
      </c>
      <c r="G543" s="118" t="s">
        <v>30</v>
      </c>
      <c r="H543" s="137">
        <v>45923</v>
      </c>
      <c r="I543" s="119">
        <v>904.5</v>
      </c>
      <c r="J543" s="129"/>
      <c r="K543" s="129"/>
      <c r="L543" s="129">
        <v>0</v>
      </c>
      <c r="M543" s="134" t="s">
        <v>19637</v>
      </c>
    </row>
    <row r="544" spans="1:13" hidden="1" x14ac:dyDescent="0.25">
      <c r="A544" s="128"/>
      <c r="B544" s="2"/>
      <c r="C544" s="139" t="s">
        <v>36519</v>
      </c>
      <c r="D544" s="124" t="s">
        <v>36520</v>
      </c>
      <c r="E544" s="118" t="s">
        <v>119</v>
      </c>
      <c r="F544" s="124" t="s">
        <v>120</v>
      </c>
      <c r="G544" s="118" t="s">
        <v>30</v>
      </c>
      <c r="H544" s="137">
        <v>46105</v>
      </c>
      <c r="I544" s="119">
        <v>886.5</v>
      </c>
      <c r="J544" s="129"/>
      <c r="K544" s="129"/>
      <c r="L544" s="129">
        <v>0</v>
      </c>
      <c r="M544" s="134" t="s">
        <v>19637</v>
      </c>
    </row>
    <row r="545" spans="1:13" hidden="1" x14ac:dyDescent="0.25">
      <c r="A545" s="128"/>
      <c r="B545" s="2"/>
      <c r="C545" s="139" t="s">
        <v>36519</v>
      </c>
      <c r="D545" s="124" t="s">
        <v>36520</v>
      </c>
      <c r="E545" s="118" t="s">
        <v>111</v>
      </c>
      <c r="F545" s="124" t="s">
        <v>112</v>
      </c>
      <c r="G545" s="118" t="s">
        <v>30</v>
      </c>
      <c r="H545" s="137">
        <v>43195</v>
      </c>
      <c r="I545" s="119">
        <v>598.91999999999996</v>
      </c>
      <c r="J545" s="129"/>
      <c r="K545" s="129"/>
      <c r="L545" s="129">
        <v>0</v>
      </c>
      <c r="M545" s="134" t="s">
        <v>19637</v>
      </c>
    </row>
    <row r="546" spans="1:13" hidden="1" x14ac:dyDescent="0.25">
      <c r="A546" s="128"/>
      <c r="B546" s="2"/>
      <c r="C546" s="139" t="s">
        <v>36519</v>
      </c>
      <c r="D546" s="124" t="s">
        <v>36520</v>
      </c>
      <c r="E546" s="118" t="s">
        <v>137</v>
      </c>
      <c r="F546" s="124" t="s">
        <v>138</v>
      </c>
      <c r="G546" s="118" t="s">
        <v>30</v>
      </c>
      <c r="H546" s="137">
        <v>46083</v>
      </c>
      <c r="I546" s="119">
        <v>639.91</v>
      </c>
      <c r="J546" s="129"/>
      <c r="K546" s="129"/>
      <c r="L546" s="129">
        <v>0</v>
      </c>
      <c r="M546" s="134" t="s">
        <v>19637</v>
      </c>
    </row>
    <row r="547" spans="1:13" hidden="1" x14ac:dyDescent="0.25">
      <c r="A547" s="128"/>
      <c r="B547" s="2"/>
      <c r="C547" s="139" t="s">
        <v>36519</v>
      </c>
      <c r="D547" s="124" t="s">
        <v>36520</v>
      </c>
      <c r="E547" s="118" t="s">
        <v>109</v>
      </c>
      <c r="F547" s="124" t="s">
        <v>110</v>
      </c>
      <c r="G547" s="118" t="s">
        <v>30</v>
      </c>
      <c r="H547" s="137">
        <v>42991</v>
      </c>
      <c r="I547" s="119">
        <v>532</v>
      </c>
      <c r="J547" s="129"/>
      <c r="K547" s="129"/>
      <c r="L547" s="129">
        <v>0</v>
      </c>
      <c r="M547" s="134" t="s">
        <v>19637</v>
      </c>
    </row>
    <row r="548" spans="1:13" hidden="1" x14ac:dyDescent="0.25">
      <c r="A548" s="128"/>
      <c r="B548" s="2"/>
      <c r="C548" s="139" t="s">
        <v>36519</v>
      </c>
      <c r="D548" s="124" t="s">
        <v>36520</v>
      </c>
      <c r="E548" s="118" t="s">
        <v>210</v>
      </c>
      <c r="F548" s="124" t="s">
        <v>211</v>
      </c>
      <c r="G548" s="118" t="s">
        <v>30</v>
      </c>
      <c r="H548" s="137">
        <v>45547</v>
      </c>
      <c r="I548" s="119">
        <v>792</v>
      </c>
      <c r="J548" s="129"/>
      <c r="K548" s="129"/>
      <c r="L548" s="129">
        <v>0</v>
      </c>
      <c r="M548" s="134" t="s">
        <v>19637</v>
      </c>
    </row>
    <row r="549" spans="1:13" hidden="1" x14ac:dyDescent="0.25">
      <c r="A549" s="128"/>
      <c r="B549" s="2"/>
      <c r="C549" s="139" t="s">
        <v>36519</v>
      </c>
      <c r="D549" s="124" t="s">
        <v>36520</v>
      </c>
      <c r="E549" s="118" t="s">
        <v>115</v>
      </c>
      <c r="F549" s="124" t="s">
        <v>116</v>
      </c>
      <c r="G549" s="118" t="s">
        <v>30</v>
      </c>
      <c r="H549" s="137">
        <v>45923</v>
      </c>
      <c r="I549" s="119">
        <v>491</v>
      </c>
      <c r="J549" s="129"/>
      <c r="K549" s="129"/>
      <c r="L549" s="129">
        <v>0</v>
      </c>
      <c r="M549" s="134" t="s">
        <v>19637</v>
      </c>
    </row>
    <row r="550" spans="1:13" hidden="1" x14ac:dyDescent="0.25">
      <c r="A550" s="128"/>
      <c r="B550" s="2"/>
      <c r="C550" s="139" t="s">
        <v>36519</v>
      </c>
      <c r="D550" s="124" t="s">
        <v>36520</v>
      </c>
      <c r="E550" s="118" t="s">
        <v>139</v>
      </c>
      <c r="F550" s="124" t="s">
        <v>140</v>
      </c>
      <c r="G550" s="118" t="s">
        <v>30</v>
      </c>
      <c r="H550" s="137">
        <v>46050</v>
      </c>
      <c r="I550" s="119">
        <v>949.72</v>
      </c>
      <c r="J550" s="129"/>
      <c r="K550" s="129"/>
      <c r="L550" s="129">
        <v>0</v>
      </c>
      <c r="M550" s="134" t="s">
        <v>19637</v>
      </c>
    </row>
    <row r="551" spans="1:13" hidden="1" x14ac:dyDescent="0.25">
      <c r="A551" s="128"/>
      <c r="B551" s="2"/>
      <c r="C551" s="139" t="s">
        <v>36519</v>
      </c>
      <c r="D551" s="124" t="s">
        <v>36520</v>
      </c>
      <c r="E551" s="118" t="s">
        <v>185</v>
      </c>
      <c r="F551" s="124" t="s">
        <v>186</v>
      </c>
      <c r="G551" s="118" t="s">
        <v>30</v>
      </c>
      <c r="H551" s="137">
        <v>45051</v>
      </c>
      <c r="I551" s="119">
        <v>1000.75</v>
      </c>
      <c r="J551" s="129"/>
      <c r="K551" s="129"/>
      <c r="L551" s="129">
        <v>0</v>
      </c>
      <c r="M551" s="134" t="s">
        <v>19637</v>
      </c>
    </row>
    <row r="552" spans="1:13" hidden="1" x14ac:dyDescent="0.25">
      <c r="A552" s="128"/>
      <c r="B552" s="2"/>
      <c r="C552" s="139" t="s">
        <v>36519</v>
      </c>
      <c r="D552" s="124" t="s">
        <v>36520</v>
      </c>
      <c r="E552" s="118" t="s">
        <v>121</v>
      </c>
      <c r="F552" s="124" t="s">
        <v>122</v>
      </c>
      <c r="G552" s="118" t="s">
        <v>30</v>
      </c>
      <c r="H552" s="137">
        <v>45664</v>
      </c>
      <c r="I552" s="119">
        <v>904.5</v>
      </c>
      <c r="J552" s="129"/>
      <c r="K552" s="129"/>
      <c r="L552" s="129">
        <v>0</v>
      </c>
      <c r="M552" s="134" t="s">
        <v>19637</v>
      </c>
    </row>
    <row r="553" spans="1:13" hidden="1" x14ac:dyDescent="0.25">
      <c r="A553" s="128"/>
      <c r="B553" s="2"/>
      <c r="C553" s="139" t="s">
        <v>36519</v>
      </c>
      <c r="D553" s="124" t="s">
        <v>36520</v>
      </c>
      <c r="E553" s="118" t="s">
        <v>117</v>
      </c>
      <c r="F553" s="124" t="s">
        <v>118</v>
      </c>
      <c r="G553" s="118" t="s">
        <v>30</v>
      </c>
      <c r="H553" s="137">
        <v>46050</v>
      </c>
      <c r="I553" s="119">
        <v>949.72</v>
      </c>
      <c r="J553" s="129"/>
      <c r="K553" s="129"/>
      <c r="L553" s="129">
        <v>0</v>
      </c>
      <c r="M553" s="134" t="s">
        <v>36527</v>
      </c>
    </row>
    <row r="554" spans="1:13" hidden="1" x14ac:dyDescent="0.25">
      <c r="A554" s="128"/>
      <c r="B554" s="2"/>
      <c r="C554" s="139" t="s">
        <v>36519</v>
      </c>
      <c r="D554" s="124" t="s">
        <v>36520</v>
      </c>
      <c r="E554" s="118" t="s">
        <v>212</v>
      </c>
      <c r="F554" s="124" t="s">
        <v>213</v>
      </c>
      <c r="G554" s="118" t="s">
        <v>30</v>
      </c>
      <c r="H554" s="137">
        <v>43773</v>
      </c>
      <c r="I554" s="119">
        <v>573</v>
      </c>
      <c r="J554" s="129"/>
      <c r="K554" s="129"/>
      <c r="L554" s="129">
        <v>0</v>
      </c>
      <c r="M554" s="134" t="s">
        <v>36530</v>
      </c>
    </row>
    <row r="555" spans="1:13" hidden="1" x14ac:dyDescent="0.25">
      <c r="A555" s="128"/>
      <c r="B555" s="2"/>
      <c r="C555" s="139" t="s">
        <v>36519</v>
      </c>
      <c r="D555" s="124" t="s">
        <v>36520</v>
      </c>
      <c r="E555" s="118" t="s">
        <v>214</v>
      </c>
      <c r="F555" s="124" t="s">
        <v>215</v>
      </c>
      <c r="G555" s="118" t="s">
        <v>30</v>
      </c>
      <c r="H555" s="137">
        <v>45832</v>
      </c>
      <c r="I555" s="119">
        <v>644</v>
      </c>
      <c r="J555" s="129"/>
      <c r="K555" s="129"/>
      <c r="L555" s="129">
        <v>0</v>
      </c>
      <c r="M555" s="134" t="s">
        <v>36533</v>
      </c>
    </row>
    <row r="556" spans="1:13" hidden="1" x14ac:dyDescent="0.25">
      <c r="A556" s="128"/>
      <c r="B556" s="2"/>
      <c r="C556" s="139" t="s">
        <v>36519</v>
      </c>
      <c r="D556" s="124" t="s">
        <v>36520</v>
      </c>
      <c r="E556" s="118" t="s">
        <v>36505</v>
      </c>
      <c r="F556" s="124" t="s">
        <v>36506</v>
      </c>
      <c r="G556" s="118" t="s">
        <v>30</v>
      </c>
      <c r="H556" s="137">
        <v>44818</v>
      </c>
      <c r="I556" s="119">
        <v>944.1</v>
      </c>
      <c r="J556" s="129"/>
      <c r="K556" s="129"/>
      <c r="L556" s="129">
        <v>0</v>
      </c>
      <c r="M556" s="134" t="s">
        <v>36536</v>
      </c>
    </row>
    <row r="557" spans="1:13" hidden="1" x14ac:dyDescent="0.25">
      <c r="A557" s="128"/>
      <c r="B557" s="2"/>
      <c r="C557" s="139" t="s">
        <v>36519</v>
      </c>
      <c r="D557" s="124" t="s">
        <v>36520</v>
      </c>
      <c r="E557" s="118" t="s">
        <v>216</v>
      </c>
      <c r="F557" s="124" t="s">
        <v>217</v>
      </c>
      <c r="G557" s="118" t="s">
        <v>30</v>
      </c>
      <c r="H557" s="137">
        <v>45897</v>
      </c>
      <c r="I557" s="119">
        <v>904.5</v>
      </c>
      <c r="J557" s="129"/>
      <c r="K557" s="129"/>
      <c r="L557" s="129">
        <v>0</v>
      </c>
      <c r="M557" s="134" t="s">
        <v>36536</v>
      </c>
    </row>
    <row r="558" spans="1:13" hidden="1" x14ac:dyDescent="0.25">
      <c r="A558" s="128"/>
      <c r="B558" s="2"/>
      <c r="C558" s="139" t="s">
        <v>36519</v>
      </c>
      <c r="D558" s="124" t="s">
        <v>36520</v>
      </c>
      <c r="E558" s="118" t="s">
        <v>187</v>
      </c>
      <c r="F558" s="124" t="s">
        <v>188</v>
      </c>
      <c r="G558" s="118" t="s">
        <v>30</v>
      </c>
      <c r="H558" s="137">
        <v>41652</v>
      </c>
      <c r="I558" s="119">
        <v>413</v>
      </c>
      <c r="J558" s="129"/>
      <c r="K558" s="129"/>
      <c r="L558" s="129">
        <v>0</v>
      </c>
      <c r="M558" s="134" t="s">
        <v>36536</v>
      </c>
    </row>
    <row r="559" spans="1:13" hidden="1" x14ac:dyDescent="0.25">
      <c r="A559" s="128"/>
      <c r="B559" s="2"/>
      <c r="C559" s="139" t="s">
        <v>36519</v>
      </c>
      <c r="D559" s="124" t="s">
        <v>36520</v>
      </c>
      <c r="E559" s="118" t="s">
        <v>36507</v>
      </c>
      <c r="F559" s="124" t="s">
        <v>36508</v>
      </c>
      <c r="G559" s="118" t="s">
        <v>30</v>
      </c>
      <c r="H559" s="137">
        <v>44120</v>
      </c>
      <c r="I559" s="119">
        <v>667.92</v>
      </c>
      <c r="J559" s="129"/>
      <c r="K559" s="129"/>
      <c r="L559" s="129">
        <v>0</v>
      </c>
      <c r="M559" s="134" t="s">
        <v>36536</v>
      </c>
    </row>
    <row r="560" spans="1:13" hidden="1" x14ac:dyDescent="0.25">
      <c r="A560" s="128"/>
      <c r="B560" s="2"/>
      <c r="C560" s="139" t="s">
        <v>36519</v>
      </c>
      <c r="D560" s="124" t="s">
        <v>36520</v>
      </c>
      <c r="E560" s="118" t="s">
        <v>233</v>
      </c>
      <c r="F560" s="124" t="s">
        <v>234</v>
      </c>
      <c r="G560" s="118" t="s">
        <v>30</v>
      </c>
      <c r="H560" s="137">
        <v>45391</v>
      </c>
      <c r="I560" s="119">
        <v>677</v>
      </c>
      <c r="J560" s="129"/>
      <c r="K560" s="129"/>
      <c r="L560" s="129">
        <v>0</v>
      </c>
      <c r="M560" s="134" t="s">
        <v>36536</v>
      </c>
    </row>
    <row r="561" spans="1:13" hidden="1" x14ac:dyDescent="0.25">
      <c r="A561" s="128"/>
      <c r="B561" s="2"/>
      <c r="C561" s="139" t="s">
        <v>36519</v>
      </c>
      <c r="D561" s="124" t="s">
        <v>36520</v>
      </c>
      <c r="E561" s="118" t="s">
        <v>220</v>
      </c>
      <c r="F561" s="124" t="s">
        <v>221</v>
      </c>
      <c r="G561" s="118" t="s">
        <v>30</v>
      </c>
      <c r="H561" s="137">
        <v>46105</v>
      </c>
      <c r="I561" s="119">
        <v>677</v>
      </c>
      <c r="J561" s="129"/>
      <c r="K561" s="129"/>
      <c r="L561" s="129">
        <v>0</v>
      </c>
      <c r="M561" s="134" t="s">
        <v>36536</v>
      </c>
    </row>
    <row r="562" spans="1:13" hidden="1" x14ac:dyDescent="0.25">
      <c r="A562" s="128"/>
      <c r="B562" s="2"/>
      <c r="C562" s="139" t="s">
        <v>36519</v>
      </c>
      <c r="D562" s="124" t="s">
        <v>36520</v>
      </c>
      <c r="E562" s="118" t="s">
        <v>222</v>
      </c>
      <c r="F562" s="124" t="s">
        <v>223</v>
      </c>
      <c r="G562" s="118" t="s">
        <v>30</v>
      </c>
      <c r="H562" s="137">
        <v>45980</v>
      </c>
      <c r="I562" s="119">
        <v>677</v>
      </c>
      <c r="J562" s="129"/>
      <c r="K562" s="129"/>
      <c r="L562" s="129">
        <v>0</v>
      </c>
      <c r="M562" s="134" t="s">
        <v>36536</v>
      </c>
    </row>
    <row r="563" spans="1:13" hidden="1" x14ac:dyDescent="0.25">
      <c r="A563" s="128"/>
      <c r="B563" s="2"/>
      <c r="C563" s="139" t="s">
        <v>36519</v>
      </c>
      <c r="D563" s="124" t="s">
        <v>36520</v>
      </c>
      <c r="E563" s="118" t="s">
        <v>18920</v>
      </c>
      <c r="F563" s="124" t="s">
        <v>18919</v>
      </c>
      <c r="G563" s="118" t="s">
        <v>30</v>
      </c>
      <c r="H563" s="137">
        <v>45933</v>
      </c>
      <c r="I563" s="119">
        <v>483</v>
      </c>
      <c r="J563" s="129"/>
      <c r="K563" s="129"/>
      <c r="L563" s="129">
        <v>0</v>
      </c>
      <c r="M563" s="134" t="s">
        <v>36536</v>
      </c>
    </row>
    <row r="564" spans="1:13" hidden="1" x14ac:dyDescent="0.25">
      <c r="A564" s="128"/>
      <c r="B564" s="2"/>
      <c r="C564" s="139" t="s">
        <v>36519</v>
      </c>
      <c r="D564" s="124" t="s">
        <v>36520</v>
      </c>
      <c r="E564" s="118" t="s">
        <v>41704</v>
      </c>
      <c r="F564" s="124" t="s">
        <v>41705</v>
      </c>
      <c r="G564" s="118" t="s">
        <v>30</v>
      </c>
      <c r="H564" s="137">
        <v>46080</v>
      </c>
      <c r="I564" s="119">
        <v>677</v>
      </c>
      <c r="J564" s="129"/>
      <c r="K564" s="129"/>
      <c r="L564" s="129">
        <v>0</v>
      </c>
      <c r="M564" s="134" t="s">
        <v>36536</v>
      </c>
    </row>
    <row r="565" spans="1:13" hidden="1" x14ac:dyDescent="0.25">
      <c r="A565" s="128"/>
      <c r="B565" s="2"/>
      <c r="C565" s="139" t="s">
        <v>36519</v>
      </c>
      <c r="D565" s="124" t="s">
        <v>36520</v>
      </c>
      <c r="E565" s="118" t="s">
        <v>41706</v>
      </c>
      <c r="F565" s="124" t="s">
        <v>41707</v>
      </c>
      <c r="G565" s="118" t="s">
        <v>30</v>
      </c>
      <c r="H565" s="137">
        <v>46107</v>
      </c>
      <c r="I565" s="119">
        <v>677</v>
      </c>
      <c r="J565" s="129"/>
      <c r="K565" s="129"/>
      <c r="L565" s="129">
        <v>0</v>
      </c>
      <c r="M565" s="134" t="s">
        <v>36536</v>
      </c>
    </row>
    <row r="566" spans="1:13" hidden="1" x14ac:dyDescent="0.25">
      <c r="A566" s="128"/>
      <c r="B566" s="2"/>
      <c r="C566" s="139" t="s">
        <v>36519</v>
      </c>
      <c r="D566" s="124" t="s">
        <v>36520</v>
      </c>
      <c r="E566" s="118" t="s">
        <v>41708</v>
      </c>
      <c r="F566" s="124" t="s">
        <v>41709</v>
      </c>
      <c r="G566" s="118" t="s">
        <v>30</v>
      </c>
      <c r="H566" s="137">
        <v>46077</v>
      </c>
      <c r="I566" s="119">
        <v>904.5</v>
      </c>
      <c r="J566" s="129"/>
      <c r="K566" s="129"/>
      <c r="L566" s="129">
        <v>0</v>
      </c>
      <c r="M566" s="134" t="s">
        <v>36536</v>
      </c>
    </row>
    <row r="567" spans="1:13" hidden="1" x14ac:dyDescent="0.25">
      <c r="A567" s="128"/>
      <c r="B567" s="2"/>
      <c r="C567" s="139" t="s">
        <v>36519</v>
      </c>
      <c r="D567" s="124" t="s">
        <v>36520</v>
      </c>
      <c r="E567" s="118" t="s">
        <v>41712</v>
      </c>
      <c r="F567" s="124" t="s">
        <v>41713</v>
      </c>
      <c r="G567" s="118" t="s">
        <v>30</v>
      </c>
      <c r="H567" s="137">
        <v>46000</v>
      </c>
      <c r="I567" s="119">
        <v>904.5</v>
      </c>
      <c r="J567" s="129"/>
      <c r="K567" s="129"/>
      <c r="L567" s="129">
        <v>0</v>
      </c>
      <c r="M567" s="134" t="s">
        <v>36536</v>
      </c>
    </row>
    <row r="568" spans="1:13" hidden="1" x14ac:dyDescent="0.25">
      <c r="A568" s="128"/>
      <c r="B568" s="2"/>
      <c r="C568" s="139" t="s">
        <v>36519</v>
      </c>
      <c r="D568" s="124" t="s">
        <v>36520</v>
      </c>
      <c r="E568" s="118" t="s">
        <v>227</v>
      </c>
      <c r="F568" s="124" t="s">
        <v>228</v>
      </c>
      <c r="G568" s="118" t="s">
        <v>30</v>
      </c>
      <c r="H568" s="137">
        <v>40714</v>
      </c>
      <c r="I568" s="119">
        <v>488</v>
      </c>
      <c r="J568" s="129"/>
      <c r="K568" s="129"/>
      <c r="L568" s="129">
        <v>0</v>
      </c>
      <c r="M568" s="134" t="s">
        <v>36536</v>
      </c>
    </row>
    <row r="569" spans="1:13" hidden="1" x14ac:dyDescent="0.25">
      <c r="A569" s="128"/>
      <c r="B569" s="2"/>
      <c r="C569" s="139" t="s">
        <v>36519</v>
      </c>
      <c r="D569" s="124" t="s">
        <v>36520</v>
      </c>
      <c r="E569" s="118" t="s">
        <v>229</v>
      </c>
      <c r="F569" s="124" t="s">
        <v>230</v>
      </c>
      <c r="G569" s="118" t="s">
        <v>30</v>
      </c>
      <c r="H569" s="137"/>
      <c r="I569" s="119"/>
      <c r="J569" s="129"/>
      <c r="K569" s="129"/>
      <c r="L569" s="129">
        <v>0</v>
      </c>
      <c r="M569" s="134" t="s">
        <v>36536</v>
      </c>
    </row>
    <row r="570" spans="1:13" hidden="1" x14ac:dyDescent="0.25">
      <c r="A570" s="128"/>
      <c r="B570" s="2"/>
      <c r="C570" s="139" t="s">
        <v>36525</v>
      </c>
      <c r="D570" s="124" t="s">
        <v>36526</v>
      </c>
      <c r="E570" s="118" t="s">
        <v>48</v>
      </c>
      <c r="F570" s="124" t="s">
        <v>35249</v>
      </c>
      <c r="G570" s="118" t="s">
        <v>30</v>
      </c>
      <c r="H570" s="137">
        <v>46010</v>
      </c>
      <c r="I570" s="119">
        <v>668</v>
      </c>
      <c r="J570" s="129"/>
      <c r="K570" s="129"/>
      <c r="L570" s="129">
        <v>0</v>
      </c>
      <c r="M570" s="134" t="s">
        <v>36536</v>
      </c>
    </row>
    <row r="571" spans="1:13" hidden="1" x14ac:dyDescent="0.25">
      <c r="A571" s="128"/>
      <c r="B571" s="2"/>
      <c r="C571" s="139" t="s">
        <v>36528</v>
      </c>
      <c r="D571" s="124" t="s">
        <v>36529</v>
      </c>
      <c r="E571" s="118" t="s">
        <v>48</v>
      </c>
      <c r="F571" s="124" t="s">
        <v>35249</v>
      </c>
      <c r="G571" s="118" t="s">
        <v>30</v>
      </c>
      <c r="H571" s="137"/>
      <c r="I571" s="119"/>
      <c r="J571" s="129"/>
      <c r="K571" s="129"/>
      <c r="L571" s="129">
        <v>0</v>
      </c>
      <c r="M571" s="134" t="s">
        <v>36536</v>
      </c>
    </row>
    <row r="572" spans="1:13" hidden="1" x14ac:dyDescent="0.25">
      <c r="A572" s="128"/>
      <c r="B572" s="2"/>
      <c r="C572" s="139" t="s">
        <v>36531</v>
      </c>
      <c r="D572" s="124" t="s">
        <v>36532</v>
      </c>
      <c r="E572" s="118" t="s">
        <v>115</v>
      </c>
      <c r="F572" s="124" t="s">
        <v>116</v>
      </c>
      <c r="G572" s="118" t="s">
        <v>30</v>
      </c>
      <c r="H572" s="137">
        <v>42929</v>
      </c>
      <c r="I572" s="119">
        <v>508.3</v>
      </c>
      <c r="J572" s="129"/>
      <c r="K572" s="129"/>
      <c r="L572" s="129">
        <v>0</v>
      </c>
      <c r="M572" s="134" t="s">
        <v>36536</v>
      </c>
    </row>
    <row r="573" spans="1:13" hidden="1" x14ac:dyDescent="0.25">
      <c r="A573" s="128"/>
      <c r="B573" s="2"/>
      <c r="C573" s="139" t="s">
        <v>36534</v>
      </c>
      <c r="D573" s="124" t="s">
        <v>36535</v>
      </c>
      <c r="E573" s="118" t="s">
        <v>141</v>
      </c>
      <c r="F573" s="124" t="s">
        <v>142</v>
      </c>
      <c r="G573" s="118" t="s">
        <v>30</v>
      </c>
      <c r="H573" s="137">
        <v>41656</v>
      </c>
      <c r="I573" s="119">
        <v>639</v>
      </c>
      <c r="J573" s="129"/>
      <c r="K573" s="129"/>
      <c r="L573" s="129">
        <v>0</v>
      </c>
      <c r="M573" s="134" t="s">
        <v>36536</v>
      </c>
    </row>
    <row r="574" spans="1:13" hidden="1" x14ac:dyDescent="0.25">
      <c r="A574" s="128"/>
      <c r="B574" s="2"/>
      <c r="C574" s="139" t="s">
        <v>36534</v>
      </c>
      <c r="D574" s="124" t="s">
        <v>36535</v>
      </c>
      <c r="E574" s="118" t="s">
        <v>190</v>
      </c>
      <c r="F574" s="124" t="s">
        <v>191</v>
      </c>
      <c r="G574" s="118" t="s">
        <v>30</v>
      </c>
      <c r="H574" s="137">
        <v>41228</v>
      </c>
      <c r="I574" s="119">
        <v>635.35</v>
      </c>
      <c r="J574" s="129"/>
      <c r="K574" s="129"/>
      <c r="L574" s="129">
        <v>0</v>
      </c>
      <c r="M574" s="134" t="s">
        <v>36536</v>
      </c>
    </row>
    <row r="575" spans="1:13" hidden="1" x14ac:dyDescent="0.25">
      <c r="A575" s="128"/>
      <c r="B575" s="2"/>
      <c r="C575" s="139" t="s">
        <v>36534</v>
      </c>
      <c r="D575" s="124" t="s">
        <v>36535</v>
      </c>
      <c r="E575" s="118" t="s">
        <v>36459</v>
      </c>
      <c r="F575" s="124" t="s">
        <v>36460</v>
      </c>
      <c r="G575" s="118" t="s">
        <v>30</v>
      </c>
      <c r="H575" s="137">
        <v>42187</v>
      </c>
      <c r="I575" s="119">
        <v>730.48</v>
      </c>
      <c r="J575" s="129"/>
      <c r="K575" s="129"/>
      <c r="L575" s="129">
        <v>0</v>
      </c>
      <c r="M575" s="134" t="s">
        <v>36536</v>
      </c>
    </row>
    <row r="576" spans="1:13" hidden="1" x14ac:dyDescent="0.25">
      <c r="A576" s="128"/>
      <c r="B576" s="2"/>
      <c r="C576" s="139" t="s">
        <v>36534</v>
      </c>
      <c r="D576" s="124" t="s">
        <v>36535</v>
      </c>
      <c r="E576" s="118" t="s">
        <v>36461</v>
      </c>
      <c r="F576" s="124" t="s">
        <v>36462</v>
      </c>
      <c r="G576" s="118" t="s">
        <v>30</v>
      </c>
      <c r="H576" s="137">
        <v>43279</v>
      </c>
      <c r="I576" s="119">
        <v>815.12</v>
      </c>
      <c r="J576" s="129"/>
      <c r="K576" s="129"/>
      <c r="L576" s="129">
        <v>0</v>
      </c>
      <c r="M576" s="134" t="s">
        <v>36536</v>
      </c>
    </row>
    <row r="577" spans="1:13" hidden="1" x14ac:dyDescent="0.25">
      <c r="A577" s="128"/>
      <c r="B577" s="2"/>
      <c r="C577" s="139" t="s">
        <v>36534</v>
      </c>
      <c r="D577" s="124" t="s">
        <v>36535</v>
      </c>
      <c r="E577" s="118" t="s">
        <v>36537</v>
      </c>
      <c r="F577" s="124" t="s">
        <v>36538</v>
      </c>
      <c r="G577" s="118" t="s">
        <v>30</v>
      </c>
      <c r="H577" s="137">
        <v>42388</v>
      </c>
      <c r="I577" s="119">
        <v>678.8</v>
      </c>
      <c r="J577" s="129"/>
      <c r="K577" s="129"/>
      <c r="L577" s="129">
        <v>0</v>
      </c>
      <c r="M577" s="134" t="s">
        <v>36536</v>
      </c>
    </row>
    <row r="578" spans="1:13" hidden="1" x14ac:dyDescent="0.25">
      <c r="A578" s="128"/>
      <c r="B578" s="2"/>
      <c r="C578" s="139" t="s">
        <v>36534</v>
      </c>
      <c r="D578" s="124" t="s">
        <v>36535</v>
      </c>
      <c r="E578" s="118" t="s">
        <v>231</v>
      </c>
      <c r="F578" s="124" t="s">
        <v>232</v>
      </c>
      <c r="G578" s="118" t="s">
        <v>30</v>
      </c>
      <c r="H578" s="137">
        <v>42957</v>
      </c>
      <c r="I578" s="119">
        <v>895.16</v>
      </c>
      <c r="J578" s="129"/>
      <c r="K578" s="129"/>
      <c r="L578" s="129">
        <v>0</v>
      </c>
      <c r="M578" s="134" t="s">
        <v>36536</v>
      </c>
    </row>
    <row r="579" spans="1:13" hidden="1" x14ac:dyDescent="0.25">
      <c r="A579" s="128"/>
      <c r="B579" s="2"/>
      <c r="C579" s="139" t="s">
        <v>36534</v>
      </c>
      <c r="D579" s="124" t="s">
        <v>36535</v>
      </c>
      <c r="E579" s="118" t="s">
        <v>36521</v>
      </c>
      <c r="F579" s="124" t="s">
        <v>36522</v>
      </c>
      <c r="G579" s="118" t="s">
        <v>30</v>
      </c>
      <c r="H579" s="137">
        <v>43872</v>
      </c>
      <c r="I579" s="119">
        <v>939.32</v>
      </c>
      <c r="J579" s="129"/>
      <c r="K579" s="129"/>
      <c r="L579" s="129">
        <v>0</v>
      </c>
      <c r="M579" s="134" t="s">
        <v>36536</v>
      </c>
    </row>
    <row r="580" spans="1:13" hidden="1" x14ac:dyDescent="0.25">
      <c r="A580" s="128"/>
      <c r="B580" s="2"/>
      <c r="C580" s="139" t="s">
        <v>36534</v>
      </c>
      <c r="D580" s="124" t="s">
        <v>36535</v>
      </c>
      <c r="E580" s="118" t="s">
        <v>36539</v>
      </c>
      <c r="F580" s="124" t="s">
        <v>36540</v>
      </c>
      <c r="G580" s="118" t="s">
        <v>30</v>
      </c>
      <c r="H580" s="137">
        <v>44105</v>
      </c>
      <c r="I580" s="119">
        <v>1014.76</v>
      </c>
      <c r="J580" s="129"/>
      <c r="K580" s="129"/>
      <c r="L580" s="129">
        <v>0</v>
      </c>
      <c r="M580" s="134" t="s">
        <v>36536</v>
      </c>
    </row>
    <row r="581" spans="1:13" hidden="1" x14ac:dyDescent="0.25">
      <c r="A581" s="128"/>
      <c r="B581" s="2"/>
      <c r="C581" s="139" t="s">
        <v>36534</v>
      </c>
      <c r="D581" s="124" t="s">
        <v>36535</v>
      </c>
      <c r="E581" s="118" t="s">
        <v>36479</v>
      </c>
      <c r="F581" s="124" t="s">
        <v>36480</v>
      </c>
      <c r="G581" s="118" t="s">
        <v>30</v>
      </c>
      <c r="H581" s="137">
        <v>44477</v>
      </c>
      <c r="I581" s="119">
        <v>1006</v>
      </c>
      <c r="J581" s="129"/>
      <c r="K581" s="129"/>
      <c r="L581" s="129">
        <v>0</v>
      </c>
      <c r="M581" s="134" t="s">
        <v>36536</v>
      </c>
    </row>
    <row r="582" spans="1:13" hidden="1" x14ac:dyDescent="0.25">
      <c r="A582" s="128"/>
      <c r="B582" s="2"/>
      <c r="C582" s="139" t="s">
        <v>36534</v>
      </c>
      <c r="D582" s="124" t="s">
        <v>36535</v>
      </c>
      <c r="E582" s="118" t="s">
        <v>36481</v>
      </c>
      <c r="F582" s="124" t="s">
        <v>36482</v>
      </c>
      <c r="G582" s="118" t="s">
        <v>30</v>
      </c>
      <c r="H582" s="137">
        <v>44812</v>
      </c>
      <c r="I582" s="119">
        <v>1386</v>
      </c>
      <c r="J582" s="129"/>
      <c r="K582" s="129"/>
      <c r="L582" s="129">
        <v>0</v>
      </c>
      <c r="M582" s="134" t="s">
        <v>36536</v>
      </c>
    </row>
    <row r="583" spans="1:13" hidden="1" x14ac:dyDescent="0.25">
      <c r="A583" s="128"/>
      <c r="B583" s="2"/>
      <c r="C583" s="139" t="s">
        <v>36534</v>
      </c>
      <c r="D583" s="124" t="s">
        <v>36535</v>
      </c>
      <c r="E583" s="118" t="s">
        <v>36483</v>
      </c>
      <c r="F583" s="124" t="s">
        <v>36484</v>
      </c>
      <c r="G583" s="118" t="s">
        <v>30</v>
      </c>
      <c r="H583" s="137">
        <v>45392</v>
      </c>
      <c r="I583" s="119">
        <v>1105.8499999999999</v>
      </c>
      <c r="J583" s="129"/>
      <c r="K583" s="129"/>
      <c r="L583" s="129">
        <v>0</v>
      </c>
      <c r="M583" s="134" t="s">
        <v>36536</v>
      </c>
    </row>
    <row r="584" spans="1:13" hidden="1" x14ac:dyDescent="0.25">
      <c r="A584" s="128"/>
      <c r="B584" s="2"/>
      <c r="C584" s="139" t="s">
        <v>36534</v>
      </c>
      <c r="D584" s="124" t="s">
        <v>36535</v>
      </c>
      <c r="E584" s="118" t="s">
        <v>36541</v>
      </c>
      <c r="F584" s="124" t="s">
        <v>36542</v>
      </c>
      <c r="G584" s="118" t="s">
        <v>30</v>
      </c>
      <c r="H584" s="137">
        <v>46045</v>
      </c>
      <c r="I584" s="119">
        <v>1075</v>
      </c>
      <c r="J584" s="129"/>
      <c r="K584" s="129"/>
      <c r="L584" s="129">
        <v>0</v>
      </c>
      <c r="M584" s="134" t="s">
        <v>36536</v>
      </c>
    </row>
    <row r="585" spans="1:13" hidden="1" x14ac:dyDescent="0.25">
      <c r="A585" s="128"/>
      <c r="B585" s="2"/>
      <c r="C585" s="139" t="s">
        <v>36534</v>
      </c>
      <c r="D585" s="124" t="s">
        <v>36535</v>
      </c>
      <c r="E585" s="118" t="s">
        <v>36543</v>
      </c>
      <c r="F585" s="124" t="s">
        <v>36544</v>
      </c>
      <c r="G585" s="118" t="s">
        <v>30</v>
      </c>
      <c r="H585" s="137">
        <v>46052</v>
      </c>
      <c r="I585" s="119">
        <v>1253.7</v>
      </c>
      <c r="J585" s="129"/>
      <c r="K585" s="129"/>
      <c r="L585" s="129">
        <v>0</v>
      </c>
      <c r="M585" s="134" t="s">
        <v>36536</v>
      </c>
    </row>
    <row r="586" spans="1:13" hidden="1" x14ac:dyDescent="0.25">
      <c r="A586" s="128"/>
      <c r="B586" s="2"/>
      <c r="C586" s="139" t="s">
        <v>36534</v>
      </c>
      <c r="D586" s="124" t="s">
        <v>36535</v>
      </c>
      <c r="E586" s="118" t="s">
        <v>36523</v>
      </c>
      <c r="F586" s="124" t="s">
        <v>36524</v>
      </c>
      <c r="G586" s="118" t="s">
        <v>30</v>
      </c>
      <c r="H586" s="137">
        <v>45545</v>
      </c>
      <c r="I586" s="119">
        <v>1544.05</v>
      </c>
      <c r="J586" s="129"/>
      <c r="K586" s="129"/>
      <c r="L586" s="129">
        <v>0</v>
      </c>
      <c r="M586" s="134" t="s">
        <v>36536</v>
      </c>
    </row>
    <row r="587" spans="1:13" hidden="1" x14ac:dyDescent="0.25">
      <c r="A587" s="128"/>
      <c r="B587" s="2"/>
      <c r="C587" s="139" t="s">
        <v>36534</v>
      </c>
      <c r="D587" s="124" t="s">
        <v>36535</v>
      </c>
      <c r="E587" s="118" t="s">
        <v>41700</v>
      </c>
      <c r="F587" s="124" t="s">
        <v>41701</v>
      </c>
      <c r="G587" s="118" t="s">
        <v>30</v>
      </c>
      <c r="H587" s="137">
        <v>45922</v>
      </c>
      <c r="I587" s="119">
        <v>1075</v>
      </c>
      <c r="J587" s="129"/>
      <c r="K587" s="129"/>
      <c r="L587" s="129">
        <v>0</v>
      </c>
      <c r="M587" s="134" t="s">
        <v>36536</v>
      </c>
    </row>
    <row r="588" spans="1:13" hidden="1" x14ac:dyDescent="0.25">
      <c r="A588" s="128"/>
      <c r="B588" s="2"/>
      <c r="C588" s="139" t="s">
        <v>36534</v>
      </c>
      <c r="D588" s="124" t="s">
        <v>36535</v>
      </c>
      <c r="E588" s="118" t="s">
        <v>192</v>
      </c>
      <c r="F588" s="124" t="s">
        <v>193</v>
      </c>
      <c r="G588" s="118" t="s">
        <v>30</v>
      </c>
      <c r="H588" s="137">
        <v>41491</v>
      </c>
      <c r="I588" s="119">
        <v>520.17999999999995</v>
      </c>
      <c r="J588" s="129"/>
      <c r="K588" s="129"/>
      <c r="L588" s="129">
        <v>0</v>
      </c>
      <c r="M588" s="134" t="s">
        <v>36536</v>
      </c>
    </row>
    <row r="589" spans="1:13" hidden="1" x14ac:dyDescent="0.25">
      <c r="A589" s="128"/>
      <c r="B589" s="2"/>
      <c r="C589" s="139" t="s">
        <v>36534</v>
      </c>
      <c r="D589" s="124" t="s">
        <v>36535</v>
      </c>
      <c r="E589" s="118" t="s">
        <v>144</v>
      </c>
      <c r="F589" s="124" t="s">
        <v>145</v>
      </c>
      <c r="G589" s="118" t="s">
        <v>30</v>
      </c>
      <c r="H589" s="137">
        <v>41677</v>
      </c>
      <c r="I589" s="119">
        <v>632.05999999999995</v>
      </c>
      <c r="J589" s="129"/>
      <c r="K589" s="129"/>
      <c r="L589" s="129">
        <v>0</v>
      </c>
      <c r="M589" s="134" t="s">
        <v>36536</v>
      </c>
    </row>
    <row r="590" spans="1:13" hidden="1" x14ac:dyDescent="0.25">
      <c r="A590" s="128"/>
      <c r="B590" s="2"/>
      <c r="C590" s="139" t="s">
        <v>36534</v>
      </c>
      <c r="D590" s="124" t="s">
        <v>36535</v>
      </c>
      <c r="E590" s="118" t="s">
        <v>146</v>
      </c>
      <c r="F590" s="124" t="s">
        <v>147</v>
      </c>
      <c r="G590" s="118" t="s">
        <v>30</v>
      </c>
      <c r="H590" s="137">
        <v>41682</v>
      </c>
      <c r="I590" s="119">
        <v>649.39</v>
      </c>
      <c r="J590" s="129"/>
      <c r="K590" s="129"/>
      <c r="L590" s="129">
        <v>0</v>
      </c>
      <c r="M590" s="134" t="s">
        <v>36536</v>
      </c>
    </row>
    <row r="591" spans="1:13" hidden="1" x14ac:dyDescent="0.25">
      <c r="A591" s="128"/>
      <c r="B591" s="2"/>
      <c r="C591" s="139" t="s">
        <v>36534</v>
      </c>
      <c r="D591" s="124" t="s">
        <v>36535</v>
      </c>
      <c r="E591" s="118" t="s">
        <v>148</v>
      </c>
      <c r="F591" s="124" t="s">
        <v>149</v>
      </c>
      <c r="G591" s="118" t="s">
        <v>30</v>
      </c>
      <c r="H591" s="137">
        <v>41565</v>
      </c>
      <c r="I591" s="119">
        <v>480</v>
      </c>
      <c r="J591" s="129"/>
      <c r="K591" s="129"/>
      <c r="L591" s="129">
        <v>0</v>
      </c>
      <c r="M591" s="134" t="s">
        <v>36536</v>
      </c>
    </row>
    <row r="592" spans="1:13" hidden="1" x14ac:dyDescent="0.25">
      <c r="A592" s="128"/>
      <c r="B592" s="2"/>
      <c r="C592" s="139" t="s">
        <v>36534</v>
      </c>
      <c r="D592" s="124" t="s">
        <v>36535</v>
      </c>
      <c r="E592" s="118" t="s">
        <v>36466</v>
      </c>
      <c r="F592" s="124" t="s">
        <v>36467</v>
      </c>
      <c r="G592" s="118" t="s">
        <v>30</v>
      </c>
      <c r="H592" s="137">
        <v>41467</v>
      </c>
      <c r="I592" s="119">
        <v>603</v>
      </c>
      <c r="J592" s="129"/>
      <c r="K592" s="129"/>
      <c r="L592" s="129">
        <v>0</v>
      </c>
      <c r="M592" s="134" t="s">
        <v>36536</v>
      </c>
    </row>
    <row r="593" spans="1:13" hidden="1" x14ac:dyDescent="0.25">
      <c r="A593" s="128"/>
      <c r="B593" s="2"/>
      <c r="C593" s="139" t="s">
        <v>36534</v>
      </c>
      <c r="D593" s="124" t="s">
        <v>36535</v>
      </c>
      <c r="E593" s="118" t="s">
        <v>36545</v>
      </c>
      <c r="F593" s="124" t="s">
        <v>36546</v>
      </c>
      <c r="G593" s="118" t="s">
        <v>30</v>
      </c>
      <c r="H593" s="137">
        <v>40396</v>
      </c>
      <c r="I593" s="119">
        <v>599</v>
      </c>
      <c r="J593" s="129"/>
      <c r="K593" s="129"/>
      <c r="L593" s="129">
        <v>0</v>
      </c>
      <c r="M593" s="134" t="s">
        <v>36536</v>
      </c>
    </row>
    <row r="594" spans="1:13" hidden="1" x14ac:dyDescent="0.25">
      <c r="A594" s="128"/>
      <c r="B594" s="2"/>
      <c r="C594" s="139" t="s">
        <v>36534</v>
      </c>
      <c r="D594" s="124" t="s">
        <v>36535</v>
      </c>
      <c r="E594" s="118" t="s">
        <v>194</v>
      </c>
      <c r="F594" s="124" t="s">
        <v>195</v>
      </c>
      <c r="G594" s="118" t="s">
        <v>30</v>
      </c>
      <c r="H594" s="137">
        <v>41610</v>
      </c>
      <c r="I594" s="119">
        <v>603</v>
      </c>
      <c r="J594" s="129"/>
      <c r="K594" s="129"/>
      <c r="L594" s="129">
        <v>0</v>
      </c>
      <c r="M594" s="134" t="s">
        <v>36536</v>
      </c>
    </row>
    <row r="595" spans="1:13" hidden="1" x14ac:dyDescent="0.25">
      <c r="A595" s="128"/>
      <c r="B595" s="2"/>
      <c r="C595" s="139" t="s">
        <v>36534</v>
      </c>
      <c r="D595" s="124" t="s">
        <v>36535</v>
      </c>
      <c r="E595" s="118" t="s">
        <v>36547</v>
      </c>
      <c r="F595" s="124" t="s">
        <v>36548</v>
      </c>
      <c r="G595" s="118" t="s">
        <v>30</v>
      </c>
      <c r="H595" s="137">
        <v>40974</v>
      </c>
      <c r="I595" s="119">
        <v>647</v>
      </c>
      <c r="J595" s="129"/>
      <c r="K595" s="129"/>
      <c r="L595" s="129">
        <v>0</v>
      </c>
      <c r="M595" s="134" t="s">
        <v>36536</v>
      </c>
    </row>
    <row r="596" spans="1:13" hidden="1" x14ac:dyDescent="0.25">
      <c r="A596" s="128"/>
      <c r="B596" s="2"/>
      <c r="C596" s="139" t="s">
        <v>36534</v>
      </c>
      <c r="D596" s="124" t="s">
        <v>36535</v>
      </c>
      <c r="E596" s="118" t="s">
        <v>152</v>
      </c>
      <c r="F596" s="124" t="s">
        <v>153</v>
      </c>
      <c r="G596" s="118" t="s">
        <v>30</v>
      </c>
      <c r="H596" s="137">
        <v>41577</v>
      </c>
      <c r="I596" s="119">
        <v>632.05999999999995</v>
      </c>
      <c r="J596" s="129"/>
      <c r="K596" s="129"/>
      <c r="L596" s="129">
        <v>0</v>
      </c>
      <c r="M596" s="134" t="s">
        <v>36536</v>
      </c>
    </row>
    <row r="597" spans="1:13" hidden="1" x14ac:dyDescent="0.25">
      <c r="A597" s="128"/>
      <c r="B597" s="2"/>
      <c r="C597" s="139" t="s">
        <v>36534</v>
      </c>
      <c r="D597" s="124" t="s">
        <v>36535</v>
      </c>
      <c r="E597" s="118" t="s">
        <v>36468</v>
      </c>
      <c r="F597" s="124" t="s">
        <v>136</v>
      </c>
      <c r="G597" s="118" t="s">
        <v>30</v>
      </c>
      <c r="H597" s="137">
        <v>41617</v>
      </c>
      <c r="I597" s="119">
        <v>639</v>
      </c>
      <c r="J597" s="129"/>
      <c r="K597" s="129"/>
      <c r="L597" s="129">
        <v>0</v>
      </c>
      <c r="M597" s="134" t="s">
        <v>36536</v>
      </c>
    </row>
    <row r="598" spans="1:13" hidden="1" x14ac:dyDescent="0.25">
      <c r="A598" s="128"/>
      <c r="B598" s="2"/>
      <c r="C598" s="139" t="s">
        <v>36534</v>
      </c>
      <c r="D598" s="124" t="s">
        <v>36535</v>
      </c>
      <c r="E598" s="118" t="s">
        <v>196</v>
      </c>
      <c r="F598" s="124" t="s">
        <v>197</v>
      </c>
      <c r="G598" s="118" t="s">
        <v>30</v>
      </c>
      <c r="H598" s="137">
        <v>40752</v>
      </c>
      <c r="I598" s="119">
        <v>644.25</v>
      </c>
      <c r="J598" s="129"/>
      <c r="K598" s="129"/>
      <c r="L598" s="129">
        <v>0</v>
      </c>
      <c r="M598" s="134" t="s">
        <v>36536</v>
      </c>
    </row>
    <row r="599" spans="1:13" hidden="1" x14ac:dyDescent="0.25">
      <c r="A599" s="128"/>
      <c r="B599" s="2"/>
      <c r="C599" s="139" t="s">
        <v>36534</v>
      </c>
      <c r="D599" s="124" t="s">
        <v>36535</v>
      </c>
      <c r="E599" s="118" t="s">
        <v>200</v>
      </c>
      <c r="F599" s="124" t="s">
        <v>201</v>
      </c>
      <c r="G599" s="118" t="s">
        <v>30</v>
      </c>
      <c r="H599" s="137">
        <v>41646</v>
      </c>
      <c r="I599" s="119">
        <v>661.33</v>
      </c>
      <c r="J599" s="129"/>
      <c r="K599" s="129"/>
      <c r="L599" s="129">
        <v>0</v>
      </c>
      <c r="M599" s="134" t="s">
        <v>36536</v>
      </c>
    </row>
    <row r="600" spans="1:13" hidden="1" x14ac:dyDescent="0.25">
      <c r="A600" s="128"/>
      <c r="B600" s="2"/>
      <c r="C600" s="139" t="s">
        <v>36534</v>
      </c>
      <c r="D600" s="124" t="s">
        <v>36535</v>
      </c>
      <c r="E600" s="118" t="s">
        <v>36485</v>
      </c>
      <c r="F600" s="124" t="s">
        <v>36486</v>
      </c>
      <c r="G600" s="118" t="s">
        <v>30</v>
      </c>
      <c r="H600" s="137">
        <v>41647</v>
      </c>
      <c r="I600" s="119">
        <v>649.39</v>
      </c>
      <c r="J600" s="129"/>
      <c r="K600" s="129"/>
      <c r="L600" s="129">
        <v>0</v>
      </c>
      <c r="M600" s="134" t="s">
        <v>36536</v>
      </c>
    </row>
    <row r="601" spans="1:13" hidden="1" x14ac:dyDescent="0.25">
      <c r="A601" s="128"/>
      <c r="B601" s="2"/>
      <c r="C601" s="139" t="s">
        <v>36534</v>
      </c>
      <c r="D601" s="124" t="s">
        <v>36535</v>
      </c>
      <c r="E601" s="118" t="s">
        <v>36549</v>
      </c>
      <c r="F601" s="124" t="s">
        <v>36550</v>
      </c>
      <c r="G601" s="118" t="s">
        <v>30</v>
      </c>
      <c r="H601" s="137">
        <v>40224</v>
      </c>
      <c r="I601" s="119">
        <v>555.33000000000004</v>
      </c>
      <c r="J601" s="129"/>
      <c r="K601" s="129"/>
      <c r="L601" s="129">
        <v>0</v>
      </c>
      <c r="M601" s="134" t="s">
        <v>36536</v>
      </c>
    </row>
    <row r="602" spans="1:13" hidden="1" x14ac:dyDescent="0.25">
      <c r="A602" s="128"/>
      <c r="B602" s="2"/>
      <c r="C602" s="139" t="s">
        <v>36534</v>
      </c>
      <c r="D602" s="124" t="s">
        <v>36535</v>
      </c>
      <c r="E602" s="118" t="s">
        <v>36551</v>
      </c>
      <c r="F602" s="124" t="s">
        <v>36552</v>
      </c>
      <c r="G602" s="118" t="s">
        <v>30</v>
      </c>
      <c r="H602" s="137">
        <v>41523</v>
      </c>
      <c r="I602" s="119">
        <v>614</v>
      </c>
      <c r="J602" s="129"/>
      <c r="K602" s="129"/>
      <c r="L602" s="129">
        <v>0</v>
      </c>
      <c r="M602" s="134" t="s">
        <v>36536</v>
      </c>
    </row>
    <row r="603" spans="1:13" hidden="1" x14ac:dyDescent="0.25">
      <c r="A603" s="128"/>
      <c r="B603" s="2"/>
      <c r="C603" s="139" t="s">
        <v>36534</v>
      </c>
      <c r="D603" s="124" t="s">
        <v>36535</v>
      </c>
      <c r="E603" s="118" t="s">
        <v>154</v>
      </c>
      <c r="F603" s="124" t="s">
        <v>155</v>
      </c>
      <c r="G603" s="118" t="s">
        <v>30</v>
      </c>
      <c r="H603" s="137">
        <v>41523</v>
      </c>
      <c r="I603" s="119">
        <v>603</v>
      </c>
      <c r="J603" s="129"/>
      <c r="K603" s="129"/>
      <c r="L603" s="129">
        <v>0</v>
      </c>
      <c r="M603" s="134" t="s">
        <v>36536</v>
      </c>
    </row>
    <row r="604" spans="1:13" hidden="1" x14ac:dyDescent="0.25">
      <c r="A604" s="128"/>
      <c r="B604" s="2"/>
      <c r="C604" s="139" t="s">
        <v>36534</v>
      </c>
      <c r="D604" s="124" t="s">
        <v>36535</v>
      </c>
      <c r="E604" s="118" t="s">
        <v>36469</v>
      </c>
      <c r="F604" s="124" t="s">
        <v>156</v>
      </c>
      <c r="G604" s="118" t="s">
        <v>30</v>
      </c>
      <c r="H604" s="137">
        <v>42243</v>
      </c>
      <c r="I604" s="119">
        <v>523</v>
      </c>
      <c r="J604" s="129"/>
      <c r="K604" s="129"/>
      <c r="L604" s="129">
        <v>0</v>
      </c>
      <c r="M604" s="134" t="s">
        <v>36536</v>
      </c>
    </row>
    <row r="605" spans="1:13" hidden="1" x14ac:dyDescent="0.25">
      <c r="A605" s="128"/>
      <c r="B605" s="2"/>
      <c r="C605" s="139" t="s">
        <v>36534</v>
      </c>
      <c r="D605" s="124" t="s">
        <v>36535</v>
      </c>
      <c r="E605" s="118" t="s">
        <v>157</v>
      </c>
      <c r="F605" s="124" t="s">
        <v>158</v>
      </c>
      <c r="G605" s="118" t="s">
        <v>30</v>
      </c>
      <c r="H605" s="137">
        <v>41663</v>
      </c>
      <c r="I605" s="119">
        <v>651</v>
      </c>
      <c r="J605" s="129"/>
      <c r="K605" s="129"/>
      <c r="L605" s="129">
        <v>0</v>
      </c>
      <c r="M605" s="134" t="s">
        <v>36536</v>
      </c>
    </row>
    <row r="606" spans="1:13" hidden="1" x14ac:dyDescent="0.25">
      <c r="A606" s="128"/>
      <c r="B606" s="2"/>
      <c r="C606" s="139" t="s">
        <v>36534</v>
      </c>
      <c r="D606" s="124" t="s">
        <v>36535</v>
      </c>
      <c r="E606" s="118" t="s">
        <v>36470</v>
      </c>
      <c r="F606" s="124" t="s">
        <v>159</v>
      </c>
      <c r="G606" s="118" t="s">
        <v>30</v>
      </c>
      <c r="H606" s="137">
        <v>41906</v>
      </c>
      <c r="I606" s="119">
        <v>647.1</v>
      </c>
      <c r="J606" s="129"/>
      <c r="K606" s="129"/>
      <c r="L606" s="129">
        <v>0</v>
      </c>
      <c r="M606" s="134" t="s">
        <v>36536</v>
      </c>
    </row>
    <row r="607" spans="1:13" hidden="1" x14ac:dyDescent="0.25">
      <c r="A607" s="128"/>
      <c r="B607" s="2"/>
      <c r="C607" s="139" t="s">
        <v>36534</v>
      </c>
      <c r="D607" s="124" t="s">
        <v>36535</v>
      </c>
      <c r="E607" s="118" t="s">
        <v>36487</v>
      </c>
      <c r="F607" s="124" t="s">
        <v>36488</v>
      </c>
      <c r="G607" s="118" t="s">
        <v>30</v>
      </c>
      <c r="H607" s="137">
        <v>41822</v>
      </c>
      <c r="I607" s="119">
        <v>654.34</v>
      </c>
      <c r="J607" s="129"/>
      <c r="K607" s="129"/>
      <c r="L607" s="129">
        <v>0</v>
      </c>
      <c r="M607" s="134" t="s">
        <v>36536</v>
      </c>
    </row>
    <row r="608" spans="1:13" hidden="1" x14ac:dyDescent="0.25">
      <c r="A608" s="128"/>
      <c r="B608" s="2"/>
      <c r="C608" s="139" t="s">
        <v>36534</v>
      </c>
      <c r="D608" s="124" t="s">
        <v>36535</v>
      </c>
      <c r="E608" s="118" t="s">
        <v>36471</v>
      </c>
      <c r="F608" s="124" t="s">
        <v>36472</v>
      </c>
      <c r="G608" s="118" t="s">
        <v>30</v>
      </c>
      <c r="H608" s="137">
        <v>42899</v>
      </c>
      <c r="I608" s="119">
        <v>925.52</v>
      </c>
      <c r="J608" s="129"/>
      <c r="K608" s="129"/>
      <c r="L608" s="129">
        <v>0</v>
      </c>
      <c r="M608" s="134" t="s">
        <v>36536</v>
      </c>
    </row>
    <row r="609" spans="1:13" hidden="1" x14ac:dyDescent="0.25">
      <c r="A609" s="128"/>
      <c r="B609" s="2"/>
      <c r="C609" s="139" t="s">
        <v>36534</v>
      </c>
      <c r="D609" s="124" t="s">
        <v>36535</v>
      </c>
      <c r="E609" s="118" t="s">
        <v>36473</v>
      </c>
      <c r="F609" s="124" t="s">
        <v>160</v>
      </c>
      <c r="G609" s="118" t="s">
        <v>30</v>
      </c>
      <c r="H609" s="137">
        <v>41836</v>
      </c>
      <c r="I609" s="119">
        <v>647.1</v>
      </c>
      <c r="J609" s="129"/>
      <c r="K609" s="129"/>
      <c r="L609" s="129">
        <v>0</v>
      </c>
      <c r="M609" s="134" t="s">
        <v>36536</v>
      </c>
    </row>
    <row r="610" spans="1:13" hidden="1" x14ac:dyDescent="0.25">
      <c r="A610" s="128"/>
      <c r="B610" s="2"/>
      <c r="C610" s="139" t="s">
        <v>36534</v>
      </c>
      <c r="D610" s="124" t="s">
        <v>36535</v>
      </c>
      <c r="E610" s="118" t="s">
        <v>36490</v>
      </c>
      <c r="F610" s="124" t="s">
        <v>203</v>
      </c>
      <c r="G610" s="118" t="s">
        <v>30</v>
      </c>
      <c r="H610" s="137">
        <v>41726</v>
      </c>
      <c r="I610" s="119">
        <v>649.38</v>
      </c>
      <c r="J610" s="129"/>
      <c r="K610" s="129"/>
      <c r="L610" s="129">
        <v>0</v>
      </c>
      <c r="M610" s="134" t="s">
        <v>36536</v>
      </c>
    </row>
    <row r="611" spans="1:13" hidden="1" x14ac:dyDescent="0.25">
      <c r="A611" s="128"/>
      <c r="B611" s="2"/>
      <c r="C611" s="139" t="s">
        <v>36534</v>
      </c>
      <c r="D611" s="124" t="s">
        <v>36535</v>
      </c>
      <c r="E611" s="118" t="s">
        <v>36491</v>
      </c>
      <c r="F611" s="124" t="s">
        <v>36492</v>
      </c>
      <c r="G611" s="118" t="s">
        <v>30</v>
      </c>
      <c r="H611" s="137">
        <v>41829</v>
      </c>
      <c r="I611" s="119">
        <v>647.1</v>
      </c>
      <c r="J611" s="129"/>
      <c r="K611" s="129"/>
      <c r="L611" s="129">
        <v>0</v>
      </c>
      <c r="M611" s="134" t="s">
        <v>36536</v>
      </c>
    </row>
    <row r="612" spans="1:13" hidden="1" x14ac:dyDescent="0.25">
      <c r="A612" s="128"/>
      <c r="B612" s="2"/>
      <c r="C612" s="139" t="s">
        <v>36534</v>
      </c>
      <c r="D612" s="124" t="s">
        <v>36535</v>
      </c>
      <c r="E612" s="118" t="s">
        <v>36493</v>
      </c>
      <c r="F612" s="124" t="s">
        <v>204</v>
      </c>
      <c r="G612" s="118" t="s">
        <v>30</v>
      </c>
      <c r="H612" s="137">
        <v>41710</v>
      </c>
      <c r="I612" s="119">
        <v>657.2</v>
      </c>
      <c r="J612" s="129"/>
      <c r="K612" s="129"/>
      <c r="L612" s="129">
        <v>0</v>
      </c>
      <c r="M612" s="134" t="s">
        <v>36536</v>
      </c>
    </row>
    <row r="613" spans="1:13" hidden="1" x14ac:dyDescent="0.25">
      <c r="A613" s="128"/>
      <c r="B613" s="2"/>
      <c r="C613" s="139" t="s">
        <v>36534</v>
      </c>
      <c r="D613" s="124" t="s">
        <v>36535</v>
      </c>
      <c r="E613" s="118" t="s">
        <v>161</v>
      </c>
      <c r="F613" s="124" t="s">
        <v>162</v>
      </c>
      <c r="G613" s="118" t="s">
        <v>30</v>
      </c>
      <c r="H613" s="137">
        <v>41620</v>
      </c>
      <c r="I613" s="119">
        <v>661.32</v>
      </c>
      <c r="J613" s="129"/>
      <c r="K613" s="129"/>
      <c r="L613" s="129">
        <v>0</v>
      </c>
      <c r="M613" s="134" t="s">
        <v>36536</v>
      </c>
    </row>
    <row r="614" spans="1:13" hidden="1" x14ac:dyDescent="0.25">
      <c r="A614" s="128"/>
      <c r="B614" s="2"/>
      <c r="C614" s="139" t="s">
        <v>36534</v>
      </c>
      <c r="D614" s="124" t="s">
        <v>36535</v>
      </c>
      <c r="E614" s="118" t="s">
        <v>36494</v>
      </c>
      <c r="F614" s="124" t="s">
        <v>36495</v>
      </c>
      <c r="G614" s="118" t="s">
        <v>30</v>
      </c>
      <c r="H614" s="137">
        <v>41817</v>
      </c>
      <c r="I614" s="119">
        <v>647.1</v>
      </c>
      <c r="J614" s="129"/>
      <c r="K614" s="129"/>
      <c r="L614" s="129">
        <v>0</v>
      </c>
      <c r="M614" s="134" t="s">
        <v>36536</v>
      </c>
    </row>
    <row r="615" spans="1:13" hidden="1" x14ac:dyDescent="0.25">
      <c r="A615" s="128"/>
      <c r="B615" s="2"/>
      <c r="C615" s="139" t="s">
        <v>36534</v>
      </c>
      <c r="D615" s="124" t="s">
        <v>36535</v>
      </c>
      <c r="E615" s="118" t="s">
        <v>163</v>
      </c>
      <c r="F615" s="124" t="s">
        <v>164</v>
      </c>
      <c r="G615" s="118" t="s">
        <v>30</v>
      </c>
      <c r="H615" s="137">
        <v>45029</v>
      </c>
      <c r="I615" s="119">
        <v>1116</v>
      </c>
      <c r="J615" s="129"/>
      <c r="K615" s="129"/>
      <c r="L615" s="129">
        <v>0</v>
      </c>
      <c r="M615" s="134" t="s">
        <v>36536</v>
      </c>
    </row>
    <row r="616" spans="1:13" hidden="1" x14ac:dyDescent="0.25">
      <c r="A616" s="128"/>
      <c r="B616" s="2"/>
      <c r="C616" s="139" t="s">
        <v>36534</v>
      </c>
      <c r="D616" s="124" t="s">
        <v>36535</v>
      </c>
      <c r="E616" s="118" t="s">
        <v>165</v>
      </c>
      <c r="F616" s="124" t="s">
        <v>166</v>
      </c>
      <c r="G616" s="118" t="s">
        <v>30</v>
      </c>
      <c r="H616" s="137">
        <v>45008</v>
      </c>
      <c r="I616" s="119">
        <v>1116</v>
      </c>
      <c r="J616" s="129"/>
      <c r="K616" s="129"/>
      <c r="L616" s="129">
        <v>0</v>
      </c>
      <c r="M616" s="134" t="s">
        <v>36536</v>
      </c>
    </row>
    <row r="617" spans="1:13" hidden="1" x14ac:dyDescent="0.25">
      <c r="A617" s="128"/>
      <c r="B617" s="2"/>
      <c r="C617" s="139" t="s">
        <v>36534</v>
      </c>
      <c r="D617" s="124" t="s">
        <v>36535</v>
      </c>
      <c r="E617" s="118" t="s">
        <v>167</v>
      </c>
      <c r="F617" s="124" t="s">
        <v>168</v>
      </c>
      <c r="G617" s="118" t="s">
        <v>30</v>
      </c>
      <c r="H617" s="137">
        <v>42445</v>
      </c>
      <c r="I617" s="119">
        <v>739.2</v>
      </c>
      <c r="J617" s="129"/>
      <c r="K617" s="129"/>
      <c r="L617" s="129">
        <v>0</v>
      </c>
      <c r="M617" s="134" t="s">
        <v>36536</v>
      </c>
    </row>
    <row r="618" spans="1:13" hidden="1" x14ac:dyDescent="0.25">
      <c r="A618" s="128"/>
      <c r="B618" s="2"/>
      <c r="C618" s="139" t="s">
        <v>36534</v>
      </c>
      <c r="D618" s="124" t="s">
        <v>36535</v>
      </c>
      <c r="E618" s="118" t="s">
        <v>205</v>
      </c>
      <c r="F618" s="124" t="s">
        <v>206</v>
      </c>
      <c r="G618" s="118" t="s">
        <v>30</v>
      </c>
      <c r="H618" s="137">
        <v>45449</v>
      </c>
      <c r="I618" s="119">
        <v>1116</v>
      </c>
      <c r="J618" s="129"/>
      <c r="K618" s="129"/>
      <c r="L618" s="129">
        <v>0</v>
      </c>
      <c r="M618" s="134" t="s">
        <v>36536</v>
      </c>
    </row>
    <row r="619" spans="1:13" hidden="1" x14ac:dyDescent="0.25">
      <c r="A619" s="128"/>
      <c r="B619" s="2"/>
      <c r="C619" s="139" t="s">
        <v>36534</v>
      </c>
      <c r="D619" s="124" t="s">
        <v>36535</v>
      </c>
      <c r="E619" s="118" t="s">
        <v>36496</v>
      </c>
      <c r="F619" s="124" t="s">
        <v>36497</v>
      </c>
      <c r="G619" s="118" t="s">
        <v>30</v>
      </c>
      <c r="H619" s="137">
        <v>42250</v>
      </c>
      <c r="I619" s="119">
        <v>751.73</v>
      </c>
      <c r="J619" s="129"/>
      <c r="K619" s="129"/>
      <c r="L619" s="129">
        <v>0</v>
      </c>
      <c r="M619" s="134" t="s">
        <v>36536</v>
      </c>
    </row>
    <row r="620" spans="1:13" hidden="1" x14ac:dyDescent="0.25">
      <c r="A620" s="128"/>
      <c r="B620" s="2"/>
      <c r="C620" s="139" t="s">
        <v>36534</v>
      </c>
      <c r="D620" s="124" t="s">
        <v>36535</v>
      </c>
      <c r="E620" s="118" t="s">
        <v>169</v>
      </c>
      <c r="F620" s="124" t="s">
        <v>170</v>
      </c>
      <c r="G620" s="118" t="s">
        <v>30</v>
      </c>
      <c r="H620" s="137">
        <v>44684</v>
      </c>
      <c r="I620" s="119">
        <v>1321.2</v>
      </c>
      <c r="J620" s="129"/>
      <c r="K620" s="129"/>
      <c r="L620" s="129">
        <v>0</v>
      </c>
      <c r="M620" s="134" t="s">
        <v>36536</v>
      </c>
    </row>
    <row r="621" spans="1:13" hidden="1" x14ac:dyDescent="0.25">
      <c r="A621" s="128"/>
      <c r="B621" s="2"/>
      <c r="C621" s="283" t="s">
        <v>36534</v>
      </c>
      <c r="D621" s="284" t="s">
        <v>36535</v>
      </c>
      <c r="E621" s="285" t="s">
        <v>171</v>
      </c>
      <c r="F621" s="284" t="s">
        <v>172</v>
      </c>
      <c r="G621" s="285" t="s">
        <v>30</v>
      </c>
      <c r="H621" s="286">
        <v>45887</v>
      </c>
      <c r="I621" s="287">
        <v>1025.79</v>
      </c>
      <c r="J621" s="129"/>
      <c r="K621" s="129"/>
      <c r="L621" s="129">
        <v>0</v>
      </c>
      <c r="M621" s="134" t="s">
        <v>36536</v>
      </c>
    </row>
    <row r="622" spans="1:13" hidden="1" x14ac:dyDescent="0.25">
      <c r="A622" s="128"/>
      <c r="B622" s="2"/>
      <c r="C622" s="139" t="s">
        <v>36534</v>
      </c>
      <c r="D622" s="124" t="s">
        <v>36535</v>
      </c>
      <c r="E622" s="118" t="s">
        <v>36474</v>
      </c>
      <c r="F622" s="124" t="s">
        <v>173</v>
      </c>
      <c r="G622" s="118" t="s">
        <v>30</v>
      </c>
      <c r="H622" s="137">
        <v>41744</v>
      </c>
      <c r="I622" s="119">
        <v>661.33</v>
      </c>
      <c r="J622" s="129"/>
      <c r="K622" s="129"/>
      <c r="L622" s="129">
        <v>0</v>
      </c>
      <c r="M622" s="134" t="s">
        <v>36536</v>
      </c>
    </row>
    <row r="623" spans="1:13" hidden="1" x14ac:dyDescent="0.25">
      <c r="A623" s="128"/>
      <c r="B623" s="2"/>
      <c r="C623" s="139" t="s">
        <v>36534</v>
      </c>
      <c r="D623" s="124" t="s">
        <v>36535</v>
      </c>
      <c r="E623" s="118" t="s">
        <v>174</v>
      </c>
      <c r="F623" s="124" t="s">
        <v>175</v>
      </c>
      <c r="G623" s="118" t="s">
        <v>30</v>
      </c>
      <c r="H623" s="137">
        <v>43283</v>
      </c>
      <c r="I623" s="119">
        <v>895.16</v>
      </c>
      <c r="J623" s="129"/>
      <c r="K623" s="129"/>
      <c r="L623" s="129">
        <v>0</v>
      </c>
      <c r="M623" s="134" t="s">
        <v>36536</v>
      </c>
    </row>
    <row r="624" spans="1:13" hidden="1" x14ac:dyDescent="0.25">
      <c r="A624" s="128"/>
      <c r="B624" s="2"/>
      <c r="C624" s="139" t="s">
        <v>36534</v>
      </c>
      <c r="D624" s="124" t="s">
        <v>36535</v>
      </c>
      <c r="E624" s="118" t="s">
        <v>36498</v>
      </c>
      <c r="F624" s="124" t="s">
        <v>36499</v>
      </c>
      <c r="G624" s="118" t="s">
        <v>30</v>
      </c>
      <c r="H624" s="137">
        <v>41946</v>
      </c>
      <c r="I624" s="119">
        <v>686.51</v>
      </c>
      <c r="J624" s="129"/>
      <c r="K624" s="129"/>
      <c r="L624" s="129">
        <v>0</v>
      </c>
      <c r="M624" s="134" t="s">
        <v>36536</v>
      </c>
    </row>
    <row r="625" spans="1:13" hidden="1" x14ac:dyDescent="0.25">
      <c r="A625" s="128"/>
      <c r="B625" s="2"/>
      <c r="C625" s="139" t="s">
        <v>36534</v>
      </c>
      <c r="D625" s="124" t="s">
        <v>36535</v>
      </c>
      <c r="E625" s="118" t="s">
        <v>176</v>
      </c>
      <c r="F625" s="124" t="s">
        <v>177</v>
      </c>
      <c r="G625" s="118" t="s">
        <v>30</v>
      </c>
      <c r="H625" s="137">
        <v>44720</v>
      </c>
      <c r="I625" s="119">
        <v>1066</v>
      </c>
      <c r="J625" s="129"/>
      <c r="K625" s="129"/>
      <c r="L625" s="129">
        <v>0</v>
      </c>
      <c r="M625" s="134" t="s">
        <v>36536</v>
      </c>
    </row>
    <row r="626" spans="1:13" hidden="1" x14ac:dyDescent="0.25">
      <c r="A626" s="128"/>
      <c r="B626" s="2"/>
      <c r="C626" s="139" t="s">
        <v>36534</v>
      </c>
      <c r="D626" s="124" t="s">
        <v>36535</v>
      </c>
      <c r="E626" s="118" t="s">
        <v>178</v>
      </c>
      <c r="F626" s="124" t="s">
        <v>179</v>
      </c>
      <c r="G626" s="118" t="s">
        <v>30</v>
      </c>
      <c r="H626" s="137">
        <v>46104</v>
      </c>
      <c r="I626" s="119">
        <v>1393.2</v>
      </c>
      <c r="J626" s="129"/>
      <c r="K626" s="129"/>
      <c r="L626" s="129">
        <v>0</v>
      </c>
      <c r="M626" s="134" t="s">
        <v>36536</v>
      </c>
    </row>
    <row r="627" spans="1:13" hidden="1" x14ac:dyDescent="0.25">
      <c r="A627" s="128"/>
      <c r="B627" s="2"/>
      <c r="C627" s="139" t="s">
        <v>36534</v>
      </c>
      <c r="D627" s="124" t="s">
        <v>36535</v>
      </c>
      <c r="E627" s="118" t="s">
        <v>180</v>
      </c>
      <c r="F627" s="124" t="s">
        <v>181</v>
      </c>
      <c r="G627" s="118" t="s">
        <v>30</v>
      </c>
      <c r="H627" s="137">
        <v>46077</v>
      </c>
      <c r="I627" s="119">
        <v>1332.79</v>
      </c>
      <c r="J627" s="129"/>
      <c r="K627" s="129"/>
      <c r="L627" s="129">
        <v>0</v>
      </c>
      <c r="M627" s="134" t="s">
        <v>36536</v>
      </c>
    </row>
    <row r="628" spans="1:13" hidden="1" x14ac:dyDescent="0.25">
      <c r="A628" s="128"/>
      <c r="B628" s="2"/>
      <c r="C628" s="139" t="s">
        <v>36534</v>
      </c>
      <c r="D628" s="124" t="s">
        <v>36535</v>
      </c>
      <c r="E628" s="118" t="s">
        <v>182</v>
      </c>
      <c r="F628" s="124" t="s">
        <v>183</v>
      </c>
      <c r="G628" s="118" t="s">
        <v>30</v>
      </c>
      <c r="H628" s="137">
        <v>46073</v>
      </c>
      <c r="I628" s="119">
        <v>1195.2</v>
      </c>
      <c r="J628" s="129"/>
      <c r="K628" s="129"/>
      <c r="L628" s="129">
        <v>0</v>
      </c>
      <c r="M628" s="134" t="s">
        <v>36536</v>
      </c>
    </row>
    <row r="629" spans="1:13" hidden="1" x14ac:dyDescent="0.25">
      <c r="A629" s="128"/>
      <c r="B629" s="2"/>
      <c r="C629" s="139" t="s">
        <v>36534</v>
      </c>
      <c r="D629" s="124" t="s">
        <v>36535</v>
      </c>
      <c r="E629" s="118" t="s">
        <v>119</v>
      </c>
      <c r="F629" s="124" t="s">
        <v>120</v>
      </c>
      <c r="G629" s="118" t="s">
        <v>30</v>
      </c>
      <c r="H629" s="137">
        <v>46105</v>
      </c>
      <c r="I629" s="119">
        <v>1313.1</v>
      </c>
      <c r="J629" s="129"/>
      <c r="K629" s="129"/>
      <c r="L629" s="129">
        <v>0</v>
      </c>
      <c r="M629" s="134" t="s">
        <v>36536</v>
      </c>
    </row>
    <row r="630" spans="1:13" hidden="1" x14ac:dyDescent="0.25">
      <c r="A630" s="128"/>
      <c r="B630" s="2"/>
      <c r="C630" s="139" t="s">
        <v>36534</v>
      </c>
      <c r="D630" s="124" t="s">
        <v>36535</v>
      </c>
      <c r="E630" s="118" t="s">
        <v>111</v>
      </c>
      <c r="F630" s="124" t="s">
        <v>112</v>
      </c>
      <c r="G630" s="118" t="s">
        <v>30</v>
      </c>
      <c r="H630" s="137">
        <v>43936</v>
      </c>
      <c r="I630" s="119">
        <v>1014.76</v>
      </c>
      <c r="J630" s="129"/>
      <c r="K630" s="129"/>
      <c r="L630" s="129">
        <v>0</v>
      </c>
      <c r="M630" s="134" t="s">
        <v>36536</v>
      </c>
    </row>
    <row r="631" spans="1:13" hidden="1" x14ac:dyDescent="0.25">
      <c r="A631" s="128"/>
      <c r="B631" s="2"/>
      <c r="C631" s="139" t="s">
        <v>36534</v>
      </c>
      <c r="D631" s="124" t="s">
        <v>36535</v>
      </c>
      <c r="E631" s="118" t="s">
        <v>36500</v>
      </c>
      <c r="F631" s="124" t="s">
        <v>36501</v>
      </c>
      <c r="G631" s="118" t="s">
        <v>30</v>
      </c>
      <c r="H631" s="137">
        <v>41871</v>
      </c>
      <c r="I631" s="119">
        <v>661.33</v>
      </c>
      <c r="J631" s="129"/>
      <c r="K631" s="129"/>
      <c r="L631" s="129">
        <v>0</v>
      </c>
      <c r="M631" s="134" t="s">
        <v>36536</v>
      </c>
    </row>
    <row r="632" spans="1:13" hidden="1" x14ac:dyDescent="0.25">
      <c r="A632" s="128"/>
      <c r="B632" s="2"/>
      <c r="C632" s="139" t="s">
        <v>36534</v>
      </c>
      <c r="D632" s="124" t="s">
        <v>36535</v>
      </c>
      <c r="E632" s="118" t="s">
        <v>207</v>
      </c>
      <c r="F632" s="124" t="s">
        <v>208</v>
      </c>
      <c r="G632" s="118" t="s">
        <v>30</v>
      </c>
      <c r="H632" s="137">
        <v>42702</v>
      </c>
      <c r="I632" s="119">
        <v>757.91</v>
      </c>
      <c r="J632" s="129"/>
      <c r="K632" s="129"/>
      <c r="L632" s="129">
        <v>0</v>
      </c>
      <c r="M632" s="134" t="s">
        <v>36536</v>
      </c>
    </row>
    <row r="633" spans="1:13" hidden="1" x14ac:dyDescent="0.25">
      <c r="A633" s="128"/>
      <c r="B633" s="2"/>
      <c r="C633" s="139" t="s">
        <v>36534</v>
      </c>
      <c r="D633" s="124" t="s">
        <v>36535</v>
      </c>
      <c r="E633" s="118" t="s">
        <v>137</v>
      </c>
      <c r="F633" s="124" t="s">
        <v>138</v>
      </c>
      <c r="G633" s="118" t="s">
        <v>30</v>
      </c>
      <c r="H633" s="137">
        <v>46073</v>
      </c>
      <c r="I633" s="119">
        <v>1058</v>
      </c>
      <c r="J633" s="129"/>
      <c r="K633" s="129"/>
      <c r="L633" s="129">
        <v>0</v>
      </c>
      <c r="M633" s="134" t="s">
        <v>36536</v>
      </c>
    </row>
    <row r="634" spans="1:13" hidden="1" x14ac:dyDescent="0.25">
      <c r="A634" s="128"/>
      <c r="B634" s="2"/>
      <c r="C634" s="139" t="s">
        <v>36534</v>
      </c>
      <c r="D634" s="124" t="s">
        <v>36535</v>
      </c>
      <c r="E634" s="118" t="s">
        <v>36475</v>
      </c>
      <c r="F634" s="124" t="s">
        <v>184</v>
      </c>
      <c r="G634" s="118" t="s">
        <v>30</v>
      </c>
      <c r="H634" s="137">
        <v>41796</v>
      </c>
      <c r="I634" s="119">
        <v>647.1</v>
      </c>
      <c r="J634" s="129"/>
      <c r="K634" s="129"/>
      <c r="L634" s="129">
        <v>0</v>
      </c>
      <c r="M634" s="134" t="s">
        <v>36536</v>
      </c>
    </row>
    <row r="635" spans="1:13" hidden="1" x14ac:dyDescent="0.25">
      <c r="A635" s="128"/>
      <c r="B635" s="2"/>
      <c r="C635" s="139" t="s">
        <v>36534</v>
      </c>
      <c r="D635" s="124" t="s">
        <v>36535</v>
      </c>
      <c r="E635" s="118" t="s">
        <v>109</v>
      </c>
      <c r="F635" s="124" t="s">
        <v>110</v>
      </c>
      <c r="G635" s="118" t="s">
        <v>30</v>
      </c>
      <c r="H635" s="137">
        <v>44559</v>
      </c>
      <c r="I635" s="119">
        <v>1096</v>
      </c>
      <c r="J635" s="129"/>
      <c r="K635" s="129"/>
      <c r="L635" s="129">
        <v>0</v>
      </c>
      <c r="M635" s="134" t="s">
        <v>36536</v>
      </c>
    </row>
    <row r="636" spans="1:13" hidden="1" x14ac:dyDescent="0.25">
      <c r="A636" s="128"/>
      <c r="B636" s="2"/>
      <c r="C636" s="139" t="s">
        <v>36534</v>
      </c>
      <c r="D636" s="124" t="s">
        <v>36535</v>
      </c>
      <c r="E636" s="118" t="s">
        <v>210</v>
      </c>
      <c r="F636" s="124" t="s">
        <v>211</v>
      </c>
      <c r="G636" s="118" t="s">
        <v>30</v>
      </c>
      <c r="H636" s="137">
        <v>45558</v>
      </c>
      <c r="I636" s="119">
        <v>1170.9000000000001</v>
      </c>
      <c r="J636" s="129"/>
      <c r="K636" s="129"/>
      <c r="L636" s="129">
        <v>0</v>
      </c>
      <c r="M636" s="134" t="s">
        <v>36536</v>
      </c>
    </row>
    <row r="637" spans="1:13" hidden="1" x14ac:dyDescent="0.25">
      <c r="A637" s="128"/>
      <c r="B637" s="2"/>
      <c r="C637" s="139" t="s">
        <v>36534</v>
      </c>
      <c r="D637" s="124" t="s">
        <v>36535</v>
      </c>
      <c r="E637" s="118" t="s">
        <v>115</v>
      </c>
      <c r="F637" s="124" t="s">
        <v>116</v>
      </c>
      <c r="G637" s="118" t="s">
        <v>30</v>
      </c>
      <c r="H637" s="137">
        <v>46105</v>
      </c>
      <c r="I637" s="119">
        <v>761</v>
      </c>
      <c r="J637" s="129"/>
      <c r="K637" s="129"/>
      <c r="L637" s="129">
        <v>0</v>
      </c>
      <c r="M637" s="134" t="s">
        <v>36536</v>
      </c>
    </row>
    <row r="638" spans="1:13" hidden="1" x14ac:dyDescent="0.25">
      <c r="A638" s="128"/>
      <c r="B638" s="2"/>
      <c r="C638" s="139" t="s">
        <v>36534</v>
      </c>
      <c r="D638" s="124" t="s">
        <v>36535</v>
      </c>
      <c r="E638" s="118" t="s">
        <v>139</v>
      </c>
      <c r="F638" s="124" t="s">
        <v>140</v>
      </c>
      <c r="G638" s="118" t="s">
        <v>30</v>
      </c>
      <c r="H638" s="137">
        <v>46050</v>
      </c>
      <c r="I638" s="119">
        <v>1399.5</v>
      </c>
      <c r="J638" s="129"/>
      <c r="K638" s="129"/>
      <c r="L638" s="129">
        <v>0</v>
      </c>
      <c r="M638" s="134" t="s">
        <v>36536</v>
      </c>
    </row>
    <row r="639" spans="1:13" hidden="1" x14ac:dyDescent="0.25">
      <c r="A639" s="128"/>
      <c r="B639" s="2"/>
      <c r="C639" s="139" t="s">
        <v>36534</v>
      </c>
      <c r="D639" s="124" t="s">
        <v>36535</v>
      </c>
      <c r="E639" s="118" t="s">
        <v>185</v>
      </c>
      <c r="F639" s="124" t="s">
        <v>186</v>
      </c>
      <c r="G639" s="118" t="s">
        <v>30</v>
      </c>
      <c r="H639" s="137">
        <v>45664</v>
      </c>
      <c r="I639" s="119">
        <v>1486.48</v>
      </c>
      <c r="J639" s="129"/>
      <c r="K639" s="129"/>
      <c r="L639" s="129">
        <v>0</v>
      </c>
      <c r="M639" s="134" t="s">
        <v>36536</v>
      </c>
    </row>
    <row r="640" spans="1:13" hidden="1" x14ac:dyDescent="0.25">
      <c r="A640" s="128"/>
      <c r="B640" s="2"/>
      <c r="C640" s="139" t="s">
        <v>36534</v>
      </c>
      <c r="D640" s="124" t="s">
        <v>36535</v>
      </c>
      <c r="E640" s="118" t="s">
        <v>121</v>
      </c>
      <c r="F640" s="124" t="s">
        <v>122</v>
      </c>
      <c r="G640" s="118" t="s">
        <v>30</v>
      </c>
      <c r="H640" s="137">
        <v>45758</v>
      </c>
      <c r="I640" s="119">
        <v>1332.9</v>
      </c>
      <c r="J640" s="129"/>
      <c r="K640" s="129"/>
      <c r="L640" s="129">
        <v>0</v>
      </c>
      <c r="M640" s="134" t="s">
        <v>36557</v>
      </c>
    </row>
    <row r="641" spans="1:13" hidden="1" x14ac:dyDescent="0.25">
      <c r="A641" s="128"/>
      <c r="B641" s="2"/>
      <c r="C641" s="139" t="s">
        <v>36534</v>
      </c>
      <c r="D641" s="124" t="s">
        <v>36535</v>
      </c>
      <c r="E641" s="118" t="s">
        <v>117</v>
      </c>
      <c r="F641" s="124" t="s">
        <v>118</v>
      </c>
      <c r="G641" s="118" t="s">
        <v>30</v>
      </c>
      <c r="H641" s="137">
        <v>46063</v>
      </c>
      <c r="I641" s="119">
        <v>1359.9</v>
      </c>
      <c r="J641" s="129"/>
      <c r="K641" s="129"/>
      <c r="L641" s="129">
        <v>0</v>
      </c>
      <c r="M641" s="134" t="s">
        <v>36560</v>
      </c>
    </row>
    <row r="642" spans="1:13" hidden="1" x14ac:dyDescent="0.25">
      <c r="A642" s="128"/>
      <c r="B642" s="2"/>
      <c r="C642" s="139" t="s">
        <v>36534</v>
      </c>
      <c r="D642" s="124" t="s">
        <v>36535</v>
      </c>
      <c r="E642" s="118" t="s">
        <v>212</v>
      </c>
      <c r="F642" s="124" t="s">
        <v>213</v>
      </c>
      <c r="G642" s="118" t="s">
        <v>30</v>
      </c>
      <c r="H642" s="137">
        <v>44410</v>
      </c>
      <c r="I642" s="119">
        <v>1043</v>
      </c>
      <c r="J642" s="129"/>
      <c r="K642" s="129"/>
      <c r="L642" s="129">
        <v>0</v>
      </c>
      <c r="M642" s="134" t="s">
        <v>36563</v>
      </c>
    </row>
    <row r="643" spans="1:13" hidden="1" x14ac:dyDescent="0.25">
      <c r="A643" s="128"/>
      <c r="B643" s="2"/>
      <c r="C643" s="139" t="s">
        <v>36534</v>
      </c>
      <c r="D643" s="124" t="s">
        <v>36535</v>
      </c>
      <c r="E643" s="118" t="s">
        <v>214</v>
      </c>
      <c r="F643" s="124" t="s">
        <v>215</v>
      </c>
      <c r="G643" s="118" t="s">
        <v>30</v>
      </c>
      <c r="H643" s="137">
        <v>46043</v>
      </c>
      <c r="I643" s="119">
        <v>1075</v>
      </c>
      <c r="J643" s="129"/>
      <c r="K643" s="129"/>
      <c r="L643" s="129">
        <v>0</v>
      </c>
      <c r="M643" s="134" t="s">
        <v>36566</v>
      </c>
    </row>
    <row r="644" spans="1:13" hidden="1" x14ac:dyDescent="0.25">
      <c r="A644" s="128"/>
      <c r="B644" s="2"/>
      <c r="C644" s="139" t="s">
        <v>36534</v>
      </c>
      <c r="D644" s="124" t="s">
        <v>36535</v>
      </c>
      <c r="E644" s="118" t="s">
        <v>36505</v>
      </c>
      <c r="F644" s="124" t="s">
        <v>36506</v>
      </c>
      <c r="G644" s="118" t="s">
        <v>30</v>
      </c>
      <c r="H644" s="137">
        <v>44818</v>
      </c>
      <c r="I644" s="119">
        <v>1386</v>
      </c>
      <c r="J644" s="129"/>
      <c r="K644" s="129"/>
      <c r="L644" s="129">
        <v>0</v>
      </c>
      <c r="M644" s="134" t="s">
        <v>36569</v>
      </c>
    </row>
    <row r="645" spans="1:13" hidden="1" x14ac:dyDescent="0.25">
      <c r="A645" s="128"/>
      <c r="B645" s="2"/>
      <c r="C645" s="139" t="s">
        <v>36534</v>
      </c>
      <c r="D645" s="124" t="s">
        <v>36535</v>
      </c>
      <c r="E645" s="118" t="s">
        <v>216</v>
      </c>
      <c r="F645" s="124" t="s">
        <v>217</v>
      </c>
      <c r="G645" s="118" t="s">
        <v>30</v>
      </c>
      <c r="H645" s="137">
        <v>45873</v>
      </c>
      <c r="I645" s="119">
        <v>995.91</v>
      </c>
      <c r="J645" s="129"/>
      <c r="K645" s="129"/>
      <c r="L645" s="129">
        <v>0</v>
      </c>
      <c r="M645" s="134" t="s">
        <v>36569</v>
      </c>
    </row>
    <row r="646" spans="1:13" hidden="1" x14ac:dyDescent="0.25">
      <c r="A646" s="128"/>
      <c r="B646" s="2"/>
      <c r="C646" s="139" t="s">
        <v>36534</v>
      </c>
      <c r="D646" s="124" t="s">
        <v>36535</v>
      </c>
      <c r="E646" s="118" t="s">
        <v>187</v>
      </c>
      <c r="F646" s="124" t="s">
        <v>188</v>
      </c>
      <c r="G646" s="118" t="s">
        <v>30</v>
      </c>
      <c r="H646" s="137">
        <v>42031</v>
      </c>
      <c r="I646" s="119">
        <v>627.87</v>
      </c>
      <c r="J646" s="129"/>
      <c r="K646" s="129"/>
      <c r="L646" s="129">
        <v>0</v>
      </c>
      <c r="M646" s="134" t="s">
        <v>36569</v>
      </c>
    </row>
    <row r="647" spans="1:13" hidden="1" x14ac:dyDescent="0.25">
      <c r="A647" s="128"/>
      <c r="B647" s="2"/>
      <c r="C647" s="139" t="s">
        <v>36534</v>
      </c>
      <c r="D647" s="124" t="s">
        <v>36535</v>
      </c>
      <c r="E647" s="118" t="s">
        <v>36507</v>
      </c>
      <c r="F647" s="124" t="s">
        <v>36508</v>
      </c>
      <c r="G647" s="118" t="s">
        <v>30</v>
      </c>
      <c r="H647" s="137">
        <v>44980</v>
      </c>
      <c r="I647" s="119">
        <v>1450.57</v>
      </c>
      <c r="J647" s="129"/>
      <c r="K647" s="129"/>
      <c r="L647" s="129">
        <v>0</v>
      </c>
      <c r="M647" s="134" t="s">
        <v>36569</v>
      </c>
    </row>
    <row r="648" spans="1:13" hidden="1" x14ac:dyDescent="0.25">
      <c r="A648" s="128"/>
      <c r="B648" s="2"/>
      <c r="C648" s="139" t="s">
        <v>36534</v>
      </c>
      <c r="D648" s="124" t="s">
        <v>36535</v>
      </c>
      <c r="E648" s="118" t="s">
        <v>18934</v>
      </c>
      <c r="F648" s="124" t="s">
        <v>18933</v>
      </c>
      <c r="G648" s="118" t="s">
        <v>30</v>
      </c>
      <c r="H648" s="137">
        <v>45475</v>
      </c>
      <c r="I648" s="119">
        <v>1116</v>
      </c>
      <c r="J648" s="129"/>
      <c r="K648" s="129"/>
      <c r="L648" s="129">
        <v>0</v>
      </c>
      <c r="M648" s="134" t="s">
        <v>36569</v>
      </c>
    </row>
    <row r="649" spans="1:13" hidden="1" x14ac:dyDescent="0.25">
      <c r="A649" s="128"/>
      <c r="B649" s="2"/>
      <c r="C649" s="139" t="s">
        <v>36534</v>
      </c>
      <c r="D649" s="124" t="s">
        <v>36535</v>
      </c>
      <c r="E649" s="118" t="s">
        <v>218</v>
      </c>
      <c r="F649" s="124" t="s">
        <v>219</v>
      </c>
      <c r="G649" s="118" t="s">
        <v>30</v>
      </c>
      <c r="H649" s="137">
        <v>44804</v>
      </c>
      <c r="I649" s="119">
        <v>1116</v>
      </c>
      <c r="J649" s="129"/>
      <c r="K649" s="129"/>
      <c r="L649" s="129">
        <v>0</v>
      </c>
      <c r="M649" s="134" t="s">
        <v>36569</v>
      </c>
    </row>
    <row r="650" spans="1:13" hidden="1" x14ac:dyDescent="0.25">
      <c r="A650" s="128"/>
      <c r="B650" s="2"/>
      <c r="C650" s="139" t="s">
        <v>36534</v>
      </c>
      <c r="D650" s="124" t="s">
        <v>36535</v>
      </c>
      <c r="E650" s="118" t="s">
        <v>233</v>
      </c>
      <c r="F650" s="124" t="s">
        <v>234</v>
      </c>
      <c r="G650" s="118" t="s">
        <v>30</v>
      </c>
      <c r="H650" s="137">
        <v>46043</v>
      </c>
      <c r="I650" s="119">
        <v>1075</v>
      </c>
      <c r="J650" s="129"/>
      <c r="K650" s="129"/>
      <c r="L650" s="129">
        <v>0</v>
      </c>
      <c r="M650" s="134" t="s">
        <v>36569</v>
      </c>
    </row>
    <row r="651" spans="1:13" hidden="1" x14ac:dyDescent="0.25">
      <c r="A651" s="128"/>
      <c r="B651" s="2"/>
      <c r="C651" s="139" t="s">
        <v>36534</v>
      </c>
      <c r="D651" s="124" t="s">
        <v>36535</v>
      </c>
      <c r="E651" s="118" t="s">
        <v>220</v>
      </c>
      <c r="F651" s="124" t="s">
        <v>221</v>
      </c>
      <c r="G651" s="118" t="s">
        <v>30</v>
      </c>
      <c r="H651" s="137">
        <v>46100</v>
      </c>
      <c r="I651" s="119">
        <v>1075</v>
      </c>
      <c r="J651" s="129"/>
      <c r="K651" s="129"/>
      <c r="L651" s="129">
        <v>0</v>
      </c>
      <c r="M651" s="134" t="s">
        <v>36569</v>
      </c>
    </row>
    <row r="652" spans="1:13" hidden="1" x14ac:dyDescent="0.25">
      <c r="A652" s="128"/>
      <c r="B652" s="2"/>
      <c r="C652" s="139" t="s">
        <v>36534</v>
      </c>
      <c r="D652" s="124" t="s">
        <v>36535</v>
      </c>
      <c r="E652" s="118" t="s">
        <v>222</v>
      </c>
      <c r="F652" s="124" t="s">
        <v>223</v>
      </c>
      <c r="G652" s="118" t="s">
        <v>30</v>
      </c>
      <c r="H652" s="137">
        <v>46044</v>
      </c>
      <c r="I652" s="119">
        <v>1075</v>
      </c>
      <c r="J652" s="129"/>
      <c r="K652" s="129"/>
      <c r="L652" s="129">
        <v>0</v>
      </c>
      <c r="M652" s="134" t="s">
        <v>36569</v>
      </c>
    </row>
    <row r="653" spans="1:13" hidden="1" x14ac:dyDescent="0.25">
      <c r="A653" s="128"/>
      <c r="B653" s="2"/>
      <c r="C653" s="139" t="s">
        <v>36534</v>
      </c>
      <c r="D653" s="124" t="s">
        <v>36535</v>
      </c>
      <c r="E653" s="118" t="s">
        <v>18920</v>
      </c>
      <c r="F653" s="124" t="s">
        <v>18919</v>
      </c>
      <c r="G653" s="118" t="s">
        <v>30</v>
      </c>
      <c r="H653" s="137">
        <v>46080</v>
      </c>
      <c r="I653" s="119">
        <v>748</v>
      </c>
      <c r="J653" s="129"/>
      <c r="K653" s="129"/>
      <c r="L653" s="129">
        <v>0</v>
      </c>
      <c r="M653" s="134" t="s">
        <v>36569</v>
      </c>
    </row>
    <row r="654" spans="1:13" hidden="1" x14ac:dyDescent="0.25">
      <c r="A654" s="128"/>
      <c r="B654" s="2"/>
      <c r="C654" s="139" t="s">
        <v>36534</v>
      </c>
      <c r="D654" s="124" t="s">
        <v>36535</v>
      </c>
      <c r="E654" s="118" t="s">
        <v>36553</v>
      </c>
      <c r="F654" s="124" t="s">
        <v>36554</v>
      </c>
      <c r="G654" s="118" t="s">
        <v>30</v>
      </c>
      <c r="H654" s="137">
        <v>44838</v>
      </c>
      <c r="I654" s="119">
        <v>1386</v>
      </c>
      <c r="J654" s="129"/>
      <c r="K654" s="129"/>
      <c r="L654" s="129">
        <v>0</v>
      </c>
      <c r="M654" s="134" t="s">
        <v>36569</v>
      </c>
    </row>
    <row r="655" spans="1:13" hidden="1" x14ac:dyDescent="0.25">
      <c r="A655" s="128"/>
      <c r="B655" s="2"/>
      <c r="C655" s="139" t="s">
        <v>36534</v>
      </c>
      <c r="D655" s="124" t="s">
        <v>36535</v>
      </c>
      <c r="E655" s="118" t="s">
        <v>41702</v>
      </c>
      <c r="F655" s="124" t="s">
        <v>41703</v>
      </c>
      <c r="G655" s="118" t="s">
        <v>30</v>
      </c>
      <c r="H655" s="137">
        <v>46076</v>
      </c>
      <c r="I655" s="119">
        <v>1075</v>
      </c>
      <c r="J655" s="129"/>
      <c r="K655" s="129"/>
      <c r="L655" s="129">
        <v>0</v>
      </c>
      <c r="M655" s="134" t="s">
        <v>36569</v>
      </c>
    </row>
    <row r="656" spans="1:13" hidden="1" x14ac:dyDescent="0.25">
      <c r="A656" s="128"/>
      <c r="B656" s="2"/>
      <c r="C656" s="139" t="s">
        <v>36534</v>
      </c>
      <c r="D656" s="124" t="s">
        <v>36535</v>
      </c>
      <c r="E656" s="118" t="s">
        <v>41704</v>
      </c>
      <c r="F656" s="124" t="s">
        <v>41705</v>
      </c>
      <c r="G656" s="118" t="s">
        <v>30</v>
      </c>
      <c r="H656" s="137">
        <v>46080</v>
      </c>
      <c r="I656" s="119">
        <v>1075</v>
      </c>
      <c r="J656" s="129"/>
      <c r="K656" s="129"/>
      <c r="L656" s="129">
        <v>0</v>
      </c>
      <c r="M656" s="134" t="s">
        <v>36572</v>
      </c>
    </row>
    <row r="657" spans="1:13" hidden="1" x14ac:dyDescent="0.25">
      <c r="A657" s="128"/>
      <c r="B657" s="2"/>
      <c r="C657" s="139" t="s">
        <v>36534</v>
      </c>
      <c r="D657" s="124" t="s">
        <v>36535</v>
      </c>
      <c r="E657" s="118" t="s">
        <v>41706</v>
      </c>
      <c r="F657" s="124" t="s">
        <v>41707</v>
      </c>
      <c r="G657" s="118" t="s">
        <v>30</v>
      </c>
      <c r="H657" s="137">
        <v>46107</v>
      </c>
      <c r="I657" s="119">
        <v>1075</v>
      </c>
      <c r="J657" s="129"/>
      <c r="K657" s="129"/>
      <c r="L657" s="129">
        <v>0</v>
      </c>
      <c r="M657" s="134" t="s">
        <v>36575</v>
      </c>
    </row>
    <row r="658" spans="1:13" hidden="1" x14ac:dyDescent="0.25">
      <c r="A658" s="128"/>
      <c r="B658" s="2"/>
      <c r="C658" s="139" t="s">
        <v>36534</v>
      </c>
      <c r="D658" s="124" t="s">
        <v>36535</v>
      </c>
      <c r="E658" s="118" t="s">
        <v>41708</v>
      </c>
      <c r="F658" s="124" t="s">
        <v>41709</v>
      </c>
      <c r="G658" s="118" t="s">
        <v>30</v>
      </c>
      <c r="H658" s="137">
        <v>46083</v>
      </c>
      <c r="I658" s="119">
        <v>1332.9</v>
      </c>
      <c r="J658" s="129"/>
      <c r="K658" s="129"/>
      <c r="L658" s="129">
        <v>0</v>
      </c>
      <c r="M658" s="134" t="s">
        <v>36578</v>
      </c>
    </row>
    <row r="659" spans="1:13" hidden="1" x14ac:dyDescent="0.25">
      <c r="A659" s="128"/>
      <c r="B659" s="2"/>
      <c r="C659" s="139" t="s">
        <v>36534</v>
      </c>
      <c r="D659" s="124" t="s">
        <v>36535</v>
      </c>
      <c r="E659" s="118" t="s">
        <v>41712</v>
      </c>
      <c r="F659" s="124" t="s">
        <v>41713</v>
      </c>
      <c r="G659" s="118" t="s">
        <v>30</v>
      </c>
      <c r="H659" s="137">
        <v>45995</v>
      </c>
      <c r="I659" s="119">
        <v>1332.9</v>
      </c>
      <c r="J659" s="129"/>
      <c r="K659" s="129"/>
      <c r="L659" s="129">
        <v>0</v>
      </c>
      <c r="M659" s="134" t="s">
        <v>36578</v>
      </c>
    </row>
    <row r="660" spans="1:13" hidden="1" x14ac:dyDescent="0.25">
      <c r="A660" s="128"/>
      <c r="B660" s="2"/>
      <c r="C660" s="139" t="s">
        <v>36534</v>
      </c>
      <c r="D660" s="124" t="s">
        <v>36535</v>
      </c>
      <c r="E660" s="118" t="s">
        <v>36476</v>
      </c>
      <c r="F660" s="124" t="s">
        <v>189</v>
      </c>
      <c r="G660" s="118" t="s">
        <v>30</v>
      </c>
      <c r="H660" s="137">
        <v>41871</v>
      </c>
      <c r="I660" s="119">
        <v>603</v>
      </c>
      <c r="J660" s="129"/>
      <c r="K660" s="129"/>
      <c r="L660" s="129">
        <v>0</v>
      </c>
      <c r="M660" s="134" t="s">
        <v>36581</v>
      </c>
    </row>
    <row r="661" spans="1:13" hidden="1" x14ac:dyDescent="0.25">
      <c r="A661" s="128"/>
      <c r="B661" s="2"/>
      <c r="C661" s="139" t="s">
        <v>36534</v>
      </c>
      <c r="D661" s="124" t="s">
        <v>36535</v>
      </c>
      <c r="E661" s="118" t="s">
        <v>225</v>
      </c>
      <c r="F661" s="124" t="s">
        <v>226</v>
      </c>
      <c r="G661" s="118" t="s">
        <v>30</v>
      </c>
      <c r="H661" s="137">
        <v>41788</v>
      </c>
      <c r="I661" s="119">
        <v>883.88</v>
      </c>
      <c r="J661" s="129"/>
      <c r="K661" s="129"/>
      <c r="L661" s="129">
        <v>0</v>
      </c>
      <c r="M661" s="134" t="s">
        <v>36581</v>
      </c>
    </row>
    <row r="662" spans="1:13" hidden="1" x14ac:dyDescent="0.25">
      <c r="A662" s="128"/>
      <c r="B662" s="2"/>
      <c r="C662" s="139" t="s">
        <v>36534</v>
      </c>
      <c r="D662" s="124" t="s">
        <v>36535</v>
      </c>
      <c r="E662" s="118" t="s">
        <v>227</v>
      </c>
      <c r="F662" s="124" t="s">
        <v>228</v>
      </c>
      <c r="G662" s="118" t="s">
        <v>30</v>
      </c>
      <c r="H662" s="137">
        <v>41547</v>
      </c>
      <c r="I662" s="119">
        <v>795</v>
      </c>
      <c r="J662" s="129"/>
      <c r="K662" s="129"/>
      <c r="L662" s="129">
        <v>0</v>
      </c>
      <c r="M662" s="134" t="s">
        <v>36581</v>
      </c>
    </row>
    <row r="663" spans="1:13" hidden="1" x14ac:dyDescent="0.25">
      <c r="A663" s="128"/>
      <c r="B663" s="2"/>
      <c r="C663" s="139" t="s">
        <v>36555</v>
      </c>
      <c r="D663" s="124" t="s">
        <v>36556</v>
      </c>
      <c r="E663" s="118" t="s">
        <v>229</v>
      </c>
      <c r="F663" s="124" t="s">
        <v>230</v>
      </c>
      <c r="G663" s="118" t="s">
        <v>30</v>
      </c>
      <c r="H663" s="137"/>
      <c r="I663" s="119"/>
      <c r="J663" s="129"/>
      <c r="K663" s="129"/>
      <c r="L663" s="129">
        <v>0</v>
      </c>
      <c r="M663" s="134" t="s">
        <v>36581</v>
      </c>
    </row>
    <row r="664" spans="1:13" hidden="1" x14ac:dyDescent="0.25">
      <c r="A664" s="128"/>
      <c r="B664" s="2"/>
      <c r="C664" s="139" t="s">
        <v>36558</v>
      </c>
      <c r="D664" s="124" t="s">
        <v>36559</v>
      </c>
      <c r="E664" s="118" t="s">
        <v>48</v>
      </c>
      <c r="F664" s="124" t="s">
        <v>35249</v>
      </c>
      <c r="G664" s="118" t="s">
        <v>30</v>
      </c>
      <c r="H664" s="137">
        <v>46043</v>
      </c>
      <c r="I664" s="119">
        <v>1058</v>
      </c>
      <c r="J664" s="129"/>
      <c r="K664" s="129"/>
      <c r="L664" s="129">
        <v>0</v>
      </c>
      <c r="M664" s="134" t="s">
        <v>36581</v>
      </c>
    </row>
    <row r="665" spans="1:13" hidden="1" x14ac:dyDescent="0.25">
      <c r="A665" s="128"/>
      <c r="B665" s="2"/>
      <c r="C665" s="139" t="s">
        <v>36561</v>
      </c>
      <c r="D665" s="124" t="s">
        <v>36562</v>
      </c>
      <c r="E665" s="118" t="s">
        <v>48</v>
      </c>
      <c r="F665" s="124" t="s">
        <v>35249</v>
      </c>
      <c r="G665" s="118" t="s">
        <v>30</v>
      </c>
      <c r="H665" s="137"/>
      <c r="I665" s="119"/>
      <c r="J665" s="129"/>
      <c r="K665" s="129"/>
      <c r="L665" s="129">
        <v>0</v>
      </c>
      <c r="M665" s="134" t="s">
        <v>36581</v>
      </c>
    </row>
    <row r="666" spans="1:13" hidden="1" x14ac:dyDescent="0.25">
      <c r="A666" s="128"/>
      <c r="B666" s="2"/>
      <c r="C666" s="139" t="s">
        <v>36564</v>
      </c>
      <c r="D666" s="124" t="s">
        <v>36565</v>
      </c>
      <c r="E666" s="118" t="s">
        <v>194</v>
      </c>
      <c r="F666" s="124" t="s">
        <v>195</v>
      </c>
      <c r="G666" s="118" t="s">
        <v>30</v>
      </c>
      <c r="H666" s="137"/>
      <c r="I666" s="119"/>
      <c r="J666" s="129"/>
      <c r="K666" s="129"/>
      <c r="L666" s="129">
        <v>0</v>
      </c>
      <c r="M666" s="134" t="s">
        <v>36584</v>
      </c>
    </row>
    <row r="667" spans="1:13" hidden="1" x14ac:dyDescent="0.25">
      <c r="A667" s="128"/>
      <c r="B667" s="2"/>
      <c r="C667" s="139" t="s">
        <v>36567</v>
      </c>
      <c r="D667" s="124" t="s">
        <v>36568</v>
      </c>
      <c r="E667" s="118" t="s">
        <v>141</v>
      </c>
      <c r="F667" s="124" t="s">
        <v>142</v>
      </c>
      <c r="G667" s="118" t="s">
        <v>30</v>
      </c>
      <c r="H667" s="137">
        <v>41319</v>
      </c>
      <c r="I667" s="119">
        <v>331.74</v>
      </c>
      <c r="J667" s="129"/>
      <c r="K667" s="129"/>
      <c r="L667" s="129">
        <v>0</v>
      </c>
      <c r="M667" s="134" t="s">
        <v>36584</v>
      </c>
    </row>
    <row r="668" spans="1:13" hidden="1" x14ac:dyDescent="0.25">
      <c r="A668" s="128"/>
      <c r="B668" s="2"/>
      <c r="C668" s="139" t="s">
        <v>36567</v>
      </c>
      <c r="D668" s="124" t="s">
        <v>36568</v>
      </c>
      <c r="E668" s="118" t="s">
        <v>144</v>
      </c>
      <c r="F668" s="124" t="s">
        <v>145</v>
      </c>
      <c r="G668" s="118" t="s">
        <v>30</v>
      </c>
      <c r="H668" s="137">
        <v>41396</v>
      </c>
      <c r="I668" s="119">
        <v>342</v>
      </c>
      <c r="J668" s="129"/>
      <c r="K668" s="129"/>
      <c r="L668" s="129">
        <v>0</v>
      </c>
      <c r="M668" s="134" t="s">
        <v>36584</v>
      </c>
    </row>
    <row r="669" spans="1:13" hidden="1" x14ac:dyDescent="0.25">
      <c r="A669" s="128"/>
      <c r="B669" s="2"/>
      <c r="C669" s="139" t="s">
        <v>36567</v>
      </c>
      <c r="D669" s="124" t="s">
        <v>36568</v>
      </c>
      <c r="E669" s="118" t="s">
        <v>146</v>
      </c>
      <c r="F669" s="124" t="s">
        <v>147</v>
      </c>
      <c r="G669" s="118" t="s">
        <v>30</v>
      </c>
      <c r="H669" s="137">
        <v>41400</v>
      </c>
      <c r="I669" s="119">
        <v>331.74</v>
      </c>
      <c r="J669" s="129"/>
      <c r="K669" s="129"/>
      <c r="L669" s="129">
        <v>0</v>
      </c>
      <c r="M669" s="134" t="s">
        <v>36587</v>
      </c>
    </row>
    <row r="670" spans="1:13" hidden="1" x14ac:dyDescent="0.25">
      <c r="A670" s="128"/>
      <c r="B670" s="2"/>
      <c r="C670" s="139" t="s">
        <v>36567</v>
      </c>
      <c r="D670" s="124" t="s">
        <v>36568</v>
      </c>
      <c r="E670" s="118" t="s">
        <v>148</v>
      </c>
      <c r="F670" s="124" t="s">
        <v>149</v>
      </c>
      <c r="G670" s="118" t="s">
        <v>30</v>
      </c>
      <c r="H670" s="137">
        <v>41432</v>
      </c>
      <c r="I670" s="119">
        <v>276</v>
      </c>
      <c r="J670" s="129"/>
      <c r="K670" s="129"/>
      <c r="L670" s="129">
        <v>0</v>
      </c>
      <c r="M670" s="134" t="s">
        <v>36587</v>
      </c>
    </row>
    <row r="671" spans="1:13" hidden="1" x14ac:dyDescent="0.25">
      <c r="A671" s="128"/>
      <c r="B671" s="2"/>
      <c r="C671" s="139" t="s">
        <v>36567</v>
      </c>
      <c r="D671" s="124" t="s">
        <v>36568</v>
      </c>
      <c r="E671" s="118" t="s">
        <v>194</v>
      </c>
      <c r="F671" s="124" t="s">
        <v>195</v>
      </c>
      <c r="G671" s="118" t="s">
        <v>30</v>
      </c>
      <c r="H671" s="137">
        <v>41432</v>
      </c>
      <c r="I671" s="119">
        <v>276</v>
      </c>
      <c r="J671" s="129"/>
      <c r="K671" s="129"/>
      <c r="L671" s="129">
        <v>0</v>
      </c>
      <c r="M671" s="134" t="s">
        <v>36587</v>
      </c>
    </row>
    <row r="672" spans="1:13" hidden="1" x14ac:dyDescent="0.25">
      <c r="A672" s="128"/>
      <c r="B672" s="2"/>
      <c r="C672" s="139" t="s">
        <v>36567</v>
      </c>
      <c r="D672" s="124" t="s">
        <v>36568</v>
      </c>
      <c r="E672" s="118" t="s">
        <v>152</v>
      </c>
      <c r="F672" s="124" t="s">
        <v>153</v>
      </c>
      <c r="G672" s="118" t="s">
        <v>30</v>
      </c>
      <c r="H672" s="137">
        <v>41358</v>
      </c>
      <c r="I672" s="119">
        <v>345.86</v>
      </c>
      <c r="J672" s="129"/>
      <c r="K672" s="129"/>
      <c r="L672" s="129">
        <v>0</v>
      </c>
      <c r="M672" s="134" t="s">
        <v>36587</v>
      </c>
    </row>
    <row r="673" spans="1:13" hidden="1" x14ac:dyDescent="0.25">
      <c r="A673" s="128"/>
      <c r="B673" s="2"/>
      <c r="C673" s="139" t="s">
        <v>36567</v>
      </c>
      <c r="D673" s="124" t="s">
        <v>36568</v>
      </c>
      <c r="E673" s="118" t="s">
        <v>154</v>
      </c>
      <c r="F673" s="124" t="s">
        <v>155</v>
      </c>
      <c r="G673" s="118" t="s">
        <v>30</v>
      </c>
      <c r="H673" s="137"/>
      <c r="I673" s="119"/>
      <c r="J673" s="129"/>
      <c r="K673" s="129"/>
      <c r="L673" s="129">
        <v>0</v>
      </c>
      <c r="M673" s="134" t="s">
        <v>36587</v>
      </c>
    </row>
    <row r="674" spans="1:13" hidden="1" x14ac:dyDescent="0.25">
      <c r="A674" s="128"/>
      <c r="B674" s="2"/>
      <c r="C674" s="139" t="s">
        <v>36567</v>
      </c>
      <c r="D674" s="124" t="s">
        <v>36568</v>
      </c>
      <c r="E674" s="118" t="s">
        <v>157</v>
      </c>
      <c r="F674" s="124" t="s">
        <v>158</v>
      </c>
      <c r="G674" s="118" t="s">
        <v>30</v>
      </c>
      <c r="H674" s="137">
        <v>40928</v>
      </c>
      <c r="I674" s="119">
        <v>269</v>
      </c>
      <c r="J674" s="129"/>
      <c r="K674" s="129"/>
      <c r="L674" s="129">
        <v>0</v>
      </c>
      <c r="M674" s="134" t="s">
        <v>36587</v>
      </c>
    </row>
    <row r="675" spans="1:13" hidden="1" x14ac:dyDescent="0.25">
      <c r="A675" s="128"/>
      <c r="B675" s="2"/>
      <c r="C675" s="139" t="s">
        <v>36567</v>
      </c>
      <c r="D675" s="124" t="s">
        <v>36568</v>
      </c>
      <c r="E675" s="118" t="s">
        <v>171</v>
      </c>
      <c r="F675" s="124" t="s">
        <v>172</v>
      </c>
      <c r="G675" s="118" t="s">
        <v>30</v>
      </c>
      <c r="H675" s="137">
        <v>42326</v>
      </c>
      <c r="I675" s="119">
        <v>381.8</v>
      </c>
      <c r="J675" s="129"/>
      <c r="K675" s="129"/>
      <c r="L675" s="129">
        <v>0</v>
      </c>
      <c r="M675" s="134" t="s">
        <v>36587</v>
      </c>
    </row>
    <row r="676" spans="1:13" hidden="1" x14ac:dyDescent="0.25">
      <c r="A676" s="128"/>
      <c r="B676" s="2"/>
      <c r="C676" s="139" t="s">
        <v>36567</v>
      </c>
      <c r="D676" s="124" t="s">
        <v>36568</v>
      </c>
      <c r="E676" s="118" t="s">
        <v>187</v>
      </c>
      <c r="F676" s="124" t="s">
        <v>188</v>
      </c>
      <c r="G676" s="118" t="s">
        <v>30</v>
      </c>
      <c r="H676" s="137">
        <v>41712</v>
      </c>
      <c r="I676" s="119">
        <v>304.32</v>
      </c>
      <c r="J676" s="129"/>
      <c r="K676" s="129"/>
      <c r="L676" s="129">
        <v>0</v>
      </c>
      <c r="M676" s="134" t="s">
        <v>36587</v>
      </c>
    </row>
    <row r="677" spans="1:13" hidden="1" x14ac:dyDescent="0.25">
      <c r="A677" s="128"/>
      <c r="B677" s="2"/>
      <c r="C677" s="139" t="s">
        <v>36567</v>
      </c>
      <c r="D677" s="124" t="s">
        <v>36568</v>
      </c>
      <c r="E677" s="118" t="s">
        <v>36476</v>
      </c>
      <c r="F677" s="124" t="s">
        <v>189</v>
      </c>
      <c r="G677" s="118" t="s">
        <v>30</v>
      </c>
      <c r="H677" s="137">
        <v>42166</v>
      </c>
      <c r="I677" s="119">
        <v>375</v>
      </c>
      <c r="J677" s="129"/>
      <c r="K677" s="129"/>
      <c r="L677" s="129">
        <v>0</v>
      </c>
      <c r="M677" s="134" t="s">
        <v>36587</v>
      </c>
    </row>
    <row r="678" spans="1:13" hidden="1" x14ac:dyDescent="0.25">
      <c r="A678" s="128"/>
      <c r="B678" s="2"/>
      <c r="C678" s="139" t="s">
        <v>36567</v>
      </c>
      <c r="D678" s="124" t="s">
        <v>36568</v>
      </c>
      <c r="E678" s="118" t="s">
        <v>229</v>
      </c>
      <c r="F678" s="124" t="s">
        <v>230</v>
      </c>
      <c r="G678" s="118" t="s">
        <v>30</v>
      </c>
      <c r="H678" s="137"/>
      <c r="I678" s="119"/>
      <c r="J678" s="129"/>
      <c r="K678" s="129"/>
      <c r="L678" s="129">
        <v>0</v>
      </c>
      <c r="M678" s="134" t="s">
        <v>36587</v>
      </c>
    </row>
    <row r="679" spans="1:13" hidden="1" x14ac:dyDescent="0.25">
      <c r="A679" s="128"/>
      <c r="B679" s="2"/>
      <c r="C679" s="139" t="s">
        <v>36570</v>
      </c>
      <c r="D679" s="124" t="s">
        <v>36571</v>
      </c>
      <c r="E679" s="118" t="s">
        <v>180</v>
      </c>
      <c r="F679" s="124" t="s">
        <v>181</v>
      </c>
      <c r="G679" s="118" t="s">
        <v>30</v>
      </c>
      <c r="H679" s="137">
        <v>45177</v>
      </c>
      <c r="I679" s="119">
        <v>648.9</v>
      </c>
      <c r="J679" s="129"/>
      <c r="K679" s="129"/>
      <c r="L679" s="129">
        <v>0</v>
      </c>
      <c r="M679" s="134" t="s">
        <v>36587</v>
      </c>
    </row>
    <row r="680" spans="1:13" hidden="1" x14ac:dyDescent="0.25">
      <c r="A680" s="128"/>
      <c r="B680" s="2"/>
      <c r="C680" s="139" t="s">
        <v>36573</v>
      </c>
      <c r="D680" s="124" t="s">
        <v>36574</v>
      </c>
      <c r="E680" s="118" t="s">
        <v>48</v>
      </c>
      <c r="F680" s="124" t="s">
        <v>35249</v>
      </c>
      <c r="G680" s="118" t="s">
        <v>30</v>
      </c>
      <c r="H680" s="137">
        <v>43280</v>
      </c>
      <c r="I680" s="119">
        <v>262</v>
      </c>
      <c r="J680" s="129"/>
      <c r="K680" s="129"/>
      <c r="L680" s="129">
        <v>0</v>
      </c>
      <c r="M680" s="134" t="s">
        <v>36587</v>
      </c>
    </row>
    <row r="681" spans="1:13" hidden="1" x14ac:dyDescent="0.25">
      <c r="A681" s="128"/>
      <c r="B681" s="2"/>
      <c r="C681" s="139" t="s">
        <v>36576</v>
      </c>
      <c r="D681" s="124" t="s">
        <v>36577</v>
      </c>
      <c r="E681" s="118" t="s">
        <v>182</v>
      </c>
      <c r="F681" s="124" t="s">
        <v>183</v>
      </c>
      <c r="G681" s="118" t="s">
        <v>30</v>
      </c>
      <c r="H681" s="137">
        <v>41995</v>
      </c>
      <c r="I681" s="119">
        <v>917.39</v>
      </c>
      <c r="J681" s="129"/>
      <c r="K681" s="129"/>
      <c r="L681" s="129">
        <v>0</v>
      </c>
      <c r="M681" s="134" t="s">
        <v>36587</v>
      </c>
    </row>
    <row r="682" spans="1:13" hidden="1" x14ac:dyDescent="0.25">
      <c r="A682" s="128"/>
      <c r="B682" s="2"/>
      <c r="C682" s="139" t="s">
        <v>36576</v>
      </c>
      <c r="D682" s="124" t="s">
        <v>36577</v>
      </c>
      <c r="E682" s="118" t="s">
        <v>115</v>
      </c>
      <c r="F682" s="124" t="s">
        <v>116</v>
      </c>
      <c r="G682" s="118" t="s">
        <v>30</v>
      </c>
      <c r="H682" s="137"/>
      <c r="I682" s="119"/>
      <c r="J682" s="129"/>
      <c r="K682" s="129"/>
      <c r="L682" s="129">
        <v>0</v>
      </c>
      <c r="M682" s="134" t="s">
        <v>36587</v>
      </c>
    </row>
    <row r="683" spans="1:13" hidden="1" x14ac:dyDescent="0.25">
      <c r="A683" s="128"/>
      <c r="B683" s="2"/>
      <c r="C683" s="139" t="s">
        <v>36579</v>
      </c>
      <c r="D683" s="124" t="s">
        <v>36580</v>
      </c>
      <c r="E683" s="118" t="s">
        <v>36468</v>
      </c>
      <c r="F683" s="124" t="s">
        <v>136</v>
      </c>
      <c r="G683" s="118" t="s">
        <v>30</v>
      </c>
      <c r="H683" s="137">
        <v>41366</v>
      </c>
      <c r="I683" s="119">
        <v>518.34</v>
      </c>
      <c r="J683" s="129"/>
      <c r="K683" s="129"/>
      <c r="L683" s="129">
        <v>0</v>
      </c>
      <c r="M683" s="134" t="s">
        <v>36587</v>
      </c>
    </row>
    <row r="684" spans="1:13" hidden="1" x14ac:dyDescent="0.25">
      <c r="A684" s="128"/>
      <c r="B684" s="2"/>
      <c r="C684" s="139" t="s">
        <v>36579</v>
      </c>
      <c r="D684" s="124" t="s">
        <v>36580</v>
      </c>
      <c r="E684" s="118" t="s">
        <v>171</v>
      </c>
      <c r="F684" s="124" t="s">
        <v>172</v>
      </c>
      <c r="G684" s="118" t="s">
        <v>30</v>
      </c>
      <c r="H684" s="137">
        <v>44684</v>
      </c>
      <c r="I684" s="119">
        <v>1117.8</v>
      </c>
      <c r="J684" s="129"/>
      <c r="K684" s="129"/>
      <c r="L684" s="129">
        <v>0</v>
      </c>
      <c r="M684" s="134" t="s">
        <v>36587</v>
      </c>
    </row>
    <row r="685" spans="1:13" hidden="1" x14ac:dyDescent="0.25">
      <c r="A685" s="128"/>
      <c r="B685" s="2"/>
      <c r="C685" s="139" t="s">
        <v>36579</v>
      </c>
      <c r="D685" s="124" t="s">
        <v>36580</v>
      </c>
      <c r="E685" s="118" t="s">
        <v>178</v>
      </c>
      <c r="F685" s="124" t="s">
        <v>179</v>
      </c>
      <c r="G685" s="118" t="s">
        <v>30</v>
      </c>
      <c r="H685" s="137">
        <v>42636</v>
      </c>
      <c r="I685" s="119">
        <v>651.6</v>
      </c>
      <c r="J685" s="129"/>
      <c r="K685" s="129"/>
      <c r="L685" s="129">
        <v>0</v>
      </c>
      <c r="M685" s="134" t="s">
        <v>36590</v>
      </c>
    </row>
    <row r="686" spans="1:13" hidden="1" x14ac:dyDescent="0.25">
      <c r="A686" s="128"/>
      <c r="B686" s="2"/>
      <c r="C686" s="139" t="s">
        <v>36579</v>
      </c>
      <c r="D686" s="124" t="s">
        <v>36580</v>
      </c>
      <c r="E686" s="118" t="s">
        <v>180</v>
      </c>
      <c r="F686" s="124" t="s">
        <v>181</v>
      </c>
      <c r="G686" s="118" t="s">
        <v>30</v>
      </c>
      <c r="H686" s="137">
        <v>44812</v>
      </c>
      <c r="I686" s="119">
        <v>1084.5</v>
      </c>
      <c r="J686" s="129"/>
      <c r="K686" s="129"/>
      <c r="L686" s="129">
        <v>0</v>
      </c>
      <c r="M686" s="134" t="s">
        <v>36593</v>
      </c>
    </row>
    <row r="687" spans="1:13" hidden="1" x14ac:dyDescent="0.25">
      <c r="A687" s="128"/>
      <c r="B687" s="2"/>
      <c r="C687" s="139" t="s">
        <v>36579</v>
      </c>
      <c r="D687" s="124" t="s">
        <v>36580</v>
      </c>
      <c r="E687" s="118" t="s">
        <v>139</v>
      </c>
      <c r="F687" s="124" t="s">
        <v>140</v>
      </c>
      <c r="G687" s="118" t="s">
        <v>30</v>
      </c>
      <c r="H687" s="137">
        <v>43005</v>
      </c>
      <c r="I687" s="119">
        <v>598.5</v>
      </c>
      <c r="J687" s="129"/>
      <c r="K687" s="129"/>
      <c r="L687" s="129">
        <v>0</v>
      </c>
      <c r="M687" s="134" t="s">
        <v>36596</v>
      </c>
    </row>
    <row r="688" spans="1:13" hidden="1" x14ac:dyDescent="0.25">
      <c r="A688" s="128"/>
      <c r="B688" s="2"/>
      <c r="C688" s="139" t="s">
        <v>36579</v>
      </c>
      <c r="D688" s="124" t="s">
        <v>36580</v>
      </c>
      <c r="E688" s="118" t="s">
        <v>220</v>
      </c>
      <c r="F688" s="124" t="s">
        <v>221</v>
      </c>
      <c r="G688" s="118" t="s">
        <v>30</v>
      </c>
      <c r="H688" s="137"/>
      <c r="I688" s="119"/>
      <c r="J688" s="129"/>
      <c r="K688" s="129"/>
      <c r="L688" s="129">
        <v>0</v>
      </c>
      <c r="M688" s="134" t="s">
        <v>36599</v>
      </c>
    </row>
    <row r="689" spans="1:13" hidden="1" x14ac:dyDescent="0.25">
      <c r="A689" s="128"/>
      <c r="B689" s="2"/>
      <c r="C689" s="139" t="s">
        <v>36582</v>
      </c>
      <c r="D689" s="124" t="s">
        <v>36583</v>
      </c>
      <c r="E689" s="118" t="s">
        <v>180</v>
      </c>
      <c r="F689" s="124" t="s">
        <v>181</v>
      </c>
      <c r="G689" s="118" t="s">
        <v>30</v>
      </c>
      <c r="H689" s="137">
        <v>44869</v>
      </c>
      <c r="I689" s="119">
        <v>1239.3</v>
      </c>
      <c r="J689" s="129"/>
      <c r="K689" s="129"/>
      <c r="L689" s="129">
        <v>0</v>
      </c>
      <c r="M689" s="134" t="s">
        <v>36602</v>
      </c>
    </row>
    <row r="690" spans="1:13" hidden="1" x14ac:dyDescent="0.25">
      <c r="A690" s="128"/>
      <c r="B690" s="2"/>
      <c r="C690" s="139" t="s">
        <v>36582</v>
      </c>
      <c r="D690" s="124" t="s">
        <v>36583</v>
      </c>
      <c r="E690" s="118" t="s">
        <v>119</v>
      </c>
      <c r="F690" s="124" t="s">
        <v>120</v>
      </c>
      <c r="G690" s="118" t="s">
        <v>30</v>
      </c>
      <c r="H690" s="137">
        <v>44770</v>
      </c>
      <c r="I690" s="119">
        <v>1197.99</v>
      </c>
      <c r="J690" s="129"/>
      <c r="K690" s="129"/>
      <c r="L690" s="129">
        <v>0</v>
      </c>
      <c r="M690" s="134" t="s">
        <v>36605</v>
      </c>
    </row>
    <row r="691" spans="1:13" hidden="1" x14ac:dyDescent="0.25">
      <c r="A691" s="128"/>
      <c r="B691" s="2"/>
      <c r="C691" s="139" t="s">
        <v>36582</v>
      </c>
      <c r="D691" s="124" t="s">
        <v>36583</v>
      </c>
      <c r="E691" s="118" t="s">
        <v>220</v>
      </c>
      <c r="F691" s="124" t="s">
        <v>221</v>
      </c>
      <c r="G691" s="118" t="s">
        <v>30</v>
      </c>
      <c r="H691" s="137"/>
      <c r="I691" s="119"/>
      <c r="J691" s="129"/>
      <c r="K691" s="129"/>
      <c r="L691" s="129">
        <v>0</v>
      </c>
      <c r="M691" s="134" t="s">
        <v>36608</v>
      </c>
    </row>
    <row r="692" spans="1:13" hidden="1" x14ac:dyDescent="0.25">
      <c r="A692" s="128"/>
      <c r="B692" s="2"/>
      <c r="C692" s="139" t="s">
        <v>36585</v>
      </c>
      <c r="D692" s="124" t="s">
        <v>36586</v>
      </c>
      <c r="E692" s="118" t="s">
        <v>36461</v>
      </c>
      <c r="F692" s="124" t="s">
        <v>36462</v>
      </c>
      <c r="G692" s="118" t="s">
        <v>30</v>
      </c>
      <c r="H692" s="137">
        <v>42331</v>
      </c>
      <c r="I692" s="119">
        <v>928.28</v>
      </c>
      <c r="J692" s="129"/>
      <c r="K692" s="129"/>
      <c r="L692" s="129">
        <v>0</v>
      </c>
      <c r="M692" s="134" t="s">
        <v>36611</v>
      </c>
    </row>
    <row r="693" spans="1:13" hidden="1" x14ac:dyDescent="0.25">
      <c r="A693" s="128"/>
      <c r="B693" s="2"/>
      <c r="C693" s="139" t="s">
        <v>36585</v>
      </c>
      <c r="D693" s="124" t="s">
        <v>36586</v>
      </c>
      <c r="E693" s="118" t="s">
        <v>148</v>
      </c>
      <c r="F693" s="124" t="s">
        <v>149</v>
      </c>
      <c r="G693" s="118" t="s">
        <v>30</v>
      </c>
      <c r="H693" s="137">
        <v>41367</v>
      </c>
      <c r="I693" s="119">
        <v>645.37</v>
      </c>
      <c r="J693" s="129"/>
      <c r="K693" s="129"/>
      <c r="L693" s="129">
        <v>0</v>
      </c>
      <c r="M693" s="134" t="s">
        <v>36614</v>
      </c>
    </row>
    <row r="694" spans="1:13" hidden="1" x14ac:dyDescent="0.25">
      <c r="A694" s="128"/>
      <c r="B694" s="2"/>
      <c r="C694" s="139" t="s">
        <v>36585</v>
      </c>
      <c r="D694" s="124" t="s">
        <v>36586</v>
      </c>
      <c r="E694" s="118" t="s">
        <v>36466</v>
      </c>
      <c r="F694" s="124" t="s">
        <v>36467</v>
      </c>
      <c r="G694" s="118" t="s">
        <v>30</v>
      </c>
      <c r="H694" s="137">
        <v>40833</v>
      </c>
      <c r="I694" s="119">
        <v>625.44000000000005</v>
      </c>
      <c r="J694" s="129"/>
      <c r="K694" s="129"/>
      <c r="L694" s="129">
        <v>0</v>
      </c>
      <c r="M694" s="134" t="s">
        <v>36617</v>
      </c>
    </row>
    <row r="695" spans="1:13" hidden="1" x14ac:dyDescent="0.25">
      <c r="A695" s="128"/>
      <c r="B695" s="2"/>
      <c r="C695" s="139" t="s">
        <v>36585</v>
      </c>
      <c r="D695" s="124" t="s">
        <v>36586</v>
      </c>
      <c r="E695" s="118" t="s">
        <v>36468</v>
      </c>
      <c r="F695" s="124" t="s">
        <v>136</v>
      </c>
      <c r="G695" s="118" t="s">
        <v>30</v>
      </c>
      <c r="H695" s="137">
        <v>41442</v>
      </c>
      <c r="I695" s="119">
        <v>755</v>
      </c>
      <c r="J695" s="129"/>
      <c r="K695" s="129"/>
      <c r="L695" s="129">
        <v>0</v>
      </c>
      <c r="M695" s="134" t="s">
        <v>36620</v>
      </c>
    </row>
    <row r="696" spans="1:13" hidden="1" x14ac:dyDescent="0.25">
      <c r="A696" s="128"/>
      <c r="B696" s="2"/>
      <c r="C696" s="139" t="s">
        <v>36585</v>
      </c>
      <c r="D696" s="124" t="s">
        <v>36586</v>
      </c>
      <c r="E696" s="118" t="s">
        <v>157</v>
      </c>
      <c r="F696" s="124" t="s">
        <v>158</v>
      </c>
      <c r="G696" s="118" t="s">
        <v>30</v>
      </c>
      <c r="H696" s="137">
        <v>40255</v>
      </c>
      <c r="I696" s="119">
        <v>946.88</v>
      </c>
      <c r="J696" s="129"/>
      <c r="K696" s="129"/>
      <c r="L696" s="129">
        <v>0</v>
      </c>
      <c r="M696" s="134" t="s">
        <v>36623</v>
      </c>
    </row>
    <row r="697" spans="1:13" hidden="1" x14ac:dyDescent="0.25">
      <c r="A697" s="128"/>
      <c r="B697" s="2"/>
      <c r="C697" s="139" t="s">
        <v>36585</v>
      </c>
      <c r="D697" s="124" t="s">
        <v>36586</v>
      </c>
      <c r="E697" s="118" t="s">
        <v>171</v>
      </c>
      <c r="F697" s="124" t="s">
        <v>172</v>
      </c>
      <c r="G697" s="118" t="s">
        <v>30</v>
      </c>
      <c r="H697" s="137">
        <v>44912</v>
      </c>
      <c r="I697" s="119">
        <v>1924.2</v>
      </c>
      <c r="J697" s="129"/>
      <c r="K697" s="129"/>
      <c r="L697" s="129">
        <v>0</v>
      </c>
      <c r="M697" s="134" t="s">
        <v>36626</v>
      </c>
    </row>
    <row r="698" spans="1:13" hidden="1" x14ac:dyDescent="0.25">
      <c r="A698" s="128"/>
      <c r="B698" s="2"/>
      <c r="C698" s="139" t="s">
        <v>36585</v>
      </c>
      <c r="D698" s="124" t="s">
        <v>36586</v>
      </c>
      <c r="E698" s="118" t="s">
        <v>176</v>
      </c>
      <c r="F698" s="124" t="s">
        <v>177</v>
      </c>
      <c r="G698" s="118" t="s">
        <v>30</v>
      </c>
      <c r="H698" s="137"/>
      <c r="I698" s="119"/>
      <c r="J698" s="129"/>
      <c r="K698" s="129"/>
      <c r="L698" s="129">
        <v>0</v>
      </c>
      <c r="M698" s="134" t="s">
        <v>36629</v>
      </c>
    </row>
    <row r="699" spans="1:13" hidden="1" x14ac:dyDescent="0.25">
      <c r="A699" s="128"/>
      <c r="B699" s="2"/>
      <c r="C699" s="139" t="s">
        <v>36585</v>
      </c>
      <c r="D699" s="124" t="s">
        <v>36586</v>
      </c>
      <c r="E699" s="118" t="s">
        <v>178</v>
      </c>
      <c r="F699" s="124" t="s">
        <v>179</v>
      </c>
      <c r="G699" s="118" t="s">
        <v>30</v>
      </c>
      <c r="H699" s="137">
        <v>42221</v>
      </c>
      <c r="I699" s="119">
        <v>958.64</v>
      </c>
      <c r="J699" s="129"/>
      <c r="K699" s="129"/>
      <c r="L699" s="129">
        <v>0</v>
      </c>
      <c r="M699" s="134" t="s">
        <v>36632</v>
      </c>
    </row>
    <row r="700" spans="1:13" hidden="1" x14ac:dyDescent="0.25">
      <c r="A700" s="128"/>
      <c r="B700" s="2"/>
      <c r="C700" s="139" t="s">
        <v>36585</v>
      </c>
      <c r="D700" s="124" t="s">
        <v>36586</v>
      </c>
      <c r="E700" s="118" t="s">
        <v>180</v>
      </c>
      <c r="F700" s="124" t="s">
        <v>181</v>
      </c>
      <c r="G700" s="118" t="s">
        <v>30</v>
      </c>
      <c r="H700" s="137">
        <v>44812</v>
      </c>
      <c r="I700" s="119">
        <v>1823.4</v>
      </c>
      <c r="J700" s="129"/>
      <c r="K700" s="129"/>
      <c r="L700" s="129">
        <v>0</v>
      </c>
      <c r="M700" s="134" t="s">
        <v>36635</v>
      </c>
    </row>
    <row r="701" spans="1:13" hidden="1" x14ac:dyDescent="0.25">
      <c r="A701" s="128"/>
      <c r="B701" s="2"/>
      <c r="C701" s="139" t="s">
        <v>36585</v>
      </c>
      <c r="D701" s="124" t="s">
        <v>36586</v>
      </c>
      <c r="E701" s="118" t="s">
        <v>182</v>
      </c>
      <c r="F701" s="124" t="s">
        <v>183</v>
      </c>
      <c r="G701" s="118" t="s">
        <v>30</v>
      </c>
      <c r="H701" s="137">
        <v>44980</v>
      </c>
      <c r="I701" s="119">
        <v>1556.1</v>
      </c>
      <c r="J701" s="129"/>
      <c r="K701" s="129"/>
      <c r="L701" s="129">
        <v>0</v>
      </c>
      <c r="M701" s="134" t="s">
        <v>36638</v>
      </c>
    </row>
    <row r="702" spans="1:13" hidden="1" x14ac:dyDescent="0.25">
      <c r="A702" s="128"/>
      <c r="B702" s="2"/>
      <c r="C702" s="139" t="s">
        <v>36585</v>
      </c>
      <c r="D702" s="124" t="s">
        <v>36586</v>
      </c>
      <c r="E702" s="118" t="s">
        <v>119</v>
      </c>
      <c r="F702" s="124" t="s">
        <v>120</v>
      </c>
      <c r="G702" s="118" t="s">
        <v>30</v>
      </c>
      <c r="H702" s="137">
        <v>44141</v>
      </c>
      <c r="I702" s="119">
        <v>1279.8</v>
      </c>
      <c r="J702" s="129"/>
      <c r="K702" s="129"/>
      <c r="L702" s="129">
        <v>0</v>
      </c>
      <c r="M702" s="134" t="s">
        <v>36641</v>
      </c>
    </row>
    <row r="703" spans="1:13" hidden="1" x14ac:dyDescent="0.25">
      <c r="A703" s="128"/>
      <c r="B703" s="2"/>
      <c r="C703" s="139" t="s">
        <v>36585</v>
      </c>
      <c r="D703" s="124" t="s">
        <v>36586</v>
      </c>
      <c r="E703" s="118" t="s">
        <v>139</v>
      </c>
      <c r="F703" s="124" t="s">
        <v>140</v>
      </c>
      <c r="G703" s="118" t="s">
        <v>30</v>
      </c>
      <c r="H703" s="137">
        <v>44543</v>
      </c>
      <c r="I703" s="119">
        <v>1645.24</v>
      </c>
      <c r="J703" s="129"/>
      <c r="K703" s="129"/>
      <c r="L703" s="129">
        <v>0</v>
      </c>
      <c r="M703" s="134" t="s">
        <v>36644</v>
      </c>
    </row>
    <row r="704" spans="1:13" hidden="1" x14ac:dyDescent="0.25">
      <c r="A704" s="128"/>
      <c r="B704" s="2"/>
      <c r="C704" s="139" t="s">
        <v>36585</v>
      </c>
      <c r="D704" s="124" t="s">
        <v>36586</v>
      </c>
      <c r="E704" s="118" t="s">
        <v>185</v>
      </c>
      <c r="F704" s="124" t="s">
        <v>186</v>
      </c>
      <c r="G704" s="118" t="s">
        <v>30</v>
      </c>
      <c r="H704" s="137">
        <v>44726</v>
      </c>
      <c r="I704" s="119">
        <v>1935.15</v>
      </c>
      <c r="J704" s="129"/>
      <c r="K704" s="129"/>
      <c r="L704" s="129">
        <v>0</v>
      </c>
      <c r="M704" s="134" t="s">
        <v>36647</v>
      </c>
    </row>
    <row r="705" spans="1:13" hidden="1" x14ac:dyDescent="0.25">
      <c r="A705" s="128"/>
      <c r="B705" s="2"/>
      <c r="C705" s="139" t="s">
        <v>36585</v>
      </c>
      <c r="D705" s="124" t="s">
        <v>36586</v>
      </c>
      <c r="E705" s="118" t="s">
        <v>187</v>
      </c>
      <c r="F705" s="124" t="s">
        <v>188</v>
      </c>
      <c r="G705" s="118" t="s">
        <v>30</v>
      </c>
      <c r="H705" s="137">
        <v>41542</v>
      </c>
      <c r="I705" s="119">
        <v>772.8</v>
      </c>
      <c r="J705" s="129"/>
      <c r="K705" s="129"/>
      <c r="L705" s="129">
        <v>0</v>
      </c>
      <c r="M705" s="134" t="s">
        <v>36650</v>
      </c>
    </row>
    <row r="706" spans="1:13" hidden="1" x14ac:dyDescent="0.25">
      <c r="A706" s="128"/>
      <c r="B706" s="2"/>
      <c r="C706" s="139" t="s">
        <v>36585</v>
      </c>
      <c r="D706" s="124" t="s">
        <v>36586</v>
      </c>
      <c r="E706" s="118" t="s">
        <v>225</v>
      </c>
      <c r="F706" s="124" t="s">
        <v>226</v>
      </c>
      <c r="G706" s="118" t="s">
        <v>30</v>
      </c>
      <c r="H706" s="137">
        <v>41922</v>
      </c>
      <c r="I706" s="119">
        <v>922.3</v>
      </c>
      <c r="J706" s="129"/>
      <c r="K706" s="129"/>
      <c r="L706" s="129">
        <v>0</v>
      </c>
      <c r="M706" s="134" t="s">
        <v>36653</v>
      </c>
    </row>
    <row r="707" spans="1:13" hidden="1" x14ac:dyDescent="0.25">
      <c r="A707" s="128"/>
      <c r="B707" s="2"/>
      <c r="C707" s="139" t="s">
        <v>36585</v>
      </c>
      <c r="D707" s="124" t="s">
        <v>36586</v>
      </c>
      <c r="E707" s="118" t="s">
        <v>227</v>
      </c>
      <c r="F707" s="124" t="s">
        <v>228</v>
      </c>
      <c r="G707" s="118" t="s">
        <v>30</v>
      </c>
      <c r="H707" s="137">
        <v>41135</v>
      </c>
      <c r="I707" s="119">
        <v>799</v>
      </c>
      <c r="J707" s="129"/>
      <c r="K707" s="129"/>
      <c r="L707" s="129">
        <v>0</v>
      </c>
      <c r="M707" s="134" t="s">
        <v>36653</v>
      </c>
    </row>
    <row r="708" spans="1:13" hidden="1" x14ac:dyDescent="0.25">
      <c r="A708" s="128"/>
      <c r="B708" s="2"/>
      <c r="C708" s="139" t="s">
        <v>36588</v>
      </c>
      <c r="D708" s="124" t="s">
        <v>36589</v>
      </c>
      <c r="E708" s="118" t="s">
        <v>148</v>
      </c>
      <c r="F708" s="124" t="s">
        <v>149</v>
      </c>
      <c r="G708" s="118" t="s">
        <v>30</v>
      </c>
      <c r="H708" s="137">
        <v>41045</v>
      </c>
      <c r="I708" s="119">
        <v>595</v>
      </c>
      <c r="J708" s="129"/>
      <c r="K708" s="129"/>
      <c r="L708" s="129">
        <v>0</v>
      </c>
      <c r="M708" s="134" t="s">
        <v>36657</v>
      </c>
    </row>
    <row r="709" spans="1:13" hidden="1" x14ac:dyDescent="0.25">
      <c r="A709" s="128"/>
      <c r="B709" s="2"/>
      <c r="C709" s="139" t="s">
        <v>36591</v>
      </c>
      <c r="D709" s="124" t="s">
        <v>36592</v>
      </c>
      <c r="E709" s="118" t="s">
        <v>48</v>
      </c>
      <c r="F709" s="124" t="s">
        <v>35249</v>
      </c>
      <c r="G709" s="118" t="s">
        <v>30</v>
      </c>
      <c r="H709" s="137">
        <v>45917</v>
      </c>
      <c r="I709" s="119">
        <v>186</v>
      </c>
      <c r="J709" s="129"/>
      <c r="K709" s="129"/>
      <c r="L709" s="129">
        <v>0</v>
      </c>
      <c r="M709" s="134" t="s">
        <v>36660</v>
      </c>
    </row>
    <row r="710" spans="1:13" hidden="1" x14ac:dyDescent="0.25">
      <c r="A710" s="128"/>
      <c r="B710" s="2"/>
      <c r="C710" s="139" t="s">
        <v>36594</v>
      </c>
      <c r="D710" s="124" t="s">
        <v>36595</v>
      </c>
      <c r="E710" s="118" t="s">
        <v>48</v>
      </c>
      <c r="F710" s="124" t="s">
        <v>35249</v>
      </c>
      <c r="G710" s="118" t="s">
        <v>30</v>
      </c>
      <c r="H710" s="137">
        <v>44965</v>
      </c>
      <c r="I710" s="119">
        <v>273</v>
      </c>
      <c r="J710" s="129"/>
      <c r="K710" s="129"/>
      <c r="L710" s="129">
        <v>0</v>
      </c>
      <c r="M710" s="134" t="s">
        <v>36663</v>
      </c>
    </row>
    <row r="711" spans="1:13" hidden="1" x14ac:dyDescent="0.25">
      <c r="A711" s="128"/>
      <c r="B711" s="2"/>
      <c r="C711" s="139" t="s">
        <v>36597</v>
      </c>
      <c r="D711" s="124" t="s">
        <v>36598</v>
      </c>
      <c r="E711" s="118" t="s">
        <v>48</v>
      </c>
      <c r="F711" s="124" t="s">
        <v>35249</v>
      </c>
      <c r="G711" s="118" t="s">
        <v>30</v>
      </c>
      <c r="H711" s="137"/>
      <c r="I711" s="119"/>
      <c r="J711" s="129"/>
      <c r="K711" s="129"/>
      <c r="L711" s="129">
        <v>0</v>
      </c>
      <c r="M711" s="134" t="s">
        <v>36666</v>
      </c>
    </row>
    <row r="712" spans="1:13" hidden="1" x14ac:dyDescent="0.25">
      <c r="A712" s="128"/>
      <c r="B712" s="2"/>
      <c r="C712" s="139" t="s">
        <v>36600</v>
      </c>
      <c r="D712" s="124" t="s">
        <v>36601</v>
      </c>
      <c r="E712" s="118" t="s">
        <v>48</v>
      </c>
      <c r="F712" s="124" t="s">
        <v>35249</v>
      </c>
      <c r="G712" s="118" t="s">
        <v>30</v>
      </c>
      <c r="H712" s="137">
        <v>44781</v>
      </c>
      <c r="I712" s="119">
        <v>356</v>
      </c>
      <c r="J712" s="129"/>
      <c r="K712" s="129"/>
      <c r="L712" s="129">
        <v>0</v>
      </c>
      <c r="M712" s="134" t="s">
        <v>36669</v>
      </c>
    </row>
    <row r="713" spans="1:13" hidden="1" x14ac:dyDescent="0.25">
      <c r="A713" s="128"/>
      <c r="B713" s="2"/>
      <c r="C713" s="139" t="s">
        <v>36603</v>
      </c>
      <c r="D713" s="124" t="s">
        <v>36604</v>
      </c>
      <c r="E713" s="118" t="s">
        <v>48</v>
      </c>
      <c r="F713" s="124" t="s">
        <v>35249</v>
      </c>
      <c r="G713" s="118" t="s">
        <v>30</v>
      </c>
      <c r="H713" s="137">
        <v>45264</v>
      </c>
      <c r="I713" s="119">
        <v>344</v>
      </c>
      <c r="J713" s="129"/>
      <c r="K713" s="129"/>
      <c r="L713" s="129">
        <v>0</v>
      </c>
      <c r="M713" s="134" t="s">
        <v>36672</v>
      </c>
    </row>
    <row r="714" spans="1:13" hidden="1" x14ac:dyDescent="0.25">
      <c r="A714" s="128"/>
      <c r="B714" s="2"/>
      <c r="C714" s="139" t="s">
        <v>36606</v>
      </c>
      <c r="D714" s="124" t="s">
        <v>36607</v>
      </c>
      <c r="E714" s="118" t="s">
        <v>48</v>
      </c>
      <c r="F714" s="124" t="s">
        <v>35249</v>
      </c>
      <c r="G714" s="118" t="s">
        <v>30</v>
      </c>
      <c r="H714" s="137">
        <v>41912</v>
      </c>
      <c r="I714" s="119">
        <v>359.71</v>
      </c>
      <c r="J714" s="129"/>
      <c r="K714" s="129"/>
      <c r="L714" s="129">
        <v>0</v>
      </c>
      <c r="M714" s="134" t="s">
        <v>36675</v>
      </c>
    </row>
    <row r="715" spans="1:13" hidden="1" x14ac:dyDescent="0.25">
      <c r="A715" s="128"/>
      <c r="B715" s="2"/>
      <c r="C715" s="139" t="s">
        <v>36609</v>
      </c>
      <c r="D715" s="124" t="s">
        <v>36610</v>
      </c>
      <c r="E715" s="118" t="s">
        <v>48</v>
      </c>
      <c r="F715" s="124" t="s">
        <v>35249</v>
      </c>
      <c r="G715" s="118" t="s">
        <v>30</v>
      </c>
      <c r="H715" s="137">
        <v>46090</v>
      </c>
      <c r="I715" s="119">
        <v>625.5</v>
      </c>
      <c r="J715" s="129"/>
      <c r="K715" s="129"/>
      <c r="L715" s="129">
        <v>0</v>
      </c>
      <c r="M715" s="134" t="s">
        <v>36678</v>
      </c>
    </row>
    <row r="716" spans="1:13" hidden="1" x14ac:dyDescent="0.25">
      <c r="A716" s="128"/>
      <c r="B716" s="2"/>
      <c r="C716" s="139" t="s">
        <v>36612</v>
      </c>
      <c r="D716" s="124" t="s">
        <v>36613</v>
      </c>
      <c r="E716" s="118" t="s">
        <v>48</v>
      </c>
      <c r="F716" s="124" t="s">
        <v>35249</v>
      </c>
      <c r="G716" s="118" t="s">
        <v>30</v>
      </c>
      <c r="H716" s="137"/>
      <c r="I716" s="119"/>
      <c r="J716" s="129"/>
      <c r="K716" s="129"/>
      <c r="L716" s="129">
        <v>0</v>
      </c>
      <c r="M716" s="134" t="s">
        <v>36681</v>
      </c>
    </row>
    <row r="717" spans="1:13" hidden="1" x14ac:dyDescent="0.25">
      <c r="A717" s="128"/>
      <c r="B717" s="2"/>
      <c r="C717" s="139" t="s">
        <v>36615</v>
      </c>
      <c r="D717" s="124" t="s">
        <v>36616</v>
      </c>
      <c r="E717" s="118" t="s">
        <v>48</v>
      </c>
      <c r="F717" s="124" t="s">
        <v>35249</v>
      </c>
      <c r="G717" s="118" t="s">
        <v>30</v>
      </c>
      <c r="H717" s="137"/>
      <c r="I717" s="119"/>
      <c r="J717" s="129"/>
      <c r="K717" s="129"/>
      <c r="L717" s="129">
        <v>0</v>
      </c>
      <c r="M717" s="134" t="s">
        <v>36684</v>
      </c>
    </row>
    <row r="718" spans="1:13" hidden="1" x14ac:dyDescent="0.25">
      <c r="A718" s="128"/>
      <c r="B718" s="2"/>
      <c r="C718" s="139" t="s">
        <v>36618</v>
      </c>
      <c r="D718" s="124" t="s">
        <v>36619</v>
      </c>
      <c r="E718" s="118" t="s">
        <v>48</v>
      </c>
      <c r="F718" s="124" t="s">
        <v>35249</v>
      </c>
      <c r="G718" s="118" t="s">
        <v>30</v>
      </c>
      <c r="H718" s="137">
        <v>42585</v>
      </c>
      <c r="I718" s="119">
        <v>661.26</v>
      </c>
      <c r="J718" s="129"/>
      <c r="K718" s="129"/>
      <c r="L718" s="129">
        <v>0</v>
      </c>
      <c r="M718" s="134" t="s">
        <v>36687</v>
      </c>
    </row>
    <row r="719" spans="1:13" hidden="1" x14ac:dyDescent="0.25">
      <c r="A719" s="128"/>
      <c r="B719" s="2"/>
      <c r="C719" s="139" t="s">
        <v>36621</v>
      </c>
      <c r="D719" s="124" t="s">
        <v>36622</v>
      </c>
      <c r="E719" s="118" t="s">
        <v>48</v>
      </c>
      <c r="F719" s="124" t="s">
        <v>35249</v>
      </c>
      <c r="G719" s="118" t="s">
        <v>58</v>
      </c>
      <c r="H719" s="137"/>
      <c r="I719" s="119"/>
      <c r="J719" s="129"/>
      <c r="K719" s="129"/>
      <c r="L719" s="129">
        <v>0</v>
      </c>
      <c r="M719" s="134" t="s">
        <v>36690</v>
      </c>
    </row>
    <row r="720" spans="1:13" hidden="1" x14ac:dyDescent="0.25">
      <c r="A720" s="128"/>
      <c r="B720" s="2"/>
      <c r="C720" s="139" t="s">
        <v>36624</v>
      </c>
      <c r="D720" s="124" t="s">
        <v>36625</v>
      </c>
      <c r="E720" s="118" t="s">
        <v>48</v>
      </c>
      <c r="F720" s="124" t="s">
        <v>35249</v>
      </c>
      <c r="G720" s="118" t="s">
        <v>34659</v>
      </c>
      <c r="H720" s="137">
        <v>41893</v>
      </c>
      <c r="I720" s="119">
        <v>7</v>
      </c>
      <c r="J720" s="129"/>
      <c r="K720" s="129"/>
      <c r="L720" s="129">
        <v>0</v>
      </c>
      <c r="M720" s="134" t="s">
        <v>36693</v>
      </c>
    </row>
    <row r="721" spans="1:13" hidden="1" x14ac:dyDescent="0.25">
      <c r="A721" s="128"/>
      <c r="B721" s="2"/>
      <c r="C721" s="139" t="s">
        <v>36627</v>
      </c>
      <c r="D721" s="124" t="s">
        <v>36628</v>
      </c>
      <c r="E721" s="118" t="s">
        <v>48</v>
      </c>
      <c r="F721" s="124" t="s">
        <v>35249</v>
      </c>
      <c r="G721" s="118" t="s">
        <v>34659</v>
      </c>
      <c r="H721" s="137">
        <v>41537</v>
      </c>
      <c r="I721" s="119">
        <v>2.64</v>
      </c>
      <c r="J721" s="129"/>
      <c r="K721" s="129"/>
      <c r="L721" s="129">
        <v>0</v>
      </c>
      <c r="M721" s="134" t="s">
        <v>36696</v>
      </c>
    </row>
    <row r="722" spans="1:13" hidden="1" x14ac:dyDescent="0.25">
      <c r="A722" s="128"/>
      <c r="B722" s="2"/>
      <c r="C722" s="139" t="s">
        <v>36630</v>
      </c>
      <c r="D722" s="124" t="s">
        <v>36631</v>
      </c>
      <c r="E722" s="118" t="s">
        <v>48</v>
      </c>
      <c r="F722" s="124" t="s">
        <v>35249</v>
      </c>
      <c r="G722" s="118" t="s">
        <v>34659</v>
      </c>
      <c r="H722" s="137">
        <v>41324</v>
      </c>
      <c r="I722" s="119">
        <v>3.9</v>
      </c>
      <c r="J722" s="129"/>
      <c r="K722" s="129"/>
      <c r="L722" s="129">
        <v>0</v>
      </c>
      <c r="M722" s="134" t="s">
        <v>36699</v>
      </c>
    </row>
    <row r="723" spans="1:13" hidden="1" x14ac:dyDescent="0.25">
      <c r="A723" s="128"/>
      <c r="B723" s="2"/>
      <c r="C723" s="139" t="s">
        <v>36633</v>
      </c>
      <c r="D723" s="124" t="s">
        <v>36634</v>
      </c>
      <c r="E723" s="118" t="s">
        <v>48</v>
      </c>
      <c r="F723" s="124" t="s">
        <v>35249</v>
      </c>
      <c r="G723" s="118" t="s">
        <v>34659</v>
      </c>
      <c r="H723" s="137"/>
      <c r="I723" s="119"/>
      <c r="J723" s="129"/>
      <c r="K723" s="129"/>
      <c r="L723" s="129">
        <v>0</v>
      </c>
      <c r="M723" s="134" t="s">
        <v>36702</v>
      </c>
    </row>
    <row r="724" spans="1:13" hidden="1" x14ac:dyDescent="0.25">
      <c r="A724" s="128"/>
      <c r="B724" s="2"/>
      <c r="C724" s="139" t="s">
        <v>36636</v>
      </c>
      <c r="D724" s="124" t="s">
        <v>36637</v>
      </c>
      <c r="E724" s="118" t="s">
        <v>48</v>
      </c>
      <c r="F724" s="124" t="s">
        <v>35249</v>
      </c>
      <c r="G724" s="118" t="s">
        <v>34659</v>
      </c>
      <c r="H724" s="137">
        <v>42069</v>
      </c>
      <c r="I724" s="119">
        <v>7</v>
      </c>
      <c r="J724" s="129"/>
      <c r="K724" s="129"/>
      <c r="L724" s="129">
        <v>0</v>
      </c>
      <c r="M724" s="134" t="s">
        <v>36705</v>
      </c>
    </row>
    <row r="725" spans="1:13" hidden="1" x14ac:dyDescent="0.25">
      <c r="A725" s="128"/>
      <c r="B725" s="2"/>
      <c r="C725" s="139" t="s">
        <v>36639</v>
      </c>
      <c r="D725" s="124" t="s">
        <v>36640</v>
      </c>
      <c r="E725" s="118" t="s">
        <v>48</v>
      </c>
      <c r="F725" s="124" t="s">
        <v>35249</v>
      </c>
      <c r="G725" s="118" t="s">
        <v>34659</v>
      </c>
      <c r="H725" s="137">
        <v>42069</v>
      </c>
      <c r="I725" s="119">
        <v>7</v>
      </c>
      <c r="J725" s="129"/>
      <c r="K725" s="129"/>
      <c r="L725" s="129">
        <v>0</v>
      </c>
      <c r="M725" s="134" t="s">
        <v>36708</v>
      </c>
    </row>
    <row r="726" spans="1:13" hidden="1" x14ac:dyDescent="0.25">
      <c r="A726" s="128"/>
      <c r="B726" s="2"/>
      <c r="C726" s="139" t="s">
        <v>36642</v>
      </c>
      <c r="D726" s="124" t="s">
        <v>36643</v>
      </c>
      <c r="E726" s="118" t="s">
        <v>48</v>
      </c>
      <c r="F726" s="124" t="s">
        <v>35249</v>
      </c>
      <c r="G726" s="118" t="s">
        <v>34659</v>
      </c>
      <c r="H726" s="137"/>
      <c r="I726" s="119"/>
      <c r="J726" s="129"/>
      <c r="K726" s="129"/>
      <c r="L726" s="129">
        <v>0</v>
      </c>
      <c r="M726" s="134" t="s">
        <v>36711</v>
      </c>
    </row>
    <row r="727" spans="1:13" hidden="1" x14ac:dyDescent="0.25">
      <c r="A727" s="128"/>
      <c r="B727" s="2"/>
      <c r="C727" s="139" t="s">
        <v>36645</v>
      </c>
      <c r="D727" s="124" t="s">
        <v>36646</v>
      </c>
      <c r="E727" s="118" t="s">
        <v>48</v>
      </c>
      <c r="F727" s="124" t="s">
        <v>35249</v>
      </c>
      <c r="G727" s="118" t="s">
        <v>34659</v>
      </c>
      <c r="H727" s="137"/>
      <c r="I727" s="119"/>
      <c r="J727" s="129"/>
      <c r="K727" s="129"/>
      <c r="L727" s="129">
        <v>0</v>
      </c>
      <c r="M727" s="134" t="s">
        <v>36714</v>
      </c>
    </row>
    <row r="728" spans="1:13" hidden="1" x14ac:dyDescent="0.25">
      <c r="A728" s="128"/>
      <c r="B728" s="2"/>
      <c r="C728" s="139" t="s">
        <v>36648</v>
      </c>
      <c r="D728" s="124" t="s">
        <v>36649</v>
      </c>
      <c r="E728" s="118" t="s">
        <v>48</v>
      </c>
      <c r="F728" s="124" t="s">
        <v>35249</v>
      </c>
      <c r="G728" s="118" t="s">
        <v>34659</v>
      </c>
      <c r="H728" s="137">
        <v>42069</v>
      </c>
      <c r="I728" s="119">
        <v>7</v>
      </c>
      <c r="J728" s="129"/>
      <c r="K728" s="129"/>
      <c r="L728" s="129">
        <v>0</v>
      </c>
      <c r="M728" s="134" t="s">
        <v>36717</v>
      </c>
    </row>
    <row r="729" spans="1:13" hidden="1" x14ac:dyDescent="0.25">
      <c r="A729" s="128"/>
      <c r="B729" s="2"/>
      <c r="C729" s="139" t="s">
        <v>36651</v>
      </c>
      <c r="D729" s="124" t="s">
        <v>36652</v>
      </c>
      <c r="E729" s="118" t="s">
        <v>48</v>
      </c>
      <c r="F729" s="124" t="s">
        <v>35249</v>
      </c>
      <c r="G729" s="118" t="s">
        <v>34659</v>
      </c>
      <c r="H729" s="137">
        <v>45979</v>
      </c>
      <c r="I729" s="119">
        <v>7</v>
      </c>
      <c r="J729" s="129"/>
      <c r="K729" s="129"/>
      <c r="L729" s="129">
        <v>0</v>
      </c>
      <c r="M729" s="134"/>
    </row>
    <row r="730" spans="1:13" hidden="1" x14ac:dyDescent="0.25">
      <c r="A730" s="128"/>
      <c r="B730" s="2"/>
      <c r="C730" s="139" t="s">
        <v>36654</v>
      </c>
      <c r="D730" s="124" t="s">
        <v>36652</v>
      </c>
      <c r="E730" s="118" t="s">
        <v>48</v>
      </c>
      <c r="F730" s="124" t="s">
        <v>35249</v>
      </c>
      <c r="G730" s="118" t="s">
        <v>34659</v>
      </c>
      <c r="H730" s="137"/>
      <c r="I730" s="119"/>
      <c r="J730" s="129"/>
      <c r="K730" s="129"/>
      <c r="L730" s="129">
        <v>0</v>
      </c>
      <c r="M730" s="134" t="s">
        <v>36722</v>
      </c>
    </row>
    <row r="731" spans="1:13" hidden="1" x14ac:dyDescent="0.25">
      <c r="A731" s="128"/>
      <c r="B731" s="2"/>
      <c r="C731" s="139" t="s">
        <v>36655</v>
      </c>
      <c r="D731" s="124" t="s">
        <v>36656</v>
      </c>
      <c r="E731" s="118" t="s">
        <v>48</v>
      </c>
      <c r="F731" s="124" t="s">
        <v>35249</v>
      </c>
      <c r="G731" s="118" t="s">
        <v>34659</v>
      </c>
      <c r="H731" s="137">
        <v>42069</v>
      </c>
      <c r="I731" s="119">
        <v>7</v>
      </c>
      <c r="J731" s="129"/>
      <c r="K731" s="129"/>
      <c r="L731" s="129">
        <v>0</v>
      </c>
      <c r="M731" s="134" t="s">
        <v>36725</v>
      </c>
    </row>
    <row r="732" spans="1:13" hidden="1" x14ac:dyDescent="0.25">
      <c r="A732" s="128"/>
      <c r="B732" s="2"/>
      <c r="C732" s="139" t="s">
        <v>36658</v>
      </c>
      <c r="D732" s="124" t="s">
        <v>36659</v>
      </c>
      <c r="E732" s="118" t="s">
        <v>48</v>
      </c>
      <c r="F732" s="124" t="s">
        <v>35249</v>
      </c>
      <c r="G732" s="118" t="s">
        <v>34659</v>
      </c>
      <c r="H732" s="137">
        <v>42069</v>
      </c>
      <c r="I732" s="119">
        <v>7</v>
      </c>
      <c r="J732" s="129"/>
      <c r="K732" s="129"/>
      <c r="L732" s="129">
        <v>0</v>
      </c>
      <c r="M732" s="134" t="s">
        <v>36728</v>
      </c>
    </row>
    <row r="733" spans="1:13" hidden="1" x14ac:dyDescent="0.25">
      <c r="A733" s="128"/>
      <c r="B733" s="2"/>
      <c r="C733" s="139" t="s">
        <v>36661</v>
      </c>
      <c r="D733" s="124" t="s">
        <v>36662</v>
      </c>
      <c r="E733" s="118" t="s">
        <v>48</v>
      </c>
      <c r="F733" s="124" t="s">
        <v>35249</v>
      </c>
      <c r="G733" s="118" t="s">
        <v>34659</v>
      </c>
      <c r="H733" s="137"/>
      <c r="I733" s="119"/>
      <c r="J733" s="129"/>
      <c r="K733" s="129"/>
      <c r="L733" s="129">
        <v>0</v>
      </c>
      <c r="M733" s="134" t="s">
        <v>36731</v>
      </c>
    </row>
    <row r="734" spans="1:13" hidden="1" x14ac:dyDescent="0.25">
      <c r="A734" s="128"/>
      <c r="B734" s="2"/>
      <c r="C734" s="139" t="s">
        <v>36664</v>
      </c>
      <c r="D734" s="124" t="s">
        <v>36665</v>
      </c>
      <c r="E734" s="118" t="s">
        <v>48</v>
      </c>
      <c r="F734" s="124" t="s">
        <v>35249</v>
      </c>
      <c r="G734" s="118" t="s">
        <v>34659</v>
      </c>
      <c r="H734" s="137"/>
      <c r="I734" s="119"/>
      <c r="J734" s="129"/>
      <c r="K734" s="129"/>
      <c r="L734" s="129">
        <v>0</v>
      </c>
      <c r="M734" s="134" t="s">
        <v>36734</v>
      </c>
    </row>
    <row r="735" spans="1:13" hidden="1" x14ac:dyDescent="0.25">
      <c r="A735" s="128"/>
      <c r="B735" s="2"/>
      <c r="C735" s="139" t="s">
        <v>36667</v>
      </c>
      <c r="D735" s="124" t="s">
        <v>36668</v>
      </c>
      <c r="E735" s="118" t="s">
        <v>48</v>
      </c>
      <c r="F735" s="124" t="s">
        <v>35249</v>
      </c>
      <c r="G735" s="118" t="s">
        <v>34659</v>
      </c>
      <c r="H735" s="137"/>
      <c r="I735" s="119"/>
      <c r="J735" s="129"/>
      <c r="K735" s="129"/>
      <c r="L735" s="129">
        <v>0</v>
      </c>
      <c r="M735" s="134" t="s">
        <v>36737</v>
      </c>
    </row>
    <row r="736" spans="1:13" hidden="1" x14ac:dyDescent="0.25">
      <c r="A736" s="128"/>
      <c r="B736" s="2"/>
      <c r="C736" s="139" t="s">
        <v>36670</v>
      </c>
      <c r="D736" s="124" t="s">
        <v>36671</v>
      </c>
      <c r="E736" s="118" t="s">
        <v>48</v>
      </c>
      <c r="F736" s="124" t="s">
        <v>35249</v>
      </c>
      <c r="G736" s="118" t="s">
        <v>34659</v>
      </c>
      <c r="H736" s="137">
        <v>41890</v>
      </c>
      <c r="I736" s="119">
        <v>7</v>
      </c>
      <c r="J736" s="129"/>
      <c r="K736" s="129"/>
      <c r="L736" s="129">
        <v>0</v>
      </c>
      <c r="M736" s="134" t="s">
        <v>36740</v>
      </c>
    </row>
    <row r="737" spans="1:13" hidden="1" x14ac:dyDescent="0.25">
      <c r="A737" s="128"/>
      <c r="B737" s="2"/>
      <c r="C737" s="139" t="s">
        <v>36673</v>
      </c>
      <c r="D737" s="124" t="s">
        <v>36674</v>
      </c>
      <c r="E737" s="118" t="s">
        <v>48</v>
      </c>
      <c r="F737" s="124" t="s">
        <v>35249</v>
      </c>
      <c r="G737" s="118" t="s">
        <v>34659</v>
      </c>
      <c r="H737" s="137">
        <v>42922</v>
      </c>
      <c r="I737" s="119">
        <v>130</v>
      </c>
      <c r="J737" s="129"/>
      <c r="K737" s="129"/>
      <c r="L737" s="129">
        <v>0</v>
      </c>
      <c r="M737" s="134" t="s">
        <v>36743</v>
      </c>
    </row>
    <row r="738" spans="1:13" hidden="1" x14ac:dyDescent="0.25">
      <c r="A738" s="128"/>
      <c r="B738" s="2"/>
      <c r="C738" s="139" t="s">
        <v>36676</v>
      </c>
      <c r="D738" s="124" t="s">
        <v>36677</v>
      </c>
      <c r="E738" s="118" t="s">
        <v>48</v>
      </c>
      <c r="F738" s="124" t="s">
        <v>35249</v>
      </c>
      <c r="G738" s="118" t="s">
        <v>58</v>
      </c>
      <c r="H738" s="137">
        <v>42950</v>
      </c>
      <c r="I738" s="119">
        <v>88.1</v>
      </c>
      <c r="J738" s="129"/>
      <c r="K738" s="129"/>
      <c r="L738" s="129">
        <v>0</v>
      </c>
      <c r="M738" s="134" t="s">
        <v>36746</v>
      </c>
    </row>
    <row r="739" spans="1:13" hidden="1" x14ac:dyDescent="0.25">
      <c r="A739" s="128"/>
      <c r="B739" s="2"/>
      <c r="C739" s="139" t="s">
        <v>36679</v>
      </c>
      <c r="D739" s="124" t="s">
        <v>36680</v>
      </c>
      <c r="E739" s="118" t="s">
        <v>48</v>
      </c>
      <c r="F739" s="124" t="s">
        <v>35249</v>
      </c>
      <c r="G739" s="118" t="s">
        <v>58</v>
      </c>
      <c r="H739" s="137">
        <v>42278</v>
      </c>
      <c r="I739" s="119">
        <v>127.5</v>
      </c>
      <c r="J739" s="129"/>
      <c r="K739" s="129"/>
      <c r="L739" s="129">
        <v>0</v>
      </c>
      <c r="M739" s="134" t="s">
        <v>36749</v>
      </c>
    </row>
    <row r="740" spans="1:13" hidden="1" x14ac:dyDescent="0.25">
      <c r="A740" s="128"/>
      <c r="B740" s="2"/>
      <c r="C740" s="139" t="s">
        <v>36682</v>
      </c>
      <c r="D740" s="124" t="s">
        <v>36683</v>
      </c>
      <c r="E740" s="118" t="s">
        <v>48</v>
      </c>
      <c r="F740" s="124" t="s">
        <v>35249</v>
      </c>
      <c r="G740" s="118" t="s">
        <v>58</v>
      </c>
      <c r="H740" s="137">
        <v>42090</v>
      </c>
      <c r="I740" s="119">
        <v>80.7</v>
      </c>
      <c r="J740" s="129"/>
      <c r="K740" s="129"/>
      <c r="L740" s="129">
        <v>0</v>
      </c>
      <c r="M740" s="134" t="s">
        <v>36752</v>
      </c>
    </row>
    <row r="741" spans="1:13" hidden="1" x14ac:dyDescent="0.25">
      <c r="A741" s="128"/>
      <c r="B741" s="2"/>
      <c r="C741" s="139" t="s">
        <v>36685</v>
      </c>
      <c r="D741" s="124" t="s">
        <v>36686</v>
      </c>
      <c r="E741" s="118" t="s">
        <v>48</v>
      </c>
      <c r="F741" s="124" t="s">
        <v>35249</v>
      </c>
      <c r="G741" s="118" t="s">
        <v>34659</v>
      </c>
      <c r="H741" s="137">
        <v>41906</v>
      </c>
      <c r="I741" s="119">
        <v>65</v>
      </c>
      <c r="J741" s="129"/>
      <c r="K741" s="129"/>
      <c r="L741" s="129">
        <v>0</v>
      </c>
      <c r="M741" s="134" t="s">
        <v>36755</v>
      </c>
    </row>
    <row r="742" spans="1:13" hidden="1" x14ac:dyDescent="0.25">
      <c r="A742" s="128"/>
      <c r="B742" s="2"/>
      <c r="C742" s="139" t="s">
        <v>36688</v>
      </c>
      <c r="D742" s="124" t="s">
        <v>36689</v>
      </c>
      <c r="E742" s="118" t="s">
        <v>48</v>
      </c>
      <c r="F742" s="124" t="s">
        <v>35249</v>
      </c>
      <c r="G742" s="118" t="s">
        <v>235</v>
      </c>
      <c r="H742" s="137">
        <v>40616</v>
      </c>
      <c r="I742" s="119">
        <v>10.5</v>
      </c>
      <c r="J742" s="129"/>
      <c r="K742" s="129"/>
      <c r="L742" s="129">
        <v>0</v>
      </c>
      <c r="M742" s="134" t="s">
        <v>36758</v>
      </c>
    </row>
    <row r="743" spans="1:13" hidden="1" x14ac:dyDescent="0.25">
      <c r="A743" s="128"/>
      <c r="B743" s="2"/>
      <c r="C743" s="139" t="s">
        <v>36691</v>
      </c>
      <c r="D743" s="124" t="s">
        <v>36692</v>
      </c>
      <c r="E743" s="118" t="s">
        <v>48</v>
      </c>
      <c r="F743" s="124" t="s">
        <v>35249</v>
      </c>
      <c r="G743" s="118" t="s">
        <v>235</v>
      </c>
      <c r="H743" s="137">
        <v>44187</v>
      </c>
      <c r="I743" s="119">
        <v>9.5</v>
      </c>
      <c r="J743" s="129"/>
      <c r="K743" s="129"/>
      <c r="L743" s="129">
        <v>0</v>
      </c>
      <c r="M743" s="134" t="s">
        <v>36761</v>
      </c>
    </row>
    <row r="744" spans="1:13" hidden="1" x14ac:dyDescent="0.25">
      <c r="A744" s="128"/>
      <c r="B744" s="2"/>
      <c r="C744" s="139" t="s">
        <v>36694</v>
      </c>
      <c r="D744" s="124" t="s">
        <v>36695</v>
      </c>
      <c r="E744" s="118" t="s">
        <v>48</v>
      </c>
      <c r="F744" s="124" t="s">
        <v>35249</v>
      </c>
      <c r="G744" s="118" t="s">
        <v>235</v>
      </c>
      <c r="H744" s="137">
        <v>42977</v>
      </c>
      <c r="I744" s="119">
        <v>5.2</v>
      </c>
      <c r="J744" s="129"/>
      <c r="K744" s="129"/>
      <c r="L744" s="129">
        <v>0</v>
      </c>
      <c r="M744" s="134" t="s">
        <v>36764</v>
      </c>
    </row>
    <row r="745" spans="1:13" hidden="1" x14ac:dyDescent="0.25">
      <c r="A745" s="128"/>
      <c r="B745" s="2"/>
      <c r="C745" s="139" t="s">
        <v>36697</v>
      </c>
      <c r="D745" s="124" t="s">
        <v>36698</v>
      </c>
      <c r="E745" s="118" t="s">
        <v>48</v>
      </c>
      <c r="F745" s="124" t="s">
        <v>35249</v>
      </c>
      <c r="G745" s="118" t="s">
        <v>235</v>
      </c>
      <c r="H745" s="137">
        <v>44564</v>
      </c>
      <c r="I745" s="119">
        <v>0.8</v>
      </c>
      <c r="J745" s="129"/>
      <c r="K745" s="129"/>
      <c r="L745" s="129">
        <v>0</v>
      </c>
      <c r="M745" s="134" t="s">
        <v>36767</v>
      </c>
    </row>
    <row r="746" spans="1:13" hidden="1" x14ac:dyDescent="0.25">
      <c r="A746" s="128"/>
      <c r="B746" s="2"/>
      <c r="C746" s="139" t="s">
        <v>36700</v>
      </c>
      <c r="D746" s="124" t="s">
        <v>36701</v>
      </c>
      <c r="E746" s="118" t="s">
        <v>48</v>
      </c>
      <c r="F746" s="124" t="s">
        <v>35249</v>
      </c>
      <c r="G746" s="118" t="s">
        <v>6</v>
      </c>
      <c r="H746" s="137">
        <v>45720</v>
      </c>
      <c r="I746" s="119">
        <v>62.9</v>
      </c>
      <c r="J746" s="129"/>
      <c r="K746" s="129"/>
      <c r="L746" s="129">
        <v>0</v>
      </c>
      <c r="M746" s="134" t="s">
        <v>36770</v>
      </c>
    </row>
    <row r="747" spans="1:13" hidden="1" x14ac:dyDescent="0.25">
      <c r="A747" s="128"/>
      <c r="B747" s="2"/>
      <c r="C747" s="139" t="s">
        <v>36703</v>
      </c>
      <c r="D747" s="124" t="s">
        <v>36704</v>
      </c>
      <c r="E747" s="118" t="s">
        <v>48</v>
      </c>
      <c r="F747" s="124" t="s">
        <v>35249</v>
      </c>
      <c r="G747" s="118" t="s">
        <v>6</v>
      </c>
      <c r="H747" s="137">
        <v>45462</v>
      </c>
      <c r="I747" s="119">
        <v>47.38</v>
      </c>
      <c r="J747" s="129"/>
      <c r="K747" s="129"/>
      <c r="L747" s="129">
        <v>0</v>
      </c>
      <c r="M747" s="134" t="s">
        <v>36773</v>
      </c>
    </row>
    <row r="748" spans="1:13" hidden="1" x14ac:dyDescent="0.25">
      <c r="A748" s="128"/>
      <c r="B748" s="2"/>
      <c r="C748" s="139" t="s">
        <v>36706</v>
      </c>
      <c r="D748" s="124" t="s">
        <v>36707</v>
      </c>
      <c r="E748" s="118" t="s">
        <v>48</v>
      </c>
      <c r="F748" s="124" t="s">
        <v>35249</v>
      </c>
      <c r="G748" s="118" t="s">
        <v>34659</v>
      </c>
      <c r="H748" s="137">
        <v>42782</v>
      </c>
      <c r="I748" s="119">
        <v>211.93</v>
      </c>
      <c r="J748" s="129"/>
      <c r="K748" s="129"/>
      <c r="L748" s="129">
        <v>0</v>
      </c>
      <c r="M748" s="134" t="s">
        <v>36776</v>
      </c>
    </row>
    <row r="749" spans="1:13" hidden="1" x14ac:dyDescent="0.25">
      <c r="A749" s="128"/>
      <c r="B749" s="2"/>
      <c r="C749" s="139" t="s">
        <v>36709</v>
      </c>
      <c r="D749" s="124" t="s">
        <v>36710</v>
      </c>
      <c r="E749" s="118" t="s">
        <v>48</v>
      </c>
      <c r="F749" s="124" t="s">
        <v>35249</v>
      </c>
      <c r="G749" s="118" t="s">
        <v>34659</v>
      </c>
      <c r="H749" s="137">
        <v>42782</v>
      </c>
      <c r="I749" s="119">
        <v>84.9</v>
      </c>
      <c r="J749" s="129"/>
      <c r="K749" s="129"/>
      <c r="L749" s="129">
        <v>0</v>
      </c>
      <c r="M749" s="134" t="s">
        <v>36779</v>
      </c>
    </row>
    <row r="750" spans="1:13" hidden="1" x14ac:dyDescent="0.25">
      <c r="A750" s="128"/>
      <c r="B750" s="2"/>
      <c r="C750" s="139" t="s">
        <v>36712</v>
      </c>
      <c r="D750" s="124" t="s">
        <v>36713</v>
      </c>
      <c r="E750" s="118" t="s">
        <v>48</v>
      </c>
      <c r="F750" s="124" t="s">
        <v>35249</v>
      </c>
      <c r="G750" s="118" t="s">
        <v>34659</v>
      </c>
      <c r="H750" s="137"/>
      <c r="I750" s="119"/>
      <c r="J750" s="129"/>
      <c r="K750" s="129"/>
      <c r="L750" s="129">
        <v>0</v>
      </c>
      <c r="M750" s="134"/>
    </row>
    <row r="751" spans="1:13" hidden="1" x14ac:dyDescent="0.25">
      <c r="A751" s="128"/>
      <c r="B751" s="2"/>
      <c r="C751" s="139" t="s">
        <v>36715</v>
      </c>
      <c r="D751" s="124" t="s">
        <v>36716</v>
      </c>
      <c r="E751" s="118" t="s">
        <v>48</v>
      </c>
      <c r="F751" s="124" t="s">
        <v>35249</v>
      </c>
      <c r="G751" s="118" t="s">
        <v>2</v>
      </c>
      <c r="H751" s="137">
        <v>44180</v>
      </c>
      <c r="I751" s="119">
        <v>855</v>
      </c>
      <c r="J751" s="129"/>
      <c r="K751" s="129"/>
      <c r="L751" s="129">
        <v>0</v>
      </c>
      <c r="M751" s="134"/>
    </row>
    <row r="752" spans="1:13" hidden="1" x14ac:dyDescent="0.25">
      <c r="A752" s="128"/>
      <c r="B752" s="2"/>
      <c r="C752" s="139" t="s">
        <v>36718</v>
      </c>
      <c r="D752" s="124" t="s">
        <v>36719</v>
      </c>
      <c r="E752" s="118" t="s">
        <v>48</v>
      </c>
      <c r="F752" s="124" t="s">
        <v>35249</v>
      </c>
      <c r="G752" s="118" t="s">
        <v>30</v>
      </c>
      <c r="H752" s="137"/>
      <c r="I752" s="119"/>
      <c r="J752" s="129"/>
      <c r="K752" s="129"/>
      <c r="L752" s="129">
        <v>0</v>
      </c>
      <c r="M752" s="134" t="s">
        <v>36786</v>
      </c>
    </row>
    <row r="753" spans="1:13" hidden="1" x14ac:dyDescent="0.25">
      <c r="A753" s="128"/>
      <c r="B753" s="2"/>
      <c r="C753" s="139" t="s">
        <v>36720</v>
      </c>
      <c r="D753" s="124" t="s">
        <v>36721</v>
      </c>
      <c r="E753" s="118" t="s">
        <v>48</v>
      </c>
      <c r="F753" s="124" t="s">
        <v>35249</v>
      </c>
      <c r="G753" s="118" t="s">
        <v>58</v>
      </c>
      <c r="H753" s="137">
        <v>41956</v>
      </c>
      <c r="I753" s="119">
        <v>15.22</v>
      </c>
      <c r="J753" s="129"/>
      <c r="K753" s="129"/>
      <c r="L753" s="129">
        <v>0</v>
      </c>
      <c r="M753" s="134" t="s">
        <v>36789</v>
      </c>
    </row>
    <row r="754" spans="1:13" hidden="1" x14ac:dyDescent="0.25">
      <c r="A754" s="128"/>
      <c r="B754" s="2"/>
      <c r="C754" s="139" t="s">
        <v>36723</v>
      </c>
      <c r="D754" s="124" t="s">
        <v>36724</v>
      </c>
      <c r="E754" s="118" t="s">
        <v>48</v>
      </c>
      <c r="F754" s="124" t="s">
        <v>35249</v>
      </c>
      <c r="G754" s="118" t="s">
        <v>58</v>
      </c>
      <c r="H754" s="137">
        <v>45784</v>
      </c>
      <c r="I754" s="119">
        <v>65</v>
      </c>
      <c r="J754" s="129"/>
      <c r="K754" s="129"/>
      <c r="L754" s="129">
        <v>0</v>
      </c>
      <c r="M754" s="134"/>
    </row>
    <row r="755" spans="1:13" hidden="1" x14ac:dyDescent="0.25">
      <c r="A755" s="128"/>
      <c r="B755" s="2"/>
      <c r="C755" s="139" t="s">
        <v>36726</v>
      </c>
      <c r="D755" s="124" t="s">
        <v>36727</v>
      </c>
      <c r="E755" s="118" t="s">
        <v>48</v>
      </c>
      <c r="F755" s="124" t="s">
        <v>35249</v>
      </c>
      <c r="G755" s="118" t="s">
        <v>58</v>
      </c>
      <c r="H755" s="137">
        <v>45903</v>
      </c>
      <c r="I755" s="119">
        <v>65</v>
      </c>
      <c r="J755" s="129"/>
      <c r="K755" s="129"/>
      <c r="L755" s="129">
        <v>0</v>
      </c>
      <c r="M755" s="134"/>
    </row>
    <row r="756" spans="1:13" hidden="1" x14ac:dyDescent="0.25">
      <c r="A756" s="128"/>
      <c r="B756" s="2"/>
      <c r="C756" s="139" t="s">
        <v>36729</v>
      </c>
      <c r="D756" s="124" t="s">
        <v>36730</v>
      </c>
      <c r="E756" s="118" t="s">
        <v>48</v>
      </c>
      <c r="F756" s="124" t="s">
        <v>35249</v>
      </c>
      <c r="G756" s="118" t="s">
        <v>34659</v>
      </c>
      <c r="H756" s="137">
        <v>42409</v>
      </c>
      <c r="I756" s="119">
        <v>123.43</v>
      </c>
      <c r="J756" s="129"/>
      <c r="K756" s="129"/>
      <c r="L756" s="129">
        <v>0</v>
      </c>
      <c r="M756" s="134"/>
    </row>
    <row r="757" spans="1:13" hidden="1" x14ac:dyDescent="0.25">
      <c r="A757" s="128"/>
      <c r="B757" s="2"/>
      <c r="C757" s="139" t="s">
        <v>36732</v>
      </c>
      <c r="D757" s="124" t="s">
        <v>36733</v>
      </c>
      <c r="E757" s="118" t="s">
        <v>48</v>
      </c>
      <c r="F757" s="124" t="s">
        <v>35249</v>
      </c>
      <c r="G757" s="118" t="s">
        <v>236</v>
      </c>
      <c r="H757" s="137">
        <v>43714</v>
      </c>
      <c r="I757" s="119">
        <v>728.88</v>
      </c>
      <c r="J757" s="129"/>
      <c r="K757" s="129"/>
      <c r="L757" s="129">
        <v>0</v>
      </c>
      <c r="M757" s="134"/>
    </row>
    <row r="758" spans="1:13" hidden="1" x14ac:dyDescent="0.25">
      <c r="A758" s="128"/>
      <c r="B758" s="2"/>
      <c r="C758" s="139" t="s">
        <v>36735</v>
      </c>
      <c r="D758" s="124" t="s">
        <v>36736</v>
      </c>
      <c r="E758" s="118" t="s">
        <v>48</v>
      </c>
      <c r="F758" s="124" t="s">
        <v>35249</v>
      </c>
      <c r="G758" s="118" t="s">
        <v>236</v>
      </c>
      <c r="H758" s="137">
        <v>43131</v>
      </c>
      <c r="I758" s="119">
        <v>553.16999999999996</v>
      </c>
      <c r="J758" s="129"/>
      <c r="K758" s="129"/>
      <c r="L758" s="129">
        <v>0</v>
      </c>
      <c r="M758" s="134"/>
    </row>
    <row r="759" spans="1:13" hidden="1" x14ac:dyDescent="0.25">
      <c r="A759" s="128"/>
      <c r="B759" s="2"/>
      <c r="C759" s="139" t="s">
        <v>36738</v>
      </c>
      <c r="D759" s="124" t="s">
        <v>36739</v>
      </c>
      <c r="E759" s="118" t="s">
        <v>48</v>
      </c>
      <c r="F759" s="124" t="s">
        <v>35249</v>
      </c>
      <c r="G759" s="118" t="s">
        <v>2</v>
      </c>
      <c r="H759" s="137">
        <v>43165</v>
      </c>
      <c r="I759" s="119">
        <v>571.28</v>
      </c>
      <c r="J759" s="129"/>
      <c r="K759" s="129"/>
      <c r="L759" s="129">
        <v>0</v>
      </c>
      <c r="M759" s="134"/>
    </row>
    <row r="760" spans="1:13" hidden="1" x14ac:dyDescent="0.25">
      <c r="A760" s="128"/>
      <c r="B760" s="2"/>
      <c r="C760" s="139" t="s">
        <v>36741</v>
      </c>
      <c r="D760" s="124" t="s">
        <v>36742</v>
      </c>
      <c r="E760" s="118" t="s">
        <v>48</v>
      </c>
      <c r="F760" s="124" t="s">
        <v>35249</v>
      </c>
      <c r="G760" s="118" t="s">
        <v>236</v>
      </c>
      <c r="H760" s="137">
        <v>43131</v>
      </c>
      <c r="I760" s="119">
        <v>553.16999999999996</v>
      </c>
      <c r="J760" s="129"/>
      <c r="K760" s="129"/>
      <c r="L760" s="129">
        <v>0</v>
      </c>
      <c r="M760" s="134"/>
    </row>
    <row r="761" spans="1:13" hidden="1" x14ac:dyDescent="0.25">
      <c r="A761" s="128"/>
      <c r="B761" s="2"/>
      <c r="C761" s="139" t="s">
        <v>36744</v>
      </c>
      <c r="D761" s="124" t="s">
        <v>36745</v>
      </c>
      <c r="E761" s="118" t="s">
        <v>48</v>
      </c>
      <c r="F761" s="124" t="s">
        <v>35249</v>
      </c>
      <c r="G761" s="118" t="s">
        <v>236</v>
      </c>
      <c r="H761" s="137"/>
      <c r="I761" s="119"/>
      <c r="J761" s="129"/>
      <c r="K761" s="129"/>
      <c r="L761" s="129">
        <v>0</v>
      </c>
      <c r="M761" s="134"/>
    </row>
    <row r="762" spans="1:13" hidden="1" x14ac:dyDescent="0.25">
      <c r="A762" s="128"/>
      <c r="B762" s="2"/>
      <c r="C762" s="139" t="s">
        <v>36747</v>
      </c>
      <c r="D762" s="124" t="s">
        <v>36748</v>
      </c>
      <c r="E762" s="118" t="s">
        <v>48</v>
      </c>
      <c r="F762" s="124" t="s">
        <v>35249</v>
      </c>
      <c r="G762" s="118" t="s">
        <v>236</v>
      </c>
      <c r="H762" s="137"/>
      <c r="I762" s="119"/>
      <c r="J762" s="129"/>
      <c r="K762" s="129"/>
      <c r="L762" s="129">
        <v>0</v>
      </c>
      <c r="M762" s="134"/>
    </row>
    <row r="763" spans="1:13" hidden="1" x14ac:dyDescent="0.25">
      <c r="A763" s="128"/>
      <c r="B763" s="2"/>
      <c r="C763" s="139" t="s">
        <v>36750</v>
      </c>
      <c r="D763" s="124" t="s">
        <v>36751</v>
      </c>
      <c r="E763" s="118" t="s">
        <v>48</v>
      </c>
      <c r="F763" s="124" t="s">
        <v>35249</v>
      </c>
      <c r="G763" s="118" t="s">
        <v>236</v>
      </c>
      <c r="H763" s="137"/>
      <c r="I763" s="119"/>
      <c r="J763" s="129"/>
      <c r="K763" s="129"/>
      <c r="L763" s="129">
        <v>0</v>
      </c>
      <c r="M763" s="134"/>
    </row>
    <row r="764" spans="1:13" hidden="1" x14ac:dyDescent="0.25">
      <c r="A764" s="128"/>
      <c r="B764" s="2"/>
      <c r="C764" s="139" t="s">
        <v>36753</v>
      </c>
      <c r="D764" s="124" t="s">
        <v>36754</v>
      </c>
      <c r="E764" s="118" t="s">
        <v>48</v>
      </c>
      <c r="F764" s="124" t="s">
        <v>35249</v>
      </c>
      <c r="G764" s="118" t="s">
        <v>236</v>
      </c>
      <c r="H764" s="137">
        <v>43131</v>
      </c>
      <c r="I764" s="119">
        <v>519.41</v>
      </c>
      <c r="J764" s="129"/>
      <c r="K764" s="129"/>
      <c r="L764" s="129">
        <v>0</v>
      </c>
      <c r="M764" s="134"/>
    </row>
    <row r="765" spans="1:13" hidden="1" x14ac:dyDescent="0.25">
      <c r="A765" s="128"/>
      <c r="B765" s="2"/>
      <c r="C765" s="139" t="s">
        <v>36756</v>
      </c>
      <c r="D765" s="124" t="s">
        <v>36757</v>
      </c>
      <c r="E765" s="118" t="s">
        <v>48</v>
      </c>
      <c r="F765" s="124" t="s">
        <v>35249</v>
      </c>
      <c r="G765" s="118" t="s">
        <v>236</v>
      </c>
      <c r="H765" s="137">
        <v>43131</v>
      </c>
      <c r="I765" s="119">
        <v>519.41</v>
      </c>
      <c r="J765" s="129"/>
      <c r="K765" s="129"/>
      <c r="L765" s="129">
        <v>0</v>
      </c>
      <c r="M765" s="134"/>
    </row>
    <row r="766" spans="1:13" hidden="1" x14ac:dyDescent="0.25">
      <c r="A766" s="128"/>
      <c r="B766" s="2"/>
      <c r="C766" s="139" t="s">
        <v>36759</v>
      </c>
      <c r="D766" s="124" t="s">
        <v>36760</v>
      </c>
      <c r="E766" s="118" t="s">
        <v>48</v>
      </c>
      <c r="F766" s="124" t="s">
        <v>35249</v>
      </c>
      <c r="G766" s="118" t="s">
        <v>236</v>
      </c>
      <c r="H766" s="137"/>
      <c r="I766" s="119"/>
      <c r="J766" s="129"/>
      <c r="K766" s="129"/>
      <c r="L766" s="129">
        <v>0</v>
      </c>
      <c r="M766" s="134"/>
    </row>
    <row r="767" spans="1:13" hidden="1" x14ac:dyDescent="0.25">
      <c r="A767" s="128"/>
      <c r="B767" s="2"/>
      <c r="C767" s="139" t="s">
        <v>36762</v>
      </c>
      <c r="D767" s="124" t="s">
        <v>36763</v>
      </c>
      <c r="E767" s="118" t="s">
        <v>48</v>
      </c>
      <c r="F767" s="124" t="s">
        <v>35249</v>
      </c>
      <c r="G767" s="118" t="s">
        <v>236</v>
      </c>
      <c r="H767" s="137">
        <v>43131</v>
      </c>
      <c r="I767" s="119">
        <v>519.41</v>
      </c>
      <c r="J767" s="129"/>
      <c r="K767" s="129"/>
      <c r="L767" s="129">
        <v>0</v>
      </c>
      <c r="M767" s="134"/>
    </row>
    <row r="768" spans="1:13" hidden="1" x14ac:dyDescent="0.25">
      <c r="A768" s="128"/>
      <c r="B768" s="2"/>
      <c r="C768" s="139" t="s">
        <v>36765</v>
      </c>
      <c r="D768" s="124" t="s">
        <v>36766</v>
      </c>
      <c r="E768" s="118" t="s">
        <v>48</v>
      </c>
      <c r="F768" s="124" t="s">
        <v>35249</v>
      </c>
      <c r="G768" s="118" t="s">
        <v>236</v>
      </c>
      <c r="H768" s="137">
        <v>43273</v>
      </c>
      <c r="I768" s="119">
        <v>968.93</v>
      </c>
      <c r="J768" s="129"/>
      <c r="K768" s="129"/>
      <c r="L768" s="129">
        <v>0</v>
      </c>
      <c r="M768" s="134"/>
    </row>
    <row r="769" spans="1:13" hidden="1" x14ac:dyDescent="0.25">
      <c r="A769" s="128"/>
      <c r="B769" s="2"/>
      <c r="C769" s="139" t="s">
        <v>36768</v>
      </c>
      <c r="D769" s="124" t="s">
        <v>36769</v>
      </c>
      <c r="E769" s="118" t="s">
        <v>48</v>
      </c>
      <c r="F769" s="124" t="s">
        <v>35249</v>
      </c>
      <c r="G769" s="118" t="s">
        <v>2</v>
      </c>
      <c r="H769" s="137">
        <v>43165</v>
      </c>
      <c r="I769" s="119">
        <v>510.51</v>
      </c>
      <c r="J769" s="129"/>
      <c r="K769" s="129"/>
      <c r="L769" s="129">
        <v>0</v>
      </c>
      <c r="M769" s="134" t="s">
        <v>36823</v>
      </c>
    </row>
    <row r="770" spans="1:13" hidden="1" x14ac:dyDescent="0.25">
      <c r="A770" s="128"/>
      <c r="B770" s="2"/>
      <c r="C770" s="139" t="s">
        <v>36771</v>
      </c>
      <c r="D770" s="124" t="s">
        <v>36772</v>
      </c>
      <c r="E770" s="118" t="s">
        <v>48</v>
      </c>
      <c r="F770" s="124" t="s">
        <v>35249</v>
      </c>
      <c r="G770" s="118" t="s">
        <v>236</v>
      </c>
      <c r="H770" s="137">
        <v>43650</v>
      </c>
      <c r="I770" s="119">
        <v>283.85000000000002</v>
      </c>
      <c r="J770" s="129"/>
      <c r="K770" s="129"/>
      <c r="L770" s="129">
        <v>0</v>
      </c>
      <c r="M770" s="134" t="s">
        <v>36826</v>
      </c>
    </row>
    <row r="771" spans="1:13" hidden="1" x14ac:dyDescent="0.25">
      <c r="A771" s="128"/>
      <c r="B771" s="2"/>
      <c r="C771" s="139" t="s">
        <v>36774</v>
      </c>
      <c r="D771" s="124" t="s">
        <v>36775</v>
      </c>
      <c r="E771" s="118" t="s">
        <v>48</v>
      </c>
      <c r="F771" s="124" t="s">
        <v>35249</v>
      </c>
      <c r="G771" s="118" t="s">
        <v>236</v>
      </c>
      <c r="H771" s="137">
        <v>43650</v>
      </c>
      <c r="I771" s="119">
        <v>487.69</v>
      </c>
      <c r="J771" s="129"/>
      <c r="K771" s="129"/>
      <c r="L771" s="129">
        <v>0</v>
      </c>
      <c r="M771" s="134" t="s">
        <v>36829</v>
      </c>
    </row>
    <row r="772" spans="1:13" hidden="1" x14ac:dyDescent="0.25">
      <c r="A772" s="128"/>
      <c r="B772" s="2"/>
      <c r="C772" s="139" t="s">
        <v>36777</v>
      </c>
      <c r="D772" s="124" t="s">
        <v>36778</v>
      </c>
      <c r="E772" s="118" t="s">
        <v>48</v>
      </c>
      <c r="F772" s="124" t="s">
        <v>35249</v>
      </c>
      <c r="G772" s="118" t="s">
        <v>236</v>
      </c>
      <c r="H772" s="137">
        <v>43125</v>
      </c>
      <c r="I772" s="119">
        <v>585.22</v>
      </c>
      <c r="J772" s="129"/>
      <c r="K772" s="129"/>
      <c r="L772" s="129">
        <v>0</v>
      </c>
      <c r="M772" s="134" t="s">
        <v>36832</v>
      </c>
    </row>
    <row r="773" spans="1:13" hidden="1" x14ac:dyDescent="0.25">
      <c r="A773" s="128"/>
      <c r="B773" s="2"/>
      <c r="C773" s="139" t="s">
        <v>36780</v>
      </c>
      <c r="D773" s="124" t="s">
        <v>36781</v>
      </c>
      <c r="E773" s="118" t="s">
        <v>48</v>
      </c>
      <c r="F773" s="124" t="s">
        <v>35249</v>
      </c>
      <c r="G773" s="118" t="s">
        <v>2</v>
      </c>
      <c r="H773" s="137"/>
      <c r="I773" s="119"/>
      <c r="J773" s="129"/>
      <c r="K773" s="129"/>
      <c r="L773" s="129">
        <v>0</v>
      </c>
      <c r="M773" s="134" t="s">
        <v>36835</v>
      </c>
    </row>
    <row r="774" spans="1:13" hidden="1" x14ac:dyDescent="0.25">
      <c r="A774" s="128"/>
      <c r="B774" s="2"/>
      <c r="C774" s="139" t="s">
        <v>36782</v>
      </c>
      <c r="D774" s="124" t="s">
        <v>36783</v>
      </c>
      <c r="E774" s="118" t="s">
        <v>48</v>
      </c>
      <c r="F774" s="124" t="s">
        <v>35249</v>
      </c>
      <c r="G774" s="118" t="s">
        <v>2</v>
      </c>
      <c r="H774" s="137"/>
      <c r="I774" s="119"/>
      <c r="J774" s="129"/>
      <c r="K774" s="129"/>
      <c r="L774" s="129">
        <v>0</v>
      </c>
      <c r="M774" s="134" t="s">
        <v>36838</v>
      </c>
    </row>
    <row r="775" spans="1:13" hidden="1" x14ac:dyDescent="0.25">
      <c r="A775" s="128"/>
      <c r="B775" s="2"/>
      <c r="C775" s="139" t="s">
        <v>36784</v>
      </c>
      <c r="D775" s="124" t="s">
        <v>36785</v>
      </c>
      <c r="E775" s="118" t="s">
        <v>48</v>
      </c>
      <c r="F775" s="124" t="s">
        <v>35249</v>
      </c>
      <c r="G775" s="118" t="s">
        <v>236</v>
      </c>
      <c r="H775" s="137">
        <v>43665</v>
      </c>
      <c r="I775" s="119">
        <v>1036.0899999999999</v>
      </c>
      <c r="J775" s="129"/>
      <c r="K775" s="129"/>
      <c r="L775" s="129">
        <v>0</v>
      </c>
      <c r="M775" s="134" t="s">
        <v>36841</v>
      </c>
    </row>
    <row r="776" spans="1:13" hidden="1" x14ac:dyDescent="0.25">
      <c r="A776" s="128"/>
      <c r="B776" s="2"/>
      <c r="C776" s="139" t="s">
        <v>36787</v>
      </c>
      <c r="D776" s="124" t="s">
        <v>36788</v>
      </c>
      <c r="E776" s="118" t="s">
        <v>48</v>
      </c>
      <c r="F776" s="124" t="s">
        <v>35249</v>
      </c>
      <c r="G776" s="118" t="s">
        <v>236</v>
      </c>
      <c r="H776" s="137"/>
      <c r="I776" s="119"/>
      <c r="J776" s="129"/>
      <c r="K776" s="129"/>
      <c r="L776" s="129">
        <v>0</v>
      </c>
      <c r="M776" s="134" t="s">
        <v>36844</v>
      </c>
    </row>
    <row r="777" spans="1:13" hidden="1" x14ac:dyDescent="0.25">
      <c r="A777" s="128"/>
      <c r="B777" s="2"/>
      <c r="C777" s="139" t="s">
        <v>36790</v>
      </c>
      <c r="D777" s="124" t="s">
        <v>36791</v>
      </c>
      <c r="E777" s="118" t="s">
        <v>48</v>
      </c>
      <c r="F777" s="124" t="s">
        <v>35249</v>
      </c>
      <c r="G777" s="118" t="s">
        <v>36792</v>
      </c>
      <c r="H777" s="137"/>
      <c r="I777" s="119"/>
      <c r="J777" s="129"/>
      <c r="K777" s="129"/>
      <c r="L777" s="129">
        <v>0</v>
      </c>
      <c r="M777" s="134" t="s">
        <v>36847</v>
      </c>
    </row>
    <row r="778" spans="1:13" hidden="1" x14ac:dyDescent="0.25">
      <c r="A778" s="128"/>
      <c r="B778" s="2"/>
      <c r="C778" s="139" t="s">
        <v>36793</v>
      </c>
      <c r="D778" s="124" t="s">
        <v>36794</v>
      </c>
      <c r="E778" s="118" t="s">
        <v>48</v>
      </c>
      <c r="F778" s="124" t="s">
        <v>35249</v>
      </c>
      <c r="G778" s="118" t="s">
        <v>36792</v>
      </c>
      <c r="H778" s="137"/>
      <c r="I778" s="119"/>
      <c r="J778" s="129"/>
      <c r="K778" s="129"/>
      <c r="L778" s="129">
        <v>0</v>
      </c>
      <c r="M778" s="134" t="s">
        <v>36850</v>
      </c>
    </row>
    <row r="779" spans="1:13" hidden="1" x14ac:dyDescent="0.25">
      <c r="A779" s="128"/>
      <c r="B779" s="2"/>
      <c r="C779" s="139" t="s">
        <v>36795</v>
      </c>
      <c r="D779" s="124" t="s">
        <v>36796</v>
      </c>
      <c r="E779" s="118" t="s">
        <v>48</v>
      </c>
      <c r="F779" s="124" t="s">
        <v>35249</v>
      </c>
      <c r="G779" s="118" t="s">
        <v>36792</v>
      </c>
      <c r="H779" s="137"/>
      <c r="I779" s="119"/>
      <c r="J779" s="129"/>
      <c r="K779" s="129"/>
      <c r="L779" s="129">
        <v>0</v>
      </c>
      <c r="M779" s="134" t="s">
        <v>36853</v>
      </c>
    </row>
    <row r="780" spans="1:13" hidden="1" x14ac:dyDescent="0.25">
      <c r="A780" s="128"/>
      <c r="B780" s="2"/>
      <c r="C780" s="139" t="s">
        <v>36797</v>
      </c>
      <c r="D780" s="124" t="s">
        <v>36798</v>
      </c>
      <c r="E780" s="118" t="s">
        <v>48</v>
      </c>
      <c r="F780" s="124" t="s">
        <v>35249</v>
      </c>
      <c r="G780" s="118" t="s">
        <v>36792</v>
      </c>
      <c r="H780" s="137"/>
      <c r="I780" s="119"/>
      <c r="J780" s="129"/>
      <c r="K780" s="129"/>
      <c r="L780" s="129">
        <v>0</v>
      </c>
      <c r="M780" s="134" t="s">
        <v>36856</v>
      </c>
    </row>
    <row r="781" spans="1:13" hidden="1" x14ac:dyDescent="0.25">
      <c r="A781" s="128"/>
      <c r="B781" s="2"/>
      <c r="C781" s="139" t="s">
        <v>36799</v>
      </c>
      <c r="D781" s="124" t="s">
        <v>36800</v>
      </c>
      <c r="E781" s="118" t="s">
        <v>48</v>
      </c>
      <c r="F781" s="124" t="s">
        <v>35249</v>
      </c>
      <c r="G781" s="118" t="s">
        <v>36792</v>
      </c>
      <c r="H781" s="137"/>
      <c r="I781" s="119"/>
      <c r="J781" s="129"/>
      <c r="K781" s="129"/>
      <c r="L781" s="129">
        <v>0</v>
      </c>
      <c r="M781" s="134" t="s">
        <v>36859</v>
      </c>
    </row>
    <row r="782" spans="1:13" hidden="1" x14ac:dyDescent="0.25">
      <c r="A782" s="128"/>
      <c r="B782" s="2"/>
      <c r="C782" s="139" t="s">
        <v>36801</v>
      </c>
      <c r="D782" s="124" t="s">
        <v>36802</v>
      </c>
      <c r="E782" s="118" t="s">
        <v>48</v>
      </c>
      <c r="F782" s="124" t="s">
        <v>35249</v>
      </c>
      <c r="G782" s="118" t="s">
        <v>36792</v>
      </c>
      <c r="H782" s="137"/>
      <c r="I782" s="119"/>
      <c r="J782" s="129"/>
      <c r="K782" s="129"/>
      <c r="L782" s="129">
        <v>0</v>
      </c>
      <c r="M782" s="134" t="s">
        <v>36862</v>
      </c>
    </row>
    <row r="783" spans="1:13" hidden="1" x14ac:dyDescent="0.25">
      <c r="A783" s="128"/>
      <c r="B783" s="2"/>
      <c r="C783" s="139" t="s">
        <v>36803</v>
      </c>
      <c r="D783" s="124" t="s">
        <v>36804</v>
      </c>
      <c r="E783" s="118" t="s">
        <v>48</v>
      </c>
      <c r="F783" s="124" t="s">
        <v>35249</v>
      </c>
      <c r="G783" s="118" t="s">
        <v>36792</v>
      </c>
      <c r="H783" s="137"/>
      <c r="I783" s="119"/>
      <c r="J783" s="129"/>
      <c r="K783" s="129"/>
      <c r="L783" s="129">
        <v>0</v>
      </c>
      <c r="M783" s="134" t="s">
        <v>36865</v>
      </c>
    </row>
    <row r="784" spans="1:13" hidden="1" x14ac:dyDescent="0.25">
      <c r="A784" s="128"/>
      <c r="B784" s="2"/>
      <c r="C784" s="139" t="s">
        <v>36805</v>
      </c>
      <c r="D784" s="124" t="s">
        <v>36806</v>
      </c>
      <c r="E784" s="118" t="s">
        <v>48</v>
      </c>
      <c r="F784" s="124" t="s">
        <v>35249</v>
      </c>
      <c r="G784" s="118" t="s">
        <v>36792</v>
      </c>
      <c r="H784" s="137"/>
      <c r="I784" s="119"/>
      <c r="J784" s="129"/>
      <c r="K784" s="129"/>
      <c r="L784" s="129">
        <v>0</v>
      </c>
      <c r="M784" s="134" t="s">
        <v>36868</v>
      </c>
    </row>
    <row r="785" spans="1:13" hidden="1" x14ac:dyDescent="0.25">
      <c r="A785" s="128"/>
      <c r="B785" s="2"/>
      <c r="C785" s="139" t="s">
        <v>36807</v>
      </c>
      <c r="D785" s="124" t="s">
        <v>36808</v>
      </c>
      <c r="E785" s="118" t="s">
        <v>48</v>
      </c>
      <c r="F785" s="124" t="s">
        <v>35249</v>
      </c>
      <c r="G785" s="118" t="s">
        <v>36792</v>
      </c>
      <c r="H785" s="137"/>
      <c r="I785" s="119"/>
      <c r="J785" s="129"/>
      <c r="K785" s="129"/>
      <c r="L785" s="129">
        <v>0</v>
      </c>
      <c r="M785" s="134" t="s">
        <v>36871</v>
      </c>
    </row>
    <row r="786" spans="1:13" hidden="1" x14ac:dyDescent="0.25">
      <c r="A786" s="128"/>
      <c r="B786" s="2"/>
      <c r="C786" s="139" t="s">
        <v>36809</v>
      </c>
      <c r="D786" s="124" t="s">
        <v>36810</v>
      </c>
      <c r="E786" s="118" t="s">
        <v>48</v>
      </c>
      <c r="F786" s="124" t="s">
        <v>35249</v>
      </c>
      <c r="G786" s="118" t="s">
        <v>36792</v>
      </c>
      <c r="H786" s="137"/>
      <c r="I786" s="119"/>
      <c r="J786" s="129"/>
      <c r="K786" s="129"/>
      <c r="L786" s="129">
        <v>0</v>
      </c>
      <c r="M786" s="134" t="s">
        <v>36874</v>
      </c>
    </row>
    <row r="787" spans="1:13" hidden="1" x14ac:dyDescent="0.25">
      <c r="A787" s="128"/>
      <c r="B787" s="2"/>
      <c r="C787" s="139" t="s">
        <v>36811</v>
      </c>
      <c r="D787" s="124" t="s">
        <v>36812</v>
      </c>
      <c r="E787" s="118" t="s">
        <v>48</v>
      </c>
      <c r="F787" s="124" t="s">
        <v>35249</v>
      </c>
      <c r="G787" s="118" t="s">
        <v>36792</v>
      </c>
      <c r="H787" s="137"/>
      <c r="I787" s="119"/>
      <c r="J787" s="129"/>
      <c r="K787" s="129"/>
      <c r="L787" s="129">
        <v>0</v>
      </c>
      <c r="M787" s="134" t="s">
        <v>36877</v>
      </c>
    </row>
    <row r="788" spans="1:13" hidden="1" x14ac:dyDescent="0.25">
      <c r="A788" s="128"/>
      <c r="B788" s="2"/>
      <c r="C788" s="139" t="s">
        <v>36813</v>
      </c>
      <c r="D788" s="124" t="s">
        <v>36814</v>
      </c>
      <c r="E788" s="118" t="s">
        <v>48</v>
      </c>
      <c r="F788" s="124" t="s">
        <v>35249</v>
      </c>
      <c r="G788" s="118" t="s">
        <v>36792</v>
      </c>
      <c r="H788" s="137"/>
      <c r="I788" s="119"/>
      <c r="J788" s="129"/>
      <c r="K788" s="129"/>
      <c r="L788" s="129">
        <v>0</v>
      </c>
      <c r="M788" s="134" t="s">
        <v>36880</v>
      </c>
    </row>
    <row r="789" spans="1:13" hidden="1" x14ac:dyDescent="0.25">
      <c r="A789" s="128"/>
      <c r="B789" s="2"/>
      <c r="C789" s="139" t="s">
        <v>36815</v>
      </c>
      <c r="D789" s="124" t="s">
        <v>36816</v>
      </c>
      <c r="E789" s="118" t="s">
        <v>48</v>
      </c>
      <c r="F789" s="124" t="s">
        <v>35249</v>
      </c>
      <c r="G789" s="118" t="s">
        <v>36792</v>
      </c>
      <c r="H789" s="137"/>
      <c r="I789" s="119"/>
      <c r="J789" s="129"/>
      <c r="K789" s="129"/>
      <c r="L789" s="129">
        <v>0</v>
      </c>
      <c r="M789" s="134" t="s">
        <v>36883</v>
      </c>
    </row>
    <row r="790" spans="1:13" hidden="1" x14ac:dyDescent="0.25">
      <c r="A790" s="128"/>
      <c r="B790" s="2"/>
      <c r="C790" s="139" t="s">
        <v>36817</v>
      </c>
      <c r="D790" s="124" t="s">
        <v>36818</v>
      </c>
      <c r="E790" s="118" t="s">
        <v>48</v>
      </c>
      <c r="F790" s="124" t="s">
        <v>35249</v>
      </c>
      <c r="G790" s="118" t="s">
        <v>36792</v>
      </c>
      <c r="H790" s="137"/>
      <c r="I790" s="119"/>
      <c r="J790" s="129"/>
      <c r="K790" s="129"/>
      <c r="L790" s="129">
        <v>0</v>
      </c>
      <c r="M790" s="134" t="s">
        <v>36886</v>
      </c>
    </row>
    <row r="791" spans="1:13" hidden="1" x14ac:dyDescent="0.25">
      <c r="A791" s="128"/>
      <c r="B791" s="2"/>
      <c r="C791" s="139" t="s">
        <v>36819</v>
      </c>
      <c r="D791" s="124" t="s">
        <v>36820</v>
      </c>
      <c r="E791" s="118" t="s">
        <v>48</v>
      </c>
      <c r="F791" s="124" t="s">
        <v>35249</v>
      </c>
      <c r="G791" s="118" t="s">
        <v>36792</v>
      </c>
      <c r="H791" s="137"/>
      <c r="I791" s="119"/>
      <c r="J791" s="129"/>
      <c r="K791" s="129"/>
      <c r="L791" s="129">
        <v>0</v>
      </c>
      <c r="M791" s="134" t="s">
        <v>36889</v>
      </c>
    </row>
    <row r="792" spans="1:13" hidden="1" x14ac:dyDescent="0.25">
      <c r="A792" s="128"/>
      <c r="B792" s="2"/>
      <c r="C792" s="139" t="s">
        <v>36821</v>
      </c>
      <c r="D792" s="124" t="s">
        <v>36822</v>
      </c>
      <c r="E792" s="118" t="s">
        <v>48</v>
      </c>
      <c r="F792" s="124" t="s">
        <v>35249</v>
      </c>
      <c r="G792" s="118" t="s">
        <v>236</v>
      </c>
      <c r="H792" s="137">
        <v>42671</v>
      </c>
      <c r="I792" s="119">
        <v>574.64</v>
      </c>
      <c r="J792" s="129"/>
      <c r="K792" s="129"/>
      <c r="L792" s="129">
        <v>0</v>
      </c>
      <c r="M792" s="134" t="s">
        <v>36892</v>
      </c>
    </row>
    <row r="793" spans="1:13" hidden="1" x14ac:dyDescent="0.25">
      <c r="A793" s="128"/>
      <c r="B793" s="2"/>
      <c r="C793" s="139" t="s">
        <v>36824</v>
      </c>
      <c r="D793" s="124" t="s">
        <v>36825</v>
      </c>
      <c r="E793" s="118" t="s">
        <v>48</v>
      </c>
      <c r="F793" s="124" t="s">
        <v>35249</v>
      </c>
      <c r="G793" s="118" t="s">
        <v>236</v>
      </c>
      <c r="H793" s="137">
        <v>43650</v>
      </c>
      <c r="I793" s="119">
        <v>742.96</v>
      </c>
      <c r="J793" s="129"/>
      <c r="K793" s="129"/>
      <c r="L793" s="129">
        <v>0</v>
      </c>
      <c r="M793" s="134" t="s">
        <v>36895</v>
      </c>
    </row>
    <row r="794" spans="1:13" hidden="1" x14ac:dyDescent="0.25">
      <c r="A794" s="128"/>
      <c r="B794" s="2"/>
      <c r="C794" s="139" t="s">
        <v>36827</v>
      </c>
      <c r="D794" s="124" t="s">
        <v>36828</v>
      </c>
      <c r="E794" s="118" t="s">
        <v>48</v>
      </c>
      <c r="F794" s="124" t="s">
        <v>35249</v>
      </c>
      <c r="G794" s="118" t="s">
        <v>236</v>
      </c>
      <c r="H794" s="137">
        <v>43650</v>
      </c>
      <c r="I794" s="119">
        <v>289.56</v>
      </c>
      <c r="J794" s="129"/>
      <c r="K794" s="129"/>
      <c r="L794" s="129">
        <v>0</v>
      </c>
      <c r="M794" s="134" t="s">
        <v>36898</v>
      </c>
    </row>
    <row r="795" spans="1:13" hidden="1" x14ac:dyDescent="0.25">
      <c r="A795" s="128"/>
      <c r="B795" s="2"/>
      <c r="C795" s="139" t="s">
        <v>36830</v>
      </c>
      <c r="D795" s="124" t="s">
        <v>36831</v>
      </c>
      <c r="E795" s="118" t="s">
        <v>48</v>
      </c>
      <c r="F795" s="124" t="s">
        <v>35249</v>
      </c>
      <c r="G795" s="118" t="s">
        <v>236</v>
      </c>
      <c r="H795" s="137">
        <v>43656</v>
      </c>
      <c r="I795" s="119">
        <v>573.92999999999995</v>
      </c>
      <c r="J795" s="129"/>
      <c r="K795" s="129"/>
      <c r="L795" s="129">
        <v>0</v>
      </c>
      <c r="M795" s="134" t="s">
        <v>36901</v>
      </c>
    </row>
    <row r="796" spans="1:13" hidden="1" x14ac:dyDescent="0.25">
      <c r="A796" s="128"/>
      <c r="B796" s="2"/>
      <c r="C796" s="139" t="s">
        <v>36833</v>
      </c>
      <c r="D796" s="124" t="s">
        <v>36834</v>
      </c>
      <c r="E796" s="118" t="s">
        <v>48</v>
      </c>
      <c r="F796" s="124" t="s">
        <v>35249</v>
      </c>
      <c r="G796" s="118" t="s">
        <v>236</v>
      </c>
      <c r="H796" s="137">
        <v>43649</v>
      </c>
      <c r="I796" s="119">
        <v>570.17999999999995</v>
      </c>
      <c r="J796" s="129"/>
      <c r="K796" s="129"/>
      <c r="L796" s="129">
        <v>0</v>
      </c>
      <c r="M796" s="134" t="s">
        <v>36904</v>
      </c>
    </row>
    <row r="797" spans="1:13" hidden="1" x14ac:dyDescent="0.25">
      <c r="A797" s="128"/>
      <c r="B797" s="2"/>
      <c r="C797" s="139" t="s">
        <v>36836</v>
      </c>
      <c r="D797" s="124" t="s">
        <v>36837</v>
      </c>
      <c r="E797" s="118" t="s">
        <v>48</v>
      </c>
      <c r="F797" s="124" t="s">
        <v>35249</v>
      </c>
      <c r="G797" s="118" t="s">
        <v>236</v>
      </c>
      <c r="H797" s="137">
        <v>43761</v>
      </c>
      <c r="I797" s="119">
        <v>492.91</v>
      </c>
      <c r="J797" s="129"/>
      <c r="K797" s="129"/>
      <c r="L797" s="129">
        <v>0</v>
      </c>
      <c r="M797" s="134" t="s">
        <v>36907</v>
      </c>
    </row>
    <row r="798" spans="1:13" hidden="1" x14ac:dyDescent="0.25">
      <c r="A798" s="128"/>
      <c r="B798" s="2"/>
      <c r="C798" s="139" t="s">
        <v>36839</v>
      </c>
      <c r="D798" s="124" t="s">
        <v>36840</v>
      </c>
      <c r="E798" s="118" t="s">
        <v>48</v>
      </c>
      <c r="F798" s="124" t="s">
        <v>35249</v>
      </c>
      <c r="G798" s="118" t="s">
        <v>236</v>
      </c>
      <c r="H798" s="137">
        <v>43761</v>
      </c>
      <c r="I798" s="119">
        <v>764.2</v>
      </c>
      <c r="J798" s="129"/>
      <c r="K798" s="129"/>
      <c r="L798" s="129">
        <v>0</v>
      </c>
      <c r="M798" s="134" t="s">
        <v>36910</v>
      </c>
    </row>
    <row r="799" spans="1:13" hidden="1" x14ac:dyDescent="0.25">
      <c r="A799" s="128"/>
      <c r="B799" s="2"/>
      <c r="C799" s="139" t="s">
        <v>36842</v>
      </c>
      <c r="D799" s="124" t="s">
        <v>36843</v>
      </c>
      <c r="E799" s="118" t="s">
        <v>48</v>
      </c>
      <c r="F799" s="124" t="s">
        <v>35249</v>
      </c>
      <c r="G799" s="118" t="s">
        <v>236</v>
      </c>
      <c r="H799" s="137">
        <v>43761</v>
      </c>
      <c r="I799" s="119">
        <v>764.2</v>
      </c>
      <c r="J799" s="129"/>
      <c r="K799" s="129"/>
      <c r="L799" s="129">
        <v>0</v>
      </c>
      <c r="M799" s="134" t="s">
        <v>36913</v>
      </c>
    </row>
    <row r="800" spans="1:13" hidden="1" x14ac:dyDescent="0.25">
      <c r="A800" s="128"/>
      <c r="B800" s="2"/>
      <c r="C800" s="139" t="s">
        <v>36845</v>
      </c>
      <c r="D800" s="124" t="s">
        <v>36846</v>
      </c>
      <c r="E800" s="118" t="s">
        <v>48</v>
      </c>
      <c r="F800" s="124" t="s">
        <v>35249</v>
      </c>
      <c r="G800" s="118" t="s">
        <v>236</v>
      </c>
      <c r="H800" s="137">
        <v>43761</v>
      </c>
      <c r="I800" s="119">
        <v>764.2</v>
      </c>
      <c r="J800" s="129"/>
      <c r="K800" s="129"/>
      <c r="L800" s="129">
        <v>0</v>
      </c>
      <c r="M800" s="134" t="s">
        <v>36916</v>
      </c>
    </row>
    <row r="801" spans="1:13" hidden="1" x14ac:dyDescent="0.25">
      <c r="A801" s="128"/>
      <c r="B801" s="2"/>
      <c r="C801" s="139" t="s">
        <v>36848</v>
      </c>
      <c r="D801" s="124" t="s">
        <v>36849</v>
      </c>
      <c r="E801" s="118" t="s">
        <v>48</v>
      </c>
      <c r="F801" s="124" t="s">
        <v>35249</v>
      </c>
      <c r="G801" s="118" t="s">
        <v>236</v>
      </c>
      <c r="H801" s="137">
        <v>43665</v>
      </c>
      <c r="I801" s="119">
        <v>568.41999999999996</v>
      </c>
      <c r="J801" s="129"/>
      <c r="K801" s="129"/>
      <c r="L801" s="129">
        <v>0</v>
      </c>
      <c r="M801" s="134" t="s">
        <v>36919</v>
      </c>
    </row>
    <row r="802" spans="1:13" hidden="1" x14ac:dyDescent="0.25">
      <c r="A802" s="128"/>
      <c r="B802" s="2"/>
      <c r="C802" s="139" t="s">
        <v>36851</v>
      </c>
      <c r="D802" s="124" t="s">
        <v>36852</v>
      </c>
      <c r="E802" s="118" t="s">
        <v>48</v>
      </c>
      <c r="F802" s="124" t="s">
        <v>35249</v>
      </c>
      <c r="G802" s="118" t="s">
        <v>236</v>
      </c>
      <c r="H802" s="137">
        <v>43650</v>
      </c>
      <c r="I802" s="119">
        <v>373.38</v>
      </c>
      <c r="J802" s="129"/>
      <c r="K802" s="129"/>
      <c r="L802" s="129">
        <v>0</v>
      </c>
      <c r="M802" s="134" t="s">
        <v>36922</v>
      </c>
    </row>
    <row r="803" spans="1:13" hidden="1" x14ac:dyDescent="0.25">
      <c r="A803" s="128"/>
      <c r="B803" s="2"/>
      <c r="C803" s="139" t="s">
        <v>36854</v>
      </c>
      <c r="D803" s="124" t="s">
        <v>36855</v>
      </c>
      <c r="E803" s="118" t="s">
        <v>48</v>
      </c>
      <c r="F803" s="124" t="s">
        <v>35249</v>
      </c>
      <c r="G803" s="118" t="s">
        <v>236</v>
      </c>
      <c r="H803" s="137">
        <v>43650</v>
      </c>
      <c r="I803" s="119">
        <v>537.22</v>
      </c>
      <c r="J803" s="129"/>
      <c r="K803" s="129"/>
      <c r="L803" s="129">
        <v>0</v>
      </c>
      <c r="M803" s="134" t="s">
        <v>36925</v>
      </c>
    </row>
    <row r="804" spans="1:13" hidden="1" x14ac:dyDescent="0.25">
      <c r="A804" s="128"/>
      <c r="B804" s="2"/>
      <c r="C804" s="139" t="s">
        <v>36857</v>
      </c>
      <c r="D804" s="124" t="s">
        <v>36858</v>
      </c>
      <c r="E804" s="118" t="s">
        <v>48</v>
      </c>
      <c r="F804" s="124" t="s">
        <v>35249</v>
      </c>
      <c r="G804" s="118" t="s">
        <v>236</v>
      </c>
      <c r="H804" s="137">
        <v>43650</v>
      </c>
      <c r="I804" s="119">
        <v>487.69</v>
      </c>
      <c r="J804" s="129"/>
      <c r="K804" s="129"/>
      <c r="L804" s="129">
        <v>0</v>
      </c>
      <c r="M804" s="134" t="s">
        <v>36928</v>
      </c>
    </row>
    <row r="805" spans="1:13" hidden="1" x14ac:dyDescent="0.25">
      <c r="A805" s="128"/>
      <c r="B805" s="2"/>
      <c r="C805" s="139" t="s">
        <v>36860</v>
      </c>
      <c r="D805" s="124" t="s">
        <v>36861</v>
      </c>
      <c r="E805" s="118" t="s">
        <v>48</v>
      </c>
      <c r="F805" s="124" t="s">
        <v>35249</v>
      </c>
      <c r="G805" s="118" t="s">
        <v>236</v>
      </c>
      <c r="H805" s="137">
        <v>43665</v>
      </c>
      <c r="I805" s="119">
        <v>490.48</v>
      </c>
      <c r="J805" s="129"/>
      <c r="K805" s="129"/>
      <c r="L805" s="129">
        <v>0</v>
      </c>
      <c r="M805" s="134" t="s">
        <v>36931</v>
      </c>
    </row>
    <row r="806" spans="1:13" hidden="1" x14ac:dyDescent="0.25">
      <c r="A806" s="128"/>
      <c r="B806" s="2"/>
      <c r="C806" s="139" t="s">
        <v>36863</v>
      </c>
      <c r="D806" s="124" t="s">
        <v>36864</v>
      </c>
      <c r="E806" s="118" t="s">
        <v>48</v>
      </c>
      <c r="F806" s="124" t="s">
        <v>35249</v>
      </c>
      <c r="G806" s="118" t="s">
        <v>236</v>
      </c>
      <c r="H806" s="137"/>
      <c r="I806" s="119"/>
      <c r="J806" s="129"/>
      <c r="K806" s="129"/>
      <c r="L806" s="129">
        <v>0</v>
      </c>
      <c r="M806" s="134" t="s">
        <v>36934</v>
      </c>
    </row>
    <row r="807" spans="1:13" hidden="1" x14ac:dyDescent="0.25">
      <c r="A807" s="128"/>
      <c r="B807" s="2"/>
      <c r="C807" s="139" t="s">
        <v>36866</v>
      </c>
      <c r="D807" s="124" t="s">
        <v>36867</v>
      </c>
      <c r="E807" s="118" t="s">
        <v>48</v>
      </c>
      <c r="F807" s="124" t="s">
        <v>35249</v>
      </c>
      <c r="G807" s="118" t="s">
        <v>236</v>
      </c>
      <c r="H807" s="137">
        <v>43797</v>
      </c>
      <c r="I807" s="119">
        <v>567.26</v>
      </c>
      <c r="J807" s="129"/>
      <c r="K807" s="129"/>
      <c r="L807" s="129">
        <v>0</v>
      </c>
      <c r="M807" s="134" t="s">
        <v>36937</v>
      </c>
    </row>
    <row r="808" spans="1:13" hidden="1" x14ac:dyDescent="0.25">
      <c r="A808" s="128"/>
      <c r="B808" s="2"/>
      <c r="C808" s="139" t="s">
        <v>36869</v>
      </c>
      <c r="D808" s="124" t="s">
        <v>36870</v>
      </c>
      <c r="E808" s="118" t="s">
        <v>48</v>
      </c>
      <c r="F808" s="124" t="s">
        <v>35249</v>
      </c>
      <c r="G808" s="118" t="s">
        <v>236</v>
      </c>
      <c r="H808" s="137"/>
      <c r="I808" s="119"/>
      <c r="J808" s="129"/>
      <c r="K808" s="129"/>
      <c r="L808" s="129">
        <v>0</v>
      </c>
      <c r="M808" s="134" t="s">
        <v>36940</v>
      </c>
    </row>
    <row r="809" spans="1:13" hidden="1" x14ac:dyDescent="0.25">
      <c r="A809" s="128"/>
      <c r="B809" s="2"/>
      <c r="C809" s="139" t="s">
        <v>36872</v>
      </c>
      <c r="D809" s="124" t="s">
        <v>36873</v>
      </c>
      <c r="E809" s="118" t="s">
        <v>48</v>
      </c>
      <c r="F809" s="124" t="s">
        <v>35249</v>
      </c>
      <c r="G809" s="118" t="s">
        <v>236</v>
      </c>
      <c r="H809" s="137"/>
      <c r="I809" s="119"/>
      <c r="J809" s="129"/>
      <c r="K809" s="129"/>
      <c r="L809" s="129">
        <v>0</v>
      </c>
      <c r="M809" s="134" t="s">
        <v>36943</v>
      </c>
    </row>
    <row r="810" spans="1:13" hidden="1" x14ac:dyDescent="0.25">
      <c r="A810" s="128"/>
      <c r="B810" s="2"/>
      <c r="C810" s="139" t="s">
        <v>36875</v>
      </c>
      <c r="D810" s="124" t="s">
        <v>36876</v>
      </c>
      <c r="E810" s="118" t="s">
        <v>48</v>
      </c>
      <c r="F810" s="124" t="s">
        <v>35249</v>
      </c>
      <c r="G810" s="118" t="s">
        <v>236</v>
      </c>
      <c r="H810" s="137">
        <v>43797</v>
      </c>
      <c r="I810" s="119">
        <v>567.26</v>
      </c>
      <c r="J810" s="129"/>
      <c r="K810" s="129"/>
      <c r="L810" s="129">
        <v>0</v>
      </c>
      <c r="M810" s="134" t="s">
        <v>36946</v>
      </c>
    </row>
    <row r="811" spans="1:13" hidden="1" x14ac:dyDescent="0.25">
      <c r="A811" s="128"/>
      <c r="B811" s="2"/>
      <c r="C811" s="139" t="s">
        <v>36878</v>
      </c>
      <c r="D811" s="124" t="s">
        <v>36879</v>
      </c>
      <c r="E811" s="118" t="s">
        <v>48</v>
      </c>
      <c r="F811" s="124" t="s">
        <v>35249</v>
      </c>
      <c r="G811" s="118" t="s">
        <v>236</v>
      </c>
      <c r="H811" s="137">
        <v>43797</v>
      </c>
      <c r="I811" s="119">
        <v>567.26</v>
      </c>
      <c r="J811" s="129"/>
      <c r="K811" s="129"/>
      <c r="L811" s="129">
        <v>0</v>
      </c>
      <c r="M811" s="134" t="s">
        <v>36949</v>
      </c>
    </row>
    <row r="812" spans="1:13" hidden="1" x14ac:dyDescent="0.25">
      <c r="A812" s="128"/>
      <c r="B812" s="2"/>
      <c r="C812" s="139" t="s">
        <v>36881</v>
      </c>
      <c r="D812" s="124" t="s">
        <v>36882</v>
      </c>
      <c r="E812" s="118" t="s">
        <v>48</v>
      </c>
      <c r="F812" s="124" t="s">
        <v>35249</v>
      </c>
      <c r="G812" s="118" t="s">
        <v>236</v>
      </c>
      <c r="H812" s="137">
        <v>43797</v>
      </c>
      <c r="I812" s="119">
        <v>567.26</v>
      </c>
      <c r="J812" s="129"/>
      <c r="K812" s="129"/>
      <c r="L812" s="129">
        <v>0</v>
      </c>
      <c r="M812" s="134" t="s">
        <v>36952</v>
      </c>
    </row>
    <row r="813" spans="1:13" hidden="1" x14ac:dyDescent="0.25">
      <c r="A813" s="128"/>
      <c r="B813" s="2"/>
      <c r="C813" s="139" t="s">
        <v>36884</v>
      </c>
      <c r="D813" s="124" t="s">
        <v>36885</v>
      </c>
      <c r="E813" s="118" t="s">
        <v>48</v>
      </c>
      <c r="F813" s="124" t="s">
        <v>35249</v>
      </c>
      <c r="G813" s="118" t="s">
        <v>236</v>
      </c>
      <c r="H813" s="137">
        <v>43797</v>
      </c>
      <c r="I813" s="119">
        <v>567.26</v>
      </c>
      <c r="J813" s="129"/>
      <c r="K813" s="129"/>
      <c r="L813" s="129">
        <v>0</v>
      </c>
      <c r="M813" s="134" t="s">
        <v>36955</v>
      </c>
    </row>
    <row r="814" spans="1:13" hidden="1" x14ac:dyDescent="0.25">
      <c r="A814" s="128"/>
      <c r="B814" s="2"/>
      <c r="C814" s="139" t="s">
        <v>36887</v>
      </c>
      <c r="D814" s="124" t="s">
        <v>36888</v>
      </c>
      <c r="E814" s="118" t="s">
        <v>48</v>
      </c>
      <c r="F814" s="124" t="s">
        <v>35249</v>
      </c>
      <c r="G814" s="118" t="s">
        <v>236</v>
      </c>
      <c r="H814" s="137">
        <v>43797</v>
      </c>
      <c r="I814" s="119">
        <v>567.26</v>
      </c>
      <c r="J814" s="129"/>
      <c r="K814" s="129"/>
      <c r="L814" s="129">
        <v>0</v>
      </c>
      <c r="M814" s="134" t="s">
        <v>36958</v>
      </c>
    </row>
    <row r="815" spans="1:13" hidden="1" x14ac:dyDescent="0.25">
      <c r="A815" s="128"/>
      <c r="B815" s="2"/>
      <c r="C815" s="139" t="s">
        <v>36890</v>
      </c>
      <c r="D815" s="124" t="s">
        <v>36891</v>
      </c>
      <c r="E815" s="118" t="s">
        <v>48</v>
      </c>
      <c r="F815" s="124" t="s">
        <v>35249</v>
      </c>
      <c r="G815" s="118" t="s">
        <v>236</v>
      </c>
      <c r="H815" s="137"/>
      <c r="I815" s="119"/>
      <c r="J815" s="129"/>
      <c r="K815" s="129"/>
      <c r="L815" s="129">
        <v>0</v>
      </c>
      <c r="M815" s="134" t="s">
        <v>36961</v>
      </c>
    </row>
    <row r="816" spans="1:13" hidden="1" x14ac:dyDescent="0.25">
      <c r="A816" s="128"/>
      <c r="B816" s="2"/>
      <c r="C816" s="139" t="s">
        <v>36893</v>
      </c>
      <c r="D816" s="124" t="s">
        <v>36894</v>
      </c>
      <c r="E816" s="118" t="s">
        <v>48</v>
      </c>
      <c r="F816" s="124" t="s">
        <v>35249</v>
      </c>
      <c r="G816" s="118" t="s">
        <v>236</v>
      </c>
      <c r="H816" s="137"/>
      <c r="I816" s="119"/>
      <c r="J816" s="129"/>
      <c r="K816" s="129"/>
      <c r="L816" s="129">
        <v>0</v>
      </c>
      <c r="M816" s="134" t="s">
        <v>36964</v>
      </c>
    </row>
    <row r="817" spans="1:13" hidden="1" x14ac:dyDescent="0.25">
      <c r="A817" s="128"/>
      <c r="B817" s="2"/>
      <c r="C817" s="139" t="s">
        <v>36896</v>
      </c>
      <c r="D817" s="124" t="s">
        <v>36897</v>
      </c>
      <c r="E817" s="118" t="s">
        <v>48</v>
      </c>
      <c r="F817" s="124" t="s">
        <v>35249</v>
      </c>
      <c r="G817" s="118" t="s">
        <v>236</v>
      </c>
      <c r="H817" s="137"/>
      <c r="I817" s="119"/>
      <c r="J817" s="129"/>
      <c r="K817" s="129"/>
      <c r="L817" s="129">
        <v>0</v>
      </c>
      <c r="M817" s="134" t="s">
        <v>36967</v>
      </c>
    </row>
    <row r="818" spans="1:13" hidden="1" x14ac:dyDescent="0.25">
      <c r="A818" s="128"/>
      <c r="B818" s="2"/>
      <c r="C818" s="139" t="s">
        <v>36899</v>
      </c>
      <c r="D818" s="124" t="s">
        <v>36900</v>
      </c>
      <c r="E818" s="118" t="s">
        <v>48</v>
      </c>
      <c r="F818" s="124" t="s">
        <v>35249</v>
      </c>
      <c r="G818" s="118" t="s">
        <v>236</v>
      </c>
      <c r="H818" s="137">
        <v>43651</v>
      </c>
      <c r="I818" s="119">
        <v>333.38</v>
      </c>
      <c r="J818" s="129"/>
      <c r="K818" s="129"/>
      <c r="L818" s="129">
        <v>0</v>
      </c>
      <c r="M818" s="134" t="s">
        <v>36970</v>
      </c>
    </row>
    <row r="819" spans="1:13" hidden="1" x14ac:dyDescent="0.25">
      <c r="A819" s="128"/>
      <c r="B819" s="2"/>
      <c r="C819" s="139" t="s">
        <v>36902</v>
      </c>
      <c r="D819" s="124" t="s">
        <v>36903</v>
      </c>
      <c r="E819" s="118" t="s">
        <v>48</v>
      </c>
      <c r="F819" s="124" t="s">
        <v>35249</v>
      </c>
      <c r="G819" s="118" t="s">
        <v>236</v>
      </c>
      <c r="H819" s="137">
        <v>43531</v>
      </c>
      <c r="I819" s="119">
        <v>480.4</v>
      </c>
      <c r="J819" s="129"/>
      <c r="K819" s="129"/>
      <c r="L819" s="129">
        <v>0</v>
      </c>
      <c r="M819" s="134" t="s">
        <v>36973</v>
      </c>
    </row>
    <row r="820" spans="1:13" hidden="1" x14ac:dyDescent="0.25">
      <c r="A820" s="128"/>
      <c r="B820" s="2"/>
      <c r="C820" s="139" t="s">
        <v>36905</v>
      </c>
      <c r="D820" s="124" t="s">
        <v>36906</v>
      </c>
      <c r="E820" s="118" t="s">
        <v>48</v>
      </c>
      <c r="F820" s="124" t="s">
        <v>35249</v>
      </c>
      <c r="G820" s="118" t="s">
        <v>236</v>
      </c>
      <c r="H820" s="137">
        <v>43656</v>
      </c>
      <c r="I820" s="119">
        <v>566.33000000000004</v>
      </c>
      <c r="J820" s="129"/>
      <c r="K820" s="129"/>
      <c r="L820" s="129">
        <v>0</v>
      </c>
      <c r="M820" s="134" t="s">
        <v>36976</v>
      </c>
    </row>
    <row r="821" spans="1:13" hidden="1" x14ac:dyDescent="0.25">
      <c r="A821" s="128"/>
      <c r="B821" s="2"/>
      <c r="C821" s="139" t="s">
        <v>36908</v>
      </c>
      <c r="D821" s="124" t="s">
        <v>36909</v>
      </c>
      <c r="E821" s="118" t="s">
        <v>48</v>
      </c>
      <c r="F821" s="124" t="s">
        <v>35249</v>
      </c>
      <c r="G821" s="118" t="s">
        <v>236</v>
      </c>
      <c r="H821" s="137">
        <v>43656</v>
      </c>
      <c r="I821" s="119">
        <v>566.33000000000004</v>
      </c>
      <c r="J821" s="129"/>
      <c r="K821" s="129"/>
      <c r="L821" s="129">
        <v>0</v>
      </c>
      <c r="M821" s="134" t="s">
        <v>36979</v>
      </c>
    </row>
    <row r="822" spans="1:13" hidden="1" x14ac:dyDescent="0.25">
      <c r="A822" s="128"/>
      <c r="B822" s="2"/>
      <c r="C822" s="139" t="s">
        <v>36911</v>
      </c>
      <c r="D822" s="124" t="s">
        <v>36912</v>
      </c>
      <c r="E822" s="118" t="s">
        <v>48</v>
      </c>
      <c r="F822" s="124" t="s">
        <v>35249</v>
      </c>
      <c r="G822" s="118" t="s">
        <v>236</v>
      </c>
      <c r="H822" s="137">
        <v>43656</v>
      </c>
      <c r="I822" s="119">
        <v>566.33000000000004</v>
      </c>
      <c r="J822" s="129"/>
      <c r="K822" s="129"/>
      <c r="L822" s="129">
        <v>0</v>
      </c>
      <c r="M822" s="134" t="s">
        <v>36982</v>
      </c>
    </row>
    <row r="823" spans="1:13" hidden="1" x14ac:dyDescent="0.25">
      <c r="A823" s="128"/>
      <c r="B823" s="2"/>
      <c r="C823" s="139" t="s">
        <v>36914</v>
      </c>
      <c r="D823" s="124" t="s">
        <v>36915</v>
      </c>
      <c r="E823" s="118" t="s">
        <v>48</v>
      </c>
      <c r="F823" s="124" t="s">
        <v>35249</v>
      </c>
      <c r="G823" s="118" t="s">
        <v>236</v>
      </c>
      <c r="H823" s="137">
        <v>43656</v>
      </c>
      <c r="I823" s="119">
        <v>566.33000000000004</v>
      </c>
      <c r="J823" s="129"/>
      <c r="K823" s="129"/>
      <c r="L823" s="129">
        <v>0</v>
      </c>
      <c r="M823" s="134" t="s">
        <v>36985</v>
      </c>
    </row>
    <row r="824" spans="1:13" hidden="1" x14ac:dyDescent="0.25">
      <c r="A824" s="128"/>
      <c r="B824" s="2"/>
      <c r="C824" s="139" t="s">
        <v>36917</v>
      </c>
      <c r="D824" s="124" t="s">
        <v>36918</v>
      </c>
      <c r="E824" s="118" t="s">
        <v>48</v>
      </c>
      <c r="F824" s="124" t="s">
        <v>35249</v>
      </c>
      <c r="G824" s="118" t="s">
        <v>236</v>
      </c>
      <c r="H824" s="137">
        <v>43342</v>
      </c>
      <c r="I824" s="119">
        <v>887.58</v>
      </c>
      <c r="J824" s="129"/>
      <c r="K824" s="129"/>
      <c r="L824" s="129">
        <v>0</v>
      </c>
      <c r="M824" s="134" t="s">
        <v>36988</v>
      </c>
    </row>
    <row r="825" spans="1:13" hidden="1" x14ac:dyDescent="0.25">
      <c r="A825" s="128"/>
      <c r="B825" s="2"/>
      <c r="C825" s="139" t="s">
        <v>36920</v>
      </c>
      <c r="D825" s="124" t="s">
        <v>36921</v>
      </c>
      <c r="E825" s="118" t="s">
        <v>48</v>
      </c>
      <c r="F825" s="124" t="s">
        <v>35249</v>
      </c>
      <c r="G825" s="118" t="s">
        <v>236</v>
      </c>
      <c r="H825" s="137">
        <v>43069</v>
      </c>
      <c r="I825" s="119">
        <v>737.03</v>
      </c>
      <c r="J825" s="129"/>
      <c r="K825" s="129"/>
      <c r="L825" s="129">
        <v>0</v>
      </c>
      <c r="M825" s="134" t="s">
        <v>36991</v>
      </c>
    </row>
    <row r="826" spans="1:13" hidden="1" x14ac:dyDescent="0.25">
      <c r="A826" s="128"/>
      <c r="B826" s="2"/>
      <c r="C826" s="139" t="s">
        <v>36923</v>
      </c>
      <c r="D826" s="124" t="s">
        <v>36924</v>
      </c>
      <c r="E826" s="118" t="s">
        <v>48</v>
      </c>
      <c r="F826" s="124" t="s">
        <v>35249</v>
      </c>
      <c r="G826" s="118" t="s">
        <v>236</v>
      </c>
      <c r="H826" s="137">
        <v>43306</v>
      </c>
      <c r="I826" s="119">
        <v>470.27</v>
      </c>
      <c r="J826" s="129"/>
      <c r="K826" s="129"/>
      <c r="L826" s="129">
        <v>0</v>
      </c>
      <c r="M826" s="134" t="s">
        <v>36994</v>
      </c>
    </row>
    <row r="827" spans="1:13" hidden="1" x14ac:dyDescent="0.25">
      <c r="A827" s="128"/>
      <c r="B827" s="2"/>
      <c r="C827" s="139" t="s">
        <v>36926</v>
      </c>
      <c r="D827" s="124" t="s">
        <v>36927</v>
      </c>
      <c r="E827" s="118" t="s">
        <v>48</v>
      </c>
      <c r="F827" s="124" t="s">
        <v>35249</v>
      </c>
      <c r="G827" s="118" t="s">
        <v>11</v>
      </c>
      <c r="H827" s="137">
        <v>42248</v>
      </c>
      <c r="I827" s="119">
        <v>787.49</v>
      </c>
      <c r="J827" s="129"/>
      <c r="K827" s="129"/>
      <c r="L827" s="129">
        <v>0</v>
      </c>
      <c r="M827" s="134" t="s">
        <v>36997</v>
      </c>
    </row>
    <row r="828" spans="1:13" hidden="1" x14ac:dyDescent="0.25">
      <c r="A828" s="128"/>
      <c r="B828" s="2"/>
      <c r="C828" s="139" t="s">
        <v>36929</v>
      </c>
      <c r="D828" s="124" t="s">
        <v>36930</v>
      </c>
      <c r="E828" s="118" t="s">
        <v>48</v>
      </c>
      <c r="F828" s="124" t="s">
        <v>35249</v>
      </c>
      <c r="G828" s="118" t="s">
        <v>11</v>
      </c>
      <c r="H828" s="137">
        <v>42415</v>
      </c>
      <c r="I828" s="119">
        <v>2240</v>
      </c>
      <c r="J828" s="129"/>
      <c r="K828" s="129"/>
      <c r="L828" s="129">
        <v>0</v>
      </c>
      <c r="M828" s="134" t="s">
        <v>37000</v>
      </c>
    </row>
    <row r="829" spans="1:13" hidden="1" x14ac:dyDescent="0.25">
      <c r="A829" s="128"/>
      <c r="B829" s="2"/>
      <c r="C829" s="139" t="s">
        <v>36932</v>
      </c>
      <c r="D829" s="124" t="s">
        <v>36933</v>
      </c>
      <c r="E829" s="118" t="s">
        <v>48</v>
      </c>
      <c r="F829" s="124" t="s">
        <v>35249</v>
      </c>
      <c r="G829" s="118" t="s">
        <v>236</v>
      </c>
      <c r="H829" s="137">
        <v>42647</v>
      </c>
      <c r="I829" s="119">
        <v>447.04</v>
      </c>
      <c r="J829" s="129"/>
      <c r="K829" s="129"/>
      <c r="L829" s="129">
        <v>0</v>
      </c>
      <c r="M829" s="134" t="s">
        <v>37003</v>
      </c>
    </row>
    <row r="830" spans="1:13" hidden="1" x14ac:dyDescent="0.25">
      <c r="A830" s="128"/>
      <c r="B830" s="2"/>
      <c r="C830" s="139" t="s">
        <v>36935</v>
      </c>
      <c r="D830" s="124" t="s">
        <v>36936</v>
      </c>
      <c r="E830" s="118" t="s">
        <v>48</v>
      </c>
      <c r="F830" s="124" t="s">
        <v>35249</v>
      </c>
      <c r="G830" s="118" t="s">
        <v>236</v>
      </c>
      <c r="H830" s="137"/>
      <c r="I830" s="119"/>
      <c r="J830" s="129"/>
      <c r="K830" s="129"/>
      <c r="L830" s="129">
        <v>0</v>
      </c>
      <c r="M830" s="134" t="s">
        <v>37006</v>
      </c>
    </row>
    <row r="831" spans="1:13" hidden="1" x14ac:dyDescent="0.25">
      <c r="A831" s="128"/>
      <c r="B831" s="2"/>
      <c r="C831" s="139" t="s">
        <v>36938</v>
      </c>
      <c r="D831" s="124" t="s">
        <v>36939</v>
      </c>
      <c r="E831" s="118" t="s">
        <v>48</v>
      </c>
      <c r="F831" s="124" t="s">
        <v>35249</v>
      </c>
      <c r="G831" s="118" t="s">
        <v>236</v>
      </c>
      <c r="H831" s="137"/>
      <c r="I831" s="119"/>
      <c r="J831" s="129"/>
      <c r="K831" s="129"/>
      <c r="L831" s="129">
        <v>0</v>
      </c>
      <c r="M831" s="134" t="s">
        <v>37009</v>
      </c>
    </row>
    <row r="832" spans="1:13" hidden="1" x14ac:dyDescent="0.25">
      <c r="A832" s="128"/>
      <c r="B832" s="2"/>
      <c r="C832" s="139" t="s">
        <v>36941</v>
      </c>
      <c r="D832" s="124" t="s">
        <v>36942</v>
      </c>
      <c r="E832" s="118" t="s">
        <v>48</v>
      </c>
      <c r="F832" s="124" t="s">
        <v>35249</v>
      </c>
      <c r="G832" s="118" t="s">
        <v>236</v>
      </c>
      <c r="H832" s="137">
        <v>42635</v>
      </c>
      <c r="I832" s="119">
        <v>492.8</v>
      </c>
      <c r="J832" s="129"/>
      <c r="K832" s="129"/>
      <c r="L832" s="129">
        <v>0</v>
      </c>
      <c r="M832" s="134" t="s">
        <v>37012</v>
      </c>
    </row>
    <row r="833" spans="1:13" hidden="1" x14ac:dyDescent="0.25">
      <c r="A833" s="128"/>
      <c r="B833" s="2"/>
      <c r="C833" s="139" t="s">
        <v>36944</v>
      </c>
      <c r="D833" s="124" t="s">
        <v>36945</v>
      </c>
      <c r="E833" s="118" t="s">
        <v>48</v>
      </c>
      <c r="F833" s="124" t="s">
        <v>35249</v>
      </c>
      <c r="G833" s="118" t="s">
        <v>236</v>
      </c>
      <c r="H833" s="137">
        <v>42635</v>
      </c>
      <c r="I833" s="119">
        <v>454.08</v>
      </c>
      <c r="J833" s="129"/>
      <c r="K833" s="129"/>
      <c r="L833" s="129">
        <v>0</v>
      </c>
      <c r="M833" s="134" t="s">
        <v>37015</v>
      </c>
    </row>
    <row r="834" spans="1:13" hidden="1" x14ac:dyDescent="0.25">
      <c r="A834" s="128"/>
      <c r="B834" s="2"/>
      <c r="C834" s="139" t="s">
        <v>36947</v>
      </c>
      <c r="D834" s="124" t="s">
        <v>36948</v>
      </c>
      <c r="E834" s="118" t="s">
        <v>48</v>
      </c>
      <c r="F834" s="124" t="s">
        <v>35249</v>
      </c>
      <c r="G834" s="118" t="s">
        <v>236</v>
      </c>
      <c r="H834" s="137"/>
      <c r="I834" s="119"/>
      <c r="J834" s="129"/>
      <c r="K834" s="129"/>
      <c r="L834" s="129">
        <v>0</v>
      </c>
      <c r="M834" s="134" t="s">
        <v>37018</v>
      </c>
    </row>
    <row r="835" spans="1:13" hidden="1" x14ac:dyDescent="0.25">
      <c r="A835" s="128"/>
      <c r="B835" s="2"/>
      <c r="C835" s="139" t="s">
        <v>36950</v>
      </c>
      <c r="D835" s="124" t="s">
        <v>36951</v>
      </c>
      <c r="E835" s="118" t="s">
        <v>48</v>
      </c>
      <c r="F835" s="124" t="s">
        <v>35249</v>
      </c>
      <c r="G835" s="118" t="s">
        <v>236</v>
      </c>
      <c r="H835" s="137"/>
      <c r="I835" s="119"/>
      <c r="J835" s="129"/>
      <c r="K835" s="129"/>
      <c r="L835" s="129">
        <v>0</v>
      </c>
      <c r="M835" s="134" t="s">
        <v>37021</v>
      </c>
    </row>
    <row r="836" spans="1:13" hidden="1" x14ac:dyDescent="0.25">
      <c r="A836" s="128"/>
      <c r="B836" s="2"/>
      <c r="C836" s="139" t="s">
        <v>36953</v>
      </c>
      <c r="D836" s="124" t="s">
        <v>36954</v>
      </c>
      <c r="E836" s="118" t="s">
        <v>48</v>
      </c>
      <c r="F836" s="124" t="s">
        <v>35249</v>
      </c>
      <c r="G836" s="118" t="s">
        <v>236</v>
      </c>
      <c r="H836" s="137">
        <v>42822</v>
      </c>
      <c r="I836" s="119">
        <v>528.46</v>
      </c>
      <c r="J836" s="129"/>
      <c r="K836" s="129"/>
      <c r="L836" s="129">
        <v>0</v>
      </c>
      <c r="M836" s="134" t="s">
        <v>37024</v>
      </c>
    </row>
    <row r="837" spans="1:13" hidden="1" x14ac:dyDescent="0.25">
      <c r="A837" s="128"/>
      <c r="B837" s="2"/>
      <c r="C837" s="139" t="s">
        <v>36956</v>
      </c>
      <c r="D837" s="124" t="s">
        <v>36957</v>
      </c>
      <c r="E837" s="118" t="s">
        <v>48</v>
      </c>
      <c r="F837" s="124" t="s">
        <v>35249</v>
      </c>
      <c r="G837" s="118" t="s">
        <v>236</v>
      </c>
      <c r="H837" s="137">
        <v>42822</v>
      </c>
      <c r="I837" s="119">
        <v>528.46</v>
      </c>
      <c r="J837" s="129"/>
      <c r="K837" s="129"/>
      <c r="L837" s="129">
        <v>0</v>
      </c>
      <c r="M837" s="134" t="s">
        <v>37027</v>
      </c>
    </row>
    <row r="838" spans="1:13" hidden="1" x14ac:dyDescent="0.25">
      <c r="A838" s="128"/>
      <c r="B838" s="2"/>
      <c r="C838" s="139" t="s">
        <v>36959</v>
      </c>
      <c r="D838" s="124" t="s">
        <v>36960</v>
      </c>
      <c r="E838" s="118" t="s">
        <v>48</v>
      </c>
      <c r="F838" s="124" t="s">
        <v>35249</v>
      </c>
      <c r="G838" s="118" t="s">
        <v>236</v>
      </c>
      <c r="H838" s="137">
        <v>42822</v>
      </c>
      <c r="I838" s="119">
        <v>528.46</v>
      </c>
      <c r="J838" s="129"/>
      <c r="K838" s="129"/>
      <c r="L838" s="129">
        <v>0</v>
      </c>
      <c r="M838" s="134" t="s">
        <v>37030</v>
      </c>
    </row>
    <row r="839" spans="1:13" hidden="1" x14ac:dyDescent="0.25">
      <c r="A839" s="128"/>
      <c r="B839" s="2"/>
      <c r="C839" s="139" t="s">
        <v>36962</v>
      </c>
      <c r="D839" s="124" t="s">
        <v>36963</v>
      </c>
      <c r="E839" s="118" t="s">
        <v>48</v>
      </c>
      <c r="F839" s="124" t="s">
        <v>35249</v>
      </c>
      <c r="G839" s="118" t="s">
        <v>236</v>
      </c>
      <c r="H839" s="137">
        <v>42822</v>
      </c>
      <c r="I839" s="119">
        <v>528.46</v>
      </c>
      <c r="J839" s="129"/>
      <c r="K839" s="129"/>
      <c r="L839" s="129">
        <v>0</v>
      </c>
      <c r="M839" s="134" t="s">
        <v>37033</v>
      </c>
    </row>
    <row r="840" spans="1:13" hidden="1" x14ac:dyDescent="0.25">
      <c r="A840" s="128"/>
      <c r="B840" s="2"/>
      <c r="C840" s="139" t="s">
        <v>36965</v>
      </c>
      <c r="D840" s="124" t="s">
        <v>36966</v>
      </c>
      <c r="E840" s="118" t="s">
        <v>48</v>
      </c>
      <c r="F840" s="124" t="s">
        <v>35249</v>
      </c>
      <c r="G840" s="118" t="s">
        <v>236</v>
      </c>
      <c r="H840" s="137"/>
      <c r="I840" s="119"/>
      <c r="J840" s="129"/>
      <c r="K840" s="129"/>
      <c r="L840" s="129">
        <v>0</v>
      </c>
      <c r="M840" s="134" t="s">
        <v>37036</v>
      </c>
    </row>
    <row r="841" spans="1:13" hidden="1" x14ac:dyDescent="0.25">
      <c r="A841" s="128"/>
      <c r="B841" s="2"/>
      <c r="C841" s="139" t="s">
        <v>36968</v>
      </c>
      <c r="D841" s="124" t="s">
        <v>36969</v>
      </c>
      <c r="E841" s="118" t="s">
        <v>48</v>
      </c>
      <c r="F841" s="124" t="s">
        <v>35249</v>
      </c>
      <c r="G841" s="118" t="s">
        <v>236</v>
      </c>
      <c r="H841" s="137">
        <v>42811</v>
      </c>
      <c r="I841" s="119">
        <v>492.03</v>
      </c>
      <c r="J841" s="129"/>
      <c r="K841" s="129"/>
      <c r="L841" s="129">
        <v>0</v>
      </c>
      <c r="M841" s="134" t="s">
        <v>37039</v>
      </c>
    </row>
    <row r="842" spans="1:13" hidden="1" x14ac:dyDescent="0.25">
      <c r="A842" s="128"/>
      <c r="B842" s="2"/>
      <c r="C842" s="139" t="s">
        <v>36971</v>
      </c>
      <c r="D842" s="124" t="s">
        <v>36972</v>
      </c>
      <c r="E842" s="118" t="s">
        <v>48</v>
      </c>
      <c r="F842" s="124" t="s">
        <v>35249</v>
      </c>
      <c r="G842" s="118" t="s">
        <v>236</v>
      </c>
      <c r="H842" s="137">
        <v>43013</v>
      </c>
      <c r="I842" s="119">
        <v>458.52</v>
      </c>
      <c r="J842" s="129"/>
      <c r="K842" s="129"/>
      <c r="L842" s="129">
        <v>0</v>
      </c>
      <c r="M842" s="134" t="s">
        <v>37042</v>
      </c>
    </row>
    <row r="843" spans="1:13" hidden="1" x14ac:dyDescent="0.25">
      <c r="A843" s="128"/>
      <c r="B843" s="2"/>
      <c r="C843" s="139" t="s">
        <v>36974</v>
      </c>
      <c r="D843" s="124" t="s">
        <v>36975</v>
      </c>
      <c r="E843" s="118" t="s">
        <v>48</v>
      </c>
      <c r="F843" s="124" t="s">
        <v>35249</v>
      </c>
      <c r="G843" s="118" t="s">
        <v>236</v>
      </c>
      <c r="H843" s="137">
        <v>42811</v>
      </c>
      <c r="I843" s="119">
        <v>534.23</v>
      </c>
      <c r="J843" s="129"/>
      <c r="K843" s="129"/>
      <c r="L843" s="129">
        <v>0</v>
      </c>
      <c r="M843" s="134" t="s">
        <v>37045</v>
      </c>
    </row>
    <row r="844" spans="1:13" hidden="1" x14ac:dyDescent="0.25">
      <c r="A844" s="128"/>
      <c r="B844" s="2"/>
      <c r="C844" s="139" t="s">
        <v>36977</v>
      </c>
      <c r="D844" s="124" t="s">
        <v>36978</v>
      </c>
      <c r="E844" s="118" t="s">
        <v>48</v>
      </c>
      <c r="F844" s="124" t="s">
        <v>35249</v>
      </c>
      <c r="G844" s="118" t="s">
        <v>236</v>
      </c>
      <c r="H844" s="137">
        <v>42718</v>
      </c>
      <c r="I844" s="119">
        <v>484.88</v>
      </c>
      <c r="J844" s="129"/>
      <c r="K844" s="129"/>
      <c r="L844" s="129">
        <v>0</v>
      </c>
      <c r="M844" s="134" t="s">
        <v>37048</v>
      </c>
    </row>
    <row r="845" spans="1:13" hidden="1" x14ac:dyDescent="0.25">
      <c r="A845" s="128"/>
      <c r="B845" s="2"/>
      <c r="C845" s="139" t="s">
        <v>36980</v>
      </c>
      <c r="D845" s="124" t="s">
        <v>36981</v>
      </c>
      <c r="E845" s="118" t="s">
        <v>48</v>
      </c>
      <c r="F845" s="124" t="s">
        <v>35249</v>
      </c>
      <c r="G845" s="118" t="s">
        <v>236</v>
      </c>
      <c r="H845" s="137"/>
      <c r="I845" s="119"/>
      <c r="J845" s="129"/>
      <c r="K845" s="129"/>
      <c r="L845" s="129">
        <v>0</v>
      </c>
      <c r="M845" s="134" t="s">
        <v>37051</v>
      </c>
    </row>
    <row r="846" spans="1:13" hidden="1" x14ac:dyDescent="0.25">
      <c r="A846" s="128"/>
      <c r="B846" s="2"/>
      <c r="C846" s="139" t="s">
        <v>36983</v>
      </c>
      <c r="D846" s="124" t="s">
        <v>36984</v>
      </c>
      <c r="E846" s="118" t="s">
        <v>48</v>
      </c>
      <c r="F846" s="124" t="s">
        <v>35249</v>
      </c>
      <c r="G846" s="118" t="s">
        <v>236</v>
      </c>
      <c r="H846" s="137">
        <v>42711</v>
      </c>
      <c r="I846" s="119">
        <v>413.6</v>
      </c>
      <c r="J846" s="129"/>
      <c r="K846" s="129"/>
      <c r="L846" s="129">
        <v>0</v>
      </c>
      <c r="M846" s="134" t="s">
        <v>37054</v>
      </c>
    </row>
    <row r="847" spans="1:13" hidden="1" x14ac:dyDescent="0.25">
      <c r="A847" s="128"/>
      <c r="B847" s="2"/>
      <c r="C847" s="139" t="s">
        <v>36986</v>
      </c>
      <c r="D847" s="124" t="s">
        <v>36987</v>
      </c>
      <c r="E847" s="118" t="s">
        <v>48</v>
      </c>
      <c r="F847" s="124" t="s">
        <v>35249</v>
      </c>
      <c r="G847" s="118" t="s">
        <v>236</v>
      </c>
      <c r="H847" s="137">
        <v>42900</v>
      </c>
      <c r="I847" s="119">
        <v>432.72</v>
      </c>
      <c r="J847" s="129"/>
      <c r="K847" s="129"/>
      <c r="L847" s="129">
        <v>0</v>
      </c>
      <c r="M847" s="134" t="s">
        <v>37057</v>
      </c>
    </row>
    <row r="848" spans="1:13" hidden="1" x14ac:dyDescent="0.25">
      <c r="A848" s="128"/>
      <c r="B848" s="2"/>
      <c r="C848" s="139" t="s">
        <v>36989</v>
      </c>
      <c r="D848" s="124" t="s">
        <v>36990</v>
      </c>
      <c r="E848" s="118" t="s">
        <v>48</v>
      </c>
      <c r="F848" s="124" t="s">
        <v>35249</v>
      </c>
      <c r="G848" s="118" t="s">
        <v>236</v>
      </c>
      <c r="H848" s="137"/>
      <c r="I848" s="119"/>
      <c r="J848" s="129"/>
      <c r="K848" s="129"/>
      <c r="L848" s="129">
        <v>0</v>
      </c>
      <c r="M848" s="134" t="s">
        <v>37060</v>
      </c>
    </row>
    <row r="849" spans="1:13" hidden="1" x14ac:dyDescent="0.25">
      <c r="A849" s="128"/>
      <c r="B849" s="2"/>
      <c r="C849" s="139" t="s">
        <v>36992</v>
      </c>
      <c r="D849" s="124" t="s">
        <v>36993</v>
      </c>
      <c r="E849" s="118" t="s">
        <v>48</v>
      </c>
      <c r="F849" s="124" t="s">
        <v>35249</v>
      </c>
      <c r="G849" s="118" t="s">
        <v>236</v>
      </c>
      <c r="H849" s="137">
        <v>43131</v>
      </c>
      <c r="I849" s="119">
        <v>553.16999999999996</v>
      </c>
      <c r="J849" s="129"/>
      <c r="K849" s="129"/>
      <c r="L849" s="129">
        <v>0</v>
      </c>
      <c r="M849" s="134" t="s">
        <v>37063</v>
      </c>
    </row>
    <row r="850" spans="1:13" hidden="1" x14ac:dyDescent="0.25">
      <c r="A850" s="128"/>
      <c r="B850" s="2"/>
      <c r="C850" s="139" t="s">
        <v>36995</v>
      </c>
      <c r="D850" s="124" t="s">
        <v>36996</v>
      </c>
      <c r="E850" s="118" t="s">
        <v>48</v>
      </c>
      <c r="F850" s="124" t="s">
        <v>35249</v>
      </c>
      <c r="G850" s="118" t="s">
        <v>236</v>
      </c>
      <c r="H850" s="137">
        <v>43650</v>
      </c>
      <c r="I850" s="119">
        <v>701.05</v>
      </c>
      <c r="J850" s="129"/>
      <c r="K850" s="129"/>
      <c r="L850" s="129">
        <v>0</v>
      </c>
      <c r="M850" s="134" t="s">
        <v>37066</v>
      </c>
    </row>
    <row r="851" spans="1:13" hidden="1" x14ac:dyDescent="0.25">
      <c r="A851" s="128"/>
      <c r="B851" s="2"/>
      <c r="C851" s="139" t="s">
        <v>36998</v>
      </c>
      <c r="D851" s="124" t="s">
        <v>36999</v>
      </c>
      <c r="E851" s="118" t="s">
        <v>48</v>
      </c>
      <c r="F851" s="124" t="s">
        <v>35249</v>
      </c>
      <c r="G851" s="118" t="s">
        <v>236</v>
      </c>
      <c r="H851" s="137">
        <v>42152</v>
      </c>
      <c r="I851" s="119">
        <v>357.48</v>
      </c>
      <c r="J851" s="129"/>
      <c r="K851" s="129"/>
      <c r="L851" s="129">
        <v>0</v>
      </c>
      <c r="M851" s="134" t="s">
        <v>37069</v>
      </c>
    </row>
    <row r="852" spans="1:13" hidden="1" x14ac:dyDescent="0.25">
      <c r="A852" s="128"/>
      <c r="B852" s="2"/>
      <c r="C852" s="139" t="s">
        <v>37001</v>
      </c>
      <c r="D852" s="124" t="s">
        <v>37002</v>
      </c>
      <c r="E852" s="118" t="s">
        <v>48</v>
      </c>
      <c r="F852" s="124" t="s">
        <v>35249</v>
      </c>
      <c r="G852" s="118" t="s">
        <v>236</v>
      </c>
      <c r="H852" s="137"/>
      <c r="I852" s="119"/>
      <c r="J852" s="129"/>
      <c r="K852" s="129"/>
      <c r="L852" s="129">
        <v>0</v>
      </c>
      <c r="M852" s="134" t="s">
        <v>37072</v>
      </c>
    </row>
    <row r="853" spans="1:13" hidden="1" x14ac:dyDescent="0.25">
      <c r="A853" s="128"/>
      <c r="B853" s="2"/>
      <c r="C853" s="139" t="s">
        <v>37004</v>
      </c>
      <c r="D853" s="124" t="s">
        <v>37005</v>
      </c>
      <c r="E853" s="118" t="s">
        <v>48</v>
      </c>
      <c r="F853" s="124" t="s">
        <v>35249</v>
      </c>
      <c r="G853" s="118" t="s">
        <v>236</v>
      </c>
      <c r="H853" s="137">
        <v>41852</v>
      </c>
      <c r="I853" s="119">
        <v>324.98</v>
      </c>
      <c r="J853" s="129"/>
      <c r="K853" s="129"/>
      <c r="L853" s="129">
        <v>0</v>
      </c>
      <c r="M853" s="134" t="s">
        <v>37075</v>
      </c>
    </row>
    <row r="854" spans="1:13" hidden="1" x14ac:dyDescent="0.25">
      <c r="A854" s="128"/>
      <c r="B854" s="2"/>
      <c r="C854" s="139" t="s">
        <v>37007</v>
      </c>
      <c r="D854" s="124" t="s">
        <v>37008</v>
      </c>
      <c r="E854" s="118" t="s">
        <v>48</v>
      </c>
      <c r="F854" s="124" t="s">
        <v>35249</v>
      </c>
      <c r="G854" s="118" t="s">
        <v>236</v>
      </c>
      <c r="H854" s="137">
        <v>42579</v>
      </c>
      <c r="I854" s="119">
        <v>512.75</v>
      </c>
      <c r="J854" s="129"/>
      <c r="K854" s="129"/>
      <c r="L854" s="129">
        <v>0</v>
      </c>
      <c r="M854" s="134" t="s">
        <v>37078</v>
      </c>
    </row>
    <row r="855" spans="1:13" hidden="1" x14ac:dyDescent="0.25">
      <c r="A855" s="128"/>
      <c r="B855" s="2"/>
      <c r="C855" s="139" t="s">
        <v>37010</v>
      </c>
      <c r="D855" s="124" t="s">
        <v>37011</v>
      </c>
      <c r="E855" s="118" t="s">
        <v>48</v>
      </c>
      <c r="F855" s="124" t="s">
        <v>35249</v>
      </c>
      <c r="G855" s="118" t="s">
        <v>236</v>
      </c>
      <c r="H855" s="137"/>
      <c r="I855" s="119"/>
      <c r="J855" s="129"/>
      <c r="K855" s="129"/>
      <c r="L855" s="129">
        <v>0</v>
      </c>
      <c r="M855" s="134" t="s">
        <v>37081</v>
      </c>
    </row>
    <row r="856" spans="1:13" hidden="1" x14ac:dyDescent="0.25">
      <c r="A856" s="128"/>
      <c r="B856" s="2"/>
      <c r="C856" s="139" t="s">
        <v>37013</v>
      </c>
      <c r="D856" s="124" t="s">
        <v>37014</v>
      </c>
      <c r="E856" s="118" t="s">
        <v>48</v>
      </c>
      <c r="F856" s="124" t="s">
        <v>35249</v>
      </c>
      <c r="G856" s="118" t="s">
        <v>236</v>
      </c>
      <c r="H856" s="137">
        <v>41852</v>
      </c>
      <c r="I856" s="119">
        <v>324.98</v>
      </c>
      <c r="J856" s="129"/>
      <c r="K856" s="129"/>
      <c r="L856" s="129">
        <v>0</v>
      </c>
      <c r="M856" s="134" t="s">
        <v>37084</v>
      </c>
    </row>
    <row r="857" spans="1:13" hidden="1" x14ac:dyDescent="0.25">
      <c r="A857" s="128"/>
      <c r="B857" s="2"/>
      <c r="C857" s="139" t="s">
        <v>37016</v>
      </c>
      <c r="D857" s="124" t="s">
        <v>37017</v>
      </c>
      <c r="E857" s="118" t="s">
        <v>48</v>
      </c>
      <c r="F857" s="124" t="s">
        <v>35249</v>
      </c>
      <c r="G857" s="118" t="s">
        <v>236</v>
      </c>
      <c r="H857" s="137">
        <v>41852</v>
      </c>
      <c r="I857" s="119">
        <v>324.98</v>
      </c>
      <c r="J857" s="129"/>
      <c r="K857" s="129"/>
      <c r="L857" s="129">
        <v>0</v>
      </c>
      <c r="M857" s="134" t="s">
        <v>37087</v>
      </c>
    </row>
    <row r="858" spans="1:13" hidden="1" x14ac:dyDescent="0.25">
      <c r="A858" s="128"/>
      <c r="B858" s="2"/>
      <c r="C858" s="139" t="s">
        <v>37019</v>
      </c>
      <c r="D858" s="124" t="s">
        <v>37020</v>
      </c>
      <c r="E858" s="118" t="s">
        <v>48</v>
      </c>
      <c r="F858" s="124" t="s">
        <v>35249</v>
      </c>
      <c r="G858" s="118" t="s">
        <v>236</v>
      </c>
      <c r="H858" s="137">
        <v>42282</v>
      </c>
      <c r="I858" s="119">
        <v>376.52</v>
      </c>
      <c r="J858" s="129"/>
      <c r="K858" s="129"/>
      <c r="L858" s="129">
        <v>0</v>
      </c>
      <c r="M858" s="134" t="s">
        <v>37090</v>
      </c>
    </row>
    <row r="859" spans="1:13" hidden="1" x14ac:dyDescent="0.25">
      <c r="A859" s="128"/>
      <c r="B859" s="2"/>
      <c r="C859" s="139" t="s">
        <v>37022</v>
      </c>
      <c r="D859" s="124" t="s">
        <v>37023</v>
      </c>
      <c r="E859" s="118" t="s">
        <v>48</v>
      </c>
      <c r="F859" s="124" t="s">
        <v>35249</v>
      </c>
      <c r="G859" s="118" t="s">
        <v>236</v>
      </c>
      <c r="H859" s="137"/>
      <c r="I859" s="119"/>
      <c r="J859" s="129"/>
      <c r="K859" s="129"/>
      <c r="L859" s="129">
        <v>0</v>
      </c>
      <c r="M859" s="134" t="s">
        <v>37093</v>
      </c>
    </row>
    <row r="860" spans="1:13" hidden="1" x14ac:dyDescent="0.25">
      <c r="A860" s="128"/>
      <c r="B860" s="2"/>
      <c r="C860" s="139" t="s">
        <v>37025</v>
      </c>
      <c r="D860" s="124" t="s">
        <v>37026</v>
      </c>
      <c r="E860" s="118" t="s">
        <v>48</v>
      </c>
      <c r="F860" s="124" t="s">
        <v>35249</v>
      </c>
      <c r="G860" s="118" t="s">
        <v>236</v>
      </c>
      <c r="H860" s="137"/>
      <c r="I860" s="119"/>
      <c r="J860" s="129"/>
      <c r="K860" s="129"/>
      <c r="L860" s="129">
        <v>0</v>
      </c>
      <c r="M860" s="134" t="s">
        <v>37096</v>
      </c>
    </row>
    <row r="861" spans="1:13" hidden="1" x14ac:dyDescent="0.25">
      <c r="A861" s="128"/>
      <c r="B861" s="2"/>
      <c r="C861" s="139" t="s">
        <v>37028</v>
      </c>
      <c r="D861" s="124" t="s">
        <v>37029</v>
      </c>
      <c r="E861" s="118" t="s">
        <v>48</v>
      </c>
      <c r="F861" s="124" t="s">
        <v>35249</v>
      </c>
      <c r="G861" s="118" t="s">
        <v>236</v>
      </c>
      <c r="H861" s="137">
        <v>42900</v>
      </c>
      <c r="I861" s="119">
        <v>532.78</v>
      </c>
      <c r="J861" s="129"/>
      <c r="K861" s="129"/>
      <c r="L861" s="129">
        <v>0</v>
      </c>
      <c r="M861" s="134" t="s">
        <v>37099</v>
      </c>
    </row>
    <row r="862" spans="1:13" hidden="1" x14ac:dyDescent="0.25">
      <c r="A862" s="128"/>
      <c r="B862" s="2"/>
      <c r="C862" s="139" t="s">
        <v>37031</v>
      </c>
      <c r="D862" s="124" t="s">
        <v>37032</v>
      </c>
      <c r="E862" s="118" t="s">
        <v>48</v>
      </c>
      <c r="F862" s="124" t="s">
        <v>35249</v>
      </c>
      <c r="G862" s="118" t="s">
        <v>236</v>
      </c>
      <c r="H862" s="137">
        <v>42811</v>
      </c>
      <c r="I862" s="119">
        <v>579.30999999999995</v>
      </c>
      <c r="J862" s="129"/>
      <c r="K862" s="129"/>
      <c r="L862" s="129">
        <v>0</v>
      </c>
      <c r="M862" s="134" t="s">
        <v>37102</v>
      </c>
    </row>
    <row r="863" spans="1:13" hidden="1" x14ac:dyDescent="0.25">
      <c r="A863" s="128"/>
      <c r="B863" s="2"/>
      <c r="C863" s="139" t="s">
        <v>37034</v>
      </c>
      <c r="D863" s="124" t="s">
        <v>37035</v>
      </c>
      <c r="E863" s="118" t="s">
        <v>48</v>
      </c>
      <c r="F863" s="124" t="s">
        <v>35249</v>
      </c>
      <c r="G863" s="118" t="s">
        <v>236</v>
      </c>
      <c r="H863" s="137">
        <v>42719</v>
      </c>
      <c r="I863" s="119">
        <v>521.84</v>
      </c>
      <c r="J863" s="129"/>
      <c r="K863" s="129"/>
      <c r="L863" s="129">
        <v>0</v>
      </c>
      <c r="M863" s="134" t="s">
        <v>37105</v>
      </c>
    </row>
    <row r="864" spans="1:13" hidden="1" x14ac:dyDescent="0.25">
      <c r="A864" s="128"/>
      <c r="B864" s="2"/>
      <c r="C864" s="139" t="s">
        <v>37037</v>
      </c>
      <c r="D864" s="124" t="s">
        <v>37038</v>
      </c>
      <c r="E864" s="118" t="s">
        <v>48</v>
      </c>
      <c r="F864" s="124" t="s">
        <v>35249</v>
      </c>
      <c r="G864" s="118" t="s">
        <v>236</v>
      </c>
      <c r="H864" s="137">
        <v>42719</v>
      </c>
      <c r="I864" s="119">
        <v>521.84</v>
      </c>
      <c r="J864" s="129"/>
      <c r="K864" s="129"/>
      <c r="L864" s="129">
        <v>0</v>
      </c>
      <c r="M864" s="134" t="s">
        <v>37108</v>
      </c>
    </row>
    <row r="865" spans="1:13" hidden="1" x14ac:dyDescent="0.25">
      <c r="A865" s="128"/>
      <c r="B865" s="2"/>
      <c r="C865" s="139" t="s">
        <v>37040</v>
      </c>
      <c r="D865" s="124" t="s">
        <v>37041</v>
      </c>
      <c r="E865" s="118" t="s">
        <v>48</v>
      </c>
      <c r="F865" s="124" t="s">
        <v>35249</v>
      </c>
      <c r="G865" s="118" t="s">
        <v>236</v>
      </c>
      <c r="H865" s="137">
        <v>42719</v>
      </c>
      <c r="I865" s="119">
        <v>521.84</v>
      </c>
      <c r="J865" s="129"/>
      <c r="K865" s="129"/>
      <c r="L865" s="129">
        <v>0</v>
      </c>
      <c r="M865" s="134" t="s">
        <v>37111</v>
      </c>
    </row>
    <row r="866" spans="1:13" hidden="1" x14ac:dyDescent="0.25">
      <c r="A866" s="128"/>
      <c r="B866" s="2"/>
      <c r="C866" s="139" t="s">
        <v>37043</v>
      </c>
      <c r="D866" s="124" t="s">
        <v>37044</v>
      </c>
      <c r="E866" s="118" t="s">
        <v>48</v>
      </c>
      <c r="F866" s="124" t="s">
        <v>35249</v>
      </c>
      <c r="G866" s="118" t="s">
        <v>236</v>
      </c>
      <c r="H866" s="137">
        <v>43131</v>
      </c>
      <c r="I866" s="119">
        <v>553.16999999999996</v>
      </c>
      <c r="J866" s="129"/>
      <c r="K866" s="129"/>
      <c r="L866" s="129">
        <v>0</v>
      </c>
      <c r="M866" s="134" t="s">
        <v>37114</v>
      </c>
    </row>
    <row r="867" spans="1:13" hidden="1" x14ac:dyDescent="0.25">
      <c r="A867" s="128"/>
      <c r="B867" s="2"/>
      <c r="C867" s="139" t="s">
        <v>37046</v>
      </c>
      <c r="D867" s="124" t="s">
        <v>37047</v>
      </c>
      <c r="E867" s="118" t="s">
        <v>48</v>
      </c>
      <c r="F867" s="124" t="s">
        <v>35249</v>
      </c>
      <c r="G867" s="118" t="s">
        <v>236</v>
      </c>
      <c r="H867" s="137"/>
      <c r="I867" s="119"/>
      <c r="J867" s="129"/>
      <c r="K867" s="129"/>
      <c r="L867" s="129">
        <v>0</v>
      </c>
      <c r="M867" s="134" t="s">
        <v>37117</v>
      </c>
    </row>
    <row r="868" spans="1:13" hidden="1" x14ac:dyDescent="0.25">
      <c r="A868" s="128"/>
      <c r="B868" s="2"/>
      <c r="C868" s="139" t="s">
        <v>37049</v>
      </c>
      <c r="D868" s="124" t="s">
        <v>37050</v>
      </c>
      <c r="E868" s="118" t="s">
        <v>48</v>
      </c>
      <c r="F868" s="124" t="s">
        <v>35249</v>
      </c>
      <c r="G868" s="118" t="s">
        <v>236</v>
      </c>
      <c r="H868" s="137">
        <v>42002</v>
      </c>
      <c r="I868" s="119">
        <v>309.91000000000003</v>
      </c>
      <c r="J868" s="129"/>
      <c r="K868" s="129"/>
      <c r="L868" s="129">
        <v>0</v>
      </c>
      <c r="M868" s="134" t="s">
        <v>37120</v>
      </c>
    </row>
    <row r="869" spans="1:13" hidden="1" x14ac:dyDescent="0.25">
      <c r="A869" s="128"/>
      <c r="B869" s="2"/>
      <c r="C869" s="139" t="s">
        <v>37052</v>
      </c>
      <c r="D869" s="124" t="s">
        <v>37053</v>
      </c>
      <c r="E869" s="118" t="s">
        <v>48</v>
      </c>
      <c r="F869" s="124" t="s">
        <v>35249</v>
      </c>
      <c r="G869" s="118" t="s">
        <v>236</v>
      </c>
      <c r="H869" s="137"/>
      <c r="I869" s="119"/>
      <c r="J869" s="129"/>
      <c r="K869" s="129"/>
      <c r="L869" s="129">
        <v>0</v>
      </c>
      <c r="M869" s="134" t="s">
        <v>37123</v>
      </c>
    </row>
    <row r="870" spans="1:13" hidden="1" x14ac:dyDescent="0.25">
      <c r="A870" s="128"/>
      <c r="B870" s="2"/>
      <c r="C870" s="139" t="s">
        <v>37055</v>
      </c>
      <c r="D870" s="124" t="s">
        <v>37056</v>
      </c>
      <c r="E870" s="118" t="s">
        <v>48</v>
      </c>
      <c r="F870" s="124" t="s">
        <v>35249</v>
      </c>
      <c r="G870" s="118" t="s">
        <v>236</v>
      </c>
      <c r="H870" s="137"/>
      <c r="I870" s="119"/>
      <c r="J870" s="129"/>
      <c r="K870" s="129"/>
      <c r="L870" s="129">
        <v>0</v>
      </c>
      <c r="M870" s="134" t="s">
        <v>37126</v>
      </c>
    </row>
    <row r="871" spans="1:13" hidden="1" x14ac:dyDescent="0.25">
      <c r="A871" s="128"/>
      <c r="B871" s="2"/>
      <c r="C871" s="139" t="s">
        <v>37058</v>
      </c>
      <c r="D871" s="124" t="s">
        <v>37059</v>
      </c>
      <c r="E871" s="118" t="s">
        <v>48</v>
      </c>
      <c r="F871" s="124" t="s">
        <v>35249</v>
      </c>
      <c r="G871" s="118" t="s">
        <v>236</v>
      </c>
      <c r="H871" s="137">
        <v>42093</v>
      </c>
      <c r="I871" s="119">
        <v>325.25</v>
      </c>
      <c r="J871" s="129"/>
      <c r="K871" s="129"/>
      <c r="L871" s="129">
        <v>0</v>
      </c>
      <c r="M871" s="134" t="s">
        <v>37129</v>
      </c>
    </row>
    <row r="872" spans="1:13" hidden="1" x14ac:dyDescent="0.25">
      <c r="A872" s="128"/>
      <c r="B872" s="2"/>
      <c r="C872" s="139" t="s">
        <v>37061</v>
      </c>
      <c r="D872" s="124" t="s">
        <v>37062</v>
      </c>
      <c r="E872" s="118" t="s">
        <v>48</v>
      </c>
      <c r="F872" s="124" t="s">
        <v>35249</v>
      </c>
      <c r="G872" s="118" t="s">
        <v>236</v>
      </c>
      <c r="H872" s="137">
        <v>42199</v>
      </c>
      <c r="I872" s="119">
        <v>327.45</v>
      </c>
      <c r="J872" s="129"/>
      <c r="K872" s="129"/>
      <c r="L872" s="129">
        <v>0</v>
      </c>
      <c r="M872" s="134" t="s">
        <v>37132</v>
      </c>
    </row>
    <row r="873" spans="1:13" hidden="1" x14ac:dyDescent="0.25">
      <c r="A873" s="128"/>
      <c r="B873" s="2"/>
      <c r="C873" s="139" t="s">
        <v>37064</v>
      </c>
      <c r="D873" s="124" t="s">
        <v>37065</v>
      </c>
      <c r="E873" s="118" t="s">
        <v>48</v>
      </c>
      <c r="F873" s="124" t="s">
        <v>35249</v>
      </c>
      <c r="G873" s="118" t="s">
        <v>236</v>
      </c>
      <c r="H873" s="137"/>
      <c r="I873" s="119"/>
      <c r="J873" s="129"/>
      <c r="K873" s="129"/>
      <c r="L873" s="129">
        <v>0</v>
      </c>
      <c r="M873" s="134" t="s">
        <v>37135</v>
      </c>
    </row>
    <row r="874" spans="1:13" hidden="1" x14ac:dyDescent="0.25">
      <c r="A874" s="128"/>
      <c r="B874" s="2"/>
      <c r="C874" s="139" t="s">
        <v>37067</v>
      </c>
      <c r="D874" s="124" t="s">
        <v>37068</v>
      </c>
      <c r="E874" s="118" t="s">
        <v>48</v>
      </c>
      <c r="F874" s="124" t="s">
        <v>35249</v>
      </c>
      <c r="G874" s="118" t="s">
        <v>236</v>
      </c>
      <c r="H874" s="137">
        <v>42236</v>
      </c>
      <c r="I874" s="119">
        <v>494.75</v>
      </c>
      <c r="J874" s="129"/>
      <c r="K874" s="129"/>
      <c r="L874" s="129">
        <v>0</v>
      </c>
      <c r="M874" s="134" t="s">
        <v>37138</v>
      </c>
    </row>
    <row r="875" spans="1:13" hidden="1" x14ac:dyDescent="0.25">
      <c r="A875" s="128"/>
      <c r="B875" s="2"/>
      <c r="C875" s="139" t="s">
        <v>37070</v>
      </c>
      <c r="D875" s="124" t="s">
        <v>37071</v>
      </c>
      <c r="E875" s="118" t="s">
        <v>48</v>
      </c>
      <c r="F875" s="124" t="s">
        <v>35249</v>
      </c>
      <c r="G875" s="118" t="s">
        <v>236</v>
      </c>
      <c r="H875" s="137">
        <v>41780</v>
      </c>
      <c r="I875" s="119">
        <v>384.44</v>
      </c>
      <c r="J875" s="129"/>
      <c r="K875" s="129"/>
      <c r="L875" s="129">
        <v>0</v>
      </c>
      <c r="M875" s="134" t="s">
        <v>37141</v>
      </c>
    </row>
    <row r="876" spans="1:13" hidden="1" x14ac:dyDescent="0.25">
      <c r="A876" s="128"/>
      <c r="B876" s="2"/>
      <c r="C876" s="139" t="s">
        <v>37073</v>
      </c>
      <c r="D876" s="124" t="s">
        <v>37074</v>
      </c>
      <c r="E876" s="118" t="s">
        <v>48</v>
      </c>
      <c r="F876" s="124" t="s">
        <v>35249</v>
      </c>
      <c r="G876" s="118" t="s">
        <v>236</v>
      </c>
      <c r="H876" s="137"/>
      <c r="I876" s="119"/>
      <c r="J876" s="129"/>
      <c r="K876" s="129"/>
      <c r="L876" s="129">
        <v>0</v>
      </c>
      <c r="M876" s="134" t="s">
        <v>37144</v>
      </c>
    </row>
    <row r="877" spans="1:13" hidden="1" x14ac:dyDescent="0.25">
      <c r="A877" s="128"/>
      <c r="B877" s="2"/>
      <c r="C877" s="139" t="s">
        <v>37076</v>
      </c>
      <c r="D877" s="124" t="s">
        <v>37077</v>
      </c>
      <c r="E877" s="118" t="s">
        <v>48</v>
      </c>
      <c r="F877" s="124" t="s">
        <v>35249</v>
      </c>
      <c r="G877" s="118" t="s">
        <v>236</v>
      </c>
      <c r="H877" s="137">
        <v>42216</v>
      </c>
      <c r="I877" s="119">
        <v>402.37</v>
      </c>
      <c r="J877" s="129"/>
      <c r="K877" s="129"/>
      <c r="L877" s="129">
        <v>0</v>
      </c>
      <c r="M877" s="134" t="s">
        <v>37147</v>
      </c>
    </row>
    <row r="878" spans="1:13" hidden="1" x14ac:dyDescent="0.25">
      <c r="A878" s="128"/>
      <c r="B878" s="2"/>
      <c r="C878" s="139" t="s">
        <v>37079</v>
      </c>
      <c r="D878" s="124" t="s">
        <v>37080</v>
      </c>
      <c r="E878" s="118" t="s">
        <v>48</v>
      </c>
      <c r="F878" s="124" t="s">
        <v>35249</v>
      </c>
      <c r="G878" s="118" t="s">
        <v>236</v>
      </c>
      <c r="H878" s="137">
        <v>42216</v>
      </c>
      <c r="I878" s="119">
        <v>435.22</v>
      </c>
      <c r="J878" s="129"/>
      <c r="K878" s="129"/>
      <c r="L878" s="129">
        <v>0</v>
      </c>
      <c r="M878" s="134" t="s">
        <v>37150</v>
      </c>
    </row>
    <row r="879" spans="1:13" hidden="1" x14ac:dyDescent="0.25">
      <c r="A879" s="128"/>
      <c r="B879" s="2"/>
      <c r="C879" s="139" t="s">
        <v>37082</v>
      </c>
      <c r="D879" s="124" t="s">
        <v>37083</v>
      </c>
      <c r="E879" s="118" t="s">
        <v>48</v>
      </c>
      <c r="F879" s="124" t="s">
        <v>35249</v>
      </c>
      <c r="G879" s="118" t="s">
        <v>236</v>
      </c>
      <c r="H879" s="137">
        <v>42093</v>
      </c>
      <c r="I879" s="119">
        <v>325.25</v>
      </c>
      <c r="J879" s="129"/>
      <c r="K879" s="129"/>
      <c r="L879" s="129">
        <v>0</v>
      </c>
      <c r="M879" s="134" t="s">
        <v>37153</v>
      </c>
    </row>
    <row r="880" spans="1:13" hidden="1" x14ac:dyDescent="0.25">
      <c r="A880" s="128"/>
      <c r="B880" s="2"/>
      <c r="C880" s="139" t="s">
        <v>37085</v>
      </c>
      <c r="D880" s="124" t="s">
        <v>37086</v>
      </c>
      <c r="E880" s="118" t="s">
        <v>48</v>
      </c>
      <c r="F880" s="124" t="s">
        <v>35249</v>
      </c>
      <c r="G880" s="118" t="s">
        <v>236</v>
      </c>
      <c r="H880" s="137">
        <v>42635</v>
      </c>
      <c r="I880" s="119">
        <v>360.8</v>
      </c>
      <c r="J880" s="129"/>
      <c r="K880" s="129"/>
      <c r="L880" s="129">
        <v>0</v>
      </c>
      <c r="M880" s="134" t="s">
        <v>37156</v>
      </c>
    </row>
    <row r="881" spans="1:13" hidden="1" x14ac:dyDescent="0.25">
      <c r="A881" s="128"/>
      <c r="B881" s="2"/>
      <c r="C881" s="139" t="s">
        <v>37088</v>
      </c>
      <c r="D881" s="124" t="s">
        <v>37089</v>
      </c>
      <c r="E881" s="118" t="s">
        <v>48</v>
      </c>
      <c r="F881" s="124" t="s">
        <v>35249</v>
      </c>
      <c r="G881" s="118" t="s">
        <v>236</v>
      </c>
      <c r="H881" s="137">
        <v>42635</v>
      </c>
      <c r="I881" s="119">
        <v>730.4</v>
      </c>
      <c r="J881" s="129"/>
      <c r="K881" s="129"/>
      <c r="L881" s="129">
        <v>0</v>
      </c>
      <c r="M881" s="134" t="s">
        <v>37159</v>
      </c>
    </row>
    <row r="882" spans="1:13" hidden="1" x14ac:dyDescent="0.25">
      <c r="A882" s="128"/>
      <c r="B882" s="2"/>
      <c r="C882" s="139" t="s">
        <v>37091</v>
      </c>
      <c r="D882" s="124" t="s">
        <v>37092</v>
      </c>
      <c r="E882" s="118" t="s">
        <v>48</v>
      </c>
      <c r="F882" s="124" t="s">
        <v>35249</v>
      </c>
      <c r="G882" s="118" t="s">
        <v>236</v>
      </c>
      <c r="H882" s="137"/>
      <c r="I882" s="119"/>
      <c r="J882" s="129"/>
      <c r="K882" s="129"/>
      <c r="L882" s="129">
        <v>0</v>
      </c>
      <c r="M882" s="134" t="s">
        <v>37162</v>
      </c>
    </row>
    <row r="883" spans="1:13" hidden="1" x14ac:dyDescent="0.25">
      <c r="A883" s="128"/>
      <c r="B883" s="2"/>
      <c r="C883" s="139" t="s">
        <v>37094</v>
      </c>
      <c r="D883" s="124" t="s">
        <v>37095</v>
      </c>
      <c r="E883" s="118" t="s">
        <v>48</v>
      </c>
      <c r="F883" s="124" t="s">
        <v>35249</v>
      </c>
      <c r="G883" s="118" t="s">
        <v>236</v>
      </c>
      <c r="H883" s="137">
        <v>43654</v>
      </c>
      <c r="I883" s="119">
        <v>447.55</v>
      </c>
      <c r="J883" s="129"/>
      <c r="K883" s="129"/>
      <c r="L883" s="129">
        <v>0</v>
      </c>
      <c r="M883" s="134" t="s">
        <v>37165</v>
      </c>
    </row>
    <row r="884" spans="1:13" hidden="1" x14ac:dyDescent="0.25">
      <c r="A884" s="128"/>
      <c r="B884" s="2"/>
      <c r="C884" s="139" t="s">
        <v>37097</v>
      </c>
      <c r="D884" s="124" t="s">
        <v>37098</v>
      </c>
      <c r="E884" s="118" t="s">
        <v>48</v>
      </c>
      <c r="F884" s="124" t="s">
        <v>35249</v>
      </c>
      <c r="G884" s="118" t="s">
        <v>236</v>
      </c>
      <c r="H884" s="137">
        <v>43759</v>
      </c>
      <c r="I884" s="119">
        <v>450.01</v>
      </c>
      <c r="J884" s="129"/>
      <c r="K884" s="129"/>
      <c r="L884" s="129">
        <v>0</v>
      </c>
      <c r="M884" s="134" t="s">
        <v>37168</v>
      </c>
    </row>
    <row r="885" spans="1:13" hidden="1" x14ac:dyDescent="0.25">
      <c r="A885" s="128"/>
      <c r="B885" s="2"/>
      <c r="C885" s="139" t="s">
        <v>37100</v>
      </c>
      <c r="D885" s="124" t="s">
        <v>37101</v>
      </c>
      <c r="E885" s="118" t="s">
        <v>48</v>
      </c>
      <c r="F885" s="124" t="s">
        <v>35249</v>
      </c>
      <c r="G885" s="118" t="s">
        <v>236</v>
      </c>
      <c r="H885" s="137"/>
      <c r="I885" s="119"/>
      <c r="J885" s="129"/>
      <c r="K885" s="129"/>
      <c r="L885" s="129">
        <v>0</v>
      </c>
      <c r="M885" s="134" t="s">
        <v>37171</v>
      </c>
    </row>
    <row r="886" spans="1:13" hidden="1" x14ac:dyDescent="0.25">
      <c r="A886" s="128"/>
      <c r="B886" s="2"/>
      <c r="C886" s="139" t="s">
        <v>37103</v>
      </c>
      <c r="D886" s="124" t="s">
        <v>37104</v>
      </c>
      <c r="E886" s="118" t="s">
        <v>48</v>
      </c>
      <c r="F886" s="124" t="s">
        <v>35249</v>
      </c>
      <c r="G886" s="118" t="s">
        <v>236</v>
      </c>
      <c r="H886" s="137">
        <v>43608</v>
      </c>
      <c r="I886" s="119">
        <v>447.23</v>
      </c>
      <c r="J886" s="129"/>
      <c r="K886" s="129"/>
      <c r="L886" s="129">
        <v>0</v>
      </c>
      <c r="M886" s="134" t="s">
        <v>37174</v>
      </c>
    </row>
    <row r="887" spans="1:13" hidden="1" x14ac:dyDescent="0.25">
      <c r="A887" s="128"/>
      <c r="B887" s="2"/>
      <c r="C887" s="139" t="s">
        <v>37106</v>
      </c>
      <c r="D887" s="124" t="s">
        <v>37107</v>
      </c>
      <c r="E887" s="118" t="s">
        <v>48</v>
      </c>
      <c r="F887" s="124" t="s">
        <v>35249</v>
      </c>
      <c r="G887" s="118" t="s">
        <v>236</v>
      </c>
      <c r="H887" s="137"/>
      <c r="I887" s="119"/>
      <c r="J887" s="129"/>
      <c r="K887" s="129"/>
      <c r="L887" s="129">
        <v>0</v>
      </c>
      <c r="M887" s="134" t="s">
        <v>37177</v>
      </c>
    </row>
    <row r="888" spans="1:13" hidden="1" x14ac:dyDescent="0.25">
      <c r="A888" s="128"/>
      <c r="B888" s="2"/>
      <c r="C888" s="139" t="s">
        <v>37109</v>
      </c>
      <c r="D888" s="124" t="s">
        <v>37110</v>
      </c>
      <c r="E888" s="118" t="s">
        <v>48</v>
      </c>
      <c r="F888" s="124" t="s">
        <v>35249</v>
      </c>
      <c r="G888" s="118" t="s">
        <v>236</v>
      </c>
      <c r="H888" s="137">
        <v>42130</v>
      </c>
      <c r="I888" s="119">
        <v>348.72</v>
      </c>
      <c r="J888" s="129"/>
      <c r="K888" s="129"/>
      <c r="L888" s="129">
        <v>0</v>
      </c>
      <c r="M888" s="134" t="s">
        <v>37180</v>
      </c>
    </row>
    <row r="889" spans="1:13" hidden="1" x14ac:dyDescent="0.25">
      <c r="A889" s="128"/>
      <c r="B889" s="2"/>
      <c r="C889" s="139" t="s">
        <v>37112</v>
      </c>
      <c r="D889" s="124" t="s">
        <v>37113</v>
      </c>
      <c r="E889" s="118" t="s">
        <v>48</v>
      </c>
      <c r="F889" s="124" t="s">
        <v>35249</v>
      </c>
      <c r="G889" s="118" t="s">
        <v>236</v>
      </c>
      <c r="H889" s="137">
        <v>42524</v>
      </c>
      <c r="I889" s="119">
        <v>399.78</v>
      </c>
      <c r="J889" s="129"/>
      <c r="K889" s="129"/>
      <c r="L889" s="129">
        <v>0</v>
      </c>
      <c r="M889" s="134" t="s">
        <v>37183</v>
      </c>
    </row>
    <row r="890" spans="1:13" hidden="1" x14ac:dyDescent="0.25">
      <c r="A890" s="128"/>
      <c r="B890" s="2"/>
      <c r="C890" s="139" t="s">
        <v>37115</v>
      </c>
      <c r="D890" s="124" t="s">
        <v>37116</v>
      </c>
      <c r="E890" s="118" t="s">
        <v>48</v>
      </c>
      <c r="F890" s="124" t="s">
        <v>35249</v>
      </c>
      <c r="G890" s="118" t="s">
        <v>236</v>
      </c>
      <c r="H890" s="137">
        <v>42038</v>
      </c>
      <c r="I890" s="119">
        <v>316.33999999999997</v>
      </c>
      <c r="J890" s="129"/>
      <c r="K890" s="129"/>
      <c r="L890" s="129">
        <v>0</v>
      </c>
      <c r="M890" s="134" t="s">
        <v>37186</v>
      </c>
    </row>
    <row r="891" spans="1:13" hidden="1" x14ac:dyDescent="0.25">
      <c r="A891" s="128"/>
      <c r="B891" s="2"/>
      <c r="C891" s="139" t="s">
        <v>37118</v>
      </c>
      <c r="D891" s="124" t="s">
        <v>37119</v>
      </c>
      <c r="E891" s="118" t="s">
        <v>48</v>
      </c>
      <c r="F891" s="124" t="s">
        <v>35249</v>
      </c>
      <c r="G891" s="118" t="s">
        <v>236</v>
      </c>
      <c r="H891" s="137"/>
      <c r="I891" s="119"/>
      <c r="J891" s="129"/>
      <c r="K891" s="129"/>
      <c r="L891" s="129">
        <v>0</v>
      </c>
      <c r="M891" s="134" t="s">
        <v>37189</v>
      </c>
    </row>
    <row r="892" spans="1:13" hidden="1" x14ac:dyDescent="0.25">
      <c r="A892" s="128"/>
      <c r="B892" s="2"/>
      <c r="C892" s="139" t="s">
        <v>37121</v>
      </c>
      <c r="D892" s="124" t="s">
        <v>37122</v>
      </c>
      <c r="E892" s="118" t="s">
        <v>48</v>
      </c>
      <c r="F892" s="124" t="s">
        <v>35249</v>
      </c>
      <c r="G892" s="118" t="s">
        <v>236</v>
      </c>
      <c r="H892" s="137"/>
      <c r="I892" s="119"/>
      <c r="J892" s="129"/>
      <c r="K892" s="129"/>
      <c r="L892" s="129">
        <v>0</v>
      </c>
      <c r="M892" s="134" t="s">
        <v>37192</v>
      </c>
    </row>
    <row r="893" spans="1:13" hidden="1" x14ac:dyDescent="0.25">
      <c r="A893" s="128"/>
      <c r="B893" s="2"/>
      <c r="C893" s="139" t="s">
        <v>37124</v>
      </c>
      <c r="D893" s="124" t="s">
        <v>37125</v>
      </c>
      <c r="E893" s="118" t="s">
        <v>48</v>
      </c>
      <c r="F893" s="124" t="s">
        <v>35249</v>
      </c>
      <c r="G893" s="118" t="s">
        <v>236</v>
      </c>
      <c r="H893" s="137"/>
      <c r="I893" s="119"/>
      <c r="J893" s="129"/>
      <c r="K893" s="129"/>
      <c r="L893" s="129">
        <v>0</v>
      </c>
      <c r="M893" s="134" t="s">
        <v>37195</v>
      </c>
    </row>
    <row r="894" spans="1:13" hidden="1" x14ac:dyDescent="0.25">
      <c r="A894" s="128"/>
      <c r="B894" s="2"/>
      <c r="C894" s="139" t="s">
        <v>37127</v>
      </c>
      <c r="D894" s="124" t="s">
        <v>37128</v>
      </c>
      <c r="E894" s="118" t="s">
        <v>48</v>
      </c>
      <c r="F894" s="124" t="s">
        <v>35249</v>
      </c>
      <c r="G894" s="118" t="s">
        <v>236</v>
      </c>
      <c r="H894" s="137">
        <v>42671</v>
      </c>
      <c r="I894" s="119">
        <v>591.36</v>
      </c>
      <c r="J894" s="129"/>
      <c r="K894" s="129"/>
      <c r="L894" s="129">
        <v>0</v>
      </c>
      <c r="M894" s="134" t="s">
        <v>37198</v>
      </c>
    </row>
    <row r="895" spans="1:13" hidden="1" x14ac:dyDescent="0.25">
      <c r="A895" s="128"/>
      <c r="B895" s="2"/>
      <c r="C895" s="139" t="s">
        <v>37130</v>
      </c>
      <c r="D895" s="124" t="s">
        <v>37131</v>
      </c>
      <c r="E895" s="118" t="s">
        <v>48</v>
      </c>
      <c r="F895" s="124" t="s">
        <v>35249</v>
      </c>
      <c r="G895" s="118" t="s">
        <v>236</v>
      </c>
      <c r="H895" s="137">
        <v>41850</v>
      </c>
      <c r="I895" s="119">
        <v>338.87</v>
      </c>
      <c r="J895" s="129"/>
      <c r="K895" s="129"/>
      <c r="L895" s="129">
        <v>0</v>
      </c>
      <c r="M895" s="134" t="s">
        <v>37201</v>
      </c>
    </row>
    <row r="896" spans="1:13" hidden="1" x14ac:dyDescent="0.25">
      <c r="A896" s="128"/>
      <c r="B896" s="2"/>
      <c r="C896" s="139" t="s">
        <v>37133</v>
      </c>
      <c r="D896" s="124" t="s">
        <v>37134</v>
      </c>
      <c r="E896" s="118" t="s">
        <v>48</v>
      </c>
      <c r="F896" s="124" t="s">
        <v>35249</v>
      </c>
      <c r="G896" s="118" t="s">
        <v>236</v>
      </c>
      <c r="H896" s="137">
        <v>43131</v>
      </c>
      <c r="I896" s="119">
        <v>423.78</v>
      </c>
      <c r="J896" s="129"/>
      <c r="K896" s="129"/>
      <c r="L896" s="129">
        <v>0</v>
      </c>
      <c r="M896" s="134" t="s">
        <v>37204</v>
      </c>
    </row>
    <row r="897" spans="1:13" hidden="1" x14ac:dyDescent="0.25">
      <c r="A897" s="128"/>
      <c r="B897" s="2"/>
      <c r="C897" s="139" t="s">
        <v>37136</v>
      </c>
      <c r="D897" s="124" t="s">
        <v>37137</v>
      </c>
      <c r="E897" s="118" t="s">
        <v>48</v>
      </c>
      <c r="F897" s="124" t="s">
        <v>35249</v>
      </c>
      <c r="G897" s="118" t="s">
        <v>236</v>
      </c>
      <c r="H897" s="137">
        <v>42235</v>
      </c>
      <c r="I897" s="119">
        <v>457.39</v>
      </c>
      <c r="J897" s="129"/>
      <c r="K897" s="129"/>
      <c r="L897" s="129">
        <v>0</v>
      </c>
      <c r="M897" s="134" t="s">
        <v>37207</v>
      </c>
    </row>
    <row r="898" spans="1:13" hidden="1" x14ac:dyDescent="0.25">
      <c r="A898" s="128"/>
      <c r="B898" s="2"/>
      <c r="C898" s="139" t="s">
        <v>37139</v>
      </c>
      <c r="D898" s="124" t="s">
        <v>37140</v>
      </c>
      <c r="E898" s="118" t="s">
        <v>48</v>
      </c>
      <c r="F898" s="124" t="s">
        <v>35249</v>
      </c>
      <c r="G898" s="118" t="s">
        <v>236</v>
      </c>
      <c r="H898" s="137">
        <v>41682</v>
      </c>
      <c r="I898" s="119">
        <v>380.76</v>
      </c>
      <c r="J898" s="129"/>
      <c r="K898" s="129"/>
      <c r="L898" s="129">
        <v>0</v>
      </c>
      <c r="M898" s="134" t="s">
        <v>37210</v>
      </c>
    </row>
    <row r="899" spans="1:13" hidden="1" x14ac:dyDescent="0.25">
      <c r="A899" s="128"/>
      <c r="B899" s="2"/>
      <c r="C899" s="139" t="s">
        <v>37142</v>
      </c>
      <c r="D899" s="124" t="s">
        <v>37143</v>
      </c>
      <c r="E899" s="118" t="s">
        <v>48</v>
      </c>
      <c r="F899" s="124" t="s">
        <v>35249</v>
      </c>
      <c r="G899" s="118" t="s">
        <v>236</v>
      </c>
      <c r="H899" s="137">
        <v>42002</v>
      </c>
      <c r="I899" s="119">
        <v>351.47</v>
      </c>
      <c r="J899" s="129"/>
      <c r="K899" s="129"/>
      <c r="L899" s="129">
        <v>0</v>
      </c>
      <c r="M899" s="134" t="s">
        <v>37213</v>
      </c>
    </row>
    <row r="900" spans="1:13" hidden="1" x14ac:dyDescent="0.25">
      <c r="A900" s="128"/>
      <c r="B900" s="2"/>
      <c r="C900" s="139" t="s">
        <v>37145</v>
      </c>
      <c r="D900" s="124" t="s">
        <v>37146</v>
      </c>
      <c r="E900" s="118" t="s">
        <v>48</v>
      </c>
      <c r="F900" s="124" t="s">
        <v>35249</v>
      </c>
      <c r="G900" s="118" t="s">
        <v>236</v>
      </c>
      <c r="H900" s="137">
        <v>41767</v>
      </c>
      <c r="I900" s="119">
        <v>339.72</v>
      </c>
      <c r="J900" s="129"/>
      <c r="K900" s="129"/>
      <c r="L900" s="129">
        <v>0</v>
      </c>
      <c r="M900" s="134" t="s">
        <v>37216</v>
      </c>
    </row>
    <row r="901" spans="1:13" hidden="1" x14ac:dyDescent="0.25">
      <c r="A901" s="128"/>
      <c r="B901" s="2"/>
      <c r="C901" s="139" t="s">
        <v>37148</v>
      </c>
      <c r="D901" s="124" t="s">
        <v>37149</v>
      </c>
      <c r="E901" s="118" t="s">
        <v>48</v>
      </c>
      <c r="F901" s="124" t="s">
        <v>35249</v>
      </c>
      <c r="G901" s="118" t="s">
        <v>236</v>
      </c>
      <c r="H901" s="137">
        <v>42671</v>
      </c>
      <c r="I901" s="119">
        <v>602.62</v>
      </c>
      <c r="J901" s="129"/>
      <c r="K901" s="129"/>
      <c r="L901" s="129">
        <v>0</v>
      </c>
      <c r="M901" s="134" t="s">
        <v>37219</v>
      </c>
    </row>
    <row r="902" spans="1:13" hidden="1" x14ac:dyDescent="0.25">
      <c r="A902" s="128"/>
      <c r="B902" s="2"/>
      <c r="C902" s="139" t="s">
        <v>37151</v>
      </c>
      <c r="D902" s="124" t="s">
        <v>37152</v>
      </c>
      <c r="E902" s="118" t="s">
        <v>48</v>
      </c>
      <c r="F902" s="124" t="s">
        <v>35249</v>
      </c>
      <c r="G902" s="118" t="s">
        <v>236</v>
      </c>
      <c r="H902" s="137">
        <v>42822</v>
      </c>
      <c r="I902" s="119">
        <v>528.46</v>
      </c>
      <c r="J902" s="129"/>
      <c r="K902" s="129"/>
      <c r="L902" s="129">
        <v>0</v>
      </c>
      <c r="M902" s="134" t="s">
        <v>37222</v>
      </c>
    </row>
    <row r="903" spans="1:13" hidden="1" x14ac:dyDescent="0.25">
      <c r="A903" s="128"/>
      <c r="B903" s="2"/>
      <c r="C903" s="139" t="s">
        <v>37154</v>
      </c>
      <c r="D903" s="124" t="s">
        <v>37155</v>
      </c>
      <c r="E903" s="118" t="s">
        <v>48</v>
      </c>
      <c r="F903" s="124" t="s">
        <v>35249</v>
      </c>
      <c r="G903" s="118" t="s">
        <v>236</v>
      </c>
      <c r="H903" s="137">
        <v>41767</v>
      </c>
      <c r="I903" s="119">
        <v>339.72</v>
      </c>
      <c r="J903" s="129"/>
      <c r="K903" s="129"/>
      <c r="L903" s="129">
        <v>0</v>
      </c>
      <c r="M903" s="134" t="s">
        <v>37225</v>
      </c>
    </row>
    <row r="904" spans="1:13" hidden="1" x14ac:dyDescent="0.25">
      <c r="A904" s="128"/>
      <c r="B904" s="2"/>
      <c r="C904" s="139" t="s">
        <v>37157</v>
      </c>
      <c r="D904" s="124" t="s">
        <v>37158</v>
      </c>
      <c r="E904" s="118" t="s">
        <v>48</v>
      </c>
      <c r="F904" s="124" t="s">
        <v>35249</v>
      </c>
      <c r="G904" s="118" t="s">
        <v>236</v>
      </c>
      <c r="H904" s="137">
        <v>43360</v>
      </c>
      <c r="I904" s="119">
        <v>486.86</v>
      </c>
      <c r="J904" s="129"/>
      <c r="K904" s="129"/>
      <c r="L904" s="129">
        <v>0</v>
      </c>
      <c r="M904" s="134"/>
    </row>
    <row r="905" spans="1:13" hidden="1" x14ac:dyDescent="0.25">
      <c r="A905" s="128"/>
      <c r="B905" s="2"/>
      <c r="C905" s="139" t="s">
        <v>37160</v>
      </c>
      <c r="D905" s="124" t="s">
        <v>37161</v>
      </c>
      <c r="E905" s="118" t="s">
        <v>48</v>
      </c>
      <c r="F905" s="124" t="s">
        <v>35249</v>
      </c>
      <c r="G905" s="118" t="s">
        <v>236</v>
      </c>
      <c r="H905" s="137"/>
      <c r="I905" s="119"/>
      <c r="J905" s="129"/>
      <c r="K905" s="129"/>
      <c r="L905" s="129">
        <v>0</v>
      </c>
      <c r="M905" s="134" t="s">
        <v>37230</v>
      </c>
    </row>
    <row r="906" spans="1:13" hidden="1" x14ac:dyDescent="0.25">
      <c r="A906" s="128"/>
      <c r="B906" s="2"/>
      <c r="C906" s="139" t="s">
        <v>37163</v>
      </c>
      <c r="D906" s="124" t="s">
        <v>37164</v>
      </c>
      <c r="E906" s="118" t="s">
        <v>48</v>
      </c>
      <c r="F906" s="124" t="s">
        <v>35249</v>
      </c>
      <c r="G906" s="118" t="s">
        <v>236</v>
      </c>
      <c r="H906" s="137"/>
      <c r="I906" s="119"/>
      <c r="J906" s="129"/>
      <c r="K906" s="129"/>
      <c r="L906" s="129">
        <v>0</v>
      </c>
      <c r="M906" s="134" t="s">
        <v>37233</v>
      </c>
    </row>
    <row r="907" spans="1:13" hidden="1" x14ac:dyDescent="0.25">
      <c r="A907" s="128"/>
      <c r="B907" s="2"/>
      <c r="C907" s="139" t="s">
        <v>37166</v>
      </c>
      <c r="D907" s="124" t="s">
        <v>37167</v>
      </c>
      <c r="E907" s="118" t="s">
        <v>48</v>
      </c>
      <c r="F907" s="124" t="s">
        <v>35249</v>
      </c>
      <c r="G907" s="118" t="s">
        <v>236</v>
      </c>
      <c r="H907" s="137"/>
      <c r="I907" s="119"/>
      <c r="J907" s="129"/>
      <c r="K907" s="129"/>
      <c r="L907" s="129">
        <v>0</v>
      </c>
      <c r="M907" s="134" t="s">
        <v>37236</v>
      </c>
    </row>
    <row r="908" spans="1:13" hidden="1" x14ac:dyDescent="0.25">
      <c r="A908" s="128"/>
      <c r="B908" s="2"/>
      <c r="C908" s="139" t="s">
        <v>37169</v>
      </c>
      <c r="D908" s="124" t="s">
        <v>37170</v>
      </c>
      <c r="E908" s="118" t="s">
        <v>48</v>
      </c>
      <c r="F908" s="124" t="s">
        <v>35249</v>
      </c>
      <c r="G908" s="118" t="s">
        <v>236</v>
      </c>
      <c r="H908" s="137">
        <v>41877</v>
      </c>
      <c r="I908" s="119">
        <v>6991.56</v>
      </c>
      <c r="J908" s="129"/>
      <c r="K908" s="129"/>
      <c r="L908" s="129">
        <v>0</v>
      </c>
      <c r="M908" s="134" t="s">
        <v>37239</v>
      </c>
    </row>
    <row r="909" spans="1:13" hidden="1" x14ac:dyDescent="0.25">
      <c r="A909" s="128"/>
      <c r="B909" s="2"/>
      <c r="C909" s="139" t="s">
        <v>37172</v>
      </c>
      <c r="D909" s="124" t="s">
        <v>37173</v>
      </c>
      <c r="E909" s="118" t="s">
        <v>48</v>
      </c>
      <c r="F909" s="124" t="s">
        <v>35249</v>
      </c>
      <c r="G909" s="118" t="s">
        <v>236</v>
      </c>
      <c r="H909" s="137">
        <v>41877</v>
      </c>
      <c r="I909" s="119">
        <v>6076.93</v>
      </c>
      <c r="J909" s="129"/>
      <c r="K909" s="129"/>
      <c r="L909" s="129">
        <v>0</v>
      </c>
      <c r="M909" s="134" t="s">
        <v>37242</v>
      </c>
    </row>
    <row r="910" spans="1:13" hidden="1" x14ac:dyDescent="0.25">
      <c r="A910" s="128"/>
      <c r="B910" s="2"/>
      <c r="C910" s="139" t="s">
        <v>37175</v>
      </c>
      <c r="D910" s="124" t="s">
        <v>37176</v>
      </c>
      <c r="E910" s="118" t="s">
        <v>48</v>
      </c>
      <c r="F910" s="124" t="s">
        <v>35249</v>
      </c>
      <c r="G910" s="118" t="s">
        <v>236</v>
      </c>
      <c r="H910" s="137"/>
      <c r="I910" s="119"/>
      <c r="J910" s="129"/>
      <c r="K910" s="129"/>
      <c r="L910" s="129">
        <v>0</v>
      </c>
      <c r="M910" s="134" t="s">
        <v>37245</v>
      </c>
    </row>
    <row r="911" spans="1:13" hidden="1" x14ac:dyDescent="0.25">
      <c r="A911" s="128"/>
      <c r="B911" s="2"/>
      <c r="C911" s="139" t="s">
        <v>37178</v>
      </c>
      <c r="D911" s="124" t="s">
        <v>37179</v>
      </c>
      <c r="E911" s="118" t="s">
        <v>48</v>
      </c>
      <c r="F911" s="124" t="s">
        <v>35249</v>
      </c>
      <c r="G911" s="118" t="s">
        <v>236</v>
      </c>
      <c r="H911" s="137"/>
      <c r="I911" s="119"/>
      <c r="J911" s="129"/>
      <c r="K911" s="129"/>
      <c r="L911" s="129">
        <v>0</v>
      </c>
      <c r="M911" s="134" t="s">
        <v>37248</v>
      </c>
    </row>
    <row r="912" spans="1:13" hidden="1" x14ac:dyDescent="0.25">
      <c r="A912" s="128"/>
      <c r="B912" s="2"/>
      <c r="C912" s="139" t="s">
        <v>37181</v>
      </c>
      <c r="D912" s="124" t="s">
        <v>37182</v>
      </c>
      <c r="E912" s="118" t="s">
        <v>48</v>
      </c>
      <c r="F912" s="124" t="s">
        <v>35249</v>
      </c>
      <c r="G912" s="118" t="s">
        <v>236</v>
      </c>
      <c r="H912" s="137"/>
      <c r="I912" s="119"/>
      <c r="J912" s="129"/>
      <c r="K912" s="129"/>
      <c r="L912" s="129">
        <v>0</v>
      </c>
      <c r="M912" s="134" t="s">
        <v>37251</v>
      </c>
    </row>
    <row r="913" spans="1:13" hidden="1" x14ac:dyDescent="0.25">
      <c r="A913" s="128"/>
      <c r="B913" s="2"/>
      <c r="C913" s="139" t="s">
        <v>37184</v>
      </c>
      <c r="D913" s="124" t="s">
        <v>37185</v>
      </c>
      <c r="E913" s="118" t="s">
        <v>48</v>
      </c>
      <c r="F913" s="124" t="s">
        <v>35249</v>
      </c>
      <c r="G913" s="118" t="s">
        <v>236</v>
      </c>
      <c r="H913" s="137"/>
      <c r="I913" s="119"/>
      <c r="J913" s="129"/>
      <c r="K913" s="129"/>
      <c r="L913" s="129">
        <v>0</v>
      </c>
      <c r="M913" s="134" t="s">
        <v>37254</v>
      </c>
    </row>
    <row r="914" spans="1:13" hidden="1" x14ac:dyDescent="0.25">
      <c r="A914" s="128"/>
      <c r="B914" s="2"/>
      <c r="C914" s="139" t="s">
        <v>37187</v>
      </c>
      <c r="D914" s="124" t="s">
        <v>37188</v>
      </c>
      <c r="E914" s="118" t="s">
        <v>48</v>
      </c>
      <c r="F914" s="124" t="s">
        <v>35249</v>
      </c>
      <c r="G914" s="118" t="s">
        <v>236</v>
      </c>
      <c r="H914" s="137"/>
      <c r="I914" s="119"/>
      <c r="J914" s="129"/>
      <c r="K914" s="129"/>
      <c r="L914" s="129">
        <v>0</v>
      </c>
      <c r="M914" s="134" t="s">
        <v>37257</v>
      </c>
    </row>
    <row r="915" spans="1:13" hidden="1" x14ac:dyDescent="0.25">
      <c r="A915" s="128"/>
      <c r="B915" s="2"/>
      <c r="C915" s="139" t="s">
        <v>37190</v>
      </c>
      <c r="D915" s="124" t="s">
        <v>37191</v>
      </c>
      <c r="E915" s="118" t="s">
        <v>48</v>
      </c>
      <c r="F915" s="124" t="s">
        <v>35249</v>
      </c>
      <c r="G915" s="118" t="s">
        <v>236</v>
      </c>
      <c r="H915" s="137"/>
      <c r="I915" s="119"/>
      <c r="J915" s="129"/>
      <c r="K915" s="129"/>
      <c r="L915" s="129">
        <v>0</v>
      </c>
      <c r="M915" s="134" t="s">
        <v>37260</v>
      </c>
    </row>
    <row r="916" spans="1:13" hidden="1" x14ac:dyDescent="0.25">
      <c r="A916" s="128"/>
      <c r="B916" s="2"/>
      <c r="C916" s="139" t="s">
        <v>37193</v>
      </c>
      <c r="D916" s="124" t="s">
        <v>37194</v>
      </c>
      <c r="E916" s="118" t="s">
        <v>48</v>
      </c>
      <c r="F916" s="124" t="s">
        <v>35249</v>
      </c>
      <c r="G916" s="118" t="s">
        <v>236</v>
      </c>
      <c r="H916" s="137"/>
      <c r="I916" s="119"/>
      <c r="J916" s="129"/>
      <c r="K916" s="129"/>
      <c r="L916" s="129">
        <v>0</v>
      </c>
      <c r="M916" s="134"/>
    </row>
    <row r="917" spans="1:13" hidden="1" x14ac:dyDescent="0.25">
      <c r="A917" s="128"/>
      <c r="B917" s="2"/>
      <c r="C917" s="139" t="s">
        <v>37196</v>
      </c>
      <c r="D917" s="124" t="s">
        <v>37197</v>
      </c>
      <c r="E917" s="118" t="s">
        <v>48</v>
      </c>
      <c r="F917" s="124" t="s">
        <v>35249</v>
      </c>
      <c r="G917" s="118" t="s">
        <v>36792</v>
      </c>
      <c r="H917" s="137">
        <v>41456</v>
      </c>
      <c r="I917" s="119">
        <v>37830.86</v>
      </c>
      <c r="J917" s="129"/>
      <c r="K917" s="129"/>
      <c r="L917" s="129">
        <v>0</v>
      </c>
      <c r="M917" s="134" t="s">
        <v>37265</v>
      </c>
    </row>
    <row r="918" spans="1:13" hidden="1" x14ac:dyDescent="0.25">
      <c r="A918" s="128"/>
      <c r="B918" s="2"/>
      <c r="C918" s="139" t="s">
        <v>37199</v>
      </c>
      <c r="D918" s="124" t="s">
        <v>37200</v>
      </c>
      <c r="E918" s="118" t="s">
        <v>48</v>
      </c>
      <c r="F918" s="124" t="s">
        <v>35249</v>
      </c>
      <c r="G918" s="118" t="s">
        <v>236</v>
      </c>
      <c r="H918" s="137"/>
      <c r="I918" s="119"/>
      <c r="J918" s="129"/>
      <c r="K918" s="129"/>
      <c r="L918" s="129">
        <v>0</v>
      </c>
      <c r="M918" s="134" t="s">
        <v>37268</v>
      </c>
    </row>
    <row r="919" spans="1:13" hidden="1" x14ac:dyDescent="0.25">
      <c r="A919" s="128"/>
      <c r="B919" s="2"/>
      <c r="C919" s="139" t="s">
        <v>37202</v>
      </c>
      <c r="D919" s="124" t="s">
        <v>37203</v>
      </c>
      <c r="E919" s="118" t="s">
        <v>48</v>
      </c>
      <c r="F919" s="124" t="s">
        <v>35249</v>
      </c>
      <c r="G919" s="118" t="s">
        <v>236</v>
      </c>
      <c r="H919" s="137"/>
      <c r="I919" s="119"/>
      <c r="J919" s="129"/>
      <c r="K919" s="129"/>
      <c r="L919" s="129">
        <v>0</v>
      </c>
      <c r="M919" s="134" t="s">
        <v>37271</v>
      </c>
    </row>
    <row r="920" spans="1:13" hidden="1" x14ac:dyDescent="0.25">
      <c r="A920" s="128"/>
      <c r="B920" s="2"/>
      <c r="C920" s="139" t="s">
        <v>37205</v>
      </c>
      <c r="D920" s="124" t="s">
        <v>37206</v>
      </c>
      <c r="E920" s="118" t="s">
        <v>48</v>
      </c>
      <c r="F920" s="124" t="s">
        <v>35249</v>
      </c>
      <c r="G920" s="118" t="s">
        <v>236</v>
      </c>
      <c r="H920" s="137"/>
      <c r="I920" s="119"/>
      <c r="J920" s="129"/>
      <c r="K920" s="129"/>
      <c r="L920" s="129">
        <v>0</v>
      </c>
      <c r="M920" s="134" t="s">
        <v>37274</v>
      </c>
    </row>
    <row r="921" spans="1:13" hidden="1" x14ac:dyDescent="0.25">
      <c r="A921" s="128"/>
      <c r="B921" s="2"/>
      <c r="C921" s="139" t="s">
        <v>37208</v>
      </c>
      <c r="D921" s="124" t="s">
        <v>37209</v>
      </c>
      <c r="E921" s="118" t="s">
        <v>48</v>
      </c>
      <c r="F921" s="124" t="s">
        <v>35249</v>
      </c>
      <c r="G921" s="118" t="s">
        <v>236</v>
      </c>
      <c r="H921" s="137">
        <v>43061</v>
      </c>
      <c r="I921" s="119">
        <v>543.39</v>
      </c>
      <c r="J921" s="129"/>
      <c r="K921" s="129"/>
      <c r="L921" s="129">
        <v>0</v>
      </c>
      <c r="M921" s="134" t="s">
        <v>37277</v>
      </c>
    </row>
    <row r="922" spans="1:13" hidden="1" x14ac:dyDescent="0.25">
      <c r="A922" s="128"/>
      <c r="B922" s="2"/>
      <c r="C922" s="139" t="s">
        <v>37211</v>
      </c>
      <c r="D922" s="124" t="s">
        <v>37212</v>
      </c>
      <c r="E922" s="118" t="s">
        <v>48</v>
      </c>
      <c r="F922" s="124" t="s">
        <v>35249</v>
      </c>
      <c r="G922" s="118" t="s">
        <v>236</v>
      </c>
      <c r="H922" s="137"/>
      <c r="I922" s="119"/>
      <c r="J922" s="129"/>
      <c r="K922" s="129"/>
      <c r="L922" s="129">
        <v>0</v>
      </c>
      <c r="M922" s="134" t="s">
        <v>37280</v>
      </c>
    </row>
    <row r="923" spans="1:13" hidden="1" x14ac:dyDescent="0.25">
      <c r="A923" s="128"/>
      <c r="B923" s="2"/>
      <c r="C923" s="139" t="s">
        <v>37214</v>
      </c>
      <c r="D923" s="124" t="s">
        <v>37215</v>
      </c>
      <c r="E923" s="118" t="s">
        <v>48</v>
      </c>
      <c r="F923" s="124" t="s">
        <v>35249</v>
      </c>
      <c r="G923" s="118" t="s">
        <v>236</v>
      </c>
      <c r="H923" s="137">
        <v>43714</v>
      </c>
      <c r="I923" s="119">
        <v>405.48</v>
      </c>
      <c r="J923" s="129"/>
      <c r="K923" s="129"/>
      <c r="L923" s="129">
        <v>0</v>
      </c>
      <c r="M923" s="134" t="s">
        <v>37283</v>
      </c>
    </row>
    <row r="924" spans="1:13" hidden="1" x14ac:dyDescent="0.25">
      <c r="A924" s="128"/>
      <c r="B924" s="2"/>
      <c r="C924" s="139" t="s">
        <v>37217</v>
      </c>
      <c r="D924" s="124" t="s">
        <v>37218</v>
      </c>
      <c r="E924" s="118" t="s">
        <v>48</v>
      </c>
      <c r="F924" s="124" t="s">
        <v>35249</v>
      </c>
      <c r="G924" s="118" t="s">
        <v>236</v>
      </c>
      <c r="H924" s="137">
        <v>43714</v>
      </c>
      <c r="I924" s="119">
        <v>405.47</v>
      </c>
      <c r="J924" s="129"/>
      <c r="K924" s="129"/>
      <c r="L924" s="129">
        <v>0</v>
      </c>
      <c r="M924" s="134" t="s">
        <v>37286</v>
      </c>
    </row>
    <row r="925" spans="1:13" hidden="1" x14ac:dyDescent="0.25">
      <c r="A925" s="128"/>
      <c r="B925" s="2"/>
      <c r="C925" s="139" t="s">
        <v>37220</v>
      </c>
      <c r="D925" s="124" t="s">
        <v>37221</v>
      </c>
      <c r="E925" s="118" t="s">
        <v>48</v>
      </c>
      <c r="F925" s="124" t="s">
        <v>35249</v>
      </c>
      <c r="G925" s="118" t="s">
        <v>236</v>
      </c>
      <c r="H925" s="137">
        <v>43714</v>
      </c>
      <c r="I925" s="119">
        <v>405.47</v>
      </c>
      <c r="J925" s="129"/>
      <c r="K925" s="129"/>
      <c r="L925" s="129">
        <v>0</v>
      </c>
      <c r="M925" s="134" t="s">
        <v>37289</v>
      </c>
    </row>
    <row r="926" spans="1:13" hidden="1" x14ac:dyDescent="0.25">
      <c r="A926" s="128"/>
      <c r="B926" s="2"/>
      <c r="C926" s="139" t="s">
        <v>37223</v>
      </c>
      <c r="D926" s="124" t="s">
        <v>37224</v>
      </c>
      <c r="E926" s="118" t="s">
        <v>48</v>
      </c>
      <c r="F926" s="124" t="s">
        <v>35249</v>
      </c>
      <c r="G926" s="118" t="s">
        <v>236</v>
      </c>
      <c r="H926" s="137">
        <v>43714</v>
      </c>
      <c r="I926" s="119">
        <v>405.48</v>
      </c>
      <c r="J926" s="129"/>
      <c r="K926" s="129"/>
      <c r="L926" s="129">
        <v>0</v>
      </c>
      <c r="M926" s="134"/>
    </row>
    <row r="927" spans="1:13" hidden="1" x14ac:dyDescent="0.25">
      <c r="A927" s="128"/>
      <c r="B927" s="2"/>
      <c r="C927" s="139" t="s">
        <v>37226</v>
      </c>
      <c r="D927" s="124" t="s">
        <v>37227</v>
      </c>
      <c r="E927" s="118" t="s">
        <v>48</v>
      </c>
      <c r="F927" s="124" t="s">
        <v>35249</v>
      </c>
      <c r="G927" s="118" t="s">
        <v>36792</v>
      </c>
      <c r="H927" s="137"/>
      <c r="I927" s="119"/>
      <c r="J927" s="129"/>
      <c r="K927" s="129"/>
      <c r="L927" s="129">
        <v>0</v>
      </c>
      <c r="M927" s="134" t="s">
        <v>37294</v>
      </c>
    </row>
    <row r="928" spans="1:13" hidden="1" x14ac:dyDescent="0.25">
      <c r="A928" s="128"/>
      <c r="B928" s="2"/>
      <c r="C928" s="139" t="s">
        <v>37228</v>
      </c>
      <c r="D928" s="124" t="s">
        <v>37229</v>
      </c>
      <c r="E928" s="118" t="s">
        <v>48</v>
      </c>
      <c r="F928" s="124" t="s">
        <v>35249</v>
      </c>
      <c r="G928" s="118" t="s">
        <v>236</v>
      </c>
      <c r="H928" s="137"/>
      <c r="I928" s="119"/>
      <c r="J928" s="129"/>
      <c r="K928" s="129"/>
      <c r="L928" s="129">
        <v>0</v>
      </c>
      <c r="M928" s="134" t="s">
        <v>37297</v>
      </c>
    </row>
    <row r="929" spans="1:13" hidden="1" x14ac:dyDescent="0.25">
      <c r="A929" s="128"/>
      <c r="B929" s="2"/>
      <c r="C929" s="139" t="s">
        <v>37231</v>
      </c>
      <c r="D929" s="124" t="s">
        <v>37232</v>
      </c>
      <c r="E929" s="118" t="s">
        <v>48</v>
      </c>
      <c r="F929" s="124" t="s">
        <v>35249</v>
      </c>
      <c r="G929" s="118" t="s">
        <v>236</v>
      </c>
      <c r="H929" s="137"/>
      <c r="I929" s="119"/>
      <c r="J929" s="129"/>
      <c r="K929" s="129"/>
      <c r="L929" s="129">
        <v>0</v>
      </c>
      <c r="M929" s="134" t="s">
        <v>37300</v>
      </c>
    </row>
    <row r="930" spans="1:13" hidden="1" x14ac:dyDescent="0.25">
      <c r="A930" s="128"/>
      <c r="B930" s="2"/>
      <c r="C930" s="139" t="s">
        <v>37234</v>
      </c>
      <c r="D930" s="124" t="s">
        <v>37235</v>
      </c>
      <c r="E930" s="118" t="s">
        <v>48</v>
      </c>
      <c r="F930" s="124" t="s">
        <v>35249</v>
      </c>
      <c r="G930" s="118" t="s">
        <v>34659</v>
      </c>
      <c r="H930" s="137"/>
      <c r="I930" s="119"/>
      <c r="J930" s="129"/>
      <c r="K930" s="129"/>
      <c r="L930" s="129">
        <v>0</v>
      </c>
      <c r="M930" s="134" t="s">
        <v>37303</v>
      </c>
    </row>
    <row r="931" spans="1:13" hidden="1" x14ac:dyDescent="0.25">
      <c r="A931" s="128"/>
      <c r="B931" s="2"/>
      <c r="C931" s="139" t="s">
        <v>37237</v>
      </c>
      <c r="D931" s="124" t="s">
        <v>37238</v>
      </c>
      <c r="E931" s="118" t="s">
        <v>48</v>
      </c>
      <c r="F931" s="124" t="s">
        <v>35249</v>
      </c>
      <c r="G931" s="118" t="s">
        <v>34659</v>
      </c>
      <c r="H931" s="137"/>
      <c r="I931" s="119"/>
      <c r="J931" s="129"/>
      <c r="K931" s="129"/>
      <c r="L931" s="129">
        <v>0</v>
      </c>
      <c r="M931" s="134" t="s">
        <v>37306</v>
      </c>
    </row>
    <row r="932" spans="1:13" hidden="1" x14ac:dyDescent="0.25">
      <c r="A932" s="128"/>
      <c r="B932" s="2"/>
      <c r="C932" s="139" t="s">
        <v>37240</v>
      </c>
      <c r="D932" s="124" t="s">
        <v>37241</v>
      </c>
      <c r="E932" s="118" t="s">
        <v>48</v>
      </c>
      <c r="F932" s="124" t="s">
        <v>35249</v>
      </c>
      <c r="G932" s="118" t="s">
        <v>34659</v>
      </c>
      <c r="H932" s="137">
        <v>41372</v>
      </c>
      <c r="I932" s="119">
        <v>95.5</v>
      </c>
      <c r="J932" s="129"/>
      <c r="K932" s="129"/>
      <c r="L932" s="129">
        <v>0</v>
      </c>
      <c r="M932" s="134" t="s">
        <v>37309</v>
      </c>
    </row>
    <row r="933" spans="1:13" hidden="1" x14ac:dyDescent="0.25">
      <c r="A933" s="128"/>
      <c r="B933" s="2"/>
      <c r="C933" s="139" t="s">
        <v>37243</v>
      </c>
      <c r="D933" s="124" t="s">
        <v>37244</v>
      </c>
      <c r="E933" s="118" t="s">
        <v>48</v>
      </c>
      <c r="F933" s="124" t="s">
        <v>35249</v>
      </c>
      <c r="G933" s="118" t="s">
        <v>34659</v>
      </c>
      <c r="H933" s="137">
        <v>45968</v>
      </c>
      <c r="I933" s="119">
        <v>42.97</v>
      </c>
      <c r="J933" s="129"/>
      <c r="K933" s="129"/>
      <c r="L933" s="129">
        <v>0</v>
      </c>
      <c r="M933" s="134" t="s">
        <v>37312</v>
      </c>
    </row>
    <row r="934" spans="1:13" hidden="1" x14ac:dyDescent="0.25">
      <c r="A934" s="128"/>
      <c r="B934" s="2"/>
      <c r="C934" s="139" t="s">
        <v>37246</v>
      </c>
      <c r="D934" s="124" t="s">
        <v>37247</v>
      </c>
      <c r="E934" s="118" t="s">
        <v>48</v>
      </c>
      <c r="F934" s="124" t="s">
        <v>35249</v>
      </c>
      <c r="G934" s="118" t="s">
        <v>34659</v>
      </c>
      <c r="H934" s="137">
        <v>45986</v>
      </c>
      <c r="I934" s="119">
        <v>23.28</v>
      </c>
      <c r="J934" s="129"/>
      <c r="K934" s="129"/>
      <c r="L934" s="129">
        <v>0</v>
      </c>
      <c r="M934" s="134" t="s">
        <v>37315</v>
      </c>
    </row>
    <row r="935" spans="1:13" hidden="1" x14ac:dyDescent="0.25">
      <c r="A935" s="128"/>
      <c r="B935" s="2"/>
      <c r="C935" s="139" t="s">
        <v>37249</v>
      </c>
      <c r="D935" s="124" t="s">
        <v>37250</v>
      </c>
      <c r="E935" s="118" t="s">
        <v>48</v>
      </c>
      <c r="F935" s="124" t="s">
        <v>35249</v>
      </c>
      <c r="G935" s="118" t="s">
        <v>2</v>
      </c>
      <c r="H935" s="137"/>
      <c r="I935" s="119"/>
      <c r="J935" s="129"/>
      <c r="K935" s="129"/>
      <c r="L935" s="129">
        <v>0</v>
      </c>
      <c r="M935" s="134" t="s">
        <v>37318</v>
      </c>
    </row>
    <row r="936" spans="1:13" hidden="1" x14ac:dyDescent="0.25">
      <c r="A936" s="128"/>
      <c r="B936" s="2"/>
      <c r="C936" s="139" t="s">
        <v>37252</v>
      </c>
      <c r="D936" s="124" t="s">
        <v>37253</v>
      </c>
      <c r="E936" s="118" t="s">
        <v>48</v>
      </c>
      <c r="F936" s="124" t="s">
        <v>35249</v>
      </c>
      <c r="G936" s="118" t="s">
        <v>34659</v>
      </c>
      <c r="H936" s="137">
        <v>44432</v>
      </c>
      <c r="I936" s="119">
        <v>8.56</v>
      </c>
      <c r="J936" s="129"/>
      <c r="K936" s="129"/>
      <c r="L936" s="129">
        <v>0</v>
      </c>
      <c r="M936" s="134" t="s">
        <v>37321</v>
      </c>
    </row>
    <row r="937" spans="1:13" hidden="1" x14ac:dyDescent="0.25">
      <c r="A937" s="128"/>
      <c r="B937" s="2"/>
      <c r="C937" s="139" t="s">
        <v>37255</v>
      </c>
      <c r="D937" s="124" t="s">
        <v>37256</v>
      </c>
      <c r="E937" s="118" t="s">
        <v>48</v>
      </c>
      <c r="F937" s="124" t="s">
        <v>35249</v>
      </c>
      <c r="G937" s="118" t="s">
        <v>2</v>
      </c>
      <c r="H937" s="137">
        <v>43378</v>
      </c>
      <c r="I937" s="119">
        <v>88.6</v>
      </c>
      <c r="J937" s="129"/>
      <c r="K937" s="129"/>
      <c r="L937" s="129">
        <v>0</v>
      </c>
      <c r="M937" s="134" t="s">
        <v>37324</v>
      </c>
    </row>
    <row r="938" spans="1:13" hidden="1" x14ac:dyDescent="0.25">
      <c r="A938" s="128"/>
      <c r="B938" s="2"/>
      <c r="C938" s="139" t="s">
        <v>37258</v>
      </c>
      <c r="D938" s="124" t="s">
        <v>37259</v>
      </c>
      <c r="E938" s="118" t="s">
        <v>48</v>
      </c>
      <c r="F938" s="124" t="s">
        <v>35249</v>
      </c>
      <c r="G938" s="118" t="s">
        <v>30</v>
      </c>
      <c r="H938" s="137">
        <v>41494</v>
      </c>
      <c r="I938" s="119">
        <v>4930</v>
      </c>
      <c r="J938" s="129"/>
      <c r="K938" s="129"/>
      <c r="L938" s="129">
        <v>0</v>
      </c>
      <c r="M938" s="134" t="s">
        <v>37327</v>
      </c>
    </row>
    <row r="939" spans="1:13" hidden="1" x14ac:dyDescent="0.25">
      <c r="A939" s="128"/>
      <c r="B939" s="2"/>
      <c r="C939" s="139" t="s">
        <v>37261</v>
      </c>
      <c r="D939" s="124" t="s">
        <v>37262</v>
      </c>
      <c r="E939" s="118" t="s">
        <v>48</v>
      </c>
      <c r="F939" s="124" t="s">
        <v>35249</v>
      </c>
      <c r="G939" s="118" t="s">
        <v>30</v>
      </c>
      <c r="H939" s="137"/>
      <c r="I939" s="119"/>
      <c r="J939" s="129"/>
      <c r="K939" s="129"/>
      <c r="L939" s="129">
        <v>0</v>
      </c>
      <c r="M939" s="134" t="s">
        <v>37330</v>
      </c>
    </row>
    <row r="940" spans="1:13" hidden="1" x14ac:dyDescent="0.25">
      <c r="A940" s="128"/>
      <c r="B940" s="2"/>
      <c r="C940" s="139" t="s">
        <v>37263</v>
      </c>
      <c r="D940" s="124" t="s">
        <v>37264</v>
      </c>
      <c r="E940" s="118" t="s">
        <v>48</v>
      </c>
      <c r="F940" s="124" t="s">
        <v>35249</v>
      </c>
      <c r="G940" s="118" t="s">
        <v>34659</v>
      </c>
      <c r="H940" s="137">
        <v>41779</v>
      </c>
      <c r="I940" s="119">
        <v>296</v>
      </c>
      <c r="J940" s="129"/>
      <c r="K940" s="129"/>
      <c r="L940" s="129">
        <v>0</v>
      </c>
      <c r="M940" s="134" t="s">
        <v>37333</v>
      </c>
    </row>
    <row r="941" spans="1:13" hidden="1" x14ac:dyDescent="0.25">
      <c r="A941" s="128"/>
      <c r="B941" s="2"/>
      <c r="C941" s="139" t="s">
        <v>37266</v>
      </c>
      <c r="D941" s="124" t="s">
        <v>37267</v>
      </c>
      <c r="E941" s="118" t="s">
        <v>48</v>
      </c>
      <c r="F941" s="124" t="s">
        <v>35249</v>
      </c>
      <c r="G941" s="118" t="s">
        <v>34659</v>
      </c>
      <c r="H941" s="137"/>
      <c r="I941" s="119"/>
      <c r="J941" s="129"/>
      <c r="K941" s="129"/>
      <c r="L941" s="129">
        <v>0</v>
      </c>
      <c r="M941" s="134" t="s">
        <v>37336</v>
      </c>
    </row>
    <row r="942" spans="1:13" hidden="1" x14ac:dyDescent="0.25">
      <c r="A942" s="128"/>
      <c r="B942" s="2"/>
      <c r="C942" s="139" t="s">
        <v>37269</v>
      </c>
      <c r="D942" s="124" t="s">
        <v>37270</v>
      </c>
      <c r="E942" s="118" t="s">
        <v>48</v>
      </c>
      <c r="F942" s="124" t="s">
        <v>35249</v>
      </c>
      <c r="G942" s="118" t="s">
        <v>2</v>
      </c>
      <c r="H942" s="137">
        <v>44183</v>
      </c>
      <c r="I942" s="119">
        <v>4870</v>
      </c>
      <c r="J942" s="129"/>
      <c r="K942" s="129"/>
      <c r="L942" s="129">
        <v>0</v>
      </c>
      <c r="M942" s="134" t="s">
        <v>37339</v>
      </c>
    </row>
    <row r="943" spans="1:13" hidden="1" x14ac:dyDescent="0.25">
      <c r="A943" s="128"/>
      <c r="B943" s="2"/>
      <c r="C943" s="139" t="s">
        <v>37272</v>
      </c>
      <c r="D943" s="124" t="s">
        <v>37273</v>
      </c>
      <c r="E943" s="118" t="s">
        <v>48</v>
      </c>
      <c r="F943" s="124" t="s">
        <v>35249</v>
      </c>
      <c r="G943" s="118" t="s">
        <v>34659</v>
      </c>
      <c r="H943" s="137">
        <v>41866</v>
      </c>
      <c r="I943" s="119">
        <v>3189</v>
      </c>
      <c r="J943" s="129"/>
      <c r="K943" s="129"/>
      <c r="L943" s="129">
        <v>0</v>
      </c>
      <c r="M943" s="134" t="s">
        <v>37342</v>
      </c>
    </row>
    <row r="944" spans="1:13" hidden="1" x14ac:dyDescent="0.25">
      <c r="A944" s="128"/>
      <c r="B944" s="2"/>
      <c r="C944" s="139" t="s">
        <v>37275</v>
      </c>
      <c r="D944" s="124" t="s">
        <v>37276</v>
      </c>
      <c r="E944" s="118" t="s">
        <v>48</v>
      </c>
      <c r="F944" s="124" t="s">
        <v>35249</v>
      </c>
      <c r="G944" s="118" t="s">
        <v>2</v>
      </c>
      <c r="H944" s="137"/>
      <c r="I944" s="119"/>
      <c r="J944" s="129"/>
      <c r="K944" s="129"/>
      <c r="L944" s="129">
        <v>0</v>
      </c>
      <c r="M944" s="134" t="s">
        <v>37345</v>
      </c>
    </row>
    <row r="945" spans="1:13" hidden="1" x14ac:dyDescent="0.25">
      <c r="A945" s="128"/>
      <c r="B945" s="2"/>
      <c r="C945" s="139" t="s">
        <v>37278</v>
      </c>
      <c r="D945" s="124" t="s">
        <v>37279</v>
      </c>
      <c r="E945" s="118" t="s">
        <v>48</v>
      </c>
      <c r="F945" s="124" t="s">
        <v>35249</v>
      </c>
      <c r="G945" s="118" t="s">
        <v>2</v>
      </c>
      <c r="H945" s="137"/>
      <c r="I945" s="119"/>
      <c r="J945" s="129"/>
      <c r="K945" s="129"/>
      <c r="L945" s="129">
        <v>0</v>
      </c>
      <c r="M945" s="134" t="s">
        <v>37339</v>
      </c>
    </row>
    <row r="946" spans="1:13" hidden="1" x14ac:dyDescent="0.25">
      <c r="A946" s="128"/>
      <c r="B946" s="2"/>
      <c r="C946" s="139" t="s">
        <v>37281</v>
      </c>
      <c r="D946" s="124" t="s">
        <v>37282</v>
      </c>
      <c r="E946" s="118" t="s">
        <v>48</v>
      </c>
      <c r="F946" s="124" t="s">
        <v>35249</v>
      </c>
      <c r="G946" s="118" t="s">
        <v>2</v>
      </c>
      <c r="H946" s="137">
        <v>45090</v>
      </c>
      <c r="I946" s="119">
        <v>250</v>
      </c>
      <c r="J946" s="129"/>
      <c r="K946" s="129"/>
      <c r="L946" s="129">
        <v>0</v>
      </c>
      <c r="M946" s="134" t="s">
        <v>37350</v>
      </c>
    </row>
    <row r="947" spans="1:13" hidden="1" x14ac:dyDescent="0.25">
      <c r="A947" s="128"/>
      <c r="B947" s="2"/>
      <c r="C947" s="139" t="s">
        <v>37284</v>
      </c>
      <c r="D947" s="124" t="s">
        <v>37285</v>
      </c>
      <c r="E947" s="118" t="s">
        <v>48</v>
      </c>
      <c r="F947" s="124" t="s">
        <v>35249</v>
      </c>
      <c r="G947" s="118" t="s">
        <v>2</v>
      </c>
      <c r="H947" s="137">
        <v>45090</v>
      </c>
      <c r="I947" s="119">
        <v>250</v>
      </c>
      <c r="J947" s="129"/>
      <c r="K947" s="129"/>
      <c r="L947" s="129">
        <v>0</v>
      </c>
      <c r="M947" s="134" t="s">
        <v>37353</v>
      </c>
    </row>
    <row r="948" spans="1:13" hidden="1" x14ac:dyDescent="0.25">
      <c r="A948" s="128"/>
      <c r="B948" s="2"/>
      <c r="C948" s="139" t="s">
        <v>37287</v>
      </c>
      <c r="D948" s="124" t="s">
        <v>37288</v>
      </c>
      <c r="E948" s="118" t="s">
        <v>48</v>
      </c>
      <c r="F948" s="124" t="s">
        <v>35249</v>
      </c>
      <c r="G948" s="118" t="s">
        <v>2</v>
      </c>
      <c r="H948" s="137">
        <v>46042</v>
      </c>
      <c r="I948" s="119">
        <v>85.54</v>
      </c>
      <c r="J948" s="129"/>
      <c r="K948" s="129"/>
      <c r="L948" s="129">
        <v>0</v>
      </c>
      <c r="M948" s="134" t="s">
        <v>37356</v>
      </c>
    </row>
    <row r="949" spans="1:13" hidden="1" x14ac:dyDescent="0.25">
      <c r="A949" s="128"/>
      <c r="B949" s="2"/>
      <c r="C949" s="139" t="s">
        <v>37290</v>
      </c>
      <c r="D949" s="124" t="s">
        <v>37291</v>
      </c>
      <c r="E949" s="118" t="s">
        <v>48</v>
      </c>
      <c r="F949" s="124" t="s">
        <v>35249</v>
      </c>
      <c r="G949" s="118" t="s">
        <v>2</v>
      </c>
      <c r="H949" s="137">
        <v>42472</v>
      </c>
      <c r="I949" s="119">
        <v>186</v>
      </c>
      <c r="J949" s="129"/>
      <c r="K949" s="129"/>
      <c r="L949" s="129">
        <v>0</v>
      </c>
      <c r="M949" s="134" t="s">
        <v>37359</v>
      </c>
    </row>
    <row r="950" spans="1:13" hidden="1" x14ac:dyDescent="0.25">
      <c r="A950" s="128"/>
      <c r="B950" s="2"/>
      <c r="C950" s="139" t="s">
        <v>37292</v>
      </c>
      <c r="D950" s="124" t="s">
        <v>37293</v>
      </c>
      <c r="E950" s="118" t="s">
        <v>48</v>
      </c>
      <c r="F950" s="124" t="s">
        <v>35249</v>
      </c>
      <c r="G950" s="118" t="s">
        <v>34659</v>
      </c>
      <c r="H950" s="137">
        <v>41654</v>
      </c>
      <c r="I950" s="119">
        <v>5120</v>
      </c>
      <c r="J950" s="129"/>
      <c r="K950" s="129"/>
      <c r="L950" s="129">
        <v>0</v>
      </c>
      <c r="M950" s="134" t="s">
        <v>37362</v>
      </c>
    </row>
    <row r="951" spans="1:13" hidden="1" x14ac:dyDescent="0.25">
      <c r="A951" s="128"/>
      <c r="B951" s="2"/>
      <c r="C951" s="139" t="s">
        <v>37295</v>
      </c>
      <c r="D951" s="124" t="s">
        <v>37296</v>
      </c>
      <c r="E951" s="118" t="s">
        <v>48</v>
      </c>
      <c r="F951" s="124" t="s">
        <v>35249</v>
      </c>
      <c r="G951" s="118" t="s">
        <v>34659</v>
      </c>
      <c r="H951" s="137">
        <v>41302</v>
      </c>
      <c r="I951" s="119">
        <v>208.83</v>
      </c>
      <c r="J951" s="129"/>
      <c r="K951" s="129"/>
      <c r="L951" s="129">
        <v>0</v>
      </c>
      <c r="M951" s="134" t="s">
        <v>37365</v>
      </c>
    </row>
    <row r="952" spans="1:13" hidden="1" x14ac:dyDescent="0.25">
      <c r="A952" s="128"/>
      <c r="B952" s="2"/>
      <c r="C952" s="139" t="s">
        <v>37298</v>
      </c>
      <c r="D952" s="124" t="s">
        <v>37299</v>
      </c>
      <c r="E952" s="118" t="s">
        <v>48</v>
      </c>
      <c r="F952" s="124" t="s">
        <v>35249</v>
      </c>
      <c r="G952" s="118" t="s">
        <v>2</v>
      </c>
      <c r="H952" s="137"/>
      <c r="I952" s="119"/>
      <c r="J952" s="129"/>
      <c r="K952" s="129"/>
      <c r="L952" s="129">
        <v>0</v>
      </c>
      <c r="M952" s="134" t="s">
        <v>37368</v>
      </c>
    </row>
    <row r="953" spans="1:13" hidden="1" x14ac:dyDescent="0.25">
      <c r="A953" s="128"/>
      <c r="B953" s="2"/>
      <c r="C953" s="139" t="s">
        <v>37301</v>
      </c>
      <c r="D953" s="124" t="s">
        <v>37302</v>
      </c>
      <c r="E953" s="118" t="s">
        <v>48</v>
      </c>
      <c r="F953" s="124" t="s">
        <v>35249</v>
      </c>
      <c r="G953" s="118" t="s">
        <v>2</v>
      </c>
      <c r="H953" s="137">
        <v>43020</v>
      </c>
      <c r="I953" s="119">
        <v>95.35</v>
      </c>
      <c r="J953" s="129"/>
      <c r="K953" s="129"/>
      <c r="L953" s="129">
        <v>0</v>
      </c>
      <c r="M953" s="134" t="s">
        <v>37371</v>
      </c>
    </row>
    <row r="954" spans="1:13" hidden="1" x14ac:dyDescent="0.25">
      <c r="A954" s="128"/>
      <c r="B954" s="2"/>
      <c r="C954" s="139" t="s">
        <v>37304</v>
      </c>
      <c r="D954" s="124" t="s">
        <v>37305</v>
      </c>
      <c r="E954" s="118" t="s">
        <v>48</v>
      </c>
      <c r="F954" s="124" t="s">
        <v>35249</v>
      </c>
      <c r="G954" s="118" t="s">
        <v>2</v>
      </c>
      <c r="H954" s="137"/>
      <c r="I954" s="119"/>
      <c r="J954" s="129"/>
      <c r="K954" s="129"/>
      <c r="L954" s="129">
        <v>0</v>
      </c>
      <c r="M954" s="134" t="s">
        <v>37374</v>
      </c>
    </row>
    <row r="955" spans="1:13" hidden="1" x14ac:dyDescent="0.25">
      <c r="A955" s="128"/>
      <c r="B955" s="2"/>
      <c r="C955" s="139" t="s">
        <v>37307</v>
      </c>
      <c r="D955" s="124" t="s">
        <v>37308</v>
      </c>
      <c r="E955" s="118" t="s">
        <v>48</v>
      </c>
      <c r="F955" s="124" t="s">
        <v>35249</v>
      </c>
      <c r="G955" s="118" t="s">
        <v>34659</v>
      </c>
      <c r="H955" s="137">
        <v>43580</v>
      </c>
      <c r="I955" s="119">
        <v>110.54</v>
      </c>
      <c r="J955" s="129"/>
      <c r="K955" s="129"/>
      <c r="L955" s="129">
        <v>0</v>
      </c>
      <c r="M955" s="134" t="s">
        <v>37377</v>
      </c>
    </row>
    <row r="956" spans="1:13" hidden="1" x14ac:dyDescent="0.25">
      <c r="A956" s="128"/>
      <c r="B956" s="2"/>
      <c r="C956" s="139" t="s">
        <v>37310</v>
      </c>
      <c r="D956" s="124" t="s">
        <v>37311</v>
      </c>
      <c r="E956" s="118" t="s">
        <v>48</v>
      </c>
      <c r="F956" s="124" t="s">
        <v>35249</v>
      </c>
      <c r="G956" s="118" t="s">
        <v>34659</v>
      </c>
      <c r="H956" s="137"/>
      <c r="I956" s="119"/>
      <c r="J956" s="129"/>
      <c r="K956" s="129"/>
      <c r="L956" s="129">
        <v>0</v>
      </c>
      <c r="M956" s="134" t="s">
        <v>37380</v>
      </c>
    </row>
    <row r="957" spans="1:13" hidden="1" x14ac:dyDescent="0.25">
      <c r="A957" s="128"/>
      <c r="B957" s="2"/>
      <c r="C957" s="139" t="s">
        <v>37313</v>
      </c>
      <c r="D957" s="124" t="s">
        <v>37314</v>
      </c>
      <c r="E957" s="118" t="s">
        <v>48</v>
      </c>
      <c r="F957" s="124" t="s">
        <v>35249</v>
      </c>
      <c r="G957" s="118" t="s">
        <v>34659</v>
      </c>
      <c r="H957" s="137">
        <v>41416</v>
      </c>
      <c r="I957" s="119">
        <v>436.9</v>
      </c>
      <c r="J957" s="129"/>
      <c r="K957" s="129"/>
      <c r="L957" s="129">
        <v>0</v>
      </c>
      <c r="M957" s="134" t="s">
        <v>37383</v>
      </c>
    </row>
    <row r="958" spans="1:13" hidden="1" x14ac:dyDescent="0.25">
      <c r="A958" s="128"/>
      <c r="B958" s="2"/>
      <c r="C958" s="139" t="s">
        <v>37316</v>
      </c>
      <c r="D958" s="124" t="s">
        <v>37317</v>
      </c>
      <c r="E958" s="118" t="s">
        <v>48</v>
      </c>
      <c r="F958" s="124" t="s">
        <v>35249</v>
      </c>
      <c r="G958" s="118" t="s">
        <v>2</v>
      </c>
      <c r="H958" s="137">
        <v>45449</v>
      </c>
      <c r="I958" s="119">
        <v>791.64</v>
      </c>
      <c r="J958" s="129"/>
      <c r="K958" s="129"/>
      <c r="L958" s="129">
        <v>0</v>
      </c>
      <c r="M958" s="134" t="s">
        <v>37386</v>
      </c>
    </row>
    <row r="959" spans="1:13" hidden="1" x14ac:dyDescent="0.25">
      <c r="A959" s="128"/>
      <c r="B959" s="2"/>
      <c r="C959" s="139" t="s">
        <v>37319</v>
      </c>
      <c r="D959" s="124" t="s">
        <v>37320</v>
      </c>
      <c r="E959" s="118" t="s">
        <v>48</v>
      </c>
      <c r="F959" s="124" t="s">
        <v>35249</v>
      </c>
      <c r="G959" s="118" t="s">
        <v>2</v>
      </c>
      <c r="H959" s="137">
        <v>46084</v>
      </c>
      <c r="I959" s="119">
        <v>357.52</v>
      </c>
      <c r="J959" s="129"/>
      <c r="K959" s="129"/>
      <c r="L959" s="129">
        <v>0</v>
      </c>
      <c r="M959" s="134" t="s">
        <v>37389</v>
      </c>
    </row>
    <row r="960" spans="1:13" hidden="1" x14ac:dyDescent="0.25">
      <c r="A960" s="128"/>
      <c r="B960" s="2"/>
      <c r="C960" s="139" t="s">
        <v>37322</v>
      </c>
      <c r="D960" s="124" t="s">
        <v>37323</v>
      </c>
      <c r="E960" s="118" t="s">
        <v>48</v>
      </c>
      <c r="F960" s="124" t="s">
        <v>35249</v>
      </c>
      <c r="G960" s="118" t="s">
        <v>2</v>
      </c>
      <c r="H960" s="137">
        <v>45124</v>
      </c>
      <c r="I960" s="119">
        <v>805</v>
      </c>
      <c r="J960" s="129"/>
      <c r="K960" s="129"/>
      <c r="L960" s="129">
        <v>0</v>
      </c>
      <c r="M960" s="134" t="s">
        <v>37392</v>
      </c>
    </row>
    <row r="961" spans="1:13" hidden="1" x14ac:dyDescent="0.25">
      <c r="A961" s="128"/>
      <c r="B961" s="2"/>
      <c r="C961" s="139" t="s">
        <v>37325</v>
      </c>
      <c r="D961" s="124" t="s">
        <v>37326</v>
      </c>
      <c r="E961" s="118" t="s">
        <v>48</v>
      </c>
      <c r="F961" s="124" t="s">
        <v>35249</v>
      </c>
      <c r="G961" s="118" t="s">
        <v>34659</v>
      </c>
      <c r="H961" s="137">
        <v>42314</v>
      </c>
      <c r="I961" s="119">
        <v>557.75</v>
      </c>
      <c r="J961" s="129"/>
      <c r="K961" s="129"/>
      <c r="L961" s="129">
        <v>0</v>
      </c>
      <c r="M961" s="134" t="s">
        <v>37395</v>
      </c>
    </row>
    <row r="962" spans="1:13" hidden="1" x14ac:dyDescent="0.25">
      <c r="A962" s="128"/>
      <c r="B962" s="2"/>
      <c r="C962" s="139" t="s">
        <v>37328</v>
      </c>
      <c r="D962" s="124" t="s">
        <v>37329</v>
      </c>
      <c r="E962" s="118" t="s">
        <v>48</v>
      </c>
      <c r="F962" s="124" t="s">
        <v>35249</v>
      </c>
      <c r="G962" s="118" t="s">
        <v>2</v>
      </c>
      <c r="H962" s="137">
        <v>43761</v>
      </c>
      <c r="I962" s="119">
        <v>9.77</v>
      </c>
      <c r="J962" s="129"/>
      <c r="K962" s="129"/>
      <c r="L962" s="129">
        <v>0</v>
      </c>
      <c r="M962" s="134" t="s">
        <v>37398</v>
      </c>
    </row>
    <row r="963" spans="1:13" hidden="1" x14ac:dyDescent="0.25">
      <c r="A963" s="128"/>
      <c r="B963" s="2"/>
      <c r="C963" s="139" t="s">
        <v>37331</v>
      </c>
      <c r="D963" s="124" t="s">
        <v>37332</v>
      </c>
      <c r="E963" s="118" t="s">
        <v>48</v>
      </c>
      <c r="F963" s="124" t="s">
        <v>35249</v>
      </c>
      <c r="G963" s="118" t="s">
        <v>2</v>
      </c>
      <c r="H963" s="137"/>
      <c r="I963" s="119"/>
      <c r="J963" s="129"/>
      <c r="K963" s="129"/>
      <c r="L963" s="129">
        <v>0</v>
      </c>
      <c r="M963" s="134" t="s">
        <v>37401</v>
      </c>
    </row>
    <row r="964" spans="1:13" hidden="1" x14ac:dyDescent="0.25">
      <c r="A964" s="128"/>
      <c r="B964" s="2"/>
      <c r="C964" s="139" t="s">
        <v>37334</v>
      </c>
      <c r="D964" s="124" t="s">
        <v>37335</v>
      </c>
      <c r="E964" s="118" t="s">
        <v>48</v>
      </c>
      <c r="F964" s="124" t="s">
        <v>35249</v>
      </c>
      <c r="G964" s="118" t="s">
        <v>2</v>
      </c>
      <c r="H964" s="137">
        <v>42583</v>
      </c>
      <c r="I964" s="119">
        <v>230</v>
      </c>
      <c r="J964" s="129"/>
      <c r="K964" s="129"/>
      <c r="L964" s="129">
        <v>0</v>
      </c>
      <c r="M964" s="134" t="s">
        <v>37404</v>
      </c>
    </row>
    <row r="965" spans="1:13" hidden="1" x14ac:dyDescent="0.25">
      <c r="A965" s="128"/>
      <c r="B965" s="2"/>
      <c r="C965" s="139" t="s">
        <v>37337</v>
      </c>
      <c r="D965" s="124" t="s">
        <v>37338</v>
      </c>
      <c r="E965" s="118" t="s">
        <v>48</v>
      </c>
      <c r="F965" s="124" t="s">
        <v>35249</v>
      </c>
      <c r="G965" s="118" t="s">
        <v>2</v>
      </c>
      <c r="H965" s="137"/>
      <c r="I965" s="119"/>
      <c r="J965" s="129"/>
      <c r="K965" s="129"/>
      <c r="L965" s="129">
        <v>0</v>
      </c>
      <c r="M965" s="134" t="s">
        <v>37407</v>
      </c>
    </row>
    <row r="966" spans="1:13" hidden="1" x14ac:dyDescent="0.25">
      <c r="A966" s="128"/>
      <c r="B966" s="2"/>
      <c r="C966" s="139" t="s">
        <v>37340</v>
      </c>
      <c r="D966" s="124" t="s">
        <v>37341</v>
      </c>
      <c r="E966" s="118" t="s">
        <v>48</v>
      </c>
      <c r="F966" s="124" t="s">
        <v>35249</v>
      </c>
      <c r="G966" s="118" t="s">
        <v>2</v>
      </c>
      <c r="H966" s="137">
        <v>44060</v>
      </c>
      <c r="I966" s="119">
        <v>1080</v>
      </c>
      <c r="J966" s="129"/>
      <c r="K966" s="129"/>
      <c r="L966" s="129">
        <v>0</v>
      </c>
      <c r="M966" s="134" t="s">
        <v>37410</v>
      </c>
    </row>
    <row r="967" spans="1:13" hidden="1" x14ac:dyDescent="0.25">
      <c r="A967" s="128"/>
      <c r="B967" s="2"/>
      <c r="C967" s="139" t="s">
        <v>37343</v>
      </c>
      <c r="D967" s="124" t="s">
        <v>37344</v>
      </c>
      <c r="E967" s="118" t="s">
        <v>48</v>
      </c>
      <c r="F967" s="124" t="s">
        <v>35249</v>
      </c>
      <c r="G967" s="118" t="s">
        <v>2</v>
      </c>
      <c r="H967" s="137">
        <v>46064</v>
      </c>
      <c r="I967" s="119">
        <v>223.44</v>
      </c>
      <c r="J967" s="129"/>
      <c r="K967" s="129"/>
      <c r="L967" s="129">
        <v>0</v>
      </c>
      <c r="M967" s="134" t="s">
        <v>37413</v>
      </c>
    </row>
    <row r="968" spans="1:13" hidden="1" x14ac:dyDescent="0.25">
      <c r="A968" s="128"/>
      <c r="B968" s="2"/>
      <c r="C968" s="139" t="s">
        <v>37346</v>
      </c>
      <c r="D968" s="124" t="s">
        <v>37347</v>
      </c>
      <c r="E968" s="118" t="s">
        <v>48</v>
      </c>
      <c r="F968" s="124" t="s">
        <v>35249</v>
      </c>
      <c r="G968" s="118" t="s">
        <v>2</v>
      </c>
      <c r="H968" s="137"/>
      <c r="I968" s="119"/>
      <c r="J968" s="129"/>
      <c r="K968" s="129"/>
      <c r="L968" s="129">
        <v>0</v>
      </c>
      <c r="M968" s="134" t="s">
        <v>37416</v>
      </c>
    </row>
    <row r="969" spans="1:13" hidden="1" x14ac:dyDescent="0.25">
      <c r="A969" s="128"/>
      <c r="B969" s="2"/>
      <c r="C969" s="139" t="s">
        <v>37348</v>
      </c>
      <c r="D969" s="124" t="s">
        <v>37349</v>
      </c>
      <c r="E969" s="118" t="s">
        <v>48</v>
      </c>
      <c r="F969" s="124" t="s">
        <v>35249</v>
      </c>
      <c r="G969" s="118" t="s">
        <v>2</v>
      </c>
      <c r="H969" s="137">
        <v>44791</v>
      </c>
      <c r="I969" s="119">
        <v>216.7</v>
      </c>
      <c r="J969" s="129"/>
      <c r="K969" s="129"/>
      <c r="L969" s="129">
        <v>0</v>
      </c>
      <c r="M969" s="134" t="s">
        <v>37419</v>
      </c>
    </row>
    <row r="970" spans="1:13" hidden="1" x14ac:dyDescent="0.25">
      <c r="A970" s="128"/>
      <c r="B970" s="2"/>
      <c r="C970" s="139" t="s">
        <v>37351</v>
      </c>
      <c r="D970" s="124" t="s">
        <v>37352</v>
      </c>
      <c r="E970" s="118" t="s">
        <v>48</v>
      </c>
      <c r="F970" s="124" t="s">
        <v>35249</v>
      </c>
      <c r="G970" s="118" t="s">
        <v>2</v>
      </c>
      <c r="H970" s="137">
        <v>42376</v>
      </c>
      <c r="I970" s="119">
        <v>607</v>
      </c>
      <c r="J970" s="129"/>
      <c r="K970" s="129"/>
      <c r="L970" s="129">
        <v>0</v>
      </c>
      <c r="M970" s="134" t="s">
        <v>37422</v>
      </c>
    </row>
    <row r="971" spans="1:13" hidden="1" x14ac:dyDescent="0.25">
      <c r="A971" s="128"/>
      <c r="B971" s="2"/>
      <c r="C971" s="139" t="s">
        <v>37354</v>
      </c>
      <c r="D971" s="124" t="s">
        <v>37355</v>
      </c>
      <c r="E971" s="118" t="s">
        <v>48</v>
      </c>
      <c r="F971" s="124" t="s">
        <v>35249</v>
      </c>
      <c r="G971" s="118" t="s">
        <v>2</v>
      </c>
      <c r="H971" s="137">
        <v>43014</v>
      </c>
      <c r="I971" s="119">
        <v>171</v>
      </c>
      <c r="J971" s="129"/>
      <c r="K971" s="129"/>
      <c r="L971" s="129">
        <v>0</v>
      </c>
      <c r="M971" s="134" t="s">
        <v>19638</v>
      </c>
    </row>
    <row r="972" spans="1:13" hidden="1" x14ac:dyDescent="0.25">
      <c r="A972" s="128"/>
      <c r="B972" s="2"/>
      <c r="C972" s="139" t="s">
        <v>37357</v>
      </c>
      <c r="D972" s="124" t="s">
        <v>37358</v>
      </c>
      <c r="E972" s="118" t="s">
        <v>48</v>
      </c>
      <c r="F972" s="124" t="s">
        <v>35249</v>
      </c>
      <c r="G972" s="118" t="s">
        <v>2</v>
      </c>
      <c r="H972" s="137"/>
      <c r="I972" s="119"/>
      <c r="J972" s="129"/>
      <c r="K972" s="129"/>
      <c r="L972" s="129">
        <v>0</v>
      </c>
      <c r="M972" s="134" t="s">
        <v>37427</v>
      </c>
    </row>
    <row r="973" spans="1:13" hidden="1" x14ac:dyDescent="0.25">
      <c r="A973" s="128"/>
      <c r="B973" s="2"/>
      <c r="C973" s="139" t="s">
        <v>37360</v>
      </c>
      <c r="D973" s="124" t="s">
        <v>37361</v>
      </c>
      <c r="E973" s="118" t="s">
        <v>48</v>
      </c>
      <c r="F973" s="124" t="s">
        <v>35249</v>
      </c>
      <c r="G973" s="118" t="s">
        <v>2</v>
      </c>
      <c r="H973" s="137">
        <v>42583</v>
      </c>
      <c r="I973" s="119">
        <v>145</v>
      </c>
      <c r="J973" s="129"/>
      <c r="K973" s="129"/>
      <c r="L973" s="129">
        <v>0</v>
      </c>
      <c r="M973" s="134" t="s">
        <v>37430</v>
      </c>
    </row>
    <row r="974" spans="1:13" hidden="1" x14ac:dyDescent="0.25">
      <c r="A974" s="128"/>
      <c r="B974" s="2"/>
      <c r="C974" s="139" t="s">
        <v>37363</v>
      </c>
      <c r="D974" s="124" t="s">
        <v>37364</v>
      </c>
      <c r="E974" s="118" t="s">
        <v>48</v>
      </c>
      <c r="F974" s="124" t="s">
        <v>35249</v>
      </c>
      <c r="G974" s="118" t="s">
        <v>2</v>
      </c>
      <c r="H974" s="137">
        <v>45258</v>
      </c>
      <c r="I974" s="119">
        <v>170.89</v>
      </c>
      <c r="J974" s="129"/>
      <c r="K974" s="129"/>
      <c r="L974" s="129">
        <v>0</v>
      </c>
      <c r="M974" s="134" t="s">
        <v>37433</v>
      </c>
    </row>
    <row r="975" spans="1:13" hidden="1" x14ac:dyDescent="0.25">
      <c r="A975" s="128"/>
      <c r="B975" s="2"/>
      <c r="C975" s="139" t="s">
        <v>37366</v>
      </c>
      <c r="D975" s="124" t="s">
        <v>37367</v>
      </c>
      <c r="E975" s="118" t="s">
        <v>48</v>
      </c>
      <c r="F975" s="124" t="s">
        <v>35249</v>
      </c>
      <c r="G975" s="118" t="s">
        <v>2</v>
      </c>
      <c r="H975" s="137">
        <v>42013</v>
      </c>
      <c r="I975" s="119">
        <v>483</v>
      </c>
      <c r="J975" s="129"/>
      <c r="K975" s="129"/>
      <c r="L975" s="129">
        <v>0</v>
      </c>
      <c r="M975" s="134" t="s">
        <v>37436</v>
      </c>
    </row>
    <row r="976" spans="1:13" hidden="1" x14ac:dyDescent="0.25">
      <c r="A976" s="128"/>
      <c r="B976" s="2"/>
      <c r="C976" s="139" t="s">
        <v>41714</v>
      </c>
      <c r="D976" s="124" t="s">
        <v>41715</v>
      </c>
      <c r="E976" s="118" t="s">
        <v>48</v>
      </c>
      <c r="F976" s="124" t="s">
        <v>35249</v>
      </c>
      <c r="G976" s="118" t="s">
        <v>2</v>
      </c>
      <c r="H976" s="137">
        <v>45943</v>
      </c>
      <c r="I976" s="119">
        <v>587.04</v>
      </c>
      <c r="J976" s="129"/>
      <c r="K976" s="129"/>
      <c r="L976" s="129">
        <v>0</v>
      </c>
      <c r="M976" s="134" t="s">
        <v>37439</v>
      </c>
    </row>
    <row r="977" spans="1:13" hidden="1" x14ac:dyDescent="0.25">
      <c r="A977" s="128"/>
      <c r="B977" s="2"/>
      <c r="C977" s="139" t="s">
        <v>37369</v>
      </c>
      <c r="D977" s="124" t="s">
        <v>37370</v>
      </c>
      <c r="E977" s="118" t="s">
        <v>48</v>
      </c>
      <c r="F977" s="124" t="s">
        <v>35249</v>
      </c>
      <c r="G977" s="118" t="s">
        <v>2</v>
      </c>
      <c r="H977" s="137"/>
      <c r="I977" s="119"/>
      <c r="J977" s="129"/>
      <c r="K977" s="129"/>
      <c r="L977" s="129">
        <v>0</v>
      </c>
      <c r="M977" s="134" t="s">
        <v>37442</v>
      </c>
    </row>
    <row r="978" spans="1:13" hidden="1" x14ac:dyDescent="0.25">
      <c r="A978" s="128"/>
      <c r="B978" s="2"/>
      <c r="C978" s="139" t="s">
        <v>37372</v>
      </c>
      <c r="D978" s="124" t="s">
        <v>37373</v>
      </c>
      <c r="E978" s="118" t="s">
        <v>48</v>
      </c>
      <c r="F978" s="124" t="s">
        <v>35249</v>
      </c>
      <c r="G978" s="118" t="s">
        <v>2</v>
      </c>
      <c r="H978" s="137"/>
      <c r="I978" s="119"/>
      <c r="J978" s="129"/>
      <c r="K978" s="129"/>
      <c r="L978" s="129">
        <v>0</v>
      </c>
      <c r="M978" s="134" t="s">
        <v>37443</v>
      </c>
    </row>
    <row r="979" spans="1:13" hidden="1" x14ac:dyDescent="0.25">
      <c r="A979" s="128"/>
      <c r="B979" s="2"/>
      <c r="C979" s="139" t="s">
        <v>37375</v>
      </c>
      <c r="D979" s="124" t="s">
        <v>37376</v>
      </c>
      <c r="E979" s="118" t="s">
        <v>48</v>
      </c>
      <c r="F979" s="124" t="s">
        <v>35249</v>
      </c>
      <c r="G979" s="118" t="s">
        <v>34659</v>
      </c>
      <c r="H979" s="137">
        <v>42074</v>
      </c>
      <c r="I979" s="119">
        <v>90</v>
      </c>
      <c r="J979" s="129"/>
      <c r="K979" s="129"/>
      <c r="L979" s="129">
        <v>0</v>
      </c>
      <c r="M979" s="134" t="s">
        <v>37447</v>
      </c>
    </row>
    <row r="980" spans="1:13" hidden="1" x14ac:dyDescent="0.25">
      <c r="A980" s="128"/>
      <c r="B980" s="2"/>
      <c r="C980" s="139" t="s">
        <v>37378</v>
      </c>
      <c r="D980" s="124" t="s">
        <v>37379</v>
      </c>
      <c r="E980" s="118" t="s">
        <v>48</v>
      </c>
      <c r="F980" s="124" t="s">
        <v>35249</v>
      </c>
      <c r="G980" s="118" t="s">
        <v>58</v>
      </c>
      <c r="H980" s="137">
        <v>41765</v>
      </c>
      <c r="I980" s="119">
        <v>99.79</v>
      </c>
      <c r="J980" s="129"/>
      <c r="K980" s="129"/>
      <c r="L980" s="129">
        <v>0</v>
      </c>
      <c r="M980" s="134" t="s">
        <v>37450</v>
      </c>
    </row>
    <row r="981" spans="1:13" hidden="1" x14ac:dyDescent="0.25">
      <c r="A981" s="128"/>
      <c r="B981" s="2"/>
      <c r="C981" s="139" t="s">
        <v>37381</v>
      </c>
      <c r="D981" s="124" t="s">
        <v>37382</v>
      </c>
      <c r="E981" s="118" t="s">
        <v>48</v>
      </c>
      <c r="F981" s="124" t="s">
        <v>35249</v>
      </c>
      <c r="G981" s="118" t="s">
        <v>34659</v>
      </c>
      <c r="H981" s="137">
        <v>41493</v>
      </c>
      <c r="I981" s="119">
        <v>1233</v>
      </c>
      <c r="J981" s="129"/>
      <c r="K981" s="129"/>
      <c r="L981" s="129">
        <v>0</v>
      </c>
      <c r="M981" s="134" t="s">
        <v>37453</v>
      </c>
    </row>
    <row r="982" spans="1:13" hidden="1" x14ac:dyDescent="0.25">
      <c r="A982" s="128"/>
      <c r="B982" s="2"/>
      <c r="C982" s="139" t="s">
        <v>37384</v>
      </c>
      <c r="D982" s="124" t="s">
        <v>37385</v>
      </c>
      <c r="E982" s="118" t="s">
        <v>48</v>
      </c>
      <c r="F982" s="124" t="s">
        <v>35249</v>
      </c>
      <c r="G982" s="118" t="s">
        <v>34659</v>
      </c>
      <c r="H982" s="137"/>
      <c r="I982" s="119"/>
      <c r="J982" s="129"/>
      <c r="K982" s="129"/>
      <c r="L982" s="129">
        <v>0</v>
      </c>
      <c r="M982" s="134" t="s">
        <v>37456</v>
      </c>
    </row>
    <row r="983" spans="1:13" hidden="1" x14ac:dyDescent="0.25">
      <c r="A983" s="128"/>
      <c r="B983" s="2"/>
      <c r="C983" s="139" t="s">
        <v>37387</v>
      </c>
      <c r="D983" s="124" t="s">
        <v>37388</v>
      </c>
      <c r="E983" s="118" t="s">
        <v>48</v>
      </c>
      <c r="F983" s="124" t="s">
        <v>35249</v>
      </c>
      <c r="G983" s="118" t="s">
        <v>34659</v>
      </c>
      <c r="H983" s="137"/>
      <c r="I983" s="119"/>
      <c r="J983" s="129"/>
      <c r="K983" s="129"/>
      <c r="L983" s="129">
        <v>0</v>
      </c>
      <c r="M983" s="134"/>
    </row>
    <row r="984" spans="1:13" hidden="1" x14ac:dyDescent="0.25">
      <c r="A984" s="128"/>
      <c r="B984" s="2"/>
      <c r="C984" s="139" t="s">
        <v>37390</v>
      </c>
      <c r="D984" s="124" t="s">
        <v>37391</v>
      </c>
      <c r="E984" s="118" t="s">
        <v>48</v>
      </c>
      <c r="F984" s="124" t="s">
        <v>35249</v>
      </c>
      <c r="G984" s="118" t="s">
        <v>34659</v>
      </c>
      <c r="H984" s="137"/>
      <c r="I984" s="119"/>
      <c r="J984" s="129"/>
      <c r="K984" s="129"/>
      <c r="L984" s="129">
        <v>0</v>
      </c>
      <c r="M984" s="134" t="s">
        <v>37461</v>
      </c>
    </row>
    <row r="985" spans="1:13" hidden="1" x14ac:dyDescent="0.25">
      <c r="A985" s="128"/>
      <c r="B985" s="2"/>
      <c r="C985" s="139" t="s">
        <v>37393</v>
      </c>
      <c r="D985" s="124" t="s">
        <v>37394</v>
      </c>
      <c r="E985" s="118" t="s">
        <v>48</v>
      </c>
      <c r="F985" s="124" t="s">
        <v>35249</v>
      </c>
      <c r="G985" s="118" t="s">
        <v>34659</v>
      </c>
      <c r="H985" s="137">
        <v>41795</v>
      </c>
      <c r="I985" s="119">
        <v>2916.82</v>
      </c>
      <c r="J985" s="129"/>
      <c r="K985" s="129"/>
      <c r="L985" s="129">
        <v>0</v>
      </c>
      <c r="M985" s="134" t="s">
        <v>37464</v>
      </c>
    </row>
    <row r="986" spans="1:13" hidden="1" x14ac:dyDescent="0.25">
      <c r="A986" s="128"/>
      <c r="B986" s="2"/>
      <c r="C986" s="139" t="s">
        <v>37396</v>
      </c>
      <c r="D986" s="124" t="s">
        <v>37397</v>
      </c>
      <c r="E986" s="118" t="s">
        <v>48</v>
      </c>
      <c r="F986" s="124" t="s">
        <v>35249</v>
      </c>
      <c r="G986" s="118" t="s">
        <v>34659</v>
      </c>
      <c r="H986" s="137"/>
      <c r="I986" s="119"/>
      <c r="J986" s="129"/>
      <c r="K986" s="129"/>
      <c r="L986" s="129">
        <v>0</v>
      </c>
      <c r="M986" s="134"/>
    </row>
    <row r="987" spans="1:13" hidden="1" x14ac:dyDescent="0.25">
      <c r="A987" s="128"/>
      <c r="B987" s="2"/>
      <c r="C987" s="139" t="s">
        <v>37399</v>
      </c>
      <c r="D987" s="124" t="s">
        <v>37400</v>
      </c>
      <c r="E987" s="118" t="s">
        <v>48</v>
      </c>
      <c r="F987" s="124" t="s">
        <v>35249</v>
      </c>
      <c r="G987" s="118" t="s">
        <v>34659</v>
      </c>
      <c r="H987" s="137">
        <v>41464</v>
      </c>
      <c r="I987" s="119">
        <v>2754</v>
      </c>
      <c r="J987" s="129"/>
      <c r="K987" s="129"/>
      <c r="L987" s="129">
        <v>0</v>
      </c>
      <c r="M987" s="134" t="s">
        <v>37469</v>
      </c>
    </row>
    <row r="988" spans="1:13" hidden="1" x14ac:dyDescent="0.25">
      <c r="A988" s="128"/>
      <c r="B988" s="2"/>
      <c r="C988" s="139" t="s">
        <v>37402</v>
      </c>
      <c r="D988" s="124" t="s">
        <v>37403</v>
      </c>
      <c r="E988" s="118" t="s">
        <v>48</v>
      </c>
      <c r="F988" s="124" t="s">
        <v>35249</v>
      </c>
      <c r="G988" s="118" t="s">
        <v>34659</v>
      </c>
      <c r="H988" s="137">
        <v>41305</v>
      </c>
      <c r="I988" s="119">
        <v>3558.75</v>
      </c>
      <c r="J988" s="129"/>
      <c r="K988" s="129"/>
      <c r="L988" s="129">
        <v>0</v>
      </c>
      <c r="M988" s="134" t="s">
        <v>37472</v>
      </c>
    </row>
    <row r="989" spans="1:13" hidden="1" x14ac:dyDescent="0.25">
      <c r="A989" s="128"/>
      <c r="B989" s="2"/>
      <c r="C989" s="139" t="s">
        <v>37405</v>
      </c>
      <c r="D989" s="124" t="s">
        <v>37406</v>
      </c>
      <c r="E989" s="118" t="s">
        <v>48</v>
      </c>
      <c r="F989" s="124" t="s">
        <v>35249</v>
      </c>
      <c r="G989" s="118" t="s">
        <v>2</v>
      </c>
      <c r="H989" s="137">
        <v>44279</v>
      </c>
      <c r="I989" s="119">
        <v>20.86</v>
      </c>
      <c r="J989" s="129"/>
      <c r="K989" s="129"/>
      <c r="L989" s="129">
        <v>0</v>
      </c>
      <c r="M989" s="134" t="s">
        <v>37475</v>
      </c>
    </row>
    <row r="990" spans="1:13" hidden="1" x14ac:dyDescent="0.25">
      <c r="A990" s="128"/>
      <c r="B990" s="2"/>
      <c r="C990" s="139" t="s">
        <v>37408</v>
      </c>
      <c r="D990" s="124" t="s">
        <v>37409</v>
      </c>
      <c r="E990" s="118" t="s">
        <v>48</v>
      </c>
      <c r="F990" s="124" t="s">
        <v>35249</v>
      </c>
      <c r="G990" s="118" t="s">
        <v>34659</v>
      </c>
      <c r="H990" s="137"/>
      <c r="I990" s="119"/>
      <c r="J990" s="129"/>
      <c r="K990" s="129"/>
      <c r="L990" s="129">
        <v>0</v>
      </c>
      <c r="M990" s="134" t="s">
        <v>37478</v>
      </c>
    </row>
    <row r="991" spans="1:13" hidden="1" x14ac:dyDescent="0.25">
      <c r="A991" s="128"/>
      <c r="B991" s="2"/>
      <c r="C991" s="139" t="s">
        <v>37411</v>
      </c>
      <c r="D991" s="124" t="s">
        <v>37412</v>
      </c>
      <c r="E991" s="118" t="s">
        <v>48</v>
      </c>
      <c r="F991" s="124" t="s">
        <v>35249</v>
      </c>
      <c r="G991" s="118" t="s">
        <v>34659</v>
      </c>
      <c r="H991" s="137">
        <v>42481</v>
      </c>
      <c r="I991" s="119">
        <v>99.15</v>
      </c>
      <c r="J991" s="129"/>
      <c r="K991" s="129"/>
      <c r="L991" s="129">
        <v>0</v>
      </c>
      <c r="M991" s="134" t="s">
        <v>37481</v>
      </c>
    </row>
    <row r="992" spans="1:13" hidden="1" x14ac:dyDescent="0.25">
      <c r="A992" s="128"/>
      <c r="B992" s="2"/>
      <c r="C992" s="139" t="s">
        <v>37414</v>
      </c>
      <c r="D992" s="124" t="s">
        <v>37415</v>
      </c>
      <c r="E992" s="118" t="s">
        <v>48</v>
      </c>
      <c r="F992" s="124" t="s">
        <v>35249</v>
      </c>
      <c r="G992" s="118" t="s">
        <v>2</v>
      </c>
      <c r="H992" s="137">
        <v>44167</v>
      </c>
      <c r="I992" s="119">
        <v>5.22</v>
      </c>
      <c r="J992" s="129"/>
      <c r="K992" s="129"/>
      <c r="L992" s="129">
        <v>0</v>
      </c>
      <c r="M992" s="134" t="s">
        <v>37484</v>
      </c>
    </row>
    <row r="993" spans="1:13" hidden="1" x14ac:dyDescent="0.25">
      <c r="A993" s="128"/>
      <c r="B993" s="2"/>
      <c r="C993" s="139" t="s">
        <v>37417</v>
      </c>
      <c r="D993" s="124" t="s">
        <v>37418</v>
      </c>
      <c r="E993" s="118" t="s">
        <v>48</v>
      </c>
      <c r="F993" s="124" t="s">
        <v>35249</v>
      </c>
      <c r="G993" s="118" t="s">
        <v>34659</v>
      </c>
      <c r="H993" s="137">
        <v>41675</v>
      </c>
      <c r="I993" s="119">
        <v>41</v>
      </c>
      <c r="J993" s="129"/>
      <c r="K993" s="129"/>
      <c r="L993" s="129">
        <v>0</v>
      </c>
      <c r="M993" s="134"/>
    </row>
    <row r="994" spans="1:13" hidden="1" x14ac:dyDescent="0.25">
      <c r="A994" s="128"/>
      <c r="B994" s="2"/>
      <c r="C994" s="139" t="s">
        <v>37420</v>
      </c>
      <c r="D994" s="124" t="s">
        <v>37421</v>
      </c>
      <c r="E994" s="118" t="s">
        <v>48</v>
      </c>
      <c r="F994" s="124" t="s">
        <v>35249</v>
      </c>
      <c r="G994" s="118" t="s">
        <v>2</v>
      </c>
      <c r="H994" s="137">
        <v>44498</v>
      </c>
      <c r="I994" s="119">
        <v>24.8</v>
      </c>
      <c r="J994" s="129"/>
      <c r="K994" s="129"/>
      <c r="L994" s="129">
        <v>0</v>
      </c>
      <c r="M994" s="134"/>
    </row>
    <row r="995" spans="1:13" hidden="1" x14ac:dyDescent="0.25">
      <c r="A995" s="128"/>
      <c r="B995" s="2"/>
      <c r="C995" s="139" t="s">
        <v>37423</v>
      </c>
      <c r="D995" s="124" t="s">
        <v>37424</v>
      </c>
      <c r="E995" s="118" t="s">
        <v>48</v>
      </c>
      <c r="F995" s="124" t="s">
        <v>35249</v>
      </c>
      <c r="G995" s="118" t="s">
        <v>34659</v>
      </c>
      <c r="H995" s="137">
        <v>41319</v>
      </c>
      <c r="I995" s="119">
        <v>23.5</v>
      </c>
      <c r="J995" s="129"/>
      <c r="K995" s="129"/>
      <c r="L995" s="129">
        <v>0</v>
      </c>
      <c r="M995" s="134" t="s">
        <v>37491</v>
      </c>
    </row>
    <row r="996" spans="1:13" hidden="1" x14ac:dyDescent="0.25">
      <c r="A996" s="128"/>
      <c r="B996" s="2"/>
      <c r="C996" s="139" t="s">
        <v>37425</v>
      </c>
      <c r="D996" s="124" t="s">
        <v>37426</v>
      </c>
      <c r="E996" s="118" t="s">
        <v>48</v>
      </c>
      <c r="F996" s="124" t="s">
        <v>35249</v>
      </c>
      <c r="G996" s="118" t="s">
        <v>2</v>
      </c>
      <c r="H996" s="137">
        <v>42278</v>
      </c>
      <c r="I996" s="119">
        <v>28.87</v>
      </c>
      <c r="J996" s="129"/>
      <c r="K996" s="129"/>
      <c r="L996" s="129">
        <v>0</v>
      </c>
      <c r="M996" s="134" t="s">
        <v>37494</v>
      </c>
    </row>
    <row r="997" spans="1:13" hidden="1" x14ac:dyDescent="0.25">
      <c r="A997" s="128"/>
      <c r="B997" s="2"/>
      <c r="C997" s="139" t="s">
        <v>37428</v>
      </c>
      <c r="D997" s="124" t="s">
        <v>37429</v>
      </c>
      <c r="E997" s="118" t="s">
        <v>48</v>
      </c>
      <c r="F997" s="124" t="s">
        <v>35249</v>
      </c>
      <c r="G997" s="118" t="s">
        <v>34659</v>
      </c>
      <c r="H997" s="137"/>
      <c r="I997" s="119"/>
      <c r="J997" s="129"/>
      <c r="K997" s="129"/>
      <c r="L997" s="129">
        <v>0</v>
      </c>
      <c r="M997" s="134" t="s">
        <v>37497</v>
      </c>
    </row>
    <row r="998" spans="1:13" hidden="1" x14ac:dyDescent="0.25">
      <c r="A998" s="128"/>
      <c r="B998" s="2"/>
      <c r="C998" s="139" t="s">
        <v>37431</v>
      </c>
      <c r="D998" s="124" t="s">
        <v>37432</v>
      </c>
      <c r="E998" s="118" t="s">
        <v>48</v>
      </c>
      <c r="F998" s="124" t="s">
        <v>35249</v>
      </c>
      <c r="G998" s="118" t="s">
        <v>34659</v>
      </c>
      <c r="H998" s="137">
        <v>42142</v>
      </c>
      <c r="I998" s="119">
        <v>365.4</v>
      </c>
      <c r="J998" s="129"/>
      <c r="K998" s="129"/>
      <c r="L998" s="129">
        <v>0</v>
      </c>
      <c r="M998" s="134" t="s">
        <v>37500</v>
      </c>
    </row>
    <row r="999" spans="1:13" hidden="1" x14ac:dyDescent="0.25">
      <c r="A999" s="128"/>
      <c r="B999" s="2"/>
      <c r="C999" s="139" t="s">
        <v>37434</v>
      </c>
      <c r="D999" s="124" t="s">
        <v>37435</v>
      </c>
      <c r="E999" s="118" t="s">
        <v>48</v>
      </c>
      <c r="F999" s="124" t="s">
        <v>35249</v>
      </c>
      <c r="G999" s="118" t="s">
        <v>34659</v>
      </c>
      <c r="H999" s="137">
        <v>42333</v>
      </c>
      <c r="I999" s="119">
        <v>314.60000000000002</v>
      </c>
      <c r="J999" s="129"/>
      <c r="K999" s="129"/>
      <c r="L999" s="129">
        <v>0</v>
      </c>
      <c r="M999" s="134" t="s">
        <v>37503</v>
      </c>
    </row>
    <row r="1000" spans="1:13" hidden="1" x14ac:dyDescent="0.25">
      <c r="A1000" s="128"/>
      <c r="B1000" s="2"/>
      <c r="C1000" s="139" t="s">
        <v>37437</v>
      </c>
      <c r="D1000" s="124" t="s">
        <v>37438</v>
      </c>
      <c r="E1000" s="118" t="s">
        <v>48</v>
      </c>
      <c r="F1000" s="124" t="s">
        <v>35249</v>
      </c>
      <c r="G1000" s="118" t="s">
        <v>34659</v>
      </c>
      <c r="H1000" s="137">
        <v>41505</v>
      </c>
      <c r="I1000" s="119">
        <v>124.65</v>
      </c>
      <c r="J1000" s="129"/>
      <c r="K1000" s="129"/>
      <c r="L1000" s="129">
        <v>0</v>
      </c>
      <c r="M1000" s="134" t="s">
        <v>37506</v>
      </c>
    </row>
    <row r="1001" spans="1:13" hidden="1" x14ac:dyDescent="0.25">
      <c r="A1001" s="128"/>
      <c r="B1001" s="2"/>
      <c r="C1001" s="139" t="s">
        <v>37440</v>
      </c>
      <c r="D1001" s="124" t="s">
        <v>37441</v>
      </c>
      <c r="E1001" s="118" t="s">
        <v>48</v>
      </c>
      <c r="F1001" s="124" t="s">
        <v>35249</v>
      </c>
      <c r="G1001" s="118" t="s">
        <v>34659</v>
      </c>
      <c r="H1001" s="137">
        <v>42195</v>
      </c>
      <c r="I1001" s="119">
        <v>131.72999999999999</v>
      </c>
      <c r="J1001" s="129"/>
      <c r="K1001" s="129"/>
      <c r="L1001" s="129">
        <v>0</v>
      </c>
      <c r="M1001" s="134" t="s">
        <v>37509</v>
      </c>
    </row>
    <row r="1002" spans="1:13" hidden="1" x14ac:dyDescent="0.25">
      <c r="A1002" s="128"/>
      <c r="B1002" s="2"/>
      <c r="C1002" s="139" t="s">
        <v>37443</v>
      </c>
      <c r="D1002" s="124" t="s">
        <v>37444</v>
      </c>
      <c r="E1002" s="118" t="s">
        <v>48</v>
      </c>
      <c r="F1002" s="124" t="s">
        <v>35249</v>
      </c>
      <c r="G1002" s="118" t="s">
        <v>2</v>
      </c>
      <c r="H1002" s="137"/>
      <c r="I1002" s="119"/>
      <c r="J1002" s="129"/>
      <c r="K1002" s="129"/>
      <c r="L1002" s="129">
        <v>0</v>
      </c>
      <c r="M1002" s="134" t="s">
        <v>37512</v>
      </c>
    </row>
    <row r="1003" spans="1:13" hidden="1" x14ac:dyDescent="0.25">
      <c r="A1003" s="128"/>
      <c r="B1003" s="2"/>
      <c r="C1003" s="139" t="s">
        <v>37445</v>
      </c>
      <c r="D1003" s="124" t="s">
        <v>37446</v>
      </c>
      <c r="E1003" s="118" t="s">
        <v>48</v>
      </c>
      <c r="F1003" s="124" t="s">
        <v>35249</v>
      </c>
      <c r="G1003" s="118" t="s">
        <v>34659</v>
      </c>
      <c r="H1003" s="137">
        <v>41306</v>
      </c>
      <c r="I1003" s="119">
        <v>123</v>
      </c>
      <c r="J1003" s="129"/>
      <c r="K1003" s="129"/>
      <c r="L1003" s="129">
        <v>0</v>
      </c>
      <c r="M1003" s="134" t="s">
        <v>37515</v>
      </c>
    </row>
    <row r="1004" spans="1:13" hidden="1" x14ac:dyDescent="0.25">
      <c r="A1004" s="128"/>
      <c r="B1004" s="2"/>
      <c r="C1004" s="139" t="s">
        <v>37448</v>
      </c>
      <c r="D1004" s="124" t="s">
        <v>37449</v>
      </c>
      <c r="E1004" s="118" t="s">
        <v>48</v>
      </c>
      <c r="F1004" s="124" t="s">
        <v>35249</v>
      </c>
      <c r="G1004" s="118" t="s">
        <v>34659</v>
      </c>
      <c r="H1004" s="137"/>
      <c r="I1004" s="119"/>
      <c r="J1004" s="129"/>
      <c r="K1004" s="129"/>
      <c r="L1004" s="129">
        <v>0</v>
      </c>
      <c r="M1004" s="134" t="s">
        <v>37518</v>
      </c>
    </row>
    <row r="1005" spans="1:13" hidden="1" x14ac:dyDescent="0.25">
      <c r="A1005" s="128"/>
      <c r="B1005" s="2"/>
      <c r="C1005" s="139" t="s">
        <v>37451</v>
      </c>
      <c r="D1005" s="124" t="s">
        <v>37452</v>
      </c>
      <c r="E1005" s="118" t="s">
        <v>48</v>
      </c>
      <c r="F1005" s="124" t="s">
        <v>35249</v>
      </c>
      <c r="G1005" s="118" t="s">
        <v>34659</v>
      </c>
      <c r="H1005" s="137"/>
      <c r="I1005" s="119"/>
      <c r="J1005" s="129"/>
      <c r="K1005" s="129"/>
      <c r="L1005" s="129">
        <v>0</v>
      </c>
      <c r="M1005" s="134" t="s">
        <v>37521</v>
      </c>
    </row>
    <row r="1006" spans="1:13" hidden="1" x14ac:dyDescent="0.25">
      <c r="A1006" s="128"/>
      <c r="B1006" s="2"/>
      <c r="C1006" s="139" t="s">
        <v>37454</v>
      </c>
      <c r="D1006" s="124" t="s">
        <v>37455</v>
      </c>
      <c r="E1006" s="118" t="s">
        <v>48</v>
      </c>
      <c r="F1006" s="124" t="s">
        <v>35249</v>
      </c>
      <c r="G1006" s="118" t="s">
        <v>34659</v>
      </c>
      <c r="H1006" s="137"/>
      <c r="I1006" s="119"/>
      <c r="J1006" s="129"/>
      <c r="K1006" s="129"/>
      <c r="L1006" s="129">
        <v>0</v>
      </c>
      <c r="M1006" s="134" t="s">
        <v>37524</v>
      </c>
    </row>
    <row r="1007" spans="1:13" hidden="1" x14ac:dyDescent="0.25">
      <c r="A1007" s="128"/>
      <c r="B1007" s="2"/>
      <c r="C1007" s="139" t="s">
        <v>37457</v>
      </c>
      <c r="D1007" s="124" t="s">
        <v>37458</v>
      </c>
      <c r="E1007" s="118" t="s">
        <v>48</v>
      </c>
      <c r="F1007" s="124" t="s">
        <v>35249</v>
      </c>
      <c r="G1007" s="118" t="s">
        <v>2</v>
      </c>
      <c r="H1007" s="137">
        <v>40392</v>
      </c>
      <c r="I1007" s="119">
        <v>2</v>
      </c>
      <c r="J1007" s="129"/>
      <c r="K1007" s="129"/>
      <c r="L1007" s="129">
        <v>0</v>
      </c>
      <c r="M1007" s="134" t="s">
        <v>37527</v>
      </c>
    </row>
    <row r="1008" spans="1:13" hidden="1" x14ac:dyDescent="0.25">
      <c r="A1008" s="128"/>
      <c r="B1008" s="2"/>
      <c r="C1008" s="139" t="s">
        <v>37459</v>
      </c>
      <c r="D1008" s="124" t="s">
        <v>37460</v>
      </c>
      <c r="E1008" s="118" t="s">
        <v>48</v>
      </c>
      <c r="F1008" s="124" t="s">
        <v>35249</v>
      </c>
      <c r="G1008" s="118" t="s">
        <v>34659</v>
      </c>
      <c r="H1008" s="137">
        <v>45953</v>
      </c>
      <c r="I1008" s="119">
        <v>1050</v>
      </c>
      <c r="J1008" s="129"/>
      <c r="K1008" s="129"/>
      <c r="L1008" s="129">
        <v>0</v>
      </c>
      <c r="M1008" s="134" t="s">
        <v>37530</v>
      </c>
    </row>
    <row r="1009" spans="1:13" hidden="1" x14ac:dyDescent="0.25">
      <c r="A1009" s="128"/>
      <c r="B1009" s="2"/>
      <c r="C1009" s="139" t="s">
        <v>37462</v>
      </c>
      <c r="D1009" s="124" t="s">
        <v>37463</v>
      </c>
      <c r="E1009" s="118" t="s">
        <v>48</v>
      </c>
      <c r="F1009" s="124" t="s">
        <v>35249</v>
      </c>
      <c r="G1009" s="118" t="s">
        <v>2</v>
      </c>
      <c r="H1009" s="137">
        <v>43384</v>
      </c>
      <c r="I1009" s="119">
        <v>398</v>
      </c>
      <c r="J1009" s="129"/>
      <c r="K1009" s="129"/>
      <c r="L1009" s="129">
        <v>0</v>
      </c>
      <c r="M1009" s="134" t="s">
        <v>37533</v>
      </c>
    </row>
    <row r="1010" spans="1:13" hidden="1" x14ac:dyDescent="0.25">
      <c r="A1010" s="128"/>
      <c r="B1010" s="2"/>
      <c r="C1010" s="139" t="s">
        <v>37465</v>
      </c>
      <c r="D1010" s="124" t="s">
        <v>37466</v>
      </c>
      <c r="E1010" s="118" t="s">
        <v>48</v>
      </c>
      <c r="F1010" s="124" t="s">
        <v>35249</v>
      </c>
      <c r="G1010" s="118" t="s">
        <v>2</v>
      </c>
      <c r="H1010" s="137">
        <v>45572</v>
      </c>
      <c r="I1010" s="119">
        <v>498.24</v>
      </c>
      <c r="J1010" s="129"/>
      <c r="K1010" s="129"/>
      <c r="L1010" s="129">
        <v>0</v>
      </c>
      <c r="M1010" s="134" t="s">
        <v>37536</v>
      </c>
    </row>
    <row r="1011" spans="1:13" hidden="1" x14ac:dyDescent="0.25">
      <c r="A1011" s="128"/>
      <c r="B1011" s="2"/>
      <c r="C1011" s="139" t="s">
        <v>37467</v>
      </c>
      <c r="D1011" s="124" t="s">
        <v>37468</v>
      </c>
      <c r="E1011" s="118" t="s">
        <v>48</v>
      </c>
      <c r="F1011" s="124" t="s">
        <v>35249</v>
      </c>
      <c r="G1011" s="118" t="s">
        <v>2</v>
      </c>
      <c r="H1011" s="137"/>
      <c r="I1011" s="119"/>
      <c r="J1011" s="129"/>
      <c r="K1011" s="129"/>
      <c r="L1011" s="129">
        <v>0</v>
      </c>
      <c r="M1011" s="134" t="s">
        <v>37539</v>
      </c>
    </row>
    <row r="1012" spans="1:13" hidden="1" x14ac:dyDescent="0.25">
      <c r="A1012" s="128"/>
      <c r="B1012" s="2"/>
      <c r="C1012" s="139" t="s">
        <v>37470</v>
      </c>
      <c r="D1012" s="124" t="s">
        <v>37471</v>
      </c>
      <c r="E1012" s="118" t="s">
        <v>48</v>
      </c>
      <c r="F1012" s="124" t="s">
        <v>35249</v>
      </c>
      <c r="G1012" s="118" t="s">
        <v>2</v>
      </c>
      <c r="H1012" s="137"/>
      <c r="I1012" s="119"/>
      <c r="J1012" s="129"/>
      <c r="K1012" s="129"/>
      <c r="L1012" s="129">
        <v>0</v>
      </c>
      <c r="M1012" s="134" t="s">
        <v>37542</v>
      </c>
    </row>
    <row r="1013" spans="1:13" hidden="1" x14ac:dyDescent="0.25">
      <c r="A1013" s="128"/>
      <c r="B1013" s="2"/>
      <c r="C1013" s="139" t="s">
        <v>37473</v>
      </c>
      <c r="D1013" s="124" t="s">
        <v>37474</v>
      </c>
      <c r="E1013" s="118" t="s">
        <v>48</v>
      </c>
      <c r="F1013" s="124" t="s">
        <v>35249</v>
      </c>
      <c r="G1013" s="118" t="s">
        <v>2</v>
      </c>
      <c r="H1013" s="137"/>
      <c r="I1013" s="119"/>
      <c r="J1013" s="129"/>
      <c r="K1013" s="129"/>
      <c r="L1013" s="129">
        <v>0</v>
      </c>
      <c r="M1013" s="134" t="s">
        <v>37545</v>
      </c>
    </row>
    <row r="1014" spans="1:13" hidden="1" x14ac:dyDescent="0.25">
      <c r="A1014" s="128"/>
      <c r="B1014" s="2"/>
      <c r="C1014" s="139" t="s">
        <v>37476</v>
      </c>
      <c r="D1014" s="124" t="s">
        <v>37477</v>
      </c>
      <c r="E1014" s="118" t="s">
        <v>48</v>
      </c>
      <c r="F1014" s="124" t="s">
        <v>35249</v>
      </c>
      <c r="G1014" s="118" t="s">
        <v>2</v>
      </c>
      <c r="H1014" s="137"/>
      <c r="I1014" s="119"/>
      <c r="J1014" s="129"/>
      <c r="K1014" s="129"/>
      <c r="L1014" s="129">
        <v>0</v>
      </c>
      <c r="M1014" s="134" t="s">
        <v>37548</v>
      </c>
    </row>
    <row r="1015" spans="1:13" hidden="1" x14ac:dyDescent="0.25">
      <c r="A1015" s="128"/>
      <c r="B1015" s="2"/>
      <c r="C1015" s="139" t="s">
        <v>37479</v>
      </c>
      <c r="D1015" s="124" t="s">
        <v>37480</v>
      </c>
      <c r="E1015" s="118" t="s">
        <v>48</v>
      </c>
      <c r="F1015" s="124" t="s">
        <v>35249</v>
      </c>
      <c r="G1015" s="118" t="s">
        <v>2</v>
      </c>
      <c r="H1015" s="137"/>
      <c r="I1015" s="119"/>
      <c r="J1015" s="129"/>
      <c r="K1015" s="129"/>
      <c r="L1015" s="129">
        <v>0</v>
      </c>
      <c r="M1015" s="134" t="s">
        <v>37551</v>
      </c>
    </row>
    <row r="1016" spans="1:13" hidden="1" x14ac:dyDescent="0.25">
      <c r="A1016" s="128"/>
      <c r="B1016" s="2"/>
      <c r="C1016" s="139" t="s">
        <v>37482</v>
      </c>
      <c r="D1016" s="124" t="s">
        <v>37483</v>
      </c>
      <c r="E1016" s="118" t="s">
        <v>48</v>
      </c>
      <c r="F1016" s="124" t="s">
        <v>35249</v>
      </c>
      <c r="G1016" s="118" t="s">
        <v>2</v>
      </c>
      <c r="H1016" s="137"/>
      <c r="I1016" s="119"/>
      <c r="J1016" s="129"/>
      <c r="K1016" s="129"/>
      <c r="L1016" s="129">
        <v>0</v>
      </c>
      <c r="M1016" s="134" t="s">
        <v>37554</v>
      </c>
    </row>
    <row r="1017" spans="1:13" hidden="1" x14ac:dyDescent="0.25">
      <c r="A1017" s="128"/>
      <c r="B1017" s="2"/>
      <c r="C1017" s="139" t="s">
        <v>37485</v>
      </c>
      <c r="D1017" s="124" t="s">
        <v>37486</v>
      </c>
      <c r="E1017" s="118" t="s">
        <v>48</v>
      </c>
      <c r="F1017" s="124" t="s">
        <v>35249</v>
      </c>
      <c r="G1017" s="118" t="s">
        <v>2</v>
      </c>
      <c r="H1017" s="137"/>
      <c r="I1017" s="119"/>
      <c r="J1017" s="129"/>
      <c r="K1017" s="129"/>
      <c r="L1017" s="129">
        <v>0</v>
      </c>
      <c r="M1017" s="134" t="s">
        <v>37557</v>
      </c>
    </row>
    <row r="1018" spans="1:13" hidden="1" x14ac:dyDescent="0.25">
      <c r="A1018" s="128"/>
      <c r="B1018" s="2"/>
      <c r="C1018" s="139" t="s">
        <v>37487</v>
      </c>
      <c r="D1018" s="124" t="s">
        <v>37488</v>
      </c>
      <c r="E1018" s="118" t="s">
        <v>48</v>
      </c>
      <c r="F1018" s="124" t="s">
        <v>35249</v>
      </c>
      <c r="G1018" s="118" t="s">
        <v>2</v>
      </c>
      <c r="H1018" s="137"/>
      <c r="I1018" s="119"/>
      <c r="J1018" s="129"/>
      <c r="K1018" s="129"/>
      <c r="L1018" s="129">
        <v>0</v>
      </c>
      <c r="M1018" s="134" t="s">
        <v>37560</v>
      </c>
    </row>
    <row r="1019" spans="1:13" hidden="1" x14ac:dyDescent="0.25">
      <c r="A1019" s="128"/>
      <c r="B1019" s="2"/>
      <c r="C1019" s="139" t="s">
        <v>37489</v>
      </c>
      <c r="D1019" s="124" t="s">
        <v>37490</v>
      </c>
      <c r="E1019" s="118" t="s">
        <v>48</v>
      </c>
      <c r="F1019" s="124" t="s">
        <v>35249</v>
      </c>
      <c r="G1019" s="118" t="s">
        <v>2</v>
      </c>
      <c r="H1019" s="137">
        <v>44123</v>
      </c>
      <c r="I1019" s="119">
        <v>436</v>
      </c>
      <c r="J1019" s="129"/>
      <c r="K1019" s="129"/>
      <c r="L1019" s="129">
        <v>0</v>
      </c>
      <c r="M1019" s="134" t="s">
        <v>37563</v>
      </c>
    </row>
    <row r="1020" spans="1:13" hidden="1" x14ac:dyDescent="0.25">
      <c r="A1020" s="128"/>
      <c r="B1020" s="2"/>
      <c r="C1020" s="139" t="s">
        <v>37492</v>
      </c>
      <c r="D1020" s="124" t="s">
        <v>37493</v>
      </c>
      <c r="E1020" s="118" t="s">
        <v>48</v>
      </c>
      <c r="F1020" s="124" t="s">
        <v>35249</v>
      </c>
      <c r="G1020" s="118" t="s">
        <v>2</v>
      </c>
      <c r="H1020" s="137"/>
      <c r="I1020" s="119"/>
      <c r="J1020" s="129"/>
      <c r="K1020" s="129"/>
      <c r="L1020" s="129">
        <v>0</v>
      </c>
      <c r="M1020" s="134" t="s">
        <v>37566</v>
      </c>
    </row>
    <row r="1021" spans="1:13" hidden="1" x14ac:dyDescent="0.25">
      <c r="A1021" s="128"/>
      <c r="B1021" s="2"/>
      <c r="C1021" s="139" t="s">
        <v>37495</v>
      </c>
      <c r="D1021" s="124" t="s">
        <v>37496</v>
      </c>
      <c r="E1021" s="118" t="s">
        <v>48</v>
      </c>
      <c r="F1021" s="124" t="s">
        <v>35249</v>
      </c>
      <c r="G1021" s="118" t="s">
        <v>2</v>
      </c>
      <c r="H1021" s="137">
        <v>43343</v>
      </c>
      <c r="I1021" s="119">
        <v>440.76</v>
      </c>
      <c r="J1021" s="129"/>
      <c r="K1021" s="129"/>
      <c r="L1021" s="129">
        <v>0</v>
      </c>
      <c r="M1021" s="134" t="s">
        <v>37569</v>
      </c>
    </row>
    <row r="1022" spans="1:13" hidden="1" x14ac:dyDescent="0.25">
      <c r="A1022" s="128"/>
      <c r="B1022" s="2"/>
      <c r="C1022" s="139" t="s">
        <v>37498</v>
      </c>
      <c r="D1022" s="124" t="s">
        <v>37499</v>
      </c>
      <c r="E1022" s="118" t="s">
        <v>48</v>
      </c>
      <c r="F1022" s="124" t="s">
        <v>35249</v>
      </c>
      <c r="G1022" s="118" t="s">
        <v>2</v>
      </c>
      <c r="H1022" s="137">
        <v>41486</v>
      </c>
      <c r="I1022" s="119">
        <v>407.07</v>
      </c>
      <c r="J1022" s="129"/>
      <c r="K1022" s="129"/>
      <c r="L1022" s="129">
        <v>0</v>
      </c>
      <c r="M1022" s="134" t="s">
        <v>37572</v>
      </c>
    </row>
    <row r="1023" spans="1:13" hidden="1" x14ac:dyDescent="0.25">
      <c r="A1023" s="128"/>
      <c r="B1023" s="2"/>
      <c r="C1023" s="139" t="s">
        <v>37501</v>
      </c>
      <c r="D1023" s="124" t="s">
        <v>37502</v>
      </c>
      <c r="E1023" s="118" t="s">
        <v>48</v>
      </c>
      <c r="F1023" s="124" t="s">
        <v>35249</v>
      </c>
      <c r="G1023" s="118" t="s">
        <v>2</v>
      </c>
      <c r="H1023" s="137">
        <v>43738</v>
      </c>
      <c r="I1023" s="119">
        <v>716.97</v>
      </c>
      <c r="J1023" s="129"/>
      <c r="K1023" s="129"/>
      <c r="L1023" s="129">
        <v>0</v>
      </c>
      <c r="M1023" s="134" t="s">
        <v>37575</v>
      </c>
    </row>
    <row r="1024" spans="1:13" hidden="1" x14ac:dyDescent="0.25">
      <c r="A1024" s="128"/>
      <c r="B1024" s="2"/>
      <c r="C1024" s="139" t="s">
        <v>37504</v>
      </c>
      <c r="D1024" s="124" t="s">
        <v>37505</v>
      </c>
      <c r="E1024" s="118" t="s">
        <v>48</v>
      </c>
      <c r="F1024" s="124" t="s">
        <v>35249</v>
      </c>
      <c r="G1024" s="118" t="s">
        <v>2</v>
      </c>
      <c r="H1024" s="137">
        <v>43738</v>
      </c>
      <c r="I1024" s="119">
        <v>771.59</v>
      </c>
      <c r="J1024" s="129"/>
      <c r="K1024" s="129"/>
      <c r="L1024" s="129">
        <v>0</v>
      </c>
      <c r="M1024" s="134" t="s">
        <v>37578</v>
      </c>
    </row>
    <row r="1025" spans="1:13" hidden="1" x14ac:dyDescent="0.25">
      <c r="A1025" s="128"/>
      <c r="B1025" s="2"/>
      <c r="C1025" s="139" t="s">
        <v>37507</v>
      </c>
      <c r="D1025" s="124" t="s">
        <v>37508</v>
      </c>
      <c r="E1025" s="118" t="s">
        <v>48</v>
      </c>
      <c r="F1025" s="124" t="s">
        <v>35249</v>
      </c>
      <c r="G1025" s="118" t="s">
        <v>2</v>
      </c>
      <c r="H1025" s="137"/>
      <c r="I1025" s="119"/>
      <c r="J1025" s="129"/>
      <c r="K1025" s="129"/>
      <c r="L1025" s="129">
        <v>0</v>
      </c>
      <c r="M1025" s="134" t="s">
        <v>37581</v>
      </c>
    </row>
    <row r="1026" spans="1:13" hidden="1" x14ac:dyDescent="0.25">
      <c r="A1026" s="128"/>
      <c r="B1026" s="2"/>
      <c r="C1026" s="139" t="s">
        <v>37510</v>
      </c>
      <c r="D1026" s="124" t="s">
        <v>37511</v>
      </c>
      <c r="E1026" s="118" t="s">
        <v>48</v>
      </c>
      <c r="F1026" s="124" t="s">
        <v>35249</v>
      </c>
      <c r="G1026" s="118" t="s">
        <v>2</v>
      </c>
      <c r="H1026" s="137"/>
      <c r="I1026" s="119"/>
      <c r="J1026" s="129"/>
      <c r="K1026" s="129"/>
      <c r="L1026" s="129">
        <v>0</v>
      </c>
      <c r="M1026" s="134" t="s">
        <v>37584</v>
      </c>
    </row>
    <row r="1027" spans="1:13" hidden="1" x14ac:dyDescent="0.25">
      <c r="A1027" s="128"/>
      <c r="B1027" s="2"/>
      <c r="C1027" s="139" t="s">
        <v>37513</v>
      </c>
      <c r="D1027" s="124" t="s">
        <v>37514</v>
      </c>
      <c r="E1027" s="118" t="s">
        <v>48</v>
      </c>
      <c r="F1027" s="124" t="s">
        <v>35249</v>
      </c>
      <c r="G1027" s="118" t="s">
        <v>2</v>
      </c>
      <c r="H1027" s="137">
        <v>41002</v>
      </c>
      <c r="I1027" s="119">
        <v>424.51</v>
      </c>
      <c r="J1027" s="129"/>
      <c r="K1027" s="129"/>
      <c r="L1027" s="129">
        <v>0</v>
      </c>
      <c r="M1027" s="134" t="s">
        <v>37587</v>
      </c>
    </row>
    <row r="1028" spans="1:13" hidden="1" x14ac:dyDescent="0.25">
      <c r="A1028" s="128"/>
      <c r="B1028" s="2"/>
      <c r="C1028" s="139" t="s">
        <v>37516</v>
      </c>
      <c r="D1028" s="124" t="s">
        <v>37517</v>
      </c>
      <c r="E1028" s="118" t="s">
        <v>48</v>
      </c>
      <c r="F1028" s="124" t="s">
        <v>35249</v>
      </c>
      <c r="G1028" s="118" t="s">
        <v>2</v>
      </c>
      <c r="H1028" s="137"/>
      <c r="I1028" s="119"/>
      <c r="J1028" s="129"/>
      <c r="K1028" s="129"/>
      <c r="L1028" s="129">
        <v>0</v>
      </c>
      <c r="M1028" s="134" t="s">
        <v>37590</v>
      </c>
    </row>
    <row r="1029" spans="1:13" hidden="1" x14ac:dyDescent="0.25">
      <c r="A1029" s="128"/>
      <c r="B1029" s="2"/>
      <c r="C1029" s="139" t="s">
        <v>37519</v>
      </c>
      <c r="D1029" s="124" t="s">
        <v>37520</v>
      </c>
      <c r="E1029" s="118" t="s">
        <v>48</v>
      </c>
      <c r="F1029" s="124" t="s">
        <v>35249</v>
      </c>
      <c r="G1029" s="118" t="s">
        <v>2</v>
      </c>
      <c r="H1029" s="137">
        <v>42927</v>
      </c>
      <c r="I1029" s="119">
        <v>671.23</v>
      </c>
      <c r="J1029" s="129"/>
      <c r="K1029" s="129"/>
      <c r="L1029" s="129">
        <v>0</v>
      </c>
      <c r="M1029" s="134" t="s">
        <v>37593</v>
      </c>
    </row>
    <row r="1030" spans="1:13" hidden="1" x14ac:dyDescent="0.25">
      <c r="A1030" s="128"/>
      <c r="B1030" s="2"/>
      <c r="C1030" s="139" t="s">
        <v>37522</v>
      </c>
      <c r="D1030" s="124" t="s">
        <v>37523</v>
      </c>
      <c r="E1030" s="118" t="s">
        <v>48</v>
      </c>
      <c r="F1030" s="124" t="s">
        <v>35249</v>
      </c>
      <c r="G1030" s="118" t="s">
        <v>2</v>
      </c>
      <c r="H1030" s="137"/>
      <c r="I1030" s="119"/>
      <c r="J1030" s="129"/>
      <c r="K1030" s="129"/>
      <c r="L1030" s="129">
        <v>0</v>
      </c>
      <c r="M1030" s="134" t="s">
        <v>37596</v>
      </c>
    </row>
    <row r="1031" spans="1:13" hidden="1" x14ac:dyDescent="0.25">
      <c r="A1031" s="128"/>
      <c r="B1031" s="2"/>
      <c r="C1031" s="139" t="s">
        <v>37525</v>
      </c>
      <c r="D1031" s="124" t="s">
        <v>37526</v>
      </c>
      <c r="E1031" s="118" t="s">
        <v>48</v>
      </c>
      <c r="F1031" s="124" t="s">
        <v>35249</v>
      </c>
      <c r="G1031" s="118" t="s">
        <v>2</v>
      </c>
      <c r="H1031" s="137">
        <v>41149</v>
      </c>
      <c r="I1031" s="119">
        <v>331.47</v>
      </c>
      <c r="J1031" s="129"/>
      <c r="K1031" s="129"/>
      <c r="L1031" s="129">
        <v>0</v>
      </c>
      <c r="M1031" s="134" t="s">
        <v>37599</v>
      </c>
    </row>
    <row r="1032" spans="1:13" hidden="1" x14ac:dyDescent="0.25">
      <c r="A1032" s="128"/>
      <c r="B1032" s="2"/>
      <c r="C1032" s="139" t="s">
        <v>37528</v>
      </c>
      <c r="D1032" s="124" t="s">
        <v>37529</v>
      </c>
      <c r="E1032" s="118" t="s">
        <v>48</v>
      </c>
      <c r="F1032" s="124" t="s">
        <v>35249</v>
      </c>
      <c r="G1032" s="118" t="s">
        <v>2</v>
      </c>
      <c r="H1032" s="137">
        <v>43031</v>
      </c>
      <c r="I1032" s="119">
        <v>391.95</v>
      </c>
      <c r="J1032" s="129"/>
      <c r="K1032" s="129"/>
      <c r="L1032" s="129">
        <v>0</v>
      </c>
      <c r="M1032" s="134" t="s">
        <v>37602</v>
      </c>
    </row>
    <row r="1033" spans="1:13" hidden="1" x14ac:dyDescent="0.25">
      <c r="A1033" s="128"/>
      <c r="B1033" s="2"/>
      <c r="C1033" s="139" t="s">
        <v>37531</v>
      </c>
      <c r="D1033" s="124" t="s">
        <v>37532</v>
      </c>
      <c r="E1033" s="118" t="s">
        <v>48</v>
      </c>
      <c r="F1033" s="124" t="s">
        <v>35249</v>
      </c>
      <c r="G1033" s="118" t="s">
        <v>2</v>
      </c>
      <c r="H1033" s="137">
        <v>43343</v>
      </c>
      <c r="I1033" s="119">
        <v>512.41</v>
      </c>
      <c r="J1033" s="129"/>
      <c r="K1033" s="129"/>
      <c r="L1033" s="129">
        <v>0</v>
      </c>
      <c r="M1033" s="134" t="s">
        <v>37605</v>
      </c>
    </row>
    <row r="1034" spans="1:13" hidden="1" x14ac:dyDescent="0.25">
      <c r="A1034" s="128"/>
      <c r="B1034" s="2"/>
      <c r="C1034" s="139" t="s">
        <v>37534</v>
      </c>
      <c r="D1034" s="124" t="s">
        <v>37535</v>
      </c>
      <c r="E1034" s="118" t="s">
        <v>48</v>
      </c>
      <c r="F1034" s="124" t="s">
        <v>35249</v>
      </c>
      <c r="G1034" s="118" t="s">
        <v>2</v>
      </c>
      <c r="H1034" s="137">
        <v>42667</v>
      </c>
      <c r="I1034" s="119">
        <v>495.12</v>
      </c>
      <c r="J1034" s="129"/>
      <c r="K1034" s="129"/>
      <c r="L1034" s="129">
        <v>0</v>
      </c>
      <c r="M1034" s="134"/>
    </row>
    <row r="1035" spans="1:13" hidden="1" x14ac:dyDescent="0.25">
      <c r="A1035" s="128"/>
      <c r="B1035" s="2"/>
      <c r="C1035" s="139" t="s">
        <v>37537</v>
      </c>
      <c r="D1035" s="124" t="s">
        <v>37538</v>
      </c>
      <c r="E1035" s="118" t="s">
        <v>48</v>
      </c>
      <c r="F1035" s="124" t="s">
        <v>35249</v>
      </c>
      <c r="G1035" s="118" t="s">
        <v>2</v>
      </c>
      <c r="H1035" s="137">
        <v>42892</v>
      </c>
      <c r="I1035" s="119">
        <v>297.8</v>
      </c>
      <c r="J1035" s="129"/>
      <c r="K1035" s="129"/>
      <c r="L1035" s="129">
        <v>0</v>
      </c>
      <c r="M1035" s="134" t="s">
        <v>37610</v>
      </c>
    </row>
    <row r="1036" spans="1:13" hidden="1" x14ac:dyDescent="0.25">
      <c r="A1036" s="128"/>
      <c r="B1036" s="2"/>
      <c r="C1036" s="139" t="s">
        <v>37540</v>
      </c>
      <c r="D1036" s="124" t="s">
        <v>37541</v>
      </c>
      <c r="E1036" s="118" t="s">
        <v>48</v>
      </c>
      <c r="F1036" s="124" t="s">
        <v>35249</v>
      </c>
      <c r="G1036" s="118" t="s">
        <v>2</v>
      </c>
      <c r="H1036" s="137"/>
      <c r="I1036" s="119"/>
      <c r="J1036" s="129"/>
      <c r="K1036" s="129"/>
      <c r="L1036" s="129">
        <v>0</v>
      </c>
      <c r="M1036" s="134" t="s">
        <v>37613</v>
      </c>
    </row>
    <row r="1037" spans="1:13" hidden="1" x14ac:dyDescent="0.25">
      <c r="A1037" s="128"/>
      <c r="B1037" s="2"/>
      <c r="C1037" s="139" t="s">
        <v>37543</v>
      </c>
      <c r="D1037" s="124" t="s">
        <v>37544</v>
      </c>
      <c r="E1037" s="118" t="s">
        <v>48</v>
      </c>
      <c r="F1037" s="124" t="s">
        <v>35249</v>
      </c>
      <c r="G1037" s="118" t="s">
        <v>2</v>
      </c>
      <c r="H1037" s="137"/>
      <c r="I1037" s="119"/>
      <c r="J1037" s="129"/>
      <c r="K1037" s="129"/>
      <c r="L1037" s="129">
        <v>0</v>
      </c>
      <c r="M1037" s="134" t="s">
        <v>37616</v>
      </c>
    </row>
    <row r="1038" spans="1:13" hidden="1" x14ac:dyDescent="0.25">
      <c r="A1038" s="128"/>
      <c r="B1038" s="2"/>
      <c r="C1038" s="139" t="s">
        <v>37546</v>
      </c>
      <c r="D1038" s="124" t="s">
        <v>37547</v>
      </c>
      <c r="E1038" s="118" t="s">
        <v>48</v>
      </c>
      <c r="F1038" s="124" t="s">
        <v>35249</v>
      </c>
      <c r="G1038" s="118" t="s">
        <v>2</v>
      </c>
      <c r="H1038" s="137">
        <v>43826</v>
      </c>
      <c r="I1038" s="119">
        <v>190</v>
      </c>
      <c r="J1038" s="129"/>
      <c r="K1038" s="129"/>
      <c r="L1038" s="129">
        <v>0</v>
      </c>
      <c r="M1038" s="134" t="s">
        <v>37619</v>
      </c>
    </row>
    <row r="1039" spans="1:13" hidden="1" x14ac:dyDescent="0.25">
      <c r="A1039" s="128"/>
      <c r="B1039" s="2"/>
      <c r="C1039" s="139" t="s">
        <v>37549</v>
      </c>
      <c r="D1039" s="124" t="s">
        <v>37550</v>
      </c>
      <c r="E1039" s="118" t="s">
        <v>48</v>
      </c>
      <c r="F1039" s="124" t="s">
        <v>35249</v>
      </c>
      <c r="G1039" s="118" t="s">
        <v>34659</v>
      </c>
      <c r="H1039" s="137"/>
      <c r="I1039" s="119"/>
      <c r="J1039" s="129"/>
      <c r="K1039" s="129"/>
      <c r="L1039" s="129">
        <v>0</v>
      </c>
      <c r="M1039" s="134" t="s">
        <v>37622</v>
      </c>
    </row>
    <row r="1040" spans="1:13" hidden="1" x14ac:dyDescent="0.25">
      <c r="A1040" s="128"/>
      <c r="B1040" s="2"/>
      <c r="C1040" s="139" t="s">
        <v>37552</v>
      </c>
      <c r="D1040" s="124" t="s">
        <v>37553</v>
      </c>
      <c r="E1040" s="118" t="s">
        <v>48</v>
      </c>
      <c r="F1040" s="124" t="s">
        <v>35249</v>
      </c>
      <c r="G1040" s="118" t="s">
        <v>34659</v>
      </c>
      <c r="H1040" s="137">
        <v>45588</v>
      </c>
      <c r="I1040" s="119">
        <v>690</v>
      </c>
      <c r="J1040" s="129"/>
      <c r="K1040" s="129"/>
      <c r="L1040" s="129">
        <v>0</v>
      </c>
      <c r="M1040" s="134" t="s">
        <v>37625</v>
      </c>
    </row>
    <row r="1041" spans="1:13" hidden="1" x14ac:dyDescent="0.25">
      <c r="A1041" s="128"/>
      <c r="B1041" s="2"/>
      <c r="C1041" s="139" t="s">
        <v>37555</v>
      </c>
      <c r="D1041" s="124" t="s">
        <v>37556</v>
      </c>
      <c r="E1041" s="118" t="s">
        <v>48</v>
      </c>
      <c r="F1041" s="124" t="s">
        <v>35249</v>
      </c>
      <c r="G1041" s="118" t="s">
        <v>34659</v>
      </c>
      <c r="H1041" s="137">
        <v>45874</v>
      </c>
      <c r="I1041" s="119">
        <v>200</v>
      </c>
      <c r="J1041" s="129"/>
      <c r="K1041" s="129"/>
      <c r="L1041" s="129">
        <v>0</v>
      </c>
      <c r="M1041" s="134" t="s">
        <v>37628</v>
      </c>
    </row>
    <row r="1042" spans="1:13" hidden="1" x14ac:dyDescent="0.25">
      <c r="A1042" s="128"/>
      <c r="B1042" s="2"/>
      <c r="C1042" s="139" t="s">
        <v>37558</v>
      </c>
      <c r="D1042" s="124" t="s">
        <v>37559</v>
      </c>
      <c r="E1042" s="118" t="s">
        <v>48</v>
      </c>
      <c r="F1042" s="124" t="s">
        <v>35249</v>
      </c>
      <c r="G1042" s="118" t="s">
        <v>34659</v>
      </c>
      <c r="H1042" s="137">
        <v>41484</v>
      </c>
      <c r="I1042" s="119">
        <v>1150</v>
      </c>
      <c r="J1042" s="129"/>
      <c r="K1042" s="129"/>
      <c r="L1042" s="129">
        <v>0</v>
      </c>
      <c r="M1042" s="134" t="s">
        <v>37631</v>
      </c>
    </row>
    <row r="1043" spans="1:13" hidden="1" x14ac:dyDescent="0.25">
      <c r="A1043" s="128"/>
      <c r="B1043" s="2"/>
      <c r="C1043" s="139" t="s">
        <v>37561</v>
      </c>
      <c r="D1043" s="124" t="s">
        <v>37562</v>
      </c>
      <c r="E1043" s="118" t="s">
        <v>48</v>
      </c>
      <c r="F1043" s="124" t="s">
        <v>35249</v>
      </c>
      <c r="G1043" s="118" t="s">
        <v>2</v>
      </c>
      <c r="H1043" s="137">
        <v>44902</v>
      </c>
      <c r="I1043" s="119">
        <v>874.05</v>
      </c>
      <c r="J1043" s="129"/>
      <c r="K1043" s="129"/>
      <c r="L1043" s="129">
        <v>0</v>
      </c>
      <c r="M1043" s="134" t="s">
        <v>37634</v>
      </c>
    </row>
    <row r="1044" spans="1:13" hidden="1" x14ac:dyDescent="0.25">
      <c r="A1044" s="128"/>
      <c r="B1044" s="2"/>
      <c r="C1044" s="139" t="s">
        <v>41716</v>
      </c>
      <c r="D1044" s="124" t="s">
        <v>41717</v>
      </c>
      <c r="E1044" s="118" t="s">
        <v>48</v>
      </c>
      <c r="F1044" s="124" t="s">
        <v>35249</v>
      </c>
      <c r="G1044" s="118" t="s">
        <v>2</v>
      </c>
      <c r="H1044" s="137"/>
      <c r="I1044" s="119"/>
      <c r="J1044" s="129"/>
      <c r="K1044" s="129"/>
      <c r="L1044" s="129">
        <v>0</v>
      </c>
      <c r="M1044" s="134" t="s">
        <v>37637</v>
      </c>
    </row>
    <row r="1045" spans="1:13" hidden="1" x14ac:dyDescent="0.25">
      <c r="A1045" s="128"/>
      <c r="B1045" s="2"/>
      <c r="C1045" s="139" t="s">
        <v>37564</v>
      </c>
      <c r="D1045" s="124" t="s">
        <v>37565</v>
      </c>
      <c r="E1045" s="118" t="s">
        <v>48</v>
      </c>
      <c r="F1045" s="124" t="s">
        <v>35249</v>
      </c>
      <c r="G1045" s="118" t="s">
        <v>2</v>
      </c>
      <c r="H1045" s="137">
        <v>44424</v>
      </c>
      <c r="I1045" s="119">
        <v>310</v>
      </c>
      <c r="J1045" s="129"/>
      <c r="K1045" s="129"/>
      <c r="L1045" s="129">
        <v>0</v>
      </c>
      <c r="M1045" s="134" t="s">
        <v>37640</v>
      </c>
    </row>
    <row r="1046" spans="1:13" hidden="1" x14ac:dyDescent="0.25">
      <c r="A1046" s="128"/>
      <c r="B1046" s="2"/>
      <c r="C1046" s="139" t="s">
        <v>37567</v>
      </c>
      <c r="D1046" s="124" t="s">
        <v>37568</v>
      </c>
      <c r="E1046" s="118" t="s">
        <v>48</v>
      </c>
      <c r="F1046" s="124" t="s">
        <v>35249</v>
      </c>
      <c r="G1046" s="118" t="s">
        <v>34659</v>
      </c>
      <c r="H1046" s="137"/>
      <c r="I1046" s="119"/>
      <c r="J1046" s="129"/>
      <c r="K1046" s="129"/>
      <c r="L1046" s="129">
        <v>0</v>
      </c>
      <c r="M1046" s="134" t="s">
        <v>37634</v>
      </c>
    </row>
    <row r="1047" spans="1:13" hidden="1" x14ac:dyDescent="0.25">
      <c r="A1047" s="128"/>
      <c r="B1047" s="2"/>
      <c r="C1047" s="139" t="s">
        <v>37570</v>
      </c>
      <c r="D1047" s="124" t="s">
        <v>37571</v>
      </c>
      <c r="E1047" s="118" t="s">
        <v>48</v>
      </c>
      <c r="F1047" s="124" t="s">
        <v>35249</v>
      </c>
      <c r="G1047" s="118" t="s">
        <v>2</v>
      </c>
      <c r="H1047" s="137">
        <v>44049</v>
      </c>
      <c r="I1047" s="119">
        <v>228</v>
      </c>
      <c r="J1047" s="129"/>
      <c r="K1047" s="129"/>
      <c r="L1047" s="129">
        <v>0</v>
      </c>
      <c r="M1047" s="134" t="s">
        <v>37645</v>
      </c>
    </row>
    <row r="1048" spans="1:13" hidden="1" x14ac:dyDescent="0.25">
      <c r="A1048" s="128"/>
      <c r="B1048" s="2"/>
      <c r="C1048" s="139" t="s">
        <v>37573</v>
      </c>
      <c r="D1048" s="124" t="s">
        <v>37574</v>
      </c>
      <c r="E1048" s="118" t="s">
        <v>48</v>
      </c>
      <c r="F1048" s="124" t="s">
        <v>35249</v>
      </c>
      <c r="G1048" s="118" t="s">
        <v>2</v>
      </c>
      <c r="H1048" s="137">
        <v>43797</v>
      </c>
      <c r="I1048" s="119">
        <v>184.5</v>
      </c>
      <c r="J1048" s="129"/>
      <c r="K1048" s="129"/>
      <c r="L1048" s="129">
        <v>0</v>
      </c>
      <c r="M1048" s="134" t="s">
        <v>37646</v>
      </c>
    </row>
    <row r="1049" spans="1:13" hidden="1" x14ac:dyDescent="0.25">
      <c r="A1049" s="128"/>
      <c r="B1049" s="2"/>
      <c r="C1049" s="139" t="s">
        <v>37576</v>
      </c>
      <c r="D1049" s="124" t="s">
        <v>37577</v>
      </c>
      <c r="E1049" s="118" t="s">
        <v>48</v>
      </c>
      <c r="F1049" s="124" t="s">
        <v>35249</v>
      </c>
      <c r="G1049" s="118" t="s">
        <v>34659</v>
      </c>
      <c r="H1049" s="137">
        <v>41452</v>
      </c>
      <c r="I1049" s="119">
        <v>165</v>
      </c>
      <c r="J1049" s="129"/>
      <c r="K1049" s="129"/>
      <c r="L1049" s="129">
        <v>0</v>
      </c>
      <c r="M1049" s="134"/>
    </row>
    <row r="1050" spans="1:13" hidden="1" x14ac:dyDescent="0.25">
      <c r="A1050" s="128"/>
      <c r="B1050" s="2"/>
      <c r="C1050" s="139" t="s">
        <v>37579</v>
      </c>
      <c r="D1050" s="124" t="s">
        <v>37580</v>
      </c>
      <c r="E1050" s="118" t="s">
        <v>48</v>
      </c>
      <c r="F1050" s="124" t="s">
        <v>35249</v>
      </c>
      <c r="G1050" s="118" t="s">
        <v>58</v>
      </c>
      <c r="H1050" s="137">
        <v>45747</v>
      </c>
      <c r="I1050" s="119">
        <v>39</v>
      </c>
      <c r="J1050" s="129"/>
      <c r="K1050" s="129"/>
      <c r="L1050" s="129">
        <v>0</v>
      </c>
      <c r="M1050" s="134" t="s">
        <v>37654</v>
      </c>
    </row>
    <row r="1051" spans="1:13" hidden="1" x14ac:dyDescent="0.25">
      <c r="A1051" s="128"/>
      <c r="B1051" s="2"/>
      <c r="C1051" s="139" t="s">
        <v>37582</v>
      </c>
      <c r="D1051" s="124" t="s">
        <v>37583</v>
      </c>
      <c r="E1051" s="118" t="s">
        <v>48</v>
      </c>
      <c r="F1051" s="124" t="s">
        <v>35249</v>
      </c>
      <c r="G1051" s="118" t="s">
        <v>2</v>
      </c>
      <c r="H1051" s="137">
        <v>44312</v>
      </c>
      <c r="I1051" s="119">
        <v>8.2100000000000009</v>
      </c>
      <c r="J1051" s="129"/>
      <c r="K1051" s="129"/>
      <c r="L1051" s="129">
        <v>0</v>
      </c>
      <c r="M1051" s="134" t="s">
        <v>37654</v>
      </c>
    </row>
    <row r="1052" spans="1:13" hidden="1" x14ac:dyDescent="0.25">
      <c r="A1052" s="128"/>
      <c r="B1052" s="2"/>
      <c r="C1052" s="139" t="s">
        <v>37585</v>
      </c>
      <c r="D1052" s="124" t="s">
        <v>37586</v>
      </c>
      <c r="E1052" s="118" t="s">
        <v>48</v>
      </c>
      <c r="F1052" s="124" t="s">
        <v>35249</v>
      </c>
      <c r="G1052" s="118" t="s">
        <v>34659</v>
      </c>
      <c r="H1052" s="137">
        <v>41444</v>
      </c>
      <c r="I1052" s="119">
        <v>3005.23</v>
      </c>
      <c r="J1052" s="129"/>
      <c r="K1052" s="129"/>
      <c r="L1052" s="129">
        <v>0</v>
      </c>
      <c r="M1052" s="134" t="s">
        <v>37654</v>
      </c>
    </row>
    <row r="1053" spans="1:13" hidden="1" x14ac:dyDescent="0.25">
      <c r="A1053" s="128"/>
      <c r="B1053" s="2"/>
      <c r="C1053" s="139" t="s">
        <v>37588</v>
      </c>
      <c r="D1053" s="124" t="s">
        <v>37589</v>
      </c>
      <c r="E1053" s="118" t="s">
        <v>48</v>
      </c>
      <c r="F1053" s="124" t="s">
        <v>35249</v>
      </c>
      <c r="G1053" s="118" t="s">
        <v>34659</v>
      </c>
      <c r="H1053" s="137">
        <v>41297</v>
      </c>
      <c r="I1053" s="119">
        <v>1350</v>
      </c>
      <c r="J1053" s="129"/>
      <c r="K1053" s="129"/>
      <c r="L1053" s="129">
        <v>0</v>
      </c>
      <c r="M1053" s="134" t="s">
        <v>37654</v>
      </c>
    </row>
    <row r="1054" spans="1:13" hidden="1" x14ac:dyDescent="0.25">
      <c r="A1054" s="128"/>
      <c r="B1054" s="2"/>
      <c r="C1054" s="139" t="s">
        <v>37591</v>
      </c>
      <c r="D1054" s="124" t="s">
        <v>37592</v>
      </c>
      <c r="E1054" s="118" t="s">
        <v>48</v>
      </c>
      <c r="F1054" s="124" t="s">
        <v>35249</v>
      </c>
      <c r="G1054" s="118" t="s">
        <v>34659</v>
      </c>
      <c r="H1054" s="137"/>
      <c r="I1054" s="119"/>
      <c r="J1054" s="129"/>
      <c r="K1054" s="129"/>
      <c r="L1054" s="129">
        <v>0</v>
      </c>
      <c r="M1054" s="134" t="s">
        <v>37654</v>
      </c>
    </row>
    <row r="1055" spans="1:13" hidden="1" x14ac:dyDescent="0.25">
      <c r="A1055" s="128"/>
      <c r="B1055" s="2"/>
      <c r="C1055" s="139" t="s">
        <v>37594</v>
      </c>
      <c r="D1055" s="124" t="s">
        <v>37595</v>
      </c>
      <c r="E1055" s="118" t="s">
        <v>48</v>
      </c>
      <c r="F1055" s="124" t="s">
        <v>35249</v>
      </c>
      <c r="G1055" s="118" t="s">
        <v>34659</v>
      </c>
      <c r="H1055" s="137"/>
      <c r="I1055" s="119"/>
      <c r="J1055" s="129"/>
      <c r="K1055" s="129"/>
      <c r="L1055" s="129">
        <v>0</v>
      </c>
      <c r="M1055" s="134" t="s">
        <v>37654</v>
      </c>
    </row>
    <row r="1056" spans="1:13" hidden="1" x14ac:dyDescent="0.25">
      <c r="A1056" s="128"/>
      <c r="B1056" s="2"/>
      <c r="C1056" s="139" t="s">
        <v>37597</v>
      </c>
      <c r="D1056" s="124" t="s">
        <v>37598</v>
      </c>
      <c r="E1056" s="118" t="s">
        <v>48</v>
      </c>
      <c r="F1056" s="124" t="s">
        <v>35249</v>
      </c>
      <c r="G1056" s="118" t="s">
        <v>2</v>
      </c>
      <c r="H1056" s="137"/>
      <c r="I1056" s="119"/>
      <c r="J1056" s="129"/>
      <c r="K1056" s="129"/>
      <c r="L1056" s="129">
        <v>0</v>
      </c>
      <c r="M1056" s="134" t="s">
        <v>19639</v>
      </c>
    </row>
    <row r="1057" spans="1:13" hidden="1" x14ac:dyDescent="0.25">
      <c r="A1057" s="128"/>
      <c r="B1057" s="2"/>
      <c r="C1057" s="139" t="s">
        <v>37600</v>
      </c>
      <c r="D1057" s="124" t="s">
        <v>37601</v>
      </c>
      <c r="E1057" s="118" t="s">
        <v>48</v>
      </c>
      <c r="F1057" s="124" t="s">
        <v>35249</v>
      </c>
      <c r="G1057" s="118" t="s">
        <v>2</v>
      </c>
      <c r="H1057" s="137"/>
      <c r="I1057" s="119"/>
      <c r="J1057" s="129"/>
      <c r="K1057" s="129"/>
      <c r="L1057" s="129">
        <v>0</v>
      </c>
      <c r="M1057" s="134" t="s">
        <v>37669</v>
      </c>
    </row>
    <row r="1058" spans="1:13" hidden="1" x14ac:dyDescent="0.25">
      <c r="A1058" s="128"/>
      <c r="B1058" s="2"/>
      <c r="C1058" s="139" t="s">
        <v>37603</v>
      </c>
      <c r="D1058" s="124" t="s">
        <v>37604</v>
      </c>
      <c r="E1058" s="118" t="s">
        <v>48</v>
      </c>
      <c r="F1058" s="124" t="s">
        <v>35249</v>
      </c>
      <c r="G1058" s="118" t="s">
        <v>2</v>
      </c>
      <c r="H1058" s="137">
        <v>44135</v>
      </c>
      <c r="I1058" s="119">
        <v>78.930000000000007</v>
      </c>
      <c r="J1058" s="129"/>
      <c r="K1058" s="129"/>
      <c r="L1058" s="129">
        <v>0</v>
      </c>
      <c r="M1058" s="134" t="s">
        <v>37672</v>
      </c>
    </row>
    <row r="1059" spans="1:13" hidden="1" x14ac:dyDescent="0.25">
      <c r="A1059" s="128"/>
      <c r="B1059" s="2"/>
      <c r="C1059" s="139" t="s">
        <v>37606</v>
      </c>
      <c r="D1059" s="124" t="s">
        <v>37607</v>
      </c>
      <c r="E1059" s="118" t="s">
        <v>48</v>
      </c>
      <c r="F1059" s="124" t="s">
        <v>35249</v>
      </c>
      <c r="G1059" s="118" t="s">
        <v>59</v>
      </c>
      <c r="H1059" s="137"/>
      <c r="I1059" s="119"/>
      <c r="J1059" s="129"/>
      <c r="K1059" s="129"/>
      <c r="L1059" s="129">
        <v>0</v>
      </c>
      <c r="M1059" s="134" t="s">
        <v>37675</v>
      </c>
    </row>
    <row r="1060" spans="1:13" hidden="1" x14ac:dyDescent="0.25">
      <c r="A1060" s="128"/>
      <c r="B1060" s="2"/>
      <c r="C1060" s="139" t="s">
        <v>37608</v>
      </c>
      <c r="D1060" s="124" t="s">
        <v>37609</v>
      </c>
      <c r="E1060" s="118" t="s">
        <v>48</v>
      </c>
      <c r="F1060" s="124" t="s">
        <v>35249</v>
      </c>
      <c r="G1060" s="118" t="s">
        <v>2</v>
      </c>
      <c r="H1060" s="137">
        <v>45289</v>
      </c>
      <c r="I1060" s="119">
        <v>178.98</v>
      </c>
      <c r="J1060" s="129"/>
      <c r="K1060" s="129"/>
      <c r="L1060" s="129">
        <v>0</v>
      </c>
      <c r="M1060" s="134" t="s">
        <v>37678</v>
      </c>
    </row>
    <row r="1061" spans="1:13" hidden="1" x14ac:dyDescent="0.25">
      <c r="A1061" s="128"/>
      <c r="B1061" s="2"/>
      <c r="C1061" s="139" t="s">
        <v>37611</v>
      </c>
      <c r="D1061" s="124" t="s">
        <v>37612</v>
      </c>
      <c r="E1061" s="118" t="s">
        <v>48</v>
      </c>
      <c r="F1061" s="124" t="s">
        <v>35249</v>
      </c>
      <c r="G1061" s="118" t="s">
        <v>2</v>
      </c>
      <c r="H1061" s="137">
        <v>43062</v>
      </c>
      <c r="I1061" s="119">
        <v>131.5</v>
      </c>
      <c r="J1061" s="129"/>
      <c r="K1061" s="129"/>
      <c r="L1061" s="129">
        <v>0</v>
      </c>
      <c r="M1061" s="134" t="s">
        <v>37681</v>
      </c>
    </row>
    <row r="1062" spans="1:13" hidden="1" x14ac:dyDescent="0.25">
      <c r="A1062" s="128"/>
      <c r="B1062" s="2"/>
      <c r="C1062" s="139" t="s">
        <v>37614</v>
      </c>
      <c r="D1062" s="124" t="s">
        <v>37615</v>
      </c>
      <c r="E1062" s="118" t="s">
        <v>48</v>
      </c>
      <c r="F1062" s="124" t="s">
        <v>35249</v>
      </c>
      <c r="G1062" s="118" t="s">
        <v>2</v>
      </c>
      <c r="H1062" s="137">
        <v>43861</v>
      </c>
      <c r="I1062" s="119">
        <v>131.5</v>
      </c>
      <c r="J1062" s="129"/>
      <c r="K1062" s="129"/>
      <c r="L1062" s="129">
        <v>0</v>
      </c>
      <c r="M1062" s="134" t="s">
        <v>37684</v>
      </c>
    </row>
    <row r="1063" spans="1:13" hidden="1" x14ac:dyDescent="0.25">
      <c r="A1063" s="128"/>
      <c r="B1063" s="2"/>
      <c r="C1063" s="139" t="s">
        <v>37617</v>
      </c>
      <c r="D1063" s="124" t="s">
        <v>37618</v>
      </c>
      <c r="E1063" s="118" t="s">
        <v>48</v>
      </c>
      <c r="F1063" s="124" t="s">
        <v>35249</v>
      </c>
      <c r="G1063" s="118" t="s">
        <v>59</v>
      </c>
      <c r="H1063" s="137"/>
      <c r="I1063" s="119"/>
      <c r="J1063" s="129"/>
      <c r="K1063" s="129"/>
      <c r="L1063" s="129">
        <v>0</v>
      </c>
      <c r="M1063" s="134" t="s">
        <v>37687</v>
      </c>
    </row>
    <row r="1064" spans="1:13" hidden="1" x14ac:dyDescent="0.25">
      <c r="A1064" s="128"/>
      <c r="B1064" s="2"/>
      <c r="C1064" s="139" t="s">
        <v>37620</v>
      </c>
      <c r="D1064" s="124" t="s">
        <v>37621</v>
      </c>
      <c r="E1064" s="118" t="s">
        <v>48</v>
      </c>
      <c r="F1064" s="124" t="s">
        <v>35249</v>
      </c>
      <c r="G1064" s="118" t="s">
        <v>2</v>
      </c>
      <c r="H1064" s="137">
        <v>42221</v>
      </c>
      <c r="I1064" s="119">
        <v>139</v>
      </c>
      <c r="J1064" s="129"/>
      <c r="K1064" s="129"/>
      <c r="L1064" s="129">
        <v>0</v>
      </c>
      <c r="M1064" s="134" t="s">
        <v>37690</v>
      </c>
    </row>
    <row r="1065" spans="1:13" hidden="1" x14ac:dyDescent="0.25">
      <c r="A1065" s="128"/>
      <c r="B1065" s="2"/>
      <c r="C1065" s="139" t="s">
        <v>37623</v>
      </c>
      <c r="D1065" s="124" t="s">
        <v>37624</v>
      </c>
      <c r="E1065" s="118" t="s">
        <v>48</v>
      </c>
      <c r="F1065" s="124" t="s">
        <v>35249</v>
      </c>
      <c r="G1065" s="118" t="s">
        <v>2</v>
      </c>
      <c r="H1065" s="137">
        <v>42748</v>
      </c>
      <c r="I1065" s="119">
        <v>153</v>
      </c>
      <c r="J1065" s="129"/>
      <c r="K1065" s="129"/>
      <c r="L1065" s="129">
        <v>0</v>
      </c>
      <c r="M1065" s="134" t="s">
        <v>37693</v>
      </c>
    </row>
    <row r="1066" spans="1:13" hidden="1" x14ac:dyDescent="0.25">
      <c r="A1066" s="128"/>
      <c r="B1066" s="2"/>
      <c r="C1066" s="139" t="s">
        <v>37626</v>
      </c>
      <c r="D1066" s="124" t="s">
        <v>37627</v>
      </c>
      <c r="E1066" s="118" t="s">
        <v>48</v>
      </c>
      <c r="F1066" s="124" t="s">
        <v>35249</v>
      </c>
      <c r="G1066" s="118" t="s">
        <v>34659</v>
      </c>
      <c r="H1066" s="137"/>
      <c r="I1066" s="119"/>
      <c r="J1066" s="129"/>
      <c r="K1066" s="129"/>
      <c r="L1066" s="129">
        <v>0</v>
      </c>
      <c r="M1066" s="134"/>
    </row>
    <row r="1067" spans="1:13" hidden="1" x14ac:dyDescent="0.25">
      <c r="A1067" s="128"/>
      <c r="B1067" s="2"/>
      <c r="C1067" s="139" t="s">
        <v>37629</v>
      </c>
      <c r="D1067" s="124" t="s">
        <v>37630</v>
      </c>
      <c r="E1067" s="118" t="s">
        <v>48</v>
      </c>
      <c r="F1067" s="124" t="s">
        <v>35249</v>
      </c>
      <c r="G1067" s="118" t="s">
        <v>34659</v>
      </c>
      <c r="H1067" s="137">
        <v>41396</v>
      </c>
      <c r="I1067" s="119">
        <v>183.71</v>
      </c>
      <c r="J1067" s="129"/>
      <c r="K1067" s="129"/>
      <c r="L1067" s="129">
        <v>0</v>
      </c>
      <c r="M1067" s="134" t="s">
        <v>37698</v>
      </c>
    </row>
    <row r="1068" spans="1:13" hidden="1" x14ac:dyDescent="0.25">
      <c r="A1068" s="128"/>
      <c r="B1068" s="2"/>
      <c r="C1068" s="139" t="s">
        <v>37632</v>
      </c>
      <c r="D1068" s="124" t="s">
        <v>37633</v>
      </c>
      <c r="E1068" s="118" t="s">
        <v>48</v>
      </c>
      <c r="F1068" s="124" t="s">
        <v>35249</v>
      </c>
      <c r="G1068" s="118" t="s">
        <v>34659</v>
      </c>
      <c r="H1068" s="137">
        <v>41396</v>
      </c>
      <c r="I1068" s="119">
        <v>183.71</v>
      </c>
      <c r="J1068" s="129"/>
      <c r="K1068" s="129"/>
      <c r="L1068" s="129">
        <v>0</v>
      </c>
      <c r="M1068" s="134" t="s">
        <v>37701</v>
      </c>
    </row>
    <row r="1069" spans="1:13" hidden="1" x14ac:dyDescent="0.25">
      <c r="A1069" s="128"/>
      <c r="B1069" s="2"/>
      <c r="C1069" s="139" t="s">
        <v>37635</v>
      </c>
      <c r="D1069" s="124" t="s">
        <v>37636</v>
      </c>
      <c r="E1069" s="118" t="s">
        <v>48</v>
      </c>
      <c r="F1069" s="124" t="s">
        <v>35249</v>
      </c>
      <c r="G1069" s="118" t="s">
        <v>34659</v>
      </c>
      <c r="H1069" s="137">
        <v>41396</v>
      </c>
      <c r="I1069" s="119">
        <v>183.71</v>
      </c>
      <c r="J1069" s="129"/>
      <c r="K1069" s="129"/>
      <c r="L1069" s="129">
        <v>0</v>
      </c>
      <c r="M1069" s="134" t="s">
        <v>37704</v>
      </c>
    </row>
    <row r="1070" spans="1:13" hidden="1" x14ac:dyDescent="0.25">
      <c r="A1070" s="128"/>
      <c r="B1070" s="2"/>
      <c r="C1070" s="139" t="s">
        <v>37638</v>
      </c>
      <c r="D1070" s="124" t="s">
        <v>37639</v>
      </c>
      <c r="E1070" s="118" t="s">
        <v>48</v>
      </c>
      <c r="F1070" s="124" t="s">
        <v>35249</v>
      </c>
      <c r="G1070" s="118" t="s">
        <v>2</v>
      </c>
      <c r="H1070" s="137">
        <v>42179</v>
      </c>
      <c r="I1070" s="119">
        <v>221.32</v>
      </c>
      <c r="J1070" s="129"/>
      <c r="K1070" s="129"/>
      <c r="L1070" s="129">
        <v>0</v>
      </c>
      <c r="M1070" s="134" t="s">
        <v>37707</v>
      </c>
    </row>
    <row r="1071" spans="1:13" hidden="1" x14ac:dyDescent="0.25">
      <c r="A1071" s="128"/>
      <c r="B1071" s="2"/>
      <c r="C1071" s="139" t="s">
        <v>37641</v>
      </c>
      <c r="D1071" s="124" t="s">
        <v>37642</v>
      </c>
      <c r="E1071" s="118" t="s">
        <v>48</v>
      </c>
      <c r="F1071" s="124" t="s">
        <v>35249</v>
      </c>
      <c r="G1071" s="118" t="s">
        <v>2</v>
      </c>
      <c r="H1071" s="137">
        <v>42179</v>
      </c>
      <c r="I1071" s="119">
        <v>199.19</v>
      </c>
      <c r="J1071" s="129"/>
      <c r="K1071" s="129"/>
      <c r="L1071" s="129">
        <v>0</v>
      </c>
      <c r="M1071" s="134" t="s">
        <v>37710</v>
      </c>
    </row>
    <row r="1072" spans="1:13" hidden="1" x14ac:dyDescent="0.25">
      <c r="A1072" s="128"/>
      <c r="B1072" s="2"/>
      <c r="C1072" s="139" t="s">
        <v>37643</v>
      </c>
      <c r="D1072" s="124" t="s">
        <v>37644</v>
      </c>
      <c r="E1072" s="118" t="s">
        <v>48</v>
      </c>
      <c r="F1072" s="124" t="s">
        <v>35249</v>
      </c>
      <c r="G1072" s="118" t="s">
        <v>59</v>
      </c>
      <c r="H1072" s="137"/>
      <c r="I1072" s="119"/>
      <c r="J1072" s="129"/>
      <c r="K1072" s="129"/>
      <c r="L1072" s="129">
        <v>0</v>
      </c>
      <c r="M1072" s="134" t="s">
        <v>37713</v>
      </c>
    </row>
    <row r="1073" spans="1:13" hidden="1" x14ac:dyDescent="0.25">
      <c r="A1073" s="128"/>
      <c r="B1073" s="2"/>
      <c r="C1073" s="139" t="s">
        <v>37646</v>
      </c>
      <c r="D1073" s="124" t="s">
        <v>37647</v>
      </c>
      <c r="E1073" s="118" t="s">
        <v>48</v>
      </c>
      <c r="F1073" s="124" t="s">
        <v>35249</v>
      </c>
      <c r="G1073" s="118" t="s">
        <v>59</v>
      </c>
      <c r="H1073" s="137">
        <v>42877</v>
      </c>
      <c r="I1073" s="119">
        <v>103.5</v>
      </c>
      <c r="J1073" s="129"/>
      <c r="K1073" s="129"/>
      <c r="L1073" s="129">
        <v>0</v>
      </c>
      <c r="M1073" s="134" t="s">
        <v>37716</v>
      </c>
    </row>
    <row r="1074" spans="1:13" hidden="1" x14ac:dyDescent="0.25">
      <c r="A1074" s="128"/>
      <c r="B1074" s="2"/>
      <c r="C1074" s="139" t="s">
        <v>37648</v>
      </c>
      <c r="D1074" s="124" t="s">
        <v>37649</v>
      </c>
      <c r="E1074" s="118" t="s">
        <v>48</v>
      </c>
      <c r="F1074" s="124" t="s">
        <v>35249</v>
      </c>
      <c r="G1074" s="118" t="s">
        <v>2</v>
      </c>
      <c r="H1074" s="137">
        <v>41234</v>
      </c>
      <c r="I1074" s="119">
        <v>183.71</v>
      </c>
      <c r="J1074" s="129"/>
      <c r="K1074" s="129"/>
      <c r="L1074" s="129">
        <v>0</v>
      </c>
      <c r="M1074" s="134" t="s">
        <v>37719</v>
      </c>
    </row>
    <row r="1075" spans="1:13" hidden="1" x14ac:dyDescent="0.25">
      <c r="A1075" s="128"/>
      <c r="B1075" s="2"/>
      <c r="C1075" s="139" t="s">
        <v>37650</v>
      </c>
      <c r="D1075" s="124" t="s">
        <v>37651</v>
      </c>
      <c r="E1075" s="118" t="s">
        <v>37652</v>
      </c>
      <c r="F1075" s="124" t="s">
        <v>37653</v>
      </c>
      <c r="G1075" s="118" t="s">
        <v>2</v>
      </c>
      <c r="H1075" s="137">
        <v>45576</v>
      </c>
      <c r="I1075" s="119">
        <v>422.74</v>
      </c>
      <c r="J1075" s="129"/>
      <c r="K1075" s="129"/>
      <c r="L1075" s="129">
        <v>0</v>
      </c>
      <c r="M1075" s="134" t="s">
        <v>37722</v>
      </c>
    </row>
    <row r="1076" spans="1:13" hidden="1" x14ac:dyDescent="0.25">
      <c r="A1076" s="128"/>
      <c r="B1076" s="2"/>
      <c r="C1076" s="139" t="s">
        <v>37650</v>
      </c>
      <c r="D1076" s="124" t="s">
        <v>37651</v>
      </c>
      <c r="E1076" s="118" t="s">
        <v>37655</v>
      </c>
      <c r="F1076" s="124" t="s">
        <v>37656</v>
      </c>
      <c r="G1076" s="118" t="s">
        <v>2</v>
      </c>
      <c r="H1076" s="137">
        <v>43973</v>
      </c>
      <c r="I1076" s="119">
        <v>345</v>
      </c>
      <c r="J1076" s="129"/>
      <c r="K1076" s="129"/>
      <c r="L1076" s="129">
        <v>0</v>
      </c>
      <c r="M1076" s="134" t="s">
        <v>37725</v>
      </c>
    </row>
    <row r="1077" spans="1:13" hidden="1" x14ac:dyDescent="0.25">
      <c r="A1077" s="128"/>
      <c r="B1077" s="2"/>
      <c r="C1077" s="139" t="s">
        <v>37650</v>
      </c>
      <c r="D1077" s="124" t="s">
        <v>37651</v>
      </c>
      <c r="E1077" s="118" t="s">
        <v>37657</v>
      </c>
      <c r="F1077" s="124" t="s">
        <v>37658</v>
      </c>
      <c r="G1077" s="118" t="s">
        <v>2</v>
      </c>
      <c r="H1077" s="137">
        <v>45427</v>
      </c>
      <c r="I1077" s="119">
        <v>419.45</v>
      </c>
      <c r="J1077" s="129"/>
      <c r="K1077" s="129"/>
      <c r="L1077" s="129">
        <v>0</v>
      </c>
      <c r="M1077" s="134" t="s">
        <v>37728</v>
      </c>
    </row>
    <row r="1078" spans="1:13" hidden="1" x14ac:dyDescent="0.25">
      <c r="A1078" s="128"/>
      <c r="B1078" s="2"/>
      <c r="C1078" s="139" t="s">
        <v>37650</v>
      </c>
      <c r="D1078" s="124" t="s">
        <v>37651</v>
      </c>
      <c r="E1078" s="118" t="s">
        <v>37659</v>
      </c>
      <c r="F1078" s="124" t="s">
        <v>37660</v>
      </c>
      <c r="G1078" s="118" t="s">
        <v>2</v>
      </c>
      <c r="H1078" s="137">
        <v>43973</v>
      </c>
      <c r="I1078" s="119">
        <v>345</v>
      </c>
      <c r="J1078" s="129"/>
      <c r="K1078" s="129"/>
      <c r="L1078" s="129">
        <v>0</v>
      </c>
      <c r="M1078" s="134" t="s">
        <v>37731</v>
      </c>
    </row>
    <row r="1079" spans="1:13" hidden="1" x14ac:dyDescent="0.25">
      <c r="A1079" s="128"/>
      <c r="B1079" s="2"/>
      <c r="C1079" s="139" t="s">
        <v>37650</v>
      </c>
      <c r="D1079" s="124" t="s">
        <v>37651</v>
      </c>
      <c r="E1079" s="118" t="s">
        <v>37661</v>
      </c>
      <c r="F1079" s="124" t="s">
        <v>37662</v>
      </c>
      <c r="G1079" s="118" t="s">
        <v>2</v>
      </c>
      <c r="H1079" s="137">
        <v>42208</v>
      </c>
      <c r="I1079" s="119">
        <v>209.69</v>
      </c>
      <c r="J1079" s="129"/>
      <c r="K1079" s="129"/>
      <c r="L1079" s="129">
        <v>0</v>
      </c>
      <c r="M1079" s="134"/>
    </row>
    <row r="1080" spans="1:13" hidden="1" x14ac:dyDescent="0.25">
      <c r="A1080" s="128"/>
      <c r="B1080" s="2"/>
      <c r="C1080" s="139" t="s">
        <v>37650</v>
      </c>
      <c r="D1080" s="124" t="s">
        <v>37651</v>
      </c>
      <c r="E1080" s="118" t="s">
        <v>37663</v>
      </c>
      <c r="F1080" s="124" t="s">
        <v>37664</v>
      </c>
      <c r="G1080" s="118" t="s">
        <v>2</v>
      </c>
      <c r="H1080" s="137">
        <v>43973</v>
      </c>
      <c r="I1080" s="119">
        <v>345</v>
      </c>
      <c r="J1080" s="129"/>
      <c r="K1080" s="129"/>
      <c r="L1080" s="129">
        <v>0</v>
      </c>
      <c r="M1080" s="134"/>
    </row>
    <row r="1081" spans="1:13" hidden="1" x14ac:dyDescent="0.25">
      <c r="A1081" s="128"/>
      <c r="B1081" s="2"/>
      <c r="C1081" s="139" t="s">
        <v>37665</v>
      </c>
      <c r="D1081" s="124" t="s">
        <v>37666</v>
      </c>
      <c r="E1081" s="118" t="s">
        <v>48</v>
      </c>
      <c r="F1081" s="124" t="s">
        <v>35249</v>
      </c>
      <c r="G1081" s="118" t="s">
        <v>34659</v>
      </c>
      <c r="H1081" s="137">
        <v>42193</v>
      </c>
      <c r="I1081" s="119">
        <v>175</v>
      </c>
      <c r="J1081" s="129"/>
      <c r="K1081" s="129"/>
      <c r="L1081" s="129">
        <v>0</v>
      </c>
      <c r="M1081" s="134"/>
    </row>
    <row r="1082" spans="1:13" hidden="1" x14ac:dyDescent="0.25">
      <c r="A1082" s="128"/>
      <c r="B1082" s="2"/>
      <c r="C1082" s="139" t="s">
        <v>37667</v>
      </c>
      <c r="D1082" s="124" t="s">
        <v>37668</v>
      </c>
      <c r="E1082" s="118" t="s">
        <v>48</v>
      </c>
      <c r="F1082" s="124" t="s">
        <v>35249</v>
      </c>
      <c r="G1082" s="118" t="s">
        <v>59</v>
      </c>
      <c r="H1082" s="137">
        <v>41040</v>
      </c>
      <c r="I1082" s="119">
        <v>41.4</v>
      </c>
      <c r="J1082" s="129"/>
      <c r="K1082" s="129"/>
      <c r="L1082" s="129">
        <v>0</v>
      </c>
      <c r="M1082" s="134" t="s">
        <v>37740</v>
      </c>
    </row>
    <row r="1083" spans="1:13" hidden="1" x14ac:dyDescent="0.25">
      <c r="A1083" s="128"/>
      <c r="B1083" s="2"/>
      <c r="C1083" s="139" t="s">
        <v>37670</v>
      </c>
      <c r="D1083" s="124" t="s">
        <v>37671</v>
      </c>
      <c r="E1083" s="118" t="s">
        <v>48</v>
      </c>
      <c r="F1083" s="124" t="s">
        <v>35249</v>
      </c>
      <c r="G1083" s="118" t="s">
        <v>2</v>
      </c>
      <c r="H1083" s="137">
        <v>42895</v>
      </c>
      <c r="I1083" s="119">
        <v>482.26</v>
      </c>
      <c r="J1083" s="129"/>
      <c r="K1083" s="129"/>
      <c r="L1083" s="129">
        <v>0</v>
      </c>
      <c r="M1083" s="134" t="s">
        <v>37743</v>
      </c>
    </row>
    <row r="1084" spans="1:13" hidden="1" x14ac:dyDescent="0.25">
      <c r="A1084" s="128"/>
      <c r="B1084" s="2"/>
      <c r="C1084" s="139" t="s">
        <v>37673</v>
      </c>
      <c r="D1084" s="124" t="s">
        <v>37674</v>
      </c>
      <c r="E1084" s="118" t="s">
        <v>48</v>
      </c>
      <c r="F1084" s="124" t="s">
        <v>35249</v>
      </c>
      <c r="G1084" s="118" t="s">
        <v>2</v>
      </c>
      <c r="H1084" s="137">
        <v>46099</v>
      </c>
      <c r="I1084" s="119">
        <v>30.15</v>
      </c>
      <c r="J1084" s="129"/>
      <c r="K1084" s="129"/>
      <c r="L1084" s="129">
        <v>0</v>
      </c>
      <c r="M1084" s="134" t="s">
        <v>37746</v>
      </c>
    </row>
    <row r="1085" spans="1:13" hidden="1" x14ac:dyDescent="0.25">
      <c r="A1085" s="128"/>
      <c r="B1085" s="2"/>
      <c r="C1085" s="139" t="s">
        <v>37676</v>
      </c>
      <c r="D1085" s="124" t="s">
        <v>37677</v>
      </c>
      <c r="E1085" s="118" t="s">
        <v>48</v>
      </c>
      <c r="F1085" s="124" t="s">
        <v>35249</v>
      </c>
      <c r="G1085" s="118" t="s">
        <v>2</v>
      </c>
      <c r="H1085" s="137">
        <v>45289</v>
      </c>
      <c r="I1085" s="119">
        <v>114.25</v>
      </c>
      <c r="J1085" s="129"/>
      <c r="K1085" s="129"/>
      <c r="L1085" s="129">
        <v>0</v>
      </c>
      <c r="M1085" s="134"/>
    </row>
    <row r="1086" spans="1:13" hidden="1" x14ac:dyDescent="0.25">
      <c r="A1086" s="128"/>
      <c r="B1086" s="2"/>
      <c r="C1086" s="139" t="s">
        <v>37679</v>
      </c>
      <c r="D1086" s="124" t="s">
        <v>37680</v>
      </c>
      <c r="E1086" s="118" t="s">
        <v>48</v>
      </c>
      <c r="F1086" s="124" t="s">
        <v>35249</v>
      </c>
      <c r="G1086" s="118" t="s">
        <v>2</v>
      </c>
      <c r="H1086" s="137">
        <v>45930</v>
      </c>
      <c r="I1086" s="119">
        <v>321.49</v>
      </c>
      <c r="J1086" s="129"/>
      <c r="K1086" s="129"/>
      <c r="L1086" s="129">
        <v>0</v>
      </c>
      <c r="M1086" s="134" t="s">
        <v>37751</v>
      </c>
    </row>
    <row r="1087" spans="1:13" hidden="1" x14ac:dyDescent="0.25">
      <c r="A1087" s="128"/>
      <c r="B1087" s="2"/>
      <c r="C1087" s="139" t="s">
        <v>37682</v>
      </c>
      <c r="D1087" s="124" t="s">
        <v>37683</v>
      </c>
      <c r="E1087" s="118" t="s">
        <v>48</v>
      </c>
      <c r="F1087" s="124" t="s">
        <v>35249</v>
      </c>
      <c r="G1087" s="118" t="s">
        <v>2</v>
      </c>
      <c r="H1087" s="137">
        <v>46083</v>
      </c>
      <c r="I1087" s="119">
        <v>436.29</v>
      </c>
      <c r="J1087" s="129"/>
      <c r="K1087" s="129"/>
      <c r="L1087" s="129">
        <v>0</v>
      </c>
      <c r="M1087" s="134" t="s">
        <v>37754</v>
      </c>
    </row>
    <row r="1088" spans="1:13" hidden="1" x14ac:dyDescent="0.25">
      <c r="A1088" s="128"/>
      <c r="B1088" s="2"/>
      <c r="C1088" s="139" t="s">
        <v>37685</v>
      </c>
      <c r="D1088" s="124" t="s">
        <v>37686</v>
      </c>
      <c r="E1088" s="118" t="s">
        <v>48</v>
      </c>
      <c r="F1088" s="124" t="s">
        <v>35249</v>
      </c>
      <c r="G1088" s="118" t="s">
        <v>2</v>
      </c>
      <c r="H1088" s="137">
        <v>42626</v>
      </c>
      <c r="I1088" s="119">
        <v>79.77</v>
      </c>
      <c r="J1088" s="129"/>
      <c r="K1088" s="129"/>
      <c r="L1088" s="129">
        <v>0</v>
      </c>
      <c r="M1088" s="134" t="s">
        <v>37757</v>
      </c>
    </row>
    <row r="1089" spans="1:13" hidden="1" x14ac:dyDescent="0.25">
      <c r="A1089" s="128"/>
      <c r="B1089" s="2"/>
      <c r="C1089" s="139" t="s">
        <v>37688</v>
      </c>
      <c r="D1089" s="124" t="s">
        <v>37689</v>
      </c>
      <c r="E1089" s="118" t="s">
        <v>48</v>
      </c>
      <c r="F1089" s="124" t="s">
        <v>35249</v>
      </c>
      <c r="G1089" s="118" t="s">
        <v>34659</v>
      </c>
      <c r="H1089" s="137"/>
      <c r="I1089" s="119"/>
      <c r="J1089" s="129"/>
      <c r="K1089" s="129"/>
      <c r="L1089" s="129">
        <v>0</v>
      </c>
      <c r="M1089" s="134" t="s">
        <v>37760</v>
      </c>
    </row>
    <row r="1090" spans="1:13" hidden="1" x14ac:dyDescent="0.25">
      <c r="A1090" s="128"/>
      <c r="B1090" s="2"/>
      <c r="C1090" s="139" t="s">
        <v>37691</v>
      </c>
      <c r="D1090" s="124" t="s">
        <v>37692</v>
      </c>
      <c r="E1090" s="118" t="s">
        <v>48</v>
      </c>
      <c r="F1090" s="124" t="s">
        <v>35249</v>
      </c>
      <c r="G1090" s="118" t="s">
        <v>34659</v>
      </c>
      <c r="H1090" s="137"/>
      <c r="I1090" s="119"/>
      <c r="J1090" s="129"/>
      <c r="K1090" s="129"/>
      <c r="L1090" s="129">
        <v>0</v>
      </c>
      <c r="M1090" s="134" t="s">
        <v>37763</v>
      </c>
    </row>
    <row r="1091" spans="1:13" hidden="1" x14ac:dyDescent="0.25">
      <c r="A1091" s="128"/>
      <c r="B1091" s="2"/>
      <c r="C1091" s="139" t="s">
        <v>37694</v>
      </c>
      <c r="D1091" s="124" t="s">
        <v>37695</v>
      </c>
      <c r="E1091" s="118" t="s">
        <v>48</v>
      </c>
      <c r="F1091" s="124" t="s">
        <v>35249</v>
      </c>
      <c r="G1091" s="118" t="s">
        <v>59</v>
      </c>
      <c r="H1091" s="137">
        <v>42073</v>
      </c>
      <c r="I1091" s="119">
        <v>55</v>
      </c>
      <c r="J1091" s="129"/>
      <c r="K1091" s="129"/>
      <c r="L1091" s="129">
        <v>0</v>
      </c>
      <c r="M1091" s="134" t="s">
        <v>37766</v>
      </c>
    </row>
    <row r="1092" spans="1:13" hidden="1" x14ac:dyDescent="0.25">
      <c r="A1092" s="128"/>
      <c r="B1092" s="2"/>
      <c r="C1092" s="139" t="s">
        <v>37696</v>
      </c>
      <c r="D1092" s="124" t="s">
        <v>37697</v>
      </c>
      <c r="E1092" s="118" t="s">
        <v>48</v>
      </c>
      <c r="F1092" s="124" t="s">
        <v>35249</v>
      </c>
      <c r="G1092" s="118" t="s">
        <v>2</v>
      </c>
      <c r="H1092" s="137">
        <v>44680</v>
      </c>
      <c r="I1092" s="119">
        <v>118.47</v>
      </c>
      <c r="J1092" s="129"/>
      <c r="K1092" s="129"/>
      <c r="L1092" s="129">
        <v>0</v>
      </c>
      <c r="M1092" s="134" t="s">
        <v>37766</v>
      </c>
    </row>
    <row r="1093" spans="1:13" hidden="1" x14ac:dyDescent="0.25">
      <c r="A1093" s="128"/>
      <c r="B1093" s="2"/>
      <c r="C1093" s="139" t="s">
        <v>37699</v>
      </c>
      <c r="D1093" s="124" t="s">
        <v>37700</v>
      </c>
      <c r="E1093" s="118" t="s">
        <v>48</v>
      </c>
      <c r="F1093" s="124" t="s">
        <v>35249</v>
      </c>
      <c r="G1093" s="118" t="s">
        <v>2</v>
      </c>
      <c r="H1093" s="137">
        <v>42895</v>
      </c>
      <c r="I1093" s="119">
        <v>482.26</v>
      </c>
      <c r="J1093" s="129"/>
      <c r="K1093" s="129"/>
      <c r="L1093" s="129">
        <v>0</v>
      </c>
      <c r="M1093" s="134" t="s">
        <v>37769</v>
      </c>
    </row>
    <row r="1094" spans="1:13" hidden="1" x14ac:dyDescent="0.25">
      <c r="A1094" s="128"/>
      <c r="B1094" s="2"/>
      <c r="C1094" s="139" t="s">
        <v>37702</v>
      </c>
      <c r="D1094" s="124" t="s">
        <v>37703</v>
      </c>
      <c r="E1094" s="118" t="s">
        <v>48</v>
      </c>
      <c r="F1094" s="124" t="s">
        <v>35249</v>
      </c>
      <c r="G1094" s="118" t="s">
        <v>34659</v>
      </c>
      <c r="H1094" s="137"/>
      <c r="I1094" s="119"/>
      <c r="J1094" s="129"/>
      <c r="K1094" s="129"/>
      <c r="L1094" s="129">
        <v>0</v>
      </c>
      <c r="M1094" s="134" t="s">
        <v>37772</v>
      </c>
    </row>
    <row r="1095" spans="1:13" hidden="1" x14ac:dyDescent="0.25">
      <c r="A1095" s="128"/>
      <c r="B1095" s="2"/>
      <c r="C1095" s="139" t="s">
        <v>37705</v>
      </c>
      <c r="D1095" s="124" t="s">
        <v>37706</v>
      </c>
      <c r="E1095" s="118" t="s">
        <v>48</v>
      </c>
      <c r="F1095" s="124" t="s">
        <v>35249</v>
      </c>
      <c r="G1095" s="118" t="s">
        <v>2</v>
      </c>
      <c r="H1095" s="137">
        <v>46099</v>
      </c>
      <c r="I1095" s="119">
        <v>31.15</v>
      </c>
      <c r="J1095" s="129"/>
      <c r="K1095" s="129"/>
      <c r="L1095" s="129">
        <v>0</v>
      </c>
      <c r="M1095" s="134" t="s">
        <v>37775</v>
      </c>
    </row>
    <row r="1096" spans="1:13" hidden="1" x14ac:dyDescent="0.25">
      <c r="A1096" s="128"/>
      <c r="B1096" s="2"/>
      <c r="C1096" s="139" t="s">
        <v>37708</v>
      </c>
      <c r="D1096" s="124" t="s">
        <v>37709</v>
      </c>
      <c r="E1096" s="118" t="s">
        <v>48</v>
      </c>
      <c r="F1096" s="124" t="s">
        <v>35249</v>
      </c>
      <c r="G1096" s="118" t="s">
        <v>2</v>
      </c>
      <c r="H1096" s="137">
        <v>46083</v>
      </c>
      <c r="I1096" s="119">
        <v>451.29</v>
      </c>
      <c r="J1096" s="129"/>
      <c r="K1096" s="129"/>
      <c r="L1096" s="129">
        <v>0</v>
      </c>
      <c r="M1096" s="134" t="s">
        <v>37778</v>
      </c>
    </row>
    <row r="1097" spans="1:13" hidden="1" x14ac:dyDescent="0.25">
      <c r="A1097" s="128"/>
      <c r="B1097" s="2"/>
      <c r="C1097" s="139" t="s">
        <v>37711</v>
      </c>
      <c r="D1097" s="124" t="s">
        <v>37712</v>
      </c>
      <c r="E1097" s="118" t="s">
        <v>48</v>
      </c>
      <c r="F1097" s="124" t="s">
        <v>35249</v>
      </c>
      <c r="G1097" s="118" t="s">
        <v>34659</v>
      </c>
      <c r="H1097" s="137"/>
      <c r="I1097" s="119"/>
      <c r="J1097" s="129"/>
      <c r="K1097" s="129"/>
      <c r="L1097" s="129">
        <v>0</v>
      </c>
      <c r="M1097" s="134" t="s">
        <v>37781</v>
      </c>
    </row>
    <row r="1098" spans="1:13" hidden="1" x14ac:dyDescent="0.25">
      <c r="A1098" s="128"/>
      <c r="B1098" s="2"/>
      <c r="C1098" s="139" t="s">
        <v>37714</v>
      </c>
      <c r="D1098" s="124" t="s">
        <v>37715</v>
      </c>
      <c r="E1098" s="118" t="s">
        <v>48</v>
      </c>
      <c r="F1098" s="124" t="s">
        <v>35249</v>
      </c>
      <c r="G1098" s="118" t="s">
        <v>34659</v>
      </c>
      <c r="H1098" s="137"/>
      <c r="I1098" s="119"/>
      <c r="J1098" s="129"/>
      <c r="K1098" s="129"/>
      <c r="L1098" s="129">
        <v>0</v>
      </c>
      <c r="M1098" s="134" t="s">
        <v>37784</v>
      </c>
    </row>
    <row r="1099" spans="1:13" hidden="1" x14ac:dyDescent="0.25">
      <c r="A1099" s="128"/>
      <c r="B1099" s="2"/>
      <c r="C1099" s="139" t="s">
        <v>37717</v>
      </c>
      <c r="D1099" s="124" t="s">
        <v>37718</v>
      </c>
      <c r="E1099" s="118" t="s">
        <v>48</v>
      </c>
      <c r="F1099" s="124" t="s">
        <v>35249</v>
      </c>
      <c r="G1099" s="118" t="s">
        <v>2</v>
      </c>
      <c r="H1099" s="137"/>
      <c r="I1099" s="119"/>
      <c r="J1099" s="129"/>
      <c r="K1099" s="129"/>
      <c r="L1099" s="129">
        <v>0</v>
      </c>
      <c r="M1099" s="134" t="s">
        <v>37787</v>
      </c>
    </row>
    <row r="1100" spans="1:13" hidden="1" x14ac:dyDescent="0.25">
      <c r="A1100" s="128"/>
      <c r="B1100" s="2"/>
      <c r="C1100" s="139" t="s">
        <v>37720</v>
      </c>
      <c r="D1100" s="124" t="s">
        <v>37721</v>
      </c>
      <c r="E1100" s="118" t="s">
        <v>48</v>
      </c>
      <c r="F1100" s="124" t="s">
        <v>35249</v>
      </c>
      <c r="G1100" s="118" t="s">
        <v>2</v>
      </c>
      <c r="H1100" s="137">
        <v>42215</v>
      </c>
      <c r="I1100" s="119">
        <v>350</v>
      </c>
      <c r="J1100" s="129"/>
      <c r="K1100" s="129"/>
      <c r="L1100" s="129">
        <v>0</v>
      </c>
      <c r="M1100" s="134"/>
    </row>
    <row r="1101" spans="1:13" hidden="1" x14ac:dyDescent="0.25">
      <c r="A1101" s="128"/>
      <c r="B1101" s="2"/>
      <c r="C1101" s="139" t="s">
        <v>37723</v>
      </c>
      <c r="D1101" s="124" t="s">
        <v>37724</v>
      </c>
      <c r="E1101" s="118" t="s">
        <v>48</v>
      </c>
      <c r="F1101" s="124" t="s">
        <v>35249</v>
      </c>
      <c r="G1101" s="118" t="s">
        <v>2</v>
      </c>
      <c r="H1101" s="137">
        <v>43679</v>
      </c>
      <c r="I1101" s="119">
        <v>530</v>
      </c>
      <c r="J1101" s="129"/>
      <c r="K1101" s="129"/>
      <c r="L1101" s="129">
        <v>0</v>
      </c>
      <c r="M1101" s="134" t="s">
        <v>27021</v>
      </c>
    </row>
    <row r="1102" spans="1:13" hidden="1" x14ac:dyDescent="0.25">
      <c r="A1102" s="128"/>
      <c r="B1102" s="2"/>
      <c r="C1102" s="139" t="s">
        <v>37726</v>
      </c>
      <c r="D1102" s="124" t="s">
        <v>37727</v>
      </c>
      <c r="E1102" s="118" t="s">
        <v>48</v>
      </c>
      <c r="F1102" s="124" t="s">
        <v>35249</v>
      </c>
      <c r="G1102" s="118" t="s">
        <v>2</v>
      </c>
      <c r="H1102" s="137"/>
      <c r="I1102" s="119"/>
      <c r="J1102" s="129"/>
      <c r="K1102" s="129"/>
      <c r="L1102" s="129">
        <v>0</v>
      </c>
      <c r="M1102" s="134" t="s">
        <v>37794</v>
      </c>
    </row>
    <row r="1103" spans="1:13" hidden="1" x14ac:dyDescent="0.25">
      <c r="A1103" s="128"/>
      <c r="B1103" s="2"/>
      <c r="C1103" s="139" t="s">
        <v>37729</v>
      </c>
      <c r="D1103" s="124" t="s">
        <v>37730</v>
      </c>
      <c r="E1103" s="118" t="s">
        <v>48</v>
      </c>
      <c r="F1103" s="124" t="s">
        <v>35249</v>
      </c>
      <c r="G1103" s="118" t="s">
        <v>2</v>
      </c>
      <c r="H1103" s="137">
        <v>44049</v>
      </c>
      <c r="I1103" s="119">
        <v>259</v>
      </c>
      <c r="J1103" s="129"/>
      <c r="K1103" s="129"/>
      <c r="L1103" s="129">
        <v>0</v>
      </c>
      <c r="M1103" s="134" t="s">
        <v>37797</v>
      </c>
    </row>
    <row r="1104" spans="1:13" hidden="1" x14ac:dyDescent="0.25">
      <c r="A1104" s="128"/>
      <c r="B1104" s="2"/>
      <c r="C1104" s="139" t="s">
        <v>37732</v>
      </c>
      <c r="D1104" s="124" t="s">
        <v>37733</v>
      </c>
      <c r="E1104" s="118" t="s">
        <v>48</v>
      </c>
      <c r="F1104" s="124" t="s">
        <v>35249</v>
      </c>
      <c r="G1104" s="118" t="s">
        <v>59</v>
      </c>
      <c r="H1104" s="137">
        <v>40837</v>
      </c>
      <c r="I1104" s="119">
        <v>80.95</v>
      </c>
      <c r="J1104" s="129"/>
      <c r="K1104" s="129"/>
      <c r="L1104" s="129">
        <v>0</v>
      </c>
      <c r="M1104" s="134" t="s">
        <v>37800</v>
      </c>
    </row>
    <row r="1105" spans="1:13" hidden="1" x14ac:dyDescent="0.25">
      <c r="A1105" s="128"/>
      <c r="B1105" s="2"/>
      <c r="C1105" s="139" t="s">
        <v>37734</v>
      </c>
      <c r="D1105" s="124" t="s">
        <v>37735</v>
      </c>
      <c r="E1105" s="118" t="s">
        <v>48</v>
      </c>
      <c r="F1105" s="124" t="s">
        <v>35249</v>
      </c>
      <c r="G1105" s="118" t="s">
        <v>59</v>
      </c>
      <c r="H1105" s="137">
        <v>44609</v>
      </c>
      <c r="I1105" s="119">
        <v>128.69999999999999</v>
      </c>
      <c r="J1105" s="129"/>
      <c r="K1105" s="129"/>
      <c r="L1105" s="129">
        <v>0</v>
      </c>
      <c r="M1105" s="134" t="s">
        <v>37803</v>
      </c>
    </row>
    <row r="1106" spans="1:13" hidden="1" x14ac:dyDescent="0.25">
      <c r="A1106" s="128"/>
      <c r="B1106" s="2"/>
      <c r="C1106" s="139" t="s">
        <v>37736</v>
      </c>
      <c r="D1106" s="124" t="s">
        <v>37737</v>
      </c>
      <c r="E1106" s="118" t="s">
        <v>48</v>
      </c>
      <c r="F1106" s="124" t="s">
        <v>35249</v>
      </c>
      <c r="G1106" s="118" t="s">
        <v>59</v>
      </c>
      <c r="H1106" s="137">
        <v>41135</v>
      </c>
      <c r="I1106" s="119">
        <v>120.6</v>
      </c>
      <c r="J1106" s="129"/>
      <c r="K1106" s="129"/>
      <c r="L1106" s="129">
        <v>0</v>
      </c>
      <c r="M1106" s="134" t="s">
        <v>37806</v>
      </c>
    </row>
    <row r="1107" spans="1:13" hidden="1" x14ac:dyDescent="0.25">
      <c r="A1107" s="128"/>
      <c r="B1107" s="2"/>
      <c r="C1107" s="139" t="s">
        <v>37738</v>
      </c>
      <c r="D1107" s="124" t="s">
        <v>37739</v>
      </c>
      <c r="E1107" s="118" t="s">
        <v>48</v>
      </c>
      <c r="F1107" s="124" t="s">
        <v>35249</v>
      </c>
      <c r="G1107" s="118" t="s">
        <v>34659</v>
      </c>
      <c r="H1107" s="137">
        <v>41606</v>
      </c>
      <c r="I1107" s="119">
        <v>31.5</v>
      </c>
      <c r="J1107" s="129"/>
      <c r="K1107" s="129"/>
      <c r="L1107" s="129">
        <v>0</v>
      </c>
      <c r="M1107" s="134" t="s">
        <v>37809</v>
      </c>
    </row>
    <row r="1108" spans="1:13" hidden="1" x14ac:dyDescent="0.25">
      <c r="A1108" s="128"/>
      <c r="B1108" s="2"/>
      <c r="C1108" s="139" t="s">
        <v>37741</v>
      </c>
      <c r="D1108" s="124" t="s">
        <v>37742</v>
      </c>
      <c r="E1108" s="118" t="s">
        <v>48</v>
      </c>
      <c r="F1108" s="124" t="s">
        <v>35249</v>
      </c>
      <c r="G1108" s="118" t="s">
        <v>2</v>
      </c>
      <c r="H1108" s="137"/>
      <c r="I1108" s="119"/>
      <c r="J1108" s="129"/>
      <c r="K1108" s="129"/>
      <c r="L1108" s="129">
        <v>0</v>
      </c>
      <c r="M1108" s="134" t="s">
        <v>37812</v>
      </c>
    </row>
    <row r="1109" spans="1:13" hidden="1" x14ac:dyDescent="0.25">
      <c r="A1109" s="128"/>
      <c r="B1109" s="2"/>
      <c r="C1109" s="139" t="s">
        <v>37744</v>
      </c>
      <c r="D1109" s="124" t="s">
        <v>37745</v>
      </c>
      <c r="E1109" s="118" t="s">
        <v>48</v>
      </c>
      <c r="F1109" s="124" t="s">
        <v>35249</v>
      </c>
      <c r="G1109" s="118" t="s">
        <v>59</v>
      </c>
      <c r="H1109" s="137"/>
      <c r="I1109" s="119"/>
      <c r="J1109" s="129"/>
      <c r="K1109" s="129"/>
      <c r="L1109" s="129">
        <v>0</v>
      </c>
      <c r="M1109" s="134" t="s">
        <v>37815</v>
      </c>
    </row>
    <row r="1110" spans="1:13" hidden="1" x14ac:dyDescent="0.25">
      <c r="A1110" s="128"/>
      <c r="B1110" s="2"/>
      <c r="C1110" s="139" t="s">
        <v>37747</v>
      </c>
      <c r="D1110" s="124" t="s">
        <v>37748</v>
      </c>
      <c r="E1110" s="118" t="s">
        <v>48</v>
      </c>
      <c r="F1110" s="124" t="s">
        <v>35249</v>
      </c>
      <c r="G1110" s="118" t="s">
        <v>59</v>
      </c>
      <c r="H1110" s="137">
        <v>40297</v>
      </c>
      <c r="I1110" s="119">
        <v>50</v>
      </c>
      <c r="J1110" s="129"/>
      <c r="K1110" s="129"/>
      <c r="L1110" s="129">
        <v>0</v>
      </c>
      <c r="M1110" s="134" t="s">
        <v>37818</v>
      </c>
    </row>
    <row r="1111" spans="1:13" hidden="1" x14ac:dyDescent="0.25">
      <c r="A1111" s="128"/>
      <c r="B1111" s="2"/>
      <c r="C1111" s="139" t="s">
        <v>37749</v>
      </c>
      <c r="D1111" s="124" t="s">
        <v>37750</v>
      </c>
      <c r="E1111" s="118" t="s">
        <v>48</v>
      </c>
      <c r="F1111" s="124" t="s">
        <v>35249</v>
      </c>
      <c r="G1111" s="118" t="s">
        <v>59</v>
      </c>
      <c r="H1111" s="137">
        <v>40486</v>
      </c>
      <c r="I1111" s="119">
        <v>50</v>
      </c>
      <c r="J1111" s="129"/>
      <c r="K1111" s="129"/>
      <c r="L1111" s="129">
        <v>0</v>
      </c>
      <c r="M1111" s="134" t="s">
        <v>37821</v>
      </c>
    </row>
    <row r="1112" spans="1:13" hidden="1" x14ac:dyDescent="0.25">
      <c r="A1112" s="128"/>
      <c r="B1112" s="2"/>
      <c r="C1112" s="139" t="s">
        <v>37752</v>
      </c>
      <c r="D1112" s="124" t="s">
        <v>37753</v>
      </c>
      <c r="E1112" s="118" t="s">
        <v>48</v>
      </c>
      <c r="F1112" s="124" t="s">
        <v>35249</v>
      </c>
      <c r="G1112" s="118" t="s">
        <v>59</v>
      </c>
      <c r="H1112" s="137">
        <v>41904</v>
      </c>
      <c r="I1112" s="119">
        <v>215</v>
      </c>
      <c r="J1112" s="129"/>
      <c r="K1112" s="129"/>
      <c r="L1112" s="129">
        <v>0</v>
      </c>
      <c r="M1112" s="134" t="s">
        <v>37824</v>
      </c>
    </row>
    <row r="1113" spans="1:13" hidden="1" x14ac:dyDescent="0.25">
      <c r="A1113" s="128"/>
      <c r="B1113" s="2"/>
      <c r="C1113" s="139" t="s">
        <v>37755</v>
      </c>
      <c r="D1113" s="124" t="s">
        <v>37756</v>
      </c>
      <c r="E1113" s="118" t="s">
        <v>48</v>
      </c>
      <c r="F1113" s="124" t="s">
        <v>35249</v>
      </c>
      <c r="G1113" s="118" t="s">
        <v>59</v>
      </c>
      <c r="H1113" s="137"/>
      <c r="I1113" s="119"/>
      <c r="J1113" s="129"/>
      <c r="K1113" s="129"/>
      <c r="L1113" s="129">
        <v>0</v>
      </c>
      <c r="M1113" s="134" t="s">
        <v>37825</v>
      </c>
    </row>
    <row r="1114" spans="1:13" hidden="1" x14ac:dyDescent="0.25">
      <c r="A1114" s="128"/>
      <c r="B1114" s="2"/>
      <c r="C1114" s="139" t="s">
        <v>37758</v>
      </c>
      <c r="D1114" s="124" t="s">
        <v>37759</v>
      </c>
      <c r="E1114" s="118" t="s">
        <v>48</v>
      </c>
      <c r="F1114" s="124" t="s">
        <v>35249</v>
      </c>
      <c r="G1114" s="118" t="s">
        <v>34659</v>
      </c>
      <c r="H1114" s="137">
        <v>41339</v>
      </c>
      <c r="I1114" s="119">
        <v>3390.55</v>
      </c>
      <c r="J1114" s="129"/>
      <c r="K1114" s="129"/>
      <c r="L1114" s="129">
        <v>0</v>
      </c>
      <c r="M1114" s="134"/>
    </row>
    <row r="1115" spans="1:13" hidden="1" x14ac:dyDescent="0.25">
      <c r="A1115" s="128"/>
      <c r="B1115" s="2"/>
      <c r="C1115" s="139" t="s">
        <v>37761</v>
      </c>
      <c r="D1115" s="124" t="s">
        <v>37762</v>
      </c>
      <c r="E1115" s="118" t="s">
        <v>48</v>
      </c>
      <c r="F1115" s="124" t="s">
        <v>35249</v>
      </c>
      <c r="G1115" s="118" t="s">
        <v>34659</v>
      </c>
      <c r="H1115" s="137"/>
      <c r="I1115" s="119"/>
      <c r="J1115" s="129"/>
      <c r="K1115" s="129"/>
      <c r="L1115" s="129">
        <v>0</v>
      </c>
      <c r="M1115" s="134" t="s">
        <v>37831</v>
      </c>
    </row>
    <row r="1116" spans="1:13" hidden="1" x14ac:dyDescent="0.25">
      <c r="A1116" s="128"/>
      <c r="B1116" s="2"/>
      <c r="C1116" s="139" t="s">
        <v>37764</v>
      </c>
      <c r="D1116" s="124" t="s">
        <v>37765</v>
      </c>
      <c r="E1116" s="118" t="s">
        <v>27513</v>
      </c>
      <c r="F1116" s="124" t="s">
        <v>27514</v>
      </c>
      <c r="G1116" s="118" t="s">
        <v>2</v>
      </c>
      <c r="H1116" s="137">
        <v>46070</v>
      </c>
      <c r="I1116" s="119">
        <v>100</v>
      </c>
      <c r="J1116" s="129"/>
      <c r="K1116" s="129"/>
      <c r="L1116" s="129">
        <v>0</v>
      </c>
      <c r="M1116" s="134" t="s">
        <v>37834</v>
      </c>
    </row>
    <row r="1117" spans="1:13" hidden="1" x14ac:dyDescent="0.25">
      <c r="A1117" s="128"/>
      <c r="B1117" s="2"/>
      <c r="C1117" s="139" t="s">
        <v>37764</v>
      </c>
      <c r="D1117" s="124" t="s">
        <v>37765</v>
      </c>
      <c r="E1117" s="118" t="s">
        <v>8212</v>
      </c>
      <c r="F1117" s="124" t="s">
        <v>8213</v>
      </c>
      <c r="G1117" s="118" t="s">
        <v>2</v>
      </c>
      <c r="H1117" s="137">
        <v>45581</v>
      </c>
      <c r="I1117" s="119">
        <v>555</v>
      </c>
      <c r="J1117" s="129"/>
      <c r="K1117" s="129"/>
      <c r="L1117" s="129">
        <v>0</v>
      </c>
      <c r="M1117" s="134" t="s">
        <v>37837</v>
      </c>
    </row>
    <row r="1118" spans="1:13" hidden="1" x14ac:dyDescent="0.25">
      <c r="A1118" s="128"/>
      <c r="B1118" s="2"/>
      <c r="C1118" s="139" t="s">
        <v>37764</v>
      </c>
      <c r="D1118" s="124" t="s">
        <v>37765</v>
      </c>
      <c r="E1118" s="118" t="s">
        <v>8216</v>
      </c>
      <c r="F1118" s="124" t="s">
        <v>8217</v>
      </c>
      <c r="G1118" s="118" t="s">
        <v>2</v>
      </c>
      <c r="H1118" s="137"/>
      <c r="I1118" s="119"/>
      <c r="J1118" s="129"/>
      <c r="K1118" s="129"/>
      <c r="L1118" s="129">
        <v>0</v>
      </c>
      <c r="M1118" s="134" t="s">
        <v>37840</v>
      </c>
    </row>
    <row r="1119" spans="1:13" hidden="1" x14ac:dyDescent="0.25">
      <c r="A1119" s="128"/>
      <c r="B1119" s="2"/>
      <c r="C1119" s="139" t="s">
        <v>37767</v>
      </c>
      <c r="D1119" s="124" t="s">
        <v>37768</v>
      </c>
      <c r="E1119" s="118" t="s">
        <v>48</v>
      </c>
      <c r="F1119" s="124" t="s">
        <v>35249</v>
      </c>
      <c r="G1119" s="118" t="s">
        <v>34659</v>
      </c>
      <c r="H1119" s="137">
        <v>41324</v>
      </c>
      <c r="I1119" s="119">
        <v>89</v>
      </c>
      <c r="J1119" s="129"/>
      <c r="K1119" s="129"/>
      <c r="L1119" s="129">
        <v>0</v>
      </c>
      <c r="M1119" s="134" t="s">
        <v>37843</v>
      </c>
    </row>
    <row r="1120" spans="1:13" hidden="1" x14ac:dyDescent="0.25">
      <c r="A1120" s="128"/>
      <c r="B1120" s="2"/>
      <c r="C1120" s="139" t="s">
        <v>37770</v>
      </c>
      <c r="D1120" s="124" t="s">
        <v>37771</v>
      </c>
      <c r="E1120" s="118" t="s">
        <v>48</v>
      </c>
      <c r="F1120" s="124" t="s">
        <v>35249</v>
      </c>
      <c r="G1120" s="118" t="s">
        <v>34659</v>
      </c>
      <c r="H1120" s="137"/>
      <c r="I1120" s="119"/>
      <c r="J1120" s="129"/>
      <c r="K1120" s="129"/>
      <c r="L1120" s="129">
        <v>0</v>
      </c>
      <c r="M1120" s="134" t="s">
        <v>37846</v>
      </c>
    </row>
    <row r="1121" spans="1:13" hidden="1" x14ac:dyDescent="0.25">
      <c r="A1121" s="128"/>
      <c r="B1121" s="2"/>
      <c r="C1121" s="139" t="s">
        <v>37773</v>
      </c>
      <c r="D1121" s="124" t="s">
        <v>37774</v>
      </c>
      <c r="E1121" s="118" t="s">
        <v>48</v>
      </c>
      <c r="F1121" s="124" t="s">
        <v>35249</v>
      </c>
      <c r="G1121" s="118" t="s">
        <v>34659</v>
      </c>
      <c r="H1121" s="137">
        <v>41779</v>
      </c>
      <c r="I1121" s="119">
        <v>225</v>
      </c>
      <c r="J1121" s="129"/>
      <c r="K1121" s="129"/>
      <c r="L1121" s="129">
        <v>0</v>
      </c>
      <c r="M1121" s="134" t="s">
        <v>37849</v>
      </c>
    </row>
    <row r="1122" spans="1:13" hidden="1" x14ac:dyDescent="0.25">
      <c r="A1122" s="128"/>
      <c r="B1122" s="2"/>
      <c r="C1122" s="139" t="s">
        <v>37776</v>
      </c>
      <c r="D1122" s="124" t="s">
        <v>37777</v>
      </c>
      <c r="E1122" s="118" t="s">
        <v>48</v>
      </c>
      <c r="F1122" s="124" t="s">
        <v>35249</v>
      </c>
      <c r="G1122" s="118" t="s">
        <v>34659</v>
      </c>
      <c r="H1122" s="137">
        <v>41795</v>
      </c>
      <c r="I1122" s="119">
        <v>225</v>
      </c>
      <c r="J1122" s="129"/>
      <c r="K1122" s="129"/>
      <c r="L1122" s="129">
        <v>0</v>
      </c>
      <c r="M1122" s="134" t="s">
        <v>37852</v>
      </c>
    </row>
    <row r="1123" spans="1:13" hidden="1" x14ac:dyDescent="0.25">
      <c r="A1123" s="128"/>
      <c r="B1123" s="2"/>
      <c r="C1123" s="139" t="s">
        <v>37779</v>
      </c>
      <c r="D1123" s="124" t="s">
        <v>37780</v>
      </c>
      <c r="E1123" s="118" t="s">
        <v>48</v>
      </c>
      <c r="F1123" s="124" t="s">
        <v>35249</v>
      </c>
      <c r="G1123" s="118" t="s">
        <v>59</v>
      </c>
      <c r="H1123" s="137"/>
      <c r="I1123" s="119"/>
      <c r="J1123" s="129"/>
      <c r="K1123" s="129"/>
      <c r="L1123" s="129">
        <v>0</v>
      </c>
      <c r="M1123" s="134" t="s">
        <v>37855</v>
      </c>
    </row>
    <row r="1124" spans="1:13" hidden="1" x14ac:dyDescent="0.25">
      <c r="A1124" s="128"/>
      <c r="B1124" s="2"/>
      <c r="C1124" s="139" t="s">
        <v>37782</v>
      </c>
      <c r="D1124" s="124" t="s">
        <v>37783</v>
      </c>
      <c r="E1124" s="118" t="s">
        <v>48</v>
      </c>
      <c r="F1124" s="124" t="s">
        <v>35249</v>
      </c>
      <c r="G1124" s="118" t="s">
        <v>2</v>
      </c>
      <c r="H1124" s="137">
        <v>43378</v>
      </c>
      <c r="I1124" s="119">
        <v>39.9</v>
      </c>
      <c r="J1124" s="129"/>
      <c r="K1124" s="129"/>
      <c r="L1124" s="129">
        <v>0</v>
      </c>
      <c r="M1124" s="134" t="s">
        <v>37858</v>
      </c>
    </row>
    <row r="1125" spans="1:13" hidden="1" x14ac:dyDescent="0.25">
      <c r="A1125" s="128"/>
      <c r="B1125" s="2"/>
      <c r="C1125" s="139" t="s">
        <v>37785</v>
      </c>
      <c r="D1125" s="124" t="s">
        <v>37786</v>
      </c>
      <c r="E1125" s="118" t="s">
        <v>48</v>
      </c>
      <c r="F1125" s="124" t="s">
        <v>35249</v>
      </c>
      <c r="G1125" s="118" t="s">
        <v>30</v>
      </c>
      <c r="H1125" s="137">
        <v>46071</v>
      </c>
      <c r="I1125" s="119">
        <v>62.62</v>
      </c>
      <c r="J1125" s="129"/>
      <c r="K1125" s="129"/>
      <c r="L1125" s="129">
        <v>0</v>
      </c>
      <c r="M1125" s="134" t="s">
        <v>37861</v>
      </c>
    </row>
    <row r="1126" spans="1:13" hidden="1" x14ac:dyDescent="0.25">
      <c r="A1126" s="128"/>
      <c r="B1126" s="2"/>
      <c r="C1126" s="139" t="s">
        <v>37788</v>
      </c>
      <c r="D1126" s="124" t="s">
        <v>37789</v>
      </c>
      <c r="E1126" s="118" t="s">
        <v>48</v>
      </c>
      <c r="F1126" s="124" t="s">
        <v>35249</v>
      </c>
      <c r="G1126" s="118" t="s">
        <v>30</v>
      </c>
      <c r="H1126" s="137">
        <v>45126</v>
      </c>
      <c r="I1126" s="119">
        <v>219.45</v>
      </c>
      <c r="J1126" s="129"/>
      <c r="K1126" s="129"/>
      <c r="L1126" s="129">
        <v>0</v>
      </c>
      <c r="M1126" s="134" t="s">
        <v>37864</v>
      </c>
    </row>
    <row r="1127" spans="1:13" hidden="1" x14ac:dyDescent="0.25">
      <c r="A1127" s="128"/>
      <c r="B1127" s="2"/>
      <c r="C1127" s="139" t="s">
        <v>37790</v>
      </c>
      <c r="D1127" s="124" t="s">
        <v>37791</v>
      </c>
      <c r="E1127" s="118" t="s">
        <v>48</v>
      </c>
      <c r="F1127" s="124" t="s">
        <v>35249</v>
      </c>
      <c r="G1127" s="118" t="s">
        <v>2</v>
      </c>
      <c r="H1127" s="137"/>
      <c r="I1127" s="119"/>
      <c r="J1127" s="129"/>
      <c r="K1127" s="129"/>
      <c r="L1127" s="129">
        <v>0</v>
      </c>
      <c r="M1127" s="134" t="s">
        <v>37867</v>
      </c>
    </row>
    <row r="1128" spans="1:13" hidden="1" x14ac:dyDescent="0.25">
      <c r="A1128" s="128"/>
      <c r="B1128" s="2"/>
      <c r="C1128" s="139" t="s">
        <v>37792</v>
      </c>
      <c r="D1128" s="124" t="s">
        <v>37793</v>
      </c>
      <c r="E1128" s="118" t="s">
        <v>48</v>
      </c>
      <c r="F1128" s="124" t="s">
        <v>35249</v>
      </c>
      <c r="G1128" s="118" t="s">
        <v>34659</v>
      </c>
      <c r="H1128" s="137"/>
      <c r="I1128" s="119"/>
      <c r="J1128" s="129"/>
      <c r="K1128" s="129"/>
      <c r="L1128" s="129">
        <v>0</v>
      </c>
      <c r="M1128" s="134" t="s">
        <v>37870</v>
      </c>
    </row>
    <row r="1129" spans="1:13" hidden="1" x14ac:dyDescent="0.25">
      <c r="A1129" s="128"/>
      <c r="B1129" s="2"/>
      <c r="C1129" s="139" t="s">
        <v>37795</v>
      </c>
      <c r="D1129" s="124" t="s">
        <v>37796</v>
      </c>
      <c r="E1129" s="118" t="s">
        <v>48</v>
      </c>
      <c r="F1129" s="124" t="s">
        <v>35249</v>
      </c>
      <c r="G1129" s="118" t="s">
        <v>2</v>
      </c>
      <c r="H1129" s="137">
        <v>44279</v>
      </c>
      <c r="I1129" s="119">
        <v>185.65</v>
      </c>
      <c r="J1129" s="129"/>
      <c r="K1129" s="129"/>
      <c r="L1129" s="129">
        <v>0</v>
      </c>
      <c r="M1129" s="134" t="s">
        <v>37873</v>
      </c>
    </row>
    <row r="1130" spans="1:13" hidden="1" x14ac:dyDescent="0.25">
      <c r="A1130" s="128"/>
      <c r="B1130" s="2"/>
      <c r="C1130" s="139" t="s">
        <v>37798</v>
      </c>
      <c r="D1130" s="124" t="s">
        <v>37799</v>
      </c>
      <c r="E1130" s="118" t="s">
        <v>48</v>
      </c>
      <c r="F1130" s="124" t="s">
        <v>35249</v>
      </c>
      <c r="G1130" s="118" t="s">
        <v>2</v>
      </c>
      <c r="H1130" s="137">
        <v>43746</v>
      </c>
      <c r="I1130" s="119">
        <v>85.37</v>
      </c>
      <c r="J1130" s="129"/>
      <c r="K1130" s="129"/>
      <c r="L1130" s="129">
        <v>0</v>
      </c>
      <c r="M1130" s="134" t="s">
        <v>37876</v>
      </c>
    </row>
    <row r="1131" spans="1:13" hidden="1" x14ac:dyDescent="0.25">
      <c r="A1131" s="128"/>
      <c r="B1131" s="2"/>
      <c r="C1131" s="139" t="s">
        <v>37801</v>
      </c>
      <c r="D1131" s="124" t="s">
        <v>37802</v>
      </c>
      <c r="E1131" s="118" t="s">
        <v>48</v>
      </c>
      <c r="F1131" s="124" t="s">
        <v>35249</v>
      </c>
      <c r="G1131" s="118" t="s">
        <v>34659</v>
      </c>
      <c r="H1131" s="137">
        <v>42338</v>
      </c>
      <c r="I1131" s="119">
        <v>877.26</v>
      </c>
      <c r="J1131" s="129"/>
      <c r="K1131" s="129"/>
      <c r="L1131" s="129">
        <v>0</v>
      </c>
      <c r="M1131" s="134" t="s">
        <v>37879</v>
      </c>
    </row>
    <row r="1132" spans="1:13" hidden="1" x14ac:dyDescent="0.25">
      <c r="A1132" s="128"/>
      <c r="B1132" s="2"/>
      <c r="C1132" s="139" t="s">
        <v>37804</v>
      </c>
      <c r="D1132" s="124" t="s">
        <v>37805</v>
      </c>
      <c r="E1132" s="118" t="s">
        <v>48</v>
      </c>
      <c r="F1132" s="124" t="s">
        <v>35249</v>
      </c>
      <c r="G1132" s="118" t="s">
        <v>34659</v>
      </c>
      <c r="H1132" s="137"/>
      <c r="I1132" s="119"/>
      <c r="J1132" s="129"/>
      <c r="K1132" s="129"/>
      <c r="L1132" s="129">
        <v>0</v>
      </c>
      <c r="M1132" s="134" t="s">
        <v>37882</v>
      </c>
    </row>
    <row r="1133" spans="1:13" hidden="1" x14ac:dyDescent="0.25">
      <c r="A1133" s="128"/>
      <c r="B1133" s="2"/>
      <c r="C1133" s="139" t="s">
        <v>37807</v>
      </c>
      <c r="D1133" s="124" t="s">
        <v>37808</v>
      </c>
      <c r="E1133" s="118" t="s">
        <v>48</v>
      </c>
      <c r="F1133" s="124" t="s">
        <v>35249</v>
      </c>
      <c r="G1133" s="118" t="s">
        <v>2</v>
      </c>
      <c r="H1133" s="137">
        <v>44701</v>
      </c>
      <c r="I1133" s="119">
        <v>362.04</v>
      </c>
      <c r="J1133" s="129"/>
      <c r="K1133" s="129"/>
      <c r="L1133" s="129">
        <v>0</v>
      </c>
      <c r="M1133" s="134" t="s">
        <v>37885</v>
      </c>
    </row>
    <row r="1134" spans="1:13" hidden="1" x14ac:dyDescent="0.25">
      <c r="A1134" s="128"/>
      <c r="B1134" s="2"/>
      <c r="C1134" s="139" t="s">
        <v>37810</v>
      </c>
      <c r="D1134" s="124" t="s">
        <v>37811</v>
      </c>
      <c r="E1134" s="118" t="s">
        <v>48</v>
      </c>
      <c r="F1134" s="124" t="s">
        <v>35249</v>
      </c>
      <c r="G1134" s="118" t="s">
        <v>2</v>
      </c>
      <c r="H1134" s="137">
        <v>43847</v>
      </c>
      <c r="I1134" s="119">
        <v>431.16</v>
      </c>
      <c r="J1134" s="129"/>
      <c r="K1134" s="129"/>
      <c r="L1134" s="129">
        <v>0</v>
      </c>
      <c r="M1134" s="134" t="s">
        <v>37888</v>
      </c>
    </row>
    <row r="1135" spans="1:13" hidden="1" x14ac:dyDescent="0.25">
      <c r="A1135" s="128"/>
      <c r="B1135" s="2"/>
      <c r="C1135" s="139" t="s">
        <v>37813</v>
      </c>
      <c r="D1135" s="124" t="s">
        <v>37814</v>
      </c>
      <c r="E1135" s="118" t="s">
        <v>48</v>
      </c>
      <c r="F1135" s="124" t="s">
        <v>35249</v>
      </c>
      <c r="G1135" s="118" t="s">
        <v>34659</v>
      </c>
      <c r="H1135" s="137">
        <v>42083</v>
      </c>
      <c r="I1135" s="119">
        <v>110</v>
      </c>
      <c r="J1135" s="129"/>
      <c r="K1135" s="129"/>
      <c r="L1135" s="129">
        <v>0</v>
      </c>
      <c r="M1135" s="134" t="s">
        <v>37891</v>
      </c>
    </row>
    <row r="1136" spans="1:13" hidden="1" x14ac:dyDescent="0.25">
      <c r="A1136" s="128"/>
      <c r="B1136" s="2"/>
      <c r="C1136" s="139" t="s">
        <v>37816</v>
      </c>
      <c r="D1136" s="124" t="s">
        <v>37817</v>
      </c>
      <c r="E1136" s="118" t="s">
        <v>48</v>
      </c>
      <c r="F1136" s="124" t="s">
        <v>35249</v>
      </c>
      <c r="G1136" s="118" t="s">
        <v>34659</v>
      </c>
      <c r="H1136" s="137">
        <v>41676</v>
      </c>
      <c r="I1136" s="119">
        <v>735.5</v>
      </c>
      <c r="J1136" s="129"/>
      <c r="K1136" s="129"/>
      <c r="L1136" s="129">
        <v>0</v>
      </c>
      <c r="M1136" s="134" t="s">
        <v>37894</v>
      </c>
    </row>
    <row r="1137" spans="1:13" hidden="1" x14ac:dyDescent="0.25">
      <c r="A1137" s="128"/>
      <c r="B1137" s="2"/>
      <c r="C1137" s="139" t="s">
        <v>37819</v>
      </c>
      <c r="D1137" s="124" t="s">
        <v>37820</v>
      </c>
      <c r="E1137" s="118" t="s">
        <v>48</v>
      </c>
      <c r="F1137" s="124" t="s">
        <v>35249</v>
      </c>
      <c r="G1137" s="118" t="s">
        <v>34659</v>
      </c>
      <c r="H1137" s="137">
        <v>41765</v>
      </c>
      <c r="I1137" s="119">
        <v>451.08</v>
      </c>
      <c r="J1137" s="129"/>
      <c r="K1137" s="129"/>
      <c r="L1137" s="129">
        <v>0</v>
      </c>
      <c r="M1137" s="134" t="s">
        <v>37897</v>
      </c>
    </row>
    <row r="1138" spans="1:13" hidden="1" x14ac:dyDescent="0.25">
      <c r="A1138" s="128"/>
      <c r="B1138" s="2"/>
      <c r="C1138" s="139" t="s">
        <v>37822</v>
      </c>
      <c r="D1138" s="124" t="s">
        <v>37823</v>
      </c>
      <c r="E1138" s="118" t="s">
        <v>48</v>
      </c>
      <c r="F1138" s="124" t="s">
        <v>35249</v>
      </c>
      <c r="G1138" s="118" t="s">
        <v>2</v>
      </c>
      <c r="H1138" s="137">
        <v>44186</v>
      </c>
      <c r="I1138" s="119">
        <v>135</v>
      </c>
      <c r="J1138" s="129"/>
      <c r="K1138" s="129"/>
      <c r="L1138" s="129">
        <v>0</v>
      </c>
      <c r="M1138" s="134" t="s">
        <v>37900</v>
      </c>
    </row>
    <row r="1139" spans="1:13" hidden="1" x14ac:dyDescent="0.25">
      <c r="A1139" s="128"/>
      <c r="B1139" s="2"/>
      <c r="C1139" s="139" t="s">
        <v>37825</v>
      </c>
      <c r="D1139" s="124" t="s">
        <v>37826</v>
      </c>
      <c r="E1139" s="118" t="s">
        <v>48</v>
      </c>
      <c r="F1139" s="124" t="s">
        <v>35249</v>
      </c>
      <c r="G1139" s="118" t="s">
        <v>59</v>
      </c>
      <c r="H1139" s="137">
        <v>40233</v>
      </c>
      <c r="I1139" s="119">
        <v>141.26</v>
      </c>
      <c r="J1139" s="129"/>
      <c r="K1139" s="129"/>
      <c r="L1139" s="129">
        <v>0</v>
      </c>
      <c r="M1139" s="134" t="s">
        <v>37903</v>
      </c>
    </row>
    <row r="1140" spans="1:13" hidden="1" x14ac:dyDescent="0.25">
      <c r="A1140" s="128"/>
      <c r="B1140" s="2"/>
      <c r="C1140" s="139" t="s">
        <v>37827</v>
      </c>
      <c r="D1140" s="124" t="s">
        <v>37828</v>
      </c>
      <c r="E1140" s="118" t="s">
        <v>48</v>
      </c>
      <c r="F1140" s="124" t="s">
        <v>35249</v>
      </c>
      <c r="G1140" s="118" t="s">
        <v>59</v>
      </c>
      <c r="H1140" s="137">
        <v>40247</v>
      </c>
      <c r="I1140" s="119">
        <v>152.09</v>
      </c>
      <c r="J1140" s="129"/>
      <c r="K1140" s="129"/>
      <c r="L1140" s="129">
        <v>0</v>
      </c>
      <c r="M1140" s="134" t="s">
        <v>37906</v>
      </c>
    </row>
    <row r="1141" spans="1:13" hidden="1" x14ac:dyDescent="0.25">
      <c r="A1141" s="128"/>
      <c r="B1141" s="2"/>
      <c r="C1141" s="139" t="s">
        <v>37829</v>
      </c>
      <c r="D1141" s="124" t="s">
        <v>37830</v>
      </c>
      <c r="E1141" s="118" t="s">
        <v>48</v>
      </c>
      <c r="F1141" s="124" t="s">
        <v>35249</v>
      </c>
      <c r="G1141" s="118" t="s">
        <v>2</v>
      </c>
      <c r="H1141" s="137">
        <v>40723</v>
      </c>
      <c r="I1141" s="119">
        <v>315.45</v>
      </c>
      <c r="J1141" s="129"/>
      <c r="K1141" s="129"/>
      <c r="L1141" s="129">
        <v>0</v>
      </c>
      <c r="M1141" s="134" t="s">
        <v>37909</v>
      </c>
    </row>
    <row r="1142" spans="1:13" hidden="1" x14ac:dyDescent="0.25">
      <c r="A1142" s="128"/>
      <c r="B1142" s="2"/>
      <c r="C1142" s="139" t="s">
        <v>37832</v>
      </c>
      <c r="D1142" s="124" t="s">
        <v>37833</v>
      </c>
      <c r="E1142" s="118" t="s">
        <v>48</v>
      </c>
      <c r="F1142" s="124" t="s">
        <v>35249</v>
      </c>
      <c r="G1142" s="118" t="s">
        <v>2</v>
      </c>
      <c r="H1142" s="137">
        <v>40155</v>
      </c>
      <c r="I1142" s="119">
        <v>138.56</v>
      </c>
      <c r="J1142" s="129"/>
      <c r="K1142" s="129"/>
      <c r="L1142" s="129">
        <v>0</v>
      </c>
      <c r="M1142" s="134" t="s">
        <v>37912</v>
      </c>
    </row>
    <row r="1143" spans="1:13" hidden="1" x14ac:dyDescent="0.25">
      <c r="A1143" s="128"/>
      <c r="B1143" s="2"/>
      <c r="C1143" s="139" t="s">
        <v>37835</v>
      </c>
      <c r="D1143" s="124" t="s">
        <v>37836</v>
      </c>
      <c r="E1143" s="118" t="s">
        <v>48</v>
      </c>
      <c r="F1143" s="124" t="s">
        <v>35249</v>
      </c>
      <c r="G1143" s="118" t="s">
        <v>34659</v>
      </c>
      <c r="H1143" s="137"/>
      <c r="I1143" s="119"/>
      <c r="J1143" s="129"/>
      <c r="K1143" s="129"/>
      <c r="L1143" s="129">
        <v>0</v>
      </c>
      <c r="M1143" s="134" t="s">
        <v>37915</v>
      </c>
    </row>
    <row r="1144" spans="1:13" hidden="1" x14ac:dyDescent="0.25">
      <c r="A1144" s="128"/>
      <c r="B1144" s="2"/>
      <c r="C1144" s="139" t="s">
        <v>37838</v>
      </c>
      <c r="D1144" s="124" t="s">
        <v>37839</v>
      </c>
      <c r="E1144" s="118" t="s">
        <v>48</v>
      </c>
      <c r="F1144" s="124" t="s">
        <v>35249</v>
      </c>
      <c r="G1144" s="118" t="s">
        <v>34659</v>
      </c>
      <c r="H1144" s="137">
        <v>41660</v>
      </c>
      <c r="I1144" s="119">
        <v>110.23</v>
      </c>
      <c r="J1144" s="129"/>
      <c r="K1144" s="129"/>
      <c r="L1144" s="129">
        <v>0</v>
      </c>
      <c r="M1144" s="134" t="s">
        <v>37918</v>
      </c>
    </row>
    <row r="1145" spans="1:13" hidden="1" x14ac:dyDescent="0.25">
      <c r="A1145" s="128"/>
      <c r="B1145" s="2"/>
      <c r="C1145" s="139" t="s">
        <v>37841</v>
      </c>
      <c r="D1145" s="124" t="s">
        <v>37842</v>
      </c>
      <c r="E1145" s="118" t="s">
        <v>48</v>
      </c>
      <c r="F1145" s="124" t="s">
        <v>35249</v>
      </c>
      <c r="G1145" s="118" t="s">
        <v>34659</v>
      </c>
      <c r="H1145" s="137"/>
      <c r="I1145" s="119"/>
      <c r="J1145" s="129"/>
      <c r="K1145" s="129"/>
      <c r="L1145" s="129">
        <v>0</v>
      </c>
      <c r="M1145" s="134" t="s">
        <v>37921</v>
      </c>
    </row>
    <row r="1146" spans="1:13" hidden="1" x14ac:dyDescent="0.25">
      <c r="A1146" s="128"/>
      <c r="B1146" s="2"/>
      <c r="C1146" s="139" t="s">
        <v>37844</v>
      </c>
      <c r="D1146" s="124" t="s">
        <v>37845</v>
      </c>
      <c r="E1146" s="118" t="s">
        <v>48</v>
      </c>
      <c r="F1146" s="124" t="s">
        <v>35249</v>
      </c>
      <c r="G1146" s="118" t="s">
        <v>34659</v>
      </c>
      <c r="H1146" s="137"/>
      <c r="I1146" s="119"/>
      <c r="J1146" s="129"/>
      <c r="K1146" s="129"/>
      <c r="L1146" s="129">
        <v>0</v>
      </c>
      <c r="M1146" s="134" t="s">
        <v>37924</v>
      </c>
    </row>
    <row r="1147" spans="1:13" hidden="1" x14ac:dyDescent="0.25">
      <c r="A1147" s="128"/>
      <c r="B1147" s="2"/>
      <c r="C1147" s="139" t="s">
        <v>37847</v>
      </c>
      <c r="D1147" s="124" t="s">
        <v>37848</v>
      </c>
      <c r="E1147" s="118" t="s">
        <v>48</v>
      </c>
      <c r="F1147" s="124" t="s">
        <v>35249</v>
      </c>
      <c r="G1147" s="118" t="s">
        <v>34659</v>
      </c>
      <c r="H1147" s="137">
        <v>41927</v>
      </c>
      <c r="I1147" s="119">
        <v>190.5</v>
      </c>
      <c r="J1147" s="129"/>
      <c r="K1147" s="129"/>
      <c r="L1147" s="129">
        <v>0</v>
      </c>
      <c r="M1147" s="134" t="s">
        <v>37927</v>
      </c>
    </row>
    <row r="1148" spans="1:13" hidden="1" x14ac:dyDescent="0.25">
      <c r="A1148" s="128"/>
      <c r="B1148" s="2"/>
      <c r="C1148" s="139" t="s">
        <v>37850</v>
      </c>
      <c r="D1148" s="124" t="s">
        <v>37851</v>
      </c>
      <c r="E1148" s="118" t="s">
        <v>48</v>
      </c>
      <c r="F1148" s="124" t="s">
        <v>35249</v>
      </c>
      <c r="G1148" s="118" t="s">
        <v>2</v>
      </c>
      <c r="H1148" s="137"/>
      <c r="I1148" s="119"/>
      <c r="J1148" s="129"/>
      <c r="K1148" s="129"/>
      <c r="L1148" s="129">
        <v>0</v>
      </c>
      <c r="M1148" s="134" t="s">
        <v>37930</v>
      </c>
    </row>
    <row r="1149" spans="1:13" hidden="1" x14ac:dyDescent="0.25">
      <c r="A1149" s="128"/>
      <c r="B1149" s="2"/>
      <c r="C1149" s="139" t="s">
        <v>37853</v>
      </c>
      <c r="D1149" s="124" t="s">
        <v>37854</v>
      </c>
      <c r="E1149" s="118" t="s">
        <v>48</v>
      </c>
      <c r="F1149" s="124" t="s">
        <v>35249</v>
      </c>
      <c r="G1149" s="118" t="s">
        <v>34659</v>
      </c>
      <c r="H1149" s="137">
        <v>41887</v>
      </c>
      <c r="I1149" s="119">
        <v>185.23</v>
      </c>
      <c r="J1149" s="129"/>
      <c r="K1149" s="129"/>
      <c r="L1149" s="129">
        <v>0</v>
      </c>
      <c r="M1149" s="134" t="s">
        <v>37933</v>
      </c>
    </row>
    <row r="1150" spans="1:13" hidden="1" x14ac:dyDescent="0.25">
      <c r="A1150" s="128"/>
      <c r="B1150" s="2"/>
      <c r="C1150" s="139" t="s">
        <v>37856</v>
      </c>
      <c r="D1150" s="124" t="s">
        <v>37857</v>
      </c>
      <c r="E1150" s="118" t="s">
        <v>48</v>
      </c>
      <c r="F1150" s="124" t="s">
        <v>35249</v>
      </c>
      <c r="G1150" s="118" t="s">
        <v>34659</v>
      </c>
      <c r="H1150" s="137"/>
      <c r="I1150" s="119"/>
      <c r="J1150" s="129"/>
      <c r="K1150" s="129"/>
      <c r="L1150" s="129">
        <v>0</v>
      </c>
      <c r="M1150" s="134" t="s">
        <v>37936</v>
      </c>
    </row>
    <row r="1151" spans="1:13" hidden="1" x14ac:dyDescent="0.25">
      <c r="A1151" s="128"/>
      <c r="B1151" s="2"/>
      <c r="C1151" s="139" t="s">
        <v>37859</v>
      </c>
      <c r="D1151" s="124" t="s">
        <v>37860</v>
      </c>
      <c r="E1151" s="118" t="s">
        <v>48</v>
      </c>
      <c r="F1151" s="124" t="s">
        <v>35249</v>
      </c>
      <c r="G1151" s="118" t="s">
        <v>34659</v>
      </c>
      <c r="H1151" s="137"/>
      <c r="I1151" s="119"/>
      <c r="J1151" s="129"/>
      <c r="K1151" s="129"/>
      <c r="L1151" s="129">
        <v>0</v>
      </c>
      <c r="M1151" s="134" t="s">
        <v>37939</v>
      </c>
    </row>
    <row r="1152" spans="1:13" hidden="1" x14ac:dyDescent="0.25">
      <c r="A1152" s="128"/>
      <c r="B1152" s="2"/>
      <c r="C1152" s="139" t="s">
        <v>37862</v>
      </c>
      <c r="D1152" s="124" t="s">
        <v>37863</v>
      </c>
      <c r="E1152" s="118" t="s">
        <v>48</v>
      </c>
      <c r="F1152" s="124" t="s">
        <v>35249</v>
      </c>
      <c r="G1152" s="118" t="s">
        <v>34659</v>
      </c>
      <c r="H1152" s="137"/>
      <c r="I1152" s="119"/>
      <c r="J1152" s="129"/>
      <c r="K1152" s="129"/>
      <c r="L1152" s="129">
        <v>0</v>
      </c>
      <c r="M1152" s="134" t="s">
        <v>37942</v>
      </c>
    </row>
    <row r="1153" spans="1:13" hidden="1" x14ac:dyDescent="0.25">
      <c r="A1153" s="128"/>
      <c r="B1153" s="2"/>
      <c r="C1153" s="139" t="s">
        <v>37865</v>
      </c>
      <c r="D1153" s="124" t="s">
        <v>37866</v>
      </c>
      <c r="E1153" s="118" t="s">
        <v>48</v>
      </c>
      <c r="F1153" s="124" t="s">
        <v>35249</v>
      </c>
      <c r="G1153" s="118" t="s">
        <v>34659</v>
      </c>
      <c r="H1153" s="137">
        <v>41549</v>
      </c>
      <c r="I1153" s="119">
        <v>65</v>
      </c>
      <c r="J1153" s="129"/>
      <c r="K1153" s="129"/>
      <c r="L1153" s="129">
        <v>0</v>
      </c>
      <c r="M1153" s="134" t="s">
        <v>37945</v>
      </c>
    </row>
    <row r="1154" spans="1:13" hidden="1" x14ac:dyDescent="0.25">
      <c r="A1154" s="128"/>
      <c r="B1154" s="2"/>
      <c r="C1154" s="139" t="s">
        <v>37868</v>
      </c>
      <c r="D1154" s="124" t="s">
        <v>37869</v>
      </c>
      <c r="E1154" s="118" t="s">
        <v>48</v>
      </c>
      <c r="F1154" s="124" t="s">
        <v>35249</v>
      </c>
      <c r="G1154" s="118" t="s">
        <v>34659</v>
      </c>
      <c r="H1154" s="137"/>
      <c r="I1154" s="119"/>
      <c r="J1154" s="129"/>
      <c r="K1154" s="129"/>
      <c r="L1154" s="129">
        <v>0</v>
      </c>
      <c r="M1154" s="134" t="s">
        <v>37948</v>
      </c>
    </row>
    <row r="1155" spans="1:13" hidden="1" x14ac:dyDescent="0.25">
      <c r="A1155" s="128"/>
      <c r="B1155" s="2"/>
      <c r="C1155" s="139" t="s">
        <v>37871</v>
      </c>
      <c r="D1155" s="124" t="s">
        <v>37872</v>
      </c>
      <c r="E1155" s="118" t="s">
        <v>48</v>
      </c>
      <c r="F1155" s="124" t="s">
        <v>35249</v>
      </c>
      <c r="G1155" s="118" t="s">
        <v>34659</v>
      </c>
      <c r="H1155" s="137"/>
      <c r="I1155" s="119"/>
      <c r="J1155" s="129"/>
      <c r="K1155" s="129"/>
      <c r="L1155" s="129">
        <v>0</v>
      </c>
      <c r="M1155" s="134" t="s">
        <v>37951</v>
      </c>
    </row>
    <row r="1156" spans="1:13" hidden="1" x14ac:dyDescent="0.25">
      <c r="A1156" s="128"/>
      <c r="B1156" s="2"/>
      <c r="C1156" s="139" t="s">
        <v>37874</v>
      </c>
      <c r="D1156" s="124" t="s">
        <v>37875</v>
      </c>
      <c r="E1156" s="118" t="s">
        <v>48</v>
      </c>
      <c r="F1156" s="124" t="s">
        <v>35249</v>
      </c>
      <c r="G1156" s="118" t="s">
        <v>34659</v>
      </c>
      <c r="H1156" s="137"/>
      <c r="I1156" s="119"/>
      <c r="J1156" s="129"/>
      <c r="K1156" s="129"/>
      <c r="L1156" s="129">
        <v>0</v>
      </c>
      <c r="M1156" s="134" t="s">
        <v>37954</v>
      </c>
    </row>
    <row r="1157" spans="1:13" hidden="1" x14ac:dyDescent="0.25">
      <c r="A1157" s="128"/>
      <c r="B1157" s="2"/>
      <c r="C1157" s="139" t="s">
        <v>37877</v>
      </c>
      <c r="D1157" s="124" t="s">
        <v>37878</v>
      </c>
      <c r="E1157" s="118" t="s">
        <v>48</v>
      </c>
      <c r="F1157" s="124" t="s">
        <v>35249</v>
      </c>
      <c r="G1157" s="118" t="s">
        <v>34659</v>
      </c>
      <c r="H1157" s="137"/>
      <c r="I1157" s="119"/>
      <c r="J1157" s="129"/>
      <c r="K1157" s="129"/>
      <c r="L1157" s="129">
        <v>0</v>
      </c>
      <c r="M1157" s="134" t="s">
        <v>37957</v>
      </c>
    </row>
    <row r="1158" spans="1:13" hidden="1" x14ac:dyDescent="0.25">
      <c r="A1158" s="128"/>
      <c r="B1158" s="2"/>
      <c r="C1158" s="139" t="s">
        <v>37880</v>
      </c>
      <c r="D1158" s="124" t="s">
        <v>37881</v>
      </c>
      <c r="E1158" s="118" t="s">
        <v>48</v>
      </c>
      <c r="F1158" s="124" t="s">
        <v>35249</v>
      </c>
      <c r="G1158" s="118" t="s">
        <v>34659</v>
      </c>
      <c r="H1158" s="137"/>
      <c r="I1158" s="119"/>
      <c r="J1158" s="129"/>
      <c r="K1158" s="129"/>
      <c r="L1158" s="129">
        <v>0</v>
      </c>
      <c r="M1158" s="134" t="s">
        <v>37960</v>
      </c>
    </row>
    <row r="1159" spans="1:13" hidden="1" x14ac:dyDescent="0.25">
      <c r="A1159" s="128"/>
      <c r="B1159" s="2"/>
      <c r="C1159" s="139" t="s">
        <v>37883</v>
      </c>
      <c r="D1159" s="124" t="s">
        <v>37884</v>
      </c>
      <c r="E1159" s="118" t="s">
        <v>48</v>
      </c>
      <c r="F1159" s="124" t="s">
        <v>35249</v>
      </c>
      <c r="G1159" s="118" t="s">
        <v>34659</v>
      </c>
      <c r="H1159" s="137"/>
      <c r="I1159" s="119"/>
      <c r="J1159" s="129"/>
      <c r="K1159" s="129"/>
      <c r="L1159" s="129">
        <v>0</v>
      </c>
      <c r="M1159" s="134" t="s">
        <v>37963</v>
      </c>
    </row>
    <row r="1160" spans="1:13" hidden="1" x14ac:dyDescent="0.25">
      <c r="A1160" s="128"/>
      <c r="B1160" s="2"/>
      <c r="C1160" s="139" t="s">
        <v>37886</v>
      </c>
      <c r="D1160" s="124" t="s">
        <v>37887</v>
      </c>
      <c r="E1160" s="118" t="s">
        <v>48</v>
      </c>
      <c r="F1160" s="124" t="s">
        <v>35249</v>
      </c>
      <c r="G1160" s="118" t="s">
        <v>34659</v>
      </c>
      <c r="H1160" s="137"/>
      <c r="I1160" s="119"/>
      <c r="J1160" s="129"/>
      <c r="K1160" s="129"/>
      <c r="L1160" s="129">
        <v>0</v>
      </c>
      <c r="M1160" s="134" t="s">
        <v>37966</v>
      </c>
    </row>
    <row r="1161" spans="1:13" hidden="1" x14ac:dyDescent="0.25">
      <c r="A1161" s="128"/>
      <c r="B1161" s="2"/>
      <c r="C1161" s="139" t="s">
        <v>37889</v>
      </c>
      <c r="D1161" s="124" t="s">
        <v>37890</v>
      </c>
      <c r="E1161" s="118" t="s">
        <v>48</v>
      </c>
      <c r="F1161" s="124" t="s">
        <v>35249</v>
      </c>
      <c r="G1161" s="118" t="s">
        <v>34659</v>
      </c>
      <c r="H1161" s="137"/>
      <c r="I1161" s="119"/>
      <c r="J1161" s="129"/>
      <c r="K1161" s="129"/>
      <c r="L1161" s="129">
        <v>0</v>
      </c>
      <c r="M1161" s="134" t="s">
        <v>37969</v>
      </c>
    </row>
    <row r="1162" spans="1:13" hidden="1" x14ac:dyDescent="0.25">
      <c r="A1162" s="128"/>
      <c r="B1162" s="2"/>
      <c r="C1162" s="139" t="s">
        <v>37892</v>
      </c>
      <c r="D1162" s="124" t="s">
        <v>37893</v>
      </c>
      <c r="E1162" s="118" t="s">
        <v>48</v>
      </c>
      <c r="F1162" s="124" t="s">
        <v>35249</v>
      </c>
      <c r="G1162" s="118" t="s">
        <v>34659</v>
      </c>
      <c r="H1162" s="137"/>
      <c r="I1162" s="119"/>
      <c r="J1162" s="129"/>
      <c r="K1162" s="129"/>
      <c r="L1162" s="129">
        <v>0</v>
      </c>
      <c r="M1162" s="134" t="s">
        <v>37972</v>
      </c>
    </row>
    <row r="1163" spans="1:13" hidden="1" x14ac:dyDescent="0.25">
      <c r="A1163" s="128"/>
      <c r="B1163" s="2"/>
      <c r="C1163" s="139" t="s">
        <v>37895</v>
      </c>
      <c r="D1163" s="124" t="s">
        <v>37896</v>
      </c>
      <c r="E1163" s="118" t="s">
        <v>48</v>
      </c>
      <c r="F1163" s="124" t="s">
        <v>35249</v>
      </c>
      <c r="G1163" s="118" t="s">
        <v>34659</v>
      </c>
      <c r="H1163" s="137"/>
      <c r="I1163" s="119"/>
      <c r="J1163" s="129"/>
      <c r="K1163" s="129"/>
      <c r="L1163" s="129">
        <v>0</v>
      </c>
      <c r="M1163" s="134" t="s">
        <v>37975</v>
      </c>
    </row>
    <row r="1164" spans="1:13" hidden="1" x14ac:dyDescent="0.25">
      <c r="A1164" s="128"/>
      <c r="B1164" s="2"/>
      <c r="C1164" s="139" t="s">
        <v>37898</v>
      </c>
      <c r="D1164" s="124" t="s">
        <v>37899</v>
      </c>
      <c r="E1164" s="118" t="s">
        <v>48</v>
      </c>
      <c r="F1164" s="124" t="s">
        <v>35249</v>
      </c>
      <c r="G1164" s="118" t="s">
        <v>34659</v>
      </c>
      <c r="H1164" s="137"/>
      <c r="I1164" s="119"/>
      <c r="J1164" s="129"/>
      <c r="K1164" s="129"/>
      <c r="L1164" s="129">
        <v>0</v>
      </c>
      <c r="M1164" s="134" t="s">
        <v>37978</v>
      </c>
    </row>
    <row r="1165" spans="1:13" hidden="1" x14ac:dyDescent="0.25">
      <c r="A1165" s="128"/>
      <c r="B1165" s="2"/>
      <c r="C1165" s="139" t="s">
        <v>37901</v>
      </c>
      <c r="D1165" s="124" t="s">
        <v>37902</v>
      </c>
      <c r="E1165" s="118" t="s">
        <v>48</v>
      </c>
      <c r="F1165" s="124" t="s">
        <v>35249</v>
      </c>
      <c r="G1165" s="118" t="s">
        <v>34659</v>
      </c>
      <c r="H1165" s="137"/>
      <c r="I1165" s="119"/>
      <c r="J1165" s="129"/>
      <c r="K1165" s="129"/>
      <c r="L1165" s="129">
        <v>0</v>
      </c>
      <c r="M1165" s="134" t="s">
        <v>37981</v>
      </c>
    </row>
    <row r="1166" spans="1:13" hidden="1" x14ac:dyDescent="0.25">
      <c r="A1166" s="128"/>
      <c r="B1166" s="2"/>
      <c r="C1166" s="139" t="s">
        <v>37904</v>
      </c>
      <c r="D1166" s="124" t="s">
        <v>37905</v>
      </c>
      <c r="E1166" s="118" t="s">
        <v>48</v>
      </c>
      <c r="F1166" s="124" t="s">
        <v>35249</v>
      </c>
      <c r="G1166" s="118" t="s">
        <v>34659</v>
      </c>
      <c r="H1166" s="137"/>
      <c r="I1166" s="119"/>
      <c r="J1166" s="129"/>
      <c r="K1166" s="129"/>
      <c r="L1166" s="129">
        <v>0</v>
      </c>
      <c r="M1166" s="134" t="s">
        <v>37984</v>
      </c>
    </row>
    <row r="1167" spans="1:13" hidden="1" x14ac:dyDescent="0.25">
      <c r="A1167" s="128"/>
      <c r="B1167" s="2"/>
      <c r="C1167" s="139" t="s">
        <v>37907</v>
      </c>
      <c r="D1167" s="124" t="s">
        <v>37908</v>
      </c>
      <c r="E1167" s="118" t="s">
        <v>48</v>
      </c>
      <c r="F1167" s="124" t="s">
        <v>35249</v>
      </c>
      <c r="G1167" s="118" t="s">
        <v>34659</v>
      </c>
      <c r="H1167" s="137"/>
      <c r="I1167" s="119"/>
      <c r="J1167" s="129"/>
      <c r="K1167" s="129"/>
      <c r="L1167" s="129">
        <v>0</v>
      </c>
      <c r="M1167" s="134" t="s">
        <v>37987</v>
      </c>
    </row>
    <row r="1168" spans="1:13" hidden="1" x14ac:dyDescent="0.25">
      <c r="A1168" s="128"/>
      <c r="B1168" s="2"/>
      <c r="C1168" s="139" t="s">
        <v>37910</v>
      </c>
      <c r="D1168" s="124" t="s">
        <v>37911</v>
      </c>
      <c r="E1168" s="118" t="s">
        <v>48</v>
      </c>
      <c r="F1168" s="124" t="s">
        <v>35249</v>
      </c>
      <c r="G1168" s="118" t="s">
        <v>34659</v>
      </c>
      <c r="H1168" s="137"/>
      <c r="I1168" s="119"/>
      <c r="J1168" s="129"/>
      <c r="K1168" s="129"/>
      <c r="L1168" s="129">
        <v>0</v>
      </c>
      <c r="M1168" s="134" t="s">
        <v>37990</v>
      </c>
    </row>
    <row r="1169" spans="1:13" hidden="1" x14ac:dyDescent="0.25">
      <c r="A1169" s="128"/>
      <c r="B1169" s="2"/>
      <c r="C1169" s="139" t="s">
        <v>37913</v>
      </c>
      <c r="D1169" s="124" t="s">
        <v>37914</v>
      </c>
      <c r="E1169" s="118" t="s">
        <v>48</v>
      </c>
      <c r="F1169" s="124" t="s">
        <v>35249</v>
      </c>
      <c r="G1169" s="118" t="s">
        <v>34659</v>
      </c>
      <c r="H1169" s="137"/>
      <c r="I1169" s="119"/>
      <c r="J1169" s="129"/>
      <c r="K1169" s="129"/>
      <c r="L1169" s="129">
        <v>0</v>
      </c>
      <c r="M1169" s="134" t="s">
        <v>37993</v>
      </c>
    </row>
    <row r="1170" spans="1:13" hidden="1" x14ac:dyDescent="0.25">
      <c r="A1170" s="128"/>
      <c r="B1170" s="2"/>
      <c r="C1170" s="139" t="s">
        <v>37916</v>
      </c>
      <c r="D1170" s="124" t="s">
        <v>37917</v>
      </c>
      <c r="E1170" s="118" t="s">
        <v>48</v>
      </c>
      <c r="F1170" s="124" t="s">
        <v>35249</v>
      </c>
      <c r="G1170" s="118" t="s">
        <v>34659</v>
      </c>
      <c r="H1170" s="137"/>
      <c r="I1170" s="119"/>
      <c r="J1170" s="129"/>
      <c r="K1170" s="129"/>
      <c r="L1170" s="129">
        <v>0</v>
      </c>
      <c r="M1170" s="134" t="s">
        <v>37996</v>
      </c>
    </row>
    <row r="1171" spans="1:13" hidden="1" x14ac:dyDescent="0.25">
      <c r="A1171" s="128"/>
      <c r="B1171" s="2"/>
      <c r="C1171" s="139" t="s">
        <v>37919</v>
      </c>
      <c r="D1171" s="124" t="s">
        <v>37920</v>
      </c>
      <c r="E1171" s="118" t="s">
        <v>48</v>
      </c>
      <c r="F1171" s="124" t="s">
        <v>35249</v>
      </c>
      <c r="G1171" s="118" t="s">
        <v>34659</v>
      </c>
      <c r="H1171" s="137"/>
      <c r="I1171" s="119"/>
      <c r="J1171" s="129"/>
      <c r="K1171" s="129"/>
      <c r="L1171" s="129">
        <v>0</v>
      </c>
      <c r="M1171" s="134" t="s">
        <v>37999</v>
      </c>
    </row>
    <row r="1172" spans="1:13" hidden="1" x14ac:dyDescent="0.25">
      <c r="A1172" s="128"/>
      <c r="B1172" s="2"/>
      <c r="C1172" s="139" t="s">
        <v>37922</v>
      </c>
      <c r="D1172" s="124" t="s">
        <v>37923</v>
      </c>
      <c r="E1172" s="118" t="s">
        <v>48</v>
      </c>
      <c r="F1172" s="124" t="s">
        <v>35249</v>
      </c>
      <c r="G1172" s="118" t="s">
        <v>34659</v>
      </c>
      <c r="H1172" s="137"/>
      <c r="I1172" s="119"/>
      <c r="J1172" s="129"/>
      <c r="K1172" s="129"/>
      <c r="L1172" s="129">
        <v>0</v>
      </c>
      <c r="M1172" s="134" t="s">
        <v>38002</v>
      </c>
    </row>
    <row r="1173" spans="1:13" hidden="1" x14ac:dyDescent="0.25">
      <c r="A1173" s="128"/>
      <c r="B1173" s="2"/>
      <c r="C1173" s="139" t="s">
        <v>37925</v>
      </c>
      <c r="D1173" s="124" t="s">
        <v>37926</v>
      </c>
      <c r="E1173" s="118" t="s">
        <v>48</v>
      </c>
      <c r="F1173" s="124" t="s">
        <v>35249</v>
      </c>
      <c r="G1173" s="118" t="s">
        <v>34659</v>
      </c>
      <c r="H1173" s="137"/>
      <c r="I1173" s="119"/>
      <c r="J1173" s="129"/>
      <c r="K1173" s="129"/>
      <c r="L1173" s="129">
        <v>0</v>
      </c>
      <c r="M1173" s="134" t="s">
        <v>38005</v>
      </c>
    </row>
    <row r="1174" spans="1:13" hidden="1" x14ac:dyDescent="0.25">
      <c r="A1174" s="128"/>
      <c r="B1174" s="2"/>
      <c r="C1174" s="139" t="s">
        <v>37928</v>
      </c>
      <c r="D1174" s="124" t="s">
        <v>37929</v>
      </c>
      <c r="E1174" s="118" t="s">
        <v>48</v>
      </c>
      <c r="F1174" s="124" t="s">
        <v>35249</v>
      </c>
      <c r="G1174" s="118" t="s">
        <v>34659</v>
      </c>
      <c r="H1174" s="137"/>
      <c r="I1174" s="119"/>
      <c r="J1174" s="129"/>
      <c r="K1174" s="129"/>
      <c r="L1174" s="129">
        <v>0</v>
      </c>
      <c r="M1174" s="134"/>
    </row>
    <row r="1175" spans="1:13" hidden="1" x14ac:dyDescent="0.25">
      <c r="A1175" s="128"/>
      <c r="B1175" s="2"/>
      <c r="C1175" s="139" t="s">
        <v>37931</v>
      </c>
      <c r="D1175" s="124" t="s">
        <v>37932</v>
      </c>
      <c r="E1175" s="118" t="s">
        <v>48</v>
      </c>
      <c r="F1175" s="124" t="s">
        <v>35249</v>
      </c>
      <c r="G1175" s="118" t="s">
        <v>34659</v>
      </c>
      <c r="H1175" s="137">
        <v>41593</v>
      </c>
      <c r="I1175" s="119">
        <v>44.2</v>
      </c>
      <c r="J1175" s="129"/>
      <c r="K1175" s="129"/>
      <c r="L1175" s="129">
        <v>0</v>
      </c>
      <c r="M1175" s="134"/>
    </row>
    <row r="1176" spans="1:13" hidden="1" x14ac:dyDescent="0.25">
      <c r="A1176" s="128"/>
      <c r="B1176" s="2"/>
      <c r="C1176" s="139" t="s">
        <v>37934</v>
      </c>
      <c r="D1176" s="124" t="s">
        <v>37935</v>
      </c>
      <c r="E1176" s="118" t="s">
        <v>48</v>
      </c>
      <c r="F1176" s="124" t="s">
        <v>35249</v>
      </c>
      <c r="G1176" s="118" t="s">
        <v>34659</v>
      </c>
      <c r="H1176" s="137"/>
      <c r="I1176" s="119"/>
      <c r="J1176" s="129"/>
      <c r="K1176" s="129"/>
      <c r="L1176" s="129">
        <v>0</v>
      </c>
      <c r="M1176" s="134" t="s">
        <v>38012</v>
      </c>
    </row>
    <row r="1177" spans="1:13" hidden="1" x14ac:dyDescent="0.25">
      <c r="A1177" s="128"/>
      <c r="B1177" s="2"/>
      <c r="C1177" s="139" t="s">
        <v>37937</v>
      </c>
      <c r="D1177" s="124" t="s">
        <v>37938</v>
      </c>
      <c r="E1177" s="118" t="s">
        <v>48</v>
      </c>
      <c r="F1177" s="124" t="s">
        <v>35249</v>
      </c>
      <c r="G1177" s="118" t="s">
        <v>34659</v>
      </c>
      <c r="H1177" s="137"/>
      <c r="I1177" s="119"/>
      <c r="J1177" s="129"/>
      <c r="K1177" s="129"/>
      <c r="L1177" s="129">
        <v>0</v>
      </c>
      <c r="M1177" s="134" t="s">
        <v>38015</v>
      </c>
    </row>
    <row r="1178" spans="1:13" hidden="1" x14ac:dyDescent="0.25">
      <c r="A1178" s="128"/>
      <c r="B1178" s="2"/>
      <c r="C1178" s="139" t="s">
        <v>37940</v>
      </c>
      <c r="D1178" s="124" t="s">
        <v>37941</v>
      </c>
      <c r="E1178" s="118" t="s">
        <v>48</v>
      </c>
      <c r="F1178" s="124" t="s">
        <v>35249</v>
      </c>
      <c r="G1178" s="118" t="s">
        <v>34659</v>
      </c>
      <c r="H1178" s="137"/>
      <c r="I1178" s="119"/>
      <c r="J1178" s="129"/>
      <c r="K1178" s="129"/>
      <c r="L1178" s="129">
        <v>0</v>
      </c>
      <c r="M1178" s="134" t="s">
        <v>38018</v>
      </c>
    </row>
    <row r="1179" spans="1:13" hidden="1" x14ac:dyDescent="0.25">
      <c r="A1179" s="128"/>
      <c r="B1179" s="2"/>
      <c r="C1179" s="139" t="s">
        <v>37943</v>
      </c>
      <c r="D1179" s="124" t="s">
        <v>37944</v>
      </c>
      <c r="E1179" s="118" t="s">
        <v>48</v>
      </c>
      <c r="F1179" s="124" t="s">
        <v>35249</v>
      </c>
      <c r="G1179" s="118" t="s">
        <v>34659</v>
      </c>
      <c r="H1179" s="137"/>
      <c r="I1179" s="119"/>
      <c r="J1179" s="129"/>
      <c r="K1179" s="129"/>
      <c r="L1179" s="129">
        <v>0</v>
      </c>
      <c r="M1179" s="134" t="s">
        <v>38021</v>
      </c>
    </row>
    <row r="1180" spans="1:13" hidden="1" x14ac:dyDescent="0.25">
      <c r="A1180" s="128"/>
      <c r="B1180" s="2"/>
      <c r="C1180" s="139" t="s">
        <v>37946</v>
      </c>
      <c r="D1180" s="124" t="s">
        <v>37947</v>
      </c>
      <c r="E1180" s="118" t="s">
        <v>48</v>
      </c>
      <c r="F1180" s="124" t="s">
        <v>35249</v>
      </c>
      <c r="G1180" s="118" t="s">
        <v>34659</v>
      </c>
      <c r="H1180" s="137"/>
      <c r="I1180" s="119"/>
      <c r="J1180" s="129"/>
      <c r="K1180" s="129"/>
      <c r="L1180" s="129">
        <v>0</v>
      </c>
      <c r="M1180" s="134" t="s">
        <v>38024</v>
      </c>
    </row>
    <row r="1181" spans="1:13" hidden="1" x14ac:dyDescent="0.25">
      <c r="A1181" s="128"/>
      <c r="B1181" s="2"/>
      <c r="C1181" s="139" t="s">
        <v>37949</v>
      </c>
      <c r="D1181" s="124" t="s">
        <v>37950</v>
      </c>
      <c r="E1181" s="118" t="s">
        <v>48</v>
      </c>
      <c r="F1181" s="124" t="s">
        <v>35249</v>
      </c>
      <c r="G1181" s="118" t="s">
        <v>34659</v>
      </c>
      <c r="H1181" s="137"/>
      <c r="I1181" s="119"/>
      <c r="J1181" s="129"/>
      <c r="K1181" s="129"/>
      <c r="L1181" s="129">
        <v>0</v>
      </c>
      <c r="M1181" s="134" t="s">
        <v>38027</v>
      </c>
    </row>
    <row r="1182" spans="1:13" hidden="1" x14ac:dyDescent="0.25">
      <c r="A1182" s="128"/>
      <c r="B1182" s="2"/>
      <c r="C1182" s="139" t="s">
        <v>37952</v>
      </c>
      <c r="D1182" s="124" t="s">
        <v>37953</v>
      </c>
      <c r="E1182" s="118" t="s">
        <v>48</v>
      </c>
      <c r="F1182" s="124" t="s">
        <v>35249</v>
      </c>
      <c r="G1182" s="118" t="s">
        <v>34659</v>
      </c>
      <c r="H1182" s="137"/>
      <c r="I1182" s="119"/>
      <c r="J1182" s="129"/>
      <c r="K1182" s="129"/>
      <c r="L1182" s="129">
        <v>0</v>
      </c>
      <c r="M1182" s="134" t="s">
        <v>38030</v>
      </c>
    </row>
    <row r="1183" spans="1:13" hidden="1" x14ac:dyDescent="0.25">
      <c r="A1183" s="128"/>
      <c r="B1183" s="2"/>
      <c r="C1183" s="139" t="s">
        <v>37955</v>
      </c>
      <c r="D1183" s="124" t="s">
        <v>37956</v>
      </c>
      <c r="E1183" s="118" t="s">
        <v>48</v>
      </c>
      <c r="F1183" s="124" t="s">
        <v>35249</v>
      </c>
      <c r="G1183" s="118" t="s">
        <v>34659</v>
      </c>
      <c r="H1183" s="137">
        <v>41320</v>
      </c>
      <c r="I1183" s="119">
        <v>334.21</v>
      </c>
      <c r="J1183" s="129"/>
      <c r="K1183" s="129"/>
      <c r="L1183" s="129">
        <v>0</v>
      </c>
      <c r="M1183" s="134" t="s">
        <v>38033</v>
      </c>
    </row>
    <row r="1184" spans="1:13" hidden="1" x14ac:dyDescent="0.25">
      <c r="A1184" s="128"/>
      <c r="B1184" s="2"/>
      <c r="C1184" s="139" t="s">
        <v>37958</v>
      </c>
      <c r="D1184" s="124" t="s">
        <v>37959</v>
      </c>
      <c r="E1184" s="118" t="s">
        <v>48</v>
      </c>
      <c r="F1184" s="124" t="s">
        <v>35249</v>
      </c>
      <c r="G1184" s="118" t="s">
        <v>34659</v>
      </c>
      <c r="H1184" s="137"/>
      <c r="I1184" s="119"/>
      <c r="J1184" s="129"/>
      <c r="K1184" s="129"/>
      <c r="L1184" s="129">
        <v>0</v>
      </c>
      <c r="M1184" s="134" t="s">
        <v>38036</v>
      </c>
    </row>
    <row r="1185" spans="1:13" hidden="1" x14ac:dyDescent="0.25">
      <c r="A1185" s="128"/>
      <c r="B1185" s="2"/>
      <c r="C1185" s="139" t="s">
        <v>37961</v>
      </c>
      <c r="D1185" s="124" t="s">
        <v>37962</v>
      </c>
      <c r="E1185" s="118" t="s">
        <v>48</v>
      </c>
      <c r="F1185" s="124" t="s">
        <v>35249</v>
      </c>
      <c r="G1185" s="118" t="s">
        <v>34659</v>
      </c>
      <c r="H1185" s="137"/>
      <c r="I1185" s="119"/>
      <c r="J1185" s="129"/>
      <c r="K1185" s="129"/>
      <c r="L1185" s="129">
        <v>0</v>
      </c>
      <c r="M1185" s="134" t="s">
        <v>38039</v>
      </c>
    </row>
    <row r="1186" spans="1:13" hidden="1" x14ac:dyDescent="0.25">
      <c r="A1186" s="128"/>
      <c r="B1186" s="2"/>
      <c r="C1186" s="139" t="s">
        <v>37964</v>
      </c>
      <c r="D1186" s="124" t="s">
        <v>37965</v>
      </c>
      <c r="E1186" s="118" t="s">
        <v>48</v>
      </c>
      <c r="F1186" s="124" t="s">
        <v>35249</v>
      </c>
      <c r="G1186" s="118" t="s">
        <v>34659</v>
      </c>
      <c r="H1186" s="137"/>
      <c r="I1186" s="119"/>
      <c r="J1186" s="129"/>
      <c r="K1186" s="129"/>
      <c r="L1186" s="129">
        <v>0</v>
      </c>
      <c r="M1186" s="134" t="s">
        <v>38042</v>
      </c>
    </row>
    <row r="1187" spans="1:13" hidden="1" x14ac:dyDescent="0.25">
      <c r="A1187" s="128"/>
      <c r="B1187" s="2"/>
      <c r="C1187" s="139" t="s">
        <v>37967</v>
      </c>
      <c r="D1187" s="124" t="s">
        <v>37968</v>
      </c>
      <c r="E1187" s="118" t="s">
        <v>48</v>
      </c>
      <c r="F1187" s="124" t="s">
        <v>35249</v>
      </c>
      <c r="G1187" s="118" t="s">
        <v>34659</v>
      </c>
      <c r="H1187" s="137"/>
      <c r="I1187" s="119"/>
      <c r="J1187" s="129"/>
      <c r="K1187" s="129"/>
      <c r="L1187" s="129">
        <v>0</v>
      </c>
      <c r="M1187" s="134" t="s">
        <v>38045</v>
      </c>
    </row>
    <row r="1188" spans="1:13" hidden="1" x14ac:dyDescent="0.25">
      <c r="A1188" s="128"/>
      <c r="B1188" s="2"/>
      <c r="C1188" s="139" t="s">
        <v>37970</v>
      </c>
      <c r="D1188" s="124" t="s">
        <v>37971</v>
      </c>
      <c r="E1188" s="118" t="s">
        <v>48</v>
      </c>
      <c r="F1188" s="124" t="s">
        <v>35249</v>
      </c>
      <c r="G1188" s="118" t="s">
        <v>2</v>
      </c>
      <c r="H1188" s="137">
        <v>43139</v>
      </c>
      <c r="I1188" s="119">
        <v>122.5</v>
      </c>
      <c r="J1188" s="129"/>
      <c r="K1188" s="129"/>
      <c r="L1188" s="129">
        <v>0</v>
      </c>
      <c r="M1188" s="134" t="s">
        <v>38048</v>
      </c>
    </row>
    <row r="1189" spans="1:13" hidden="1" x14ac:dyDescent="0.25">
      <c r="A1189" s="128"/>
      <c r="B1189" s="2"/>
      <c r="C1189" s="139" t="s">
        <v>37973</v>
      </c>
      <c r="D1189" s="124" t="s">
        <v>37974</v>
      </c>
      <c r="E1189" s="118" t="s">
        <v>48</v>
      </c>
      <c r="F1189" s="124" t="s">
        <v>35249</v>
      </c>
      <c r="G1189" s="118" t="s">
        <v>2</v>
      </c>
      <c r="H1189" s="137">
        <v>41450</v>
      </c>
      <c r="I1189" s="119">
        <v>25</v>
      </c>
      <c r="J1189" s="129"/>
      <c r="K1189" s="129"/>
      <c r="L1189" s="129">
        <v>0</v>
      </c>
      <c r="M1189" s="134" t="s">
        <v>38051</v>
      </c>
    </row>
    <row r="1190" spans="1:13" hidden="1" x14ac:dyDescent="0.25">
      <c r="A1190" s="128"/>
      <c r="B1190" s="2"/>
      <c r="C1190" s="139" t="s">
        <v>37976</v>
      </c>
      <c r="D1190" s="124" t="s">
        <v>37977</v>
      </c>
      <c r="E1190" s="118" t="s">
        <v>48</v>
      </c>
      <c r="F1190" s="124" t="s">
        <v>35249</v>
      </c>
      <c r="G1190" s="118" t="s">
        <v>34659</v>
      </c>
      <c r="H1190" s="137">
        <v>41306</v>
      </c>
      <c r="I1190" s="119">
        <v>646.70000000000005</v>
      </c>
      <c r="J1190" s="129"/>
      <c r="K1190" s="129"/>
      <c r="L1190" s="129">
        <v>0</v>
      </c>
      <c r="M1190" s="134" t="s">
        <v>38054</v>
      </c>
    </row>
    <row r="1191" spans="1:13" hidden="1" x14ac:dyDescent="0.25">
      <c r="A1191" s="128"/>
      <c r="B1191" s="2"/>
      <c r="C1191" s="139" t="s">
        <v>37979</v>
      </c>
      <c r="D1191" s="124" t="s">
        <v>37980</v>
      </c>
      <c r="E1191" s="118" t="s">
        <v>48</v>
      </c>
      <c r="F1191" s="124" t="s">
        <v>35249</v>
      </c>
      <c r="G1191" s="118" t="s">
        <v>2</v>
      </c>
      <c r="H1191" s="137">
        <v>45663</v>
      </c>
      <c r="I1191" s="119">
        <v>26</v>
      </c>
      <c r="J1191" s="129"/>
      <c r="K1191" s="129"/>
      <c r="L1191" s="129">
        <v>0</v>
      </c>
      <c r="M1191" s="134" t="s">
        <v>38057</v>
      </c>
    </row>
    <row r="1192" spans="1:13" hidden="1" x14ac:dyDescent="0.25">
      <c r="A1192" s="128"/>
      <c r="B1192" s="2"/>
      <c r="C1192" s="139" t="s">
        <v>37982</v>
      </c>
      <c r="D1192" s="124" t="s">
        <v>37983</v>
      </c>
      <c r="E1192" s="118" t="s">
        <v>48</v>
      </c>
      <c r="F1192" s="124" t="s">
        <v>35249</v>
      </c>
      <c r="G1192" s="118" t="s">
        <v>34659</v>
      </c>
      <c r="H1192" s="137">
        <v>41787</v>
      </c>
      <c r="I1192" s="119">
        <v>348</v>
      </c>
      <c r="J1192" s="129"/>
      <c r="K1192" s="129"/>
      <c r="L1192" s="129">
        <v>0</v>
      </c>
      <c r="M1192" s="134"/>
    </row>
    <row r="1193" spans="1:13" hidden="1" x14ac:dyDescent="0.25">
      <c r="A1193" s="128"/>
      <c r="B1193" s="2"/>
      <c r="C1193" s="139" t="s">
        <v>37985</v>
      </c>
      <c r="D1193" s="124" t="s">
        <v>37986</v>
      </c>
      <c r="E1193" s="118" t="s">
        <v>48</v>
      </c>
      <c r="F1193" s="124" t="s">
        <v>35249</v>
      </c>
      <c r="G1193" s="118" t="s">
        <v>2</v>
      </c>
      <c r="H1193" s="137">
        <v>42557</v>
      </c>
      <c r="I1193" s="119">
        <v>62</v>
      </c>
      <c r="J1193" s="129"/>
      <c r="K1193" s="129"/>
      <c r="L1193" s="129">
        <v>0</v>
      </c>
      <c r="M1193" s="134" t="s">
        <v>38064</v>
      </c>
    </row>
    <row r="1194" spans="1:13" hidden="1" x14ac:dyDescent="0.25">
      <c r="A1194" s="128"/>
      <c r="B1194" s="2"/>
      <c r="C1194" s="139" t="s">
        <v>37988</v>
      </c>
      <c r="D1194" s="124" t="s">
        <v>37989</v>
      </c>
      <c r="E1194" s="118" t="s">
        <v>48</v>
      </c>
      <c r="F1194" s="124" t="s">
        <v>35249</v>
      </c>
      <c r="G1194" s="118" t="s">
        <v>34659</v>
      </c>
      <c r="H1194" s="137">
        <v>43641</v>
      </c>
      <c r="I1194" s="119">
        <v>74.14</v>
      </c>
      <c r="J1194" s="129"/>
      <c r="K1194" s="129"/>
      <c r="L1194" s="129">
        <v>0</v>
      </c>
      <c r="M1194" s="134" t="s">
        <v>38064</v>
      </c>
    </row>
    <row r="1195" spans="1:13" hidden="1" x14ac:dyDescent="0.25">
      <c r="A1195" s="128"/>
      <c r="B1195" s="2"/>
      <c r="C1195" s="139" t="s">
        <v>37991</v>
      </c>
      <c r="D1195" s="124" t="s">
        <v>37992</v>
      </c>
      <c r="E1195" s="118" t="s">
        <v>48</v>
      </c>
      <c r="F1195" s="124" t="s">
        <v>35249</v>
      </c>
      <c r="G1195" s="118" t="s">
        <v>34659</v>
      </c>
      <c r="H1195" s="137">
        <v>42642</v>
      </c>
      <c r="I1195" s="119">
        <v>15.3</v>
      </c>
      <c r="J1195" s="129"/>
      <c r="K1195" s="129"/>
      <c r="L1195" s="129">
        <v>0</v>
      </c>
      <c r="M1195" s="134" t="s">
        <v>38067</v>
      </c>
    </row>
    <row r="1196" spans="1:13" hidden="1" x14ac:dyDescent="0.25">
      <c r="A1196" s="128"/>
      <c r="B1196" s="2"/>
      <c r="C1196" s="139" t="s">
        <v>37994</v>
      </c>
      <c r="D1196" s="124" t="s">
        <v>37995</v>
      </c>
      <c r="E1196" s="118" t="s">
        <v>48</v>
      </c>
      <c r="F1196" s="124" t="s">
        <v>35249</v>
      </c>
      <c r="G1196" s="118" t="s">
        <v>2</v>
      </c>
      <c r="H1196" s="137">
        <v>43641</v>
      </c>
      <c r="I1196" s="119">
        <v>34.479999999999997</v>
      </c>
      <c r="J1196" s="129"/>
      <c r="K1196" s="129"/>
      <c r="L1196" s="129">
        <v>0</v>
      </c>
      <c r="M1196" s="134" t="s">
        <v>38067</v>
      </c>
    </row>
    <row r="1197" spans="1:13" hidden="1" x14ac:dyDescent="0.25">
      <c r="A1197" s="128"/>
      <c r="B1197" s="2"/>
      <c r="C1197" s="139" t="s">
        <v>37997</v>
      </c>
      <c r="D1197" s="124" t="s">
        <v>37998</v>
      </c>
      <c r="E1197" s="118" t="s">
        <v>48</v>
      </c>
      <c r="F1197" s="124" t="s">
        <v>35249</v>
      </c>
      <c r="G1197" s="118" t="s">
        <v>2</v>
      </c>
      <c r="H1197" s="137">
        <v>41456</v>
      </c>
      <c r="I1197" s="119">
        <v>176.72</v>
      </c>
      <c r="J1197" s="129"/>
      <c r="K1197" s="129"/>
      <c r="L1197" s="129">
        <v>0</v>
      </c>
      <c r="M1197" s="134" t="s">
        <v>38067</v>
      </c>
    </row>
    <row r="1198" spans="1:13" hidden="1" x14ac:dyDescent="0.25">
      <c r="A1198" s="128"/>
      <c r="B1198" s="2"/>
      <c r="C1198" s="139" t="s">
        <v>38000</v>
      </c>
      <c r="D1198" s="124" t="s">
        <v>38001</v>
      </c>
      <c r="E1198" s="118" t="s">
        <v>48</v>
      </c>
      <c r="F1198" s="124" t="s">
        <v>35249</v>
      </c>
      <c r="G1198" s="118" t="s">
        <v>34659</v>
      </c>
      <c r="H1198" s="137">
        <v>41312</v>
      </c>
      <c r="I1198" s="119">
        <v>45.6</v>
      </c>
      <c r="J1198" s="129"/>
      <c r="K1198" s="129"/>
      <c r="L1198" s="129">
        <v>0</v>
      </c>
      <c r="M1198" s="134" t="s">
        <v>38067</v>
      </c>
    </row>
    <row r="1199" spans="1:13" hidden="1" x14ac:dyDescent="0.25">
      <c r="A1199" s="128"/>
      <c r="B1199" s="2"/>
      <c r="C1199" s="139" t="s">
        <v>38003</v>
      </c>
      <c r="D1199" s="124" t="s">
        <v>38004</v>
      </c>
      <c r="E1199" s="118" t="s">
        <v>48</v>
      </c>
      <c r="F1199" s="124" t="s">
        <v>35249</v>
      </c>
      <c r="G1199" s="118" t="s">
        <v>2</v>
      </c>
      <c r="H1199" s="137"/>
      <c r="I1199" s="119"/>
      <c r="J1199" s="129"/>
      <c r="K1199" s="129"/>
      <c r="L1199" s="129">
        <v>0</v>
      </c>
      <c r="M1199" s="134" t="s">
        <v>38067</v>
      </c>
    </row>
    <row r="1200" spans="1:13" hidden="1" x14ac:dyDescent="0.25">
      <c r="A1200" s="128"/>
      <c r="B1200" s="2"/>
      <c r="C1200" s="139" t="s">
        <v>38006</v>
      </c>
      <c r="D1200" s="124" t="s">
        <v>38007</v>
      </c>
      <c r="E1200" s="118" t="s">
        <v>48</v>
      </c>
      <c r="F1200" s="124" t="s">
        <v>35249</v>
      </c>
      <c r="G1200" s="118" t="s">
        <v>59</v>
      </c>
      <c r="H1200" s="137">
        <v>41117</v>
      </c>
      <c r="I1200" s="119">
        <v>1987.08</v>
      </c>
      <c r="J1200" s="129"/>
      <c r="K1200" s="129"/>
      <c r="L1200" s="129">
        <v>0</v>
      </c>
      <c r="M1200" s="134" t="s">
        <v>38067</v>
      </c>
    </row>
    <row r="1201" spans="1:13" hidden="1" x14ac:dyDescent="0.25">
      <c r="A1201" s="128"/>
      <c r="B1201" s="2"/>
      <c r="C1201" s="139" t="s">
        <v>38008</v>
      </c>
      <c r="D1201" s="124" t="s">
        <v>38009</v>
      </c>
      <c r="E1201" s="118" t="s">
        <v>48</v>
      </c>
      <c r="F1201" s="124" t="s">
        <v>35249</v>
      </c>
      <c r="G1201" s="118" t="s">
        <v>59</v>
      </c>
      <c r="H1201" s="137">
        <v>40506</v>
      </c>
      <c r="I1201" s="119">
        <v>2458.09</v>
      </c>
      <c r="J1201" s="129"/>
      <c r="K1201" s="129"/>
      <c r="L1201" s="129">
        <v>0</v>
      </c>
      <c r="M1201" s="134" t="s">
        <v>38072</v>
      </c>
    </row>
    <row r="1202" spans="1:13" hidden="1" x14ac:dyDescent="0.25">
      <c r="A1202" s="128"/>
      <c r="B1202" s="2"/>
      <c r="C1202" s="139" t="s">
        <v>38010</v>
      </c>
      <c r="D1202" s="124" t="s">
        <v>38011</v>
      </c>
      <c r="E1202" s="118" t="s">
        <v>48</v>
      </c>
      <c r="F1202" s="124" t="s">
        <v>35249</v>
      </c>
      <c r="G1202" s="118" t="s">
        <v>59</v>
      </c>
      <c r="H1202" s="137">
        <v>40506</v>
      </c>
      <c r="I1202" s="119">
        <v>1597.13</v>
      </c>
      <c r="J1202" s="129"/>
      <c r="K1202" s="129"/>
      <c r="L1202" s="129">
        <v>0</v>
      </c>
      <c r="M1202" s="134" t="s">
        <v>38075</v>
      </c>
    </row>
    <row r="1203" spans="1:13" hidden="1" x14ac:dyDescent="0.25">
      <c r="A1203" s="128"/>
      <c r="B1203" s="2"/>
      <c r="C1203" s="139" t="s">
        <v>38013</v>
      </c>
      <c r="D1203" s="124" t="s">
        <v>38014</v>
      </c>
      <c r="E1203" s="118" t="s">
        <v>48</v>
      </c>
      <c r="F1203" s="124" t="s">
        <v>35249</v>
      </c>
      <c r="G1203" s="118" t="s">
        <v>59</v>
      </c>
      <c r="H1203" s="137">
        <v>40506</v>
      </c>
      <c r="I1203" s="119">
        <v>1191.6099999999999</v>
      </c>
      <c r="J1203" s="129"/>
      <c r="K1203" s="129"/>
      <c r="L1203" s="129">
        <v>0</v>
      </c>
      <c r="M1203" s="134" t="s">
        <v>38079</v>
      </c>
    </row>
    <row r="1204" spans="1:13" hidden="1" x14ac:dyDescent="0.25">
      <c r="A1204" s="128"/>
      <c r="B1204" s="2"/>
      <c r="C1204" s="139" t="s">
        <v>38016</v>
      </c>
      <c r="D1204" s="124" t="s">
        <v>38017</v>
      </c>
      <c r="E1204" s="118" t="s">
        <v>48</v>
      </c>
      <c r="F1204" s="124" t="s">
        <v>35249</v>
      </c>
      <c r="G1204" s="118" t="s">
        <v>59</v>
      </c>
      <c r="H1204" s="137">
        <v>40506</v>
      </c>
      <c r="I1204" s="119">
        <v>1333.86</v>
      </c>
      <c r="J1204" s="129"/>
      <c r="K1204" s="129"/>
      <c r="L1204" s="129">
        <v>0</v>
      </c>
      <c r="M1204" s="134" t="s">
        <v>38082</v>
      </c>
    </row>
    <row r="1205" spans="1:13" hidden="1" x14ac:dyDescent="0.25">
      <c r="A1205" s="128"/>
      <c r="B1205" s="2"/>
      <c r="C1205" s="139" t="s">
        <v>38019</v>
      </c>
      <c r="D1205" s="124" t="s">
        <v>38020</v>
      </c>
      <c r="E1205" s="118" t="s">
        <v>48</v>
      </c>
      <c r="F1205" s="124" t="s">
        <v>35249</v>
      </c>
      <c r="G1205" s="118" t="s">
        <v>59</v>
      </c>
      <c r="H1205" s="137">
        <v>40506</v>
      </c>
      <c r="I1205" s="119">
        <v>1672</v>
      </c>
      <c r="J1205" s="129"/>
      <c r="K1205" s="129"/>
      <c r="L1205" s="129">
        <v>0</v>
      </c>
      <c r="M1205" s="134" t="s">
        <v>38085</v>
      </c>
    </row>
    <row r="1206" spans="1:13" hidden="1" x14ac:dyDescent="0.25">
      <c r="A1206" s="128"/>
      <c r="B1206" s="2"/>
      <c r="C1206" s="139" t="s">
        <v>38022</v>
      </c>
      <c r="D1206" s="124" t="s">
        <v>38023</v>
      </c>
      <c r="E1206" s="118" t="s">
        <v>48</v>
      </c>
      <c r="F1206" s="124" t="s">
        <v>35249</v>
      </c>
      <c r="G1206" s="118" t="s">
        <v>59</v>
      </c>
      <c r="H1206" s="137">
        <v>40506</v>
      </c>
      <c r="I1206" s="119">
        <v>1283.95</v>
      </c>
      <c r="J1206" s="129"/>
      <c r="K1206" s="129"/>
      <c r="L1206" s="129">
        <v>0</v>
      </c>
      <c r="M1206" s="134" t="s">
        <v>38088</v>
      </c>
    </row>
    <row r="1207" spans="1:13" hidden="1" x14ac:dyDescent="0.25">
      <c r="A1207" s="128"/>
      <c r="B1207" s="2"/>
      <c r="C1207" s="139" t="s">
        <v>38025</v>
      </c>
      <c r="D1207" s="124" t="s">
        <v>38026</v>
      </c>
      <c r="E1207" s="118" t="s">
        <v>48</v>
      </c>
      <c r="F1207" s="124" t="s">
        <v>35249</v>
      </c>
      <c r="G1207" s="118" t="s">
        <v>59</v>
      </c>
      <c r="H1207" s="137">
        <v>40506</v>
      </c>
      <c r="I1207" s="119">
        <v>1753.1</v>
      </c>
      <c r="J1207" s="129"/>
      <c r="K1207" s="129"/>
      <c r="L1207" s="129">
        <v>0</v>
      </c>
      <c r="M1207" s="134" t="s">
        <v>38093</v>
      </c>
    </row>
    <row r="1208" spans="1:13" hidden="1" x14ac:dyDescent="0.25">
      <c r="A1208" s="128"/>
      <c r="B1208" s="2"/>
      <c r="C1208" s="139" t="s">
        <v>38028</v>
      </c>
      <c r="D1208" s="124" t="s">
        <v>38029</v>
      </c>
      <c r="E1208" s="118" t="s">
        <v>48</v>
      </c>
      <c r="F1208" s="124" t="s">
        <v>35249</v>
      </c>
      <c r="G1208" s="118" t="s">
        <v>2</v>
      </c>
      <c r="H1208" s="137">
        <v>43327</v>
      </c>
      <c r="I1208" s="119">
        <v>3085.5</v>
      </c>
      <c r="J1208" s="129"/>
      <c r="K1208" s="129"/>
      <c r="L1208" s="129">
        <v>0</v>
      </c>
      <c r="M1208" s="134" t="s">
        <v>38093</v>
      </c>
    </row>
    <row r="1209" spans="1:13" hidden="1" x14ac:dyDescent="0.25">
      <c r="A1209" s="128"/>
      <c r="B1209" s="2"/>
      <c r="C1209" s="139" t="s">
        <v>38031</v>
      </c>
      <c r="D1209" s="124" t="s">
        <v>38032</v>
      </c>
      <c r="E1209" s="118" t="s">
        <v>48</v>
      </c>
      <c r="F1209" s="124" t="s">
        <v>35249</v>
      </c>
      <c r="G1209" s="118" t="s">
        <v>2</v>
      </c>
      <c r="H1209" s="137">
        <v>43306</v>
      </c>
      <c r="I1209" s="119">
        <v>1999.5</v>
      </c>
      <c r="J1209" s="129"/>
      <c r="K1209" s="129"/>
      <c r="L1209" s="129">
        <v>0</v>
      </c>
      <c r="M1209" s="134" t="s">
        <v>38098</v>
      </c>
    </row>
    <row r="1210" spans="1:13" hidden="1" x14ac:dyDescent="0.25">
      <c r="A1210" s="128"/>
      <c r="B1210" s="2"/>
      <c r="C1210" s="139" t="s">
        <v>38034</v>
      </c>
      <c r="D1210" s="124" t="s">
        <v>38035</v>
      </c>
      <c r="E1210" s="118" t="s">
        <v>48</v>
      </c>
      <c r="F1210" s="124" t="s">
        <v>35249</v>
      </c>
      <c r="G1210" s="118" t="s">
        <v>2</v>
      </c>
      <c r="H1210" s="137"/>
      <c r="I1210" s="119"/>
      <c r="J1210" s="129"/>
      <c r="K1210" s="129"/>
      <c r="L1210" s="129">
        <v>0</v>
      </c>
      <c r="M1210" s="134" t="s">
        <v>38101</v>
      </c>
    </row>
    <row r="1211" spans="1:13" hidden="1" x14ac:dyDescent="0.25">
      <c r="A1211" s="128"/>
      <c r="B1211" s="2"/>
      <c r="C1211" s="139" t="s">
        <v>38037</v>
      </c>
      <c r="D1211" s="124" t="s">
        <v>38038</v>
      </c>
      <c r="E1211" s="118" t="s">
        <v>48</v>
      </c>
      <c r="F1211" s="124" t="s">
        <v>35249</v>
      </c>
      <c r="G1211" s="118" t="s">
        <v>59</v>
      </c>
      <c r="H1211" s="137">
        <v>40429</v>
      </c>
      <c r="I1211" s="119">
        <v>1103.3</v>
      </c>
      <c r="J1211" s="129"/>
      <c r="K1211" s="129"/>
      <c r="L1211" s="129">
        <v>0</v>
      </c>
      <c r="M1211" s="134" t="s">
        <v>38104</v>
      </c>
    </row>
    <row r="1212" spans="1:13" hidden="1" x14ac:dyDescent="0.25">
      <c r="A1212" s="128"/>
      <c r="B1212" s="2"/>
      <c r="C1212" s="139" t="s">
        <v>38040</v>
      </c>
      <c r="D1212" s="124" t="s">
        <v>38041</v>
      </c>
      <c r="E1212" s="118" t="s">
        <v>48</v>
      </c>
      <c r="F1212" s="124" t="s">
        <v>35249</v>
      </c>
      <c r="G1212" s="118" t="s">
        <v>2</v>
      </c>
      <c r="H1212" s="137">
        <v>44208</v>
      </c>
      <c r="I1212" s="119">
        <v>1072.05</v>
      </c>
      <c r="J1212" s="129"/>
      <c r="K1212" s="129"/>
      <c r="L1212" s="129">
        <v>0</v>
      </c>
      <c r="M1212" s="134" t="s">
        <v>38107</v>
      </c>
    </row>
    <row r="1213" spans="1:13" hidden="1" x14ac:dyDescent="0.25">
      <c r="A1213" s="128"/>
      <c r="B1213" s="2"/>
      <c r="C1213" s="139" t="s">
        <v>38043</v>
      </c>
      <c r="D1213" s="124" t="s">
        <v>38044</v>
      </c>
      <c r="E1213" s="118" t="s">
        <v>48</v>
      </c>
      <c r="F1213" s="124" t="s">
        <v>35249</v>
      </c>
      <c r="G1213" s="118" t="s">
        <v>2</v>
      </c>
      <c r="H1213" s="137">
        <v>44225</v>
      </c>
      <c r="I1213" s="119">
        <v>2729.35</v>
      </c>
      <c r="J1213" s="129"/>
      <c r="K1213" s="129"/>
      <c r="L1213" s="129">
        <v>0</v>
      </c>
      <c r="M1213" s="134"/>
    </row>
    <row r="1214" spans="1:13" hidden="1" x14ac:dyDescent="0.25">
      <c r="A1214" s="128"/>
      <c r="B1214" s="2"/>
      <c r="C1214" s="139" t="s">
        <v>38046</v>
      </c>
      <c r="D1214" s="124" t="s">
        <v>38047</v>
      </c>
      <c r="E1214" s="118" t="s">
        <v>48</v>
      </c>
      <c r="F1214" s="124" t="s">
        <v>35249</v>
      </c>
      <c r="G1214" s="118" t="s">
        <v>2</v>
      </c>
      <c r="H1214" s="137">
        <v>45422</v>
      </c>
      <c r="I1214" s="119">
        <v>2324</v>
      </c>
      <c r="J1214" s="129"/>
      <c r="K1214" s="129"/>
      <c r="L1214" s="129">
        <v>0</v>
      </c>
      <c r="M1214" s="134" t="s">
        <v>38112</v>
      </c>
    </row>
    <row r="1215" spans="1:13" hidden="1" x14ac:dyDescent="0.25">
      <c r="A1215" s="128"/>
      <c r="B1215" s="2"/>
      <c r="C1215" s="139" t="s">
        <v>38049</v>
      </c>
      <c r="D1215" s="124" t="s">
        <v>38050</v>
      </c>
      <c r="E1215" s="118" t="s">
        <v>48</v>
      </c>
      <c r="F1215" s="124" t="s">
        <v>35249</v>
      </c>
      <c r="G1215" s="118" t="s">
        <v>2</v>
      </c>
      <c r="H1215" s="137">
        <v>45254</v>
      </c>
      <c r="I1215" s="119">
        <v>2804</v>
      </c>
      <c r="J1215" s="129"/>
      <c r="K1215" s="129"/>
      <c r="L1215" s="129">
        <v>0</v>
      </c>
      <c r="M1215" s="134" t="s">
        <v>38115</v>
      </c>
    </row>
    <row r="1216" spans="1:13" hidden="1" x14ac:dyDescent="0.25">
      <c r="A1216" s="128"/>
      <c r="B1216" s="2"/>
      <c r="C1216" s="139" t="s">
        <v>38052</v>
      </c>
      <c r="D1216" s="124" t="s">
        <v>38053</v>
      </c>
      <c r="E1216" s="118" t="s">
        <v>48</v>
      </c>
      <c r="F1216" s="124" t="s">
        <v>35249</v>
      </c>
      <c r="G1216" s="118" t="s">
        <v>2</v>
      </c>
      <c r="H1216" s="137">
        <v>44636</v>
      </c>
      <c r="I1216" s="119">
        <v>3900</v>
      </c>
      <c r="J1216" s="129"/>
      <c r="K1216" s="129"/>
      <c r="L1216" s="129">
        <v>0</v>
      </c>
      <c r="M1216" s="134" t="s">
        <v>38118</v>
      </c>
    </row>
    <row r="1217" spans="1:13" hidden="1" x14ac:dyDescent="0.25">
      <c r="A1217" s="128"/>
      <c r="B1217" s="2"/>
      <c r="C1217" s="139" t="s">
        <v>38055</v>
      </c>
      <c r="D1217" s="124" t="s">
        <v>38056</v>
      </c>
      <c r="E1217" s="118" t="s">
        <v>48</v>
      </c>
      <c r="F1217" s="124" t="s">
        <v>35249</v>
      </c>
      <c r="G1217" s="118" t="s">
        <v>2</v>
      </c>
      <c r="H1217" s="137">
        <v>44634</v>
      </c>
      <c r="I1217" s="119">
        <v>5700</v>
      </c>
      <c r="J1217" s="129"/>
      <c r="K1217" s="129"/>
      <c r="L1217" s="129">
        <v>0</v>
      </c>
      <c r="M1217" s="134" t="s">
        <v>38121</v>
      </c>
    </row>
    <row r="1218" spans="1:13" hidden="1" x14ac:dyDescent="0.25">
      <c r="A1218" s="128"/>
      <c r="B1218" s="2"/>
      <c r="C1218" s="139" t="s">
        <v>38058</v>
      </c>
      <c r="D1218" s="124" t="s">
        <v>38059</v>
      </c>
      <c r="E1218" s="118" t="s">
        <v>48</v>
      </c>
      <c r="F1218" s="124" t="s">
        <v>35249</v>
      </c>
      <c r="G1218" s="118" t="s">
        <v>2</v>
      </c>
      <c r="H1218" s="137">
        <v>44162</v>
      </c>
      <c r="I1218" s="119">
        <v>4150</v>
      </c>
      <c r="J1218" s="129"/>
      <c r="K1218" s="129"/>
      <c r="L1218" s="129">
        <v>0</v>
      </c>
      <c r="M1218" s="134" t="s">
        <v>19640</v>
      </c>
    </row>
    <row r="1219" spans="1:13" hidden="1" x14ac:dyDescent="0.25">
      <c r="A1219" s="128"/>
      <c r="B1219" s="2"/>
      <c r="C1219" s="139" t="s">
        <v>38060</v>
      </c>
      <c r="D1219" s="124" t="s">
        <v>38061</v>
      </c>
      <c r="E1219" s="118" t="s">
        <v>38062</v>
      </c>
      <c r="F1219" s="124" t="s">
        <v>38063</v>
      </c>
      <c r="G1219" s="118" t="s">
        <v>2</v>
      </c>
      <c r="H1219" s="137">
        <v>45747</v>
      </c>
      <c r="I1219" s="119">
        <v>5650</v>
      </c>
      <c r="J1219" s="129"/>
      <c r="K1219" s="129"/>
      <c r="L1219" s="129">
        <v>0</v>
      </c>
      <c r="M1219" s="134" t="s">
        <v>38126</v>
      </c>
    </row>
    <row r="1220" spans="1:13" hidden="1" x14ac:dyDescent="0.25">
      <c r="A1220" s="128"/>
      <c r="B1220" s="2"/>
      <c r="C1220" s="139" t="s">
        <v>38060</v>
      </c>
      <c r="D1220" s="124" t="s">
        <v>38061</v>
      </c>
      <c r="E1220" s="118" t="s">
        <v>38065</v>
      </c>
      <c r="F1220" s="124" t="s">
        <v>38066</v>
      </c>
      <c r="G1220" s="118" t="s">
        <v>2</v>
      </c>
      <c r="H1220" s="137">
        <v>45236</v>
      </c>
      <c r="I1220" s="119">
        <v>6736.3</v>
      </c>
      <c r="J1220" s="129"/>
      <c r="K1220" s="129"/>
      <c r="L1220" s="129">
        <v>0</v>
      </c>
      <c r="M1220" s="134" t="s">
        <v>38131</v>
      </c>
    </row>
    <row r="1221" spans="1:13" hidden="1" x14ac:dyDescent="0.25">
      <c r="A1221" s="128"/>
      <c r="B1221" s="2"/>
      <c r="C1221" s="139" t="s">
        <v>38070</v>
      </c>
      <c r="D1221" s="124" t="s">
        <v>38071</v>
      </c>
      <c r="E1221" s="118" t="s">
        <v>48</v>
      </c>
      <c r="F1221" s="124" t="s">
        <v>35249</v>
      </c>
      <c r="G1221" s="118" t="s">
        <v>2</v>
      </c>
      <c r="H1221" s="137">
        <v>44413</v>
      </c>
      <c r="I1221" s="119">
        <v>4371</v>
      </c>
      <c r="J1221" s="129"/>
      <c r="K1221" s="129"/>
      <c r="L1221" s="129">
        <v>0</v>
      </c>
      <c r="M1221" s="134" t="s">
        <v>38134</v>
      </c>
    </row>
    <row r="1222" spans="1:13" hidden="1" x14ac:dyDescent="0.25">
      <c r="A1222" s="128"/>
      <c r="B1222" s="2"/>
      <c r="C1222" s="139" t="s">
        <v>38073</v>
      </c>
      <c r="D1222" s="124" t="s">
        <v>38074</v>
      </c>
      <c r="E1222" s="118" t="s">
        <v>48</v>
      </c>
      <c r="F1222" s="124" t="s">
        <v>35249</v>
      </c>
      <c r="G1222" s="118" t="s">
        <v>2</v>
      </c>
      <c r="H1222" s="137">
        <v>43731</v>
      </c>
      <c r="I1222" s="119">
        <v>4358.6000000000004</v>
      </c>
      <c r="J1222" s="129"/>
      <c r="K1222" s="129"/>
      <c r="L1222" s="129">
        <v>0</v>
      </c>
      <c r="M1222" s="134" t="s">
        <v>38137</v>
      </c>
    </row>
    <row r="1223" spans="1:13" hidden="1" x14ac:dyDescent="0.25">
      <c r="A1223" s="128"/>
      <c r="B1223" s="2"/>
      <c r="C1223" s="139" t="s">
        <v>38076</v>
      </c>
      <c r="D1223" s="124" t="s">
        <v>38077</v>
      </c>
      <c r="E1223" s="118" t="s">
        <v>38078</v>
      </c>
      <c r="F1223" s="124" t="s">
        <v>245</v>
      </c>
      <c r="G1223" s="118" t="s">
        <v>2</v>
      </c>
      <c r="H1223" s="137">
        <v>42040</v>
      </c>
      <c r="I1223" s="119">
        <v>1252.1300000000001</v>
      </c>
      <c r="J1223" s="129"/>
      <c r="K1223" s="129"/>
      <c r="L1223" s="129">
        <v>0</v>
      </c>
      <c r="M1223" s="134" t="s">
        <v>38140</v>
      </c>
    </row>
    <row r="1224" spans="1:13" hidden="1" x14ac:dyDescent="0.25">
      <c r="A1224" s="128"/>
      <c r="B1224" s="2"/>
      <c r="C1224" s="139" t="s">
        <v>38080</v>
      </c>
      <c r="D1224" s="124" t="s">
        <v>38081</v>
      </c>
      <c r="E1224" s="118" t="s">
        <v>48</v>
      </c>
      <c r="F1224" s="124" t="s">
        <v>35249</v>
      </c>
      <c r="G1224" s="118" t="s">
        <v>2</v>
      </c>
      <c r="H1224" s="137">
        <v>42240</v>
      </c>
      <c r="I1224" s="119">
        <v>1358.78</v>
      </c>
      <c r="J1224" s="129"/>
      <c r="K1224" s="129"/>
      <c r="L1224" s="129">
        <v>0</v>
      </c>
      <c r="M1224" s="134" t="s">
        <v>38143</v>
      </c>
    </row>
    <row r="1225" spans="1:13" hidden="1" x14ac:dyDescent="0.25">
      <c r="A1225" s="128"/>
      <c r="B1225" s="2"/>
      <c r="C1225" s="139" t="s">
        <v>38083</v>
      </c>
      <c r="D1225" s="124" t="s">
        <v>38084</v>
      </c>
      <c r="E1225" s="118" t="s">
        <v>48</v>
      </c>
      <c r="F1225" s="124" t="s">
        <v>35249</v>
      </c>
      <c r="G1225" s="118" t="s">
        <v>2</v>
      </c>
      <c r="H1225" s="137">
        <v>42900</v>
      </c>
      <c r="I1225" s="119">
        <v>781.75</v>
      </c>
      <c r="J1225" s="129"/>
      <c r="K1225" s="129"/>
      <c r="L1225" s="129">
        <v>0</v>
      </c>
      <c r="M1225" s="134" t="s">
        <v>38146</v>
      </c>
    </row>
    <row r="1226" spans="1:13" hidden="1" x14ac:dyDescent="0.25">
      <c r="A1226" s="128"/>
      <c r="B1226" s="2"/>
      <c r="C1226" s="139" t="s">
        <v>38086</v>
      </c>
      <c r="D1226" s="124" t="s">
        <v>38087</v>
      </c>
      <c r="E1226" s="118" t="s">
        <v>48</v>
      </c>
      <c r="F1226" s="124" t="s">
        <v>35249</v>
      </c>
      <c r="G1226" s="118" t="s">
        <v>2</v>
      </c>
      <c r="H1226" s="137"/>
      <c r="I1226" s="119"/>
      <c r="J1226" s="129"/>
      <c r="K1226" s="129"/>
      <c r="L1226" s="129">
        <v>0</v>
      </c>
      <c r="M1226" s="134" t="s">
        <v>38149</v>
      </c>
    </row>
    <row r="1227" spans="1:13" hidden="1" x14ac:dyDescent="0.25">
      <c r="A1227" s="128"/>
      <c r="B1227" s="2"/>
      <c r="C1227" s="139" t="s">
        <v>38089</v>
      </c>
      <c r="D1227" s="124" t="s">
        <v>38090</v>
      </c>
      <c r="E1227" s="118" t="s">
        <v>38091</v>
      </c>
      <c r="F1227" s="124" t="s">
        <v>38092</v>
      </c>
      <c r="G1227" s="118" t="s">
        <v>2</v>
      </c>
      <c r="H1227" s="137">
        <v>42971</v>
      </c>
      <c r="I1227" s="119">
        <v>1689.35</v>
      </c>
      <c r="J1227" s="129"/>
      <c r="K1227" s="129"/>
      <c r="L1227" s="129">
        <v>0</v>
      </c>
      <c r="M1227" s="134" t="s">
        <v>38152</v>
      </c>
    </row>
    <row r="1228" spans="1:13" hidden="1" x14ac:dyDescent="0.25">
      <c r="A1228" s="128"/>
      <c r="B1228" s="2"/>
      <c r="C1228" s="139" t="s">
        <v>38089</v>
      </c>
      <c r="D1228" s="124" t="s">
        <v>38090</v>
      </c>
      <c r="E1228" s="118" t="s">
        <v>38094</v>
      </c>
      <c r="F1228" s="124" t="s">
        <v>38095</v>
      </c>
      <c r="G1228" s="118" t="s">
        <v>2</v>
      </c>
      <c r="H1228" s="137">
        <v>42971</v>
      </c>
      <c r="I1228" s="119">
        <v>1689.35</v>
      </c>
      <c r="J1228" s="129"/>
      <c r="K1228" s="129"/>
      <c r="L1228" s="129">
        <v>0</v>
      </c>
      <c r="M1228" s="134" t="s">
        <v>38155</v>
      </c>
    </row>
    <row r="1229" spans="1:13" hidden="1" x14ac:dyDescent="0.25">
      <c r="A1229" s="128"/>
      <c r="B1229" s="2"/>
      <c r="C1229" s="139" t="s">
        <v>38096</v>
      </c>
      <c r="D1229" s="124" t="s">
        <v>38097</v>
      </c>
      <c r="E1229" s="118" t="s">
        <v>48</v>
      </c>
      <c r="F1229" s="124" t="s">
        <v>35249</v>
      </c>
      <c r="G1229" s="118" t="s">
        <v>2</v>
      </c>
      <c r="H1229" s="137"/>
      <c r="I1229" s="119"/>
      <c r="J1229" s="129"/>
      <c r="K1229" s="129"/>
      <c r="L1229" s="129">
        <v>0</v>
      </c>
      <c r="M1229" s="134" t="s">
        <v>38158</v>
      </c>
    </row>
    <row r="1230" spans="1:13" hidden="1" x14ac:dyDescent="0.25">
      <c r="A1230" s="128"/>
      <c r="B1230" s="2"/>
      <c r="C1230" s="139" t="s">
        <v>38099</v>
      </c>
      <c r="D1230" s="124" t="s">
        <v>38100</v>
      </c>
      <c r="E1230" s="118" t="s">
        <v>48</v>
      </c>
      <c r="F1230" s="124" t="s">
        <v>35249</v>
      </c>
      <c r="G1230" s="118" t="s">
        <v>2</v>
      </c>
      <c r="H1230" s="137">
        <v>44118</v>
      </c>
      <c r="I1230" s="119">
        <v>1815</v>
      </c>
      <c r="J1230" s="129"/>
      <c r="K1230" s="129"/>
      <c r="L1230" s="129">
        <v>0</v>
      </c>
      <c r="M1230" s="134" t="s">
        <v>38161</v>
      </c>
    </row>
    <row r="1231" spans="1:13" hidden="1" x14ac:dyDescent="0.25">
      <c r="A1231" s="128"/>
      <c r="B1231" s="2"/>
      <c r="C1231" s="139" t="s">
        <v>41718</v>
      </c>
      <c r="D1231" s="124" t="s">
        <v>41719</v>
      </c>
      <c r="E1231" s="118" t="s">
        <v>48</v>
      </c>
      <c r="F1231" s="124" t="s">
        <v>35249</v>
      </c>
      <c r="G1231" s="118" t="s">
        <v>2</v>
      </c>
      <c r="H1231" s="137"/>
      <c r="I1231" s="119"/>
      <c r="J1231" s="129"/>
      <c r="K1231" s="129"/>
      <c r="L1231" s="129">
        <v>0</v>
      </c>
      <c r="M1231" s="134" t="s">
        <v>38164</v>
      </c>
    </row>
    <row r="1232" spans="1:13" hidden="1" x14ac:dyDescent="0.25">
      <c r="A1232" s="128"/>
      <c r="B1232" s="2"/>
      <c r="C1232" s="139" t="s">
        <v>38102</v>
      </c>
      <c r="D1232" s="124" t="s">
        <v>38103</v>
      </c>
      <c r="E1232" s="118" t="s">
        <v>48</v>
      </c>
      <c r="F1232" s="124" t="s">
        <v>35249</v>
      </c>
      <c r="G1232" s="118" t="s">
        <v>2</v>
      </c>
      <c r="H1232" s="137"/>
      <c r="I1232" s="119"/>
      <c r="J1232" s="129"/>
      <c r="K1232" s="129"/>
      <c r="L1232" s="129">
        <v>0</v>
      </c>
      <c r="M1232" s="134" t="s">
        <v>38167</v>
      </c>
    </row>
    <row r="1233" spans="1:13" hidden="1" x14ac:dyDescent="0.25">
      <c r="A1233" s="128"/>
      <c r="B1233" s="2"/>
      <c r="C1233" s="139" t="s">
        <v>38105</v>
      </c>
      <c r="D1233" s="124" t="s">
        <v>38106</v>
      </c>
      <c r="E1233" s="118" t="s">
        <v>48</v>
      </c>
      <c r="F1233" s="124" t="s">
        <v>35249</v>
      </c>
      <c r="G1233" s="118" t="s">
        <v>2</v>
      </c>
      <c r="H1233" s="137"/>
      <c r="I1233" s="119"/>
      <c r="J1233" s="129"/>
      <c r="K1233" s="129"/>
      <c r="L1233" s="129">
        <v>0</v>
      </c>
      <c r="M1233" s="134" t="s">
        <v>38170</v>
      </c>
    </row>
    <row r="1234" spans="1:13" hidden="1" x14ac:dyDescent="0.25">
      <c r="A1234" s="128"/>
      <c r="B1234" s="2"/>
      <c r="C1234" s="139" t="s">
        <v>38108</v>
      </c>
      <c r="D1234" s="124" t="s">
        <v>38109</v>
      </c>
      <c r="E1234" s="118" t="s">
        <v>48</v>
      </c>
      <c r="F1234" s="124" t="s">
        <v>35249</v>
      </c>
      <c r="G1234" s="118" t="s">
        <v>2</v>
      </c>
      <c r="H1234" s="137"/>
      <c r="I1234" s="119"/>
      <c r="J1234" s="129"/>
      <c r="K1234" s="129"/>
      <c r="L1234" s="129">
        <v>0</v>
      </c>
      <c r="M1234" s="134" t="s">
        <v>38173</v>
      </c>
    </row>
    <row r="1235" spans="1:13" hidden="1" x14ac:dyDescent="0.25">
      <c r="A1235" s="128"/>
      <c r="B1235" s="2"/>
      <c r="C1235" s="139" t="s">
        <v>38110</v>
      </c>
      <c r="D1235" s="124" t="s">
        <v>38111</v>
      </c>
      <c r="E1235" s="118" t="s">
        <v>38068</v>
      </c>
      <c r="F1235" s="124" t="s">
        <v>38069</v>
      </c>
      <c r="G1235" s="118" t="s">
        <v>2</v>
      </c>
      <c r="H1235" s="137">
        <v>42821</v>
      </c>
      <c r="I1235" s="119">
        <v>2382.75</v>
      </c>
      <c r="J1235" s="129"/>
      <c r="K1235" s="129"/>
      <c r="L1235" s="129">
        <v>0</v>
      </c>
      <c r="M1235" s="134" t="s">
        <v>38176</v>
      </c>
    </row>
    <row r="1236" spans="1:13" hidden="1" x14ac:dyDescent="0.25">
      <c r="A1236" s="128"/>
      <c r="B1236" s="2"/>
      <c r="C1236" s="139" t="s">
        <v>41720</v>
      </c>
      <c r="D1236" s="124" t="s">
        <v>41721</v>
      </c>
      <c r="E1236" s="118" t="s">
        <v>48</v>
      </c>
      <c r="F1236" s="124" t="s">
        <v>35249</v>
      </c>
      <c r="G1236" s="118" t="s">
        <v>2</v>
      </c>
      <c r="H1236" s="137"/>
      <c r="I1236" s="119"/>
      <c r="J1236" s="129"/>
      <c r="K1236" s="129"/>
      <c r="L1236" s="129">
        <v>0</v>
      </c>
      <c r="M1236" s="134" t="s">
        <v>38179</v>
      </c>
    </row>
    <row r="1237" spans="1:13" hidden="1" x14ac:dyDescent="0.25">
      <c r="A1237" s="128"/>
      <c r="B1237" s="2"/>
      <c r="C1237" s="139" t="s">
        <v>38113</v>
      </c>
      <c r="D1237" s="124" t="s">
        <v>38114</v>
      </c>
      <c r="E1237" s="118" t="s">
        <v>48</v>
      </c>
      <c r="F1237" s="124" t="s">
        <v>35249</v>
      </c>
      <c r="G1237" s="118" t="s">
        <v>2</v>
      </c>
      <c r="H1237" s="137"/>
      <c r="I1237" s="119"/>
      <c r="J1237" s="129"/>
      <c r="K1237" s="129"/>
      <c r="L1237" s="129">
        <v>0</v>
      </c>
      <c r="M1237" s="134" t="s">
        <v>38182</v>
      </c>
    </row>
    <row r="1238" spans="1:13" hidden="1" x14ac:dyDescent="0.25">
      <c r="A1238" s="128"/>
      <c r="B1238" s="2"/>
      <c r="C1238" s="139" t="s">
        <v>38116</v>
      </c>
      <c r="D1238" s="124" t="s">
        <v>38117</v>
      </c>
      <c r="E1238" s="118" t="s">
        <v>48</v>
      </c>
      <c r="F1238" s="124" t="s">
        <v>35249</v>
      </c>
      <c r="G1238" s="118" t="s">
        <v>2</v>
      </c>
      <c r="H1238" s="137">
        <v>45991</v>
      </c>
      <c r="I1238" s="119">
        <v>1399</v>
      </c>
      <c r="J1238" s="129"/>
      <c r="K1238" s="129"/>
      <c r="L1238" s="129">
        <v>0</v>
      </c>
      <c r="M1238" s="134" t="s">
        <v>38185</v>
      </c>
    </row>
    <row r="1239" spans="1:13" hidden="1" x14ac:dyDescent="0.25">
      <c r="A1239" s="128"/>
      <c r="B1239" s="2"/>
      <c r="C1239" s="139" t="s">
        <v>41722</v>
      </c>
      <c r="D1239" s="124" t="s">
        <v>41723</v>
      </c>
      <c r="E1239" s="118" t="s">
        <v>48</v>
      </c>
      <c r="F1239" s="124" t="s">
        <v>35249</v>
      </c>
      <c r="G1239" s="118" t="s">
        <v>2</v>
      </c>
      <c r="H1239" s="137">
        <v>46045</v>
      </c>
      <c r="I1239" s="119">
        <v>1679.3</v>
      </c>
      <c r="J1239" s="129"/>
      <c r="K1239" s="129"/>
      <c r="L1239" s="129">
        <v>0</v>
      </c>
      <c r="M1239" s="134" t="s">
        <v>38188</v>
      </c>
    </row>
    <row r="1240" spans="1:13" hidden="1" x14ac:dyDescent="0.25">
      <c r="A1240" s="128"/>
      <c r="B1240" s="2"/>
      <c r="C1240" s="139" t="s">
        <v>41724</v>
      </c>
      <c r="D1240" s="124" t="s">
        <v>41725</v>
      </c>
      <c r="E1240" s="118" t="s">
        <v>48</v>
      </c>
      <c r="F1240" s="124" t="s">
        <v>35249</v>
      </c>
      <c r="G1240" s="118" t="s">
        <v>2</v>
      </c>
      <c r="H1240" s="137"/>
      <c r="I1240" s="119"/>
      <c r="J1240" s="129"/>
      <c r="K1240" s="129"/>
      <c r="L1240" s="129">
        <v>0</v>
      </c>
      <c r="M1240" s="134" t="s">
        <v>38191</v>
      </c>
    </row>
    <row r="1241" spans="1:13" hidden="1" x14ac:dyDescent="0.25">
      <c r="A1241" s="128"/>
      <c r="B1241" s="2"/>
      <c r="C1241" s="139" t="s">
        <v>41726</v>
      </c>
      <c r="D1241" s="124" t="s">
        <v>41727</v>
      </c>
      <c r="E1241" s="118" t="s">
        <v>48</v>
      </c>
      <c r="F1241" s="124" t="s">
        <v>35249</v>
      </c>
      <c r="G1241" s="118" t="s">
        <v>2</v>
      </c>
      <c r="H1241" s="137"/>
      <c r="I1241" s="119"/>
      <c r="J1241" s="129"/>
      <c r="K1241" s="129"/>
      <c r="L1241" s="129">
        <v>0</v>
      </c>
      <c r="M1241" s="134" t="s">
        <v>38194</v>
      </c>
    </row>
    <row r="1242" spans="1:13" hidden="1" x14ac:dyDescent="0.25">
      <c r="A1242" s="128"/>
      <c r="B1242" s="2"/>
      <c r="C1242" s="139" t="s">
        <v>38119</v>
      </c>
      <c r="D1242" s="124" t="s">
        <v>38120</v>
      </c>
      <c r="E1242" s="118" t="s">
        <v>48</v>
      </c>
      <c r="F1242" s="124" t="s">
        <v>35249</v>
      </c>
      <c r="G1242" s="118" t="s">
        <v>2</v>
      </c>
      <c r="H1242" s="137">
        <v>46070</v>
      </c>
      <c r="I1242" s="119">
        <v>1189.3</v>
      </c>
      <c r="J1242" s="129"/>
      <c r="K1242" s="129"/>
      <c r="L1242" s="129">
        <v>0</v>
      </c>
      <c r="M1242" s="134" t="s">
        <v>38197</v>
      </c>
    </row>
    <row r="1243" spans="1:13" hidden="1" x14ac:dyDescent="0.25">
      <c r="A1243" s="128"/>
      <c r="B1243" s="2"/>
      <c r="C1243" s="139" t="s">
        <v>41728</v>
      </c>
      <c r="D1243" s="124" t="s">
        <v>41729</v>
      </c>
      <c r="E1243" s="118" t="s">
        <v>41730</v>
      </c>
      <c r="F1243" s="124" t="s">
        <v>41731</v>
      </c>
      <c r="G1243" s="118" t="s">
        <v>2</v>
      </c>
      <c r="H1243" s="137">
        <v>46062</v>
      </c>
      <c r="I1243" s="119">
        <v>2341.5700000000002</v>
      </c>
      <c r="J1243" s="129"/>
      <c r="K1243" s="129"/>
      <c r="L1243" s="129">
        <v>0</v>
      </c>
      <c r="M1243" s="134" t="s">
        <v>38200</v>
      </c>
    </row>
    <row r="1244" spans="1:13" hidden="1" x14ac:dyDescent="0.25">
      <c r="A1244" s="128"/>
      <c r="B1244" s="2"/>
      <c r="C1244" s="139" t="s">
        <v>38122</v>
      </c>
      <c r="D1244" s="124" t="s">
        <v>38123</v>
      </c>
      <c r="E1244" s="118" t="s">
        <v>48</v>
      </c>
      <c r="F1244" s="124" t="s">
        <v>35249</v>
      </c>
      <c r="G1244" s="118" t="s">
        <v>2</v>
      </c>
      <c r="H1244" s="137">
        <v>44399</v>
      </c>
      <c r="I1244" s="119">
        <v>2279</v>
      </c>
      <c r="J1244" s="129"/>
      <c r="K1244" s="129"/>
      <c r="L1244" s="129">
        <v>0</v>
      </c>
      <c r="M1244" s="134" t="s">
        <v>38203</v>
      </c>
    </row>
    <row r="1245" spans="1:13" hidden="1" x14ac:dyDescent="0.25">
      <c r="A1245" s="128"/>
      <c r="B1245" s="2"/>
      <c r="C1245" s="139" t="s">
        <v>38124</v>
      </c>
      <c r="D1245" s="124" t="s">
        <v>38125</v>
      </c>
      <c r="E1245" s="118" t="s">
        <v>48</v>
      </c>
      <c r="F1245" s="124" t="s">
        <v>35249</v>
      </c>
      <c r="G1245" s="118" t="s">
        <v>2</v>
      </c>
      <c r="H1245" s="137"/>
      <c r="I1245" s="119"/>
      <c r="J1245" s="129"/>
      <c r="K1245" s="129"/>
      <c r="L1245" s="129">
        <v>0</v>
      </c>
      <c r="M1245" s="134" t="s">
        <v>38206</v>
      </c>
    </row>
    <row r="1246" spans="1:13" hidden="1" x14ac:dyDescent="0.25">
      <c r="A1246" s="128"/>
      <c r="B1246" s="2"/>
      <c r="C1246" s="139" t="s">
        <v>41732</v>
      </c>
      <c r="D1246" s="124" t="s">
        <v>41733</v>
      </c>
      <c r="E1246" s="118" t="s">
        <v>48</v>
      </c>
      <c r="F1246" s="124" t="s">
        <v>35249</v>
      </c>
      <c r="G1246" s="118" t="s">
        <v>2</v>
      </c>
      <c r="H1246" s="137">
        <v>45958</v>
      </c>
      <c r="I1246" s="119">
        <v>2114.1999999999998</v>
      </c>
      <c r="J1246" s="129"/>
      <c r="K1246" s="129"/>
      <c r="L1246" s="129">
        <v>0</v>
      </c>
      <c r="M1246" s="134" t="s">
        <v>38209</v>
      </c>
    </row>
    <row r="1247" spans="1:13" hidden="1" x14ac:dyDescent="0.25">
      <c r="A1247" s="128"/>
      <c r="B1247" s="2"/>
      <c r="C1247" s="139" t="s">
        <v>38127</v>
      </c>
      <c r="D1247" s="124" t="s">
        <v>38128</v>
      </c>
      <c r="E1247" s="118" t="s">
        <v>38129</v>
      </c>
      <c r="F1247" s="124" t="s">
        <v>38130</v>
      </c>
      <c r="G1247" s="118" t="s">
        <v>2</v>
      </c>
      <c r="H1247" s="137">
        <v>42334</v>
      </c>
      <c r="I1247" s="119">
        <v>4235.62</v>
      </c>
      <c r="J1247" s="129"/>
      <c r="K1247" s="129"/>
      <c r="L1247" s="129">
        <v>0</v>
      </c>
      <c r="M1247" s="134" t="s">
        <v>38212</v>
      </c>
    </row>
    <row r="1248" spans="1:13" hidden="1" x14ac:dyDescent="0.25">
      <c r="A1248" s="128"/>
      <c r="B1248" s="2"/>
      <c r="C1248" s="139" t="s">
        <v>38132</v>
      </c>
      <c r="D1248" s="124" t="s">
        <v>38133</v>
      </c>
      <c r="E1248" s="118" t="s">
        <v>48</v>
      </c>
      <c r="F1248" s="124" t="s">
        <v>35249</v>
      </c>
      <c r="G1248" s="118" t="s">
        <v>34659</v>
      </c>
      <c r="H1248" s="137"/>
      <c r="I1248" s="119"/>
      <c r="J1248" s="129"/>
      <c r="K1248" s="129"/>
      <c r="L1248" s="129">
        <v>0</v>
      </c>
      <c r="M1248" s="134" t="s">
        <v>38215</v>
      </c>
    </row>
    <row r="1249" spans="1:13" hidden="1" x14ac:dyDescent="0.25">
      <c r="A1249" s="128"/>
      <c r="B1249" s="2"/>
      <c r="C1249" s="139" t="s">
        <v>38135</v>
      </c>
      <c r="D1249" s="124" t="s">
        <v>38136</v>
      </c>
      <c r="E1249" s="118" t="s">
        <v>48</v>
      </c>
      <c r="F1249" s="124" t="s">
        <v>35249</v>
      </c>
      <c r="G1249" s="118" t="s">
        <v>34659</v>
      </c>
      <c r="H1249" s="137">
        <v>41421</v>
      </c>
      <c r="I1249" s="119">
        <v>70</v>
      </c>
      <c r="J1249" s="129"/>
      <c r="K1249" s="129"/>
      <c r="L1249" s="129">
        <v>0</v>
      </c>
      <c r="M1249" s="134" t="s">
        <v>38218</v>
      </c>
    </row>
    <row r="1250" spans="1:13" hidden="1" x14ac:dyDescent="0.25">
      <c r="A1250" s="128"/>
      <c r="B1250" s="2"/>
      <c r="C1250" s="139" t="s">
        <v>38138</v>
      </c>
      <c r="D1250" s="124" t="s">
        <v>38139</v>
      </c>
      <c r="E1250" s="118" t="s">
        <v>48</v>
      </c>
      <c r="F1250" s="124" t="s">
        <v>35249</v>
      </c>
      <c r="G1250" s="118" t="s">
        <v>34659</v>
      </c>
      <c r="H1250" s="137">
        <v>41635</v>
      </c>
      <c r="I1250" s="119">
        <v>380</v>
      </c>
      <c r="J1250" s="129"/>
      <c r="K1250" s="129"/>
      <c r="L1250" s="129">
        <v>0</v>
      </c>
      <c r="M1250" s="134" t="s">
        <v>38221</v>
      </c>
    </row>
    <row r="1251" spans="1:13" hidden="1" x14ac:dyDescent="0.25">
      <c r="A1251" s="128"/>
      <c r="B1251" s="2"/>
      <c r="C1251" s="139" t="s">
        <v>38141</v>
      </c>
      <c r="D1251" s="124" t="s">
        <v>38142</v>
      </c>
      <c r="E1251" s="118" t="s">
        <v>48</v>
      </c>
      <c r="F1251" s="124" t="s">
        <v>35249</v>
      </c>
      <c r="G1251" s="118" t="s">
        <v>34659</v>
      </c>
      <c r="H1251" s="137"/>
      <c r="I1251" s="119"/>
      <c r="J1251" s="129"/>
      <c r="K1251" s="129"/>
      <c r="L1251" s="129">
        <v>0</v>
      </c>
      <c r="M1251" s="134" t="s">
        <v>38224</v>
      </c>
    </row>
    <row r="1252" spans="1:13" hidden="1" x14ac:dyDescent="0.25">
      <c r="A1252" s="128"/>
      <c r="B1252" s="2"/>
      <c r="C1252" s="139" t="s">
        <v>38144</v>
      </c>
      <c r="D1252" s="124" t="s">
        <v>38145</v>
      </c>
      <c r="E1252" s="118" t="s">
        <v>48</v>
      </c>
      <c r="F1252" s="124" t="s">
        <v>35249</v>
      </c>
      <c r="G1252" s="118" t="s">
        <v>34659</v>
      </c>
      <c r="H1252" s="137"/>
      <c r="I1252" s="119"/>
      <c r="J1252" s="129"/>
      <c r="K1252" s="129"/>
      <c r="L1252" s="129">
        <v>0</v>
      </c>
      <c r="M1252" s="134" t="s">
        <v>38227</v>
      </c>
    </row>
    <row r="1253" spans="1:13" hidden="1" x14ac:dyDescent="0.25">
      <c r="A1253" s="128"/>
      <c r="B1253" s="2"/>
      <c r="C1253" s="139" t="s">
        <v>38147</v>
      </c>
      <c r="D1253" s="124" t="s">
        <v>38148</v>
      </c>
      <c r="E1253" s="118" t="s">
        <v>48</v>
      </c>
      <c r="F1253" s="124" t="s">
        <v>35249</v>
      </c>
      <c r="G1253" s="118" t="s">
        <v>34659</v>
      </c>
      <c r="H1253" s="137"/>
      <c r="I1253" s="119"/>
      <c r="J1253" s="129"/>
      <c r="K1253" s="129"/>
      <c r="L1253" s="129">
        <v>0</v>
      </c>
      <c r="M1253" s="134" t="s">
        <v>38230</v>
      </c>
    </row>
    <row r="1254" spans="1:13" hidden="1" x14ac:dyDescent="0.25">
      <c r="A1254" s="128"/>
      <c r="B1254" s="2"/>
      <c r="C1254" s="139" t="s">
        <v>38150</v>
      </c>
      <c r="D1254" s="124" t="s">
        <v>38151</v>
      </c>
      <c r="E1254" s="118" t="s">
        <v>48</v>
      </c>
      <c r="F1254" s="124" t="s">
        <v>35249</v>
      </c>
      <c r="G1254" s="118" t="s">
        <v>34659</v>
      </c>
      <c r="H1254" s="137"/>
      <c r="I1254" s="119"/>
      <c r="J1254" s="129"/>
      <c r="K1254" s="129"/>
      <c r="L1254" s="129">
        <v>0</v>
      </c>
      <c r="M1254" s="134" t="s">
        <v>38233</v>
      </c>
    </row>
    <row r="1255" spans="1:13" hidden="1" x14ac:dyDescent="0.25">
      <c r="A1255" s="128"/>
      <c r="B1255" s="2"/>
      <c r="C1255" s="139" t="s">
        <v>38153</v>
      </c>
      <c r="D1255" s="124" t="s">
        <v>38154</v>
      </c>
      <c r="E1255" s="118" t="s">
        <v>48</v>
      </c>
      <c r="F1255" s="124" t="s">
        <v>35249</v>
      </c>
      <c r="G1255" s="118" t="s">
        <v>34659</v>
      </c>
      <c r="H1255" s="137"/>
      <c r="I1255" s="119"/>
      <c r="J1255" s="129"/>
      <c r="K1255" s="129"/>
      <c r="L1255" s="129">
        <v>0</v>
      </c>
      <c r="M1255" s="134" t="s">
        <v>38236</v>
      </c>
    </row>
    <row r="1256" spans="1:13" hidden="1" x14ac:dyDescent="0.25">
      <c r="A1256" s="128"/>
      <c r="B1256" s="2"/>
      <c r="C1256" s="139" t="s">
        <v>38156</v>
      </c>
      <c r="D1256" s="124" t="s">
        <v>38157</v>
      </c>
      <c r="E1256" s="118" t="s">
        <v>48</v>
      </c>
      <c r="F1256" s="124" t="s">
        <v>35249</v>
      </c>
      <c r="G1256" s="118" t="s">
        <v>34659</v>
      </c>
      <c r="H1256" s="137"/>
      <c r="I1256" s="119"/>
      <c r="J1256" s="129"/>
      <c r="K1256" s="129"/>
      <c r="L1256" s="129">
        <v>0</v>
      </c>
      <c r="M1256" s="134" t="s">
        <v>38239</v>
      </c>
    </row>
    <row r="1257" spans="1:13" hidden="1" x14ac:dyDescent="0.25">
      <c r="A1257" s="128"/>
      <c r="B1257" s="2"/>
      <c r="C1257" s="139" t="s">
        <v>38159</v>
      </c>
      <c r="D1257" s="124" t="s">
        <v>38160</v>
      </c>
      <c r="E1257" s="118" t="s">
        <v>48</v>
      </c>
      <c r="F1257" s="124" t="s">
        <v>35249</v>
      </c>
      <c r="G1257" s="118" t="s">
        <v>34659</v>
      </c>
      <c r="H1257" s="137"/>
      <c r="I1257" s="119"/>
      <c r="J1257" s="129"/>
      <c r="K1257" s="129"/>
      <c r="L1257" s="129">
        <v>0</v>
      </c>
      <c r="M1257" s="134" t="s">
        <v>38242</v>
      </c>
    </row>
    <row r="1258" spans="1:13" hidden="1" x14ac:dyDescent="0.25">
      <c r="A1258" s="128"/>
      <c r="B1258" s="2"/>
      <c r="C1258" s="139" t="s">
        <v>38162</v>
      </c>
      <c r="D1258" s="124" t="s">
        <v>38163</v>
      </c>
      <c r="E1258" s="118" t="s">
        <v>48</v>
      </c>
      <c r="F1258" s="124" t="s">
        <v>35249</v>
      </c>
      <c r="G1258" s="118" t="s">
        <v>34659</v>
      </c>
      <c r="H1258" s="137"/>
      <c r="I1258" s="119"/>
      <c r="J1258" s="129"/>
      <c r="K1258" s="129"/>
      <c r="L1258" s="129">
        <v>0</v>
      </c>
      <c r="M1258" s="134" t="s">
        <v>38245</v>
      </c>
    </row>
    <row r="1259" spans="1:13" hidden="1" x14ac:dyDescent="0.25">
      <c r="A1259" s="128"/>
      <c r="B1259" s="2"/>
      <c r="C1259" s="139" t="s">
        <v>38165</v>
      </c>
      <c r="D1259" s="124" t="s">
        <v>38166</v>
      </c>
      <c r="E1259" s="118" t="s">
        <v>48</v>
      </c>
      <c r="F1259" s="124" t="s">
        <v>35249</v>
      </c>
      <c r="G1259" s="118" t="s">
        <v>34659</v>
      </c>
      <c r="H1259" s="137"/>
      <c r="I1259" s="119"/>
      <c r="J1259" s="129"/>
      <c r="K1259" s="129"/>
      <c r="L1259" s="129">
        <v>0</v>
      </c>
      <c r="M1259" s="134" t="s">
        <v>38248</v>
      </c>
    </row>
    <row r="1260" spans="1:13" hidden="1" x14ac:dyDescent="0.25">
      <c r="A1260" s="128"/>
      <c r="B1260" s="2"/>
      <c r="C1260" s="139" t="s">
        <v>38168</v>
      </c>
      <c r="D1260" s="124" t="s">
        <v>38169</v>
      </c>
      <c r="E1260" s="118" t="s">
        <v>48</v>
      </c>
      <c r="F1260" s="124" t="s">
        <v>35249</v>
      </c>
      <c r="G1260" s="118" t="s">
        <v>34659</v>
      </c>
      <c r="H1260" s="137"/>
      <c r="I1260" s="119"/>
      <c r="J1260" s="129"/>
      <c r="K1260" s="129"/>
      <c r="L1260" s="129">
        <v>0</v>
      </c>
      <c r="M1260" s="134" t="s">
        <v>38251</v>
      </c>
    </row>
    <row r="1261" spans="1:13" hidden="1" x14ac:dyDescent="0.25">
      <c r="A1261" s="128"/>
      <c r="B1261" s="2"/>
      <c r="C1261" s="139" t="s">
        <v>38171</v>
      </c>
      <c r="D1261" s="124" t="s">
        <v>38172</v>
      </c>
      <c r="E1261" s="118" t="s">
        <v>48</v>
      </c>
      <c r="F1261" s="124" t="s">
        <v>35249</v>
      </c>
      <c r="G1261" s="118" t="s">
        <v>34659</v>
      </c>
      <c r="H1261" s="137">
        <v>41339</v>
      </c>
      <c r="I1261" s="119">
        <v>156</v>
      </c>
      <c r="J1261" s="129"/>
      <c r="K1261" s="129"/>
      <c r="L1261" s="129">
        <v>0</v>
      </c>
      <c r="M1261" s="134" t="s">
        <v>38254</v>
      </c>
    </row>
    <row r="1262" spans="1:13" hidden="1" x14ac:dyDescent="0.25">
      <c r="A1262" s="128"/>
      <c r="B1262" s="2"/>
      <c r="C1262" s="139" t="s">
        <v>38174</v>
      </c>
      <c r="D1262" s="124" t="s">
        <v>38175</v>
      </c>
      <c r="E1262" s="118" t="s">
        <v>48</v>
      </c>
      <c r="F1262" s="124" t="s">
        <v>35249</v>
      </c>
      <c r="G1262" s="118" t="s">
        <v>34659</v>
      </c>
      <c r="H1262" s="137"/>
      <c r="I1262" s="119"/>
      <c r="J1262" s="129"/>
      <c r="K1262" s="129"/>
      <c r="L1262" s="129">
        <v>0</v>
      </c>
      <c r="M1262" s="134" t="s">
        <v>38257</v>
      </c>
    </row>
    <row r="1263" spans="1:13" hidden="1" x14ac:dyDescent="0.25">
      <c r="A1263" s="128"/>
      <c r="B1263" s="2"/>
      <c r="C1263" s="139" t="s">
        <v>38177</v>
      </c>
      <c r="D1263" s="124" t="s">
        <v>38178</v>
      </c>
      <c r="E1263" s="118" t="s">
        <v>48</v>
      </c>
      <c r="F1263" s="124" t="s">
        <v>35249</v>
      </c>
      <c r="G1263" s="118" t="s">
        <v>34659</v>
      </c>
      <c r="H1263" s="137"/>
      <c r="I1263" s="119"/>
      <c r="J1263" s="129"/>
      <c r="K1263" s="129"/>
      <c r="L1263" s="129">
        <v>0</v>
      </c>
      <c r="M1263" s="134" t="s">
        <v>38260</v>
      </c>
    </row>
    <row r="1264" spans="1:13" hidden="1" x14ac:dyDescent="0.25">
      <c r="A1264" s="128"/>
      <c r="B1264" s="2"/>
      <c r="C1264" s="139" t="s">
        <v>38180</v>
      </c>
      <c r="D1264" s="124" t="s">
        <v>38181</v>
      </c>
      <c r="E1264" s="118" t="s">
        <v>48</v>
      </c>
      <c r="F1264" s="124" t="s">
        <v>35249</v>
      </c>
      <c r="G1264" s="118" t="s">
        <v>34659</v>
      </c>
      <c r="H1264" s="137"/>
      <c r="I1264" s="119"/>
      <c r="J1264" s="129"/>
      <c r="K1264" s="129"/>
      <c r="L1264" s="129">
        <v>0</v>
      </c>
      <c r="M1264" s="134" t="s">
        <v>38263</v>
      </c>
    </row>
    <row r="1265" spans="1:13" hidden="1" x14ac:dyDescent="0.25">
      <c r="A1265" s="128"/>
      <c r="B1265" s="2"/>
      <c r="C1265" s="139" t="s">
        <v>38183</v>
      </c>
      <c r="D1265" s="124" t="s">
        <v>38184</v>
      </c>
      <c r="E1265" s="118" t="s">
        <v>48</v>
      </c>
      <c r="F1265" s="124" t="s">
        <v>35249</v>
      </c>
      <c r="G1265" s="118" t="s">
        <v>34659</v>
      </c>
      <c r="H1265" s="137"/>
      <c r="I1265" s="119"/>
      <c r="J1265" s="129"/>
      <c r="K1265" s="129"/>
      <c r="L1265" s="129">
        <v>0</v>
      </c>
      <c r="M1265" s="134" t="s">
        <v>38266</v>
      </c>
    </row>
    <row r="1266" spans="1:13" hidden="1" x14ac:dyDescent="0.25">
      <c r="A1266" s="128"/>
      <c r="B1266" s="2"/>
      <c r="C1266" s="139" t="s">
        <v>38186</v>
      </c>
      <c r="D1266" s="124" t="s">
        <v>38187</v>
      </c>
      <c r="E1266" s="118" t="s">
        <v>48</v>
      </c>
      <c r="F1266" s="124" t="s">
        <v>35249</v>
      </c>
      <c r="G1266" s="118" t="s">
        <v>34659</v>
      </c>
      <c r="H1266" s="137"/>
      <c r="I1266" s="119"/>
      <c r="J1266" s="129"/>
      <c r="K1266" s="129"/>
      <c r="L1266" s="129">
        <v>0</v>
      </c>
      <c r="M1266" s="134" t="s">
        <v>38269</v>
      </c>
    </row>
    <row r="1267" spans="1:13" hidden="1" x14ac:dyDescent="0.25">
      <c r="A1267" s="128"/>
      <c r="B1267" s="2"/>
      <c r="C1267" s="139" t="s">
        <v>38189</v>
      </c>
      <c r="D1267" s="124" t="s">
        <v>38190</v>
      </c>
      <c r="E1267" s="118" t="s">
        <v>48</v>
      </c>
      <c r="F1267" s="124" t="s">
        <v>35249</v>
      </c>
      <c r="G1267" s="118" t="s">
        <v>34659</v>
      </c>
      <c r="H1267" s="137"/>
      <c r="I1267" s="119"/>
      <c r="J1267" s="129"/>
      <c r="K1267" s="129"/>
      <c r="L1267" s="129">
        <v>0</v>
      </c>
      <c r="M1267" s="134" t="s">
        <v>38272</v>
      </c>
    </row>
    <row r="1268" spans="1:13" hidden="1" x14ac:dyDescent="0.25">
      <c r="A1268" s="128"/>
      <c r="B1268" s="2"/>
      <c r="C1268" s="139" t="s">
        <v>38192</v>
      </c>
      <c r="D1268" s="124" t="s">
        <v>38193</v>
      </c>
      <c r="E1268" s="118" t="s">
        <v>48</v>
      </c>
      <c r="F1268" s="124" t="s">
        <v>35249</v>
      </c>
      <c r="G1268" s="118" t="s">
        <v>34659</v>
      </c>
      <c r="H1268" s="137">
        <v>41771</v>
      </c>
      <c r="I1268" s="119">
        <v>145</v>
      </c>
      <c r="J1268" s="129"/>
      <c r="K1268" s="129"/>
      <c r="L1268" s="129">
        <v>0</v>
      </c>
      <c r="M1268" s="134" t="s">
        <v>38275</v>
      </c>
    </row>
    <row r="1269" spans="1:13" hidden="1" x14ac:dyDescent="0.25">
      <c r="A1269" s="128"/>
      <c r="B1269" s="2"/>
      <c r="C1269" s="139" t="s">
        <v>38195</v>
      </c>
      <c r="D1269" s="124" t="s">
        <v>38196</v>
      </c>
      <c r="E1269" s="118" t="s">
        <v>48</v>
      </c>
      <c r="F1269" s="124" t="s">
        <v>35249</v>
      </c>
      <c r="G1269" s="118" t="s">
        <v>34659</v>
      </c>
      <c r="H1269" s="137"/>
      <c r="I1269" s="119"/>
      <c r="J1269" s="129"/>
      <c r="K1269" s="129"/>
      <c r="L1269" s="129">
        <v>0</v>
      </c>
      <c r="M1269" s="134" t="s">
        <v>38278</v>
      </c>
    </row>
    <row r="1270" spans="1:13" hidden="1" x14ac:dyDescent="0.25">
      <c r="A1270" s="128"/>
      <c r="B1270" s="2"/>
      <c r="C1270" s="139" t="s">
        <v>38198</v>
      </c>
      <c r="D1270" s="124" t="s">
        <v>38199</v>
      </c>
      <c r="E1270" s="118" t="s">
        <v>48</v>
      </c>
      <c r="F1270" s="124" t="s">
        <v>35249</v>
      </c>
      <c r="G1270" s="118" t="s">
        <v>34659</v>
      </c>
      <c r="H1270" s="137"/>
      <c r="I1270" s="119"/>
      <c r="J1270" s="129"/>
      <c r="K1270" s="129"/>
      <c r="L1270" s="129">
        <v>0</v>
      </c>
      <c r="M1270" s="134" t="s">
        <v>38281</v>
      </c>
    </row>
    <row r="1271" spans="1:13" hidden="1" x14ac:dyDescent="0.25">
      <c r="A1271" s="128"/>
      <c r="B1271" s="2"/>
      <c r="C1271" s="139" t="s">
        <v>38201</v>
      </c>
      <c r="D1271" s="124" t="s">
        <v>38202</v>
      </c>
      <c r="E1271" s="118" t="s">
        <v>48</v>
      </c>
      <c r="F1271" s="124" t="s">
        <v>35249</v>
      </c>
      <c r="G1271" s="118" t="s">
        <v>34659</v>
      </c>
      <c r="H1271" s="137">
        <v>41421</v>
      </c>
      <c r="I1271" s="119">
        <v>122.5</v>
      </c>
      <c r="J1271" s="129"/>
      <c r="K1271" s="129"/>
      <c r="L1271" s="129">
        <v>0</v>
      </c>
      <c r="M1271" s="134" t="s">
        <v>38284</v>
      </c>
    </row>
    <row r="1272" spans="1:13" hidden="1" x14ac:dyDescent="0.25">
      <c r="A1272" s="128"/>
      <c r="B1272" s="2"/>
      <c r="C1272" s="139" t="s">
        <v>38204</v>
      </c>
      <c r="D1272" s="124" t="s">
        <v>38205</v>
      </c>
      <c r="E1272" s="118" t="s">
        <v>48</v>
      </c>
      <c r="F1272" s="124" t="s">
        <v>35249</v>
      </c>
      <c r="G1272" s="118" t="s">
        <v>34659</v>
      </c>
      <c r="H1272" s="137"/>
      <c r="I1272" s="119"/>
      <c r="J1272" s="129"/>
      <c r="K1272" s="129"/>
      <c r="L1272" s="129">
        <v>0</v>
      </c>
      <c r="M1272" s="134" t="s">
        <v>38287</v>
      </c>
    </row>
    <row r="1273" spans="1:13" hidden="1" x14ac:dyDescent="0.25">
      <c r="A1273" s="128"/>
      <c r="B1273" s="2"/>
      <c r="C1273" s="139" t="s">
        <v>38207</v>
      </c>
      <c r="D1273" s="124" t="s">
        <v>38208</v>
      </c>
      <c r="E1273" s="118" t="s">
        <v>48</v>
      </c>
      <c r="F1273" s="124" t="s">
        <v>35249</v>
      </c>
      <c r="G1273" s="118" t="s">
        <v>34659</v>
      </c>
      <c r="H1273" s="137">
        <v>42024</v>
      </c>
      <c r="I1273" s="119">
        <v>72.67</v>
      </c>
      <c r="J1273" s="129"/>
      <c r="K1273" s="129"/>
      <c r="L1273" s="129">
        <v>0</v>
      </c>
      <c r="M1273" s="134" t="s">
        <v>38290</v>
      </c>
    </row>
    <row r="1274" spans="1:13" hidden="1" x14ac:dyDescent="0.25">
      <c r="A1274" s="128"/>
      <c r="B1274" s="2"/>
      <c r="C1274" s="139" t="s">
        <v>38210</v>
      </c>
      <c r="D1274" s="124" t="s">
        <v>38211</v>
      </c>
      <c r="E1274" s="118" t="s">
        <v>48</v>
      </c>
      <c r="F1274" s="124" t="s">
        <v>35249</v>
      </c>
      <c r="G1274" s="118" t="s">
        <v>34659</v>
      </c>
      <c r="H1274" s="137">
        <v>41814</v>
      </c>
      <c r="I1274" s="119">
        <v>65.28</v>
      </c>
      <c r="J1274" s="129"/>
      <c r="K1274" s="129"/>
      <c r="L1274" s="129">
        <v>0</v>
      </c>
      <c r="M1274" s="134" t="s">
        <v>38293</v>
      </c>
    </row>
    <row r="1275" spans="1:13" hidden="1" x14ac:dyDescent="0.25">
      <c r="A1275" s="128"/>
      <c r="B1275" s="2"/>
      <c r="C1275" s="139" t="s">
        <v>38213</v>
      </c>
      <c r="D1275" s="124" t="s">
        <v>38214</v>
      </c>
      <c r="E1275" s="118" t="s">
        <v>48</v>
      </c>
      <c r="F1275" s="124" t="s">
        <v>35249</v>
      </c>
      <c r="G1275" s="118" t="s">
        <v>2</v>
      </c>
      <c r="H1275" s="137">
        <v>44083</v>
      </c>
      <c r="I1275" s="119">
        <v>95</v>
      </c>
      <c r="J1275" s="129"/>
      <c r="K1275" s="129"/>
      <c r="L1275" s="129">
        <v>0</v>
      </c>
      <c r="M1275" s="134" t="s">
        <v>38296</v>
      </c>
    </row>
    <row r="1276" spans="1:13" hidden="1" x14ac:dyDescent="0.25">
      <c r="A1276" s="128"/>
      <c r="B1276" s="2"/>
      <c r="C1276" s="139" t="s">
        <v>38216</v>
      </c>
      <c r="D1276" s="124" t="s">
        <v>38217</v>
      </c>
      <c r="E1276" s="118" t="s">
        <v>48</v>
      </c>
      <c r="F1276" s="124" t="s">
        <v>35249</v>
      </c>
      <c r="G1276" s="118" t="s">
        <v>2</v>
      </c>
      <c r="H1276" s="137">
        <v>43614</v>
      </c>
      <c r="I1276" s="119">
        <v>35.270000000000003</v>
      </c>
      <c r="J1276" s="129"/>
      <c r="K1276" s="129"/>
      <c r="L1276" s="129">
        <v>0</v>
      </c>
      <c r="M1276" s="134" t="s">
        <v>38299</v>
      </c>
    </row>
    <row r="1277" spans="1:13" hidden="1" x14ac:dyDescent="0.25">
      <c r="A1277" s="128"/>
      <c r="B1277" s="2"/>
      <c r="C1277" s="139" t="s">
        <v>38219</v>
      </c>
      <c r="D1277" s="124" t="s">
        <v>38220</v>
      </c>
      <c r="E1277" s="118" t="s">
        <v>48</v>
      </c>
      <c r="F1277" s="124" t="s">
        <v>35249</v>
      </c>
      <c r="G1277" s="118" t="s">
        <v>2</v>
      </c>
      <c r="H1277" s="137">
        <v>43614</v>
      </c>
      <c r="I1277" s="119">
        <v>50.91</v>
      </c>
      <c r="J1277" s="129"/>
      <c r="K1277" s="129"/>
      <c r="L1277" s="129">
        <v>0</v>
      </c>
      <c r="M1277" s="134" t="s">
        <v>38302</v>
      </c>
    </row>
    <row r="1278" spans="1:13" hidden="1" x14ac:dyDescent="0.25">
      <c r="A1278" s="128"/>
      <c r="B1278" s="2"/>
      <c r="C1278" s="139" t="s">
        <v>38222</v>
      </c>
      <c r="D1278" s="124" t="s">
        <v>38223</v>
      </c>
      <c r="E1278" s="118" t="s">
        <v>48</v>
      </c>
      <c r="F1278" s="124" t="s">
        <v>35249</v>
      </c>
      <c r="G1278" s="118" t="s">
        <v>34659</v>
      </c>
      <c r="H1278" s="137">
        <v>43608</v>
      </c>
      <c r="I1278" s="119">
        <v>29.9</v>
      </c>
      <c r="J1278" s="129"/>
      <c r="K1278" s="129"/>
      <c r="L1278" s="129">
        <v>0</v>
      </c>
      <c r="M1278" s="134" t="s">
        <v>38305</v>
      </c>
    </row>
    <row r="1279" spans="1:13" hidden="1" x14ac:dyDescent="0.25">
      <c r="A1279" s="128"/>
      <c r="B1279" s="2"/>
      <c r="C1279" s="139" t="s">
        <v>38225</v>
      </c>
      <c r="D1279" s="124" t="s">
        <v>38226</v>
      </c>
      <c r="E1279" s="118" t="s">
        <v>48</v>
      </c>
      <c r="F1279" s="124" t="s">
        <v>35249</v>
      </c>
      <c r="G1279" s="118" t="s">
        <v>34659</v>
      </c>
      <c r="H1279" s="137">
        <v>41934</v>
      </c>
      <c r="I1279" s="119">
        <v>24.97</v>
      </c>
      <c r="J1279" s="129"/>
      <c r="K1279" s="129"/>
      <c r="L1279" s="129">
        <v>0</v>
      </c>
      <c r="M1279" s="134" t="s">
        <v>38308</v>
      </c>
    </row>
    <row r="1280" spans="1:13" hidden="1" x14ac:dyDescent="0.25">
      <c r="A1280" s="128"/>
      <c r="B1280" s="2"/>
      <c r="C1280" s="139" t="s">
        <v>38228</v>
      </c>
      <c r="D1280" s="124" t="s">
        <v>38229</v>
      </c>
      <c r="E1280" s="118" t="s">
        <v>48</v>
      </c>
      <c r="F1280" s="124" t="s">
        <v>35249</v>
      </c>
      <c r="G1280" s="118" t="s">
        <v>2</v>
      </c>
      <c r="H1280" s="137">
        <v>45002</v>
      </c>
      <c r="I1280" s="119">
        <v>628.29999999999995</v>
      </c>
      <c r="J1280" s="129"/>
      <c r="K1280" s="129"/>
      <c r="L1280" s="129">
        <v>0</v>
      </c>
      <c r="M1280" s="134" t="s">
        <v>38311</v>
      </c>
    </row>
    <row r="1281" spans="1:13" hidden="1" x14ac:dyDescent="0.25">
      <c r="A1281" s="128"/>
      <c r="B1281" s="2"/>
      <c r="C1281" s="139" t="s">
        <v>38231</v>
      </c>
      <c r="D1281" s="124" t="s">
        <v>38232</v>
      </c>
      <c r="E1281" s="118" t="s">
        <v>48</v>
      </c>
      <c r="F1281" s="124" t="s">
        <v>35249</v>
      </c>
      <c r="G1281" s="118" t="s">
        <v>34659</v>
      </c>
      <c r="H1281" s="137">
        <v>46044</v>
      </c>
      <c r="I1281" s="119">
        <v>46.68</v>
      </c>
      <c r="J1281" s="129"/>
      <c r="K1281" s="129"/>
      <c r="L1281" s="129">
        <v>0</v>
      </c>
      <c r="M1281" s="134" t="s">
        <v>38314</v>
      </c>
    </row>
    <row r="1282" spans="1:13" hidden="1" x14ac:dyDescent="0.25">
      <c r="A1282" s="128"/>
      <c r="B1282" s="2"/>
      <c r="C1282" s="139" t="s">
        <v>38234</v>
      </c>
      <c r="D1282" s="124" t="s">
        <v>38235</v>
      </c>
      <c r="E1282" s="118" t="s">
        <v>48</v>
      </c>
      <c r="F1282" s="124" t="s">
        <v>35249</v>
      </c>
      <c r="G1282" s="118" t="s">
        <v>34659</v>
      </c>
      <c r="H1282" s="137">
        <v>46044</v>
      </c>
      <c r="I1282" s="119">
        <v>38.31</v>
      </c>
      <c r="J1282" s="129"/>
      <c r="K1282" s="129"/>
      <c r="L1282" s="129">
        <v>0</v>
      </c>
      <c r="M1282" s="134" t="s">
        <v>38317</v>
      </c>
    </row>
    <row r="1283" spans="1:13" hidden="1" x14ac:dyDescent="0.25">
      <c r="A1283" s="128"/>
      <c r="B1283" s="2"/>
      <c r="C1283" s="139" t="s">
        <v>38237</v>
      </c>
      <c r="D1283" s="124" t="s">
        <v>38238</v>
      </c>
      <c r="E1283" s="118" t="s">
        <v>48</v>
      </c>
      <c r="F1283" s="124" t="s">
        <v>35249</v>
      </c>
      <c r="G1283" s="118" t="s">
        <v>34659</v>
      </c>
      <c r="H1283" s="137">
        <v>43887</v>
      </c>
      <c r="I1283" s="119">
        <v>155.65</v>
      </c>
      <c r="J1283" s="129"/>
      <c r="K1283" s="129"/>
      <c r="L1283" s="129">
        <v>0</v>
      </c>
      <c r="M1283" s="134" t="s">
        <v>38320</v>
      </c>
    </row>
    <row r="1284" spans="1:13" hidden="1" x14ac:dyDescent="0.25">
      <c r="A1284" s="128"/>
      <c r="B1284" s="2"/>
      <c r="C1284" s="139" t="s">
        <v>38240</v>
      </c>
      <c r="D1284" s="124" t="s">
        <v>38241</v>
      </c>
      <c r="E1284" s="118" t="s">
        <v>48</v>
      </c>
      <c r="F1284" s="124" t="s">
        <v>35249</v>
      </c>
      <c r="G1284" s="118" t="s">
        <v>34659</v>
      </c>
      <c r="H1284" s="137">
        <v>43887</v>
      </c>
      <c r="I1284" s="119">
        <v>155.74</v>
      </c>
      <c r="J1284" s="129"/>
      <c r="K1284" s="129"/>
      <c r="L1284" s="129">
        <v>0</v>
      </c>
      <c r="M1284" s="134" t="s">
        <v>38320</v>
      </c>
    </row>
    <row r="1285" spans="1:13" hidden="1" x14ac:dyDescent="0.25">
      <c r="A1285" s="128"/>
      <c r="B1285" s="2"/>
      <c r="C1285" s="139" t="s">
        <v>38243</v>
      </c>
      <c r="D1285" s="124" t="s">
        <v>38244</v>
      </c>
      <c r="E1285" s="118" t="s">
        <v>48</v>
      </c>
      <c r="F1285" s="124" t="s">
        <v>35249</v>
      </c>
      <c r="G1285" s="118" t="s">
        <v>34659</v>
      </c>
      <c r="H1285" s="137">
        <v>43860</v>
      </c>
      <c r="I1285" s="119">
        <v>155.71</v>
      </c>
      <c r="J1285" s="129"/>
      <c r="K1285" s="129"/>
      <c r="L1285" s="129">
        <v>0</v>
      </c>
      <c r="M1285" s="134" t="s">
        <v>38324</v>
      </c>
    </row>
    <row r="1286" spans="1:13" hidden="1" x14ac:dyDescent="0.25">
      <c r="A1286" s="128"/>
      <c r="B1286" s="2"/>
      <c r="C1286" s="139" t="s">
        <v>38246</v>
      </c>
      <c r="D1286" s="124" t="s">
        <v>38247</v>
      </c>
      <c r="E1286" s="118" t="s">
        <v>48</v>
      </c>
      <c r="F1286" s="124" t="s">
        <v>35249</v>
      </c>
      <c r="G1286" s="118" t="s">
        <v>34659</v>
      </c>
      <c r="H1286" s="137">
        <v>43857</v>
      </c>
      <c r="I1286" s="119">
        <v>155.57</v>
      </c>
      <c r="J1286" s="129"/>
      <c r="K1286" s="129"/>
      <c r="L1286" s="129">
        <v>0</v>
      </c>
      <c r="M1286" s="134" t="s">
        <v>38327</v>
      </c>
    </row>
    <row r="1287" spans="1:13" hidden="1" x14ac:dyDescent="0.25">
      <c r="A1287" s="128"/>
      <c r="B1287" s="2"/>
      <c r="C1287" s="139" t="s">
        <v>38249</v>
      </c>
      <c r="D1287" s="124" t="s">
        <v>38250</v>
      </c>
      <c r="E1287" s="118" t="s">
        <v>48</v>
      </c>
      <c r="F1287" s="124" t="s">
        <v>35249</v>
      </c>
      <c r="G1287" s="118" t="s">
        <v>34659</v>
      </c>
      <c r="H1287" s="137"/>
      <c r="I1287" s="119"/>
      <c r="J1287" s="129"/>
      <c r="K1287" s="129"/>
      <c r="L1287" s="129">
        <v>0</v>
      </c>
      <c r="M1287" s="134" t="s">
        <v>38330</v>
      </c>
    </row>
    <row r="1288" spans="1:13" hidden="1" x14ac:dyDescent="0.25">
      <c r="A1288" s="128"/>
      <c r="B1288" s="2"/>
      <c r="C1288" s="139" t="s">
        <v>38252</v>
      </c>
      <c r="D1288" s="124" t="s">
        <v>38253</v>
      </c>
      <c r="E1288" s="118" t="s">
        <v>48</v>
      </c>
      <c r="F1288" s="124" t="s">
        <v>35249</v>
      </c>
      <c r="G1288" s="118" t="s">
        <v>34659</v>
      </c>
      <c r="H1288" s="137"/>
      <c r="I1288" s="119"/>
      <c r="J1288" s="129"/>
      <c r="K1288" s="129"/>
      <c r="L1288" s="129">
        <v>0</v>
      </c>
      <c r="M1288" s="134" t="s">
        <v>38333</v>
      </c>
    </row>
    <row r="1289" spans="1:13" hidden="1" x14ac:dyDescent="0.25">
      <c r="A1289" s="128"/>
      <c r="B1289" s="2"/>
      <c r="C1289" s="139" t="s">
        <v>38255</v>
      </c>
      <c r="D1289" s="124" t="s">
        <v>38256</v>
      </c>
      <c r="E1289" s="118" t="s">
        <v>48</v>
      </c>
      <c r="F1289" s="124" t="s">
        <v>35249</v>
      </c>
      <c r="G1289" s="118" t="s">
        <v>34659</v>
      </c>
      <c r="H1289" s="137"/>
      <c r="I1289" s="119"/>
      <c r="J1289" s="129"/>
      <c r="K1289" s="129"/>
      <c r="L1289" s="129">
        <v>0</v>
      </c>
      <c r="M1289" s="134" t="s">
        <v>38336</v>
      </c>
    </row>
    <row r="1290" spans="1:13" hidden="1" x14ac:dyDescent="0.25">
      <c r="A1290" s="128"/>
      <c r="B1290" s="2"/>
      <c r="C1290" s="139" t="s">
        <v>38258</v>
      </c>
      <c r="D1290" s="124" t="s">
        <v>38259</v>
      </c>
      <c r="E1290" s="118" t="s">
        <v>48</v>
      </c>
      <c r="F1290" s="124" t="s">
        <v>35249</v>
      </c>
      <c r="G1290" s="118" t="s">
        <v>34659</v>
      </c>
      <c r="H1290" s="137"/>
      <c r="I1290" s="119"/>
      <c r="J1290" s="129"/>
      <c r="K1290" s="129"/>
      <c r="L1290" s="129">
        <v>0</v>
      </c>
      <c r="M1290" s="134" t="s">
        <v>38339</v>
      </c>
    </row>
    <row r="1291" spans="1:13" hidden="1" x14ac:dyDescent="0.25">
      <c r="A1291" s="128"/>
      <c r="B1291" s="2"/>
      <c r="C1291" s="139" t="s">
        <v>38261</v>
      </c>
      <c r="D1291" s="124" t="s">
        <v>38262</v>
      </c>
      <c r="E1291" s="118" t="s">
        <v>48</v>
      </c>
      <c r="F1291" s="124" t="s">
        <v>35249</v>
      </c>
      <c r="G1291" s="118" t="s">
        <v>235</v>
      </c>
      <c r="H1291" s="137">
        <v>43370</v>
      </c>
      <c r="I1291" s="119">
        <v>5.96</v>
      </c>
      <c r="J1291" s="129"/>
      <c r="K1291" s="129"/>
      <c r="L1291" s="129">
        <v>0</v>
      </c>
      <c r="M1291" s="134" t="s">
        <v>38342</v>
      </c>
    </row>
    <row r="1292" spans="1:13" hidden="1" x14ac:dyDescent="0.25">
      <c r="A1292" s="128"/>
      <c r="B1292" s="2"/>
      <c r="C1292" s="139" t="s">
        <v>38264</v>
      </c>
      <c r="D1292" s="124" t="s">
        <v>38265</v>
      </c>
      <c r="E1292" s="118" t="s">
        <v>48</v>
      </c>
      <c r="F1292" s="124" t="s">
        <v>35249</v>
      </c>
      <c r="G1292" s="118" t="s">
        <v>235</v>
      </c>
      <c r="H1292" s="137">
        <v>46050</v>
      </c>
      <c r="I1292" s="119">
        <v>9.98</v>
      </c>
      <c r="J1292" s="129"/>
      <c r="K1292" s="129"/>
      <c r="L1292" s="129">
        <v>0</v>
      </c>
      <c r="M1292" s="134" t="s">
        <v>38345</v>
      </c>
    </row>
    <row r="1293" spans="1:13" hidden="1" x14ac:dyDescent="0.25">
      <c r="A1293" s="128"/>
      <c r="B1293" s="2"/>
      <c r="C1293" s="139" t="s">
        <v>38267</v>
      </c>
      <c r="D1293" s="124" t="s">
        <v>38268</v>
      </c>
      <c r="E1293" s="118" t="s">
        <v>48</v>
      </c>
      <c r="F1293" s="124" t="s">
        <v>35249</v>
      </c>
      <c r="G1293" s="118" t="s">
        <v>34659</v>
      </c>
      <c r="H1293" s="137">
        <v>46001</v>
      </c>
      <c r="I1293" s="119">
        <v>12</v>
      </c>
      <c r="J1293" s="129"/>
      <c r="K1293" s="129"/>
      <c r="L1293" s="129">
        <v>0</v>
      </c>
      <c r="M1293" s="134" t="s">
        <v>38348</v>
      </c>
    </row>
    <row r="1294" spans="1:13" hidden="1" x14ac:dyDescent="0.25">
      <c r="A1294" s="128"/>
      <c r="B1294" s="2"/>
      <c r="C1294" s="139" t="s">
        <v>38270</v>
      </c>
      <c r="D1294" s="124" t="s">
        <v>38271</v>
      </c>
      <c r="E1294" s="118" t="s">
        <v>48</v>
      </c>
      <c r="F1294" s="124" t="s">
        <v>35249</v>
      </c>
      <c r="G1294" s="118" t="s">
        <v>34659</v>
      </c>
      <c r="H1294" s="137">
        <v>41872</v>
      </c>
      <c r="I1294" s="119">
        <v>1270.7</v>
      </c>
      <c r="J1294" s="129"/>
      <c r="K1294" s="129"/>
      <c r="L1294" s="129">
        <v>0</v>
      </c>
      <c r="M1294" s="134" t="s">
        <v>38351</v>
      </c>
    </row>
    <row r="1295" spans="1:13" hidden="1" x14ac:dyDescent="0.25">
      <c r="A1295" s="128"/>
      <c r="B1295" s="2"/>
      <c r="C1295" s="139" t="s">
        <v>38273</v>
      </c>
      <c r="D1295" s="124" t="s">
        <v>38274</v>
      </c>
      <c r="E1295" s="118" t="s">
        <v>48</v>
      </c>
      <c r="F1295" s="124" t="s">
        <v>35249</v>
      </c>
      <c r="G1295" s="118" t="s">
        <v>34659</v>
      </c>
      <c r="H1295" s="137"/>
      <c r="I1295" s="119"/>
      <c r="J1295" s="129"/>
      <c r="K1295" s="129"/>
      <c r="L1295" s="129">
        <v>0</v>
      </c>
      <c r="M1295" s="134" t="s">
        <v>38354</v>
      </c>
    </row>
    <row r="1296" spans="1:13" hidden="1" x14ac:dyDescent="0.25">
      <c r="A1296" s="128"/>
      <c r="B1296" s="2"/>
      <c r="C1296" s="139" t="s">
        <v>38276</v>
      </c>
      <c r="D1296" s="124" t="s">
        <v>38277</v>
      </c>
      <c r="E1296" s="118" t="s">
        <v>48</v>
      </c>
      <c r="F1296" s="124" t="s">
        <v>35249</v>
      </c>
      <c r="G1296" s="118" t="s">
        <v>2</v>
      </c>
      <c r="H1296" s="137">
        <v>43448</v>
      </c>
      <c r="I1296" s="119">
        <v>321</v>
      </c>
      <c r="J1296" s="129"/>
      <c r="K1296" s="129"/>
      <c r="L1296" s="129">
        <v>0</v>
      </c>
      <c r="M1296" s="134" t="s">
        <v>38357</v>
      </c>
    </row>
    <row r="1297" spans="1:13" hidden="1" x14ac:dyDescent="0.25">
      <c r="A1297" s="128"/>
      <c r="B1297" s="2"/>
      <c r="C1297" s="139" t="s">
        <v>38279</v>
      </c>
      <c r="D1297" s="124" t="s">
        <v>38280</v>
      </c>
      <c r="E1297" s="118" t="s">
        <v>48</v>
      </c>
      <c r="F1297" s="124" t="s">
        <v>35249</v>
      </c>
      <c r="G1297" s="118" t="s">
        <v>2</v>
      </c>
      <c r="H1297" s="137">
        <v>43714</v>
      </c>
      <c r="I1297" s="119">
        <v>180</v>
      </c>
      <c r="J1297" s="129"/>
      <c r="K1297" s="129"/>
      <c r="L1297" s="129">
        <v>0</v>
      </c>
      <c r="M1297" s="134" t="s">
        <v>38360</v>
      </c>
    </row>
    <row r="1298" spans="1:13" hidden="1" x14ac:dyDescent="0.25">
      <c r="A1298" s="128"/>
      <c r="B1298" s="2"/>
      <c r="C1298" s="139" t="s">
        <v>38282</v>
      </c>
      <c r="D1298" s="124" t="s">
        <v>38283</v>
      </c>
      <c r="E1298" s="118" t="s">
        <v>48</v>
      </c>
      <c r="F1298" s="124" t="s">
        <v>35249</v>
      </c>
      <c r="G1298" s="118" t="s">
        <v>2</v>
      </c>
      <c r="H1298" s="137">
        <v>43714</v>
      </c>
      <c r="I1298" s="119">
        <v>695</v>
      </c>
      <c r="J1298" s="129"/>
      <c r="K1298" s="129"/>
      <c r="L1298" s="129">
        <v>0</v>
      </c>
      <c r="M1298" s="134" t="s">
        <v>38363</v>
      </c>
    </row>
    <row r="1299" spans="1:13" hidden="1" x14ac:dyDescent="0.25">
      <c r="A1299" s="128"/>
      <c r="B1299" s="2"/>
      <c r="C1299" s="139" t="s">
        <v>38285</v>
      </c>
      <c r="D1299" s="124" t="s">
        <v>38286</v>
      </c>
      <c r="E1299" s="118" t="s">
        <v>48</v>
      </c>
      <c r="F1299" s="124" t="s">
        <v>35249</v>
      </c>
      <c r="G1299" s="118" t="s">
        <v>34659</v>
      </c>
      <c r="H1299" s="137"/>
      <c r="I1299" s="119"/>
      <c r="J1299" s="129"/>
      <c r="K1299" s="129"/>
      <c r="L1299" s="129">
        <v>0</v>
      </c>
      <c r="M1299" s="134" t="s">
        <v>38366</v>
      </c>
    </row>
    <row r="1300" spans="1:13" hidden="1" x14ac:dyDescent="0.25">
      <c r="A1300" s="128"/>
      <c r="B1300" s="2"/>
      <c r="C1300" s="139" t="s">
        <v>38288</v>
      </c>
      <c r="D1300" s="124" t="s">
        <v>38289</v>
      </c>
      <c r="E1300" s="118" t="s">
        <v>48</v>
      </c>
      <c r="F1300" s="124" t="s">
        <v>35249</v>
      </c>
      <c r="G1300" s="118" t="s">
        <v>34659</v>
      </c>
      <c r="H1300" s="137">
        <v>41785</v>
      </c>
      <c r="I1300" s="119">
        <v>925.7</v>
      </c>
      <c r="J1300" s="129"/>
      <c r="K1300" s="129"/>
      <c r="L1300" s="129">
        <v>0</v>
      </c>
      <c r="M1300" s="134" t="s">
        <v>38369</v>
      </c>
    </row>
    <row r="1301" spans="1:13" hidden="1" x14ac:dyDescent="0.25">
      <c r="A1301" s="128"/>
      <c r="B1301" s="2"/>
      <c r="C1301" s="139" t="s">
        <v>38291</v>
      </c>
      <c r="D1301" s="124" t="s">
        <v>38292</v>
      </c>
      <c r="E1301" s="118" t="s">
        <v>48</v>
      </c>
      <c r="F1301" s="124" t="s">
        <v>35249</v>
      </c>
      <c r="G1301" s="118" t="s">
        <v>34659</v>
      </c>
      <c r="H1301" s="137">
        <v>41775</v>
      </c>
      <c r="I1301" s="119">
        <v>1050</v>
      </c>
      <c r="J1301" s="129"/>
      <c r="K1301" s="129"/>
      <c r="L1301" s="129">
        <v>0</v>
      </c>
      <c r="M1301" s="134" t="s">
        <v>38372</v>
      </c>
    </row>
    <row r="1302" spans="1:13" hidden="1" x14ac:dyDescent="0.25">
      <c r="A1302" s="128"/>
      <c r="B1302" s="2"/>
      <c r="C1302" s="139" t="s">
        <v>38294</v>
      </c>
      <c r="D1302" s="124" t="s">
        <v>38295</v>
      </c>
      <c r="E1302" s="118" t="s">
        <v>48</v>
      </c>
      <c r="F1302" s="124" t="s">
        <v>35249</v>
      </c>
      <c r="G1302" s="118" t="s">
        <v>34659</v>
      </c>
      <c r="H1302" s="137">
        <v>41775</v>
      </c>
      <c r="I1302" s="119">
        <v>2900</v>
      </c>
      <c r="J1302" s="129"/>
      <c r="K1302" s="129"/>
      <c r="L1302" s="129">
        <v>0</v>
      </c>
      <c r="M1302" s="134" t="s">
        <v>38375</v>
      </c>
    </row>
    <row r="1303" spans="1:13" hidden="1" x14ac:dyDescent="0.25">
      <c r="A1303" s="128"/>
      <c r="B1303" s="2"/>
      <c r="C1303" s="139" t="s">
        <v>38297</v>
      </c>
      <c r="D1303" s="124" t="s">
        <v>38298</v>
      </c>
      <c r="E1303" s="118" t="s">
        <v>48</v>
      </c>
      <c r="F1303" s="124" t="s">
        <v>35249</v>
      </c>
      <c r="G1303" s="118" t="s">
        <v>34659</v>
      </c>
      <c r="H1303" s="137">
        <v>41775</v>
      </c>
      <c r="I1303" s="119">
        <v>2475</v>
      </c>
      <c r="J1303" s="129"/>
      <c r="K1303" s="129"/>
      <c r="L1303" s="129">
        <v>0</v>
      </c>
      <c r="M1303" s="134" t="s">
        <v>38378</v>
      </c>
    </row>
    <row r="1304" spans="1:13" hidden="1" x14ac:dyDescent="0.25">
      <c r="A1304" s="128"/>
      <c r="B1304" s="2"/>
      <c r="C1304" s="139" t="s">
        <v>38300</v>
      </c>
      <c r="D1304" s="124" t="s">
        <v>38301</v>
      </c>
      <c r="E1304" s="118" t="s">
        <v>48</v>
      </c>
      <c r="F1304" s="124" t="s">
        <v>35249</v>
      </c>
      <c r="G1304" s="118" t="s">
        <v>34659</v>
      </c>
      <c r="H1304" s="137"/>
      <c r="I1304" s="119"/>
      <c r="J1304" s="129"/>
      <c r="K1304" s="129"/>
      <c r="L1304" s="129">
        <v>0</v>
      </c>
      <c r="M1304" s="134" t="s">
        <v>38381</v>
      </c>
    </row>
    <row r="1305" spans="1:13" hidden="1" x14ac:dyDescent="0.25">
      <c r="A1305" s="128"/>
      <c r="B1305" s="2"/>
      <c r="C1305" s="139" t="s">
        <v>38303</v>
      </c>
      <c r="D1305" s="124" t="s">
        <v>38304</v>
      </c>
      <c r="E1305" s="118" t="s">
        <v>48</v>
      </c>
      <c r="F1305" s="124" t="s">
        <v>35249</v>
      </c>
      <c r="G1305" s="118" t="s">
        <v>34659</v>
      </c>
      <c r="H1305" s="137">
        <v>41422</v>
      </c>
      <c r="I1305" s="119">
        <v>864</v>
      </c>
      <c r="J1305" s="129"/>
      <c r="K1305" s="129"/>
      <c r="L1305" s="129">
        <v>0</v>
      </c>
      <c r="M1305" s="134" t="s">
        <v>38384</v>
      </c>
    </row>
    <row r="1306" spans="1:13" hidden="1" x14ac:dyDescent="0.25">
      <c r="A1306" s="128"/>
      <c r="B1306" s="2"/>
      <c r="C1306" s="139" t="s">
        <v>38306</v>
      </c>
      <c r="D1306" s="124" t="s">
        <v>38307</v>
      </c>
      <c r="E1306" s="118" t="s">
        <v>48</v>
      </c>
      <c r="F1306" s="124" t="s">
        <v>35249</v>
      </c>
      <c r="G1306" s="118" t="s">
        <v>34659</v>
      </c>
      <c r="H1306" s="137">
        <v>41775</v>
      </c>
      <c r="I1306" s="119">
        <v>1400</v>
      </c>
      <c r="J1306" s="129"/>
      <c r="K1306" s="129"/>
      <c r="L1306" s="129">
        <v>0</v>
      </c>
      <c r="M1306" s="134" t="s">
        <v>38387</v>
      </c>
    </row>
    <row r="1307" spans="1:13" hidden="1" x14ac:dyDescent="0.25">
      <c r="A1307" s="128"/>
      <c r="B1307" s="2"/>
      <c r="C1307" s="139" t="s">
        <v>38309</v>
      </c>
      <c r="D1307" s="124" t="s">
        <v>38310</v>
      </c>
      <c r="E1307" s="118" t="s">
        <v>48</v>
      </c>
      <c r="F1307" s="124" t="s">
        <v>35249</v>
      </c>
      <c r="G1307" s="118" t="s">
        <v>34659</v>
      </c>
      <c r="H1307" s="137">
        <v>41449</v>
      </c>
      <c r="I1307" s="119">
        <v>135</v>
      </c>
      <c r="J1307" s="129"/>
      <c r="K1307" s="129"/>
      <c r="L1307" s="129">
        <v>0</v>
      </c>
      <c r="M1307" s="134" t="s">
        <v>38390</v>
      </c>
    </row>
    <row r="1308" spans="1:13" hidden="1" x14ac:dyDescent="0.25">
      <c r="A1308" s="128"/>
      <c r="B1308" s="2"/>
      <c r="C1308" s="139" t="s">
        <v>38312</v>
      </c>
      <c r="D1308" s="124" t="s">
        <v>38313</v>
      </c>
      <c r="E1308" s="118" t="s">
        <v>48</v>
      </c>
      <c r="F1308" s="124" t="s">
        <v>35249</v>
      </c>
      <c r="G1308" s="118" t="s">
        <v>34659</v>
      </c>
      <c r="H1308" s="137">
        <v>41775</v>
      </c>
      <c r="I1308" s="119">
        <v>1880</v>
      </c>
      <c r="J1308" s="129"/>
      <c r="K1308" s="129"/>
      <c r="L1308" s="129">
        <v>0</v>
      </c>
      <c r="M1308" s="134" t="s">
        <v>38393</v>
      </c>
    </row>
    <row r="1309" spans="1:13" hidden="1" x14ac:dyDescent="0.25">
      <c r="A1309" s="128"/>
      <c r="B1309" s="2"/>
      <c r="C1309" s="139" t="s">
        <v>38315</v>
      </c>
      <c r="D1309" s="124" t="s">
        <v>38316</v>
      </c>
      <c r="E1309" s="118" t="s">
        <v>48</v>
      </c>
      <c r="F1309" s="124" t="s">
        <v>35249</v>
      </c>
      <c r="G1309" s="118" t="s">
        <v>34659</v>
      </c>
      <c r="H1309" s="137">
        <v>41512</v>
      </c>
      <c r="I1309" s="119">
        <v>661.5</v>
      </c>
      <c r="J1309" s="129"/>
      <c r="K1309" s="129"/>
      <c r="L1309" s="129">
        <v>0</v>
      </c>
      <c r="M1309" s="134" t="s">
        <v>38396</v>
      </c>
    </row>
    <row r="1310" spans="1:13" hidden="1" x14ac:dyDescent="0.25">
      <c r="A1310" s="128"/>
      <c r="B1310" s="2"/>
      <c r="C1310" s="139" t="s">
        <v>38318</v>
      </c>
      <c r="D1310" s="124" t="s">
        <v>38319</v>
      </c>
      <c r="E1310" s="118" t="s">
        <v>48</v>
      </c>
      <c r="F1310" s="124" t="s">
        <v>35249</v>
      </c>
      <c r="G1310" s="118" t="s">
        <v>34659</v>
      </c>
      <c r="H1310" s="137">
        <v>42503</v>
      </c>
      <c r="I1310" s="119">
        <v>510</v>
      </c>
      <c r="J1310" s="129"/>
      <c r="K1310" s="129"/>
      <c r="L1310" s="129">
        <v>0</v>
      </c>
      <c r="M1310" s="134" t="s">
        <v>38399</v>
      </c>
    </row>
    <row r="1311" spans="1:13" hidden="1" x14ac:dyDescent="0.25">
      <c r="A1311" s="128"/>
      <c r="B1311" s="2"/>
      <c r="C1311" s="139" t="s">
        <v>38321</v>
      </c>
      <c r="D1311" s="124" t="s">
        <v>38319</v>
      </c>
      <c r="E1311" s="118" t="s">
        <v>48</v>
      </c>
      <c r="F1311" s="124" t="s">
        <v>35249</v>
      </c>
      <c r="G1311" s="118" t="s">
        <v>34659</v>
      </c>
      <c r="H1311" s="137"/>
      <c r="I1311" s="119"/>
      <c r="J1311" s="129"/>
      <c r="K1311" s="129"/>
      <c r="L1311" s="129">
        <v>0</v>
      </c>
      <c r="M1311" s="134" t="s">
        <v>38402</v>
      </c>
    </row>
    <row r="1312" spans="1:13" hidden="1" x14ac:dyDescent="0.25">
      <c r="A1312" s="128"/>
      <c r="B1312" s="2"/>
      <c r="C1312" s="139" t="s">
        <v>38322</v>
      </c>
      <c r="D1312" s="124" t="s">
        <v>38323</v>
      </c>
      <c r="E1312" s="118" t="s">
        <v>48</v>
      </c>
      <c r="F1312" s="124" t="s">
        <v>35249</v>
      </c>
      <c r="G1312" s="118" t="s">
        <v>34659</v>
      </c>
      <c r="H1312" s="137">
        <v>41422</v>
      </c>
      <c r="I1312" s="119">
        <v>276</v>
      </c>
      <c r="J1312" s="129"/>
      <c r="K1312" s="129"/>
      <c r="L1312" s="129">
        <v>0</v>
      </c>
      <c r="M1312" s="134" t="s">
        <v>38405</v>
      </c>
    </row>
    <row r="1313" spans="1:13" hidden="1" x14ac:dyDescent="0.25">
      <c r="A1313" s="128"/>
      <c r="B1313" s="2"/>
      <c r="C1313" s="139" t="s">
        <v>38325</v>
      </c>
      <c r="D1313" s="124" t="s">
        <v>38326</v>
      </c>
      <c r="E1313" s="118" t="s">
        <v>48</v>
      </c>
      <c r="F1313" s="124" t="s">
        <v>35249</v>
      </c>
      <c r="G1313" s="118" t="s">
        <v>34659</v>
      </c>
      <c r="H1313" s="137"/>
      <c r="I1313" s="119"/>
      <c r="J1313" s="129"/>
      <c r="K1313" s="129"/>
      <c r="L1313" s="129">
        <v>0</v>
      </c>
      <c r="M1313" s="134" t="s">
        <v>38408</v>
      </c>
    </row>
    <row r="1314" spans="1:13" hidden="1" x14ac:dyDescent="0.25">
      <c r="A1314" s="128"/>
      <c r="B1314" s="2"/>
      <c r="C1314" s="139" t="s">
        <v>38328</v>
      </c>
      <c r="D1314" s="124" t="s">
        <v>38329</v>
      </c>
      <c r="E1314" s="118" t="s">
        <v>48</v>
      </c>
      <c r="F1314" s="124" t="s">
        <v>35249</v>
      </c>
      <c r="G1314" s="118" t="s">
        <v>34659</v>
      </c>
      <c r="H1314" s="137"/>
      <c r="I1314" s="119"/>
      <c r="J1314" s="129"/>
      <c r="K1314" s="129"/>
      <c r="L1314" s="129">
        <v>0</v>
      </c>
      <c r="M1314" s="134" t="s">
        <v>38411</v>
      </c>
    </row>
    <row r="1315" spans="1:13" hidden="1" x14ac:dyDescent="0.25">
      <c r="A1315" s="128"/>
      <c r="B1315" s="2"/>
      <c r="C1315" s="139" t="s">
        <v>38331</v>
      </c>
      <c r="D1315" s="124" t="s">
        <v>38332</v>
      </c>
      <c r="E1315" s="118" t="s">
        <v>48</v>
      </c>
      <c r="F1315" s="124" t="s">
        <v>35249</v>
      </c>
      <c r="G1315" s="118" t="s">
        <v>2</v>
      </c>
      <c r="H1315" s="137">
        <v>42321</v>
      </c>
      <c r="I1315" s="119">
        <v>85.9</v>
      </c>
      <c r="J1315" s="129"/>
      <c r="K1315" s="129"/>
      <c r="L1315" s="129">
        <v>0</v>
      </c>
      <c r="M1315" s="134" t="s">
        <v>38414</v>
      </c>
    </row>
    <row r="1316" spans="1:13" hidden="1" x14ac:dyDescent="0.25">
      <c r="A1316" s="128"/>
      <c r="B1316" s="2"/>
      <c r="C1316" s="139" t="s">
        <v>38334</v>
      </c>
      <c r="D1316" s="124" t="s">
        <v>38335</v>
      </c>
      <c r="E1316" s="118" t="s">
        <v>48</v>
      </c>
      <c r="F1316" s="124" t="s">
        <v>35249</v>
      </c>
      <c r="G1316" s="118" t="s">
        <v>34659</v>
      </c>
      <c r="H1316" s="137">
        <v>41688</v>
      </c>
      <c r="I1316" s="119">
        <v>1114.3</v>
      </c>
      <c r="J1316" s="129"/>
      <c r="K1316" s="129"/>
      <c r="L1316" s="129">
        <v>0</v>
      </c>
      <c r="M1316" s="134" t="s">
        <v>38417</v>
      </c>
    </row>
    <row r="1317" spans="1:13" hidden="1" x14ac:dyDescent="0.25">
      <c r="A1317" s="128"/>
      <c r="B1317" s="2"/>
      <c r="C1317" s="139" t="s">
        <v>38337</v>
      </c>
      <c r="D1317" s="124" t="s">
        <v>38338</v>
      </c>
      <c r="E1317" s="118" t="s">
        <v>48</v>
      </c>
      <c r="F1317" s="124" t="s">
        <v>35249</v>
      </c>
      <c r="G1317" s="118" t="s">
        <v>34659</v>
      </c>
      <c r="H1317" s="137">
        <v>42599</v>
      </c>
      <c r="I1317" s="119">
        <v>1760</v>
      </c>
      <c r="J1317" s="129"/>
      <c r="K1317" s="129"/>
      <c r="L1317" s="129">
        <v>0</v>
      </c>
      <c r="M1317" s="134" t="s">
        <v>38420</v>
      </c>
    </row>
    <row r="1318" spans="1:13" hidden="1" x14ac:dyDescent="0.25">
      <c r="A1318" s="128"/>
      <c r="B1318" s="2"/>
      <c r="C1318" s="139" t="s">
        <v>38340</v>
      </c>
      <c r="D1318" s="124" t="s">
        <v>38341</v>
      </c>
      <c r="E1318" s="118" t="s">
        <v>48</v>
      </c>
      <c r="F1318" s="124" t="s">
        <v>35249</v>
      </c>
      <c r="G1318" s="118" t="s">
        <v>34659</v>
      </c>
      <c r="H1318" s="137">
        <v>42305</v>
      </c>
      <c r="I1318" s="119">
        <v>1150</v>
      </c>
      <c r="J1318" s="129"/>
      <c r="K1318" s="129"/>
      <c r="L1318" s="129">
        <v>0</v>
      </c>
      <c r="M1318" s="134">
        <v>9071577</v>
      </c>
    </row>
    <row r="1319" spans="1:13" hidden="1" x14ac:dyDescent="0.25">
      <c r="A1319" s="128"/>
      <c r="B1319" s="2"/>
      <c r="C1319" s="139" t="s">
        <v>38343</v>
      </c>
      <c r="D1319" s="124" t="s">
        <v>38344</v>
      </c>
      <c r="E1319" s="118" t="s">
        <v>48</v>
      </c>
      <c r="F1319" s="124" t="s">
        <v>35249</v>
      </c>
      <c r="G1319" s="118" t="s">
        <v>34659</v>
      </c>
      <c r="H1319" s="137">
        <v>41568</v>
      </c>
      <c r="I1319" s="119">
        <v>445.5</v>
      </c>
      <c r="J1319" s="129"/>
      <c r="K1319" s="129"/>
      <c r="L1319" s="129">
        <v>0</v>
      </c>
      <c r="M1319" s="134" t="s">
        <v>38425</v>
      </c>
    </row>
    <row r="1320" spans="1:13" hidden="1" x14ac:dyDescent="0.25">
      <c r="A1320" s="128"/>
      <c r="B1320" s="2"/>
      <c r="C1320" s="139" t="s">
        <v>38346</v>
      </c>
      <c r="D1320" s="124" t="s">
        <v>38347</v>
      </c>
      <c r="E1320" s="118" t="s">
        <v>48</v>
      </c>
      <c r="F1320" s="124" t="s">
        <v>35249</v>
      </c>
      <c r="G1320" s="118" t="s">
        <v>34659</v>
      </c>
      <c r="H1320" s="137">
        <v>41677</v>
      </c>
      <c r="I1320" s="119">
        <v>739.5</v>
      </c>
      <c r="J1320" s="129"/>
      <c r="K1320" s="129"/>
      <c r="L1320" s="129">
        <v>0</v>
      </c>
      <c r="M1320" s="134" t="s">
        <v>38428</v>
      </c>
    </row>
    <row r="1321" spans="1:13" hidden="1" x14ac:dyDescent="0.25">
      <c r="A1321" s="128"/>
      <c r="B1321" s="2"/>
      <c r="C1321" s="139" t="s">
        <v>38349</v>
      </c>
      <c r="D1321" s="124" t="s">
        <v>38350</v>
      </c>
      <c r="E1321" s="118" t="s">
        <v>48</v>
      </c>
      <c r="F1321" s="124" t="s">
        <v>35249</v>
      </c>
      <c r="G1321" s="118" t="s">
        <v>34659</v>
      </c>
      <c r="H1321" s="137">
        <v>41677</v>
      </c>
      <c r="I1321" s="119">
        <v>2930.45</v>
      </c>
      <c r="J1321" s="129"/>
      <c r="K1321" s="129"/>
      <c r="L1321" s="129">
        <v>0</v>
      </c>
      <c r="M1321" s="134" t="s">
        <v>38431</v>
      </c>
    </row>
    <row r="1322" spans="1:13" hidden="1" x14ac:dyDescent="0.25">
      <c r="A1322" s="128"/>
      <c r="B1322" s="2"/>
      <c r="C1322" s="139" t="s">
        <v>38352</v>
      </c>
      <c r="D1322" s="124" t="s">
        <v>38353</v>
      </c>
      <c r="E1322" s="118" t="s">
        <v>48</v>
      </c>
      <c r="F1322" s="124" t="s">
        <v>35249</v>
      </c>
      <c r="G1322" s="118" t="s">
        <v>2</v>
      </c>
      <c r="H1322" s="137">
        <v>44131</v>
      </c>
      <c r="I1322" s="119">
        <v>210.08</v>
      </c>
      <c r="J1322" s="129"/>
      <c r="K1322" s="129"/>
      <c r="L1322" s="129">
        <v>0</v>
      </c>
      <c r="M1322" s="134" t="s">
        <v>38434</v>
      </c>
    </row>
    <row r="1323" spans="1:13" hidden="1" x14ac:dyDescent="0.25">
      <c r="A1323" s="128"/>
      <c r="B1323" s="2"/>
      <c r="C1323" s="139" t="s">
        <v>38355</v>
      </c>
      <c r="D1323" s="124" t="s">
        <v>38356</v>
      </c>
      <c r="E1323" s="118" t="s">
        <v>48</v>
      </c>
      <c r="F1323" s="124" t="s">
        <v>35249</v>
      </c>
      <c r="G1323" s="118" t="s">
        <v>34659</v>
      </c>
      <c r="H1323" s="137">
        <v>41568</v>
      </c>
      <c r="I1323" s="119">
        <v>675</v>
      </c>
      <c r="J1323" s="129"/>
      <c r="K1323" s="129"/>
      <c r="L1323" s="129">
        <v>0</v>
      </c>
      <c r="M1323" s="134" t="s">
        <v>38437</v>
      </c>
    </row>
    <row r="1324" spans="1:13" hidden="1" x14ac:dyDescent="0.25">
      <c r="A1324" s="128"/>
      <c r="B1324" s="2"/>
      <c r="C1324" s="139" t="s">
        <v>38358</v>
      </c>
      <c r="D1324" s="124" t="s">
        <v>38359</v>
      </c>
      <c r="E1324" s="118" t="s">
        <v>48</v>
      </c>
      <c r="F1324" s="124" t="s">
        <v>35249</v>
      </c>
      <c r="G1324" s="118" t="s">
        <v>34659</v>
      </c>
      <c r="H1324" s="137">
        <v>42229</v>
      </c>
      <c r="I1324" s="119">
        <v>580</v>
      </c>
      <c r="J1324" s="129"/>
      <c r="K1324" s="129"/>
      <c r="L1324" s="129">
        <v>0</v>
      </c>
      <c r="M1324" s="134" t="s">
        <v>38440</v>
      </c>
    </row>
    <row r="1325" spans="1:13" hidden="1" x14ac:dyDescent="0.25">
      <c r="A1325" s="128"/>
      <c r="B1325" s="2"/>
      <c r="C1325" s="139" t="s">
        <v>38361</v>
      </c>
      <c r="D1325" s="124" t="s">
        <v>38362</v>
      </c>
      <c r="E1325" s="118" t="s">
        <v>48</v>
      </c>
      <c r="F1325" s="124" t="s">
        <v>35249</v>
      </c>
      <c r="G1325" s="118" t="s">
        <v>34659</v>
      </c>
      <c r="H1325" s="137"/>
      <c r="I1325" s="119"/>
      <c r="J1325" s="129"/>
      <c r="K1325" s="129"/>
      <c r="L1325" s="129">
        <v>0</v>
      </c>
      <c r="M1325" s="134" t="s">
        <v>38443</v>
      </c>
    </row>
    <row r="1326" spans="1:13" hidden="1" x14ac:dyDescent="0.25">
      <c r="A1326" s="128"/>
      <c r="B1326" s="2"/>
      <c r="C1326" s="139" t="s">
        <v>38364</v>
      </c>
      <c r="D1326" s="124" t="s">
        <v>38365</v>
      </c>
      <c r="E1326" s="118" t="s">
        <v>48</v>
      </c>
      <c r="F1326" s="124" t="s">
        <v>35249</v>
      </c>
      <c r="G1326" s="118" t="s">
        <v>34659</v>
      </c>
      <c r="H1326" s="137"/>
      <c r="I1326" s="119"/>
      <c r="J1326" s="129"/>
      <c r="K1326" s="129"/>
      <c r="L1326" s="129">
        <v>0</v>
      </c>
      <c r="M1326" s="134" t="s">
        <v>38446</v>
      </c>
    </row>
    <row r="1327" spans="1:13" hidden="1" x14ac:dyDescent="0.25">
      <c r="A1327" s="128"/>
      <c r="B1327" s="2"/>
      <c r="C1327" s="139" t="s">
        <v>38367</v>
      </c>
      <c r="D1327" s="124" t="s">
        <v>38368</v>
      </c>
      <c r="E1327" s="118" t="s">
        <v>48</v>
      </c>
      <c r="F1327" s="124" t="s">
        <v>35249</v>
      </c>
      <c r="G1327" s="118" t="s">
        <v>2</v>
      </c>
      <c r="H1327" s="137"/>
      <c r="I1327" s="119"/>
      <c r="J1327" s="129"/>
      <c r="K1327" s="129"/>
      <c r="L1327" s="129">
        <v>0</v>
      </c>
      <c r="M1327" s="134" t="s">
        <v>38449</v>
      </c>
    </row>
    <row r="1328" spans="1:13" hidden="1" x14ac:dyDescent="0.25">
      <c r="A1328" s="128"/>
      <c r="B1328" s="2"/>
      <c r="C1328" s="139" t="s">
        <v>38370</v>
      </c>
      <c r="D1328" s="124" t="s">
        <v>38371</v>
      </c>
      <c r="E1328" s="118" t="s">
        <v>48</v>
      </c>
      <c r="F1328" s="124" t="s">
        <v>35249</v>
      </c>
      <c r="G1328" s="118" t="s">
        <v>2</v>
      </c>
      <c r="H1328" s="137">
        <v>44131</v>
      </c>
      <c r="I1328" s="119">
        <v>590</v>
      </c>
      <c r="J1328" s="129"/>
      <c r="K1328" s="129"/>
      <c r="L1328" s="129">
        <v>0</v>
      </c>
      <c r="M1328" s="134" t="s">
        <v>38452</v>
      </c>
    </row>
    <row r="1329" spans="1:13" hidden="1" x14ac:dyDescent="0.25">
      <c r="A1329" s="128"/>
      <c r="B1329" s="2"/>
      <c r="C1329" s="139" t="s">
        <v>41734</v>
      </c>
      <c r="D1329" s="124" t="s">
        <v>41735</v>
      </c>
      <c r="E1329" s="118" t="s">
        <v>48</v>
      </c>
      <c r="F1329" s="124" t="s">
        <v>35249</v>
      </c>
      <c r="G1329" s="118" t="s">
        <v>2</v>
      </c>
      <c r="H1329" s="137">
        <v>46070</v>
      </c>
      <c r="I1329" s="119">
        <v>770</v>
      </c>
      <c r="J1329" s="129"/>
      <c r="K1329" s="129"/>
      <c r="L1329" s="129">
        <v>0</v>
      </c>
      <c r="M1329" s="134" t="s">
        <v>38455</v>
      </c>
    </row>
    <row r="1330" spans="1:13" hidden="1" x14ac:dyDescent="0.25">
      <c r="A1330" s="128"/>
      <c r="B1330" s="2"/>
      <c r="C1330" s="139" t="s">
        <v>38373</v>
      </c>
      <c r="D1330" s="124" t="s">
        <v>38374</v>
      </c>
      <c r="E1330" s="118" t="s">
        <v>48</v>
      </c>
      <c r="F1330" s="124" t="s">
        <v>35249</v>
      </c>
      <c r="G1330" s="118" t="s">
        <v>2</v>
      </c>
      <c r="H1330" s="137">
        <v>43297</v>
      </c>
      <c r="I1330" s="119">
        <v>2830</v>
      </c>
      <c r="J1330" s="129"/>
      <c r="K1330" s="129"/>
      <c r="L1330" s="129">
        <v>0</v>
      </c>
      <c r="M1330" s="134" t="s">
        <v>38458</v>
      </c>
    </row>
    <row r="1331" spans="1:13" hidden="1" x14ac:dyDescent="0.25">
      <c r="A1331" s="128"/>
      <c r="B1331" s="2"/>
      <c r="C1331" s="139" t="s">
        <v>38376</v>
      </c>
      <c r="D1331" s="124" t="s">
        <v>38377</v>
      </c>
      <c r="E1331" s="118" t="s">
        <v>48</v>
      </c>
      <c r="F1331" s="124" t="s">
        <v>35249</v>
      </c>
      <c r="G1331" s="118" t="s">
        <v>2</v>
      </c>
      <c r="H1331" s="137">
        <v>45889</v>
      </c>
      <c r="I1331" s="119">
        <v>68.8</v>
      </c>
      <c r="J1331" s="129"/>
      <c r="K1331" s="129"/>
      <c r="L1331" s="129">
        <v>0</v>
      </c>
      <c r="M1331" s="134" t="s">
        <v>38461</v>
      </c>
    </row>
    <row r="1332" spans="1:13" hidden="1" x14ac:dyDescent="0.25">
      <c r="A1332" s="128"/>
      <c r="B1332" s="2"/>
      <c r="C1332" s="139" t="s">
        <v>38379</v>
      </c>
      <c r="D1332" s="124" t="s">
        <v>38380</v>
      </c>
      <c r="E1332" s="118" t="s">
        <v>48</v>
      </c>
      <c r="F1332" s="124" t="s">
        <v>35249</v>
      </c>
      <c r="G1332" s="118" t="s">
        <v>2</v>
      </c>
      <c r="H1332" s="137">
        <v>43647</v>
      </c>
      <c r="I1332" s="119">
        <v>53.7</v>
      </c>
      <c r="J1332" s="129"/>
      <c r="K1332" s="129"/>
      <c r="L1332" s="129">
        <v>0</v>
      </c>
      <c r="M1332" s="134" t="s">
        <v>38464</v>
      </c>
    </row>
    <row r="1333" spans="1:13" hidden="1" x14ac:dyDescent="0.25">
      <c r="A1333" s="128"/>
      <c r="B1333" s="2"/>
      <c r="C1333" s="139" t="s">
        <v>38382</v>
      </c>
      <c r="D1333" s="124" t="s">
        <v>38383</v>
      </c>
      <c r="E1333" s="118" t="s">
        <v>48</v>
      </c>
      <c r="F1333" s="124" t="s">
        <v>35249</v>
      </c>
      <c r="G1333" s="118" t="s">
        <v>2</v>
      </c>
      <c r="H1333" s="137">
        <v>43647</v>
      </c>
      <c r="I1333" s="119">
        <v>53.7</v>
      </c>
      <c r="J1333" s="129"/>
      <c r="K1333" s="129"/>
      <c r="L1333" s="129">
        <v>0</v>
      </c>
      <c r="M1333" s="134" t="s">
        <v>38467</v>
      </c>
    </row>
    <row r="1334" spans="1:13" hidden="1" x14ac:dyDescent="0.25">
      <c r="A1334" s="128"/>
      <c r="B1334" s="2"/>
      <c r="C1334" s="139" t="s">
        <v>38385</v>
      </c>
      <c r="D1334" s="124" t="s">
        <v>38386</v>
      </c>
      <c r="E1334" s="118" t="s">
        <v>48</v>
      </c>
      <c r="F1334" s="124" t="s">
        <v>35249</v>
      </c>
      <c r="G1334" s="118" t="s">
        <v>2</v>
      </c>
      <c r="H1334" s="137">
        <v>45107</v>
      </c>
      <c r="I1334" s="119">
        <v>206.4</v>
      </c>
      <c r="J1334" s="129"/>
      <c r="K1334" s="129"/>
      <c r="L1334" s="129">
        <v>0</v>
      </c>
      <c r="M1334" s="134" t="s">
        <v>38470</v>
      </c>
    </row>
    <row r="1335" spans="1:13" hidden="1" x14ac:dyDescent="0.25">
      <c r="A1335" s="128"/>
      <c r="B1335" s="2"/>
      <c r="C1335" s="139" t="s">
        <v>38388</v>
      </c>
      <c r="D1335" s="124" t="s">
        <v>38389</v>
      </c>
      <c r="E1335" s="118" t="s">
        <v>48</v>
      </c>
      <c r="F1335" s="124" t="s">
        <v>35249</v>
      </c>
      <c r="G1335" s="118" t="s">
        <v>2</v>
      </c>
      <c r="H1335" s="137">
        <v>43665</v>
      </c>
      <c r="I1335" s="119">
        <v>53.7</v>
      </c>
      <c r="J1335" s="129"/>
      <c r="K1335" s="129"/>
      <c r="L1335" s="129">
        <v>0</v>
      </c>
      <c r="M1335" s="134"/>
    </row>
    <row r="1336" spans="1:13" hidden="1" x14ac:dyDescent="0.25">
      <c r="A1336" s="128"/>
      <c r="B1336" s="2"/>
      <c r="C1336" s="139" t="s">
        <v>38391</v>
      </c>
      <c r="D1336" s="124" t="s">
        <v>38392</v>
      </c>
      <c r="E1336" s="118" t="s">
        <v>48</v>
      </c>
      <c r="F1336" s="124" t="s">
        <v>35249</v>
      </c>
      <c r="G1336" s="118" t="s">
        <v>2</v>
      </c>
      <c r="H1336" s="137">
        <v>43647</v>
      </c>
      <c r="I1336" s="119">
        <v>53.7</v>
      </c>
      <c r="J1336" s="129"/>
      <c r="K1336" s="129"/>
      <c r="L1336" s="129">
        <v>0</v>
      </c>
      <c r="M1336" s="134" t="s">
        <v>38475</v>
      </c>
    </row>
    <row r="1337" spans="1:13" hidden="1" x14ac:dyDescent="0.25">
      <c r="A1337" s="128"/>
      <c r="B1337" s="2"/>
      <c r="C1337" s="139" t="s">
        <v>38394</v>
      </c>
      <c r="D1337" s="124" t="s">
        <v>38395</v>
      </c>
      <c r="E1337" s="118" t="s">
        <v>48</v>
      </c>
      <c r="F1337" s="124" t="s">
        <v>35249</v>
      </c>
      <c r="G1337" s="118" t="s">
        <v>2</v>
      </c>
      <c r="H1337" s="137">
        <v>45033</v>
      </c>
      <c r="I1337" s="119">
        <v>206.4</v>
      </c>
      <c r="J1337" s="129"/>
      <c r="K1337" s="129"/>
      <c r="L1337" s="129">
        <v>0</v>
      </c>
      <c r="M1337" s="134" t="s">
        <v>38478</v>
      </c>
    </row>
    <row r="1338" spans="1:13" hidden="1" x14ac:dyDescent="0.25">
      <c r="A1338" s="128"/>
      <c r="B1338" s="2"/>
      <c r="C1338" s="139" t="s">
        <v>38397</v>
      </c>
      <c r="D1338" s="124" t="s">
        <v>38398</v>
      </c>
      <c r="E1338" s="118" t="s">
        <v>48</v>
      </c>
      <c r="F1338" s="124" t="s">
        <v>35249</v>
      </c>
      <c r="G1338" s="118" t="s">
        <v>2</v>
      </c>
      <c r="H1338" s="137">
        <v>45033</v>
      </c>
      <c r="I1338" s="119">
        <v>206.4</v>
      </c>
      <c r="J1338" s="129"/>
      <c r="K1338" s="129"/>
      <c r="L1338" s="129">
        <v>0</v>
      </c>
      <c r="M1338" s="134" t="s">
        <v>38481</v>
      </c>
    </row>
    <row r="1339" spans="1:13" hidden="1" x14ac:dyDescent="0.25">
      <c r="A1339" s="128"/>
      <c r="B1339" s="2"/>
      <c r="C1339" s="139" t="s">
        <v>38400</v>
      </c>
      <c r="D1339" s="124" t="s">
        <v>38401</v>
      </c>
      <c r="E1339" s="118" t="s">
        <v>48</v>
      </c>
      <c r="F1339" s="124" t="s">
        <v>35249</v>
      </c>
      <c r="G1339" s="118" t="s">
        <v>2</v>
      </c>
      <c r="H1339" s="137">
        <v>45835</v>
      </c>
      <c r="I1339" s="119">
        <v>68.8</v>
      </c>
      <c r="J1339" s="129"/>
      <c r="K1339" s="129"/>
      <c r="L1339" s="129">
        <v>0</v>
      </c>
      <c r="M1339" s="134" t="s">
        <v>38484</v>
      </c>
    </row>
    <row r="1340" spans="1:13" hidden="1" x14ac:dyDescent="0.25">
      <c r="A1340" s="128"/>
      <c r="B1340" s="2"/>
      <c r="C1340" s="139" t="s">
        <v>38403</v>
      </c>
      <c r="D1340" s="124" t="s">
        <v>38404</v>
      </c>
      <c r="E1340" s="118" t="s">
        <v>48</v>
      </c>
      <c r="F1340" s="124" t="s">
        <v>35249</v>
      </c>
      <c r="G1340" s="118" t="s">
        <v>2</v>
      </c>
      <c r="H1340" s="137">
        <v>43020</v>
      </c>
      <c r="I1340" s="119">
        <v>53.7</v>
      </c>
      <c r="J1340" s="129"/>
      <c r="K1340" s="129"/>
      <c r="L1340" s="129">
        <v>0</v>
      </c>
      <c r="M1340" s="134" t="s">
        <v>38487</v>
      </c>
    </row>
    <row r="1341" spans="1:13" hidden="1" x14ac:dyDescent="0.25">
      <c r="A1341" s="128"/>
      <c r="B1341" s="2"/>
      <c r="C1341" s="139" t="s">
        <v>38406</v>
      </c>
      <c r="D1341" s="124" t="s">
        <v>38407</v>
      </c>
      <c r="E1341" s="118" t="s">
        <v>48</v>
      </c>
      <c r="F1341" s="124" t="s">
        <v>35249</v>
      </c>
      <c r="G1341" s="118" t="s">
        <v>2</v>
      </c>
      <c r="H1341" s="137">
        <v>44131</v>
      </c>
      <c r="I1341" s="119">
        <v>420</v>
      </c>
      <c r="J1341" s="129"/>
      <c r="K1341" s="129"/>
      <c r="L1341" s="129">
        <v>0</v>
      </c>
      <c r="M1341" s="134" t="s">
        <v>38490</v>
      </c>
    </row>
    <row r="1342" spans="1:13" hidden="1" x14ac:dyDescent="0.25">
      <c r="A1342" s="128"/>
      <c r="B1342" s="2"/>
      <c r="C1342" s="139" t="s">
        <v>38409</v>
      </c>
      <c r="D1342" s="124" t="s">
        <v>38410</v>
      </c>
      <c r="E1342" s="118" t="s">
        <v>48</v>
      </c>
      <c r="F1342" s="124" t="s">
        <v>35249</v>
      </c>
      <c r="G1342" s="118" t="s">
        <v>34659</v>
      </c>
      <c r="H1342" s="137">
        <v>41779</v>
      </c>
      <c r="I1342" s="119">
        <v>185</v>
      </c>
      <c r="J1342" s="129"/>
      <c r="K1342" s="129"/>
      <c r="L1342" s="129">
        <v>0</v>
      </c>
      <c r="M1342" s="134" t="s">
        <v>38493</v>
      </c>
    </row>
    <row r="1343" spans="1:13" hidden="1" x14ac:dyDescent="0.25">
      <c r="A1343" s="128"/>
      <c r="B1343" s="2"/>
      <c r="C1343" s="139" t="s">
        <v>38412</v>
      </c>
      <c r="D1343" s="124" t="s">
        <v>38413</v>
      </c>
      <c r="E1343" s="118" t="s">
        <v>48</v>
      </c>
      <c r="F1343" s="124" t="s">
        <v>35249</v>
      </c>
      <c r="G1343" s="118" t="s">
        <v>34659</v>
      </c>
      <c r="H1343" s="137">
        <v>42181</v>
      </c>
      <c r="I1343" s="119">
        <v>13</v>
      </c>
      <c r="J1343" s="129"/>
      <c r="K1343" s="129"/>
      <c r="L1343" s="129">
        <v>0</v>
      </c>
      <c r="M1343" s="134" t="s">
        <v>38496</v>
      </c>
    </row>
    <row r="1344" spans="1:13" hidden="1" x14ac:dyDescent="0.25">
      <c r="A1344" s="128"/>
      <c r="B1344" s="2"/>
      <c r="C1344" s="139" t="s">
        <v>38415</v>
      </c>
      <c r="D1344" s="124" t="s">
        <v>38416</v>
      </c>
      <c r="E1344" s="118" t="s">
        <v>48</v>
      </c>
      <c r="F1344" s="124" t="s">
        <v>35249</v>
      </c>
      <c r="G1344" s="118" t="s">
        <v>34659</v>
      </c>
      <c r="H1344" s="137">
        <v>42313</v>
      </c>
      <c r="I1344" s="119">
        <v>12</v>
      </c>
      <c r="J1344" s="129"/>
      <c r="K1344" s="129"/>
      <c r="L1344" s="129">
        <v>0</v>
      </c>
      <c r="M1344" s="134" t="s">
        <v>38499</v>
      </c>
    </row>
    <row r="1345" spans="1:13" hidden="1" x14ac:dyDescent="0.25">
      <c r="A1345" s="128"/>
      <c r="B1345" s="2"/>
      <c r="C1345" s="139" t="s">
        <v>38418</v>
      </c>
      <c r="D1345" s="124" t="s">
        <v>38419</v>
      </c>
      <c r="E1345" s="118" t="s">
        <v>48</v>
      </c>
      <c r="F1345" s="124" t="s">
        <v>35249</v>
      </c>
      <c r="G1345" s="118" t="s">
        <v>34659</v>
      </c>
      <c r="H1345" s="137"/>
      <c r="I1345" s="119"/>
      <c r="J1345" s="129"/>
      <c r="K1345" s="129"/>
      <c r="L1345" s="129">
        <v>0</v>
      </c>
      <c r="M1345" s="134" t="s">
        <v>38502</v>
      </c>
    </row>
    <row r="1346" spans="1:13" hidden="1" x14ac:dyDescent="0.25">
      <c r="A1346" s="128"/>
      <c r="B1346" s="2"/>
      <c r="C1346" s="139" t="s">
        <v>38421</v>
      </c>
      <c r="D1346" s="124" t="s">
        <v>38422</v>
      </c>
      <c r="E1346" s="118" t="s">
        <v>48</v>
      </c>
      <c r="F1346" s="124" t="s">
        <v>35249</v>
      </c>
      <c r="G1346" s="118" t="s">
        <v>2</v>
      </c>
      <c r="H1346" s="137"/>
      <c r="I1346" s="119"/>
      <c r="J1346" s="129"/>
      <c r="K1346" s="129"/>
      <c r="L1346" s="129">
        <v>0</v>
      </c>
      <c r="M1346" s="134" t="s">
        <v>38505</v>
      </c>
    </row>
    <row r="1347" spans="1:13" hidden="1" x14ac:dyDescent="0.25">
      <c r="A1347" s="128"/>
      <c r="B1347" s="2"/>
      <c r="C1347" s="139" t="s">
        <v>38423</v>
      </c>
      <c r="D1347" s="124" t="s">
        <v>38424</v>
      </c>
      <c r="E1347" s="118" t="s">
        <v>48</v>
      </c>
      <c r="F1347" s="124" t="s">
        <v>35249</v>
      </c>
      <c r="G1347" s="118" t="s">
        <v>2</v>
      </c>
      <c r="H1347" s="137"/>
      <c r="I1347" s="119"/>
      <c r="J1347" s="129"/>
      <c r="K1347" s="129"/>
      <c r="L1347" s="129">
        <v>0</v>
      </c>
      <c r="M1347" s="134" t="s">
        <v>38508</v>
      </c>
    </row>
    <row r="1348" spans="1:13" hidden="1" x14ac:dyDescent="0.25">
      <c r="A1348" s="128"/>
      <c r="B1348" s="2"/>
      <c r="C1348" s="139" t="s">
        <v>38426</v>
      </c>
      <c r="D1348" s="124" t="s">
        <v>38427</v>
      </c>
      <c r="E1348" s="118" t="s">
        <v>48</v>
      </c>
      <c r="F1348" s="124" t="s">
        <v>35249</v>
      </c>
      <c r="G1348" s="118" t="s">
        <v>2</v>
      </c>
      <c r="H1348" s="137">
        <v>45664</v>
      </c>
      <c r="I1348" s="119">
        <v>3332</v>
      </c>
      <c r="J1348" s="129"/>
      <c r="K1348" s="129"/>
      <c r="L1348" s="129">
        <v>0</v>
      </c>
      <c r="M1348" s="134" t="s">
        <v>38511</v>
      </c>
    </row>
    <row r="1349" spans="1:13" hidden="1" x14ac:dyDescent="0.25">
      <c r="A1349" s="128"/>
      <c r="B1349" s="2"/>
      <c r="C1349" s="139" t="s">
        <v>38429</v>
      </c>
      <c r="D1349" s="124" t="s">
        <v>38430</v>
      </c>
      <c r="E1349" s="118" t="s">
        <v>48</v>
      </c>
      <c r="F1349" s="124" t="s">
        <v>35249</v>
      </c>
      <c r="G1349" s="118" t="s">
        <v>2</v>
      </c>
      <c r="H1349" s="137">
        <v>45833</v>
      </c>
      <c r="I1349" s="119">
        <v>3245</v>
      </c>
      <c r="J1349" s="129"/>
      <c r="K1349" s="129"/>
      <c r="L1349" s="129">
        <v>0</v>
      </c>
      <c r="M1349" s="134" t="s">
        <v>38514</v>
      </c>
    </row>
    <row r="1350" spans="1:13" hidden="1" x14ac:dyDescent="0.25">
      <c r="A1350" s="128"/>
      <c r="B1350" s="2"/>
      <c r="C1350" s="139" t="s">
        <v>38432</v>
      </c>
      <c r="D1350" s="124" t="s">
        <v>38433</v>
      </c>
      <c r="E1350" s="118" t="s">
        <v>48</v>
      </c>
      <c r="F1350" s="124" t="s">
        <v>35249</v>
      </c>
      <c r="G1350" s="118" t="s">
        <v>59</v>
      </c>
      <c r="H1350" s="137">
        <v>45082</v>
      </c>
      <c r="I1350" s="119">
        <v>37.15</v>
      </c>
      <c r="J1350" s="129"/>
      <c r="K1350" s="129"/>
      <c r="L1350" s="129">
        <v>0</v>
      </c>
      <c r="M1350" s="134" t="s">
        <v>38517</v>
      </c>
    </row>
    <row r="1351" spans="1:13" hidden="1" x14ac:dyDescent="0.25">
      <c r="A1351" s="128"/>
      <c r="B1351" s="2"/>
      <c r="C1351" s="139" t="s">
        <v>38435</v>
      </c>
      <c r="D1351" s="124" t="s">
        <v>38436</v>
      </c>
      <c r="E1351" s="118" t="s">
        <v>48</v>
      </c>
      <c r="F1351" s="124" t="s">
        <v>35249</v>
      </c>
      <c r="G1351" s="118" t="s">
        <v>2</v>
      </c>
      <c r="H1351" s="137"/>
      <c r="I1351" s="119"/>
      <c r="J1351" s="129"/>
      <c r="K1351" s="129"/>
      <c r="L1351" s="129">
        <v>0</v>
      </c>
      <c r="M1351" s="134" t="s">
        <v>38520</v>
      </c>
    </row>
    <row r="1352" spans="1:13" hidden="1" x14ac:dyDescent="0.25">
      <c r="A1352" s="128"/>
      <c r="B1352" s="2"/>
      <c r="C1352" s="139" t="s">
        <v>41736</v>
      </c>
      <c r="D1352" s="124" t="s">
        <v>41737</v>
      </c>
      <c r="E1352" s="118" t="s">
        <v>48</v>
      </c>
      <c r="F1352" s="124" t="s">
        <v>35249</v>
      </c>
      <c r="G1352" s="118" t="s">
        <v>2</v>
      </c>
      <c r="H1352" s="137"/>
      <c r="I1352" s="119"/>
      <c r="J1352" s="129"/>
      <c r="K1352" s="129"/>
      <c r="L1352" s="129">
        <v>0</v>
      </c>
      <c r="M1352" s="134" t="s">
        <v>38523</v>
      </c>
    </row>
    <row r="1353" spans="1:13" hidden="1" x14ac:dyDescent="0.25">
      <c r="A1353" s="128"/>
      <c r="B1353" s="2"/>
      <c r="C1353" s="139" t="s">
        <v>38438</v>
      </c>
      <c r="D1353" s="124" t="s">
        <v>38439</v>
      </c>
      <c r="E1353" s="118" t="s">
        <v>48</v>
      </c>
      <c r="F1353" s="124" t="s">
        <v>35249</v>
      </c>
      <c r="G1353" s="118" t="s">
        <v>2</v>
      </c>
      <c r="H1353" s="137">
        <v>43024</v>
      </c>
      <c r="I1353" s="119">
        <v>300</v>
      </c>
      <c r="J1353" s="129"/>
      <c r="K1353" s="129"/>
      <c r="L1353" s="129">
        <v>0</v>
      </c>
      <c r="M1353" s="134" t="s">
        <v>38526</v>
      </c>
    </row>
    <row r="1354" spans="1:13" hidden="1" x14ac:dyDescent="0.25">
      <c r="A1354" s="128"/>
      <c r="B1354" s="2"/>
      <c r="C1354" s="139" t="s">
        <v>38441</v>
      </c>
      <c r="D1354" s="124" t="s">
        <v>38442</v>
      </c>
      <c r="E1354" s="118" t="s">
        <v>48</v>
      </c>
      <c r="F1354" s="124" t="s">
        <v>35249</v>
      </c>
      <c r="G1354" s="118" t="s">
        <v>2</v>
      </c>
      <c r="H1354" s="137"/>
      <c r="I1354" s="119"/>
      <c r="J1354" s="129"/>
      <c r="K1354" s="129"/>
      <c r="L1354" s="129">
        <v>0</v>
      </c>
      <c r="M1354" s="134" t="s">
        <v>38529</v>
      </c>
    </row>
    <row r="1355" spans="1:13" hidden="1" x14ac:dyDescent="0.25">
      <c r="A1355" s="128"/>
      <c r="B1355" s="2"/>
      <c r="C1355" s="139" t="s">
        <v>38444</v>
      </c>
      <c r="D1355" s="124" t="s">
        <v>38445</v>
      </c>
      <c r="E1355" s="118" t="s">
        <v>48</v>
      </c>
      <c r="F1355" s="124" t="s">
        <v>35249</v>
      </c>
      <c r="G1355" s="118" t="s">
        <v>2</v>
      </c>
      <c r="H1355" s="137"/>
      <c r="I1355" s="119"/>
      <c r="J1355" s="129"/>
      <c r="K1355" s="129"/>
      <c r="L1355" s="129">
        <v>0</v>
      </c>
      <c r="M1355" s="134" t="s">
        <v>38532</v>
      </c>
    </row>
    <row r="1356" spans="1:13" hidden="1" x14ac:dyDescent="0.25">
      <c r="A1356" s="128"/>
      <c r="B1356" s="2"/>
      <c r="C1356" s="139" t="s">
        <v>38447</v>
      </c>
      <c r="D1356" s="124" t="s">
        <v>38448</v>
      </c>
      <c r="E1356" s="118" t="s">
        <v>48</v>
      </c>
      <c r="F1356" s="124" t="s">
        <v>35249</v>
      </c>
      <c r="G1356" s="118" t="s">
        <v>2</v>
      </c>
      <c r="H1356" s="137"/>
      <c r="I1356" s="119"/>
      <c r="J1356" s="129"/>
      <c r="K1356" s="129"/>
      <c r="L1356" s="129">
        <v>0</v>
      </c>
      <c r="M1356" s="134" t="s">
        <v>38535</v>
      </c>
    </row>
    <row r="1357" spans="1:13" hidden="1" x14ac:dyDescent="0.25">
      <c r="A1357" s="128"/>
      <c r="B1357" s="2"/>
      <c r="C1357" s="139" t="s">
        <v>38450</v>
      </c>
      <c r="D1357" s="124" t="s">
        <v>38451</v>
      </c>
      <c r="E1357" s="118" t="s">
        <v>48</v>
      </c>
      <c r="F1357" s="124" t="s">
        <v>35249</v>
      </c>
      <c r="G1357" s="118" t="s">
        <v>2</v>
      </c>
      <c r="H1357" s="137">
        <v>43717</v>
      </c>
      <c r="I1357" s="119">
        <v>233.7</v>
      </c>
      <c r="J1357" s="129"/>
      <c r="K1357" s="129"/>
      <c r="L1357" s="129">
        <v>0</v>
      </c>
      <c r="M1357" s="134" t="s">
        <v>38538</v>
      </c>
    </row>
    <row r="1358" spans="1:13" hidden="1" x14ac:dyDescent="0.25">
      <c r="A1358" s="128"/>
      <c r="B1358" s="2"/>
      <c r="C1358" s="139" t="s">
        <v>41738</v>
      </c>
      <c r="D1358" s="124" t="s">
        <v>41739</v>
      </c>
      <c r="E1358" s="118" t="s">
        <v>48</v>
      </c>
      <c r="F1358" s="124" t="s">
        <v>35249</v>
      </c>
      <c r="G1358" s="118" t="s">
        <v>2</v>
      </c>
      <c r="H1358" s="137"/>
      <c r="I1358" s="119"/>
      <c r="J1358" s="129"/>
      <c r="K1358" s="129"/>
      <c r="L1358" s="129">
        <v>0</v>
      </c>
      <c r="M1358" s="134" t="s">
        <v>38541</v>
      </c>
    </row>
    <row r="1359" spans="1:13" hidden="1" x14ac:dyDescent="0.25">
      <c r="A1359" s="128"/>
      <c r="B1359" s="2"/>
      <c r="C1359" s="139" t="s">
        <v>38453</v>
      </c>
      <c r="D1359" s="124" t="s">
        <v>38454</v>
      </c>
      <c r="E1359" s="118" t="s">
        <v>48</v>
      </c>
      <c r="F1359" s="124" t="s">
        <v>35249</v>
      </c>
      <c r="G1359" s="118" t="s">
        <v>2</v>
      </c>
      <c r="H1359" s="137"/>
      <c r="I1359" s="119"/>
      <c r="J1359" s="129"/>
      <c r="K1359" s="129"/>
      <c r="L1359" s="129">
        <v>0</v>
      </c>
      <c r="M1359" s="134" t="s">
        <v>38544</v>
      </c>
    </row>
    <row r="1360" spans="1:13" hidden="1" x14ac:dyDescent="0.25">
      <c r="A1360" s="128"/>
      <c r="B1360" s="2"/>
      <c r="C1360" s="139" t="s">
        <v>38456</v>
      </c>
      <c r="D1360" s="124" t="s">
        <v>38457</v>
      </c>
      <c r="E1360" s="118" t="s">
        <v>48</v>
      </c>
      <c r="F1360" s="124" t="s">
        <v>35249</v>
      </c>
      <c r="G1360" s="118" t="s">
        <v>2</v>
      </c>
      <c r="H1360" s="137">
        <v>44130</v>
      </c>
      <c r="I1360" s="119">
        <v>17239.48</v>
      </c>
      <c r="J1360" s="129"/>
      <c r="K1360" s="129"/>
      <c r="L1360" s="129">
        <v>0</v>
      </c>
      <c r="M1360" s="134"/>
    </row>
    <row r="1361" spans="1:13" hidden="1" x14ac:dyDescent="0.25">
      <c r="A1361" s="128"/>
      <c r="B1361" s="2"/>
      <c r="C1361" s="139" t="s">
        <v>38459</v>
      </c>
      <c r="D1361" s="124" t="s">
        <v>38460</v>
      </c>
      <c r="E1361" s="118" t="s">
        <v>48</v>
      </c>
      <c r="F1361" s="124" t="s">
        <v>35249</v>
      </c>
      <c r="G1361" s="118" t="s">
        <v>2</v>
      </c>
      <c r="H1361" s="137">
        <v>44475</v>
      </c>
      <c r="I1361" s="119">
        <v>3328.29</v>
      </c>
      <c r="J1361" s="129"/>
      <c r="K1361" s="129"/>
      <c r="L1361" s="129">
        <v>0</v>
      </c>
      <c r="M1361" s="134" t="s">
        <v>38549</v>
      </c>
    </row>
    <row r="1362" spans="1:13" hidden="1" x14ac:dyDescent="0.25">
      <c r="A1362" s="128"/>
      <c r="B1362" s="2"/>
      <c r="C1362" s="139" t="s">
        <v>38462</v>
      </c>
      <c r="D1362" s="124" t="s">
        <v>38463</v>
      </c>
      <c r="E1362" s="118" t="s">
        <v>48</v>
      </c>
      <c r="F1362" s="124" t="s">
        <v>35249</v>
      </c>
      <c r="G1362" s="118" t="s">
        <v>2</v>
      </c>
      <c r="H1362" s="137">
        <v>43675</v>
      </c>
      <c r="I1362" s="119">
        <v>6244.18</v>
      </c>
      <c r="J1362" s="129"/>
      <c r="K1362" s="129"/>
      <c r="L1362" s="129">
        <v>0</v>
      </c>
      <c r="M1362" s="134" t="s">
        <v>38552</v>
      </c>
    </row>
    <row r="1363" spans="1:13" hidden="1" x14ac:dyDescent="0.25">
      <c r="A1363" s="128"/>
      <c r="B1363" s="2"/>
      <c r="C1363" s="139" t="s">
        <v>38465</v>
      </c>
      <c r="D1363" s="124" t="s">
        <v>38466</v>
      </c>
      <c r="E1363" s="118" t="s">
        <v>48</v>
      </c>
      <c r="F1363" s="124" t="s">
        <v>35249</v>
      </c>
      <c r="G1363" s="118" t="s">
        <v>2</v>
      </c>
      <c r="H1363" s="137">
        <v>45848</v>
      </c>
      <c r="I1363" s="119">
        <v>3838.93</v>
      </c>
      <c r="J1363" s="129"/>
      <c r="K1363" s="129"/>
      <c r="L1363" s="129">
        <v>0</v>
      </c>
      <c r="M1363" s="134" t="s">
        <v>38555</v>
      </c>
    </row>
    <row r="1364" spans="1:13" hidden="1" x14ac:dyDescent="0.25">
      <c r="A1364" s="128"/>
      <c r="B1364" s="2"/>
      <c r="C1364" s="139" t="s">
        <v>38468</v>
      </c>
      <c r="D1364" s="124" t="s">
        <v>38469</v>
      </c>
      <c r="E1364" s="118" t="s">
        <v>48</v>
      </c>
      <c r="F1364" s="124" t="s">
        <v>35249</v>
      </c>
      <c r="G1364" s="118" t="s">
        <v>2</v>
      </c>
      <c r="H1364" s="137">
        <v>45757</v>
      </c>
      <c r="I1364" s="119">
        <v>1019.4</v>
      </c>
      <c r="J1364" s="129"/>
      <c r="K1364" s="129"/>
      <c r="L1364" s="129">
        <v>0</v>
      </c>
      <c r="M1364" s="134"/>
    </row>
    <row r="1365" spans="1:13" hidden="1" x14ac:dyDescent="0.25">
      <c r="A1365" s="128"/>
      <c r="B1365" s="2"/>
      <c r="C1365" s="139" t="s">
        <v>38471</v>
      </c>
      <c r="D1365" s="124" t="s">
        <v>38472</v>
      </c>
      <c r="E1365" s="118" t="s">
        <v>48</v>
      </c>
      <c r="F1365" s="124" t="s">
        <v>35249</v>
      </c>
      <c r="G1365" s="118" t="s">
        <v>2</v>
      </c>
      <c r="H1365" s="137">
        <v>44049</v>
      </c>
      <c r="I1365" s="119">
        <v>386</v>
      </c>
      <c r="J1365" s="129"/>
      <c r="K1365" s="129"/>
      <c r="L1365" s="129">
        <v>0</v>
      </c>
      <c r="M1365" s="134" t="s">
        <v>38560</v>
      </c>
    </row>
    <row r="1366" spans="1:13" hidden="1" x14ac:dyDescent="0.25">
      <c r="A1366" s="128"/>
      <c r="B1366" s="2"/>
      <c r="C1366" s="139" t="s">
        <v>38473</v>
      </c>
      <c r="D1366" s="124" t="s">
        <v>38474</v>
      </c>
      <c r="E1366" s="118" t="s">
        <v>48</v>
      </c>
      <c r="F1366" s="124" t="s">
        <v>35249</v>
      </c>
      <c r="G1366" s="118" t="s">
        <v>2</v>
      </c>
      <c r="H1366" s="137">
        <v>43969</v>
      </c>
      <c r="I1366" s="119">
        <v>332.3</v>
      </c>
      <c r="J1366" s="129"/>
      <c r="K1366" s="129"/>
      <c r="L1366" s="129">
        <v>0</v>
      </c>
      <c r="M1366" s="134" t="s">
        <v>38563</v>
      </c>
    </row>
    <row r="1367" spans="1:13" hidden="1" x14ac:dyDescent="0.25">
      <c r="A1367" s="128"/>
      <c r="B1367" s="2"/>
      <c r="C1367" s="139" t="s">
        <v>38476</v>
      </c>
      <c r="D1367" s="124" t="s">
        <v>38477</v>
      </c>
      <c r="E1367" s="118" t="s">
        <v>48</v>
      </c>
      <c r="F1367" s="124" t="s">
        <v>35249</v>
      </c>
      <c r="G1367" s="118" t="s">
        <v>2</v>
      </c>
      <c r="H1367" s="137">
        <v>41156</v>
      </c>
      <c r="I1367" s="119">
        <v>166.5</v>
      </c>
      <c r="J1367" s="129"/>
      <c r="K1367" s="129"/>
      <c r="L1367" s="129">
        <v>0</v>
      </c>
      <c r="M1367" s="134" t="s">
        <v>38566</v>
      </c>
    </row>
    <row r="1368" spans="1:13" hidden="1" x14ac:dyDescent="0.25">
      <c r="A1368" s="128"/>
      <c r="B1368" s="2"/>
      <c r="C1368" s="139" t="s">
        <v>38479</v>
      </c>
      <c r="D1368" s="124" t="s">
        <v>38480</v>
      </c>
      <c r="E1368" s="118" t="s">
        <v>48</v>
      </c>
      <c r="F1368" s="124" t="s">
        <v>35249</v>
      </c>
      <c r="G1368" s="118" t="s">
        <v>2</v>
      </c>
      <c r="H1368" s="137">
        <v>42975</v>
      </c>
      <c r="I1368" s="119">
        <v>1427.7</v>
      </c>
      <c r="J1368" s="129"/>
      <c r="K1368" s="129"/>
      <c r="L1368" s="129">
        <v>0</v>
      </c>
      <c r="M1368" s="134" t="s">
        <v>38569</v>
      </c>
    </row>
    <row r="1369" spans="1:13" hidden="1" x14ac:dyDescent="0.25">
      <c r="A1369" s="128"/>
      <c r="B1369" s="2"/>
      <c r="C1369" s="139" t="s">
        <v>38482</v>
      </c>
      <c r="D1369" s="124" t="s">
        <v>38483</v>
      </c>
      <c r="E1369" s="118" t="s">
        <v>48</v>
      </c>
      <c r="F1369" s="124" t="s">
        <v>35249</v>
      </c>
      <c r="G1369" s="118" t="s">
        <v>2</v>
      </c>
      <c r="H1369" s="137">
        <v>42465</v>
      </c>
      <c r="I1369" s="119">
        <v>2.98</v>
      </c>
      <c r="J1369" s="129"/>
      <c r="K1369" s="129"/>
      <c r="L1369" s="129">
        <v>0</v>
      </c>
      <c r="M1369" s="134" t="s">
        <v>38572</v>
      </c>
    </row>
    <row r="1370" spans="1:13" hidden="1" x14ac:dyDescent="0.25">
      <c r="A1370" s="128"/>
      <c r="B1370" s="2"/>
      <c r="C1370" s="139" t="s">
        <v>38485</v>
      </c>
      <c r="D1370" s="124" t="s">
        <v>38486</v>
      </c>
      <c r="E1370" s="118" t="s">
        <v>48</v>
      </c>
      <c r="F1370" s="124" t="s">
        <v>35249</v>
      </c>
      <c r="G1370" s="118" t="s">
        <v>2</v>
      </c>
      <c r="H1370" s="137">
        <v>43419</v>
      </c>
      <c r="I1370" s="119">
        <v>11.5</v>
      </c>
      <c r="J1370" s="129"/>
      <c r="K1370" s="129"/>
      <c r="L1370" s="129">
        <v>0</v>
      </c>
      <c r="M1370" s="134" t="s">
        <v>38575</v>
      </c>
    </row>
    <row r="1371" spans="1:13" hidden="1" x14ac:dyDescent="0.25">
      <c r="A1371" s="128"/>
      <c r="B1371" s="2"/>
      <c r="C1371" s="139" t="s">
        <v>38488</v>
      </c>
      <c r="D1371" s="124" t="s">
        <v>38489</v>
      </c>
      <c r="E1371" s="118" t="s">
        <v>48</v>
      </c>
      <c r="F1371" s="124" t="s">
        <v>35249</v>
      </c>
      <c r="G1371" s="118" t="s">
        <v>2</v>
      </c>
      <c r="H1371" s="137">
        <v>44279</v>
      </c>
      <c r="I1371" s="119">
        <v>6.49</v>
      </c>
      <c r="J1371" s="129"/>
      <c r="K1371" s="129"/>
      <c r="L1371" s="129">
        <v>0</v>
      </c>
      <c r="M1371" s="134" t="s">
        <v>38578</v>
      </c>
    </row>
    <row r="1372" spans="1:13" hidden="1" x14ac:dyDescent="0.25">
      <c r="A1372" s="128"/>
      <c r="B1372" s="2"/>
      <c r="C1372" s="139" t="s">
        <v>38491</v>
      </c>
      <c r="D1372" s="124" t="s">
        <v>38492</v>
      </c>
      <c r="E1372" s="118" t="s">
        <v>48</v>
      </c>
      <c r="F1372" s="124" t="s">
        <v>35249</v>
      </c>
      <c r="G1372" s="118" t="s">
        <v>2</v>
      </c>
      <c r="H1372" s="137">
        <v>42256</v>
      </c>
      <c r="I1372" s="119">
        <v>10.5</v>
      </c>
      <c r="J1372" s="129"/>
      <c r="K1372" s="129"/>
      <c r="L1372" s="129">
        <v>0</v>
      </c>
      <c r="M1372" s="134"/>
    </row>
    <row r="1373" spans="1:13" hidden="1" x14ac:dyDescent="0.25">
      <c r="A1373" s="128"/>
      <c r="B1373" s="2"/>
      <c r="C1373" s="139" t="s">
        <v>38494</v>
      </c>
      <c r="D1373" s="124" t="s">
        <v>38495</v>
      </c>
      <c r="E1373" s="118" t="s">
        <v>48</v>
      </c>
      <c r="F1373" s="124" t="s">
        <v>35249</v>
      </c>
      <c r="G1373" s="118" t="s">
        <v>2</v>
      </c>
      <c r="H1373" s="137"/>
      <c r="I1373" s="119"/>
      <c r="J1373" s="129"/>
      <c r="K1373" s="129"/>
      <c r="L1373" s="129">
        <v>0</v>
      </c>
      <c r="M1373" s="134" t="s">
        <v>38583</v>
      </c>
    </row>
    <row r="1374" spans="1:13" hidden="1" x14ac:dyDescent="0.25">
      <c r="A1374" s="128"/>
      <c r="B1374" s="2"/>
      <c r="C1374" s="139" t="s">
        <v>38497</v>
      </c>
      <c r="D1374" s="124" t="s">
        <v>38498</v>
      </c>
      <c r="E1374" s="118" t="s">
        <v>48</v>
      </c>
      <c r="F1374" s="124" t="s">
        <v>35249</v>
      </c>
      <c r="G1374" s="118" t="s">
        <v>2</v>
      </c>
      <c r="H1374" s="137">
        <v>43182</v>
      </c>
      <c r="I1374" s="119">
        <v>658.4</v>
      </c>
      <c r="J1374" s="129"/>
      <c r="K1374" s="129"/>
      <c r="L1374" s="129">
        <v>0</v>
      </c>
      <c r="M1374" s="134" t="s">
        <v>38586</v>
      </c>
    </row>
    <row r="1375" spans="1:13" hidden="1" x14ac:dyDescent="0.25">
      <c r="A1375" s="128"/>
      <c r="B1375" s="2"/>
      <c r="C1375" s="139" t="s">
        <v>38500</v>
      </c>
      <c r="D1375" s="124" t="s">
        <v>38501</v>
      </c>
      <c r="E1375" s="118" t="s">
        <v>48</v>
      </c>
      <c r="F1375" s="124" t="s">
        <v>35249</v>
      </c>
      <c r="G1375" s="118" t="s">
        <v>2</v>
      </c>
      <c r="H1375" s="137"/>
      <c r="I1375" s="119"/>
      <c r="J1375" s="129"/>
      <c r="K1375" s="129"/>
      <c r="L1375" s="129">
        <v>0</v>
      </c>
      <c r="M1375" s="134" t="s">
        <v>38589</v>
      </c>
    </row>
    <row r="1376" spans="1:13" hidden="1" x14ac:dyDescent="0.25">
      <c r="A1376" s="128"/>
      <c r="B1376" s="2"/>
      <c r="C1376" s="139" t="s">
        <v>38503</v>
      </c>
      <c r="D1376" s="124" t="s">
        <v>38504</v>
      </c>
      <c r="E1376" s="118" t="s">
        <v>48</v>
      </c>
      <c r="F1376" s="124" t="s">
        <v>35249</v>
      </c>
      <c r="G1376" s="118" t="s">
        <v>2</v>
      </c>
      <c r="H1376" s="137">
        <v>44414</v>
      </c>
      <c r="I1376" s="119">
        <v>1100</v>
      </c>
      <c r="J1376" s="129"/>
      <c r="K1376" s="129"/>
      <c r="L1376" s="129">
        <v>0</v>
      </c>
      <c r="M1376" s="134" t="s">
        <v>38592</v>
      </c>
    </row>
    <row r="1377" spans="1:13" hidden="1" x14ac:dyDescent="0.25">
      <c r="A1377" s="128"/>
      <c r="B1377" s="2"/>
      <c r="C1377" s="139" t="s">
        <v>38506</v>
      </c>
      <c r="D1377" s="124" t="s">
        <v>38507</v>
      </c>
      <c r="E1377" s="118" t="s">
        <v>48</v>
      </c>
      <c r="F1377" s="124" t="s">
        <v>35249</v>
      </c>
      <c r="G1377" s="118" t="s">
        <v>2</v>
      </c>
      <c r="H1377" s="137"/>
      <c r="I1377" s="119"/>
      <c r="J1377" s="129"/>
      <c r="K1377" s="129"/>
      <c r="L1377" s="129">
        <v>0</v>
      </c>
      <c r="M1377" s="134" t="s">
        <v>38595</v>
      </c>
    </row>
    <row r="1378" spans="1:13" hidden="1" x14ac:dyDescent="0.25">
      <c r="A1378" s="128"/>
      <c r="B1378" s="2"/>
      <c r="C1378" s="139" t="s">
        <v>38509</v>
      </c>
      <c r="D1378" s="124" t="s">
        <v>38510</v>
      </c>
      <c r="E1378" s="118" t="s">
        <v>48</v>
      </c>
      <c r="F1378" s="124" t="s">
        <v>35249</v>
      </c>
      <c r="G1378" s="118" t="s">
        <v>2</v>
      </c>
      <c r="H1378" s="137"/>
      <c r="I1378" s="119"/>
      <c r="J1378" s="129"/>
      <c r="K1378" s="129"/>
      <c r="L1378" s="129">
        <v>0</v>
      </c>
      <c r="M1378" s="134" t="s">
        <v>38598</v>
      </c>
    </row>
    <row r="1379" spans="1:13" hidden="1" x14ac:dyDescent="0.25">
      <c r="A1379" s="128"/>
      <c r="B1379" s="2"/>
      <c r="C1379" s="139" t="s">
        <v>38512</v>
      </c>
      <c r="D1379" s="124" t="s">
        <v>38513</v>
      </c>
      <c r="E1379" s="118" t="s">
        <v>48</v>
      </c>
      <c r="F1379" s="124" t="s">
        <v>35249</v>
      </c>
      <c r="G1379" s="118" t="s">
        <v>2</v>
      </c>
      <c r="H1379" s="137"/>
      <c r="I1379" s="119"/>
      <c r="J1379" s="129"/>
      <c r="K1379" s="129"/>
      <c r="L1379" s="129">
        <v>0</v>
      </c>
      <c r="M1379" s="134" t="s">
        <v>38601</v>
      </c>
    </row>
    <row r="1380" spans="1:13" hidden="1" x14ac:dyDescent="0.25">
      <c r="A1380" s="128"/>
      <c r="B1380" s="2"/>
      <c r="C1380" s="139" t="s">
        <v>38515</v>
      </c>
      <c r="D1380" s="124" t="s">
        <v>38516</v>
      </c>
      <c r="E1380" s="118" t="s">
        <v>48</v>
      </c>
      <c r="F1380" s="124" t="s">
        <v>35249</v>
      </c>
      <c r="G1380" s="118" t="s">
        <v>59</v>
      </c>
      <c r="H1380" s="137">
        <v>41137</v>
      </c>
      <c r="I1380" s="119">
        <v>2650</v>
      </c>
      <c r="J1380" s="129"/>
      <c r="K1380" s="129"/>
      <c r="L1380" s="129">
        <v>0</v>
      </c>
      <c r="M1380" s="134" t="s">
        <v>38604</v>
      </c>
    </row>
    <row r="1381" spans="1:13" hidden="1" x14ac:dyDescent="0.25">
      <c r="A1381" s="128"/>
      <c r="B1381" s="2"/>
      <c r="C1381" s="139" t="s">
        <v>38518</v>
      </c>
      <c r="D1381" s="124" t="s">
        <v>38519</v>
      </c>
      <c r="E1381" s="118" t="s">
        <v>48</v>
      </c>
      <c r="F1381" s="124" t="s">
        <v>35249</v>
      </c>
      <c r="G1381" s="118" t="s">
        <v>2</v>
      </c>
      <c r="H1381" s="137"/>
      <c r="I1381" s="119"/>
      <c r="J1381" s="129"/>
      <c r="K1381" s="129"/>
      <c r="L1381" s="129">
        <v>0</v>
      </c>
      <c r="M1381" s="134" t="s">
        <v>38607</v>
      </c>
    </row>
    <row r="1382" spans="1:13" hidden="1" x14ac:dyDescent="0.25">
      <c r="A1382" s="128"/>
      <c r="B1382" s="2"/>
      <c r="C1382" s="139" t="s">
        <v>38521</v>
      </c>
      <c r="D1382" s="124" t="s">
        <v>38522</v>
      </c>
      <c r="E1382" s="118" t="s">
        <v>48</v>
      </c>
      <c r="F1382" s="124" t="s">
        <v>35249</v>
      </c>
      <c r="G1382" s="118" t="s">
        <v>2</v>
      </c>
      <c r="H1382" s="137">
        <v>43277</v>
      </c>
      <c r="I1382" s="119">
        <v>425.87</v>
      </c>
      <c r="J1382" s="129"/>
      <c r="K1382" s="129"/>
      <c r="L1382" s="129">
        <v>0</v>
      </c>
      <c r="M1382" s="134" t="s">
        <v>38610</v>
      </c>
    </row>
    <row r="1383" spans="1:13" hidden="1" x14ac:dyDescent="0.25">
      <c r="A1383" s="128"/>
      <c r="B1383" s="2"/>
      <c r="C1383" s="139" t="s">
        <v>41740</v>
      </c>
      <c r="D1383" s="124" t="s">
        <v>41741</v>
      </c>
      <c r="E1383" s="118" t="s">
        <v>48</v>
      </c>
      <c r="F1383" s="124" t="s">
        <v>35249</v>
      </c>
      <c r="G1383" s="118" t="s">
        <v>2</v>
      </c>
      <c r="H1383" s="137">
        <v>46071</v>
      </c>
      <c r="I1383" s="119">
        <v>5071.95</v>
      </c>
      <c r="J1383" s="129"/>
      <c r="K1383" s="129"/>
      <c r="L1383" s="129">
        <v>0</v>
      </c>
      <c r="M1383" s="134" t="s">
        <v>38613</v>
      </c>
    </row>
    <row r="1384" spans="1:13" hidden="1" x14ac:dyDescent="0.25">
      <c r="A1384" s="128"/>
      <c r="B1384" s="2"/>
      <c r="C1384" s="139" t="s">
        <v>38524</v>
      </c>
      <c r="D1384" s="124" t="s">
        <v>38525</v>
      </c>
      <c r="E1384" s="118" t="s">
        <v>48</v>
      </c>
      <c r="F1384" s="124" t="s">
        <v>35249</v>
      </c>
      <c r="G1384" s="118" t="s">
        <v>2</v>
      </c>
      <c r="H1384" s="137"/>
      <c r="I1384" s="119"/>
      <c r="J1384" s="129"/>
      <c r="K1384" s="129"/>
      <c r="L1384" s="129">
        <v>0</v>
      </c>
      <c r="M1384" s="134" t="s">
        <v>38616</v>
      </c>
    </row>
    <row r="1385" spans="1:13" hidden="1" x14ac:dyDescent="0.25">
      <c r="A1385" s="128"/>
      <c r="B1385" s="2"/>
      <c r="C1385" s="139" t="s">
        <v>38527</v>
      </c>
      <c r="D1385" s="124" t="s">
        <v>38528</v>
      </c>
      <c r="E1385" s="118" t="s">
        <v>48</v>
      </c>
      <c r="F1385" s="124" t="s">
        <v>35249</v>
      </c>
      <c r="G1385" s="118" t="s">
        <v>2</v>
      </c>
      <c r="H1385" s="137">
        <v>42934</v>
      </c>
      <c r="I1385" s="119">
        <v>11.5</v>
      </c>
      <c r="J1385" s="129"/>
      <c r="K1385" s="129"/>
      <c r="L1385" s="129">
        <v>0</v>
      </c>
      <c r="M1385" s="134" t="s">
        <v>38619</v>
      </c>
    </row>
    <row r="1386" spans="1:13" hidden="1" x14ac:dyDescent="0.25">
      <c r="A1386" s="128"/>
      <c r="B1386" s="2"/>
      <c r="C1386" s="139" t="s">
        <v>38530</v>
      </c>
      <c r="D1386" s="124" t="s">
        <v>38531</v>
      </c>
      <c r="E1386" s="118" t="s">
        <v>48</v>
      </c>
      <c r="F1386" s="124" t="s">
        <v>35249</v>
      </c>
      <c r="G1386" s="118" t="s">
        <v>2</v>
      </c>
      <c r="H1386" s="137">
        <v>43847</v>
      </c>
      <c r="I1386" s="119">
        <v>343.4</v>
      </c>
      <c r="J1386" s="129"/>
      <c r="K1386" s="129"/>
      <c r="L1386" s="129">
        <v>0</v>
      </c>
      <c r="M1386" s="134" t="s">
        <v>38622</v>
      </c>
    </row>
    <row r="1387" spans="1:13" hidden="1" x14ac:dyDescent="0.25">
      <c r="A1387" s="128"/>
      <c r="B1387" s="2"/>
      <c r="C1387" s="139" t="s">
        <v>38533</v>
      </c>
      <c r="D1387" s="124" t="s">
        <v>38534</v>
      </c>
      <c r="E1387" s="118" t="s">
        <v>48</v>
      </c>
      <c r="F1387" s="124" t="s">
        <v>35249</v>
      </c>
      <c r="G1387" s="118" t="s">
        <v>59</v>
      </c>
      <c r="H1387" s="137">
        <v>40758</v>
      </c>
      <c r="I1387" s="119">
        <v>170</v>
      </c>
      <c r="J1387" s="129"/>
      <c r="K1387" s="129"/>
      <c r="L1387" s="129">
        <v>0</v>
      </c>
      <c r="M1387" s="134" t="s">
        <v>38625</v>
      </c>
    </row>
    <row r="1388" spans="1:13" hidden="1" x14ac:dyDescent="0.25">
      <c r="A1388" s="128"/>
      <c r="B1388" s="2"/>
      <c r="C1388" s="139" t="s">
        <v>38536</v>
      </c>
      <c r="D1388" s="124" t="s">
        <v>38537</v>
      </c>
      <c r="E1388" s="118" t="s">
        <v>48</v>
      </c>
      <c r="F1388" s="124" t="s">
        <v>35249</v>
      </c>
      <c r="G1388" s="118" t="s">
        <v>2</v>
      </c>
      <c r="H1388" s="137">
        <v>42019</v>
      </c>
      <c r="I1388" s="119">
        <v>150</v>
      </c>
      <c r="J1388" s="129"/>
      <c r="K1388" s="129"/>
      <c r="L1388" s="129">
        <v>0</v>
      </c>
      <c r="M1388" s="134" t="s">
        <v>38628</v>
      </c>
    </row>
    <row r="1389" spans="1:13" hidden="1" x14ac:dyDescent="0.25">
      <c r="A1389" s="128"/>
      <c r="B1389" s="2"/>
      <c r="C1389" s="139" t="s">
        <v>38539</v>
      </c>
      <c r="D1389" s="124" t="s">
        <v>38540</v>
      </c>
      <c r="E1389" s="118" t="s">
        <v>48</v>
      </c>
      <c r="F1389" s="124" t="s">
        <v>35249</v>
      </c>
      <c r="G1389" s="118" t="s">
        <v>34659</v>
      </c>
      <c r="H1389" s="137"/>
      <c r="I1389" s="119"/>
      <c r="J1389" s="129"/>
      <c r="K1389" s="129"/>
      <c r="L1389" s="129">
        <v>0</v>
      </c>
      <c r="M1389" s="134" t="s">
        <v>38631</v>
      </c>
    </row>
    <row r="1390" spans="1:13" hidden="1" x14ac:dyDescent="0.25">
      <c r="A1390" s="128"/>
      <c r="B1390" s="2"/>
      <c r="C1390" s="139" t="s">
        <v>38542</v>
      </c>
      <c r="D1390" s="124" t="s">
        <v>38543</v>
      </c>
      <c r="E1390" s="118" t="s">
        <v>48</v>
      </c>
      <c r="F1390" s="124" t="s">
        <v>35249</v>
      </c>
      <c r="G1390" s="118" t="s">
        <v>59</v>
      </c>
      <c r="H1390" s="137">
        <v>41354</v>
      </c>
      <c r="I1390" s="119">
        <v>146.69999999999999</v>
      </c>
      <c r="J1390" s="129"/>
      <c r="K1390" s="129"/>
      <c r="L1390" s="129">
        <v>0</v>
      </c>
      <c r="M1390" s="134" t="s">
        <v>38634</v>
      </c>
    </row>
    <row r="1391" spans="1:13" hidden="1" x14ac:dyDescent="0.25">
      <c r="A1391" s="128"/>
      <c r="B1391" s="2"/>
      <c r="C1391" s="139" t="s">
        <v>38545</v>
      </c>
      <c r="D1391" s="124" t="s">
        <v>38546</v>
      </c>
      <c r="E1391" s="118" t="s">
        <v>48</v>
      </c>
      <c r="F1391" s="124" t="s">
        <v>35249</v>
      </c>
      <c r="G1391" s="118" t="s">
        <v>34659</v>
      </c>
      <c r="H1391" s="137"/>
      <c r="I1391" s="119"/>
      <c r="J1391" s="129"/>
      <c r="K1391" s="129"/>
      <c r="L1391" s="129">
        <v>0</v>
      </c>
      <c r="M1391" s="134"/>
    </row>
    <row r="1392" spans="1:13" hidden="1" x14ac:dyDescent="0.25">
      <c r="A1392" s="128"/>
      <c r="B1392" s="2"/>
      <c r="C1392" s="139" t="s">
        <v>38547</v>
      </c>
      <c r="D1392" s="124" t="s">
        <v>38548</v>
      </c>
      <c r="E1392" s="118" t="s">
        <v>48</v>
      </c>
      <c r="F1392" s="124" t="s">
        <v>35249</v>
      </c>
      <c r="G1392" s="118" t="s">
        <v>2</v>
      </c>
      <c r="H1392" s="137">
        <v>42891</v>
      </c>
      <c r="I1392" s="119">
        <v>216</v>
      </c>
      <c r="J1392" s="129"/>
      <c r="K1392" s="129"/>
      <c r="L1392" s="129">
        <v>0</v>
      </c>
      <c r="M1392" s="134" t="s">
        <v>38639</v>
      </c>
    </row>
    <row r="1393" spans="1:13" hidden="1" x14ac:dyDescent="0.25">
      <c r="A1393" s="128"/>
      <c r="B1393" s="2"/>
      <c r="C1393" s="139" t="s">
        <v>38550</v>
      </c>
      <c r="D1393" s="124" t="s">
        <v>38551</v>
      </c>
      <c r="E1393" s="118" t="s">
        <v>48</v>
      </c>
      <c r="F1393" s="124" t="s">
        <v>35249</v>
      </c>
      <c r="G1393" s="118" t="s">
        <v>2</v>
      </c>
      <c r="H1393" s="137"/>
      <c r="I1393" s="119"/>
      <c r="J1393" s="129"/>
      <c r="K1393" s="129"/>
      <c r="L1393" s="129">
        <v>0</v>
      </c>
      <c r="M1393" s="134" t="s">
        <v>38642</v>
      </c>
    </row>
    <row r="1394" spans="1:13" hidden="1" x14ac:dyDescent="0.25">
      <c r="A1394" s="128"/>
      <c r="B1394" s="2"/>
      <c r="C1394" s="139" t="s">
        <v>38553</v>
      </c>
      <c r="D1394" s="124" t="s">
        <v>38554</v>
      </c>
      <c r="E1394" s="118" t="s">
        <v>48</v>
      </c>
      <c r="F1394" s="124" t="s">
        <v>35249</v>
      </c>
      <c r="G1394" s="118" t="s">
        <v>2</v>
      </c>
      <c r="H1394" s="137">
        <v>44988</v>
      </c>
      <c r="I1394" s="119">
        <v>198.25</v>
      </c>
      <c r="J1394" s="129"/>
      <c r="K1394" s="129"/>
      <c r="L1394" s="129">
        <v>0</v>
      </c>
      <c r="M1394" s="134" t="s">
        <v>38645</v>
      </c>
    </row>
    <row r="1395" spans="1:13" hidden="1" x14ac:dyDescent="0.25">
      <c r="A1395" s="128"/>
      <c r="B1395" s="2"/>
      <c r="C1395" s="139" t="s">
        <v>38556</v>
      </c>
      <c r="D1395" s="124" t="s">
        <v>38557</v>
      </c>
      <c r="E1395" s="118" t="s">
        <v>48</v>
      </c>
      <c r="F1395" s="124" t="s">
        <v>35249</v>
      </c>
      <c r="G1395" s="118" t="s">
        <v>34659</v>
      </c>
      <c r="H1395" s="137"/>
      <c r="I1395" s="119"/>
      <c r="J1395" s="129"/>
      <c r="K1395" s="129"/>
      <c r="L1395" s="129">
        <v>0</v>
      </c>
      <c r="M1395" s="134" t="s">
        <v>38648</v>
      </c>
    </row>
    <row r="1396" spans="1:13" hidden="1" x14ac:dyDescent="0.25">
      <c r="A1396" s="128"/>
      <c r="B1396" s="2"/>
      <c r="C1396" s="139" t="s">
        <v>38558</v>
      </c>
      <c r="D1396" s="124" t="s">
        <v>38559</v>
      </c>
      <c r="E1396" s="118" t="s">
        <v>48</v>
      </c>
      <c r="F1396" s="124" t="s">
        <v>35249</v>
      </c>
      <c r="G1396" s="118" t="s">
        <v>2</v>
      </c>
      <c r="H1396" s="137"/>
      <c r="I1396" s="119"/>
      <c r="J1396" s="129"/>
      <c r="K1396" s="129"/>
      <c r="L1396" s="129">
        <v>0</v>
      </c>
      <c r="M1396" s="134" t="s">
        <v>38651</v>
      </c>
    </row>
    <row r="1397" spans="1:13" hidden="1" x14ac:dyDescent="0.25">
      <c r="A1397" s="128"/>
      <c r="B1397" s="2"/>
      <c r="C1397" s="139" t="s">
        <v>38561</v>
      </c>
      <c r="D1397" s="124" t="s">
        <v>38562</v>
      </c>
      <c r="E1397" s="118" t="s">
        <v>48</v>
      </c>
      <c r="F1397" s="124" t="s">
        <v>35249</v>
      </c>
      <c r="G1397" s="118" t="s">
        <v>2</v>
      </c>
      <c r="H1397" s="137"/>
      <c r="I1397" s="119"/>
      <c r="J1397" s="129"/>
      <c r="K1397" s="129"/>
      <c r="L1397" s="129">
        <v>0</v>
      </c>
      <c r="M1397" s="134" t="s">
        <v>38654</v>
      </c>
    </row>
    <row r="1398" spans="1:13" hidden="1" x14ac:dyDescent="0.25">
      <c r="A1398" s="128"/>
      <c r="B1398" s="2"/>
      <c r="C1398" s="139" t="s">
        <v>38564</v>
      </c>
      <c r="D1398" s="124" t="s">
        <v>38565</v>
      </c>
      <c r="E1398" s="118" t="s">
        <v>48</v>
      </c>
      <c r="F1398" s="124" t="s">
        <v>35249</v>
      </c>
      <c r="G1398" s="118" t="s">
        <v>34659</v>
      </c>
      <c r="H1398" s="137"/>
      <c r="I1398" s="119"/>
      <c r="J1398" s="129"/>
      <c r="K1398" s="129"/>
      <c r="L1398" s="129">
        <v>0</v>
      </c>
      <c r="M1398" s="134" t="s">
        <v>38657</v>
      </c>
    </row>
    <row r="1399" spans="1:13" hidden="1" x14ac:dyDescent="0.25">
      <c r="A1399" s="128"/>
      <c r="B1399" s="2"/>
      <c r="C1399" s="139" t="s">
        <v>38567</v>
      </c>
      <c r="D1399" s="124" t="s">
        <v>38568</v>
      </c>
      <c r="E1399" s="118" t="s">
        <v>48</v>
      </c>
      <c r="F1399" s="124" t="s">
        <v>35249</v>
      </c>
      <c r="G1399" s="118" t="s">
        <v>2</v>
      </c>
      <c r="H1399" s="137">
        <v>44687</v>
      </c>
      <c r="I1399" s="119">
        <v>180</v>
      </c>
      <c r="J1399" s="129"/>
      <c r="K1399" s="129"/>
      <c r="L1399" s="129">
        <v>0</v>
      </c>
      <c r="M1399" s="134" t="s">
        <v>38660</v>
      </c>
    </row>
    <row r="1400" spans="1:13" hidden="1" x14ac:dyDescent="0.25">
      <c r="A1400" s="128"/>
      <c r="B1400" s="2"/>
      <c r="C1400" s="139" t="s">
        <v>38570</v>
      </c>
      <c r="D1400" s="124" t="s">
        <v>38571</v>
      </c>
      <c r="E1400" s="118" t="s">
        <v>48</v>
      </c>
      <c r="F1400" s="124" t="s">
        <v>35249</v>
      </c>
      <c r="G1400" s="118" t="s">
        <v>34659</v>
      </c>
      <c r="H1400" s="137"/>
      <c r="I1400" s="119"/>
      <c r="J1400" s="129"/>
      <c r="K1400" s="129"/>
      <c r="L1400" s="129">
        <v>0</v>
      </c>
      <c r="M1400" s="134" t="s">
        <v>38663</v>
      </c>
    </row>
    <row r="1401" spans="1:13" hidden="1" x14ac:dyDescent="0.25">
      <c r="A1401" s="128"/>
      <c r="B1401" s="2"/>
      <c r="C1401" s="139" t="s">
        <v>38573</v>
      </c>
      <c r="D1401" s="124" t="s">
        <v>38574</v>
      </c>
      <c r="E1401" s="118" t="s">
        <v>48</v>
      </c>
      <c r="F1401" s="124" t="s">
        <v>35249</v>
      </c>
      <c r="G1401" s="118" t="s">
        <v>2</v>
      </c>
      <c r="H1401" s="137"/>
      <c r="I1401" s="119"/>
      <c r="J1401" s="129"/>
      <c r="K1401" s="129"/>
      <c r="L1401" s="129">
        <v>0</v>
      </c>
      <c r="M1401" s="134" t="s">
        <v>38666</v>
      </c>
    </row>
    <row r="1402" spans="1:13" hidden="1" x14ac:dyDescent="0.25">
      <c r="A1402" s="128"/>
      <c r="B1402" s="2"/>
      <c r="C1402" s="139" t="s">
        <v>38576</v>
      </c>
      <c r="D1402" s="124" t="s">
        <v>38577</v>
      </c>
      <c r="E1402" s="118" t="s">
        <v>48</v>
      </c>
      <c r="F1402" s="124" t="s">
        <v>35249</v>
      </c>
      <c r="G1402" s="118" t="s">
        <v>2</v>
      </c>
      <c r="H1402" s="137">
        <v>42289</v>
      </c>
      <c r="I1402" s="119">
        <v>305</v>
      </c>
      <c r="J1402" s="129"/>
      <c r="K1402" s="129"/>
      <c r="L1402" s="129">
        <v>0</v>
      </c>
      <c r="M1402" s="134" t="s">
        <v>38669</v>
      </c>
    </row>
    <row r="1403" spans="1:13" hidden="1" x14ac:dyDescent="0.25">
      <c r="A1403" s="128"/>
      <c r="B1403" s="2"/>
      <c r="C1403" s="139" t="s">
        <v>38579</v>
      </c>
      <c r="D1403" s="124" t="s">
        <v>38580</v>
      </c>
      <c r="E1403" s="118" t="s">
        <v>48</v>
      </c>
      <c r="F1403" s="124" t="s">
        <v>35249</v>
      </c>
      <c r="G1403" s="118" t="s">
        <v>2</v>
      </c>
      <c r="H1403" s="137">
        <v>40288</v>
      </c>
      <c r="I1403" s="119">
        <v>1.1499999999999999</v>
      </c>
      <c r="J1403" s="129"/>
      <c r="K1403" s="129"/>
      <c r="L1403" s="129">
        <v>0</v>
      </c>
      <c r="M1403" s="134" t="s">
        <v>38672</v>
      </c>
    </row>
    <row r="1404" spans="1:13" hidden="1" x14ac:dyDescent="0.25">
      <c r="A1404" s="128"/>
      <c r="B1404" s="2"/>
      <c r="C1404" s="139" t="s">
        <v>38581</v>
      </c>
      <c r="D1404" s="124" t="s">
        <v>38582</v>
      </c>
      <c r="E1404" s="118" t="s">
        <v>48</v>
      </c>
      <c r="F1404" s="124" t="s">
        <v>35249</v>
      </c>
      <c r="G1404" s="118" t="s">
        <v>2</v>
      </c>
      <c r="H1404" s="137">
        <v>45541</v>
      </c>
      <c r="I1404" s="119">
        <v>120</v>
      </c>
      <c r="J1404" s="129"/>
      <c r="K1404" s="129"/>
      <c r="L1404" s="129">
        <v>0</v>
      </c>
      <c r="M1404" s="134" t="s">
        <v>38675</v>
      </c>
    </row>
    <row r="1405" spans="1:13" hidden="1" x14ac:dyDescent="0.25">
      <c r="A1405" s="128"/>
      <c r="B1405" s="2"/>
      <c r="C1405" s="139" t="s">
        <v>38584</v>
      </c>
      <c r="D1405" s="124" t="s">
        <v>38585</v>
      </c>
      <c r="E1405" s="118" t="s">
        <v>48</v>
      </c>
      <c r="F1405" s="124" t="s">
        <v>35249</v>
      </c>
      <c r="G1405" s="118" t="s">
        <v>34659</v>
      </c>
      <c r="H1405" s="137">
        <v>42429</v>
      </c>
      <c r="I1405" s="119">
        <v>250</v>
      </c>
      <c r="J1405" s="129"/>
      <c r="K1405" s="129"/>
      <c r="L1405" s="129">
        <v>0</v>
      </c>
      <c r="M1405" s="134" t="s">
        <v>38678</v>
      </c>
    </row>
    <row r="1406" spans="1:13" hidden="1" x14ac:dyDescent="0.25">
      <c r="A1406" s="128"/>
      <c r="B1406" s="2"/>
      <c r="C1406" s="139" t="s">
        <v>38587</v>
      </c>
      <c r="D1406" s="124" t="s">
        <v>38588</v>
      </c>
      <c r="E1406" s="118" t="s">
        <v>48</v>
      </c>
      <c r="F1406" s="124" t="s">
        <v>35249</v>
      </c>
      <c r="G1406" s="118" t="s">
        <v>2</v>
      </c>
      <c r="H1406" s="137">
        <v>44096</v>
      </c>
      <c r="I1406" s="119">
        <v>4</v>
      </c>
      <c r="J1406" s="129"/>
      <c r="K1406" s="129"/>
      <c r="L1406" s="129">
        <v>0</v>
      </c>
      <c r="M1406" s="134" t="s">
        <v>38681</v>
      </c>
    </row>
    <row r="1407" spans="1:13" hidden="1" x14ac:dyDescent="0.25">
      <c r="A1407" s="128"/>
      <c r="B1407" s="2"/>
      <c r="C1407" s="139" t="s">
        <v>38590</v>
      </c>
      <c r="D1407" s="124" t="s">
        <v>38591</v>
      </c>
      <c r="E1407" s="118" t="s">
        <v>48</v>
      </c>
      <c r="F1407" s="124" t="s">
        <v>35249</v>
      </c>
      <c r="G1407" s="118" t="s">
        <v>34659</v>
      </c>
      <c r="H1407" s="137"/>
      <c r="I1407" s="119"/>
      <c r="J1407" s="129"/>
      <c r="K1407" s="129"/>
      <c r="L1407" s="129">
        <v>0</v>
      </c>
      <c r="M1407" s="134" t="s">
        <v>38684</v>
      </c>
    </row>
    <row r="1408" spans="1:13" hidden="1" x14ac:dyDescent="0.25">
      <c r="A1408" s="128"/>
      <c r="B1408" s="2"/>
      <c r="C1408" s="139" t="s">
        <v>38593</v>
      </c>
      <c r="D1408" s="124" t="s">
        <v>38594</v>
      </c>
      <c r="E1408" s="118" t="s">
        <v>48</v>
      </c>
      <c r="F1408" s="124" t="s">
        <v>35249</v>
      </c>
      <c r="G1408" s="118" t="s">
        <v>34659</v>
      </c>
      <c r="H1408" s="137"/>
      <c r="I1408" s="119"/>
      <c r="J1408" s="129"/>
      <c r="K1408" s="129"/>
      <c r="L1408" s="129">
        <v>0</v>
      </c>
      <c r="M1408" s="134" t="s">
        <v>38687</v>
      </c>
    </row>
    <row r="1409" spans="1:13" hidden="1" x14ac:dyDescent="0.25">
      <c r="A1409" s="128"/>
      <c r="B1409" s="2"/>
      <c r="C1409" s="139" t="s">
        <v>38596</v>
      </c>
      <c r="D1409" s="124" t="s">
        <v>38597</v>
      </c>
      <c r="E1409" s="118" t="s">
        <v>48</v>
      </c>
      <c r="F1409" s="124" t="s">
        <v>35249</v>
      </c>
      <c r="G1409" s="118" t="s">
        <v>2</v>
      </c>
      <c r="H1409" s="137"/>
      <c r="I1409" s="119"/>
      <c r="J1409" s="129"/>
      <c r="K1409" s="129"/>
      <c r="L1409" s="129">
        <v>0</v>
      </c>
      <c r="M1409" s="134" t="s">
        <v>38690</v>
      </c>
    </row>
    <row r="1410" spans="1:13" hidden="1" x14ac:dyDescent="0.25">
      <c r="A1410" s="128"/>
      <c r="B1410" s="2"/>
      <c r="C1410" s="139" t="s">
        <v>38599</v>
      </c>
      <c r="D1410" s="124" t="s">
        <v>38600</v>
      </c>
      <c r="E1410" s="118" t="s">
        <v>48</v>
      </c>
      <c r="F1410" s="124" t="s">
        <v>35249</v>
      </c>
      <c r="G1410" s="118" t="s">
        <v>34659</v>
      </c>
      <c r="H1410" s="137"/>
      <c r="I1410" s="119"/>
      <c r="J1410" s="129"/>
      <c r="K1410" s="129"/>
      <c r="L1410" s="129">
        <v>0</v>
      </c>
      <c r="M1410" s="134" t="s">
        <v>38693</v>
      </c>
    </row>
    <row r="1411" spans="1:13" hidden="1" x14ac:dyDescent="0.25">
      <c r="A1411" s="128"/>
      <c r="B1411" s="2"/>
      <c r="C1411" s="139" t="s">
        <v>38602</v>
      </c>
      <c r="D1411" s="124" t="s">
        <v>38603</v>
      </c>
      <c r="E1411" s="118" t="s">
        <v>48</v>
      </c>
      <c r="F1411" s="124" t="s">
        <v>35249</v>
      </c>
      <c r="G1411" s="118" t="s">
        <v>34659</v>
      </c>
      <c r="H1411" s="137">
        <v>41927</v>
      </c>
      <c r="I1411" s="119">
        <v>7.5</v>
      </c>
      <c r="J1411" s="129"/>
      <c r="K1411" s="129"/>
      <c r="L1411" s="129">
        <v>0</v>
      </c>
      <c r="M1411" s="134" t="s">
        <v>38696</v>
      </c>
    </row>
    <row r="1412" spans="1:13" hidden="1" x14ac:dyDescent="0.25">
      <c r="A1412" s="128"/>
      <c r="B1412" s="2"/>
      <c r="C1412" s="139" t="s">
        <v>38605</v>
      </c>
      <c r="D1412" s="124" t="s">
        <v>38606</v>
      </c>
      <c r="E1412" s="118" t="s">
        <v>48</v>
      </c>
      <c r="F1412" s="124" t="s">
        <v>35249</v>
      </c>
      <c r="G1412" s="118" t="s">
        <v>2</v>
      </c>
      <c r="H1412" s="137"/>
      <c r="I1412" s="119"/>
      <c r="J1412" s="129"/>
      <c r="K1412" s="129"/>
      <c r="L1412" s="129">
        <v>0</v>
      </c>
      <c r="M1412" s="134" t="s">
        <v>38699</v>
      </c>
    </row>
    <row r="1413" spans="1:13" hidden="1" x14ac:dyDescent="0.25">
      <c r="A1413" s="128"/>
      <c r="B1413" s="2"/>
      <c r="C1413" s="139" t="s">
        <v>38608</v>
      </c>
      <c r="D1413" s="124" t="s">
        <v>38609</v>
      </c>
      <c r="E1413" s="118" t="s">
        <v>48</v>
      </c>
      <c r="F1413" s="124" t="s">
        <v>35249</v>
      </c>
      <c r="G1413" s="118" t="s">
        <v>2</v>
      </c>
      <c r="H1413" s="137"/>
      <c r="I1413" s="119"/>
      <c r="J1413" s="129"/>
      <c r="K1413" s="129"/>
      <c r="L1413" s="129">
        <v>0</v>
      </c>
      <c r="M1413" s="134" t="s">
        <v>38702</v>
      </c>
    </row>
    <row r="1414" spans="1:13" hidden="1" x14ac:dyDescent="0.25">
      <c r="A1414" s="128"/>
      <c r="B1414" s="2"/>
      <c r="C1414" s="139" t="s">
        <v>38611</v>
      </c>
      <c r="D1414" s="124" t="s">
        <v>38612</v>
      </c>
      <c r="E1414" s="118" t="s">
        <v>48</v>
      </c>
      <c r="F1414" s="124" t="s">
        <v>35249</v>
      </c>
      <c r="G1414" s="118" t="s">
        <v>2</v>
      </c>
      <c r="H1414" s="137"/>
      <c r="I1414" s="119"/>
      <c r="J1414" s="129"/>
      <c r="K1414" s="129"/>
      <c r="L1414" s="129">
        <v>0</v>
      </c>
      <c r="M1414" s="134" t="s">
        <v>38705</v>
      </c>
    </row>
    <row r="1415" spans="1:13" hidden="1" x14ac:dyDescent="0.25">
      <c r="A1415" s="128"/>
      <c r="B1415" s="2"/>
      <c r="C1415" s="139" t="s">
        <v>38614</v>
      </c>
      <c r="D1415" s="124" t="s">
        <v>38615</v>
      </c>
      <c r="E1415" s="118" t="s">
        <v>48</v>
      </c>
      <c r="F1415" s="124" t="s">
        <v>35249</v>
      </c>
      <c r="G1415" s="118" t="s">
        <v>2</v>
      </c>
      <c r="H1415" s="137">
        <v>44131</v>
      </c>
      <c r="I1415" s="119">
        <v>430</v>
      </c>
      <c r="J1415" s="129"/>
      <c r="K1415" s="129"/>
      <c r="L1415" s="129">
        <v>0</v>
      </c>
      <c r="M1415" s="134" t="s">
        <v>38708</v>
      </c>
    </row>
    <row r="1416" spans="1:13" hidden="1" x14ac:dyDescent="0.25">
      <c r="A1416" s="128"/>
      <c r="B1416" s="2"/>
      <c r="C1416" s="139" t="s">
        <v>38617</v>
      </c>
      <c r="D1416" s="124" t="s">
        <v>38618</v>
      </c>
      <c r="E1416" s="118" t="s">
        <v>48</v>
      </c>
      <c r="F1416" s="124" t="s">
        <v>35249</v>
      </c>
      <c r="G1416" s="118" t="s">
        <v>2</v>
      </c>
      <c r="H1416" s="137"/>
      <c r="I1416" s="119"/>
      <c r="J1416" s="129"/>
      <c r="K1416" s="129"/>
      <c r="L1416" s="129">
        <v>0</v>
      </c>
      <c r="M1416" s="134" t="s">
        <v>38711</v>
      </c>
    </row>
    <row r="1417" spans="1:13" hidden="1" x14ac:dyDescent="0.25">
      <c r="A1417" s="128"/>
      <c r="B1417" s="2"/>
      <c r="C1417" s="139" t="s">
        <v>38620</v>
      </c>
      <c r="D1417" s="124" t="s">
        <v>38621</v>
      </c>
      <c r="E1417" s="118" t="s">
        <v>48</v>
      </c>
      <c r="F1417" s="124" t="s">
        <v>35249</v>
      </c>
      <c r="G1417" s="118" t="s">
        <v>2</v>
      </c>
      <c r="H1417" s="137"/>
      <c r="I1417" s="119"/>
      <c r="J1417" s="129"/>
      <c r="K1417" s="129"/>
      <c r="L1417" s="129">
        <v>0</v>
      </c>
      <c r="M1417" s="134" t="s">
        <v>38714</v>
      </c>
    </row>
    <row r="1418" spans="1:13" hidden="1" x14ac:dyDescent="0.25">
      <c r="A1418" s="128"/>
      <c r="B1418" s="2"/>
      <c r="C1418" s="139" t="s">
        <v>38623</v>
      </c>
      <c r="D1418" s="124" t="s">
        <v>38624</v>
      </c>
      <c r="E1418" s="118" t="s">
        <v>48</v>
      </c>
      <c r="F1418" s="124" t="s">
        <v>35249</v>
      </c>
      <c r="G1418" s="118" t="s">
        <v>34659</v>
      </c>
      <c r="H1418" s="137">
        <v>40161</v>
      </c>
      <c r="I1418" s="119">
        <v>78</v>
      </c>
      <c r="J1418" s="129"/>
      <c r="K1418" s="129"/>
      <c r="L1418" s="129">
        <v>0</v>
      </c>
      <c r="M1418" s="134" t="s">
        <v>38717</v>
      </c>
    </row>
    <row r="1419" spans="1:13" hidden="1" x14ac:dyDescent="0.25">
      <c r="A1419" s="128"/>
      <c r="B1419" s="2"/>
      <c r="C1419" s="139" t="s">
        <v>38626</v>
      </c>
      <c r="D1419" s="124" t="s">
        <v>38627</v>
      </c>
      <c r="E1419" s="118" t="s">
        <v>48</v>
      </c>
      <c r="F1419" s="124" t="s">
        <v>35249</v>
      </c>
      <c r="G1419" s="118" t="s">
        <v>34659</v>
      </c>
      <c r="H1419" s="137"/>
      <c r="I1419" s="119"/>
      <c r="J1419" s="129"/>
      <c r="K1419" s="129"/>
      <c r="L1419" s="129">
        <v>0</v>
      </c>
      <c r="M1419" s="134" t="s">
        <v>38720</v>
      </c>
    </row>
    <row r="1420" spans="1:13" hidden="1" x14ac:dyDescent="0.25">
      <c r="A1420" s="128"/>
      <c r="B1420" s="2"/>
      <c r="C1420" s="139" t="s">
        <v>38629</v>
      </c>
      <c r="D1420" s="124" t="s">
        <v>38630</v>
      </c>
      <c r="E1420" s="118" t="s">
        <v>48</v>
      </c>
      <c r="F1420" s="124" t="s">
        <v>35249</v>
      </c>
      <c r="G1420" s="118" t="s">
        <v>59</v>
      </c>
      <c r="H1420" s="137"/>
      <c r="I1420" s="119"/>
      <c r="J1420" s="129"/>
      <c r="K1420" s="129"/>
      <c r="L1420" s="129">
        <v>0</v>
      </c>
      <c r="M1420" s="134" t="s">
        <v>38723</v>
      </c>
    </row>
    <row r="1421" spans="1:13" hidden="1" x14ac:dyDescent="0.25">
      <c r="A1421" s="128"/>
      <c r="B1421" s="2"/>
      <c r="C1421" s="139" t="s">
        <v>38632</v>
      </c>
      <c r="D1421" s="124" t="s">
        <v>38633</v>
      </c>
      <c r="E1421" s="118" t="s">
        <v>48</v>
      </c>
      <c r="F1421" s="124" t="s">
        <v>35249</v>
      </c>
      <c r="G1421" s="118" t="s">
        <v>59</v>
      </c>
      <c r="H1421" s="137"/>
      <c r="I1421" s="119"/>
      <c r="J1421" s="129"/>
      <c r="K1421" s="129"/>
      <c r="L1421" s="129">
        <v>0</v>
      </c>
      <c r="M1421" s="134" t="s">
        <v>38726</v>
      </c>
    </row>
    <row r="1422" spans="1:13" hidden="1" x14ac:dyDescent="0.25">
      <c r="A1422" s="128"/>
      <c r="B1422" s="2"/>
      <c r="C1422" s="139" t="s">
        <v>38635</v>
      </c>
      <c r="D1422" s="124" t="s">
        <v>38636</v>
      </c>
      <c r="E1422" s="118" t="s">
        <v>48</v>
      </c>
      <c r="F1422" s="124" t="s">
        <v>35249</v>
      </c>
      <c r="G1422" s="118" t="s">
        <v>2</v>
      </c>
      <c r="H1422" s="137">
        <v>44117</v>
      </c>
      <c r="I1422" s="119">
        <v>50.26</v>
      </c>
      <c r="J1422" s="129"/>
      <c r="K1422" s="129"/>
      <c r="L1422" s="129">
        <v>0</v>
      </c>
      <c r="M1422" s="134" t="s">
        <v>38729</v>
      </c>
    </row>
    <row r="1423" spans="1:13" hidden="1" x14ac:dyDescent="0.25">
      <c r="A1423" s="128"/>
      <c r="B1423" s="2"/>
      <c r="C1423" s="139" t="s">
        <v>38637</v>
      </c>
      <c r="D1423" s="124" t="s">
        <v>38638</v>
      </c>
      <c r="E1423" s="118" t="s">
        <v>48</v>
      </c>
      <c r="F1423" s="124" t="s">
        <v>35249</v>
      </c>
      <c r="G1423" s="118" t="s">
        <v>2</v>
      </c>
      <c r="H1423" s="137">
        <v>42753</v>
      </c>
      <c r="I1423" s="119">
        <v>18000</v>
      </c>
      <c r="J1423" s="129"/>
      <c r="K1423" s="129"/>
      <c r="L1423" s="129">
        <v>0</v>
      </c>
      <c r="M1423" s="134" t="s">
        <v>38732</v>
      </c>
    </row>
    <row r="1424" spans="1:13" hidden="1" x14ac:dyDescent="0.25">
      <c r="A1424" s="128"/>
      <c r="B1424" s="2"/>
      <c r="C1424" s="139" t="s">
        <v>38640</v>
      </c>
      <c r="D1424" s="124" t="s">
        <v>38641</v>
      </c>
      <c r="E1424" s="118" t="s">
        <v>48</v>
      </c>
      <c r="F1424" s="124" t="s">
        <v>35249</v>
      </c>
      <c r="G1424" s="118" t="s">
        <v>2</v>
      </c>
      <c r="H1424" s="137">
        <v>43245</v>
      </c>
      <c r="I1424" s="119">
        <v>1888</v>
      </c>
      <c r="J1424" s="129"/>
      <c r="K1424" s="129"/>
      <c r="L1424" s="129">
        <v>0</v>
      </c>
      <c r="M1424" s="134" t="s">
        <v>38735</v>
      </c>
    </row>
    <row r="1425" spans="1:13" hidden="1" x14ac:dyDescent="0.25">
      <c r="A1425" s="128"/>
      <c r="B1425" s="2"/>
      <c r="C1425" s="139" t="s">
        <v>38643</v>
      </c>
      <c r="D1425" s="124" t="s">
        <v>38644</v>
      </c>
      <c r="E1425" s="118" t="s">
        <v>48</v>
      </c>
      <c r="F1425" s="124" t="s">
        <v>35249</v>
      </c>
      <c r="G1425" s="118" t="s">
        <v>2</v>
      </c>
      <c r="H1425" s="137">
        <v>43803</v>
      </c>
      <c r="I1425" s="119">
        <v>219.6</v>
      </c>
      <c r="J1425" s="129"/>
      <c r="K1425" s="129"/>
      <c r="L1425" s="129">
        <v>0</v>
      </c>
      <c r="M1425" s="134" t="s">
        <v>38738</v>
      </c>
    </row>
    <row r="1426" spans="1:13" hidden="1" x14ac:dyDescent="0.25">
      <c r="A1426" s="128"/>
      <c r="B1426" s="2"/>
      <c r="C1426" s="139" t="s">
        <v>38646</v>
      </c>
      <c r="D1426" s="124" t="s">
        <v>38647</v>
      </c>
      <c r="E1426" s="118" t="s">
        <v>48</v>
      </c>
      <c r="F1426" s="124" t="s">
        <v>35249</v>
      </c>
      <c r="G1426" s="118" t="s">
        <v>2</v>
      </c>
      <c r="H1426" s="137">
        <v>44204</v>
      </c>
      <c r="I1426" s="119">
        <v>243.9</v>
      </c>
      <c r="J1426" s="129"/>
      <c r="K1426" s="129"/>
      <c r="L1426" s="129">
        <v>0</v>
      </c>
      <c r="M1426" s="134" t="s">
        <v>38741</v>
      </c>
    </row>
    <row r="1427" spans="1:13" hidden="1" x14ac:dyDescent="0.25">
      <c r="A1427" s="128"/>
      <c r="B1427" s="2"/>
      <c r="C1427" s="139" t="s">
        <v>38649</v>
      </c>
      <c r="D1427" s="124" t="s">
        <v>38650</v>
      </c>
      <c r="E1427" s="118" t="s">
        <v>48</v>
      </c>
      <c r="F1427" s="124" t="s">
        <v>35249</v>
      </c>
      <c r="G1427" s="118" t="s">
        <v>2</v>
      </c>
      <c r="H1427" s="137">
        <v>44123</v>
      </c>
      <c r="I1427" s="119">
        <v>261</v>
      </c>
      <c r="J1427" s="129"/>
      <c r="K1427" s="129"/>
      <c r="L1427" s="129">
        <v>0</v>
      </c>
      <c r="M1427" s="134" t="s">
        <v>38744</v>
      </c>
    </row>
    <row r="1428" spans="1:13" hidden="1" x14ac:dyDescent="0.25">
      <c r="A1428" s="128"/>
      <c r="B1428" s="2"/>
      <c r="C1428" s="139" t="s">
        <v>38652</v>
      </c>
      <c r="D1428" s="124" t="s">
        <v>38653</v>
      </c>
      <c r="E1428" s="118" t="s">
        <v>48</v>
      </c>
      <c r="F1428" s="124" t="s">
        <v>35249</v>
      </c>
      <c r="G1428" s="118" t="s">
        <v>2</v>
      </c>
      <c r="H1428" s="137">
        <v>44299</v>
      </c>
      <c r="I1428" s="119">
        <v>289.24</v>
      </c>
      <c r="J1428" s="129"/>
      <c r="K1428" s="129"/>
      <c r="L1428" s="129">
        <v>0</v>
      </c>
      <c r="M1428" s="134" t="s">
        <v>38747</v>
      </c>
    </row>
    <row r="1429" spans="1:13" hidden="1" x14ac:dyDescent="0.25">
      <c r="A1429" s="128"/>
      <c r="B1429" s="2"/>
      <c r="C1429" s="139" t="s">
        <v>38655</v>
      </c>
      <c r="D1429" s="124" t="s">
        <v>38656</v>
      </c>
      <c r="E1429" s="118" t="s">
        <v>48</v>
      </c>
      <c r="F1429" s="124" t="s">
        <v>35249</v>
      </c>
      <c r="G1429" s="118" t="s">
        <v>2</v>
      </c>
      <c r="H1429" s="137">
        <v>43803</v>
      </c>
      <c r="I1429" s="119">
        <v>282.60000000000002</v>
      </c>
      <c r="J1429" s="129"/>
      <c r="K1429" s="129"/>
      <c r="L1429" s="129">
        <v>0</v>
      </c>
      <c r="M1429" s="134" t="s">
        <v>38750</v>
      </c>
    </row>
    <row r="1430" spans="1:13" hidden="1" x14ac:dyDescent="0.25">
      <c r="A1430" s="128"/>
      <c r="B1430" s="2"/>
      <c r="C1430" s="139" t="s">
        <v>38658</v>
      </c>
      <c r="D1430" s="124" t="s">
        <v>38659</v>
      </c>
      <c r="E1430" s="118" t="s">
        <v>48</v>
      </c>
      <c r="F1430" s="124" t="s">
        <v>35249</v>
      </c>
      <c r="G1430" s="118" t="s">
        <v>2</v>
      </c>
      <c r="H1430" s="137">
        <v>44204</v>
      </c>
      <c r="I1430" s="119">
        <v>298.2</v>
      </c>
      <c r="J1430" s="129"/>
      <c r="K1430" s="129"/>
      <c r="L1430" s="129">
        <v>0</v>
      </c>
      <c r="M1430" s="134" t="s">
        <v>38753</v>
      </c>
    </row>
    <row r="1431" spans="1:13" hidden="1" x14ac:dyDescent="0.25">
      <c r="A1431" s="128"/>
      <c r="B1431" s="2"/>
      <c r="C1431" s="139" t="s">
        <v>38661</v>
      </c>
      <c r="D1431" s="124" t="s">
        <v>38662</v>
      </c>
      <c r="E1431" s="118" t="s">
        <v>48</v>
      </c>
      <c r="F1431" s="124" t="s">
        <v>35249</v>
      </c>
      <c r="G1431" s="118" t="s">
        <v>2</v>
      </c>
      <c r="H1431" s="137">
        <v>43803</v>
      </c>
      <c r="I1431" s="119">
        <v>318.75</v>
      </c>
      <c r="J1431" s="129"/>
      <c r="K1431" s="129"/>
      <c r="L1431" s="129">
        <v>0</v>
      </c>
      <c r="M1431" s="134" t="s">
        <v>38756</v>
      </c>
    </row>
    <row r="1432" spans="1:13" hidden="1" x14ac:dyDescent="0.25">
      <c r="A1432" s="128"/>
      <c r="B1432" s="2"/>
      <c r="C1432" s="139" t="s">
        <v>38664</v>
      </c>
      <c r="D1432" s="124" t="s">
        <v>38665</v>
      </c>
      <c r="E1432" s="118" t="s">
        <v>48</v>
      </c>
      <c r="F1432" s="124" t="s">
        <v>35249</v>
      </c>
      <c r="G1432" s="118" t="s">
        <v>2</v>
      </c>
      <c r="H1432" s="137"/>
      <c r="I1432" s="119"/>
      <c r="J1432" s="129"/>
      <c r="K1432" s="129"/>
      <c r="L1432" s="129">
        <v>0</v>
      </c>
      <c r="M1432" s="134" t="s">
        <v>38759</v>
      </c>
    </row>
    <row r="1433" spans="1:13" hidden="1" x14ac:dyDescent="0.25">
      <c r="A1433" s="128"/>
      <c r="B1433" s="2"/>
      <c r="C1433" s="139" t="s">
        <v>38667</v>
      </c>
      <c r="D1433" s="124" t="s">
        <v>38668</v>
      </c>
      <c r="E1433" s="118" t="s">
        <v>48</v>
      </c>
      <c r="F1433" s="124" t="s">
        <v>35249</v>
      </c>
      <c r="G1433" s="118" t="s">
        <v>2</v>
      </c>
      <c r="H1433" s="137"/>
      <c r="I1433" s="119"/>
      <c r="J1433" s="129"/>
      <c r="K1433" s="129"/>
      <c r="L1433" s="129">
        <v>0</v>
      </c>
      <c r="M1433" s="134" t="s">
        <v>38762</v>
      </c>
    </row>
    <row r="1434" spans="1:13" hidden="1" x14ac:dyDescent="0.25">
      <c r="A1434" s="128"/>
      <c r="B1434" s="2"/>
      <c r="C1434" s="139" t="s">
        <v>38670</v>
      </c>
      <c r="D1434" s="124" t="s">
        <v>38671</v>
      </c>
      <c r="E1434" s="118" t="s">
        <v>48</v>
      </c>
      <c r="F1434" s="124" t="s">
        <v>35249</v>
      </c>
      <c r="G1434" s="118" t="s">
        <v>2</v>
      </c>
      <c r="H1434" s="137">
        <v>44204</v>
      </c>
      <c r="I1434" s="119">
        <v>408</v>
      </c>
      <c r="J1434" s="129"/>
      <c r="K1434" s="129"/>
      <c r="L1434" s="129">
        <v>0</v>
      </c>
      <c r="M1434" s="134" t="s">
        <v>38765</v>
      </c>
    </row>
    <row r="1435" spans="1:13" hidden="1" x14ac:dyDescent="0.25">
      <c r="A1435" s="128"/>
      <c r="B1435" s="2"/>
      <c r="C1435" s="139" t="s">
        <v>38673</v>
      </c>
      <c r="D1435" s="124" t="s">
        <v>38674</v>
      </c>
      <c r="E1435" s="118" t="s">
        <v>48</v>
      </c>
      <c r="F1435" s="124" t="s">
        <v>35249</v>
      </c>
      <c r="G1435" s="118" t="s">
        <v>2</v>
      </c>
      <c r="H1435" s="137">
        <v>44123</v>
      </c>
      <c r="I1435" s="119">
        <v>495</v>
      </c>
      <c r="J1435" s="129"/>
      <c r="K1435" s="129"/>
      <c r="L1435" s="129">
        <v>0</v>
      </c>
      <c r="M1435" s="134" t="s">
        <v>19648</v>
      </c>
    </row>
    <row r="1436" spans="1:13" hidden="1" x14ac:dyDescent="0.25">
      <c r="A1436" s="128"/>
      <c r="B1436" s="2"/>
      <c r="C1436" s="139" t="s">
        <v>38676</v>
      </c>
      <c r="D1436" s="124" t="s">
        <v>38677</v>
      </c>
      <c r="E1436" s="118" t="s">
        <v>48</v>
      </c>
      <c r="F1436" s="124" t="s">
        <v>35249</v>
      </c>
      <c r="G1436" s="118" t="s">
        <v>2</v>
      </c>
      <c r="H1436" s="137">
        <v>44204</v>
      </c>
      <c r="I1436" s="119">
        <v>488</v>
      </c>
      <c r="J1436" s="129"/>
      <c r="K1436" s="129"/>
      <c r="L1436" s="129">
        <v>0</v>
      </c>
      <c r="M1436" s="134" t="s">
        <v>38770</v>
      </c>
    </row>
    <row r="1437" spans="1:13" hidden="1" x14ac:dyDescent="0.25">
      <c r="A1437" s="128"/>
      <c r="B1437" s="2"/>
      <c r="C1437" s="139" t="s">
        <v>38679</v>
      </c>
      <c r="D1437" s="124" t="s">
        <v>38680</v>
      </c>
      <c r="E1437" s="118" t="s">
        <v>48</v>
      </c>
      <c r="F1437" s="124" t="s">
        <v>35249</v>
      </c>
      <c r="G1437" s="118" t="s">
        <v>2</v>
      </c>
      <c r="H1437" s="137">
        <v>43894</v>
      </c>
      <c r="I1437" s="119">
        <v>323.75</v>
      </c>
      <c r="J1437" s="129"/>
      <c r="K1437" s="129"/>
      <c r="L1437" s="129">
        <v>0</v>
      </c>
      <c r="M1437" s="134" t="s">
        <v>38773</v>
      </c>
    </row>
    <row r="1438" spans="1:13" hidden="1" x14ac:dyDescent="0.25">
      <c r="A1438" s="128"/>
      <c r="B1438" s="2"/>
      <c r="C1438" s="139" t="s">
        <v>38682</v>
      </c>
      <c r="D1438" s="124" t="s">
        <v>38683</v>
      </c>
      <c r="E1438" s="118" t="s">
        <v>48</v>
      </c>
      <c r="F1438" s="124" t="s">
        <v>35249</v>
      </c>
      <c r="G1438" s="118" t="s">
        <v>2</v>
      </c>
      <c r="H1438" s="137">
        <v>43894</v>
      </c>
      <c r="I1438" s="119">
        <v>323.75</v>
      </c>
      <c r="J1438" s="129"/>
      <c r="K1438" s="129"/>
      <c r="L1438" s="129">
        <v>0</v>
      </c>
      <c r="M1438" s="134" t="s">
        <v>38776</v>
      </c>
    </row>
    <row r="1439" spans="1:13" hidden="1" x14ac:dyDescent="0.25">
      <c r="A1439" s="128"/>
      <c r="B1439" s="2"/>
      <c r="C1439" s="139" t="s">
        <v>38685</v>
      </c>
      <c r="D1439" s="124" t="s">
        <v>38686</v>
      </c>
      <c r="E1439" s="118" t="s">
        <v>48</v>
      </c>
      <c r="F1439" s="124" t="s">
        <v>35249</v>
      </c>
      <c r="G1439" s="118" t="s">
        <v>2</v>
      </c>
      <c r="H1439" s="137">
        <v>44189</v>
      </c>
      <c r="I1439" s="119">
        <v>356.22</v>
      </c>
      <c r="J1439" s="129"/>
      <c r="K1439" s="129"/>
      <c r="L1439" s="129">
        <v>0</v>
      </c>
      <c r="M1439" s="134" t="s">
        <v>38779</v>
      </c>
    </row>
    <row r="1440" spans="1:13" hidden="1" x14ac:dyDescent="0.25">
      <c r="A1440" s="128"/>
      <c r="B1440" s="2"/>
      <c r="C1440" s="139" t="s">
        <v>38688</v>
      </c>
      <c r="D1440" s="124" t="s">
        <v>38689</v>
      </c>
      <c r="E1440" s="118" t="s">
        <v>48</v>
      </c>
      <c r="F1440" s="124" t="s">
        <v>35249</v>
      </c>
      <c r="G1440" s="118" t="s">
        <v>2</v>
      </c>
      <c r="H1440" s="137"/>
      <c r="I1440" s="119"/>
      <c r="J1440" s="129"/>
      <c r="K1440" s="129"/>
      <c r="L1440" s="129">
        <v>0</v>
      </c>
      <c r="M1440" s="134" t="s">
        <v>38782</v>
      </c>
    </row>
    <row r="1441" spans="1:13" hidden="1" x14ac:dyDescent="0.25">
      <c r="A1441" s="128"/>
      <c r="B1441" s="2"/>
      <c r="C1441" s="139" t="s">
        <v>38691</v>
      </c>
      <c r="D1441" s="124" t="s">
        <v>38692</v>
      </c>
      <c r="E1441" s="118" t="s">
        <v>48</v>
      </c>
      <c r="F1441" s="124" t="s">
        <v>35249</v>
      </c>
      <c r="G1441" s="118" t="s">
        <v>2</v>
      </c>
      <c r="H1441" s="137"/>
      <c r="I1441" s="119"/>
      <c r="J1441" s="129"/>
      <c r="K1441" s="129"/>
      <c r="L1441" s="129">
        <v>0</v>
      </c>
      <c r="M1441" s="134"/>
    </row>
    <row r="1442" spans="1:13" hidden="1" x14ac:dyDescent="0.25">
      <c r="A1442" s="128"/>
      <c r="B1442" s="2"/>
      <c r="C1442" s="139" t="s">
        <v>38694</v>
      </c>
      <c r="D1442" s="124" t="s">
        <v>38695</v>
      </c>
      <c r="E1442" s="118" t="s">
        <v>48</v>
      </c>
      <c r="F1442" s="124" t="s">
        <v>35249</v>
      </c>
      <c r="G1442" s="118" t="s">
        <v>2</v>
      </c>
      <c r="H1442" s="137"/>
      <c r="I1442" s="119"/>
      <c r="J1442" s="129"/>
      <c r="K1442" s="129"/>
      <c r="L1442" s="129">
        <v>0</v>
      </c>
      <c r="M1442" s="134" t="s">
        <v>38787</v>
      </c>
    </row>
    <row r="1443" spans="1:13" hidden="1" x14ac:dyDescent="0.25">
      <c r="A1443" s="128"/>
      <c r="B1443" s="2"/>
      <c r="C1443" s="139" t="s">
        <v>38697</v>
      </c>
      <c r="D1443" s="124" t="s">
        <v>38698</v>
      </c>
      <c r="E1443" s="118" t="s">
        <v>48</v>
      </c>
      <c r="F1443" s="124" t="s">
        <v>35249</v>
      </c>
      <c r="G1443" s="118" t="s">
        <v>2</v>
      </c>
      <c r="H1443" s="137">
        <v>44046</v>
      </c>
      <c r="I1443" s="119">
        <v>340</v>
      </c>
      <c r="J1443" s="129"/>
      <c r="K1443" s="129"/>
      <c r="L1443" s="129">
        <v>0</v>
      </c>
      <c r="M1443" s="134" t="s">
        <v>38790</v>
      </c>
    </row>
    <row r="1444" spans="1:13" hidden="1" x14ac:dyDescent="0.25">
      <c r="A1444" s="128"/>
      <c r="B1444" s="2"/>
      <c r="C1444" s="139" t="s">
        <v>38700</v>
      </c>
      <c r="D1444" s="124" t="s">
        <v>38701</v>
      </c>
      <c r="E1444" s="118" t="s">
        <v>48</v>
      </c>
      <c r="F1444" s="124" t="s">
        <v>35249</v>
      </c>
      <c r="G1444" s="118" t="s">
        <v>2</v>
      </c>
      <c r="H1444" s="137">
        <v>43580</v>
      </c>
      <c r="I1444" s="119">
        <v>329.1</v>
      </c>
      <c r="J1444" s="129"/>
      <c r="K1444" s="129"/>
      <c r="L1444" s="129">
        <v>0</v>
      </c>
      <c r="M1444" s="134" t="s">
        <v>38793</v>
      </c>
    </row>
    <row r="1445" spans="1:13" hidden="1" x14ac:dyDescent="0.25">
      <c r="A1445" s="128"/>
      <c r="B1445" s="2"/>
      <c r="C1445" s="139" t="s">
        <v>38703</v>
      </c>
      <c r="D1445" s="124" t="s">
        <v>38704</v>
      </c>
      <c r="E1445" s="118" t="s">
        <v>48</v>
      </c>
      <c r="F1445" s="124" t="s">
        <v>35249</v>
      </c>
      <c r="G1445" s="118" t="s">
        <v>2</v>
      </c>
      <c r="H1445" s="137">
        <v>44046</v>
      </c>
      <c r="I1445" s="119">
        <v>301.5</v>
      </c>
      <c r="J1445" s="129"/>
      <c r="K1445" s="129"/>
      <c r="L1445" s="129">
        <v>0</v>
      </c>
      <c r="M1445" s="134" t="s">
        <v>38796</v>
      </c>
    </row>
    <row r="1446" spans="1:13" hidden="1" x14ac:dyDescent="0.25">
      <c r="A1446" s="128"/>
      <c r="B1446" s="2"/>
      <c r="C1446" s="139" t="s">
        <v>38706</v>
      </c>
      <c r="D1446" s="124" t="s">
        <v>38707</v>
      </c>
      <c r="E1446" s="118" t="s">
        <v>48</v>
      </c>
      <c r="F1446" s="124" t="s">
        <v>35249</v>
      </c>
      <c r="G1446" s="118" t="s">
        <v>2</v>
      </c>
      <c r="H1446" s="137">
        <v>44046</v>
      </c>
      <c r="I1446" s="119">
        <v>351</v>
      </c>
      <c r="J1446" s="129"/>
      <c r="K1446" s="129"/>
      <c r="L1446" s="129">
        <v>0</v>
      </c>
      <c r="M1446" s="134" t="s">
        <v>38799</v>
      </c>
    </row>
    <row r="1447" spans="1:13" hidden="1" x14ac:dyDescent="0.25">
      <c r="A1447" s="128"/>
      <c r="B1447" s="2"/>
      <c r="C1447" s="139" t="s">
        <v>38709</v>
      </c>
      <c r="D1447" s="124" t="s">
        <v>38710</v>
      </c>
      <c r="E1447" s="118" t="s">
        <v>48</v>
      </c>
      <c r="F1447" s="124" t="s">
        <v>35249</v>
      </c>
      <c r="G1447" s="118" t="s">
        <v>2</v>
      </c>
      <c r="H1447" s="137">
        <v>43511</v>
      </c>
      <c r="I1447" s="119">
        <v>284.33999999999997</v>
      </c>
      <c r="J1447" s="129"/>
      <c r="K1447" s="129"/>
      <c r="L1447" s="129">
        <v>0</v>
      </c>
      <c r="M1447" s="134" t="s">
        <v>38802</v>
      </c>
    </row>
    <row r="1448" spans="1:13" hidden="1" x14ac:dyDescent="0.25">
      <c r="A1448" s="128"/>
      <c r="B1448" s="2"/>
      <c r="C1448" s="139" t="s">
        <v>38712</v>
      </c>
      <c r="D1448" s="124" t="s">
        <v>38713</v>
      </c>
      <c r="E1448" s="118" t="s">
        <v>48</v>
      </c>
      <c r="F1448" s="124" t="s">
        <v>35249</v>
      </c>
      <c r="G1448" s="118" t="s">
        <v>2</v>
      </c>
      <c r="H1448" s="137">
        <v>43805</v>
      </c>
      <c r="I1448" s="119">
        <v>465.02</v>
      </c>
      <c r="J1448" s="129"/>
      <c r="K1448" s="129"/>
      <c r="L1448" s="129">
        <v>0</v>
      </c>
      <c r="M1448" s="134" t="s">
        <v>38804</v>
      </c>
    </row>
    <row r="1449" spans="1:13" hidden="1" x14ac:dyDescent="0.25">
      <c r="A1449" s="128"/>
      <c r="B1449" s="2"/>
      <c r="C1449" s="139" t="s">
        <v>38715</v>
      </c>
      <c r="D1449" s="124" t="s">
        <v>38716</v>
      </c>
      <c r="E1449" s="118" t="s">
        <v>48</v>
      </c>
      <c r="F1449" s="124" t="s">
        <v>35249</v>
      </c>
      <c r="G1449" s="118" t="s">
        <v>2</v>
      </c>
      <c r="H1449" s="137">
        <v>43433</v>
      </c>
      <c r="I1449" s="119">
        <v>539.84</v>
      </c>
      <c r="J1449" s="129"/>
      <c r="K1449" s="129"/>
      <c r="L1449" s="129">
        <v>0</v>
      </c>
      <c r="M1449" s="134" t="s">
        <v>38806</v>
      </c>
    </row>
    <row r="1450" spans="1:13" hidden="1" x14ac:dyDescent="0.25">
      <c r="A1450" s="128"/>
      <c r="B1450" s="2"/>
      <c r="C1450" s="139" t="s">
        <v>38718</v>
      </c>
      <c r="D1450" s="124" t="s">
        <v>38719</v>
      </c>
      <c r="E1450" s="118" t="s">
        <v>48</v>
      </c>
      <c r="F1450" s="124" t="s">
        <v>35249</v>
      </c>
      <c r="G1450" s="118" t="s">
        <v>2</v>
      </c>
      <c r="H1450" s="137">
        <v>43320</v>
      </c>
      <c r="I1450" s="119">
        <v>927.71</v>
      </c>
      <c r="J1450" s="129"/>
      <c r="K1450" s="129"/>
      <c r="L1450" s="129">
        <v>0</v>
      </c>
      <c r="M1450" s="134" t="s">
        <v>38809</v>
      </c>
    </row>
    <row r="1451" spans="1:13" hidden="1" x14ac:dyDescent="0.25">
      <c r="A1451" s="128"/>
      <c r="B1451" s="2"/>
      <c r="C1451" s="139" t="s">
        <v>38721</v>
      </c>
      <c r="D1451" s="124" t="s">
        <v>38722</v>
      </c>
      <c r="E1451" s="118" t="s">
        <v>48</v>
      </c>
      <c r="F1451" s="124" t="s">
        <v>35249</v>
      </c>
      <c r="G1451" s="118" t="s">
        <v>2</v>
      </c>
      <c r="H1451" s="137">
        <v>43782</v>
      </c>
      <c r="I1451" s="119">
        <v>1300</v>
      </c>
      <c r="J1451" s="129"/>
      <c r="K1451" s="129"/>
      <c r="L1451" s="129">
        <v>0</v>
      </c>
      <c r="M1451" s="134" t="s">
        <v>38812</v>
      </c>
    </row>
    <row r="1452" spans="1:13" hidden="1" x14ac:dyDescent="0.25">
      <c r="A1452" s="128"/>
      <c r="B1452" s="2"/>
      <c r="C1452" s="139" t="s">
        <v>38724</v>
      </c>
      <c r="D1452" s="124" t="s">
        <v>38725</v>
      </c>
      <c r="E1452" s="118" t="s">
        <v>48</v>
      </c>
      <c r="F1452" s="124" t="s">
        <v>35249</v>
      </c>
      <c r="G1452" s="118" t="s">
        <v>2</v>
      </c>
      <c r="H1452" s="137">
        <v>43678</v>
      </c>
      <c r="I1452" s="119">
        <v>1444</v>
      </c>
      <c r="J1452" s="129"/>
      <c r="K1452" s="129"/>
      <c r="L1452" s="129">
        <v>0</v>
      </c>
      <c r="M1452" s="134" t="s">
        <v>38814</v>
      </c>
    </row>
    <row r="1453" spans="1:13" hidden="1" x14ac:dyDescent="0.25">
      <c r="A1453" s="128"/>
      <c r="B1453" s="2"/>
      <c r="C1453" s="139" t="s">
        <v>38727</v>
      </c>
      <c r="D1453" s="124" t="s">
        <v>38728</v>
      </c>
      <c r="E1453" s="118" t="s">
        <v>48</v>
      </c>
      <c r="F1453" s="124" t="s">
        <v>35249</v>
      </c>
      <c r="G1453" s="118" t="s">
        <v>2</v>
      </c>
      <c r="H1453" s="137">
        <v>44123</v>
      </c>
      <c r="I1453" s="119">
        <v>538</v>
      </c>
      <c r="J1453" s="129"/>
      <c r="K1453" s="129"/>
      <c r="L1453" s="129">
        <v>0</v>
      </c>
      <c r="M1453" s="134" t="s">
        <v>38817</v>
      </c>
    </row>
    <row r="1454" spans="1:13" hidden="1" x14ac:dyDescent="0.25">
      <c r="A1454" s="128"/>
      <c r="B1454" s="2"/>
      <c r="C1454" s="139" t="s">
        <v>38730</v>
      </c>
      <c r="D1454" s="124" t="s">
        <v>38731</v>
      </c>
      <c r="E1454" s="118" t="s">
        <v>48</v>
      </c>
      <c r="F1454" s="124" t="s">
        <v>35249</v>
      </c>
      <c r="G1454" s="118" t="s">
        <v>2</v>
      </c>
      <c r="H1454" s="137"/>
      <c r="I1454" s="119"/>
      <c r="J1454" s="129"/>
      <c r="K1454" s="129"/>
      <c r="L1454" s="129">
        <v>0</v>
      </c>
      <c r="M1454" s="134" t="s">
        <v>38820</v>
      </c>
    </row>
    <row r="1455" spans="1:13" hidden="1" x14ac:dyDescent="0.25">
      <c r="A1455" s="128"/>
      <c r="B1455" s="2"/>
      <c r="C1455" s="139" t="s">
        <v>38733</v>
      </c>
      <c r="D1455" s="124" t="s">
        <v>38734</v>
      </c>
      <c r="E1455" s="118" t="s">
        <v>48</v>
      </c>
      <c r="F1455" s="124" t="s">
        <v>35249</v>
      </c>
      <c r="G1455" s="118" t="s">
        <v>2</v>
      </c>
      <c r="H1455" s="137">
        <v>43894</v>
      </c>
      <c r="I1455" s="119">
        <v>333</v>
      </c>
      <c r="J1455" s="129"/>
      <c r="K1455" s="129"/>
      <c r="L1455" s="129">
        <v>0</v>
      </c>
      <c r="M1455" s="134" t="s">
        <v>38823</v>
      </c>
    </row>
    <row r="1456" spans="1:13" hidden="1" x14ac:dyDescent="0.25">
      <c r="A1456" s="128"/>
      <c r="B1456" s="2"/>
      <c r="C1456" s="139" t="s">
        <v>38736</v>
      </c>
      <c r="D1456" s="124" t="s">
        <v>38737</v>
      </c>
      <c r="E1456" s="118" t="s">
        <v>48</v>
      </c>
      <c r="F1456" s="124" t="s">
        <v>35249</v>
      </c>
      <c r="G1456" s="118" t="s">
        <v>2</v>
      </c>
      <c r="H1456" s="137">
        <v>43805</v>
      </c>
      <c r="I1456" s="119">
        <v>1640</v>
      </c>
      <c r="J1456" s="129"/>
      <c r="K1456" s="129"/>
      <c r="L1456" s="129">
        <v>0</v>
      </c>
      <c r="M1456" s="134" t="s">
        <v>38826</v>
      </c>
    </row>
    <row r="1457" spans="1:13" hidden="1" x14ac:dyDescent="0.25">
      <c r="A1457" s="128"/>
      <c r="B1457" s="2"/>
      <c r="C1457" s="139" t="s">
        <v>38739</v>
      </c>
      <c r="D1457" s="124" t="s">
        <v>38740</v>
      </c>
      <c r="E1457" s="118" t="s">
        <v>48</v>
      </c>
      <c r="F1457" s="124" t="s">
        <v>35249</v>
      </c>
      <c r="G1457" s="118" t="s">
        <v>2</v>
      </c>
      <c r="H1457" s="137"/>
      <c r="I1457" s="119"/>
      <c r="J1457" s="129"/>
      <c r="K1457" s="129"/>
      <c r="L1457" s="129">
        <v>0</v>
      </c>
      <c r="M1457" s="134"/>
    </row>
    <row r="1458" spans="1:13" hidden="1" x14ac:dyDescent="0.25">
      <c r="A1458" s="128"/>
      <c r="B1458" s="2"/>
      <c r="C1458" s="139" t="s">
        <v>38742</v>
      </c>
      <c r="D1458" s="124" t="s">
        <v>38743</v>
      </c>
      <c r="E1458" s="118" t="s">
        <v>48</v>
      </c>
      <c r="F1458" s="124" t="s">
        <v>35249</v>
      </c>
      <c r="G1458" s="118" t="s">
        <v>2</v>
      </c>
      <c r="H1458" s="137">
        <v>44959</v>
      </c>
      <c r="I1458" s="119">
        <v>804.27</v>
      </c>
      <c r="J1458" s="129"/>
      <c r="K1458" s="129"/>
      <c r="L1458" s="129">
        <v>0</v>
      </c>
      <c r="M1458" s="134" t="s">
        <v>38831</v>
      </c>
    </row>
    <row r="1459" spans="1:13" hidden="1" x14ac:dyDescent="0.25">
      <c r="A1459" s="128"/>
      <c r="B1459" s="2"/>
      <c r="C1459" s="139" t="s">
        <v>38745</v>
      </c>
      <c r="D1459" s="124" t="s">
        <v>38746</v>
      </c>
      <c r="E1459" s="118" t="s">
        <v>48</v>
      </c>
      <c r="F1459" s="124" t="s">
        <v>35249</v>
      </c>
      <c r="G1459" s="118" t="s">
        <v>2</v>
      </c>
      <c r="H1459" s="137">
        <v>43245</v>
      </c>
      <c r="I1459" s="119">
        <v>1304.8</v>
      </c>
      <c r="J1459" s="129"/>
      <c r="K1459" s="129"/>
      <c r="L1459" s="129">
        <v>0</v>
      </c>
      <c r="M1459" s="134" t="s">
        <v>38834</v>
      </c>
    </row>
    <row r="1460" spans="1:13" hidden="1" x14ac:dyDescent="0.25">
      <c r="A1460" s="128"/>
      <c r="B1460" s="2"/>
      <c r="C1460" s="139" t="s">
        <v>38748</v>
      </c>
      <c r="D1460" s="124" t="s">
        <v>38749</v>
      </c>
      <c r="E1460" s="118" t="s">
        <v>48</v>
      </c>
      <c r="F1460" s="124" t="s">
        <v>35249</v>
      </c>
      <c r="G1460" s="118" t="s">
        <v>2</v>
      </c>
      <c r="H1460" s="137">
        <v>44607</v>
      </c>
      <c r="I1460" s="119">
        <v>33200</v>
      </c>
      <c r="J1460" s="129"/>
      <c r="K1460" s="129"/>
      <c r="L1460" s="129">
        <v>0</v>
      </c>
      <c r="M1460" s="134"/>
    </row>
    <row r="1461" spans="1:13" hidden="1" x14ac:dyDescent="0.25">
      <c r="A1461" s="128"/>
      <c r="B1461" s="2"/>
      <c r="C1461" s="139" t="s">
        <v>38751</v>
      </c>
      <c r="D1461" s="124" t="s">
        <v>38752</v>
      </c>
      <c r="E1461" s="118" t="s">
        <v>48</v>
      </c>
      <c r="F1461" s="124" t="s">
        <v>35249</v>
      </c>
      <c r="G1461" s="118" t="s">
        <v>2</v>
      </c>
      <c r="H1461" s="137">
        <v>44578</v>
      </c>
      <c r="I1461" s="119">
        <v>29990</v>
      </c>
      <c r="J1461" s="129"/>
      <c r="K1461" s="129"/>
      <c r="L1461" s="129">
        <v>0</v>
      </c>
      <c r="M1461" s="134" t="s">
        <v>38839</v>
      </c>
    </row>
    <row r="1462" spans="1:13" hidden="1" x14ac:dyDescent="0.25">
      <c r="A1462" s="128"/>
      <c r="B1462" s="2"/>
      <c r="C1462" s="139" t="s">
        <v>38754</v>
      </c>
      <c r="D1462" s="124" t="s">
        <v>38755</v>
      </c>
      <c r="E1462" s="118" t="s">
        <v>48</v>
      </c>
      <c r="F1462" s="124" t="s">
        <v>35249</v>
      </c>
      <c r="G1462" s="118" t="s">
        <v>2</v>
      </c>
      <c r="H1462" s="137"/>
      <c r="I1462" s="119"/>
      <c r="J1462" s="129"/>
      <c r="K1462" s="129"/>
      <c r="L1462" s="129">
        <v>0</v>
      </c>
      <c r="M1462" s="134"/>
    </row>
    <row r="1463" spans="1:13" hidden="1" x14ac:dyDescent="0.25">
      <c r="A1463" s="128"/>
      <c r="B1463" s="2"/>
      <c r="C1463" s="139" t="s">
        <v>38757</v>
      </c>
      <c r="D1463" s="124" t="s">
        <v>38758</v>
      </c>
      <c r="E1463" s="118" t="s">
        <v>48</v>
      </c>
      <c r="F1463" s="124" t="s">
        <v>35249</v>
      </c>
      <c r="G1463" s="118" t="s">
        <v>2</v>
      </c>
      <c r="H1463" s="137">
        <v>43277</v>
      </c>
      <c r="I1463" s="119">
        <v>1055.4100000000001</v>
      </c>
      <c r="J1463" s="129"/>
      <c r="K1463" s="129"/>
      <c r="L1463" s="129">
        <v>0</v>
      </c>
      <c r="M1463" s="134" t="s">
        <v>38844</v>
      </c>
    </row>
    <row r="1464" spans="1:13" hidden="1" x14ac:dyDescent="0.25">
      <c r="A1464" s="128"/>
      <c r="B1464" s="2"/>
      <c r="C1464" s="139" t="s">
        <v>38760</v>
      </c>
      <c r="D1464" s="124" t="s">
        <v>38761</v>
      </c>
      <c r="E1464" s="118" t="s">
        <v>48</v>
      </c>
      <c r="F1464" s="124" t="s">
        <v>35249</v>
      </c>
      <c r="G1464" s="118" t="s">
        <v>2</v>
      </c>
      <c r="H1464" s="137">
        <v>42202</v>
      </c>
      <c r="I1464" s="119">
        <v>1200</v>
      </c>
      <c r="J1464" s="129"/>
      <c r="K1464" s="129"/>
      <c r="L1464" s="129">
        <v>0</v>
      </c>
      <c r="M1464" s="134" t="s">
        <v>38847</v>
      </c>
    </row>
    <row r="1465" spans="1:13" hidden="1" x14ac:dyDescent="0.25">
      <c r="A1465" s="128"/>
      <c r="B1465" s="2"/>
      <c r="C1465" s="139" t="s">
        <v>38763</v>
      </c>
      <c r="D1465" s="124" t="s">
        <v>38764</v>
      </c>
      <c r="E1465" s="118" t="s">
        <v>48</v>
      </c>
      <c r="F1465" s="124" t="s">
        <v>35249</v>
      </c>
      <c r="G1465" s="118" t="s">
        <v>2</v>
      </c>
      <c r="H1465" s="137">
        <v>42202</v>
      </c>
      <c r="I1465" s="119">
        <v>900</v>
      </c>
      <c r="J1465" s="129"/>
      <c r="K1465" s="129"/>
      <c r="L1465" s="129">
        <v>0</v>
      </c>
      <c r="M1465" s="134" t="s">
        <v>38850</v>
      </c>
    </row>
    <row r="1466" spans="1:13" hidden="1" x14ac:dyDescent="0.25">
      <c r="A1466" s="128"/>
      <c r="B1466" s="2"/>
      <c r="C1466" s="139" t="s">
        <v>38766</v>
      </c>
      <c r="D1466" s="124" t="s">
        <v>38767</v>
      </c>
      <c r="E1466" s="118" t="s">
        <v>48</v>
      </c>
      <c r="F1466" s="124" t="s">
        <v>35249</v>
      </c>
      <c r="G1466" s="118" t="s">
        <v>2</v>
      </c>
      <c r="H1466" s="137"/>
      <c r="I1466" s="119"/>
      <c r="J1466" s="129"/>
      <c r="K1466" s="129"/>
      <c r="L1466" s="129">
        <v>0</v>
      </c>
      <c r="M1466" s="134" t="s">
        <v>38853</v>
      </c>
    </row>
    <row r="1467" spans="1:13" hidden="1" x14ac:dyDescent="0.25">
      <c r="A1467" s="128"/>
      <c r="B1467" s="2"/>
      <c r="C1467" s="139" t="s">
        <v>38768</v>
      </c>
      <c r="D1467" s="124" t="s">
        <v>38769</v>
      </c>
      <c r="E1467" s="118" t="s">
        <v>48</v>
      </c>
      <c r="F1467" s="124" t="s">
        <v>35249</v>
      </c>
      <c r="G1467" s="118" t="s">
        <v>34659</v>
      </c>
      <c r="H1467" s="137">
        <v>45989</v>
      </c>
      <c r="I1467" s="119">
        <v>255</v>
      </c>
      <c r="J1467" s="129"/>
      <c r="K1467" s="129"/>
      <c r="L1467" s="129">
        <v>0</v>
      </c>
      <c r="M1467" s="134" t="s">
        <v>38856</v>
      </c>
    </row>
    <row r="1468" spans="1:13" hidden="1" x14ac:dyDescent="0.25">
      <c r="A1468" s="128"/>
      <c r="B1468" s="2"/>
      <c r="C1468" s="139" t="s">
        <v>38771</v>
      </c>
      <c r="D1468" s="124" t="s">
        <v>38772</v>
      </c>
      <c r="E1468" s="118" t="s">
        <v>48</v>
      </c>
      <c r="F1468" s="124" t="s">
        <v>35249</v>
      </c>
      <c r="G1468" s="118" t="s">
        <v>34659</v>
      </c>
      <c r="H1468" s="137">
        <v>43021</v>
      </c>
      <c r="I1468" s="119">
        <v>165.05</v>
      </c>
      <c r="J1468" s="129"/>
      <c r="K1468" s="129"/>
      <c r="L1468" s="129">
        <v>0</v>
      </c>
      <c r="M1468" s="134" t="s">
        <v>38857</v>
      </c>
    </row>
    <row r="1469" spans="1:13" hidden="1" x14ac:dyDescent="0.25">
      <c r="A1469" s="128"/>
      <c r="B1469" s="2"/>
      <c r="C1469" s="139" t="s">
        <v>38774</v>
      </c>
      <c r="D1469" s="124" t="s">
        <v>38775</v>
      </c>
      <c r="E1469" s="118" t="s">
        <v>48</v>
      </c>
      <c r="F1469" s="124" t="s">
        <v>35249</v>
      </c>
      <c r="G1469" s="118" t="s">
        <v>34659</v>
      </c>
      <c r="H1469" s="137"/>
      <c r="I1469" s="119"/>
      <c r="J1469" s="129"/>
      <c r="K1469" s="129"/>
      <c r="L1469" s="129">
        <v>0</v>
      </c>
      <c r="M1469" s="134"/>
    </row>
    <row r="1470" spans="1:13" hidden="1" x14ac:dyDescent="0.25">
      <c r="A1470" s="128"/>
      <c r="B1470" s="2"/>
      <c r="C1470" s="139" t="s">
        <v>38777</v>
      </c>
      <c r="D1470" s="124" t="s">
        <v>38778</v>
      </c>
      <c r="E1470" s="118" t="s">
        <v>48</v>
      </c>
      <c r="F1470" s="124" t="s">
        <v>35249</v>
      </c>
      <c r="G1470" s="118" t="s">
        <v>34659</v>
      </c>
      <c r="H1470" s="137"/>
      <c r="I1470" s="119"/>
      <c r="J1470" s="129"/>
      <c r="K1470" s="129"/>
      <c r="L1470" s="129">
        <v>0</v>
      </c>
      <c r="M1470" s="134" t="s">
        <v>38862</v>
      </c>
    </row>
    <row r="1471" spans="1:13" hidden="1" x14ac:dyDescent="0.25">
      <c r="A1471" s="128"/>
      <c r="B1471" s="2"/>
      <c r="C1471" s="139" t="s">
        <v>38780</v>
      </c>
      <c r="D1471" s="124" t="s">
        <v>38781</v>
      </c>
      <c r="E1471" s="118" t="s">
        <v>48</v>
      </c>
      <c r="F1471" s="124" t="s">
        <v>35249</v>
      </c>
      <c r="G1471" s="118" t="s">
        <v>34659</v>
      </c>
      <c r="H1471" s="137"/>
      <c r="I1471" s="119"/>
      <c r="J1471" s="129"/>
      <c r="K1471" s="129"/>
      <c r="L1471" s="129">
        <v>0</v>
      </c>
      <c r="M1471" s="134" t="s">
        <v>38865</v>
      </c>
    </row>
    <row r="1472" spans="1:13" hidden="1" x14ac:dyDescent="0.25">
      <c r="A1472" s="128"/>
      <c r="B1472" s="2"/>
      <c r="C1472" s="139" t="s">
        <v>38783</v>
      </c>
      <c r="D1472" s="124" t="s">
        <v>38784</v>
      </c>
      <c r="E1472" s="118" t="s">
        <v>48</v>
      </c>
      <c r="F1472" s="124" t="s">
        <v>35249</v>
      </c>
      <c r="G1472" s="118" t="s">
        <v>2</v>
      </c>
      <c r="H1472" s="137">
        <v>41229</v>
      </c>
      <c r="I1472" s="119">
        <v>184.56</v>
      </c>
      <c r="J1472" s="129"/>
      <c r="K1472" s="129"/>
      <c r="L1472" s="129">
        <v>0</v>
      </c>
      <c r="M1472" s="134" t="s">
        <v>38868</v>
      </c>
    </row>
    <row r="1473" spans="1:13" hidden="1" x14ac:dyDescent="0.25">
      <c r="A1473" s="128"/>
      <c r="B1473" s="2"/>
      <c r="C1473" s="139" t="s">
        <v>38785</v>
      </c>
      <c r="D1473" s="124" t="s">
        <v>38786</v>
      </c>
      <c r="E1473" s="118" t="s">
        <v>48</v>
      </c>
      <c r="F1473" s="124" t="s">
        <v>35249</v>
      </c>
      <c r="G1473" s="118" t="s">
        <v>2</v>
      </c>
      <c r="H1473" s="137"/>
      <c r="I1473" s="119"/>
      <c r="J1473" s="129"/>
      <c r="K1473" s="129"/>
      <c r="L1473" s="129">
        <v>0</v>
      </c>
      <c r="M1473" s="134" t="s">
        <v>38871</v>
      </c>
    </row>
    <row r="1474" spans="1:13" hidden="1" x14ac:dyDescent="0.25">
      <c r="A1474" s="128"/>
      <c r="B1474" s="2"/>
      <c r="C1474" s="139" t="s">
        <v>38788</v>
      </c>
      <c r="D1474" s="124" t="s">
        <v>38789</v>
      </c>
      <c r="E1474" s="118" t="s">
        <v>48</v>
      </c>
      <c r="F1474" s="124" t="s">
        <v>35249</v>
      </c>
      <c r="G1474" s="118" t="s">
        <v>2</v>
      </c>
      <c r="H1474" s="137"/>
      <c r="I1474" s="119"/>
      <c r="J1474" s="129"/>
      <c r="K1474" s="129"/>
      <c r="L1474" s="129">
        <v>0</v>
      </c>
      <c r="M1474" s="134" t="s">
        <v>38874</v>
      </c>
    </row>
    <row r="1475" spans="1:13" hidden="1" x14ac:dyDescent="0.25">
      <c r="A1475" s="128"/>
      <c r="B1475" s="2"/>
      <c r="C1475" s="139" t="s">
        <v>38791</v>
      </c>
      <c r="D1475" s="124" t="s">
        <v>38792</v>
      </c>
      <c r="E1475" s="118" t="s">
        <v>48</v>
      </c>
      <c r="F1475" s="124" t="s">
        <v>35249</v>
      </c>
      <c r="G1475" s="118" t="s">
        <v>2</v>
      </c>
      <c r="H1475" s="137"/>
      <c r="I1475" s="119"/>
      <c r="J1475" s="129"/>
      <c r="K1475" s="129"/>
      <c r="L1475" s="129">
        <v>0</v>
      </c>
      <c r="M1475" s="134" t="s">
        <v>38877</v>
      </c>
    </row>
    <row r="1476" spans="1:13" hidden="1" x14ac:dyDescent="0.25">
      <c r="A1476" s="128"/>
      <c r="B1476" s="2"/>
      <c r="C1476" s="139" t="s">
        <v>38813</v>
      </c>
      <c r="D1476" s="124" t="s">
        <v>41742</v>
      </c>
      <c r="E1476" s="118" t="s">
        <v>48</v>
      </c>
      <c r="F1476" s="124" t="s">
        <v>35249</v>
      </c>
      <c r="G1476" s="118" t="s">
        <v>2</v>
      </c>
      <c r="H1476" s="137">
        <v>44328</v>
      </c>
      <c r="I1476" s="119">
        <v>1411.2</v>
      </c>
      <c r="J1476" s="129"/>
      <c r="K1476" s="129"/>
      <c r="L1476" s="129">
        <v>0</v>
      </c>
      <c r="M1476" s="134" t="s">
        <v>38880</v>
      </c>
    </row>
    <row r="1477" spans="1:13" hidden="1" x14ac:dyDescent="0.25">
      <c r="A1477" s="128"/>
      <c r="B1477" s="2"/>
      <c r="C1477" s="139" t="s">
        <v>40396</v>
      </c>
      <c r="D1477" s="124" t="s">
        <v>41743</v>
      </c>
      <c r="E1477" s="118" t="s">
        <v>48</v>
      </c>
      <c r="F1477" s="124" t="s">
        <v>35249</v>
      </c>
      <c r="G1477" s="118" t="s">
        <v>2</v>
      </c>
      <c r="H1477" s="137"/>
      <c r="I1477" s="119"/>
      <c r="J1477" s="129"/>
      <c r="K1477" s="129"/>
      <c r="L1477" s="129">
        <v>0</v>
      </c>
      <c r="M1477" s="134" t="s">
        <v>38883</v>
      </c>
    </row>
    <row r="1478" spans="1:13" hidden="1" x14ac:dyDescent="0.25">
      <c r="A1478" s="128"/>
      <c r="B1478" s="2"/>
      <c r="C1478" s="139" t="s">
        <v>38803</v>
      </c>
      <c r="D1478" s="124" t="s">
        <v>41744</v>
      </c>
      <c r="E1478" s="118" t="s">
        <v>48</v>
      </c>
      <c r="F1478" s="124" t="s">
        <v>35249</v>
      </c>
      <c r="G1478" s="118" t="s">
        <v>2</v>
      </c>
      <c r="H1478" s="137">
        <v>44841</v>
      </c>
      <c r="I1478" s="119">
        <v>1148.4000000000001</v>
      </c>
      <c r="J1478" s="129"/>
      <c r="K1478" s="129"/>
      <c r="L1478" s="129">
        <v>0</v>
      </c>
      <c r="M1478" s="134" t="s">
        <v>38886</v>
      </c>
    </row>
    <row r="1479" spans="1:13" hidden="1" x14ac:dyDescent="0.25">
      <c r="A1479" s="128"/>
      <c r="B1479" s="2"/>
      <c r="C1479" s="139" t="s">
        <v>38805</v>
      </c>
      <c r="D1479" s="124" t="s">
        <v>41745</v>
      </c>
      <c r="E1479" s="118" t="s">
        <v>48</v>
      </c>
      <c r="F1479" s="124" t="s">
        <v>35249</v>
      </c>
      <c r="G1479" s="118" t="s">
        <v>2</v>
      </c>
      <c r="H1479" s="137">
        <v>45952</v>
      </c>
      <c r="I1479" s="119">
        <v>1243.2</v>
      </c>
      <c r="J1479" s="129"/>
      <c r="K1479" s="129"/>
      <c r="L1479" s="129">
        <v>0</v>
      </c>
      <c r="M1479" s="134"/>
    </row>
    <row r="1480" spans="1:13" hidden="1" x14ac:dyDescent="0.25">
      <c r="A1480" s="128"/>
      <c r="B1480" s="2"/>
      <c r="C1480" s="139" t="s">
        <v>38794</v>
      </c>
      <c r="D1480" s="124" t="s">
        <v>38795</v>
      </c>
      <c r="E1480" s="118" t="s">
        <v>48</v>
      </c>
      <c r="F1480" s="124" t="s">
        <v>35249</v>
      </c>
      <c r="G1480" s="118" t="s">
        <v>2</v>
      </c>
      <c r="H1480" s="137">
        <v>44328</v>
      </c>
      <c r="I1480" s="119">
        <v>292.8</v>
      </c>
      <c r="J1480" s="129"/>
      <c r="K1480" s="129"/>
      <c r="L1480" s="129">
        <v>0</v>
      </c>
      <c r="M1480" s="134" t="s">
        <v>38891</v>
      </c>
    </row>
    <row r="1481" spans="1:13" hidden="1" x14ac:dyDescent="0.25">
      <c r="A1481" s="128"/>
      <c r="B1481" s="2"/>
      <c r="C1481" s="139" t="s">
        <v>38797</v>
      </c>
      <c r="D1481" s="124" t="s">
        <v>38798</v>
      </c>
      <c r="E1481" s="118" t="s">
        <v>48</v>
      </c>
      <c r="F1481" s="124" t="s">
        <v>35249</v>
      </c>
      <c r="G1481" s="118" t="s">
        <v>2</v>
      </c>
      <c r="H1481" s="137">
        <v>43782</v>
      </c>
      <c r="I1481" s="119">
        <v>1414</v>
      </c>
      <c r="J1481" s="129"/>
      <c r="K1481" s="129"/>
      <c r="L1481" s="129">
        <v>0</v>
      </c>
      <c r="M1481" s="134" t="s">
        <v>38894</v>
      </c>
    </row>
    <row r="1482" spans="1:13" hidden="1" x14ac:dyDescent="0.25">
      <c r="A1482" s="128"/>
      <c r="B1482" s="2"/>
      <c r="C1482" s="139" t="s">
        <v>38800</v>
      </c>
      <c r="D1482" s="124" t="s">
        <v>38801</v>
      </c>
      <c r="E1482" s="118" t="s">
        <v>48</v>
      </c>
      <c r="F1482" s="124" t="s">
        <v>35249</v>
      </c>
      <c r="G1482" s="118" t="s">
        <v>2</v>
      </c>
      <c r="H1482" s="137">
        <v>43417</v>
      </c>
      <c r="I1482" s="119">
        <v>1063.69</v>
      </c>
      <c r="J1482" s="129"/>
      <c r="K1482" s="129"/>
      <c r="L1482" s="129">
        <v>0</v>
      </c>
      <c r="M1482" s="134" t="s">
        <v>38897</v>
      </c>
    </row>
    <row r="1483" spans="1:13" hidden="1" x14ac:dyDescent="0.25">
      <c r="A1483" s="128"/>
      <c r="B1483" s="2"/>
      <c r="C1483" s="139" t="s">
        <v>38807</v>
      </c>
      <c r="D1483" s="124" t="s">
        <v>38808</v>
      </c>
      <c r="E1483" s="118" t="s">
        <v>48</v>
      </c>
      <c r="F1483" s="124" t="s">
        <v>35249</v>
      </c>
      <c r="G1483" s="118" t="s">
        <v>2</v>
      </c>
      <c r="H1483" s="137">
        <v>45030</v>
      </c>
      <c r="I1483" s="119">
        <v>1201.2</v>
      </c>
      <c r="J1483" s="129"/>
      <c r="K1483" s="129"/>
      <c r="L1483" s="129">
        <v>0</v>
      </c>
      <c r="M1483" s="134"/>
    </row>
    <row r="1484" spans="1:13" hidden="1" x14ac:dyDescent="0.25">
      <c r="A1484" s="128"/>
      <c r="B1484" s="2"/>
      <c r="C1484" s="139" t="s">
        <v>38810</v>
      </c>
      <c r="D1484" s="124" t="s">
        <v>38811</v>
      </c>
      <c r="E1484" s="118" t="s">
        <v>48</v>
      </c>
      <c r="F1484" s="124" t="s">
        <v>35249</v>
      </c>
      <c r="G1484" s="118" t="s">
        <v>2</v>
      </c>
      <c r="H1484" s="137">
        <v>44841</v>
      </c>
      <c r="I1484" s="119">
        <v>1278.2</v>
      </c>
      <c r="J1484" s="129"/>
      <c r="K1484" s="129"/>
      <c r="L1484" s="129">
        <v>0</v>
      </c>
      <c r="M1484" s="134" t="s">
        <v>38902</v>
      </c>
    </row>
    <row r="1485" spans="1:13" hidden="1" x14ac:dyDescent="0.25">
      <c r="A1485" s="128"/>
      <c r="B1485" s="2"/>
      <c r="C1485" s="139" t="s">
        <v>38815</v>
      </c>
      <c r="D1485" s="124" t="s">
        <v>38816</v>
      </c>
      <c r="E1485" s="118" t="s">
        <v>48</v>
      </c>
      <c r="F1485" s="124" t="s">
        <v>35249</v>
      </c>
      <c r="G1485" s="118" t="s">
        <v>2</v>
      </c>
      <c r="H1485" s="137">
        <v>45797</v>
      </c>
      <c r="I1485" s="119">
        <v>145</v>
      </c>
      <c r="J1485" s="129"/>
      <c r="K1485" s="129"/>
      <c r="L1485" s="129">
        <v>0</v>
      </c>
      <c r="M1485" s="134" t="s">
        <v>38905</v>
      </c>
    </row>
    <row r="1486" spans="1:13" hidden="1" x14ac:dyDescent="0.25">
      <c r="A1486" s="128"/>
      <c r="B1486" s="2"/>
      <c r="C1486" s="139" t="s">
        <v>38818</v>
      </c>
      <c r="D1486" s="124" t="s">
        <v>38819</v>
      </c>
      <c r="E1486" s="118" t="s">
        <v>48</v>
      </c>
      <c r="F1486" s="124" t="s">
        <v>35249</v>
      </c>
      <c r="G1486" s="118" t="s">
        <v>2</v>
      </c>
      <c r="H1486" s="137">
        <v>43531</v>
      </c>
      <c r="I1486" s="119">
        <v>100.06</v>
      </c>
      <c r="J1486" s="129"/>
      <c r="K1486" s="129"/>
      <c r="L1486" s="129">
        <v>0</v>
      </c>
      <c r="M1486" s="134" t="s">
        <v>38908</v>
      </c>
    </row>
    <row r="1487" spans="1:13" hidden="1" x14ac:dyDescent="0.25">
      <c r="A1487" s="128"/>
      <c r="B1487" s="2"/>
      <c r="C1487" s="139" t="s">
        <v>38821</v>
      </c>
      <c r="D1487" s="124" t="s">
        <v>38822</v>
      </c>
      <c r="E1487" s="118" t="s">
        <v>48</v>
      </c>
      <c r="F1487" s="124" t="s">
        <v>35249</v>
      </c>
      <c r="G1487" s="118" t="s">
        <v>2</v>
      </c>
      <c r="H1487" s="137"/>
      <c r="I1487" s="119"/>
      <c r="J1487" s="129"/>
      <c r="K1487" s="129"/>
      <c r="L1487" s="129">
        <v>0</v>
      </c>
      <c r="M1487" s="134" t="s">
        <v>38911</v>
      </c>
    </row>
    <row r="1488" spans="1:13" hidden="1" x14ac:dyDescent="0.25">
      <c r="A1488" s="128"/>
      <c r="B1488" s="2"/>
      <c r="C1488" s="139" t="s">
        <v>38824</v>
      </c>
      <c r="D1488" s="124" t="s">
        <v>38825</v>
      </c>
      <c r="E1488" s="118" t="s">
        <v>48</v>
      </c>
      <c r="F1488" s="124" t="s">
        <v>35249</v>
      </c>
      <c r="G1488" s="118" t="s">
        <v>59</v>
      </c>
      <c r="H1488" s="137">
        <v>43060</v>
      </c>
      <c r="I1488" s="119">
        <v>250</v>
      </c>
      <c r="J1488" s="129"/>
      <c r="K1488" s="129"/>
      <c r="L1488" s="129">
        <v>0</v>
      </c>
      <c r="M1488" s="134" t="s">
        <v>38914</v>
      </c>
    </row>
    <row r="1489" spans="1:13" hidden="1" x14ac:dyDescent="0.25">
      <c r="A1489" s="128"/>
      <c r="B1489" s="2"/>
      <c r="C1489" s="139" t="s">
        <v>38827</v>
      </c>
      <c r="D1489" s="124" t="s">
        <v>38828</v>
      </c>
      <c r="E1489" s="118" t="s">
        <v>48</v>
      </c>
      <c r="F1489" s="124" t="s">
        <v>35249</v>
      </c>
      <c r="G1489" s="118" t="s">
        <v>2</v>
      </c>
      <c r="H1489" s="137">
        <v>40541</v>
      </c>
      <c r="I1489" s="119">
        <v>24.14</v>
      </c>
      <c r="J1489" s="129"/>
      <c r="K1489" s="129"/>
      <c r="L1489" s="129">
        <v>0</v>
      </c>
      <c r="M1489" s="134" t="s">
        <v>38917</v>
      </c>
    </row>
    <row r="1490" spans="1:13" hidden="1" x14ac:dyDescent="0.25">
      <c r="A1490" s="128"/>
      <c r="B1490" s="2"/>
      <c r="C1490" s="139" t="s">
        <v>38829</v>
      </c>
      <c r="D1490" s="124" t="s">
        <v>38830</v>
      </c>
      <c r="E1490" s="118" t="s">
        <v>48</v>
      </c>
      <c r="F1490" s="124" t="s">
        <v>35249</v>
      </c>
      <c r="G1490" s="118" t="s">
        <v>2</v>
      </c>
      <c r="H1490" s="137">
        <v>42948</v>
      </c>
      <c r="I1490" s="119">
        <v>551.72</v>
      </c>
      <c r="J1490" s="129"/>
      <c r="K1490" s="129"/>
      <c r="L1490" s="129">
        <v>0</v>
      </c>
      <c r="M1490" s="134" t="s">
        <v>38920</v>
      </c>
    </row>
    <row r="1491" spans="1:13" hidden="1" x14ac:dyDescent="0.25">
      <c r="A1491" s="128"/>
      <c r="B1491" s="2"/>
      <c r="C1491" s="139" t="s">
        <v>38832</v>
      </c>
      <c r="D1491" s="124" t="s">
        <v>38833</v>
      </c>
      <c r="E1491" s="118" t="s">
        <v>48</v>
      </c>
      <c r="F1491" s="124" t="s">
        <v>35249</v>
      </c>
      <c r="G1491" s="118" t="s">
        <v>2</v>
      </c>
      <c r="H1491" s="137">
        <v>46043</v>
      </c>
      <c r="I1491" s="119">
        <v>21.35</v>
      </c>
      <c r="J1491" s="129"/>
      <c r="K1491" s="129"/>
      <c r="L1491" s="129">
        <v>0</v>
      </c>
      <c r="M1491" s="134" t="s">
        <v>38923</v>
      </c>
    </row>
    <row r="1492" spans="1:13" hidden="1" x14ac:dyDescent="0.25">
      <c r="A1492" s="128"/>
      <c r="B1492" s="2"/>
      <c r="C1492" s="139" t="s">
        <v>38835</v>
      </c>
      <c r="D1492" s="124" t="s">
        <v>38836</v>
      </c>
      <c r="E1492" s="118" t="s">
        <v>48</v>
      </c>
      <c r="F1492" s="124" t="s">
        <v>35249</v>
      </c>
      <c r="G1492" s="118" t="s">
        <v>2</v>
      </c>
      <c r="H1492" s="137">
        <v>42465</v>
      </c>
      <c r="I1492" s="119">
        <v>26.01</v>
      </c>
      <c r="J1492" s="129"/>
      <c r="K1492" s="129"/>
      <c r="L1492" s="129">
        <v>0</v>
      </c>
      <c r="M1492" s="134" t="s">
        <v>38926</v>
      </c>
    </row>
    <row r="1493" spans="1:13" hidden="1" x14ac:dyDescent="0.25">
      <c r="A1493" s="128"/>
      <c r="B1493" s="2"/>
      <c r="C1493" s="139" t="s">
        <v>38837</v>
      </c>
      <c r="D1493" s="124" t="s">
        <v>38838</v>
      </c>
      <c r="E1493" s="118" t="s">
        <v>48</v>
      </c>
      <c r="F1493" s="124" t="s">
        <v>35249</v>
      </c>
      <c r="G1493" s="118" t="s">
        <v>2</v>
      </c>
      <c r="H1493" s="137"/>
      <c r="I1493" s="119"/>
      <c r="J1493" s="129"/>
      <c r="K1493" s="129"/>
      <c r="L1493" s="129">
        <v>0</v>
      </c>
      <c r="M1493" s="134" t="s">
        <v>38929</v>
      </c>
    </row>
    <row r="1494" spans="1:13" hidden="1" x14ac:dyDescent="0.25">
      <c r="A1494" s="128"/>
      <c r="B1494" s="2"/>
      <c r="C1494" s="139" t="s">
        <v>38840</v>
      </c>
      <c r="D1494" s="124" t="s">
        <v>38841</v>
      </c>
      <c r="E1494" s="118" t="s">
        <v>48</v>
      </c>
      <c r="F1494" s="124" t="s">
        <v>35249</v>
      </c>
      <c r="G1494" s="118" t="s">
        <v>2</v>
      </c>
      <c r="H1494" s="137">
        <v>40829</v>
      </c>
      <c r="I1494" s="119">
        <v>75</v>
      </c>
      <c r="J1494" s="129"/>
      <c r="K1494" s="129"/>
      <c r="L1494" s="129">
        <v>0</v>
      </c>
      <c r="M1494" s="134" t="s">
        <v>38932</v>
      </c>
    </row>
    <row r="1495" spans="1:13" hidden="1" x14ac:dyDescent="0.25">
      <c r="A1495" s="128"/>
      <c r="B1495" s="2"/>
      <c r="C1495" s="139" t="s">
        <v>38842</v>
      </c>
      <c r="D1495" s="124" t="s">
        <v>38843</v>
      </c>
      <c r="E1495" s="118" t="s">
        <v>48</v>
      </c>
      <c r="F1495" s="124" t="s">
        <v>35249</v>
      </c>
      <c r="G1495" s="118" t="s">
        <v>2</v>
      </c>
      <c r="H1495" s="137">
        <v>41638</v>
      </c>
      <c r="I1495" s="119">
        <v>35.89</v>
      </c>
      <c r="J1495" s="129"/>
      <c r="K1495" s="129"/>
      <c r="L1495" s="129">
        <v>0</v>
      </c>
      <c r="M1495" s="134" t="s">
        <v>38935</v>
      </c>
    </row>
    <row r="1496" spans="1:13" hidden="1" x14ac:dyDescent="0.25">
      <c r="A1496" s="128"/>
      <c r="B1496" s="2"/>
      <c r="C1496" s="139" t="s">
        <v>38845</v>
      </c>
      <c r="D1496" s="124" t="s">
        <v>38846</v>
      </c>
      <c r="E1496" s="118" t="s">
        <v>48</v>
      </c>
      <c r="F1496" s="124" t="s">
        <v>35249</v>
      </c>
      <c r="G1496" s="118" t="s">
        <v>2</v>
      </c>
      <c r="H1496" s="137">
        <v>42396</v>
      </c>
      <c r="I1496" s="119">
        <v>27.09</v>
      </c>
      <c r="J1496" s="129"/>
      <c r="K1496" s="129"/>
      <c r="L1496" s="129">
        <v>0</v>
      </c>
      <c r="M1496" s="134" t="s">
        <v>38938</v>
      </c>
    </row>
    <row r="1497" spans="1:13" hidden="1" x14ac:dyDescent="0.25">
      <c r="A1497" s="128"/>
      <c r="B1497" s="2"/>
      <c r="C1497" s="139" t="s">
        <v>38848</v>
      </c>
      <c r="D1497" s="124" t="s">
        <v>38849</v>
      </c>
      <c r="E1497" s="118" t="s">
        <v>48</v>
      </c>
      <c r="F1497" s="124" t="s">
        <v>35249</v>
      </c>
      <c r="G1497" s="118" t="s">
        <v>2</v>
      </c>
      <c r="H1497" s="137">
        <v>41324</v>
      </c>
      <c r="I1497" s="119">
        <v>40.799999999999997</v>
      </c>
      <c r="J1497" s="129"/>
      <c r="K1497" s="129"/>
      <c r="L1497" s="129">
        <v>0</v>
      </c>
      <c r="M1497" s="134" t="s">
        <v>38941</v>
      </c>
    </row>
    <row r="1498" spans="1:13" hidden="1" x14ac:dyDescent="0.25">
      <c r="A1498" s="128"/>
      <c r="B1498" s="2"/>
      <c r="C1498" s="139" t="s">
        <v>38851</v>
      </c>
      <c r="D1498" s="124" t="s">
        <v>38852</v>
      </c>
      <c r="E1498" s="118" t="s">
        <v>48</v>
      </c>
      <c r="F1498" s="124" t="s">
        <v>35249</v>
      </c>
      <c r="G1498" s="118" t="s">
        <v>2</v>
      </c>
      <c r="H1498" s="137">
        <v>41324</v>
      </c>
      <c r="I1498" s="119">
        <v>86.3</v>
      </c>
      <c r="J1498" s="129"/>
      <c r="K1498" s="129"/>
      <c r="L1498" s="129">
        <v>0</v>
      </c>
      <c r="M1498" s="134" t="s">
        <v>38944</v>
      </c>
    </row>
    <row r="1499" spans="1:13" hidden="1" x14ac:dyDescent="0.25">
      <c r="A1499" s="128"/>
      <c r="B1499" s="2"/>
      <c r="C1499" s="139" t="s">
        <v>38854</v>
      </c>
      <c r="D1499" s="124" t="s">
        <v>38855</v>
      </c>
      <c r="E1499" s="118" t="s">
        <v>48</v>
      </c>
      <c r="F1499" s="124" t="s">
        <v>35249</v>
      </c>
      <c r="G1499" s="118" t="s">
        <v>2</v>
      </c>
      <c r="H1499" s="137">
        <v>43273</v>
      </c>
      <c r="I1499" s="119">
        <v>10.02</v>
      </c>
      <c r="J1499" s="129"/>
      <c r="K1499" s="129"/>
      <c r="L1499" s="129">
        <v>0</v>
      </c>
      <c r="M1499" s="134" t="s">
        <v>38947</v>
      </c>
    </row>
    <row r="1500" spans="1:13" hidden="1" x14ac:dyDescent="0.25">
      <c r="A1500" s="128"/>
      <c r="B1500" s="2"/>
      <c r="C1500" s="139" t="s">
        <v>41746</v>
      </c>
      <c r="D1500" s="124" t="s">
        <v>41747</v>
      </c>
      <c r="E1500" s="118" t="s">
        <v>48</v>
      </c>
      <c r="F1500" s="124" t="s">
        <v>35249</v>
      </c>
      <c r="G1500" s="118" t="s">
        <v>2</v>
      </c>
      <c r="H1500" s="137">
        <v>46084</v>
      </c>
      <c r="I1500" s="119">
        <v>20.83</v>
      </c>
      <c r="J1500" s="129"/>
      <c r="K1500" s="129"/>
      <c r="L1500" s="129">
        <v>0</v>
      </c>
      <c r="M1500" s="134" t="s">
        <v>38950</v>
      </c>
    </row>
    <row r="1501" spans="1:13" hidden="1" x14ac:dyDescent="0.25">
      <c r="A1501" s="128"/>
      <c r="B1501" s="2"/>
      <c r="C1501" s="139" t="s">
        <v>35544</v>
      </c>
      <c r="D1501" s="124" t="s">
        <v>35545</v>
      </c>
      <c r="E1501" s="118" t="s">
        <v>48</v>
      </c>
      <c r="F1501" s="124" t="s">
        <v>35249</v>
      </c>
      <c r="G1501" s="118" t="s">
        <v>2</v>
      </c>
      <c r="H1501" s="137">
        <v>46072</v>
      </c>
      <c r="I1501" s="119">
        <v>13.66</v>
      </c>
      <c r="J1501" s="129"/>
      <c r="K1501" s="129"/>
      <c r="L1501" s="129">
        <v>0</v>
      </c>
      <c r="M1501" s="134" t="s">
        <v>38953</v>
      </c>
    </row>
    <row r="1502" spans="1:13" hidden="1" x14ac:dyDescent="0.25">
      <c r="A1502" s="128"/>
      <c r="B1502" s="2"/>
      <c r="C1502" s="139" t="s">
        <v>38858</v>
      </c>
      <c r="D1502" s="124" t="s">
        <v>38859</v>
      </c>
      <c r="E1502" s="118" t="s">
        <v>48</v>
      </c>
      <c r="F1502" s="124" t="s">
        <v>35249</v>
      </c>
      <c r="G1502" s="118" t="s">
        <v>2</v>
      </c>
      <c r="H1502" s="137">
        <v>40288</v>
      </c>
      <c r="I1502" s="119">
        <v>24.53</v>
      </c>
      <c r="J1502" s="129"/>
      <c r="K1502" s="129"/>
      <c r="L1502" s="129">
        <v>0</v>
      </c>
      <c r="M1502" s="134" t="s">
        <v>38956</v>
      </c>
    </row>
    <row r="1503" spans="1:13" hidden="1" x14ac:dyDescent="0.25">
      <c r="A1503" s="128"/>
      <c r="B1503" s="2"/>
      <c r="C1503" s="139" t="s">
        <v>38860</v>
      </c>
      <c r="D1503" s="124" t="s">
        <v>38861</v>
      </c>
      <c r="E1503" s="118" t="s">
        <v>48</v>
      </c>
      <c r="F1503" s="124" t="s">
        <v>35249</v>
      </c>
      <c r="G1503" s="118" t="s">
        <v>2</v>
      </c>
      <c r="H1503" s="137">
        <v>45747</v>
      </c>
      <c r="I1503" s="119">
        <v>20.83</v>
      </c>
      <c r="J1503" s="129"/>
      <c r="K1503" s="129"/>
      <c r="L1503" s="129">
        <v>0</v>
      </c>
      <c r="M1503" s="134" t="s">
        <v>38959</v>
      </c>
    </row>
    <row r="1504" spans="1:13" hidden="1" x14ac:dyDescent="0.25">
      <c r="A1504" s="128"/>
      <c r="B1504" s="2"/>
      <c r="C1504" s="139" t="s">
        <v>38863</v>
      </c>
      <c r="D1504" s="124" t="s">
        <v>38864</v>
      </c>
      <c r="E1504" s="118" t="s">
        <v>48</v>
      </c>
      <c r="F1504" s="124" t="s">
        <v>35249</v>
      </c>
      <c r="G1504" s="118" t="s">
        <v>2</v>
      </c>
      <c r="H1504" s="137">
        <v>42730</v>
      </c>
      <c r="I1504" s="119">
        <v>19.02</v>
      </c>
      <c r="J1504" s="129"/>
      <c r="K1504" s="129"/>
      <c r="L1504" s="129">
        <v>0</v>
      </c>
      <c r="M1504" s="134" t="s">
        <v>38962</v>
      </c>
    </row>
    <row r="1505" spans="1:13" hidden="1" x14ac:dyDescent="0.25">
      <c r="A1505" s="128"/>
      <c r="B1505" s="2"/>
      <c r="C1505" s="139" t="s">
        <v>38866</v>
      </c>
      <c r="D1505" s="124" t="s">
        <v>38867</v>
      </c>
      <c r="E1505" s="118" t="s">
        <v>48</v>
      </c>
      <c r="F1505" s="124" t="s">
        <v>35249</v>
      </c>
      <c r="G1505" s="118" t="s">
        <v>2</v>
      </c>
      <c r="H1505" s="137">
        <v>42116</v>
      </c>
      <c r="I1505" s="119">
        <v>79</v>
      </c>
      <c r="J1505" s="129"/>
      <c r="K1505" s="129"/>
      <c r="L1505" s="129">
        <v>0</v>
      </c>
      <c r="M1505" s="134"/>
    </row>
    <row r="1506" spans="1:13" hidden="1" x14ac:dyDescent="0.25">
      <c r="A1506" s="128"/>
      <c r="B1506" s="2"/>
      <c r="C1506" s="139" t="s">
        <v>38869</v>
      </c>
      <c r="D1506" s="124" t="s">
        <v>38870</v>
      </c>
      <c r="E1506" s="118" t="s">
        <v>48</v>
      </c>
      <c r="F1506" s="124" t="s">
        <v>35249</v>
      </c>
      <c r="G1506" s="118" t="s">
        <v>2</v>
      </c>
      <c r="H1506" s="137">
        <v>43018</v>
      </c>
      <c r="I1506" s="119">
        <v>61.21</v>
      </c>
      <c r="J1506" s="129"/>
      <c r="K1506" s="129"/>
      <c r="L1506" s="129">
        <v>0</v>
      </c>
      <c r="M1506" s="134" t="s">
        <v>38967</v>
      </c>
    </row>
    <row r="1507" spans="1:13" hidden="1" x14ac:dyDescent="0.25">
      <c r="A1507" s="128"/>
      <c r="B1507" s="2"/>
      <c r="C1507" s="139" t="s">
        <v>38872</v>
      </c>
      <c r="D1507" s="124" t="s">
        <v>38873</v>
      </c>
      <c r="E1507" s="118" t="s">
        <v>48</v>
      </c>
      <c r="F1507" s="124" t="s">
        <v>35249</v>
      </c>
      <c r="G1507" s="118" t="s">
        <v>2</v>
      </c>
      <c r="H1507" s="137"/>
      <c r="I1507" s="119"/>
      <c r="J1507" s="129"/>
      <c r="K1507" s="129"/>
      <c r="L1507" s="129">
        <v>0</v>
      </c>
      <c r="M1507" s="134"/>
    </row>
    <row r="1508" spans="1:13" hidden="1" x14ac:dyDescent="0.25">
      <c r="A1508" s="128"/>
      <c r="B1508" s="2"/>
      <c r="C1508" s="139" t="s">
        <v>38875</v>
      </c>
      <c r="D1508" s="124" t="s">
        <v>38876</v>
      </c>
      <c r="E1508" s="118" t="s">
        <v>48</v>
      </c>
      <c r="F1508" s="124" t="s">
        <v>35249</v>
      </c>
      <c r="G1508" s="118" t="s">
        <v>2</v>
      </c>
      <c r="H1508" s="137">
        <v>44806</v>
      </c>
      <c r="I1508" s="119">
        <v>15.52</v>
      </c>
      <c r="J1508" s="129"/>
      <c r="K1508" s="129"/>
      <c r="L1508" s="129">
        <v>0</v>
      </c>
      <c r="M1508" s="134" t="s">
        <v>38972</v>
      </c>
    </row>
    <row r="1509" spans="1:13" hidden="1" x14ac:dyDescent="0.25">
      <c r="A1509" s="128"/>
      <c r="B1509" s="2"/>
      <c r="C1509" s="139" t="s">
        <v>38878</v>
      </c>
      <c r="D1509" s="124" t="s">
        <v>38879</v>
      </c>
      <c r="E1509" s="118" t="s">
        <v>48</v>
      </c>
      <c r="F1509" s="124" t="s">
        <v>35249</v>
      </c>
      <c r="G1509" s="118" t="s">
        <v>2</v>
      </c>
      <c r="H1509" s="137">
        <v>45812</v>
      </c>
      <c r="I1509" s="119">
        <v>6.5</v>
      </c>
      <c r="J1509" s="129"/>
      <c r="K1509" s="129"/>
      <c r="L1509" s="129">
        <v>0</v>
      </c>
      <c r="M1509" s="134" t="s">
        <v>38975</v>
      </c>
    </row>
    <row r="1510" spans="1:13" hidden="1" x14ac:dyDescent="0.25">
      <c r="A1510" s="128"/>
      <c r="B1510" s="2"/>
      <c r="C1510" s="139" t="s">
        <v>38881</v>
      </c>
      <c r="D1510" s="124" t="s">
        <v>38882</v>
      </c>
      <c r="E1510" s="118" t="s">
        <v>48</v>
      </c>
      <c r="F1510" s="124" t="s">
        <v>35249</v>
      </c>
      <c r="G1510" s="118" t="s">
        <v>2</v>
      </c>
      <c r="H1510" s="137">
        <v>41621</v>
      </c>
      <c r="I1510" s="119">
        <v>9.1999999999999993</v>
      </c>
      <c r="J1510" s="129"/>
      <c r="K1510" s="129"/>
      <c r="L1510" s="129">
        <v>0</v>
      </c>
      <c r="M1510" s="134" t="s">
        <v>38977</v>
      </c>
    </row>
    <row r="1511" spans="1:13" hidden="1" x14ac:dyDescent="0.25">
      <c r="A1511" s="128"/>
      <c r="B1511" s="2"/>
      <c r="C1511" s="139" t="s">
        <v>38884</v>
      </c>
      <c r="D1511" s="124" t="s">
        <v>38885</v>
      </c>
      <c r="E1511" s="118" t="s">
        <v>48</v>
      </c>
      <c r="F1511" s="124" t="s">
        <v>35249</v>
      </c>
      <c r="G1511" s="118" t="s">
        <v>2</v>
      </c>
      <c r="H1511" s="137">
        <v>42058</v>
      </c>
      <c r="I1511" s="119">
        <v>48</v>
      </c>
      <c r="J1511" s="129"/>
      <c r="K1511" s="129"/>
      <c r="L1511" s="129">
        <v>0</v>
      </c>
      <c r="M1511" s="134" t="s">
        <v>38980</v>
      </c>
    </row>
    <row r="1512" spans="1:13" hidden="1" x14ac:dyDescent="0.25">
      <c r="A1512" s="128"/>
      <c r="B1512" s="2"/>
      <c r="C1512" s="139" t="s">
        <v>38887</v>
      </c>
      <c r="D1512" s="124" t="s">
        <v>38888</v>
      </c>
      <c r="E1512" s="118" t="s">
        <v>48</v>
      </c>
      <c r="F1512" s="124" t="s">
        <v>35249</v>
      </c>
      <c r="G1512" s="118" t="s">
        <v>2</v>
      </c>
      <c r="H1512" s="137">
        <v>41065</v>
      </c>
      <c r="I1512" s="119">
        <v>34.5</v>
      </c>
      <c r="J1512" s="129"/>
      <c r="K1512" s="129"/>
      <c r="L1512" s="129">
        <v>0</v>
      </c>
      <c r="M1512" s="134"/>
    </row>
    <row r="1513" spans="1:13" hidden="1" x14ac:dyDescent="0.25">
      <c r="A1513" s="128"/>
      <c r="B1513" s="2"/>
      <c r="C1513" s="139" t="s">
        <v>38889</v>
      </c>
      <c r="D1513" s="124" t="s">
        <v>38890</v>
      </c>
      <c r="E1513" s="118" t="s">
        <v>48</v>
      </c>
      <c r="F1513" s="124" t="s">
        <v>35249</v>
      </c>
      <c r="G1513" s="118" t="s">
        <v>2</v>
      </c>
      <c r="H1513" s="137">
        <v>41484</v>
      </c>
      <c r="I1513" s="119">
        <v>12</v>
      </c>
      <c r="J1513" s="129"/>
      <c r="K1513" s="129"/>
      <c r="L1513" s="129">
        <v>0</v>
      </c>
      <c r="M1513" s="134" t="s">
        <v>38985</v>
      </c>
    </row>
    <row r="1514" spans="1:13" hidden="1" x14ac:dyDescent="0.25">
      <c r="A1514" s="128"/>
      <c r="B1514" s="2"/>
      <c r="C1514" s="139" t="s">
        <v>38892</v>
      </c>
      <c r="D1514" s="124" t="s">
        <v>38893</v>
      </c>
      <c r="E1514" s="118" t="s">
        <v>48</v>
      </c>
      <c r="F1514" s="124" t="s">
        <v>35249</v>
      </c>
      <c r="G1514" s="118" t="s">
        <v>2</v>
      </c>
      <c r="H1514" s="137">
        <v>41445</v>
      </c>
      <c r="I1514" s="119">
        <v>10.56</v>
      </c>
      <c r="J1514" s="129"/>
      <c r="K1514" s="129"/>
      <c r="L1514" s="129">
        <v>0</v>
      </c>
      <c r="M1514" s="134" t="s">
        <v>38988</v>
      </c>
    </row>
    <row r="1515" spans="1:13" hidden="1" x14ac:dyDescent="0.25">
      <c r="A1515" s="128"/>
      <c r="B1515" s="2"/>
      <c r="C1515" s="139" t="s">
        <v>38895</v>
      </c>
      <c r="D1515" s="124" t="s">
        <v>38896</v>
      </c>
      <c r="E1515" s="118" t="s">
        <v>48</v>
      </c>
      <c r="F1515" s="124" t="s">
        <v>35249</v>
      </c>
      <c r="G1515" s="118" t="s">
        <v>2</v>
      </c>
      <c r="H1515" s="137">
        <v>41015</v>
      </c>
      <c r="I1515" s="119">
        <v>4.8</v>
      </c>
      <c r="J1515" s="129"/>
      <c r="K1515" s="129"/>
      <c r="L1515" s="129">
        <v>0</v>
      </c>
      <c r="M1515" s="134" t="s">
        <v>38991</v>
      </c>
    </row>
    <row r="1516" spans="1:13" hidden="1" x14ac:dyDescent="0.25">
      <c r="A1516" s="128"/>
      <c r="B1516" s="2"/>
      <c r="C1516" s="139" t="s">
        <v>38898</v>
      </c>
      <c r="D1516" s="124" t="s">
        <v>38899</v>
      </c>
      <c r="E1516" s="118" t="s">
        <v>48</v>
      </c>
      <c r="F1516" s="124" t="s">
        <v>35249</v>
      </c>
      <c r="G1516" s="118" t="s">
        <v>2</v>
      </c>
      <c r="H1516" s="137"/>
      <c r="I1516" s="119"/>
      <c r="J1516" s="129"/>
      <c r="K1516" s="129"/>
      <c r="L1516" s="129">
        <v>0</v>
      </c>
      <c r="M1516" s="134" t="s">
        <v>38994</v>
      </c>
    </row>
    <row r="1517" spans="1:13" hidden="1" x14ac:dyDescent="0.25">
      <c r="A1517" s="128"/>
      <c r="B1517" s="2"/>
      <c r="C1517" s="139" t="s">
        <v>38900</v>
      </c>
      <c r="D1517" s="124" t="s">
        <v>38901</v>
      </c>
      <c r="E1517" s="118" t="s">
        <v>48</v>
      </c>
      <c r="F1517" s="124" t="s">
        <v>35249</v>
      </c>
      <c r="G1517" s="118" t="s">
        <v>2</v>
      </c>
      <c r="H1517" s="137">
        <v>45925</v>
      </c>
      <c r="I1517" s="119">
        <v>8</v>
      </c>
      <c r="J1517" s="129"/>
      <c r="K1517" s="129"/>
      <c r="L1517" s="129">
        <v>0</v>
      </c>
      <c r="M1517" s="134" t="s">
        <v>38997</v>
      </c>
    </row>
    <row r="1518" spans="1:13" hidden="1" x14ac:dyDescent="0.25">
      <c r="A1518" s="128"/>
      <c r="B1518" s="2"/>
      <c r="C1518" s="139" t="s">
        <v>38903</v>
      </c>
      <c r="D1518" s="124" t="s">
        <v>38904</v>
      </c>
      <c r="E1518" s="118" t="s">
        <v>48</v>
      </c>
      <c r="F1518" s="124" t="s">
        <v>35249</v>
      </c>
      <c r="G1518" s="118" t="s">
        <v>2</v>
      </c>
      <c r="H1518" s="137"/>
      <c r="I1518" s="119"/>
      <c r="J1518" s="129"/>
      <c r="K1518" s="129"/>
      <c r="L1518" s="129">
        <v>0</v>
      </c>
      <c r="M1518" s="134" t="s">
        <v>39000</v>
      </c>
    </row>
    <row r="1519" spans="1:13" hidden="1" x14ac:dyDescent="0.25">
      <c r="A1519" s="128"/>
      <c r="B1519" s="2"/>
      <c r="C1519" s="139" t="s">
        <v>38906</v>
      </c>
      <c r="D1519" s="124" t="s">
        <v>38907</v>
      </c>
      <c r="E1519" s="118" t="s">
        <v>48</v>
      </c>
      <c r="F1519" s="124" t="s">
        <v>35249</v>
      </c>
      <c r="G1519" s="118" t="s">
        <v>2</v>
      </c>
      <c r="H1519" s="137">
        <v>43549</v>
      </c>
      <c r="I1519" s="119">
        <v>11.5</v>
      </c>
      <c r="J1519" s="129"/>
      <c r="K1519" s="129"/>
      <c r="L1519" s="129">
        <v>0</v>
      </c>
      <c r="M1519" s="134"/>
    </row>
    <row r="1520" spans="1:13" hidden="1" x14ac:dyDescent="0.25">
      <c r="A1520" s="128"/>
      <c r="B1520" s="2"/>
      <c r="C1520" s="139" t="s">
        <v>38909</v>
      </c>
      <c r="D1520" s="124" t="s">
        <v>38910</v>
      </c>
      <c r="E1520" s="118" t="s">
        <v>48</v>
      </c>
      <c r="F1520" s="124" t="s">
        <v>35249</v>
      </c>
      <c r="G1520" s="118" t="s">
        <v>2</v>
      </c>
      <c r="H1520" s="137">
        <v>43364</v>
      </c>
      <c r="I1520" s="119">
        <v>10</v>
      </c>
      <c r="J1520" s="129"/>
      <c r="K1520" s="129"/>
      <c r="L1520" s="129">
        <v>0</v>
      </c>
      <c r="M1520" s="134" t="s">
        <v>39005</v>
      </c>
    </row>
    <row r="1521" spans="1:13" hidden="1" x14ac:dyDescent="0.25">
      <c r="A1521" s="128"/>
      <c r="B1521" s="2"/>
      <c r="C1521" s="139" t="s">
        <v>38912</v>
      </c>
      <c r="D1521" s="124" t="s">
        <v>38913</v>
      </c>
      <c r="E1521" s="118" t="s">
        <v>48</v>
      </c>
      <c r="F1521" s="124" t="s">
        <v>35249</v>
      </c>
      <c r="G1521" s="118" t="s">
        <v>2</v>
      </c>
      <c r="H1521" s="137"/>
      <c r="I1521" s="119"/>
      <c r="J1521" s="129"/>
      <c r="K1521" s="129"/>
      <c r="L1521" s="129">
        <v>0</v>
      </c>
      <c r="M1521" s="134" t="s">
        <v>39008</v>
      </c>
    </row>
    <row r="1522" spans="1:13" hidden="1" x14ac:dyDescent="0.25">
      <c r="A1522" s="128"/>
      <c r="B1522" s="2"/>
      <c r="C1522" s="139" t="s">
        <v>38915</v>
      </c>
      <c r="D1522" s="124" t="s">
        <v>38916</v>
      </c>
      <c r="E1522" s="118" t="s">
        <v>48</v>
      </c>
      <c r="F1522" s="124" t="s">
        <v>35249</v>
      </c>
      <c r="G1522" s="118" t="s">
        <v>2</v>
      </c>
      <c r="H1522" s="137">
        <v>43565</v>
      </c>
      <c r="I1522" s="119">
        <v>26</v>
      </c>
      <c r="J1522" s="129"/>
      <c r="K1522" s="129"/>
      <c r="L1522" s="129">
        <v>0</v>
      </c>
      <c r="M1522" s="134" t="s">
        <v>39011</v>
      </c>
    </row>
    <row r="1523" spans="1:13" hidden="1" x14ac:dyDescent="0.25">
      <c r="A1523" s="128"/>
      <c r="B1523" s="2"/>
      <c r="C1523" s="139" t="s">
        <v>38918</v>
      </c>
      <c r="D1523" s="124" t="s">
        <v>38919</v>
      </c>
      <c r="E1523" s="118" t="s">
        <v>48</v>
      </c>
      <c r="F1523" s="124" t="s">
        <v>35249</v>
      </c>
      <c r="G1523" s="118" t="s">
        <v>2</v>
      </c>
      <c r="H1523" s="137">
        <v>46029</v>
      </c>
      <c r="I1523" s="119">
        <v>355</v>
      </c>
      <c r="J1523" s="129"/>
      <c r="K1523" s="129"/>
      <c r="L1523" s="129">
        <v>0</v>
      </c>
      <c r="M1523" s="134" t="s">
        <v>39014</v>
      </c>
    </row>
    <row r="1524" spans="1:13" hidden="1" x14ac:dyDescent="0.25">
      <c r="A1524" s="128"/>
      <c r="B1524" s="2"/>
      <c r="C1524" s="139" t="s">
        <v>38921</v>
      </c>
      <c r="D1524" s="124" t="s">
        <v>38922</v>
      </c>
      <c r="E1524" s="118" t="s">
        <v>48</v>
      </c>
      <c r="F1524" s="124" t="s">
        <v>35249</v>
      </c>
      <c r="G1524" s="118" t="s">
        <v>2</v>
      </c>
      <c r="H1524" s="137">
        <v>45980</v>
      </c>
      <c r="I1524" s="119">
        <v>155.61000000000001</v>
      </c>
      <c r="J1524" s="129"/>
      <c r="K1524" s="129"/>
      <c r="L1524" s="129">
        <v>0</v>
      </c>
      <c r="M1524" s="134" t="s">
        <v>39017</v>
      </c>
    </row>
    <row r="1525" spans="1:13" hidden="1" x14ac:dyDescent="0.25">
      <c r="A1525" s="128"/>
      <c r="B1525" s="2"/>
      <c r="C1525" s="139" t="s">
        <v>38924</v>
      </c>
      <c r="D1525" s="124" t="s">
        <v>38925</v>
      </c>
      <c r="E1525" s="118" t="s">
        <v>48</v>
      </c>
      <c r="F1525" s="124" t="s">
        <v>35249</v>
      </c>
      <c r="G1525" s="118" t="s">
        <v>2</v>
      </c>
      <c r="H1525" s="137">
        <v>45679</v>
      </c>
      <c r="I1525" s="119">
        <v>250.19</v>
      </c>
      <c r="J1525" s="129"/>
      <c r="K1525" s="129"/>
      <c r="L1525" s="129">
        <v>0</v>
      </c>
      <c r="M1525" s="134" t="s">
        <v>39020</v>
      </c>
    </row>
    <row r="1526" spans="1:13" hidden="1" x14ac:dyDescent="0.25">
      <c r="A1526" s="128"/>
      <c r="B1526" s="2"/>
      <c r="C1526" s="139" t="s">
        <v>38927</v>
      </c>
      <c r="D1526" s="124" t="s">
        <v>38928</v>
      </c>
      <c r="E1526" s="118" t="s">
        <v>48</v>
      </c>
      <c r="F1526" s="124" t="s">
        <v>35249</v>
      </c>
      <c r="G1526" s="118" t="s">
        <v>2</v>
      </c>
      <c r="H1526" s="137"/>
      <c r="I1526" s="119"/>
      <c r="J1526" s="129"/>
      <c r="K1526" s="129"/>
      <c r="L1526" s="129">
        <v>0</v>
      </c>
      <c r="M1526" s="134" t="s">
        <v>39023</v>
      </c>
    </row>
    <row r="1527" spans="1:13" hidden="1" x14ac:dyDescent="0.25">
      <c r="A1527" s="128"/>
      <c r="B1527" s="2"/>
      <c r="C1527" s="139" t="s">
        <v>38930</v>
      </c>
      <c r="D1527" s="124" t="s">
        <v>38931</v>
      </c>
      <c r="E1527" s="118" t="s">
        <v>48</v>
      </c>
      <c r="F1527" s="124" t="s">
        <v>35249</v>
      </c>
      <c r="G1527" s="118" t="s">
        <v>2</v>
      </c>
      <c r="H1527" s="137"/>
      <c r="I1527" s="119"/>
      <c r="J1527" s="129"/>
      <c r="K1527" s="129"/>
      <c r="L1527" s="129">
        <v>0</v>
      </c>
      <c r="M1527" s="134" t="s">
        <v>39026</v>
      </c>
    </row>
    <row r="1528" spans="1:13" hidden="1" x14ac:dyDescent="0.25">
      <c r="A1528" s="128"/>
      <c r="B1528" s="2"/>
      <c r="C1528" s="139" t="s">
        <v>38933</v>
      </c>
      <c r="D1528" s="124" t="s">
        <v>38934</v>
      </c>
      <c r="E1528" s="118" t="s">
        <v>48</v>
      </c>
      <c r="F1528" s="124" t="s">
        <v>35249</v>
      </c>
      <c r="G1528" s="118" t="s">
        <v>2</v>
      </c>
      <c r="H1528" s="137"/>
      <c r="I1528" s="119"/>
      <c r="J1528" s="129"/>
      <c r="K1528" s="129"/>
      <c r="L1528" s="129">
        <v>0</v>
      </c>
      <c r="M1528" s="134" t="s">
        <v>39029</v>
      </c>
    </row>
    <row r="1529" spans="1:13" hidden="1" x14ac:dyDescent="0.25">
      <c r="A1529" s="128"/>
      <c r="B1529" s="2"/>
      <c r="C1529" s="139" t="s">
        <v>38936</v>
      </c>
      <c r="D1529" s="124" t="s">
        <v>38937</v>
      </c>
      <c r="E1529" s="118" t="s">
        <v>48</v>
      </c>
      <c r="F1529" s="124" t="s">
        <v>35249</v>
      </c>
      <c r="G1529" s="118" t="s">
        <v>2</v>
      </c>
      <c r="H1529" s="137">
        <v>45055</v>
      </c>
      <c r="I1529" s="119">
        <v>348.37</v>
      </c>
      <c r="J1529" s="129"/>
      <c r="K1529" s="129"/>
      <c r="L1529" s="129">
        <v>0</v>
      </c>
      <c r="M1529" s="134" t="s">
        <v>39032</v>
      </c>
    </row>
    <row r="1530" spans="1:13" hidden="1" x14ac:dyDescent="0.25">
      <c r="A1530" s="128"/>
      <c r="B1530" s="2"/>
      <c r="C1530" s="139" t="s">
        <v>38939</v>
      </c>
      <c r="D1530" s="124" t="s">
        <v>38940</v>
      </c>
      <c r="E1530" s="118" t="s">
        <v>48</v>
      </c>
      <c r="F1530" s="124" t="s">
        <v>35249</v>
      </c>
      <c r="G1530" s="118" t="s">
        <v>2</v>
      </c>
      <c r="H1530" s="137"/>
      <c r="I1530" s="119"/>
      <c r="J1530" s="129"/>
      <c r="K1530" s="129"/>
      <c r="L1530" s="129">
        <v>0</v>
      </c>
      <c r="M1530" s="134">
        <v>9071205</v>
      </c>
    </row>
    <row r="1531" spans="1:13" hidden="1" x14ac:dyDescent="0.25">
      <c r="A1531" s="128"/>
      <c r="B1531" s="2"/>
      <c r="C1531" s="139" t="s">
        <v>38942</v>
      </c>
      <c r="D1531" s="124" t="s">
        <v>38943</v>
      </c>
      <c r="E1531" s="118" t="s">
        <v>48</v>
      </c>
      <c r="F1531" s="124" t="s">
        <v>35249</v>
      </c>
      <c r="G1531" s="118" t="s">
        <v>2</v>
      </c>
      <c r="H1531" s="137">
        <v>44139</v>
      </c>
      <c r="I1531" s="119">
        <v>294.25</v>
      </c>
      <c r="J1531" s="129"/>
      <c r="K1531" s="129"/>
      <c r="L1531" s="129">
        <v>0</v>
      </c>
      <c r="M1531" s="134"/>
    </row>
    <row r="1532" spans="1:13" hidden="1" x14ac:dyDescent="0.25">
      <c r="A1532" s="128"/>
      <c r="B1532" s="2"/>
      <c r="C1532" s="139" t="s">
        <v>38945</v>
      </c>
      <c r="D1532" s="124" t="s">
        <v>38946</v>
      </c>
      <c r="E1532" s="118" t="s">
        <v>48</v>
      </c>
      <c r="F1532" s="124" t="s">
        <v>35249</v>
      </c>
      <c r="G1532" s="118" t="s">
        <v>2</v>
      </c>
      <c r="H1532" s="137"/>
      <c r="I1532" s="119"/>
      <c r="J1532" s="129"/>
      <c r="K1532" s="129"/>
      <c r="L1532" s="129">
        <v>0</v>
      </c>
      <c r="M1532" s="134" t="s">
        <v>39039</v>
      </c>
    </row>
    <row r="1533" spans="1:13" hidden="1" x14ac:dyDescent="0.25">
      <c r="A1533" s="128"/>
      <c r="B1533" s="2"/>
      <c r="C1533" s="139" t="s">
        <v>38948</v>
      </c>
      <c r="D1533" s="124" t="s">
        <v>38949</v>
      </c>
      <c r="E1533" s="118" t="s">
        <v>48</v>
      </c>
      <c r="F1533" s="124" t="s">
        <v>35249</v>
      </c>
      <c r="G1533" s="118" t="s">
        <v>2</v>
      </c>
      <c r="H1533" s="137"/>
      <c r="I1533" s="119"/>
      <c r="J1533" s="129"/>
      <c r="K1533" s="129"/>
      <c r="L1533" s="129">
        <v>0</v>
      </c>
      <c r="M1533" s="134" t="s">
        <v>39042</v>
      </c>
    </row>
    <row r="1534" spans="1:13" hidden="1" x14ac:dyDescent="0.25">
      <c r="A1534" s="128"/>
      <c r="B1534" s="2"/>
      <c r="C1534" s="139" t="s">
        <v>38951</v>
      </c>
      <c r="D1534" s="124" t="s">
        <v>38952</v>
      </c>
      <c r="E1534" s="118" t="s">
        <v>48</v>
      </c>
      <c r="F1534" s="124" t="s">
        <v>35249</v>
      </c>
      <c r="G1534" s="118" t="s">
        <v>2</v>
      </c>
      <c r="H1534" s="137">
        <v>43539</v>
      </c>
      <c r="I1534" s="119">
        <v>48.61</v>
      </c>
      <c r="J1534" s="129"/>
      <c r="K1534" s="129"/>
      <c r="L1534" s="129">
        <v>0</v>
      </c>
      <c r="M1534" s="134" t="s">
        <v>39045</v>
      </c>
    </row>
    <row r="1535" spans="1:13" hidden="1" x14ac:dyDescent="0.25">
      <c r="A1535" s="128"/>
      <c r="B1535" s="2"/>
      <c r="C1535" s="139" t="s">
        <v>38954</v>
      </c>
      <c r="D1535" s="124" t="s">
        <v>38955</v>
      </c>
      <c r="E1535" s="118" t="s">
        <v>48</v>
      </c>
      <c r="F1535" s="124" t="s">
        <v>35249</v>
      </c>
      <c r="G1535" s="118" t="s">
        <v>2</v>
      </c>
      <c r="H1535" s="137">
        <v>44230</v>
      </c>
      <c r="I1535" s="119">
        <v>370</v>
      </c>
      <c r="J1535" s="129"/>
      <c r="K1535" s="129"/>
      <c r="L1535" s="129">
        <v>0</v>
      </c>
      <c r="M1535" s="134" t="s">
        <v>39048</v>
      </c>
    </row>
    <row r="1536" spans="1:13" hidden="1" x14ac:dyDescent="0.25">
      <c r="A1536" s="128"/>
      <c r="B1536" s="2"/>
      <c r="C1536" s="139" t="s">
        <v>38957</v>
      </c>
      <c r="D1536" s="124" t="s">
        <v>38958</v>
      </c>
      <c r="E1536" s="118" t="s">
        <v>48</v>
      </c>
      <c r="F1536" s="124" t="s">
        <v>35249</v>
      </c>
      <c r="G1536" s="118" t="s">
        <v>2</v>
      </c>
      <c r="H1536" s="137">
        <v>44021</v>
      </c>
      <c r="I1536" s="119">
        <v>350</v>
      </c>
      <c r="J1536" s="129"/>
      <c r="K1536" s="129"/>
      <c r="L1536" s="129">
        <v>0</v>
      </c>
      <c r="M1536" s="134" t="s">
        <v>39051</v>
      </c>
    </row>
    <row r="1537" spans="1:13" hidden="1" x14ac:dyDescent="0.25">
      <c r="A1537" s="128"/>
      <c r="B1537" s="2"/>
      <c r="C1537" s="139" t="s">
        <v>38960</v>
      </c>
      <c r="D1537" s="124" t="s">
        <v>38961</v>
      </c>
      <c r="E1537" s="118" t="s">
        <v>48</v>
      </c>
      <c r="F1537" s="124" t="s">
        <v>35249</v>
      </c>
      <c r="G1537" s="118" t="s">
        <v>2</v>
      </c>
      <c r="H1537" s="137"/>
      <c r="I1537" s="119"/>
      <c r="J1537" s="129"/>
      <c r="K1537" s="129"/>
      <c r="L1537" s="129">
        <v>0</v>
      </c>
      <c r="M1537" s="134"/>
    </row>
    <row r="1538" spans="1:13" hidden="1" x14ac:dyDescent="0.25">
      <c r="A1538" s="128"/>
      <c r="B1538" s="2"/>
      <c r="C1538" s="139" t="s">
        <v>38963</v>
      </c>
      <c r="D1538" s="124" t="s">
        <v>38964</v>
      </c>
      <c r="E1538" s="118" t="s">
        <v>48</v>
      </c>
      <c r="F1538" s="124" t="s">
        <v>35249</v>
      </c>
      <c r="G1538" s="118" t="s">
        <v>2</v>
      </c>
      <c r="H1538" s="137">
        <v>44557</v>
      </c>
      <c r="I1538" s="119">
        <v>13.4</v>
      </c>
      <c r="J1538" s="129"/>
      <c r="K1538" s="129"/>
      <c r="L1538" s="129">
        <v>0</v>
      </c>
      <c r="M1538" s="134" t="s">
        <v>39056</v>
      </c>
    </row>
    <row r="1539" spans="1:13" hidden="1" x14ac:dyDescent="0.25">
      <c r="A1539" s="128"/>
      <c r="B1539" s="2"/>
      <c r="C1539" s="139" t="s">
        <v>38965</v>
      </c>
      <c r="D1539" s="124" t="s">
        <v>38966</v>
      </c>
      <c r="E1539" s="118" t="s">
        <v>48</v>
      </c>
      <c r="F1539" s="124" t="s">
        <v>35249</v>
      </c>
      <c r="G1539" s="118" t="s">
        <v>2</v>
      </c>
      <c r="H1539" s="137">
        <v>45581</v>
      </c>
      <c r="I1539" s="119">
        <v>5.7</v>
      </c>
      <c r="J1539" s="129"/>
      <c r="K1539" s="129"/>
      <c r="L1539" s="129">
        <v>0</v>
      </c>
      <c r="M1539" s="134" t="s">
        <v>39059</v>
      </c>
    </row>
    <row r="1540" spans="1:13" hidden="1" x14ac:dyDescent="0.25">
      <c r="A1540" s="128"/>
      <c r="B1540" s="2"/>
      <c r="C1540" s="139" t="s">
        <v>38968</v>
      </c>
      <c r="D1540" s="124" t="s">
        <v>38969</v>
      </c>
      <c r="E1540" s="118" t="s">
        <v>48</v>
      </c>
      <c r="F1540" s="124" t="s">
        <v>35249</v>
      </c>
      <c r="G1540" s="118" t="s">
        <v>2</v>
      </c>
      <c r="H1540" s="137">
        <v>40969</v>
      </c>
      <c r="I1540" s="119">
        <v>61.18</v>
      </c>
      <c r="J1540" s="129"/>
      <c r="K1540" s="129"/>
      <c r="L1540" s="129">
        <v>0</v>
      </c>
      <c r="M1540" s="134" t="s">
        <v>39062</v>
      </c>
    </row>
    <row r="1541" spans="1:13" hidden="1" x14ac:dyDescent="0.25">
      <c r="A1541" s="128"/>
      <c r="B1541" s="2"/>
      <c r="C1541" s="139" t="s">
        <v>38970</v>
      </c>
      <c r="D1541" s="124" t="s">
        <v>38971</v>
      </c>
      <c r="E1541" s="118" t="s">
        <v>48</v>
      </c>
      <c r="F1541" s="124" t="s">
        <v>35249</v>
      </c>
      <c r="G1541" s="118" t="s">
        <v>2</v>
      </c>
      <c r="H1541" s="137"/>
      <c r="I1541" s="119"/>
      <c r="J1541" s="129"/>
      <c r="K1541" s="129"/>
      <c r="L1541" s="129">
        <v>0</v>
      </c>
      <c r="M1541" s="134" t="s">
        <v>39065</v>
      </c>
    </row>
    <row r="1542" spans="1:13" hidden="1" x14ac:dyDescent="0.25">
      <c r="A1542" s="128"/>
      <c r="B1542" s="2"/>
      <c r="C1542" s="139" t="s">
        <v>38973</v>
      </c>
      <c r="D1542" s="124" t="s">
        <v>38974</v>
      </c>
      <c r="E1542" s="118" t="s">
        <v>48</v>
      </c>
      <c r="F1542" s="124" t="s">
        <v>35249</v>
      </c>
      <c r="G1542" s="118" t="s">
        <v>2</v>
      </c>
      <c r="H1542" s="137">
        <v>43207</v>
      </c>
      <c r="I1542" s="119">
        <v>662.36</v>
      </c>
      <c r="J1542" s="129"/>
      <c r="K1542" s="129"/>
      <c r="L1542" s="129">
        <v>0</v>
      </c>
      <c r="M1542" s="134" t="s">
        <v>39068</v>
      </c>
    </row>
    <row r="1543" spans="1:13" hidden="1" x14ac:dyDescent="0.25">
      <c r="A1543" s="128"/>
      <c r="B1543" s="2"/>
      <c r="C1543" s="139" t="s">
        <v>38976</v>
      </c>
      <c r="D1543" s="124" t="s">
        <v>41748</v>
      </c>
      <c r="E1543" s="118" t="s">
        <v>48</v>
      </c>
      <c r="F1543" s="124" t="s">
        <v>35249</v>
      </c>
      <c r="G1543" s="118" t="s">
        <v>2</v>
      </c>
      <c r="H1543" s="137">
        <v>46050</v>
      </c>
      <c r="I1543" s="119">
        <v>186.88</v>
      </c>
      <c r="J1543" s="129"/>
      <c r="K1543" s="129"/>
      <c r="L1543" s="129">
        <v>0</v>
      </c>
      <c r="M1543" s="134" t="s">
        <v>39071</v>
      </c>
    </row>
    <row r="1544" spans="1:13" hidden="1" x14ac:dyDescent="0.25">
      <c r="A1544" s="128"/>
      <c r="B1544" s="2"/>
      <c r="C1544" s="139" t="s">
        <v>38978</v>
      </c>
      <c r="D1544" s="124" t="s">
        <v>38979</v>
      </c>
      <c r="E1544" s="118" t="s">
        <v>48</v>
      </c>
      <c r="F1544" s="124" t="s">
        <v>35249</v>
      </c>
      <c r="G1544" s="118" t="s">
        <v>2</v>
      </c>
      <c r="H1544" s="137">
        <v>46094</v>
      </c>
      <c r="I1544" s="119">
        <v>39.94</v>
      </c>
      <c r="J1544" s="129"/>
      <c r="K1544" s="129"/>
      <c r="L1544" s="129">
        <v>0</v>
      </c>
      <c r="M1544" s="134" t="s">
        <v>39074</v>
      </c>
    </row>
    <row r="1545" spans="1:13" hidden="1" x14ac:dyDescent="0.25">
      <c r="A1545" s="128"/>
      <c r="B1545" s="2"/>
      <c r="C1545" s="139" t="s">
        <v>38981</v>
      </c>
      <c r="D1545" s="124" t="s">
        <v>38982</v>
      </c>
      <c r="E1545" s="118" t="s">
        <v>48</v>
      </c>
      <c r="F1545" s="124" t="s">
        <v>35249</v>
      </c>
      <c r="G1545" s="118" t="s">
        <v>2</v>
      </c>
      <c r="H1545" s="137">
        <v>40395</v>
      </c>
      <c r="I1545" s="119">
        <v>127.47</v>
      </c>
      <c r="J1545" s="129"/>
      <c r="K1545" s="129"/>
      <c r="L1545" s="129">
        <v>0</v>
      </c>
      <c r="M1545" s="134" t="s">
        <v>39077</v>
      </c>
    </row>
    <row r="1546" spans="1:13" hidden="1" x14ac:dyDescent="0.25">
      <c r="A1546" s="128"/>
      <c r="B1546" s="2"/>
      <c r="C1546" s="139" t="s">
        <v>38983</v>
      </c>
      <c r="D1546" s="124" t="s">
        <v>38984</v>
      </c>
      <c r="E1546" s="118" t="s">
        <v>48</v>
      </c>
      <c r="F1546" s="124" t="s">
        <v>35249</v>
      </c>
      <c r="G1546" s="118" t="s">
        <v>2</v>
      </c>
      <c r="H1546" s="137">
        <v>44355</v>
      </c>
      <c r="I1546" s="119">
        <v>315.7</v>
      </c>
      <c r="J1546" s="129"/>
      <c r="K1546" s="129"/>
      <c r="L1546" s="129">
        <v>0</v>
      </c>
      <c r="M1546" s="134" t="s">
        <v>39080</v>
      </c>
    </row>
    <row r="1547" spans="1:13" hidden="1" x14ac:dyDescent="0.25">
      <c r="A1547" s="128"/>
      <c r="B1547" s="2"/>
      <c r="C1547" s="139" t="s">
        <v>38986</v>
      </c>
      <c r="D1547" s="124" t="s">
        <v>38987</v>
      </c>
      <c r="E1547" s="118" t="s">
        <v>48</v>
      </c>
      <c r="F1547" s="124" t="s">
        <v>35249</v>
      </c>
      <c r="G1547" s="118" t="s">
        <v>2</v>
      </c>
      <c r="H1547" s="137">
        <v>44573</v>
      </c>
      <c r="I1547" s="119">
        <v>225</v>
      </c>
      <c r="J1547" s="129"/>
      <c r="K1547" s="129"/>
      <c r="L1547" s="129">
        <v>0</v>
      </c>
      <c r="M1547" s="134"/>
    </row>
    <row r="1548" spans="1:13" hidden="1" x14ac:dyDescent="0.25">
      <c r="A1548" s="128"/>
      <c r="B1548" s="2"/>
      <c r="C1548" s="139" t="s">
        <v>38989</v>
      </c>
      <c r="D1548" s="124" t="s">
        <v>38990</v>
      </c>
      <c r="E1548" s="118" t="s">
        <v>48</v>
      </c>
      <c r="F1548" s="124" t="s">
        <v>35249</v>
      </c>
      <c r="G1548" s="118" t="s">
        <v>2</v>
      </c>
      <c r="H1548" s="137">
        <v>45966</v>
      </c>
      <c r="I1548" s="119">
        <v>51.24</v>
      </c>
      <c r="J1548" s="129"/>
      <c r="K1548" s="129"/>
      <c r="L1548" s="129">
        <v>0</v>
      </c>
      <c r="M1548" s="134" t="s">
        <v>39085</v>
      </c>
    </row>
    <row r="1549" spans="1:13" hidden="1" x14ac:dyDescent="0.25">
      <c r="A1549" s="128"/>
      <c r="B1549" s="2"/>
      <c r="C1549" s="139" t="s">
        <v>38992</v>
      </c>
      <c r="D1549" s="124" t="s">
        <v>38993</v>
      </c>
      <c r="E1549" s="118" t="s">
        <v>48</v>
      </c>
      <c r="F1549" s="124" t="s">
        <v>35249</v>
      </c>
      <c r="G1549" s="118" t="s">
        <v>2</v>
      </c>
      <c r="H1549" s="137">
        <v>42047</v>
      </c>
      <c r="I1549" s="119">
        <v>8</v>
      </c>
      <c r="J1549" s="129"/>
      <c r="K1549" s="129"/>
      <c r="L1549" s="129">
        <v>0</v>
      </c>
      <c r="M1549" s="134" t="s">
        <v>39088</v>
      </c>
    </row>
    <row r="1550" spans="1:13" hidden="1" x14ac:dyDescent="0.25">
      <c r="A1550" s="128"/>
      <c r="B1550" s="2"/>
      <c r="C1550" s="139" t="s">
        <v>38995</v>
      </c>
      <c r="D1550" s="124" t="s">
        <v>38996</v>
      </c>
      <c r="E1550" s="118" t="s">
        <v>48</v>
      </c>
      <c r="F1550" s="124" t="s">
        <v>35249</v>
      </c>
      <c r="G1550" s="118" t="s">
        <v>59</v>
      </c>
      <c r="H1550" s="137">
        <v>42977</v>
      </c>
      <c r="I1550" s="119">
        <v>190.37</v>
      </c>
      <c r="J1550" s="129"/>
      <c r="K1550" s="129"/>
      <c r="L1550" s="129">
        <v>0</v>
      </c>
      <c r="M1550" s="134" t="s">
        <v>39091</v>
      </c>
    </row>
    <row r="1551" spans="1:13" x14ac:dyDescent="0.25">
      <c r="A1551" s="128"/>
      <c r="B1551" s="2"/>
      <c r="C1551" s="139" t="s">
        <v>41749</v>
      </c>
      <c r="D1551" s="124" t="s">
        <v>41750</v>
      </c>
      <c r="E1551" s="118" t="s">
        <v>48</v>
      </c>
      <c r="F1551" s="124" t="s">
        <v>35249</v>
      </c>
      <c r="G1551" s="118" t="s">
        <v>2</v>
      </c>
      <c r="H1551" s="137">
        <v>45992</v>
      </c>
      <c r="I1551" s="119">
        <v>275.39999999999998</v>
      </c>
      <c r="J1551" s="129"/>
      <c r="K1551" s="129"/>
      <c r="L1551" s="129">
        <v>0</v>
      </c>
      <c r="M1551" s="134" t="s">
        <v>39094</v>
      </c>
    </row>
    <row r="1552" spans="1:13" hidden="1" x14ac:dyDescent="0.25">
      <c r="A1552" s="128"/>
      <c r="B1552" s="2"/>
      <c r="C1552" s="139" t="s">
        <v>38998</v>
      </c>
      <c r="D1552" s="124" t="s">
        <v>38999</v>
      </c>
      <c r="E1552" s="118" t="s">
        <v>48</v>
      </c>
      <c r="F1552" s="124" t="s">
        <v>35249</v>
      </c>
      <c r="G1552" s="118" t="s">
        <v>2</v>
      </c>
      <c r="H1552" s="137">
        <v>45918</v>
      </c>
      <c r="I1552" s="119">
        <v>475.44</v>
      </c>
      <c r="J1552" s="129"/>
      <c r="K1552" s="129"/>
      <c r="L1552" s="129">
        <v>0</v>
      </c>
      <c r="M1552" s="134" t="s">
        <v>39097</v>
      </c>
    </row>
    <row r="1553" spans="1:13" hidden="1" x14ac:dyDescent="0.25">
      <c r="A1553" s="128"/>
      <c r="B1553" s="2"/>
      <c r="C1553" s="139" t="s">
        <v>39001</v>
      </c>
      <c r="D1553" s="124" t="s">
        <v>39002</v>
      </c>
      <c r="E1553" s="118" t="s">
        <v>48</v>
      </c>
      <c r="F1553" s="124" t="s">
        <v>35249</v>
      </c>
      <c r="G1553" s="118" t="s">
        <v>2</v>
      </c>
      <c r="H1553" s="137">
        <v>44943</v>
      </c>
      <c r="I1553" s="119">
        <v>175</v>
      </c>
      <c r="J1553" s="129"/>
      <c r="K1553" s="129"/>
      <c r="L1553" s="129">
        <v>0</v>
      </c>
      <c r="M1553" s="134" t="s">
        <v>39100</v>
      </c>
    </row>
    <row r="1554" spans="1:13" hidden="1" x14ac:dyDescent="0.25">
      <c r="A1554" s="128"/>
      <c r="B1554" s="2"/>
      <c r="C1554" s="139" t="s">
        <v>39003</v>
      </c>
      <c r="D1554" s="124" t="s">
        <v>39004</v>
      </c>
      <c r="E1554" s="118" t="s">
        <v>48</v>
      </c>
      <c r="F1554" s="124" t="s">
        <v>35249</v>
      </c>
      <c r="G1554" s="118" t="s">
        <v>59</v>
      </c>
      <c r="H1554" s="137">
        <v>42305</v>
      </c>
      <c r="I1554" s="119">
        <v>146</v>
      </c>
      <c r="J1554" s="129"/>
      <c r="K1554" s="129"/>
      <c r="L1554" s="129">
        <v>0</v>
      </c>
      <c r="M1554" s="134" t="s">
        <v>39103</v>
      </c>
    </row>
    <row r="1555" spans="1:13" hidden="1" x14ac:dyDescent="0.25">
      <c r="A1555" s="128"/>
      <c r="B1555" s="2"/>
      <c r="C1555" s="139" t="s">
        <v>39006</v>
      </c>
      <c r="D1555" s="124" t="s">
        <v>39007</v>
      </c>
      <c r="E1555" s="118" t="s">
        <v>48</v>
      </c>
      <c r="F1555" s="124" t="s">
        <v>35249</v>
      </c>
      <c r="G1555" s="118" t="s">
        <v>2</v>
      </c>
      <c r="H1555" s="137">
        <v>43538</v>
      </c>
      <c r="I1555" s="119">
        <v>49.4</v>
      </c>
      <c r="J1555" s="129"/>
      <c r="K1555" s="129"/>
      <c r="L1555" s="129">
        <v>0</v>
      </c>
      <c r="M1555" s="134" t="s">
        <v>39106</v>
      </c>
    </row>
    <row r="1556" spans="1:13" hidden="1" x14ac:dyDescent="0.25">
      <c r="A1556" s="128"/>
      <c r="B1556" s="2"/>
      <c r="C1556" s="139" t="s">
        <v>39009</v>
      </c>
      <c r="D1556" s="124" t="s">
        <v>39010</v>
      </c>
      <c r="E1556" s="118" t="s">
        <v>48</v>
      </c>
      <c r="F1556" s="124" t="s">
        <v>35249</v>
      </c>
      <c r="G1556" s="118" t="s">
        <v>2</v>
      </c>
      <c r="H1556" s="137">
        <v>43320</v>
      </c>
      <c r="I1556" s="119">
        <v>115.51</v>
      </c>
      <c r="J1556" s="129"/>
      <c r="K1556" s="129"/>
      <c r="L1556" s="129">
        <v>0</v>
      </c>
      <c r="M1556" s="134" t="s">
        <v>39109</v>
      </c>
    </row>
    <row r="1557" spans="1:13" hidden="1" x14ac:dyDescent="0.25">
      <c r="A1557" s="128"/>
      <c r="B1557" s="2"/>
      <c r="C1557" s="139" t="s">
        <v>39012</v>
      </c>
      <c r="D1557" s="124" t="s">
        <v>39013</v>
      </c>
      <c r="E1557" s="118" t="s">
        <v>48</v>
      </c>
      <c r="F1557" s="124" t="s">
        <v>35249</v>
      </c>
      <c r="G1557" s="118" t="s">
        <v>2</v>
      </c>
      <c r="H1557" s="137"/>
      <c r="I1557" s="119"/>
      <c r="J1557" s="129"/>
      <c r="K1557" s="129"/>
      <c r="L1557" s="129">
        <v>0</v>
      </c>
      <c r="M1557" s="134" t="s">
        <v>39112</v>
      </c>
    </row>
    <row r="1558" spans="1:13" hidden="1" x14ac:dyDescent="0.25">
      <c r="A1558" s="128"/>
      <c r="B1558" s="2"/>
      <c r="C1558" s="139" t="s">
        <v>39015</v>
      </c>
      <c r="D1558" s="124" t="s">
        <v>39016</v>
      </c>
      <c r="E1558" s="118" t="s">
        <v>48</v>
      </c>
      <c r="F1558" s="124" t="s">
        <v>35249</v>
      </c>
      <c r="G1558" s="118" t="s">
        <v>2</v>
      </c>
      <c r="H1558" s="137"/>
      <c r="I1558" s="119"/>
      <c r="J1558" s="129"/>
      <c r="K1558" s="129"/>
      <c r="L1558" s="129">
        <v>0</v>
      </c>
      <c r="M1558" s="134" t="s">
        <v>39115</v>
      </c>
    </row>
    <row r="1559" spans="1:13" hidden="1" x14ac:dyDescent="0.25">
      <c r="A1559" s="128"/>
      <c r="B1559" s="2"/>
      <c r="C1559" s="139" t="s">
        <v>39018</v>
      </c>
      <c r="D1559" s="124" t="s">
        <v>39019</v>
      </c>
      <c r="E1559" s="118" t="s">
        <v>48</v>
      </c>
      <c r="F1559" s="124" t="s">
        <v>35249</v>
      </c>
      <c r="G1559" s="118" t="s">
        <v>2</v>
      </c>
      <c r="H1559" s="137">
        <v>43550</v>
      </c>
      <c r="I1559" s="119">
        <v>471.2</v>
      </c>
      <c r="J1559" s="129"/>
      <c r="K1559" s="129"/>
      <c r="L1559" s="129">
        <v>0</v>
      </c>
      <c r="M1559" s="134" t="s">
        <v>39103</v>
      </c>
    </row>
    <row r="1560" spans="1:13" hidden="1" x14ac:dyDescent="0.25">
      <c r="A1560" s="128"/>
      <c r="B1560" s="2"/>
      <c r="C1560" s="139" t="s">
        <v>39021</v>
      </c>
      <c r="D1560" s="124" t="s">
        <v>39022</v>
      </c>
      <c r="E1560" s="118" t="s">
        <v>48</v>
      </c>
      <c r="F1560" s="124" t="s">
        <v>35249</v>
      </c>
      <c r="G1560" s="118" t="s">
        <v>59</v>
      </c>
      <c r="H1560" s="137">
        <v>44245</v>
      </c>
      <c r="I1560" s="119">
        <v>529.09</v>
      </c>
      <c r="J1560" s="129"/>
      <c r="K1560" s="129"/>
      <c r="L1560" s="129">
        <v>0</v>
      </c>
      <c r="M1560" s="134" t="s">
        <v>39120</v>
      </c>
    </row>
    <row r="1561" spans="1:13" hidden="1" x14ac:dyDescent="0.25">
      <c r="A1561" s="128"/>
      <c r="B1561" s="2"/>
      <c r="C1561" s="139" t="s">
        <v>39024</v>
      </c>
      <c r="D1561" s="124" t="s">
        <v>39025</v>
      </c>
      <c r="E1561" s="118" t="s">
        <v>48</v>
      </c>
      <c r="F1561" s="124" t="s">
        <v>35249</v>
      </c>
      <c r="G1561" s="118" t="s">
        <v>2</v>
      </c>
      <c r="H1561" s="137">
        <v>44503</v>
      </c>
      <c r="I1561" s="119">
        <v>75</v>
      </c>
      <c r="J1561" s="129"/>
      <c r="K1561" s="129"/>
      <c r="L1561" s="129">
        <v>0</v>
      </c>
      <c r="M1561" s="134" t="s">
        <v>39123</v>
      </c>
    </row>
    <row r="1562" spans="1:13" hidden="1" x14ac:dyDescent="0.25">
      <c r="A1562" s="128"/>
      <c r="B1562" s="2"/>
      <c r="C1562" s="139" t="s">
        <v>39027</v>
      </c>
      <c r="D1562" s="124" t="s">
        <v>39028</v>
      </c>
      <c r="E1562" s="118" t="s">
        <v>48</v>
      </c>
      <c r="F1562" s="124" t="s">
        <v>35249</v>
      </c>
      <c r="G1562" s="118" t="s">
        <v>2</v>
      </c>
      <c r="H1562" s="137">
        <v>44806</v>
      </c>
      <c r="I1562" s="119">
        <v>29</v>
      </c>
      <c r="J1562" s="129"/>
      <c r="K1562" s="129"/>
      <c r="L1562" s="129">
        <v>0</v>
      </c>
      <c r="M1562" s="134" t="s">
        <v>39126</v>
      </c>
    </row>
    <row r="1563" spans="1:13" hidden="1" x14ac:dyDescent="0.25">
      <c r="A1563" s="128"/>
      <c r="B1563" s="2"/>
      <c r="C1563" s="139" t="s">
        <v>39030</v>
      </c>
      <c r="D1563" s="124" t="s">
        <v>39031</v>
      </c>
      <c r="E1563" s="118" t="s">
        <v>48</v>
      </c>
      <c r="F1563" s="124" t="s">
        <v>35249</v>
      </c>
      <c r="G1563" s="118" t="s">
        <v>2</v>
      </c>
      <c r="H1563" s="137"/>
      <c r="I1563" s="119"/>
      <c r="J1563" s="129"/>
      <c r="K1563" s="129"/>
      <c r="L1563" s="129">
        <v>0</v>
      </c>
      <c r="M1563" s="134" t="s">
        <v>39129</v>
      </c>
    </row>
    <row r="1564" spans="1:13" hidden="1" x14ac:dyDescent="0.25">
      <c r="A1564" s="128"/>
      <c r="B1564" s="2"/>
      <c r="C1564" s="139" t="s">
        <v>39033</v>
      </c>
      <c r="D1564" s="124" t="s">
        <v>39034</v>
      </c>
      <c r="E1564" s="118" t="s">
        <v>48</v>
      </c>
      <c r="F1564" s="124" t="s">
        <v>35249</v>
      </c>
      <c r="G1564" s="118" t="s">
        <v>2</v>
      </c>
      <c r="H1564" s="137">
        <v>43761</v>
      </c>
      <c r="I1564" s="119">
        <v>86.21</v>
      </c>
      <c r="J1564" s="129"/>
      <c r="K1564" s="129"/>
      <c r="L1564" s="129">
        <v>0</v>
      </c>
      <c r="M1564" s="134" t="s">
        <v>39132</v>
      </c>
    </row>
    <row r="1565" spans="1:13" hidden="1" x14ac:dyDescent="0.25">
      <c r="A1565" s="128"/>
      <c r="B1565" s="2"/>
      <c r="C1565" s="139" t="s">
        <v>39035</v>
      </c>
      <c r="D1565" s="124" t="s">
        <v>39036</v>
      </c>
      <c r="E1565" s="118" t="s">
        <v>48</v>
      </c>
      <c r="F1565" s="124" t="s">
        <v>35249</v>
      </c>
      <c r="G1565" s="118" t="s">
        <v>2</v>
      </c>
      <c r="H1565" s="137">
        <v>41145</v>
      </c>
      <c r="I1565" s="119">
        <v>6.57</v>
      </c>
      <c r="J1565" s="129"/>
      <c r="K1565" s="129"/>
      <c r="L1565" s="129">
        <v>0</v>
      </c>
      <c r="M1565" s="134" t="s">
        <v>39135</v>
      </c>
    </row>
    <row r="1566" spans="1:13" hidden="1" x14ac:dyDescent="0.25">
      <c r="A1566" s="128"/>
      <c r="B1566" s="2"/>
      <c r="C1566" s="139" t="s">
        <v>39037</v>
      </c>
      <c r="D1566" s="124" t="s">
        <v>39038</v>
      </c>
      <c r="E1566" s="118" t="s">
        <v>48</v>
      </c>
      <c r="F1566" s="124" t="s">
        <v>35249</v>
      </c>
      <c r="G1566" s="118" t="s">
        <v>2</v>
      </c>
      <c r="H1566" s="137"/>
      <c r="I1566" s="119"/>
      <c r="J1566" s="129"/>
      <c r="K1566" s="129"/>
      <c r="L1566" s="129">
        <v>0</v>
      </c>
      <c r="M1566" s="134" t="s">
        <v>39138</v>
      </c>
    </row>
    <row r="1567" spans="1:13" hidden="1" x14ac:dyDescent="0.25">
      <c r="A1567" s="128"/>
      <c r="B1567" s="2"/>
      <c r="C1567" s="139" t="s">
        <v>39040</v>
      </c>
      <c r="D1567" s="124" t="s">
        <v>39041</v>
      </c>
      <c r="E1567" s="118" t="s">
        <v>48</v>
      </c>
      <c r="F1567" s="124" t="s">
        <v>35249</v>
      </c>
      <c r="G1567" s="118" t="s">
        <v>2</v>
      </c>
      <c r="H1567" s="137"/>
      <c r="I1567" s="119"/>
      <c r="J1567" s="129"/>
      <c r="K1567" s="129"/>
      <c r="L1567" s="129">
        <v>0</v>
      </c>
      <c r="M1567" s="134" t="s">
        <v>39141</v>
      </c>
    </row>
    <row r="1568" spans="1:13" hidden="1" x14ac:dyDescent="0.25">
      <c r="A1568" s="128"/>
      <c r="B1568" s="2"/>
      <c r="C1568" s="139" t="s">
        <v>39043</v>
      </c>
      <c r="D1568" s="124" t="s">
        <v>39044</v>
      </c>
      <c r="E1568" s="118" t="s">
        <v>48</v>
      </c>
      <c r="F1568" s="124" t="s">
        <v>35249</v>
      </c>
      <c r="G1568" s="118" t="s">
        <v>2</v>
      </c>
      <c r="H1568" s="137"/>
      <c r="I1568" s="119"/>
      <c r="J1568" s="129"/>
      <c r="K1568" s="129"/>
      <c r="L1568" s="129">
        <v>0</v>
      </c>
      <c r="M1568" s="134" t="s">
        <v>39144</v>
      </c>
    </row>
    <row r="1569" spans="1:13" hidden="1" x14ac:dyDescent="0.25">
      <c r="A1569" s="128"/>
      <c r="B1569" s="2"/>
      <c r="C1569" s="139" t="s">
        <v>39046</v>
      </c>
      <c r="D1569" s="124" t="s">
        <v>39047</v>
      </c>
      <c r="E1569" s="118" t="s">
        <v>48</v>
      </c>
      <c r="F1569" s="124" t="s">
        <v>35249</v>
      </c>
      <c r="G1569" s="118" t="s">
        <v>2</v>
      </c>
      <c r="H1569" s="137">
        <v>45541</v>
      </c>
      <c r="I1569" s="119">
        <v>150</v>
      </c>
      <c r="J1569" s="129"/>
      <c r="K1569" s="129"/>
      <c r="L1569" s="129">
        <v>0</v>
      </c>
      <c r="M1569" s="134" t="s">
        <v>39147</v>
      </c>
    </row>
    <row r="1570" spans="1:13" hidden="1" x14ac:dyDescent="0.25">
      <c r="A1570" s="128"/>
      <c r="B1570" s="2"/>
      <c r="C1570" s="139" t="s">
        <v>39049</v>
      </c>
      <c r="D1570" s="124" t="s">
        <v>39050</v>
      </c>
      <c r="E1570" s="118" t="s">
        <v>48</v>
      </c>
      <c r="F1570" s="124" t="s">
        <v>35249</v>
      </c>
      <c r="G1570" s="118" t="s">
        <v>2</v>
      </c>
      <c r="H1570" s="137">
        <v>44041</v>
      </c>
      <c r="I1570" s="119">
        <v>20</v>
      </c>
      <c r="J1570" s="129"/>
      <c r="K1570" s="129"/>
      <c r="L1570" s="129">
        <v>0</v>
      </c>
      <c r="M1570" s="134" t="s">
        <v>39150</v>
      </c>
    </row>
    <row r="1571" spans="1:13" hidden="1" x14ac:dyDescent="0.25">
      <c r="A1571" s="128"/>
      <c r="B1571" s="2"/>
      <c r="C1571" s="139" t="s">
        <v>39052</v>
      </c>
      <c r="D1571" s="124" t="s">
        <v>39053</v>
      </c>
      <c r="E1571" s="118" t="s">
        <v>48</v>
      </c>
      <c r="F1571" s="124" t="s">
        <v>35249</v>
      </c>
      <c r="G1571" s="118" t="s">
        <v>59</v>
      </c>
      <c r="H1571" s="137"/>
      <c r="I1571" s="119"/>
      <c r="J1571" s="129"/>
      <c r="K1571" s="129"/>
      <c r="L1571" s="129">
        <v>0</v>
      </c>
      <c r="M1571" s="134" t="s">
        <v>39153</v>
      </c>
    </row>
    <row r="1572" spans="1:13" hidden="1" x14ac:dyDescent="0.25">
      <c r="A1572" s="128"/>
      <c r="B1572" s="2"/>
      <c r="C1572" s="139" t="s">
        <v>39054</v>
      </c>
      <c r="D1572" s="124" t="s">
        <v>39055</v>
      </c>
      <c r="E1572" s="118" t="s">
        <v>48</v>
      </c>
      <c r="F1572" s="124" t="s">
        <v>35249</v>
      </c>
      <c r="G1572" s="118" t="s">
        <v>2</v>
      </c>
      <c r="H1572" s="137">
        <v>42275</v>
      </c>
      <c r="I1572" s="119">
        <v>38</v>
      </c>
      <c r="J1572" s="129"/>
      <c r="K1572" s="129"/>
      <c r="L1572" s="129">
        <v>0</v>
      </c>
      <c r="M1572" s="134" t="s">
        <v>39156</v>
      </c>
    </row>
    <row r="1573" spans="1:13" hidden="1" x14ac:dyDescent="0.25">
      <c r="A1573" s="128"/>
      <c r="B1573" s="2"/>
      <c r="C1573" s="139" t="s">
        <v>39057</v>
      </c>
      <c r="D1573" s="124" t="s">
        <v>39058</v>
      </c>
      <c r="E1573" s="118" t="s">
        <v>48</v>
      </c>
      <c r="F1573" s="124" t="s">
        <v>35249</v>
      </c>
      <c r="G1573" s="118" t="s">
        <v>34659</v>
      </c>
      <c r="H1573" s="137"/>
      <c r="I1573" s="119"/>
      <c r="J1573" s="129"/>
      <c r="K1573" s="129"/>
      <c r="L1573" s="129">
        <v>0</v>
      </c>
      <c r="M1573" s="134" t="s">
        <v>39159</v>
      </c>
    </row>
    <row r="1574" spans="1:13" hidden="1" x14ac:dyDescent="0.25">
      <c r="A1574" s="128"/>
      <c r="B1574" s="2"/>
      <c r="C1574" s="139" t="s">
        <v>39060</v>
      </c>
      <c r="D1574" s="124" t="s">
        <v>39061</v>
      </c>
      <c r="E1574" s="118" t="s">
        <v>48</v>
      </c>
      <c r="F1574" s="124" t="s">
        <v>35249</v>
      </c>
      <c r="G1574" s="118" t="s">
        <v>59</v>
      </c>
      <c r="H1574" s="137">
        <v>41675</v>
      </c>
      <c r="I1574" s="119">
        <v>233.55</v>
      </c>
      <c r="J1574" s="129"/>
      <c r="K1574" s="129"/>
      <c r="L1574" s="129">
        <v>0</v>
      </c>
      <c r="M1574" s="134" t="s">
        <v>39162</v>
      </c>
    </row>
    <row r="1575" spans="1:13" hidden="1" x14ac:dyDescent="0.25">
      <c r="A1575" s="128"/>
      <c r="B1575" s="2"/>
      <c r="C1575" s="139" t="s">
        <v>39063</v>
      </c>
      <c r="D1575" s="124" t="s">
        <v>39064</v>
      </c>
      <c r="E1575" s="118" t="s">
        <v>48</v>
      </c>
      <c r="F1575" s="124" t="s">
        <v>35249</v>
      </c>
      <c r="G1575" s="118" t="s">
        <v>59</v>
      </c>
      <c r="H1575" s="137"/>
      <c r="I1575" s="119"/>
      <c r="J1575" s="129"/>
      <c r="K1575" s="129"/>
      <c r="L1575" s="129">
        <v>0</v>
      </c>
      <c r="M1575" s="134" t="s">
        <v>39165</v>
      </c>
    </row>
    <row r="1576" spans="1:13" hidden="1" x14ac:dyDescent="0.25">
      <c r="A1576" s="128"/>
      <c r="B1576" s="2"/>
      <c r="C1576" s="139" t="s">
        <v>39066</v>
      </c>
      <c r="D1576" s="124" t="s">
        <v>39067</v>
      </c>
      <c r="E1576" s="118" t="s">
        <v>48</v>
      </c>
      <c r="F1576" s="124" t="s">
        <v>35249</v>
      </c>
      <c r="G1576" s="118" t="s">
        <v>59</v>
      </c>
      <c r="H1576" s="137">
        <v>41437</v>
      </c>
      <c r="I1576" s="119">
        <v>437.38</v>
      </c>
      <c r="J1576" s="129"/>
      <c r="K1576" s="129"/>
      <c r="L1576" s="129">
        <v>0</v>
      </c>
      <c r="M1576" s="134" t="s">
        <v>39168</v>
      </c>
    </row>
    <row r="1577" spans="1:13" hidden="1" x14ac:dyDescent="0.25">
      <c r="A1577" s="128"/>
      <c r="B1577" s="2"/>
      <c r="C1577" s="139" t="s">
        <v>39069</v>
      </c>
      <c r="D1577" s="124" t="s">
        <v>39070</v>
      </c>
      <c r="E1577" s="118" t="s">
        <v>48</v>
      </c>
      <c r="F1577" s="124" t="s">
        <v>35249</v>
      </c>
      <c r="G1577" s="118" t="s">
        <v>34659</v>
      </c>
      <c r="H1577" s="137"/>
      <c r="I1577" s="119"/>
      <c r="J1577" s="129"/>
      <c r="K1577" s="129"/>
      <c r="L1577" s="129">
        <v>0</v>
      </c>
      <c r="M1577" s="134" t="s">
        <v>39171</v>
      </c>
    </row>
    <row r="1578" spans="1:13" hidden="1" x14ac:dyDescent="0.25">
      <c r="A1578" s="128"/>
      <c r="B1578" s="2"/>
      <c r="C1578" s="139" t="s">
        <v>39072</v>
      </c>
      <c r="D1578" s="124" t="s">
        <v>39073</v>
      </c>
      <c r="E1578" s="118" t="s">
        <v>48</v>
      </c>
      <c r="F1578" s="124" t="s">
        <v>35249</v>
      </c>
      <c r="G1578" s="118" t="s">
        <v>2</v>
      </c>
      <c r="H1578" s="137">
        <v>43549</v>
      </c>
      <c r="I1578" s="119">
        <v>800</v>
      </c>
      <c r="J1578" s="129"/>
      <c r="K1578" s="129"/>
      <c r="L1578" s="129">
        <v>0</v>
      </c>
      <c r="M1578" s="134" t="s">
        <v>39174</v>
      </c>
    </row>
    <row r="1579" spans="1:13" hidden="1" x14ac:dyDescent="0.25">
      <c r="A1579" s="128"/>
      <c r="B1579" s="2"/>
      <c r="C1579" s="139" t="s">
        <v>39075</v>
      </c>
      <c r="D1579" s="124" t="s">
        <v>39076</v>
      </c>
      <c r="E1579" s="118" t="s">
        <v>48</v>
      </c>
      <c r="F1579" s="124" t="s">
        <v>35249</v>
      </c>
      <c r="G1579" s="118" t="s">
        <v>34659</v>
      </c>
      <c r="H1579" s="137">
        <v>41789</v>
      </c>
      <c r="I1579" s="119">
        <v>634.5</v>
      </c>
      <c r="J1579" s="129"/>
      <c r="K1579" s="129"/>
      <c r="L1579" s="129">
        <v>0</v>
      </c>
      <c r="M1579" s="134" t="s">
        <v>39177</v>
      </c>
    </row>
    <row r="1580" spans="1:13" hidden="1" x14ac:dyDescent="0.25">
      <c r="A1580" s="128"/>
      <c r="B1580" s="2"/>
      <c r="C1580" s="139" t="s">
        <v>39078</v>
      </c>
      <c r="D1580" s="124" t="s">
        <v>39079</v>
      </c>
      <c r="E1580" s="118" t="s">
        <v>48</v>
      </c>
      <c r="F1580" s="124" t="s">
        <v>35249</v>
      </c>
      <c r="G1580" s="118" t="s">
        <v>34659</v>
      </c>
      <c r="H1580" s="137"/>
      <c r="I1580" s="119"/>
      <c r="J1580" s="129"/>
      <c r="K1580" s="129"/>
      <c r="L1580" s="129">
        <v>0</v>
      </c>
      <c r="M1580" s="134" t="s">
        <v>39180</v>
      </c>
    </row>
    <row r="1581" spans="1:13" hidden="1" x14ac:dyDescent="0.25">
      <c r="A1581" s="128"/>
      <c r="B1581" s="2"/>
      <c r="C1581" s="139" t="s">
        <v>39081</v>
      </c>
      <c r="D1581" s="124" t="s">
        <v>39082</v>
      </c>
      <c r="E1581" s="118" t="s">
        <v>48</v>
      </c>
      <c r="F1581" s="124" t="s">
        <v>35249</v>
      </c>
      <c r="G1581" s="118" t="s">
        <v>2</v>
      </c>
      <c r="H1581" s="137"/>
      <c r="I1581" s="119"/>
      <c r="J1581" s="129"/>
      <c r="K1581" s="129"/>
      <c r="L1581" s="129">
        <v>0</v>
      </c>
      <c r="M1581" s="134" t="s">
        <v>39183</v>
      </c>
    </row>
    <row r="1582" spans="1:13" hidden="1" x14ac:dyDescent="0.25">
      <c r="A1582" s="128"/>
      <c r="B1582" s="2"/>
      <c r="C1582" s="139" t="s">
        <v>39083</v>
      </c>
      <c r="D1582" s="124" t="s">
        <v>39084</v>
      </c>
      <c r="E1582" s="118" t="s">
        <v>48</v>
      </c>
      <c r="F1582" s="124" t="s">
        <v>35249</v>
      </c>
      <c r="G1582" s="118" t="s">
        <v>2</v>
      </c>
      <c r="H1582" s="137"/>
      <c r="I1582" s="119"/>
      <c r="J1582" s="129"/>
      <c r="K1582" s="129"/>
      <c r="L1582" s="129">
        <v>0</v>
      </c>
      <c r="M1582" s="134" t="s">
        <v>39186</v>
      </c>
    </row>
    <row r="1583" spans="1:13" hidden="1" x14ac:dyDescent="0.25">
      <c r="A1583" s="128"/>
      <c r="B1583" s="2"/>
      <c r="C1583" s="139" t="s">
        <v>39086</v>
      </c>
      <c r="D1583" s="124" t="s">
        <v>39087</v>
      </c>
      <c r="E1583" s="118" t="s">
        <v>48</v>
      </c>
      <c r="F1583" s="124" t="s">
        <v>35249</v>
      </c>
      <c r="G1583" s="118" t="s">
        <v>2</v>
      </c>
      <c r="H1583" s="137"/>
      <c r="I1583" s="119"/>
      <c r="J1583" s="129"/>
      <c r="K1583" s="129"/>
      <c r="L1583" s="129">
        <v>0</v>
      </c>
      <c r="M1583" s="134" t="s">
        <v>39189</v>
      </c>
    </row>
    <row r="1584" spans="1:13" hidden="1" x14ac:dyDescent="0.25">
      <c r="A1584" s="128"/>
      <c r="B1584" s="2"/>
      <c r="C1584" s="139" t="s">
        <v>39089</v>
      </c>
      <c r="D1584" s="124" t="s">
        <v>39090</v>
      </c>
      <c r="E1584" s="118" t="s">
        <v>48</v>
      </c>
      <c r="F1584" s="124" t="s">
        <v>35249</v>
      </c>
      <c r="G1584" s="118" t="s">
        <v>34659</v>
      </c>
      <c r="H1584" s="137"/>
      <c r="I1584" s="119"/>
      <c r="J1584" s="129"/>
      <c r="K1584" s="129"/>
      <c r="L1584" s="129">
        <v>0</v>
      </c>
      <c r="M1584" s="134" t="s">
        <v>39192</v>
      </c>
    </row>
    <row r="1585" spans="1:13" hidden="1" x14ac:dyDescent="0.25">
      <c r="A1585" s="128"/>
      <c r="B1585" s="2"/>
      <c r="C1585" s="139" t="s">
        <v>39092</v>
      </c>
      <c r="D1585" s="124" t="s">
        <v>39093</v>
      </c>
      <c r="E1585" s="118" t="s">
        <v>48</v>
      </c>
      <c r="F1585" s="124" t="s">
        <v>35249</v>
      </c>
      <c r="G1585" s="118" t="s">
        <v>6</v>
      </c>
      <c r="H1585" s="137">
        <v>44414</v>
      </c>
      <c r="I1585" s="119">
        <v>40.950000000000003</v>
      </c>
      <c r="J1585" s="129"/>
      <c r="K1585" s="129"/>
      <c r="L1585" s="129">
        <v>0</v>
      </c>
      <c r="M1585" s="134" t="s">
        <v>39195</v>
      </c>
    </row>
    <row r="1586" spans="1:13" hidden="1" x14ac:dyDescent="0.25">
      <c r="A1586" s="128"/>
      <c r="B1586" s="2"/>
      <c r="C1586" s="139" t="s">
        <v>39095</v>
      </c>
      <c r="D1586" s="124" t="s">
        <v>39096</v>
      </c>
      <c r="E1586" s="118" t="s">
        <v>48</v>
      </c>
      <c r="F1586" s="124" t="s">
        <v>35249</v>
      </c>
      <c r="G1586" s="118" t="s">
        <v>6</v>
      </c>
      <c r="H1586" s="137">
        <v>43229</v>
      </c>
      <c r="I1586" s="119">
        <v>40.950000000000003</v>
      </c>
      <c r="J1586" s="129"/>
      <c r="K1586" s="129"/>
      <c r="L1586" s="129">
        <v>0</v>
      </c>
      <c r="M1586" s="134" t="s">
        <v>39198</v>
      </c>
    </row>
    <row r="1587" spans="1:13" hidden="1" x14ac:dyDescent="0.25">
      <c r="A1587" s="128"/>
      <c r="B1587" s="2"/>
      <c r="C1587" s="139" t="s">
        <v>39098</v>
      </c>
      <c r="D1587" s="124" t="s">
        <v>39099</v>
      </c>
      <c r="E1587" s="118" t="s">
        <v>48</v>
      </c>
      <c r="F1587" s="124" t="s">
        <v>35249</v>
      </c>
      <c r="G1587" s="118" t="s">
        <v>34659</v>
      </c>
      <c r="H1587" s="137"/>
      <c r="I1587" s="119"/>
      <c r="J1587" s="129"/>
      <c r="K1587" s="129"/>
      <c r="L1587" s="129">
        <v>0</v>
      </c>
      <c r="M1587" s="134" t="s">
        <v>39201</v>
      </c>
    </row>
    <row r="1588" spans="1:13" hidden="1" x14ac:dyDescent="0.25">
      <c r="A1588" s="128"/>
      <c r="B1588" s="2"/>
      <c r="C1588" s="139" t="s">
        <v>39101</v>
      </c>
      <c r="D1588" s="124" t="s">
        <v>39102</v>
      </c>
      <c r="E1588" s="118" t="s">
        <v>48</v>
      </c>
      <c r="F1588" s="124" t="s">
        <v>35249</v>
      </c>
      <c r="G1588" s="118" t="s">
        <v>6</v>
      </c>
      <c r="H1588" s="137">
        <v>43383</v>
      </c>
      <c r="I1588" s="119">
        <v>40.950000000000003</v>
      </c>
      <c r="J1588" s="129"/>
      <c r="K1588" s="129"/>
      <c r="L1588" s="129">
        <v>0</v>
      </c>
      <c r="M1588" s="134" t="s">
        <v>39204</v>
      </c>
    </row>
    <row r="1589" spans="1:13" hidden="1" x14ac:dyDescent="0.25">
      <c r="A1589" s="128"/>
      <c r="B1589" s="2"/>
      <c r="C1589" s="139" t="s">
        <v>39104</v>
      </c>
      <c r="D1589" s="124" t="s">
        <v>39105</v>
      </c>
      <c r="E1589" s="118" t="s">
        <v>48</v>
      </c>
      <c r="F1589" s="124" t="s">
        <v>35249</v>
      </c>
      <c r="G1589" s="118" t="s">
        <v>2</v>
      </c>
      <c r="H1589" s="137">
        <v>44264</v>
      </c>
      <c r="I1589" s="119">
        <v>0.83</v>
      </c>
      <c r="J1589" s="129"/>
      <c r="K1589" s="129"/>
      <c r="L1589" s="129">
        <v>0</v>
      </c>
      <c r="M1589" s="134" t="s">
        <v>39207</v>
      </c>
    </row>
    <row r="1590" spans="1:13" hidden="1" x14ac:dyDescent="0.25">
      <c r="A1590" s="128"/>
      <c r="B1590" s="2"/>
      <c r="C1590" s="139" t="s">
        <v>39107</v>
      </c>
      <c r="D1590" s="124" t="s">
        <v>39108</v>
      </c>
      <c r="E1590" s="118" t="s">
        <v>48</v>
      </c>
      <c r="F1590" s="124" t="s">
        <v>35249</v>
      </c>
      <c r="G1590" s="118" t="s">
        <v>6</v>
      </c>
      <c r="H1590" s="137"/>
      <c r="I1590" s="119"/>
      <c r="J1590" s="129"/>
      <c r="K1590" s="129"/>
      <c r="L1590" s="129">
        <v>0</v>
      </c>
      <c r="M1590" s="134" t="s">
        <v>39210</v>
      </c>
    </row>
    <row r="1591" spans="1:13" hidden="1" x14ac:dyDescent="0.25">
      <c r="A1591" s="128"/>
      <c r="B1591" s="2"/>
      <c r="C1591" s="139" t="s">
        <v>39110</v>
      </c>
      <c r="D1591" s="124" t="s">
        <v>39111</v>
      </c>
      <c r="E1591" s="118" t="s">
        <v>48</v>
      </c>
      <c r="F1591" s="124" t="s">
        <v>35249</v>
      </c>
      <c r="G1591" s="118" t="s">
        <v>6</v>
      </c>
      <c r="H1591" s="137"/>
      <c r="I1591" s="119"/>
      <c r="J1591" s="129"/>
      <c r="K1591" s="129"/>
      <c r="L1591" s="129">
        <v>0</v>
      </c>
      <c r="M1591" s="134" t="s">
        <v>39213</v>
      </c>
    </row>
    <row r="1592" spans="1:13" hidden="1" x14ac:dyDescent="0.25">
      <c r="A1592" s="128"/>
      <c r="B1592" s="2"/>
      <c r="C1592" s="139" t="s">
        <v>39113</v>
      </c>
      <c r="D1592" s="124" t="s">
        <v>39114</v>
      </c>
      <c r="E1592" s="118" t="s">
        <v>48</v>
      </c>
      <c r="F1592" s="124" t="s">
        <v>35249</v>
      </c>
      <c r="G1592" s="118" t="s">
        <v>6</v>
      </c>
      <c r="H1592" s="137"/>
      <c r="I1592" s="119"/>
      <c r="J1592" s="129"/>
      <c r="K1592" s="129"/>
      <c r="L1592" s="129">
        <v>0</v>
      </c>
      <c r="M1592" s="134" t="s">
        <v>39216</v>
      </c>
    </row>
    <row r="1593" spans="1:13" hidden="1" x14ac:dyDescent="0.25">
      <c r="A1593" s="128"/>
      <c r="B1593" s="2"/>
      <c r="C1593" s="139" t="s">
        <v>39116</v>
      </c>
      <c r="D1593" s="124" t="s">
        <v>39117</v>
      </c>
      <c r="E1593" s="118" t="s">
        <v>48</v>
      </c>
      <c r="F1593" s="124" t="s">
        <v>35249</v>
      </c>
      <c r="G1593" s="118" t="s">
        <v>6</v>
      </c>
      <c r="H1593" s="137">
        <v>45698</v>
      </c>
      <c r="I1593" s="119">
        <v>67</v>
      </c>
      <c r="J1593" s="129"/>
      <c r="K1593" s="129"/>
      <c r="L1593" s="129">
        <v>0</v>
      </c>
      <c r="M1593" s="134" t="s">
        <v>39219</v>
      </c>
    </row>
    <row r="1594" spans="1:13" hidden="1" x14ac:dyDescent="0.25">
      <c r="A1594" s="128"/>
      <c r="B1594" s="2"/>
      <c r="C1594" s="139" t="s">
        <v>39118</v>
      </c>
      <c r="D1594" s="124" t="s">
        <v>39119</v>
      </c>
      <c r="E1594" s="118" t="s">
        <v>48</v>
      </c>
      <c r="F1594" s="124" t="s">
        <v>35249</v>
      </c>
      <c r="G1594" s="118" t="s">
        <v>6</v>
      </c>
      <c r="H1594" s="137">
        <v>45882</v>
      </c>
      <c r="I1594" s="119">
        <v>67</v>
      </c>
      <c r="J1594" s="129"/>
      <c r="K1594" s="129"/>
      <c r="L1594" s="129">
        <v>0</v>
      </c>
      <c r="M1594" s="134" t="s">
        <v>39222</v>
      </c>
    </row>
    <row r="1595" spans="1:13" hidden="1" x14ac:dyDescent="0.25">
      <c r="A1595" s="128"/>
      <c r="B1595" s="2"/>
      <c r="C1595" s="139" t="s">
        <v>39121</v>
      </c>
      <c r="D1595" s="124" t="s">
        <v>39122</v>
      </c>
      <c r="E1595" s="118" t="s">
        <v>48</v>
      </c>
      <c r="F1595" s="124" t="s">
        <v>35249</v>
      </c>
      <c r="G1595" s="118" t="s">
        <v>6</v>
      </c>
      <c r="H1595" s="137">
        <v>45882</v>
      </c>
      <c r="I1595" s="119">
        <v>67</v>
      </c>
      <c r="J1595" s="129"/>
      <c r="K1595" s="129"/>
      <c r="L1595" s="129">
        <v>0</v>
      </c>
      <c r="M1595" s="134" t="s">
        <v>39225</v>
      </c>
    </row>
    <row r="1596" spans="1:13" hidden="1" x14ac:dyDescent="0.25">
      <c r="A1596" s="128"/>
      <c r="B1596" s="2"/>
      <c r="C1596" s="139" t="s">
        <v>39124</v>
      </c>
      <c r="D1596" s="124" t="s">
        <v>39125</v>
      </c>
      <c r="E1596" s="118" t="s">
        <v>48</v>
      </c>
      <c r="F1596" s="124" t="s">
        <v>35249</v>
      </c>
      <c r="G1596" s="118" t="s">
        <v>6</v>
      </c>
      <c r="H1596" s="137">
        <v>41743</v>
      </c>
      <c r="I1596" s="119">
        <v>32</v>
      </c>
      <c r="J1596" s="129"/>
      <c r="K1596" s="129"/>
      <c r="L1596" s="129">
        <v>0</v>
      </c>
      <c r="M1596" s="134" t="s">
        <v>39228</v>
      </c>
    </row>
    <row r="1597" spans="1:13" hidden="1" x14ac:dyDescent="0.25">
      <c r="A1597" s="128"/>
      <c r="B1597" s="2"/>
      <c r="C1597" s="139" t="s">
        <v>39127</v>
      </c>
      <c r="D1597" s="124" t="s">
        <v>39128</v>
      </c>
      <c r="E1597" s="118" t="s">
        <v>48</v>
      </c>
      <c r="F1597" s="124" t="s">
        <v>35249</v>
      </c>
      <c r="G1597" s="118" t="s">
        <v>34659</v>
      </c>
      <c r="H1597" s="137">
        <v>45918</v>
      </c>
      <c r="I1597" s="119">
        <v>20</v>
      </c>
      <c r="J1597" s="129"/>
      <c r="K1597" s="129"/>
      <c r="L1597" s="129">
        <v>0</v>
      </c>
      <c r="M1597" s="134"/>
    </row>
    <row r="1598" spans="1:13" hidden="1" x14ac:dyDescent="0.25">
      <c r="A1598" s="128"/>
      <c r="B1598" s="2"/>
      <c r="C1598" s="139" t="s">
        <v>39130</v>
      </c>
      <c r="D1598" s="124" t="s">
        <v>39131</v>
      </c>
      <c r="E1598" s="118" t="s">
        <v>48</v>
      </c>
      <c r="F1598" s="124" t="s">
        <v>35249</v>
      </c>
      <c r="G1598" s="118" t="s">
        <v>34659</v>
      </c>
      <c r="H1598" s="137">
        <v>41449</v>
      </c>
      <c r="I1598" s="119">
        <v>1335</v>
      </c>
      <c r="J1598" s="129"/>
      <c r="K1598" s="129"/>
      <c r="L1598" s="129">
        <v>0</v>
      </c>
      <c r="M1598" s="134" t="s">
        <v>39233</v>
      </c>
    </row>
    <row r="1599" spans="1:13" hidden="1" x14ac:dyDescent="0.25">
      <c r="A1599" s="128"/>
      <c r="B1599" s="2"/>
      <c r="C1599" s="139" t="s">
        <v>39133</v>
      </c>
      <c r="D1599" s="124" t="s">
        <v>39134</v>
      </c>
      <c r="E1599" s="118" t="s">
        <v>48</v>
      </c>
      <c r="F1599" s="124" t="s">
        <v>35249</v>
      </c>
      <c r="G1599" s="118" t="s">
        <v>34659</v>
      </c>
      <c r="H1599" s="137">
        <v>41514</v>
      </c>
      <c r="I1599" s="119">
        <v>550</v>
      </c>
      <c r="J1599" s="129"/>
      <c r="K1599" s="129"/>
      <c r="L1599" s="129">
        <v>0</v>
      </c>
      <c r="M1599" s="134" t="s">
        <v>39236</v>
      </c>
    </row>
    <row r="1600" spans="1:13" x14ac:dyDescent="0.25">
      <c r="A1600" s="128"/>
      <c r="B1600" s="2"/>
      <c r="C1600" s="139" t="s">
        <v>39136</v>
      </c>
      <c r="D1600" s="124" t="s">
        <v>39137</v>
      </c>
      <c r="E1600" s="118" t="s">
        <v>48</v>
      </c>
      <c r="F1600" s="124" t="s">
        <v>35249</v>
      </c>
      <c r="G1600" s="118" t="s">
        <v>34659</v>
      </c>
      <c r="H1600" s="137">
        <v>41549</v>
      </c>
      <c r="I1600" s="119">
        <v>4300</v>
      </c>
      <c r="J1600" s="129"/>
      <c r="K1600" s="129"/>
      <c r="L1600" s="129">
        <v>0</v>
      </c>
      <c r="M1600" s="134" t="s">
        <v>39239</v>
      </c>
    </row>
    <row r="1601" spans="1:13" hidden="1" x14ac:dyDescent="0.25">
      <c r="A1601" s="128"/>
      <c r="B1601" s="2"/>
      <c r="C1601" s="139" t="s">
        <v>39139</v>
      </c>
      <c r="D1601" s="124" t="s">
        <v>39140</v>
      </c>
      <c r="E1601" s="118" t="s">
        <v>48</v>
      </c>
      <c r="F1601" s="124" t="s">
        <v>35249</v>
      </c>
      <c r="G1601" s="118" t="s">
        <v>2</v>
      </c>
      <c r="H1601" s="137"/>
      <c r="I1601" s="119"/>
      <c r="J1601" s="129"/>
      <c r="K1601" s="129"/>
      <c r="L1601" s="129">
        <v>0</v>
      </c>
      <c r="M1601" s="134" t="s">
        <v>39242</v>
      </c>
    </row>
    <row r="1602" spans="1:13" hidden="1" x14ac:dyDescent="0.25">
      <c r="A1602" s="128"/>
      <c r="B1602" s="2"/>
      <c r="C1602" s="139" t="s">
        <v>39142</v>
      </c>
      <c r="D1602" s="124" t="s">
        <v>39143</v>
      </c>
      <c r="E1602" s="118" t="s">
        <v>48</v>
      </c>
      <c r="F1602" s="124" t="s">
        <v>35249</v>
      </c>
      <c r="G1602" s="118" t="s">
        <v>34659</v>
      </c>
      <c r="H1602" s="137">
        <v>42045</v>
      </c>
      <c r="I1602" s="119">
        <v>299</v>
      </c>
      <c r="J1602" s="129"/>
      <c r="K1602" s="129"/>
      <c r="L1602" s="129">
        <v>0</v>
      </c>
      <c r="M1602" s="134" t="s">
        <v>39245</v>
      </c>
    </row>
    <row r="1603" spans="1:13" hidden="1" x14ac:dyDescent="0.25">
      <c r="A1603" s="128"/>
      <c r="B1603" s="2"/>
      <c r="C1603" s="139" t="s">
        <v>39145</v>
      </c>
      <c r="D1603" s="124" t="s">
        <v>39146</v>
      </c>
      <c r="E1603" s="118" t="s">
        <v>48</v>
      </c>
      <c r="F1603" s="124" t="s">
        <v>35249</v>
      </c>
      <c r="G1603" s="118" t="s">
        <v>34659</v>
      </c>
      <c r="H1603" s="137"/>
      <c r="I1603" s="119"/>
      <c r="J1603" s="129"/>
      <c r="K1603" s="129"/>
      <c r="L1603" s="129">
        <v>0</v>
      </c>
      <c r="M1603" s="134" t="s">
        <v>39248</v>
      </c>
    </row>
    <row r="1604" spans="1:13" hidden="1" x14ac:dyDescent="0.25">
      <c r="A1604" s="128"/>
      <c r="B1604" s="2"/>
      <c r="C1604" s="139" t="s">
        <v>39148</v>
      </c>
      <c r="D1604" s="124" t="s">
        <v>39149</v>
      </c>
      <c r="E1604" s="118" t="s">
        <v>48</v>
      </c>
      <c r="F1604" s="124" t="s">
        <v>35249</v>
      </c>
      <c r="G1604" s="118" t="s">
        <v>34659</v>
      </c>
      <c r="H1604" s="137">
        <v>41493</v>
      </c>
      <c r="I1604" s="119">
        <v>518</v>
      </c>
      <c r="J1604" s="129"/>
      <c r="K1604" s="129"/>
      <c r="L1604" s="129">
        <v>0</v>
      </c>
      <c r="M1604" s="134" t="s">
        <v>39251</v>
      </c>
    </row>
    <row r="1605" spans="1:13" hidden="1" x14ac:dyDescent="0.25">
      <c r="A1605" s="128"/>
      <c r="B1605" s="2"/>
      <c r="C1605" s="139" t="s">
        <v>39151</v>
      </c>
      <c r="D1605" s="124" t="s">
        <v>39152</v>
      </c>
      <c r="E1605" s="118" t="s">
        <v>48</v>
      </c>
      <c r="F1605" s="124" t="s">
        <v>35249</v>
      </c>
      <c r="G1605" s="118" t="s">
        <v>34659</v>
      </c>
      <c r="H1605" s="137"/>
      <c r="I1605" s="119"/>
      <c r="J1605" s="129"/>
      <c r="K1605" s="129"/>
      <c r="L1605" s="129">
        <v>0</v>
      </c>
      <c r="M1605" s="134"/>
    </row>
    <row r="1606" spans="1:13" hidden="1" x14ac:dyDescent="0.25">
      <c r="A1606" s="128"/>
      <c r="B1606" s="2"/>
      <c r="C1606" s="139" t="s">
        <v>39154</v>
      </c>
      <c r="D1606" s="124" t="s">
        <v>39155</v>
      </c>
      <c r="E1606" s="118" t="s">
        <v>48</v>
      </c>
      <c r="F1606" s="124" t="s">
        <v>35249</v>
      </c>
      <c r="G1606" s="118" t="s">
        <v>34659</v>
      </c>
      <c r="H1606" s="137">
        <v>46090</v>
      </c>
      <c r="I1606" s="119">
        <v>229</v>
      </c>
      <c r="J1606" s="129"/>
      <c r="K1606" s="129"/>
      <c r="L1606" s="129">
        <v>0</v>
      </c>
      <c r="M1606" s="134"/>
    </row>
    <row r="1607" spans="1:13" hidden="1" x14ac:dyDescent="0.25">
      <c r="A1607" s="128"/>
      <c r="B1607" s="2"/>
      <c r="C1607" s="139" t="s">
        <v>41751</v>
      </c>
      <c r="D1607" s="124" t="s">
        <v>41752</v>
      </c>
      <c r="E1607" s="118" t="s">
        <v>48</v>
      </c>
      <c r="F1607" s="124" t="s">
        <v>35249</v>
      </c>
      <c r="G1607" s="118" t="s">
        <v>2</v>
      </c>
      <c r="H1607" s="137"/>
      <c r="I1607" s="119"/>
      <c r="J1607" s="129"/>
      <c r="K1607" s="129"/>
      <c r="L1607" s="129">
        <v>0</v>
      </c>
      <c r="M1607" s="134" t="s">
        <v>39258</v>
      </c>
    </row>
    <row r="1608" spans="1:13" hidden="1" x14ac:dyDescent="0.25">
      <c r="A1608" s="128"/>
      <c r="B1608" s="2"/>
      <c r="C1608" s="139" t="s">
        <v>41753</v>
      </c>
      <c r="D1608" s="124" t="s">
        <v>41754</v>
      </c>
      <c r="E1608" s="118" t="s">
        <v>48</v>
      </c>
      <c r="F1608" s="124" t="s">
        <v>35249</v>
      </c>
      <c r="G1608" s="118" t="s">
        <v>2</v>
      </c>
      <c r="H1608" s="137"/>
      <c r="I1608" s="119"/>
      <c r="J1608" s="129"/>
      <c r="K1608" s="129"/>
      <c r="L1608" s="129">
        <v>0</v>
      </c>
      <c r="M1608" s="134" t="s">
        <v>19641</v>
      </c>
    </row>
    <row r="1609" spans="1:13" hidden="1" x14ac:dyDescent="0.25">
      <c r="A1609" s="128"/>
      <c r="B1609" s="2"/>
      <c r="C1609" s="139" t="s">
        <v>39157</v>
      </c>
      <c r="D1609" s="124" t="s">
        <v>39158</v>
      </c>
      <c r="E1609" s="118" t="s">
        <v>48</v>
      </c>
      <c r="F1609" s="124" t="s">
        <v>35249</v>
      </c>
      <c r="G1609" s="118" t="s">
        <v>34659</v>
      </c>
      <c r="H1609" s="137">
        <v>42279</v>
      </c>
      <c r="I1609" s="119">
        <v>230</v>
      </c>
      <c r="J1609" s="129"/>
      <c r="K1609" s="129"/>
      <c r="L1609" s="129">
        <v>0</v>
      </c>
      <c r="M1609" s="134"/>
    </row>
    <row r="1610" spans="1:13" hidden="1" x14ac:dyDescent="0.25">
      <c r="A1610" s="128"/>
      <c r="B1610" s="2"/>
      <c r="C1610" s="139" t="s">
        <v>39160</v>
      </c>
      <c r="D1610" s="124" t="s">
        <v>39161</v>
      </c>
      <c r="E1610" s="118" t="s">
        <v>48</v>
      </c>
      <c r="F1610" s="124" t="s">
        <v>35249</v>
      </c>
      <c r="G1610" s="118" t="s">
        <v>34659</v>
      </c>
      <c r="H1610" s="137">
        <v>41593</v>
      </c>
      <c r="I1610" s="119">
        <v>662.03</v>
      </c>
      <c r="J1610" s="129"/>
      <c r="K1610" s="129"/>
      <c r="L1610" s="129">
        <v>0</v>
      </c>
      <c r="M1610" s="134" t="s">
        <v>39265</v>
      </c>
    </row>
    <row r="1611" spans="1:13" hidden="1" x14ac:dyDescent="0.25">
      <c r="A1611" s="128"/>
      <c r="B1611" s="2"/>
      <c r="C1611" s="139" t="s">
        <v>39163</v>
      </c>
      <c r="D1611" s="124" t="s">
        <v>39164</v>
      </c>
      <c r="E1611" s="118" t="s">
        <v>48</v>
      </c>
      <c r="F1611" s="124" t="s">
        <v>35249</v>
      </c>
      <c r="G1611" s="118" t="s">
        <v>34659</v>
      </c>
      <c r="H1611" s="137">
        <v>41967</v>
      </c>
      <c r="I1611" s="119">
        <v>778.75</v>
      </c>
      <c r="J1611" s="129"/>
      <c r="K1611" s="129"/>
      <c r="L1611" s="129">
        <v>0</v>
      </c>
      <c r="M1611" s="134" t="s">
        <v>39268</v>
      </c>
    </row>
    <row r="1612" spans="1:13" hidden="1" x14ac:dyDescent="0.25">
      <c r="A1612" s="128"/>
      <c r="B1612" s="2"/>
      <c r="C1612" s="139" t="s">
        <v>39166</v>
      </c>
      <c r="D1612" s="124" t="s">
        <v>39167</v>
      </c>
      <c r="E1612" s="118" t="s">
        <v>48</v>
      </c>
      <c r="F1612" s="124" t="s">
        <v>35249</v>
      </c>
      <c r="G1612" s="118" t="s">
        <v>34659</v>
      </c>
      <c r="H1612" s="137">
        <v>41967</v>
      </c>
      <c r="I1612" s="119">
        <v>778.75</v>
      </c>
      <c r="J1612" s="129"/>
      <c r="K1612" s="129"/>
      <c r="L1612" s="129">
        <v>0</v>
      </c>
      <c r="M1612" s="134" t="s">
        <v>39271</v>
      </c>
    </row>
    <row r="1613" spans="1:13" hidden="1" x14ac:dyDescent="0.25">
      <c r="A1613" s="128"/>
      <c r="B1613" s="2"/>
      <c r="C1613" s="139" t="s">
        <v>39169</v>
      </c>
      <c r="D1613" s="124" t="s">
        <v>39170</v>
      </c>
      <c r="E1613" s="118" t="s">
        <v>48</v>
      </c>
      <c r="F1613" s="124" t="s">
        <v>35249</v>
      </c>
      <c r="G1613" s="118" t="s">
        <v>2</v>
      </c>
      <c r="H1613" s="137"/>
      <c r="I1613" s="119"/>
      <c r="J1613" s="129"/>
      <c r="K1613" s="129"/>
      <c r="L1613" s="129">
        <v>0</v>
      </c>
      <c r="M1613" s="134" t="s">
        <v>39274</v>
      </c>
    </row>
    <row r="1614" spans="1:13" hidden="1" x14ac:dyDescent="0.25">
      <c r="A1614" s="128"/>
      <c r="B1614" s="2"/>
      <c r="C1614" s="139" t="s">
        <v>39172</v>
      </c>
      <c r="D1614" s="124" t="s">
        <v>39173</v>
      </c>
      <c r="E1614" s="118" t="s">
        <v>48</v>
      </c>
      <c r="F1614" s="124" t="s">
        <v>35249</v>
      </c>
      <c r="G1614" s="118" t="s">
        <v>2</v>
      </c>
      <c r="H1614" s="137"/>
      <c r="I1614" s="119"/>
      <c r="J1614" s="129"/>
      <c r="K1614" s="129"/>
      <c r="L1614" s="129">
        <v>0</v>
      </c>
      <c r="M1614" s="134" t="s">
        <v>39277</v>
      </c>
    </row>
    <row r="1615" spans="1:13" hidden="1" x14ac:dyDescent="0.25">
      <c r="A1615" s="128"/>
      <c r="B1615" s="2"/>
      <c r="C1615" s="139" t="s">
        <v>39175</v>
      </c>
      <c r="D1615" s="124" t="s">
        <v>39176</v>
      </c>
      <c r="E1615" s="118" t="s">
        <v>48</v>
      </c>
      <c r="F1615" s="124" t="s">
        <v>35249</v>
      </c>
      <c r="G1615" s="118" t="s">
        <v>34659</v>
      </c>
      <c r="H1615" s="137"/>
      <c r="I1615" s="119"/>
      <c r="J1615" s="129"/>
      <c r="K1615" s="129"/>
      <c r="L1615" s="129">
        <v>0</v>
      </c>
      <c r="M1615" s="134" t="s">
        <v>39280</v>
      </c>
    </row>
    <row r="1616" spans="1:13" hidden="1" x14ac:dyDescent="0.25">
      <c r="A1616" s="128"/>
      <c r="B1616" s="2"/>
      <c r="C1616" s="139" t="s">
        <v>39178</v>
      </c>
      <c r="D1616" s="124" t="s">
        <v>39179</v>
      </c>
      <c r="E1616" s="118" t="s">
        <v>48</v>
      </c>
      <c r="F1616" s="124" t="s">
        <v>35249</v>
      </c>
      <c r="G1616" s="118" t="s">
        <v>59</v>
      </c>
      <c r="H1616" s="137"/>
      <c r="I1616" s="119"/>
      <c r="J1616" s="129"/>
      <c r="K1616" s="129"/>
      <c r="L1616" s="129">
        <v>0</v>
      </c>
      <c r="M1616" s="134" t="s">
        <v>39283</v>
      </c>
    </row>
    <row r="1617" spans="1:13" hidden="1" x14ac:dyDescent="0.25">
      <c r="A1617" s="128"/>
      <c r="B1617" s="2"/>
      <c r="C1617" s="139" t="s">
        <v>39181</v>
      </c>
      <c r="D1617" s="124" t="s">
        <v>39182</v>
      </c>
      <c r="E1617" s="118" t="s">
        <v>48</v>
      </c>
      <c r="F1617" s="124" t="s">
        <v>35249</v>
      </c>
      <c r="G1617" s="118" t="s">
        <v>34659</v>
      </c>
      <c r="H1617" s="137"/>
      <c r="I1617" s="119"/>
      <c r="J1617" s="129"/>
      <c r="K1617" s="129"/>
      <c r="L1617" s="129">
        <v>0</v>
      </c>
      <c r="M1617" s="134" t="s">
        <v>39286</v>
      </c>
    </row>
    <row r="1618" spans="1:13" hidden="1" x14ac:dyDescent="0.25">
      <c r="A1618" s="128"/>
      <c r="B1618" s="2"/>
      <c r="C1618" s="139" t="s">
        <v>39184</v>
      </c>
      <c r="D1618" s="124" t="s">
        <v>39185</v>
      </c>
      <c r="E1618" s="118" t="s">
        <v>48</v>
      </c>
      <c r="F1618" s="124" t="s">
        <v>35249</v>
      </c>
      <c r="G1618" s="118" t="s">
        <v>34659</v>
      </c>
      <c r="H1618" s="137">
        <v>45061</v>
      </c>
      <c r="I1618" s="119">
        <v>319</v>
      </c>
      <c r="J1618" s="129"/>
      <c r="K1618" s="129"/>
      <c r="L1618" s="129">
        <v>0</v>
      </c>
      <c r="M1618" s="134" t="s">
        <v>39289</v>
      </c>
    </row>
    <row r="1619" spans="1:13" hidden="1" x14ac:dyDescent="0.25">
      <c r="A1619" s="128"/>
      <c r="B1619" s="2"/>
      <c r="C1619" s="139" t="s">
        <v>39187</v>
      </c>
      <c r="D1619" s="124" t="s">
        <v>39188</v>
      </c>
      <c r="E1619" s="118" t="s">
        <v>48</v>
      </c>
      <c r="F1619" s="124" t="s">
        <v>35249</v>
      </c>
      <c r="G1619" s="118" t="s">
        <v>34659</v>
      </c>
      <c r="H1619" s="137">
        <v>41312</v>
      </c>
      <c r="I1619" s="119">
        <v>173.8</v>
      </c>
      <c r="J1619" s="129"/>
      <c r="K1619" s="129"/>
      <c r="L1619" s="129">
        <v>0</v>
      </c>
      <c r="M1619" s="134"/>
    </row>
    <row r="1620" spans="1:13" hidden="1" x14ac:dyDescent="0.25">
      <c r="A1620" s="128"/>
      <c r="B1620" s="2"/>
      <c r="C1620" s="139" t="s">
        <v>39190</v>
      </c>
      <c r="D1620" s="124" t="s">
        <v>39191</v>
      </c>
      <c r="E1620" s="118" t="s">
        <v>48</v>
      </c>
      <c r="F1620" s="124" t="s">
        <v>35249</v>
      </c>
      <c r="G1620" s="118" t="s">
        <v>2</v>
      </c>
      <c r="H1620" s="137">
        <v>45873</v>
      </c>
      <c r="I1620" s="119">
        <v>88.93</v>
      </c>
      <c r="J1620" s="129"/>
      <c r="K1620" s="129"/>
      <c r="L1620" s="129">
        <v>0</v>
      </c>
      <c r="M1620" s="134"/>
    </row>
    <row r="1621" spans="1:13" hidden="1" x14ac:dyDescent="0.25">
      <c r="A1621" s="128"/>
      <c r="B1621" s="2"/>
      <c r="C1621" s="139" t="s">
        <v>39193</v>
      </c>
      <c r="D1621" s="124" t="s">
        <v>39194</v>
      </c>
      <c r="E1621" s="118" t="s">
        <v>48</v>
      </c>
      <c r="F1621" s="124" t="s">
        <v>35249</v>
      </c>
      <c r="G1621" s="118" t="s">
        <v>2</v>
      </c>
      <c r="H1621" s="137">
        <v>44985</v>
      </c>
      <c r="I1621" s="119">
        <v>350</v>
      </c>
      <c r="J1621" s="129"/>
      <c r="K1621" s="129"/>
      <c r="L1621" s="129">
        <v>0</v>
      </c>
      <c r="M1621" s="134"/>
    </row>
    <row r="1622" spans="1:13" hidden="1" x14ac:dyDescent="0.25">
      <c r="A1622" s="128"/>
      <c r="B1622" s="2"/>
      <c r="C1622" s="139" t="s">
        <v>39196</v>
      </c>
      <c r="D1622" s="124" t="s">
        <v>39197</v>
      </c>
      <c r="E1622" s="118" t="s">
        <v>48</v>
      </c>
      <c r="F1622" s="124" t="s">
        <v>35249</v>
      </c>
      <c r="G1622" s="118" t="s">
        <v>2</v>
      </c>
      <c r="H1622" s="137">
        <v>44985</v>
      </c>
      <c r="I1622" s="119">
        <v>350</v>
      </c>
      <c r="J1622" s="129"/>
      <c r="K1622" s="129"/>
      <c r="L1622" s="129">
        <v>0</v>
      </c>
      <c r="M1622" s="134" t="s">
        <v>39298</v>
      </c>
    </row>
    <row r="1623" spans="1:13" hidden="1" x14ac:dyDescent="0.25">
      <c r="A1623" s="128"/>
      <c r="B1623" s="2"/>
      <c r="C1623" s="139" t="s">
        <v>39199</v>
      </c>
      <c r="D1623" s="124" t="s">
        <v>39200</v>
      </c>
      <c r="E1623" s="118" t="s">
        <v>48</v>
      </c>
      <c r="F1623" s="124" t="s">
        <v>35249</v>
      </c>
      <c r="G1623" s="118" t="s">
        <v>59</v>
      </c>
      <c r="H1623" s="137">
        <v>44985</v>
      </c>
      <c r="I1623" s="119">
        <v>350</v>
      </c>
      <c r="J1623" s="129"/>
      <c r="K1623" s="129"/>
      <c r="L1623" s="129">
        <v>0</v>
      </c>
      <c r="M1623" s="134" t="s">
        <v>39301</v>
      </c>
    </row>
    <row r="1624" spans="1:13" hidden="1" x14ac:dyDescent="0.25">
      <c r="A1624" s="128"/>
      <c r="B1624" s="2"/>
      <c r="C1624" s="139" t="s">
        <v>39202</v>
      </c>
      <c r="D1624" s="124" t="s">
        <v>39203</v>
      </c>
      <c r="E1624" s="118" t="s">
        <v>48</v>
      </c>
      <c r="F1624" s="124" t="s">
        <v>35249</v>
      </c>
      <c r="G1624" s="118" t="s">
        <v>59</v>
      </c>
      <c r="H1624" s="137">
        <v>44985</v>
      </c>
      <c r="I1624" s="119">
        <v>350</v>
      </c>
      <c r="J1624" s="129"/>
      <c r="K1624" s="129"/>
      <c r="L1624" s="129">
        <v>0</v>
      </c>
      <c r="M1624" s="134" t="s">
        <v>39304</v>
      </c>
    </row>
    <row r="1625" spans="1:13" hidden="1" x14ac:dyDescent="0.25">
      <c r="A1625" s="128"/>
      <c r="B1625" s="2"/>
      <c r="C1625" s="139" t="s">
        <v>39205</v>
      </c>
      <c r="D1625" s="124" t="s">
        <v>39206</v>
      </c>
      <c r="E1625" s="118" t="s">
        <v>48</v>
      </c>
      <c r="F1625" s="124" t="s">
        <v>35249</v>
      </c>
      <c r="G1625" s="118" t="s">
        <v>2</v>
      </c>
      <c r="H1625" s="137">
        <v>44985</v>
      </c>
      <c r="I1625" s="119">
        <v>350</v>
      </c>
      <c r="J1625" s="129"/>
      <c r="K1625" s="129"/>
      <c r="L1625" s="129">
        <v>0</v>
      </c>
      <c r="M1625" s="134"/>
    </row>
    <row r="1626" spans="1:13" hidden="1" x14ac:dyDescent="0.25">
      <c r="A1626" s="128"/>
      <c r="B1626" s="2"/>
      <c r="C1626" s="139" t="s">
        <v>39208</v>
      </c>
      <c r="D1626" s="124" t="s">
        <v>39209</v>
      </c>
      <c r="E1626" s="118" t="s">
        <v>48</v>
      </c>
      <c r="F1626" s="124" t="s">
        <v>35249</v>
      </c>
      <c r="G1626" s="118" t="s">
        <v>59</v>
      </c>
      <c r="H1626" s="137">
        <v>42228</v>
      </c>
      <c r="I1626" s="119">
        <v>220</v>
      </c>
      <c r="J1626" s="129"/>
      <c r="K1626" s="129"/>
      <c r="L1626" s="129">
        <v>0</v>
      </c>
      <c r="M1626" s="134" t="s">
        <v>39309</v>
      </c>
    </row>
    <row r="1627" spans="1:13" hidden="1" x14ac:dyDescent="0.25">
      <c r="A1627" s="128"/>
      <c r="B1627" s="2"/>
      <c r="C1627" s="139" t="s">
        <v>39211</v>
      </c>
      <c r="D1627" s="124" t="s">
        <v>39212</v>
      </c>
      <c r="E1627" s="118" t="s">
        <v>48</v>
      </c>
      <c r="F1627" s="124" t="s">
        <v>35249</v>
      </c>
      <c r="G1627" s="118" t="s">
        <v>59</v>
      </c>
      <c r="H1627" s="137">
        <v>42228</v>
      </c>
      <c r="I1627" s="119">
        <v>220</v>
      </c>
      <c r="J1627" s="129"/>
      <c r="K1627" s="129"/>
      <c r="L1627" s="129">
        <v>0</v>
      </c>
      <c r="M1627" s="134" t="s">
        <v>39312</v>
      </c>
    </row>
    <row r="1628" spans="1:13" hidden="1" x14ac:dyDescent="0.25">
      <c r="A1628" s="128"/>
      <c r="B1628" s="2"/>
      <c r="C1628" s="139" t="s">
        <v>39214</v>
      </c>
      <c r="D1628" s="124" t="s">
        <v>39215</v>
      </c>
      <c r="E1628" s="118" t="s">
        <v>48</v>
      </c>
      <c r="F1628" s="124" t="s">
        <v>35249</v>
      </c>
      <c r="G1628" s="118" t="s">
        <v>2</v>
      </c>
      <c r="H1628" s="137"/>
      <c r="I1628" s="119"/>
      <c r="J1628" s="129"/>
      <c r="K1628" s="129"/>
      <c r="L1628" s="129">
        <v>0</v>
      </c>
      <c r="M1628" s="134" t="s">
        <v>39315</v>
      </c>
    </row>
    <row r="1629" spans="1:13" hidden="1" x14ac:dyDescent="0.25">
      <c r="A1629" s="128"/>
      <c r="B1629" s="2"/>
      <c r="C1629" s="139" t="s">
        <v>39217</v>
      </c>
      <c r="D1629" s="124" t="s">
        <v>39218</v>
      </c>
      <c r="E1629" s="118" t="s">
        <v>48</v>
      </c>
      <c r="F1629" s="124" t="s">
        <v>35249</v>
      </c>
      <c r="G1629" s="118" t="s">
        <v>34659</v>
      </c>
      <c r="H1629" s="137"/>
      <c r="I1629" s="119"/>
      <c r="J1629" s="129"/>
      <c r="K1629" s="129"/>
      <c r="L1629" s="129">
        <v>0</v>
      </c>
      <c r="M1629" s="134" t="s">
        <v>39318</v>
      </c>
    </row>
    <row r="1630" spans="1:13" hidden="1" x14ac:dyDescent="0.25">
      <c r="A1630" s="128"/>
      <c r="B1630" s="2"/>
      <c r="C1630" s="139" t="s">
        <v>39220</v>
      </c>
      <c r="D1630" s="124" t="s">
        <v>39221</v>
      </c>
      <c r="E1630" s="118" t="s">
        <v>48</v>
      </c>
      <c r="F1630" s="124" t="s">
        <v>35249</v>
      </c>
      <c r="G1630" s="118" t="s">
        <v>2</v>
      </c>
      <c r="H1630" s="137">
        <v>40312</v>
      </c>
      <c r="I1630" s="119">
        <v>280</v>
      </c>
      <c r="J1630" s="129"/>
      <c r="K1630" s="129"/>
      <c r="L1630" s="129">
        <v>0</v>
      </c>
      <c r="M1630" s="134" t="s">
        <v>39321</v>
      </c>
    </row>
    <row r="1631" spans="1:13" hidden="1" x14ac:dyDescent="0.25">
      <c r="A1631" s="128"/>
      <c r="B1631" s="2"/>
      <c r="C1631" s="139" t="s">
        <v>41755</v>
      </c>
      <c r="D1631" s="124" t="s">
        <v>41756</v>
      </c>
      <c r="E1631" s="118" t="s">
        <v>48</v>
      </c>
      <c r="F1631" s="124" t="s">
        <v>35249</v>
      </c>
      <c r="G1631" s="118" t="s">
        <v>2</v>
      </c>
      <c r="H1631" s="137"/>
      <c r="I1631" s="119"/>
      <c r="J1631" s="129"/>
      <c r="K1631" s="129"/>
      <c r="L1631" s="129">
        <v>0</v>
      </c>
      <c r="M1631" s="134" t="s">
        <v>39324</v>
      </c>
    </row>
    <row r="1632" spans="1:13" hidden="1" x14ac:dyDescent="0.25">
      <c r="A1632" s="128"/>
      <c r="B1632" s="2"/>
      <c r="C1632" s="139" t="s">
        <v>39223</v>
      </c>
      <c r="D1632" s="124" t="s">
        <v>39224</v>
      </c>
      <c r="E1632" s="118" t="s">
        <v>48</v>
      </c>
      <c r="F1632" s="124" t="s">
        <v>35249</v>
      </c>
      <c r="G1632" s="118" t="s">
        <v>34659</v>
      </c>
      <c r="H1632" s="137"/>
      <c r="I1632" s="119"/>
      <c r="J1632" s="129"/>
      <c r="K1632" s="129"/>
      <c r="L1632" s="129">
        <v>0</v>
      </c>
      <c r="M1632" s="134" t="s">
        <v>39327</v>
      </c>
    </row>
    <row r="1633" spans="1:13" hidden="1" x14ac:dyDescent="0.25">
      <c r="A1633" s="128"/>
      <c r="B1633" s="2"/>
      <c r="C1633" s="139" t="s">
        <v>39226</v>
      </c>
      <c r="D1633" s="124" t="s">
        <v>39227</v>
      </c>
      <c r="E1633" s="118" t="s">
        <v>48</v>
      </c>
      <c r="F1633" s="124" t="s">
        <v>35249</v>
      </c>
      <c r="G1633" s="118" t="s">
        <v>2</v>
      </c>
      <c r="H1633" s="137">
        <v>44505</v>
      </c>
      <c r="I1633" s="119">
        <v>23.07</v>
      </c>
      <c r="J1633" s="129"/>
      <c r="K1633" s="129"/>
      <c r="L1633" s="129">
        <v>0</v>
      </c>
      <c r="M1633" s="134" t="s">
        <v>39330</v>
      </c>
    </row>
    <row r="1634" spans="1:13" hidden="1" x14ac:dyDescent="0.25">
      <c r="A1634" s="128"/>
      <c r="B1634" s="2"/>
      <c r="C1634" s="139" t="s">
        <v>39229</v>
      </c>
      <c r="D1634" s="124" t="s">
        <v>39230</v>
      </c>
      <c r="E1634" s="118" t="s">
        <v>48</v>
      </c>
      <c r="F1634" s="124" t="s">
        <v>35249</v>
      </c>
      <c r="G1634" s="118" t="s">
        <v>2</v>
      </c>
      <c r="H1634" s="137">
        <v>43706</v>
      </c>
      <c r="I1634" s="119">
        <v>665.79</v>
      </c>
      <c r="J1634" s="129"/>
      <c r="K1634" s="129"/>
      <c r="L1634" s="129">
        <v>0</v>
      </c>
      <c r="M1634" s="134" t="s">
        <v>39333</v>
      </c>
    </row>
    <row r="1635" spans="1:13" hidden="1" x14ac:dyDescent="0.25">
      <c r="A1635" s="128"/>
      <c r="B1635" s="2"/>
      <c r="C1635" s="139" t="s">
        <v>39231</v>
      </c>
      <c r="D1635" s="124" t="s">
        <v>39232</v>
      </c>
      <c r="E1635" s="118" t="s">
        <v>48</v>
      </c>
      <c r="F1635" s="124" t="s">
        <v>35249</v>
      </c>
      <c r="G1635" s="118" t="s">
        <v>2</v>
      </c>
      <c r="H1635" s="137">
        <v>44897</v>
      </c>
      <c r="I1635" s="119">
        <v>9.7100000000000009</v>
      </c>
      <c r="J1635" s="129"/>
      <c r="K1635" s="129"/>
      <c r="L1635" s="129">
        <v>0</v>
      </c>
      <c r="M1635" s="134" t="s">
        <v>39336</v>
      </c>
    </row>
    <row r="1636" spans="1:13" hidden="1" x14ac:dyDescent="0.25">
      <c r="A1636" s="128"/>
      <c r="B1636" s="2"/>
      <c r="C1636" s="139" t="s">
        <v>39234</v>
      </c>
      <c r="D1636" s="124" t="s">
        <v>39235</v>
      </c>
      <c r="E1636" s="118" t="s">
        <v>48</v>
      </c>
      <c r="F1636" s="124" t="s">
        <v>35249</v>
      </c>
      <c r="G1636" s="118" t="s">
        <v>2</v>
      </c>
      <c r="H1636" s="137">
        <v>44897</v>
      </c>
      <c r="I1636" s="119">
        <v>9.7100000000000009</v>
      </c>
      <c r="J1636" s="129"/>
      <c r="K1636" s="129"/>
      <c r="L1636" s="129">
        <v>0</v>
      </c>
      <c r="M1636" s="134" t="s">
        <v>39339</v>
      </c>
    </row>
    <row r="1637" spans="1:13" hidden="1" x14ac:dyDescent="0.25">
      <c r="A1637" s="128"/>
      <c r="B1637" s="2"/>
      <c r="C1637" s="139" t="s">
        <v>39237</v>
      </c>
      <c r="D1637" s="124" t="s">
        <v>39238</v>
      </c>
      <c r="E1637" s="118" t="s">
        <v>48</v>
      </c>
      <c r="F1637" s="124" t="s">
        <v>35249</v>
      </c>
      <c r="G1637" s="118" t="s">
        <v>2</v>
      </c>
      <c r="H1637" s="137">
        <v>44553</v>
      </c>
      <c r="I1637" s="119">
        <v>31.92</v>
      </c>
      <c r="J1637" s="129"/>
      <c r="K1637" s="129"/>
      <c r="L1637" s="129">
        <v>0</v>
      </c>
      <c r="M1637" s="134" t="s">
        <v>39342</v>
      </c>
    </row>
    <row r="1638" spans="1:13" hidden="1" x14ac:dyDescent="0.25">
      <c r="A1638" s="128"/>
      <c r="B1638" s="2"/>
      <c r="C1638" s="139" t="s">
        <v>39240</v>
      </c>
      <c r="D1638" s="124" t="s">
        <v>39241</v>
      </c>
      <c r="E1638" s="118" t="s">
        <v>48</v>
      </c>
      <c r="F1638" s="124" t="s">
        <v>35249</v>
      </c>
      <c r="G1638" s="118" t="s">
        <v>2</v>
      </c>
      <c r="H1638" s="137">
        <v>44553</v>
      </c>
      <c r="I1638" s="119">
        <v>31.92</v>
      </c>
      <c r="J1638" s="129"/>
      <c r="K1638" s="129"/>
      <c r="L1638" s="129">
        <v>0</v>
      </c>
      <c r="M1638" s="134" t="s">
        <v>39345</v>
      </c>
    </row>
    <row r="1639" spans="1:13" hidden="1" x14ac:dyDescent="0.25">
      <c r="A1639" s="128"/>
      <c r="B1639" s="2"/>
      <c r="C1639" s="139" t="s">
        <v>39243</v>
      </c>
      <c r="D1639" s="124" t="s">
        <v>39244</v>
      </c>
      <c r="E1639" s="118" t="s">
        <v>48</v>
      </c>
      <c r="F1639" s="124" t="s">
        <v>35249</v>
      </c>
      <c r="G1639" s="118" t="s">
        <v>2</v>
      </c>
      <c r="H1639" s="137">
        <v>43829</v>
      </c>
      <c r="I1639" s="119">
        <v>79</v>
      </c>
      <c r="J1639" s="129"/>
      <c r="K1639" s="129"/>
      <c r="L1639" s="129">
        <v>0</v>
      </c>
      <c r="M1639" s="134" t="s">
        <v>39348</v>
      </c>
    </row>
    <row r="1640" spans="1:13" hidden="1" x14ac:dyDescent="0.25">
      <c r="A1640" s="128"/>
      <c r="B1640" s="2"/>
      <c r="C1640" s="139" t="s">
        <v>39246</v>
      </c>
      <c r="D1640" s="124" t="s">
        <v>39247</v>
      </c>
      <c r="E1640" s="118" t="s">
        <v>48</v>
      </c>
      <c r="F1640" s="124" t="s">
        <v>35249</v>
      </c>
      <c r="G1640" s="118" t="s">
        <v>59</v>
      </c>
      <c r="H1640" s="137"/>
      <c r="I1640" s="119"/>
      <c r="J1640" s="129"/>
      <c r="K1640" s="129"/>
      <c r="L1640" s="129">
        <v>0</v>
      </c>
      <c r="M1640" s="134" t="s">
        <v>39351</v>
      </c>
    </row>
    <row r="1641" spans="1:13" hidden="1" x14ac:dyDescent="0.25">
      <c r="A1641" s="128"/>
      <c r="B1641" s="2"/>
      <c r="C1641" s="139" t="s">
        <v>39249</v>
      </c>
      <c r="D1641" s="124" t="s">
        <v>39250</v>
      </c>
      <c r="E1641" s="118" t="s">
        <v>48</v>
      </c>
      <c r="F1641" s="124" t="s">
        <v>35249</v>
      </c>
      <c r="G1641" s="118" t="s">
        <v>34659</v>
      </c>
      <c r="H1641" s="137"/>
      <c r="I1641" s="119"/>
      <c r="J1641" s="129"/>
      <c r="K1641" s="129"/>
      <c r="L1641" s="129">
        <v>0</v>
      </c>
      <c r="M1641" s="134" t="s">
        <v>39354</v>
      </c>
    </row>
    <row r="1642" spans="1:13" hidden="1" x14ac:dyDescent="0.25">
      <c r="A1642" s="128"/>
      <c r="B1642" s="2"/>
      <c r="C1642" s="139" t="s">
        <v>39252</v>
      </c>
      <c r="D1642" s="124" t="s">
        <v>39253</v>
      </c>
      <c r="E1642" s="118" t="s">
        <v>48</v>
      </c>
      <c r="F1642" s="124" t="s">
        <v>35249</v>
      </c>
      <c r="G1642" s="118" t="s">
        <v>59</v>
      </c>
      <c r="H1642" s="137"/>
      <c r="I1642" s="119"/>
      <c r="J1642" s="129"/>
      <c r="K1642" s="129"/>
      <c r="L1642" s="129">
        <v>0</v>
      </c>
      <c r="M1642" s="134" t="s">
        <v>39357</v>
      </c>
    </row>
    <row r="1643" spans="1:13" hidden="1" x14ac:dyDescent="0.25">
      <c r="A1643" s="128"/>
      <c r="B1643" s="2"/>
      <c r="C1643" s="139" t="s">
        <v>39254</v>
      </c>
      <c r="D1643" s="124" t="s">
        <v>39255</v>
      </c>
      <c r="E1643" s="118" t="s">
        <v>48</v>
      </c>
      <c r="F1643" s="124" t="s">
        <v>35249</v>
      </c>
      <c r="G1643" s="118" t="s">
        <v>59</v>
      </c>
      <c r="H1643" s="137"/>
      <c r="I1643" s="119"/>
      <c r="J1643" s="129"/>
      <c r="K1643" s="129"/>
      <c r="L1643" s="129">
        <v>0</v>
      </c>
      <c r="M1643" s="134" t="s">
        <v>39360</v>
      </c>
    </row>
    <row r="1644" spans="1:13" hidden="1" x14ac:dyDescent="0.25">
      <c r="A1644" s="128"/>
      <c r="B1644" s="2"/>
      <c r="C1644" s="139" t="s">
        <v>39256</v>
      </c>
      <c r="D1644" s="124" t="s">
        <v>39257</v>
      </c>
      <c r="E1644" s="118" t="s">
        <v>48</v>
      </c>
      <c r="F1644" s="124" t="s">
        <v>35249</v>
      </c>
      <c r="G1644" s="118" t="s">
        <v>2</v>
      </c>
      <c r="H1644" s="137">
        <v>42347</v>
      </c>
      <c r="I1644" s="119">
        <v>56.25</v>
      </c>
      <c r="J1644" s="129"/>
      <c r="K1644" s="129"/>
      <c r="L1644" s="129">
        <v>0</v>
      </c>
      <c r="M1644" s="134" t="s">
        <v>39363</v>
      </c>
    </row>
    <row r="1645" spans="1:13" hidden="1" x14ac:dyDescent="0.25">
      <c r="A1645" s="128"/>
      <c r="B1645" s="2"/>
      <c r="C1645" s="139" t="s">
        <v>39259</v>
      </c>
      <c r="D1645" s="124" t="s">
        <v>39260</v>
      </c>
      <c r="E1645" s="118" t="s">
        <v>48</v>
      </c>
      <c r="F1645" s="124" t="s">
        <v>35249</v>
      </c>
      <c r="G1645" s="118" t="s">
        <v>59</v>
      </c>
      <c r="H1645" s="137"/>
      <c r="I1645" s="119"/>
      <c r="J1645" s="129"/>
      <c r="K1645" s="129"/>
      <c r="L1645" s="129">
        <v>0</v>
      </c>
      <c r="M1645" s="134" t="s">
        <v>39366</v>
      </c>
    </row>
    <row r="1646" spans="1:13" hidden="1" x14ac:dyDescent="0.25">
      <c r="A1646" s="128"/>
      <c r="B1646" s="2"/>
      <c r="C1646" s="139" t="s">
        <v>39261</v>
      </c>
      <c r="D1646" s="124" t="s">
        <v>39262</v>
      </c>
      <c r="E1646" s="118" t="s">
        <v>48</v>
      </c>
      <c r="F1646" s="124" t="s">
        <v>35249</v>
      </c>
      <c r="G1646" s="118" t="s">
        <v>2</v>
      </c>
      <c r="H1646" s="137">
        <v>42349</v>
      </c>
      <c r="I1646" s="119">
        <v>277</v>
      </c>
      <c r="J1646" s="129"/>
      <c r="K1646" s="129"/>
      <c r="L1646" s="129">
        <v>0</v>
      </c>
      <c r="M1646" s="134" t="s">
        <v>39369</v>
      </c>
    </row>
    <row r="1647" spans="1:13" hidden="1" x14ac:dyDescent="0.25">
      <c r="A1647" s="128"/>
      <c r="B1647" s="2"/>
      <c r="C1647" s="139" t="s">
        <v>39263</v>
      </c>
      <c r="D1647" s="124" t="s">
        <v>39264</v>
      </c>
      <c r="E1647" s="118" t="s">
        <v>48</v>
      </c>
      <c r="F1647" s="124" t="s">
        <v>35249</v>
      </c>
      <c r="G1647" s="118" t="s">
        <v>59</v>
      </c>
      <c r="H1647" s="137">
        <v>46083</v>
      </c>
      <c r="I1647" s="119">
        <v>432.59</v>
      </c>
      <c r="J1647" s="129"/>
      <c r="K1647" s="129"/>
      <c r="L1647" s="129">
        <v>0</v>
      </c>
      <c r="M1647" s="134" t="s">
        <v>39372</v>
      </c>
    </row>
    <row r="1648" spans="1:13" hidden="1" x14ac:dyDescent="0.25">
      <c r="A1648" s="128"/>
      <c r="B1648" s="2"/>
      <c r="C1648" s="139" t="s">
        <v>39266</v>
      </c>
      <c r="D1648" s="124" t="s">
        <v>39267</v>
      </c>
      <c r="E1648" s="118" t="s">
        <v>48</v>
      </c>
      <c r="F1648" s="124" t="s">
        <v>35249</v>
      </c>
      <c r="G1648" s="118" t="s">
        <v>59</v>
      </c>
      <c r="H1648" s="137">
        <v>45930</v>
      </c>
      <c r="I1648" s="119">
        <v>335.36</v>
      </c>
      <c r="J1648" s="129"/>
      <c r="K1648" s="129"/>
      <c r="L1648" s="129">
        <v>0</v>
      </c>
      <c r="M1648" s="134" t="s">
        <v>39375</v>
      </c>
    </row>
    <row r="1649" spans="1:13" hidden="1" x14ac:dyDescent="0.25">
      <c r="A1649" s="128"/>
      <c r="B1649" s="2"/>
      <c r="C1649" s="139" t="s">
        <v>39269</v>
      </c>
      <c r="D1649" s="124" t="s">
        <v>39270</v>
      </c>
      <c r="E1649" s="118" t="s">
        <v>48</v>
      </c>
      <c r="F1649" s="124" t="s">
        <v>35249</v>
      </c>
      <c r="G1649" s="118" t="s">
        <v>59</v>
      </c>
      <c r="H1649" s="137"/>
      <c r="I1649" s="119"/>
      <c r="J1649" s="129"/>
      <c r="K1649" s="129"/>
      <c r="L1649" s="129">
        <v>0</v>
      </c>
      <c r="M1649" s="134" t="s">
        <v>39378</v>
      </c>
    </row>
    <row r="1650" spans="1:13" hidden="1" x14ac:dyDescent="0.25">
      <c r="A1650" s="128"/>
      <c r="B1650" s="2"/>
      <c r="C1650" s="139" t="s">
        <v>39272</v>
      </c>
      <c r="D1650" s="124" t="s">
        <v>39273</v>
      </c>
      <c r="E1650" s="118" t="s">
        <v>48</v>
      </c>
      <c r="F1650" s="124" t="s">
        <v>35249</v>
      </c>
      <c r="G1650" s="118" t="s">
        <v>59</v>
      </c>
      <c r="H1650" s="137"/>
      <c r="I1650" s="119"/>
      <c r="J1650" s="129"/>
      <c r="K1650" s="129"/>
      <c r="L1650" s="129">
        <v>0</v>
      </c>
      <c r="M1650" s="134" t="s">
        <v>39381</v>
      </c>
    </row>
    <row r="1651" spans="1:13" hidden="1" x14ac:dyDescent="0.25">
      <c r="A1651" s="128"/>
      <c r="B1651" s="2"/>
      <c r="C1651" s="139" t="s">
        <v>39275</v>
      </c>
      <c r="D1651" s="124" t="s">
        <v>39276</v>
      </c>
      <c r="E1651" s="118" t="s">
        <v>48</v>
      </c>
      <c r="F1651" s="124" t="s">
        <v>35249</v>
      </c>
      <c r="G1651" s="118" t="s">
        <v>34659</v>
      </c>
      <c r="H1651" s="137">
        <v>41606</v>
      </c>
      <c r="I1651" s="119">
        <v>31.5</v>
      </c>
      <c r="J1651" s="129"/>
      <c r="K1651" s="129"/>
      <c r="L1651" s="129">
        <v>0</v>
      </c>
      <c r="M1651" s="134" t="s">
        <v>39384</v>
      </c>
    </row>
    <row r="1652" spans="1:13" hidden="1" x14ac:dyDescent="0.25">
      <c r="A1652" s="128"/>
      <c r="B1652" s="2"/>
      <c r="C1652" s="139" t="s">
        <v>39278</v>
      </c>
      <c r="D1652" s="124" t="s">
        <v>39279</v>
      </c>
      <c r="E1652" s="118" t="s">
        <v>48</v>
      </c>
      <c r="F1652" s="124" t="s">
        <v>35249</v>
      </c>
      <c r="G1652" s="118" t="s">
        <v>59</v>
      </c>
      <c r="H1652" s="137">
        <v>42821</v>
      </c>
      <c r="I1652" s="119">
        <v>379.05</v>
      </c>
      <c r="J1652" s="129"/>
      <c r="K1652" s="129"/>
      <c r="L1652" s="129">
        <v>0</v>
      </c>
      <c r="M1652" s="134" t="s">
        <v>39387</v>
      </c>
    </row>
    <row r="1653" spans="1:13" hidden="1" x14ac:dyDescent="0.25">
      <c r="A1653" s="128"/>
      <c r="B1653" s="2"/>
      <c r="C1653" s="139" t="s">
        <v>39281</v>
      </c>
      <c r="D1653" s="124" t="s">
        <v>39282</v>
      </c>
      <c r="E1653" s="118" t="s">
        <v>48</v>
      </c>
      <c r="F1653" s="124" t="s">
        <v>35249</v>
      </c>
      <c r="G1653" s="118" t="s">
        <v>2</v>
      </c>
      <c r="H1653" s="137"/>
      <c r="I1653" s="119"/>
      <c r="J1653" s="129"/>
      <c r="K1653" s="129"/>
      <c r="L1653" s="129">
        <v>0</v>
      </c>
      <c r="M1653" s="134" t="s">
        <v>39390</v>
      </c>
    </row>
    <row r="1654" spans="1:13" hidden="1" x14ac:dyDescent="0.25">
      <c r="A1654" s="128"/>
      <c r="B1654" s="2"/>
      <c r="C1654" s="139" t="s">
        <v>39284</v>
      </c>
      <c r="D1654" s="124" t="s">
        <v>39285</v>
      </c>
      <c r="E1654" s="118" t="s">
        <v>48</v>
      </c>
      <c r="F1654" s="124" t="s">
        <v>35249</v>
      </c>
      <c r="G1654" s="118" t="s">
        <v>34659</v>
      </c>
      <c r="H1654" s="137"/>
      <c r="I1654" s="119"/>
      <c r="J1654" s="129"/>
      <c r="K1654" s="129"/>
      <c r="L1654" s="129">
        <v>0</v>
      </c>
      <c r="M1654" s="134" t="s">
        <v>39393</v>
      </c>
    </row>
    <row r="1655" spans="1:13" hidden="1" x14ac:dyDescent="0.25">
      <c r="A1655" s="128"/>
      <c r="B1655" s="2"/>
      <c r="C1655" s="139" t="s">
        <v>39287</v>
      </c>
      <c r="D1655" s="124" t="s">
        <v>39288</v>
      </c>
      <c r="E1655" s="118" t="s">
        <v>48</v>
      </c>
      <c r="F1655" s="124" t="s">
        <v>35249</v>
      </c>
      <c r="G1655" s="118" t="s">
        <v>34659</v>
      </c>
      <c r="H1655" s="137"/>
      <c r="I1655" s="119"/>
      <c r="J1655" s="129"/>
      <c r="K1655" s="129"/>
      <c r="L1655" s="129">
        <v>0</v>
      </c>
      <c r="M1655" s="134" t="s">
        <v>39396</v>
      </c>
    </row>
    <row r="1656" spans="1:13" hidden="1" x14ac:dyDescent="0.25">
      <c r="A1656" s="128"/>
      <c r="B1656" s="2"/>
      <c r="C1656" s="139" t="s">
        <v>39290</v>
      </c>
      <c r="D1656" s="124" t="s">
        <v>39291</v>
      </c>
      <c r="E1656" s="118" t="s">
        <v>48</v>
      </c>
      <c r="F1656" s="124" t="s">
        <v>35249</v>
      </c>
      <c r="G1656" s="118" t="s">
        <v>34659</v>
      </c>
      <c r="H1656" s="137"/>
      <c r="I1656" s="119"/>
      <c r="J1656" s="129"/>
      <c r="K1656" s="129"/>
      <c r="L1656" s="129">
        <v>0</v>
      </c>
      <c r="M1656" s="134" t="s">
        <v>39399</v>
      </c>
    </row>
    <row r="1657" spans="1:13" hidden="1" x14ac:dyDescent="0.25">
      <c r="A1657" s="128"/>
      <c r="B1657" s="2"/>
      <c r="C1657" s="139" t="s">
        <v>39292</v>
      </c>
      <c r="D1657" s="124" t="s">
        <v>39293</v>
      </c>
      <c r="E1657" s="118" t="s">
        <v>48</v>
      </c>
      <c r="F1657" s="124" t="s">
        <v>35249</v>
      </c>
      <c r="G1657" s="118" t="s">
        <v>34659</v>
      </c>
      <c r="H1657" s="137"/>
      <c r="I1657" s="119"/>
      <c r="J1657" s="129"/>
      <c r="K1657" s="129"/>
      <c r="L1657" s="129">
        <v>0</v>
      </c>
      <c r="M1657" s="134"/>
    </row>
    <row r="1658" spans="1:13" hidden="1" x14ac:dyDescent="0.25">
      <c r="A1658" s="128"/>
      <c r="B1658" s="2"/>
      <c r="C1658" s="139" t="s">
        <v>39294</v>
      </c>
      <c r="D1658" s="124" t="s">
        <v>39295</v>
      </c>
      <c r="E1658" s="118" t="s">
        <v>48</v>
      </c>
      <c r="F1658" s="124" t="s">
        <v>35249</v>
      </c>
      <c r="G1658" s="118" t="s">
        <v>2</v>
      </c>
      <c r="H1658" s="137">
        <v>40966</v>
      </c>
      <c r="I1658" s="119">
        <v>330.6</v>
      </c>
      <c r="J1658" s="129"/>
      <c r="K1658" s="129"/>
      <c r="L1658" s="129">
        <v>0</v>
      </c>
      <c r="M1658" s="134"/>
    </row>
    <row r="1659" spans="1:13" hidden="1" x14ac:dyDescent="0.25">
      <c r="A1659" s="128"/>
      <c r="B1659" s="2"/>
      <c r="C1659" s="139" t="s">
        <v>39296</v>
      </c>
      <c r="D1659" s="124" t="s">
        <v>39297</v>
      </c>
      <c r="E1659" s="118" t="s">
        <v>48</v>
      </c>
      <c r="F1659" s="124" t="s">
        <v>35249</v>
      </c>
      <c r="G1659" s="118" t="s">
        <v>2</v>
      </c>
      <c r="H1659" s="137"/>
      <c r="I1659" s="119"/>
      <c r="J1659" s="129"/>
      <c r="K1659" s="129"/>
      <c r="L1659" s="129">
        <v>0</v>
      </c>
      <c r="M1659" s="134"/>
    </row>
    <row r="1660" spans="1:13" hidden="1" x14ac:dyDescent="0.25">
      <c r="A1660" s="128"/>
      <c r="B1660" s="2"/>
      <c r="C1660" s="139" t="s">
        <v>39299</v>
      </c>
      <c r="D1660" s="124" t="s">
        <v>39300</v>
      </c>
      <c r="E1660" s="118" t="s">
        <v>48</v>
      </c>
      <c r="F1660" s="124" t="s">
        <v>35249</v>
      </c>
      <c r="G1660" s="118" t="s">
        <v>59</v>
      </c>
      <c r="H1660" s="137">
        <v>41338</v>
      </c>
      <c r="I1660" s="119">
        <v>149</v>
      </c>
      <c r="J1660" s="129"/>
      <c r="K1660" s="129"/>
      <c r="L1660" s="129">
        <v>0</v>
      </c>
      <c r="M1660" s="134"/>
    </row>
    <row r="1661" spans="1:13" hidden="1" x14ac:dyDescent="0.25">
      <c r="A1661" s="128"/>
      <c r="B1661" s="2"/>
      <c r="C1661" s="139" t="s">
        <v>39302</v>
      </c>
      <c r="D1661" s="124" t="s">
        <v>39303</v>
      </c>
      <c r="E1661" s="118" t="s">
        <v>48</v>
      </c>
      <c r="F1661" s="124" t="s">
        <v>35249</v>
      </c>
      <c r="G1661" s="118" t="s">
        <v>59</v>
      </c>
      <c r="H1661" s="137"/>
      <c r="I1661" s="119"/>
      <c r="J1661" s="129"/>
      <c r="K1661" s="129"/>
      <c r="L1661" s="129">
        <v>0</v>
      </c>
      <c r="M1661" s="134" t="s">
        <v>39410</v>
      </c>
    </row>
    <row r="1662" spans="1:13" hidden="1" x14ac:dyDescent="0.25">
      <c r="A1662" s="128"/>
      <c r="B1662" s="2"/>
      <c r="C1662" s="139" t="s">
        <v>39305</v>
      </c>
      <c r="D1662" s="124" t="s">
        <v>39306</v>
      </c>
      <c r="E1662" s="118" t="s">
        <v>48</v>
      </c>
      <c r="F1662" s="124" t="s">
        <v>35249</v>
      </c>
      <c r="G1662" s="118" t="s">
        <v>59</v>
      </c>
      <c r="H1662" s="137">
        <v>40854</v>
      </c>
      <c r="I1662" s="119">
        <v>176.4</v>
      </c>
      <c r="J1662" s="129"/>
      <c r="K1662" s="129"/>
      <c r="L1662" s="129">
        <v>0</v>
      </c>
      <c r="M1662" s="134"/>
    </row>
    <row r="1663" spans="1:13" hidden="1" x14ac:dyDescent="0.25">
      <c r="A1663" s="128"/>
      <c r="B1663" s="2"/>
      <c r="C1663" s="139" t="s">
        <v>41757</v>
      </c>
      <c r="D1663" s="124" t="s">
        <v>41758</v>
      </c>
      <c r="E1663" s="118" t="s">
        <v>48</v>
      </c>
      <c r="F1663" s="124" t="s">
        <v>35249</v>
      </c>
      <c r="G1663" s="118" t="s">
        <v>2</v>
      </c>
      <c r="H1663" s="137">
        <v>45933</v>
      </c>
      <c r="I1663" s="119">
        <v>233.69</v>
      </c>
      <c r="J1663" s="129"/>
      <c r="K1663" s="129"/>
      <c r="L1663" s="129">
        <v>0</v>
      </c>
      <c r="M1663" s="134" t="s">
        <v>39415</v>
      </c>
    </row>
    <row r="1664" spans="1:13" hidden="1" x14ac:dyDescent="0.25">
      <c r="A1664" s="128"/>
      <c r="B1664" s="2"/>
      <c r="C1664" s="139" t="s">
        <v>39307</v>
      </c>
      <c r="D1664" s="124" t="s">
        <v>39308</v>
      </c>
      <c r="E1664" s="118" t="s">
        <v>48</v>
      </c>
      <c r="F1664" s="124" t="s">
        <v>35249</v>
      </c>
      <c r="G1664" s="118" t="s">
        <v>2</v>
      </c>
      <c r="H1664" s="137">
        <v>43299</v>
      </c>
      <c r="I1664" s="119">
        <v>154.38999999999999</v>
      </c>
      <c r="J1664" s="129"/>
      <c r="K1664" s="129"/>
      <c r="L1664" s="129">
        <v>0</v>
      </c>
      <c r="M1664" s="134" t="s">
        <v>39418</v>
      </c>
    </row>
    <row r="1665" spans="1:13" hidden="1" x14ac:dyDescent="0.25">
      <c r="A1665" s="128"/>
      <c r="B1665" s="2"/>
      <c r="C1665" s="139" t="s">
        <v>39310</v>
      </c>
      <c r="D1665" s="124" t="s">
        <v>39311</v>
      </c>
      <c r="E1665" s="118" t="s">
        <v>48</v>
      </c>
      <c r="F1665" s="124" t="s">
        <v>35249</v>
      </c>
      <c r="G1665" s="118" t="s">
        <v>34659</v>
      </c>
      <c r="H1665" s="137"/>
      <c r="I1665" s="119"/>
      <c r="J1665" s="129"/>
      <c r="K1665" s="129"/>
      <c r="L1665" s="129">
        <v>0</v>
      </c>
      <c r="M1665" s="134" t="s">
        <v>39421</v>
      </c>
    </row>
    <row r="1666" spans="1:13" hidden="1" x14ac:dyDescent="0.25">
      <c r="A1666" s="128"/>
      <c r="B1666" s="2"/>
      <c r="C1666" s="139" t="s">
        <v>39313</v>
      </c>
      <c r="D1666" s="124" t="s">
        <v>39314</v>
      </c>
      <c r="E1666" s="118" t="s">
        <v>48</v>
      </c>
      <c r="F1666" s="124" t="s">
        <v>35249</v>
      </c>
      <c r="G1666" s="118" t="s">
        <v>2</v>
      </c>
      <c r="H1666" s="137"/>
      <c r="I1666" s="119"/>
      <c r="J1666" s="129"/>
      <c r="K1666" s="129"/>
      <c r="L1666" s="129">
        <v>0</v>
      </c>
      <c r="M1666" s="134" t="s">
        <v>39424</v>
      </c>
    </row>
    <row r="1667" spans="1:13" hidden="1" x14ac:dyDescent="0.25">
      <c r="A1667" s="128"/>
      <c r="B1667" s="2"/>
      <c r="C1667" s="139" t="s">
        <v>39316</v>
      </c>
      <c r="D1667" s="124" t="s">
        <v>39317</v>
      </c>
      <c r="E1667" s="118" t="s">
        <v>48</v>
      </c>
      <c r="F1667" s="124" t="s">
        <v>35249</v>
      </c>
      <c r="G1667" s="118" t="s">
        <v>59</v>
      </c>
      <c r="H1667" s="137"/>
      <c r="I1667" s="119"/>
      <c r="J1667" s="129"/>
      <c r="K1667" s="129"/>
      <c r="L1667" s="129">
        <v>0</v>
      </c>
      <c r="M1667" s="134" t="s">
        <v>39427</v>
      </c>
    </row>
    <row r="1668" spans="1:13" hidden="1" x14ac:dyDescent="0.25">
      <c r="A1668" s="128"/>
      <c r="B1668" s="2"/>
      <c r="C1668" s="139" t="s">
        <v>39319</v>
      </c>
      <c r="D1668" s="124" t="s">
        <v>39320</v>
      </c>
      <c r="E1668" s="118" t="s">
        <v>48</v>
      </c>
      <c r="F1668" s="124" t="s">
        <v>35249</v>
      </c>
      <c r="G1668" s="118" t="s">
        <v>2</v>
      </c>
      <c r="H1668" s="137"/>
      <c r="I1668" s="119"/>
      <c r="J1668" s="129"/>
      <c r="K1668" s="129"/>
      <c r="L1668" s="129">
        <v>0</v>
      </c>
      <c r="M1668" s="134" t="s">
        <v>39430</v>
      </c>
    </row>
    <row r="1669" spans="1:13" hidden="1" x14ac:dyDescent="0.25">
      <c r="A1669" s="128"/>
      <c r="B1669" s="2"/>
      <c r="C1669" s="139" t="s">
        <v>39322</v>
      </c>
      <c r="D1669" s="124" t="s">
        <v>39323</v>
      </c>
      <c r="E1669" s="118" t="s">
        <v>48</v>
      </c>
      <c r="F1669" s="124" t="s">
        <v>35249</v>
      </c>
      <c r="G1669" s="118" t="s">
        <v>34659</v>
      </c>
      <c r="H1669" s="137"/>
      <c r="I1669" s="119"/>
      <c r="J1669" s="129"/>
      <c r="K1669" s="129"/>
      <c r="L1669" s="129">
        <v>0</v>
      </c>
      <c r="M1669" s="134" t="s">
        <v>39433</v>
      </c>
    </row>
    <row r="1670" spans="1:13" hidden="1" x14ac:dyDescent="0.25">
      <c r="A1670" s="128"/>
      <c r="B1670" s="2"/>
      <c r="C1670" s="139" t="s">
        <v>39325</v>
      </c>
      <c r="D1670" s="124" t="s">
        <v>39326</v>
      </c>
      <c r="E1670" s="118" t="s">
        <v>48</v>
      </c>
      <c r="F1670" s="124" t="s">
        <v>35249</v>
      </c>
      <c r="G1670" s="118" t="s">
        <v>34659</v>
      </c>
      <c r="H1670" s="137"/>
      <c r="I1670" s="119"/>
      <c r="J1670" s="129"/>
      <c r="K1670" s="129"/>
      <c r="L1670" s="129">
        <v>0</v>
      </c>
      <c r="M1670" s="134" t="s">
        <v>39436</v>
      </c>
    </row>
    <row r="1671" spans="1:13" hidden="1" x14ac:dyDescent="0.25">
      <c r="A1671" s="128"/>
      <c r="B1671" s="2"/>
      <c r="C1671" s="139" t="s">
        <v>39328</v>
      </c>
      <c r="D1671" s="124" t="s">
        <v>39329</v>
      </c>
      <c r="E1671" s="118" t="s">
        <v>48</v>
      </c>
      <c r="F1671" s="124" t="s">
        <v>35249</v>
      </c>
      <c r="G1671" s="118" t="s">
        <v>34659</v>
      </c>
      <c r="H1671" s="137"/>
      <c r="I1671" s="119"/>
      <c r="J1671" s="129"/>
      <c r="K1671" s="129"/>
      <c r="L1671" s="129">
        <v>0</v>
      </c>
      <c r="M1671" s="134" t="s">
        <v>39439</v>
      </c>
    </row>
    <row r="1672" spans="1:13" hidden="1" x14ac:dyDescent="0.25">
      <c r="A1672" s="128"/>
      <c r="B1672" s="2"/>
      <c r="C1672" s="139" t="s">
        <v>39331</v>
      </c>
      <c r="D1672" s="124" t="s">
        <v>39332</v>
      </c>
      <c r="E1672" s="118" t="s">
        <v>48</v>
      </c>
      <c r="F1672" s="124" t="s">
        <v>35249</v>
      </c>
      <c r="G1672" s="118" t="s">
        <v>2</v>
      </c>
      <c r="H1672" s="137"/>
      <c r="I1672" s="119"/>
      <c r="J1672" s="129"/>
      <c r="K1672" s="129"/>
      <c r="L1672" s="129">
        <v>0</v>
      </c>
      <c r="M1672" s="134" t="s">
        <v>39442</v>
      </c>
    </row>
    <row r="1673" spans="1:13" hidden="1" x14ac:dyDescent="0.25">
      <c r="A1673" s="128"/>
      <c r="B1673" s="2"/>
      <c r="C1673" s="139" t="s">
        <v>39334</v>
      </c>
      <c r="D1673" s="124" t="s">
        <v>39335</v>
      </c>
      <c r="E1673" s="118" t="s">
        <v>48</v>
      </c>
      <c r="F1673" s="124" t="s">
        <v>35249</v>
      </c>
      <c r="G1673" s="118" t="s">
        <v>59</v>
      </c>
      <c r="H1673" s="137"/>
      <c r="I1673" s="119"/>
      <c r="J1673" s="129"/>
      <c r="K1673" s="129"/>
      <c r="L1673" s="129">
        <v>0</v>
      </c>
      <c r="M1673" s="134" t="s">
        <v>39445</v>
      </c>
    </row>
    <row r="1674" spans="1:13" hidden="1" x14ac:dyDescent="0.25">
      <c r="A1674" s="128"/>
      <c r="B1674" s="2"/>
      <c r="C1674" s="139" t="s">
        <v>39337</v>
      </c>
      <c r="D1674" s="124" t="s">
        <v>39338</v>
      </c>
      <c r="E1674" s="118" t="s">
        <v>48</v>
      </c>
      <c r="F1674" s="124" t="s">
        <v>35249</v>
      </c>
      <c r="G1674" s="118" t="s">
        <v>59</v>
      </c>
      <c r="H1674" s="137"/>
      <c r="I1674" s="119"/>
      <c r="J1674" s="129"/>
      <c r="K1674" s="129"/>
      <c r="L1674" s="129">
        <v>0</v>
      </c>
      <c r="M1674" s="134" t="s">
        <v>39448</v>
      </c>
    </row>
    <row r="1675" spans="1:13" hidden="1" x14ac:dyDescent="0.25">
      <c r="A1675" s="128"/>
      <c r="B1675" s="2"/>
      <c r="C1675" s="139" t="s">
        <v>39340</v>
      </c>
      <c r="D1675" s="124" t="s">
        <v>39341</v>
      </c>
      <c r="E1675" s="118" t="s">
        <v>48</v>
      </c>
      <c r="F1675" s="124" t="s">
        <v>35249</v>
      </c>
      <c r="G1675" s="118" t="s">
        <v>59</v>
      </c>
      <c r="H1675" s="137">
        <v>43117</v>
      </c>
      <c r="I1675" s="119">
        <v>1551.74</v>
      </c>
      <c r="J1675" s="129"/>
      <c r="K1675" s="129"/>
      <c r="L1675" s="129">
        <v>0</v>
      </c>
      <c r="M1675" s="134" t="s">
        <v>39451</v>
      </c>
    </row>
    <row r="1676" spans="1:13" hidden="1" x14ac:dyDescent="0.25">
      <c r="A1676" s="128"/>
      <c r="B1676" s="2"/>
      <c r="C1676" s="139" t="s">
        <v>39343</v>
      </c>
      <c r="D1676" s="124" t="s">
        <v>39344</v>
      </c>
      <c r="E1676" s="118" t="s">
        <v>48</v>
      </c>
      <c r="F1676" s="124" t="s">
        <v>35249</v>
      </c>
      <c r="G1676" s="118" t="s">
        <v>59</v>
      </c>
      <c r="H1676" s="137">
        <v>43194</v>
      </c>
      <c r="I1676" s="119">
        <v>1507.31</v>
      </c>
      <c r="J1676" s="129"/>
      <c r="K1676" s="129"/>
      <c r="L1676" s="129">
        <v>0</v>
      </c>
      <c r="M1676" s="134" t="s">
        <v>39454</v>
      </c>
    </row>
    <row r="1677" spans="1:13" hidden="1" x14ac:dyDescent="0.25">
      <c r="A1677" s="128"/>
      <c r="B1677" s="2"/>
      <c r="C1677" s="139" t="s">
        <v>39346</v>
      </c>
      <c r="D1677" s="124" t="s">
        <v>39347</v>
      </c>
      <c r="E1677" s="118" t="s">
        <v>48</v>
      </c>
      <c r="F1677" s="124" t="s">
        <v>35249</v>
      </c>
      <c r="G1677" s="118" t="s">
        <v>59</v>
      </c>
      <c r="H1677" s="137">
        <v>41634</v>
      </c>
      <c r="I1677" s="119">
        <v>89.1</v>
      </c>
      <c r="J1677" s="129"/>
      <c r="K1677" s="129"/>
      <c r="L1677" s="129">
        <v>0</v>
      </c>
      <c r="M1677" s="134" t="s">
        <v>39457</v>
      </c>
    </row>
    <row r="1678" spans="1:13" hidden="1" x14ac:dyDescent="0.25">
      <c r="A1678" s="128"/>
      <c r="B1678" s="2"/>
      <c r="C1678" s="139" t="s">
        <v>39349</v>
      </c>
      <c r="D1678" s="124" t="s">
        <v>39350</v>
      </c>
      <c r="E1678" s="118" t="s">
        <v>48</v>
      </c>
      <c r="F1678" s="124" t="s">
        <v>35249</v>
      </c>
      <c r="G1678" s="118" t="s">
        <v>2</v>
      </c>
      <c r="H1678" s="137"/>
      <c r="I1678" s="119"/>
      <c r="J1678" s="129"/>
      <c r="K1678" s="129"/>
      <c r="L1678" s="129">
        <v>0</v>
      </c>
      <c r="M1678" s="134" t="s">
        <v>39460</v>
      </c>
    </row>
    <row r="1679" spans="1:13" hidden="1" x14ac:dyDescent="0.25">
      <c r="A1679" s="128"/>
      <c r="B1679" s="2"/>
      <c r="C1679" s="139" t="s">
        <v>39352</v>
      </c>
      <c r="D1679" s="124" t="s">
        <v>39353</v>
      </c>
      <c r="E1679" s="118" t="s">
        <v>48</v>
      </c>
      <c r="F1679" s="124" t="s">
        <v>35249</v>
      </c>
      <c r="G1679" s="118" t="s">
        <v>2</v>
      </c>
      <c r="H1679" s="137">
        <v>43829</v>
      </c>
      <c r="I1679" s="119">
        <v>321</v>
      </c>
      <c r="J1679" s="129"/>
      <c r="K1679" s="129"/>
      <c r="L1679" s="129">
        <v>0</v>
      </c>
      <c r="M1679" s="134" t="s">
        <v>39463</v>
      </c>
    </row>
    <row r="1680" spans="1:13" hidden="1" x14ac:dyDescent="0.25">
      <c r="A1680" s="128"/>
      <c r="B1680" s="2"/>
      <c r="C1680" s="139" t="s">
        <v>39355</v>
      </c>
      <c r="D1680" s="124" t="s">
        <v>39356</v>
      </c>
      <c r="E1680" s="118" t="s">
        <v>48</v>
      </c>
      <c r="F1680" s="124" t="s">
        <v>35249</v>
      </c>
      <c r="G1680" s="118" t="s">
        <v>34659</v>
      </c>
      <c r="H1680" s="137">
        <v>42068</v>
      </c>
      <c r="I1680" s="119">
        <v>749.58</v>
      </c>
      <c r="J1680" s="129"/>
      <c r="K1680" s="129"/>
      <c r="L1680" s="129">
        <v>0</v>
      </c>
      <c r="M1680" s="134" t="s">
        <v>39466</v>
      </c>
    </row>
    <row r="1681" spans="1:13" hidden="1" x14ac:dyDescent="0.25">
      <c r="A1681" s="128"/>
      <c r="B1681" s="2"/>
      <c r="C1681" s="139" t="s">
        <v>39358</v>
      </c>
      <c r="D1681" s="124" t="s">
        <v>39359</v>
      </c>
      <c r="E1681" s="118" t="s">
        <v>48</v>
      </c>
      <c r="F1681" s="124" t="s">
        <v>35249</v>
      </c>
      <c r="G1681" s="118" t="s">
        <v>34659</v>
      </c>
      <c r="H1681" s="137"/>
      <c r="I1681" s="119"/>
      <c r="J1681" s="129"/>
      <c r="K1681" s="129"/>
      <c r="L1681" s="129">
        <v>0</v>
      </c>
      <c r="M1681" s="134" t="s">
        <v>39469</v>
      </c>
    </row>
    <row r="1682" spans="1:13" hidden="1" x14ac:dyDescent="0.25">
      <c r="A1682" s="128"/>
      <c r="B1682" s="2"/>
      <c r="C1682" s="139" t="s">
        <v>39361</v>
      </c>
      <c r="D1682" s="124" t="s">
        <v>39362</v>
      </c>
      <c r="E1682" s="118" t="s">
        <v>48</v>
      </c>
      <c r="F1682" s="124" t="s">
        <v>35249</v>
      </c>
      <c r="G1682" s="118" t="s">
        <v>59</v>
      </c>
      <c r="H1682" s="137">
        <v>42422</v>
      </c>
      <c r="I1682" s="119">
        <v>280.13</v>
      </c>
      <c r="J1682" s="129"/>
      <c r="K1682" s="129"/>
      <c r="L1682" s="129">
        <v>0</v>
      </c>
      <c r="M1682" s="134" t="s">
        <v>39472</v>
      </c>
    </row>
    <row r="1683" spans="1:13" hidden="1" x14ac:dyDescent="0.25">
      <c r="A1683" s="128"/>
      <c r="B1683" s="2"/>
      <c r="C1683" s="139" t="s">
        <v>39364</v>
      </c>
      <c r="D1683" s="124" t="s">
        <v>39365</v>
      </c>
      <c r="E1683" s="118" t="s">
        <v>48</v>
      </c>
      <c r="F1683" s="124" t="s">
        <v>35249</v>
      </c>
      <c r="G1683" s="118" t="s">
        <v>59</v>
      </c>
      <c r="H1683" s="137"/>
      <c r="I1683" s="119"/>
      <c r="J1683" s="129"/>
      <c r="K1683" s="129"/>
      <c r="L1683" s="129">
        <v>0</v>
      </c>
      <c r="M1683" s="134" t="s">
        <v>39475</v>
      </c>
    </row>
    <row r="1684" spans="1:13" hidden="1" x14ac:dyDescent="0.25">
      <c r="A1684" s="128"/>
      <c r="B1684" s="2"/>
      <c r="C1684" s="139" t="s">
        <v>39367</v>
      </c>
      <c r="D1684" s="124" t="s">
        <v>39368</v>
      </c>
      <c r="E1684" s="118" t="s">
        <v>48</v>
      </c>
      <c r="F1684" s="124" t="s">
        <v>35249</v>
      </c>
      <c r="G1684" s="118" t="s">
        <v>34659</v>
      </c>
      <c r="H1684" s="137"/>
      <c r="I1684" s="119"/>
      <c r="J1684" s="129"/>
      <c r="K1684" s="129"/>
      <c r="L1684" s="129">
        <v>0</v>
      </c>
      <c r="M1684" s="134" t="s">
        <v>39478</v>
      </c>
    </row>
    <row r="1685" spans="1:13" hidden="1" x14ac:dyDescent="0.25">
      <c r="A1685" s="128"/>
      <c r="B1685" s="2"/>
      <c r="C1685" s="139" t="s">
        <v>39370</v>
      </c>
      <c r="D1685" s="124" t="s">
        <v>39371</v>
      </c>
      <c r="E1685" s="118" t="s">
        <v>48</v>
      </c>
      <c r="F1685" s="124" t="s">
        <v>35249</v>
      </c>
      <c r="G1685" s="118" t="s">
        <v>2</v>
      </c>
      <c r="H1685" s="137">
        <v>43683</v>
      </c>
      <c r="I1685" s="119">
        <v>416</v>
      </c>
      <c r="J1685" s="129"/>
      <c r="K1685" s="129"/>
      <c r="L1685" s="129">
        <v>0</v>
      </c>
      <c r="M1685" s="134" t="s">
        <v>39481</v>
      </c>
    </row>
    <row r="1686" spans="1:13" hidden="1" x14ac:dyDescent="0.25">
      <c r="A1686" s="128"/>
      <c r="B1686" s="2"/>
      <c r="C1686" s="139" t="s">
        <v>39373</v>
      </c>
      <c r="D1686" s="124" t="s">
        <v>39374</v>
      </c>
      <c r="E1686" s="118" t="s">
        <v>48</v>
      </c>
      <c r="F1686" s="124" t="s">
        <v>35249</v>
      </c>
      <c r="G1686" s="118" t="s">
        <v>2</v>
      </c>
      <c r="H1686" s="137">
        <v>41241</v>
      </c>
      <c r="I1686" s="119">
        <v>2576.5500000000002</v>
      </c>
      <c r="J1686" s="129"/>
      <c r="K1686" s="129"/>
      <c r="L1686" s="129">
        <v>0</v>
      </c>
      <c r="M1686" s="134" t="s">
        <v>39484</v>
      </c>
    </row>
    <row r="1687" spans="1:13" hidden="1" x14ac:dyDescent="0.25">
      <c r="A1687" s="128"/>
      <c r="B1687" s="2"/>
      <c r="C1687" s="139" t="s">
        <v>39376</v>
      </c>
      <c r="D1687" s="124" t="s">
        <v>39377</v>
      </c>
      <c r="E1687" s="118" t="s">
        <v>48</v>
      </c>
      <c r="F1687" s="124" t="s">
        <v>35249</v>
      </c>
      <c r="G1687" s="118" t="s">
        <v>2</v>
      </c>
      <c r="H1687" s="137">
        <v>44167</v>
      </c>
      <c r="I1687" s="119">
        <v>1822.06</v>
      </c>
      <c r="J1687" s="129"/>
      <c r="K1687" s="129"/>
      <c r="L1687" s="129">
        <v>0</v>
      </c>
      <c r="M1687" s="134" t="s">
        <v>39487</v>
      </c>
    </row>
    <row r="1688" spans="1:13" hidden="1" x14ac:dyDescent="0.25">
      <c r="A1688" s="128"/>
      <c r="B1688" s="2"/>
      <c r="C1688" s="139" t="s">
        <v>39379</v>
      </c>
      <c r="D1688" s="124" t="s">
        <v>39380</v>
      </c>
      <c r="E1688" s="118" t="s">
        <v>48</v>
      </c>
      <c r="F1688" s="124" t="s">
        <v>35249</v>
      </c>
      <c r="G1688" s="118" t="s">
        <v>2</v>
      </c>
      <c r="H1688" s="137">
        <v>43698</v>
      </c>
      <c r="I1688" s="119">
        <v>119.72</v>
      </c>
      <c r="J1688" s="129"/>
      <c r="K1688" s="129"/>
      <c r="L1688" s="129">
        <v>0</v>
      </c>
      <c r="M1688" s="134" t="s">
        <v>39490</v>
      </c>
    </row>
    <row r="1689" spans="1:13" hidden="1" x14ac:dyDescent="0.25">
      <c r="A1689" s="128"/>
      <c r="B1689" s="2"/>
      <c r="C1689" s="139" t="s">
        <v>39382</v>
      </c>
      <c r="D1689" s="124" t="s">
        <v>39383</v>
      </c>
      <c r="E1689" s="118" t="s">
        <v>48</v>
      </c>
      <c r="F1689" s="124" t="s">
        <v>35249</v>
      </c>
      <c r="G1689" s="118" t="s">
        <v>59</v>
      </c>
      <c r="H1689" s="137">
        <v>42748</v>
      </c>
      <c r="I1689" s="119">
        <v>83</v>
      </c>
      <c r="J1689" s="129"/>
      <c r="K1689" s="129"/>
      <c r="L1689" s="129">
        <v>0</v>
      </c>
      <c r="M1689" s="134" t="s">
        <v>39493</v>
      </c>
    </row>
    <row r="1690" spans="1:13" hidden="1" x14ac:dyDescent="0.25">
      <c r="A1690" s="128"/>
      <c r="B1690" s="2"/>
      <c r="C1690" s="139" t="s">
        <v>39385</v>
      </c>
      <c r="D1690" s="124" t="s">
        <v>39386</v>
      </c>
      <c r="E1690" s="118" t="s">
        <v>48</v>
      </c>
      <c r="F1690" s="124" t="s">
        <v>35249</v>
      </c>
      <c r="G1690" s="118" t="s">
        <v>59</v>
      </c>
      <c r="H1690" s="137"/>
      <c r="I1690" s="119"/>
      <c r="J1690" s="129"/>
      <c r="K1690" s="129"/>
      <c r="L1690" s="129">
        <v>0</v>
      </c>
      <c r="M1690" s="134" t="s">
        <v>39496</v>
      </c>
    </row>
    <row r="1691" spans="1:13" hidden="1" x14ac:dyDescent="0.25">
      <c r="A1691" s="128"/>
      <c r="B1691" s="2"/>
      <c r="C1691" s="139" t="s">
        <v>39388</v>
      </c>
      <c r="D1691" s="124" t="s">
        <v>39389</v>
      </c>
      <c r="E1691" s="118" t="s">
        <v>48</v>
      </c>
      <c r="F1691" s="124" t="s">
        <v>35249</v>
      </c>
      <c r="G1691" s="118" t="s">
        <v>2</v>
      </c>
      <c r="H1691" s="137"/>
      <c r="I1691" s="119"/>
      <c r="J1691" s="129"/>
      <c r="K1691" s="129"/>
      <c r="L1691" s="129">
        <v>0</v>
      </c>
      <c r="M1691" s="134" t="s">
        <v>39499</v>
      </c>
    </row>
    <row r="1692" spans="1:13" hidden="1" x14ac:dyDescent="0.25">
      <c r="A1692" s="128"/>
      <c r="B1692" s="2"/>
      <c r="C1692" s="139" t="s">
        <v>39391</v>
      </c>
      <c r="D1692" s="124" t="s">
        <v>39392</v>
      </c>
      <c r="E1692" s="118" t="s">
        <v>48</v>
      </c>
      <c r="F1692" s="124" t="s">
        <v>35249</v>
      </c>
      <c r="G1692" s="118" t="s">
        <v>59</v>
      </c>
      <c r="H1692" s="137">
        <v>44609</v>
      </c>
      <c r="I1692" s="119">
        <v>108.45</v>
      </c>
      <c r="J1692" s="129"/>
      <c r="K1692" s="129"/>
      <c r="L1692" s="129">
        <v>0</v>
      </c>
      <c r="M1692" s="134" t="s">
        <v>39499</v>
      </c>
    </row>
    <row r="1693" spans="1:13" hidden="1" x14ac:dyDescent="0.25">
      <c r="A1693" s="128"/>
      <c r="B1693" s="2"/>
      <c r="C1693" s="139" t="s">
        <v>39394</v>
      </c>
      <c r="D1693" s="124" t="s">
        <v>39395</v>
      </c>
      <c r="E1693" s="118" t="s">
        <v>48</v>
      </c>
      <c r="F1693" s="124" t="s">
        <v>35249</v>
      </c>
      <c r="G1693" s="118" t="s">
        <v>2</v>
      </c>
      <c r="H1693" s="137">
        <v>41087</v>
      </c>
      <c r="I1693" s="119">
        <v>94.05</v>
      </c>
      <c r="J1693" s="129"/>
      <c r="K1693" s="129"/>
      <c r="L1693" s="129">
        <v>0</v>
      </c>
      <c r="M1693" s="134" t="s">
        <v>39504</v>
      </c>
    </row>
    <row r="1694" spans="1:13" hidden="1" x14ac:dyDescent="0.25">
      <c r="A1694" s="128"/>
      <c r="B1694" s="2"/>
      <c r="C1694" s="139" t="s">
        <v>39397</v>
      </c>
      <c r="D1694" s="124" t="s">
        <v>39398</v>
      </c>
      <c r="E1694" s="118" t="s">
        <v>48</v>
      </c>
      <c r="F1694" s="124" t="s">
        <v>35249</v>
      </c>
      <c r="G1694" s="118" t="s">
        <v>2</v>
      </c>
      <c r="H1694" s="137">
        <v>41087</v>
      </c>
      <c r="I1694" s="119">
        <v>94.05</v>
      </c>
      <c r="J1694" s="129"/>
      <c r="K1694" s="129"/>
      <c r="L1694" s="129">
        <v>0</v>
      </c>
      <c r="M1694" s="134" t="s">
        <v>39507</v>
      </c>
    </row>
    <row r="1695" spans="1:13" hidden="1" x14ac:dyDescent="0.25">
      <c r="A1695" s="128"/>
      <c r="B1695" s="2"/>
      <c r="C1695" s="139" t="s">
        <v>39400</v>
      </c>
      <c r="D1695" s="124" t="s">
        <v>39401</v>
      </c>
      <c r="E1695" s="118" t="s">
        <v>48</v>
      </c>
      <c r="F1695" s="124" t="s">
        <v>35249</v>
      </c>
      <c r="G1695" s="118" t="s">
        <v>59</v>
      </c>
      <c r="H1695" s="137">
        <v>40282</v>
      </c>
      <c r="I1695" s="119">
        <v>98</v>
      </c>
      <c r="J1695" s="129"/>
      <c r="K1695" s="129"/>
      <c r="L1695" s="129">
        <v>0</v>
      </c>
      <c r="M1695" s="134" t="s">
        <v>39510</v>
      </c>
    </row>
    <row r="1696" spans="1:13" hidden="1" x14ac:dyDescent="0.25">
      <c r="A1696" s="128"/>
      <c r="B1696" s="2"/>
      <c r="C1696" s="139" t="s">
        <v>39402</v>
      </c>
      <c r="D1696" s="124" t="s">
        <v>39403</v>
      </c>
      <c r="E1696" s="118" t="s">
        <v>48</v>
      </c>
      <c r="F1696" s="124" t="s">
        <v>35249</v>
      </c>
      <c r="G1696" s="118" t="s">
        <v>34659</v>
      </c>
      <c r="H1696" s="137">
        <v>40897</v>
      </c>
      <c r="I1696" s="119">
        <v>54</v>
      </c>
      <c r="J1696" s="129"/>
      <c r="K1696" s="129"/>
      <c r="L1696" s="129">
        <v>0</v>
      </c>
      <c r="M1696" s="134" t="s">
        <v>39513</v>
      </c>
    </row>
    <row r="1697" spans="1:13" hidden="1" x14ac:dyDescent="0.25">
      <c r="A1697" s="128"/>
      <c r="B1697" s="2"/>
      <c r="C1697" s="139" t="s">
        <v>39404</v>
      </c>
      <c r="D1697" s="124" t="s">
        <v>39405</v>
      </c>
      <c r="E1697" s="118" t="s">
        <v>48</v>
      </c>
      <c r="F1697" s="124" t="s">
        <v>35249</v>
      </c>
      <c r="G1697" s="118" t="s">
        <v>59</v>
      </c>
      <c r="H1697" s="137"/>
      <c r="I1697" s="119"/>
      <c r="J1697" s="129"/>
      <c r="K1697" s="129"/>
      <c r="L1697" s="129">
        <v>0</v>
      </c>
      <c r="M1697" s="134" t="s">
        <v>39516</v>
      </c>
    </row>
    <row r="1698" spans="1:13" hidden="1" x14ac:dyDescent="0.25">
      <c r="A1698" s="128"/>
      <c r="B1698" s="2"/>
      <c r="C1698" s="139" t="s">
        <v>39406</v>
      </c>
      <c r="D1698" s="124" t="s">
        <v>39407</v>
      </c>
      <c r="E1698" s="118" t="s">
        <v>48</v>
      </c>
      <c r="F1698" s="124" t="s">
        <v>35249</v>
      </c>
      <c r="G1698" s="118" t="s">
        <v>59</v>
      </c>
      <c r="H1698" s="137"/>
      <c r="I1698" s="119"/>
      <c r="J1698" s="129"/>
      <c r="K1698" s="129"/>
      <c r="L1698" s="129">
        <v>0</v>
      </c>
      <c r="M1698" s="134" t="s">
        <v>39519</v>
      </c>
    </row>
    <row r="1699" spans="1:13" hidden="1" x14ac:dyDescent="0.25">
      <c r="A1699" s="128"/>
      <c r="B1699" s="2"/>
      <c r="C1699" s="139" t="s">
        <v>39408</v>
      </c>
      <c r="D1699" s="124" t="s">
        <v>39409</v>
      </c>
      <c r="E1699" s="118" t="s">
        <v>48</v>
      </c>
      <c r="F1699" s="124" t="s">
        <v>35249</v>
      </c>
      <c r="G1699" s="118" t="s">
        <v>59</v>
      </c>
      <c r="H1699" s="137">
        <v>41683</v>
      </c>
      <c r="I1699" s="119">
        <v>275</v>
      </c>
      <c r="J1699" s="129"/>
      <c r="K1699" s="129"/>
      <c r="L1699" s="129">
        <v>0</v>
      </c>
      <c r="M1699" s="134" t="s">
        <v>39522</v>
      </c>
    </row>
    <row r="1700" spans="1:13" hidden="1" x14ac:dyDescent="0.25">
      <c r="A1700" s="128"/>
      <c r="B1700" s="2"/>
      <c r="C1700" s="139" t="s">
        <v>39411</v>
      </c>
      <c r="D1700" s="124" t="s">
        <v>39412</v>
      </c>
      <c r="E1700" s="118" t="s">
        <v>48</v>
      </c>
      <c r="F1700" s="124" t="s">
        <v>35249</v>
      </c>
      <c r="G1700" s="118" t="s">
        <v>59</v>
      </c>
      <c r="H1700" s="137">
        <v>40500</v>
      </c>
      <c r="I1700" s="119">
        <v>103.92</v>
      </c>
      <c r="J1700" s="129"/>
      <c r="K1700" s="129"/>
      <c r="L1700" s="129">
        <v>0</v>
      </c>
      <c r="M1700" s="134" t="s">
        <v>39525</v>
      </c>
    </row>
    <row r="1701" spans="1:13" hidden="1" x14ac:dyDescent="0.25">
      <c r="A1701" s="128"/>
      <c r="B1701" s="2"/>
      <c r="C1701" s="139" t="s">
        <v>39413</v>
      </c>
      <c r="D1701" s="124" t="s">
        <v>39414</v>
      </c>
      <c r="E1701" s="118" t="s">
        <v>48</v>
      </c>
      <c r="F1701" s="124" t="s">
        <v>35249</v>
      </c>
      <c r="G1701" s="118" t="s">
        <v>59</v>
      </c>
      <c r="H1701" s="137">
        <v>43888</v>
      </c>
      <c r="I1701" s="119">
        <v>195.3</v>
      </c>
      <c r="J1701" s="129"/>
      <c r="K1701" s="129"/>
      <c r="L1701" s="129">
        <v>0</v>
      </c>
      <c r="M1701" s="134" t="s">
        <v>39528</v>
      </c>
    </row>
    <row r="1702" spans="1:13" hidden="1" x14ac:dyDescent="0.25">
      <c r="A1702" s="128"/>
      <c r="B1702" s="2"/>
      <c r="C1702" s="139" t="s">
        <v>39416</v>
      </c>
      <c r="D1702" s="124" t="s">
        <v>39417</v>
      </c>
      <c r="E1702" s="118" t="s">
        <v>48</v>
      </c>
      <c r="F1702" s="124" t="s">
        <v>35249</v>
      </c>
      <c r="G1702" s="118" t="s">
        <v>2</v>
      </c>
      <c r="H1702" s="137">
        <v>45322</v>
      </c>
      <c r="I1702" s="119">
        <v>419.1</v>
      </c>
      <c r="J1702" s="129"/>
      <c r="K1702" s="129"/>
      <c r="L1702" s="129">
        <v>0</v>
      </c>
      <c r="M1702" s="134" t="s">
        <v>39531</v>
      </c>
    </row>
    <row r="1703" spans="1:13" hidden="1" x14ac:dyDescent="0.25">
      <c r="A1703" s="128"/>
      <c r="B1703" s="2"/>
      <c r="C1703" s="139" t="s">
        <v>41759</v>
      </c>
      <c r="D1703" s="124" t="s">
        <v>41760</v>
      </c>
      <c r="E1703" s="118" t="s">
        <v>48</v>
      </c>
      <c r="F1703" s="124" t="s">
        <v>35249</v>
      </c>
      <c r="G1703" s="118" t="s">
        <v>59</v>
      </c>
      <c r="H1703" s="137">
        <v>46062</v>
      </c>
      <c r="I1703" s="119">
        <v>268.64999999999998</v>
      </c>
      <c r="J1703" s="129"/>
      <c r="K1703" s="129"/>
      <c r="L1703" s="129">
        <v>0</v>
      </c>
      <c r="M1703" s="134" t="s">
        <v>39534</v>
      </c>
    </row>
    <row r="1704" spans="1:13" hidden="1" x14ac:dyDescent="0.25">
      <c r="A1704" s="128"/>
      <c r="B1704" s="2"/>
      <c r="C1704" s="139" t="s">
        <v>39419</v>
      </c>
      <c r="D1704" s="124" t="s">
        <v>39420</v>
      </c>
      <c r="E1704" s="118" t="s">
        <v>48</v>
      </c>
      <c r="F1704" s="124" t="s">
        <v>35249</v>
      </c>
      <c r="G1704" s="118" t="s">
        <v>59</v>
      </c>
      <c r="H1704" s="137">
        <v>45322</v>
      </c>
      <c r="I1704" s="119">
        <v>855.75</v>
      </c>
      <c r="J1704" s="129"/>
      <c r="K1704" s="129"/>
      <c r="L1704" s="129">
        <v>0</v>
      </c>
      <c r="M1704" s="134" t="s">
        <v>39537</v>
      </c>
    </row>
    <row r="1705" spans="1:13" hidden="1" x14ac:dyDescent="0.25">
      <c r="A1705" s="128"/>
      <c r="B1705" s="2"/>
      <c r="C1705" s="139" t="s">
        <v>39422</v>
      </c>
      <c r="D1705" s="124" t="s">
        <v>39423</v>
      </c>
      <c r="E1705" s="118" t="s">
        <v>48</v>
      </c>
      <c r="F1705" s="124" t="s">
        <v>35249</v>
      </c>
      <c r="G1705" s="118" t="s">
        <v>2</v>
      </c>
      <c r="H1705" s="137">
        <v>46064</v>
      </c>
      <c r="I1705" s="119">
        <v>105</v>
      </c>
      <c r="J1705" s="129"/>
      <c r="K1705" s="129"/>
      <c r="L1705" s="129">
        <v>0</v>
      </c>
      <c r="M1705" s="134" t="s">
        <v>39540</v>
      </c>
    </row>
    <row r="1706" spans="1:13" hidden="1" x14ac:dyDescent="0.25">
      <c r="A1706" s="128"/>
      <c r="B1706" s="2"/>
      <c r="C1706" s="139" t="s">
        <v>39425</v>
      </c>
      <c r="D1706" s="124" t="s">
        <v>39426</v>
      </c>
      <c r="E1706" s="118" t="s">
        <v>48</v>
      </c>
      <c r="F1706" s="124" t="s">
        <v>35249</v>
      </c>
      <c r="G1706" s="118" t="s">
        <v>2</v>
      </c>
      <c r="H1706" s="137">
        <v>46083</v>
      </c>
      <c r="I1706" s="119">
        <v>109</v>
      </c>
      <c r="J1706" s="129"/>
      <c r="K1706" s="129"/>
      <c r="L1706" s="129">
        <v>0</v>
      </c>
      <c r="M1706" s="134" t="s">
        <v>39543</v>
      </c>
    </row>
    <row r="1707" spans="1:13" hidden="1" x14ac:dyDescent="0.25">
      <c r="A1707" s="128"/>
      <c r="B1707" s="2"/>
      <c r="C1707" s="139" t="s">
        <v>39428</v>
      </c>
      <c r="D1707" s="124" t="s">
        <v>39429</v>
      </c>
      <c r="E1707" s="118" t="s">
        <v>48</v>
      </c>
      <c r="F1707" s="124" t="s">
        <v>35249</v>
      </c>
      <c r="G1707" s="118" t="s">
        <v>2</v>
      </c>
      <c r="H1707" s="137">
        <v>40770</v>
      </c>
      <c r="I1707" s="119">
        <v>40</v>
      </c>
      <c r="J1707" s="129"/>
      <c r="K1707" s="129"/>
      <c r="L1707" s="129">
        <v>0</v>
      </c>
      <c r="M1707" s="134" t="s">
        <v>39546</v>
      </c>
    </row>
    <row r="1708" spans="1:13" hidden="1" x14ac:dyDescent="0.25">
      <c r="A1708" s="128"/>
      <c r="B1708" s="2"/>
      <c r="C1708" s="139" t="s">
        <v>39431</v>
      </c>
      <c r="D1708" s="124" t="s">
        <v>39432</v>
      </c>
      <c r="E1708" s="118" t="s">
        <v>48</v>
      </c>
      <c r="F1708" s="124" t="s">
        <v>35249</v>
      </c>
      <c r="G1708" s="118" t="s">
        <v>2</v>
      </c>
      <c r="H1708" s="137">
        <v>44131</v>
      </c>
      <c r="I1708" s="119">
        <v>620</v>
      </c>
      <c r="J1708" s="129"/>
      <c r="K1708" s="129"/>
      <c r="L1708" s="129">
        <v>0</v>
      </c>
      <c r="M1708" s="134" t="s">
        <v>39549</v>
      </c>
    </row>
    <row r="1709" spans="1:13" hidden="1" x14ac:dyDescent="0.25">
      <c r="A1709" s="128"/>
      <c r="B1709" s="2"/>
      <c r="C1709" s="139" t="s">
        <v>39434</v>
      </c>
      <c r="D1709" s="124" t="s">
        <v>39435</v>
      </c>
      <c r="E1709" s="118" t="s">
        <v>48</v>
      </c>
      <c r="F1709" s="124" t="s">
        <v>35249</v>
      </c>
      <c r="G1709" s="118" t="s">
        <v>2</v>
      </c>
      <c r="H1709" s="137">
        <v>44131</v>
      </c>
      <c r="I1709" s="119">
        <v>850</v>
      </c>
      <c r="J1709" s="129"/>
      <c r="K1709" s="129"/>
      <c r="L1709" s="129">
        <v>0</v>
      </c>
      <c r="M1709" s="134" t="s">
        <v>39552</v>
      </c>
    </row>
    <row r="1710" spans="1:13" hidden="1" x14ac:dyDescent="0.25">
      <c r="A1710" s="128"/>
      <c r="B1710" s="2"/>
      <c r="C1710" s="139" t="s">
        <v>39437</v>
      </c>
      <c r="D1710" s="124" t="s">
        <v>39438</v>
      </c>
      <c r="E1710" s="118" t="s">
        <v>48</v>
      </c>
      <c r="F1710" s="124" t="s">
        <v>35249</v>
      </c>
      <c r="G1710" s="118" t="s">
        <v>2</v>
      </c>
      <c r="H1710" s="137"/>
      <c r="I1710" s="119"/>
      <c r="J1710" s="129"/>
      <c r="K1710" s="129"/>
      <c r="L1710" s="129">
        <v>0</v>
      </c>
      <c r="M1710" s="134" t="s">
        <v>39555</v>
      </c>
    </row>
    <row r="1711" spans="1:13" hidden="1" x14ac:dyDescent="0.25">
      <c r="A1711" s="128"/>
      <c r="B1711" s="2"/>
      <c r="C1711" s="139" t="s">
        <v>39440</v>
      </c>
      <c r="D1711" s="124" t="s">
        <v>39441</v>
      </c>
      <c r="E1711" s="118" t="s">
        <v>48</v>
      </c>
      <c r="F1711" s="124" t="s">
        <v>35249</v>
      </c>
      <c r="G1711" s="118" t="s">
        <v>2</v>
      </c>
      <c r="H1711" s="137"/>
      <c r="I1711" s="119"/>
      <c r="J1711" s="129"/>
      <c r="K1711" s="129"/>
      <c r="L1711" s="129">
        <v>0</v>
      </c>
      <c r="M1711" s="134" t="s">
        <v>39558</v>
      </c>
    </row>
    <row r="1712" spans="1:13" hidden="1" x14ac:dyDescent="0.25">
      <c r="A1712" s="128"/>
      <c r="B1712" s="2"/>
      <c r="C1712" s="139" t="s">
        <v>39443</v>
      </c>
      <c r="D1712" s="124" t="s">
        <v>39444</v>
      </c>
      <c r="E1712" s="118" t="s">
        <v>48</v>
      </c>
      <c r="F1712" s="124" t="s">
        <v>35249</v>
      </c>
      <c r="G1712" s="118" t="s">
        <v>2</v>
      </c>
      <c r="H1712" s="137">
        <v>45545</v>
      </c>
      <c r="I1712" s="119">
        <v>2.6</v>
      </c>
      <c r="J1712" s="129"/>
      <c r="K1712" s="129"/>
      <c r="L1712" s="129">
        <v>0</v>
      </c>
      <c r="M1712" s="134" t="s">
        <v>39561</v>
      </c>
    </row>
    <row r="1713" spans="1:13" hidden="1" x14ac:dyDescent="0.25">
      <c r="A1713" s="128"/>
      <c r="B1713" s="2"/>
      <c r="C1713" s="139" t="s">
        <v>39446</v>
      </c>
      <c r="D1713" s="124" t="s">
        <v>39447</v>
      </c>
      <c r="E1713" s="118" t="s">
        <v>48</v>
      </c>
      <c r="F1713" s="124" t="s">
        <v>35249</v>
      </c>
      <c r="G1713" s="118" t="s">
        <v>2</v>
      </c>
      <c r="H1713" s="137">
        <v>45854</v>
      </c>
      <c r="I1713" s="119">
        <v>5.03</v>
      </c>
      <c r="J1713" s="129"/>
      <c r="K1713" s="129"/>
      <c r="L1713" s="129">
        <v>0</v>
      </c>
      <c r="M1713" s="134" t="s">
        <v>39561</v>
      </c>
    </row>
    <row r="1714" spans="1:13" hidden="1" x14ac:dyDescent="0.25">
      <c r="A1714" s="128"/>
      <c r="B1714" s="2"/>
      <c r="C1714" s="139" t="s">
        <v>39449</v>
      </c>
      <c r="D1714" s="124" t="s">
        <v>39450</v>
      </c>
      <c r="E1714" s="118" t="s">
        <v>48</v>
      </c>
      <c r="F1714" s="124" t="s">
        <v>35249</v>
      </c>
      <c r="G1714" s="118" t="s">
        <v>2</v>
      </c>
      <c r="H1714" s="137">
        <v>43390</v>
      </c>
      <c r="I1714" s="119">
        <v>488.65</v>
      </c>
      <c r="J1714" s="129"/>
      <c r="K1714" s="129"/>
      <c r="L1714" s="129">
        <v>0</v>
      </c>
      <c r="M1714" s="134" t="s">
        <v>39566</v>
      </c>
    </row>
    <row r="1715" spans="1:13" hidden="1" x14ac:dyDescent="0.25">
      <c r="A1715" s="128"/>
      <c r="B1715" s="2"/>
      <c r="C1715" s="139" t="s">
        <v>39452</v>
      </c>
      <c r="D1715" s="124" t="s">
        <v>39453</v>
      </c>
      <c r="E1715" s="118" t="s">
        <v>48</v>
      </c>
      <c r="F1715" s="124" t="s">
        <v>35249</v>
      </c>
      <c r="G1715" s="118" t="s">
        <v>2</v>
      </c>
      <c r="H1715" s="137">
        <v>44088</v>
      </c>
      <c r="I1715" s="119">
        <v>7</v>
      </c>
      <c r="J1715" s="129"/>
      <c r="K1715" s="129"/>
      <c r="L1715" s="129">
        <v>0</v>
      </c>
      <c r="M1715" s="134" t="s">
        <v>39569</v>
      </c>
    </row>
    <row r="1716" spans="1:13" hidden="1" x14ac:dyDescent="0.25">
      <c r="A1716" s="128"/>
      <c r="B1716" s="2"/>
      <c r="C1716" s="139" t="s">
        <v>39455</v>
      </c>
      <c r="D1716" s="124" t="s">
        <v>39456</v>
      </c>
      <c r="E1716" s="118" t="s">
        <v>48</v>
      </c>
      <c r="F1716" s="124" t="s">
        <v>35249</v>
      </c>
      <c r="G1716" s="118" t="s">
        <v>2</v>
      </c>
      <c r="H1716" s="137">
        <v>42093</v>
      </c>
      <c r="I1716" s="119">
        <v>2088.1</v>
      </c>
      <c r="J1716" s="129"/>
      <c r="K1716" s="129"/>
      <c r="L1716" s="129">
        <v>0</v>
      </c>
      <c r="M1716" s="134" t="s">
        <v>39572</v>
      </c>
    </row>
    <row r="1717" spans="1:13" hidden="1" x14ac:dyDescent="0.25">
      <c r="A1717" s="128"/>
      <c r="B1717" s="2"/>
      <c r="C1717" s="139" t="s">
        <v>39458</v>
      </c>
      <c r="D1717" s="124" t="s">
        <v>39459</v>
      </c>
      <c r="E1717" s="118" t="s">
        <v>48</v>
      </c>
      <c r="F1717" s="124" t="s">
        <v>35249</v>
      </c>
      <c r="G1717" s="118" t="s">
        <v>58</v>
      </c>
      <c r="H1717" s="137">
        <v>41768</v>
      </c>
      <c r="I1717" s="119">
        <v>100.8</v>
      </c>
      <c r="J1717" s="129"/>
      <c r="K1717" s="129"/>
      <c r="L1717" s="129">
        <v>0</v>
      </c>
      <c r="M1717" s="134" t="s">
        <v>39575</v>
      </c>
    </row>
    <row r="1718" spans="1:13" hidden="1" x14ac:dyDescent="0.25">
      <c r="A1718" s="128"/>
      <c r="B1718" s="2"/>
      <c r="C1718" s="139" t="s">
        <v>39461</v>
      </c>
      <c r="D1718" s="124" t="s">
        <v>39462</v>
      </c>
      <c r="E1718" s="118" t="s">
        <v>48</v>
      </c>
      <c r="F1718" s="124" t="s">
        <v>35249</v>
      </c>
      <c r="G1718" s="118" t="s">
        <v>34659</v>
      </c>
      <c r="H1718" s="137"/>
      <c r="I1718" s="119"/>
      <c r="J1718" s="129"/>
      <c r="K1718" s="129"/>
      <c r="L1718" s="129">
        <v>0</v>
      </c>
      <c r="M1718" s="134" t="s">
        <v>39578</v>
      </c>
    </row>
    <row r="1719" spans="1:13" hidden="1" x14ac:dyDescent="0.25">
      <c r="A1719" s="128"/>
      <c r="B1719" s="2"/>
      <c r="C1719" s="139" t="s">
        <v>39464</v>
      </c>
      <c r="D1719" s="124" t="s">
        <v>39465</v>
      </c>
      <c r="E1719" s="118" t="s">
        <v>48</v>
      </c>
      <c r="F1719" s="124" t="s">
        <v>35249</v>
      </c>
      <c r="G1719" s="118" t="s">
        <v>34659</v>
      </c>
      <c r="H1719" s="137"/>
      <c r="I1719" s="119"/>
      <c r="J1719" s="129"/>
      <c r="K1719" s="129"/>
      <c r="L1719" s="129">
        <v>0</v>
      </c>
      <c r="M1719" s="134" t="s">
        <v>39581</v>
      </c>
    </row>
    <row r="1720" spans="1:13" hidden="1" x14ac:dyDescent="0.25">
      <c r="A1720" s="128"/>
      <c r="B1720" s="2"/>
      <c r="C1720" s="139" t="s">
        <v>39467</v>
      </c>
      <c r="D1720" s="124" t="s">
        <v>39468</v>
      </c>
      <c r="E1720" s="118" t="s">
        <v>48</v>
      </c>
      <c r="F1720" s="124" t="s">
        <v>35249</v>
      </c>
      <c r="G1720" s="118" t="s">
        <v>34659</v>
      </c>
      <c r="H1720" s="137"/>
      <c r="I1720" s="119"/>
      <c r="J1720" s="129"/>
      <c r="K1720" s="129"/>
      <c r="L1720" s="129">
        <v>0</v>
      </c>
      <c r="M1720" s="134" t="s">
        <v>39584</v>
      </c>
    </row>
    <row r="1721" spans="1:13" hidden="1" x14ac:dyDescent="0.25">
      <c r="A1721" s="128"/>
      <c r="B1721" s="2"/>
      <c r="C1721" s="139" t="s">
        <v>39470</v>
      </c>
      <c r="D1721" s="124" t="s">
        <v>39471</v>
      </c>
      <c r="E1721" s="118" t="s">
        <v>48</v>
      </c>
      <c r="F1721" s="124" t="s">
        <v>35249</v>
      </c>
      <c r="G1721" s="118" t="s">
        <v>34659</v>
      </c>
      <c r="H1721" s="137">
        <v>41467</v>
      </c>
      <c r="I1721" s="119">
        <v>326.91000000000003</v>
      </c>
      <c r="J1721" s="129"/>
      <c r="K1721" s="129"/>
      <c r="L1721" s="129">
        <v>0</v>
      </c>
      <c r="M1721" s="134" t="s">
        <v>39587</v>
      </c>
    </row>
    <row r="1722" spans="1:13" hidden="1" x14ac:dyDescent="0.25">
      <c r="A1722" s="128"/>
      <c r="B1722" s="2"/>
      <c r="C1722" s="139" t="s">
        <v>39473</v>
      </c>
      <c r="D1722" s="124" t="s">
        <v>39474</v>
      </c>
      <c r="E1722" s="118" t="s">
        <v>48</v>
      </c>
      <c r="F1722" s="124" t="s">
        <v>35249</v>
      </c>
      <c r="G1722" s="118" t="s">
        <v>34659</v>
      </c>
      <c r="H1722" s="137">
        <v>41479</v>
      </c>
      <c r="I1722" s="119">
        <v>424.5</v>
      </c>
      <c r="J1722" s="129"/>
      <c r="K1722" s="129"/>
      <c r="L1722" s="129">
        <v>0</v>
      </c>
      <c r="M1722" s="134" t="s">
        <v>39590</v>
      </c>
    </row>
    <row r="1723" spans="1:13" hidden="1" x14ac:dyDescent="0.25">
      <c r="A1723" s="128"/>
      <c r="B1723" s="2"/>
      <c r="C1723" s="139" t="s">
        <v>39476</v>
      </c>
      <c r="D1723" s="124" t="s">
        <v>39477</v>
      </c>
      <c r="E1723" s="118" t="s">
        <v>48</v>
      </c>
      <c r="F1723" s="124" t="s">
        <v>35249</v>
      </c>
      <c r="G1723" s="118" t="s">
        <v>2</v>
      </c>
      <c r="H1723" s="137">
        <v>43342</v>
      </c>
      <c r="I1723" s="119">
        <v>455.77</v>
      </c>
      <c r="J1723" s="129"/>
      <c r="K1723" s="129"/>
      <c r="L1723" s="129">
        <v>0</v>
      </c>
      <c r="M1723" s="134" t="s">
        <v>39593</v>
      </c>
    </row>
    <row r="1724" spans="1:13" hidden="1" x14ac:dyDescent="0.25">
      <c r="A1724" s="128"/>
      <c r="B1724" s="2"/>
      <c r="C1724" s="139" t="s">
        <v>39479</v>
      </c>
      <c r="D1724" s="124" t="s">
        <v>39480</v>
      </c>
      <c r="E1724" s="118" t="s">
        <v>48</v>
      </c>
      <c r="F1724" s="124" t="s">
        <v>35249</v>
      </c>
      <c r="G1724" s="118" t="s">
        <v>34659</v>
      </c>
      <c r="H1724" s="137"/>
      <c r="I1724" s="119"/>
      <c r="J1724" s="129"/>
      <c r="K1724" s="129"/>
      <c r="L1724" s="129">
        <v>0</v>
      </c>
      <c r="M1724" s="134" t="s">
        <v>39596</v>
      </c>
    </row>
    <row r="1725" spans="1:13" hidden="1" x14ac:dyDescent="0.25">
      <c r="A1725" s="128"/>
      <c r="B1725" s="2"/>
      <c r="C1725" s="139" t="s">
        <v>39482</v>
      </c>
      <c r="D1725" s="124" t="s">
        <v>39483</v>
      </c>
      <c r="E1725" s="118" t="s">
        <v>48</v>
      </c>
      <c r="F1725" s="124" t="s">
        <v>35249</v>
      </c>
      <c r="G1725" s="118" t="s">
        <v>34659</v>
      </c>
      <c r="H1725" s="137">
        <v>42146</v>
      </c>
      <c r="I1725" s="119">
        <v>520.23</v>
      </c>
      <c r="J1725" s="129"/>
      <c r="K1725" s="129"/>
      <c r="L1725" s="129">
        <v>0</v>
      </c>
      <c r="M1725" s="134" t="s">
        <v>39599</v>
      </c>
    </row>
    <row r="1726" spans="1:13" hidden="1" x14ac:dyDescent="0.25">
      <c r="A1726" s="128"/>
      <c r="B1726" s="2"/>
      <c r="C1726" s="139" t="s">
        <v>39485</v>
      </c>
      <c r="D1726" s="124" t="s">
        <v>39486</v>
      </c>
      <c r="E1726" s="118" t="s">
        <v>48</v>
      </c>
      <c r="F1726" s="124" t="s">
        <v>35249</v>
      </c>
      <c r="G1726" s="118" t="s">
        <v>2</v>
      </c>
      <c r="H1726" s="137">
        <v>45825</v>
      </c>
      <c r="I1726" s="119">
        <v>11</v>
      </c>
      <c r="J1726" s="129"/>
      <c r="K1726" s="129"/>
      <c r="L1726" s="129">
        <v>0</v>
      </c>
      <c r="M1726" s="134" t="s">
        <v>39602</v>
      </c>
    </row>
    <row r="1727" spans="1:13" hidden="1" x14ac:dyDescent="0.25">
      <c r="A1727" s="128"/>
      <c r="B1727" s="2"/>
      <c r="C1727" s="139" t="s">
        <v>39488</v>
      </c>
      <c r="D1727" s="124" t="s">
        <v>39489</v>
      </c>
      <c r="E1727" s="118" t="s">
        <v>48</v>
      </c>
      <c r="F1727" s="124" t="s">
        <v>35249</v>
      </c>
      <c r="G1727" s="118" t="s">
        <v>34659</v>
      </c>
      <c r="H1727" s="137">
        <v>45825</v>
      </c>
      <c r="I1727" s="119">
        <v>96</v>
      </c>
      <c r="J1727" s="129"/>
      <c r="K1727" s="129"/>
      <c r="L1727" s="129">
        <v>0</v>
      </c>
      <c r="M1727" s="134" t="s">
        <v>39605</v>
      </c>
    </row>
    <row r="1728" spans="1:13" hidden="1" x14ac:dyDescent="0.25">
      <c r="A1728" s="128"/>
      <c r="B1728" s="2"/>
      <c r="C1728" s="139" t="s">
        <v>39491</v>
      </c>
      <c r="D1728" s="124" t="s">
        <v>39492</v>
      </c>
      <c r="E1728" s="118" t="s">
        <v>48</v>
      </c>
      <c r="F1728" s="124" t="s">
        <v>35249</v>
      </c>
      <c r="G1728" s="118" t="s">
        <v>34659</v>
      </c>
      <c r="H1728" s="137">
        <v>41954</v>
      </c>
      <c r="I1728" s="119">
        <v>385</v>
      </c>
      <c r="J1728" s="129"/>
      <c r="K1728" s="129"/>
      <c r="L1728" s="129">
        <v>0</v>
      </c>
      <c r="M1728" s="134" t="s">
        <v>39608</v>
      </c>
    </row>
    <row r="1729" spans="1:13" hidden="1" x14ac:dyDescent="0.25">
      <c r="A1729" s="128"/>
      <c r="B1729" s="2"/>
      <c r="C1729" s="139" t="s">
        <v>39494</v>
      </c>
      <c r="D1729" s="124" t="s">
        <v>39495</v>
      </c>
      <c r="E1729" s="118" t="s">
        <v>48</v>
      </c>
      <c r="F1729" s="124" t="s">
        <v>35249</v>
      </c>
      <c r="G1729" s="118" t="s">
        <v>34659</v>
      </c>
      <c r="H1729" s="137">
        <v>46076</v>
      </c>
      <c r="I1729" s="119">
        <v>26</v>
      </c>
      <c r="J1729" s="129"/>
      <c r="K1729" s="129"/>
      <c r="L1729" s="129">
        <v>0</v>
      </c>
      <c r="M1729" s="134" t="s">
        <v>39611</v>
      </c>
    </row>
    <row r="1730" spans="1:13" hidden="1" x14ac:dyDescent="0.25">
      <c r="A1730" s="128"/>
      <c r="B1730" s="2"/>
      <c r="C1730" s="139" t="s">
        <v>39497</v>
      </c>
      <c r="D1730" s="124" t="s">
        <v>39498</v>
      </c>
      <c r="E1730" s="118" t="s">
        <v>48</v>
      </c>
      <c r="F1730" s="124" t="s">
        <v>35249</v>
      </c>
      <c r="G1730" s="118" t="s">
        <v>2</v>
      </c>
      <c r="H1730" s="137">
        <v>46076</v>
      </c>
      <c r="I1730" s="119">
        <v>11</v>
      </c>
      <c r="J1730" s="129"/>
      <c r="K1730" s="129"/>
      <c r="L1730" s="129">
        <v>0</v>
      </c>
      <c r="M1730" s="134" t="s">
        <v>39614</v>
      </c>
    </row>
    <row r="1731" spans="1:13" hidden="1" x14ac:dyDescent="0.25">
      <c r="A1731" s="128"/>
      <c r="B1731" s="2"/>
      <c r="C1731" s="139" t="s">
        <v>39500</v>
      </c>
      <c r="D1731" s="124" t="s">
        <v>39501</v>
      </c>
      <c r="E1731" s="118" t="s">
        <v>48</v>
      </c>
      <c r="F1731" s="124" t="s">
        <v>35249</v>
      </c>
      <c r="G1731" s="118" t="s">
        <v>34659</v>
      </c>
      <c r="H1731" s="137"/>
      <c r="I1731" s="119"/>
      <c r="J1731" s="129"/>
      <c r="K1731" s="129"/>
      <c r="L1731" s="129">
        <v>0</v>
      </c>
      <c r="M1731" s="134" t="s">
        <v>39617</v>
      </c>
    </row>
    <row r="1732" spans="1:13" hidden="1" x14ac:dyDescent="0.25">
      <c r="A1732" s="128"/>
      <c r="B1732" s="2"/>
      <c r="C1732" s="139" t="s">
        <v>39502</v>
      </c>
      <c r="D1732" s="124" t="s">
        <v>39503</v>
      </c>
      <c r="E1732" s="118" t="s">
        <v>48</v>
      </c>
      <c r="F1732" s="124" t="s">
        <v>35249</v>
      </c>
      <c r="G1732" s="118" t="s">
        <v>34659</v>
      </c>
      <c r="H1732" s="137">
        <v>42146</v>
      </c>
      <c r="I1732" s="119">
        <v>290</v>
      </c>
      <c r="J1732" s="129"/>
      <c r="K1732" s="129"/>
      <c r="L1732" s="129">
        <v>0</v>
      </c>
      <c r="M1732" s="134" t="s">
        <v>39620</v>
      </c>
    </row>
    <row r="1733" spans="1:13" hidden="1" x14ac:dyDescent="0.25">
      <c r="A1733" s="128"/>
      <c r="B1733" s="2"/>
      <c r="C1733" s="139" t="s">
        <v>39505</v>
      </c>
      <c r="D1733" s="124" t="s">
        <v>39506</v>
      </c>
      <c r="E1733" s="118" t="s">
        <v>48</v>
      </c>
      <c r="F1733" s="124" t="s">
        <v>35249</v>
      </c>
      <c r="G1733" s="118" t="s">
        <v>34659</v>
      </c>
      <c r="H1733" s="137">
        <v>43539</v>
      </c>
      <c r="I1733" s="119">
        <v>40.799999999999997</v>
      </c>
      <c r="J1733" s="129"/>
      <c r="K1733" s="129"/>
      <c r="L1733" s="129">
        <v>0</v>
      </c>
      <c r="M1733" s="134" t="s">
        <v>39623</v>
      </c>
    </row>
    <row r="1734" spans="1:13" hidden="1" x14ac:dyDescent="0.25">
      <c r="A1734" s="128"/>
      <c r="B1734" s="2"/>
      <c r="C1734" s="139" t="s">
        <v>39508</v>
      </c>
      <c r="D1734" s="124" t="s">
        <v>39509</v>
      </c>
      <c r="E1734" s="118" t="s">
        <v>48</v>
      </c>
      <c r="F1734" s="124" t="s">
        <v>35249</v>
      </c>
      <c r="G1734" s="118" t="s">
        <v>34659</v>
      </c>
      <c r="H1734" s="137">
        <v>41863</v>
      </c>
      <c r="I1734" s="119">
        <v>10.28</v>
      </c>
      <c r="J1734" s="129"/>
      <c r="K1734" s="129"/>
      <c r="L1734" s="129">
        <v>0</v>
      </c>
      <c r="M1734" s="134" t="s">
        <v>39626</v>
      </c>
    </row>
    <row r="1735" spans="1:13" hidden="1" x14ac:dyDescent="0.25">
      <c r="A1735" s="128"/>
      <c r="B1735" s="2"/>
      <c r="C1735" s="139" t="s">
        <v>39511</v>
      </c>
      <c r="D1735" s="124" t="s">
        <v>39512</v>
      </c>
      <c r="E1735" s="118" t="s">
        <v>48</v>
      </c>
      <c r="F1735" s="124" t="s">
        <v>35249</v>
      </c>
      <c r="G1735" s="118" t="s">
        <v>34659</v>
      </c>
      <c r="H1735" s="137"/>
      <c r="I1735" s="119"/>
      <c r="J1735" s="129"/>
      <c r="K1735" s="129"/>
      <c r="L1735" s="129">
        <v>0</v>
      </c>
      <c r="M1735" s="134" t="s">
        <v>39629</v>
      </c>
    </row>
    <row r="1736" spans="1:13" hidden="1" x14ac:dyDescent="0.25">
      <c r="A1736" s="128"/>
      <c r="B1736" s="2"/>
      <c r="C1736" s="139" t="s">
        <v>39514</v>
      </c>
      <c r="D1736" s="124" t="s">
        <v>39515</v>
      </c>
      <c r="E1736" s="118" t="s">
        <v>48</v>
      </c>
      <c r="F1736" s="124" t="s">
        <v>35249</v>
      </c>
      <c r="G1736" s="118" t="s">
        <v>34659</v>
      </c>
      <c r="H1736" s="137"/>
      <c r="I1736" s="119"/>
      <c r="J1736" s="129"/>
      <c r="K1736" s="129"/>
      <c r="L1736" s="129">
        <v>0</v>
      </c>
      <c r="M1736" s="134" t="s">
        <v>39632</v>
      </c>
    </row>
    <row r="1737" spans="1:13" hidden="1" x14ac:dyDescent="0.25">
      <c r="A1737" s="128"/>
      <c r="B1737" s="2"/>
      <c r="C1737" s="139" t="s">
        <v>39517</v>
      </c>
      <c r="D1737" s="124" t="s">
        <v>39518</v>
      </c>
      <c r="E1737" s="118" t="s">
        <v>48</v>
      </c>
      <c r="F1737" s="124" t="s">
        <v>35249</v>
      </c>
      <c r="G1737" s="118" t="s">
        <v>34659</v>
      </c>
      <c r="H1737" s="137">
        <v>41485</v>
      </c>
      <c r="I1737" s="119">
        <v>156.87</v>
      </c>
      <c r="J1737" s="129"/>
      <c r="K1737" s="129"/>
      <c r="L1737" s="129">
        <v>0</v>
      </c>
      <c r="M1737" s="134" t="s">
        <v>39635</v>
      </c>
    </row>
    <row r="1738" spans="1:13" hidden="1" x14ac:dyDescent="0.25">
      <c r="A1738" s="128"/>
      <c r="B1738" s="2"/>
      <c r="C1738" s="139" t="s">
        <v>39520</v>
      </c>
      <c r="D1738" s="124" t="s">
        <v>39521</v>
      </c>
      <c r="E1738" s="118" t="s">
        <v>48</v>
      </c>
      <c r="F1738" s="124" t="s">
        <v>35249</v>
      </c>
      <c r="G1738" s="118" t="s">
        <v>2</v>
      </c>
      <c r="H1738" s="137">
        <v>45825</v>
      </c>
      <c r="I1738" s="119">
        <v>16.2</v>
      </c>
      <c r="J1738" s="129"/>
      <c r="K1738" s="129"/>
      <c r="L1738" s="129">
        <v>0</v>
      </c>
      <c r="M1738" s="134" t="s">
        <v>39638</v>
      </c>
    </row>
    <row r="1739" spans="1:13" hidden="1" x14ac:dyDescent="0.25">
      <c r="A1739" s="128"/>
      <c r="B1739" s="2"/>
      <c r="C1739" s="139" t="s">
        <v>39523</v>
      </c>
      <c r="D1739" s="124" t="s">
        <v>39524</v>
      </c>
      <c r="E1739" s="118" t="s">
        <v>48</v>
      </c>
      <c r="F1739" s="124" t="s">
        <v>35249</v>
      </c>
      <c r="G1739" s="118" t="s">
        <v>34659</v>
      </c>
      <c r="H1739" s="137">
        <v>46094</v>
      </c>
      <c r="I1739" s="119">
        <v>12.2</v>
      </c>
      <c r="J1739" s="129"/>
      <c r="K1739" s="129"/>
      <c r="L1739" s="129">
        <v>0</v>
      </c>
      <c r="M1739" s="134" t="s">
        <v>39641</v>
      </c>
    </row>
    <row r="1740" spans="1:13" hidden="1" x14ac:dyDescent="0.25">
      <c r="A1740" s="128"/>
      <c r="B1740" s="2"/>
      <c r="C1740" s="139" t="s">
        <v>39526</v>
      </c>
      <c r="D1740" s="124" t="s">
        <v>39527</v>
      </c>
      <c r="E1740" s="118" t="s">
        <v>48</v>
      </c>
      <c r="F1740" s="124" t="s">
        <v>35249</v>
      </c>
      <c r="G1740" s="118" t="s">
        <v>34659</v>
      </c>
      <c r="H1740" s="137">
        <v>45945</v>
      </c>
      <c r="I1740" s="119">
        <v>63</v>
      </c>
      <c r="J1740" s="129"/>
      <c r="K1740" s="129"/>
      <c r="L1740" s="129">
        <v>0</v>
      </c>
      <c r="M1740" s="134" t="s">
        <v>39644</v>
      </c>
    </row>
    <row r="1741" spans="1:13" hidden="1" x14ac:dyDescent="0.25">
      <c r="A1741" s="128"/>
      <c r="B1741" s="2"/>
      <c r="C1741" s="139" t="s">
        <v>39529</v>
      </c>
      <c r="D1741" s="124" t="s">
        <v>39530</v>
      </c>
      <c r="E1741" s="118" t="s">
        <v>48</v>
      </c>
      <c r="F1741" s="124" t="s">
        <v>35249</v>
      </c>
      <c r="G1741" s="118" t="s">
        <v>34659</v>
      </c>
      <c r="H1741" s="137">
        <v>41954</v>
      </c>
      <c r="I1741" s="119">
        <v>184</v>
      </c>
      <c r="J1741" s="129"/>
      <c r="K1741" s="129"/>
      <c r="L1741" s="129">
        <v>0</v>
      </c>
      <c r="M1741" s="134" t="s">
        <v>39647</v>
      </c>
    </row>
    <row r="1742" spans="1:13" hidden="1" x14ac:dyDescent="0.25">
      <c r="A1742" s="128"/>
      <c r="B1742" s="2"/>
      <c r="C1742" s="139" t="s">
        <v>39532</v>
      </c>
      <c r="D1742" s="124" t="s">
        <v>39533</v>
      </c>
      <c r="E1742" s="118" t="s">
        <v>48</v>
      </c>
      <c r="F1742" s="124" t="s">
        <v>35249</v>
      </c>
      <c r="G1742" s="118" t="s">
        <v>34659</v>
      </c>
      <c r="H1742" s="137">
        <v>42745</v>
      </c>
      <c r="I1742" s="119">
        <v>310.2</v>
      </c>
      <c r="J1742" s="129"/>
      <c r="K1742" s="129"/>
      <c r="L1742" s="129">
        <v>0</v>
      </c>
      <c r="M1742" s="134" t="s">
        <v>39650</v>
      </c>
    </row>
    <row r="1743" spans="1:13" hidden="1" x14ac:dyDescent="0.25">
      <c r="A1743" s="128"/>
      <c r="B1743" s="2"/>
      <c r="C1743" s="139" t="s">
        <v>39535</v>
      </c>
      <c r="D1743" s="124" t="s">
        <v>39536</v>
      </c>
      <c r="E1743" s="118" t="s">
        <v>48</v>
      </c>
      <c r="F1743" s="124" t="s">
        <v>35249</v>
      </c>
      <c r="G1743" s="118" t="s">
        <v>34659</v>
      </c>
      <c r="H1743" s="137">
        <v>46076</v>
      </c>
      <c r="I1743" s="119">
        <v>36</v>
      </c>
      <c r="J1743" s="129"/>
      <c r="K1743" s="129"/>
      <c r="L1743" s="129">
        <v>0</v>
      </c>
      <c r="M1743" s="134" t="s">
        <v>39653</v>
      </c>
    </row>
    <row r="1744" spans="1:13" hidden="1" x14ac:dyDescent="0.25">
      <c r="A1744" s="128"/>
      <c r="B1744" s="2"/>
      <c r="C1744" s="139" t="s">
        <v>39538</v>
      </c>
      <c r="D1744" s="124" t="s">
        <v>39539</v>
      </c>
      <c r="E1744" s="118" t="s">
        <v>48</v>
      </c>
      <c r="F1744" s="124" t="s">
        <v>35249</v>
      </c>
      <c r="G1744" s="118" t="s">
        <v>34659</v>
      </c>
      <c r="H1744" s="137">
        <v>41954</v>
      </c>
      <c r="I1744" s="119">
        <v>120</v>
      </c>
      <c r="J1744" s="129"/>
      <c r="K1744" s="129"/>
      <c r="L1744" s="129">
        <v>0</v>
      </c>
      <c r="M1744" s="134" t="s">
        <v>39656</v>
      </c>
    </row>
    <row r="1745" spans="1:13" hidden="1" x14ac:dyDescent="0.25">
      <c r="A1745" s="128"/>
      <c r="B1745" s="2"/>
      <c r="C1745" s="139" t="s">
        <v>39541</v>
      </c>
      <c r="D1745" s="124" t="s">
        <v>39542</v>
      </c>
      <c r="E1745" s="118" t="s">
        <v>48</v>
      </c>
      <c r="F1745" s="124" t="s">
        <v>35249</v>
      </c>
      <c r="G1745" s="118" t="s">
        <v>34659</v>
      </c>
      <c r="H1745" s="137">
        <v>45825</v>
      </c>
      <c r="I1745" s="119">
        <v>14.8</v>
      </c>
      <c r="J1745" s="129"/>
      <c r="K1745" s="129"/>
      <c r="L1745" s="129">
        <v>0</v>
      </c>
      <c r="M1745" s="134" t="s">
        <v>39659</v>
      </c>
    </row>
    <row r="1746" spans="1:13" hidden="1" x14ac:dyDescent="0.25">
      <c r="A1746" s="128"/>
      <c r="B1746" s="2"/>
      <c r="C1746" s="139" t="s">
        <v>39544</v>
      </c>
      <c r="D1746" s="124" t="s">
        <v>39545</v>
      </c>
      <c r="E1746" s="118" t="s">
        <v>48</v>
      </c>
      <c r="F1746" s="124" t="s">
        <v>35249</v>
      </c>
      <c r="G1746" s="118" t="s">
        <v>34659</v>
      </c>
      <c r="H1746" s="137">
        <v>43546</v>
      </c>
      <c r="I1746" s="119">
        <v>300</v>
      </c>
      <c r="J1746" s="129"/>
      <c r="K1746" s="129"/>
      <c r="L1746" s="129">
        <v>0</v>
      </c>
      <c r="M1746" s="134" t="s">
        <v>39662</v>
      </c>
    </row>
    <row r="1747" spans="1:13" hidden="1" x14ac:dyDescent="0.25">
      <c r="A1747" s="128"/>
      <c r="B1747" s="2"/>
      <c r="C1747" s="139" t="s">
        <v>39547</v>
      </c>
      <c r="D1747" s="124" t="s">
        <v>39548</v>
      </c>
      <c r="E1747" s="118" t="s">
        <v>48</v>
      </c>
      <c r="F1747" s="124" t="s">
        <v>35249</v>
      </c>
      <c r="G1747" s="118" t="s">
        <v>34659</v>
      </c>
      <c r="H1747" s="137">
        <v>41955</v>
      </c>
      <c r="I1747" s="119">
        <v>2730</v>
      </c>
      <c r="J1747" s="129"/>
      <c r="K1747" s="129"/>
      <c r="L1747" s="129">
        <v>0</v>
      </c>
      <c r="M1747" s="134" t="s">
        <v>39665</v>
      </c>
    </row>
    <row r="1748" spans="1:13" hidden="1" x14ac:dyDescent="0.25">
      <c r="A1748" s="128"/>
      <c r="B1748" s="2"/>
      <c r="C1748" s="139" t="s">
        <v>39550</v>
      </c>
      <c r="D1748" s="124" t="s">
        <v>39551</v>
      </c>
      <c r="E1748" s="118" t="s">
        <v>48</v>
      </c>
      <c r="F1748" s="124" t="s">
        <v>35249</v>
      </c>
      <c r="G1748" s="118" t="s">
        <v>34659</v>
      </c>
      <c r="H1748" s="137">
        <v>42577</v>
      </c>
      <c r="I1748" s="119">
        <v>77.72</v>
      </c>
      <c r="J1748" s="129"/>
      <c r="K1748" s="129"/>
      <c r="L1748" s="129">
        <v>0</v>
      </c>
      <c r="M1748" s="134" t="s">
        <v>39668</v>
      </c>
    </row>
    <row r="1749" spans="1:13" hidden="1" x14ac:dyDescent="0.25">
      <c r="A1749" s="128"/>
      <c r="B1749" s="2"/>
      <c r="C1749" s="139" t="s">
        <v>39553</v>
      </c>
      <c r="D1749" s="124" t="s">
        <v>39554</v>
      </c>
      <c r="E1749" s="118" t="s">
        <v>48</v>
      </c>
      <c r="F1749" s="124" t="s">
        <v>35249</v>
      </c>
      <c r="G1749" s="118" t="s">
        <v>34659</v>
      </c>
      <c r="H1749" s="137">
        <v>42293</v>
      </c>
      <c r="I1749" s="119">
        <v>18.5</v>
      </c>
      <c r="J1749" s="129"/>
      <c r="K1749" s="129"/>
      <c r="L1749" s="129">
        <v>0</v>
      </c>
      <c r="M1749" s="134" t="s">
        <v>39671</v>
      </c>
    </row>
    <row r="1750" spans="1:13" hidden="1" x14ac:dyDescent="0.25">
      <c r="A1750" s="128"/>
      <c r="B1750" s="2"/>
      <c r="C1750" s="139" t="s">
        <v>39556</v>
      </c>
      <c r="D1750" s="124" t="s">
        <v>39557</v>
      </c>
      <c r="E1750" s="118" t="s">
        <v>48</v>
      </c>
      <c r="F1750" s="124" t="s">
        <v>35249</v>
      </c>
      <c r="G1750" s="118" t="s">
        <v>34659</v>
      </c>
      <c r="H1750" s="137">
        <v>41779</v>
      </c>
      <c r="I1750" s="119">
        <v>416</v>
      </c>
      <c r="J1750" s="129"/>
      <c r="K1750" s="129"/>
      <c r="L1750" s="129">
        <v>0</v>
      </c>
      <c r="M1750" s="134" t="s">
        <v>39671</v>
      </c>
    </row>
    <row r="1751" spans="1:13" hidden="1" x14ac:dyDescent="0.25">
      <c r="A1751" s="128"/>
      <c r="B1751" s="2"/>
      <c r="C1751" s="139" t="s">
        <v>39559</v>
      </c>
      <c r="D1751" s="124" t="s">
        <v>39560</v>
      </c>
      <c r="E1751" s="118" t="s">
        <v>48</v>
      </c>
      <c r="F1751" s="124" t="s">
        <v>35249</v>
      </c>
      <c r="G1751" s="118" t="s">
        <v>34659</v>
      </c>
      <c r="H1751" s="137">
        <v>43558</v>
      </c>
      <c r="I1751" s="119">
        <v>320.86</v>
      </c>
      <c r="J1751" s="129"/>
      <c r="K1751" s="129"/>
      <c r="L1751" s="129">
        <v>0</v>
      </c>
      <c r="M1751" s="134" t="s">
        <v>39675</v>
      </c>
    </row>
    <row r="1752" spans="1:13" hidden="1" x14ac:dyDescent="0.25">
      <c r="A1752" s="128"/>
      <c r="B1752" s="2"/>
      <c r="C1752" s="139" t="s">
        <v>39562</v>
      </c>
      <c r="D1752" s="124" t="s">
        <v>39563</v>
      </c>
      <c r="E1752" s="118" t="s">
        <v>48</v>
      </c>
      <c r="F1752" s="124" t="s">
        <v>35249</v>
      </c>
      <c r="G1752" s="118" t="s">
        <v>34659</v>
      </c>
      <c r="H1752" s="137"/>
      <c r="I1752" s="119"/>
      <c r="J1752" s="129"/>
      <c r="K1752" s="129"/>
      <c r="L1752" s="129">
        <v>0</v>
      </c>
      <c r="M1752" s="134" t="s">
        <v>39678</v>
      </c>
    </row>
    <row r="1753" spans="1:13" hidden="1" x14ac:dyDescent="0.25">
      <c r="A1753" s="128"/>
      <c r="B1753" s="2"/>
      <c r="C1753" s="139" t="s">
        <v>39564</v>
      </c>
      <c r="D1753" s="124" t="s">
        <v>39565</v>
      </c>
      <c r="E1753" s="118" t="s">
        <v>48</v>
      </c>
      <c r="F1753" s="124" t="s">
        <v>35249</v>
      </c>
      <c r="G1753" s="118" t="s">
        <v>34659</v>
      </c>
      <c r="H1753" s="137">
        <v>46076</v>
      </c>
      <c r="I1753" s="119">
        <v>41.57</v>
      </c>
      <c r="J1753" s="129"/>
      <c r="K1753" s="129"/>
      <c r="L1753" s="129">
        <v>0</v>
      </c>
      <c r="M1753" s="134" t="s">
        <v>39681</v>
      </c>
    </row>
    <row r="1754" spans="1:13" hidden="1" x14ac:dyDescent="0.25">
      <c r="A1754" s="128"/>
      <c r="B1754" s="2"/>
      <c r="C1754" s="139" t="s">
        <v>39567</v>
      </c>
      <c r="D1754" s="124" t="s">
        <v>39568</v>
      </c>
      <c r="E1754" s="118" t="s">
        <v>48</v>
      </c>
      <c r="F1754" s="124" t="s">
        <v>35249</v>
      </c>
      <c r="G1754" s="118" t="s">
        <v>34659</v>
      </c>
      <c r="H1754" s="137">
        <v>46044</v>
      </c>
      <c r="I1754" s="119">
        <v>23.14</v>
      </c>
      <c r="J1754" s="129"/>
      <c r="K1754" s="129"/>
      <c r="L1754" s="129">
        <v>0</v>
      </c>
      <c r="M1754" s="134" t="s">
        <v>39684</v>
      </c>
    </row>
    <row r="1755" spans="1:13" hidden="1" x14ac:dyDescent="0.25">
      <c r="A1755" s="128"/>
      <c r="B1755" s="2"/>
      <c r="C1755" s="139" t="s">
        <v>39570</v>
      </c>
      <c r="D1755" s="124" t="s">
        <v>39571</v>
      </c>
      <c r="E1755" s="118" t="s">
        <v>48</v>
      </c>
      <c r="F1755" s="124" t="s">
        <v>35249</v>
      </c>
      <c r="G1755" s="118" t="s">
        <v>34659</v>
      </c>
      <c r="H1755" s="137">
        <v>41942</v>
      </c>
      <c r="I1755" s="119">
        <v>2660.36</v>
      </c>
      <c r="J1755" s="129"/>
      <c r="K1755" s="129"/>
      <c r="L1755" s="129">
        <v>0</v>
      </c>
      <c r="M1755" s="134" t="s">
        <v>39687</v>
      </c>
    </row>
    <row r="1756" spans="1:13" hidden="1" x14ac:dyDescent="0.25">
      <c r="A1756" s="128"/>
      <c r="B1756" s="2"/>
      <c r="C1756" s="139" t="s">
        <v>39573</v>
      </c>
      <c r="D1756" s="124" t="s">
        <v>39574</v>
      </c>
      <c r="E1756" s="118" t="s">
        <v>48</v>
      </c>
      <c r="F1756" s="124" t="s">
        <v>35249</v>
      </c>
      <c r="G1756" s="118" t="s">
        <v>34659</v>
      </c>
      <c r="H1756" s="137">
        <v>41577</v>
      </c>
      <c r="I1756" s="119">
        <v>480</v>
      </c>
      <c r="J1756" s="129"/>
      <c r="K1756" s="129"/>
      <c r="L1756" s="129">
        <v>0</v>
      </c>
      <c r="M1756" s="134" t="s">
        <v>39690</v>
      </c>
    </row>
    <row r="1757" spans="1:13" hidden="1" x14ac:dyDescent="0.25">
      <c r="A1757" s="128"/>
      <c r="B1757" s="2"/>
      <c r="C1757" s="139" t="s">
        <v>39576</v>
      </c>
      <c r="D1757" s="124" t="s">
        <v>39577</v>
      </c>
      <c r="E1757" s="118" t="s">
        <v>48</v>
      </c>
      <c r="F1757" s="124" t="s">
        <v>35249</v>
      </c>
      <c r="G1757" s="118" t="s">
        <v>34659</v>
      </c>
      <c r="H1757" s="137">
        <v>41577</v>
      </c>
      <c r="I1757" s="119">
        <v>480</v>
      </c>
      <c r="J1757" s="129"/>
      <c r="K1757" s="129"/>
      <c r="L1757" s="129">
        <v>0</v>
      </c>
      <c r="M1757" s="134" t="s">
        <v>39693</v>
      </c>
    </row>
    <row r="1758" spans="1:13" hidden="1" x14ac:dyDescent="0.25">
      <c r="A1758" s="128"/>
      <c r="B1758" s="2"/>
      <c r="C1758" s="139" t="s">
        <v>39579</v>
      </c>
      <c r="D1758" s="124" t="s">
        <v>39580</v>
      </c>
      <c r="E1758" s="118" t="s">
        <v>48</v>
      </c>
      <c r="F1758" s="124" t="s">
        <v>35249</v>
      </c>
      <c r="G1758" s="118" t="s">
        <v>34659</v>
      </c>
      <c r="H1758" s="137"/>
      <c r="I1758" s="119"/>
      <c r="J1758" s="129"/>
      <c r="K1758" s="129"/>
      <c r="L1758" s="129">
        <v>0</v>
      </c>
      <c r="M1758" s="134" t="s">
        <v>39696</v>
      </c>
    </row>
    <row r="1759" spans="1:13" hidden="1" x14ac:dyDescent="0.25">
      <c r="A1759" s="128"/>
      <c r="B1759" s="2"/>
      <c r="C1759" s="139" t="s">
        <v>39582</v>
      </c>
      <c r="D1759" s="124" t="s">
        <v>39583</v>
      </c>
      <c r="E1759" s="118" t="s">
        <v>48</v>
      </c>
      <c r="F1759" s="124" t="s">
        <v>35249</v>
      </c>
      <c r="G1759" s="118" t="s">
        <v>34659</v>
      </c>
      <c r="H1759" s="137">
        <v>41320</v>
      </c>
      <c r="I1759" s="119">
        <v>430.65</v>
      </c>
      <c r="J1759" s="129"/>
      <c r="K1759" s="129"/>
      <c r="L1759" s="129">
        <v>0</v>
      </c>
      <c r="M1759" s="134" t="s">
        <v>39699</v>
      </c>
    </row>
    <row r="1760" spans="1:13" hidden="1" x14ac:dyDescent="0.25">
      <c r="A1760" s="128"/>
      <c r="B1760" s="2"/>
      <c r="C1760" s="139" t="s">
        <v>39585</v>
      </c>
      <c r="D1760" s="124" t="s">
        <v>39586</v>
      </c>
      <c r="E1760" s="118" t="s">
        <v>48</v>
      </c>
      <c r="F1760" s="124" t="s">
        <v>35249</v>
      </c>
      <c r="G1760" s="118" t="s">
        <v>34659</v>
      </c>
      <c r="H1760" s="137">
        <v>41599</v>
      </c>
      <c r="I1760" s="119">
        <v>185.96</v>
      </c>
      <c r="J1760" s="129"/>
      <c r="K1760" s="129"/>
      <c r="L1760" s="129">
        <v>0</v>
      </c>
      <c r="M1760" s="134" t="s">
        <v>39702</v>
      </c>
    </row>
    <row r="1761" spans="1:13" hidden="1" x14ac:dyDescent="0.25">
      <c r="A1761" s="128"/>
      <c r="B1761" s="2"/>
      <c r="C1761" s="139" t="s">
        <v>39588</v>
      </c>
      <c r="D1761" s="124" t="s">
        <v>39589</v>
      </c>
      <c r="E1761" s="118" t="s">
        <v>48</v>
      </c>
      <c r="F1761" s="124" t="s">
        <v>35249</v>
      </c>
      <c r="G1761" s="118" t="s">
        <v>34659</v>
      </c>
      <c r="H1761" s="137">
        <v>42499</v>
      </c>
      <c r="I1761" s="119">
        <v>165</v>
      </c>
      <c r="J1761" s="129"/>
      <c r="K1761" s="129"/>
      <c r="L1761" s="129">
        <v>0</v>
      </c>
      <c r="M1761" s="134" t="s">
        <v>39705</v>
      </c>
    </row>
    <row r="1762" spans="1:13" hidden="1" x14ac:dyDescent="0.25">
      <c r="A1762" s="128"/>
      <c r="B1762" s="2"/>
      <c r="C1762" s="139" t="s">
        <v>39591</v>
      </c>
      <c r="D1762" s="124" t="s">
        <v>39592</v>
      </c>
      <c r="E1762" s="118" t="s">
        <v>48</v>
      </c>
      <c r="F1762" s="124" t="s">
        <v>35249</v>
      </c>
      <c r="G1762" s="118" t="s">
        <v>34659</v>
      </c>
      <c r="H1762" s="137">
        <v>42499</v>
      </c>
      <c r="I1762" s="119">
        <v>258</v>
      </c>
      <c r="J1762" s="129"/>
      <c r="K1762" s="129"/>
      <c r="L1762" s="129">
        <v>0</v>
      </c>
      <c r="M1762" s="134" t="s">
        <v>39708</v>
      </c>
    </row>
    <row r="1763" spans="1:13" hidden="1" x14ac:dyDescent="0.25">
      <c r="A1763" s="128"/>
      <c r="B1763" s="2"/>
      <c r="C1763" s="139" t="s">
        <v>39594</v>
      </c>
      <c r="D1763" s="124" t="s">
        <v>39595</v>
      </c>
      <c r="E1763" s="118" t="s">
        <v>48</v>
      </c>
      <c r="F1763" s="124" t="s">
        <v>35249</v>
      </c>
      <c r="G1763" s="118" t="s">
        <v>34659</v>
      </c>
      <c r="H1763" s="137"/>
      <c r="I1763" s="119"/>
      <c r="J1763" s="129"/>
      <c r="K1763" s="129"/>
      <c r="L1763" s="129">
        <v>0</v>
      </c>
      <c r="M1763" s="134" t="s">
        <v>39711</v>
      </c>
    </row>
    <row r="1764" spans="1:13" hidden="1" x14ac:dyDescent="0.25">
      <c r="A1764" s="128"/>
      <c r="B1764" s="2"/>
      <c r="C1764" s="139" t="s">
        <v>39597</v>
      </c>
      <c r="D1764" s="124" t="s">
        <v>39598</v>
      </c>
      <c r="E1764" s="118" t="s">
        <v>48</v>
      </c>
      <c r="F1764" s="124" t="s">
        <v>35249</v>
      </c>
      <c r="G1764" s="118" t="s">
        <v>34659</v>
      </c>
      <c r="H1764" s="137"/>
      <c r="I1764" s="119"/>
      <c r="J1764" s="129"/>
      <c r="K1764" s="129"/>
      <c r="L1764" s="129">
        <v>0</v>
      </c>
      <c r="M1764" s="134" t="s">
        <v>39714</v>
      </c>
    </row>
    <row r="1765" spans="1:13" hidden="1" x14ac:dyDescent="0.25">
      <c r="A1765" s="128"/>
      <c r="B1765" s="2"/>
      <c r="C1765" s="139" t="s">
        <v>39600</v>
      </c>
      <c r="D1765" s="124" t="s">
        <v>39601</v>
      </c>
      <c r="E1765" s="118" t="s">
        <v>48</v>
      </c>
      <c r="F1765" s="124" t="s">
        <v>35249</v>
      </c>
      <c r="G1765" s="118" t="s">
        <v>34659</v>
      </c>
      <c r="H1765" s="137">
        <v>42705</v>
      </c>
      <c r="I1765" s="119">
        <v>21.5</v>
      </c>
      <c r="J1765" s="129"/>
      <c r="K1765" s="129"/>
      <c r="L1765" s="129">
        <v>0</v>
      </c>
      <c r="M1765" s="134" t="s">
        <v>39717</v>
      </c>
    </row>
    <row r="1766" spans="1:13" hidden="1" x14ac:dyDescent="0.25">
      <c r="A1766" s="128"/>
      <c r="B1766" s="2"/>
      <c r="C1766" s="139" t="s">
        <v>39603</v>
      </c>
      <c r="D1766" s="124" t="s">
        <v>39604</v>
      </c>
      <c r="E1766" s="118" t="s">
        <v>48</v>
      </c>
      <c r="F1766" s="124" t="s">
        <v>35249</v>
      </c>
      <c r="G1766" s="118" t="s">
        <v>34659</v>
      </c>
      <c r="H1766" s="137">
        <v>42321</v>
      </c>
      <c r="I1766" s="119">
        <v>276</v>
      </c>
      <c r="J1766" s="129"/>
      <c r="K1766" s="129"/>
      <c r="L1766" s="129">
        <v>0</v>
      </c>
      <c r="M1766" s="134" t="s">
        <v>39720</v>
      </c>
    </row>
    <row r="1767" spans="1:13" hidden="1" x14ac:dyDescent="0.25">
      <c r="A1767" s="128"/>
      <c r="B1767" s="2"/>
      <c r="C1767" s="139" t="s">
        <v>39606</v>
      </c>
      <c r="D1767" s="124" t="s">
        <v>39607</v>
      </c>
      <c r="E1767" s="118" t="s">
        <v>48</v>
      </c>
      <c r="F1767" s="124" t="s">
        <v>35249</v>
      </c>
      <c r="G1767" s="118" t="s">
        <v>34659</v>
      </c>
      <c r="H1767" s="137">
        <v>41752</v>
      </c>
      <c r="I1767" s="119">
        <v>1815</v>
      </c>
      <c r="J1767" s="129"/>
      <c r="K1767" s="129"/>
      <c r="L1767" s="129">
        <v>0</v>
      </c>
      <c r="M1767" s="134" t="s">
        <v>39723</v>
      </c>
    </row>
    <row r="1768" spans="1:13" hidden="1" x14ac:dyDescent="0.25">
      <c r="A1768" s="128"/>
      <c r="B1768" s="2"/>
      <c r="C1768" s="139" t="s">
        <v>39609</v>
      </c>
      <c r="D1768" s="124" t="s">
        <v>39610</v>
      </c>
      <c r="E1768" s="118" t="s">
        <v>48</v>
      </c>
      <c r="F1768" s="124" t="s">
        <v>35249</v>
      </c>
      <c r="G1768" s="118" t="s">
        <v>34659</v>
      </c>
      <c r="H1768" s="137">
        <v>42333</v>
      </c>
      <c r="I1768" s="119">
        <v>320</v>
      </c>
      <c r="J1768" s="129"/>
      <c r="K1768" s="129"/>
      <c r="L1768" s="129">
        <v>0</v>
      </c>
      <c r="M1768" s="134" t="s">
        <v>39726</v>
      </c>
    </row>
    <row r="1769" spans="1:13" hidden="1" x14ac:dyDescent="0.25">
      <c r="A1769" s="128"/>
      <c r="B1769" s="2"/>
      <c r="C1769" s="139" t="s">
        <v>39612</v>
      </c>
      <c r="D1769" s="124" t="s">
        <v>39613</v>
      </c>
      <c r="E1769" s="118" t="s">
        <v>48</v>
      </c>
      <c r="F1769" s="124" t="s">
        <v>35249</v>
      </c>
      <c r="G1769" s="118" t="s">
        <v>34659</v>
      </c>
      <c r="H1769" s="137">
        <v>42333</v>
      </c>
      <c r="I1769" s="119">
        <v>220</v>
      </c>
      <c r="J1769" s="129"/>
      <c r="K1769" s="129"/>
      <c r="L1769" s="129">
        <v>0</v>
      </c>
      <c r="M1769" s="134" t="s">
        <v>39729</v>
      </c>
    </row>
    <row r="1770" spans="1:13" hidden="1" x14ac:dyDescent="0.25">
      <c r="A1770" s="128"/>
      <c r="B1770" s="2"/>
      <c r="C1770" s="139" t="s">
        <v>39615</v>
      </c>
      <c r="D1770" s="124" t="s">
        <v>39616</v>
      </c>
      <c r="E1770" s="118" t="s">
        <v>48</v>
      </c>
      <c r="F1770" s="124" t="s">
        <v>35249</v>
      </c>
      <c r="G1770" s="118" t="s">
        <v>2</v>
      </c>
      <c r="H1770" s="137">
        <v>42636</v>
      </c>
      <c r="I1770" s="119">
        <v>2215.0300000000002</v>
      </c>
      <c r="J1770" s="129"/>
      <c r="K1770" s="129"/>
      <c r="L1770" s="129">
        <v>0</v>
      </c>
      <c r="M1770" s="134" t="s">
        <v>39732</v>
      </c>
    </row>
    <row r="1771" spans="1:13" hidden="1" x14ac:dyDescent="0.25">
      <c r="A1771" s="128"/>
      <c r="B1771" s="2"/>
      <c r="C1771" s="139" t="s">
        <v>39618</v>
      </c>
      <c r="D1771" s="124" t="s">
        <v>39619</v>
      </c>
      <c r="E1771" s="118" t="s">
        <v>48</v>
      </c>
      <c r="F1771" s="124" t="s">
        <v>35249</v>
      </c>
      <c r="G1771" s="118" t="s">
        <v>2</v>
      </c>
      <c r="H1771" s="137">
        <v>41659</v>
      </c>
      <c r="I1771" s="119">
        <v>1200</v>
      </c>
      <c r="J1771" s="129"/>
      <c r="K1771" s="129"/>
      <c r="L1771" s="129">
        <v>0</v>
      </c>
      <c r="M1771" s="134" t="s">
        <v>39735</v>
      </c>
    </row>
    <row r="1772" spans="1:13" hidden="1" x14ac:dyDescent="0.25">
      <c r="A1772" s="128"/>
      <c r="B1772" s="2"/>
      <c r="C1772" s="139" t="s">
        <v>39621</v>
      </c>
      <c r="D1772" s="124" t="s">
        <v>39622</v>
      </c>
      <c r="E1772" s="118" t="s">
        <v>48</v>
      </c>
      <c r="F1772" s="124" t="s">
        <v>35249</v>
      </c>
      <c r="G1772" s="118" t="s">
        <v>34659</v>
      </c>
      <c r="H1772" s="137">
        <v>41781</v>
      </c>
      <c r="I1772" s="119">
        <v>373.57</v>
      </c>
      <c r="J1772" s="129"/>
      <c r="K1772" s="129"/>
      <c r="L1772" s="129">
        <v>0</v>
      </c>
      <c r="M1772" s="134" t="s">
        <v>39738</v>
      </c>
    </row>
    <row r="1773" spans="1:13" hidden="1" x14ac:dyDescent="0.25">
      <c r="A1773" s="128"/>
      <c r="B1773" s="2"/>
      <c r="C1773" s="139" t="s">
        <v>39624</v>
      </c>
      <c r="D1773" s="124" t="s">
        <v>39625</v>
      </c>
      <c r="E1773" s="118" t="s">
        <v>48</v>
      </c>
      <c r="F1773" s="124" t="s">
        <v>35249</v>
      </c>
      <c r="G1773" s="118" t="s">
        <v>34659</v>
      </c>
      <c r="H1773" s="137">
        <v>41939</v>
      </c>
      <c r="I1773" s="119">
        <v>1477.63</v>
      </c>
      <c r="J1773" s="129"/>
      <c r="K1773" s="129"/>
      <c r="L1773" s="129">
        <v>0</v>
      </c>
      <c r="M1773" s="134" t="s">
        <v>39741</v>
      </c>
    </row>
    <row r="1774" spans="1:13" hidden="1" x14ac:dyDescent="0.25">
      <c r="A1774" s="128"/>
      <c r="B1774" s="2"/>
      <c r="C1774" s="139" t="s">
        <v>39627</v>
      </c>
      <c r="D1774" s="124" t="s">
        <v>39628</v>
      </c>
      <c r="E1774" s="118" t="s">
        <v>48</v>
      </c>
      <c r="F1774" s="124" t="s">
        <v>35249</v>
      </c>
      <c r="G1774" s="118" t="s">
        <v>34659</v>
      </c>
      <c r="H1774" s="137">
        <v>42591</v>
      </c>
      <c r="I1774" s="119">
        <v>503.59</v>
      </c>
      <c r="J1774" s="129"/>
      <c r="K1774" s="129"/>
      <c r="L1774" s="129">
        <v>0</v>
      </c>
      <c r="M1774" s="134" t="s">
        <v>39744</v>
      </c>
    </row>
    <row r="1775" spans="1:13" hidden="1" x14ac:dyDescent="0.25">
      <c r="A1775" s="128"/>
      <c r="B1775" s="2"/>
      <c r="C1775" s="139" t="s">
        <v>39630</v>
      </c>
      <c r="D1775" s="124" t="s">
        <v>39631</v>
      </c>
      <c r="E1775" s="118" t="s">
        <v>48</v>
      </c>
      <c r="F1775" s="124" t="s">
        <v>35249</v>
      </c>
      <c r="G1775" s="118" t="s">
        <v>34659</v>
      </c>
      <c r="H1775" s="137">
        <v>41781</v>
      </c>
      <c r="I1775" s="119">
        <v>413.31</v>
      </c>
      <c r="J1775" s="129"/>
      <c r="K1775" s="129"/>
      <c r="L1775" s="129">
        <v>0</v>
      </c>
      <c r="M1775" s="134" t="s">
        <v>39747</v>
      </c>
    </row>
    <row r="1776" spans="1:13" hidden="1" x14ac:dyDescent="0.25">
      <c r="A1776" s="128"/>
      <c r="B1776" s="2"/>
      <c r="C1776" s="139" t="s">
        <v>39633</v>
      </c>
      <c r="D1776" s="124" t="s">
        <v>39634</v>
      </c>
      <c r="E1776" s="118" t="s">
        <v>48</v>
      </c>
      <c r="F1776" s="124" t="s">
        <v>35249</v>
      </c>
      <c r="G1776" s="118" t="s">
        <v>34659</v>
      </c>
      <c r="H1776" s="137">
        <v>41422</v>
      </c>
      <c r="I1776" s="119">
        <v>239</v>
      </c>
      <c r="J1776" s="129"/>
      <c r="K1776" s="129"/>
      <c r="L1776" s="129">
        <v>0</v>
      </c>
      <c r="M1776" s="134" t="s">
        <v>39750</v>
      </c>
    </row>
    <row r="1777" spans="1:13" hidden="1" x14ac:dyDescent="0.25">
      <c r="A1777" s="128"/>
      <c r="B1777" s="2"/>
      <c r="C1777" s="139" t="s">
        <v>39636</v>
      </c>
      <c r="D1777" s="124" t="s">
        <v>39637</v>
      </c>
      <c r="E1777" s="118" t="s">
        <v>48</v>
      </c>
      <c r="F1777" s="124" t="s">
        <v>35249</v>
      </c>
      <c r="G1777" s="118" t="s">
        <v>34659</v>
      </c>
      <c r="H1777" s="137">
        <v>42075</v>
      </c>
      <c r="I1777" s="119">
        <v>320.73</v>
      </c>
      <c r="J1777" s="129"/>
      <c r="K1777" s="129"/>
      <c r="L1777" s="129">
        <v>0</v>
      </c>
      <c r="M1777" s="134" t="s">
        <v>39753</v>
      </c>
    </row>
    <row r="1778" spans="1:13" hidden="1" x14ac:dyDescent="0.25">
      <c r="A1778" s="128"/>
      <c r="B1778" s="2"/>
      <c r="C1778" s="139" t="s">
        <v>39639</v>
      </c>
      <c r="D1778" s="124" t="s">
        <v>39640</v>
      </c>
      <c r="E1778" s="118" t="s">
        <v>48</v>
      </c>
      <c r="F1778" s="124" t="s">
        <v>35249</v>
      </c>
      <c r="G1778" s="118" t="s">
        <v>34659</v>
      </c>
      <c r="H1778" s="137">
        <v>42052</v>
      </c>
      <c r="I1778" s="119">
        <v>349.55</v>
      </c>
      <c r="J1778" s="129"/>
      <c r="K1778" s="129"/>
      <c r="L1778" s="129">
        <v>0</v>
      </c>
      <c r="M1778" s="134" t="s">
        <v>39756</v>
      </c>
    </row>
    <row r="1779" spans="1:13" hidden="1" x14ac:dyDescent="0.25">
      <c r="A1779" s="128"/>
      <c r="B1779" s="2"/>
      <c r="C1779" s="139" t="s">
        <v>39642</v>
      </c>
      <c r="D1779" s="124" t="s">
        <v>39643</v>
      </c>
      <c r="E1779" s="118" t="s">
        <v>48</v>
      </c>
      <c r="F1779" s="124" t="s">
        <v>35249</v>
      </c>
      <c r="G1779" s="118" t="s">
        <v>34659</v>
      </c>
      <c r="H1779" s="137">
        <v>42052</v>
      </c>
      <c r="I1779" s="119">
        <v>430.03</v>
      </c>
      <c r="J1779" s="129"/>
      <c r="K1779" s="129"/>
      <c r="L1779" s="129">
        <v>0</v>
      </c>
      <c r="M1779" s="134" t="s">
        <v>39759</v>
      </c>
    </row>
    <row r="1780" spans="1:13" hidden="1" x14ac:dyDescent="0.25">
      <c r="A1780" s="128"/>
      <c r="B1780" s="2"/>
      <c r="C1780" s="139" t="s">
        <v>39645</v>
      </c>
      <c r="D1780" s="124" t="s">
        <v>39646</v>
      </c>
      <c r="E1780" s="118" t="s">
        <v>48</v>
      </c>
      <c r="F1780" s="124" t="s">
        <v>35249</v>
      </c>
      <c r="G1780" s="118" t="s">
        <v>34659</v>
      </c>
      <c r="H1780" s="137">
        <v>42052</v>
      </c>
      <c r="I1780" s="119">
        <v>203.69</v>
      </c>
      <c r="J1780" s="129"/>
      <c r="K1780" s="129"/>
      <c r="L1780" s="129">
        <v>0</v>
      </c>
      <c r="M1780" s="134" t="s">
        <v>39762</v>
      </c>
    </row>
    <row r="1781" spans="1:13" hidden="1" x14ac:dyDescent="0.25">
      <c r="A1781" s="128"/>
      <c r="B1781" s="2"/>
      <c r="C1781" s="139" t="s">
        <v>39648</v>
      </c>
      <c r="D1781" s="124" t="s">
        <v>39649</v>
      </c>
      <c r="E1781" s="118" t="s">
        <v>48</v>
      </c>
      <c r="F1781" s="124" t="s">
        <v>35249</v>
      </c>
      <c r="G1781" s="118" t="s">
        <v>34659</v>
      </c>
      <c r="H1781" s="137">
        <v>42191</v>
      </c>
      <c r="I1781" s="119">
        <v>63</v>
      </c>
      <c r="J1781" s="129"/>
      <c r="K1781" s="129"/>
      <c r="L1781" s="129">
        <v>0</v>
      </c>
      <c r="M1781" s="134" t="s">
        <v>39765</v>
      </c>
    </row>
    <row r="1782" spans="1:13" hidden="1" x14ac:dyDescent="0.25">
      <c r="A1782" s="128"/>
      <c r="B1782" s="2"/>
      <c r="C1782" s="139" t="s">
        <v>39651</v>
      </c>
      <c r="D1782" s="124" t="s">
        <v>39652</v>
      </c>
      <c r="E1782" s="118" t="s">
        <v>48</v>
      </c>
      <c r="F1782" s="124" t="s">
        <v>35249</v>
      </c>
      <c r="G1782" s="118" t="s">
        <v>34659</v>
      </c>
      <c r="H1782" s="137">
        <v>41585</v>
      </c>
      <c r="I1782" s="119">
        <v>8</v>
      </c>
      <c r="J1782" s="129"/>
      <c r="K1782" s="129"/>
      <c r="L1782" s="129">
        <v>0</v>
      </c>
      <c r="M1782" s="134" t="s">
        <v>39768</v>
      </c>
    </row>
    <row r="1783" spans="1:13" hidden="1" x14ac:dyDescent="0.25">
      <c r="A1783" s="128"/>
      <c r="B1783" s="2"/>
      <c r="C1783" s="139" t="s">
        <v>39654</v>
      </c>
      <c r="D1783" s="124" t="s">
        <v>39655</v>
      </c>
      <c r="E1783" s="118" t="s">
        <v>48</v>
      </c>
      <c r="F1783" s="124" t="s">
        <v>35249</v>
      </c>
      <c r="G1783" s="118" t="s">
        <v>34659</v>
      </c>
      <c r="H1783" s="137">
        <v>42093</v>
      </c>
      <c r="I1783" s="119">
        <v>16</v>
      </c>
      <c r="J1783" s="129"/>
      <c r="K1783" s="129"/>
      <c r="L1783" s="129">
        <v>0</v>
      </c>
      <c r="M1783" s="134" t="s">
        <v>39771</v>
      </c>
    </row>
    <row r="1784" spans="1:13" hidden="1" x14ac:dyDescent="0.25">
      <c r="A1784" s="128"/>
      <c r="B1784" s="2"/>
      <c r="C1784" s="139" t="s">
        <v>39657</v>
      </c>
      <c r="D1784" s="124" t="s">
        <v>39658</v>
      </c>
      <c r="E1784" s="118" t="s">
        <v>48</v>
      </c>
      <c r="F1784" s="124" t="s">
        <v>35249</v>
      </c>
      <c r="G1784" s="118" t="s">
        <v>34659</v>
      </c>
      <c r="H1784" s="137"/>
      <c r="I1784" s="119"/>
      <c r="J1784" s="129"/>
      <c r="K1784" s="129"/>
      <c r="L1784" s="129">
        <v>0</v>
      </c>
      <c r="M1784" s="134" t="s">
        <v>39774</v>
      </c>
    </row>
    <row r="1785" spans="1:13" hidden="1" x14ac:dyDescent="0.25">
      <c r="A1785" s="128"/>
      <c r="B1785" s="2"/>
      <c r="C1785" s="139" t="s">
        <v>39660</v>
      </c>
      <c r="D1785" s="124" t="s">
        <v>39661</v>
      </c>
      <c r="E1785" s="118" t="s">
        <v>48</v>
      </c>
      <c r="F1785" s="124" t="s">
        <v>35249</v>
      </c>
      <c r="G1785" s="118" t="s">
        <v>34659</v>
      </c>
      <c r="H1785" s="137"/>
      <c r="I1785" s="119"/>
      <c r="J1785" s="129"/>
      <c r="K1785" s="129"/>
      <c r="L1785" s="129">
        <v>0</v>
      </c>
      <c r="M1785" s="134" t="s">
        <v>39777</v>
      </c>
    </row>
    <row r="1786" spans="1:13" hidden="1" x14ac:dyDescent="0.25">
      <c r="A1786" s="128"/>
      <c r="B1786" s="2"/>
      <c r="C1786" s="139" t="s">
        <v>39663</v>
      </c>
      <c r="D1786" s="124" t="s">
        <v>39664</v>
      </c>
      <c r="E1786" s="118" t="s">
        <v>48</v>
      </c>
      <c r="F1786" s="124" t="s">
        <v>35249</v>
      </c>
      <c r="G1786" s="118" t="s">
        <v>34659</v>
      </c>
      <c r="H1786" s="137">
        <v>41585</v>
      </c>
      <c r="I1786" s="119">
        <v>15</v>
      </c>
      <c r="J1786" s="129"/>
      <c r="K1786" s="129"/>
      <c r="L1786" s="129">
        <v>0</v>
      </c>
      <c r="M1786" s="134" t="s">
        <v>39768</v>
      </c>
    </row>
    <row r="1787" spans="1:13" hidden="1" x14ac:dyDescent="0.25">
      <c r="A1787" s="128"/>
      <c r="B1787" s="2"/>
      <c r="C1787" s="139" t="s">
        <v>39666</v>
      </c>
      <c r="D1787" s="124" t="s">
        <v>39667</v>
      </c>
      <c r="E1787" s="118" t="s">
        <v>48</v>
      </c>
      <c r="F1787" s="124" t="s">
        <v>35249</v>
      </c>
      <c r="G1787" s="118" t="s">
        <v>34659</v>
      </c>
      <c r="H1787" s="137">
        <v>42487</v>
      </c>
      <c r="I1787" s="119">
        <v>20.41</v>
      </c>
      <c r="J1787" s="129"/>
      <c r="K1787" s="129"/>
      <c r="L1787" s="129">
        <v>0</v>
      </c>
      <c r="M1787" s="134" t="s">
        <v>39782</v>
      </c>
    </row>
    <row r="1788" spans="1:13" hidden="1" x14ac:dyDescent="0.25">
      <c r="A1788" s="128"/>
      <c r="B1788" s="2"/>
      <c r="C1788" s="139" t="s">
        <v>39669</v>
      </c>
      <c r="D1788" s="124" t="s">
        <v>39670</v>
      </c>
      <c r="E1788" s="118" t="s">
        <v>48</v>
      </c>
      <c r="F1788" s="124" t="s">
        <v>35249</v>
      </c>
      <c r="G1788" s="118" t="s">
        <v>34659</v>
      </c>
      <c r="H1788" s="137"/>
      <c r="I1788" s="119"/>
      <c r="J1788" s="129"/>
      <c r="K1788" s="129"/>
      <c r="L1788" s="129">
        <v>0</v>
      </c>
      <c r="M1788" s="134" t="s">
        <v>39785</v>
      </c>
    </row>
    <row r="1789" spans="1:13" hidden="1" x14ac:dyDescent="0.25">
      <c r="A1789" s="128"/>
      <c r="B1789" s="2"/>
      <c r="C1789" s="139" t="s">
        <v>39672</v>
      </c>
      <c r="D1789" s="124" t="s">
        <v>39670</v>
      </c>
      <c r="E1789" s="118" t="s">
        <v>48</v>
      </c>
      <c r="F1789" s="124" t="s">
        <v>35249</v>
      </c>
      <c r="G1789" s="118" t="s">
        <v>34659</v>
      </c>
      <c r="H1789" s="137"/>
      <c r="I1789" s="119"/>
      <c r="J1789" s="129"/>
      <c r="K1789" s="129"/>
      <c r="L1789" s="129">
        <v>0</v>
      </c>
      <c r="M1789" s="134" t="s">
        <v>39788</v>
      </c>
    </row>
    <row r="1790" spans="1:13" hidden="1" x14ac:dyDescent="0.25">
      <c r="A1790" s="128"/>
      <c r="B1790" s="2"/>
      <c r="C1790" s="139" t="s">
        <v>39673</v>
      </c>
      <c r="D1790" s="124" t="s">
        <v>39674</v>
      </c>
      <c r="E1790" s="118" t="s">
        <v>48</v>
      </c>
      <c r="F1790" s="124" t="s">
        <v>35249</v>
      </c>
      <c r="G1790" s="118" t="s">
        <v>34659</v>
      </c>
      <c r="H1790" s="137"/>
      <c r="I1790" s="119"/>
      <c r="J1790" s="129"/>
      <c r="K1790" s="129"/>
      <c r="L1790" s="129">
        <v>0</v>
      </c>
      <c r="M1790" s="134" t="s">
        <v>39791</v>
      </c>
    </row>
    <row r="1791" spans="1:13" hidden="1" x14ac:dyDescent="0.25">
      <c r="A1791" s="128"/>
      <c r="B1791" s="2"/>
      <c r="C1791" s="139" t="s">
        <v>39676</v>
      </c>
      <c r="D1791" s="124" t="s">
        <v>39677</v>
      </c>
      <c r="E1791" s="118" t="s">
        <v>48</v>
      </c>
      <c r="F1791" s="124" t="s">
        <v>35249</v>
      </c>
      <c r="G1791" s="118" t="s">
        <v>34659</v>
      </c>
      <c r="H1791" s="137">
        <v>42653</v>
      </c>
      <c r="I1791" s="119">
        <v>20.38</v>
      </c>
      <c r="J1791" s="129"/>
      <c r="K1791" s="129"/>
      <c r="L1791" s="129">
        <v>0</v>
      </c>
      <c r="M1791" s="134" t="s">
        <v>39794</v>
      </c>
    </row>
    <row r="1792" spans="1:13" hidden="1" x14ac:dyDescent="0.25">
      <c r="A1792" s="128"/>
      <c r="B1792" s="2"/>
      <c r="C1792" s="139" t="s">
        <v>39679</v>
      </c>
      <c r="D1792" s="124" t="s">
        <v>39680</v>
      </c>
      <c r="E1792" s="118" t="s">
        <v>48</v>
      </c>
      <c r="F1792" s="124" t="s">
        <v>35249</v>
      </c>
      <c r="G1792" s="118" t="s">
        <v>34659</v>
      </c>
      <c r="H1792" s="137">
        <v>42093</v>
      </c>
      <c r="I1792" s="119">
        <v>43.7</v>
      </c>
      <c r="J1792" s="129"/>
      <c r="K1792" s="129"/>
      <c r="L1792" s="129">
        <v>0</v>
      </c>
      <c r="M1792" s="134" t="s">
        <v>39797</v>
      </c>
    </row>
    <row r="1793" spans="1:13" hidden="1" x14ac:dyDescent="0.25">
      <c r="A1793" s="128"/>
      <c r="B1793" s="2"/>
      <c r="C1793" s="139" t="s">
        <v>39682</v>
      </c>
      <c r="D1793" s="124" t="s">
        <v>39683</v>
      </c>
      <c r="E1793" s="118" t="s">
        <v>48</v>
      </c>
      <c r="F1793" s="124" t="s">
        <v>35249</v>
      </c>
      <c r="G1793" s="118" t="s">
        <v>34659</v>
      </c>
      <c r="H1793" s="137">
        <v>41926</v>
      </c>
      <c r="I1793" s="119">
        <v>31.4</v>
      </c>
      <c r="J1793" s="129"/>
      <c r="K1793" s="129"/>
      <c r="L1793" s="129">
        <v>0</v>
      </c>
      <c r="M1793" s="134"/>
    </row>
    <row r="1794" spans="1:13" hidden="1" x14ac:dyDescent="0.25">
      <c r="A1794" s="128"/>
      <c r="B1794" s="2"/>
      <c r="C1794" s="139" t="s">
        <v>39685</v>
      </c>
      <c r="D1794" s="124" t="s">
        <v>39686</v>
      </c>
      <c r="E1794" s="118" t="s">
        <v>48</v>
      </c>
      <c r="F1794" s="124" t="s">
        <v>35249</v>
      </c>
      <c r="G1794" s="118" t="s">
        <v>34659</v>
      </c>
      <c r="H1794" s="137">
        <v>41926</v>
      </c>
      <c r="I1794" s="119">
        <v>56</v>
      </c>
      <c r="J1794" s="129"/>
      <c r="K1794" s="129"/>
      <c r="L1794" s="129">
        <v>0</v>
      </c>
      <c r="M1794" s="134" t="s">
        <v>39802</v>
      </c>
    </row>
    <row r="1795" spans="1:13" hidden="1" x14ac:dyDescent="0.25">
      <c r="A1795" s="128"/>
      <c r="B1795" s="2"/>
      <c r="C1795" s="139" t="s">
        <v>39688</v>
      </c>
      <c r="D1795" s="124" t="s">
        <v>39689</v>
      </c>
      <c r="E1795" s="118" t="s">
        <v>48</v>
      </c>
      <c r="F1795" s="124" t="s">
        <v>35249</v>
      </c>
      <c r="G1795" s="118" t="s">
        <v>34659</v>
      </c>
      <c r="H1795" s="137">
        <v>41625</v>
      </c>
      <c r="I1795" s="119">
        <v>45</v>
      </c>
      <c r="J1795" s="129"/>
      <c r="K1795" s="129"/>
      <c r="L1795" s="129">
        <v>0</v>
      </c>
      <c r="M1795" s="134" t="s">
        <v>39805</v>
      </c>
    </row>
    <row r="1796" spans="1:13" hidden="1" x14ac:dyDescent="0.25">
      <c r="A1796" s="128"/>
      <c r="B1796" s="2"/>
      <c r="C1796" s="139" t="s">
        <v>39691</v>
      </c>
      <c r="D1796" s="124" t="s">
        <v>39692</v>
      </c>
      <c r="E1796" s="118" t="s">
        <v>48</v>
      </c>
      <c r="F1796" s="124" t="s">
        <v>35249</v>
      </c>
      <c r="G1796" s="118" t="s">
        <v>34659</v>
      </c>
      <c r="H1796" s="137">
        <v>41625</v>
      </c>
      <c r="I1796" s="119">
        <v>105</v>
      </c>
      <c r="J1796" s="129"/>
      <c r="K1796" s="129"/>
      <c r="L1796" s="129">
        <v>0</v>
      </c>
      <c r="M1796" s="134" t="s">
        <v>39808</v>
      </c>
    </row>
    <row r="1797" spans="1:13" hidden="1" x14ac:dyDescent="0.25">
      <c r="A1797" s="128"/>
      <c r="B1797" s="2"/>
      <c r="C1797" s="139" t="s">
        <v>39694</v>
      </c>
      <c r="D1797" s="124" t="s">
        <v>39695</v>
      </c>
      <c r="E1797" s="118" t="s">
        <v>48</v>
      </c>
      <c r="F1797" s="124" t="s">
        <v>35249</v>
      </c>
      <c r="G1797" s="118" t="s">
        <v>34659</v>
      </c>
      <c r="H1797" s="137">
        <v>41926</v>
      </c>
      <c r="I1797" s="119">
        <v>126</v>
      </c>
      <c r="J1797" s="129"/>
      <c r="K1797" s="129"/>
      <c r="L1797" s="129">
        <v>0</v>
      </c>
      <c r="M1797" s="134" t="s">
        <v>39811</v>
      </c>
    </row>
    <row r="1798" spans="1:13" hidden="1" x14ac:dyDescent="0.25">
      <c r="A1798" s="128"/>
      <c r="B1798" s="2"/>
      <c r="C1798" s="139" t="s">
        <v>39697</v>
      </c>
      <c r="D1798" s="124" t="s">
        <v>39698</v>
      </c>
      <c r="E1798" s="118" t="s">
        <v>48</v>
      </c>
      <c r="F1798" s="124" t="s">
        <v>35249</v>
      </c>
      <c r="G1798" s="118" t="s">
        <v>34659</v>
      </c>
      <c r="H1798" s="137">
        <v>46112</v>
      </c>
      <c r="I1798" s="119">
        <v>4275.5</v>
      </c>
      <c r="J1798" s="129"/>
      <c r="K1798" s="129"/>
      <c r="L1798" s="129">
        <v>0</v>
      </c>
      <c r="M1798" s="134" t="s">
        <v>39814</v>
      </c>
    </row>
    <row r="1799" spans="1:13" hidden="1" x14ac:dyDescent="0.25">
      <c r="A1799" s="128"/>
      <c r="B1799" s="2"/>
      <c r="C1799" s="139" t="s">
        <v>39700</v>
      </c>
      <c r="D1799" s="124" t="s">
        <v>39701</v>
      </c>
      <c r="E1799" s="118" t="s">
        <v>48</v>
      </c>
      <c r="F1799" s="124" t="s">
        <v>35249</v>
      </c>
      <c r="G1799" s="118" t="s">
        <v>34659</v>
      </c>
      <c r="H1799" s="137">
        <v>45007</v>
      </c>
      <c r="I1799" s="119">
        <v>3396</v>
      </c>
      <c r="J1799" s="129"/>
      <c r="K1799" s="129"/>
      <c r="L1799" s="129">
        <v>0</v>
      </c>
      <c r="M1799" s="134" t="s">
        <v>39817</v>
      </c>
    </row>
    <row r="1800" spans="1:13" hidden="1" x14ac:dyDescent="0.25">
      <c r="A1800" s="128"/>
      <c r="B1800" s="2"/>
      <c r="C1800" s="139" t="s">
        <v>39703</v>
      </c>
      <c r="D1800" s="124" t="s">
        <v>39704</v>
      </c>
      <c r="E1800" s="118" t="s">
        <v>48</v>
      </c>
      <c r="F1800" s="124" t="s">
        <v>35249</v>
      </c>
      <c r="G1800" s="118" t="s">
        <v>34659</v>
      </c>
      <c r="H1800" s="137">
        <v>42215</v>
      </c>
      <c r="I1800" s="119">
        <v>85.5</v>
      </c>
      <c r="J1800" s="129"/>
      <c r="K1800" s="129"/>
      <c r="L1800" s="129">
        <v>0</v>
      </c>
      <c r="M1800" s="134" t="s">
        <v>39820</v>
      </c>
    </row>
    <row r="1801" spans="1:13" hidden="1" x14ac:dyDescent="0.25">
      <c r="A1801" s="128"/>
      <c r="B1801" s="2"/>
      <c r="C1801" s="139" t="s">
        <v>39706</v>
      </c>
      <c r="D1801" s="124" t="s">
        <v>39707</v>
      </c>
      <c r="E1801" s="118" t="s">
        <v>48</v>
      </c>
      <c r="F1801" s="124" t="s">
        <v>35249</v>
      </c>
      <c r="G1801" s="118" t="s">
        <v>34659</v>
      </c>
      <c r="H1801" s="137">
        <v>41844</v>
      </c>
      <c r="I1801" s="119">
        <v>331.24</v>
      </c>
      <c r="J1801" s="129"/>
      <c r="K1801" s="129"/>
      <c r="L1801" s="129">
        <v>0</v>
      </c>
      <c r="M1801" s="134" t="s">
        <v>39823</v>
      </c>
    </row>
    <row r="1802" spans="1:13" hidden="1" x14ac:dyDescent="0.25">
      <c r="A1802" s="128"/>
      <c r="B1802" s="2"/>
      <c r="C1802" s="139" t="s">
        <v>39709</v>
      </c>
      <c r="D1802" s="124" t="s">
        <v>39710</v>
      </c>
      <c r="E1802" s="118" t="s">
        <v>48</v>
      </c>
      <c r="F1802" s="124" t="s">
        <v>35249</v>
      </c>
      <c r="G1802" s="118" t="s">
        <v>34659</v>
      </c>
      <c r="H1802" s="137">
        <v>41844</v>
      </c>
      <c r="I1802" s="119">
        <v>331.24</v>
      </c>
      <c r="J1802" s="129"/>
      <c r="K1802" s="129"/>
      <c r="L1802" s="129">
        <v>0</v>
      </c>
      <c r="M1802" s="134" t="s">
        <v>39826</v>
      </c>
    </row>
    <row r="1803" spans="1:13" hidden="1" x14ac:dyDescent="0.25">
      <c r="A1803" s="128"/>
      <c r="B1803" s="2"/>
      <c r="C1803" s="139" t="s">
        <v>39712</v>
      </c>
      <c r="D1803" s="124" t="s">
        <v>39713</v>
      </c>
      <c r="E1803" s="118" t="s">
        <v>48</v>
      </c>
      <c r="F1803" s="124" t="s">
        <v>35249</v>
      </c>
      <c r="G1803" s="118" t="s">
        <v>34659</v>
      </c>
      <c r="H1803" s="137">
        <v>41850</v>
      </c>
      <c r="I1803" s="119">
        <v>590</v>
      </c>
      <c r="J1803" s="129"/>
      <c r="K1803" s="129"/>
      <c r="L1803" s="129">
        <v>0</v>
      </c>
      <c r="M1803" s="134" t="s">
        <v>39829</v>
      </c>
    </row>
    <row r="1804" spans="1:13" hidden="1" x14ac:dyDescent="0.25">
      <c r="A1804" s="128"/>
      <c r="B1804" s="2"/>
      <c r="C1804" s="139" t="s">
        <v>39715</v>
      </c>
      <c r="D1804" s="124" t="s">
        <v>39716</v>
      </c>
      <c r="E1804" s="118" t="s">
        <v>48</v>
      </c>
      <c r="F1804" s="124" t="s">
        <v>35249</v>
      </c>
      <c r="G1804" s="118" t="s">
        <v>34659</v>
      </c>
      <c r="H1804" s="137">
        <v>41850</v>
      </c>
      <c r="I1804" s="119">
        <v>600</v>
      </c>
      <c r="J1804" s="129"/>
      <c r="K1804" s="129"/>
      <c r="L1804" s="129">
        <v>0</v>
      </c>
      <c r="M1804" s="134" t="s">
        <v>39832</v>
      </c>
    </row>
    <row r="1805" spans="1:13" hidden="1" x14ac:dyDescent="0.25">
      <c r="A1805" s="128"/>
      <c r="B1805" s="2"/>
      <c r="C1805" s="139" t="s">
        <v>39718</v>
      </c>
      <c r="D1805" s="124" t="s">
        <v>39719</v>
      </c>
      <c r="E1805" s="118" t="s">
        <v>48</v>
      </c>
      <c r="F1805" s="124" t="s">
        <v>35249</v>
      </c>
      <c r="G1805" s="118" t="s">
        <v>34659</v>
      </c>
      <c r="H1805" s="137">
        <v>42653</v>
      </c>
      <c r="I1805" s="119">
        <v>210.13</v>
      </c>
      <c r="J1805" s="129"/>
      <c r="K1805" s="129"/>
      <c r="L1805" s="129">
        <v>0</v>
      </c>
      <c r="M1805" s="134" t="s">
        <v>39835</v>
      </c>
    </row>
    <row r="1806" spans="1:13" hidden="1" x14ac:dyDescent="0.25">
      <c r="A1806" s="128"/>
      <c r="B1806" s="2"/>
      <c r="C1806" s="139" t="s">
        <v>39721</v>
      </c>
      <c r="D1806" s="124" t="s">
        <v>39722</v>
      </c>
      <c r="E1806" s="118" t="s">
        <v>48</v>
      </c>
      <c r="F1806" s="124" t="s">
        <v>35249</v>
      </c>
      <c r="G1806" s="118" t="s">
        <v>34659</v>
      </c>
      <c r="H1806" s="137">
        <v>42653</v>
      </c>
      <c r="I1806" s="119">
        <v>256.37</v>
      </c>
      <c r="J1806" s="129"/>
      <c r="K1806" s="129"/>
      <c r="L1806" s="129">
        <v>0</v>
      </c>
      <c r="M1806" s="134" t="s">
        <v>39838</v>
      </c>
    </row>
    <row r="1807" spans="1:13" hidden="1" x14ac:dyDescent="0.25">
      <c r="A1807" s="128"/>
      <c r="B1807" s="2"/>
      <c r="C1807" s="139" t="s">
        <v>39724</v>
      </c>
      <c r="D1807" s="124" t="s">
        <v>39725</v>
      </c>
      <c r="E1807" s="118" t="s">
        <v>48</v>
      </c>
      <c r="F1807" s="124" t="s">
        <v>35249</v>
      </c>
      <c r="G1807" s="118" t="s">
        <v>34659</v>
      </c>
      <c r="H1807" s="137">
        <v>41634</v>
      </c>
      <c r="I1807" s="119">
        <v>219.73</v>
      </c>
      <c r="J1807" s="129"/>
      <c r="K1807" s="129"/>
      <c r="L1807" s="129">
        <v>0</v>
      </c>
      <c r="M1807" s="134" t="s">
        <v>39841</v>
      </c>
    </row>
    <row r="1808" spans="1:13" hidden="1" x14ac:dyDescent="0.25">
      <c r="A1808" s="128"/>
      <c r="B1808" s="2"/>
      <c r="C1808" s="139" t="s">
        <v>39727</v>
      </c>
      <c r="D1808" s="124" t="s">
        <v>39728</v>
      </c>
      <c r="E1808" s="118" t="s">
        <v>48</v>
      </c>
      <c r="F1808" s="124" t="s">
        <v>35249</v>
      </c>
      <c r="G1808" s="118" t="s">
        <v>34659</v>
      </c>
      <c r="H1808" s="137">
        <v>41593</v>
      </c>
      <c r="I1808" s="119">
        <v>31.5</v>
      </c>
      <c r="J1808" s="129"/>
      <c r="K1808" s="129"/>
      <c r="L1808" s="129">
        <v>0</v>
      </c>
      <c r="M1808" s="134" t="s">
        <v>39844</v>
      </c>
    </row>
    <row r="1809" spans="1:13" hidden="1" x14ac:dyDescent="0.25">
      <c r="A1809" s="128"/>
      <c r="B1809" s="2"/>
      <c r="C1809" s="139" t="s">
        <v>39730</v>
      </c>
      <c r="D1809" s="124" t="s">
        <v>39731</v>
      </c>
      <c r="E1809" s="118" t="s">
        <v>48</v>
      </c>
      <c r="F1809" s="124" t="s">
        <v>35249</v>
      </c>
      <c r="G1809" s="118" t="s">
        <v>34659</v>
      </c>
      <c r="H1809" s="137">
        <v>41941</v>
      </c>
      <c r="I1809" s="119">
        <v>293.68</v>
      </c>
      <c r="J1809" s="129"/>
      <c r="K1809" s="129"/>
      <c r="L1809" s="129">
        <v>0</v>
      </c>
      <c r="M1809" s="134" t="s">
        <v>39847</v>
      </c>
    </row>
    <row r="1810" spans="1:13" hidden="1" x14ac:dyDescent="0.25">
      <c r="A1810" s="128"/>
      <c r="B1810" s="2"/>
      <c r="C1810" s="139" t="s">
        <v>39733</v>
      </c>
      <c r="D1810" s="124" t="s">
        <v>39734</v>
      </c>
      <c r="E1810" s="118" t="s">
        <v>48</v>
      </c>
      <c r="F1810" s="124" t="s">
        <v>35249</v>
      </c>
      <c r="G1810" s="118" t="s">
        <v>2</v>
      </c>
      <c r="H1810" s="137">
        <v>45391</v>
      </c>
      <c r="I1810" s="119">
        <v>316.70999999999998</v>
      </c>
      <c r="J1810" s="129"/>
      <c r="K1810" s="129"/>
      <c r="L1810" s="129">
        <v>0</v>
      </c>
      <c r="M1810" s="134" t="s">
        <v>39850</v>
      </c>
    </row>
    <row r="1811" spans="1:13" hidden="1" x14ac:dyDescent="0.25">
      <c r="A1811" s="128"/>
      <c r="B1811" s="2"/>
      <c r="C1811" s="139" t="s">
        <v>39736</v>
      </c>
      <c r="D1811" s="124" t="s">
        <v>39737</v>
      </c>
      <c r="E1811" s="118" t="s">
        <v>48</v>
      </c>
      <c r="F1811" s="124" t="s">
        <v>35249</v>
      </c>
      <c r="G1811" s="118" t="s">
        <v>2</v>
      </c>
      <c r="H1811" s="137">
        <v>45391</v>
      </c>
      <c r="I1811" s="119">
        <v>316.70999999999998</v>
      </c>
      <c r="J1811" s="129"/>
      <c r="K1811" s="129"/>
      <c r="L1811" s="129">
        <v>0</v>
      </c>
      <c r="M1811" s="134" t="s">
        <v>39853</v>
      </c>
    </row>
    <row r="1812" spans="1:13" hidden="1" x14ac:dyDescent="0.25">
      <c r="A1812" s="128"/>
      <c r="B1812" s="2"/>
      <c r="C1812" s="139" t="s">
        <v>39739</v>
      </c>
      <c r="D1812" s="124" t="s">
        <v>39740</v>
      </c>
      <c r="E1812" s="118" t="s">
        <v>48</v>
      </c>
      <c r="F1812" s="124" t="s">
        <v>35249</v>
      </c>
      <c r="G1812" s="118" t="s">
        <v>2</v>
      </c>
      <c r="H1812" s="137">
        <v>45391</v>
      </c>
      <c r="I1812" s="119">
        <v>355.28</v>
      </c>
      <c r="J1812" s="129"/>
      <c r="K1812" s="129"/>
      <c r="L1812" s="129">
        <v>0</v>
      </c>
      <c r="M1812" s="134" t="s">
        <v>39856</v>
      </c>
    </row>
    <row r="1813" spans="1:13" hidden="1" x14ac:dyDescent="0.25">
      <c r="A1813" s="128"/>
      <c r="B1813" s="2"/>
      <c r="C1813" s="139" t="s">
        <v>39742</v>
      </c>
      <c r="D1813" s="124" t="s">
        <v>39743</v>
      </c>
      <c r="E1813" s="118" t="s">
        <v>48</v>
      </c>
      <c r="F1813" s="124" t="s">
        <v>35249</v>
      </c>
      <c r="G1813" s="118" t="s">
        <v>2</v>
      </c>
      <c r="H1813" s="137">
        <v>45391</v>
      </c>
      <c r="I1813" s="119">
        <v>355.28</v>
      </c>
      <c r="J1813" s="129"/>
      <c r="K1813" s="129"/>
      <c r="L1813" s="129">
        <v>0</v>
      </c>
      <c r="M1813" s="134" t="s">
        <v>39859</v>
      </c>
    </row>
    <row r="1814" spans="1:13" hidden="1" x14ac:dyDescent="0.25">
      <c r="A1814" s="128"/>
      <c r="B1814" s="2"/>
      <c r="C1814" s="139" t="s">
        <v>39745</v>
      </c>
      <c r="D1814" s="124" t="s">
        <v>39746</v>
      </c>
      <c r="E1814" s="118" t="s">
        <v>48</v>
      </c>
      <c r="F1814" s="124" t="s">
        <v>35249</v>
      </c>
      <c r="G1814" s="118" t="s">
        <v>2</v>
      </c>
      <c r="H1814" s="137">
        <v>45391</v>
      </c>
      <c r="I1814" s="119">
        <v>257.5</v>
      </c>
      <c r="J1814" s="129"/>
      <c r="K1814" s="129"/>
      <c r="L1814" s="129">
        <v>0</v>
      </c>
      <c r="M1814" s="134" t="s">
        <v>39862</v>
      </c>
    </row>
    <row r="1815" spans="1:13" hidden="1" x14ac:dyDescent="0.25">
      <c r="A1815" s="128"/>
      <c r="B1815" s="2"/>
      <c r="C1815" s="139" t="s">
        <v>39748</v>
      </c>
      <c r="D1815" s="124" t="s">
        <v>39749</v>
      </c>
      <c r="E1815" s="118" t="s">
        <v>48</v>
      </c>
      <c r="F1815" s="124" t="s">
        <v>35249</v>
      </c>
      <c r="G1815" s="118" t="s">
        <v>2</v>
      </c>
      <c r="H1815" s="137">
        <v>45391</v>
      </c>
      <c r="I1815" s="119">
        <v>257.5</v>
      </c>
      <c r="J1815" s="129"/>
      <c r="K1815" s="129"/>
      <c r="L1815" s="129">
        <v>0</v>
      </c>
      <c r="M1815" s="134" t="s">
        <v>39865</v>
      </c>
    </row>
    <row r="1816" spans="1:13" hidden="1" x14ac:dyDescent="0.25">
      <c r="A1816" s="128"/>
      <c r="B1816" s="2"/>
      <c r="C1816" s="139" t="s">
        <v>39751</v>
      </c>
      <c r="D1816" s="124" t="s">
        <v>39752</v>
      </c>
      <c r="E1816" s="118" t="s">
        <v>48</v>
      </c>
      <c r="F1816" s="124" t="s">
        <v>35249</v>
      </c>
      <c r="G1816" s="118" t="s">
        <v>2</v>
      </c>
      <c r="H1816" s="137">
        <v>45456</v>
      </c>
      <c r="I1816" s="119">
        <v>276.87</v>
      </c>
      <c r="J1816" s="129"/>
      <c r="K1816" s="129"/>
      <c r="L1816" s="129">
        <v>0</v>
      </c>
      <c r="M1816" s="134" t="s">
        <v>39868</v>
      </c>
    </row>
    <row r="1817" spans="1:13" hidden="1" x14ac:dyDescent="0.25">
      <c r="A1817" s="128"/>
      <c r="B1817" s="2"/>
      <c r="C1817" s="139" t="s">
        <v>39754</v>
      </c>
      <c r="D1817" s="124" t="s">
        <v>39755</v>
      </c>
      <c r="E1817" s="118" t="s">
        <v>48</v>
      </c>
      <c r="F1817" s="124" t="s">
        <v>35249</v>
      </c>
      <c r="G1817" s="118" t="s">
        <v>2</v>
      </c>
      <c r="H1817" s="137">
        <v>45391</v>
      </c>
      <c r="I1817" s="119">
        <v>276.87</v>
      </c>
      <c r="J1817" s="129"/>
      <c r="K1817" s="129"/>
      <c r="L1817" s="129">
        <v>0</v>
      </c>
      <c r="M1817" s="134" t="s">
        <v>39871</v>
      </c>
    </row>
    <row r="1818" spans="1:13" hidden="1" x14ac:dyDescent="0.25">
      <c r="A1818" s="128"/>
      <c r="B1818" s="2"/>
      <c r="C1818" s="139" t="s">
        <v>39757</v>
      </c>
      <c r="D1818" s="124" t="s">
        <v>39758</v>
      </c>
      <c r="E1818" s="118" t="s">
        <v>48</v>
      </c>
      <c r="F1818" s="124" t="s">
        <v>35249</v>
      </c>
      <c r="G1818" s="118" t="s">
        <v>34659</v>
      </c>
      <c r="H1818" s="137">
        <v>42223</v>
      </c>
      <c r="I1818" s="119">
        <v>180</v>
      </c>
      <c r="J1818" s="129"/>
      <c r="K1818" s="129"/>
      <c r="L1818" s="129">
        <v>0</v>
      </c>
      <c r="M1818" s="134" t="s">
        <v>39876</v>
      </c>
    </row>
    <row r="1819" spans="1:13" hidden="1" x14ac:dyDescent="0.25">
      <c r="A1819" s="128"/>
      <c r="B1819" s="2"/>
      <c r="C1819" s="139" t="s">
        <v>39760</v>
      </c>
      <c r="D1819" s="124" t="s">
        <v>39761</v>
      </c>
      <c r="E1819" s="118" t="s">
        <v>48</v>
      </c>
      <c r="F1819" s="124" t="s">
        <v>35249</v>
      </c>
      <c r="G1819" s="118" t="s">
        <v>34659</v>
      </c>
      <c r="H1819" s="137">
        <v>42216</v>
      </c>
      <c r="I1819" s="119">
        <v>3.58</v>
      </c>
      <c r="J1819" s="129"/>
      <c r="K1819" s="129"/>
      <c r="L1819" s="129">
        <v>0</v>
      </c>
      <c r="M1819" s="134" t="s">
        <v>39879</v>
      </c>
    </row>
    <row r="1820" spans="1:13" hidden="1" x14ac:dyDescent="0.25">
      <c r="A1820" s="128"/>
      <c r="B1820" s="2"/>
      <c r="C1820" s="139" t="s">
        <v>39763</v>
      </c>
      <c r="D1820" s="124" t="s">
        <v>39764</v>
      </c>
      <c r="E1820" s="118" t="s">
        <v>48</v>
      </c>
      <c r="F1820" s="124" t="s">
        <v>35249</v>
      </c>
      <c r="G1820" s="118" t="s">
        <v>34659</v>
      </c>
      <c r="H1820" s="137">
        <v>42503</v>
      </c>
      <c r="I1820" s="119">
        <v>12.56</v>
      </c>
      <c r="J1820" s="129"/>
      <c r="K1820" s="129"/>
      <c r="L1820" s="129">
        <v>0</v>
      </c>
      <c r="M1820" s="134" t="s">
        <v>39882</v>
      </c>
    </row>
    <row r="1821" spans="1:13" hidden="1" x14ac:dyDescent="0.25">
      <c r="A1821" s="128"/>
      <c r="B1821" s="2"/>
      <c r="C1821" s="139" t="s">
        <v>39766</v>
      </c>
      <c r="D1821" s="124" t="s">
        <v>39767</v>
      </c>
      <c r="E1821" s="118" t="s">
        <v>48</v>
      </c>
      <c r="F1821" s="124" t="s">
        <v>35249</v>
      </c>
      <c r="G1821" s="118" t="s">
        <v>34659</v>
      </c>
      <c r="H1821" s="137">
        <v>43182</v>
      </c>
      <c r="I1821" s="119">
        <v>18.010000000000002</v>
      </c>
      <c r="J1821" s="129"/>
      <c r="K1821" s="129"/>
      <c r="L1821" s="129">
        <v>0</v>
      </c>
      <c r="M1821" s="134" t="s">
        <v>39885</v>
      </c>
    </row>
    <row r="1822" spans="1:13" hidden="1" x14ac:dyDescent="0.25">
      <c r="A1822" s="128"/>
      <c r="B1822" s="2"/>
      <c r="C1822" s="139" t="s">
        <v>39769</v>
      </c>
      <c r="D1822" s="124" t="s">
        <v>39770</v>
      </c>
      <c r="E1822" s="118" t="s">
        <v>48</v>
      </c>
      <c r="F1822" s="124" t="s">
        <v>35249</v>
      </c>
      <c r="G1822" s="118" t="s">
        <v>34659</v>
      </c>
      <c r="H1822" s="137">
        <v>45750</v>
      </c>
      <c r="I1822" s="119">
        <v>55.17</v>
      </c>
      <c r="J1822" s="129"/>
      <c r="K1822" s="129"/>
      <c r="L1822" s="129">
        <v>0</v>
      </c>
      <c r="M1822" s="134" t="s">
        <v>39888</v>
      </c>
    </row>
    <row r="1823" spans="1:13" hidden="1" x14ac:dyDescent="0.25">
      <c r="A1823" s="128"/>
      <c r="B1823" s="2"/>
      <c r="C1823" s="139" t="s">
        <v>39772</v>
      </c>
      <c r="D1823" s="124" t="s">
        <v>39773</v>
      </c>
      <c r="E1823" s="118" t="s">
        <v>48</v>
      </c>
      <c r="F1823" s="124" t="s">
        <v>35249</v>
      </c>
      <c r="G1823" s="118" t="s">
        <v>34659</v>
      </c>
      <c r="H1823" s="137">
        <v>43847</v>
      </c>
      <c r="I1823" s="119">
        <v>51.98</v>
      </c>
      <c r="J1823" s="129"/>
      <c r="K1823" s="129"/>
      <c r="L1823" s="129">
        <v>0</v>
      </c>
      <c r="M1823" s="134" t="s">
        <v>39891</v>
      </c>
    </row>
    <row r="1824" spans="1:13" hidden="1" x14ac:dyDescent="0.25">
      <c r="A1824" s="128"/>
      <c r="B1824" s="2"/>
      <c r="C1824" s="139" t="s">
        <v>39775</v>
      </c>
      <c r="D1824" s="124" t="s">
        <v>39776</v>
      </c>
      <c r="E1824" s="118" t="s">
        <v>48</v>
      </c>
      <c r="F1824" s="124" t="s">
        <v>35249</v>
      </c>
      <c r="G1824" s="118" t="s">
        <v>34659</v>
      </c>
      <c r="H1824" s="137">
        <v>45957</v>
      </c>
      <c r="I1824" s="119">
        <v>23.71</v>
      </c>
      <c r="J1824" s="129"/>
      <c r="K1824" s="129"/>
      <c r="L1824" s="129">
        <v>0</v>
      </c>
      <c r="M1824" s="134" t="s">
        <v>39894</v>
      </c>
    </row>
    <row r="1825" spans="1:13" hidden="1" x14ac:dyDescent="0.25">
      <c r="A1825" s="128"/>
      <c r="B1825" s="2"/>
      <c r="C1825" s="139" t="s">
        <v>39778</v>
      </c>
      <c r="D1825" s="124" t="s">
        <v>39779</v>
      </c>
      <c r="E1825" s="118" t="s">
        <v>48</v>
      </c>
      <c r="F1825" s="124" t="s">
        <v>35249</v>
      </c>
      <c r="G1825" s="118" t="s">
        <v>34659</v>
      </c>
      <c r="H1825" s="137"/>
      <c r="I1825" s="119"/>
      <c r="J1825" s="129"/>
      <c r="K1825" s="129"/>
      <c r="L1825" s="129">
        <v>0</v>
      </c>
      <c r="M1825" s="134" t="s">
        <v>39897</v>
      </c>
    </row>
    <row r="1826" spans="1:13" hidden="1" x14ac:dyDescent="0.25">
      <c r="A1826" s="128"/>
      <c r="B1826" s="2"/>
      <c r="C1826" s="139" t="s">
        <v>39780</v>
      </c>
      <c r="D1826" s="124" t="s">
        <v>39781</v>
      </c>
      <c r="E1826" s="118" t="s">
        <v>48</v>
      </c>
      <c r="F1826" s="124" t="s">
        <v>35249</v>
      </c>
      <c r="G1826" s="118" t="s">
        <v>2</v>
      </c>
      <c r="H1826" s="137">
        <v>44475</v>
      </c>
      <c r="I1826" s="119">
        <v>49.88</v>
      </c>
      <c r="J1826" s="129"/>
      <c r="K1826" s="129"/>
      <c r="L1826" s="129">
        <v>0</v>
      </c>
      <c r="M1826" s="134" t="s">
        <v>39900</v>
      </c>
    </row>
    <row r="1827" spans="1:13" hidden="1" x14ac:dyDescent="0.25">
      <c r="A1827" s="128"/>
      <c r="B1827" s="2"/>
      <c r="C1827" s="139" t="s">
        <v>39783</v>
      </c>
      <c r="D1827" s="124" t="s">
        <v>39784</v>
      </c>
      <c r="E1827" s="118" t="s">
        <v>48</v>
      </c>
      <c r="F1827" s="124" t="s">
        <v>35249</v>
      </c>
      <c r="G1827" s="118" t="s">
        <v>2</v>
      </c>
      <c r="H1827" s="137">
        <v>45807</v>
      </c>
      <c r="I1827" s="119">
        <v>57.33</v>
      </c>
      <c r="J1827" s="129"/>
      <c r="K1827" s="129"/>
      <c r="L1827" s="129">
        <v>0</v>
      </c>
      <c r="M1827" s="134" t="s">
        <v>39903</v>
      </c>
    </row>
    <row r="1828" spans="1:13" hidden="1" x14ac:dyDescent="0.25">
      <c r="A1828" s="128"/>
      <c r="B1828" s="2"/>
      <c r="C1828" s="139" t="s">
        <v>39786</v>
      </c>
      <c r="D1828" s="124" t="s">
        <v>39787</v>
      </c>
      <c r="E1828" s="118" t="s">
        <v>48</v>
      </c>
      <c r="F1828" s="124" t="s">
        <v>35249</v>
      </c>
      <c r="G1828" s="118" t="s">
        <v>2</v>
      </c>
      <c r="H1828" s="137">
        <v>43508</v>
      </c>
      <c r="I1828" s="119">
        <v>10.41</v>
      </c>
      <c r="J1828" s="129"/>
      <c r="K1828" s="129"/>
      <c r="L1828" s="129">
        <v>0</v>
      </c>
      <c r="M1828" s="134" t="s">
        <v>39906</v>
      </c>
    </row>
    <row r="1829" spans="1:13" hidden="1" x14ac:dyDescent="0.25">
      <c r="A1829" s="128"/>
      <c r="B1829" s="2"/>
      <c r="C1829" s="139" t="s">
        <v>39789</v>
      </c>
      <c r="D1829" s="124" t="s">
        <v>39790</v>
      </c>
      <c r="E1829" s="118" t="s">
        <v>48</v>
      </c>
      <c r="F1829" s="124" t="s">
        <v>35249</v>
      </c>
      <c r="G1829" s="118" t="s">
        <v>34659</v>
      </c>
      <c r="H1829" s="137"/>
      <c r="I1829" s="119"/>
      <c r="J1829" s="129"/>
      <c r="K1829" s="129"/>
      <c r="L1829" s="129">
        <v>0</v>
      </c>
      <c r="M1829" s="134"/>
    </row>
    <row r="1830" spans="1:13" hidden="1" x14ac:dyDescent="0.25">
      <c r="A1830" s="128"/>
      <c r="B1830" s="2"/>
      <c r="C1830" s="139" t="s">
        <v>39792</v>
      </c>
      <c r="D1830" s="124" t="s">
        <v>39793</v>
      </c>
      <c r="E1830" s="118" t="s">
        <v>48</v>
      </c>
      <c r="F1830" s="124" t="s">
        <v>35249</v>
      </c>
      <c r="G1830" s="118" t="s">
        <v>2</v>
      </c>
      <c r="H1830" s="137">
        <v>44946</v>
      </c>
      <c r="I1830" s="119">
        <v>0.33</v>
      </c>
      <c r="J1830" s="129"/>
      <c r="K1830" s="129"/>
      <c r="L1830" s="129">
        <v>0</v>
      </c>
      <c r="M1830" s="134" t="s">
        <v>39911</v>
      </c>
    </row>
    <row r="1831" spans="1:13" hidden="1" x14ac:dyDescent="0.25">
      <c r="A1831" s="128"/>
      <c r="B1831" s="2"/>
      <c r="C1831" s="139" t="s">
        <v>39795</v>
      </c>
      <c r="D1831" s="124" t="s">
        <v>39796</v>
      </c>
      <c r="E1831" s="118" t="s">
        <v>48</v>
      </c>
      <c r="F1831" s="124" t="s">
        <v>35249</v>
      </c>
      <c r="G1831" s="118" t="s">
        <v>2</v>
      </c>
      <c r="H1831" s="137">
        <v>43508</v>
      </c>
      <c r="I1831" s="119">
        <v>5.44</v>
      </c>
      <c r="J1831" s="129"/>
      <c r="K1831" s="129"/>
      <c r="L1831" s="129">
        <v>0</v>
      </c>
      <c r="M1831" s="134" t="s">
        <v>39914</v>
      </c>
    </row>
    <row r="1832" spans="1:13" hidden="1" x14ac:dyDescent="0.25">
      <c r="A1832" s="128"/>
      <c r="B1832" s="2"/>
      <c r="C1832" s="139" t="s">
        <v>39798</v>
      </c>
      <c r="D1832" s="124" t="s">
        <v>39799</v>
      </c>
      <c r="E1832" s="118" t="s">
        <v>48</v>
      </c>
      <c r="F1832" s="124" t="s">
        <v>35249</v>
      </c>
      <c r="G1832" s="118" t="s">
        <v>2</v>
      </c>
      <c r="H1832" s="137">
        <v>40757</v>
      </c>
      <c r="I1832" s="119">
        <v>70.39</v>
      </c>
      <c r="J1832" s="129"/>
      <c r="K1832" s="129"/>
      <c r="L1832" s="129">
        <v>0</v>
      </c>
      <c r="M1832" s="134" t="s">
        <v>39917</v>
      </c>
    </row>
    <row r="1833" spans="1:13" hidden="1" x14ac:dyDescent="0.25">
      <c r="A1833" s="128"/>
      <c r="B1833" s="2"/>
      <c r="C1833" s="139" t="s">
        <v>39800</v>
      </c>
      <c r="D1833" s="124" t="s">
        <v>39801</v>
      </c>
      <c r="E1833" s="118" t="s">
        <v>48</v>
      </c>
      <c r="F1833" s="124" t="s">
        <v>35249</v>
      </c>
      <c r="G1833" s="118" t="s">
        <v>34659</v>
      </c>
      <c r="H1833" s="137"/>
      <c r="I1833" s="119"/>
      <c r="J1833" s="129"/>
      <c r="K1833" s="129"/>
      <c r="L1833" s="129">
        <v>0</v>
      </c>
      <c r="M1833" s="134"/>
    </row>
    <row r="1834" spans="1:13" hidden="1" x14ac:dyDescent="0.25">
      <c r="A1834" s="128"/>
      <c r="B1834" s="2"/>
      <c r="C1834" s="139" t="s">
        <v>39803</v>
      </c>
      <c r="D1834" s="124" t="s">
        <v>39804</v>
      </c>
      <c r="E1834" s="118" t="s">
        <v>48</v>
      </c>
      <c r="F1834" s="124" t="s">
        <v>35249</v>
      </c>
      <c r="G1834" s="118" t="s">
        <v>34659</v>
      </c>
      <c r="H1834" s="137">
        <v>41302</v>
      </c>
      <c r="I1834" s="119">
        <v>2667</v>
      </c>
      <c r="J1834" s="129"/>
      <c r="K1834" s="129"/>
      <c r="L1834" s="129">
        <v>0</v>
      </c>
      <c r="M1834" s="134"/>
    </row>
    <row r="1835" spans="1:13" hidden="1" x14ac:dyDescent="0.25">
      <c r="A1835" s="128"/>
      <c r="B1835" s="2"/>
      <c r="C1835" s="139" t="s">
        <v>39806</v>
      </c>
      <c r="D1835" s="124" t="s">
        <v>39807</v>
      </c>
      <c r="E1835" s="118" t="s">
        <v>48</v>
      </c>
      <c r="F1835" s="124" t="s">
        <v>35249</v>
      </c>
      <c r="G1835" s="118" t="s">
        <v>34659</v>
      </c>
      <c r="H1835" s="137"/>
      <c r="I1835" s="119"/>
      <c r="J1835" s="129"/>
      <c r="K1835" s="129"/>
      <c r="L1835" s="129">
        <v>0</v>
      </c>
      <c r="M1835" s="134" t="s">
        <v>39924</v>
      </c>
    </row>
    <row r="1836" spans="1:13" hidden="1" x14ac:dyDescent="0.25">
      <c r="A1836" s="128"/>
      <c r="B1836" s="2"/>
      <c r="C1836" s="139" t="s">
        <v>39809</v>
      </c>
      <c r="D1836" s="124" t="s">
        <v>39810</v>
      </c>
      <c r="E1836" s="118" t="s">
        <v>48</v>
      </c>
      <c r="F1836" s="124" t="s">
        <v>35249</v>
      </c>
      <c r="G1836" s="118" t="s">
        <v>34659</v>
      </c>
      <c r="H1836" s="137">
        <v>41302</v>
      </c>
      <c r="I1836" s="119">
        <v>7600</v>
      </c>
      <c r="J1836" s="129"/>
      <c r="K1836" s="129"/>
      <c r="L1836" s="129">
        <v>0</v>
      </c>
      <c r="M1836" s="134" t="s">
        <v>39927</v>
      </c>
    </row>
    <row r="1837" spans="1:13" hidden="1" x14ac:dyDescent="0.25">
      <c r="A1837" s="128"/>
      <c r="B1837" s="2"/>
      <c r="C1837" s="139" t="s">
        <v>39812</v>
      </c>
      <c r="D1837" s="124" t="s">
        <v>39813</v>
      </c>
      <c r="E1837" s="118" t="s">
        <v>48</v>
      </c>
      <c r="F1837" s="124" t="s">
        <v>35249</v>
      </c>
      <c r="G1837" s="118" t="s">
        <v>34659</v>
      </c>
      <c r="H1837" s="137">
        <v>42506</v>
      </c>
      <c r="I1837" s="119">
        <v>231.69</v>
      </c>
      <c r="J1837" s="129"/>
      <c r="K1837" s="129"/>
      <c r="L1837" s="129">
        <v>0</v>
      </c>
      <c r="M1837" s="134"/>
    </row>
    <row r="1838" spans="1:13" hidden="1" x14ac:dyDescent="0.25">
      <c r="A1838" s="128"/>
      <c r="B1838" s="2"/>
      <c r="C1838" s="139" t="s">
        <v>39815</v>
      </c>
      <c r="D1838" s="124" t="s">
        <v>39816</v>
      </c>
      <c r="E1838" s="118" t="s">
        <v>48</v>
      </c>
      <c r="F1838" s="124" t="s">
        <v>35249</v>
      </c>
      <c r="G1838" s="118" t="s">
        <v>34659</v>
      </c>
      <c r="H1838" s="137">
        <v>42506</v>
      </c>
      <c r="I1838" s="119">
        <v>93.91</v>
      </c>
      <c r="J1838" s="129"/>
      <c r="K1838" s="129"/>
      <c r="L1838" s="129">
        <v>0</v>
      </c>
      <c r="M1838" s="134" t="s">
        <v>39932</v>
      </c>
    </row>
    <row r="1839" spans="1:13" hidden="1" x14ac:dyDescent="0.25">
      <c r="A1839" s="128"/>
      <c r="B1839" s="2"/>
      <c r="C1839" s="139" t="s">
        <v>39818</v>
      </c>
      <c r="D1839" s="124" t="s">
        <v>39819</v>
      </c>
      <c r="E1839" s="118" t="s">
        <v>48</v>
      </c>
      <c r="F1839" s="124" t="s">
        <v>35249</v>
      </c>
      <c r="G1839" s="118" t="s">
        <v>34659</v>
      </c>
      <c r="H1839" s="137">
        <v>41348</v>
      </c>
      <c r="I1839" s="119">
        <v>78</v>
      </c>
      <c r="J1839" s="129"/>
      <c r="K1839" s="129"/>
      <c r="L1839" s="129">
        <v>0</v>
      </c>
      <c r="M1839" s="134" t="s">
        <v>39935</v>
      </c>
    </row>
    <row r="1840" spans="1:13" hidden="1" x14ac:dyDescent="0.25">
      <c r="A1840" s="128"/>
      <c r="B1840" s="2"/>
      <c r="C1840" s="139" t="s">
        <v>39821</v>
      </c>
      <c r="D1840" s="124" t="s">
        <v>39822</v>
      </c>
      <c r="E1840" s="118" t="s">
        <v>48</v>
      </c>
      <c r="F1840" s="124" t="s">
        <v>35249</v>
      </c>
      <c r="G1840" s="118" t="s">
        <v>34659</v>
      </c>
      <c r="H1840" s="137">
        <v>42333</v>
      </c>
      <c r="I1840" s="119">
        <v>1425</v>
      </c>
      <c r="J1840" s="129"/>
      <c r="K1840" s="129"/>
      <c r="L1840" s="129">
        <v>0</v>
      </c>
      <c r="M1840" s="134" t="s">
        <v>39938</v>
      </c>
    </row>
    <row r="1841" spans="1:13" hidden="1" x14ac:dyDescent="0.25">
      <c r="A1841" s="128"/>
      <c r="B1841" s="2"/>
      <c r="C1841" s="139" t="s">
        <v>39824</v>
      </c>
      <c r="D1841" s="124" t="s">
        <v>39825</v>
      </c>
      <c r="E1841" s="118" t="s">
        <v>48</v>
      </c>
      <c r="F1841" s="124" t="s">
        <v>35249</v>
      </c>
      <c r="G1841" s="118" t="s">
        <v>2</v>
      </c>
      <c r="H1841" s="137"/>
      <c r="I1841" s="119"/>
      <c r="J1841" s="129"/>
      <c r="K1841" s="129"/>
      <c r="L1841" s="129">
        <v>0</v>
      </c>
      <c r="M1841" s="134" t="s">
        <v>39941</v>
      </c>
    </row>
    <row r="1842" spans="1:13" hidden="1" x14ac:dyDescent="0.25">
      <c r="A1842" s="128"/>
      <c r="B1842" s="2"/>
      <c r="C1842" s="139" t="s">
        <v>39827</v>
      </c>
      <c r="D1842" s="124" t="s">
        <v>39828</v>
      </c>
      <c r="E1842" s="118" t="s">
        <v>48</v>
      </c>
      <c r="F1842" s="124" t="s">
        <v>35249</v>
      </c>
      <c r="G1842" s="118" t="s">
        <v>2</v>
      </c>
      <c r="H1842" s="137">
        <v>44953</v>
      </c>
      <c r="I1842" s="119">
        <v>64</v>
      </c>
      <c r="J1842" s="129"/>
      <c r="K1842" s="129"/>
      <c r="L1842" s="129">
        <v>0</v>
      </c>
      <c r="M1842" s="134" t="s">
        <v>39944</v>
      </c>
    </row>
    <row r="1843" spans="1:13" hidden="1" x14ac:dyDescent="0.25">
      <c r="A1843" s="128"/>
      <c r="B1843" s="2"/>
      <c r="C1843" s="139" t="s">
        <v>39830</v>
      </c>
      <c r="D1843" s="124" t="s">
        <v>39831</v>
      </c>
      <c r="E1843" s="118" t="s">
        <v>48</v>
      </c>
      <c r="F1843" s="124" t="s">
        <v>35249</v>
      </c>
      <c r="G1843" s="118" t="s">
        <v>2</v>
      </c>
      <c r="H1843" s="137">
        <v>43577</v>
      </c>
      <c r="I1843" s="119">
        <v>50</v>
      </c>
      <c r="J1843" s="129"/>
      <c r="K1843" s="129"/>
      <c r="L1843" s="129">
        <v>0</v>
      </c>
      <c r="M1843" s="134" t="s">
        <v>39947</v>
      </c>
    </row>
    <row r="1844" spans="1:13" hidden="1" x14ac:dyDescent="0.25">
      <c r="A1844" s="128"/>
      <c r="B1844" s="2"/>
      <c r="C1844" s="139" t="s">
        <v>39833</v>
      </c>
      <c r="D1844" s="124" t="s">
        <v>39834</v>
      </c>
      <c r="E1844" s="118" t="s">
        <v>48</v>
      </c>
      <c r="F1844" s="124" t="s">
        <v>35249</v>
      </c>
      <c r="G1844" s="118" t="s">
        <v>2</v>
      </c>
      <c r="H1844" s="137"/>
      <c r="I1844" s="119"/>
      <c r="J1844" s="129"/>
      <c r="K1844" s="129"/>
      <c r="L1844" s="129">
        <v>0</v>
      </c>
      <c r="M1844" s="134" t="s">
        <v>39950</v>
      </c>
    </row>
    <row r="1845" spans="1:13" hidden="1" x14ac:dyDescent="0.25">
      <c r="A1845" s="128"/>
      <c r="B1845" s="2"/>
      <c r="C1845" s="139" t="s">
        <v>39836</v>
      </c>
      <c r="D1845" s="124" t="s">
        <v>39837</v>
      </c>
      <c r="E1845" s="118" t="s">
        <v>48</v>
      </c>
      <c r="F1845" s="124" t="s">
        <v>35249</v>
      </c>
      <c r="G1845" s="118" t="s">
        <v>2</v>
      </c>
      <c r="H1845" s="137">
        <v>43152</v>
      </c>
      <c r="I1845" s="119">
        <v>34.5</v>
      </c>
      <c r="J1845" s="129"/>
      <c r="K1845" s="129"/>
      <c r="L1845" s="129">
        <v>0</v>
      </c>
      <c r="M1845" s="134" t="s">
        <v>39953</v>
      </c>
    </row>
    <row r="1846" spans="1:13" hidden="1" x14ac:dyDescent="0.25">
      <c r="A1846" s="128"/>
      <c r="B1846" s="2"/>
      <c r="C1846" s="139" t="s">
        <v>39839</v>
      </c>
      <c r="D1846" s="124" t="s">
        <v>39840</v>
      </c>
      <c r="E1846" s="118" t="s">
        <v>48</v>
      </c>
      <c r="F1846" s="124" t="s">
        <v>35249</v>
      </c>
      <c r="G1846" s="118" t="s">
        <v>34659</v>
      </c>
      <c r="H1846" s="137">
        <v>41423</v>
      </c>
      <c r="I1846" s="119">
        <v>76.77</v>
      </c>
      <c r="J1846" s="129"/>
      <c r="K1846" s="129"/>
      <c r="L1846" s="129">
        <v>0</v>
      </c>
      <c r="M1846" s="134" t="s">
        <v>39956</v>
      </c>
    </row>
    <row r="1847" spans="1:13" hidden="1" x14ac:dyDescent="0.25">
      <c r="A1847" s="128"/>
      <c r="B1847" s="2"/>
      <c r="C1847" s="139" t="s">
        <v>39842</v>
      </c>
      <c r="D1847" s="124" t="s">
        <v>39843</v>
      </c>
      <c r="E1847" s="118" t="s">
        <v>48</v>
      </c>
      <c r="F1847" s="124" t="s">
        <v>35249</v>
      </c>
      <c r="G1847" s="118" t="s">
        <v>34659</v>
      </c>
      <c r="H1847" s="137">
        <v>41423</v>
      </c>
      <c r="I1847" s="119">
        <v>108.46</v>
      </c>
      <c r="J1847" s="129"/>
      <c r="K1847" s="129"/>
      <c r="L1847" s="129">
        <v>0</v>
      </c>
      <c r="M1847" s="134" t="s">
        <v>39959</v>
      </c>
    </row>
    <row r="1848" spans="1:13" hidden="1" x14ac:dyDescent="0.25">
      <c r="A1848" s="128"/>
      <c r="B1848" s="2"/>
      <c r="C1848" s="139" t="s">
        <v>39845</v>
      </c>
      <c r="D1848" s="124" t="s">
        <v>39846</v>
      </c>
      <c r="E1848" s="118" t="s">
        <v>48</v>
      </c>
      <c r="F1848" s="124" t="s">
        <v>35249</v>
      </c>
      <c r="G1848" s="118" t="s">
        <v>34659</v>
      </c>
      <c r="H1848" s="137">
        <v>41775</v>
      </c>
      <c r="I1848" s="119">
        <v>78.5</v>
      </c>
      <c r="J1848" s="129"/>
      <c r="K1848" s="129"/>
      <c r="L1848" s="129">
        <v>0</v>
      </c>
      <c r="M1848" s="134" t="s">
        <v>39962</v>
      </c>
    </row>
    <row r="1849" spans="1:13" hidden="1" x14ac:dyDescent="0.25">
      <c r="A1849" s="128"/>
      <c r="B1849" s="2"/>
      <c r="C1849" s="139" t="s">
        <v>39848</v>
      </c>
      <c r="D1849" s="124" t="s">
        <v>39849</v>
      </c>
      <c r="E1849" s="118" t="s">
        <v>48</v>
      </c>
      <c r="F1849" s="124" t="s">
        <v>35249</v>
      </c>
      <c r="G1849" s="118" t="s">
        <v>34659</v>
      </c>
      <c r="H1849" s="137">
        <v>41423</v>
      </c>
      <c r="I1849" s="119">
        <v>27.3</v>
      </c>
      <c r="J1849" s="129"/>
      <c r="K1849" s="129"/>
      <c r="L1849" s="129">
        <v>0</v>
      </c>
      <c r="M1849" s="134" t="s">
        <v>39965</v>
      </c>
    </row>
    <row r="1850" spans="1:13" hidden="1" x14ac:dyDescent="0.25">
      <c r="A1850" s="128"/>
      <c r="B1850" s="2"/>
      <c r="C1850" s="139" t="s">
        <v>39851</v>
      </c>
      <c r="D1850" s="124" t="s">
        <v>39852</v>
      </c>
      <c r="E1850" s="118" t="s">
        <v>48</v>
      </c>
      <c r="F1850" s="124" t="s">
        <v>35249</v>
      </c>
      <c r="G1850" s="118" t="s">
        <v>34659</v>
      </c>
      <c r="H1850" s="137">
        <v>41423</v>
      </c>
      <c r="I1850" s="119">
        <v>32.840000000000003</v>
      </c>
      <c r="J1850" s="129"/>
      <c r="K1850" s="129"/>
      <c r="L1850" s="129">
        <v>0</v>
      </c>
      <c r="M1850" s="134" t="s">
        <v>39968</v>
      </c>
    </row>
    <row r="1851" spans="1:13" hidden="1" x14ac:dyDescent="0.25">
      <c r="A1851" s="128"/>
      <c r="B1851" s="2"/>
      <c r="C1851" s="139" t="s">
        <v>39854</v>
      </c>
      <c r="D1851" s="124" t="s">
        <v>39855</v>
      </c>
      <c r="E1851" s="118" t="s">
        <v>48</v>
      </c>
      <c r="F1851" s="124" t="s">
        <v>35249</v>
      </c>
      <c r="G1851" s="118" t="s">
        <v>34659</v>
      </c>
      <c r="H1851" s="137">
        <v>42366</v>
      </c>
      <c r="I1851" s="119">
        <v>39.9</v>
      </c>
      <c r="J1851" s="129"/>
      <c r="K1851" s="129"/>
      <c r="L1851" s="129">
        <v>0</v>
      </c>
      <c r="M1851" s="134" t="s">
        <v>39971</v>
      </c>
    </row>
    <row r="1852" spans="1:13" hidden="1" x14ac:dyDescent="0.25">
      <c r="A1852" s="128"/>
      <c r="B1852" s="2"/>
      <c r="C1852" s="139" t="s">
        <v>39857</v>
      </c>
      <c r="D1852" s="124" t="s">
        <v>39858</v>
      </c>
      <c r="E1852" s="118" t="s">
        <v>48</v>
      </c>
      <c r="F1852" s="124" t="s">
        <v>35249</v>
      </c>
      <c r="G1852" s="118" t="s">
        <v>34659</v>
      </c>
      <c r="H1852" s="137">
        <v>42366</v>
      </c>
      <c r="I1852" s="119">
        <v>39.9</v>
      </c>
      <c r="J1852" s="129"/>
      <c r="K1852" s="129"/>
      <c r="L1852" s="129">
        <v>0</v>
      </c>
      <c r="M1852" s="134" t="s">
        <v>39974</v>
      </c>
    </row>
    <row r="1853" spans="1:13" hidden="1" x14ac:dyDescent="0.25">
      <c r="A1853" s="128"/>
      <c r="B1853" s="2"/>
      <c r="C1853" s="139" t="s">
        <v>39860</v>
      </c>
      <c r="D1853" s="124" t="s">
        <v>39861</v>
      </c>
      <c r="E1853" s="118" t="s">
        <v>48</v>
      </c>
      <c r="F1853" s="124" t="s">
        <v>35249</v>
      </c>
      <c r="G1853" s="118" t="s">
        <v>34659</v>
      </c>
      <c r="H1853" s="137">
        <v>41779</v>
      </c>
      <c r="I1853" s="119">
        <v>78.8</v>
      </c>
      <c r="J1853" s="129"/>
      <c r="K1853" s="129"/>
      <c r="L1853" s="129">
        <v>0</v>
      </c>
      <c r="M1853" s="134" t="s">
        <v>39977</v>
      </c>
    </row>
    <row r="1854" spans="1:13" hidden="1" x14ac:dyDescent="0.25">
      <c r="A1854" s="128"/>
      <c r="B1854" s="2"/>
      <c r="C1854" s="139" t="s">
        <v>39863</v>
      </c>
      <c r="D1854" s="124" t="s">
        <v>39864</v>
      </c>
      <c r="E1854" s="118" t="s">
        <v>48</v>
      </c>
      <c r="F1854" s="124" t="s">
        <v>35249</v>
      </c>
      <c r="G1854" s="118" t="s">
        <v>34659</v>
      </c>
      <c r="H1854" s="137">
        <v>41449</v>
      </c>
      <c r="I1854" s="119">
        <v>46.95</v>
      </c>
      <c r="J1854" s="129"/>
      <c r="K1854" s="129"/>
      <c r="L1854" s="129">
        <v>0</v>
      </c>
      <c r="M1854" s="134"/>
    </row>
    <row r="1855" spans="1:13" hidden="1" x14ac:dyDescent="0.25">
      <c r="A1855" s="128"/>
      <c r="B1855" s="2"/>
      <c r="C1855" s="139" t="s">
        <v>39866</v>
      </c>
      <c r="D1855" s="124" t="s">
        <v>39867</v>
      </c>
      <c r="E1855" s="118" t="s">
        <v>48</v>
      </c>
      <c r="F1855" s="124" t="s">
        <v>35249</v>
      </c>
      <c r="G1855" s="118" t="s">
        <v>34659</v>
      </c>
      <c r="H1855" s="137">
        <v>41775</v>
      </c>
      <c r="I1855" s="119">
        <v>90</v>
      </c>
      <c r="J1855" s="129"/>
      <c r="K1855" s="129"/>
      <c r="L1855" s="129">
        <v>0</v>
      </c>
      <c r="M1855" s="134"/>
    </row>
    <row r="1856" spans="1:13" hidden="1" x14ac:dyDescent="0.25">
      <c r="A1856" s="128"/>
      <c r="B1856" s="2"/>
      <c r="C1856" s="139" t="s">
        <v>39869</v>
      </c>
      <c r="D1856" s="124" t="s">
        <v>39870</v>
      </c>
      <c r="E1856" s="118" t="s">
        <v>48</v>
      </c>
      <c r="F1856" s="124" t="s">
        <v>35249</v>
      </c>
      <c r="G1856" s="118" t="s">
        <v>34659</v>
      </c>
      <c r="H1856" s="137">
        <v>41752</v>
      </c>
      <c r="I1856" s="119">
        <v>98.8</v>
      </c>
      <c r="J1856" s="129"/>
      <c r="K1856" s="129"/>
      <c r="L1856" s="129">
        <v>0</v>
      </c>
      <c r="M1856" s="134" t="s">
        <v>39984</v>
      </c>
    </row>
    <row r="1857" spans="1:13" hidden="1" x14ac:dyDescent="0.25">
      <c r="A1857" s="128"/>
      <c r="B1857" s="2"/>
      <c r="C1857" s="139" t="s">
        <v>41761</v>
      </c>
      <c r="D1857" s="124" t="s">
        <v>41762</v>
      </c>
      <c r="E1857" s="118" t="s">
        <v>48</v>
      </c>
      <c r="F1857" s="124" t="s">
        <v>35249</v>
      </c>
      <c r="G1857" s="118" t="s">
        <v>11</v>
      </c>
      <c r="H1857" s="137"/>
      <c r="I1857" s="119"/>
      <c r="J1857" s="129"/>
      <c r="K1857" s="129"/>
      <c r="L1857" s="129">
        <v>0</v>
      </c>
      <c r="M1857" s="134" t="s">
        <v>39987</v>
      </c>
    </row>
    <row r="1858" spans="1:13" hidden="1" x14ac:dyDescent="0.25">
      <c r="A1858" s="128"/>
      <c r="B1858" s="2"/>
      <c r="C1858" s="139" t="s">
        <v>39872</v>
      </c>
      <c r="D1858" s="124" t="s">
        <v>39873</v>
      </c>
      <c r="E1858" s="118" t="s">
        <v>39874</v>
      </c>
      <c r="F1858" s="124" t="s">
        <v>39875</v>
      </c>
      <c r="G1858" s="118" t="s">
        <v>2</v>
      </c>
      <c r="H1858" s="137">
        <v>43852</v>
      </c>
      <c r="I1858" s="119">
        <v>3250</v>
      </c>
      <c r="J1858" s="129"/>
      <c r="K1858" s="129"/>
      <c r="L1858" s="129">
        <v>0</v>
      </c>
      <c r="M1858" s="134" t="s">
        <v>39990</v>
      </c>
    </row>
    <row r="1859" spans="1:13" hidden="1" x14ac:dyDescent="0.25">
      <c r="A1859" s="128"/>
      <c r="B1859" s="2"/>
      <c r="C1859" s="139" t="s">
        <v>39877</v>
      </c>
      <c r="D1859" s="124" t="s">
        <v>39878</v>
      </c>
      <c r="E1859" s="118" t="s">
        <v>48</v>
      </c>
      <c r="F1859" s="124" t="s">
        <v>35249</v>
      </c>
      <c r="G1859" s="118" t="s">
        <v>2</v>
      </c>
      <c r="H1859" s="137"/>
      <c r="I1859" s="119"/>
      <c r="J1859" s="129"/>
      <c r="K1859" s="129"/>
      <c r="L1859" s="129">
        <v>0</v>
      </c>
      <c r="M1859" s="134" t="s">
        <v>39993</v>
      </c>
    </row>
    <row r="1860" spans="1:13" hidden="1" x14ac:dyDescent="0.25">
      <c r="A1860" s="128"/>
      <c r="B1860" s="2"/>
      <c r="C1860" s="139" t="s">
        <v>39880</v>
      </c>
      <c r="D1860" s="124" t="s">
        <v>39881</v>
      </c>
      <c r="E1860" s="118" t="s">
        <v>48</v>
      </c>
      <c r="F1860" s="124" t="s">
        <v>35249</v>
      </c>
      <c r="G1860" s="118" t="s">
        <v>2</v>
      </c>
      <c r="H1860" s="137">
        <v>44505</v>
      </c>
      <c r="I1860" s="119">
        <v>14.93</v>
      </c>
      <c r="J1860" s="129"/>
      <c r="K1860" s="129"/>
      <c r="L1860" s="129">
        <v>0</v>
      </c>
      <c r="M1860" s="134"/>
    </row>
    <row r="1861" spans="1:13" hidden="1" x14ac:dyDescent="0.25">
      <c r="A1861" s="128"/>
      <c r="B1861" s="2"/>
      <c r="C1861" s="139" t="s">
        <v>39883</v>
      </c>
      <c r="D1861" s="124" t="s">
        <v>39884</v>
      </c>
      <c r="E1861" s="118" t="s">
        <v>48</v>
      </c>
      <c r="F1861" s="124" t="s">
        <v>35249</v>
      </c>
      <c r="G1861" s="118" t="s">
        <v>2</v>
      </c>
      <c r="H1861" s="137">
        <v>45286</v>
      </c>
      <c r="I1861" s="119">
        <v>242.11</v>
      </c>
      <c r="J1861" s="129"/>
      <c r="K1861" s="129"/>
      <c r="L1861" s="129">
        <v>0</v>
      </c>
      <c r="M1861" s="134" t="s">
        <v>39998</v>
      </c>
    </row>
    <row r="1862" spans="1:13" hidden="1" x14ac:dyDescent="0.25">
      <c r="A1862" s="128"/>
      <c r="B1862" s="2"/>
      <c r="C1862" s="139" t="s">
        <v>39886</v>
      </c>
      <c r="D1862" s="124" t="s">
        <v>39887</v>
      </c>
      <c r="E1862" s="118" t="s">
        <v>48</v>
      </c>
      <c r="F1862" s="124" t="s">
        <v>35249</v>
      </c>
      <c r="G1862" s="118" t="s">
        <v>2</v>
      </c>
      <c r="H1862" s="137"/>
      <c r="I1862" s="119"/>
      <c r="J1862" s="129"/>
      <c r="K1862" s="129"/>
      <c r="L1862" s="129">
        <v>0</v>
      </c>
      <c r="M1862" s="134" t="s">
        <v>40001</v>
      </c>
    </row>
    <row r="1863" spans="1:13" hidden="1" x14ac:dyDescent="0.25">
      <c r="A1863" s="128"/>
      <c r="B1863" s="2"/>
      <c r="C1863" s="139" t="s">
        <v>39889</v>
      </c>
      <c r="D1863" s="124" t="s">
        <v>39890</v>
      </c>
      <c r="E1863" s="118" t="s">
        <v>48</v>
      </c>
      <c r="F1863" s="124" t="s">
        <v>35249</v>
      </c>
      <c r="G1863" s="118" t="s">
        <v>34659</v>
      </c>
      <c r="H1863" s="137"/>
      <c r="I1863" s="119"/>
      <c r="J1863" s="129"/>
      <c r="K1863" s="129"/>
      <c r="L1863" s="129">
        <v>0</v>
      </c>
      <c r="M1863" s="134" t="s">
        <v>40004</v>
      </c>
    </row>
    <row r="1864" spans="1:13" hidden="1" x14ac:dyDescent="0.25">
      <c r="A1864" s="128"/>
      <c r="B1864" s="2"/>
      <c r="C1864" s="139" t="s">
        <v>39892</v>
      </c>
      <c r="D1864" s="124" t="s">
        <v>39893</v>
      </c>
      <c r="E1864" s="118" t="s">
        <v>48</v>
      </c>
      <c r="F1864" s="124" t="s">
        <v>35249</v>
      </c>
      <c r="G1864" s="118" t="s">
        <v>2</v>
      </c>
      <c r="H1864" s="137">
        <v>43182</v>
      </c>
      <c r="I1864" s="119">
        <v>520.44000000000005</v>
      </c>
      <c r="J1864" s="129"/>
      <c r="K1864" s="129"/>
      <c r="L1864" s="129">
        <v>0</v>
      </c>
      <c r="M1864" s="134" t="s">
        <v>40007</v>
      </c>
    </row>
    <row r="1865" spans="1:13" hidden="1" x14ac:dyDescent="0.25">
      <c r="A1865" s="128"/>
      <c r="B1865" s="2"/>
      <c r="C1865" s="139" t="s">
        <v>39895</v>
      </c>
      <c r="D1865" s="124" t="s">
        <v>39896</v>
      </c>
      <c r="E1865" s="118" t="s">
        <v>48</v>
      </c>
      <c r="F1865" s="124" t="s">
        <v>35249</v>
      </c>
      <c r="G1865" s="118" t="s">
        <v>2</v>
      </c>
      <c r="H1865" s="137">
        <v>43117</v>
      </c>
      <c r="I1865" s="119">
        <v>2186.5500000000002</v>
      </c>
      <c r="J1865" s="129"/>
      <c r="K1865" s="129"/>
      <c r="L1865" s="129">
        <v>0</v>
      </c>
      <c r="M1865" s="134" t="s">
        <v>40010</v>
      </c>
    </row>
    <row r="1866" spans="1:13" hidden="1" x14ac:dyDescent="0.25">
      <c r="A1866" s="128"/>
      <c r="B1866" s="2"/>
      <c r="C1866" s="139" t="s">
        <v>39898</v>
      </c>
      <c r="D1866" s="124" t="s">
        <v>39899</v>
      </c>
      <c r="E1866" s="118" t="s">
        <v>48</v>
      </c>
      <c r="F1866" s="124" t="s">
        <v>35249</v>
      </c>
      <c r="G1866" s="118" t="s">
        <v>2</v>
      </c>
      <c r="H1866" s="137">
        <v>42193</v>
      </c>
      <c r="I1866" s="119">
        <v>1860</v>
      </c>
      <c r="J1866" s="129"/>
      <c r="K1866" s="129"/>
      <c r="L1866" s="129">
        <v>0</v>
      </c>
      <c r="M1866" s="134" t="s">
        <v>40013</v>
      </c>
    </row>
    <row r="1867" spans="1:13" hidden="1" x14ac:dyDescent="0.25">
      <c r="A1867" s="128"/>
      <c r="B1867" s="2"/>
      <c r="C1867" s="139" t="s">
        <v>39901</v>
      </c>
      <c r="D1867" s="124" t="s">
        <v>39902</v>
      </c>
      <c r="E1867" s="118" t="s">
        <v>48</v>
      </c>
      <c r="F1867" s="124" t="s">
        <v>35249</v>
      </c>
      <c r="G1867" s="118" t="s">
        <v>2</v>
      </c>
      <c r="H1867" s="137">
        <v>44168</v>
      </c>
      <c r="I1867" s="119">
        <v>2462.09</v>
      </c>
      <c r="J1867" s="129"/>
      <c r="K1867" s="129"/>
      <c r="L1867" s="129">
        <v>0</v>
      </c>
      <c r="M1867" s="134" t="s">
        <v>40016</v>
      </c>
    </row>
    <row r="1868" spans="1:13" hidden="1" x14ac:dyDescent="0.25">
      <c r="A1868" s="128"/>
      <c r="B1868" s="2"/>
      <c r="C1868" s="139" t="s">
        <v>39904</v>
      </c>
      <c r="D1868" s="124" t="s">
        <v>39905</v>
      </c>
      <c r="E1868" s="118" t="s">
        <v>48</v>
      </c>
      <c r="F1868" s="124" t="s">
        <v>35249</v>
      </c>
      <c r="G1868" s="118" t="s">
        <v>2</v>
      </c>
      <c r="H1868" s="137">
        <v>41583</v>
      </c>
      <c r="I1868" s="119">
        <v>68</v>
      </c>
      <c r="J1868" s="129"/>
      <c r="K1868" s="129"/>
      <c r="L1868" s="129">
        <v>0</v>
      </c>
      <c r="M1868" s="134"/>
    </row>
    <row r="1869" spans="1:13" hidden="1" x14ac:dyDescent="0.25">
      <c r="A1869" s="128"/>
      <c r="B1869" s="2"/>
      <c r="C1869" s="139" t="s">
        <v>39907</v>
      </c>
      <c r="D1869" s="124" t="s">
        <v>39908</v>
      </c>
      <c r="E1869" s="118" t="s">
        <v>48</v>
      </c>
      <c r="F1869" s="124" t="s">
        <v>35249</v>
      </c>
      <c r="G1869" s="118" t="s">
        <v>2</v>
      </c>
      <c r="H1869" s="137"/>
      <c r="I1869" s="119"/>
      <c r="J1869" s="129"/>
      <c r="K1869" s="129"/>
      <c r="L1869" s="129">
        <v>0</v>
      </c>
      <c r="M1869" s="134" t="s">
        <v>40021</v>
      </c>
    </row>
    <row r="1870" spans="1:13" hidden="1" x14ac:dyDescent="0.25">
      <c r="A1870" s="128"/>
      <c r="B1870" s="2"/>
      <c r="C1870" s="139" t="s">
        <v>39909</v>
      </c>
      <c r="D1870" s="124" t="s">
        <v>39910</v>
      </c>
      <c r="E1870" s="118" t="s">
        <v>48</v>
      </c>
      <c r="F1870" s="124" t="s">
        <v>35249</v>
      </c>
      <c r="G1870" s="118" t="s">
        <v>2</v>
      </c>
      <c r="H1870" s="137">
        <v>41593</v>
      </c>
      <c r="I1870" s="119">
        <v>187.65</v>
      </c>
      <c r="J1870" s="129"/>
      <c r="K1870" s="129"/>
      <c r="L1870" s="129">
        <v>0</v>
      </c>
      <c r="M1870" s="134" t="s">
        <v>40024</v>
      </c>
    </row>
    <row r="1871" spans="1:13" hidden="1" x14ac:dyDescent="0.25">
      <c r="A1871" s="128"/>
      <c r="B1871" s="2"/>
      <c r="C1871" s="139" t="s">
        <v>39912</v>
      </c>
      <c r="D1871" s="124" t="s">
        <v>39913</v>
      </c>
      <c r="E1871" s="118" t="s">
        <v>48</v>
      </c>
      <c r="F1871" s="124" t="s">
        <v>35249</v>
      </c>
      <c r="G1871" s="118" t="s">
        <v>34659</v>
      </c>
      <c r="H1871" s="137">
        <v>41484</v>
      </c>
      <c r="I1871" s="119">
        <v>787.5</v>
      </c>
      <c r="J1871" s="129"/>
      <c r="K1871" s="129"/>
      <c r="L1871" s="129">
        <v>0</v>
      </c>
      <c r="M1871" s="134" t="s">
        <v>40027</v>
      </c>
    </row>
    <row r="1872" spans="1:13" hidden="1" x14ac:dyDescent="0.25">
      <c r="A1872" s="128"/>
      <c r="B1872" s="2"/>
      <c r="C1872" s="139" t="s">
        <v>39915</v>
      </c>
      <c r="D1872" s="124" t="s">
        <v>39916</v>
      </c>
      <c r="E1872" s="118" t="s">
        <v>48</v>
      </c>
      <c r="F1872" s="124" t="s">
        <v>35249</v>
      </c>
      <c r="G1872" s="118" t="s">
        <v>235</v>
      </c>
      <c r="H1872" s="137">
        <v>44103</v>
      </c>
      <c r="I1872" s="119">
        <v>23.5</v>
      </c>
      <c r="J1872" s="129"/>
      <c r="K1872" s="129"/>
      <c r="L1872" s="129">
        <v>0</v>
      </c>
      <c r="M1872" s="134" t="s">
        <v>40030</v>
      </c>
    </row>
    <row r="1873" spans="1:13" hidden="1" x14ac:dyDescent="0.25">
      <c r="A1873" s="128"/>
      <c r="B1873" s="2"/>
      <c r="C1873" s="139" t="s">
        <v>39918</v>
      </c>
      <c r="D1873" s="124" t="s">
        <v>39919</v>
      </c>
      <c r="E1873" s="118" t="s">
        <v>48</v>
      </c>
      <c r="F1873" s="124" t="s">
        <v>35249</v>
      </c>
      <c r="G1873" s="118" t="s">
        <v>235</v>
      </c>
      <c r="H1873" s="137">
        <v>44103</v>
      </c>
      <c r="I1873" s="119">
        <v>16</v>
      </c>
      <c r="J1873" s="129"/>
      <c r="K1873" s="129"/>
      <c r="L1873" s="129">
        <v>0</v>
      </c>
      <c r="M1873" s="134" t="s">
        <v>40033</v>
      </c>
    </row>
    <row r="1874" spans="1:13" hidden="1" x14ac:dyDescent="0.25">
      <c r="A1874" s="128"/>
      <c r="B1874" s="2"/>
      <c r="C1874" s="139" t="s">
        <v>39920</v>
      </c>
      <c r="D1874" s="124" t="s">
        <v>39921</v>
      </c>
      <c r="E1874" s="118" t="s">
        <v>48</v>
      </c>
      <c r="F1874" s="124" t="s">
        <v>35249</v>
      </c>
      <c r="G1874" s="118" t="s">
        <v>235</v>
      </c>
      <c r="H1874" s="137">
        <v>44939</v>
      </c>
      <c r="I1874" s="119">
        <v>18.05</v>
      </c>
      <c r="J1874" s="129"/>
      <c r="K1874" s="129"/>
      <c r="L1874" s="129">
        <v>0</v>
      </c>
      <c r="M1874" s="134" t="s">
        <v>40036</v>
      </c>
    </row>
    <row r="1875" spans="1:13" hidden="1" x14ac:dyDescent="0.25">
      <c r="A1875" s="128"/>
      <c r="B1875" s="2"/>
      <c r="C1875" s="139" t="s">
        <v>39922</v>
      </c>
      <c r="D1875" s="124" t="s">
        <v>39923</v>
      </c>
      <c r="E1875" s="118" t="s">
        <v>48</v>
      </c>
      <c r="F1875" s="124" t="s">
        <v>35249</v>
      </c>
      <c r="G1875" s="118" t="s">
        <v>235</v>
      </c>
      <c r="H1875" s="137">
        <v>44350</v>
      </c>
      <c r="I1875" s="119">
        <v>32.5</v>
      </c>
      <c r="J1875" s="129"/>
      <c r="K1875" s="129"/>
      <c r="L1875" s="129">
        <v>0</v>
      </c>
      <c r="M1875" s="134" t="s">
        <v>40039</v>
      </c>
    </row>
    <row r="1876" spans="1:13" hidden="1" x14ac:dyDescent="0.25">
      <c r="A1876" s="128"/>
      <c r="B1876" s="2"/>
      <c r="C1876" s="139" t="s">
        <v>39925</v>
      </c>
      <c r="D1876" s="124" t="s">
        <v>39926</v>
      </c>
      <c r="E1876" s="118" t="s">
        <v>48</v>
      </c>
      <c r="F1876" s="124" t="s">
        <v>35249</v>
      </c>
      <c r="G1876" s="118" t="s">
        <v>235</v>
      </c>
      <c r="H1876" s="137">
        <v>44442</v>
      </c>
      <c r="I1876" s="119">
        <v>17</v>
      </c>
      <c r="J1876" s="129"/>
      <c r="K1876" s="129"/>
      <c r="L1876" s="129">
        <v>0</v>
      </c>
      <c r="M1876" s="134" t="s">
        <v>40042</v>
      </c>
    </row>
    <row r="1877" spans="1:13" hidden="1" x14ac:dyDescent="0.25">
      <c r="A1877" s="128"/>
      <c r="B1877" s="2"/>
      <c r="C1877" s="139" t="s">
        <v>39928</v>
      </c>
      <c r="D1877" s="124" t="s">
        <v>39929</v>
      </c>
      <c r="E1877" s="118" t="s">
        <v>48</v>
      </c>
      <c r="F1877" s="124" t="s">
        <v>35249</v>
      </c>
      <c r="G1877" s="118" t="s">
        <v>2</v>
      </c>
      <c r="H1877" s="137">
        <v>40911</v>
      </c>
      <c r="I1877" s="119">
        <v>45.54</v>
      </c>
      <c r="J1877" s="129"/>
      <c r="K1877" s="129"/>
      <c r="L1877" s="129">
        <v>0</v>
      </c>
      <c r="M1877" s="134" t="s">
        <v>40045</v>
      </c>
    </row>
    <row r="1878" spans="1:13" hidden="1" x14ac:dyDescent="0.25">
      <c r="A1878" s="128"/>
      <c r="B1878" s="2"/>
      <c r="C1878" s="139" t="s">
        <v>39930</v>
      </c>
      <c r="D1878" s="124" t="s">
        <v>39931</v>
      </c>
      <c r="E1878" s="118" t="s">
        <v>48</v>
      </c>
      <c r="F1878" s="124" t="s">
        <v>35249</v>
      </c>
      <c r="G1878" s="118" t="s">
        <v>235</v>
      </c>
      <c r="H1878" s="137"/>
      <c r="I1878" s="119"/>
      <c r="J1878" s="129"/>
      <c r="K1878" s="129"/>
      <c r="L1878" s="129">
        <v>0</v>
      </c>
      <c r="M1878" s="134" t="s">
        <v>40048</v>
      </c>
    </row>
    <row r="1879" spans="1:13" hidden="1" x14ac:dyDescent="0.25">
      <c r="A1879" s="128"/>
      <c r="B1879" s="2"/>
      <c r="C1879" s="139" t="s">
        <v>39933</v>
      </c>
      <c r="D1879" s="124" t="s">
        <v>39934</v>
      </c>
      <c r="E1879" s="118" t="s">
        <v>48</v>
      </c>
      <c r="F1879" s="124" t="s">
        <v>35249</v>
      </c>
      <c r="G1879" s="118" t="s">
        <v>6</v>
      </c>
      <c r="H1879" s="137">
        <v>41801</v>
      </c>
      <c r="I1879" s="119">
        <v>58</v>
      </c>
      <c r="J1879" s="129"/>
      <c r="K1879" s="129"/>
      <c r="L1879" s="129">
        <v>0</v>
      </c>
      <c r="M1879" s="134" t="s">
        <v>40051</v>
      </c>
    </row>
    <row r="1880" spans="1:13" hidden="1" x14ac:dyDescent="0.25">
      <c r="A1880" s="128"/>
      <c r="B1880" s="2"/>
      <c r="C1880" s="139" t="s">
        <v>39936</v>
      </c>
      <c r="D1880" s="124" t="s">
        <v>39937</v>
      </c>
      <c r="E1880" s="118" t="s">
        <v>48</v>
      </c>
      <c r="F1880" s="124" t="s">
        <v>35249</v>
      </c>
      <c r="G1880" s="118" t="s">
        <v>34659</v>
      </c>
      <c r="H1880" s="137">
        <v>45940</v>
      </c>
      <c r="I1880" s="119">
        <v>850</v>
      </c>
      <c r="J1880" s="129"/>
      <c r="K1880" s="129"/>
      <c r="L1880" s="129">
        <v>0</v>
      </c>
      <c r="M1880" s="134" t="s">
        <v>40054</v>
      </c>
    </row>
    <row r="1881" spans="1:13" hidden="1" x14ac:dyDescent="0.25">
      <c r="A1881" s="128"/>
      <c r="B1881" s="2"/>
      <c r="C1881" s="139" t="s">
        <v>39939</v>
      </c>
      <c r="D1881" s="124" t="s">
        <v>39940</v>
      </c>
      <c r="E1881" s="118" t="s">
        <v>48</v>
      </c>
      <c r="F1881" s="124" t="s">
        <v>35249</v>
      </c>
      <c r="G1881" s="118" t="s">
        <v>235</v>
      </c>
      <c r="H1881" s="137">
        <v>44187</v>
      </c>
      <c r="I1881" s="119">
        <v>45</v>
      </c>
      <c r="J1881" s="129"/>
      <c r="K1881" s="129"/>
      <c r="L1881" s="129">
        <v>0</v>
      </c>
      <c r="M1881" s="134" t="s">
        <v>40057</v>
      </c>
    </row>
    <row r="1882" spans="1:13" hidden="1" x14ac:dyDescent="0.25">
      <c r="A1882" s="128"/>
      <c r="B1882" s="2"/>
      <c r="C1882" s="139" t="s">
        <v>39942</v>
      </c>
      <c r="D1882" s="124" t="s">
        <v>39943</v>
      </c>
      <c r="E1882" s="118" t="s">
        <v>48</v>
      </c>
      <c r="F1882" s="124" t="s">
        <v>35249</v>
      </c>
      <c r="G1882" s="118" t="s">
        <v>235</v>
      </c>
      <c r="H1882" s="137">
        <v>45947</v>
      </c>
      <c r="I1882" s="119">
        <v>34.61</v>
      </c>
      <c r="J1882" s="129"/>
      <c r="K1882" s="129"/>
      <c r="L1882" s="129">
        <v>0</v>
      </c>
      <c r="M1882" s="134" t="s">
        <v>40060</v>
      </c>
    </row>
    <row r="1883" spans="1:13" hidden="1" x14ac:dyDescent="0.25">
      <c r="A1883" s="128"/>
      <c r="B1883" s="2"/>
      <c r="C1883" s="139" t="s">
        <v>39945</v>
      </c>
      <c r="D1883" s="124" t="s">
        <v>39946</v>
      </c>
      <c r="E1883" s="118" t="s">
        <v>48</v>
      </c>
      <c r="F1883" s="124" t="s">
        <v>35249</v>
      </c>
      <c r="G1883" s="118" t="s">
        <v>235</v>
      </c>
      <c r="H1883" s="137">
        <v>42356</v>
      </c>
      <c r="I1883" s="119">
        <v>9.99</v>
      </c>
      <c r="J1883" s="129"/>
      <c r="K1883" s="129"/>
      <c r="L1883" s="129">
        <v>0</v>
      </c>
      <c r="M1883" s="134" t="s">
        <v>40063</v>
      </c>
    </row>
    <row r="1884" spans="1:13" hidden="1" x14ac:dyDescent="0.25">
      <c r="A1884" s="128"/>
      <c r="B1884" s="2"/>
      <c r="C1884" s="139" t="s">
        <v>39948</v>
      </c>
      <c r="D1884" s="124" t="s">
        <v>39949</v>
      </c>
      <c r="E1884" s="118" t="s">
        <v>48</v>
      </c>
      <c r="F1884" s="124" t="s">
        <v>35249</v>
      </c>
      <c r="G1884" s="118" t="s">
        <v>235</v>
      </c>
      <c r="H1884" s="137"/>
      <c r="I1884" s="119"/>
      <c r="J1884" s="129"/>
      <c r="K1884" s="129"/>
      <c r="L1884" s="129">
        <v>0</v>
      </c>
      <c r="M1884" s="134" t="s">
        <v>40066</v>
      </c>
    </row>
    <row r="1885" spans="1:13" hidden="1" x14ac:dyDescent="0.25">
      <c r="A1885" s="128"/>
      <c r="B1885" s="2"/>
      <c r="C1885" s="139" t="s">
        <v>39951</v>
      </c>
      <c r="D1885" s="124" t="s">
        <v>39952</v>
      </c>
      <c r="E1885" s="118" t="s">
        <v>48</v>
      </c>
      <c r="F1885" s="124" t="s">
        <v>35249</v>
      </c>
      <c r="G1885" s="118" t="s">
        <v>235</v>
      </c>
      <c r="H1885" s="137">
        <v>42951</v>
      </c>
      <c r="I1885" s="119">
        <v>15</v>
      </c>
      <c r="J1885" s="129"/>
      <c r="K1885" s="129"/>
      <c r="L1885" s="129">
        <v>0</v>
      </c>
      <c r="M1885" s="134" t="s">
        <v>40069</v>
      </c>
    </row>
    <row r="1886" spans="1:13" hidden="1" x14ac:dyDescent="0.25">
      <c r="A1886" s="128"/>
      <c r="B1886" s="2"/>
      <c r="C1886" s="139" t="s">
        <v>39954</v>
      </c>
      <c r="D1886" s="124" t="s">
        <v>39955</v>
      </c>
      <c r="E1886" s="118" t="s">
        <v>48</v>
      </c>
      <c r="F1886" s="124" t="s">
        <v>35249</v>
      </c>
      <c r="G1886" s="118" t="s">
        <v>235</v>
      </c>
      <c r="H1886" s="137">
        <v>46106</v>
      </c>
      <c r="I1886" s="119">
        <v>48.75</v>
      </c>
      <c r="J1886" s="129"/>
      <c r="K1886" s="129"/>
      <c r="L1886" s="129">
        <v>0</v>
      </c>
      <c r="M1886" s="134" t="s">
        <v>40072</v>
      </c>
    </row>
    <row r="1887" spans="1:13" hidden="1" x14ac:dyDescent="0.25">
      <c r="A1887" s="128"/>
      <c r="B1887" s="2"/>
      <c r="C1887" s="139" t="s">
        <v>39957</v>
      </c>
      <c r="D1887" s="124" t="s">
        <v>39958</v>
      </c>
      <c r="E1887" s="118" t="s">
        <v>48</v>
      </c>
      <c r="F1887" s="124" t="s">
        <v>35249</v>
      </c>
      <c r="G1887" s="118" t="s">
        <v>235</v>
      </c>
      <c r="H1887" s="137">
        <v>41422</v>
      </c>
      <c r="I1887" s="119">
        <v>37.64</v>
      </c>
      <c r="J1887" s="129"/>
      <c r="K1887" s="129"/>
      <c r="L1887" s="129">
        <v>0</v>
      </c>
      <c r="M1887" s="134" t="s">
        <v>40075</v>
      </c>
    </row>
    <row r="1888" spans="1:13" hidden="1" x14ac:dyDescent="0.25">
      <c r="A1888" s="128"/>
      <c r="B1888" s="2"/>
      <c r="C1888" s="139" t="s">
        <v>39960</v>
      </c>
      <c r="D1888" s="124" t="s">
        <v>39961</v>
      </c>
      <c r="E1888" s="118" t="s">
        <v>48</v>
      </c>
      <c r="F1888" s="124" t="s">
        <v>35249</v>
      </c>
      <c r="G1888" s="118" t="s">
        <v>235</v>
      </c>
      <c r="H1888" s="137">
        <v>42083</v>
      </c>
      <c r="I1888" s="119">
        <v>15.2</v>
      </c>
      <c r="J1888" s="129"/>
      <c r="K1888" s="129"/>
      <c r="L1888" s="129">
        <v>0</v>
      </c>
      <c r="M1888" s="134" t="s">
        <v>40078</v>
      </c>
    </row>
    <row r="1889" spans="1:13" hidden="1" x14ac:dyDescent="0.25">
      <c r="A1889" s="128"/>
      <c r="B1889" s="2"/>
      <c r="C1889" s="139" t="s">
        <v>39963</v>
      </c>
      <c r="D1889" s="124" t="s">
        <v>39964</v>
      </c>
      <c r="E1889" s="118" t="s">
        <v>48</v>
      </c>
      <c r="F1889" s="124" t="s">
        <v>35249</v>
      </c>
      <c r="G1889" s="118" t="s">
        <v>2</v>
      </c>
      <c r="H1889" s="137">
        <v>44263</v>
      </c>
      <c r="I1889" s="119">
        <v>85.54</v>
      </c>
      <c r="J1889" s="129"/>
      <c r="K1889" s="129"/>
      <c r="L1889" s="129">
        <v>0</v>
      </c>
      <c r="M1889" s="134" t="s">
        <v>40078</v>
      </c>
    </row>
    <row r="1890" spans="1:13" hidden="1" x14ac:dyDescent="0.25">
      <c r="A1890" s="128"/>
      <c r="B1890" s="2"/>
      <c r="C1890" s="139" t="s">
        <v>39966</v>
      </c>
      <c r="D1890" s="124" t="s">
        <v>39967</v>
      </c>
      <c r="E1890" s="118" t="s">
        <v>48</v>
      </c>
      <c r="F1890" s="124" t="s">
        <v>35249</v>
      </c>
      <c r="G1890" s="118" t="s">
        <v>2</v>
      </c>
      <c r="H1890" s="137">
        <v>45883</v>
      </c>
      <c r="I1890" s="119">
        <v>150</v>
      </c>
      <c r="J1890" s="129"/>
      <c r="K1890" s="129"/>
      <c r="L1890" s="129">
        <v>0</v>
      </c>
      <c r="M1890" s="134" t="s">
        <v>40083</v>
      </c>
    </row>
    <row r="1891" spans="1:13" hidden="1" x14ac:dyDescent="0.25">
      <c r="A1891" s="128"/>
      <c r="B1891" s="2"/>
      <c r="C1891" s="139" t="s">
        <v>39969</v>
      </c>
      <c r="D1891" s="124" t="s">
        <v>39970</v>
      </c>
      <c r="E1891" s="118" t="s">
        <v>48</v>
      </c>
      <c r="F1891" s="124" t="s">
        <v>35249</v>
      </c>
      <c r="G1891" s="118" t="s">
        <v>2</v>
      </c>
      <c r="H1891" s="137">
        <v>42608</v>
      </c>
      <c r="I1891" s="119">
        <v>23</v>
      </c>
      <c r="J1891" s="129"/>
      <c r="K1891" s="129"/>
      <c r="L1891" s="129">
        <v>0</v>
      </c>
      <c r="M1891" s="134" t="s">
        <v>40086</v>
      </c>
    </row>
    <row r="1892" spans="1:13" hidden="1" x14ac:dyDescent="0.25">
      <c r="A1892" s="128"/>
      <c r="B1892" s="2"/>
      <c r="C1892" s="139" t="s">
        <v>39972</v>
      </c>
      <c r="D1892" s="124" t="s">
        <v>39973</v>
      </c>
      <c r="E1892" s="118" t="s">
        <v>48</v>
      </c>
      <c r="F1892" s="124" t="s">
        <v>35249</v>
      </c>
      <c r="G1892" s="118" t="s">
        <v>2</v>
      </c>
      <c r="H1892" s="137">
        <v>43746</v>
      </c>
      <c r="I1892" s="119">
        <v>26.35</v>
      </c>
      <c r="J1892" s="129"/>
      <c r="K1892" s="129"/>
      <c r="L1892" s="129">
        <v>0</v>
      </c>
      <c r="M1892" s="134" t="s">
        <v>40089</v>
      </c>
    </row>
    <row r="1893" spans="1:13" hidden="1" x14ac:dyDescent="0.25">
      <c r="A1893" s="128"/>
      <c r="B1893" s="2"/>
      <c r="C1893" s="139" t="s">
        <v>39975</v>
      </c>
      <c r="D1893" s="124" t="s">
        <v>39976</v>
      </c>
      <c r="E1893" s="118" t="s">
        <v>48</v>
      </c>
      <c r="F1893" s="124" t="s">
        <v>35249</v>
      </c>
      <c r="G1893" s="118" t="s">
        <v>2</v>
      </c>
      <c r="H1893" s="137"/>
      <c r="I1893" s="119"/>
      <c r="J1893" s="129"/>
      <c r="K1893" s="129"/>
      <c r="L1893" s="129">
        <v>0</v>
      </c>
      <c r="M1893" s="134" t="s">
        <v>40092</v>
      </c>
    </row>
    <row r="1894" spans="1:13" hidden="1" x14ac:dyDescent="0.25">
      <c r="A1894" s="128"/>
      <c r="B1894" s="2"/>
      <c r="C1894" s="139" t="s">
        <v>39978</v>
      </c>
      <c r="D1894" s="124" t="s">
        <v>39979</v>
      </c>
      <c r="E1894" s="118" t="s">
        <v>48</v>
      </c>
      <c r="F1894" s="124" t="s">
        <v>35249</v>
      </c>
      <c r="G1894" s="118" t="s">
        <v>2</v>
      </c>
      <c r="H1894" s="137">
        <v>41429</v>
      </c>
      <c r="I1894" s="119">
        <v>34.200000000000003</v>
      </c>
      <c r="J1894" s="129"/>
      <c r="K1894" s="129"/>
      <c r="L1894" s="129">
        <v>0</v>
      </c>
      <c r="M1894" s="134" t="s">
        <v>40095</v>
      </c>
    </row>
    <row r="1895" spans="1:13" hidden="1" x14ac:dyDescent="0.25">
      <c r="A1895" s="128"/>
      <c r="B1895" s="2"/>
      <c r="C1895" s="139" t="s">
        <v>39980</v>
      </c>
      <c r="D1895" s="124" t="s">
        <v>39981</v>
      </c>
      <c r="E1895" s="118" t="s">
        <v>48</v>
      </c>
      <c r="F1895" s="124" t="s">
        <v>35249</v>
      </c>
      <c r="G1895" s="118" t="s">
        <v>2</v>
      </c>
      <c r="H1895" s="137"/>
      <c r="I1895" s="119"/>
      <c r="J1895" s="129"/>
      <c r="K1895" s="129"/>
      <c r="L1895" s="129">
        <v>0</v>
      </c>
      <c r="M1895" s="134" t="s">
        <v>40098</v>
      </c>
    </row>
    <row r="1896" spans="1:13" hidden="1" x14ac:dyDescent="0.25">
      <c r="A1896" s="128"/>
      <c r="B1896" s="2"/>
      <c r="C1896" s="139" t="s">
        <v>39982</v>
      </c>
      <c r="D1896" s="124" t="s">
        <v>39983</v>
      </c>
      <c r="E1896" s="118" t="s">
        <v>48</v>
      </c>
      <c r="F1896" s="124" t="s">
        <v>35249</v>
      </c>
      <c r="G1896" s="118" t="s">
        <v>235</v>
      </c>
      <c r="H1896" s="137">
        <v>41985</v>
      </c>
      <c r="I1896" s="119">
        <v>35.799999999999997</v>
      </c>
      <c r="J1896" s="129"/>
      <c r="K1896" s="129"/>
      <c r="L1896" s="129">
        <v>0</v>
      </c>
      <c r="M1896" s="134" t="s">
        <v>40101</v>
      </c>
    </row>
    <row r="1897" spans="1:13" hidden="1" x14ac:dyDescent="0.25">
      <c r="A1897" s="128"/>
      <c r="B1897" s="2"/>
      <c r="C1897" s="139" t="s">
        <v>39985</v>
      </c>
      <c r="D1897" s="124" t="s">
        <v>39986</v>
      </c>
      <c r="E1897" s="118" t="s">
        <v>48</v>
      </c>
      <c r="F1897" s="124" t="s">
        <v>35249</v>
      </c>
      <c r="G1897" s="118" t="s">
        <v>2</v>
      </c>
      <c r="H1897" s="137">
        <v>44701</v>
      </c>
      <c r="I1897" s="119">
        <v>66.13</v>
      </c>
      <c r="J1897" s="129"/>
      <c r="K1897" s="129"/>
      <c r="L1897" s="129">
        <v>0</v>
      </c>
      <c r="M1897" s="134" t="s">
        <v>40104</v>
      </c>
    </row>
    <row r="1898" spans="1:13" hidden="1" x14ac:dyDescent="0.25">
      <c r="A1898" s="128"/>
      <c r="B1898" s="2"/>
      <c r="C1898" s="139" t="s">
        <v>39988</v>
      </c>
      <c r="D1898" s="124" t="s">
        <v>39989</v>
      </c>
      <c r="E1898" s="118" t="s">
        <v>48</v>
      </c>
      <c r="F1898" s="124" t="s">
        <v>35249</v>
      </c>
      <c r="G1898" s="118" t="s">
        <v>2</v>
      </c>
      <c r="H1898" s="137">
        <v>44519</v>
      </c>
      <c r="I1898" s="119">
        <v>48.44</v>
      </c>
      <c r="J1898" s="129"/>
      <c r="K1898" s="129"/>
      <c r="L1898" s="129">
        <v>0</v>
      </c>
      <c r="M1898" s="134" t="s">
        <v>40107</v>
      </c>
    </row>
    <row r="1899" spans="1:13" hidden="1" x14ac:dyDescent="0.25">
      <c r="A1899" s="128"/>
      <c r="B1899" s="2"/>
      <c r="C1899" s="139" t="s">
        <v>39991</v>
      </c>
      <c r="D1899" s="124" t="s">
        <v>39992</v>
      </c>
      <c r="E1899" s="118" t="s">
        <v>48</v>
      </c>
      <c r="F1899" s="124" t="s">
        <v>35249</v>
      </c>
      <c r="G1899" s="118" t="s">
        <v>235</v>
      </c>
      <c r="H1899" s="137"/>
      <c r="I1899" s="119"/>
      <c r="J1899" s="129"/>
      <c r="K1899" s="129"/>
      <c r="L1899" s="129">
        <v>0</v>
      </c>
      <c r="M1899" s="134" t="s">
        <v>40110</v>
      </c>
    </row>
    <row r="1900" spans="1:13" hidden="1" x14ac:dyDescent="0.25">
      <c r="A1900" s="128"/>
      <c r="B1900" s="2"/>
      <c r="C1900" s="139" t="s">
        <v>39994</v>
      </c>
      <c r="D1900" s="124" t="s">
        <v>39995</v>
      </c>
      <c r="E1900" s="118" t="s">
        <v>48</v>
      </c>
      <c r="F1900" s="124" t="s">
        <v>35249</v>
      </c>
      <c r="G1900" s="118" t="s">
        <v>235</v>
      </c>
      <c r="H1900" s="137">
        <v>40632</v>
      </c>
      <c r="I1900" s="119">
        <v>103.02</v>
      </c>
      <c r="J1900" s="129"/>
      <c r="K1900" s="129"/>
      <c r="L1900" s="129">
        <v>0</v>
      </c>
      <c r="M1900" s="134" t="s">
        <v>40113</v>
      </c>
    </row>
    <row r="1901" spans="1:13" hidden="1" x14ac:dyDescent="0.25">
      <c r="A1901" s="128"/>
      <c r="B1901" s="2"/>
      <c r="C1901" s="139" t="s">
        <v>39996</v>
      </c>
      <c r="D1901" s="124" t="s">
        <v>39997</v>
      </c>
      <c r="E1901" s="118" t="s">
        <v>48</v>
      </c>
      <c r="F1901" s="124" t="s">
        <v>35249</v>
      </c>
      <c r="G1901" s="118" t="s">
        <v>235</v>
      </c>
      <c r="H1901" s="137">
        <v>42395</v>
      </c>
      <c r="I1901" s="119">
        <v>4.49</v>
      </c>
      <c r="J1901" s="129"/>
      <c r="K1901" s="129"/>
      <c r="L1901" s="129">
        <v>0</v>
      </c>
      <c r="M1901" s="134" t="s">
        <v>40116</v>
      </c>
    </row>
    <row r="1902" spans="1:13" hidden="1" x14ac:dyDescent="0.25">
      <c r="A1902" s="128"/>
      <c r="B1902" s="2"/>
      <c r="C1902" s="139" t="s">
        <v>39999</v>
      </c>
      <c r="D1902" s="124" t="s">
        <v>40000</v>
      </c>
      <c r="E1902" s="118" t="s">
        <v>48</v>
      </c>
      <c r="F1902" s="124" t="s">
        <v>35249</v>
      </c>
      <c r="G1902" s="118" t="s">
        <v>235</v>
      </c>
      <c r="H1902" s="137">
        <v>41806</v>
      </c>
      <c r="I1902" s="119">
        <v>3.2</v>
      </c>
      <c r="J1902" s="129"/>
      <c r="K1902" s="129"/>
      <c r="L1902" s="129">
        <v>0</v>
      </c>
      <c r="M1902" s="134" t="s">
        <v>40119</v>
      </c>
    </row>
    <row r="1903" spans="1:13" hidden="1" x14ac:dyDescent="0.25">
      <c r="A1903" s="128"/>
      <c r="B1903" s="2"/>
      <c r="C1903" s="139" t="s">
        <v>40002</v>
      </c>
      <c r="D1903" s="124" t="s">
        <v>40003</v>
      </c>
      <c r="E1903" s="118" t="s">
        <v>48</v>
      </c>
      <c r="F1903" s="124" t="s">
        <v>35249</v>
      </c>
      <c r="G1903" s="118" t="s">
        <v>235</v>
      </c>
      <c r="H1903" s="137">
        <v>42303</v>
      </c>
      <c r="I1903" s="119">
        <v>42.29</v>
      </c>
      <c r="J1903" s="129"/>
      <c r="K1903" s="129"/>
      <c r="L1903" s="129">
        <v>0</v>
      </c>
      <c r="M1903" s="134" t="s">
        <v>40122</v>
      </c>
    </row>
    <row r="1904" spans="1:13" hidden="1" x14ac:dyDescent="0.25">
      <c r="A1904" s="128"/>
      <c r="B1904" s="2"/>
      <c r="C1904" s="139" t="s">
        <v>40005</v>
      </c>
      <c r="D1904" s="124" t="s">
        <v>40006</v>
      </c>
      <c r="E1904" s="118" t="s">
        <v>48</v>
      </c>
      <c r="F1904" s="124" t="s">
        <v>35249</v>
      </c>
      <c r="G1904" s="118" t="s">
        <v>235</v>
      </c>
      <c r="H1904" s="137"/>
      <c r="I1904" s="119"/>
      <c r="J1904" s="129"/>
      <c r="K1904" s="129"/>
      <c r="L1904" s="129">
        <v>0</v>
      </c>
      <c r="M1904" s="134" t="s">
        <v>40125</v>
      </c>
    </row>
    <row r="1905" spans="1:13" hidden="1" x14ac:dyDescent="0.25">
      <c r="A1905" s="128"/>
      <c r="B1905" s="2"/>
      <c r="C1905" s="139" t="s">
        <v>40008</v>
      </c>
      <c r="D1905" s="124" t="s">
        <v>40009</v>
      </c>
      <c r="E1905" s="118" t="s">
        <v>48</v>
      </c>
      <c r="F1905" s="124" t="s">
        <v>35249</v>
      </c>
      <c r="G1905" s="118" t="s">
        <v>235</v>
      </c>
      <c r="H1905" s="137">
        <v>42303</v>
      </c>
      <c r="I1905" s="119">
        <v>42.29</v>
      </c>
      <c r="J1905" s="129"/>
      <c r="K1905" s="129"/>
      <c r="L1905" s="129">
        <v>0</v>
      </c>
      <c r="M1905" s="134" t="s">
        <v>40128</v>
      </c>
    </row>
    <row r="1906" spans="1:13" hidden="1" x14ac:dyDescent="0.25">
      <c r="A1906" s="128"/>
      <c r="B1906" s="2"/>
      <c r="C1906" s="139" t="s">
        <v>40011</v>
      </c>
      <c r="D1906" s="124" t="s">
        <v>40012</v>
      </c>
      <c r="E1906" s="118" t="s">
        <v>48</v>
      </c>
      <c r="F1906" s="124" t="s">
        <v>35249</v>
      </c>
      <c r="G1906" s="118" t="s">
        <v>235</v>
      </c>
      <c r="H1906" s="137">
        <v>42303</v>
      </c>
      <c r="I1906" s="119">
        <v>10.52</v>
      </c>
      <c r="J1906" s="129"/>
      <c r="K1906" s="129"/>
      <c r="L1906" s="129">
        <v>0</v>
      </c>
      <c r="M1906" s="134" t="s">
        <v>40131</v>
      </c>
    </row>
    <row r="1907" spans="1:13" hidden="1" x14ac:dyDescent="0.25">
      <c r="A1907" s="128"/>
      <c r="B1907" s="2"/>
      <c r="C1907" s="139" t="s">
        <v>40014</v>
      </c>
      <c r="D1907" s="124" t="s">
        <v>40015</v>
      </c>
      <c r="E1907" s="118" t="s">
        <v>48</v>
      </c>
      <c r="F1907" s="124" t="s">
        <v>35249</v>
      </c>
      <c r="G1907" s="118" t="s">
        <v>235</v>
      </c>
      <c r="H1907" s="137">
        <v>44498</v>
      </c>
      <c r="I1907" s="119">
        <v>12</v>
      </c>
      <c r="J1907" s="129"/>
      <c r="K1907" s="129"/>
      <c r="L1907" s="129">
        <v>0</v>
      </c>
      <c r="M1907" s="134" t="s">
        <v>40134</v>
      </c>
    </row>
    <row r="1908" spans="1:13" hidden="1" x14ac:dyDescent="0.25">
      <c r="A1908" s="128"/>
      <c r="B1908" s="2"/>
      <c r="C1908" s="139" t="s">
        <v>40017</v>
      </c>
      <c r="D1908" s="124" t="s">
        <v>40018</v>
      </c>
      <c r="E1908" s="118" t="s">
        <v>48</v>
      </c>
      <c r="F1908" s="124" t="s">
        <v>35249</v>
      </c>
      <c r="G1908" s="118" t="s">
        <v>235</v>
      </c>
      <c r="H1908" s="137">
        <v>40631</v>
      </c>
      <c r="I1908" s="119">
        <v>4.8499999999999996</v>
      </c>
      <c r="J1908" s="129"/>
      <c r="K1908" s="129"/>
      <c r="L1908" s="129">
        <v>0</v>
      </c>
      <c r="M1908" s="134" t="s">
        <v>40137</v>
      </c>
    </row>
    <row r="1909" spans="1:13" hidden="1" x14ac:dyDescent="0.25">
      <c r="A1909" s="128"/>
      <c r="B1909" s="2"/>
      <c r="C1909" s="139" t="s">
        <v>40019</v>
      </c>
      <c r="D1909" s="124" t="s">
        <v>40020</v>
      </c>
      <c r="E1909" s="118" t="s">
        <v>48</v>
      </c>
      <c r="F1909" s="124" t="s">
        <v>35249</v>
      </c>
      <c r="G1909" s="118" t="s">
        <v>235</v>
      </c>
      <c r="H1909" s="137">
        <v>42303</v>
      </c>
      <c r="I1909" s="119">
        <v>14.34</v>
      </c>
      <c r="J1909" s="129"/>
      <c r="K1909" s="129"/>
      <c r="L1909" s="129">
        <v>0</v>
      </c>
      <c r="M1909" s="134" t="s">
        <v>40140</v>
      </c>
    </row>
    <row r="1910" spans="1:13" hidden="1" x14ac:dyDescent="0.25">
      <c r="A1910" s="128"/>
      <c r="B1910" s="2"/>
      <c r="C1910" s="139" t="s">
        <v>40022</v>
      </c>
      <c r="D1910" s="124" t="s">
        <v>40023</v>
      </c>
      <c r="E1910" s="118" t="s">
        <v>48</v>
      </c>
      <c r="F1910" s="124" t="s">
        <v>35249</v>
      </c>
      <c r="G1910" s="118" t="s">
        <v>34659</v>
      </c>
      <c r="H1910" s="137"/>
      <c r="I1910" s="119"/>
      <c r="J1910" s="129"/>
      <c r="K1910" s="129"/>
      <c r="L1910" s="129">
        <v>0</v>
      </c>
      <c r="M1910" s="134" t="s">
        <v>40143</v>
      </c>
    </row>
    <row r="1911" spans="1:13" hidden="1" x14ac:dyDescent="0.25">
      <c r="A1911" s="128"/>
      <c r="B1911" s="2"/>
      <c r="C1911" s="139" t="s">
        <v>40025</v>
      </c>
      <c r="D1911" s="124" t="s">
        <v>40026</v>
      </c>
      <c r="E1911" s="118" t="s">
        <v>48</v>
      </c>
      <c r="F1911" s="124" t="s">
        <v>35249</v>
      </c>
      <c r="G1911" s="118" t="s">
        <v>235</v>
      </c>
      <c r="H1911" s="137">
        <v>46042</v>
      </c>
      <c r="I1911" s="119">
        <v>18.54</v>
      </c>
      <c r="J1911" s="129"/>
      <c r="K1911" s="129"/>
      <c r="L1911" s="129">
        <v>0</v>
      </c>
      <c r="M1911" s="134" t="s">
        <v>40146</v>
      </c>
    </row>
    <row r="1912" spans="1:13" hidden="1" x14ac:dyDescent="0.25">
      <c r="A1912" s="128"/>
      <c r="B1912" s="2"/>
      <c r="C1912" s="139" t="s">
        <v>40028</v>
      </c>
      <c r="D1912" s="124" t="s">
        <v>40029</v>
      </c>
      <c r="E1912" s="118" t="s">
        <v>48</v>
      </c>
      <c r="F1912" s="124" t="s">
        <v>35249</v>
      </c>
      <c r="G1912" s="118" t="s">
        <v>235</v>
      </c>
      <c r="H1912" s="137">
        <v>46042</v>
      </c>
      <c r="I1912" s="119">
        <v>18.54</v>
      </c>
      <c r="J1912" s="129"/>
      <c r="K1912" s="129"/>
      <c r="L1912" s="129">
        <v>0</v>
      </c>
      <c r="M1912" s="134" t="s">
        <v>40149</v>
      </c>
    </row>
    <row r="1913" spans="1:13" hidden="1" x14ac:dyDescent="0.25">
      <c r="A1913" s="128"/>
      <c r="B1913" s="2"/>
      <c r="C1913" s="139" t="s">
        <v>40031</v>
      </c>
      <c r="D1913" s="124" t="s">
        <v>40032</v>
      </c>
      <c r="E1913" s="118" t="s">
        <v>48</v>
      </c>
      <c r="F1913" s="124" t="s">
        <v>35249</v>
      </c>
      <c r="G1913" s="118" t="s">
        <v>235</v>
      </c>
      <c r="H1913" s="137">
        <v>46042</v>
      </c>
      <c r="I1913" s="119">
        <v>18.54</v>
      </c>
      <c r="J1913" s="129"/>
      <c r="K1913" s="129"/>
      <c r="L1913" s="129">
        <v>0</v>
      </c>
      <c r="M1913" s="134" t="s">
        <v>40152</v>
      </c>
    </row>
    <row r="1914" spans="1:13" hidden="1" x14ac:dyDescent="0.25">
      <c r="A1914" s="128"/>
      <c r="B1914" s="2"/>
      <c r="C1914" s="139" t="s">
        <v>40034</v>
      </c>
      <c r="D1914" s="124" t="s">
        <v>40035</v>
      </c>
      <c r="E1914" s="118" t="s">
        <v>48</v>
      </c>
      <c r="F1914" s="124" t="s">
        <v>35249</v>
      </c>
      <c r="G1914" s="118" t="s">
        <v>235</v>
      </c>
      <c r="H1914" s="137">
        <v>44194</v>
      </c>
      <c r="I1914" s="119">
        <v>4.9000000000000004</v>
      </c>
      <c r="J1914" s="129"/>
      <c r="K1914" s="129"/>
      <c r="L1914" s="129">
        <v>0</v>
      </c>
      <c r="M1914" s="134" t="s">
        <v>40155</v>
      </c>
    </row>
    <row r="1915" spans="1:13" hidden="1" x14ac:dyDescent="0.25">
      <c r="A1915" s="128"/>
      <c r="B1915" s="2"/>
      <c r="C1915" s="139" t="s">
        <v>40037</v>
      </c>
      <c r="D1915" s="124" t="s">
        <v>40038</v>
      </c>
      <c r="E1915" s="118" t="s">
        <v>48</v>
      </c>
      <c r="F1915" s="124" t="s">
        <v>35249</v>
      </c>
      <c r="G1915" s="118" t="s">
        <v>235</v>
      </c>
      <c r="H1915" s="137"/>
      <c r="I1915" s="119"/>
      <c r="J1915" s="129"/>
      <c r="K1915" s="129"/>
      <c r="L1915" s="129">
        <v>0</v>
      </c>
      <c r="M1915" s="134" t="s">
        <v>40158</v>
      </c>
    </row>
    <row r="1916" spans="1:13" hidden="1" x14ac:dyDescent="0.25">
      <c r="A1916" s="128"/>
      <c r="B1916" s="2"/>
      <c r="C1916" s="139" t="s">
        <v>40040</v>
      </c>
      <c r="D1916" s="124" t="s">
        <v>40041</v>
      </c>
      <c r="E1916" s="118" t="s">
        <v>48</v>
      </c>
      <c r="F1916" s="124" t="s">
        <v>35249</v>
      </c>
      <c r="G1916" s="118" t="s">
        <v>235</v>
      </c>
      <c r="H1916" s="137">
        <v>42780</v>
      </c>
      <c r="I1916" s="119">
        <v>2.0499999999999998</v>
      </c>
      <c r="J1916" s="129"/>
      <c r="K1916" s="129"/>
      <c r="L1916" s="129">
        <v>0</v>
      </c>
      <c r="M1916" s="134" t="s">
        <v>40161</v>
      </c>
    </row>
    <row r="1917" spans="1:13" hidden="1" x14ac:dyDescent="0.25">
      <c r="A1917" s="128"/>
      <c r="B1917" s="2"/>
      <c r="C1917" s="139" t="s">
        <v>40043</v>
      </c>
      <c r="D1917" s="124" t="s">
        <v>40044</v>
      </c>
      <c r="E1917" s="118" t="s">
        <v>48</v>
      </c>
      <c r="F1917" s="124" t="s">
        <v>35249</v>
      </c>
      <c r="G1917" s="118" t="s">
        <v>235</v>
      </c>
      <c r="H1917" s="137">
        <v>42303</v>
      </c>
      <c r="I1917" s="119">
        <v>8.89</v>
      </c>
      <c r="J1917" s="129"/>
      <c r="K1917" s="129"/>
      <c r="L1917" s="129">
        <v>0</v>
      </c>
      <c r="M1917" s="134" t="s">
        <v>40164</v>
      </c>
    </row>
    <row r="1918" spans="1:13" hidden="1" x14ac:dyDescent="0.25">
      <c r="A1918" s="128"/>
      <c r="B1918" s="2"/>
      <c r="C1918" s="139" t="s">
        <v>40046</v>
      </c>
      <c r="D1918" s="124" t="s">
        <v>40047</v>
      </c>
      <c r="E1918" s="118" t="s">
        <v>48</v>
      </c>
      <c r="F1918" s="124" t="s">
        <v>35249</v>
      </c>
      <c r="G1918" s="118" t="s">
        <v>235</v>
      </c>
      <c r="H1918" s="137">
        <v>42305</v>
      </c>
      <c r="I1918" s="119">
        <v>8.89</v>
      </c>
      <c r="J1918" s="129"/>
      <c r="K1918" s="129"/>
      <c r="L1918" s="129">
        <v>0</v>
      </c>
      <c r="M1918" s="134"/>
    </row>
    <row r="1919" spans="1:13" hidden="1" x14ac:dyDescent="0.25">
      <c r="A1919" s="128"/>
      <c r="B1919" s="2"/>
      <c r="C1919" s="139" t="s">
        <v>40049</v>
      </c>
      <c r="D1919" s="124" t="s">
        <v>40050</v>
      </c>
      <c r="E1919" s="118" t="s">
        <v>48</v>
      </c>
      <c r="F1919" s="124" t="s">
        <v>35249</v>
      </c>
      <c r="G1919" s="118" t="s">
        <v>235</v>
      </c>
      <c r="H1919" s="137">
        <v>42395</v>
      </c>
      <c r="I1919" s="119">
        <v>8.89</v>
      </c>
      <c r="J1919" s="129"/>
      <c r="K1919" s="129"/>
      <c r="L1919" s="129">
        <v>0</v>
      </c>
      <c r="M1919" s="134" t="s">
        <v>40169</v>
      </c>
    </row>
    <row r="1920" spans="1:13" hidden="1" x14ac:dyDescent="0.25">
      <c r="A1920" s="128"/>
      <c r="B1920" s="2"/>
      <c r="C1920" s="139" t="s">
        <v>40052</v>
      </c>
      <c r="D1920" s="124" t="s">
        <v>40053</v>
      </c>
      <c r="E1920" s="118" t="s">
        <v>48</v>
      </c>
      <c r="F1920" s="124" t="s">
        <v>35249</v>
      </c>
      <c r="G1920" s="118" t="s">
        <v>235</v>
      </c>
      <c r="H1920" s="137">
        <v>42271</v>
      </c>
      <c r="I1920" s="119">
        <v>6.7</v>
      </c>
      <c r="J1920" s="129"/>
      <c r="K1920" s="129"/>
      <c r="L1920" s="129">
        <v>0</v>
      </c>
      <c r="M1920" s="134" t="s">
        <v>40172</v>
      </c>
    </row>
    <row r="1921" spans="1:13" hidden="1" x14ac:dyDescent="0.25">
      <c r="A1921" s="128"/>
      <c r="B1921" s="2"/>
      <c r="C1921" s="139" t="s">
        <v>40055</v>
      </c>
      <c r="D1921" s="124" t="s">
        <v>40056</v>
      </c>
      <c r="E1921" s="118" t="s">
        <v>48</v>
      </c>
      <c r="F1921" s="124" t="s">
        <v>35249</v>
      </c>
      <c r="G1921" s="118" t="s">
        <v>235</v>
      </c>
      <c r="H1921" s="137">
        <v>42313</v>
      </c>
      <c r="I1921" s="119">
        <v>55.62</v>
      </c>
      <c r="J1921" s="129"/>
      <c r="K1921" s="129"/>
      <c r="L1921" s="129">
        <v>0</v>
      </c>
      <c r="M1921" s="134" t="s">
        <v>40175</v>
      </c>
    </row>
    <row r="1922" spans="1:13" hidden="1" x14ac:dyDescent="0.25">
      <c r="A1922" s="128"/>
      <c r="B1922" s="2"/>
      <c r="C1922" s="139" t="s">
        <v>40058</v>
      </c>
      <c r="D1922" s="124" t="s">
        <v>40059</v>
      </c>
      <c r="E1922" s="118" t="s">
        <v>48</v>
      </c>
      <c r="F1922" s="124" t="s">
        <v>35249</v>
      </c>
      <c r="G1922" s="118" t="s">
        <v>235</v>
      </c>
      <c r="H1922" s="137">
        <v>42313</v>
      </c>
      <c r="I1922" s="119">
        <v>35.54</v>
      </c>
      <c r="J1922" s="129"/>
      <c r="K1922" s="129"/>
      <c r="L1922" s="129">
        <v>0</v>
      </c>
      <c r="M1922" s="134" t="s">
        <v>40178</v>
      </c>
    </row>
    <row r="1923" spans="1:13" hidden="1" x14ac:dyDescent="0.25">
      <c r="A1923" s="128"/>
      <c r="B1923" s="2"/>
      <c r="C1923" s="139" t="s">
        <v>40061</v>
      </c>
      <c r="D1923" s="124" t="s">
        <v>40062</v>
      </c>
      <c r="E1923" s="118" t="s">
        <v>48</v>
      </c>
      <c r="F1923" s="124" t="s">
        <v>35249</v>
      </c>
      <c r="G1923" s="118" t="s">
        <v>235</v>
      </c>
      <c r="H1923" s="137">
        <v>42303</v>
      </c>
      <c r="I1923" s="119">
        <v>173.78</v>
      </c>
      <c r="J1923" s="129"/>
      <c r="K1923" s="129"/>
      <c r="L1923" s="129">
        <v>0</v>
      </c>
      <c r="M1923" s="134" t="s">
        <v>40181</v>
      </c>
    </row>
    <row r="1924" spans="1:13" hidden="1" x14ac:dyDescent="0.25">
      <c r="A1924" s="128"/>
      <c r="B1924" s="2"/>
      <c r="C1924" s="139" t="s">
        <v>40064</v>
      </c>
      <c r="D1924" s="124" t="s">
        <v>40065</v>
      </c>
      <c r="E1924" s="118" t="s">
        <v>48</v>
      </c>
      <c r="F1924" s="124" t="s">
        <v>35249</v>
      </c>
      <c r="G1924" s="118" t="s">
        <v>235</v>
      </c>
      <c r="H1924" s="137">
        <v>42395</v>
      </c>
      <c r="I1924" s="119">
        <v>6.1</v>
      </c>
      <c r="J1924" s="129"/>
      <c r="K1924" s="129"/>
      <c r="L1924" s="129">
        <v>0</v>
      </c>
      <c r="M1924" s="134" t="s">
        <v>40184</v>
      </c>
    </row>
    <row r="1925" spans="1:13" hidden="1" x14ac:dyDescent="0.25">
      <c r="A1925" s="128"/>
      <c r="B1925" s="2"/>
      <c r="C1925" s="139" t="s">
        <v>40067</v>
      </c>
      <c r="D1925" s="124" t="s">
        <v>40068</v>
      </c>
      <c r="E1925" s="118" t="s">
        <v>48</v>
      </c>
      <c r="F1925" s="124" t="s">
        <v>35249</v>
      </c>
      <c r="G1925" s="118" t="s">
        <v>235</v>
      </c>
      <c r="H1925" s="137">
        <v>42303</v>
      </c>
      <c r="I1925" s="119">
        <v>207.61</v>
      </c>
      <c r="J1925" s="129"/>
      <c r="K1925" s="129"/>
      <c r="L1925" s="129">
        <v>0</v>
      </c>
      <c r="M1925" s="134" t="s">
        <v>40187</v>
      </c>
    </row>
    <row r="1926" spans="1:13" hidden="1" x14ac:dyDescent="0.25">
      <c r="A1926" s="128"/>
      <c r="B1926" s="2"/>
      <c r="C1926" s="139" t="s">
        <v>40070</v>
      </c>
      <c r="D1926" s="124" t="s">
        <v>40071</v>
      </c>
      <c r="E1926" s="118" t="s">
        <v>48</v>
      </c>
      <c r="F1926" s="124" t="s">
        <v>35249</v>
      </c>
      <c r="G1926" s="118" t="s">
        <v>34659</v>
      </c>
      <c r="H1926" s="137">
        <v>42047</v>
      </c>
      <c r="I1926" s="119">
        <v>17.260000000000002</v>
      </c>
      <c r="J1926" s="129"/>
      <c r="K1926" s="129"/>
      <c r="L1926" s="129">
        <v>0</v>
      </c>
      <c r="M1926" s="134" t="s">
        <v>40190</v>
      </c>
    </row>
    <row r="1927" spans="1:13" hidden="1" x14ac:dyDescent="0.25">
      <c r="A1927" s="128"/>
      <c r="B1927" s="2"/>
      <c r="C1927" s="139" t="s">
        <v>40073</v>
      </c>
      <c r="D1927" s="124" t="s">
        <v>40074</v>
      </c>
      <c r="E1927" s="118" t="s">
        <v>48</v>
      </c>
      <c r="F1927" s="124" t="s">
        <v>35249</v>
      </c>
      <c r="G1927" s="118" t="s">
        <v>235</v>
      </c>
      <c r="H1927" s="137">
        <v>42271</v>
      </c>
      <c r="I1927" s="119">
        <v>21.58</v>
      </c>
      <c r="J1927" s="129"/>
      <c r="K1927" s="129"/>
      <c r="L1927" s="129">
        <v>0</v>
      </c>
      <c r="M1927" s="134" t="s">
        <v>40193</v>
      </c>
    </row>
    <row r="1928" spans="1:13" hidden="1" x14ac:dyDescent="0.25">
      <c r="A1928" s="128"/>
      <c r="B1928" s="2"/>
      <c r="C1928" s="139" t="s">
        <v>40076</v>
      </c>
      <c r="D1928" s="124" t="s">
        <v>40077</v>
      </c>
      <c r="E1928" s="118" t="s">
        <v>48</v>
      </c>
      <c r="F1928" s="124" t="s">
        <v>35249</v>
      </c>
      <c r="G1928" s="118" t="s">
        <v>235</v>
      </c>
      <c r="H1928" s="137">
        <v>42135</v>
      </c>
      <c r="I1928" s="119">
        <v>64.239999999999995</v>
      </c>
      <c r="J1928" s="129"/>
      <c r="K1928" s="129"/>
      <c r="L1928" s="129">
        <v>0</v>
      </c>
      <c r="M1928" s="134" t="s">
        <v>40196</v>
      </c>
    </row>
    <row r="1929" spans="1:13" hidden="1" x14ac:dyDescent="0.25">
      <c r="A1929" s="128"/>
      <c r="B1929" s="2"/>
      <c r="C1929" s="139" t="s">
        <v>40079</v>
      </c>
      <c r="D1929" s="124" t="s">
        <v>40080</v>
      </c>
      <c r="E1929" s="118" t="s">
        <v>48</v>
      </c>
      <c r="F1929" s="124" t="s">
        <v>35249</v>
      </c>
      <c r="G1929" s="118" t="s">
        <v>235</v>
      </c>
      <c r="H1929" s="137">
        <v>42271</v>
      </c>
      <c r="I1929" s="119">
        <v>72.349999999999994</v>
      </c>
      <c r="J1929" s="129"/>
      <c r="K1929" s="129"/>
      <c r="L1929" s="129">
        <v>0</v>
      </c>
      <c r="M1929" s="134" t="s">
        <v>40199</v>
      </c>
    </row>
    <row r="1930" spans="1:13" hidden="1" x14ac:dyDescent="0.25">
      <c r="A1930" s="128"/>
      <c r="B1930" s="2"/>
      <c r="C1930" s="139" t="s">
        <v>40081</v>
      </c>
      <c r="D1930" s="124" t="s">
        <v>40082</v>
      </c>
      <c r="E1930" s="118" t="s">
        <v>48</v>
      </c>
      <c r="F1930" s="124" t="s">
        <v>35249</v>
      </c>
      <c r="G1930" s="118" t="s">
        <v>34659</v>
      </c>
      <c r="H1930" s="137"/>
      <c r="I1930" s="119"/>
      <c r="J1930" s="129"/>
      <c r="K1930" s="129"/>
      <c r="L1930" s="129">
        <v>0</v>
      </c>
      <c r="M1930" s="134" t="s">
        <v>40202</v>
      </c>
    </row>
    <row r="1931" spans="1:13" hidden="1" x14ac:dyDescent="0.25">
      <c r="A1931" s="128"/>
      <c r="B1931" s="2"/>
      <c r="C1931" s="139" t="s">
        <v>40084</v>
      </c>
      <c r="D1931" s="124" t="s">
        <v>40085</v>
      </c>
      <c r="E1931" s="118" t="s">
        <v>48</v>
      </c>
      <c r="F1931" s="124" t="s">
        <v>35249</v>
      </c>
      <c r="G1931" s="118" t="s">
        <v>235</v>
      </c>
      <c r="H1931" s="137">
        <v>42403</v>
      </c>
      <c r="I1931" s="119">
        <v>85.07</v>
      </c>
      <c r="J1931" s="129"/>
      <c r="K1931" s="129"/>
      <c r="L1931" s="129">
        <v>0</v>
      </c>
      <c r="M1931" s="134" t="s">
        <v>40205</v>
      </c>
    </row>
    <row r="1932" spans="1:13" hidden="1" x14ac:dyDescent="0.25">
      <c r="A1932" s="128"/>
      <c r="B1932" s="2"/>
      <c r="C1932" s="139" t="s">
        <v>40087</v>
      </c>
      <c r="D1932" s="124" t="s">
        <v>40088</v>
      </c>
      <c r="E1932" s="118" t="s">
        <v>48</v>
      </c>
      <c r="F1932" s="124" t="s">
        <v>35249</v>
      </c>
      <c r="G1932" s="118" t="s">
        <v>2</v>
      </c>
      <c r="H1932" s="137">
        <v>41800</v>
      </c>
      <c r="I1932" s="119">
        <v>50.78</v>
      </c>
      <c r="J1932" s="129"/>
      <c r="K1932" s="129"/>
      <c r="L1932" s="129">
        <v>0</v>
      </c>
      <c r="M1932" s="134" t="s">
        <v>40208</v>
      </c>
    </row>
    <row r="1933" spans="1:13" hidden="1" x14ac:dyDescent="0.25">
      <c r="A1933" s="128"/>
      <c r="B1933" s="2"/>
      <c r="C1933" s="139" t="s">
        <v>40090</v>
      </c>
      <c r="D1933" s="124" t="s">
        <v>40091</v>
      </c>
      <c r="E1933" s="118" t="s">
        <v>48</v>
      </c>
      <c r="F1933" s="124" t="s">
        <v>35249</v>
      </c>
      <c r="G1933" s="118" t="s">
        <v>235</v>
      </c>
      <c r="H1933" s="137">
        <v>46042</v>
      </c>
      <c r="I1933" s="119">
        <v>11</v>
      </c>
      <c r="J1933" s="129"/>
      <c r="K1933" s="129"/>
      <c r="L1933" s="129">
        <v>0</v>
      </c>
      <c r="M1933" s="134" t="s">
        <v>40211</v>
      </c>
    </row>
    <row r="1934" spans="1:13" hidden="1" x14ac:dyDescent="0.25">
      <c r="A1934" s="128"/>
      <c r="B1934" s="2"/>
      <c r="C1934" s="139" t="s">
        <v>40093</v>
      </c>
      <c r="D1934" s="124" t="s">
        <v>40094</v>
      </c>
      <c r="E1934" s="118" t="s">
        <v>48</v>
      </c>
      <c r="F1934" s="124" t="s">
        <v>35249</v>
      </c>
      <c r="G1934" s="118" t="s">
        <v>2</v>
      </c>
      <c r="H1934" s="137">
        <v>45929</v>
      </c>
      <c r="I1934" s="119">
        <v>197.4</v>
      </c>
      <c r="J1934" s="129"/>
      <c r="K1934" s="129"/>
      <c r="L1934" s="129">
        <v>0</v>
      </c>
      <c r="M1934" s="134" t="s">
        <v>40214</v>
      </c>
    </row>
    <row r="1935" spans="1:13" hidden="1" x14ac:dyDescent="0.25">
      <c r="A1935" s="128"/>
      <c r="B1935" s="2"/>
      <c r="C1935" s="139" t="s">
        <v>40096</v>
      </c>
      <c r="D1935" s="124" t="s">
        <v>40097</v>
      </c>
      <c r="E1935" s="118" t="s">
        <v>48</v>
      </c>
      <c r="F1935" s="124" t="s">
        <v>35249</v>
      </c>
      <c r="G1935" s="118" t="s">
        <v>2</v>
      </c>
      <c r="H1935" s="137">
        <v>43112</v>
      </c>
      <c r="I1935" s="119">
        <v>348</v>
      </c>
      <c r="J1935" s="129"/>
      <c r="K1935" s="129"/>
      <c r="L1935" s="129">
        <v>0</v>
      </c>
      <c r="M1935" s="134" t="s">
        <v>40217</v>
      </c>
    </row>
    <row r="1936" spans="1:13" hidden="1" x14ac:dyDescent="0.25">
      <c r="A1936" s="128"/>
      <c r="B1936" s="2"/>
      <c r="C1936" s="139" t="s">
        <v>40099</v>
      </c>
      <c r="D1936" s="124" t="s">
        <v>40100</v>
      </c>
      <c r="E1936" s="118" t="s">
        <v>48</v>
      </c>
      <c r="F1936" s="124" t="s">
        <v>35249</v>
      </c>
      <c r="G1936" s="118" t="s">
        <v>2</v>
      </c>
      <c r="H1936" s="137"/>
      <c r="I1936" s="119"/>
      <c r="J1936" s="129"/>
      <c r="K1936" s="129"/>
      <c r="L1936" s="129">
        <v>0</v>
      </c>
      <c r="M1936" s="134" t="s">
        <v>40220</v>
      </c>
    </row>
    <row r="1937" spans="1:13" hidden="1" x14ac:dyDescent="0.25">
      <c r="A1937" s="128"/>
      <c r="B1937" s="2"/>
      <c r="C1937" s="139" t="s">
        <v>40102</v>
      </c>
      <c r="D1937" s="124" t="s">
        <v>40103</v>
      </c>
      <c r="E1937" s="118" t="s">
        <v>48</v>
      </c>
      <c r="F1937" s="124" t="s">
        <v>35249</v>
      </c>
      <c r="G1937" s="118" t="s">
        <v>235</v>
      </c>
      <c r="H1937" s="137"/>
      <c r="I1937" s="119"/>
      <c r="J1937" s="129"/>
      <c r="K1937" s="129"/>
      <c r="L1937" s="129">
        <v>0</v>
      </c>
      <c r="M1937" s="134" t="s">
        <v>40223</v>
      </c>
    </row>
    <row r="1938" spans="1:13" hidden="1" x14ac:dyDescent="0.25">
      <c r="A1938" s="128"/>
      <c r="B1938" s="2"/>
      <c r="C1938" s="139" t="s">
        <v>40105</v>
      </c>
      <c r="D1938" s="124" t="s">
        <v>40106</v>
      </c>
      <c r="E1938" s="118" t="s">
        <v>48</v>
      </c>
      <c r="F1938" s="124" t="s">
        <v>35249</v>
      </c>
      <c r="G1938" s="118" t="s">
        <v>2</v>
      </c>
      <c r="H1938" s="137"/>
      <c r="I1938" s="119"/>
      <c r="J1938" s="129"/>
      <c r="K1938" s="129"/>
      <c r="L1938" s="129">
        <v>0</v>
      </c>
      <c r="M1938" s="134" t="s">
        <v>40226</v>
      </c>
    </row>
    <row r="1939" spans="1:13" hidden="1" x14ac:dyDescent="0.25">
      <c r="A1939" s="128"/>
      <c r="B1939" s="2"/>
      <c r="C1939" s="139" t="s">
        <v>40108</v>
      </c>
      <c r="D1939" s="124" t="s">
        <v>40109</v>
      </c>
      <c r="E1939" s="118" t="s">
        <v>48</v>
      </c>
      <c r="F1939" s="124" t="s">
        <v>35249</v>
      </c>
      <c r="G1939" s="118" t="s">
        <v>235</v>
      </c>
      <c r="H1939" s="137">
        <v>42170</v>
      </c>
      <c r="I1939" s="119">
        <v>3.9</v>
      </c>
      <c r="J1939" s="129"/>
      <c r="K1939" s="129"/>
      <c r="L1939" s="129">
        <v>0</v>
      </c>
      <c r="M1939" s="134" t="s">
        <v>40229</v>
      </c>
    </row>
    <row r="1940" spans="1:13" hidden="1" x14ac:dyDescent="0.25">
      <c r="A1940" s="128"/>
      <c r="B1940" s="2"/>
      <c r="C1940" s="139" t="s">
        <v>40111</v>
      </c>
      <c r="D1940" s="124" t="s">
        <v>40112</v>
      </c>
      <c r="E1940" s="118" t="s">
        <v>48</v>
      </c>
      <c r="F1940" s="124" t="s">
        <v>35249</v>
      </c>
      <c r="G1940" s="118" t="s">
        <v>235</v>
      </c>
      <c r="H1940" s="137">
        <v>42170</v>
      </c>
      <c r="I1940" s="119">
        <v>8.31</v>
      </c>
      <c r="J1940" s="129"/>
      <c r="K1940" s="129"/>
      <c r="L1940" s="129">
        <v>0</v>
      </c>
      <c r="M1940" s="134" t="s">
        <v>40232</v>
      </c>
    </row>
    <row r="1941" spans="1:13" hidden="1" x14ac:dyDescent="0.25">
      <c r="A1941" s="128"/>
      <c r="B1941" s="2"/>
      <c r="C1941" s="139" t="s">
        <v>40114</v>
      </c>
      <c r="D1941" s="124" t="s">
        <v>40115</v>
      </c>
      <c r="E1941" s="118" t="s">
        <v>48</v>
      </c>
      <c r="F1941" s="124" t="s">
        <v>35249</v>
      </c>
      <c r="G1941" s="118" t="s">
        <v>235</v>
      </c>
      <c r="H1941" s="137"/>
      <c r="I1941" s="119"/>
      <c r="J1941" s="129"/>
      <c r="K1941" s="129"/>
      <c r="L1941" s="129">
        <v>0</v>
      </c>
      <c r="M1941" s="134" t="s">
        <v>40235</v>
      </c>
    </row>
    <row r="1942" spans="1:13" hidden="1" x14ac:dyDescent="0.25">
      <c r="A1942" s="128"/>
      <c r="B1942" s="2"/>
      <c r="C1942" s="139" t="s">
        <v>40117</v>
      </c>
      <c r="D1942" s="124" t="s">
        <v>40118</v>
      </c>
      <c r="E1942" s="118" t="s">
        <v>48</v>
      </c>
      <c r="F1942" s="124" t="s">
        <v>35249</v>
      </c>
      <c r="G1942" s="118" t="s">
        <v>2</v>
      </c>
      <c r="H1942" s="137">
        <v>45337</v>
      </c>
      <c r="I1942" s="119">
        <v>350.55</v>
      </c>
      <c r="J1942" s="129"/>
      <c r="K1942" s="129"/>
      <c r="L1942" s="129">
        <v>0</v>
      </c>
      <c r="M1942" s="134" t="s">
        <v>40238</v>
      </c>
    </row>
    <row r="1943" spans="1:13" hidden="1" x14ac:dyDescent="0.25">
      <c r="A1943" s="128"/>
      <c r="B1943" s="2"/>
      <c r="C1943" s="139" t="s">
        <v>40120</v>
      </c>
      <c r="D1943" s="124" t="s">
        <v>40121</v>
      </c>
      <c r="E1943" s="118" t="s">
        <v>48</v>
      </c>
      <c r="F1943" s="124" t="s">
        <v>35249</v>
      </c>
      <c r="G1943" s="118" t="s">
        <v>2</v>
      </c>
      <c r="H1943" s="137"/>
      <c r="I1943" s="119"/>
      <c r="J1943" s="129"/>
      <c r="K1943" s="129"/>
      <c r="L1943" s="129">
        <v>0</v>
      </c>
      <c r="M1943" s="134" t="s">
        <v>40241</v>
      </c>
    </row>
    <row r="1944" spans="1:13" hidden="1" x14ac:dyDescent="0.25">
      <c r="A1944" s="128"/>
      <c r="B1944" s="2"/>
      <c r="C1944" s="139" t="s">
        <v>40123</v>
      </c>
      <c r="D1944" s="124" t="s">
        <v>40124</v>
      </c>
      <c r="E1944" s="118" t="s">
        <v>48</v>
      </c>
      <c r="F1944" s="124" t="s">
        <v>35249</v>
      </c>
      <c r="G1944" s="118" t="s">
        <v>34659</v>
      </c>
      <c r="H1944" s="137">
        <v>41505</v>
      </c>
      <c r="I1944" s="119">
        <v>77.599999999999994</v>
      </c>
      <c r="J1944" s="129"/>
      <c r="K1944" s="129"/>
      <c r="L1944" s="129">
        <v>0</v>
      </c>
      <c r="M1944" s="134" t="s">
        <v>40244</v>
      </c>
    </row>
    <row r="1945" spans="1:13" hidden="1" x14ac:dyDescent="0.25">
      <c r="A1945" s="128"/>
      <c r="B1945" s="2"/>
      <c r="C1945" s="139" t="s">
        <v>40126</v>
      </c>
      <c r="D1945" s="124" t="s">
        <v>40127</v>
      </c>
      <c r="E1945" s="118" t="s">
        <v>48</v>
      </c>
      <c r="F1945" s="124" t="s">
        <v>35249</v>
      </c>
      <c r="G1945" s="118" t="s">
        <v>235</v>
      </c>
      <c r="H1945" s="137">
        <v>44413</v>
      </c>
      <c r="I1945" s="119">
        <v>27</v>
      </c>
      <c r="J1945" s="129"/>
      <c r="K1945" s="129"/>
      <c r="L1945" s="129">
        <v>0</v>
      </c>
      <c r="M1945" s="134" t="s">
        <v>40247</v>
      </c>
    </row>
    <row r="1946" spans="1:13" hidden="1" x14ac:dyDescent="0.25">
      <c r="A1946" s="128"/>
      <c r="B1946" s="2"/>
      <c r="C1946" s="139" t="s">
        <v>40129</v>
      </c>
      <c r="D1946" s="124" t="s">
        <v>40130</v>
      </c>
      <c r="E1946" s="118" t="s">
        <v>48</v>
      </c>
      <c r="F1946" s="124" t="s">
        <v>35249</v>
      </c>
      <c r="G1946" s="118" t="s">
        <v>235</v>
      </c>
      <c r="H1946" s="137"/>
      <c r="I1946" s="119"/>
      <c r="J1946" s="129"/>
      <c r="K1946" s="129"/>
      <c r="L1946" s="129">
        <v>0</v>
      </c>
      <c r="M1946" s="134" t="s">
        <v>40250</v>
      </c>
    </row>
    <row r="1947" spans="1:13" hidden="1" x14ac:dyDescent="0.25">
      <c r="A1947" s="128"/>
      <c r="B1947" s="2"/>
      <c r="C1947" s="139" t="s">
        <v>40132</v>
      </c>
      <c r="D1947" s="124" t="s">
        <v>40133</v>
      </c>
      <c r="E1947" s="118" t="s">
        <v>48</v>
      </c>
      <c r="F1947" s="124" t="s">
        <v>35249</v>
      </c>
      <c r="G1947" s="118" t="s">
        <v>235</v>
      </c>
      <c r="H1947" s="137">
        <v>44946</v>
      </c>
      <c r="I1947" s="119">
        <v>5.66</v>
      </c>
      <c r="J1947" s="129"/>
      <c r="K1947" s="129"/>
      <c r="L1947" s="129">
        <v>0</v>
      </c>
      <c r="M1947" s="134" t="s">
        <v>40253</v>
      </c>
    </row>
    <row r="1948" spans="1:13" hidden="1" x14ac:dyDescent="0.25">
      <c r="A1948" s="128"/>
      <c r="B1948" s="2"/>
      <c r="C1948" s="139" t="s">
        <v>40135</v>
      </c>
      <c r="D1948" s="124" t="s">
        <v>40136</v>
      </c>
      <c r="E1948" s="118" t="s">
        <v>48</v>
      </c>
      <c r="F1948" s="124" t="s">
        <v>35249</v>
      </c>
      <c r="G1948" s="118" t="s">
        <v>235</v>
      </c>
      <c r="H1948" s="137"/>
      <c r="I1948" s="119"/>
      <c r="J1948" s="129"/>
      <c r="K1948" s="129"/>
      <c r="L1948" s="129">
        <v>0</v>
      </c>
      <c r="M1948" s="134" t="s">
        <v>40256</v>
      </c>
    </row>
    <row r="1949" spans="1:13" hidden="1" x14ac:dyDescent="0.25">
      <c r="A1949" s="128"/>
      <c r="B1949" s="2"/>
      <c r="C1949" s="139" t="s">
        <v>40138</v>
      </c>
      <c r="D1949" s="124" t="s">
        <v>40139</v>
      </c>
      <c r="E1949" s="118" t="s">
        <v>48</v>
      </c>
      <c r="F1949" s="124" t="s">
        <v>35249</v>
      </c>
      <c r="G1949" s="118" t="s">
        <v>34659</v>
      </c>
      <c r="H1949" s="137">
        <v>41605</v>
      </c>
      <c r="I1949" s="119">
        <v>7.2</v>
      </c>
      <c r="J1949" s="129"/>
      <c r="K1949" s="129"/>
      <c r="L1949" s="129">
        <v>0</v>
      </c>
      <c r="M1949" s="134" t="s">
        <v>40259</v>
      </c>
    </row>
    <row r="1950" spans="1:13" hidden="1" x14ac:dyDescent="0.25">
      <c r="A1950" s="128"/>
      <c r="B1950" s="2"/>
      <c r="C1950" s="139" t="s">
        <v>40141</v>
      </c>
      <c r="D1950" s="124" t="s">
        <v>40142</v>
      </c>
      <c r="E1950" s="118" t="s">
        <v>48</v>
      </c>
      <c r="F1950" s="124" t="s">
        <v>35249</v>
      </c>
      <c r="G1950" s="118" t="s">
        <v>2</v>
      </c>
      <c r="H1950" s="137">
        <v>43948</v>
      </c>
      <c r="I1950" s="119">
        <v>31</v>
      </c>
      <c r="J1950" s="129"/>
      <c r="K1950" s="129"/>
      <c r="L1950" s="129">
        <v>0</v>
      </c>
      <c r="M1950" s="134" t="s">
        <v>40262</v>
      </c>
    </row>
    <row r="1951" spans="1:13" hidden="1" x14ac:dyDescent="0.25">
      <c r="A1951" s="128"/>
      <c r="B1951" s="2"/>
      <c r="C1951" s="139" t="s">
        <v>40144</v>
      </c>
      <c r="D1951" s="124" t="s">
        <v>40145</v>
      </c>
      <c r="E1951" s="118" t="s">
        <v>48</v>
      </c>
      <c r="F1951" s="124" t="s">
        <v>35249</v>
      </c>
      <c r="G1951" s="118" t="s">
        <v>2</v>
      </c>
      <c r="H1951" s="137">
        <v>45594</v>
      </c>
      <c r="I1951" s="119">
        <v>620.69000000000005</v>
      </c>
      <c r="J1951" s="129"/>
      <c r="K1951" s="129"/>
      <c r="L1951" s="129">
        <v>0</v>
      </c>
      <c r="M1951" s="134" t="s">
        <v>40265</v>
      </c>
    </row>
    <row r="1952" spans="1:13" hidden="1" x14ac:dyDescent="0.25">
      <c r="A1952" s="128"/>
      <c r="B1952" s="2"/>
      <c r="C1952" s="139" t="s">
        <v>40147</v>
      </c>
      <c r="D1952" s="124" t="s">
        <v>40148</v>
      </c>
      <c r="E1952" s="118" t="s">
        <v>48</v>
      </c>
      <c r="F1952" s="124" t="s">
        <v>35249</v>
      </c>
      <c r="G1952" s="118" t="s">
        <v>2</v>
      </c>
      <c r="H1952" s="137">
        <v>44896</v>
      </c>
      <c r="I1952" s="119">
        <v>1119.83</v>
      </c>
      <c r="J1952" s="129"/>
      <c r="K1952" s="129"/>
      <c r="L1952" s="129">
        <v>0</v>
      </c>
      <c r="M1952" s="134" t="s">
        <v>40268</v>
      </c>
    </row>
    <row r="1953" spans="1:13" hidden="1" x14ac:dyDescent="0.25">
      <c r="A1953" s="128"/>
      <c r="B1953" s="2"/>
      <c r="C1953" s="139" t="s">
        <v>40150</v>
      </c>
      <c r="D1953" s="124" t="s">
        <v>40151</v>
      </c>
      <c r="E1953" s="118" t="s">
        <v>48</v>
      </c>
      <c r="F1953" s="124" t="s">
        <v>35249</v>
      </c>
      <c r="G1953" s="118" t="s">
        <v>34659</v>
      </c>
      <c r="H1953" s="137">
        <v>41472</v>
      </c>
      <c r="I1953" s="119">
        <v>1800</v>
      </c>
      <c r="J1953" s="129"/>
      <c r="K1953" s="129"/>
      <c r="L1953" s="129">
        <v>0</v>
      </c>
      <c r="M1953" s="134" t="s">
        <v>40271</v>
      </c>
    </row>
    <row r="1954" spans="1:13" hidden="1" x14ac:dyDescent="0.25">
      <c r="A1954" s="128"/>
      <c r="B1954" s="2"/>
      <c r="C1954" s="139" t="s">
        <v>40153</v>
      </c>
      <c r="D1954" s="124" t="s">
        <v>40154</v>
      </c>
      <c r="E1954" s="118" t="s">
        <v>48</v>
      </c>
      <c r="F1954" s="124" t="s">
        <v>35249</v>
      </c>
      <c r="G1954" s="118" t="s">
        <v>34659</v>
      </c>
      <c r="H1954" s="137"/>
      <c r="I1954" s="119"/>
      <c r="J1954" s="129"/>
      <c r="K1954" s="129"/>
      <c r="L1954" s="129">
        <v>0</v>
      </c>
      <c r="M1954" s="134" t="s">
        <v>40274</v>
      </c>
    </row>
    <row r="1955" spans="1:13" hidden="1" x14ac:dyDescent="0.25">
      <c r="A1955" s="128"/>
      <c r="B1955" s="2"/>
      <c r="C1955" s="139" t="s">
        <v>40156</v>
      </c>
      <c r="D1955" s="124" t="s">
        <v>40157</v>
      </c>
      <c r="E1955" s="118" t="s">
        <v>48</v>
      </c>
      <c r="F1955" s="124" t="s">
        <v>35249</v>
      </c>
      <c r="G1955" s="118" t="s">
        <v>34659</v>
      </c>
      <c r="H1955" s="137">
        <v>41396</v>
      </c>
      <c r="I1955" s="119">
        <v>98.5</v>
      </c>
      <c r="J1955" s="129"/>
      <c r="K1955" s="129"/>
      <c r="L1955" s="129">
        <v>0</v>
      </c>
      <c r="M1955" s="134" t="s">
        <v>40277</v>
      </c>
    </row>
    <row r="1956" spans="1:13" hidden="1" x14ac:dyDescent="0.25">
      <c r="A1956" s="128"/>
      <c r="B1956" s="2"/>
      <c r="C1956" s="139" t="s">
        <v>40159</v>
      </c>
      <c r="D1956" s="124" t="s">
        <v>40160</v>
      </c>
      <c r="E1956" s="118" t="s">
        <v>48</v>
      </c>
      <c r="F1956" s="124" t="s">
        <v>35249</v>
      </c>
      <c r="G1956" s="118" t="s">
        <v>2</v>
      </c>
      <c r="H1956" s="137">
        <v>43045</v>
      </c>
      <c r="I1956" s="119">
        <v>67.34</v>
      </c>
      <c r="J1956" s="129"/>
      <c r="K1956" s="129"/>
      <c r="L1956" s="129">
        <v>0</v>
      </c>
      <c r="M1956" s="134" t="s">
        <v>40280</v>
      </c>
    </row>
    <row r="1957" spans="1:13" hidden="1" x14ac:dyDescent="0.25">
      <c r="A1957" s="128"/>
      <c r="B1957" s="2"/>
      <c r="C1957" s="139" t="s">
        <v>40162</v>
      </c>
      <c r="D1957" s="124" t="s">
        <v>40163</v>
      </c>
      <c r="E1957" s="118" t="s">
        <v>48</v>
      </c>
      <c r="F1957" s="124" t="s">
        <v>35249</v>
      </c>
      <c r="G1957" s="118" t="s">
        <v>34659</v>
      </c>
      <c r="H1957" s="137"/>
      <c r="I1957" s="119"/>
      <c r="J1957" s="129"/>
      <c r="K1957" s="129"/>
      <c r="L1957" s="129">
        <v>0</v>
      </c>
      <c r="M1957" s="134" t="s">
        <v>40283</v>
      </c>
    </row>
    <row r="1958" spans="1:13" hidden="1" x14ac:dyDescent="0.25">
      <c r="A1958" s="128"/>
      <c r="B1958" s="2"/>
      <c r="C1958" s="139" t="s">
        <v>40165</v>
      </c>
      <c r="D1958" s="124" t="s">
        <v>40166</v>
      </c>
      <c r="E1958" s="118" t="s">
        <v>48</v>
      </c>
      <c r="F1958" s="124" t="s">
        <v>35249</v>
      </c>
      <c r="G1958" s="118" t="s">
        <v>33</v>
      </c>
      <c r="H1958" s="137">
        <v>42578</v>
      </c>
      <c r="I1958" s="119">
        <v>295</v>
      </c>
      <c r="J1958" s="129"/>
      <c r="K1958" s="129"/>
      <c r="L1958" s="129">
        <v>0</v>
      </c>
      <c r="M1958" s="134" t="s">
        <v>40286</v>
      </c>
    </row>
    <row r="1959" spans="1:13" hidden="1" x14ac:dyDescent="0.25">
      <c r="A1959" s="128"/>
      <c r="B1959" s="2"/>
      <c r="C1959" s="139" t="s">
        <v>40167</v>
      </c>
      <c r="D1959" s="124" t="s">
        <v>40168</v>
      </c>
      <c r="E1959" s="118" t="s">
        <v>48</v>
      </c>
      <c r="F1959" s="124" t="s">
        <v>35249</v>
      </c>
      <c r="G1959" s="118" t="s">
        <v>33</v>
      </c>
      <c r="H1959" s="137">
        <v>42943</v>
      </c>
      <c r="I1959" s="119">
        <v>1782.41</v>
      </c>
      <c r="J1959" s="129"/>
      <c r="K1959" s="129"/>
      <c r="L1959" s="129">
        <v>0</v>
      </c>
      <c r="M1959" s="134" t="s">
        <v>40289</v>
      </c>
    </row>
    <row r="1960" spans="1:13" hidden="1" x14ac:dyDescent="0.25">
      <c r="A1960" s="128"/>
      <c r="B1960" s="2"/>
      <c r="C1960" s="139" t="s">
        <v>40170</v>
      </c>
      <c r="D1960" s="124" t="s">
        <v>40171</v>
      </c>
      <c r="E1960" s="118" t="s">
        <v>48</v>
      </c>
      <c r="F1960" s="124" t="s">
        <v>35249</v>
      </c>
      <c r="G1960" s="118" t="s">
        <v>33</v>
      </c>
      <c r="H1960" s="137">
        <v>42943</v>
      </c>
      <c r="I1960" s="119">
        <v>1782.41</v>
      </c>
      <c r="J1960" s="129"/>
      <c r="K1960" s="129"/>
      <c r="L1960" s="129">
        <v>0</v>
      </c>
      <c r="M1960" s="134" t="s">
        <v>40292</v>
      </c>
    </row>
    <row r="1961" spans="1:13" hidden="1" x14ac:dyDescent="0.25">
      <c r="A1961" s="128"/>
      <c r="B1961" s="2"/>
      <c r="C1961" s="139" t="s">
        <v>40173</v>
      </c>
      <c r="D1961" s="124" t="s">
        <v>40174</v>
      </c>
      <c r="E1961" s="118" t="s">
        <v>48</v>
      </c>
      <c r="F1961" s="124" t="s">
        <v>35249</v>
      </c>
      <c r="G1961" s="118" t="s">
        <v>33</v>
      </c>
      <c r="H1961" s="137">
        <v>42943</v>
      </c>
      <c r="I1961" s="119">
        <v>1782.41</v>
      </c>
      <c r="J1961" s="129"/>
      <c r="K1961" s="129"/>
      <c r="L1961" s="129">
        <v>0</v>
      </c>
      <c r="M1961" s="134" t="s">
        <v>40295</v>
      </c>
    </row>
    <row r="1962" spans="1:13" hidden="1" x14ac:dyDescent="0.25">
      <c r="A1962" s="128"/>
      <c r="B1962" s="2"/>
      <c r="C1962" s="139" t="s">
        <v>40176</v>
      </c>
      <c r="D1962" s="124" t="s">
        <v>40177</v>
      </c>
      <c r="E1962" s="118" t="s">
        <v>48</v>
      </c>
      <c r="F1962" s="124" t="s">
        <v>35249</v>
      </c>
      <c r="G1962" s="118" t="s">
        <v>33</v>
      </c>
      <c r="H1962" s="137">
        <v>42943</v>
      </c>
      <c r="I1962" s="119">
        <v>2235.83</v>
      </c>
      <c r="J1962" s="129"/>
      <c r="K1962" s="129"/>
      <c r="L1962" s="129">
        <v>0</v>
      </c>
      <c r="M1962" s="134" t="s">
        <v>40298</v>
      </c>
    </row>
    <row r="1963" spans="1:13" hidden="1" x14ac:dyDescent="0.25">
      <c r="A1963" s="128"/>
      <c r="B1963" s="2"/>
      <c r="C1963" s="139" t="s">
        <v>40179</v>
      </c>
      <c r="D1963" s="124" t="s">
        <v>40180</v>
      </c>
      <c r="E1963" s="118" t="s">
        <v>48</v>
      </c>
      <c r="F1963" s="124" t="s">
        <v>35249</v>
      </c>
      <c r="G1963" s="118" t="s">
        <v>34659</v>
      </c>
      <c r="H1963" s="137">
        <v>41339</v>
      </c>
      <c r="I1963" s="119">
        <v>124.32</v>
      </c>
      <c r="J1963" s="129"/>
      <c r="K1963" s="129"/>
      <c r="L1963" s="129">
        <v>0</v>
      </c>
      <c r="M1963" s="134" t="s">
        <v>40301</v>
      </c>
    </row>
    <row r="1964" spans="1:13" hidden="1" x14ac:dyDescent="0.25">
      <c r="A1964" s="128"/>
      <c r="B1964" s="2"/>
      <c r="C1964" s="139" t="s">
        <v>40182</v>
      </c>
      <c r="D1964" s="124" t="s">
        <v>40183</v>
      </c>
      <c r="E1964" s="118" t="s">
        <v>48</v>
      </c>
      <c r="F1964" s="124" t="s">
        <v>35249</v>
      </c>
      <c r="G1964" s="118" t="s">
        <v>34659</v>
      </c>
      <c r="H1964" s="137"/>
      <c r="I1964" s="119"/>
      <c r="J1964" s="129"/>
      <c r="K1964" s="129"/>
      <c r="L1964" s="129">
        <v>0</v>
      </c>
      <c r="M1964" s="134" t="s">
        <v>40304</v>
      </c>
    </row>
    <row r="1965" spans="1:13" hidden="1" x14ac:dyDescent="0.25">
      <c r="A1965" s="128"/>
      <c r="B1965" s="2"/>
      <c r="C1965" s="139" t="s">
        <v>40185</v>
      </c>
      <c r="D1965" s="124" t="s">
        <v>40186</v>
      </c>
      <c r="E1965" s="118" t="s">
        <v>48</v>
      </c>
      <c r="F1965" s="124" t="s">
        <v>35249</v>
      </c>
      <c r="G1965" s="118" t="s">
        <v>2</v>
      </c>
      <c r="H1965" s="137">
        <v>44273</v>
      </c>
      <c r="I1965" s="119">
        <v>112.84</v>
      </c>
      <c r="J1965" s="129"/>
      <c r="K1965" s="129"/>
      <c r="L1965" s="129">
        <v>0</v>
      </c>
      <c r="M1965" s="134" t="s">
        <v>40307</v>
      </c>
    </row>
    <row r="1966" spans="1:13" hidden="1" x14ac:dyDescent="0.25">
      <c r="A1966" s="128"/>
      <c r="B1966" s="2"/>
      <c r="C1966" s="139" t="s">
        <v>40188</v>
      </c>
      <c r="D1966" s="124" t="s">
        <v>40189</v>
      </c>
      <c r="E1966" s="118" t="s">
        <v>48</v>
      </c>
      <c r="F1966" s="124" t="s">
        <v>35249</v>
      </c>
      <c r="G1966" s="118" t="s">
        <v>2</v>
      </c>
      <c r="H1966" s="137">
        <v>44127</v>
      </c>
      <c r="I1966" s="119">
        <v>92.27</v>
      </c>
      <c r="J1966" s="129"/>
      <c r="K1966" s="129"/>
      <c r="L1966" s="129">
        <v>0</v>
      </c>
      <c r="M1966" s="134" t="s">
        <v>40310</v>
      </c>
    </row>
    <row r="1967" spans="1:13" hidden="1" x14ac:dyDescent="0.25">
      <c r="A1967" s="128"/>
      <c r="B1967" s="2"/>
      <c r="C1967" s="139" t="s">
        <v>40191</v>
      </c>
      <c r="D1967" s="124" t="s">
        <v>40192</v>
      </c>
      <c r="E1967" s="118" t="s">
        <v>48</v>
      </c>
      <c r="F1967" s="124" t="s">
        <v>35249</v>
      </c>
      <c r="G1967" s="118" t="s">
        <v>2</v>
      </c>
      <c r="H1967" s="137"/>
      <c r="I1967" s="119"/>
      <c r="J1967" s="129"/>
      <c r="K1967" s="129"/>
      <c r="L1967" s="129">
        <v>0</v>
      </c>
      <c r="M1967" s="134" t="s">
        <v>40313</v>
      </c>
    </row>
    <row r="1968" spans="1:13" hidden="1" x14ac:dyDescent="0.25">
      <c r="A1968" s="128"/>
      <c r="B1968" s="2"/>
      <c r="C1968" s="139" t="s">
        <v>40194</v>
      </c>
      <c r="D1968" s="124" t="s">
        <v>40195</v>
      </c>
      <c r="E1968" s="118" t="s">
        <v>48</v>
      </c>
      <c r="F1968" s="124" t="s">
        <v>35249</v>
      </c>
      <c r="G1968" s="118" t="s">
        <v>2</v>
      </c>
      <c r="H1968" s="137"/>
      <c r="I1968" s="119"/>
      <c r="J1968" s="129"/>
      <c r="K1968" s="129"/>
      <c r="L1968" s="129">
        <v>0</v>
      </c>
      <c r="M1968" s="134" t="s">
        <v>40316</v>
      </c>
    </row>
    <row r="1969" spans="1:13" hidden="1" x14ac:dyDescent="0.25">
      <c r="A1969" s="128"/>
      <c r="B1969" s="2"/>
      <c r="C1969" s="139" t="s">
        <v>40197</v>
      </c>
      <c r="D1969" s="124" t="s">
        <v>40198</v>
      </c>
      <c r="E1969" s="118" t="s">
        <v>48</v>
      </c>
      <c r="F1969" s="124" t="s">
        <v>35249</v>
      </c>
      <c r="G1969" s="118" t="s">
        <v>2</v>
      </c>
      <c r="H1969" s="137"/>
      <c r="I1969" s="119"/>
      <c r="J1969" s="129"/>
      <c r="K1969" s="129"/>
      <c r="L1969" s="129">
        <v>0</v>
      </c>
      <c r="M1969" s="134" t="s">
        <v>40319</v>
      </c>
    </row>
    <row r="1970" spans="1:13" hidden="1" x14ac:dyDescent="0.25">
      <c r="A1970" s="128"/>
      <c r="B1970" s="2"/>
      <c r="C1970" s="139" t="s">
        <v>40200</v>
      </c>
      <c r="D1970" s="124" t="s">
        <v>40201</v>
      </c>
      <c r="E1970" s="118" t="s">
        <v>48</v>
      </c>
      <c r="F1970" s="124" t="s">
        <v>35249</v>
      </c>
      <c r="G1970" s="118" t="s">
        <v>2</v>
      </c>
      <c r="H1970" s="137"/>
      <c r="I1970" s="119"/>
      <c r="J1970" s="129"/>
      <c r="K1970" s="129"/>
      <c r="L1970" s="129">
        <v>0</v>
      </c>
      <c r="M1970" s="134"/>
    </row>
    <row r="1971" spans="1:13" hidden="1" x14ac:dyDescent="0.25">
      <c r="A1971" s="128"/>
      <c r="B1971" s="2"/>
      <c r="C1971" s="139" t="s">
        <v>40203</v>
      </c>
      <c r="D1971" s="124" t="s">
        <v>40204</v>
      </c>
      <c r="E1971" s="118" t="s">
        <v>48</v>
      </c>
      <c r="F1971" s="124" t="s">
        <v>35249</v>
      </c>
      <c r="G1971" s="118" t="s">
        <v>2</v>
      </c>
      <c r="H1971" s="137">
        <v>46080</v>
      </c>
      <c r="I1971" s="119">
        <v>5.66</v>
      </c>
      <c r="J1971" s="129"/>
      <c r="K1971" s="129"/>
      <c r="L1971" s="129">
        <v>0</v>
      </c>
      <c r="M1971" s="134" t="s">
        <v>40324</v>
      </c>
    </row>
    <row r="1972" spans="1:13" hidden="1" x14ac:dyDescent="0.25">
      <c r="A1972" s="128"/>
      <c r="B1972" s="2"/>
      <c r="C1972" s="139" t="s">
        <v>40206</v>
      </c>
      <c r="D1972" s="124" t="s">
        <v>40207</v>
      </c>
      <c r="E1972" s="118" t="s">
        <v>48</v>
      </c>
      <c r="F1972" s="124" t="s">
        <v>35249</v>
      </c>
      <c r="G1972" s="118" t="s">
        <v>2</v>
      </c>
      <c r="H1972" s="137"/>
      <c r="I1972" s="119"/>
      <c r="J1972" s="129"/>
      <c r="K1972" s="129"/>
      <c r="L1972" s="129">
        <v>0</v>
      </c>
      <c r="M1972" s="134" t="s">
        <v>40327</v>
      </c>
    </row>
    <row r="1973" spans="1:13" hidden="1" x14ac:dyDescent="0.25">
      <c r="A1973" s="128"/>
      <c r="B1973" s="2"/>
      <c r="C1973" s="139" t="s">
        <v>40209</v>
      </c>
      <c r="D1973" s="124" t="s">
        <v>40210</v>
      </c>
      <c r="E1973" s="118" t="s">
        <v>48</v>
      </c>
      <c r="F1973" s="124" t="s">
        <v>35249</v>
      </c>
      <c r="G1973" s="118" t="s">
        <v>2</v>
      </c>
      <c r="H1973" s="137"/>
      <c r="I1973" s="119"/>
      <c r="J1973" s="129"/>
      <c r="K1973" s="129"/>
      <c r="L1973" s="129">
        <v>0</v>
      </c>
      <c r="M1973" s="134" t="s">
        <v>40330</v>
      </c>
    </row>
    <row r="1974" spans="1:13" hidden="1" x14ac:dyDescent="0.25">
      <c r="A1974" s="128"/>
      <c r="B1974" s="2"/>
      <c r="C1974" s="139" t="s">
        <v>40212</v>
      </c>
      <c r="D1974" s="124" t="s">
        <v>40213</v>
      </c>
      <c r="E1974" s="118" t="s">
        <v>48</v>
      </c>
      <c r="F1974" s="124" t="s">
        <v>35249</v>
      </c>
      <c r="G1974" s="118" t="s">
        <v>2</v>
      </c>
      <c r="H1974" s="137">
        <v>44889</v>
      </c>
      <c r="I1974" s="119">
        <v>25.96</v>
      </c>
      <c r="J1974" s="129"/>
      <c r="K1974" s="129"/>
      <c r="L1974" s="129">
        <v>0</v>
      </c>
      <c r="M1974" s="134"/>
    </row>
    <row r="1975" spans="1:13" hidden="1" x14ac:dyDescent="0.25">
      <c r="A1975" s="128"/>
      <c r="B1975" s="2"/>
      <c r="C1975" s="139" t="s">
        <v>40215</v>
      </c>
      <c r="D1975" s="124" t="s">
        <v>40216</v>
      </c>
      <c r="E1975" s="118" t="s">
        <v>48</v>
      </c>
      <c r="F1975" s="124" t="s">
        <v>35249</v>
      </c>
      <c r="G1975" s="118" t="s">
        <v>2</v>
      </c>
      <c r="H1975" s="137">
        <v>44890</v>
      </c>
      <c r="I1975" s="119">
        <v>66</v>
      </c>
      <c r="J1975" s="129"/>
      <c r="K1975" s="129"/>
      <c r="L1975" s="129">
        <v>0</v>
      </c>
      <c r="M1975" s="134" t="s">
        <v>40335</v>
      </c>
    </row>
    <row r="1976" spans="1:13" hidden="1" x14ac:dyDescent="0.25">
      <c r="A1976" s="128"/>
      <c r="B1976" s="2"/>
      <c r="C1976" s="139" t="s">
        <v>41763</v>
      </c>
      <c r="D1976" s="124" t="s">
        <v>41764</v>
      </c>
      <c r="E1976" s="118" t="s">
        <v>48</v>
      </c>
      <c r="F1976" s="124" t="s">
        <v>35249</v>
      </c>
      <c r="G1976" s="118" t="s">
        <v>2</v>
      </c>
      <c r="H1976" s="137">
        <v>46080</v>
      </c>
      <c r="I1976" s="119">
        <v>9.5299999999999994</v>
      </c>
      <c r="J1976" s="129"/>
      <c r="K1976" s="129"/>
      <c r="L1976" s="129">
        <v>0</v>
      </c>
      <c r="M1976" s="134"/>
    </row>
    <row r="1977" spans="1:13" hidden="1" x14ac:dyDescent="0.25">
      <c r="A1977" s="128"/>
      <c r="B1977" s="2"/>
      <c r="C1977" s="139" t="s">
        <v>40218</v>
      </c>
      <c r="D1977" s="124" t="s">
        <v>40219</v>
      </c>
      <c r="E1977" s="118" t="s">
        <v>48</v>
      </c>
      <c r="F1977" s="124" t="s">
        <v>35249</v>
      </c>
      <c r="G1977" s="118" t="s">
        <v>2</v>
      </c>
      <c r="H1977" s="137">
        <v>44873</v>
      </c>
      <c r="I1977" s="119">
        <v>20.38</v>
      </c>
      <c r="J1977" s="129"/>
      <c r="K1977" s="129"/>
      <c r="L1977" s="129">
        <v>0</v>
      </c>
      <c r="M1977" s="134" t="s">
        <v>40338</v>
      </c>
    </row>
    <row r="1978" spans="1:13" hidden="1" x14ac:dyDescent="0.25">
      <c r="A1978" s="128"/>
      <c r="B1978" s="2"/>
      <c r="C1978" s="139" t="s">
        <v>40221</v>
      </c>
      <c r="D1978" s="124" t="s">
        <v>40222</v>
      </c>
      <c r="E1978" s="118" t="s">
        <v>48</v>
      </c>
      <c r="F1978" s="124" t="s">
        <v>35249</v>
      </c>
      <c r="G1978" s="118" t="s">
        <v>2</v>
      </c>
      <c r="H1978" s="137"/>
      <c r="I1978" s="119"/>
      <c r="J1978" s="129"/>
      <c r="K1978" s="129"/>
      <c r="L1978" s="129">
        <v>0</v>
      </c>
      <c r="M1978" s="134"/>
    </row>
    <row r="1979" spans="1:13" hidden="1" x14ac:dyDescent="0.25">
      <c r="A1979" s="128"/>
      <c r="B1979" s="2"/>
      <c r="C1979" s="139" t="s">
        <v>40224</v>
      </c>
      <c r="D1979" s="124" t="s">
        <v>40225</v>
      </c>
      <c r="E1979" s="118" t="s">
        <v>48</v>
      </c>
      <c r="F1979" s="124" t="s">
        <v>35249</v>
      </c>
      <c r="G1979" s="118" t="s">
        <v>2</v>
      </c>
      <c r="H1979" s="137">
        <v>46080</v>
      </c>
      <c r="I1979" s="119">
        <v>163.82</v>
      </c>
      <c r="J1979" s="129"/>
      <c r="K1979" s="129"/>
      <c r="L1979" s="129">
        <v>0</v>
      </c>
      <c r="M1979" s="134" t="s">
        <v>40344</v>
      </c>
    </row>
    <row r="1980" spans="1:13" hidden="1" x14ac:dyDescent="0.25">
      <c r="A1980" s="128"/>
      <c r="B1980" s="2"/>
      <c r="C1980" s="139" t="s">
        <v>40227</v>
      </c>
      <c r="D1980" s="124" t="s">
        <v>40228</v>
      </c>
      <c r="E1980" s="118" t="s">
        <v>48</v>
      </c>
      <c r="F1980" s="124" t="s">
        <v>35249</v>
      </c>
      <c r="G1980" s="118" t="s">
        <v>2</v>
      </c>
      <c r="H1980" s="137">
        <v>46080</v>
      </c>
      <c r="I1980" s="119">
        <v>68.34</v>
      </c>
      <c r="J1980" s="129"/>
      <c r="K1980" s="129"/>
      <c r="L1980" s="129">
        <v>0</v>
      </c>
      <c r="M1980" s="134" t="s">
        <v>40347</v>
      </c>
    </row>
    <row r="1981" spans="1:13" hidden="1" x14ac:dyDescent="0.25">
      <c r="A1981" s="128"/>
      <c r="B1981" s="2"/>
      <c r="C1981" s="139" t="s">
        <v>40230</v>
      </c>
      <c r="D1981" s="124" t="s">
        <v>40231</v>
      </c>
      <c r="E1981" s="118" t="s">
        <v>48</v>
      </c>
      <c r="F1981" s="124" t="s">
        <v>35249</v>
      </c>
      <c r="G1981" s="118" t="s">
        <v>2</v>
      </c>
      <c r="H1981" s="137">
        <v>44834</v>
      </c>
      <c r="I1981" s="119">
        <v>53.78</v>
      </c>
      <c r="J1981" s="129"/>
      <c r="K1981" s="129"/>
      <c r="L1981" s="129">
        <v>0</v>
      </c>
      <c r="M1981" s="134"/>
    </row>
    <row r="1982" spans="1:13" hidden="1" x14ac:dyDescent="0.25">
      <c r="A1982" s="128"/>
      <c r="B1982" s="2"/>
      <c r="C1982" s="139" t="s">
        <v>41765</v>
      </c>
      <c r="D1982" s="124" t="s">
        <v>41766</v>
      </c>
      <c r="E1982" s="118" t="s">
        <v>48</v>
      </c>
      <c r="F1982" s="124" t="s">
        <v>35249</v>
      </c>
      <c r="G1982" s="118" t="s">
        <v>2</v>
      </c>
      <c r="H1982" s="137">
        <v>46080</v>
      </c>
      <c r="I1982" s="119">
        <v>27.82</v>
      </c>
      <c r="J1982" s="129"/>
      <c r="K1982" s="129"/>
      <c r="L1982" s="129">
        <v>0</v>
      </c>
      <c r="M1982" s="134"/>
    </row>
    <row r="1983" spans="1:13" hidden="1" x14ac:dyDescent="0.25">
      <c r="A1983" s="128"/>
      <c r="B1983" s="2"/>
      <c r="C1983" s="139" t="s">
        <v>40233</v>
      </c>
      <c r="D1983" s="124" t="s">
        <v>40234</v>
      </c>
      <c r="E1983" s="118" t="s">
        <v>48</v>
      </c>
      <c r="F1983" s="124" t="s">
        <v>35249</v>
      </c>
      <c r="G1983" s="118" t="s">
        <v>2</v>
      </c>
      <c r="H1983" s="137">
        <v>46080</v>
      </c>
      <c r="I1983" s="119">
        <v>44.6</v>
      </c>
      <c r="J1983" s="129"/>
      <c r="K1983" s="129"/>
      <c r="L1983" s="129">
        <v>0</v>
      </c>
      <c r="M1983" s="134" t="s">
        <v>40354</v>
      </c>
    </row>
    <row r="1984" spans="1:13" hidden="1" x14ac:dyDescent="0.25">
      <c r="A1984" s="128"/>
      <c r="B1984" s="2"/>
      <c r="C1984" s="139" t="s">
        <v>40236</v>
      </c>
      <c r="D1984" s="124" t="s">
        <v>40237</v>
      </c>
      <c r="E1984" s="118" t="s">
        <v>48</v>
      </c>
      <c r="F1984" s="124" t="s">
        <v>35249</v>
      </c>
      <c r="G1984" s="118" t="s">
        <v>2</v>
      </c>
      <c r="H1984" s="137">
        <v>46080</v>
      </c>
      <c r="I1984" s="119">
        <v>38.97</v>
      </c>
      <c r="J1984" s="129"/>
      <c r="K1984" s="129"/>
      <c r="L1984" s="129">
        <v>0</v>
      </c>
      <c r="M1984" s="134" t="s">
        <v>40357</v>
      </c>
    </row>
    <row r="1985" spans="1:13" hidden="1" x14ac:dyDescent="0.25">
      <c r="A1985" s="128"/>
      <c r="B1985" s="2"/>
      <c r="C1985" s="139" t="s">
        <v>40239</v>
      </c>
      <c r="D1985" s="124" t="s">
        <v>40240</v>
      </c>
      <c r="E1985" s="118" t="s">
        <v>48</v>
      </c>
      <c r="F1985" s="124" t="s">
        <v>35249</v>
      </c>
      <c r="G1985" s="118" t="s">
        <v>2</v>
      </c>
      <c r="H1985" s="137">
        <v>45756</v>
      </c>
      <c r="I1985" s="119">
        <v>58</v>
      </c>
      <c r="J1985" s="129"/>
      <c r="K1985" s="129"/>
      <c r="L1985" s="129">
        <v>0</v>
      </c>
      <c r="M1985" s="134" t="s">
        <v>40360</v>
      </c>
    </row>
    <row r="1986" spans="1:13" hidden="1" x14ac:dyDescent="0.25">
      <c r="A1986" s="128"/>
      <c r="B1986" s="2"/>
      <c r="C1986" s="139" t="s">
        <v>40242</v>
      </c>
      <c r="D1986" s="124" t="s">
        <v>40243</v>
      </c>
      <c r="E1986" s="118" t="s">
        <v>48</v>
      </c>
      <c r="F1986" s="124" t="s">
        <v>35249</v>
      </c>
      <c r="G1986" s="118" t="s">
        <v>2</v>
      </c>
      <c r="H1986" s="137">
        <v>46080</v>
      </c>
      <c r="I1986" s="119">
        <v>45.78</v>
      </c>
      <c r="J1986" s="129"/>
      <c r="K1986" s="129"/>
      <c r="L1986" s="129">
        <v>0</v>
      </c>
      <c r="M1986" s="134"/>
    </row>
    <row r="1987" spans="1:13" hidden="1" x14ac:dyDescent="0.25">
      <c r="A1987" s="128"/>
      <c r="B1987" s="2"/>
      <c r="C1987" s="139" t="s">
        <v>40245</v>
      </c>
      <c r="D1987" s="124" t="s">
        <v>40246</v>
      </c>
      <c r="E1987" s="118" t="s">
        <v>48</v>
      </c>
      <c r="F1987" s="124" t="s">
        <v>35249</v>
      </c>
      <c r="G1987" s="118" t="s">
        <v>2</v>
      </c>
      <c r="H1987" s="137">
        <v>44876</v>
      </c>
      <c r="I1987" s="119">
        <v>18.7</v>
      </c>
      <c r="J1987" s="129"/>
      <c r="K1987" s="129"/>
      <c r="L1987" s="129">
        <v>0</v>
      </c>
      <c r="M1987" s="134"/>
    </row>
    <row r="1988" spans="1:13" hidden="1" x14ac:dyDescent="0.25">
      <c r="A1988" s="128"/>
      <c r="B1988" s="2"/>
      <c r="C1988" s="139" t="s">
        <v>40248</v>
      </c>
      <c r="D1988" s="124" t="s">
        <v>40249</v>
      </c>
      <c r="E1988" s="118" t="s">
        <v>48</v>
      </c>
      <c r="F1988" s="124" t="s">
        <v>35249</v>
      </c>
      <c r="G1988" s="118" t="s">
        <v>2</v>
      </c>
      <c r="H1988" s="137">
        <v>44980</v>
      </c>
      <c r="I1988" s="119">
        <v>92</v>
      </c>
      <c r="J1988" s="129"/>
      <c r="K1988" s="129"/>
      <c r="L1988" s="129">
        <v>0</v>
      </c>
      <c r="M1988" s="134" t="s">
        <v>40367</v>
      </c>
    </row>
    <row r="1989" spans="1:13" hidden="1" x14ac:dyDescent="0.25">
      <c r="A1989" s="128"/>
      <c r="B1989" s="2"/>
      <c r="C1989" s="139" t="s">
        <v>40251</v>
      </c>
      <c r="D1989" s="124" t="s">
        <v>40252</v>
      </c>
      <c r="E1989" s="118" t="s">
        <v>48</v>
      </c>
      <c r="F1989" s="124" t="s">
        <v>35249</v>
      </c>
      <c r="G1989" s="118" t="s">
        <v>2</v>
      </c>
      <c r="H1989" s="137">
        <v>45145</v>
      </c>
      <c r="I1989" s="119">
        <v>144.52000000000001</v>
      </c>
      <c r="J1989" s="129"/>
      <c r="K1989" s="129"/>
      <c r="L1989" s="129">
        <v>0</v>
      </c>
      <c r="M1989" s="134" t="s">
        <v>40370</v>
      </c>
    </row>
    <row r="1990" spans="1:13" hidden="1" x14ac:dyDescent="0.25">
      <c r="A1990" s="128"/>
      <c r="B1990" s="2"/>
      <c r="C1990" s="139" t="s">
        <v>40254</v>
      </c>
      <c r="D1990" s="124" t="s">
        <v>40255</v>
      </c>
      <c r="E1990" s="118" t="s">
        <v>48</v>
      </c>
      <c r="F1990" s="124" t="s">
        <v>35249</v>
      </c>
      <c r="G1990" s="118" t="s">
        <v>2</v>
      </c>
      <c r="H1990" s="137"/>
      <c r="I1990" s="119"/>
      <c r="J1990" s="129"/>
      <c r="K1990" s="129"/>
      <c r="L1990" s="129">
        <v>0</v>
      </c>
      <c r="M1990" s="134" t="s">
        <v>40373</v>
      </c>
    </row>
    <row r="1991" spans="1:13" hidden="1" x14ac:dyDescent="0.25">
      <c r="A1991" s="128"/>
      <c r="B1991" s="2"/>
      <c r="C1991" s="139" t="s">
        <v>40257</v>
      </c>
      <c r="D1991" s="124" t="s">
        <v>40258</v>
      </c>
      <c r="E1991" s="118" t="s">
        <v>48</v>
      </c>
      <c r="F1991" s="124" t="s">
        <v>35249</v>
      </c>
      <c r="G1991" s="118" t="s">
        <v>2</v>
      </c>
      <c r="H1991" s="137">
        <v>45145</v>
      </c>
      <c r="I1991" s="119">
        <v>134.55000000000001</v>
      </c>
      <c r="J1991" s="129"/>
      <c r="K1991" s="129"/>
      <c r="L1991" s="129">
        <v>0</v>
      </c>
      <c r="M1991" s="134"/>
    </row>
    <row r="1992" spans="1:13" hidden="1" x14ac:dyDescent="0.25">
      <c r="A1992" s="128"/>
      <c r="B1992" s="2"/>
      <c r="C1992" s="139" t="s">
        <v>40260</v>
      </c>
      <c r="D1992" s="124" t="s">
        <v>40261</v>
      </c>
      <c r="E1992" s="118" t="s">
        <v>48</v>
      </c>
      <c r="F1992" s="124" t="s">
        <v>35249</v>
      </c>
      <c r="G1992" s="118" t="s">
        <v>2</v>
      </c>
      <c r="H1992" s="137"/>
      <c r="I1992" s="119"/>
      <c r="J1992" s="129"/>
      <c r="K1992" s="129"/>
      <c r="L1992" s="129">
        <v>0</v>
      </c>
      <c r="M1992" s="134" t="s">
        <v>40378</v>
      </c>
    </row>
    <row r="1993" spans="1:13" hidden="1" x14ac:dyDescent="0.25">
      <c r="A1993" s="128"/>
      <c r="B1993" s="2"/>
      <c r="C1993" s="139" t="s">
        <v>40263</v>
      </c>
      <c r="D1993" s="124" t="s">
        <v>40264</v>
      </c>
      <c r="E1993" s="118" t="s">
        <v>48</v>
      </c>
      <c r="F1993" s="124" t="s">
        <v>35249</v>
      </c>
      <c r="G1993" s="118" t="s">
        <v>2</v>
      </c>
      <c r="H1993" s="137">
        <v>44980</v>
      </c>
      <c r="I1993" s="119">
        <v>99.5</v>
      </c>
      <c r="J1993" s="129"/>
      <c r="K1993" s="129"/>
      <c r="L1993" s="129">
        <v>0</v>
      </c>
      <c r="M1993" s="134" t="s">
        <v>40381</v>
      </c>
    </row>
    <row r="1994" spans="1:13" hidden="1" x14ac:dyDescent="0.25">
      <c r="A1994" s="128"/>
      <c r="B1994" s="2"/>
      <c r="C1994" s="139" t="s">
        <v>40266</v>
      </c>
      <c r="D1994" s="124" t="s">
        <v>40267</v>
      </c>
      <c r="E1994" s="118" t="s">
        <v>48</v>
      </c>
      <c r="F1994" s="124" t="s">
        <v>35249</v>
      </c>
      <c r="G1994" s="118" t="s">
        <v>2</v>
      </c>
      <c r="H1994" s="137">
        <v>44494</v>
      </c>
      <c r="I1994" s="119">
        <v>107.6</v>
      </c>
      <c r="J1994" s="129"/>
      <c r="K1994" s="129"/>
      <c r="L1994" s="129">
        <v>0</v>
      </c>
      <c r="M1994" s="134" t="s">
        <v>40383</v>
      </c>
    </row>
    <row r="1995" spans="1:13" hidden="1" x14ac:dyDescent="0.25">
      <c r="A1995" s="128"/>
      <c r="B1995" s="2"/>
      <c r="C1995" s="139" t="s">
        <v>40269</v>
      </c>
      <c r="D1995" s="124" t="s">
        <v>40270</v>
      </c>
      <c r="E1995" s="118" t="s">
        <v>48</v>
      </c>
      <c r="F1995" s="124" t="s">
        <v>35249</v>
      </c>
      <c r="G1995" s="118" t="s">
        <v>2</v>
      </c>
      <c r="H1995" s="137"/>
      <c r="I1995" s="119"/>
      <c r="J1995" s="129"/>
      <c r="K1995" s="129"/>
      <c r="L1995" s="129">
        <v>0</v>
      </c>
      <c r="M1995" s="134" t="s">
        <v>40386</v>
      </c>
    </row>
    <row r="1996" spans="1:13" hidden="1" x14ac:dyDescent="0.25">
      <c r="A1996" s="128"/>
      <c r="B1996" s="2"/>
      <c r="C1996" s="139" t="s">
        <v>40272</v>
      </c>
      <c r="D1996" s="124" t="s">
        <v>40273</v>
      </c>
      <c r="E1996" s="118" t="s">
        <v>48</v>
      </c>
      <c r="F1996" s="124" t="s">
        <v>35249</v>
      </c>
      <c r="G1996" s="118" t="s">
        <v>2</v>
      </c>
      <c r="H1996" s="137"/>
      <c r="I1996" s="119"/>
      <c r="J1996" s="129"/>
      <c r="K1996" s="129"/>
      <c r="L1996" s="129">
        <v>0</v>
      </c>
      <c r="M1996" s="134" t="s">
        <v>40389</v>
      </c>
    </row>
    <row r="1997" spans="1:13" hidden="1" x14ac:dyDescent="0.25">
      <c r="A1997" s="128"/>
      <c r="B1997" s="2"/>
      <c r="C1997" s="139" t="s">
        <v>40275</v>
      </c>
      <c r="D1997" s="124" t="s">
        <v>40276</v>
      </c>
      <c r="E1997" s="118" t="s">
        <v>48</v>
      </c>
      <c r="F1997" s="124" t="s">
        <v>35249</v>
      </c>
      <c r="G1997" s="118" t="s">
        <v>2</v>
      </c>
      <c r="H1997" s="137"/>
      <c r="I1997" s="119"/>
      <c r="J1997" s="129"/>
      <c r="K1997" s="129"/>
      <c r="L1997" s="129">
        <v>0</v>
      </c>
      <c r="M1997" s="134" t="s">
        <v>40392</v>
      </c>
    </row>
    <row r="1998" spans="1:13" hidden="1" x14ac:dyDescent="0.25">
      <c r="A1998" s="128"/>
      <c r="B1998" s="2"/>
      <c r="C1998" s="139" t="s">
        <v>40278</v>
      </c>
      <c r="D1998" s="124" t="s">
        <v>40279</v>
      </c>
      <c r="E1998" s="118" t="s">
        <v>48</v>
      </c>
      <c r="F1998" s="124" t="s">
        <v>35249</v>
      </c>
      <c r="G1998" s="118" t="s">
        <v>2</v>
      </c>
      <c r="H1998" s="137"/>
      <c r="I1998" s="119"/>
      <c r="J1998" s="129"/>
      <c r="K1998" s="129"/>
      <c r="L1998" s="129">
        <v>0</v>
      </c>
      <c r="M1998" s="134" t="s">
        <v>40395</v>
      </c>
    </row>
    <row r="1999" spans="1:13" hidden="1" x14ac:dyDescent="0.25">
      <c r="A1999" s="128"/>
      <c r="B1999" s="2"/>
      <c r="C1999" s="139" t="s">
        <v>40281</v>
      </c>
      <c r="D1999" s="124" t="s">
        <v>40282</v>
      </c>
      <c r="E1999" s="118" t="s">
        <v>48</v>
      </c>
      <c r="F1999" s="124" t="s">
        <v>35249</v>
      </c>
      <c r="G1999" s="118" t="s">
        <v>34659</v>
      </c>
      <c r="H1999" s="137"/>
      <c r="I1999" s="119"/>
      <c r="J1999" s="129"/>
      <c r="K1999" s="129"/>
      <c r="L1999" s="129">
        <v>0</v>
      </c>
      <c r="M1999" s="134" t="s">
        <v>40397</v>
      </c>
    </row>
    <row r="2000" spans="1:13" hidden="1" x14ac:dyDescent="0.25">
      <c r="A2000" s="128"/>
      <c r="B2000" s="2"/>
      <c r="C2000" s="139" t="s">
        <v>40284</v>
      </c>
      <c r="D2000" s="124" t="s">
        <v>40285</v>
      </c>
      <c r="E2000" s="118" t="s">
        <v>48</v>
      </c>
      <c r="F2000" s="124" t="s">
        <v>35249</v>
      </c>
      <c r="G2000" s="118" t="s">
        <v>34659</v>
      </c>
      <c r="H2000" s="137"/>
      <c r="I2000" s="119"/>
      <c r="J2000" s="129"/>
      <c r="K2000" s="129"/>
      <c r="L2000" s="129">
        <v>0</v>
      </c>
      <c r="M2000" s="134" t="s">
        <v>40400</v>
      </c>
    </row>
    <row r="2001" spans="1:13" hidden="1" x14ac:dyDescent="0.25">
      <c r="A2001" s="128"/>
      <c r="B2001" s="2"/>
      <c r="C2001" s="139" t="s">
        <v>40287</v>
      </c>
      <c r="D2001" s="124" t="s">
        <v>40288</v>
      </c>
      <c r="E2001" s="118" t="s">
        <v>48</v>
      </c>
      <c r="F2001" s="124" t="s">
        <v>35249</v>
      </c>
      <c r="G2001" s="118" t="s">
        <v>2</v>
      </c>
      <c r="H2001" s="137"/>
      <c r="I2001" s="119"/>
      <c r="J2001" s="129"/>
      <c r="K2001" s="129"/>
      <c r="L2001" s="129">
        <v>0</v>
      </c>
      <c r="M2001" s="134" t="s">
        <v>40403</v>
      </c>
    </row>
    <row r="2002" spans="1:13" hidden="1" x14ac:dyDescent="0.25">
      <c r="A2002" s="128"/>
      <c r="B2002" s="2"/>
      <c r="C2002" s="139" t="s">
        <v>40290</v>
      </c>
      <c r="D2002" s="124" t="s">
        <v>40291</v>
      </c>
      <c r="E2002" s="118" t="s">
        <v>48</v>
      </c>
      <c r="F2002" s="124" t="s">
        <v>35249</v>
      </c>
      <c r="G2002" s="118" t="s">
        <v>34659</v>
      </c>
      <c r="H2002" s="137"/>
      <c r="I2002" s="119"/>
      <c r="J2002" s="129"/>
      <c r="K2002" s="129"/>
      <c r="L2002" s="129">
        <v>0</v>
      </c>
      <c r="M2002" s="134" t="s">
        <v>40406</v>
      </c>
    </row>
    <row r="2003" spans="1:13" hidden="1" x14ac:dyDescent="0.25">
      <c r="A2003" s="128"/>
      <c r="B2003" s="2"/>
      <c r="C2003" s="139" t="s">
        <v>40293</v>
      </c>
      <c r="D2003" s="124" t="s">
        <v>40294</v>
      </c>
      <c r="E2003" s="118" t="s">
        <v>48</v>
      </c>
      <c r="F2003" s="124" t="s">
        <v>35249</v>
      </c>
      <c r="G2003" s="118" t="s">
        <v>2</v>
      </c>
      <c r="H2003" s="137">
        <v>45341</v>
      </c>
      <c r="I2003" s="119">
        <v>5007.45</v>
      </c>
      <c r="J2003" s="129"/>
      <c r="K2003" s="129"/>
      <c r="L2003" s="129">
        <v>0</v>
      </c>
      <c r="M2003" s="134" t="s">
        <v>40409</v>
      </c>
    </row>
    <row r="2004" spans="1:13" hidden="1" x14ac:dyDescent="0.25">
      <c r="A2004" s="128"/>
      <c r="B2004" s="2"/>
      <c r="C2004" s="139" t="s">
        <v>40296</v>
      </c>
      <c r="D2004" s="124" t="s">
        <v>40297</v>
      </c>
      <c r="E2004" s="118" t="s">
        <v>48</v>
      </c>
      <c r="F2004" s="124" t="s">
        <v>35249</v>
      </c>
      <c r="G2004" s="118" t="s">
        <v>2</v>
      </c>
      <c r="H2004" s="137"/>
      <c r="I2004" s="119"/>
      <c r="J2004" s="129"/>
      <c r="K2004" s="129"/>
      <c r="L2004" s="129">
        <v>0</v>
      </c>
      <c r="M2004" s="134" t="s">
        <v>40412</v>
      </c>
    </row>
    <row r="2005" spans="1:13" hidden="1" x14ac:dyDescent="0.25">
      <c r="A2005" s="128"/>
      <c r="B2005" s="2"/>
      <c r="C2005" s="139" t="s">
        <v>40299</v>
      </c>
      <c r="D2005" s="124" t="s">
        <v>40300</v>
      </c>
      <c r="E2005" s="118" t="s">
        <v>48</v>
      </c>
      <c r="F2005" s="124" t="s">
        <v>35249</v>
      </c>
      <c r="G2005" s="118" t="s">
        <v>2</v>
      </c>
      <c r="H2005" s="137"/>
      <c r="I2005" s="119"/>
      <c r="J2005" s="129"/>
      <c r="K2005" s="129"/>
      <c r="L2005" s="129">
        <v>0</v>
      </c>
      <c r="M2005" s="134" t="s">
        <v>40415</v>
      </c>
    </row>
    <row r="2006" spans="1:13" hidden="1" x14ac:dyDescent="0.25">
      <c r="A2006" s="128"/>
      <c r="B2006" s="2"/>
      <c r="C2006" s="139" t="s">
        <v>40302</v>
      </c>
      <c r="D2006" s="124" t="s">
        <v>40303</v>
      </c>
      <c r="E2006" s="118" t="s">
        <v>48</v>
      </c>
      <c r="F2006" s="124" t="s">
        <v>35249</v>
      </c>
      <c r="G2006" s="118" t="s">
        <v>2</v>
      </c>
      <c r="H2006" s="137"/>
      <c r="I2006" s="119"/>
      <c r="J2006" s="129"/>
      <c r="K2006" s="129"/>
      <c r="L2006" s="129">
        <v>0</v>
      </c>
      <c r="M2006" s="134" t="s">
        <v>38814</v>
      </c>
    </row>
    <row r="2007" spans="1:13" hidden="1" x14ac:dyDescent="0.25">
      <c r="A2007" s="128"/>
      <c r="B2007" s="2"/>
      <c r="C2007" s="139" t="s">
        <v>40305</v>
      </c>
      <c r="D2007" s="124" t="s">
        <v>40306</v>
      </c>
      <c r="E2007" s="118" t="s">
        <v>48</v>
      </c>
      <c r="F2007" s="124" t="s">
        <v>35249</v>
      </c>
      <c r="G2007" s="118" t="s">
        <v>2</v>
      </c>
      <c r="H2007" s="137">
        <v>40557</v>
      </c>
      <c r="I2007" s="119">
        <v>300</v>
      </c>
      <c r="J2007" s="129"/>
      <c r="K2007" s="129"/>
      <c r="L2007" s="129">
        <v>0</v>
      </c>
      <c r="M2007" s="134" t="s">
        <v>40420</v>
      </c>
    </row>
    <row r="2008" spans="1:13" hidden="1" x14ac:dyDescent="0.25">
      <c r="A2008" s="128"/>
      <c r="B2008" s="2"/>
      <c r="C2008" s="139" t="s">
        <v>40308</v>
      </c>
      <c r="D2008" s="124" t="s">
        <v>40309</v>
      </c>
      <c r="E2008" s="118" t="s">
        <v>48</v>
      </c>
      <c r="F2008" s="124" t="s">
        <v>35249</v>
      </c>
      <c r="G2008" s="118" t="s">
        <v>2</v>
      </c>
      <c r="H2008" s="137">
        <v>40711</v>
      </c>
      <c r="I2008" s="119">
        <v>585</v>
      </c>
      <c r="J2008" s="129"/>
      <c r="K2008" s="129"/>
      <c r="L2008" s="129">
        <v>0</v>
      </c>
      <c r="M2008" s="134" t="s">
        <v>38812</v>
      </c>
    </row>
    <row r="2009" spans="1:13" hidden="1" x14ac:dyDescent="0.25">
      <c r="A2009" s="128"/>
      <c r="B2009" s="2"/>
      <c r="C2009" s="139" t="s">
        <v>40311</v>
      </c>
      <c r="D2009" s="124" t="s">
        <v>40312</v>
      </c>
      <c r="E2009" s="118" t="s">
        <v>48</v>
      </c>
      <c r="F2009" s="124" t="s">
        <v>35249</v>
      </c>
      <c r="G2009" s="118" t="s">
        <v>2</v>
      </c>
      <c r="H2009" s="137">
        <v>40533</v>
      </c>
      <c r="I2009" s="119">
        <v>300</v>
      </c>
      <c r="J2009" s="129"/>
      <c r="K2009" s="129"/>
      <c r="L2009" s="129">
        <v>0</v>
      </c>
      <c r="M2009" s="134" t="s">
        <v>40425</v>
      </c>
    </row>
    <row r="2010" spans="1:13" hidden="1" x14ac:dyDescent="0.25">
      <c r="A2010" s="128"/>
      <c r="B2010" s="2"/>
      <c r="C2010" s="139" t="s">
        <v>40314</v>
      </c>
      <c r="D2010" s="124" t="s">
        <v>40315</v>
      </c>
      <c r="E2010" s="118" t="s">
        <v>48</v>
      </c>
      <c r="F2010" s="124" t="s">
        <v>35249</v>
      </c>
      <c r="G2010" s="118" t="s">
        <v>2</v>
      </c>
      <c r="H2010" s="137">
        <v>40729</v>
      </c>
      <c r="I2010" s="119">
        <v>485</v>
      </c>
      <c r="J2010" s="129"/>
      <c r="K2010" s="129"/>
      <c r="L2010" s="129">
        <v>0</v>
      </c>
      <c r="M2010" s="134" t="s">
        <v>40428</v>
      </c>
    </row>
    <row r="2011" spans="1:13" hidden="1" x14ac:dyDescent="0.25">
      <c r="A2011" s="128"/>
      <c r="B2011" s="2"/>
      <c r="C2011" s="139" t="s">
        <v>40317</v>
      </c>
      <c r="D2011" s="124" t="s">
        <v>40318</v>
      </c>
      <c r="E2011" s="118" t="s">
        <v>48</v>
      </c>
      <c r="F2011" s="124" t="s">
        <v>35249</v>
      </c>
      <c r="G2011" s="118" t="s">
        <v>2</v>
      </c>
      <c r="H2011" s="137">
        <v>40403</v>
      </c>
      <c r="I2011" s="119">
        <v>300</v>
      </c>
      <c r="J2011" s="129"/>
      <c r="K2011" s="129"/>
      <c r="L2011" s="129">
        <v>0</v>
      </c>
      <c r="M2011" s="134" t="s">
        <v>40431</v>
      </c>
    </row>
    <row r="2012" spans="1:13" hidden="1" x14ac:dyDescent="0.25">
      <c r="A2012" s="128"/>
      <c r="B2012" s="2"/>
      <c r="C2012" s="139" t="s">
        <v>40320</v>
      </c>
      <c r="D2012" s="124" t="s">
        <v>40321</v>
      </c>
      <c r="E2012" s="118" t="s">
        <v>48</v>
      </c>
      <c r="F2012" s="124" t="s">
        <v>35249</v>
      </c>
      <c r="G2012" s="118" t="s">
        <v>2</v>
      </c>
      <c r="H2012" s="137">
        <v>40413</v>
      </c>
      <c r="I2012" s="119">
        <v>3127</v>
      </c>
      <c r="J2012" s="129"/>
      <c r="K2012" s="129"/>
      <c r="L2012" s="129">
        <v>0</v>
      </c>
      <c r="M2012" s="134" t="s">
        <v>40434</v>
      </c>
    </row>
    <row r="2013" spans="1:13" hidden="1" x14ac:dyDescent="0.25">
      <c r="A2013" s="128"/>
      <c r="B2013" s="2"/>
      <c r="C2013" s="139" t="s">
        <v>40322</v>
      </c>
      <c r="D2013" s="124" t="s">
        <v>40323</v>
      </c>
      <c r="E2013" s="118" t="s">
        <v>48</v>
      </c>
      <c r="F2013" s="124" t="s">
        <v>35249</v>
      </c>
      <c r="G2013" s="118" t="s">
        <v>2</v>
      </c>
      <c r="H2013" s="137">
        <v>40242</v>
      </c>
      <c r="I2013" s="119">
        <v>135</v>
      </c>
      <c r="J2013" s="129"/>
      <c r="K2013" s="129"/>
      <c r="L2013" s="129">
        <v>0</v>
      </c>
      <c r="M2013" s="134" t="s">
        <v>40437</v>
      </c>
    </row>
    <row r="2014" spans="1:13" hidden="1" x14ac:dyDescent="0.25">
      <c r="A2014" s="128"/>
      <c r="B2014" s="2"/>
      <c r="C2014" s="139" t="s">
        <v>40325</v>
      </c>
      <c r="D2014" s="124" t="s">
        <v>40326</v>
      </c>
      <c r="E2014" s="118" t="s">
        <v>48</v>
      </c>
      <c r="F2014" s="124" t="s">
        <v>35249</v>
      </c>
      <c r="G2014" s="118" t="s">
        <v>2</v>
      </c>
      <c r="H2014" s="137">
        <v>40406</v>
      </c>
      <c r="I2014" s="119">
        <v>2200</v>
      </c>
      <c r="J2014" s="129"/>
      <c r="K2014" s="129"/>
      <c r="L2014" s="129">
        <v>0</v>
      </c>
      <c r="M2014" s="134" t="s">
        <v>40440</v>
      </c>
    </row>
    <row r="2015" spans="1:13" hidden="1" x14ac:dyDescent="0.25">
      <c r="A2015" s="128"/>
      <c r="B2015" s="2"/>
      <c r="C2015" s="139" t="s">
        <v>40328</v>
      </c>
      <c r="D2015" s="124" t="s">
        <v>40329</v>
      </c>
      <c r="E2015" s="118" t="s">
        <v>48</v>
      </c>
      <c r="F2015" s="124" t="s">
        <v>35249</v>
      </c>
      <c r="G2015" s="118" t="s">
        <v>2</v>
      </c>
      <c r="H2015" s="137">
        <v>40533</v>
      </c>
      <c r="I2015" s="119">
        <v>2200</v>
      </c>
      <c r="J2015" s="129"/>
      <c r="K2015" s="129"/>
      <c r="L2015" s="129">
        <v>0</v>
      </c>
      <c r="M2015" s="134" t="s">
        <v>40443</v>
      </c>
    </row>
    <row r="2016" spans="1:13" hidden="1" x14ac:dyDescent="0.25">
      <c r="A2016" s="128"/>
      <c r="B2016" s="2"/>
      <c r="C2016" s="139" t="s">
        <v>40331</v>
      </c>
      <c r="D2016" s="124" t="s">
        <v>40332</v>
      </c>
      <c r="E2016" s="118" t="s">
        <v>48</v>
      </c>
      <c r="F2016" s="124" t="s">
        <v>35249</v>
      </c>
      <c r="G2016" s="118" t="s">
        <v>2</v>
      </c>
      <c r="H2016" s="137">
        <v>40535</v>
      </c>
      <c r="I2016" s="119">
        <v>2640</v>
      </c>
      <c r="J2016" s="129"/>
      <c r="K2016" s="129"/>
      <c r="L2016" s="129">
        <v>0</v>
      </c>
      <c r="M2016" s="134" t="s">
        <v>40446</v>
      </c>
    </row>
    <row r="2017" spans="1:13" hidden="1" x14ac:dyDescent="0.25">
      <c r="A2017" s="128"/>
      <c r="B2017" s="2"/>
      <c r="C2017" s="139" t="s">
        <v>40333</v>
      </c>
      <c r="D2017" s="124" t="s">
        <v>40334</v>
      </c>
      <c r="E2017" s="118" t="s">
        <v>48</v>
      </c>
      <c r="F2017" s="124" t="s">
        <v>35249</v>
      </c>
      <c r="G2017" s="118" t="s">
        <v>2</v>
      </c>
      <c r="H2017" s="137">
        <v>40626</v>
      </c>
      <c r="I2017" s="119">
        <v>4000</v>
      </c>
      <c r="J2017" s="129"/>
      <c r="K2017" s="129"/>
      <c r="L2017" s="129">
        <v>0</v>
      </c>
      <c r="M2017" s="134" t="s">
        <v>40448</v>
      </c>
    </row>
    <row r="2018" spans="1:13" hidden="1" x14ac:dyDescent="0.25">
      <c r="A2018" s="128"/>
      <c r="B2018" s="2"/>
      <c r="C2018" s="139" t="s">
        <v>40336</v>
      </c>
      <c r="D2018" s="124" t="s">
        <v>40337</v>
      </c>
      <c r="E2018" s="118" t="s">
        <v>48</v>
      </c>
      <c r="F2018" s="124" t="s">
        <v>35249</v>
      </c>
      <c r="G2018" s="118" t="s">
        <v>2</v>
      </c>
      <c r="H2018" s="137">
        <v>40526</v>
      </c>
      <c r="I2018" s="119">
        <v>300</v>
      </c>
      <c r="J2018" s="129"/>
      <c r="K2018" s="129"/>
      <c r="L2018" s="129">
        <v>0</v>
      </c>
      <c r="M2018" s="134" t="s">
        <v>40451</v>
      </c>
    </row>
    <row r="2019" spans="1:13" hidden="1" x14ac:dyDescent="0.25">
      <c r="A2019" s="128"/>
      <c r="B2019" s="2"/>
      <c r="C2019" s="139" t="s">
        <v>40338</v>
      </c>
      <c r="D2019" s="124" t="s">
        <v>40339</v>
      </c>
      <c r="E2019" s="118" t="s">
        <v>48</v>
      </c>
      <c r="F2019" s="124" t="s">
        <v>35249</v>
      </c>
      <c r="G2019" s="118" t="s">
        <v>2</v>
      </c>
      <c r="H2019" s="137">
        <v>40232</v>
      </c>
      <c r="I2019" s="119">
        <v>895</v>
      </c>
      <c r="J2019" s="129"/>
      <c r="K2019" s="129"/>
      <c r="L2019" s="129">
        <v>0</v>
      </c>
      <c r="M2019" s="134" t="s">
        <v>40454</v>
      </c>
    </row>
    <row r="2020" spans="1:13" hidden="1" x14ac:dyDescent="0.25">
      <c r="A2020" s="128"/>
      <c r="B2020" s="2"/>
      <c r="C2020" s="139" t="s">
        <v>40340</v>
      </c>
      <c r="D2020" s="124" t="s">
        <v>40341</v>
      </c>
      <c r="E2020" s="118" t="s">
        <v>48</v>
      </c>
      <c r="F2020" s="124" t="s">
        <v>35249</v>
      </c>
      <c r="G2020" s="118" t="s">
        <v>2</v>
      </c>
      <c r="H2020" s="137">
        <v>40680</v>
      </c>
      <c r="I2020" s="119">
        <v>900</v>
      </c>
      <c r="J2020" s="129"/>
      <c r="K2020" s="129"/>
      <c r="L2020" s="129">
        <v>0</v>
      </c>
      <c r="M2020" s="134" t="s">
        <v>40457</v>
      </c>
    </row>
    <row r="2021" spans="1:13" hidden="1" x14ac:dyDescent="0.25">
      <c r="A2021" s="128"/>
      <c r="B2021" s="2"/>
      <c r="C2021" s="139" t="s">
        <v>40342</v>
      </c>
      <c r="D2021" s="124" t="s">
        <v>40343</v>
      </c>
      <c r="E2021" s="118" t="s">
        <v>48</v>
      </c>
      <c r="F2021" s="124" t="s">
        <v>35249</v>
      </c>
      <c r="G2021" s="118" t="s">
        <v>2</v>
      </c>
      <c r="H2021" s="137">
        <v>43395</v>
      </c>
      <c r="I2021" s="119">
        <v>1325</v>
      </c>
      <c r="J2021" s="129"/>
      <c r="K2021" s="129"/>
      <c r="L2021" s="129">
        <v>0</v>
      </c>
      <c r="M2021" s="134" t="s">
        <v>40460</v>
      </c>
    </row>
    <row r="2022" spans="1:13" hidden="1" x14ac:dyDescent="0.25">
      <c r="A2022" s="128"/>
      <c r="B2022" s="2"/>
      <c r="C2022" s="139" t="s">
        <v>40345</v>
      </c>
      <c r="D2022" s="124" t="s">
        <v>40346</v>
      </c>
      <c r="E2022" s="118" t="s">
        <v>48</v>
      </c>
      <c r="F2022" s="124" t="s">
        <v>35249</v>
      </c>
      <c r="G2022" s="118" t="s">
        <v>2</v>
      </c>
      <c r="H2022" s="137">
        <v>44172</v>
      </c>
      <c r="I2022" s="119">
        <v>1685</v>
      </c>
      <c r="J2022" s="129"/>
      <c r="K2022" s="129"/>
      <c r="L2022" s="129">
        <v>0</v>
      </c>
      <c r="M2022" s="134" t="s">
        <v>40463</v>
      </c>
    </row>
    <row r="2023" spans="1:13" hidden="1" x14ac:dyDescent="0.25">
      <c r="A2023" s="128"/>
      <c r="B2023" s="2"/>
      <c r="C2023" s="139" t="s">
        <v>40348</v>
      </c>
      <c r="D2023" s="124" t="s">
        <v>40349</v>
      </c>
      <c r="E2023" s="118" t="s">
        <v>48</v>
      </c>
      <c r="F2023" s="124" t="s">
        <v>35249</v>
      </c>
      <c r="G2023" s="118" t="s">
        <v>2</v>
      </c>
      <c r="H2023" s="137">
        <v>40903</v>
      </c>
      <c r="I2023" s="119">
        <v>699</v>
      </c>
      <c r="J2023" s="129"/>
      <c r="K2023" s="129"/>
      <c r="L2023" s="129">
        <v>0</v>
      </c>
      <c r="M2023" s="134" t="s">
        <v>40466</v>
      </c>
    </row>
    <row r="2024" spans="1:13" hidden="1" x14ac:dyDescent="0.25">
      <c r="A2024" s="128"/>
      <c r="B2024" s="2"/>
      <c r="C2024" s="139" t="s">
        <v>40350</v>
      </c>
      <c r="D2024" s="124" t="s">
        <v>40351</v>
      </c>
      <c r="E2024" s="118" t="s">
        <v>48</v>
      </c>
      <c r="F2024" s="124" t="s">
        <v>35249</v>
      </c>
      <c r="G2024" s="118" t="s">
        <v>2</v>
      </c>
      <c r="H2024" s="137">
        <v>40434</v>
      </c>
      <c r="I2024" s="119">
        <v>885</v>
      </c>
      <c r="J2024" s="129"/>
      <c r="K2024" s="129"/>
      <c r="L2024" s="129">
        <v>0</v>
      </c>
      <c r="M2024" s="134" t="s">
        <v>40469</v>
      </c>
    </row>
    <row r="2025" spans="1:13" hidden="1" x14ac:dyDescent="0.25">
      <c r="A2025" s="128"/>
      <c r="B2025" s="2"/>
      <c r="C2025" s="139" t="s">
        <v>40352</v>
      </c>
      <c r="D2025" s="124" t="s">
        <v>40353</v>
      </c>
      <c r="E2025" s="118" t="s">
        <v>48</v>
      </c>
      <c r="F2025" s="124" t="s">
        <v>35249</v>
      </c>
      <c r="G2025" s="118" t="s">
        <v>2</v>
      </c>
      <c r="H2025" s="137">
        <v>40680</v>
      </c>
      <c r="I2025" s="119">
        <v>345</v>
      </c>
      <c r="J2025" s="129"/>
      <c r="K2025" s="129"/>
      <c r="L2025" s="129">
        <v>0</v>
      </c>
      <c r="M2025" s="134" t="s">
        <v>40472</v>
      </c>
    </row>
    <row r="2026" spans="1:13" hidden="1" x14ac:dyDescent="0.25">
      <c r="A2026" s="128"/>
      <c r="B2026" s="2"/>
      <c r="C2026" s="139" t="s">
        <v>40355</v>
      </c>
      <c r="D2026" s="124" t="s">
        <v>40356</v>
      </c>
      <c r="E2026" s="118" t="s">
        <v>48</v>
      </c>
      <c r="F2026" s="124" t="s">
        <v>35249</v>
      </c>
      <c r="G2026" s="118" t="s">
        <v>2</v>
      </c>
      <c r="H2026" s="137">
        <v>40413</v>
      </c>
      <c r="I2026" s="119">
        <v>450</v>
      </c>
      <c r="J2026" s="129"/>
      <c r="K2026" s="129"/>
      <c r="L2026" s="129">
        <v>0</v>
      </c>
      <c r="M2026" s="134"/>
    </row>
    <row r="2027" spans="1:13" hidden="1" x14ac:dyDescent="0.25">
      <c r="A2027" s="128"/>
      <c r="B2027" s="2"/>
      <c r="C2027" s="139" t="s">
        <v>40358</v>
      </c>
      <c r="D2027" s="124" t="s">
        <v>40359</v>
      </c>
      <c r="E2027" s="118" t="s">
        <v>48</v>
      </c>
      <c r="F2027" s="124" t="s">
        <v>35249</v>
      </c>
      <c r="G2027" s="118" t="s">
        <v>2</v>
      </c>
      <c r="H2027" s="137">
        <v>44167</v>
      </c>
      <c r="I2027" s="119">
        <v>1270</v>
      </c>
      <c r="J2027" s="129"/>
      <c r="K2027" s="129"/>
      <c r="L2027" s="129">
        <v>0</v>
      </c>
      <c r="M2027" s="134" t="s">
        <v>40477</v>
      </c>
    </row>
    <row r="2028" spans="1:13" hidden="1" x14ac:dyDescent="0.25">
      <c r="A2028" s="128"/>
      <c r="B2028" s="2"/>
      <c r="C2028" s="139" t="s">
        <v>40361</v>
      </c>
      <c r="D2028" s="124" t="s">
        <v>40362</v>
      </c>
      <c r="E2028" s="118" t="s">
        <v>48</v>
      </c>
      <c r="F2028" s="124" t="s">
        <v>35249</v>
      </c>
      <c r="G2028" s="118" t="s">
        <v>2</v>
      </c>
      <c r="H2028" s="137">
        <v>40514</v>
      </c>
      <c r="I2028" s="119">
        <v>815</v>
      </c>
      <c r="J2028" s="129"/>
      <c r="K2028" s="129"/>
      <c r="L2028" s="129">
        <v>0</v>
      </c>
      <c r="M2028" s="134" t="s">
        <v>40480</v>
      </c>
    </row>
    <row r="2029" spans="1:13" hidden="1" x14ac:dyDescent="0.25">
      <c r="A2029" s="128"/>
      <c r="B2029" s="2"/>
      <c r="C2029" s="139" t="s">
        <v>40363</v>
      </c>
      <c r="D2029" s="124" t="s">
        <v>40364</v>
      </c>
      <c r="E2029" s="118" t="s">
        <v>48</v>
      </c>
      <c r="F2029" s="124" t="s">
        <v>35249</v>
      </c>
      <c r="G2029" s="118" t="s">
        <v>2</v>
      </c>
      <c r="H2029" s="137">
        <v>40403</v>
      </c>
      <c r="I2029" s="119">
        <v>500</v>
      </c>
      <c r="J2029" s="129"/>
      <c r="K2029" s="129"/>
      <c r="L2029" s="129">
        <v>0</v>
      </c>
      <c r="M2029" s="134"/>
    </row>
    <row r="2030" spans="1:13" hidden="1" x14ac:dyDescent="0.25">
      <c r="A2030" s="128"/>
      <c r="B2030" s="2"/>
      <c r="C2030" s="139" t="s">
        <v>40365</v>
      </c>
      <c r="D2030" s="124" t="s">
        <v>40366</v>
      </c>
      <c r="E2030" s="118" t="s">
        <v>48</v>
      </c>
      <c r="F2030" s="124" t="s">
        <v>35249</v>
      </c>
      <c r="G2030" s="118" t="s">
        <v>2</v>
      </c>
      <c r="H2030" s="137"/>
      <c r="I2030" s="119"/>
      <c r="J2030" s="129"/>
      <c r="K2030" s="129"/>
      <c r="L2030" s="129">
        <v>0</v>
      </c>
      <c r="M2030" s="134" t="s">
        <v>40485</v>
      </c>
    </row>
    <row r="2031" spans="1:13" hidden="1" x14ac:dyDescent="0.25">
      <c r="A2031" s="128"/>
      <c r="B2031" s="2"/>
      <c r="C2031" s="139" t="s">
        <v>40368</v>
      </c>
      <c r="D2031" s="124" t="s">
        <v>40369</v>
      </c>
      <c r="E2031" s="118" t="s">
        <v>48</v>
      </c>
      <c r="F2031" s="124" t="s">
        <v>35249</v>
      </c>
      <c r="G2031" s="118" t="s">
        <v>2</v>
      </c>
      <c r="H2031" s="137">
        <v>40821</v>
      </c>
      <c r="I2031" s="119">
        <v>620</v>
      </c>
      <c r="J2031" s="129"/>
      <c r="K2031" s="129"/>
      <c r="L2031" s="129">
        <v>0</v>
      </c>
      <c r="M2031" s="134" t="s">
        <v>40488</v>
      </c>
    </row>
    <row r="2032" spans="1:13" hidden="1" x14ac:dyDescent="0.25">
      <c r="A2032" s="128"/>
      <c r="B2032" s="2"/>
      <c r="C2032" s="139" t="s">
        <v>40371</v>
      </c>
      <c r="D2032" s="124" t="s">
        <v>40372</v>
      </c>
      <c r="E2032" s="118" t="s">
        <v>48</v>
      </c>
      <c r="F2032" s="124" t="s">
        <v>35249</v>
      </c>
      <c r="G2032" s="118" t="s">
        <v>2</v>
      </c>
      <c r="H2032" s="137">
        <v>41144</v>
      </c>
      <c r="I2032" s="119">
        <v>625</v>
      </c>
      <c r="J2032" s="129"/>
      <c r="K2032" s="129"/>
      <c r="L2032" s="129">
        <v>0</v>
      </c>
      <c r="M2032" s="134" t="s">
        <v>40491</v>
      </c>
    </row>
    <row r="2033" spans="1:13" hidden="1" x14ac:dyDescent="0.25">
      <c r="A2033" s="128"/>
      <c r="B2033" s="2"/>
      <c r="C2033" s="139" t="s">
        <v>40374</v>
      </c>
      <c r="D2033" s="124" t="s">
        <v>40375</v>
      </c>
      <c r="E2033" s="118" t="s">
        <v>48</v>
      </c>
      <c r="F2033" s="124" t="s">
        <v>35249</v>
      </c>
      <c r="G2033" s="118" t="s">
        <v>2</v>
      </c>
      <c r="H2033" s="137">
        <v>40516</v>
      </c>
      <c r="I2033" s="119">
        <v>865</v>
      </c>
      <c r="J2033" s="129"/>
      <c r="K2033" s="129"/>
      <c r="L2033" s="129">
        <v>0</v>
      </c>
      <c r="M2033" s="134" t="s">
        <v>40494</v>
      </c>
    </row>
    <row r="2034" spans="1:13" hidden="1" x14ac:dyDescent="0.25">
      <c r="A2034" s="128"/>
      <c r="B2034" s="2"/>
      <c r="C2034" s="139" t="s">
        <v>40376</v>
      </c>
      <c r="D2034" s="124" t="s">
        <v>40377</v>
      </c>
      <c r="E2034" s="118" t="s">
        <v>48</v>
      </c>
      <c r="F2034" s="124" t="s">
        <v>35249</v>
      </c>
      <c r="G2034" s="118" t="s">
        <v>2</v>
      </c>
      <c r="H2034" s="137">
        <v>43137</v>
      </c>
      <c r="I2034" s="119">
        <v>92</v>
      </c>
      <c r="J2034" s="129"/>
      <c r="K2034" s="129"/>
      <c r="L2034" s="129">
        <v>0</v>
      </c>
      <c r="M2034" s="134" t="s">
        <v>40497</v>
      </c>
    </row>
    <row r="2035" spans="1:13" hidden="1" x14ac:dyDescent="0.25">
      <c r="A2035" s="128"/>
      <c r="B2035" s="2"/>
      <c r="C2035" s="139" t="s">
        <v>41767</v>
      </c>
      <c r="D2035" s="124" t="s">
        <v>41768</v>
      </c>
      <c r="E2035" s="118" t="s">
        <v>48</v>
      </c>
      <c r="F2035" s="124" t="s">
        <v>35249</v>
      </c>
      <c r="G2035" s="118" t="s">
        <v>2</v>
      </c>
      <c r="H2035" s="137"/>
      <c r="I2035" s="119"/>
      <c r="J2035" s="129"/>
      <c r="K2035" s="129"/>
      <c r="L2035" s="129">
        <v>0</v>
      </c>
      <c r="M2035" s="134" t="s">
        <v>40500</v>
      </c>
    </row>
    <row r="2036" spans="1:13" hidden="1" x14ac:dyDescent="0.25">
      <c r="A2036" s="128"/>
      <c r="B2036" s="2"/>
      <c r="C2036" s="139" t="s">
        <v>40379</v>
      </c>
      <c r="D2036" s="124" t="s">
        <v>40380</v>
      </c>
      <c r="E2036" s="118" t="s">
        <v>48</v>
      </c>
      <c r="F2036" s="124" t="s">
        <v>35249</v>
      </c>
      <c r="G2036" s="118" t="s">
        <v>2</v>
      </c>
      <c r="H2036" s="137">
        <v>46121</v>
      </c>
      <c r="I2036" s="119">
        <v>5249.96</v>
      </c>
      <c r="J2036" s="129"/>
      <c r="K2036" s="129"/>
      <c r="L2036" s="129">
        <v>0</v>
      </c>
      <c r="M2036" s="134" t="s">
        <v>40503</v>
      </c>
    </row>
    <row r="2037" spans="1:13" hidden="1" x14ac:dyDescent="0.25">
      <c r="A2037" s="128"/>
      <c r="B2037" s="2"/>
      <c r="C2037" s="139" t="s">
        <v>40382</v>
      </c>
      <c r="D2037" s="124" t="s">
        <v>41769</v>
      </c>
      <c r="E2037" s="118" t="s">
        <v>48</v>
      </c>
      <c r="F2037" s="124" t="s">
        <v>35249</v>
      </c>
      <c r="G2037" s="118" t="s">
        <v>2</v>
      </c>
      <c r="H2037" s="137">
        <v>46105</v>
      </c>
      <c r="I2037" s="119">
        <v>1243.2</v>
      </c>
      <c r="J2037" s="129"/>
      <c r="K2037" s="129"/>
      <c r="L2037" s="129">
        <v>0</v>
      </c>
      <c r="M2037" s="134" t="s">
        <v>40506</v>
      </c>
    </row>
    <row r="2038" spans="1:13" hidden="1" x14ac:dyDescent="0.25">
      <c r="A2038" s="128"/>
      <c r="B2038" s="2"/>
      <c r="C2038" s="139" t="s">
        <v>40384</v>
      </c>
      <c r="D2038" s="124" t="s">
        <v>40385</v>
      </c>
      <c r="E2038" s="118" t="s">
        <v>48</v>
      </c>
      <c r="F2038" s="124" t="s">
        <v>35249</v>
      </c>
      <c r="G2038" s="118" t="s">
        <v>2</v>
      </c>
      <c r="H2038" s="137"/>
      <c r="I2038" s="119"/>
      <c r="J2038" s="129"/>
      <c r="K2038" s="129"/>
      <c r="L2038" s="129">
        <v>0</v>
      </c>
      <c r="M2038" s="134" t="s">
        <v>40509</v>
      </c>
    </row>
    <row r="2039" spans="1:13" hidden="1" x14ac:dyDescent="0.25">
      <c r="A2039" s="128"/>
      <c r="B2039" s="2"/>
      <c r="C2039" s="139" t="s">
        <v>40387</v>
      </c>
      <c r="D2039" s="124" t="s">
        <v>40388</v>
      </c>
      <c r="E2039" s="118" t="s">
        <v>48</v>
      </c>
      <c r="F2039" s="124" t="s">
        <v>35249</v>
      </c>
      <c r="G2039" s="118" t="s">
        <v>2</v>
      </c>
      <c r="H2039" s="137">
        <v>44341</v>
      </c>
      <c r="I2039" s="119">
        <v>1883.92</v>
      </c>
      <c r="J2039" s="129"/>
      <c r="K2039" s="129"/>
      <c r="L2039" s="129">
        <v>0</v>
      </c>
      <c r="M2039" s="134" t="s">
        <v>40512</v>
      </c>
    </row>
    <row r="2040" spans="1:13" hidden="1" x14ac:dyDescent="0.25">
      <c r="A2040" s="128"/>
      <c r="B2040" s="2"/>
      <c r="C2040" s="139" t="s">
        <v>40390</v>
      </c>
      <c r="D2040" s="124" t="s">
        <v>40391</v>
      </c>
      <c r="E2040" s="118" t="s">
        <v>48</v>
      </c>
      <c r="F2040" s="124" t="s">
        <v>35249</v>
      </c>
      <c r="G2040" s="118" t="s">
        <v>2</v>
      </c>
      <c r="H2040" s="137">
        <v>45215</v>
      </c>
      <c r="I2040" s="119">
        <v>1119.3</v>
      </c>
      <c r="J2040" s="129"/>
      <c r="K2040" s="129"/>
      <c r="L2040" s="129">
        <v>0</v>
      </c>
      <c r="M2040" s="134" t="s">
        <v>40515</v>
      </c>
    </row>
    <row r="2041" spans="1:13" hidden="1" x14ac:dyDescent="0.25">
      <c r="A2041" s="128"/>
      <c r="B2041" s="2"/>
      <c r="C2041" s="139" t="s">
        <v>40393</v>
      </c>
      <c r="D2041" s="124" t="s">
        <v>40394</v>
      </c>
      <c r="E2041" s="118" t="s">
        <v>48</v>
      </c>
      <c r="F2041" s="124" t="s">
        <v>35249</v>
      </c>
      <c r="G2041" s="118" t="s">
        <v>2</v>
      </c>
      <c r="H2041" s="137"/>
      <c r="I2041" s="119"/>
      <c r="J2041" s="129"/>
      <c r="K2041" s="129"/>
      <c r="L2041" s="129">
        <v>0</v>
      </c>
      <c r="M2041" s="134" t="s">
        <v>40518</v>
      </c>
    </row>
    <row r="2042" spans="1:13" hidden="1" x14ac:dyDescent="0.25">
      <c r="A2042" s="128"/>
      <c r="B2042" s="2"/>
      <c r="C2042" s="139" t="s">
        <v>40398</v>
      </c>
      <c r="D2042" s="124" t="s">
        <v>40399</v>
      </c>
      <c r="E2042" s="118" t="s">
        <v>48</v>
      </c>
      <c r="F2042" s="124" t="s">
        <v>35249</v>
      </c>
      <c r="G2042" s="118" t="s">
        <v>2</v>
      </c>
      <c r="H2042" s="137">
        <v>43342</v>
      </c>
      <c r="I2042" s="119">
        <v>1587.29</v>
      </c>
      <c r="J2042" s="129"/>
      <c r="K2042" s="129"/>
      <c r="L2042" s="129">
        <v>0</v>
      </c>
      <c r="M2042" s="134" t="s">
        <v>40521</v>
      </c>
    </row>
    <row r="2043" spans="1:13" hidden="1" x14ac:dyDescent="0.25">
      <c r="A2043" s="128"/>
      <c r="B2043" s="2"/>
      <c r="C2043" s="139" t="s">
        <v>40401</v>
      </c>
      <c r="D2043" s="124" t="s">
        <v>40402</v>
      </c>
      <c r="E2043" s="118" t="s">
        <v>48</v>
      </c>
      <c r="F2043" s="124" t="s">
        <v>35249</v>
      </c>
      <c r="G2043" s="118" t="s">
        <v>2</v>
      </c>
      <c r="H2043" s="137"/>
      <c r="I2043" s="119"/>
      <c r="J2043" s="129"/>
      <c r="K2043" s="129"/>
      <c r="L2043" s="129">
        <v>0</v>
      </c>
      <c r="M2043" s="134" t="s">
        <v>40524</v>
      </c>
    </row>
    <row r="2044" spans="1:13" hidden="1" x14ac:dyDescent="0.25">
      <c r="A2044" s="128"/>
      <c r="B2044" s="2"/>
      <c r="C2044" s="139" t="s">
        <v>40404</v>
      </c>
      <c r="D2044" s="124" t="s">
        <v>40405</v>
      </c>
      <c r="E2044" s="118" t="s">
        <v>48</v>
      </c>
      <c r="F2044" s="124" t="s">
        <v>35249</v>
      </c>
      <c r="G2044" s="118" t="s">
        <v>2</v>
      </c>
      <c r="H2044" s="137"/>
      <c r="I2044" s="119"/>
      <c r="J2044" s="129"/>
      <c r="K2044" s="129"/>
      <c r="L2044" s="129">
        <v>0</v>
      </c>
      <c r="M2044" s="134" t="s">
        <v>40527</v>
      </c>
    </row>
    <row r="2045" spans="1:13" hidden="1" x14ac:dyDescent="0.25">
      <c r="A2045" s="128"/>
      <c r="B2045" s="2"/>
      <c r="C2045" s="139" t="s">
        <v>40407</v>
      </c>
      <c r="D2045" s="124" t="s">
        <v>40408</v>
      </c>
      <c r="E2045" s="118" t="s">
        <v>48</v>
      </c>
      <c r="F2045" s="124" t="s">
        <v>35249</v>
      </c>
      <c r="G2045" s="118" t="s">
        <v>2</v>
      </c>
      <c r="H2045" s="137">
        <v>44951</v>
      </c>
      <c r="I2045" s="119">
        <v>1764.4</v>
      </c>
      <c r="J2045" s="129"/>
      <c r="K2045" s="129"/>
      <c r="L2045" s="129">
        <v>0</v>
      </c>
      <c r="M2045" s="134" t="s">
        <v>40530</v>
      </c>
    </row>
    <row r="2046" spans="1:13" hidden="1" x14ac:dyDescent="0.25">
      <c r="A2046" s="128"/>
      <c r="B2046" s="2"/>
      <c r="C2046" s="139" t="s">
        <v>40410</v>
      </c>
      <c r="D2046" s="124" t="s">
        <v>40411</v>
      </c>
      <c r="E2046" s="118" t="s">
        <v>48</v>
      </c>
      <c r="F2046" s="124" t="s">
        <v>35249</v>
      </c>
      <c r="G2046" s="118" t="s">
        <v>2</v>
      </c>
      <c r="H2046" s="137">
        <v>45030</v>
      </c>
      <c r="I2046" s="119">
        <v>2044.5</v>
      </c>
      <c r="J2046" s="129"/>
      <c r="K2046" s="129"/>
      <c r="L2046" s="129">
        <v>0</v>
      </c>
      <c r="M2046" s="134" t="s">
        <v>40533</v>
      </c>
    </row>
    <row r="2047" spans="1:13" hidden="1" x14ac:dyDescent="0.25">
      <c r="A2047" s="128"/>
      <c r="B2047" s="2"/>
      <c r="C2047" s="139" t="s">
        <v>40413</v>
      </c>
      <c r="D2047" s="124" t="s">
        <v>40414</v>
      </c>
      <c r="E2047" s="118" t="s">
        <v>48</v>
      </c>
      <c r="F2047" s="124" t="s">
        <v>35249</v>
      </c>
      <c r="G2047" s="118" t="s">
        <v>2</v>
      </c>
      <c r="H2047" s="137">
        <v>44897</v>
      </c>
      <c r="I2047" s="119">
        <v>2160.4</v>
      </c>
      <c r="J2047" s="129"/>
      <c r="K2047" s="129"/>
      <c r="L2047" s="129">
        <v>0</v>
      </c>
      <c r="M2047" s="134" t="s">
        <v>40536</v>
      </c>
    </row>
    <row r="2048" spans="1:13" hidden="1" x14ac:dyDescent="0.25">
      <c r="A2048" s="128"/>
      <c r="B2048" s="2"/>
      <c r="C2048" s="139" t="s">
        <v>40416</v>
      </c>
      <c r="D2048" s="124" t="s">
        <v>40417</v>
      </c>
      <c r="E2048" s="118" t="s">
        <v>48</v>
      </c>
      <c r="F2048" s="124" t="s">
        <v>35249</v>
      </c>
      <c r="G2048" s="118" t="s">
        <v>2</v>
      </c>
      <c r="H2048" s="137">
        <v>45390</v>
      </c>
      <c r="I2048" s="119">
        <v>2108.4</v>
      </c>
      <c r="J2048" s="129"/>
      <c r="K2048" s="129"/>
      <c r="L2048" s="129">
        <v>0</v>
      </c>
      <c r="M2048" s="134" t="s">
        <v>40539</v>
      </c>
    </row>
    <row r="2049" spans="1:13" hidden="1" x14ac:dyDescent="0.25">
      <c r="A2049" s="128"/>
      <c r="B2049" s="2"/>
      <c r="C2049" s="139" t="s">
        <v>40418</v>
      </c>
      <c r="D2049" s="124" t="s">
        <v>40419</v>
      </c>
      <c r="E2049" s="118" t="s">
        <v>48</v>
      </c>
      <c r="F2049" s="124" t="s">
        <v>35249</v>
      </c>
      <c r="G2049" s="118" t="s">
        <v>2</v>
      </c>
      <c r="H2049" s="137"/>
      <c r="I2049" s="119"/>
      <c r="J2049" s="129"/>
      <c r="K2049" s="129"/>
      <c r="L2049" s="129">
        <v>0</v>
      </c>
      <c r="M2049" s="134" t="s">
        <v>40542</v>
      </c>
    </row>
    <row r="2050" spans="1:13" hidden="1" x14ac:dyDescent="0.25">
      <c r="A2050" s="128"/>
      <c r="B2050" s="2"/>
      <c r="C2050" s="139" t="s">
        <v>40421</v>
      </c>
      <c r="D2050" s="124" t="s">
        <v>40422</v>
      </c>
      <c r="E2050" s="118" t="s">
        <v>48</v>
      </c>
      <c r="F2050" s="124" t="s">
        <v>35249</v>
      </c>
      <c r="G2050" s="118" t="s">
        <v>2</v>
      </c>
      <c r="H2050" s="137"/>
      <c r="I2050" s="119"/>
      <c r="J2050" s="129"/>
      <c r="K2050" s="129"/>
      <c r="L2050" s="129">
        <v>0</v>
      </c>
      <c r="M2050" s="134" t="s">
        <v>40545</v>
      </c>
    </row>
    <row r="2051" spans="1:13" hidden="1" x14ac:dyDescent="0.25">
      <c r="A2051" s="128"/>
      <c r="B2051" s="2"/>
      <c r="C2051" s="139" t="s">
        <v>40423</v>
      </c>
      <c r="D2051" s="124" t="s">
        <v>40424</v>
      </c>
      <c r="E2051" s="118" t="s">
        <v>48</v>
      </c>
      <c r="F2051" s="124" t="s">
        <v>35249</v>
      </c>
      <c r="G2051" s="118" t="s">
        <v>2</v>
      </c>
      <c r="H2051" s="137">
        <v>43697</v>
      </c>
      <c r="I2051" s="119">
        <v>1630.7</v>
      </c>
      <c r="J2051" s="129"/>
      <c r="K2051" s="129"/>
      <c r="L2051" s="129">
        <v>0</v>
      </c>
      <c r="M2051" s="134" t="s">
        <v>40548</v>
      </c>
    </row>
    <row r="2052" spans="1:13" hidden="1" x14ac:dyDescent="0.25">
      <c r="A2052" s="128"/>
      <c r="B2052" s="2"/>
      <c r="C2052" s="139" t="s">
        <v>40426</v>
      </c>
      <c r="D2052" s="124" t="s">
        <v>40427</v>
      </c>
      <c r="E2052" s="118" t="s">
        <v>48</v>
      </c>
      <c r="F2052" s="124" t="s">
        <v>35249</v>
      </c>
      <c r="G2052" s="118" t="s">
        <v>2</v>
      </c>
      <c r="H2052" s="137">
        <v>43430</v>
      </c>
      <c r="I2052" s="119">
        <v>1947.37</v>
      </c>
      <c r="J2052" s="129"/>
      <c r="K2052" s="129"/>
      <c r="L2052" s="129">
        <v>0</v>
      </c>
      <c r="M2052" s="134" t="s">
        <v>40551</v>
      </c>
    </row>
    <row r="2053" spans="1:13" hidden="1" x14ac:dyDescent="0.25">
      <c r="A2053" s="128"/>
      <c r="B2053" s="2"/>
      <c r="C2053" s="139" t="s">
        <v>40429</v>
      </c>
      <c r="D2053" s="124" t="s">
        <v>40430</v>
      </c>
      <c r="E2053" s="118" t="s">
        <v>48</v>
      </c>
      <c r="F2053" s="124" t="s">
        <v>35249</v>
      </c>
      <c r="G2053" s="118" t="s">
        <v>2</v>
      </c>
      <c r="H2053" s="137">
        <v>45996</v>
      </c>
      <c r="I2053" s="119">
        <v>2887.82</v>
      </c>
      <c r="J2053" s="129"/>
      <c r="K2053" s="129"/>
      <c r="L2053" s="129">
        <v>0</v>
      </c>
      <c r="M2053" s="134" t="s">
        <v>40554</v>
      </c>
    </row>
    <row r="2054" spans="1:13" hidden="1" x14ac:dyDescent="0.25">
      <c r="A2054" s="128"/>
      <c r="B2054" s="2"/>
      <c r="C2054" s="139" t="s">
        <v>40432</v>
      </c>
      <c r="D2054" s="124" t="s">
        <v>40433</v>
      </c>
      <c r="E2054" s="118" t="s">
        <v>48</v>
      </c>
      <c r="F2054" s="124" t="s">
        <v>35249</v>
      </c>
      <c r="G2054" s="118" t="s">
        <v>2</v>
      </c>
      <c r="H2054" s="137">
        <v>45867</v>
      </c>
      <c r="I2054" s="119">
        <v>1606.47</v>
      </c>
      <c r="J2054" s="129"/>
      <c r="K2054" s="129"/>
      <c r="L2054" s="129">
        <v>0</v>
      </c>
      <c r="M2054" s="134" t="s">
        <v>40557</v>
      </c>
    </row>
    <row r="2055" spans="1:13" hidden="1" x14ac:dyDescent="0.25">
      <c r="A2055" s="128"/>
      <c r="B2055" s="2"/>
      <c r="C2055" s="139" t="s">
        <v>40435</v>
      </c>
      <c r="D2055" s="124" t="s">
        <v>40436</v>
      </c>
      <c r="E2055" s="118" t="s">
        <v>48</v>
      </c>
      <c r="F2055" s="124" t="s">
        <v>35249</v>
      </c>
      <c r="G2055" s="118" t="s">
        <v>2</v>
      </c>
      <c r="H2055" s="137">
        <v>42282</v>
      </c>
      <c r="I2055" s="119">
        <v>2347.8000000000002</v>
      </c>
      <c r="J2055" s="129"/>
      <c r="K2055" s="129"/>
      <c r="L2055" s="129">
        <v>0</v>
      </c>
      <c r="M2055" s="134" t="s">
        <v>40560</v>
      </c>
    </row>
    <row r="2056" spans="1:13" hidden="1" x14ac:dyDescent="0.25">
      <c r="A2056" s="128"/>
      <c r="B2056" s="2"/>
      <c r="C2056" s="139" t="s">
        <v>40438</v>
      </c>
      <c r="D2056" s="124" t="s">
        <v>40439</v>
      </c>
      <c r="E2056" s="118" t="s">
        <v>48</v>
      </c>
      <c r="F2056" s="124" t="s">
        <v>35249</v>
      </c>
      <c r="G2056" s="118" t="s">
        <v>2</v>
      </c>
      <c r="H2056" s="137">
        <v>46121</v>
      </c>
      <c r="I2056" s="119">
        <v>3019.66</v>
      </c>
      <c r="J2056" s="129"/>
      <c r="K2056" s="129"/>
      <c r="L2056" s="129">
        <v>0</v>
      </c>
      <c r="M2056" s="134" t="s">
        <v>40563</v>
      </c>
    </row>
    <row r="2057" spans="1:13" hidden="1" x14ac:dyDescent="0.25">
      <c r="A2057" s="128"/>
      <c r="B2057" s="2"/>
      <c r="C2057" s="139" t="s">
        <v>40441</v>
      </c>
      <c r="D2057" s="124" t="s">
        <v>40442</v>
      </c>
      <c r="E2057" s="118" t="s">
        <v>48</v>
      </c>
      <c r="F2057" s="124" t="s">
        <v>35249</v>
      </c>
      <c r="G2057" s="118" t="s">
        <v>2</v>
      </c>
      <c r="H2057" s="137">
        <v>42893</v>
      </c>
      <c r="I2057" s="119">
        <v>2171.61</v>
      </c>
      <c r="J2057" s="129"/>
      <c r="K2057" s="129"/>
      <c r="L2057" s="129">
        <v>0</v>
      </c>
      <c r="M2057" s="134" t="s">
        <v>40566</v>
      </c>
    </row>
    <row r="2058" spans="1:13" hidden="1" x14ac:dyDescent="0.25">
      <c r="A2058" s="128"/>
      <c r="B2058" s="2"/>
      <c r="C2058" s="139" t="s">
        <v>40444</v>
      </c>
      <c r="D2058" s="124" t="s">
        <v>40445</v>
      </c>
      <c r="E2058" s="118" t="s">
        <v>48</v>
      </c>
      <c r="F2058" s="124" t="s">
        <v>35249</v>
      </c>
      <c r="G2058" s="118" t="s">
        <v>2</v>
      </c>
      <c r="H2058" s="137">
        <v>43552</v>
      </c>
      <c r="I2058" s="119">
        <v>2677.75</v>
      </c>
      <c r="J2058" s="129"/>
      <c r="K2058" s="129"/>
      <c r="L2058" s="129">
        <v>0</v>
      </c>
      <c r="M2058" s="134" t="s">
        <v>40569</v>
      </c>
    </row>
    <row r="2059" spans="1:13" hidden="1" x14ac:dyDescent="0.25">
      <c r="A2059" s="128"/>
      <c r="B2059" s="2"/>
      <c r="C2059" s="139" t="s">
        <v>40447</v>
      </c>
      <c r="D2059" s="124" t="s">
        <v>41770</v>
      </c>
      <c r="E2059" s="118" t="s">
        <v>48</v>
      </c>
      <c r="F2059" s="124" t="s">
        <v>35249</v>
      </c>
      <c r="G2059" s="118" t="s">
        <v>2</v>
      </c>
      <c r="H2059" s="137">
        <v>46121</v>
      </c>
      <c r="I2059" s="119">
        <v>4356.1899999999996</v>
      </c>
      <c r="J2059" s="129"/>
      <c r="K2059" s="129"/>
      <c r="L2059" s="129">
        <v>0</v>
      </c>
      <c r="M2059" s="134" t="s">
        <v>40572</v>
      </c>
    </row>
    <row r="2060" spans="1:13" hidden="1" x14ac:dyDescent="0.25">
      <c r="A2060" s="128"/>
      <c r="B2060" s="2"/>
      <c r="C2060" s="139" t="s">
        <v>40449</v>
      </c>
      <c r="D2060" s="124" t="s">
        <v>40450</v>
      </c>
      <c r="E2060" s="118" t="s">
        <v>48</v>
      </c>
      <c r="F2060" s="124" t="s">
        <v>35249</v>
      </c>
      <c r="G2060" s="118" t="s">
        <v>2</v>
      </c>
      <c r="H2060" s="137">
        <v>42003</v>
      </c>
      <c r="I2060" s="119">
        <v>2278.25</v>
      </c>
      <c r="J2060" s="129"/>
      <c r="K2060" s="129"/>
      <c r="L2060" s="129">
        <v>0</v>
      </c>
      <c r="M2060" s="134" t="s">
        <v>40575</v>
      </c>
    </row>
    <row r="2061" spans="1:13" hidden="1" x14ac:dyDescent="0.25">
      <c r="A2061" s="128"/>
      <c r="B2061" s="2"/>
      <c r="C2061" s="139" t="s">
        <v>40452</v>
      </c>
      <c r="D2061" s="124" t="s">
        <v>40453</v>
      </c>
      <c r="E2061" s="118" t="s">
        <v>48</v>
      </c>
      <c r="F2061" s="124" t="s">
        <v>35249</v>
      </c>
      <c r="G2061" s="118" t="s">
        <v>2</v>
      </c>
      <c r="H2061" s="137">
        <v>41486</v>
      </c>
      <c r="I2061" s="119">
        <v>1336.02</v>
      </c>
      <c r="J2061" s="129"/>
      <c r="K2061" s="129"/>
      <c r="L2061" s="129">
        <v>0</v>
      </c>
      <c r="M2061" s="134" t="s">
        <v>40578</v>
      </c>
    </row>
    <row r="2062" spans="1:13" hidden="1" x14ac:dyDescent="0.25">
      <c r="A2062" s="128"/>
      <c r="B2062" s="2"/>
      <c r="C2062" s="139" t="s">
        <v>40455</v>
      </c>
      <c r="D2062" s="124" t="s">
        <v>40456</v>
      </c>
      <c r="E2062" s="118" t="s">
        <v>48</v>
      </c>
      <c r="F2062" s="124" t="s">
        <v>35249</v>
      </c>
      <c r="G2062" s="118" t="s">
        <v>2</v>
      </c>
      <c r="H2062" s="137">
        <v>40434</v>
      </c>
      <c r="I2062" s="119">
        <v>1454.58</v>
      </c>
      <c r="J2062" s="129"/>
      <c r="K2062" s="129"/>
      <c r="L2062" s="129">
        <v>0</v>
      </c>
      <c r="M2062" s="134" t="s">
        <v>40581</v>
      </c>
    </row>
    <row r="2063" spans="1:13" hidden="1" x14ac:dyDescent="0.25">
      <c r="A2063" s="128"/>
      <c r="B2063" s="2"/>
      <c r="C2063" s="139" t="s">
        <v>40458</v>
      </c>
      <c r="D2063" s="124" t="s">
        <v>40459</v>
      </c>
      <c r="E2063" s="118" t="s">
        <v>48</v>
      </c>
      <c r="F2063" s="124" t="s">
        <v>35249</v>
      </c>
      <c r="G2063" s="118" t="s">
        <v>2</v>
      </c>
      <c r="H2063" s="137">
        <v>42003</v>
      </c>
      <c r="I2063" s="119">
        <v>541.61</v>
      </c>
      <c r="J2063" s="129"/>
      <c r="K2063" s="129"/>
      <c r="L2063" s="129">
        <v>0</v>
      </c>
      <c r="M2063" s="134" t="s">
        <v>40584</v>
      </c>
    </row>
    <row r="2064" spans="1:13" hidden="1" x14ac:dyDescent="0.25">
      <c r="A2064" s="128"/>
      <c r="B2064" s="2"/>
      <c r="C2064" s="139" t="s">
        <v>40461</v>
      </c>
      <c r="D2064" s="124" t="s">
        <v>40462</v>
      </c>
      <c r="E2064" s="118" t="s">
        <v>48</v>
      </c>
      <c r="F2064" s="124" t="s">
        <v>35249</v>
      </c>
      <c r="G2064" s="118" t="s">
        <v>2</v>
      </c>
      <c r="H2064" s="137">
        <v>45117</v>
      </c>
      <c r="I2064" s="119">
        <v>546</v>
      </c>
      <c r="J2064" s="129"/>
      <c r="K2064" s="129"/>
      <c r="L2064" s="129">
        <v>0</v>
      </c>
      <c r="M2064" s="134" t="s">
        <v>40587</v>
      </c>
    </row>
    <row r="2065" spans="1:13" hidden="1" x14ac:dyDescent="0.25">
      <c r="A2065" s="128"/>
      <c r="B2065" s="2"/>
      <c r="C2065" s="139" t="s">
        <v>40464</v>
      </c>
      <c r="D2065" s="124" t="s">
        <v>40465</v>
      </c>
      <c r="E2065" s="118" t="s">
        <v>48</v>
      </c>
      <c r="F2065" s="124" t="s">
        <v>35249</v>
      </c>
      <c r="G2065" s="118" t="s">
        <v>2</v>
      </c>
      <c r="H2065" s="137">
        <v>43454</v>
      </c>
      <c r="I2065" s="119">
        <v>1606.46</v>
      </c>
      <c r="J2065" s="129"/>
      <c r="K2065" s="129"/>
      <c r="L2065" s="129">
        <v>0</v>
      </c>
      <c r="M2065" s="134" t="s">
        <v>40590</v>
      </c>
    </row>
    <row r="2066" spans="1:13" hidden="1" x14ac:dyDescent="0.25">
      <c r="A2066" s="128"/>
      <c r="B2066" s="2"/>
      <c r="C2066" s="139" t="s">
        <v>40467</v>
      </c>
      <c r="D2066" s="124" t="s">
        <v>40468</v>
      </c>
      <c r="E2066" s="118" t="s">
        <v>48</v>
      </c>
      <c r="F2066" s="124" t="s">
        <v>35249</v>
      </c>
      <c r="G2066" s="118" t="s">
        <v>2</v>
      </c>
      <c r="H2066" s="137">
        <v>45323</v>
      </c>
      <c r="I2066" s="119">
        <v>546</v>
      </c>
      <c r="J2066" s="129"/>
      <c r="K2066" s="129"/>
      <c r="L2066" s="129">
        <v>0</v>
      </c>
      <c r="M2066" s="134" t="s">
        <v>40593</v>
      </c>
    </row>
    <row r="2067" spans="1:13" hidden="1" x14ac:dyDescent="0.25">
      <c r="A2067" s="128"/>
      <c r="B2067" s="2"/>
      <c r="C2067" s="139" t="s">
        <v>40470</v>
      </c>
      <c r="D2067" s="124" t="s">
        <v>40471</v>
      </c>
      <c r="E2067" s="118" t="s">
        <v>48</v>
      </c>
      <c r="F2067" s="124" t="s">
        <v>35249</v>
      </c>
      <c r="G2067" s="118" t="s">
        <v>2</v>
      </c>
      <c r="H2067" s="137">
        <v>44146</v>
      </c>
      <c r="I2067" s="119">
        <v>649</v>
      </c>
      <c r="J2067" s="129"/>
      <c r="K2067" s="129"/>
      <c r="L2067" s="129">
        <v>0</v>
      </c>
      <c r="M2067" s="134" t="s">
        <v>40596</v>
      </c>
    </row>
    <row r="2068" spans="1:13" hidden="1" x14ac:dyDescent="0.25">
      <c r="A2068" s="128"/>
      <c r="B2068" s="2"/>
      <c r="C2068" s="139" t="s">
        <v>40473</v>
      </c>
      <c r="D2068" s="124" t="s">
        <v>40474</v>
      </c>
      <c r="E2068" s="118" t="s">
        <v>48</v>
      </c>
      <c r="F2068" s="124" t="s">
        <v>35249</v>
      </c>
      <c r="G2068" s="118" t="s">
        <v>2</v>
      </c>
      <c r="H2068" s="137">
        <v>41093</v>
      </c>
      <c r="I2068" s="119">
        <v>1370.77</v>
      </c>
      <c r="J2068" s="129"/>
      <c r="K2068" s="129"/>
      <c r="L2068" s="129">
        <v>0</v>
      </c>
      <c r="M2068" s="134" t="s">
        <v>40599</v>
      </c>
    </row>
    <row r="2069" spans="1:13" hidden="1" x14ac:dyDescent="0.25">
      <c r="A2069" s="128"/>
      <c r="B2069" s="2"/>
      <c r="C2069" s="139" t="s">
        <v>40475</v>
      </c>
      <c r="D2069" s="124" t="s">
        <v>40476</v>
      </c>
      <c r="E2069" s="118" t="s">
        <v>48</v>
      </c>
      <c r="F2069" s="124" t="s">
        <v>35249</v>
      </c>
      <c r="G2069" s="118" t="s">
        <v>2</v>
      </c>
      <c r="H2069" s="137">
        <v>42299</v>
      </c>
      <c r="I2069" s="119">
        <v>19347.580000000002</v>
      </c>
      <c r="J2069" s="129"/>
      <c r="K2069" s="129"/>
      <c r="L2069" s="129">
        <v>0</v>
      </c>
      <c r="M2069" s="134" t="s">
        <v>40602</v>
      </c>
    </row>
    <row r="2070" spans="1:13" hidden="1" x14ac:dyDescent="0.25">
      <c r="A2070" s="128"/>
      <c r="B2070" s="2"/>
      <c r="C2070" s="139" t="s">
        <v>40478</v>
      </c>
      <c r="D2070" s="124" t="s">
        <v>40479</v>
      </c>
      <c r="E2070" s="118" t="s">
        <v>48</v>
      </c>
      <c r="F2070" s="124" t="s">
        <v>35249</v>
      </c>
      <c r="G2070" s="118" t="s">
        <v>2</v>
      </c>
      <c r="H2070" s="137">
        <v>42895</v>
      </c>
      <c r="I2070" s="119">
        <v>1343.26</v>
      </c>
      <c r="J2070" s="129"/>
      <c r="K2070" s="129"/>
      <c r="L2070" s="129">
        <v>0</v>
      </c>
      <c r="M2070" s="134" t="s">
        <v>40605</v>
      </c>
    </row>
    <row r="2071" spans="1:13" hidden="1" x14ac:dyDescent="0.25">
      <c r="A2071" s="128"/>
      <c r="B2071" s="2"/>
      <c r="C2071" s="139" t="s">
        <v>40481</v>
      </c>
      <c r="D2071" s="124" t="s">
        <v>40482</v>
      </c>
      <c r="E2071" s="118" t="s">
        <v>48</v>
      </c>
      <c r="F2071" s="124" t="s">
        <v>35249</v>
      </c>
      <c r="G2071" s="118" t="s">
        <v>2</v>
      </c>
      <c r="H2071" s="137">
        <v>42156</v>
      </c>
      <c r="I2071" s="119">
        <v>1223.54</v>
      </c>
      <c r="J2071" s="129"/>
      <c r="K2071" s="129"/>
      <c r="L2071" s="129">
        <v>0</v>
      </c>
      <c r="M2071" s="134" t="s">
        <v>40608</v>
      </c>
    </row>
    <row r="2072" spans="1:13" hidden="1" x14ac:dyDescent="0.25">
      <c r="A2072" s="128"/>
      <c r="B2072" s="2"/>
      <c r="C2072" s="139" t="s">
        <v>40483</v>
      </c>
      <c r="D2072" s="124" t="s">
        <v>40484</v>
      </c>
      <c r="E2072" s="118" t="s">
        <v>48</v>
      </c>
      <c r="F2072" s="124" t="s">
        <v>35249</v>
      </c>
      <c r="G2072" s="118" t="s">
        <v>2</v>
      </c>
      <c r="H2072" s="137">
        <v>46121</v>
      </c>
      <c r="I2072" s="119">
        <v>2001.04</v>
      </c>
      <c r="J2072" s="129"/>
      <c r="K2072" s="129"/>
      <c r="L2072" s="129">
        <v>0</v>
      </c>
      <c r="M2072" s="134" t="s">
        <v>40611</v>
      </c>
    </row>
    <row r="2073" spans="1:13" hidden="1" x14ac:dyDescent="0.25">
      <c r="A2073" s="128"/>
      <c r="B2073" s="2"/>
      <c r="C2073" s="139" t="s">
        <v>40486</v>
      </c>
      <c r="D2073" s="124" t="s">
        <v>40487</v>
      </c>
      <c r="E2073" s="118" t="s">
        <v>48</v>
      </c>
      <c r="F2073" s="124" t="s">
        <v>35249</v>
      </c>
      <c r="G2073" s="118" t="s">
        <v>2</v>
      </c>
      <c r="H2073" s="137">
        <v>43454</v>
      </c>
      <c r="I2073" s="119">
        <v>1578.19</v>
      </c>
      <c r="J2073" s="129"/>
      <c r="K2073" s="129"/>
      <c r="L2073" s="129">
        <v>0</v>
      </c>
      <c r="M2073" s="134" t="s">
        <v>40614</v>
      </c>
    </row>
    <row r="2074" spans="1:13" hidden="1" x14ac:dyDescent="0.25">
      <c r="A2074" s="128"/>
      <c r="B2074" s="2"/>
      <c r="C2074" s="139" t="s">
        <v>40489</v>
      </c>
      <c r="D2074" s="124" t="s">
        <v>40490</v>
      </c>
      <c r="E2074" s="118" t="s">
        <v>48</v>
      </c>
      <c r="F2074" s="124" t="s">
        <v>35249</v>
      </c>
      <c r="G2074" s="118" t="s">
        <v>2</v>
      </c>
      <c r="H2074" s="137"/>
      <c r="I2074" s="119"/>
      <c r="J2074" s="129"/>
      <c r="K2074" s="129"/>
      <c r="L2074" s="129">
        <v>0</v>
      </c>
      <c r="M2074" s="134" t="s">
        <v>40617</v>
      </c>
    </row>
    <row r="2075" spans="1:13" hidden="1" x14ac:dyDescent="0.25">
      <c r="A2075" s="128"/>
      <c r="B2075" s="2"/>
      <c r="C2075" s="139" t="s">
        <v>40492</v>
      </c>
      <c r="D2075" s="124" t="s">
        <v>40493</v>
      </c>
      <c r="E2075" s="118" t="s">
        <v>48</v>
      </c>
      <c r="F2075" s="124" t="s">
        <v>35249</v>
      </c>
      <c r="G2075" s="118" t="s">
        <v>2</v>
      </c>
      <c r="H2075" s="137">
        <v>43454</v>
      </c>
      <c r="I2075" s="119">
        <v>1365.1</v>
      </c>
      <c r="J2075" s="129"/>
      <c r="K2075" s="129"/>
      <c r="L2075" s="129">
        <v>0</v>
      </c>
      <c r="M2075" s="134" t="s">
        <v>40620</v>
      </c>
    </row>
    <row r="2076" spans="1:13" hidden="1" x14ac:dyDescent="0.25">
      <c r="A2076" s="128"/>
      <c r="B2076" s="2"/>
      <c r="C2076" s="139" t="s">
        <v>40495</v>
      </c>
      <c r="D2076" s="124" t="s">
        <v>40496</v>
      </c>
      <c r="E2076" s="118" t="s">
        <v>48</v>
      </c>
      <c r="F2076" s="124" t="s">
        <v>35249</v>
      </c>
      <c r="G2076" s="118" t="s">
        <v>2</v>
      </c>
      <c r="H2076" s="137">
        <v>45807</v>
      </c>
      <c r="I2076" s="119">
        <v>466.2</v>
      </c>
      <c r="J2076" s="129"/>
      <c r="K2076" s="129"/>
      <c r="L2076" s="129">
        <v>0</v>
      </c>
      <c r="M2076" s="134" t="s">
        <v>40623</v>
      </c>
    </row>
    <row r="2077" spans="1:13" hidden="1" x14ac:dyDescent="0.25">
      <c r="A2077" s="128"/>
      <c r="B2077" s="2"/>
      <c r="C2077" s="139" t="s">
        <v>40498</v>
      </c>
      <c r="D2077" s="124" t="s">
        <v>40499</v>
      </c>
      <c r="E2077" s="118" t="s">
        <v>48</v>
      </c>
      <c r="F2077" s="124" t="s">
        <v>35249</v>
      </c>
      <c r="G2077" s="118" t="s">
        <v>2</v>
      </c>
      <c r="H2077" s="137">
        <v>43430</v>
      </c>
      <c r="I2077" s="119">
        <v>1344.68</v>
      </c>
      <c r="J2077" s="129"/>
      <c r="K2077" s="129"/>
      <c r="L2077" s="129">
        <v>0</v>
      </c>
      <c r="M2077" s="134" t="s">
        <v>40626</v>
      </c>
    </row>
    <row r="2078" spans="1:13" hidden="1" x14ac:dyDescent="0.25">
      <c r="A2078" s="128"/>
      <c r="B2078" s="2"/>
      <c r="C2078" s="139" t="s">
        <v>40501</v>
      </c>
      <c r="D2078" s="124" t="s">
        <v>40502</v>
      </c>
      <c r="E2078" s="118" t="s">
        <v>48</v>
      </c>
      <c r="F2078" s="124" t="s">
        <v>35249</v>
      </c>
      <c r="G2078" s="118" t="s">
        <v>2</v>
      </c>
      <c r="H2078" s="137">
        <v>42213</v>
      </c>
      <c r="I2078" s="119">
        <v>370.62</v>
      </c>
      <c r="J2078" s="129"/>
      <c r="K2078" s="129"/>
      <c r="L2078" s="129">
        <v>0</v>
      </c>
      <c r="M2078" s="134" t="s">
        <v>40629</v>
      </c>
    </row>
    <row r="2079" spans="1:13" hidden="1" x14ac:dyDescent="0.25">
      <c r="A2079" s="128"/>
      <c r="B2079" s="2"/>
      <c r="C2079" s="139" t="s">
        <v>40504</v>
      </c>
      <c r="D2079" s="124" t="s">
        <v>40505</v>
      </c>
      <c r="E2079" s="118" t="s">
        <v>48</v>
      </c>
      <c r="F2079" s="124" t="s">
        <v>35249</v>
      </c>
      <c r="G2079" s="118" t="s">
        <v>2</v>
      </c>
      <c r="H2079" s="137"/>
      <c r="I2079" s="119"/>
      <c r="J2079" s="129"/>
      <c r="K2079" s="129"/>
      <c r="L2079" s="129">
        <v>0</v>
      </c>
      <c r="M2079" s="134" t="s">
        <v>40632</v>
      </c>
    </row>
    <row r="2080" spans="1:13" hidden="1" x14ac:dyDescent="0.25">
      <c r="A2080" s="128"/>
      <c r="B2080" s="2"/>
      <c r="C2080" s="139" t="s">
        <v>40507</v>
      </c>
      <c r="D2080" s="124" t="s">
        <v>40508</v>
      </c>
      <c r="E2080" s="118" t="s">
        <v>48</v>
      </c>
      <c r="F2080" s="124" t="s">
        <v>35249</v>
      </c>
      <c r="G2080" s="118" t="s">
        <v>2</v>
      </c>
      <c r="H2080" s="137">
        <v>46121</v>
      </c>
      <c r="I2080" s="119">
        <v>267.25</v>
      </c>
      <c r="J2080" s="129"/>
      <c r="K2080" s="129"/>
      <c r="L2080" s="129">
        <v>0</v>
      </c>
      <c r="M2080" s="134" t="s">
        <v>40635</v>
      </c>
    </row>
    <row r="2081" spans="1:13" hidden="1" x14ac:dyDescent="0.25">
      <c r="A2081" s="128"/>
      <c r="B2081" s="2"/>
      <c r="C2081" s="139" t="s">
        <v>40510</v>
      </c>
      <c r="D2081" s="124" t="s">
        <v>40511</v>
      </c>
      <c r="E2081" s="118" t="s">
        <v>48</v>
      </c>
      <c r="F2081" s="124" t="s">
        <v>35249</v>
      </c>
      <c r="G2081" s="118" t="s">
        <v>2</v>
      </c>
      <c r="H2081" s="137"/>
      <c r="I2081" s="119"/>
      <c r="J2081" s="129"/>
      <c r="K2081" s="129"/>
      <c r="L2081" s="129">
        <v>0</v>
      </c>
      <c r="M2081" s="134" t="s">
        <v>40638</v>
      </c>
    </row>
    <row r="2082" spans="1:13" hidden="1" x14ac:dyDescent="0.25">
      <c r="A2082" s="128"/>
      <c r="B2082" s="2"/>
      <c r="C2082" s="139" t="s">
        <v>40513</v>
      </c>
      <c r="D2082" s="124" t="s">
        <v>40514</v>
      </c>
      <c r="E2082" s="118" t="s">
        <v>48</v>
      </c>
      <c r="F2082" s="124" t="s">
        <v>35249</v>
      </c>
      <c r="G2082" s="118" t="s">
        <v>2</v>
      </c>
      <c r="H2082" s="137"/>
      <c r="I2082" s="119"/>
      <c r="J2082" s="129"/>
      <c r="K2082" s="129"/>
      <c r="L2082" s="129">
        <v>0</v>
      </c>
      <c r="M2082" s="134" t="s">
        <v>40641</v>
      </c>
    </row>
    <row r="2083" spans="1:13" hidden="1" x14ac:dyDescent="0.25">
      <c r="A2083" s="128"/>
      <c r="B2083" s="2"/>
      <c r="C2083" s="139" t="s">
        <v>40516</v>
      </c>
      <c r="D2083" s="124" t="s">
        <v>40517</v>
      </c>
      <c r="E2083" s="118" t="s">
        <v>48</v>
      </c>
      <c r="F2083" s="124" t="s">
        <v>35249</v>
      </c>
      <c r="G2083" s="118" t="s">
        <v>2</v>
      </c>
      <c r="H2083" s="137"/>
      <c r="I2083" s="119"/>
      <c r="J2083" s="129"/>
      <c r="K2083" s="129"/>
      <c r="L2083" s="129">
        <v>0</v>
      </c>
      <c r="M2083" s="134" t="s">
        <v>40644</v>
      </c>
    </row>
    <row r="2084" spans="1:13" hidden="1" x14ac:dyDescent="0.25">
      <c r="A2084" s="128"/>
      <c r="B2084" s="2"/>
      <c r="C2084" s="139" t="s">
        <v>40519</v>
      </c>
      <c r="D2084" s="124" t="s">
        <v>40520</v>
      </c>
      <c r="E2084" s="118" t="s">
        <v>48</v>
      </c>
      <c r="F2084" s="124" t="s">
        <v>35249</v>
      </c>
      <c r="G2084" s="118" t="s">
        <v>2</v>
      </c>
      <c r="H2084" s="137">
        <v>44390</v>
      </c>
      <c r="I2084" s="119">
        <v>3417.54</v>
      </c>
      <c r="J2084" s="129"/>
      <c r="K2084" s="129"/>
      <c r="L2084" s="129">
        <v>0</v>
      </c>
      <c r="M2084" s="134" t="s">
        <v>40647</v>
      </c>
    </row>
    <row r="2085" spans="1:13" hidden="1" x14ac:dyDescent="0.25">
      <c r="A2085" s="128"/>
      <c r="B2085" s="2"/>
      <c r="C2085" s="139" t="s">
        <v>40522</v>
      </c>
      <c r="D2085" s="124" t="s">
        <v>40523</v>
      </c>
      <c r="E2085" s="118" t="s">
        <v>48</v>
      </c>
      <c r="F2085" s="124" t="s">
        <v>35249</v>
      </c>
      <c r="G2085" s="118" t="s">
        <v>2</v>
      </c>
      <c r="H2085" s="137"/>
      <c r="I2085" s="119"/>
      <c r="J2085" s="129"/>
      <c r="K2085" s="129"/>
      <c r="L2085" s="129">
        <v>0</v>
      </c>
      <c r="M2085" s="134" t="s">
        <v>40650</v>
      </c>
    </row>
    <row r="2086" spans="1:13" hidden="1" x14ac:dyDescent="0.25">
      <c r="A2086" s="128"/>
      <c r="B2086" s="2"/>
      <c r="C2086" s="139" t="s">
        <v>40525</v>
      </c>
      <c r="D2086" s="124" t="s">
        <v>40526</v>
      </c>
      <c r="E2086" s="118" t="s">
        <v>48</v>
      </c>
      <c r="F2086" s="124" t="s">
        <v>35249</v>
      </c>
      <c r="G2086" s="118" t="s">
        <v>2</v>
      </c>
      <c r="H2086" s="137">
        <v>46121</v>
      </c>
      <c r="I2086" s="119">
        <v>396.27</v>
      </c>
      <c r="J2086" s="129"/>
      <c r="K2086" s="129"/>
      <c r="L2086" s="129">
        <v>0</v>
      </c>
      <c r="M2086" s="134" t="s">
        <v>40653</v>
      </c>
    </row>
    <row r="2087" spans="1:13" hidden="1" x14ac:dyDescent="0.25">
      <c r="A2087" s="128"/>
      <c r="B2087" s="2"/>
      <c r="C2087" s="139" t="s">
        <v>40528</v>
      </c>
      <c r="D2087" s="124" t="s">
        <v>40529</v>
      </c>
      <c r="E2087" s="118" t="s">
        <v>48</v>
      </c>
      <c r="F2087" s="124" t="s">
        <v>35249</v>
      </c>
      <c r="G2087" s="118" t="s">
        <v>2</v>
      </c>
      <c r="H2087" s="137"/>
      <c r="I2087" s="119"/>
      <c r="J2087" s="129"/>
      <c r="K2087" s="129"/>
      <c r="L2087" s="129">
        <v>0</v>
      </c>
      <c r="M2087" s="134" t="s">
        <v>40656</v>
      </c>
    </row>
    <row r="2088" spans="1:13" hidden="1" x14ac:dyDescent="0.25">
      <c r="A2088" s="128"/>
      <c r="B2088" s="2"/>
      <c r="C2088" s="139" t="s">
        <v>40531</v>
      </c>
      <c r="D2088" s="124" t="s">
        <v>40532</v>
      </c>
      <c r="E2088" s="118" t="s">
        <v>48</v>
      </c>
      <c r="F2088" s="124" t="s">
        <v>35249</v>
      </c>
      <c r="G2088" s="118" t="s">
        <v>2</v>
      </c>
      <c r="H2088" s="137">
        <v>46121</v>
      </c>
      <c r="I2088" s="119">
        <v>575.96</v>
      </c>
      <c r="J2088" s="129"/>
      <c r="K2088" s="129"/>
      <c r="L2088" s="129">
        <v>0</v>
      </c>
      <c r="M2088" s="134" t="s">
        <v>40659</v>
      </c>
    </row>
    <row r="2089" spans="1:13" hidden="1" x14ac:dyDescent="0.25">
      <c r="A2089" s="128"/>
      <c r="B2089" s="2"/>
      <c r="C2089" s="139" t="s">
        <v>40534</v>
      </c>
      <c r="D2089" s="124" t="s">
        <v>40535</v>
      </c>
      <c r="E2089" s="118" t="s">
        <v>48</v>
      </c>
      <c r="F2089" s="124" t="s">
        <v>35249</v>
      </c>
      <c r="G2089" s="118" t="s">
        <v>2</v>
      </c>
      <c r="H2089" s="137"/>
      <c r="I2089" s="119"/>
      <c r="J2089" s="129"/>
      <c r="K2089" s="129"/>
      <c r="L2089" s="129">
        <v>0</v>
      </c>
      <c r="M2089" s="134" t="s">
        <v>40662</v>
      </c>
    </row>
    <row r="2090" spans="1:13" hidden="1" x14ac:dyDescent="0.25">
      <c r="A2090" s="128"/>
      <c r="B2090" s="2"/>
      <c r="C2090" s="139" t="s">
        <v>40537</v>
      </c>
      <c r="D2090" s="124" t="s">
        <v>40538</v>
      </c>
      <c r="E2090" s="118" t="s">
        <v>48</v>
      </c>
      <c r="F2090" s="124" t="s">
        <v>35249</v>
      </c>
      <c r="G2090" s="118" t="s">
        <v>2</v>
      </c>
      <c r="H2090" s="137">
        <v>44683</v>
      </c>
      <c r="I2090" s="119">
        <v>174.33</v>
      </c>
      <c r="J2090" s="129"/>
      <c r="K2090" s="129"/>
      <c r="L2090" s="129">
        <v>0</v>
      </c>
      <c r="M2090" s="134" t="s">
        <v>40665</v>
      </c>
    </row>
    <row r="2091" spans="1:13" hidden="1" x14ac:dyDescent="0.25">
      <c r="A2091" s="128"/>
      <c r="B2091" s="2"/>
      <c r="C2091" s="139" t="s">
        <v>40540</v>
      </c>
      <c r="D2091" s="124" t="s">
        <v>40541</v>
      </c>
      <c r="E2091" s="118" t="s">
        <v>48</v>
      </c>
      <c r="F2091" s="124" t="s">
        <v>35249</v>
      </c>
      <c r="G2091" s="118" t="s">
        <v>2</v>
      </c>
      <c r="H2091" s="137">
        <v>46008</v>
      </c>
      <c r="I2091" s="119">
        <v>9</v>
      </c>
      <c r="J2091" s="129"/>
      <c r="K2091" s="129"/>
      <c r="L2091" s="129">
        <v>0</v>
      </c>
      <c r="M2091" s="134" t="s">
        <v>40668</v>
      </c>
    </row>
    <row r="2092" spans="1:13" hidden="1" x14ac:dyDescent="0.25">
      <c r="A2092" s="128"/>
      <c r="B2092" s="2"/>
      <c r="C2092" s="139" t="s">
        <v>41771</v>
      </c>
      <c r="D2092" s="124" t="s">
        <v>41772</v>
      </c>
      <c r="E2092" s="118" t="s">
        <v>48</v>
      </c>
      <c r="F2092" s="124" t="s">
        <v>35249</v>
      </c>
      <c r="G2092" s="118" t="s">
        <v>2</v>
      </c>
      <c r="H2092" s="137">
        <v>45947</v>
      </c>
      <c r="I2092" s="119">
        <v>71.92</v>
      </c>
      <c r="J2092" s="129"/>
      <c r="K2092" s="129"/>
      <c r="L2092" s="129">
        <v>0</v>
      </c>
      <c r="M2092" s="134" t="s">
        <v>40671</v>
      </c>
    </row>
    <row r="2093" spans="1:13" hidden="1" x14ac:dyDescent="0.25">
      <c r="A2093" s="128"/>
      <c r="B2093" s="2"/>
      <c r="C2093" s="139" t="s">
        <v>40543</v>
      </c>
      <c r="D2093" s="124" t="s">
        <v>40544</v>
      </c>
      <c r="E2093" s="118" t="s">
        <v>48</v>
      </c>
      <c r="F2093" s="124" t="s">
        <v>35249</v>
      </c>
      <c r="G2093" s="118" t="s">
        <v>2</v>
      </c>
      <c r="H2093" s="137">
        <v>44232</v>
      </c>
      <c r="I2093" s="119">
        <v>45.09</v>
      </c>
      <c r="J2093" s="129"/>
      <c r="K2093" s="129"/>
      <c r="L2093" s="129">
        <v>0</v>
      </c>
      <c r="M2093" s="134" t="s">
        <v>40674</v>
      </c>
    </row>
    <row r="2094" spans="1:13" hidden="1" x14ac:dyDescent="0.25">
      <c r="A2094" s="128"/>
      <c r="B2094" s="2"/>
      <c r="C2094" s="139" t="s">
        <v>40546</v>
      </c>
      <c r="D2094" s="124" t="s">
        <v>40547</v>
      </c>
      <c r="E2094" s="118" t="s">
        <v>48</v>
      </c>
      <c r="F2094" s="124" t="s">
        <v>35249</v>
      </c>
      <c r="G2094" s="118" t="s">
        <v>34659</v>
      </c>
      <c r="H2094" s="137"/>
      <c r="I2094" s="119"/>
      <c r="J2094" s="129"/>
      <c r="K2094" s="129"/>
      <c r="L2094" s="129">
        <v>0</v>
      </c>
      <c r="M2094" s="134" t="s">
        <v>40677</v>
      </c>
    </row>
    <row r="2095" spans="1:13" hidden="1" x14ac:dyDescent="0.25">
      <c r="A2095" s="128"/>
      <c r="B2095" s="2"/>
      <c r="C2095" s="139" t="s">
        <v>40549</v>
      </c>
      <c r="D2095" s="124" t="s">
        <v>40550</v>
      </c>
      <c r="E2095" s="118" t="s">
        <v>48</v>
      </c>
      <c r="F2095" s="124" t="s">
        <v>35249</v>
      </c>
      <c r="G2095" s="118" t="s">
        <v>34659</v>
      </c>
      <c r="H2095" s="137"/>
      <c r="I2095" s="119"/>
      <c r="J2095" s="129"/>
      <c r="K2095" s="129"/>
      <c r="L2095" s="129">
        <v>0</v>
      </c>
      <c r="M2095" s="134" t="s">
        <v>40680</v>
      </c>
    </row>
    <row r="2096" spans="1:13" hidden="1" x14ac:dyDescent="0.25">
      <c r="A2096" s="128"/>
      <c r="B2096" s="2"/>
      <c r="C2096" s="139" t="s">
        <v>40552</v>
      </c>
      <c r="D2096" s="124" t="s">
        <v>40553</v>
      </c>
      <c r="E2096" s="118" t="s">
        <v>48</v>
      </c>
      <c r="F2096" s="124" t="s">
        <v>35249</v>
      </c>
      <c r="G2096" s="118" t="s">
        <v>2</v>
      </c>
      <c r="H2096" s="137">
        <v>43524</v>
      </c>
      <c r="I2096" s="119">
        <v>146.16</v>
      </c>
      <c r="J2096" s="129"/>
      <c r="K2096" s="129"/>
      <c r="L2096" s="129">
        <v>0</v>
      </c>
      <c r="M2096" s="134" t="s">
        <v>40683</v>
      </c>
    </row>
    <row r="2097" spans="1:13" hidden="1" x14ac:dyDescent="0.25">
      <c r="A2097" s="128"/>
      <c r="B2097" s="2"/>
      <c r="C2097" s="139" t="s">
        <v>40555</v>
      </c>
      <c r="D2097" s="124" t="s">
        <v>40556</v>
      </c>
      <c r="E2097" s="118" t="s">
        <v>48</v>
      </c>
      <c r="F2097" s="124" t="s">
        <v>35249</v>
      </c>
      <c r="G2097" s="118" t="s">
        <v>2</v>
      </c>
      <c r="H2097" s="137">
        <v>42818</v>
      </c>
      <c r="I2097" s="119">
        <v>143.83000000000001</v>
      </c>
      <c r="J2097" s="129"/>
      <c r="K2097" s="129"/>
      <c r="L2097" s="129">
        <v>0</v>
      </c>
      <c r="M2097" s="134" t="s">
        <v>40686</v>
      </c>
    </row>
    <row r="2098" spans="1:13" hidden="1" x14ac:dyDescent="0.25">
      <c r="A2098" s="128"/>
      <c r="B2098" s="2"/>
      <c r="C2098" s="139" t="s">
        <v>40558</v>
      </c>
      <c r="D2098" s="124" t="s">
        <v>40559</v>
      </c>
      <c r="E2098" s="118" t="s">
        <v>48</v>
      </c>
      <c r="F2098" s="124" t="s">
        <v>35249</v>
      </c>
      <c r="G2098" s="118" t="s">
        <v>2</v>
      </c>
      <c r="H2098" s="137">
        <v>42976</v>
      </c>
      <c r="I2098" s="119">
        <v>34.92</v>
      </c>
      <c r="J2098" s="129"/>
      <c r="K2098" s="129"/>
      <c r="L2098" s="129">
        <v>0</v>
      </c>
      <c r="M2098" s="134" t="s">
        <v>40689</v>
      </c>
    </row>
    <row r="2099" spans="1:13" hidden="1" x14ac:dyDescent="0.25">
      <c r="A2099" s="128"/>
      <c r="B2099" s="2"/>
      <c r="C2099" s="139" t="s">
        <v>40561</v>
      </c>
      <c r="D2099" s="124" t="s">
        <v>40562</v>
      </c>
      <c r="E2099" s="118" t="s">
        <v>48</v>
      </c>
      <c r="F2099" s="124" t="s">
        <v>35249</v>
      </c>
      <c r="G2099" s="118" t="s">
        <v>2</v>
      </c>
      <c r="H2099" s="137"/>
      <c r="I2099" s="119"/>
      <c r="J2099" s="129"/>
      <c r="K2099" s="129"/>
      <c r="L2099" s="129">
        <v>0</v>
      </c>
      <c r="M2099" s="134" t="s">
        <v>40692</v>
      </c>
    </row>
    <row r="2100" spans="1:13" hidden="1" x14ac:dyDescent="0.25">
      <c r="A2100" s="128"/>
      <c r="B2100" s="2"/>
      <c r="C2100" s="139" t="s">
        <v>40564</v>
      </c>
      <c r="D2100" s="124" t="s">
        <v>40565</v>
      </c>
      <c r="E2100" s="118" t="s">
        <v>48</v>
      </c>
      <c r="F2100" s="124" t="s">
        <v>35249</v>
      </c>
      <c r="G2100" s="118" t="s">
        <v>2</v>
      </c>
      <c r="H2100" s="137">
        <v>43047</v>
      </c>
      <c r="I2100" s="119">
        <v>135.19999999999999</v>
      </c>
      <c r="J2100" s="129"/>
      <c r="K2100" s="129"/>
      <c r="L2100" s="129">
        <v>0</v>
      </c>
      <c r="M2100" s="134" t="s">
        <v>40695</v>
      </c>
    </row>
    <row r="2101" spans="1:13" hidden="1" x14ac:dyDescent="0.25">
      <c r="A2101" s="128"/>
      <c r="B2101" s="2"/>
      <c r="C2101" s="139" t="s">
        <v>40567</v>
      </c>
      <c r="D2101" s="124" t="s">
        <v>40568</v>
      </c>
      <c r="E2101" s="118" t="s">
        <v>48</v>
      </c>
      <c r="F2101" s="124" t="s">
        <v>35249</v>
      </c>
      <c r="G2101" s="118" t="s">
        <v>2</v>
      </c>
      <c r="H2101" s="137">
        <v>43047</v>
      </c>
      <c r="I2101" s="119">
        <v>48.76</v>
      </c>
      <c r="J2101" s="129"/>
      <c r="K2101" s="129"/>
      <c r="L2101" s="129">
        <v>0</v>
      </c>
      <c r="M2101" s="134" t="s">
        <v>40698</v>
      </c>
    </row>
    <row r="2102" spans="1:13" hidden="1" x14ac:dyDescent="0.25">
      <c r="A2102" s="128"/>
      <c r="B2102" s="2"/>
      <c r="C2102" s="139" t="s">
        <v>40570</v>
      </c>
      <c r="D2102" s="124" t="s">
        <v>40571</v>
      </c>
      <c r="E2102" s="118" t="s">
        <v>48</v>
      </c>
      <c r="F2102" s="124" t="s">
        <v>35249</v>
      </c>
      <c r="G2102" s="118" t="s">
        <v>2</v>
      </c>
      <c r="H2102" s="137">
        <v>43280</v>
      </c>
      <c r="I2102" s="119">
        <v>139.80000000000001</v>
      </c>
      <c r="J2102" s="129"/>
      <c r="K2102" s="129"/>
      <c r="L2102" s="129">
        <v>0</v>
      </c>
      <c r="M2102" s="134" t="s">
        <v>40701</v>
      </c>
    </row>
    <row r="2103" spans="1:13" hidden="1" x14ac:dyDescent="0.25">
      <c r="A2103" s="128"/>
      <c r="B2103" s="2"/>
      <c r="C2103" s="139" t="s">
        <v>40573</v>
      </c>
      <c r="D2103" s="124" t="s">
        <v>40574</v>
      </c>
      <c r="E2103" s="118" t="s">
        <v>48</v>
      </c>
      <c r="F2103" s="124" t="s">
        <v>35249</v>
      </c>
      <c r="G2103" s="118" t="s">
        <v>2</v>
      </c>
      <c r="H2103" s="137"/>
      <c r="I2103" s="119"/>
      <c r="J2103" s="129"/>
      <c r="K2103" s="129"/>
      <c r="L2103" s="129">
        <v>0</v>
      </c>
      <c r="M2103" s="134" t="s">
        <v>40704</v>
      </c>
    </row>
    <row r="2104" spans="1:13" hidden="1" x14ac:dyDescent="0.25">
      <c r="A2104" s="128"/>
      <c r="B2104" s="2"/>
      <c r="C2104" s="139" t="s">
        <v>40576</v>
      </c>
      <c r="D2104" s="124" t="s">
        <v>40577</v>
      </c>
      <c r="E2104" s="118" t="s">
        <v>48</v>
      </c>
      <c r="F2104" s="124" t="s">
        <v>35249</v>
      </c>
      <c r="G2104" s="118" t="s">
        <v>2</v>
      </c>
      <c r="H2104" s="137">
        <v>43063</v>
      </c>
      <c r="I2104" s="119">
        <v>127</v>
      </c>
      <c r="J2104" s="129"/>
      <c r="K2104" s="129"/>
      <c r="L2104" s="129">
        <v>0</v>
      </c>
      <c r="M2104" s="134" t="s">
        <v>40707</v>
      </c>
    </row>
    <row r="2105" spans="1:13" hidden="1" x14ac:dyDescent="0.25">
      <c r="A2105" s="128"/>
      <c r="B2105" s="2"/>
      <c r="C2105" s="139" t="s">
        <v>40579</v>
      </c>
      <c r="D2105" s="124" t="s">
        <v>40580</v>
      </c>
      <c r="E2105" s="118" t="s">
        <v>48</v>
      </c>
      <c r="F2105" s="124" t="s">
        <v>35249</v>
      </c>
      <c r="G2105" s="118" t="s">
        <v>2</v>
      </c>
      <c r="H2105" s="137">
        <v>43291</v>
      </c>
      <c r="I2105" s="119">
        <v>56.84</v>
      </c>
      <c r="J2105" s="129"/>
      <c r="K2105" s="129"/>
      <c r="L2105" s="129">
        <v>0</v>
      </c>
      <c r="M2105" s="134" t="s">
        <v>40710</v>
      </c>
    </row>
    <row r="2106" spans="1:13" hidden="1" x14ac:dyDescent="0.25">
      <c r="A2106" s="128"/>
      <c r="B2106" s="2"/>
      <c r="C2106" s="139" t="s">
        <v>40582</v>
      </c>
      <c r="D2106" s="124" t="s">
        <v>40583</v>
      </c>
      <c r="E2106" s="118" t="s">
        <v>48</v>
      </c>
      <c r="F2106" s="124" t="s">
        <v>35249</v>
      </c>
      <c r="G2106" s="118" t="s">
        <v>2</v>
      </c>
      <c r="H2106" s="137">
        <v>43110</v>
      </c>
      <c r="I2106" s="119">
        <v>191</v>
      </c>
      <c r="J2106" s="129"/>
      <c r="K2106" s="129"/>
      <c r="L2106" s="129">
        <v>0</v>
      </c>
      <c r="M2106" s="134" t="s">
        <v>40713</v>
      </c>
    </row>
    <row r="2107" spans="1:13" hidden="1" x14ac:dyDescent="0.25">
      <c r="A2107" s="128"/>
      <c r="B2107" s="2"/>
      <c r="C2107" s="139" t="s">
        <v>40585</v>
      </c>
      <c r="D2107" s="124" t="s">
        <v>40586</v>
      </c>
      <c r="E2107" s="118" t="s">
        <v>48</v>
      </c>
      <c r="F2107" s="124" t="s">
        <v>35249</v>
      </c>
      <c r="G2107" s="118" t="s">
        <v>2</v>
      </c>
      <c r="H2107" s="137">
        <v>43775</v>
      </c>
      <c r="I2107" s="119">
        <v>148.99</v>
      </c>
      <c r="J2107" s="129"/>
      <c r="K2107" s="129"/>
      <c r="L2107" s="129">
        <v>0</v>
      </c>
      <c r="M2107" s="134" t="s">
        <v>40716</v>
      </c>
    </row>
    <row r="2108" spans="1:13" hidden="1" x14ac:dyDescent="0.25">
      <c r="A2108" s="128"/>
      <c r="B2108" s="2"/>
      <c r="C2108" s="139" t="s">
        <v>40588</v>
      </c>
      <c r="D2108" s="124" t="s">
        <v>40589</v>
      </c>
      <c r="E2108" s="118" t="s">
        <v>48</v>
      </c>
      <c r="F2108" s="124" t="s">
        <v>35249</v>
      </c>
      <c r="G2108" s="118" t="s">
        <v>2</v>
      </c>
      <c r="H2108" s="137"/>
      <c r="I2108" s="119"/>
      <c r="J2108" s="129"/>
      <c r="K2108" s="129"/>
      <c r="L2108" s="129">
        <v>0</v>
      </c>
      <c r="M2108" s="134" t="s">
        <v>40719</v>
      </c>
    </row>
    <row r="2109" spans="1:13" hidden="1" x14ac:dyDescent="0.25">
      <c r="A2109" s="128"/>
      <c r="B2109" s="2"/>
      <c r="C2109" s="139" t="s">
        <v>40591</v>
      </c>
      <c r="D2109" s="124" t="s">
        <v>40592</v>
      </c>
      <c r="E2109" s="118" t="s">
        <v>48</v>
      </c>
      <c r="F2109" s="124" t="s">
        <v>35249</v>
      </c>
      <c r="G2109" s="118" t="s">
        <v>2</v>
      </c>
      <c r="H2109" s="137">
        <v>43073</v>
      </c>
      <c r="I2109" s="119">
        <v>295.04000000000002</v>
      </c>
      <c r="J2109" s="129"/>
      <c r="K2109" s="129"/>
      <c r="L2109" s="129">
        <v>0</v>
      </c>
      <c r="M2109" s="134" t="s">
        <v>40722</v>
      </c>
    </row>
    <row r="2110" spans="1:13" hidden="1" x14ac:dyDescent="0.25">
      <c r="A2110" s="128"/>
      <c r="B2110" s="2"/>
      <c r="C2110" s="139" t="s">
        <v>40594</v>
      </c>
      <c r="D2110" s="124" t="s">
        <v>40595</v>
      </c>
      <c r="E2110" s="118" t="s">
        <v>48</v>
      </c>
      <c r="F2110" s="124" t="s">
        <v>35249</v>
      </c>
      <c r="G2110" s="118" t="s">
        <v>2</v>
      </c>
      <c r="H2110" s="137">
        <v>43063</v>
      </c>
      <c r="I2110" s="119">
        <v>51.77</v>
      </c>
      <c r="J2110" s="129"/>
      <c r="K2110" s="129"/>
      <c r="L2110" s="129">
        <v>0</v>
      </c>
      <c r="M2110" s="134" t="s">
        <v>40725</v>
      </c>
    </row>
    <row r="2111" spans="1:13" hidden="1" x14ac:dyDescent="0.25">
      <c r="A2111" s="128"/>
      <c r="B2111" s="2"/>
      <c r="C2111" s="139" t="s">
        <v>40597</v>
      </c>
      <c r="D2111" s="124" t="s">
        <v>40598</v>
      </c>
      <c r="E2111" s="118" t="s">
        <v>48</v>
      </c>
      <c r="F2111" s="124" t="s">
        <v>35249</v>
      </c>
      <c r="G2111" s="118" t="s">
        <v>2</v>
      </c>
      <c r="H2111" s="137"/>
      <c r="I2111" s="119"/>
      <c r="J2111" s="129"/>
      <c r="K2111" s="129"/>
      <c r="L2111" s="129">
        <v>0</v>
      </c>
      <c r="M2111" s="134" t="s">
        <v>40728</v>
      </c>
    </row>
    <row r="2112" spans="1:13" hidden="1" x14ac:dyDescent="0.25">
      <c r="A2112" s="128"/>
      <c r="B2112" s="2"/>
      <c r="C2112" s="139" t="s">
        <v>40600</v>
      </c>
      <c r="D2112" s="124" t="s">
        <v>40601</v>
      </c>
      <c r="E2112" s="118" t="s">
        <v>48</v>
      </c>
      <c r="F2112" s="124" t="s">
        <v>35249</v>
      </c>
      <c r="G2112" s="118" t="s">
        <v>2</v>
      </c>
      <c r="H2112" s="137">
        <v>43133</v>
      </c>
      <c r="I2112" s="119">
        <v>64.5</v>
      </c>
      <c r="J2112" s="129"/>
      <c r="K2112" s="129"/>
      <c r="L2112" s="129">
        <v>0</v>
      </c>
      <c r="M2112" s="134" t="s">
        <v>40731</v>
      </c>
    </row>
    <row r="2113" spans="1:13" hidden="1" x14ac:dyDescent="0.25">
      <c r="A2113" s="128"/>
      <c r="B2113" s="2"/>
      <c r="C2113" s="139" t="s">
        <v>40603</v>
      </c>
      <c r="D2113" s="124" t="s">
        <v>40604</v>
      </c>
      <c r="E2113" s="118" t="s">
        <v>48</v>
      </c>
      <c r="F2113" s="124" t="s">
        <v>35249</v>
      </c>
      <c r="G2113" s="118" t="s">
        <v>2</v>
      </c>
      <c r="H2113" s="137">
        <v>43047</v>
      </c>
      <c r="I2113" s="119">
        <v>64.22</v>
      </c>
      <c r="J2113" s="129"/>
      <c r="K2113" s="129"/>
      <c r="L2113" s="129">
        <v>0</v>
      </c>
      <c r="M2113" s="134" t="s">
        <v>40734</v>
      </c>
    </row>
    <row r="2114" spans="1:13" hidden="1" x14ac:dyDescent="0.25">
      <c r="A2114" s="128"/>
      <c r="B2114" s="2"/>
      <c r="C2114" s="139" t="s">
        <v>40606</v>
      </c>
      <c r="D2114" s="124" t="s">
        <v>40607</v>
      </c>
      <c r="E2114" s="118" t="s">
        <v>48</v>
      </c>
      <c r="F2114" s="124" t="s">
        <v>35249</v>
      </c>
      <c r="G2114" s="118" t="s">
        <v>2</v>
      </c>
      <c r="H2114" s="137">
        <v>43271</v>
      </c>
      <c r="I2114" s="119">
        <v>359.71</v>
      </c>
      <c r="J2114" s="129"/>
      <c r="K2114" s="129"/>
      <c r="L2114" s="129">
        <v>0</v>
      </c>
      <c r="M2114" s="134" t="s">
        <v>40737</v>
      </c>
    </row>
    <row r="2115" spans="1:13" hidden="1" x14ac:dyDescent="0.25">
      <c r="A2115" s="128"/>
      <c r="B2115" s="2"/>
      <c r="C2115" s="139" t="s">
        <v>40609</v>
      </c>
      <c r="D2115" s="124" t="s">
        <v>40610</v>
      </c>
      <c r="E2115" s="118" t="s">
        <v>48</v>
      </c>
      <c r="F2115" s="124" t="s">
        <v>35249</v>
      </c>
      <c r="G2115" s="118" t="s">
        <v>2</v>
      </c>
      <c r="H2115" s="137">
        <v>43363</v>
      </c>
      <c r="I2115" s="119">
        <v>147.4</v>
      </c>
      <c r="J2115" s="129"/>
      <c r="K2115" s="129"/>
      <c r="L2115" s="129">
        <v>0</v>
      </c>
      <c r="M2115" s="134" t="s">
        <v>40740</v>
      </c>
    </row>
    <row r="2116" spans="1:13" hidden="1" x14ac:dyDescent="0.25">
      <c r="A2116" s="128"/>
      <c r="B2116" s="2"/>
      <c r="C2116" s="139" t="s">
        <v>40612</v>
      </c>
      <c r="D2116" s="124" t="s">
        <v>40613</v>
      </c>
      <c r="E2116" s="118" t="s">
        <v>48</v>
      </c>
      <c r="F2116" s="124" t="s">
        <v>35249</v>
      </c>
      <c r="G2116" s="118" t="s">
        <v>2</v>
      </c>
      <c r="H2116" s="137">
        <v>43280</v>
      </c>
      <c r="I2116" s="119">
        <v>79.47</v>
      </c>
      <c r="J2116" s="129"/>
      <c r="K2116" s="129"/>
      <c r="L2116" s="129">
        <v>0</v>
      </c>
      <c r="M2116" s="134" t="s">
        <v>40743</v>
      </c>
    </row>
    <row r="2117" spans="1:13" hidden="1" x14ac:dyDescent="0.25">
      <c r="A2117" s="128"/>
      <c r="B2117" s="2"/>
      <c r="C2117" s="139" t="s">
        <v>40615</v>
      </c>
      <c r="D2117" s="124" t="s">
        <v>40616</v>
      </c>
      <c r="E2117" s="118" t="s">
        <v>48</v>
      </c>
      <c r="F2117" s="124" t="s">
        <v>35249</v>
      </c>
      <c r="G2117" s="118" t="s">
        <v>2</v>
      </c>
      <c r="H2117" s="137"/>
      <c r="I2117" s="119"/>
      <c r="J2117" s="129"/>
      <c r="K2117" s="129"/>
      <c r="L2117" s="129">
        <v>0</v>
      </c>
      <c r="M2117" s="134" t="s">
        <v>40746</v>
      </c>
    </row>
    <row r="2118" spans="1:13" hidden="1" x14ac:dyDescent="0.25">
      <c r="A2118" s="128"/>
      <c r="B2118" s="2"/>
      <c r="C2118" s="139" t="s">
        <v>40618</v>
      </c>
      <c r="D2118" s="124" t="s">
        <v>40619</v>
      </c>
      <c r="E2118" s="118" t="s">
        <v>48</v>
      </c>
      <c r="F2118" s="124" t="s">
        <v>35249</v>
      </c>
      <c r="G2118" s="118" t="s">
        <v>2</v>
      </c>
      <c r="H2118" s="137">
        <v>43404</v>
      </c>
      <c r="I2118" s="119">
        <v>136.41</v>
      </c>
      <c r="J2118" s="129"/>
      <c r="K2118" s="129"/>
      <c r="L2118" s="129">
        <v>0</v>
      </c>
      <c r="M2118" s="134" t="s">
        <v>40749</v>
      </c>
    </row>
    <row r="2119" spans="1:13" hidden="1" x14ac:dyDescent="0.25">
      <c r="A2119" s="128"/>
      <c r="B2119" s="2"/>
      <c r="C2119" s="139" t="s">
        <v>40621</v>
      </c>
      <c r="D2119" s="124" t="s">
        <v>40622</v>
      </c>
      <c r="E2119" s="118" t="s">
        <v>48</v>
      </c>
      <c r="F2119" s="124" t="s">
        <v>35249</v>
      </c>
      <c r="G2119" s="118" t="s">
        <v>2</v>
      </c>
      <c r="H2119" s="137">
        <v>43404</v>
      </c>
      <c r="I2119" s="119">
        <v>188.8</v>
      </c>
      <c r="J2119" s="129"/>
      <c r="K2119" s="129"/>
      <c r="L2119" s="129">
        <v>0</v>
      </c>
      <c r="M2119" s="134" t="s">
        <v>40752</v>
      </c>
    </row>
    <row r="2120" spans="1:13" hidden="1" x14ac:dyDescent="0.25">
      <c r="A2120" s="128"/>
      <c r="B2120" s="2"/>
      <c r="C2120" s="139" t="s">
        <v>40624</v>
      </c>
      <c r="D2120" s="124" t="s">
        <v>40625</v>
      </c>
      <c r="E2120" s="118" t="s">
        <v>48</v>
      </c>
      <c r="F2120" s="124" t="s">
        <v>35249</v>
      </c>
      <c r="G2120" s="118" t="s">
        <v>2</v>
      </c>
      <c r="H2120" s="137">
        <v>43123</v>
      </c>
      <c r="I2120" s="119">
        <v>48.61</v>
      </c>
      <c r="J2120" s="129"/>
      <c r="K2120" s="129"/>
      <c r="L2120" s="129">
        <v>0</v>
      </c>
      <c r="M2120" s="134" t="s">
        <v>40755</v>
      </c>
    </row>
    <row r="2121" spans="1:13" hidden="1" x14ac:dyDescent="0.25">
      <c r="A2121" s="128"/>
      <c r="B2121" s="2"/>
      <c r="C2121" s="139" t="s">
        <v>40627</v>
      </c>
      <c r="D2121" s="124" t="s">
        <v>40628</v>
      </c>
      <c r="E2121" s="118" t="s">
        <v>48</v>
      </c>
      <c r="F2121" s="124" t="s">
        <v>35249</v>
      </c>
      <c r="G2121" s="118" t="s">
        <v>2</v>
      </c>
      <c r="H2121" s="137">
        <v>42916</v>
      </c>
      <c r="I2121" s="119">
        <v>136.41</v>
      </c>
      <c r="J2121" s="129"/>
      <c r="K2121" s="129"/>
      <c r="L2121" s="129">
        <v>0</v>
      </c>
      <c r="M2121" s="134" t="s">
        <v>40758</v>
      </c>
    </row>
    <row r="2122" spans="1:13" hidden="1" x14ac:dyDescent="0.25">
      <c r="A2122" s="128"/>
      <c r="B2122" s="2"/>
      <c r="C2122" s="139" t="s">
        <v>40630</v>
      </c>
      <c r="D2122" s="124" t="s">
        <v>40631</v>
      </c>
      <c r="E2122" s="118" t="s">
        <v>48</v>
      </c>
      <c r="F2122" s="124" t="s">
        <v>35249</v>
      </c>
      <c r="G2122" s="118" t="s">
        <v>2</v>
      </c>
      <c r="H2122" s="137">
        <v>43098</v>
      </c>
      <c r="I2122" s="119">
        <v>154</v>
      </c>
      <c r="J2122" s="129"/>
      <c r="K2122" s="129"/>
      <c r="L2122" s="129">
        <v>0</v>
      </c>
      <c r="M2122" s="134" t="s">
        <v>40761</v>
      </c>
    </row>
    <row r="2123" spans="1:13" hidden="1" x14ac:dyDescent="0.25">
      <c r="A2123" s="128"/>
      <c r="B2123" s="2"/>
      <c r="C2123" s="139" t="s">
        <v>40633</v>
      </c>
      <c r="D2123" s="124" t="s">
        <v>40634</v>
      </c>
      <c r="E2123" s="118" t="s">
        <v>48</v>
      </c>
      <c r="F2123" s="124" t="s">
        <v>35249</v>
      </c>
      <c r="G2123" s="118" t="s">
        <v>2</v>
      </c>
      <c r="H2123" s="137">
        <v>44462</v>
      </c>
      <c r="I2123" s="119">
        <v>246.66</v>
      </c>
      <c r="J2123" s="129"/>
      <c r="K2123" s="129"/>
      <c r="L2123" s="129">
        <v>0</v>
      </c>
      <c r="M2123" s="134" t="s">
        <v>40764</v>
      </c>
    </row>
    <row r="2124" spans="1:13" hidden="1" x14ac:dyDescent="0.25">
      <c r="A2124" s="128"/>
      <c r="B2124" s="2"/>
      <c r="C2124" s="139" t="s">
        <v>40636</v>
      </c>
      <c r="D2124" s="124" t="s">
        <v>40637</v>
      </c>
      <c r="E2124" s="118" t="s">
        <v>48</v>
      </c>
      <c r="F2124" s="124" t="s">
        <v>35249</v>
      </c>
      <c r="G2124" s="118" t="s">
        <v>2</v>
      </c>
      <c r="H2124" s="137">
        <v>43055</v>
      </c>
      <c r="I2124" s="119">
        <v>313.42</v>
      </c>
      <c r="J2124" s="129"/>
      <c r="K2124" s="129"/>
      <c r="L2124" s="129">
        <v>0</v>
      </c>
      <c r="M2124" s="134"/>
    </row>
    <row r="2125" spans="1:13" hidden="1" x14ac:dyDescent="0.25">
      <c r="A2125" s="128"/>
      <c r="B2125" s="2"/>
      <c r="C2125" s="139" t="s">
        <v>40639</v>
      </c>
      <c r="D2125" s="124" t="s">
        <v>40640</v>
      </c>
      <c r="E2125" s="118" t="s">
        <v>48</v>
      </c>
      <c r="F2125" s="124" t="s">
        <v>35249</v>
      </c>
      <c r="G2125" s="118" t="s">
        <v>2</v>
      </c>
      <c r="H2125" s="137">
        <v>43063</v>
      </c>
      <c r="I2125" s="119">
        <v>90.31</v>
      </c>
      <c r="J2125" s="129"/>
      <c r="K2125" s="129"/>
      <c r="L2125" s="129">
        <v>0</v>
      </c>
      <c r="M2125" s="134"/>
    </row>
    <row r="2126" spans="1:13" hidden="1" x14ac:dyDescent="0.25">
      <c r="A2126" s="128"/>
      <c r="B2126" s="2"/>
      <c r="C2126" s="139" t="s">
        <v>40642</v>
      </c>
      <c r="D2126" s="124" t="s">
        <v>40643</v>
      </c>
      <c r="E2126" s="118" t="s">
        <v>48</v>
      </c>
      <c r="F2126" s="124" t="s">
        <v>35249</v>
      </c>
      <c r="G2126" s="118" t="s">
        <v>2</v>
      </c>
      <c r="H2126" s="137">
        <v>43096</v>
      </c>
      <c r="I2126" s="119">
        <v>348.18</v>
      </c>
      <c r="J2126" s="129"/>
      <c r="K2126" s="129"/>
      <c r="L2126" s="129">
        <v>0</v>
      </c>
      <c r="M2126" s="134"/>
    </row>
    <row r="2127" spans="1:13" hidden="1" x14ac:dyDescent="0.25">
      <c r="A2127" s="128"/>
      <c r="B2127" s="2"/>
      <c r="C2127" s="139" t="s">
        <v>40645</v>
      </c>
      <c r="D2127" s="124" t="s">
        <v>40646</v>
      </c>
      <c r="E2127" s="118" t="s">
        <v>48</v>
      </c>
      <c r="F2127" s="124" t="s">
        <v>35249</v>
      </c>
      <c r="G2127" s="118" t="s">
        <v>2</v>
      </c>
      <c r="H2127" s="137"/>
      <c r="I2127" s="119"/>
      <c r="J2127" s="129"/>
      <c r="K2127" s="129"/>
      <c r="L2127" s="129">
        <v>0</v>
      </c>
      <c r="M2127" s="134"/>
    </row>
    <row r="2128" spans="1:13" hidden="1" x14ac:dyDescent="0.25">
      <c r="A2128" s="128"/>
      <c r="B2128" s="2"/>
      <c r="C2128" s="139" t="s">
        <v>40648</v>
      </c>
      <c r="D2128" s="124" t="s">
        <v>40649</v>
      </c>
      <c r="E2128" s="118" t="s">
        <v>48</v>
      </c>
      <c r="F2128" s="124" t="s">
        <v>35249</v>
      </c>
      <c r="G2128" s="118" t="s">
        <v>2</v>
      </c>
      <c r="H2128" s="137">
        <v>43343</v>
      </c>
      <c r="I2128" s="119">
        <v>355.95</v>
      </c>
      <c r="J2128" s="129"/>
      <c r="K2128" s="129"/>
      <c r="L2128" s="129">
        <v>0</v>
      </c>
      <c r="M2128" s="134"/>
    </row>
    <row r="2129" spans="1:13" hidden="1" x14ac:dyDescent="0.25">
      <c r="A2129" s="128"/>
      <c r="B2129" s="2"/>
      <c r="C2129" s="139" t="s">
        <v>40651</v>
      </c>
      <c r="D2129" s="124" t="s">
        <v>40652</v>
      </c>
      <c r="E2129" s="118" t="s">
        <v>48</v>
      </c>
      <c r="F2129" s="124" t="s">
        <v>35249</v>
      </c>
      <c r="G2129" s="118" t="s">
        <v>2</v>
      </c>
      <c r="H2129" s="137"/>
      <c r="I2129" s="119"/>
      <c r="J2129" s="129"/>
      <c r="K2129" s="129"/>
      <c r="L2129" s="129">
        <v>0</v>
      </c>
      <c r="M2129" s="134" t="s">
        <v>40777</v>
      </c>
    </row>
    <row r="2130" spans="1:13" hidden="1" x14ac:dyDescent="0.25">
      <c r="A2130" s="128"/>
      <c r="B2130" s="2"/>
      <c r="C2130" s="139" t="s">
        <v>40654</v>
      </c>
      <c r="D2130" s="124" t="s">
        <v>40655</v>
      </c>
      <c r="E2130" s="118" t="s">
        <v>48</v>
      </c>
      <c r="F2130" s="124" t="s">
        <v>35249</v>
      </c>
      <c r="G2130" s="118" t="s">
        <v>2</v>
      </c>
      <c r="H2130" s="137"/>
      <c r="I2130" s="119"/>
      <c r="J2130" s="129"/>
      <c r="K2130" s="129"/>
      <c r="L2130" s="129">
        <v>0</v>
      </c>
      <c r="M2130" s="134" t="s">
        <v>40780</v>
      </c>
    </row>
    <row r="2131" spans="1:13" hidden="1" x14ac:dyDescent="0.25">
      <c r="A2131" s="128"/>
      <c r="B2131" s="2"/>
      <c r="C2131" s="139" t="s">
        <v>40657</v>
      </c>
      <c r="D2131" s="124" t="s">
        <v>40658</v>
      </c>
      <c r="E2131" s="118" t="s">
        <v>48</v>
      </c>
      <c r="F2131" s="124" t="s">
        <v>35249</v>
      </c>
      <c r="G2131" s="118" t="s">
        <v>2</v>
      </c>
      <c r="H2131" s="137">
        <v>43481</v>
      </c>
      <c r="I2131" s="119">
        <v>155.31</v>
      </c>
      <c r="J2131" s="129"/>
      <c r="K2131" s="129"/>
      <c r="L2131" s="129">
        <v>0</v>
      </c>
      <c r="M2131" s="134" t="s">
        <v>40783</v>
      </c>
    </row>
    <row r="2132" spans="1:13" hidden="1" x14ac:dyDescent="0.25">
      <c r="A2132" s="128"/>
      <c r="B2132" s="2"/>
      <c r="C2132" s="139" t="s">
        <v>40660</v>
      </c>
      <c r="D2132" s="124" t="s">
        <v>40661</v>
      </c>
      <c r="E2132" s="118" t="s">
        <v>48</v>
      </c>
      <c r="F2132" s="124" t="s">
        <v>35249</v>
      </c>
      <c r="G2132" s="118" t="s">
        <v>2</v>
      </c>
      <c r="H2132" s="137">
        <v>43301</v>
      </c>
      <c r="I2132" s="119">
        <v>196.81</v>
      </c>
      <c r="J2132" s="129"/>
      <c r="K2132" s="129"/>
      <c r="L2132" s="129">
        <v>0</v>
      </c>
      <c r="M2132" s="134" t="s">
        <v>40786</v>
      </c>
    </row>
    <row r="2133" spans="1:13" hidden="1" x14ac:dyDescent="0.25">
      <c r="A2133" s="128"/>
      <c r="B2133" s="2"/>
      <c r="C2133" s="139" t="s">
        <v>40663</v>
      </c>
      <c r="D2133" s="124" t="s">
        <v>40664</v>
      </c>
      <c r="E2133" s="118" t="s">
        <v>48</v>
      </c>
      <c r="F2133" s="124" t="s">
        <v>35249</v>
      </c>
      <c r="G2133" s="118" t="s">
        <v>2</v>
      </c>
      <c r="H2133" s="137">
        <v>43047</v>
      </c>
      <c r="I2133" s="119">
        <v>173.41</v>
      </c>
      <c r="J2133" s="129"/>
      <c r="K2133" s="129"/>
      <c r="L2133" s="129">
        <v>0</v>
      </c>
      <c r="M2133" s="134" t="s">
        <v>40789</v>
      </c>
    </row>
    <row r="2134" spans="1:13" hidden="1" x14ac:dyDescent="0.25">
      <c r="A2134" s="128"/>
      <c r="B2134" s="2"/>
      <c r="C2134" s="139" t="s">
        <v>40666</v>
      </c>
      <c r="D2134" s="124" t="s">
        <v>40667</v>
      </c>
      <c r="E2134" s="118" t="s">
        <v>48</v>
      </c>
      <c r="F2134" s="124" t="s">
        <v>35249</v>
      </c>
      <c r="G2134" s="118" t="s">
        <v>2</v>
      </c>
      <c r="H2134" s="137">
        <v>43245</v>
      </c>
      <c r="I2134" s="119">
        <v>335.68</v>
      </c>
      <c r="J2134" s="129"/>
      <c r="K2134" s="129"/>
      <c r="L2134" s="129">
        <v>0</v>
      </c>
      <c r="M2134" s="134" t="s">
        <v>40792</v>
      </c>
    </row>
    <row r="2135" spans="1:13" hidden="1" x14ac:dyDescent="0.25">
      <c r="A2135" s="128"/>
      <c r="B2135" s="2"/>
      <c r="C2135" s="139" t="s">
        <v>40669</v>
      </c>
      <c r="D2135" s="124" t="s">
        <v>40670</v>
      </c>
      <c r="E2135" s="118" t="s">
        <v>48</v>
      </c>
      <c r="F2135" s="124" t="s">
        <v>35249</v>
      </c>
      <c r="G2135" s="118" t="s">
        <v>2</v>
      </c>
      <c r="H2135" s="137">
        <v>43382</v>
      </c>
      <c r="I2135" s="119">
        <v>325.16000000000003</v>
      </c>
      <c r="J2135" s="129"/>
      <c r="K2135" s="129"/>
      <c r="L2135" s="129">
        <v>0</v>
      </c>
      <c r="M2135" s="134" t="s">
        <v>40795</v>
      </c>
    </row>
    <row r="2136" spans="1:13" hidden="1" x14ac:dyDescent="0.25">
      <c r="A2136" s="128"/>
      <c r="B2136" s="2"/>
      <c r="C2136" s="139" t="s">
        <v>40672</v>
      </c>
      <c r="D2136" s="124" t="s">
        <v>40673</v>
      </c>
      <c r="E2136" s="118" t="s">
        <v>48</v>
      </c>
      <c r="F2136" s="124" t="s">
        <v>35249</v>
      </c>
      <c r="G2136" s="118" t="s">
        <v>2</v>
      </c>
      <c r="H2136" s="137"/>
      <c r="I2136" s="119"/>
      <c r="J2136" s="129"/>
      <c r="K2136" s="129"/>
      <c r="L2136" s="129">
        <v>0</v>
      </c>
      <c r="M2136" s="134" t="s">
        <v>40798</v>
      </c>
    </row>
    <row r="2137" spans="1:13" hidden="1" x14ac:dyDescent="0.25">
      <c r="A2137" s="128"/>
      <c r="B2137" s="2"/>
      <c r="C2137" s="139" t="s">
        <v>40675</v>
      </c>
      <c r="D2137" s="124" t="s">
        <v>40676</v>
      </c>
      <c r="E2137" s="118" t="s">
        <v>48</v>
      </c>
      <c r="F2137" s="124" t="s">
        <v>35249</v>
      </c>
      <c r="G2137" s="118" t="s">
        <v>2</v>
      </c>
      <c r="H2137" s="137">
        <v>43034</v>
      </c>
      <c r="I2137" s="119">
        <v>195.4</v>
      </c>
      <c r="J2137" s="129"/>
      <c r="K2137" s="129"/>
      <c r="L2137" s="129">
        <v>0</v>
      </c>
      <c r="M2137" s="134" t="s">
        <v>40801</v>
      </c>
    </row>
    <row r="2138" spans="1:13" hidden="1" x14ac:dyDescent="0.25">
      <c r="A2138" s="128"/>
      <c r="B2138" s="2"/>
      <c r="C2138" s="139" t="s">
        <v>40678</v>
      </c>
      <c r="D2138" s="124" t="s">
        <v>40679</v>
      </c>
      <c r="E2138" s="118" t="s">
        <v>48</v>
      </c>
      <c r="F2138" s="124" t="s">
        <v>35249</v>
      </c>
      <c r="G2138" s="118" t="s">
        <v>2</v>
      </c>
      <c r="H2138" s="137"/>
      <c r="I2138" s="119"/>
      <c r="J2138" s="129"/>
      <c r="K2138" s="129"/>
      <c r="L2138" s="129">
        <v>0</v>
      </c>
      <c r="M2138" s="134" t="s">
        <v>40804</v>
      </c>
    </row>
    <row r="2139" spans="1:13" hidden="1" x14ac:dyDescent="0.25">
      <c r="A2139" s="128"/>
      <c r="B2139" s="2"/>
      <c r="C2139" s="139" t="s">
        <v>40681</v>
      </c>
      <c r="D2139" s="124" t="s">
        <v>40682</v>
      </c>
      <c r="E2139" s="118" t="s">
        <v>48</v>
      </c>
      <c r="F2139" s="124" t="s">
        <v>35249</v>
      </c>
      <c r="G2139" s="118" t="s">
        <v>2</v>
      </c>
      <c r="H2139" s="137"/>
      <c r="I2139" s="119"/>
      <c r="J2139" s="129"/>
      <c r="K2139" s="129"/>
      <c r="L2139" s="129">
        <v>0</v>
      </c>
      <c r="M2139" s="134" t="s">
        <v>40807</v>
      </c>
    </row>
    <row r="2140" spans="1:13" hidden="1" x14ac:dyDescent="0.25">
      <c r="A2140" s="128"/>
      <c r="B2140" s="2"/>
      <c r="C2140" s="139" t="s">
        <v>40684</v>
      </c>
      <c r="D2140" s="124" t="s">
        <v>40685</v>
      </c>
      <c r="E2140" s="118" t="s">
        <v>48</v>
      </c>
      <c r="F2140" s="124" t="s">
        <v>35249</v>
      </c>
      <c r="G2140" s="118" t="s">
        <v>2</v>
      </c>
      <c r="H2140" s="137">
        <v>43063</v>
      </c>
      <c r="I2140" s="119">
        <v>28</v>
      </c>
      <c r="J2140" s="129"/>
      <c r="K2140" s="129"/>
      <c r="L2140" s="129">
        <v>0</v>
      </c>
      <c r="M2140" s="134" t="s">
        <v>40807</v>
      </c>
    </row>
    <row r="2141" spans="1:13" hidden="1" x14ac:dyDescent="0.25">
      <c r="A2141" s="128"/>
      <c r="B2141" s="2"/>
      <c r="C2141" s="139" t="s">
        <v>40687</v>
      </c>
      <c r="D2141" s="124" t="s">
        <v>40688</v>
      </c>
      <c r="E2141" s="118" t="s">
        <v>48</v>
      </c>
      <c r="F2141" s="124" t="s">
        <v>35249</v>
      </c>
      <c r="G2141" s="118" t="s">
        <v>2</v>
      </c>
      <c r="H2141" s="137">
        <v>43063</v>
      </c>
      <c r="I2141" s="119">
        <v>25.72</v>
      </c>
      <c r="J2141" s="129"/>
      <c r="K2141" s="129"/>
      <c r="L2141" s="129">
        <v>0</v>
      </c>
      <c r="M2141" s="134" t="s">
        <v>40812</v>
      </c>
    </row>
    <row r="2142" spans="1:13" hidden="1" x14ac:dyDescent="0.25">
      <c r="A2142" s="128"/>
      <c r="B2142" s="2"/>
      <c r="C2142" s="139" t="s">
        <v>40690</v>
      </c>
      <c r="D2142" s="124" t="s">
        <v>40691</v>
      </c>
      <c r="E2142" s="118" t="s">
        <v>48</v>
      </c>
      <c r="F2142" s="124" t="s">
        <v>35249</v>
      </c>
      <c r="G2142" s="118" t="s">
        <v>2</v>
      </c>
      <c r="H2142" s="137"/>
      <c r="I2142" s="119"/>
      <c r="J2142" s="129"/>
      <c r="K2142" s="129"/>
      <c r="L2142" s="129">
        <v>0</v>
      </c>
      <c r="M2142" s="134" t="s">
        <v>40815</v>
      </c>
    </row>
    <row r="2143" spans="1:13" hidden="1" x14ac:dyDescent="0.25">
      <c r="A2143" s="128"/>
      <c r="B2143" s="2"/>
      <c r="C2143" s="139" t="s">
        <v>40693</v>
      </c>
      <c r="D2143" s="124" t="s">
        <v>40694</v>
      </c>
      <c r="E2143" s="118" t="s">
        <v>48</v>
      </c>
      <c r="F2143" s="124" t="s">
        <v>35249</v>
      </c>
      <c r="G2143" s="118" t="s">
        <v>2</v>
      </c>
      <c r="H2143" s="137">
        <v>43363</v>
      </c>
      <c r="I2143" s="119">
        <v>40.340000000000003</v>
      </c>
      <c r="J2143" s="129"/>
      <c r="K2143" s="129"/>
      <c r="L2143" s="129">
        <v>0</v>
      </c>
      <c r="M2143" s="134" t="s">
        <v>40818</v>
      </c>
    </row>
    <row r="2144" spans="1:13" hidden="1" x14ac:dyDescent="0.25">
      <c r="A2144" s="128"/>
      <c r="B2144" s="2"/>
      <c r="C2144" s="139" t="s">
        <v>40696</v>
      </c>
      <c r="D2144" s="124" t="s">
        <v>40697</v>
      </c>
      <c r="E2144" s="118" t="s">
        <v>48</v>
      </c>
      <c r="F2144" s="124" t="s">
        <v>35249</v>
      </c>
      <c r="G2144" s="118" t="s">
        <v>2</v>
      </c>
      <c r="H2144" s="137">
        <v>43137</v>
      </c>
      <c r="I2144" s="119">
        <v>39</v>
      </c>
      <c r="J2144" s="129"/>
      <c r="K2144" s="129"/>
      <c r="L2144" s="129">
        <v>0</v>
      </c>
      <c r="M2144" s="134" t="s">
        <v>40821</v>
      </c>
    </row>
    <row r="2145" spans="1:13" hidden="1" x14ac:dyDescent="0.25">
      <c r="A2145" s="128"/>
      <c r="B2145" s="2"/>
      <c r="C2145" s="139" t="s">
        <v>40699</v>
      </c>
      <c r="D2145" s="124" t="s">
        <v>40700</v>
      </c>
      <c r="E2145" s="118" t="s">
        <v>48</v>
      </c>
      <c r="F2145" s="124" t="s">
        <v>35249</v>
      </c>
      <c r="G2145" s="118" t="s">
        <v>2</v>
      </c>
      <c r="H2145" s="137">
        <v>43063</v>
      </c>
      <c r="I2145" s="119">
        <v>139.68</v>
      </c>
      <c r="J2145" s="129"/>
      <c r="K2145" s="129"/>
      <c r="L2145" s="129">
        <v>0</v>
      </c>
      <c r="M2145" s="134" t="s">
        <v>40824</v>
      </c>
    </row>
    <row r="2146" spans="1:13" hidden="1" x14ac:dyDescent="0.25">
      <c r="A2146" s="128"/>
      <c r="B2146" s="2"/>
      <c r="C2146" s="139" t="s">
        <v>40702</v>
      </c>
      <c r="D2146" s="124" t="s">
        <v>40703</v>
      </c>
      <c r="E2146" s="118" t="s">
        <v>48</v>
      </c>
      <c r="F2146" s="124" t="s">
        <v>35249</v>
      </c>
      <c r="G2146" s="118" t="s">
        <v>2</v>
      </c>
      <c r="H2146" s="137">
        <v>43137</v>
      </c>
      <c r="I2146" s="119">
        <v>174</v>
      </c>
      <c r="J2146" s="129"/>
      <c r="K2146" s="129"/>
      <c r="L2146" s="129">
        <v>0</v>
      </c>
      <c r="M2146" s="134" t="s">
        <v>40827</v>
      </c>
    </row>
    <row r="2147" spans="1:13" hidden="1" x14ac:dyDescent="0.25">
      <c r="A2147" s="128"/>
      <c r="B2147" s="2"/>
      <c r="C2147" s="139" t="s">
        <v>40705</v>
      </c>
      <c r="D2147" s="124" t="s">
        <v>40706</v>
      </c>
      <c r="E2147" s="118" t="s">
        <v>48</v>
      </c>
      <c r="F2147" s="124" t="s">
        <v>35249</v>
      </c>
      <c r="G2147" s="118" t="s">
        <v>2</v>
      </c>
      <c r="H2147" s="137"/>
      <c r="I2147" s="119"/>
      <c r="J2147" s="129"/>
      <c r="K2147" s="129"/>
      <c r="L2147" s="129">
        <v>0</v>
      </c>
      <c r="M2147" s="134" t="s">
        <v>40830</v>
      </c>
    </row>
    <row r="2148" spans="1:13" hidden="1" x14ac:dyDescent="0.25">
      <c r="A2148" s="128"/>
      <c r="B2148" s="2"/>
      <c r="C2148" s="139" t="s">
        <v>40708</v>
      </c>
      <c r="D2148" s="124" t="s">
        <v>40709</v>
      </c>
      <c r="E2148" s="118" t="s">
        <v>48</v>
      </c>
      <c r="F2148" s="124" t="s">
        <v>35249</v>
      </c>
      <c r="G2148" s="118" t="s">
        <v>2</v>
      </c>
      <c r="H2148" s="137">
        <v>43055</v>
      </c>
      <c r="I2148" s="119">
        <v>84.67</v>
      </c>
      <c r="J2148" s="129"/>
      <c r="K2148" s="129"/>
      <c r="L2148" s="129">
        <v>0</v>
      </c>
      <c r="M2148" s="134" t="s">
        <v>40833</v>
      </c>
    </row>
    <row r="2149" spans="1:13" hidden="1" x14ac:dyDescent="0.25">
      <c r="A2149" s="128"/>
      <c r="B2149" s="2"/>
      <c r="C2149" s="139" t="s">
        <v>40711</v>
      </c>
      <c r="D2149" s="124" t="s">
        <v>40712</v>
      </c>
      <c r="E2149" s="118" t="s">
        <v>48</v>
      </c>
      <c r="F2149" s="124" t="s">
        <v>35249</v>
      </c>
      <c r="G2149" s="118" t="s">
        <v>2</v>
      </c>
      <c r="H2149" s="137">
        <v>43962</v>
      </c>
      <c r="I2149" s="119">
        <v>77.849999999999994</v>
      </c>
      <c r="J2149" s="129"/>
      <c r="K2149" s="129"/>
      <c r="L2149" s="129">
        <v>0</v>
      </c>
      <c r="M2149" s="134" t="s">
        <v>40836</v>
      </c>
    </row>
    <row r="2150" spans="1:13" hidden="1" x14ac:dyDescent="0.25">
      <c r="A2150" s="128"/>
      <c r="B2150" s="2"/>
      <c r="C2150" s="139" t="s">
        <v>40714</v>
      </c>
      <c r="D2150" s="124" t="s">
        <v>40715</v>
      </c>
      <c r="E2150" s="118" t="s">
        <v>48</v>
      </c>
      <c r="F2150" s="124" t="s">
        <v>35249</v>
      </c>
      <c r="G2150" s="118" t="s">
        <v>2</v>
      </c>
      <c r="H2150" s="137">
        <v>44462</v>
      </c>
      <c r="I2150" s="119">
        <v>123.33</v>
      </c>
      <c r="J2150" s="129"/>
      <c r="K2150" s="129"/>
      <c r="L2150" s="129">
        <v>0</v>
      </c>
      <c r="M2150" s="134" t="s">
        <v>40839</v>
      </c>
    </row>
    <row r="2151" spans="1:13" hidden="1" x14ac:dyDescent="0.25">
      <c r="A2151" s="128"/>
      <c r="B2151" s="2"/>
      <c r="C2151" s="139" t="s">
        <v>40717</v>
      </c>
      <c r="D2151" s="124" t="s">
        <v>40718</v>
      </c>
      <c r="E2151" s="118" t="s">
        <v>48</v>
      </c>
      <c r="F2151" s="124" t="s">
        <v>35249</v>
      </c>
      <c r="G2151" s="118" t="s">
        <v>2</v>
      </c>
      <c r="H2151" s="137"/>
      <c r="I2151" s="119"/>
      <c r="J2151" s="129"/>
      <c r="K2151" s="129"/>
      <c r="L2151" s="129">
        <v>0</v>
      </c>
      <c r="M2151" s="134" t="s">
        <v>40842</v>
      </c>
    </row>
    <row r="2152" spans="1:13" hidden="1" x14ac:dyDescent="0.25">
      <c r="A2152" s="128"/>
      <c r="B2152" s="2"/>
      <c r="C2152" s="139" t="s">
        <v>40720</v>
      </c>
      <c r="D2152" s="124" t="s">
        <v>40721</v>
      </c>
      <c r="E2152" s="118" t="s">
        <v>48</v>
      </c>
      <c r="F2152" s="124" t="s">
        <v>35249</v>
      </c>
      <c r="G2152" s="118" t="s">
        <v>2</v>
      </c>
      <c r="H2152" s="137"/>
      <c r="I2152" s="119"/>
      <c r="J2152" s="129"/>
      <c r="K2152" s="129"/>
      <c r="L2152" s="129">
        <v>0</v>
      </c>
      <c r="M2152" s="134" t="s">
        <v>40845</v>
      </c>
    </row>
    <row r="2153" spans="1:13" hidden="1" x14ac:dyDescent="0.25">
      <c r="A2153" s="128"/>
      <c r="B2153" s="2"/>
      <c r="C2153" s="139" t="s">
        <v>40723</v>
      </c>
      <c r="D2153" s="124" t="s">
        <v>40724</v>
      </c>
      <c r="E2153" s="118" t="s">
        <v>48</v>
      </c>
      <c r="F2153" s="124" t="s">
        <v>35249</v>
      </c>
      <c r="G2153" s="118" t="s">
        <v>2</v>
      </c>
      <c r="H2153" s="137"/>
      <c r="I2153" s="119"/>
      <c r="J2153" s="129"/>
      <c r="K2153" s="129"/>
      <c r="L2153" s="129">
        <v>0</v>
      </c>
      <c r="M2153" s="134" t="s">
        <v>40848</v>
      </c>
    </row>
    <row r="2154" spans="1:13" hidden="1" x14ac:dyDescent="0.25">
      <c r="A2154" s="128"/>
      <c r="B2154" s="2"/>
      <c r="C2154" s="139" t="s">
        <v>40726</v>
      </c>
      <c r="D2154" s="124" t="s">
        <v>40727</v>
      </c>
      <c r="E2154" s="118" t="s">
        <v>48</v>
      </c>
      <c r="F2154" s="124" t="s">
        <v>35249</v>
      </c>
      <c r="G2154" s="118" t="s">
        <v>2</v>
      </c>
      <c r="H2154" s="137">
        <v>43055</v>
      </c>
      <c r="I2154" s="119">
        <v>54.85</v>
      </c>
      <c r="J2154" s="129"/>
      <c r="K2154" s="129"/>
      <c r="L2154" s="129">
        <v>0</v>
      </c>
      <c r="M2154" s="134" t="s">
        <v>40851</v>
      </c>
    </row>
    <row r="2155" spans="1:13" hidden="1" x14ac:dyDescent="0.25">
      <c r="A2155" s="128"/>
      <c r="B2155" s="2"/>
      <c r="C2155" s="139" t="s">
        <v>40729</v>
      </c>
      <c r="D2155" s="124" t="s">
        <v>40730</v>
      </c>
      <c r="E2155" s="118" t="s">
        <v>48</v>
      </c>
      <c r="F2155" s="124" t="s">
        <v>35249</v>
      </c>
      <c r="G2155" s="118" t="s">
        <v>2</v>
      </c>
      <c r="H2155" s="137"/>
      <c r="I2155" s="119"/>
      <c r="J2155" s="129"/>
      <c r="K2155" s="129"/>
      <c r="L2155" s="129">
        <v>0</v>
      </c>
      <c r="M2155" s="134" t="s">
        <v>40854</v>
      </c>
    </row>
    <row r="2156" spans="1:13" hidden="1" x14ac:dyDescent="0.25">
      <c r="A2156" s="128"/>
      <c r="B2156" s="2"/>
      <c r="C2156" s="139" t="s">
        <v>40732</v>
      </c>
      <c r="D2156" s="124" t="s">
        <v>40733</v>
      </c>
      <c r="E2156" s="118" t="s">
        <v>48</v>
      </c>
      <c r="F2156" s="124" t="s">
        <v>35249</v>
      </c>
      <c r="G2156" s="118" t="s">
        <v>2</v>
      </c>
      <c r="H2156" s="137">
        <v>43382</v>
      </c>
      <c r="I2156" s="119">
        <v>155.94</v>
      </c>
      <c r="J2156" s="129"/>
      <c r="K2156" s="129"/>
      <c r="L2156" s="129">
        <v>0</v>
      </c>
      <c r="M2156" s="134" t="s">
        <v>40857</v>
      </c>
    </row>
    <row r="2157" spans="1:13" hidden="1" x14ac:dyDescent="0.25">
      <c r="A2157" s="128"/>
      <c r="B2157" s="2"/>
      <c r="C2157" s="139" t="s">
        <v>40735</v>
      </c>
      <c r="D2157" s="124" t="s">
        <v>40736</v>
      </c>
      <c r="E2157" s="118" t="s">
        <v>48</v>
      </c>
      <c r="F2157" s="124" t="s">
        <v>35249</v>
      </c>
      <c r="G2157" s="118" t="s">
        <v>2</v>
      </c>
      <c r="H2157" s="137">
        <v>42993</v>
      </c>
      <c r="I2157" s="119">
        <v>28</v>
      </c>
      <c r="J2157" s="129"/>
      <c r="K2157" s="129"/>
      <c r="L2157" s="129">
        <v>0</v>
      </c>
      <c r="M2157" s="134" t="s">
        <v>40860</v>
      </c>
    </row>
    <row r="2158" spans="1:13" hidden="1" x14ac:dyDescent="0.25">
      <c r="A2158" s="128"/>
      <c r="B2158" s="2"/>
      <c r="C2158" s="139" t="s">
        <v>40738</v>
      </c>
      <c r="D2158" s="124" t="s">
        <v>40739</v>
      </c>
      <c r="E2158" s="118" t="s">
        <v>48</v>
      </c>
      <c r="F2158" s="124" t="s">
        <v>35249</v>
      </c>
      <c r="G2158" s="118" t="s">
        <v>2</v>
      </c>
      <c r="H2158" s="137"/>
      <c r="I2158" s="119"/>
      <c r="J2158" s="129"/>
      <c r="K2158" s="129"/>
      <c r="L2158" s="129">
        <v>0</v>
      </c>
      <c r="M2158" s="134"/>
    </row>
    <row r="2159" spans="1:13" hidden="1" x14ac:dyDescent="0.25">
      <c r="A2159" s="128"/>
      <c r="B2159" s="2"/>
      <c r="C2159" s="139" t="s">
        <v>40741</v>
      </c>
      <c r="D2159" s="124" t="s">
        <v>40742</v>
      </c>
      <c r="E2159" s="118" t="s">
        <v>48</v>
      </c>
      <c r="F2159" s="124" t="s">
        <v>35249</v>
      </c>
      <c r="G2159" s="118" t="s">
        <v>2</v>
      </c>
      <c r="H2159" s="137"/>
      <c r="I2159" s="119"/>
      <c r="J2159" s="129"/>
      <c r="K2159" s="129"/>
      <c r="L2159" s="129">
        <v>0</v>
      </c>
      <c r="M2159" s="134"/>
    </row>
    <row r="2160" spans="1:13" hidden="1" x14ac:dyDescent="0.25">
      <c r="A2160" s="128"/>
      <c r="B2160" s="2"/>
      <c r="C2160" s="139" t="s">
        <v>40744</v>
      </c>
      <c r="D2160" s="124" t="s">
        <v>40745</v>
      </c>
      <c r="E2160" s="118" t="s">
        <v>48</v>
      </c>
      <c r="F2160" s="124" t="s">
        <v>35249</v>
      </c>
      <c r="G2160" s="118" t="s">
        <v>2</v>
      </c>
      <c r="H2160" s="137"/>
      <c r="I2160" s="119"/>
      <c r="J2160" s="129"/>
      <c r="K2160" s="129"/>
      <c r="L2160" s="129">
        <v>0</v>
      </c>
      <c r="M2160" s="134" t="s">
        <v>40867</v>
      </c>
    </row>
    <row r="2161" spans="1:13" hidden="1" x14ac:dyDescent="0.25">
      <c r="A2161" s="128"/>
      <c r="B2161" s="2"/>
      <c r="C2161" s="139" t="s">
        <v>40747</v>
      </c>
      <c r="D2161" s="124" t="s">
        <v>40748</v>
      </c>
      <c r="E2161" s="118" t="s">
        <v>48</v>
      </c>
      <c r="F2161" s="124" t="s">
        <v>35249</v>
      </c>
      <c r="G2161" s="118" t="s">
        <v>2</v>
      </c>
      <c r="H2161" s="137"/>
      <c r="I2161" s="119"/>
      <c r="J2161" s="129"/>
      <c r="K2161" s="129"/>
      <c r="L2161" s="129">
        <v>0</v>
      </c>
      <c r="M2161" s="134" t="s">
        <v>40870</v>
      </c>
    </row>
    <row r="2162" spans="1:13" hidden="1" x14ac:dyDescent="0.25">
      <c r="A2162" s="128"/>
      <c r="B2162" s="2"/>
      <c r="C2162" s="139" t="s">
        <v>40750</v>
      </c>
      <c r="D2162" s="124" t="s">
        <v>40751</v>
      </c>
      <c r="E2162" s="118" t="s">
        <v>48</v>
      </c>
      <c r="F2162" s="124" t="s">
        <v>35249</v>
      </c>
      <c r="G2162" s="118" t="s">
        <v>2</v>
      </c>
      <c r="H2162" s="137">
        <v>44187</v>
      </c>
      <c r="I2162" s="119">
        <v>42.59</v>
      </c>
      <c r="J2162" s="129"/>
      <c r="K2162" s="129"/>
      <c r="L2162" s="129">
        <v>0</v>
      </c>
      <c r="M2162" s="134" t="s">
        <v>40873</v>
      </c>
    </row>
    <row r="2163" spans="1:13" hidden="1" x14ac:dyDescent="0.25">
      <c r="A2163" s="128"/>
      <c r="B2163" s="2"/>
      <c r="C2163" s="139" t="s">
        <v>40753</v>
      </c>
      <c r="D2163" s="124" t="s">
        <v>40754</v>
      </c>
      <c r="E2163" s="118" t="s">
        <v>48</v>
      </c>
      <c r="F2163" s="124" t="s">
        <v>35249</v>
      </c>
      <c r="G2163" s="118" t="s">
        <v>2</v>
      </c>
      <c r="H2163" s="137">
        <v>43413</v>
      </c>
      <c r="I2163" s="119">
        <v>87.04</v>
      </c>
      <c r="J2163" s="129"/>
      <c r="K2163" s="129"/>
      <c r="L2163" s="129">
        <v>0</v>
      </c>
      <c r="M2163" s="134" t="s">
        <v>40876</v>
      </c>
    </row>
    <row r="2164" spans="1:13" hidden="1" x14ac:dyDescent="0.25">
      <c r="A2164" s="128"/>
      <c r="B2164" s="2"/>
      <c r="C2164" s="139" t="s">
        <v>40756</v>
      </c>
      <c r="D2164" s="124" t="s">
        <v>40757</v>
      </c>
      <c r="E2164" s="118" t="s">
        <v>48</v>
      </c>
      <c r="F2164" s="124" t="s">
        <v>35249</v>
      </c>
      <c r="G2164" s="118" t="s">
        <v>2</v>
      </c>
      <c r="H2164" s="137">
        <v>43110</v>
      </c>
      <c r="I2164" s="119">
        <v>86.13</v>
      </c>
      <c r="J2164" s="129"/>
      <c r="K2164" s="129"/>
      <c r="L2164" s="129">
        <v>0</v>
      </c>
      <c r="M2164" s="134" t="s">
        <v>40879</v>
      </c>
    </row>
    <row r="2165" spans="1:13" hidden="1" x14ac:dyDescent="0.25">
      <c r="A2165" s="128"/>
      <c r="B2165" s="2"/>
      <c r="C2165" s="139" t="s">
        <v>40759</v>
      </c>
      <c r="D2165" s="124" t="s">
        <v>40760</v>
      </c>
      <c r="E2165" s="118" t="s">
        <v>48</v>
      </c>
      <c r="F2165" s="124" t="s">
        <v>35249</v>
      </c>
      <c r="G2165" s="118" t="s">
        <v>2</v>
      </c>
      <c r="H2165" s="137">
        <v>43271</v>
      </c>
      <c r="I2165" s="119">
        <v>89.93</v>
      </c>
      <c r="J2165" s="129"/>
      <c r="K2165" s="129"/>
      <c r="L2165" s="129">
        <v>0</v>
      </c>
      <c r="M2165" s="134" t="s">
        <v>40882</v>
      </c>
    </row>
    <row r="2166" spans="1:13" hidden="1" x14ac:dyDescent="0.25">
      <c r="A2166" s="128"/>
      <c r="B2166" s="2"/>
      <c r="C2166" s="139" t="s">
        <v>40762</v>
      </c>
      <c r="D2166" s="124" t="s">
        <v>40763</v>
      </c>
      <c r="E2166" s="118" t="s">
        <v>48</v>
      </c>
      <c r="F2166" s="124" t="s">
        <v>35249</v>
      </c>
      <c r="G2166" s="118" t="s">
        <v>2</v>
      </c>
      <c r="H2166" s="137"/>
      <c r="I2166" s="119"/>
      <c r="J2166" s="129"/>
      <c r="K2166" s="129"/>
      <c r="L2166" s="129">
        <v>0</v>
      </c>
      <c r="M2166" s="134" t="s">
        <v>40885</v>
      </c>
    </row>
    <row r="2167" spans="1:13" hidden="1" x14ac:dyDescent="0.25">
      <c r="A2167" s="128"/>
      <c r="B2167" s="2"/>
      <c r="C2167" s="139" t="s">
        <v>40765</v>
      </c>
      <c r="D2167" s="124" t="s">
        <v>40766</v>
      </c>
      <c r="E2167" s="118" t="s">
        <v>48</v>
      </c>
      <c r="F2167" s="124" t="s">
        <v>35249</v>
      </c>
      <c r="G2167" s="118" t="s">
        <v>2</v>
      </c>
      <c r="H2167" s="137"/>
      <c r="I2167" s="119"/>
      <c r="J2167" s="129"/>
      <c r="K2167" s="129"/>
      <c r="L2167" s="129">
        <v>0</v>
      </c>
      <c r="M2167" s="134" t="s">
        <v>40888</v>
      </c>
    </row>
    <row r="2168" spans="1:13" hidden="1" x14ac:dyDescent="0.25">
      <c r="A2168" s="128"/>
      <c r="B2168" s="2"/>
      <c r="C2168" s="139" t="s">
        <v>40767</v>
      </c>
      <c r="D2168" s="124" t="s">
        <v>40768</v>
      </c>
      <c r="E2168" s="118" t="s">
        <v>48</v>
      </c>
      <c r="F2168" s="124" t="s">
        <v>35249</v>
      </c>
      <c r="G2168" s="118" t="s">
        <v>2</v>
      </c>
      <c r="H2168" s="137"/>
      <c r="I2168" s="119"/>
      <c r="J2168" s="129"/>
      <c r="K2168" s="129"/>
      <c r="L2168" s="129">
        <v>0</v>
      </c>
      <c r="M2168" s="134" t="s">
        <v>40891</v>
      </c>
    </row>
    <row r="2169" spans="1:13" hidden="1" x14ac:dyDescent="0.25">
      <c r="A2169" s="128"/>
      <c r="B2169" s="2"/>
      <c r="C2169" s="139" t="s">
        <v>40769</v>
      </c>
      <c r="D2169" s="124" t="s">
        <v>40770</v>
      </c>
      <c r="E2169" s="118" t="s">
        <v>48</v>
      </c>
      <c r="F2169" s="124" t="s">
        <v>35249</v>
      </c>
      <c r="G2169" s="118" t="s">
        <v>2</v>
      </c>
      <c r="H2169" s="137"/>
      <c r="I2169" s="119"/>
      <c r="J2169" s="129"/>
      <c r="K2169" s="129"/>
      <c r="L2169" s="129">
        <v>0</v>
      </c>
      <c r="M2169" s="134" t="s">
        <v>40894</v>
      </c>
    </row>
    <row r="2170" spans="1:13" hidden="1" x14ac:dyDescent="0.25">
      <c r="A2170" s="128"/>
      <c r="B2170" s="2"/>
      <c r="C2170" s="139" t="s">
        <v>40771</v>
      </c>
      <c r="D2170" s="124" t="s">
        <v>40772</v>
      </c>
      <c r="E2170" s="118" t="s">
        <v>48</v>
      </c>
      <c r="F2170" s="124" t="s">
        <v>35249</v>
      </c>
      <c r="G2170" s="118" t="s">
        <v>2</v>
      </c>
      <c r="H2170" s="137"/>
      <c r="I2170" s="119"/>
      <c r="J2170" s="129"/>
      <c r="K2170" s="129"/>
      <c r="L2170" s="129">
        <v>0</v>
      </c>
      <c r="M2170" s="134" t="s">
        <v>40897</v>
      </c>
    </row>
    <row r="2171" spans="1:13" hidden="1" x14ac:dyDescent="0.25">
      <c r="A2171" s="128"/>
      <c r="B2171" s="2"/>
      <c r="C2171" s="139" t="s">
        <v>40773</v>
      </c>
      <c r="D2171" s="124" t="s">
        <v>40774</v>
      </c>
      <c r="E2171" s="118" t="s">
        <v>48</v>
      </c>
      <c r="F2171" s="124" t="s">
        <v>35249</v>
      </c>
      <c r="G2171" s="118" t="s">
        <v>2</v>
      </c>
      <c r="H2171" s="137"/>
      <c r="I2171" s="119"/>
      <c r="J2171" s="129"/>
      <c r="K2171" s="129"/>
      <c r="L2171" s="129">
        <v>0</v>
      </c>
      <c r="M2171" s="134" t="s">
        <v>40900</v>
      </c>
    </row>
    <row r="2172" spans="1:13" hidden="1" x14ac:dyDescent="0.25">
      <c r="A2172" s="128"/>
      <c r="B2172" s="2"/>
      <c r="C2172" s="139" t="s">
        <v>40775</v>
      </c>
      <c r="D2172" s="124" t="s">
        <v>40776</v>
      </c>
      <c r="E2172" s="118" t="s">
        <v>48</v>
      </c>
      <c r="F2172" s="124" t="s">
        <v>35249</v>
      </c>
      <c r="G2172" s="118" t="s">
        <v>2</v>
      </c>
      <c r="H2172" s="137">
        <v>42865</v>
      </c>
      <c r="I2172" s="119">
        <v>233.04</v>
      </c>
      <c r="J2172" s="129"/>
      <c r="K2172" s="129"/>
      <c r="L2172" s="129">
        <v>0</v>
      </c>
      <c r="M2172" s="134" t="s">
        <v>40903</v>
      </c>
    </row>
    <row r="2173" spans="1:13" hidden="1" x14ac:dyDescent="0.25">
      <c r="A2173" s="128"/>
      <c r="B2173" s="2"/>
      <c r="C2173" s="139" t="s">
        <v>40778</v>
      </c>
      <c r="D2173" s="124" t="s">
        <v>40779</v>
      </c>
      <c r="E2173" s="118" t="s">
        <v>48</v>
      </c>
      <c r="F2173" s="124" t="s">
        <v>35249</v>
      </c>
      <c r="G2173" s="118" t="s">
        <v>2</v>
      </c>
      <c r="H2173" s="137">
        <v>44292</v>
      </c>
      <c r="I2173" s="119">
        <v>80.87</v>
      </c>
      <c r="J2173" s="129"/>
      <c r="K2173" s="129"/>
      <c r="L2173" s="129">
        <v>0</v>
      </c>
      <c r="M2173" s="134" t="s">
        <v>40906</v>
      </c>
    </row>
    <row r="2174" spans="1:13" hidden="1" x14ac:dyDescent="0.25">
      <c r="A2174" s="128"/>
      <c r="B2174" s="2"/>
      <c r="C2174" s="139" t="s">
        <v>40781</v>
      </c>
      <c r="D2174" s="124" t="s">
        <v>40782</v>
      </c>
      <c r="E2174" s="118" t="s">
        <v>48</v>
      </c>
      <c r="F2174" s="124" t="s">
        <v>35249</v>
      </c>
      <c r="G2174" s="118" t="s">
        <v>2</v>
      </c>
      <c r="H2174" s="137">
        <v>44292</v>
      </c>
      <c r="I2174" s="119">
        <v>80.87</v>
      </c>
      <c r="J2174" s="129"/>
      <c r="K2174" s="129"/>
      <c r="L2174" s="129">
        <v>0</v>
      </c>
      <c r="M2174" s="134" t="s">
        <v>40909</v>
      </c>
    </row>
    <row r="2175" spans="1:13" hidden="1" x14ac:dyDescent="0.25">
      <c r="A2175" s="128"/>
      <c r="B2175" s="2"/>
      <c r="C2175" s="139" t="s">
        <v>41773</v>
      </c>
      <c r="D2175" s="124" t="s">
        <v>41774</v>
      </c>
      <c r="E2175" s="118" t="s">
        <v>48</v>
      </c>
      <c r="F2175" s="124" t="s">
        <v>35249</v>
      </c>
      <c r="G2175" s="118" t="s">
        <v>2</v>
      </c>
      <c r="H2175" s="137"/>
      <c r="I2175" s="119"/>
      <c r="J2175" s="129"/>
      <c r="K2175" s="129"/>
      <c r="L2175" s="129">
        <v>0</v>
      </c>
      <c r="M2175" s="134" t="s">
        <v>40912</v>
      </c>
    </row>
    <row r="2176" spans="1:13" hidden="1" x14ac:dyDescent="0.25">
      <c r="A2176" s="128"/>
      <c r="B2176" s="2"/>
      <c r="C2176" s="139" t="s">
        <v>40784</v>
      </c>
      <c r="D2176" s="124" t="s">
        <v>40785</v>
      </c>
      <c r="E2176" s="118" t="s">
        <v>48</v>
      </c>
      <c r="F2176" s="124" t="s">
        <v>35249</v>
      </c>
      <c r="G2176" s="118" t="s">
        <v>2</v>
      </c>
      <c r="H2176" s="137">
        <v>43370</v>
      </c>
      <c r="I2176" s="119">
        <v>1225.9000000000001</v>
      </c>
      <c r="J2176" s="129"/>
      <c r="K2176" s="129"/>
      <c r="L2176" s="129">
        <v>0</v>
      </c>
      <c r="M2176" s="134" t="s">
        <v>40915</v>
      </c>
    </row>
    <row r="2177" spans="1:13" hidden="1" x14ac:dyDescent="0.25">
      <c r="A2177" s="128"/>
      <c r="B2177" s="2"/>
      <c r="C2177" s="139" t="s">
        <v>40787</v>
      </c>
      <c r="D2177" s="124" t="s">
        <v>40788</v>
      </c>
      <c r="E2177" s="118" t="s">
        <v>48</v>
      </c>
      <c r="F2177" s="124" t="s">
        <v>35249</v>
      </c>
      <c r="G2177" s="118" t="s">
        <v>34659</v>
      </c>
      <c r="H2177" s="137"/>
      <c r="I2177" s="119"/>
      <c r="J2177" s="129"/>
      <c r="K2177" s="129"/>
      <c r="L2177" s="129">
        <v>0</v>
      </c>
      <c r="M2177" s="134" t="s">
        <v>40918</v>
      </c>
    </row>
    <row r="2178" spans="1:13" hidden="1" x14ac:dyDescent="0.25">
      <c r="A2178" s="128"/>
      <c r="B2178" s="2"/>
      <c r="C2178" s="139" t="s">
        <v>40790</v>
      </c>
      <c r="D2178" s="124" t="s">
        <v>40791</v>
      </c>
      <c r="E2178" s="118" t="s">
        <v>48</v>
      </c>
      <c r="F2178" s="124" t="s">
        <v>35249</v>
      </c>
      <c r="G2178" s="118" t="s">
        <v>34659</v>
      </c>
      <c r="H2178" s="137">
        <v>42416</v>
      </c>
      <c r="I2178" s="119">
        <v>5439</v>
      </c>
      <c r="J2178" s="129"/>
      <c r="K2178" s="129"/>
      <c r="L2178" s="129">
        <v>0</v>
      </c>
      <c r="M2178" s="134" t="s">
        <v>40921</v>
      </c>
    </row>
    <row r="2179" spans="1:13" hidden="1" x14ac:dyDescent="0.25">
      <c r="A2179" s="128"/>
      <c r="B2179" s="2"/>
      <c r="C2179" s="139" t="s">
        <v>40793</v>
      </c>
      <c r="D2179" s="124" t="s">
        <v>40794</v>
      </c>
      <c r="E2179" s="118" t="s">
        <v>48</v>
      </c>
      <c r="F2179" s="124" t="s">
        <v>35249</v>
      </c>
      <c r="G2179" s="118" t="s">
        <v>34659</v>
      </c>
      <c r="H2179" s="137">
        <v>41599</v>
      </c>
      <c r="I2179" s="119">
        <v>854.5</v>
      </c>
      <c r="J2179" s="129"/>
      <c r="K2179" s="129"/>
      <c r="L2179" s="129">
        <v>0</v>
      </c>
      <c r="M2179" s="134" t="s">
        <v>40924</v>
      </c>
    </row>
    <row r="2180" spans="1:13" hidden="1" x14ac:dyDescent="0.25">
      <c r="A2180" s="128"/>
      <c r="B2180" s="2"/>
      <c r="C2180" s="139" t="s">
        <v>40796</v>
      </c>
      <c r="D2180" s="124" t="s">
        <v>40797</v>
      </c>
      <c r="E2180" s="118" t="s">
        <v>48</v>
      </c>
      <c r="F2180" s="124" t="s">
        <v>35249</v>
      </c>
      <c r="G2180" s="118" t="s">
        <v>34659</v>
      </c>
      <c r="H2180" s="137">
        <v>41430</v>
      </c>
      <c r="I2180" s="119">
        <v>393.75</v>
      </c>
      <c r="J2180" s="129"/>
      <c r="K2180" s="129"/>
      <c r="L2180" s="129">
        <v>0</v>
      </c>
      <c r="M2180" s="134" t="s">
        <v>40927</v>
      </c>
    </row>
    <row r="2181" spans="1:13" hidden="1" x14ac:dyDescent="0.25">
      <c r="A2181" s="128"/>
      <c r="B2181" s="2"/>
      <c r="C2181" s="139" t="s">
        <v>40799</v>
      </c>
      <c r="D2181" s="124" t="s">
        <v>40800</v>
      </c>
      <c r="E2181" s="118" t="s">
        <v>48</v>
      </c>
      <c r="F2181" s="124" t="s">
        <v>35249</v>
      </c>
      <c r="G2181" s="118" t="s">
        <v>34659</v>
      </c>
      <c r="H2181" s="137"/>
      <c r="I2181" s="119"/>
      <c r="J2181" s="129"/>
      <c r="K2181" s="129"/>
      <c r="L2181" s="129">
        <v>0</v>
      </c>
      <c r="M2181" s="134"/>
    </row>
    <row r="2182" spans="1:13" hidden="1" x14ac:dyDescent="0.25">
      <c r="A2182" s="128"/>
      <c r="B2182" s="2"/>
      <c r="C2182" s="139" t="s">
        <v>40802</v>
      </c>
      <c r="D2182" s="124" t="s">
        <v>40803</v>
      </c>
      <c r="E2182" s="118" t="s">
        <v>48</v>
      </c>
      <c r="F2182" s="124" t="s">
        <v>35249</v>
      </c>
      <c r="G2182" s="118" t="s">
        <v>34659</v>
      </c>
      <c r="H2182" s="137"/>
      <c r="I2182" s="119"/>
      <c r="J2182" s="129"/>
      <c r="K2182" s="129"/>
      <c r="L2182" s="129">
        <v>0</v>
      </c>
      <c r="M2182" s="134" t="s">
        <v>40930</v>
      </c>
    </row>
    <row r="2183" spans="1:13" hidden="1" x14ac:dyDescent="0.25">
      <c r="A2183" s="128"/>
      <c r="B2183" s="2"/>
      <c r="C2183" s="139" t="s">
        <v>40805</v>
      </c>
      <c r="D2183" s="124" t="s">
        <v>40806</v>
      </c>
      <c r="E2183" s="118" t="s">
        <v>48</v>
      </c>
      <c r="F2183" s="124" t="s">
        <v>35249</v>
      </c>
      <c r="G2183" s="118" t="s">
        <v>34659</v>
      </c>
      <c r="H2183" s="137"/>
      <c r="I2183" s="119"/>
      <c r="J2183" s="129"/>
      <c r="K2183" s="129"/>
      <c r="L2183" s="129">
        <v>0</v>
      </c>
      <c r="M2183" s="134" t="s">
        <v>40934</v>
      </c>
    </row>
    <row r="2184" spans="1:13" hidden="1" x14ac:dyDescent="0.25">
      <c r="A2184" s="128"/>
      <c r="B2184" s="2"/>
      <c r="C2184" s="139" t="s">
        <v>40808</v>
      </c>
      <c r="D2184" s="124" t="s">
        <v>40809</v>
      </c>
      <c r="E2184" s="118" t="s">
        <v>48</v>
      </c>
      <c r="F2184" s="124" t="s">
        <v>35249</v>
      </c>
      <c r="G2184" s="118" t="s">
        <v>34659</v>
      </c>
      <c r="H2184" s="137"/>
      <c r="I2184" s="119"/>
      <c r="J2184" s="129"/>
      <c r="K2184" s="129"/>
      <c r="L2184" s="129">
        <v>0</v>
      </c>
      <c r="M2184" s="134" t="s">
        <v>40937</v>
      </c>
    </row>
    <row r="2185" spans="1:13" hidden="1" x14ac:dyDescent="0.25">
      <c r="A2185" s="128"/>
      <c r="B2185" s="2"/>
      <c r="C2185" s="139" t="s">
        <v>40810</v>
      </c>
      <c r="D2185" s="124" t="s">
        <v>40811</v>
      </c>
      <c r="E2185" s="118" t="s">
        <v>48</v>
      </c>
      <c r="F2185" s="124" t="s">
        <v>35249</v>
      </c>
      <c r="G2185" s="118" t="s">
        <v>34659</v>
      </c>
      <c r="H2185" s="137">
        <v>41885</v>
      </c>
      <c r="I2185" s="119">
        <v>600</v>
      </c>
      <c r="J2185" s="129"/>
      <c r="K2185" s="129"/>
      <c r="L2185" s="129">
        <v>0</v>
      </c>
      <c r="M2185" s="134" t="s">
        <v>40940</v>
      </c>
    </row>
    <row r="2186" spans="1:13" hidden="1" x14ac:dyDescent="0.25">
      <c r="A2186" s="128"/>
      <c r="B2186" s="2"/>
      <c r="C2186" s="139" t="s">
        <v>40813</v>
      </c>
      <c r="D2186" s="124" t="s">
        <v>40814</v>
      </c>
      <c r="E2186" s="118" t="s">
        <v>48</v>
      </c>
      <c r="F2186" s="124" t="s">
        <v>35249</v>
      </c>
      <c r="G2186" s="118" t="s">
        <v>34659</v>
      </c>
      <c r="H2186" s="137"/>
      <c r="I2186" s="119"/>
      <c r="J2186" s="129"/>
      <c r="K2186" s="129"/>
      <c r="L2186" s="129">
        <v>0</v>
      </c>
      <c r="M2186" s="134"/>
    </row>
    <row r="2187" spans="1:13" hidden="1" x14ac:dyDescent="0.25">
      <c r="A2187" s="128"/>
      <c r="B2187" s="2"/>
      <c r="C2187" s="139" t="s">
        <v>40816</v>
      </c>
      <c r="D2187" s="124" t="s">
        <v>40817</v>
      </c>
      <c r="E2187" s="118" t="s">
        <v>48</v>
      </c>
      <c r="F2187" s="124" t="s">
        <v>35249</v>
      </c>
      <c r="G2187" s="118" t="s">
        <v>34659</v>
      </c>
      <c r="H2187" s="137">
        <v>41971</v>
      </c>
      <c r="I2187" s="119">
        <v>350</v>
      </c>
      <c r="J2187" s="129"/>
      <c r="K2187" s="129"/>
      <c r="L2187" s="129">
        <v>0</v>
      </c>
      <c r="M2187" s="134" t="s">
        <v>40945</v>
      </c>
    </row>
    <row r="2188" spans="1:13" hidden="1" x14ac:dyDescent="0.25">
      <c r="A2188" s="128"/>
      <c r="B2188" s="2"/>
      <c r="C2188" s="139" t="s">
        <v>40819</v>
      </c>
      <c r="D2188" s="124" t="s">
        <v>40820</v>
      </c>
      <c r="E2188" s="118" t="s">
        <v>48</v>
      </c>
      <c r="F2188" s="124" t="s">
        <v>35249</v>
      </c>
      <c r="G2188" s="118" t="s">
        <v>34659</v>
      </c>
      <c r="H2188" s="137">
        <v>42069</v>
      </c>
      <c r="I2188" s="119">
        <v>1895</v>
      </c>
      <c r="J2188" s="129"/>
      <c r="K2188" s="129"/>
      <c r="L2188" s="129">
        <v>0</v>
      </c>
      <c r="M2188" s="134" t="s">
        <v>40948</v>
      </c>
    </row>
    <row r="2189" spans="1:13" hidden="1" x14ac:dyDescent="0.25">
      <c r="A2189" s="128"/>
      <c r="B2189" s="2"/>
      <c r="C2189" s="139" t="s">
        <v>40822</v>
      </c>
      <c r="D2189" s="124" t="s">
        <v>40823</v>
      </c>
      <c r="E2189" s="118" t="s">
        <v>48</v>
      </c>
      <c r="F2189" s="124" t="s">
        <v>35249</v>
      </c>
      <c r="G2189" s="118" t="s">
        <v>34659</v>
      </c>
      <c r="H2189" s="137"/>
      <c r="I2189" s="119"/>
      <c r="J2189" s="129"/>
      <c r="K2189" s="129"/>
      <c r="L2189" s="129">
        <v>0</v>
      </c>
      <c r="M2189" s="134" t="s">
        <v>40951</v>
      </c>
    </row>
    <row r="2190" spans="1:13" hidden="1" x14ac:dyDescent="0.25">
      <c r="A2190" s="128"/>
      <c r="B2190" s="2"/>
      <c r="C2190" s="139" t="s">
        <v>40825</v>
      </c>
      <c r="D2190" s="124" t="s">
        <v>40826</v>
      </c>
      <c r="E2190" s="118" t="s">
        <v>48</v>
      </c>
      <c r="F2190" s="124" t="s">
        <v>35249</v>
      </c>
      <c r="G2190" s="118" t="s">
        <v>34659</v>
      </c>
      <c r="H2190" s="137"/>
      <c r="I2190" s="119"/>
      <c r="J2190" s="129"/>
      <c r="K2190" s="129"/>
      <c r="L2190" s="129">
        <v>0</v>
      </c>
      <c r="M2190" s="134" t="s">
        <v>40954</v>
      </c>
    </row>
    <row r="2191" spans="1:13" hidden="1" x14ac:dyDescent="0.25">
      <c r="A2191" s="128"/>
      <c r="B2191" s="2"/>
      <c r="C2191" s="139" t="s">
        <v>40828</v>
      </c>
      <c r="D2191" s="124" t="s">
        <v>40829</v>
      </c>
      <c r="E2191" s="118" t="s">
        <v>48</v>
      </c>
      <c r="F2191" s="124" t="s">
        <v>35249</v>
      </c>
      <c r="G2191" s="118" t="s">
        <v>34659</v>
      </c>
      <c r="H2191" s="137"/>
      <c r="I2191" s="119"/>
      <c r="J2191" s="129"/>
      <c r="K2191" s="129"/>
      <c r="L2191" s="129">
        <v>0</v>
      </c>
      <c r="M2191" s="134" t="s">
        <v>40957</v>
      </c>
    </row>
    <row r="2192" spans="1:13" hidden="1" x14ac:dyDescent="0.25">
      <c r="A2192" s="128"/>
      <c r="B2192" s="2"/>
      <c r="C2192" s="139" t="s">
        <v>40831</v>
      </c>
      <c r="D2192" s="124" t="s">
        <v>40832</v>
      </c>
      <c r="E2192" s="118" t="s">
        <v>48</v>
      </c>
      <c r="F2192" s="124" t="s">
        <v>35249</v>
      </c>
      <c r="G2192" s="118" t="s">
        <v>34659</v>
      </c>
      <c r="H2192" s="137"/>
      <c r="I2192" s="119"/>
      <c r="J2192" s="129"/>
      <c r="K2192" s="129"/>
      <c r="L2192" s="129">
        <v>0</v>
      </c>
      <c r="M2192" s="134" t="s">
        <v>40960</v>
      </c>
    </row>
    <row r="2193" spans="1:13" hidden="1" x14ac:dyDescent="0.25">
      <c r="A2193" s="128"/>
      <c r="B2193" s="2"/>
      <c r="C2193" s="139" t="s">
        <v>40834</v>
      </c>
      <c r="D2193" s="124" t="s">
        <v>40835</v>
      </c>
      <c r="E2193" s="118" t="s">
        <v>48</v>
      </c>
      <c r="F2193" s="124" t="s">
        <v>35249</v>
      </c>
      <c r="G2193" s="118" t="s">
        <v>34659</v>
      </c>
      <c r="H2193" s="137"/>
      <c r="I2193" s="119"/>
      <c r="J2193" s="129"/>
      <c r="K2193" s="129"/>
      <c r="L2193" s="129">
        <v>0</v>
      </c>
      <c r="M2193" s="134" t="s">
        <v>40963</v>
      </c>
    </row>
    <row r="2194" spans="1:13" hidden="1" x14ac:dyDescent="0.25">
      <c r="A2194" s="128"/>
      <c r="B2194" s="2"/>
      <c r="C2194" s="139" t="s">
        <v>40837</v>
      </c>
      <c r="D2194" s="124" t="s">
        <v>40838</v>
      </c>
      <c r="E2194" s="118" t="s">
        <v>48</v>
      </c>
      <c r="F2194" s="124" t="s">
        <v>35249</v>
      </c>
      <c r="G2194" s="118" t="s">
        <v>34659</v>
      </c>
      <c r="H2194" s="137"/>
      <c r="I2194" s="119"/>
      <c r="J2194" s="129"/>
      <c r="K2194" s="129"/>
      <c r="L2194" s="129">
        <v>0</v>
      </c>
      <c r="M2194" s="134" t="s">
        <v>40966</v>
      </c>
    </row>
    <row r="2195" spans="1:13" hidden="1" x14ac:dyDescent="0.25">
      <c r="A2195" s="128"/>
      <c r="B2195" s="2"/>
      <c r="C2195" s="139" t="s">
        <v>40840</v>
      </c>
      <c r="D2195" s="124" t="s">
        <v>40841</v>
      </c>
      <c r="E2195" s="118" t="s">
        <v>48</v>
      </c>
      <c r="F2195" s="124" t="s">
        <v>35249</v>
      </c>
      <c r="G2195" s="118" t="s">
        <v>34659</v>
      </c>
      <c r="H2195" s="137"/>
      <c r="I2195" s="119"/>
      <c r="J2195" s="129"/>
      <c r="K2195" s="129"/>
      <c r="L2195" s="129">
        <v>0</v>
      </c>
      <c r="M2195" s="134" t="s">
        <v>40969</v>
      </c>
    </row>
    <row r="2196" spans="1:13" hidden="1" x14ac:dyDescent="0.25">
      <c r="A2196" s="128"/>
      <c r="B2196" s="2"/>
      <c r="C2196" s="139" t="s">
        <v>40843</v>
      </c>
      <c r="D2196" s="124" t="s">
        <v>40844</v>
      </c>
      <c r="E2196" s="118" t="s">
        <v>48</v>
      </c>
      <c r="F2196" s="124" t="s">
        <v>35249</v>
      </c>
      <c r="G2196" s="118" t="s">
        <v>34659</v>
      </c>
      <c r="H2196" s="137"/>
      <c r="I2196" s="119"/>
      <c r="J2196" s="129"/>
      <c r="K2196" s="129"/>
      <c r="L2196" s="129">
        <v>0</v>
      </c>
      <c r="M2196" s="134" t="s">
        <v>40972</v>
      </c>
    </row>
    <row r="2197" spans="1:13" hidden="1" x14ac:dyDescent="0.25">
      <c r="A2197" s="128"/>
      <c r="B2197" s="2"/>
      <c r="C2197" s="139" t="s">
        <v>40846</v>
      </c>
      <c r="D2197" s="124" t="s">
        <v>40847</v>
      </c>
      <c r="E2197" s="118" t="s">
        <v>48</v>
      </c>
      <c r="F2197" s="124" t="s">
        <v>35249</v>
      </c>
      <c r="G2197" s="118" t="s">
        <v>34659</v>
      </c>
      <c r="H2197" s="137"/>
      <c r="I2197" s="119"/>
      <c r="J2197" s="129"/>
      <c r="K2197" s="129"/>
      <c r="L2197" s="129">
        <v>0</v>
      </c>
      <c r="M2197" s="134" t="s">
        <v>40975</v>
      </c>
    </row>
    <row r="2198" spans="1:13" hidden="1" x14ac:dyDescent="0.25">
      <c r="A2198" s="128"/>
      <c r="B2198" s="2"/>
      <c r="C2198" s="139" t="s">
        <v>40849</v>
      </c>
      <c r="D2198" s="124" t="s">
        <v>40850</v>
      </c>
      <c r="E2198" s="118" t="s">
        <v>48</v>
      </c>
      <c r="F2198" s="124" t="s">
        <v>35249</v>
      </c>
      <c r="G2198" s="118" t="s">
        <v>59</v>
      </c>
      <c r="H2198" s="137">
        <v>41428</v>
      </c>
      <c r="I2198" s="119">
        <v>350</v>
      </c>
      <c r="J2198" s="129"/>
      <c r="K2198" s="129"/>
      <c r="L2198" s="129">
        <v>0</v>
      </c>
      <c r="M2198" s="134" t="s">
        <v>40978</v>
      </c>
    </row>
    <row r="2199" spans="1:13" hidden="1" x14ac:dyDescent="0.25">
      <c r="A2199" s="128"/>
      <c r="B2199" s="2"/>
      <c r="C2199" s="139" t="s">
        <v>40852</v>
      </c>
      <c r="D2199" s="124" t="s">
        <v>40853</v>
      </c>
      <c r="E2199" s="118" t="s">
        <v>48</v>
      </c>
      <c r="F2199" s="124" t="s">
        <v>35249</v>
      </c>
      <c r="G2199" s="118" t="s">
        <v>59</v>
      </c>
      <c r="H2199" s="137">
        <v>41487</v>
      </c>
      <c r="I2199" s="119">
        <v>450</v>
      </c>
      <c r="J2199" s="129"/>
      <c r="K2199" s="129"/>
      <c r="L2199" s="129">
        <v>0</v>
      </c>
      <c r="M2199" s="134" t="s">
        <v>40981</v>
      </c>
    </row>
    <row r="2200" spans="1:13" hidden="1" x14ac:dyDescent="0.25">
      <c r="A2200" s="128"/>
      <c r="B2200" s="2"/>
      <c r="C2200" s="139" t="s">
        <v>40855</v>
      </c>
      <c r="D2200" s="124" t="s">
        <v>40856</v>
      </c>
      <c r="E2200" s="118" t="s">
        <v>48</v>
      </c>
      <c r="F2200" s="124" t="s">
        <v>35249</v>
      </c>
      <c r="G2200" s="118" t="s">
        <v>59</v>
      </c>
      <c r="H2200" s="137">
        <v>45859</v>
      </c>
      <c r="I2200" s="119">
        <v>523.65</v>
      </c>
      <c r="J2200" s="129"/>
      <c r="K2200" s="129"/>
      <c r="L2200" s="129">
        <v>0</v>
      </c>
      <c r="M2200" s="134" t="s">
        <v>40984</v>
      </c>
    </row>
    <row r="2201" spans="1:13" hidden="1" x14ac:dyDescent="0.25">
      <c r="A2201" s="128"/>
      <c r="B2201" s="2"/>
      <c r="C2201" s="139" t="s">
        <v>40858</v>
      </c>
      <c r="D2201" s="124" t="s">
        <v>40859</v>
      </c>
      <c r="E2201" s="118" t="s">
        <v>48</v>
      </c>
      <c r="F2201" s="124" t="s">
        <v>35249</v>
      </c>
      <c r="G2201" s="118" t="s">
        <v>34659</v>
      </c>
      <c r="H2201" s="137">
        <v>43081</v>
      </c>
      <c r="I2201" s="119">
        <v>380</v>
      </c>
      <c r="J2201" s="129"/>
      <c r="K2201" s="129"/>
      <c r="L2201" s="129">
        <v>0</v>
      </c>
      <c r="M2201" s="134" t="s">
        <v>40987</v>
      </c>
    </row>
    <row r="2202" spans="1:13" hidden="1" x14ac:dyDescent="0.25">
      <c r="A2202" s="128"/>
      <c r="B2202" s="2"/>
      <c r="C2202" s="139" t="s">
        <v>40861</v>
      </c>
      <c r="D2202" s="124" t="s">
        <v>40862</v>
      </c>
      <c r="E2202" s="118" t="s">
        <v>48</v>
      </c>
      <c r="F2202" s="124" t="s">
        <v>35249</v>
      </c>
      <c r="G2202" s="118" t="s">
        <v>2</v>
      </c>
      <c r="H2202" s="137">
        <v>40508</v>
      </c>
      <c r="I2202" s="119">
        <v>120</v>
      </c>
      <c r="J2202" s="129"/>
      <c r="K2202" s="129"/>
      <c r="L2202" s="129">
        <v>0</v>
      </c>
      <c r="M2202" s="134" t="s">
        <v>40990</v>
      </c>
    </row>
    <row r="2203" spans="1:13" hidden="1" x14ac:dyDescent="0.25">
      <c r="A2203" s="128"/>
      <c r="B2203" s="2"/>
      <c r="C2203" s="139" t="s">
        <v>40863</v>
      </c>
      <c r="D2203" s="124" t="s">
        <v>40864</v>
      </c>
      <c r="E2203" s="118" t="s">
        <v>48</v>
      </c>
      <c r="F2203" s="124" t="s">
        <v>35249</v>
      </c>
      <c r="G2203" s="118" t="s">
        <v>2</v>
      </c>
      <c r="H2203" s="137">
        <v>40368</v>
      </c>
      <c r="I2203" s="119">
        <v>7482.86</v>
      </c>
      <c r="J2203" s="129"/>
      <c r="K2203" s="129"/>
      <c r="L2203" s="129">
        <v>0</v>
      </c>
      <c r="M2203" s="134" t="s">
        <v>40993</v>
      </c>
    </row>
    <row r="2204" spans="1:13" hidden="1" x14ac:dyDescent="0.25">
      <c r="A2204" s="128"/>
      <c r="B2204" s="2"/>
      <c r="C2204" s="139" t="s">
        <v>40865</v>
      </c>
      <c r="D2204" s="124" t="s">
        <v>40866</v>
      </c>
      <c r="E2204" s="118" t="s">
        <v>48</v>
      </c>
      <c r="F2204" s="124" t="s">
        <v>35249</v>
      </c>
      <c r="G2204" s="118" t="s">
        <v>34659</v>
      </c>
      <c r="H2204" s="137">
        <v>41430</v>
      </c>
      <c r="I2204" s="119">
        <v>1637.93</v>
      </c>
      <c r="J2204" s="129"/>
      <c r="K2204" s="129"/>
      <c r="L2204" s="129">
        <v>0</v>
      </c>
      <c r="M2204" s="134" t="s">
        <v>40996</v>
      </c>
    </row>
    <row r="2205" spans="1:13" hidden="1" x14ac:dyDescent="0.25">
      <c r="A2205" s="128"/>
      <c r="B2205" s="2"/>
      <c r="C2205" s="139" t="s">
        <v>40868</v>
      </c>
      <c r="D2205" s="124" t="s">
        <v>40869</v>
      </c>
      <c r="E2205" s="118" t="s">
        <v>48</v>
      </c>
      <c r="F2205" s="124" t="s">
        <v>35249</v>
      </c>
      <c r="G2205" s="118" t="s">
        <v>2</v>
      </c>
      <c r="H2205" s="137">
        <v>43361</v>
      </c>
      <c r="I2205" s="119">
        <v>40</v>
      </c>
      <c r="J2205" s="129"/>
      <c r="K2205" s="129"/>
      <c r="L2205" s="129">
        <v>0</v>
      </c>
      <c r="M2205" s="134" t="s">
        <v>40999</v>
      </c>
    </row>
    <row r="2206" spans="1:13" hidden="1" x14ac:dyDescent="0.25">
      <c r="A2206" s="128"/>
      <c r="B2206" s="2"/>
      <c r="C2206" s="139" t="s">
        <v>40871</v>
      </c>
      <c r="D2206" s="124" t="s">
        <v>40872</v>
      </c>
      <c r="E2206" s="118" t="s">
        <v>48</v>
      </c>
      <c r="F2206" s="124" t="s">
        <v>35249</v>
      </c>
      <c r="G2206" s="118" t="s">
        <v>34659</v>
      </c>
      <c r="H2206" s="137"/>
      <c r="I2206" s="119"/>
      <c r="J2206" s="129"/>
      <c r="K2206" s="129"/>
      <c r="L2206" s="129">
        <v>0</v>
      </c>
      <c r="M2206" s="134" t="s">
        <v>41002</v>
      </c>
    </row>
    <row r="2207" spans="1:13" hidden="1" x14ac:dyDescent="0.25">
      <c r="A2207" s="128"/>
      <c r="B2207" s="2"/>
      <c r="C2207" s="139" t="s">
        <v>40874</v>
      </c>
      <c r="D2207" s="124" t="s">
        <v>40875</v>
      </c>
      <c r="E2207" s="118" t="s">
        <v>48</v>
      </c>
      <c r="F2207" s="124" t="s">
        <v>35249</v>
      </c>
      <c r="G2207" s="118" t="s">
        <v>34659</v>
      </c>
      <c r="H2207" s="137"/>
      <c r="I2207" s="119"/>
      <c r="J2207" s="129"/>
      <c r="K2207" s="129"/>
      <c r="L2207" s="129">
        <v>0</v>
      </c>
      <c r="M2207" s="134" t="s">
        <v>41005</v>
      </c>
    </row>
    <row r="2208" spans="1:13" hidden="1" x14ac:dyDescent="0.25">
      <c r="A2208" s="128"/>
      <c r="B2208" s="2"/>
      <c r="C2208" s="139" t="s">
        <v>40877</v>
      </c>
      <c r="D2208" s="124" t="s">
        <v>40878</v>
      </c>
      <c r="E2208" s="118" t="s">
        <v>48</v>
      </c>
      <c r="F2208" s="124" t="s">
        <v>35249</v>
      </c>
      <c r="G2208" s="118" t="s">
        <v>34659</v>
      </c>
      <c r="H2208" s="137">
        <v>42769</v>
      </c>
      <c r="I2208" s="119">
        <v>298</v>
      </c>
      <c r="J2208" s="129"/>
      <c r="K2208" s="129"/>
      <c r="L2208" s="129">
        <v>0</v>
      </c>
      <c r="M2208" s="134" t="s">
        <v>41008</v>
      </c>
    </row>
    <row r="2209" spans="1:13" hidden="1" x14ac:dyDescent="0.25">
      <c r="A2209" s="128"/>
      <c r="B2209" s="2"/>
      <c r="C2209" s="139" t="s">
        <v>40880</v>
      </c>
      <c r="D2209" s="124" t="s">
        <v>40881</v>
      </c>
      <c r="E2209" s="118" t="s">
        <v>48</v>
      </c>
      <c r="F2209" s="124" t="s">
        <v>35249</v>
      </c>
      <c r="G2209" s="118" t="s">
        <v>34659</v>
      </c>
      <c r="H2209" s="137">
        <v>43089</v>
      </c>
      <c r="I2209" s="119">
        <v>161</v>
      </c>
      <c r="J2209" s="129"/>
      <c r="K2209" s="129"/>
      <c r="L2209" s="129">
        <v>0</v>
      </c>
      <c r="M2209" s="134" t="s">
        <v>41011</v>
      </c>
    </row>
    <row r="2210" spans="1:13" hidden="1" x14ac:dyDescent="0.25">
      <c r="A2210" s="128"/>
      <c r="B2210" s="2"/>
      <c r="C2210" s="139" t="s">
        <v>40883</v>
      </c>
      <c r="D2210" s="124" t="s">
        <v>40884</v>
      </c>
      <c r="E2210" s="118" t="s">
        <v>48</v>
      </c>
      <c r="F2210" s="124" t="s">
        <v>35249</v>
      </c>
      <c r="G2210" s="118" t="s">
        <v>34659</v>
      </c>
      <c r="H2210" s="137">
        <v>43454</v>
      </c>
      <c r="I2210" s="119">
        <v>160</v>
      </c>
      <c r="J2210" s="129"/>
      <c r="K2210" s="129"/>
      <c r="L2210" s="129">
        <v>0</v>
      </c>
      <c r="M2210" s="134" t="s">
        <v>41014</v>
      </c>
    </row>
    <row r="2211" spans="1:13" hidden="1" x14ac:dyDescent="0.25">
      <c r="A2211" s="128"/>
      <c r="B2211" s="2"/>
      <c r="C2211" s="139" t="s">
        <v>40886</v>
      </c>
      <c r="D2211" s="124" t="s">
        <v>40887</v>
      </c>
      <c r="E2211" s="118" t="s">
        <v>48</v>
      </c>
      <c r="F2211" s="124" t="s">
        <v>35249</v>
      </c>
      <c r="G2211" s="118" t="s">
        <v>34659</v>
      </c>
      <c r="H2211" s="137">
        <v>42769</v>
      </c>
      <c r="I2211" s="119">
        <v>298</v>
      </c>
      <c r="J2211" s="129"/>
      <c r="K2211" s="129"/>
      <c r="L2211" s="129">
        <v>0</v>
      </c>
      <c r="M2211" s="134"/>
    </row>
    <row r="2212" spans="1:13" hidden="1" x14ac:dyDescent="0.25">
      <c r="A2212" s="128"/>
      <c r="B2212" s="2"/>
      <c r="C2212" s="139" t="s">
        <v>40889</v>
      </c>
      <c r="D2212" s="124" t="s">
        <v>40890</v>
      </c>
      <c r="E2212" s="118" t="s">
        <v>48</v>
      </c>
      <c r="F2212" s="124" t="s">
        <v>35249</v>
      </c>
      <c r="G2212" s="118" t="s">
        <v>34659</v>
      </c>
      <c r="H2212" s="137">
        <v>42769</v>
      </c>
      <c r="I2212" s="119">
        <v>298</v>
      </c>
      <c r="J2212" s="129"/>
      <c r="K2212" s="129"/>
      <c r="L2212" s="129">
        <v>0</v>
      </c>
      <c r="M2212" s="134" t="s">
        <v>41019</v>
      </c>
    </row>
    <row r="2213" spans="1:13" hidden="1" x14ac:dyDescent="0.25">
      <c r="A2213" s="128"/>
      <c r="B2213" s="2"/>
      <c r="C2213" s="139" t="s">
        <v>40892</v>
      </c>
      <c r="D2213" s="124" t="s">
        <v>40893</v>
      </c>
      <c r="E2213" s="118" t="s">
        <v>48</v>
      </c>
      <c r="F2213" s="124" t="s">
        <v>35249</v>
      </c>
      <c r="G2213" s="118" t="s">
        <v>34659</v>
      </c>
      <c r="H2213" s="137">
        <v>42769</v>
      </c>
      <c r="I2213" s="119">
        <v>298</v>
      </c>
      <c r="J2213" s="129"/>
      <c r="K2213" s="129"/>
      <c r="L2213" s="129">
        <v>0</v>
      </c>
      <c r="M2213" s="134" t="s">
        <v>41022</v>
      </c>
    </row>
    <row r="2214" spans="1:13" hidden="1" x14ac:dyDescent="0.25">
      <c r="A2214" s="128"/>
      <c r="B2214" s="2"/>
      <c r="C2214" s="139" t="s">
        <v>40895</v>
      </c>
      <c r="D2214" s="124" t="s">
        <v>40896</v>
      </c>
      <c r="E2214" s="118" t="s">
        <v>48</v>
      </c>
      <c r="F2214" s="124" t="s">
        <v>35249</v>
      </c>
      <c r="G2214" s="118" t="s">
        <v>34659</v>
      </c>
      <c r="H2214" s="137">
        <v>43089</v>
      </c>
      <c r="I2214" s="119">
        <v>161</v>
      </c>
      <c r="J2214" s="129"/>
      <c r="K2214" s="129"/>
      <c r="L2214" s="129">
        <v>0</v>
      </c>
      <c r="M2214" s="134"/>
    </row>
    <row r="2215" spans="1:13" hidden="1" x14ac:dyDescent="0.25">
      <c r="A2215" s="128"/>
      <c r="B2215" s="2"/>
      <c r="C2215" s="139" t="s">
        <v>40898</v>
      </c>
      <c r="D2215" s="124" t="s">
        <v>40899</v>
      </c>
      <c r="E2215" s="118" t="s">
        <v>48</v>
      </c>
      <c r="F2215" s="124" t="s">
        <v>35249</v>
      </c>
      <c r="G2215" s="118" t="s">
        <v>34659</v>
      </c>
      <c r="H2215" s="137">
        <v>43454</v>
      </c>
      <c r="I2215" s="119">
        <v>160</v>
      </c>
      <c r="J2215" s="129"/>
      <c r="K2215" s="129"/>
      <c r="L2215" s="129">
        <v>0</v>
      </c>
      <c r="M2215" s="134" t="s">
        <v>41027</v>
      </c>
    </row>
    <row r="2216" spans="1:13" hidden="1" x14ac:dyDescent="0.25">
      <c r="A2216" s="128"/>
      <c r="B2216" s="2"/>
      <c r="C2216" s="139" t="s">
        <v>40901</v>
      </c>
      <c r="D2216" s="124" t="s">
        <v>40902</v>
      </c>
      <c r="E2216" s="118" t="s">
        <v>48</v>
      </c>
      <c r="F2216" s="124" t="s">
        <v>35249</v>
      </c>
      <c r="G2216" s="118" t="s">
        <v>34659</v>
      </c>
      <c r="H2216" s="137">
        <v>42769</v>
      </c>
      <c r="I2216" s="119">
        <v>298</v>
      </c>
      <c r="J2216" s="129"/>
      <c r="K2216" s="129"/>
      <c r="L2216" s="129">
        <v>0</v>
      </c>
      <c r="M2216" s="134" t="s">
        <v>41030</v>
      </c>
    </row>
    <row r="2217" spans="1:13" hidden="1" x14ac:dyDescent="0.25">
      <c r="A2217" s="128"/>
      <c r="B2217" s="2"/>
      <c r="C2217" s="139" t="s">
        <v>40904</v>
      </c>
      <c r="D2217" s="124" t="s">
        <v>40905</v>
      </c>
      <c r="E2217" s="118" t="s">
        <v>48</v>
      </c>
      <c r="F2217" s="124" t="s">
        <v>35249</v>
      </c>
      <c r="G2217" s="118" t="s">
        <v>34659</v>
      </c>
      <c r="H2217" s="137">
        <v>42769</v>
      </c>
      <c r="I2217" s="119">
        <v>298</v>
      </c>
      <c r="J2217" s="129"/>
      <c r="K2217" s="129"/>
      <c r="L2217" s="129">
        <v>0</v>
      </c>
      <c r="M2217" s="134" t="s">
        <v>41033</v>
      </c>
    </row>
    <row r="2218" spans="1:13" hidden="1" x14ac:dyDescent="0.25">
      <c r="A2218" s="128"/>
      <c r="B2218" s="2"/>
      <c r="C2218" s="139" t="s">
        <v>40907</v>
      </c>
      <c r="D2218" s="124" t="s">
        <v>40908</v>
      </c>
      <c r="E2218" s="118" t="s">
        <v>48</v>
      </c>
      <c r="F2218" s="124" t="s">
        <v>35249</v>
      </c>
      <c r="G2218" s="118" t="s">
        <v>34659</v>
      </c>
      <c r="H2218" s="137"/>
      <c r="I2218" s="119"/>
      <c r="J2218" s="129"/>
      <c r="K2218" s="129"/>
      <c r="L2218" s="129">
        <v>0</v>
      </c>
      <c r="M2218" s="134" t="s">
        <v>41036</v>
      </c>
    </row>
    <row r="2219" spans="1:13" hidden="1" x14ac:dyDescent="0.25">
      <c r="A2219" s="128"/>
      <c r="B2219" s="2"/>
      <c r="C2219" s="139" t="s">
        <v>40910</v>
      </c>
      <c r="D2219" s="124" t="s">
        <v>40911</v>
      </c>
      <c r="E2219" s="118" t="s">
        <v>48</v>
      </c>
      <c r="F2219" s="124" t="s">
        <v>35249</v>
      </c>
      <c r="G2219" s="118" t="s">
        <v>34659</v>
      </c>
      <c r="H2219" s="137">
        <v>42439</v>
      </c>
      <c r="I2219" s="119">
        <v>193</v>
      </c>
      <c r="J2219" s="129"/>
      <c r="K2219" s="129"/>
      <c r="L2219" s="129">
        <v>0</v>
      </c>
      <c r="M2219" s="134" t="s">
        <v>41039</v>
      </c>
    </row>
    <row r="2220" spans="1:13" hidden="1" x14ac:dyDescent="0.25">
      <c r="A2220" s="128"/>
      <c r="B2220" s="2"/>
      <c r="C2220" s="139" t="s">
        <v>40913</v>
      </c>
      <c r="D2220" s="124" t="s">
        <v>40914</v>
      </c>
      <c r="E2220" s="118" t="s">
        <v>48</v>
      </c>
      <c r="F2220" s="124" t="s">
        <v>35249</v>
      </c>
      <c r="G2220" s="118" t="s">
        <v>34659</v>
      </c>
      <c r="H2220" s="137"/>
      <c r="I2220" s="119"/>
      <c r="J2220" s="129"/>
      <c r="K2220" s="129"/>
      <c r="L2220" s="129">
        <v>0</v>
      </c>
      <c r="M2220" s="134" t="s">
        <v>41042</v>
      </c>
    </row>
    <row r="2221" spans="1:13" hidden="1" x14ac:dyDescent="0.25">
      <c r="A2221" s="128"/>
      <c r="B2221" s="2"/>
      <c r="C2221" s="139" t="s">
        <v>40916</v>
      </c>
      <c r="D2221" s="124" t="s">
        <v>40917</v>
      </c>
      <c r="E2221" s="118" t="s">
        <v>48</v>
      </c>
      <c r="F2221" s="124" t="s">
        <v>35249</v>
      </c>
      <c r="G2221" s="118" t="s">
        <v>34659</v>
      </c>
      <c r="H2221" s="137">
        <v>45989</v>
      </c>
      <c r="I2221" s="119">
        <v>255</v>
      </c>
      <c r="J2221" s="129"/>
      <c r="K2221" s="129"/>
      <c r="L2221" s="129">
        <v>0</v>
      </c>
      <c r="M2221" s="134" t="s">
        <v>41045</v>
      </c>
    </row>
    <row r="2222" spans="1:13" hidden="1" x14ac:dyDescent="0.25">
      <c r="A2222" s="128"/>
      <c r="B2222" s="2"/>
      <c r="C2222" s="139" t="s">
        <v>40919</v>
      </c>
      <c r="D2222" s="124" t="s">
        <v>40920</v>
      </c>
      <c r="E2222" s="118" t="s">
        <v>48</v>
      </c>
      <c r="F2222" s="124" t="s">
        <v>35249</v>
      </c>
      <c r="G2222" s="118" t="s">
        <v>34659</v>
      </c>
      <c r="H2222" s="137"/>
      <c r="I2222" s="119"/>
      <c r="J2222" s="129"/>
      <c r="K2222" s="129"/>
      <c r="L2222" s="129">
        <v>0</v>
      </c>
      <c r="M2222" s="134" t="s">
        <v>41048</v>
      </c>
    </row>
    <row r="2223" spans="1:13" hidden="1" x14ac:dyDescent="0.25">
      <c r="A2223" s="128"/>
      <c r="B2223" s="2"/>
      <c r="C2223" s="139" t="s">
        <v>40922</v>
      </c>
      <c r="D2223" s="124" t="s">
        <v>40923</v>
      </c>
      <c r="E2223" s="118" t="s">
        <v>48</v>
      </c>
      <c r="F2223" s="124" t="s">
        <v>35249</v>
      </c>
      <c r="G2223" s="118" t="s">
        <v>34659</v>
      </c>
      <c r="H2223" s="137">
        <v>46021</v>
      </c>
      <c r="I2223" s="119">
        <v>255</v>
      </c>
      <c r="J2223" s="129"/>
      <c r="K2223" s="129"/>
      <c r="L2223" s="129">
        <v>0</v>
      </c>
      <c r="M2223" s="134" t="s">
        <v>41051</v>
      </c>
    </row>
    <row r="2224" spans="1:13" hidden="1" x14ac:dyDescent="0.25">
      <c r="A2224" s="128"/>
      <c r="B2224" s="2"/>
      <c r="C2224" s="139" t="s">
        <v>40925</v>
      </c>
      <c r="D2224" s="124" t="s">
        <v>40926</v>
      </c>
      <c r="E2224" s="118" t="s">
        <v>48</v>
      </c>
      <c r="F2224" s="124" t="s">
        <v>35249</v>
      </c>
      <c r="G2224" s="118" t="s">
        <v>34659</v>
      </c>
      <c r="H2224" s="137"/>
      <c r="I2224" s="119"/>
      <c r="J2224" s="129"/>
      <c r="K2224" s="129"/>
      <c r="L2224" s="129">
        <v>0</v>
      </c>
      <c r="M2224" s="134" t="s">
        <v>41054</v>
      </c>
    </row>
    <row r="2225" spans="1:13" hidden="1" x14ac:dyDescent="0.25">
      <c r="A2225" s="128"/>
      <c r="B2225" s="2"/>
      <c r="C2225" s="139" t="s">
        <v>40928</v>
      </c>
      <c r="D2225" s="124" t="s">
        <v>40929</v>
      </c>
      <c r="E2225" s="118" t="s">
        <v>48</v>
      </c>
      <c r="F2225" s="124" t="s">
        <v>35249</v>
      </c>
      <c r="G2225" s="118" t="s">
        <v>2</v>
      </c>
      <c r="H2225" s="137"/>
      <c r="I2225" s="119"/>
      <c r="J2225" s="129"/>
      <c r="K2225" s="129"/>
      <c r="L2225" s="129">
        <v>0</v>
      </c>
      <c r="M2225" s="134"/>
    </row>
    <row r="2226" spans="1:13" hidden="1" x14ac:dyDescent="0.25">
      <c r="A2226" s="128"/>
      <c r="B2226" s="2"/>
      <c r="C2226" s="139" t="s">
        <v>40930</v>
      </c>
      <c r="D2226" s="124" t="s">
        <v>40931</v>
      </c>
      <c r="E2226" s="118" t="s">
        <v>48</v>
      </c>
      <c r="F2226" s="124" t="s">
        <v>35249</v>
      </c>
      <c r="G2226" s="118" t="s">
        <v>2</v>
      </c>
      <c r="H2226" s="137">
        <v>40323</v>
      </c>
      <c r="I2226" s="119">
        <v>900</v>
      </c>
      <c r="J2226" s="129"/>
      <c r="K2226" s="129"/>
      <c r="L2226" s="129">
        <v>0</v>
      </c>
      <c r="M2226" s="134"/>
    </row>
    <row r="2227" spans="1:13" hidden="1" x14ac:dyDescent="0.25">
      <c r="A2227" s="128"/>
      <c r="B2227" s="2"/>
      <c r="C2227" s="139" t="s">
        <v>40932</v>
      </c>
      <c r="D2227" s="124" t="s">
        <v>40933</v>
      </c>
      <c r="E2227" s="118" t="s">
        <v>48</v>
      </c>
      <c r="F2227" s="124" t="s">
        <v>35249</v>
      </c>
      <c r="G2227" s="118" t="s">
        <v>34659</v>
      </c>
      <c r="H2227" s="137"/>
      <c r="I2227" s="119"/>
      <c r="J2227" s="129"/>
      <c r="K2227" s="129"/>
      <c r="L2227" s="129">
        <v>0</v>
      </c>
      <c r="M2227" s="134" t="s">
        <v>41061</v>
      </c>
    </row>
    <row r="2228" spans="1:13" hidden="1" x14ac:dyDescent="0.25">
      <c r="A2228" s="128"/>
      <c r="B2228" s="2"/>
      <c r="C2228" s="139" t="s">
        <v>40935</v>
      </c>
      <c r="D2228" s="124" t="s">
        <v>40936</v>
      </c>
      <c r="E2228" s="118" t="s">
        <v>48</v>
      </c>
      <c r="F2228" s="124" t="s">
        <v>35249</v>
      </c>
      <c r="G2228" s="118" t="s">
        <v>34659</v>
      </c>
      <c r="H2228" s="137">
        <v>41416</v>
      </c>
      <c r="I2228" s="119">
        <v>437.65</v>
      </c>
      <c r="J2228" s="129"/>
      <c r="K2228" s="129"/>
      <c r="L2228" s="129">
        <v>0</v>
      </c>
      <c r="M2228" s="134" t="s">
        <v>41064</v>
      </c>
    </row>
    <row r="2229" spans="1:13" hidden="1" x14ac:dyDescent="0.25">
      <c r="A2229" s="128"/>
      <c r="B2229" s="2"/>
      <c r="C2229" s="139" t="s">
        <v>40938</v>
      </c>
      <c r="D2229" s="124" t="s">
        <v>40939</v>
      </c>
      <c r="E2229" s="118" t="s">
        <v>48</v>
      </c>
      <c r="F2229" s="124" t="s">
        <v>35249</v>
      </c>
      <c r="G2229" s="118" t="s">
        <v>34659</v>
      </c>
      <c r="H2229" s="137"/>
      <c r="I2229" s="119"/>
      <c r="J2229" s="129"/>
      <c r="K2229" s="129"/>
      <c r="L2229" s="129">
        <v>0</v>
      </c>
      <c r="M2229" s="134" t="s">
        <v>41067</v>
      </c>
    </row>
    <row r="2230" spans="1:13" hidden="1" x14ac:dyDescent="0.25">
      <c r="A2230" s="128"/>
      <c r="B2230" s="2"/>
      <c r="C2230" s="139" t="s">
        <v>40941</v>
      </c>
      <c r="D2230" s="124" t="s">
        <v>40942</v>
      </c>
      <c r="E2230" s="118" t="s">
        <v>48</v>
      </c>
      <c r="F2230" s="124" t="s">
        <v>35249</v>
      </c>
      <c r="G2230" s="118" t="s">
        <v>2</v>
      </c>
      <c r="H2230" s="137">
        <v>44167</v>
      </c>
      <c r="I2230" s="119">
        <v>348.03</v>
      </c>
      <c r="J2230" s="129"/>
      <c r="K2230" s="129"/>
      <c r="L2230" s="129">
        <v>0</v>
      </c>
      <c r="M2230" s="134" t="s">
        <v>41070</v>
      </c>
    </row>
    <row r="2231" spans="1:13" hidden="1" x14ac:dyDescent="0.25">
      <c r="A2231" s="128"/>
      <c r="B2231" s="2"/>
      <c r="C2231" s="139" t="s">
        <v>40943</v>
      </c>
      <c r="D2231" s="124" t="s">
        <v>40944</v>
      </c>
      <c r="E2231" s="118" t="s">
        <v>48</v>
      </c>
      <c r="F2231" s="124" t="s">
        <v>35249</v>
      </c>
      <c r="G2231" s="118" t="s">
        <v>34659</v>
      </c>
      <c r="H2231" s="137">
        <v>41806</v>
      </c>
      <c r="I2231" s="119">
        <v>78</v>
      </c>
      <c r="J2231" s="129"/>
      <c r="K2231" s="129"/>
      <c r="L2231" s="129">
        <v>0</v>
      </c>
      <c r="M2231" s="134" t="s">
        <v>41073</v>
      </c>
    </row>
    <row r="2232" spans="1:13" hidden="1" x14ac:dyDescent="0.25">
      <c r="A2232" s="128"/>
      <c r="B2232" s="2"/>
      <c r="C2232" s="139" t="s">
        <v>40946</v>
      </c>
      <c r="D2232" s="124" t="s">
        <v>40947</v>
      </c>
      <c r="E2232" s="118" t="s">
        <v>48</v>
      </c>
      <c r="F2232" s="124" t="s">
        <v>35249</v>
      </c>
      <c r="G2232" s="118" t="s">
        <v>34659</v>
      </c>
      <c r="H2232" s="137">
        <v>41565</v>
      </c>
      <c r="I2232" s="119">
        <v>145</v>
      </c>
      <c r="J2232" s="129"/>
      <c r="K2232" s="129"/>
      <c r="L2232" s="129">
        <v>0</v>
      </c>
      <c r="M2232" s="134" t="s">
        <v>41076</v>
      </c>
    </row>
    <row r="2233" spans="1:13" hidden="1" x14ac:dyDescent="0.25">
      <c r="A2233" s="128"/>
      <c r="B2233" s="2"/>
      <c r="C2233" s="139" t="s">
        <v>40949</v>
      </c>
      <c r="D2233" s="124" t="s">
        <v>40950</v>
      </c>
      <c r="E2233" s="118" t="s">
        <v>48</v>
      </c>
      <c r="F2233" s="124" t="s">
        <v>35249</v>
      </c>
      <c r="G2233" s="118" t="s">
        <v>2</v>
      </c>
      <c r="H2233" s="137"/>
      <c r="I2233" s="119"/>
      <c r="J2233" s="129"/>
      <c r="K2233" s="129"/>
      <c r="L2233" s="129">
        <v>0</v>
      </c>
      <c r="M2233" s="134" t="s">
        <v>41079</v>
      </c>
    </row>
    <row r="2234" spans="1:13" hidden="1" x14ac:dyDescent="0.25">
      <c r="A2234" s="128"/>
      <c r="B2234" s="2"/>
      <c r="C2234" s="139" t="s">
        <v>40952</v>
      </c>
      <c r="D2234" s="124" t="s">
        <v>40953</v>
      </c>
      <c r="E2234" s="118" t="s">
        <v>48</v>
      </c>
      <c r="F2234" s="124" t="s">
        <v>35249</v>
      </c>
      <c r="G2234" s="118" t="s">
        <v>2</v>
      </c>
      <c r="H2234" s="137">
        <v>44827</v>
      </c>
      <c r="I2234" s="119">
        <v>800</v>
      </c>
      <c r="J2234" s="129"/>
      <c r="K2234" s="129"/>
      <c r="L2234" s="129">
        <v>0</v>
      </c>
      <c r="M2234" s="134" t="s">
        <v>41082</v>
      </c>
    </row>
    <row r="2235" spans="1:13" hidden="1" x14ac:dyDescent="0.25">
      <c r="A2235" s="128"/>
      <c r="B2235" s="2"/>
      <c r="C2235" s="139" t="s">
        <v>40955</v>
      </c>
      <c r="D2235" s="124" t="s">
        <v>40956</v>
      </c>
      <c r="E2235" s="118" t="s">
        <v>48</v>
      </c>
      <c r="F2235" s="124" t="s">
        <v>35249</v>
      </c>
      <c r="G2235" s="118" t="s">
        <v>2</v>
      </c>
      <c r="H2235" s="137">
        <v>44378</v>
      </c>
      <c r="I2235" s="119">
        <v>148</v>
      </c>
      <c r="J2235" s="129"/>
      <c r="K2235" s="129"/>
      <c r="L2235" s="129">
        <v>0</v>
      </c>
      <c r="M2235" s="134" t="s">
        <v>41085</v>
      </c>
    </row>
    <row r="2236" spans="1:13" hidden="1" x14ac:dyDescent="0.25">
      <c r="A2236" s="128"/>
      <c r="B2236" s="2"/>
      <c r="C2236" s="139" t="s">
        <v>40958</v>
      </c>
      <c r="D2236" s="124" t="s">
        <v>40959</v>
      </c>
      <c r="E2236" s="118" t="s">
        <v>48</v>
      </c>
      <c r="F2236" s="124" t="s">
        <v>35249</v>
      </c>
      <c r="G2236" s="118" t="s">
        <v>2</v>
      </c>
      <c r="H2236" s="137">
        <v>44351</v>
      </c>
      <c r="I2236" s="119">
        <v>112.5</v>
      </c>
      <c r="J2236" s="129"/>
      <c r="K2236" s="129"/>
      <c r="L2236" s="129">
        <v>0</v>
      </c>
      <c r="M2236" s="134" t="s">
        <v>41088</v>
      </c>
    </row>
    <row r="2237" spans="1:13" hidden="1" x14ac:dyDescent="0.25">
      <c r="A2237" s="128"/>
      <c r="B2237" s="2"/>
      <c r="C2237" s="139" t="s">
        <v>40961</v>
      </c>
      <c r="D2237" s="124" t="s">
        <v>40962</v>
      </c>
      <c r="E2237" s="118" t="s">
        <v>48</v>
      </c>
      <c r="F2237" s="124" t="s">
        <v>35249</v>
      </c>
      <c r="G2237" s="118" t="s">
        <v>2</v>
      </c>
      <c r="H2237" s="137">
        <v>44351</v>
      </c>
      <c r="I2237" s="119">
        <v>155.5</v>
      </c>
      <c r="J2237" s="129"/>
      <c r="K2237" s="129"/>
      <c r="L2237" s="129">
        <v>0</v>
      </c>
      <c r="M2237" s="134" t="s">
        <v>41091</v>
      </c>
    </row>
    <row r="2238" spans="1:13" hidden="1" x14ac:dyDescent="0.25">
      <c r="A2238" s="128"/>
      <c r="B2238" s="2"/>
      <c r="C2238" s="139" t="s">
        <v>40964</v>
      </c>
      <c r="D2238" s="124" t="s">
        <v>40965</v>
      </c>
      <c r="E2238" s="118" t="s">
        <v>48</v>
      </c>
      <c r="F2238" s="124" t="s">
        <v>35249</v>
      </c>
      <c r="G2238" s="118" t="s">
        <v>2</v>
      </c>
      <c r="H2238" s="137">
        <v>44104</v>
      </c>
      <c r="I2238" s="119">
        <v>23</v>
      </c>
      <c r="J2238" s="129"/>
      <c r="K2238" s="129"/>
      <c r="L2238" s="129">
        <v>0</v>
      </c>
      <c r="M2238" s="134" t="s">
        <v>41094</v>
      </c>
    </row>
    <row r="2239" spans="1:13" hidden="1" x14ac:dyDescent="0.25">
      <c r="A2239" s="128"/>
      <c r="B2239" s="2"/>
      <c r="C2239" s="139" t="s">
        <v>40967</v>
      </c>
      <c r="D2239" s="124" t="s">
        <v>40968</v>
      </c>
      <c r="E2239" s="118" t="s">
        <v>48</v>
      </c>
      <c r="F2239" s="124" t="s">
        <v>35249</v>
      </c>
      <c r="G2239" s="118" t="s">
        <v>2</v>
      </c>
      <c r="H2239" s="137"/>
      <c r="I2239" s="119"/>
      <c r="J2239" s="129"/>
      <c r="K2239" s="129"/>
      <c r="L2239" s="129">
        <v>0</v>
      </c>
      <c r="M2239" s="134" t="s">
        <v>41097</v>
      </c>
    </row>
    <row r="2240" spans="1:13" hidden="1" x14ac:dyDescent="0.25">
      <c r="A2240" s="128"/>
      <c r="B2240" s="2"/>
      <c r="C2240" s="139" t="s">
        <v>40970</v>
      </c>
      <c r="D2240" s="124" t="s">
        <v>40971</v>
      </c>
      <c r="E2240" s="118" t="s">
        <v>48</v>
      </c>
      <c r="F2240" s="124" t="s">
        <v>35249</v>
      </c>
      <c r="G2240" s="118" t="s">
        <v>2</v>
      </c>
      <c r="H2240" s="137">
        <v>46008</v>
      </c>
      <c r="I2240" s="119">
        <v>960</v>
      </c>
      <c r="J2240" s="129"/>
      <c r="K2240" s="129"/>
      <c r="L2240" s="129">
        <v>0</v>
      </c>
      <c r="M2240" s="134" t="s">
        <v>41100</v>
      </c>
    </row>
    <row r="2241" spans="1:13" hidden="1" x14ac:dyDescent="0.25">
      <c r="A2241" s="128"/>
      <c r="B2241" s="2"/>
      <c r="C2241" s="139" t="s">
        <v>40973</v>
      </c>
      <c r="D2241" s="124" t="s">
        <v>40974</v>
      </c>
      <c r="E2241" s="118" t="s">
        <v>48</v>
      </c>
      <c r="F2241" s="124" t="s">
        <v>35249</v>
      </c>
      <c r="G2241" s="118" t="s">
        <v>2</v>
      </c>
      <c r="H2241" s="137">
        <v>45960</v>
      </c>
      <c r="I2241" s="119">
        <v>240</v>
      </c>
      <c r="J2241" s="129"/>
      <c r="K2241" s="129"/>
      <c r="L2241" s="129">
        <v>0</v>
      </c>
      <c r="M2241" s="134" t="s">
        <v>41103</v>
      </c>
    </row>
    <row r="2242" spans="1:13" hidden="1" x14ac:dyDescent="0.25">
      <c r="A2242" s="128"/>
      <c r="B2242" s="2"/>
      <c r="C2242" s="139" t="s">
        <v>40976</v>
      </c>
      <c r="D2242" s="124" t="s">
        <v>40977</v>
      </c>
      <c r="E2242" s="118" t="s">
        <v>48</v>
      </c>
      <c r="F2242" s="124" t="s">
        <v>35249</v>
      </c>
      <c r="G2242" s="118" t="s">
        <v>2</v>
      </c>
      <c r="H2242" s="137"/>
      <c r="I2242" s="119"/>
      <c r="J2242" s="129"/>
      <c r="K2242" s="129"/>
      <c r="L2242" s="129">
        <v>0</v>
      </c>
      <c r="M2242" s="134" t="s">
        <v>41106</v>
      </c>
    </row>
    <row r="2243" spans="1:13" hidden="1" x14ac:dyDescent="0.25">
      <c r="A2243" s="128"/>
      <c r="B2243" s="2"/>
      <c r="C2243" s="139" t="s">
        <v>40979</v>
      </c>
      <c r="D2243" s="124" t="s">
        <v>40980</v>
      </c>
      <c r="E2243" s="118" t="s">
        <v>48</v>
      </c>
      <c r="F2243" s="124" t="s">
        <v>35249</v>
      </c>
      <c r="G2243" s="118" t="s">
        <v>59</v>
      </c>
      <c r="H2243" s="137">
        <v>45469</v>
      </c>
      <c r="I2243" s="119">
        <v>165</v>
      </c>
      <c r="J2243" s="129"/>
      <c r="K2243" s="129"/>
      <c r="L2243" s="129">
        <v>0</v>
      </c>
      <c r="M2243" s="134" t="s">
        <v>41109</v>
      </c>
    </row>
    <row r="2244" spans="1:13" hidden="1" x14ac:dyDescent="0.25">
      <c r="A2244" s="128"/>
      <c r="B2244" s="2"/>
      <c r="C2244" s="139" t="s">
        <v>40982</v>
      </c>
      <c r="D2244" s="124" t="s">
        <v>40983</v>
      </c>
      <c r="E2244" s="118" t="s">
        <v>48</v>
      </c>
      <c r="F2244" s="124" t="s">
        <v>35249</v>
      </c>
      <c r="G2244" s="118" t="s">
        <v>2</v>
      </c>
      <c r="H2244" s="137"/>
      <c r="I2244" s="119"/>
      <c r="J2244" s="129"/>
      <c r="K2244" s="129"/>
      <c r="L2244" s="129">
        <v>0</v>
      </c>
      <c r="M2244" s="134" t="s">
        <v>41112</v>
      </c>
    </row>
    <row r="2245" spans="1:13" hidden="1" x14ac:dyDescent="0.25">
      <c r="A2245" s="128"/>
      <c r="B2245" s="2"/>
      <c r="C2245" s="139" t="s">
        <v>40985</v>
      </c>
      <c r="D2245" s="124" t="s">
        <v>40986</v>
      </c>
      <c r="E2245" s="118" t="s">
        <v>48</v>
      </c>
      <c r="F2245" s="124" t="s">
        <v>35249</v>
      </c>
      <c r="G2245" s="118" t="s">
        <v>2</v>
      </c>
      <c r="H2245" s="137"/>
      <c r="I2245" s="119"/>
      <c r="J2245" s="129"/>
      <c r="K2245" s="129"/>
      <c r="L2245" s="129">
        <v>0</v>
      </c>
      <c r="M2245" s="134" t="s">
        <v>41115</v>
      </c>
    </row>
    <row r="2246" spans="1:13" hidden="1" x14ac:dyDescent="0.25">
      <c r="A2246" s="128"/>
      <c r="B2246" s="2"/>
      <c r="C2246" s="139" t="s">
        <v>40988</v>
      </c>
      <c r="D2246" s="124" t="s">
        <v>40989</v>
      </c>
      <c r="E2246" s="118" t="s">
        <v>48</v>
      </c>
      <c r="F2246" s="124" t="s">
        <v>35249</v>
      </c>
      <c r="G2246" s="118" t="s">
        <v>34659</v>
      </c>
      <c r="H2246" s="137">
        <v>41505</v>
      </c>
      <c r="I2246" s="119">
        <v>89</v>
      </c>
      <c r="J2246" s="129"/>
      <c r="K2246" s="129"/>
      <c r="L2246" s="129">
        <v>0</v>
      </c>
      <c r="M2246" s="134" t="s">
        <v>41118</v>
      </c>
    </row>
    <row r="2247" spans="1:13" hidden="1" x14ac:dyDescent="0.25">
      <c r="A2247" s="128"/>
      <c r="B2247" s="2"/>
      <c r="C2247" s="139" t="s">
        <v>40991</v>
      </c>
      <c r="D2247" s="124" t="s">
        <v>40992</v>
      </c>
      <c r="E2247" s="118" t="s">
        <v>48</v>
      </c>
      <c r="F2247" s="124" t="s">
        <v>35249</v>
      </c>
      <c r="G2247" s="118" t="s">
        <v>2</v>
      </c>
      <c r="H2247" s="137"/>
      <c r="I2247" s="119"/>
      <c r="J2247" s="129"/>
      <c r="K2247" s="129"/>
      <c r="L2247" s="129">
        <v>0</v>
      </c>
      <c r="M2247" s="134" t="s">
        <v>41121</v>
      </c>
    </row>
    <row r="2248" spans="1:13" hidden="1" x14ac:dyDescent="0.25">
      <c r="A2248" s="128"/>
      <c r="B2248" s="2"/>
      <c r="C2248" s="139" t="s">
        <v>40994</v>
      </c>
      <c r="D2248" s="124" t="s">
        <v>40995</v>
      </c>
      <c r="E2248" s="118" t="s">
        <v>48</v>
      </c>
      <c r="F2248" s="124" t="s">
        <v>35249</v>
      </c>
      <c r="G2248" s="118" t="s">
        <v>2</v>
      </c>
      <c r="H2248" s="137">
        <v>44799</v>
      </c>
      <c r="I2248" s="119">
        <v>160</v>
      </c>
      <c r="J2248" s="129"/>
      <c r="K2248" s="129"/>
      <c r="L2248" s="129">
        <v>0</v>
      </c>
      <c r="M2248" s="134" t="s">
        <v>41124</v>
      </c>
    </row>
    <row r="2249" spans="1:13" hidden="1" x14ac:dyDescent="0.25">
      <c r="A2249" s="128"/>
      <c r="B2249" s="2"/>
      <c r="C2249" s="139" t="s">
        <v>40997</v>
      </c>
      <c r="D2249" s="124" t="s">
        <v>40998</v>
      </c>
      <c r="E2249" s="118" t="s">
        <v>48</v>
      </c>
      <c r="F2249" s="124" t="s">
        <v>35249</v>
      </c>
      <c r="G2249" s="118" t="s">
        <v>2</v>
      </c>
      <c r="H2249" s="137">
        <v>42667</v>
      </c>
      <c r="I2249" s="119">
        <v>170</v>
      </c>
      <c r="J2249" s="129"/>
      <c r="K2249" s="129"/>
      <c r="L2249" s="129">
        <v>0</v>
      </c>
      <c r="M2249" s="134" t="s">
        <v>41127</v>
      </c>
    </row>
    <row r="2250" spans="1:13" hidden="1" x14ac:dyDescent="0.25">
      <c r="A2250" s="128"/>
      <c r="B2250" s="2"/>
      <c r="C2250" s="139" t="s">
        <v>41000</v>
      </c>
      <c r="D2250" s="124" t="s">
        <v>41001</v>
      </c>
      <c r="E2250" s="118" t="s">
        <v>48</v>
      </c>
      <c r="F2250" s="124" t="s">
        <v>35249</v>
      </c>
      <c r="G2250" s="118" t="s">
        <v>2</v>
      </c>
      <c r="H2250" s="137">
        <v>46042</v>
      </c>
      <c r="I2250" s="119">
        <v>72.400000000000006</v>
      </c>
      <c r="J2250" s="129"/>
      <c r="K2250" s="129"/>
      <c r="L2250" s="129">
        <v>0</v>
      </c>
      <c r="M2250" s="134" t="s">
        <v>41130</v>
      </c>
    </row>
    <row r="2251" spans="1:13" hidden="1" x14ac:dyDescent="0.25">
      <c r="A2251" s="128"/>
      <c r="B2251" s="2"/>
      <c r="C2251" s="139" t="s">
        <v>41003</v>
      </c>
      <c r="D2251" s="124" t="s">
        <v>41004</v>
      </c>
      <c r="E2251" s="118" t="s">
        <v>48</v>
      </c>
      <c r="F2251" s="124" t="s">
        <v>35249</v>
      </c>
      <c r="G2251" s="118" t="s">
        <v>34659</v>
      </c>
      <c r="H2251" s="137">
        <v>45845</v>
      </c>
      <c r="I2251" s="119">
        <v>107.6</v>
      </c>
      <c r="J2251" s="129"/>
      <c r="K2251" s="129"/>
      <c r="L2251" s="129">
        <v>0</v>
      </c>
      <c r="M2251" s="134" t="s">
        <v>41133</v>
      </c>
    </row>
    <row r="2252" spans="1:13" hidden="1" x14ac:dyDescent="0.25">
      <c r="A2252" s="128"/>
      <c r="B2252" s="2"/>
      <c r="C2252" s="139" t="s">
        <v>41006</v>
      </c>
      <c r="D2252" s="124" t="s">
        <v>41007</v>
      </c>
      <c r="E2252" s="118" t="s">
        <v>48</v>
      </c>
      <c r="F2252" s="124" t="s">
        <v>35249</v>
      </c>
      <c r="G2252" s="118" t="s">
        <v>2</v>
      </c>
      <c r="H2252" s="137">
        <v>40644</v>
      </c>
      <c r="I2252" s="119">
        <v>46</v>
      </c>
      <c r="J2252" s="129"/>
      <c r="K2252" s="129"/>
      <c r="L2252" s="129">
        <v>0</v>
      </c>
      <c r="M2252" s="134" t="s">
        <v>41136</v>
      </c>
    </row>
    <row r="2253" spans="1:13" hidden="1" x14ac:dyDescent="0.25">
      <c r="A2253" s="128"/>
      <c r="B2253" s="2"/>
      <c r="C2253" s="139" t="s">
        <v>41009</v>
      </c>
      <c r="D2253" s="124" t="s">
        <v>41010</v>
      </c>
      <c r="E2253" s="118" t="s">
        <v>48</v>
      </c>
      <c r="F2253" s="124" t="s">
        <v>35249</v>
      </c>
      <c r="G2253" s="118" t="s">
        <v>34659</v>
      </c>
      <c r="H2253" s="137">
        <v>42741</v>
      </c>
      <c r="I2253" s="119">
        <v>51.7</v>
      </c>
      <c r="J2253" s="129"/>
      <c r="K2253" s="129"/>
      <c r="L2253" s="129">
        <v>0</v>
      </c>
      <c r="M2253" s="134" t="s">
        <v>41139</v>
      </c>
    </row>
    <row r="2254" spans="1:13" hidden="1" x14ac:dyDescent="0.25">
      <c r="A2254" s="128"/>
      <c r="B2254" s="2"/>
      <c r="C2254" s="139" t="s">
        <v>41012</v>
      </c>
      <c r="D2254" s="124" t="s">
        <v>41013</v>
      </c>
      <c r="E2254" s="118" t="s">
        <v>48</v>
      </c>
      <c r="F2254" s="124" t="s">
        <v>35249</v>
      </c>
      <c r="G2254" s="118" t="s">
        <v>2</v>
      </c>
      <c r="H2254" s="137">
        <v>44355</v>
      </c>
      <c r="I2254" s="119">
        <v>433.7</v>
      </c>
      <c r="J2254" s="129"/>
      <c r="K2254" s="129"/>
      <c r="L2254" s="129">
        <v>0</v>
      </c>
      <c r="M2254" s="134" t="s">
        <v>41142</v>
      </c>
    </row>
    <row r="2255" spans="1:13" hidden="1" x14ac:dyDescent="0.25">
      <c r="A2255" s="128"/>
      <c r="B2255" s="2"/>
      <c r="C2255" s="139" t="s">
        <v>41015</v>
      </c>
      <c r="D2255" s="124" t="s">
        <v>41016</v>
      </c>
      <c r="E2255" s="118" t="s">
        <v>48</v>
      </c>
      <c r="F2255" s="124" t="s">
        <v>35249</v>
      </c>
      <c r="G2255" s="118" t="s">
        <v>2</v>
      </c>
      <c r="H2255" s="137">
        <v>40662</v>
      </c>
      <c r="I2255" s="119">
        <v>386.9</v>
      </c>
      <c r="J2255" s="129"/>
      <c r="K2255" s="129"/>
      <c r="L2255" s="129">
        <v>0</v>
      </c>
      <c r="M2255" s="134" t="s">
        <v>41145</v>
      </c>
    </row>
    <row r="2256" spans="1:13" hidden="1" x14ac:dyDescent="0.25">
      <c r="A2256" s="128"/>
      <c r="B2256" s="2"/>
      <c r="C2256" s="139" t="s">
        <v>41017</v>
      </c>
      <c r="D2256" s="124" t="s">
        <v>41018</v>
      </c>
      <c r="E2256" s="118" t="s">
        <v>48</v>
      </c>
      <c r="F2256" s="124" t="s">
        <v>35249</v>
      </c>
      <c r="G2256" s="118" t="s">
        <v>2</v>
      </c>
      <c r="H2256" s="137">
        <v>44355</v>
      </c>
      <c r="I2256" s="119">
        <v>100</v>
      </c>
      <c r="J2256" s="129"/>
      <c r="K2256" s="129"/>
      <c r="L2256" s="129">
        <v>0</v>
      </c>
      <c r="M2256" s="134" t="s">
        <v>41148</v>
      </c>
    </row>
    <row r="2257" spans="1:13" hidden="1" x14ac:dyDescent="0.25">
      <c r="A2257" s="128"/>
      <c r="B2257" s="2"/>
      <c r="C2257" s="139" t="s">
        <v>41020</v>
      </c>
      <c r="D2257" s="124" t="s">
        <v>41021</v>
      </c>
      <c r="E2257" s="118" t="s">
        <v>48</v>
      </c>
      <c r="F2257" s="124" t="s">
        <v>35249</v>
      </c>
      <c r="G2257" s="118" t="s">
        <v>34659</v>
      </c>
      <c r="H2257" s="137">
        <v>41801</v>
      </c>
      <c r="I2257" s="119">
        <v>42</v>
      </c>
      <c r="J2257" s="129"/>
      <c r="K2257" s="129"/>
      <c r="L2257" s="129">
        <v>0</v>
      </c>
      <c r="M2257" s="134" t="s">
        <v>41151</v>
      </c>
    </row>
    <row r="2258" spans="1:13" hidden="1" x14ac:dyDescent="0.25">
      <c r="A2258" s="128"/>
      <c r="B2258" s="2"/>
      <c r="C2258" s="139" t="s">
        <v>41023</v>
      </c>
      <c r="D2258" s="124" t="s">
        <v>41024</v>
      </c>
      <c r="E2258" s="118" t="s">
        <v>48</v>
      </c>
      <c r="F2258" s="124" t="s">
        <v>35249</v>
      </c>
      <c r="G2258" s="118" t="s">
        <v>2</v>
      </c>
      <c r="H2258" s="137">
        <v>42578</v>
      </c>
      <c r="I2258" s="119">
        <v>12</v>
      </c>
      <c r="J2258" s="129"/>
      <c r="K2258" s="129"/>
      <c r="L2258" s="129">
        <v>0</v>
      </c>
      <c r="M2258" s="134" t="s">
        <v>41154</v>
      </c>
    </row>
    <row r="2259" spans="1:13" hidden="1" x14ac:dyDescent="0.25">
      <c r="A2259" s="128"/>
      <c r="B2259" s="2"/>
      <c r="C2259" s="139" t="s">
        <v>41025</v>
      </c>
      <c r="D2259" s="124" t="s">
        <v>41026</v>
      </c>
      <c r="E2259" s="118" t="s">
        <v>48</v>
      </c>
      <c r="F2259" s="124" t="s">
        <v>35249</v>
      </c>
      <c r="G2259" s="118" t="s">
        <v>2</v>
      </c>
      <c r="H2259" s="137"/>
      <c r="I2259" s="119"/>
      <c r="J2259" s="129"/>
      <c r="K2259" s="129"/>
      <c r="L2259" s="129">
        <v>0</v>
      </c>
      <c r="M2259" s="134" t="s">
        <v>41157</v>
      </c>
    </row>
    <row r="2260" spans="1:13" hidden="1" x14ac:dyDescent="0.25">
      <c r="A2260" s="128"/>
      <c r="B2260" s="2"/>
      <c r="C2260" s="139" t="s">
        <v>41028</v>
      </c>
      <c r="D2260" s="124" t="s">
        <v>41029</v>
      </c>
      <c r="E2260" s="118" t="s">
        <v>48</v>
      </c>
      <c r="F2260" s="124" t="s">
        <v>35249</v>
      </c>
      <c r="G2260" s="118" t="s">
        <v>33</v>
      </c>
      <c r="H2260" s="137">
        <v>44056</v>
      </c>
      <c r="I2260" s="119">
        <v>955</v>
      </c>
      <c r="J2260" s="129"/>
      <c r="K2260" s="129"/>
      <c r="L2260" s="129">
        <v>0</v>
      </c>
      <c r="M2260" s="134" t="s">
        <v>41160</v>
      </c>
    </row>
    <row r="2261" spans="1:13" hidden="1" x14ac:dyDescent="0.25">
      <c r="A2261" s="128"/>
      <c r="B2261" s="2"/>
      <c r="C2261" s="139" t="s">
        <v>41031</v>
      </c>
      <c r="D2261" s="124" t="s">
        <v>41032</v>
      </c>
      <c r="E2261" s="118" t="s">
        <v>48</v>
      </c>
      <c r="F2261" s="124" t="s">
        <v>35249</v>
      </c>
      <c r="G2261" s="118" t="s">
        <v>33</v>
      </c>
      <c r="H2261" s="137"/>
      <c r="I2261" s="119"/>
      <c r="J2261" s="129"/>
      <c r="K2261" s="129"/>
      <c r="L2261" s="129">
        <v>0</v>
      </c>
      <c r="M2261" s="134" t="s">
        <v>41163</v>
      </c>
    </row>
    <row r="2262" spans="1:13" hidden="1" x14ac:dyDescent="0.25">
      <c r="A2262" s="128"/>
      <c r="B2262" s="2"/>
      <c r="C2262" s="139" t="s">
        <v>41034</v>
      </c>
      <c r="D2262" s="124" t="s">
        <v>41035</v>
      </c>
      <c r="E2262" s="118" t="s">
        <v>48</v>
      </c>
      <c r="F2262" s="124" t="s">
        <v>35249</v>
      </c>
      <c r="G2262" s="118" t="s">
        <v>2</v>
      </c>
      <c r="H2262" s="137">
        <v>44355</v>
      </c>
      <c r="I2262" s="119">
        <v>385</v>
      </c>
      <c r="J2262" s="129"/>
      <c r="K2262" s="129"/>
      <c r="L2262" s="129">
        <v>0</v>
      </c>
      <c r="M2262" s="134" t="s">
        <v>41166</v>
      </c>
    </row>
    <row r="2263" spans="1:13" hidden="1" x14ac:dyDescent="0.25">
      <c r="A2263" s="128"/>
      <c r="B2263" s="2"/>
      <c r="C2263" s="139" t="s">
        <v>41037</v>
      </c>
      <c r="D2263" s="124" t="s">
        <v>41038</v>
      </c>
      <c r="E2263" s="118" t="s">
        <v>48</v>
      </c>
      <c r="F2263" s="124" t="s">
        <v>35249</v>
      </c>
      <c r="G2263" s="118" t="s">
        <v>34659</v>
      </c>
      <c r="H2263" s="137"/>
      <c r="I2263" s="119"/>
      <c r="J2263" s="129"/>
      <c r="K2263" s="129"/>
      <c r="L2263" s="129">
        <v>0</v>
      </c>
      <c r="M2263" s="134" t="s">
        <v>41169</v>
      </c>
    </row>
    <row r="2264" spans="1:13" hidden="1" x14ac:dyDescent="0.25">
      <c r="A2264" s="128"/>
      <c r="B2264" s="2"/>
      <c r="C2264" s="139" t="s">
        <v>41040</v>
      </c>
      <c r="D2264" s="124" t="s">
        <v>41041</v>
      </c>
      <c r="E2264" s="118" t="s">
        <v>48</v>
      </c>
      <c r="F2264" s="124" t="s">
        <v>35249</v>
      </c>
      <c r="G2264" s="118" t="s">
        <v>34659</v>
      </c>
      <c r="H2264" s="137">
        <v>42069</v>
      </c>
      <c r="I2264" s="119">
        <v>462</v>
      </c>
      <c r="J2264" s="129"/>
      <c r="K2264" s="129"/>
      <c r="L2264" s="129">
        <v>0</v>
      </c>
      <c r="M2264" s="134" t="s">
        <v>41172</v>
      </c>
    </row>
    <row r="2265" spans="1:13" hidden="1" x14ac:dyDescent="0.25">
      <c r="A2265" s="128"/>
      <c r="B2265" s="2"/>
      <c r="C2265" s="139" t="s">
        <v>41043</v>
      </c>
      <c r="D2265" s="124" t="s">
        <v>41044</v>
      </c>
      <c r="E2265" s="118" t="s">
        <v>48</v>
      </c>
      <c r="F2265" s="124" t="s">
        <v>35249</v>
      </c>
      <c r="G2265" s="118" t="s">
        <v>34659</v>
      </c>
      <c r="H2265" s="137">
        <v>42090</v>
      </c>
      <c r="I2265" s="119">
        <v>560</v>
      </c>
      <c r="J2265" s="129"/>
      <c r="K2265" s="129"/>
      <c r="L2265" s="129">
        <v>0</v>
      </c>
      <c r="M2265" s="134"/>
    </row>
    <row r="2266" spans="1:13" hidden="1" x14ac:dyDescent="0.25">
      <c r="A2266" s="128"/>
      <c r="B2266" s="2"/>
      <c r="C2266" s="139" t="s">
        <v>41046</v>
      </c>
      <c r="D2266" s="124" t="s">
        <v>41047</v>
      </c>
      <c r="E2266" s="118" t="s">
        <v>48</v>
      </c>
      <c r="F2266" s="124" t="s">
        <v>35249</v>
      </c>
      <c r="G2266" s="118" t="s">
        <v>2</v>
      </c>
      <c r="H2266" s="137"/>
      <c r="I2266" s="119"/>
      <c r="J2266" s="129"/>
      <c r="K2266" s="129"/>
      <c r="L2266" s="129">
        <v>0</v>
      </c>
      <c r="M2266" s="134" t="s">
        <v>41177</v>
      </c>
    </row>
    <row r="2267" spans="1:13" hidden="1" x14ac:dyDescent="0.25">
      <c r="A2267" s="128"/>
      <c r="B2267" s="2"/>
      <c r="C2267" s="139" t="s">
        <v>41049</v>
      </c>
      <c r="D2267" s="124" t="s">
        <v>41050</v>
      </c>
      <c r="E2267" s="118" t="s">
        <v>48</v>
      </c>
      <c r="F2267" s="124" t="s">
        <v>35249</v>
      </c>
      <c r="G2267" s="118" t="s">
        <v>2</v>
      </c>
      <c r="H2267" s="137"/>
      <c r="I2267" s="119"/>
      <c r="J2267" s="129"/>
      <c r="K2267" s="129"/>
      <c r="L2267" s="129">
        <v>0</v>
      </c>
      <c r="M2267" s="134"/>
    </row>
    <row r="2268" spans="1:13" hidden="1" x14ac:dyDescent="0.25">
      <c r="A2268" s="128"/>
      <c r="B2268" s="2"/>
      <c r="C2268" s="139" t="s">
        <v>41052</v>
      </c>
      <c r="D2268" s="124" t="s">
        <v>41053</v>
      </c>
      <c r="E2268" s="118" t="s">
        <v>48</v>
      </c>
      <c r="F2268" s="124" t="s">
        <v>35249</v>
      </c>
      <c r="G2268" s="118" t="s">
        <v>2</v>
      </c>
      <c r="H2268" s="137">
        <v>43698</v>
      </c>
      <c r="I2268" s="119">
        <v>10.5</v>
      </c>
      <c r="J2268" s="129"/>
      <c r="K2268" s="129"/>
      <c r="L2268" s="129">
        <v>0</v>
      </c>
      <c r="M2268" s="134" t="s">
        <v>41182</v>
      </c>
    </row>
    <row r="2269" spans="1:13" hidden="1" x14ac:dyDescent="0.25">
      <c r="A2269" s="128"/>
      <c r="B2269" s="2"/>
      <c r="C2269" s="139" t="s">
        <v>41775</v>
      </c>
      <c r="D2269" s="124" t="s">
        <v>41776</v>
      </c>
      <c r="E2269" s="118" t="s">
        <v>48</v>
      </c>
      <c r="F2269" s="124" t="s">
        <v>35249</v>
      </c>
      <c r="G2269" s="118" t="s">
        <v>2</v>
      </c>
      <c r="H2269" s="137">
        <v>46100</v>
      </c>
      <c r="I2269" s="119">
        <v>4531.49</v>
      </c>
      <c r="J2269" s="129"/>
      <c r="K2269" s="129"/>
      <c r="L2269" s="129">
        <v>0</v>
      </c>
      <c r="M2269" s="134"/>
    </row>
    <row r="2270" spans="1:13" hidden="1" x14ac:dyDescent="0.25">
      <c r="A2270" s="128"/>
      <c r="B2270" s="2"/>
      <c r="C2270" s="139" t="s">
        <v>41055</v>
      </c>
      <c r="D2270" s="124" t="s">
        <v>41056</v>
      </c>
      <c r="E2270" s="118" t="s">
        <v>48</v>
      </c>
      <c r="F2270" s="124" t="s">
        <v>35249</v>
      </c>
      <c r="G2270" s="118" t="s">
        <v>2</v>
      </c>
      <c r="H2270" s="137">
        <v>40507</v>
      </c>
      <c r="I2270" s="119">
        <v>685</v>
      </c>
      <c r="J2270" s="129"/>
      <c r="K2270" s="129"/>
      <c r="L2270" s="129">
        <v>0</v>
      </c>
      <c r="M2270" s="134" t="s">
        <v>41187</v>
      </c>
    </row>
    <row r="2271" spans="1:13" hidden="1" x14ac:dyDescent="0.25">
      <c r="A2271" s="128"/>
      <c r="B2271" s="2"/>
      <c r="C2271" s="139" t="s">
        <v>41057</v>
      </c>
      <c r="D2271" s="124" t="s">
        <v>41058</v>
      </c>
      <c r="E2271" s="118" t="s">
        <v>48</v>
      </c>
      <c r="F2271" s="124" t="s">
        <v>35249</v>
      </c>
      <c r="G2271" s="118" t="s">
        <v>2</v>
      </c>
      <c r="H2271" s="137">
        <v>40507</v>
      </c>
      <c r="I2271" s="119">
        <v>1450</v>
      </c>
      <c r="J2271" s="129"/>
      <c r="K2271" s="129"/>
      <c r="L2271" s="129">
        <v>0</v>
      </c>
      <c r="M2271" s="134" t="s">
        <v>41190</v>
      </c>
    </row>
    <row r="2272" spans="1:13" hidden="1" x14ac:dyDescent="0.25">
      <c r="A2272" s="128"/>
      <c r="B2272" s="2"/>
      <c r="C2272" s="139" t="s">
        <v>41059</v>
      </c>
      <c r="D2272" s="124" t="s">
        <v>41060</v>
      </c>
      <c r="E2272" s="118" t="s">
        <v>48</v>
      </c>
      <c r="F2272" s="124" t="s">
        <v>35249</v>
      </c>
      <c r="G2272" s="118" t="s">
        <v>2</v>
      </c>
      <c r="H2272" s="137">
        <v>44084</v>
      </c>
      <c r="I2272" s="119">
        <v>6411.25</v>
      </c>
      <c r="J2272" s="129"/>
      <c r="K2272" s="129"/>
      <c r="L2272" s="129">
        <v>0</v>
      </c>
      <c r="M2272" s="134" t="s">
        <v>41193</v>
      </c>
    </row>
    <row r="2273" spans="1:13" hidden="1" x14ac:dyDescent="0.25">
      <c r="A2273" s="128"/>
      <c r="B2273" s="2"/>
      <c r="C2273" s="139" t="s">
        <v>41062</v>
      </c>
      <c r="D2273" s="124" t="s">
        <v>41063</v>
      </c>
      <c r="E2273" s="118" t="s">
        <v>48</v>
      </c>
      <c r="F2273" s="124" t="s">
        <v>35249</v>
      </c>
      <c r="G2273" s="118" t="s">
        <v>2</v>
      </c>
      <c r="H2273" s="137">
        <v>44182</v>
      </c>
      <c r="I2273" s="119">
        <v>1737.99</v>
      </c>
      <c r="J2273" s="129"/>
      <c r="K2273" s="129"/>
      <c r="L2273" s="129">
        <v>0</v>
      </c>
      <c r="M2273" s="134" t="s">
        <v>41196</v>
      </c>
    </row>
    <row r="2274" spans="1:13" hidden="1" x14ac:dyDescent="0.25">
      <c r="A2274" s="128"/>
      <c r="B2274" s="2"/>
      <c r="C2274" s="139" t="s">
        <v>41065</v>
      </c>
      <c r="D2274" s="124" t="s">
        <v>41066</v>
      </c>
      <c r="E2274" s="118" t="s">
        <v>48</v>
      </c>
      <c r="F2274" s="124" t="s">
        <v>35249</v>
      </c>
      <c r="G2274" s="118" t="s">
        <v>2</v>
      </c>
      <c r="H2274" s="137">
        <v>44180</v>
      </c>
      <c r="I2274" s="119">
        <v>1275.5999999999999</v>
      </c>
      <c r="J2274" s="129"/>
      <c r="K2274" s="129"/>
      <c r="L2274" s="129">
        <v>0</v>
      </c>
      <c r="M2274" s="134" t="s">
        <v>41199</v>
      </c>
    </row>
    <row r="2275" spans="1:13" hidden="1" x14ac:dyDescent="0.25">
      <c r="A2275" s="128"/>
      <c r="B2275" s="2"/>
      <c r="C2275" s="139" t="s">
        <v>41068</v>
      </c>
      <c r="D2275" s="124" t="s">
        <v>41069</v>
      </c>
      <c r="E2275" s="118" t="s">
        <v>48</v>
      </c>
      <c r="F2275" s="124" t="s">
        <v>35249</v>
      </c>
      <c r="G2275" s="118" t="s">
        <v>2</v>
      </c>
      <c r="H2275" s="137">
        <v>44118</v>
      </c>
      <c r="I2275" s="119">
        <v>1222.0999999999999</v>
      </c>
      <c r="J2275" s="129"/>
      <c r="K2275" s="129"/>
      <c r="L2275" s="129">
        <v>0</v>
      </c>
      <c r="M2275" s="134" t="s">
        <v>41202</v>
      </c>
    </row>
    <row r="2276" spans="1:13" hidden="1" x14ac:dyDescent="0.25">
      <c r="A2276" s="128"/>
      <c r="B2276" s="2"/>
      <c r="C2276" s="139" t="s">
        <v>41071</v>
      </c>
      <c r="D2276" s="124" t="s">
        <v>41072</v>
      </c>
      <c r="E2276" s="118" t="s">
        <v>48</v>
      </c>
      <c r="F2276" s="124" t="s">
        <v>35249</v>
      </c>
      <c r="G2276" s="118" t="s">
        <v>2</v>
      </c>
      <c r="H2276" s="137">
        <v>44084</v>
      </c>
      <c r="I2276" s="119">
        <v>2585.0500000000002</v>
      </c>
      <c r="J2276" s="129"/>
      <c r="K2276" s="129"/>
      <c r="L2276" s="129">
        <v>0</v>
      </c>
      <c r="M2276" s="134" t="s">
        <v>41203</v>
      </c>
    </row>
    <row r="2277" spans="1:13" hidden="1" x14ac:dyDescent="0.25">
      <c r="A2277" s="128"/>
      <c r="B2277" s="2"/>
      <c r="C2277" s="139" t="s">
        <v>41074</v>
      </c>
      <c r="D2277" s="124" t="s">
        <v>41075</v>
      </c>
      <c r="E2277" s="118" t="s">
        <v>48</v>
      </c>
      <c r="F2277" s="124" t="s">
        <v>35249</v>
      </c>
      <c r="G2277" s="118" t="s">
        <v>2</v>
      </c>
      <c r="H2277" s="137">
        <v>44081</v>
      </c>
      <c r="I2277" s="119">
        <v>1751.81</v>
      </c>
      <c r="J2277" s="129"/>
      <c r="K2277" s="129"/>
      <c r="L2277" s="129">
        <v>0</v>
      </c>
      <c r="M2277" s="134" t="s">
        <v>41206</v>
      </c>
    </row>
    <row r="2278" spans="1:13" hidden="1" x14ac:dyDescent="0.25">
      <c r="A2278" s="128"/>
      <c r="B2278" s="2"/>
      <c r="C2278" s="139" t="s">
        <v>41077</v>
      </c>
      <c r="D2278" s="124" t="s">
        <v>41078</v>
      </c>
      <c r="E2278" s="118" t="s">
        <v>48</v>
      </c>
      <c r="F2278" s="124" t="s">
        <v>35249</v>
      </c>
      <c r="G2278" s="118" t="s">
        <v>34659</v>
      </c>
      <c r="H2278" s="137">
        <v>45705</v>
      </c>
      <c r="I2278" s="119">
        <v>52</v>
      </c>
      <c r="J2278" s="129"/>
      <c r="K2278" s="129"/>
      <c r="L2278" s="129">
        <v>0</v>
      </c>
      <c r="M2278" s="134" t="s">
        <v>41209</v>
      </c>
    </row>
    <row r="2279" spans="1:13" hidden="1" x14ac:dyDescent="0.25">
      <c r="A2279" s="128"/>
      <c r="B2279" s="2"/>
      <c r="C2279" s="139" t="s">
        <v>41080</v>
      </c>
      <c r="D2279" s="124" t="s">
        <v>41081</v>
      </c>
      <c r="E2279" s="118" t="s">
        <v>48</v>
      </c>
      <c r="F2279" s="124" t="s">
        <v>35249</v>
      </c>
      <c r="G2279" s="118" t="s">
        <v>2</v>
      </c>
      <c r="H2279" s="137">
        <v>42278</v>
      </c>
      <c r="I2279" s="119">
        <v>2.2000000000000002</v>
      </c>
      <c r="J2279" s="129"/>
      <c r="K2279" s="129"/>
      <c r="L2279" s="129">
        <v>0</v>
      </c>
      <c r="M2279" s="134" t="s">
        <v>41212</v>
      </c>
    </row>
    <row r="2280" spans="1:13" hidden="1" x14ac:dyDescent="0.25">
      <c r="A2280" s="128"/>
      <c r="B2280" s="2"/>
      <c r="C2280" s="139" t="s">
        <v>41083</v>
      </c>
      <c r="D2280" s="124" t="s">
        <v>41084</v>
      </c>
      <c r="E2280" s="118" t="s">
        <v>48</v>
      </c>
      <c r="F2280" s="124" t="s">
        <v>35249</v>
      </c>
      <c r="G2280" s="118" t="s">
        <v>2</v>
      </c>
      <c r="H2280" s="137">
        <v>45370</v>
      </c>
      <c r="I2280" s="119">
        <v>1910</v>
      </c>
      <c r="J2280" s="129"/>
      <c r="K2280" s="129"/>
      <c r="L2280" s="129">
        <v>0</v>
      </c>
      <c r="M2280" s="134" t="s">
        <v>41215</v>
      </c>
    </row>
    <row r="2281" spans="1:13" hidden="1" x14ac:dyDescent="0.25">
      <c r="A2281" s="128"/>
      <c r="B2281" s="2"/>
      <c r="C2281" s="139" t="s">
        <v>41086</v>
      </c>
      <c r="D2281" s="124" t="s">
        <v>41087</v>
      </c>
      <c r="E2281" s="118" t="s">
        <v>48</v>
      </c>
      <c r="F2281" s="124" t="s">
        <v>35249</v>
      </c>
      <c r="G2281" s="118" t="s">
        <v>2</v>
      </c>
      <c r="H2281" s="137">
        <v>45370</v>
      </c>
      <c r="I2281" s="119">
        <v>1910</v>
      </c>
      <c r="J2281" s="129"/>
      <c r="K2281" s="129"/>
      <c r="L2281" s="129">
        <v>0</v>
      </c>
      <c r="M2281" s="134" t="s">
        <v>41218</v>
      </c>
    </row>
    <row r="2282" spans="1:13" hidden="1" x14ac:dyDescent="0.25">
      <c r="A2282" s="128"/>
      <c r="B2282" s="2"/>
      <c r="C2282" s="139" t="s">
        <v>41089</v>
      </c>
      <c r="D2282" s="124" t="s">
        <v>41090</v>
      </c>
      <c r="E2282" s="118" t="s">
        <v>48</v>
      </c>
      <c r="F2282" s="124" t="s">
        <v>35249</v>
      </c>
      <c r="G2282" s="118" t="s">
        <v>2</v>
      </c>
      <c r="H2282" s="137">
        <v>45370</v>
      </c>
      <c r="I2282" s="119">
        <v>1910</v>
      </c>
      <c r="J2282" s="129"/>
      <c r="K2282" s="129"/>
      <c r="L2282" s="129">
        <v>0</v>
      </c>
      <c r="M2282" s="134" t="s">
        <v>41221</v>
      </c>
    </row>
    <row r="2283" spans="1:13" hidden="1" x14ac:dyDescent="0.25">
      <c r="A2283" s="128"/>
      <c r="B2283" s="2"/>
      <c r="C2283" s="139" t="s">
        <v>41092</v>
      </c>
      <c r="D2283" s="124" t="s">
        <v>41093</v>
      </c>
      <c r="E2283" s="118" t="s">
        <v>48</v>
      </c>
      <c r="F2283" s="124" t="s">
        <v>35249</v>
      </c>
      <c r="G2283" s="118" t="s">
        <v>2</v>
      </c>
      <c r="H2283" s="137">
        <v>45370</v>
      </c>
      <c r="I2283" s="119">
        <v>1910</v>
      </c>
      <c r="J2283" s="129"/>
      <c r="K2283" s="129"/>
      <c r="L2283" s="129">
        <v>0</v>
      </c>
      <c r="M2283" s="134" t="s">
        <v>41224</v>
      </c>
    </row>
    <row r="2284" spans="1:13" hidden="1" x14ac:dyDescent="0.25">
      <c r="A2284" s="128"/>
      <c r="B2284" s="2"/>
      <c r="C2284" s="139" t="s">
        <v>41095</v>
      </c>
      <c r="D2284" s="124" t="s">
        <v>41096</v>
      </c>
      <c r="E2284" s="118" t="s">
        <v>48</v>
      </c>
      <c r="F2284" s="124" t="s">
        <v>35249</v>
      </c>
      <c r="G2284" s="118" t="s">
        <v>34659</v>
      </c>
      <c r="H2284" s="137">
        <v>42382</v>
      </c>
      <c r="I2284" s="119">
        <v>90</v>
      </c>
      <c r="J2284" s="129"/>
      <c r="K2284" s="129"/>
      <c r="L2284" s="129">
        <v>0</v>
      </c>
      <c r="M2284" s="134" t="s">
        <v>41227</v>
      </c>
    </row>
    <row r="2285" spans="1:13" hidden="1" x14ac:dyDescent="0.25">
      <c r="A2285" s="128"/>
      <c r="B2285" s="2"/>
      <c r="C2285" s="139" t="s">
        <v>41098</v>
      </c>
      <c r="D2285" s="124" t="s">
        <v>41099</v>
      </c>
      <c r="E2285" s="118" t="s">
        <v>48</v>
      </c>
      <c r="F2285" s="124" t="s">
        <v>35249</v>
      </c>
      <c r="G2285" s="118" t="s">
        <v>34659</v>
      </c>
      <c r="H2285" s="137">
        <v>42478</v>
      </c>
      <c r="I2285" s="119">
        <v>55</v>
      </c>
      <c r="J2285" s="129"/>
      <c r="K2285" s="129"/>
      <c r="L2285" s="129">
        <v>0</v>
      </c>
      <c r="M2285" s="134" t="s">
        <v>41230</v>
      </c>
    </row>
    <row r="2286" spans="1:13" hidden="1" x14ac:dyDescent="0.25">
      <c r="A2286" s="128"/>
      <c r="B2286" s="2"/>
      <c r="C2286" s="139" t="s">
        <v>41101</v>
      </c>
      <c r="D2286" s="124" t="s">
        <v>41102</v>
      </c>
      <c r="E2286" s="118" t="s">
        <v>48</v>
      </c>
      <c r="F2286" s="124" t="s">
        <v>35249</v>
      </c>
      <c r="G2286" s="118" t="s">
        <v>34659</v>
      </c>
      <c r="H2286" s="137">
        <v>42328</v>
      </c>
      <c r="I2286" s="119">
        <v>92</v>
      </c>
      <c r="J2286" s="129"/>
      <c r="K2286" s="129"/>
      <c r="L2286" s="129">
        <v>0</v>
      </c>
      <c r="M2286" s="134" t="s">
        <v>41233</v>
      </c>
    </row>
    <row r="2287" spans="1:13" hidden="1" x14ac:dyDescent="0.25">
      <c r="A2287" s="128"/>
      <c r="B2287" s="2"/>
      <c r="C2287" s="139" t="s">
        <v>41104</v>
      </c>
      <c r="D2287" s="124" t="s">
        <v>41105</v>
      </c>
      <c r="E2287" s="118" t="s">
        <v>48</v>
      </c>
      <c r="F2287" s="124" t="s">
        <v>35249</v>
      </c>
      <c r="G2287" s="118" t="s">
        <v>34659</v>
      </c>
      <c r="H2287" s="137">
        <v>42458</v>
      </c>
      <c r="I2287" s="119">
        <v>148</v>
      </c>
      <c r="J2287" s="129"/>
      <c r="K2287" s="129"/>
      <c r="L2287" s="129">
        <v>0</v>
      </c>
      <c r="M2287" s="134" t="s">
        <v>41234</v>
      </c>
    </row>
    <row r="2288" spans="1:13" hidden="1" x14ac:dyDescent="0.25">
      <c r="A2288" s="128"/>
      <c r="B2288" s="2"/>
      <c r="C2288" s="139" t="s">
        <v>41107</v>
      </c>
      <c r="D2288" s="124" t="s">
        <v>41108</v>
      </c>
      <c r="E2288" s="118" t="s">
        <v>48</v>
      </c>
      <c r="F2288" s="124" t="s">
        <v>35249</v>
      </c>
      <c r="G2288" s="118" t="s">
        <v>34659</v>
      </c>
      <c r="H2288" s="137">
        <v>42654</v>
      </c>
      <c r="I2288" s="119">
        <v>295</v>
      </c>
      <c r="J2288" s="129"/>
      <c r="K2288" s="129"/>
      <c r="L2288" s="129">
        <v>0</v>
      </c>
      <c r="M2288" s="134" t="s">
        <v>41234</v>
      </c>
    </row>
    <row r="2289" spans="1:13" hidden="1" x14ac:dyDescent="0.25">
      <c r="A2289" s="128"/>
      <c r="B2289" s="2"/>
      <c r="C2289" s="139" t="s">
        <v>41110</v>
      </c>
      <c r="D2289" s="124" t="s">
        <v>41111</v>
      </c>
      <c r="E2289" s="118" t="s">
        <v>48</v>
      </c>
      <c r="F2289" s="124" t="s">
        <v>35249</v>
      </c>
      <c r="G2289" s="118" t="s">
        <v>34659</v>
      </c>
      <c r="H2289" s="137">
        <v>41348</v>
      </c>
      <c r="I2289" s="119">
        <v>71</v>
      </c>
      <c r="J2289" s="129"/>
      <c r="K2289" s="129"/>
      <c r="L2289" s="129">
        <v>0</v>
      </c>
      <c r="M2289" s="134" t="s">
        <v>41234</v>
      </c>
    </row>
    <row r="2290" spans="1:13" hidden="1" x14ac:dyDescent="0.25">
      <c r="A2290" s="128"/>
      <c r="B2290" s="2"/>
      <c r="C2290" s="139" t="s">
        <v>41113</v>
      </c>
      <c r="D2290" s="124" t="s">
        <v>41114</v>
      </c>
      <c r="E2290" s="118" t="s">
        <v>48</v>
      </c>
      <c r="F2290" s="124" t="s">
        <v>35249</v>
      </c>
      <c r="G2290" s="118" t="s">
        <v>34659</v>
      </c>
      <c r="H2290" s="137"/>
      <c r="I2290" s="119"/>
      <c r="J2290" s="129"/>
      <c r="K2290" s="129"/>
      <c r="L2290" s="129">
        <v>0</v>
      </c>
      <c r="M2290" s="134" t="s">
        <v>41234</v>
      </c>
    </row>
    <row r="2291" spans="1:13" hidden="1" x14ac:dyDescent="0.25">
      <c r="A2291" s="128"/>
      <c r="B2291" s="2"/>
      <c r="C2291" s="139" t="s">
        <v>41116</v>
      </c>
      <c r="D2291" s="124" t="s">
        <v>41117</v>
      </c>
      <c r="E2291" s="118" t="s">
        <v>48</v>
      </c>
      <c r="F2291" s="124" t="s">
        <v>35249</v>
      </c>
      <c r="G2291" s="118" t="s">
        <v>34659</v>
      </c>
      <c r="H2291" s="137"/>
      <c r="I2291" s="119"/>
      <c r="J2291" s="129"/>
      <c r="K2291" s="129"/>
      <c r="L2291" s="129">
        <v>0</v>
      </c>
      <c r="M2291" s="134" t="s">
        <v>41234</v>
      </c>
    </row>
    <row r="2292" spans="1:13" hidden="1" x14ac:dyDescent="0.25">
      <c r="A2292" s="128"/>
      <c r="B2292" s="2"/>
      <c r="C2292" s="139" t="s">
        <v>41119</v>
      </c>
      <c r="D2292" s="124" t="s">
        <v>41120</v>
      </c>
      <c r="E2292" s="118" t="s">
        <v>48</v>
      </c>
      <c r="F2292" s="124" t="s">
        <v>35249</v>
      </c>
      <c r="G2292" s="118" t="s">
        <v>59</v>
      </c>
      <c r="H2292" s="137"/>
      <c r="I2292" s="119"/>
      <c r="J2292" s="129"/>
      <c r="K2292" s="129"/>
      <c r="L2292" s="129">
        <v>0</v>
      </c>
      <c r="M2292" s="134" t="s">
        <v>41235</v>
      </c>
    </row>
    <row r="2293" spans="1:13" hidden="1" x14ac:dyDescent="0.25">
      <c r="A2293" s="128"/>
      <c r="B2293" s="2"/>
      <c r="C2293" s="139" t="s">
        <v>41122</v>
      </c>
      <c r="D2293" s="124" t="s">
        <v>41123</v>
      </c>
      <c r="E2293" s="118" t="s">
        <v>48</v>
      </c>
      <c r="F2293" s="124" t="s">
        <v>35249</v>
      </c>
      <c r="G2293" s="118" t="s">
        <v>34659</v>
      </c>
      <c r="H2293" s="137"/>
      <c r="I2293" s="119"/>
      <c r="J2293" s="129"/>
      <c r="K2293" s="129"/>
      <c r="L2293" s="129">
        <v>0</v>
      </c>
      <c r="M2293" s="134" t="s">
        <v>41236</v>
      </c>
    </row>
    <row r="2294" spans="1:13" hidden="1" x14ac:dyDescent="0.25">
      <c r="A2294" s="128"/>
      <c r="B2294" s="2"/>
      <c r="C2294" s="139" t="s">
        <v>41125</v>
      </c>
      <c r="D2294" s="124" t="s">
        <v>41126</v>
      </c>
      <c r="E2294" s="118" t="s">
        <v>48</v>
      </c>
      <c r="F2294" s="124" t="s">
        <v>35249</v>
      </c>
      <c r="G2294" s="118" t="s">
        <v>34659</v>
      </c>
      <c r="H2294" s="137"/>
      <c r="I2294" s="119"/>
      <c r="J2294" s="129"/>
      <c r="K2294" s="129"/>
      <c r="L2294" s="129">
        <v>0</v>
      </c>
      <c r="M2294" s="134" t="s">
        <v>41237</v>
      </c>
    </row>
    <row r="2295" spans="1:13" hidden="1" x14ac:dyDescent="0.25">
      <c r="A2295" s="128"/>
      <c r="B2295" s="2"/>
      <c r="C2295" s="139" t="s">
        <v>41128</v>
      </c>
      <c r="D2295" s="124" t="s">
        <v>41129</v>
      </c>
      <c r="E2295" s="118" t="s">
        <v>48</v>
      </c>
      <c r="F2295" s="124" t="s">
        <v>35249</v>
      </c>
      <c r="G2295" s="118" t="s">
        <v>34659</v>
      </c>
      <c r="H2295" s="137">
        <v>41562</v>
      </c>
      <c r="I2295" s="119">
        <v>259</v>
      </c>
      <c r="J2295" s="129"/>
      <c r="K2295" s="129"/>
      <c r="L2295" s="129">
        <v>0</v>
      </c>
      <c r="M2295" s="134" t="s">
        <v>41238</v>
      </c>
    </row>
    <row r="2296" spans="1:13" hidden="1" x14ac:dyDescent="0.25">
      <c r="A2296" s="128"/>
      <c r="B2296" s="2"/>
      <c r="C2296" s="139" t="s">
        <v>41131</v>
      </c>
      <c r="D2296" s="124" t="s">
        <v>41132</v>
      </c>
      <c r="E2296" s="118" t="s">
        <v>48</v>
      </c>
      <c r="F2296" s="124" t="s">
        <v>35249</v>
      </c>
      <c r="G2296" s="118" t="s">
        <v>34659</v>
      </c>
      <c r="H2296" s="137">
        <v>41934</v>
      </c>
      <c r="I2296" s="119">
        <v>1560</v>
      </c>
      <c r="J2296" s="129"/>
      <c r="K2296" s="129"/>
      <c r="L2296" s="129">
        <v>0</v>
      </c>
      <c r="M2296" s="134" t="s">
        <v>41241</v>
      </c>
    </row>
    <row r="2297" spans="1:13" hidden="1" x14ac:dyDescent="0.25">
      <c r="A2297" s="128"/>
      <c r="B2297" s="2"/>
      <c r="C2297" s="139" t="s">
        <v>41134</v>
      </c>
      <c r="D2297" s="124" t="s">
        <v>41135</v>
      </c>
      <c r="E2297" s="118" t="s">
        <v>48</v>
      </c>
      <c r="F2297" s="124" t="s">
        <v>35249</v>
      </c>
      <c r="G2297" s="118" t="s">
        <v>34659</v>
      </c>
      <c r="H2297" s="137"/>
      <c r="I2297" s="119"/>
      <c r="J2297" s="129"/>
      <c r="K2297" s="129"/>
      <c r="L2297" s="129">
        <v>0</v>
      </c>
      <c r="M2297" s="134" t="s">
        <v>41242</v>
      </c>
    </row>
    <row r="2298" spans="1:13" hidden="1" x14ac:dyDescent="0.25">
      <c r="A2298" s="128"/>
      <c r="B2298" s="2"/>
      <c r="C2298" s="139" t="s">
        <v>41137</v>
      </c>
      <c r="D2298" s="124" t="s">
        <v>41138</v>
      </c>
      <c r="E2298" s="118" t="s">
        <v>48</v>
      </c>
      <c r="F2298" s="124" t="s">
        <v>35249</v>
      </c>
      <c r="G2298" s="118" t="s">
        <v>34659</v>
      </c>
      <c r="H2298" s="137">
        <v>41939</v>
      </c>
      <c r="I2298" s="119">
        <v>195</v>
      </c>
      <c r="J2298" s="129"/>
      <c r="K2298" s="129"/>
      <c r="L2298" s="129">
        <v>0</v>
      </c>
      <c r="M2298" s="134" t="s">
        <v>41245</v>
      </c>
    </row>
    <row r="2299" spans="1:13" hidden="1" x14ac:dyDescent="0.25">
      <c r="A2299" s="128"/>
      <c r="B2299" s="2"/>
      <c r="C2299" s="139" t="s">
        <v>41140</v>
      </c>
      <c r="D2299" s="124" t="s">
        <v>41141</v>
      </c>
      <c r="E2299" s="118" t="s">
        <v>48</v>
      </c>
      <c r="F2299" s="124" t="s">
        <v>35249</v>
      </c>
      <c r="G2299" s="118" t="s">
        <v>2</v>
      </c>
      <c r="H2299" s="137"/>
      <c r="I2299" s="119"/>
      <c r="J2299" s="129"/>
      <c r="K2299" s="129"/>
      <c r="L2299" s="129">
        <v>0</v>
      </c>
      <c r="M2299" s="134" t="s">
        <v>41245</v>
      </c>
    </row>
    <row r="2300" spans="1:13" hidden="1" x14ac:dyDescent="0.25">
      <c r="A2300" s="128"/>
      <c r="B2300" s="2"/>
      <c r="C2300" s="139" t="s">
        <v>41143</v>
      </c>
      <c r="D2300" s="124" t="s">
        <v>41144</v>
      </c>
      <c r="E2300" s="118" t="s">
        <v>48</v>
      </c>
      <c r="F2300" s="124" t="s">
        <v>35249</v>
      </c>
      <c r="G2300" s="118" t="s">
        <v>34659</v>
      </c>
      <c r="H2300" s="137"/>
      <c r="I2300" s="119"/>
      <c r="J2300" s="129"/>
      <c r="K2300" s="129"/>
      <c r="L2300" s="129">
        <v>0</v>
      </c>
      <c r="M2300" s="134" t="s">
        <v>41245</v>
      </c>
    </row>
    <row r="2301" spans="1:13" hidden="1" x14ac:dyDescent="0.25">
      <c r="A2301" s="128"/>
      <c r="B2301" s="2"/>
      <c r="C2301" s="139" t="s">
        <v>41146</v>
      </c>
      <c r="D2301" s="124" t="s">
        <v>41147</v>
      </c>
      <c r="E2301" s="118" t="s">
        <v>48</v>
      </c>
      <c r="F2301" s="124" t="s">
        <v>35249</v>
      </c>
      <c r="G2301" s="118" t="s">
        <v>34659</v>
      </c>
      <c r="H2301" s="137"/>
      <c r="I2301" s="119"/>
      <c r="J2301" s="129"/>
      <c r="K2301" s="129"/>
      <c r="L2301" s="129">
        <v>0</v>
      </c>
      <c r="M2301" s="134" t="s">
        <v>41245</v>
      </c>
    </row>
    <row r="2302" spans="1:13" hidden="1" x14ac:dyDescent="0.25">
      <c r="A2302" s="128"/>
      <c r="B2302" s="2"/>
      <c r="C2302" s="139" t="s">
        <v>41149</v>
      </c>
      <c r="D2302" s="124" t="s">
        <v>41150</v>
      </c>
      <c r="E2302" s="118" t="s">
        <v>48</v>
      </c>
      <c r="F2302" s="124" t="s">
        <v>35249</v>
      </c>
      <c r="G2302" s="118" t="s">
        <v>34659</v>
      </c>
      <c r="H2302" s="137"/>
      <c r="I2302" s="119"/>
      <c r="J2302" s="129"/>
      <c r="K2302" s="129"/>
      <c r="L2302" s="129">
        <v>0</v>
      </c>
      <c r="M2302" s="134" t="s">
        <v>41250</v>
      </c>
    </row>
    <row r="2303" spans="1:13" hidden="1" x14ac:dyDescent="0.25">
      <c r="A2303" s="128"/>
      <c r="B2303" s="2"/>
      <c r="C2303" s="139" t="s">
        <v>41152</v>
      </c>
      <c r="D2303" s="124" t="s">
        <v>41153</v>
      </c>
      <c r="E2303" s="118" t="s">
        <v>48</v>
      </c>
      <c r="F2303" s="124" t="s">
        <v>35249</v>
      </c>
      <c r="G2303" s="118" t="s">
        <v>34659</v>
      </c>
      <c r="H2303" s="137">
        <v>41890</v>
      </c>
      <c r="I2303" s="119">
        <v>25.5</v>
      </c>
      <c r="J2303" s="129"/>
      <c r="K2303" s="129"/>
      <c r="L2303" s="129">
        <v>0</v>
      </c>
      <c r="M2303" s="134" t="s">
        <v>41253</v>
      </c>
    </row>
    <row r="2304" spans="1:13" hidden="1" x14ac:dyDescent="0.25">
      <c r="A2304" s="128"/>
      <c r="B2304" s="2"/>
      <c r="C2304" s="139" t="s">
        <v>41155</v>
      </c>
      <c r="D2304" s="124" t="s">
        <v>41156</v>
      </c>
      <c r="E2304" s="118" t="s">
        <v>48</v>
      </c>
      <c r="F2304" s="124" t="s">
        <v>35249</v>
      </c>
      <c r="G2304" s="118" t="s">
        <v>34659</v>
      </c>
      <c r="H2304" s="137">
        <v>41890</v>
      </c>
      <c r="I2304" s="119">
        <v>9</v>
      </c>
      <c r="J2304" s="129"/>
      <c r="K2304" s="129"/>
      <c r="L2304" s="129">
        <v>0</v>
      </c>
      <c r="M2304" s="134" t="s">
        <v>41256</v>
      </c>
    </row>
    <row r="2305" spans="1:13" hidden="1" x14ac:dyDescent="0.25">
      <c r="A2305" s="128"/>
      <c r="B2305" s="2"/>
      <c r="C2305" s="139" t="s">
        <v>41158</v>
      </c>
      <c r="D2305" s="124" t="s">
        <v>41159</v>
      </c>
      <c r="E2305" s="118" t="s">
        <v>48</v>
      </c>
      <c r="F2305" s="124" t="s">
        <v>35249</v>
      </c>
      <c r="G2305" s="118" t="s">
        <v>34659</v>
      </c>
      <c r="H2305" s="137">
        <v>41890</v>
      </c>
      <c r="I2305" s="119">
        <v>9</v>
      </c>
      <c r="J2305" s="129"/>
      <c r="K2305" s="129"/>
      <c r="L2305" s="129">
        <v>0</v>
      </c>
      <c r="M2305" s="134" t="s">
        <v>41256</v>
      </c>
    </row>
    <row r="2306" spans="1:13" hidden="1" x14ac:dyDescent="0.25">
      <c r="A2306" s="128"/>
      <c r="B2306" s="2"/>
      <c r="C2306" s="139" t="s">
        <v>41161</v>
      </c>
      <c r="D2306" s="124" t="s">
        <v>41162</v>
      </c>
      <c r="E2306" s="118" t="s">
        <v>48</v>
      </c>
      <c r="F2306" s="124" t="s">
        <v>35249</v>
      </c>
      <c r="G2306" s="118" t="s">
        <v>34659</v>
      </c>
      <c r="H2306" s="137">
        <v>41534</v>
      </c>
      <c r="I2306" s="119">
        <v>1847.48</v>
      </c>
      <c r="J2306" s="129"/>
      <c r="K2306" s="129"/>
      <c r="L2306" s="129">
        <v>0</v>
      </c>
      <c r="M2306" s="134" t="s">
        <v>41256</v>
      </c>
    </row>
    <row r="2307" spans="1:13" hidden="1" x14ac:dyDescent="0.25">
      <c r="A2307" s="128"/>
      <c r="B2307" s="2"/>
      <c r="C2307" s="139" t="s">
        <v>41164</v>
      </c>
      <c r="D2307" s="124" t="s">
        <v>41165</v>
      </c>
      <c r="E2307" s="118" t="s">
        <v>48</v>
      </c>
      <c r="F2307" s="124" t="s">
        <v>35249</v>
      </c>
      <c r="G2307" s="118" t="s">
        <v>34659</v>
      </c>
      <c r="H2307" s="137">
        <v>41599</v>
      </c>
      <c r="I2307" s="119">
        <v>91</v>
      </c>
      <c r="J2307" s="129"/>
      <c r="K2307" s="129"/>
      <c r="L2307" s="129">
        <v>0</v>
      </c>
      <c r="M2307" s="134" t="s">
        <v>41256</v>
      </c>
    </row>
    <row r="2308" spans="1:13" hidden="1" x14ac:dyDescent="0.25">
      <c r="A2308" s="128"/>
      <c r="B2308" s="2"/>
      <c r="C2308" s="139" t="s">
        <v>41167</v>
      </c>
      <c r="D2308" s="124" t="s">
        <v>41168</v>
      </c>
      <c r="E2308" s="118" t="s">
        <v>48</v>
      </c>
      <c r="F2308" s="124" t="s">
        <v>35249</v>
      </c>
      <c r="G2308" s="118" t="s">
        <v>2</v>
      </c>
      <c r="H2308" s="137">
        <v>41801</v>
      </c>
      <c r="I2308" s="119">
        <v>822.45</v>
      </c>
      <c r="J2308" s="129"/>
      <c r="K2308" s="129"/>
      <c r="L2308" s="129">
        <v>0</v>
      </c>
      <c r="M2308" s="134" t="s">
        <v>41256</v>
      </c>
    </row>
    <row r="2309" spans="1:13" hidden="1" x14ac:dyDescent="0.25">
      <c r="A2309" s="128"/>
      <c r="B2309" s="2"/>
      <c r="C2309" s="139" t="s">
        <v>41170</v>
      </c>
      <c r="D2309" s="124" t="s">
        <v>41171</v>
      </c>
      <c r="E2309" s="118" t="s">
        <v>48</v>
      </c>
      <c r="F2309" s="124" t="s">
        <v>35249</v>
      </c>
      <c r="G2309" s="118" t="s">
        <v>2</v>
      </c>
      <c r="H2309" s="137">
        <v>44505</v>
      </c>
      <c r="I2309" s="119">
        <v>10</v>
      </c>
      <c r="J2309" s="129"/>
      <c r="K2309" s="129"/>
      <c r="L2309" s="129">
        <v>0</v>
      </c>
      <c r="M2309" s="134" t="s">
        <v>41259</v>
      </c>
    </row>
    <row r="2310" spans="1:13" hidden="1" x14ac:dyDescent="0.25">
      <c r="A2310" s="128"/>
      <c r="B2310" s="2"/>
      <c r="C2310" s="139" t="s">
        <v>41173</v>
      </c>
      <c r="D2310" s="124" t="s">
        <v>41174</v>
      </c>
      <c r="E2310" s="118" t="s">
        <v>48</v>
      </c>
      <c r="F2310" s="124" t="s">
        <v>35249</v>
      </c>
      <c r="G2310" s="118" t="s">
        <v>2</v>
      </c>
      <c r="H2310" s="137">
        <v>44505</v>
      </c>
      <c r="I2310" s="119">
        <v>10</v>
      </c>
      <c r="J2310" s="129"/>
      <c r="K2310" s="129"/>
      <c r="L2310" s="129">
        <v>0</v>
      </c>
      <c r="M2310" s="134" t="s">
        <v>41262</v>
      </c>
    </row>
    <row r="2311" spans="1:13" hidden="1" x14ac:dyDescent="0.25">
      <c r="A2311" s="128"/>
      <c r="B2311" s="2"/>
      <c r="C2311" s="139" t="s">
        <v>41175</v>
      </c>
      <c r="D2311" s="124" t="s">
        <v>41176</v>
      </c>
      <c r="E2311" s="118" t="s">
        <v>48</v>
      </c>
      <c r="F2311" s="124" t="s">
        <v>35249</v>
      </c>
      <c r="G2311" s="118" t="s">
        <v>2</v>
      </c>
      <c r="H2311" s="137">
        <v>43397</v>
      </c>
      <c r="I2311" s="119">
        <v>684.53</v>
      </c>
      <c r="J2311" s="129"/>
      <c r="K2311" s="129"/>
      <c r="L2311" s="129">
        <v>0</v>
      </c>
      <c r="M2311" s="134" t="s">
        <v>41262</v>
      </c>
    </row>
    <row r="2312" spans="1:13" hidden="1" x14ac:dyDescent="0.25">
      <c r="A2312" s="128"/>
      <c r="B2312" s="2"/>
      <c r="C2312" s="139" t="s">
        <v>41178</v>
      </c>
      <c r="D2312" s="124" t="s">
        <v>41179</v>
      </c>
      <c r="E2312" s="118" t="s">
        <v>48</v>
      </c>
      <c r="F2312" s="124" t="s">
        <v>35249</v>
      </c>
      <c r="G2312" s="118" t="s">
        <v>2</v>
      </c>
      <c r="H2312" s="137">
        <v>40378</v>
      </c>
      <c r="I2312" s="119">
        <v>225.92</v>
      </c>
      <c r="J2312" s="129"/>
      <c r="K2312" s="129"/>
      <c r="L2312" s="129">
        <v>0</v>
      </c>
      <c r="M2312" s="134" t="s">
        <v>41262</v>
      </c>
    </row>
    <row r="2313" spans="1:13" hidden="1" x14ac:dyDescent="0.25">
      <c r="A2313" s="128"/>
      <c r="B2313" s="2"/>
      <c r="C2313" s="139" t="s">
        <v>41180</v>
      </c>
      <c r="D2313" s="124" t="s">
        <v>41181</v>
      </c>
      <c r="E2313" s="118" t="s">
        <v>48</v>
      </c>
      <c r="F2313" s="124" t="s">
        <v>35249</v>
      </c>
      <c r="G2313" s="118" t="s">
        <v>2</v>
      </c>
      <c r="H2313" s="137">
        <v>43847</v>
      </c>
      <c r="I2313" s="119">
        <v>948.41</v>
      </c>
      <c r="J2313" s="129"/>
      <c r="K2313" s="129"/>
      <c r="L2313" s="129">
        <v>0</v>
      </c>
      <c r="M2313" s="134" t="s">
        <v>41265</v>
      </c>
    </row>
    <row r="2314" spans="1:13" hidden="1" x14ac:dyDescent="0.25">
      <c r="A2314" s="128"/>
      <c r="B2314" s="2"/>
      <c r="C2314" s="139" t="s">
        <v>41183</v>
      </c>
      <c r="D2314" s="124" t="s">
        <v>41184</v>
      </c>
      <c r="E2314" s="118" t="s">
        <v>48</v>
      </c>
      <c r="F2314" s="124" t="s">
        <v>35249</v>
      </c>
      <c r="G2314" s="118" t="s">
        <v>59</v>
      </c>
      <c r="H2314" s="137">
        <v>40378</v>
      </c>
      <c r="I2314" s="119">
        <v>91.76</v>
      </c>
      <c r="J2314" s="129"/>
      <c r="K2314" s="129"/>
      <c r="L2314" s="129">
        <v>0</v>
      </c>
      <c r="M2314" s="134" t="s">
        <v>41265</v>
      </c>
    </row>
    <row r="2315" spans="1:13" hidden="1" x14ac:dyDescent="0.25">
      <c r="A2315" s="128"/>
      <c r="B2315" s="2"/>
      <c r="C2315" s="139" t="s">
        <v>41185</v>
      </c>
      <c r="D2315" s="124" t="s">
        <v>41186</v>
      </c>
      <c r="E2315" s="118" t="s">
        <v>48</v>
      </c>
      <c r="F2315" s="124" t="s">
        <v>35249</v>
      </c>
      <c r="G2315" s="118" t="s">
        <v>2</v>
      </c>
      <c r="H2315" s="137"/>
      <c r="I2315" s="119"/>
      <c r="J2315" s="129"/>
      <c r="K2315" s="129"/>
      <c r="L2315" s="129">
        <v>0</v>
      </c>
      <c r="M2315" s="134" t="s">
        <v>41265</v>
      </c>
    </row>
    <row r="2316" spans="1:13" hidden="1" x14ac:dyDescent="0.25">
      <c r="A2316" s="128"/>
      <c r="B2316" s="2"/>
      <c r="C2316" s="139" t="s">
        <v>41188</v>
      </c>
      <c r="D2316" s="124" t="s">
        <v>41189</v>
      </c>
      <c r="E2316" s="118" t="s">
        <v>48</v>
      </c>
      <c r="F2316" s="124" t="s">
        <v>35249</v>
      </c>
      <c r="G2316" s="118" t="s">
        <v>2</v>
      </c>
      <c r="H2316" s="137">
        <v>43397</v>
      </c>
      <c r="I2316" s="119">
        <v>76.38</v>
      </c>
      <c r="J2316" s="129"/>
      <c r="K2316" s="129"/>
      <c r="L2316" s="129">
        <v>0</v>
      </c>
      <c r="M2316" s="134" t="s">
        <v>41268</v>
      </c>
    </row>
    <row r="2317" spans="1:13" hidden="1" x14ac:dyDescent="0.25">
      <c r="A2317" s="128"/>
      <c r="B2317" s="2"/>
      <c r="C2317" s="139" t="s">
        <v>41191</v>
      </c>
      <c r="D2317" s="124" t="s">
        <v>41192</v>
      </c>
      <c r="E2317" s="118" t="s">
        <v>48</v>
      </c>
      <c r="F2317" s="124" t="s">
        <v>35249</v>
      </c>
      <c r="G2317" s="118" t="s">
        <v>59</v>
      </c>
      <c r="H2317" s="137">
        <v>45217</v>
      </c>
      <c r="I2317" s="119">
        <v>177.62</v>
      </c>
      <c r="J2317" s="129"/>
      <c r="K2317" s="129"/>
      <c r="L2317" s="129">
        <v>0</v>
      </c>
      <c r="M2317" s="134" t="s">
        <v>41271</v>
      </c>
    </row>
    <row r="2318" spans="1:13" hidden="1" x14ac:dyDescent="0.25">
      <c r="A2318" s="128"/>
      <c r="B2318" s="2"/>
      <c r="C2318" s="139" t="s">
        <v>41194</v>
      </c>
      <c r="D2318" s="124" t="s">
        <v>41195</v>
      </c>
      <c r="E2318" s="118" t="s">
        <v>48</v>
      </c>
      <c r="F2318" s="124" t="s">
        <v>35249</v>
      </c>
      <c r="G2318" s="118" t="s">
        <v>2</v>
      </c>
      <c r="H2318" s="137">
        <v>43783</v>
      </c>
      <c r="I2318" s="119">
        <v>0.3</v>
      </c>
      <c r="J2318" s="129"/>
      <c r="K2318" s="129"/>
      <c r="L2318" s="129">
        <v>0</v>
      </c>
      <c r="M2318" s="134" t="s">
        <v>41274</v>
      </c>
    </row>
    <row r="2319" spans="1:13" hidden="1" x14ac:dyDescent="0.25">
      <c r="A2319" s="128"/>
      <c r="B2319" s="2"/>
      <c r="C2319" s="139" t="s">
        <v>41197</v>
      </c>
      <c r="D2319" s="124" t="s">
        <v>41198</v>
      </c>
      <c r="E2319" s="118" t="s">
        <v>48</v>
      </c>
      <c r="F2319" s="124" t="s">
        <v>35249</v>
      </c>
      <c r="G2319" s="118" t="s">
        <v>2</v>
      </c>
      <c r="H2319" s="137"/>
      <c r="I2319" s="119"/>
      <c r="J2319" s="129"/>
      <c r="K2319" s="129"/>
      <c r="L2319" s="129">
        <v>0</v>
      </c>
      <c r="M2319" s="134" t="s">
        <v>41277</v>
      </c>
    </row>
    <row r="2320" spans="1:13" hidden="1" x14ac:dyDescent="0.25">
      <c r="A2320" s="128"/>
      <c r="B2320" s="2"/>
      <c r="C2320" s="139" t="s">
        <v>41200</v>
      </c>
      <c r="D2320" s="124" t="s">
        <v>41201</v>
      </c>
      <c r="E2320" s="118" t="s">
        <v>48</v>
      </c>
      <c r="F2320" s="124" t="s">
        <v>35249</v>
      </c>
      <c r="G2320" s="118" t="s">
        <v>2</v>
      </c>
      <c r="H2320" s="137">
        <v>42292</v>
      </c>
      <c r="I2320" s="119">
        <v>7.47</v>
      </c>
      <c r="J2320" s="129"/>
      <c r="K2320" s="129"/>
      <c r="L2320" s="129">
        <v>0</v>
      </c>
      <c r="M2320" s="134" t="s">
        <v>41280</v>
      </c>
    </row>
    <row r="2321" spans="1:13" hidden="1" x14ac:dyDescent="0.25">
      <c r="A2321" s="128"/>
      <c r="B2321" s="2"/>
      <c r="C2321" s="139" t="s">
        <v>5</v>
      </c>
      <c r="D2321" s="124" t="s">
        <v>35543</v>
      </c>
      <c r="E2321" s="118" t="s">
        <v>48</v>
      </c>
      <c r="F2321" s="124" t="s">
        <v>35249</v>
      </c>
      <c r="G2321" s="118" t="s">
        <v>6</v>
      </c>
      <c r="H2321" s="137">
        <v>46093</v>
      </c>
      <c r="I2321" s="119">
        <v>30</v>
      </c>
      <c r="J2321" s="129"/>
      <c r="K2321" s="129"/>
      <c r="L2321" s="129">
        <v>0</v>
      </c>
      <c r="M2321" s="134" t="s">
        <v>41283</v>
      </c>
    </row>
    <row r="2322" spans="1:13" hidden="1" x14ac:dyDescent="0.25">
      <c r="A2322" s="128"/>
      <c r="B2322" s="2"/>
      <c r="C2322" s="139" t="s">
        <v>41204</v>
      </c>
      <c r="D2322" s="124" t="s">
        <v>41205</v>
      </c>
      <c r="E2322" s="118" t="s">
        <v>48</v>
      </c>
      <c r="F2322" s="124" t="s">
        <v>35249</v>
      </c>
      <c r="G2322" s="118" t="s">
        <v>59</v>
      </c>
      <c r="H2322" s="137">
        <v>45588</v>
      </c>
      <c r="I2322" s="119">
        <v>350</v>
      </c>
      <c r="J2322" s="129"/>
      <c r="K2322" s="129"/>
      <c r="L2322" s="129">
        <v>0</v>
      </c>
      <c r="M2322" s="134" t="s">
        <v>41274</v>
      </c>
    </row>
    <row r="2323" spans="1:13" hidden="1" x14ac:dyDescent="0.25">
      <c r="A2323" s="128"/>
      <c r="B2323" s="2"/>
      <c r="C2323" s="139" t="s">
        <v>41207</v>
      </c>
      <c r="D2323" s="124" t="s">
        <v>41208</v>
      </c>
      <c r="E2323" s="118" t="s">
        <v>48</v>
      </c>
      <c r="F2323" s="124" t="s">
        <v>35249</v>
      </c>
      <c r="G2323" s="118" t="s">
        <v>34659</v>
      </c>
      <c r="H2323" s="137">
        <v>41445</v>
      </c>
      <c r="I2323" s="119">
        <v>24.52</v>
      </c>
      <c r="J2323" s="129"/>
      <c r="K2323" s="129"/>
      <c r="L2323" s="129">
        <v>0</v>
      </c>
      <c r="M2323" s="134" t="s">
        <v>41288</v>
      </c>
    </row>
    <row r="2324" spans="1:13" hidden="1" x14ac:dyDescent="0.25">
      <c r="A2324" s="128"/>
      <c r="B2324" s="2"/>
      <c r="C2324" s="139" t="s">
        <v>41210</v>
      </c>
      <c r="D2324" s="124" t="s">
        <v>41211</v>
      </c>
      <c r="E2324" s="118" t="s">
        <v>48</v>
      </c>
      <c r="F2324" s="124" t="s">
        <v>35249</v>
      </c>
      <c r="G2324" s="118" t="s">
        <v>34659</v>
      </c>
      <c r="H2324" s="137"/>
      <c r="I2324" s="119"/>
      <c r="J2324" s="129"/>
      <c r="K2324" s="129"/>
      <c r="L2324" s="129">
        <v>0</v>
      </c>
      <c r="M2324" s="134" t="s">
        <v>41291</v>
      </c>
    </row>
    <row r="2325" spans="1:13" hidden="1" x14ac:dyDescent="0.25">
      <c r="A2325" s="128"/>
      <c r="B2325" s="2"/>
      <c r="C2325" s="139" t="s">
        <v>41213</v>
      </c>
      <c r="D2325" s="124" t="s">
        <v>41214</v>
      </c>
      <c r="E2325" s="118" t="s">
        <v>48</v>
      </c>
      <c r="F2325" s="124" t="s">
        <v>35249</v>
      </c>
      <c r="G2325" s="118" t="s">
        <v>2</v>
      </c>
      <c r="H2325" s="137">
        <v>44155</v>
      </c>
      <c r="I2325" s="119">
        <v>350</v>
      </c>
      <c r="J2325" s="129"/>
      <c r="K2325" s="129"/>
      <c r="L2325" s="129">
        <v>0</v>
      </c>
      <c r="M2325" s="134" t="s">
        <v>41294</v>
      </c>
    </row>
    <row r="2326" spans="1:13" hidden="1" x14ac:dyDescent="0.25">
      <c r="A2326" s="128"/>
      <c r="B2326" s="2"/>
      <c r="C2326" s="139" t="s">
        <v>41216</v>
      </c>
      <c r="D2326" s="124" t="s">
        <v>41217</v>
      </c>
      <c r="E2326" s="118" t="s">
        <v>48</v>
      </c>
      <c r="F2326" s="124" t="s">
        <v>35249</v>
      </c>
      <c r="G2326" s="118" t="s">
        <v>34659</v>
      </c>
      <c r="H2326" s="137"/>
      <c r="I2326" s="119"/>
      <c r="J2326" s="129"/>
      <c r="K2326" s="129"/>
      <c r="L2326" s="129">
        <v>0</v>
      </c>
      <c r="M2326" s="134" t="s">
        <v>41297</v>
      </c>
    </row>
    <row r="2327" spans="1:13" hidden="1" x14ac:dyDescent="0.25">
      <c r="A2327" s="128"/>
      <c r="B2327" s="2"/>
      <c r="C2327" s="139" t="s">
        <v>41219</v>
      </c>
      <c r="D2327" s="124" t="s">
        <v>41220</v>
      </c>
      <c r="E2327" s="118" t="s">
        <v>48</v>
      </c>
      <c r="F2327" s="124" t="s">
        <v>35249</v>
      </c>
      <c r="G2327" s="118" t="s">
        <v>34659</v>
      </c>
      <c r="H2327" s="137">
        <v>41435</v>
      </c>
      <c r="I2327" s="119">
        <v>80</v>
      </c>
      <c r="J2327" s="129"/>
      <c r="K2327" s="129"/>
      <c r="L2327" s="129">
        <v>0</v>
      </c>
      <c r="M2327" s="134" t="s">
        <v>41300</v>
      </c>
    </row>
    <row r="2328" spans="1:13" hidden="1" x14ac:dyDescent="0.25">
      <c r="A2328" s="128"/>
      <c r="B2328" s="2"/>
      <c r="C2328" s="139" t="s">
        <v>41222</v>
      </c>
      <c r="D2328" s="124" t="s">
        <v>41223</v>
      </c>
      <c r="E2328" s="118" t="s">
        <v>48</v>
      </c>
      <c r="F2328" s="124" t="s">
        <v>35249</v>
      </c>
      <c r="G2328" s="118" t="s">
        <v>34659</v>
      </c>
      <c r="H2328" s="137"/>
      <c r="I2328" s="119"/>
      <c r="J2328" s="129"/>
      <c r="K2328" s="129"/>
      <c r="L2328" s="129">
        <v>0</v>
      </c>
      <c r="M2328" s="134" t="s">
        <v>41303</v>
      </c>
    </row>
    <row r="2329" spans="1:13" hidden="1" x14ac:dyDescent="0.25">
      <c r="A2329" s="128"/>
      <c r="B2329" s="2"/>
      <c r="C2329" s="139" t="s">
        <v>41225</v>
      </c>
      <c r="D2329" s="124" t="s">
        <v>41226</v>
      </c>
      <c r="E2329" s="118" t="s">
        <v>48</v>
      </c>
      <c r="F2329" s="124" t="s">
        <v>35249</v>
      </c>
      <c r="G2329" s="118" t="s">
        <v>34659</v>
      </c>
      <c r="H2329" s="137"/>
      <c r="I2329" s="119"/>
      <c r="J2329" s="129"/>
      <c r="K2329" s="129"/>
      <c r="L2329" s="129">
        <v>0</v>
      </c>
      <c r="M2329" s="134" t="s">
        <v>41306</v>
      </c>
    </row>
    <row r="2330" spans="1:13" hidden="1" x14ac:dyDescent="0.25">
      <c r="A2330" s="128"/>
      <c r="B2330" s="2"/>
      <c r="C2330" s="139" t="s">
        <v>41228</v>
      </c>
      <c r="D2330" s="124" t="s">
        <v>41229</v>
      </c>
      <c r="E2330" s="118" t="s">
        <v>48</v>
      </c>
      <c r="F2330" s="124" t="s">
        <v>35249</v>
      </c>
      <c r="G2330" s="118" t="s">
        <v>34659</v>
      </c>
      <c r="H2330" s="137">
        <v>42601</v>
      </c>
      <c r="I2330" s="119">
        <v>65</v>
      </c>
      <c r="J2330" s="129"/>
      <c r="K2330" s="129"/>
      <c r="L2330" s="129">
        <v>0</v>
      </c>
      <c r="M2330" s="134" t="s">
        <v>41309</v>
      </c>
    </row>
    <row r="2331" spans="1:13" hidden="1" x14ac:dyDescent="0.25">
      <c r="A2331" s="128"/>
      <c r="B2331" s="2"/>
      <c r="C2331" s="139" t="s">
        <v>41231</v>
      </c>
      <c r="D2331" s="124" t="s">
        <v>41232</v>
      </c>
      <c r="E2331" s="118" t="s">
        <v>48</v>
      </c>
      <c r="F2331" s="124" t="s">
        <v>35249</v>
      </c>
      <c r="G2331" s="118" t="s">
        <v>34659</v>
      </c>
      <c r="H2331" s="137">
        <v>43090</v>
      </c>
      <c r="I2331" s="119">
        <v>34</v>
      </c>
      <c r="J2331" s="129"/>
      <c r="K2331" s="129"/>
      <c r="L2331" s="129">
        <v>0</v>
      </c>
      <c r="M2331" s="134" t="s">
        <v>41312</v>
      </c>
    </row>
    <row r="2332" spans="1:13" hidden="1" x14ac:dyDescent="0.25">
      <c r="A2332" s="128"/>
      <c r="B2332" s="2"/>
      <c r="C2332" s="139" t="s">
        <v>41239</v>
      </c>
      <c r="D2332" s="124" t="s">
        <v>41240</v>
      </c>
      <c r="E2332" s="118" t="s">
        <v>256</v>
      </c>
      <c r="F2332" s="124" t="s">
        <v>257</v>
      </c>
      <c r="G2332" s="118" t="s">
        <v>2</v>
      </c>
      <c r="H2332" s="137"/>
      <c r="I2332" s="119"/>
      <c r="J2332" s="129"/>
      <c r="K2332" s="129"/>
      <c r="L2332" s="129">
        <v>0</v>
      </c>
      <c r="M2332" s="134" t="s">
        <v>41315</v>
      </c>
    </row>
    <row r="2333" spans="1:13" hidden="1" x14ac:dyDescent="0.25">
      <c r="A2333" s="128"/>
      <c r="B2333" s="2"/>
      <c r="C2333" s="139" t="s">
        <v>41243</v>
      </c>
      <c r="D2333" s="124" t="s">
        <v>41244</v>
      </c>
      <c r="E2333" s="118" t="s">
        <v>258</v>
      </c>
      <c r="F2333" s="124" t="s">
        <v>259</v>
      </c>
      <c r="G2333" s="118" t="s">
        <v>2</v>
      </c>
      <c r="H2333" s="137">
        <v>42682</v>
      </c>
      <c r="I2333" s="119">
        <v>10500</v>
      </c>
      <c r="J2333" s="129"/>
      <c r="K2333" s="129"/>
      <c r="L2333" s="129">
        <v>0</v>
      </c>
      <c r="M2333" s="134" t="s">
        <v>41318</v>
      </c>
    </row>
    <row r="2334" spans="1:13" hidden="1" x14ac:dyDescent="0.25">
      <c r="A2334" s="128"/>
      <c r="B2334" s="2"/>
      <c r="C2334" s="139" t="s">
        <v>41243</v>
      </c>
      <c r="D2334" s="124" t="s">
        <v>41244</v>
      </c>
      <c r="E2334" s="118" t="s">
        <v>260</v>
      </c>
      <c r="F2334" s="124" t="s">
        <v>261</v>
      </c>
      <c r="G2334" s="118" t="s">
        <v>2</v>
      </c>
      <c r="H2334" s="137">
        <v>42682</v>
      </c>
      <c r="I2334" s="119">
        <v>10500</v>
      </c>
      <c r="J2334" s="129"/>
      <c r="K2334" s="129"/>
      <c r="L2334" s="129">
        <v>0</v>
      </c>
      <c r="M2334" s="134" t="s">
        <v>41321</v>
      </c>
    </row>
    <row r="2335" spans="1:13" hidden="1" x14ac:dyDescent="0.25">
      <c r="A2335" s="128"/>
      <c r="B2335" s="2"/>
      <c r="C2335" s="139" t="s">
        <v>41243</v>
      </c>
      <c r="D2335" s="124" t="s">
        <v>41244</v>
      </c>
      <c r="E2335" s="118" t="s">
        <v>248</v>
      </c>
      <c r="F2335" s="124" t="s">
        <v>249</v>
      </c>
      <c r="G2335" s="118" t="s">
        <v>2</v>
      </c>
      <c r="H2335" s="137">
        <v>43217</v>
      </c>
      <c r="I2335" s="119">
        <v>11340</v>
      </c>
      <c r="J2335" s="129"/>
      <c r="K2335" s="129"/>
      <c r="L2335" s="129">
        <v>0</v>
      </c>
      <c r="M2335" s="134" t="s">
        <v>41324</v>
      </c>
    </row>
    <row r="2336" spans="1:13" hidden="1" x14ac:dyDescent="0.25">
      <c r="A2336" s="128"/>
      <c r="B2336" s="2"/>
      <c r="C2336" s="139" t="s">
        <v>41243</v>
      </c>
      <c r="D2336" s="124" t="s">
        <v>41244</v>
      </c>
      <c r="E2336" s="118" t="s">
        <v>252</v>
      </c>
      <c r="F2336" s="124" t="s">
        <v>253</v>
      </c>
      <c r="G2336" s="118" t="s">
        <v>2</v>
      </c>
      <c r="H2336" s="137">
        <v>43210</v>
      </c>
      <c r="I2336" s="119">
        <v>11340</v>
      </c>
      <c r="J2336" s="129"/>
      <c r="K2336" s="129"/>
      <c r="L2336" s="129">
        <v>0</v>
      </c>
      <c r="M2336" s="134" t="s">
        <v>41327</v>
      </c>
    </row>
    <row r="2337" spans="1:13" hidden="1" x14ac:dyDescent="0.25">
      <c r="A2337" s="128"/>
      <c r="B2337" s="2"/>
      <c r="C2337" s="139" t="s">
        <v>41246</v>
      </c>
      <c r="D2337" s="124" t="s">
        <v>41247</v>
      </c>
      <c r="E2337" s="118" t="s">
        <v>41248</v>
      </c>
      <c r="F2337" s="124" t="s">
        <v>41249</v>
      </c>
      <c r="G2337" s="118" t="s">
        <v>2</v>
      </c>
      <c r="H2337" s="137">
        <v>42662</v>
      </c>
      <c r="I2337" s="119">
        <v>10500</v>
      </c>
      <c r="J2337" s="129"/>
      <c r="K2337" s="129"/>
      <c r="L2337" s="129">
        <v>0</v>
      </c>
      <c r="M2337" s="134" t="s">
        <v>41330</v>
      </c>
    </row>
    <row r="2338" spans="1:13" hidden="1" x14ac:dyDescent="0.25">
      <c r="A2338" s="128"/>
      <c r="B2338" s="2"/>
      <c r="C2338" s="139" t="s">
        <v>41251</v>
      </c>
      <c r="D2338" s="124" t="s">
        <v>41252</v>
      </c>
      <c r="E2338" s="118" t="s">
        <v>250</v>
      </c>
      <c r="F2338" s="124" t="s">
        <v>251</v>
      </c>
      <c r="G2338" s="118" t="s">
        <v>2</v>
      </c>
      <c r="H2338" s="137">
        <v>42851</v>
      </c>
      <c r="I2338" s="119">
        <v>11340</v>
      </c>
      <c r="J2338" s="129"/>
      <c r="K2338" s="129"/>
      <c r="L2338" s="129">
        <v>0</v>
      </c>
      <c r="M2338" s="134" t="s">
        <v>41333</v>
      </c>
    </row>
    <row r="2339" spans="1:13" hidden="1" x14ac:dyDescent="0.25">
      <c r="A2339" s="128"/>
      <c r="B2339" s="2"/>
      <c r="C2339" s="139" t="s">
        <v>41254</v>
      </c>
      <c r="D2339" s="124" t="s">
        <v>41255</v>
      </c>
      <c r="E2339" s="118" t="s">
        <v>258</v>
      </c>
      <c r="F2339" s="124" t="s">
        <v>259</v>
      </c>
      <c r="G2339" s="118" t="s">
        <v>2</v>
      </c>
      <c r="H2339" s="137">
        <v>42682</v>
      </c>
      <c r="I2339" s="119">
        <v>15000</v>
      </c>
      <c r="J2339" s="129"/>
      <c r="K2339" s="129"/>
      <c r="L2339" s="129">
        <v>0</v>
      </c>
      <c r="M2339" s="134" t="s">
        <v>41336</v>
      </c>
    </row>
    <row r="2340" spans="1:13" hidden="1" x14ac:dyDescent="0.25">
      <c r="A2340" s="128"/>
      <c r="B2340" s="2"/>
      <c r="C2340" s="139" t="s">
        <v>41254</v>
      </c>
      <c r="D2340" s="124" t="s">
        <v>41255</v>
      </c>
      <c r="E2340" s="118" t="s">
        <v>260</v>
      </c>
      <c r="F2340" s="124" t="s">
        <v>261</v>
      </c>
      <c r="G2340" s="118" t="s">
        <v>2</v>
      </c>
      <c r="H2340" s="137">
        <v>42843</v>
      </c>
      <c r="I2340" s="119">
        <v>16200</v>
      </c>
      <c r="J2340" s="129"/>
      <c r="K2340" s="129"/>
      <c r="L2340" s="129">
        <v>0</v>
      </c>
      <c r="M2340" s="134" t="s">
        <v>41339</v>
      </c>
    </row>
    <row r="2341" spans="1:13" hidden="1" x14ac:dyDescent="0.25">
      <c r="A2341" s="128"/>
      <c r="B2341" s="2"/>
      <c r="C2341" s="139" t="s">
        <v>41254</v>
      </c>
      <c r="D2341" s="124" t="s">
        <v>41255</v>
      </c>
      <c r="E2341" s="118" t="s">
        <v>248</v>
      </c>
      <c r="F2341" s="124" t="s">
        <v>249</v>
      </c>
      <c r="G2341" s="118" t="s">
        <v>2</v>
      </c>
      <c r="H2341" s="137">
        <v>43217</v>
      </c>
      <c r="I2341" s="119">
        <v>16200</v>
      </c>
      <c r="J2341" s="129"/>
      <c r="K2341" s="129"/>
      <c r="L2341" s="129">
        <v>0</v>
      </c>
      <c r="M2341" s="134" t="s">
        <v>41342</v>
      </c>
    </row>
    <row r="2342" spans="1:13" hidden="1" x14ac:dyDescent="0.25">
      <c r="A2342" s="128"/>
      <c r="B2342" s="2"/>
      <c r="C2342" s="139" t="s">
        <v>41254</v>
      </c>
      <c r="D2342" s="124" t="s">
        <v>41255</v>
      </c>
      <c r="E2342" s="118" t="s">
        <v>252</v>
      </c>
      <c r="F2342" s="124" t="s">
        <v>253</v>
      </c>
      <c r="G2342" s="118" t="s">
        <v>2</v>
      </c>
      <c r="H2342" s="137">
        <v>43210</v>
      </c>
      <c r="I2342" s="119">
        <v>16200</v>
      </c>
      <c r="J2342" s="129"/>
      <c r="K2342" s="129"/>
      <c r="L2342" s="129">
        <v>0</v>
      </c>
      <c r="M2342" s="134" t="s">
        <v>41345</v>
      </c>
    </row>
    <row r="2343" spans="1:13" hidden="1" x14ac:dyDescent="0.25">
      <c r="A2343" s="128"/>
      <c r="B2343" s="2"/>
      <c r="C2343" s="139" t="s">
        <v>41254</v>
      </c>
      <c r="D2343" s="124" t="s">
        <v>41255</v>
      </c>
      <c r="E2343" s="118" t="s">
        <v>254</v>
      </c>
      <c r="F2343" s="124" t="s">
        <v>255</v>
      </c>
      <c r="G2343" s="118" t="s">
        <v>2</v>
      </c>
      <c r="H2343" s="137">
        <v>42923</v>
      </c>
      <c r="I2343" s="119">
        <v>16200</v>
      </c>
      <c r="J2343" s="129"/>
      <c r="K2343" s="129"/>
      <c r="L2343" s="129">
        <v>0</v>
      </c>
      <c r="M2343" s="134" t="s">
        <v>41348</v>
      </c>
    </row>
    <row r="2344" spans="1:13" hidden="1" x14ac:dyDescent="0.25">
      <c r="A2344" s="128"/>
      <c r="B2344" s="2"/>
      <c r="C2344" s="139" t="s">
        <v>41257</v>
      </c>
      <c r="D2344" s="124" t="s">
        <v>41258</v>
      </c>
      <c r="E2344" s="118" t="s">
        <v>41248</v>
      </c>
      <c r="F2344" s="124" t="s">
        <v>41249</v>
      </c>
      <c r="G2344" s="118" t="s">
        <v>2</v>
      </c>
      <c r="H2344" s="137">
        <v>42662</v>
      </c>
      <c r="I2344" s="119">
        <v>15000</v>
      </c>
      <c r="J2344" s="129"/>
      <c r="K2344" s="129"/>
      <c r="L2344" s="129">
        <v>0</v>
      </c>
      <c r="M2344" s="134" t="s">
        <v>41351</v>
      </c>
    </row>
    <row r="2345" spans="1:13" hidden="1" x14ac:dyDescent="0.25">
      <c r="A2345" s="128"/>
      <c r="B2345" s="2"/>
      <c r="C2345" s="139" t="s">
        <v>41260</v>
      </c>
      <c r="D2345" s="124" t="s">
        <v>41261</v>
      </c>
      <c r="E2345" s="118" t="s">
        <v>258</v>
      </c>
      <c r="F2345" s="124" t="s">
        <v>259</v>
      </c>
      <c r="G2345" s="118" t="s">
        <v>2</v>
      </c>
      <c r="H2345" s="137">
        <v>42682</v>
      </c>
      <c r="I2345" s="119">
        <v>21000</v>
      </c>
      <c r="J2345" s="129"/>
      <c r="K2345" s="129"/>
      <c r="L2345" s="129">
        <v>0</v>
      </c>
      <c r="M2345" s="134" t="s">
        <v>41354</v>
      </c>
    </row>
    <row r="2346" spans="1:13" hidden="1" x14ac:dyDescent="0.25">
      <c r="A2346" s="128"/>
      <c r="B2346" s="2"/>
      <c r="C2346" s="139" t="s">
        <v>41260</v>
      </c>
      <c r="D2346" s="124" t="s">
        <v>41261</v>
      </c>
      <c r="E2346" s="118" t="s">
        <v>260</v>
      </c>
      <c r="F2346" s="124" t="s">
        <v>261</v>
      </c>
      <c r="G2346" s="118" t="s">
        <v>2</v>
      </c>
      <c r="H2346" s="137">
        <v>42682</v>
      </c>
      <c r="I2346" s="119">
        <v>21000</v>
      </c>
      <c r="J2346" s="129"/>
      <c r="K2346" s="129"/>
      <c r="L2346" s="129">
        <v>0</v>
      </c>
      <c r="M2346" s="134" t="s">
        <v>41357</v>
      </c>
    </row>
    <row r="2347" spans="1:13" hidden="1" x14ac:dyDescent="0.25">
      <c r="A2347" s="128"/>
      <c r="B2347" s="2"/>
      <c r="C2347" s="139" t="s">
        <v>41260</v>
      </c>
      <c r="D2347" s="124" t="s">
        <v>41261</v>
      </c>
      <c r="E2347" s="118" t="s">
        <v>252</v>
      </c>
      <c r="F2347" s="124" t="s">
        <v>253</v>
      </c>
      <c r="G2347" s="118" t="s">
        <v>2</v>
      </c>
      <c r="H2347" s="137">
        <v>42592</v>
      </c>
      <c r="I2347" s="119">
        <v>21000</v>
      </c>
      <c r="J2347" s="129"/>
      <c r="K2347" s="129"/>
      <c r="L2347" s="129">
        <v>0</v>
      </c>
      <c r="M2347" s="134" t="s">
        <v>41360</v>
      </c>
    </row>
    <row r="2348" spans="1:13" hidden="1" x14ac:dyDescent="0.25">
      <c r="A2348" s="128"/>
      <c r="B2348" s="2"/>
      <c r="C2348" s="139" t="s">
        <v>41263</v>
      </c>
      <c r="D2348" s="124" t="s">
        <v>41264</v>
      </c>
      <c r="E2348" s="118" t="s">
        <v>260</v>
      </c>
      <c r="F2348" s="124" t="s">
        <v>261</v>
      </c>
      <c r="G2348" s="118" t="s">
        <v>2</v>
      </c>
      <c r="H2348" s="137">
        <v>42527</v>
      </c>
      <c r="I2348" s="119">
        <v>25600</v>
      </c>
      <c r="J2348" s="129"/>
      <c r="K2348" s="129"/>
      <c r="L2348" s="129">
        <v>0</v>
      </c>
      <c r="M2348" s="134" t="s">
        <v>41363</v>
      </c>
    </row>
    <row r="2349" spans="1:13" hidden="1" x14ac:dyDescent="0.25">
      <c r="A2349" s="128"/>
      <c r="B2349" s="2"/>
      <c r="C2349" s="139" t="s">
        <v>41263</v>
      </c>
      <c r="D2349" s="124" t="s">
        <v>41264</v>
      </c>
      <c r="E2349" s="118" t="s">
        <v>248</v>
      </c>
      <c r="F2349" s="124" t="s">
        <v>249</v>
      </c>
      <c r="G2349" s="118" t="s">
        <v>2</v>
      </c>
      <c r="H2349" s="137">
        <v>43217</v>
      </c>
      <c r="I2349" s="119">
        <v>22680</v>
      </c>
      <c r="J2349" s="129"/>
      <c r="K2349" s="129"/>
      <c r="L2349" s="129">
        <v>0</v>
      </c>
      <c r="M2349" s="134" t="s">
        <v>38140</v>
      </c>
    </row>
    <row r="2350" spans="1:13" hidden="1" x14ac:dyDescent="0.25">
      <c r="A2350" s="128"/>
      <c r="B2350" s="2"/>
      <c r="C2350" s="139" t="s">
        <v>41263</v>
      </c>
      <c r="D2350" s="124" t="s">
        <v>41264</v>
      </c>
      <c r="E2350" s="118" t="s">
        <v>252</v>
      </c>
      <c r="F2350" s="124" t="s">
        <v>253</v>
      </c>
      <c r="G2350" s="118" t="s">
        <v>2</v>
      </c>
      <c r="H2350" s="137">
        <v>43117</v>
      </c>
      <c r="I2350" s="119">
        <v>22680</v>
      </c>
      <c r="J2350" s="129"/>
      <c r="K2350" s="129"/>
      <c r="L2350" s="129">
        <v>0</v>
      </c>
      <c r="M2350" s="134" t="s">
        <v>41368</v>
      </c>
    </row>
    <row r="2351" spans="1:13" hidden="1" x14ac:dyDescent="0.25">
      <c r="A2351" s="128"/>
      <c r="B2351" s="2"/>
      <c r="C2351" s="139" t="s">
        <v>41266</v>
      </c>
      <c r="D2351" s="124" t="s">
        <v>41267</v>
      </c>
      <c r="E2351" s="118" t="s">
        <v>262</v>
      </c>
      <c r="F2351" s="124" t="s">
        <v>263</v>
      </c>
      <c r="G2351" s="118" t="s">
        <v>2</v>
      </c>
      <c r="H2351" s="137">
        <v>42671</v>
      </c>
      <c r="I2351" s="119">
        <v>18600</v>
      </c>
      <c r="J2351" s="129"/>
      <c r="K2351" s="129"/>
      <c r="L2351" s="129">
        <v>0</v>
      </c>
      <c r="M2351" s="134" t="s">
        <v>41371</v>
      </c>
    </row>
    <row r="2352" spans="1:13" hidden="1" x14ac:dyDescent="0.25">
      <c r="A2352" s="128"/>
      <c r="B2352" s="2"/>
      <c r="C2352" s="139" t="s">
        <v>41269</v>
      </c>
      <c r="D2352" s="124" t="s">
        <v>41270</v>
      </c>
      <c r="E2352" s="118" t="s">
        <v>48</v>
      </c>
      <c r="F2352" s="124" t="s">
        <v>35249</v>
      </c>
      <c r="G2352" s="118" t="s">
        <v>2</v>
      </c>
      <c r="H2352" s="137">
        <v>44494</v>
      </c>
      <c r="I2352" s="119">
        <v>3.67</v>
      </c>
      <c r="J2352" s="129"/>
      <c r="K2352" s="129"/>
      <c r="L2352" s="129">
        <v>0</v>
      </c>
      <c r="M2352" s="134" t="s">
        <v>41374</v>
      </c>
    </row>
    <row r="2353" spans="1:13" hidden="1" x14ac:dyDescent="0.25">
      <c r="A2353" s="128"/>
      <c r="B2353" s="2"/>
      <c r="C2353" s="139" t="s">
        <v>41272</v>
      </c>
      <c r="D2353" s="124" t="s">
        <v>41273</v>
      </c>
      <c r="E2353" s="118" t="s">
        <v>48</v>
      </c>
      <c r="F2353" s="124" t="s">
        <v>35249</v>
      </c>
      <c r="G2353" s="118" t="s">
        <v>2</v>
      </c>
      <c r="H2353" s="137">
        <v>46014</v>
      </c>
      <c r="I2353" s="119">
        <v>2.79</v>
      </c>
      <c r="J2353" s="129"/>
      <c r="K2353" s="129"/>
      <c r="L2353" s="129">
        <v>0</v>
      </c>
      <c r="M2353" s="134" t="s">
        <v>41377</v>
      </c>
    </row>
    <row r="2354" spans="1:13" hidden="1" x14ac:dyDescent="0.25">
      <c r="A2354" s="128"/>
      <c r="B2354" s="2"/>
      <c r="C2354" s="139" t="s">
        <v>41275</v>
      </c>
      <c r="D2354" s="124" t="s">
        <v>41276</v>
      </c>
      <c r="E2354" s="118" t="s">
        <v>48</v>
      </c>
      <c r="F2354" s="124" t="s">
        <v>35249</v>
      </c>
      <c r="G2354" s="118" t="s">
        <v>2</v>
      </c>
      <c r="H2354" s="137"/>
      <c r="I2354" s="119"/>
      <c r="J2354" s="129"/>
      <c r="K2354" s="129"/>
      <c r="L2354" s="129">
        <v>0</v>
      </c>
      <c r="M2354" s="134" t="s">
        <v>41380</v>
      </c>
    </row>
    <row r="2355" spans="1:13" hidden="1" x14ac:dyDescent="0.25">
      <c r="A2355" s="128"/>
      <c r="B2355" s="2"/>
      <c r="C2355" s="139" t="s">
        <v>41278</v>
      </c>
      <c r="D2355" s="124" t="s">
        <v>41279</v>
      </c>
      <c r="E2355" s="118" t="s">
        <v>48</v>
      </c>
      <c r="F2355" s="124" t="s">
        <v>35249</v>
      </c>
      <c r="G2355" s="118" t="s">
        <v>2</v>
      </c>
      <c r="H2355" s="137">
        <v>44956</v>
      </c>
      <c r="I2355" s="119">
        <v>150</v>
      </c>
      <c r="J2355" s="129"/>
      <c r="K2355" s="129"/>
      <c r="L2355" s="129">
        <v>0</v>
      </c>
      <c r="M2355" s="134" t="s">
        <v>41383</v>
      </c>
    </row>
    <row r="2356" spans="1:13" hidden="1" x14ac:dyDescent="0.25">
      <c r="A2356" s="128"/>
      <c r="B2356" s="2"/>
      <c r="C2356" s="139" t="s">
        <v>41281</v>
      </c>
      <c r="D2356" s="124" t="s">
        <v>41282</v>
      </c>
      <c r="E2356" s="118" t="s">
        <v>48</v>
      </c>
      <c r="F2356" s="124" t="s">
        <v>35249</v>
      </c>
      <c r="G2356" s="118" t="s">
        <v>2</v>
      </c>
      <c r="H2356" s="137">
        <v>44956</v>
      </c>
      <c r="I2356" s="119">
        <v>200</v>
      </c>
      <c r="J2356" s="129"/>
      <c r="K2356" s="129"/>
      <c r="L2356" s="129">
        <v>0</v>
      </c>
      <c r="M2356" s="134" t="s">
        <v>41386</v>
      </c>
    </row>
    <row r="2357" spans="1:13" hidden="1" x14ac:dyDescent="0.25">
      <c r="A2357" s="128"/>
      <c r="B2357" s="2"/>
      <c r="C2357" s="139" t="s">
        <v>41284</v>
      </c>
      <c r="D2357" s="124" t="s">
        <v>41285</v>
      </c>
      <c r="E2357" s="118" t="s">
        <v>48</v>
      </c>
      <c r="F2357" s="124" t="s">
        <v>35249</v>
      </c>
      <c r="G2357" s="118" t="s">
        <v>2</v>
      </c>
      <c r="H2357" s="137">
        <v>46014</v>
      </c>
      <c r="I2357" s="119">
        <v>1.38</v>
      </c>
      <c r="J2357" s="129"/>
      <c r="K2357" s="129"/>
      <c r="L2357" s="129">
        <v>0</v>
      </c>
      <c r="M2357" s="134" t="s">
        <v>41389</v>
      </c>
    </row>
    <row r="2358" spans="1:13" hidden="1" x14ac:dyDescent="0.25">
      <c r="A2358" s="128"/>
      <c r="B2358" s="2"/>
      <c r="C2358" s="139" t="s">
        <v>41286</v>
      </c>
      <c r="D2358" s="124" t="s">
        <v>41287</v>
      </c>
      <c r="E2358" s="118" t="s">
        <v>48</v>
      </c>
      <c r="F2358" s="124" t="s">
        <v>35249</v>
      </c>
      <c r="G2358" s="118" t="s">
        <v>2</v>
      </c>
      <c r="H2358" s="137">
        <v>42093</v>
      </c>
      <c r="I2358" s="119">
        <v>446.8</v>
      </c>
      <c r="J2358" s="129"/>
      <c r="K2358" s="129"/>
      <c r="L2358" s="129">
        <v>0</v>
      </c>
      <c r="M2358" s="134" t="s">
        <v>41392</v>
      </c>
    </row>
    <row r="2359" spans="1:13" hidden="1" x14ac:dyDescent="0.25">
      <c r="A2359" s="128"/>
      <c r="B2359" s="2"/>
      <c r="C2359" s="139" t="s">
        <v>41289</v>
      </c>
      <c r="D2359" s="124" t="s">
        <v>41290</v>
      </c>
      <c r="E2359" s="118" t="s">
        <v>48</v>
      </c>
      <c r="F2359" s="124" t="s">
        <v>35249</v>
      </c>
      <c r="G2359" s="118" t="s">
        <v>2</v>
      </c>
      <c r="H2359" s="137">
        <v>42093</v>
      </c>
      <c r="I2359" s="119">
        <v>2517.5</v>
      </c>
      <c r="J2359" s="129"/>
      <c r="K2359" s="129"/>
      <c r="L2359" s="129">
        <v>0</v>
      </c>
      <c r="M2359" s="134" t="s">
        <v>41395</v>
      </c>
    </row>
    <row r="2360" spans="1:13" hidden="1" x14ac:dyDescent="0.25">
      <c r="A2360" s="128"/>
      <c r="B2360" s="2"/>
      <c r="C2360" s="139" t="s">
        <v>41292</v>
      </c>
      <c r="D2360" s="124" t="s">
        <v>41293</v>
      </c>
      <c r="E2360" s="118" t="s">
        <v>48</v>
      </c>
      <c r="F2360" s="124" t="s">
        <v>35249</v>
      </c>
      <c r="G2360" s="118" t="s">
        <v>2</v>
      </c>
      <c r="H2360" s="137">
        <v>42118</v>
      </c>
      <c r="I2360" s="119">
        <v>294.05</v>
      </c>
      <c r="J2360" s="129"/>
      <c r="K2360" s="129"/>
      <c r="L2360" s="129">
        <v>0</v>
      </c>
      <c r="M2360" s="134" t="s">
        <v>41398</v>
      </c>
    </row>
    <row r="2361" spans="1:13" hidden="1" x14ac:dyDescent="0.25">
      <c r="A2361" s="128"/>
      <c r="B2361" s="2"/>
      <c r="C2361" s="139" t="s">
        <v>41295</v>
      </c>
      <c r="D2361" s="124" t="s">
        <v>41296</v>
      </c>
      <c r="E2361" s="118" t="s">
        <v>48</v>
      </c>
      <c r="F2361" s="124" t="s">
        <v>35249</v>
      </c>
      <c r="G2361" s="118" t="s">
        <v>58</v>
      </c>
      <c r="H2361" s="137">
        <v>43020</v>
      </c>
      <c r="I2361" s="119">
        <v>131</v>
      </c>
      <c r="J2361" s="129"/>
      <c r="K2361" s="129"/>
      <c r="L2361" s="129">
        <v>0</v>
      </c>
      <c r="M2361" s="134" t="s">
        <v>41401</v>
      </c>
    </row>
    <row r="2362" spans="1:13" hidden="1" x14ac:dyDescent="0.25">
      <c r="A2362" s="128"/>
      <c r="B2362" s="2"/>
      <c r="C2362" s="139" t="s">
        <v>41298</v>
      </c>
      <c r="D2362" s="124" t="s">
        <v>41299</v>
      </c>
      <c r="E2362" s="118" t="s">
        <v>48</v>
      </c>
      <c r="F2362" s="124" t="s">
        <v>35249</v>
      </c>
      <c r="G2362" s="118" t="s">
        <v>2</v>
      </c>
      <c r="H2362" s="137">
        <v>42118</v>
      </c>
      <c r="I2362" s="119">
        <v>46.67</v>
      </c>
      <c r="J2362" s="129"/>
      <c r="K2362" s="129"/>
      <c r="L2362" s="129">
        <v>0</v>
      </c>
      <c r="M2362" s="134" t="s">
        <v>41404</v>
      </c>
    </row>
    <row r="2363" spans="1:13" hidden="1" x14ac:dyDescent="0.25">
      <c r="A2363" s="128"/>
      <c r="B2363" s="2"/>
      <c r="C2363" s="139" t="s">
        <v>41301</v>
      </c>
      <c r="D2363" s="124" t="s">
        <v>41302</v>
      </c>
      <c r="E2363" s="118" t="s">
        <v>48</v>
      </c>
      <c r="F2363" s="124" t="s">
        <v>35249</v>
      </c>
      <c r="G2363" s="118" t="s">
        <v>34659</v>
      </c>
      <c r="H2363" s="137">
        <v>41768</v>
      </c>
      <c r="I2363" s="119">
        <v>100.8</v>
      </c>
      <c r="J2363" s="129"/>
      <c r="K2363" s="129"/>
      <c r="L2363" s="129">
        <v>0</v>
      </c>
      <c r="M2363" s="134" t="s">
        <v>41407</v>
      </c>
    </row>
    <row r="2364" spans="1:13" hidden="1" x14ac:dyDescent="0.25">
      <c r="A2364" s="128"/>
      <c r="B2364" s="2"/>
      <c r="C2364" s="139" t="s">
        <v>41304</v>
      </c>
      <c r="D2364" s="124" t="s">
        <v>41305</v>
      </c>
      <c r="E2364" s="118" t="s">
        <v>48</v>
      </c>
      <c r="F2364" s="124" t="s">
        <v>35249</v>
      </c>
      <c r="G2364" s="118" t="s">
        <v>58</v>
      </c>
      <c r="H2364" s="137">
        <v>42107</v>
      </c>
      <c r="I2364" s="119">
        <v>105.7</v>
      </c>
      <c r="J2364" s="129"/>
      <c r="K2364" s="129"/>
      <c r="L2364" s="129">
        <v>0</v>
      </c>
      <c r="M2364" s="134"/>
    </row>
    <row r="2365" spans="1:13" hidden="1" x14ac:dyDescent="0.25">
      <c r="A2365" s="128"/>
      <c r="B2365" s="2"/>
      <c r="C2365" s="139" t="s">
        <v>41307</v>
      </c>
      <c r="D2365" s="124" t="s">
        <v>41308</v>
      </c>
      <c r="E2365" s="118" t="s">
        <v>48</v>
      </c>
      <c r="F2365" s="124" t="s">
        <v>35249</v>
      </c>
      <c r="G2365" s="118" t="s">
        <v>34659</v>
      </c>
      <c r="H2365" s="137">
        <v>44862</v>
      </c>
      <c r="I2365" s="119">
        <v>96.2</v>
      </c>
      <c r="J2365" s="129"/>
      <c r="K2365" s="129"/>
      <c r="L2365" s="129">
        <v>0</v>
      </c>
      <c r="M2365" s="134" t="s">
        <v>41412</v>
      </c>
    </row>
    <row r="2366" spans="1:13" hidden="1" x14ac:dyDescent="0.25">
      <c r="A2366" s="128"/>
      <c r="B2366" s="2"/>
      <c r="C2366" s="139" t="s">
        <v>41310</v>
      </c>
      <c r="D2366" s="124" t="s">
        <v>41311</v>
      </c>
      <c r="E2366" s="118" t="s">
        <v>48</v>
      </c>
      <c r="F2366" s="124" t="s">
        <v>35249</v>
      </c>
      <c r="G2366" s="118" t="s">
        <v>34659</v>
      </c>
      <c r="H2366" s="137">
        <v>46007</v>
      </c>
      <c r="I2366" s="119">
        <v>96.2</v>
      </c>
      <c r="J2366" s="129"/>
      <c r="K2366" s="129"/>
      <c r="L2366" s="129">
        <v>0</v>
      </c>
      <c r="M2366" s="134" t="s">
        <v>41415</v>
      </c>
    </row>
    <row r="2367" spans="1:13" hidden="1" x14ac:dyDescent="0.25">
      <c r="A2367" s="128"/>
      <c r="B2367" s="2"/>
      <c r="C2367" s="139" t="s">
        <v>41313</v>
      </c>
      <c r="D2367" s="124" t="s">
        <v>41314</v>
      </c>
      <c r="E2367" s="118" t="s">
        <v>48</v>
      </c>
      <c r="F2367" s="124" t="s">
        <v>35249</v>
      </c>
      <c r="G2367" s="118" t="s">
        <v>58</v>
      </c>
      <c r="H2367" s="137">
        <v>42130</v>
      </c>
      <c r="I2367" s="119">
        <v>156.4</v>
      </c>
      <c r="J2367" s="129"/>
      <c r="K2367" s="129"/>
      <c r="L2367" s="129">
        <v>0</v>
      </c>
      <c r="M2367" s="134"/>
    </row>
    <row r="2368" spans="1:13" hidden="1" x14ac:dyDescent="0.25">
      <c r="A2368" s="128"/>
      <c r="B2368" s="2"/>
      <c r="C2368" s="139" t="s">
        <v>41316</v>
      </c>
      <c r="D2368" s="124" t="s">
        <v>41317</v>
      </c>
      <c r="E2368" s="118" t="s">
        <v>48</v>
      </c>
      <c r="F2368" s="124" t="s">
        <v>35249</v>
      </c>
      <c r="G2368" s="118" t="s">
        <v>2</v>
      </c>
      <c r="H2368" s="137">
        <v>42578</v>
      </c>
      <c r="I2368" s="119">
        <v>102</v>
      </c>
      <c r="J2368" s="129"/>
      <c r="K2368" s="129"/>
      <c r="L2368" s="129">
        <v>0</v>
      </c>
      <c r="M2368" s="134"/>
    </row>
    <row r="2369" spans="1:13" hidden="1" x14ac:dyDescent="0.25">
      <c r="A2369" s="128"/>
      <c r="B2369" s="2"/>
      <c r="C2369" s="139" t="s">
        <v>41319</v>
      </c>
      <c r="D2369" s="124" t="s">
        <v>41320</v>
      </c>
      <c r="E2369" s="118" t="s">
        <v>48</v>
      </c>
      <c r="F2369" s="124" t="s">
        <v>35249</v>
      </c>
      <c r="G2369" s="118" t="s">
        <v>2</v>
      </c>
      <c r="H2369" s="137">
        <v>42578</v>
      </c>
      <c r="I2369" s="119">
        <v>126</v>
      </c>
      <c r="J2369" s="129"/>
      <c r="K2369" s="129"/>
      <c r="L2369" s="129">
        <v>0</v>
      </c>
      <c r="M2369" s="134"/>
    </row>
    <row r="2370" spans="1:13" hidden="1" x14ac:dyDescent="0.25">
      <c r="A2370" s="128"/>
      <c r="B2370" s="2"/>
      <c r="C2370" s="139" t="s">
        <v>41322</v>
      </c>
      <c r="D2370" s="124" t="s">
        <v>41323</v>
      </c>
      <c r="E2370" s="118" t="s">
        <v>48</v>
      </c>
      <c r="F2370" s="124" t="s">
        <v>35249</v>
      </c>
      <c r="G2370" s="118" t="s">
        <v>2</v>
      </c>
      <c r="H2370" s="137">
        <v>42578</v>
      </c>
      <c r="I2370" s="119">
        <v>141</v>
      </c>
      <c r="J2370" s="129"/>
      <c r="K2370" s="129"/>
      <c r="L2370" s="129">
        <v>0</v>
      </c>
      <c r="M2370" s="134" t="s">
        <v>41424</v>
      </c>
    </row>
    <row r="2371" spans="1:13" hidden="1" x14ac:dyDescent="0.25">
      <c r="A2371" s="128"/>
      <c r="B2371" s="2"/>
      <c r="C2371" s="139" t="s">
        <v>41325</v>
      </c>
      <c r="D2371" s="124" t="s">
        <v>41326</v>
      </c>
      <c r="E2371" s="118" t="s">
        <v>48</v>
      </c>
      <c r="F2371" s="124" t="s">
        <v>35249</v>
      </c>
      <c r="G2371" s="118" t="s">
        <v>34659</v>
      </c>
      <c r="H2371" s="137">
        <v>41974</v>
      </c>
      <c r="I2371" s="119">
        <v>346</v>
      </c>
      <c r="J2371" s="129"/>
      <c r="K2371" s="129"/>
      <c r="L2371" s="129">
        <v>0</v>
      </c>
      <c r="M2371" s="134" t="s">
        <v>41427</v>
      </c>
    </row>
    <row r="2372" spans="1:13" hidden="1" x14ac:dyDescent="0.25">
      <c r="A2372" s="128"/>
      <c r="B2372" s="2"/>
      <c r="C2372" s="139" t="s">
        <v>41328</v>
      </c>
      <c r="D2372" s="124" t="s">
        <v>41329</v>
      </c>
      <c r="E2372" s="118" t="s">
        <v>48</v>
      </c>
      <c r="F2372" s="124" t="s">
        <v>35249</v>
      </c>
      <c r="G2372" s="118" t="s">
        <v>34659</v>
      </c>
      <c r="H2372" s="137">
        <v>41779</v>
      </c>
      <c r="I2372" s="119">
        <v>134</v>
      </c>
      <c r="J2372" s="129"/>
      <c r="K2372" s="129"/>
      <c r="L2372" s="129">
        <v>0</v>
      </c>
      <c r="M2372" s="134" t="s">
        <v>41430</v>
      </c>
    </row>
    <row r="2373" spans="1:13" hidden="1" x14ac:dyDescent="0.25">
      <c r="A2373" s="128"/>
      <c r="B2373" s="2"/>
      <c r="C2373" s="139" t="s">
        <v>41331</v>
      </c>
      <c r="D2373" s="124" t="s">
        <v>41332</v>
      </c>
      <c r="E2373" s="118" t="s">
        <v>48</v>
      </c>
      <c r="F2373" s="124" t="s">
        <v>35249</v>
      </c>
      <c r="G2373" s="118" t="s">
        <v>34659</v>
      </c>
      <c r="H2373" s="137"/>
      <c r="I2373" s="119"/>
      <c r="J2373" s="129"/>
      <c r="K2373" s="129"/>
      <c r="L2373" s="129">
        <v>0</v>
      </c>
      <c r="M2373" s="134" t="s">
        <v>41433</v>
      </c>
    </row>
    <row r="2374" spans="1:13" hidden="1" x14ac:dyDescent="0.25">
      <c r="A2374" s="128"/>
      <c r="B2374" s="2"/>
      <c r="C2374" s="139" t="s">
        <v>41334</v>
      </c>
      <c r="D2374" s="124" t="s">
        <v>41335</v>
      </c>
      <c r="E2374" s="118" t="s">
        <v>48</v>
      </c>
      <c r="F2374" s="124" t="s">
        <v>35249</v>
      </c>
      <c r="G2374" s="118" t="s">
        <v>34659</v>
      </c>
      <c r="H2374" s="137"/>
      <c r="I2374" s="119"/>
      <c r="J2374" s="129"/>
      <c r="K2374" s="129"/>
      <c r="L2374" s="129">
        <v>0</v>
      </c>
      <c r="M2374" s="134" t="s">
        <v>41436</v>
      </c>
    </row>
    <row r="2375" spans="1:13" hidden="1" x14ac:dyDescent="0.25">
      <c r="A2375" s="128"/>
      <c r="B2375" s="2"/>
      <c r="C2375" s="139" t="s">
        <v>41337</v>
      </c>
      <c r="D2375" s="124" t="s">
        <v>41338</v>
      </c>
      <c r="E2375" s="118" t="s">
        <v>48</v>
      </c>
      <c r="F2375" s="124" t="s">
        <v>35249</v>
      </c>
      <c r="G2375" s="118" t="s">
        <v>34659</v>
      </c>
      <c r="H2375" s="137">
        <v>42303</v>
      </c>
      <c r="I2375" s="119">
        <v>6531.07</v>
      </c>
      <c r="J2375" s="129"/>
      <c r="K2375" s="129"/>
      <c r="L2375" s="129">
        <v>0</v>
      </c>
      <c r="M2375" s="134" t="s">
        <v>41439</v>
      </c>
    </row>
    <row r="2376" spans="1:13" hidden="1" x14ac:dyDescent="0.25">
      <c r="A2376" s="128"/>
      <c r="B2376" s="2"/>
      <c r="C2376" s="139" t="s">
        <v>41340</v>
      </c>
      <c r="D2376" s="124" t="s">
        <v>41341</v>
      </c>
      <c r="E2376" s="118" t="s">
        <v>48</v>
      </c>
      <c r="F2376" s="124" t="s">
        <v>35249</v>
      </c>
      <c r="G2376" s="118" t="s">
        <v>34659</v>
      </c>
      <c r="H2376" s="137">
        <v>42303</v>
      </c>
      <c r="I2376" s="119">
        <v>6531.07</v>
      </c>
      <c r="J2376" s="129"/>
      <c r="K2376" s="129"/>
      <c r="L2376" s="129">
        <v>0</v>
      </c>
      <c r="M2376" s="134" t="s">
        <v>41442</v>
      </c>
    </row>
    <row r="2377" spans="1:13" hidden="1" x14ac:dyDescent="0.25">
      <c r="A2377" s="128"/>
      <c r="B2377" s="2"/>
      <c r="C2377" s="139" t="s">
        <v>41343</v>
      </c>
      <c r="D2377" s="124" t="s">
        <v>41344</v>
      </c>
      <c r="E2377" s="118" t="s">
        <v>48</v>
      </c>
      <c r="F2377" s="124" t="s">
        <v>35249</v>
      </c>
      <c r="G2377" s="118" t="s">
        <v>34659</v>
      </c>
      <c r="H2377" s="137">
        <v>42305</v>
      </c>
      <c r="I2377" s="119">
        <v>5569.02</v>
      </c>
      <c r="J2377" s="129"/>
      <c r="K2377" s="129"/>
      <c r="L2377" s="129">
        <v>0</v>
      </c>
      <c r="M2377" s="134"/>
    </row>
    <row r="2378" spans="1:13" hidden="1" x14ac:dyDescent="0.25">
      <c r="A2378" s="128"/>
      <c r="B2378" s="2"/>
      <c r="C2378" s="139" t="s">
        <v>41346</v>
      </c>
      <c r="D2378" s="124" t="s">
        <v>41347</v>
      </c>
      <c r="E2378" s="118" t="s">
        <v>48</v>
      </c>
      <c r="F2378" s="124" t="s">
        <v>35249</v>
      </c>
      <c r="G2378" s="118" t="s">
        <v>34659</v>
      </c>
      <c r="H2378" s="137"/>
      <c r="I2378" s="119"/>
      <c r="J2378" s="129"/>
      <c r="K2378" s="129"/>
      <c r="L2378" s="129">
        <v>0</v>
      </c>
      <c r="M2378" s="134" t="s">
        <v>41447</v>
      </c>
    </row>
    <row r="2379" spans="1:13" hidden="1" x14ac:dyDescent="0.25">
      <c r="A2379" s="128"/>
      <c r="B2379" s="2"/>
      <c r="C2379" s="139" t="s">
        <v>41349</v>
      </c>
      <c r="D2379" s="124" t="s">
        <v>41350</v>
      </c>
      <c r="E2379" s="118" t="s">
        <v>48</v>
      </c>
      <c r="F2379" s="124" t="s">
        <v>35249</v>
      </c>
      <c r="G2379" s="118" t="s">
        <v>34659</v>
      </c>
      <c r="H2379" s="137">
        <v>41331</v>
      </c>
      <c r="I2379" s="119">
        <v>21.97</v>
      </c>
      <c r="J2379" s="129"/>
      <c r="K2379" s="129"/>
      <c r="L2379" s="129">
        <v>0</v>
      </c>
      <c r="M2379" s="134"/>
    </row>
    <row r="2380" spans="1:13" hidden="1" x14ac:dyDescent="0.25">
      <c r="A2380" s="128"/>
      <c r="B2380" s="2"/>
      <c r="C2380" s="139" t="s">
        <v>41352</v>
      </c>
      <c r="D2380" s="124" t="s">
        <v>41353</v>
      </c>
      <c r="E2380" s="118" t="s">
        <v>48</v>
      </c>
      <c r="F2380" s="124" t="s">
        <v>35249</v>
      </c>
      <c r="G2380" s="118" t="s">
        <v>34659</v>
      </c>
      <c r="H2380" s="137"/>
      <c r="I2380" s="119"/>
      <c r="J2380" s="129"/>
      <c r="K2380" s="129"/>
      <c r="L2380" s="129">
        <v>0</v>
      </c>
      <c r="M2380" s="134" t="s">
        <v>41452</v>
      </c>
    </row>
    <row r="2381" spans="1:13" hidden="1" x14ac:dyDescent="0.25">
      <c r="A2381" s="128"/>
      <c r="B2381" s="2"/>
      <c r="C2381" s="139" t="s">
        <v>41355</v>
      </c>
      <c r="D2381" s="124" t="s">
        <v>41356</v>
      </c>
      <c r="E2381" s="118" t="s">
        <v>48</v>
      </c>
      <c r="F2381" s="124" t="s">
        <v>35249</v>
      </c>
      <c r="G2381" s="118" t="s">
        <v>34659</v>
      </c>
      <c r="H2381" s="137">
        <v>41792</v>
      </c>
      <c r="I2381" s="119">
        <v>335</v>
      </c>
      <c r="J2381" s="129"/>
      <c r="K2381" s="129"/>
      <c r="L2381" s="129">
        <v>0</v>
      </c>
      <c r="M2381" s="134"/>
    </row>
    <row r="2382" spans="1:13" hidden="1" x14ac:dyDescent="0.25">
      <c r="A2382" s="128"/>
      <c r="B2382" s="2"/>
      <c r="C2382" s="139" t="s">
        <v>41358</v>
      </c>
      <c r="D2382" s="124" t="s">
        <v>41359</v>
      </c>
      <c r="E2382" s="118" t="s">
        <v>48</v>
      </c>
      <c r="F2382" s="124" t="s">
        <v>35249</v>
      </c>
      <c r="G2382" s="118" t="s">
        <v>34659</v>
      </c>
      <c r="H2382" s="137">
        <v>41803</v>
      </c>
      <c r="I2382" s="119">
        <v>275</v>
      </c>
      <c r="J2382" s="129"/>
      <c r="K2382" s="129"/>
      <c r="L2382" s="129">
        <v>0</v>
      </c>
      <c r="M2382" s="134"/>
    </row>
    <row r="2383" spans="1:13" hidden="1" x14ac:dyDescent="0.25">
      <c r="A2383" s="128"/>
      <c r="B2383" s="2"/>
      <c r="C2383" s="139" t="s">
        <v>41361</v>
      </c>
      <c r="D2383" s="124" t="s">
        <v>41362</v>
      </c>
      <c r="E2383" s="118" t="s">
        <v>48</v>
      </c>
      <c r="F2383" s="124" t="s">
        <v>35249</v>
      </c>
      <c r="G2383" s="118" t="s">
        <v>34659</v>
      </c>
      <c r="H2383" s="137"/>
      <c r="I2383" s="119"/>
      <c r="J2383" s="129"/>
      <c r="K2383" s="129"/>
      <c r="L2383" s="129">
        <v>0</v>
      </c>
      <c r="M2383" s="134" t="s">
        <v>41459</v>
      </c>
    </row>
    <row r="2384" spans="1:13" hidden="1" x14ac:dyDescent="0.25">
      <c r="A2384" s="128"/>
      <c r="B2384" s="2"/>
      <c r="C2384" s="139" t="s">
        <v>41364</v>
      </c>
      <c r="D2384" s="124" t="s">
        <v>41365</v>
      </c>
      <c r="E2384" s="118" t="s">
        <v>48</v>
      </c>
      <c r="F2384" s="124" t="s">
        <v>35249</v>
      </c>
      <c r="G2384" s="118" t="s">
        <v>34659</v>
      </c>
      <c r="H2384" s="137">
        <v>41430</v>
      </c>
      <c r="I2384" s="119">
        <v>34.44</v>
      </c>
      <c r="J2384" s="129"/>
      <c r="K2384" s="129"/>
      <c r="L2384" s="129">
        <v>0</v>
      </c>
      <c r="M2384" s="134" t="s">
        <v>41462</v>
      </c>
    </row>
    <row r="2385" spans="1:13" hidden="1" x14ac:dyDescent="0.25">
      <c r="A2385" s="128"/>
      <c r="B2385" s="2"/>
      <c r="C2385" s="139" t="s">
        <v>41366</v>
      </c>
      <c r="D2385" s="124" t="s">
        <v>41367</v>
      </c>
      <c r="E2385" s="118" t="s">
        <v>48</v>
      </c>
      <c r="F2385" s="124" t="s">
        <v>35249</v>
      </c>
      <c r="G2385" s="118" t="s">
        <v>34659</v>
      </c>
      <c r="H2385" s="137">
        <v>42555</v>
      </c>
      <c r="I2385" s="119">
        <v>72.11</v>
      </c>
      <c r="J2385" s="129"/>
      <c r="K2385" s="129"/>
      <c r="L2385" s="129">
        <v>0</v>
      </c>
      <c r="M2385" s="134" t="s">
        <v>41465</v>
      </c>
    </row>
    <row r="2386" spans="1:13" hidden="1" x14ac:dyDescent="0.25">
      <c r="A2386" s="128"/>
      <c r="B2386" s="2"/>
      <c r="C2386" s="139" t="s">
        <v>41369</v>
      </c>
      <c r="D2386" s="124" t="s">
        <v>41370</v>
      </c>
      <c r="E2386" s="118" t="s">
        <v>48</v>
      </c>
      <c r="F2386" s="124" t="s">
        <v>35249</v>
      </c>
      <c r="G2386" s="118" t="s">
        <v>34659</v>
      </c>
      <c r="H2386" s="137"/>
      <c r="I2386" s="119"/>
      <c r="J2386" s="129"/>
      <c r="K2386" s="129"/>
      <c r="L2386" s="129">
        <v>0</v>
      </c>
      <c r="M2386" s="134" t="s">
        <v>41468</v>
      </c>
    </row>
    <row r="2387" spans="1:13" hidden="1" x14ac:dyDescent="0.25">
      <c r="A2387" s="128"/>
      <c r="B2387" s="2"/>
      <c r="C2387" s="139" t="s">
        <v>41372</v>
      </c>
      <c r="D2387" s="124" t="s">
        <v>41373</v>
      </c>
      <c r="E2387" s="118" t="s">
        <v>48</v>
      </c>
      <c r="F2387" s="124" t="s">
        <v>35249</v>
      </c>
      <c r="G2387" s="118" t="s">
        <v>34659</v>
      </c>
      <c r="H2387" s="137">
        <v>41626</v>
      </c>
      <c r="I2387" s="119">
        <v>49</v>
      </c>
      <c r="J2387" s="129"/>
      <c r="K2387" s="129"/>
      <c r="L2387" s="129">
        <v>0</v>
      </c>
      <c r="M2387" s="134" t="s">
        <v>41471</v>
      </c>
    </row>
    <row r="2388" spans="1:13" hidden="1" x14ac:dyDescent="0.25">
      <c r="A2388" s="128"/>
      <c r="B2388" s="2"/>
      <c r="C2388" s="139" t="s">
        <v>41375</v>
      </c>
      <c r="D2388" s="124" t="s">
        <v>41376</v>
      </c>
      <c r="E2388" s="118" t="s">
        <v>48</v>
      </c>
      <c r="F2388" s="124" t="s">
        <v>35249</v>
      </c>
      <c r="G2388" s="118" t="s">
        <v>2</v>
      </c>
      <c r="H2388" s="137">
        <v>45989</v>
      </c>
      <c r="I2388" s="119">
        <v>1383.44</v>
      </c>
      <c r="J2388" s="129"/>
      <c r="K2388" s="129"/>
      <c r="L2388" s="129">
        <v>0</v>
      </c>
      <c r="M2388" s="134" t="s">
        <v>41474</v>
      </c>
    </row>
    <row r="2389" spans="1:13" hidden="1" x14ac:dyDescent="0.25">
      <c r="A2389" s="128"/>
      <c r="B2389" s="2"/>
      <c r="C2389" s="139" t="s">
        <v>41378</v>
      </c>
      <c r="D2389" s="124" t="s">
        <v>41379</v>
      </c>
      <c r="E2389" s="118" t="s">
        <v>48</v>
      </c>
      <c r="F2389" s="124" t="s">
        <v>35249</v>
      </c>
      <c r="G2389" s="118" t="s">
        <v>34659</v>
      </c>
      <c r="H2389" s="137">
        <v>43488</v>
      </c>
      <c r="I2389" s="119">
        <v>15</v>
      </c>
      <c r="J2389" s="129"/>
      <c r="K2389" s="129"/>
      <c r="L2389" s="129">
        <v>0</v>
      </c>
      <c r="M2389" s="134" t="s">
        <v>41477</v>
      </c>
    </row>
    <row r="2390" spans="1:13" hidden="1" x14ac:dyDescent="0.25">
      <c r="A2390" s="128"/>
      <c r="B2390" s="2"/>
      <c r="C2390" s="139" t="s">
        <v>41381</v>
      </c>
      <c r="D2390" s="124" t="s">
        <v>41382</v>
      </c>
      <c r="E2390" s="118" t="s">
        <v>48</v>
      </c>
      <c r="F2390" s="124" t="s">
        <v>35249</v>
      </c>
      <c r="G2390" s="118" t="s">
        <v>2</v>
      </c>
      <c r="H2390" s="137">
        <v>44600</v>
      </c>
      <c r="I2390" s="119">
        <v>495</v>
      </c>
      <c r="J2390" s="129"/>
      <c r="K2390" s="129"/>
      <c r="L2390" s="129">
        <v>0</v>
      </c>
      <c r="M2390" s="134" t="s">
        <v>41480</v>
      </c>
    </row>
    <row r="2391" spans="1:13" hidden="1" x14ac:dyDescent="0.25">
      <c r="A2391" s="128"/>
      <c r="B2391" s="2"/>
      <c r="C2391" s="139" t="s">
        <v>41384</v>
      </c>
      <c r="D2391" s="124" t="s">
        <v>41385</v>
      </c>
      <c r="E2391" s="118" t="s">
        <v>48</v>
      </c>
      <c r="F2391" s="124" t="s">
        <v>35249</v>
      </c>
      <c r="G2391" s="118" t="s">
        <v>2</v>
      </c>
      <c r="H2391" s="137">
        <v>44160</v>
      </c>
      <c r="I2391" s="119">
        <v>430</v>
      </c>
      <c r="J2391" s="129"/>
      <c r="K2391" s="129"/>
      <c r="L2391" s="129">
        <v>0</v>
      </c>
      <c r="M2391" s="134" t="s">
        <v>41483</v>
      </c>
    </row>
    <row r="2392" spans="1:13" hidden="1" x14ac:dyDescent="0.25">
      <c r="A2392" s="128"/>
      <c r="B2392" s="2"/>
      <c r="C2392" s="139" t="s">
        <v>41387</v>
      </c>
      <c r="D2392" s="124" t="s">
        <v>41388</v>
      </c>
      <c r="E2392" s="118" t="s">
        <v>48</v>
      </c>
      <c r="F2392" s="124" t="s">
        <v>35249</v>
      </c>
      <c r="G2392" s="118" t="s">
        <v>2</v>
      </c>
      <c r="H2392" s="137">
        <v>45582</v>
      </c>
      <c r="I2392" s="119">
        <v>2320</v>
      </c>
      <c r="J2392" s="129"/>
      <c r="K2392" s="129"/>
      <c r="L2392" s="129">
        <v>0</v>
      </c>
      <c r="M2392" s="134" t="s">
        <v>41486</v>
      </c>
    </row>
    <row r="2393" spans="1:13" hidden="1" x14ac:dyDescent="0.25">
      <c r="A2393" s="128"/>
      <c r="B2393" s="2"/>
      <c r="C2393" s="139" t="s">
        <v>41390</v>
      </c>
      <c r="D2393" s="124" t="s">
        <v>41391</v>
      </c>
      <c r="E2393" s="118" t="s">
        <v>48</v>
      </c>
      <c r="F2393" s="124" t="s">
        <v>35249</v>
      </c>
      <c r="G2393" s="118" t="s">
        <v>34659</v>
      </c>
      <c r="H2393" s="137">
        <v>41653</v>
      </c>
      <c r="I2393" s="119">
        <v>22</v>
      </c>
      <c r="J2393" s="129"/>
      <c r="K2393" s="129"/>
      <c r="L2393" s="129">
        <v>0</v>
      </c>
      <c r="M2393" s="134" t="s">
        <v>41489</v>
      </c>
    </row>
    <row r="2394" spans="1:13" hidden="1" x14ac:dyDescent="0.25">
      <c r="A2394" s="128"/>
      <c r="B2394" s="2"/>
      <c r="C2394" s="139" t="s">
        <v>41393</v>
      </c>
      <c r="D2394" s="124" t="s">
        <v>41394</v>
      </c>
      <c r="E2394" s="118" t="s">
        <v>48</v>
      </c>
      <c r="F2394" s="124" t="s">
        <v>35249</v>
      </c>
      <c r="G2394" s="118" t="s">
        <v>34659</v>
      </c>
      <c r="H2394" s="137"/>
      <c r="I2394" s="119"/>
      <c r="J2394" s="129"/>
      <c r="K2394" s="129"/>
      <c r="L2394" s="129">
        <v>0</v>
      </c>
      <c r="M2394" s="134" t="s">
        <v>41492</v>
      </c>
    </row>
    <row r="2395" spans="1:13" hidden="1" x14ac:dyDescent="0.25">
      <c r="A2395" s="128"/>
      <c r="B2395" s="2"/>
      <c r="C2395" s="139" t="s">
        <v>41396</v>
      </c>
      <c r="D2395" s="124" t="s">
        <v>41397</v>
      </c>
      <c r="E2395" s="118" t="s">
        <v>48</v>
      </c>
      <c r="F2395" s="124" t="s">
        <v>35249</v>
      </c>
      <c r="G2395" s="118" t="s">
        <v>34659</v>
      </c>
      <c r="H2395" s="137">
        <v>41428</v>
      </c>
      <c r="I2395" s="119">
        <v>75.86</v>
      </c>
      <c r="J2395" s="129"/>
      <c r="K2395" s="129"/>
      <c r="L2395" s="129">
        <v>0</v>
      </c>
      <c r="M2395" s="134"/>
    </row>
    <row r="2396" spans="1:13" hidden="1" x14ac:dyDescent="0.25">
      <c r="A2396" s="128"/>
      <c r="B2396" s="2"/>
      <c r="C2396" s="139" t="s">
        <v>41399</v>
      </c>
      <c r="D2396" s="124" t="s">
        <v>41400</v>
      </c>
      <c r="E2396" s="118" t="s">
        <v>48</v>
      </c>
      <c r="F2396" s="124" t="s">
        <v>35249</v>
      </c>
      <c r="G2396" s="118" t="s">
        <v>6</v>
      </c>
      <c r="H2396" s="137">
        <v>41779</v>
      </c>
      <c r="I2396" s="119">
        <v>2</v>
      </c>
      <c r="J2396" s="129"/>
      <c r="K2396" s="129"/>
      <c r="L2396" s="129">
        <v>0</v>
      </c>
      <c r="M2396" s="134"/>
    </row>
    <row r="2397" spans="1:13" hidden="1" x14ac:dyDescent="0.25">
      <c r="A2397" s="128"/>
      <c r="B2397" s="2"/>
      <c r="C2397" s="139" t="s">
        <v>41402</v>
      </c>
      <c r="D2397" s="124" t="s">
        <v>41403</v>
      </c>
      <c r="E2397" s="118" t="s">
        <v>48</v>
      </c>
      <c r="F2397" s="124" t="s">
        <v>35249</v>
      </c>
      <c r="G2397" s="118" t="s">
        <v>2</v>
      </c>
      <c r="H2397" s="137">
        <v>46048</v>
      </c>
      <c r="I2397" s="119">
        <v>44.19</v>
      </c>
      <c r="J2397" s="129"/>
      <c r="K2397" s="129"/>
      <c r="L2397" s="129">
        <v>0</v>
      </c>
      <c r="M2397" s="134" t="s">
        <v>41499</v>
      </c>
    </row>
    <row r="2398" spans="1:13" hidden="1" x14ac:dyDescent="0.25">
      <c r="A2398" s="128"/>
      <c r="B2398" s="2"/>
      <c r="C2398" s="139" t="s">
        <v>41405</v>
      </c>
      <c r="D2398" s="124" t="s">
        <v>41406</v>
      </c>
      <c r="E2398" s="118" t="s">
        <v>48</v>
      </c>
      <c r="F2398" s="124" t="s">
        <v>35249</v>
      </c>
      <c r="G2398" s="118" t="s">
        <v>2</v>
      </c>
      <c r="H2398" s="137">
        <v>41239</v>
      </c>
      <c r="I2398" s="119">
        <v>47.76</v>
      </c>
      <c r="J2398" s="129"/>
      <c r="K2398" s="129"/>
      <c r="L2398" s="129">
        <v>0</v>
      </c>
      <c r="M2398" s="134" t="s">
        <v>41502</v>
      </c>
    </row>
    <row r="2399" spans="1:13" hidden="1" x14ac:dyDescent="0.25">
      <c r="A2399" s="128"/>
      <c r="B2399" s="2"/>
      <c r="C2399" s="139" t="s">
        <v>41408</v>
      </c>
      <c r="D2399" s="124" t="s">
        <v>41409</v>
      </c>
      <c r="E2399" s="118" t="s">
        <v>48</v>
      </c>
      <c r="F2399" s="124" t="s">
        <v>35249</v>
      </c>
      <c r="G2399" s="118" t="s">
        <v>2</v>
      </c>
      <c r="H2399" s="137">
        <v>42965</v>
      </c>
      <c r="I2399" s="119">
        <v>38.72</v>
      </c>
      <c r="J2399" s="129"/>
      <c r="K2399" s="129"/>
      <c r="L2399" s="129">
        <v>0</v>
      </c>
      <c r="M2399" s="134" t="s">
        <v>41505</v>
      </c>
    </row>
    <row r="2400" spans="1:13" hidden="1" x14ac:dyDescent="0.25">
      <c r="A2400" s="128"/>
      <c r="B2400" s="2"/>
      <c r="C2400" s="139" t="s">
        <v>41410</v>
      </c>
      <c r="D2400" s="124" t="s">
        <v>41411</v>
      </c>
      <c r="E2400" s="118" t="s">
        <v>48</v>
      </c>
      <c r="F2400" s="124" t="s">
        <v>35249</v>
      </c>
      <c r="G2400" s="118" t="s">
        <v>2</v>
      </c>
      <c r="H2400" s="137">
        <v>42944</v>
      </c>
      <c r="I2400" s="119">
        <v>181.03</v>
      </c>
      <c r="J2400" s="129"/>
      <c r="K2400" s="129"/>
      <c r="L2400" s="129">
        <v>0</v>
      </c>
      <c r="M2400" s="134" t="s">
        <v>41508</v>
      </c>
    </row>
    <row r="2401" spans="1:13" hidden="1" x14ac:dyDescent="0.25">
      <c r="A2401" s="128"/>
      <c r="B2401" s="2"/>
      <c r="C2401" s="139" t="s">
        <v>41413</v>
      </c>
      <c r="D2401" s="124" t="s">
        <v>41414</v>
      </c>
      <c r="E2401" s="118" t="s">
        <v>48</v>
      </c>
      <c r="F2401" s="124" t="s">
        <v>35249</v>
      </c>
      <c r="G2401" s="118" t="s">
        <v>2</v>
      </c>
      <c r="H2401" s="137">
        <v>46009</v>
      </c>
      <c r="I2401" s="119">
        <v>44.15</v>
      </c>
      <c r="J2401" s="129"/>
      <c r="K2401" s="129"/>
      <c r="L2401" s="129">
        <v>0</v>
      </c>
      <c r="M2401" s="134" t="s">
        <v>41511</v>
      </c>
    </row>
    <row r="2402" spans="1:13" hidden="1" x14ac:dyDescent="0.25">
      <c r="A2402" s="128"/>
      <c r="B2402" s="2"/>
      <c r="C2402" s="139" t="s">
        <v>41416</v>
      </c>
      <c r="D2402" s="124" t="s">
        <v>41417</v>
      </c>
      <c r="E2402" s="118" t="s">
        <v>48</v>
      </c>
      <c r="F2402" s="124" t="s">
        <v>35249</v>
      </c>
      <c r="G2402" s="118" t="s">
        <v>2</v>
      </c>
      <c r="H2402" s="137"/>
      <c r="I2402" s="119"/>
      <c r="J2402" s="129"/>
      <c r="K2402" s="129"/>
      <c r="L2402" s="129">
        <v>0</v>
      </c>
      <c r="M2402" s="134"/>
    </row>
    <row r="2403" spans="1:13" hidden="1" x14ac:dyDescent="0.25">
      <c r="A2403" s="128"/>
      <c r="B2403" s="2"/>
      <c r="C2403" s="139" t="s">
        <v>41418</v>
      </c>
      <c r="D2403" s="124" t="s">
        <v>41419</v>
      </c>
      <c r="E2403" s="118" t="s">
        <v>48</v>
      </c>
      <c r="F2403" s="124" t="s">
        <v>35249</v>
      </c>
      <c r="G2403" s="118" t="s">
        <v>2</v>
      </c>
      <c r="H2403" s="137">
        <v>41033</v>
      </c>
      <c r="I2403" s="119">
        <v>27</v>
      </c>
      <c r="J2403" s="129"/>
      <c r="K2403" s="129"/>
      <c r="L2403" s="129">
        <v>0</v>
      </c>
      <c r="M2403" s="134"/>
    </row>
    <row r="2404" spans="1:13" hidden="1" x14ac:dyDescent="0.25">
      <c r="A2404" s="128"/>
      <c r="B2404" s="2"/>
      <c r="C2404" s="139" t="s">
        <v>41420</v>
      </c>
      <c r="D2404" s="124" t="s">
        <v>41421</v>
      </c>
      <c r="E2404" s="118" t="s">
        <v>48</v>
      </c>
      <c r="F2404" s="124" t="s">
        <v>35249</v>
      </c>
      <c r="G2404" s="118" t="s">
        <v>2</v>
      </c>
      <c r="H2404" s="137">
        <v>43725</v>
      </c>
      <c r="I2404" s="119">
        <v>686</v>
      </c>
      <c r="J2404" s="129"/>
      <c r="K2404" s="129"/>
      <c r="L2404" s="129">
        <v>0</v>
      </c>
      <c r="M2404" s="134" t="s">
        <v>41516</v>
      </c>
    </row>
    <row r="2405" spans="1:13" hidden="1" x14ac:dyDescent="0.25">
      <c r="A2405" s="128"/>
      <c r="B2405" s="2"/>
      <c r="C2405" s="139" t="s">
        <v>41422</v>
      </c>
      <c r="D2405" s="124" t="s">
        <v>41423</v>
      </c>
      <c r="E2405" s="118" t="s">
        <v>48</v>
      </c>
      <c r="F2405" s="124" t="s">
        <v>35249</v>
      </c>
      <c r="G2405" s="118" t="s">
        <v>2</v>
      </c>
      <c r="H2405" s="137"/>
      <c r="I2405" s="119"/>
      <c r="J2405" s="129"/>
      <c r="K2405" s="129"/>
      <c r="L2405" s="129">
        <v>0</v>
      </c>
      <c r="M2405" s="134" t="s">
        <v>41520</v>
      </c>
    </row>
    <row r="2406" spans="1:13" hidden="1" x14ac:dyDescent="0.25">
      <c r="A2406" s="128"/>
      <c r="B2406" s="2"/>
      <c r="C2406" s="139" t="s">
        <v>41425</v>
      </c>
      <c r="D2406" s="124" t="s">
        <v>41426</v>
      </c>
      <c r="E2406" s="118" t="s">
        <v>48</v>
      </c>
      <c r="F2406" s="124" t="s">
        <v>35249</v>
      </c>
      <c r="G2406" s="118" t="s">
        <v>2</v>
      </c>
      <c r="H2406" s="137">
        <v>41627</v>
      </c>
      <c r="I2406" s="119">
        <v>120</v>
      </c>
      <c r="J2406" s="129"/>
      <c r="K2406" s="129"/>
      <c r="L2406" s="129">
        <v>0</v>
      </c>
      <c r="M2406" s="134" t="s">
        <v>41523</v>
      </c>
    </row>
    <row r="2407" spans="1:13" hidden="1" x14ac:dyDescent="0.25">
      <c r="A2407" s="128"/>
      <c r="B2407" s="2"/>
      <c r="C2407" s="139" t="s">
        <v>41428</v>
      </c>
      <c r="D2407" s="124" t="s">
        <v>41429</v>
      </c>
      <c r="E2407" s="118" t="s">
        <v>48</v>
      </c>
      <c r="F2407" s="124" t="s">
        <v>35249</v>
      </c>
      <c r="G2407" s="118" t="s">
        <v>2</v>
      </c>
      <c r="H2407" s="137">
        <v>43531</v>
      </c>
      <c r="I2407" s="119">
        <v>187.76</v>
      </c>
      <c r="J2407" s="129"/>
      <c r="K2407" s="129"/>
      <c r="L2407" s="129">
        <v>0</v>
      </c>
      <c r="M2407" s="134" t="s">
        <v>41526</v>
      </c>
    </row>
    <row r="2408" spans="1:13" hidden="1" x14ac:dyDescent="0.25">
      <c r="A2408" s="128"/>
      <c r="B2408" s="2"/>
      <c r="C2408" s="139" t="s">
        <v>41431</v>
      </c>
      <c r="D2408" s="124" t="s">
        <v>41432</v>
      </c>
      <c r="E2408" s="118" t="s">
        <v>48</v>
      </c>
      <c r="F2408" s="124" t="s">
        <v>35249</v>
      </c>
      <c r="G2408" s="118" t="s">
        <v>2</v>
      </c>
      <c r="H2408" s="137">
        <v>46085</v>
      </c>
      <c r="I2408" s="119">
        <v>54</v>
      </c>
      <c r="J2408" s="129"/>
      <c r="K2408" s="129"/>
      <c r="L2408" s="129">
        <v>0</v>
      </c>
      <c r="M2408" s="134"/>
    </row>
    <row r="2409" spans="1:13" hidden="1" x14ac:dyDescent="0.25">
      <c r="A2409" s="128"/>
      <c r="B2409" s="2"/>
      <c r="C2409" s="139" t="s">
        <v>41434</v>
      </c>
      <c r="D2409" s="124" t="s">
        <v>41435</v>
      </c>
      <c r="E2409" s="118" t="s">
        <v>48</v>
      </c>
      <c r="F2409" s="124" t="s">
        <v>35249</v>
      </c>
      <c r="G2409" s="118" t="s">
        <v>2</v>
      </c>
      <c r="H2409" s="137">
        <v>45363</v>
      </c>
      <c r="I2409" s="119">
        <v>539.07000000000005</v>
      </c>
      <c r="J2409" s="129"/>
      <c r="K2409" s="129"/>
      <c r="L2409" s="129">
        <v>0</v>
      </c>
      <c r="M2409" s="134"/>
    </row>
    <row r="2410" spans="1:13" hidden="1" x14ac:dyDescent="0.25">
      <c r="A2410" s="128"/>
      <c r="B2410" s="2"/>
      <c r="C2410" s="139" t="s">
        <v>41437</v>
      </c>
      <c r="D2410" s="124" t="s">
        <v>41438</v>
      </c>
      <c r="E2410" s="118" t="s">
        <v>48</v>
      </c>
      <c r="F2410" s="124" t="s">
        <v>35249</v>
      </c>
      <c r="G2410" s="118" t="s">
        <v>2</v>
      </c>
      <c r="H2410" s="137">
        <v>45064</v>
      </c>
      <c r="I2410" s="119">
        <v>78</v>
      </c>
      <c r="J2410" s="129"/>
      <c r="K2410" s="129"/>
      <c r="L2410" s="129">
        <v>0</v>
      </c>
      <c r="M2410" s="134"/>
    </row>
    <row r="2411" spans="1:13" hidden="1" x14ac:dyDescent="0.25">
      <c r="A2411" s="128"/>
      <c r="B2411" s="2"/>
      <c r="C2411" s="139" t="s">
        <v>41440</v>
      </c>
      <c r="D2411" s="124" t="s">
        <v>41441</v>
      </c>
      <c r="E2411" s="118" t="s">
        <v>48</v>
      </c>
      <c r="F2411" s="124" t="s">
        <v>35249</v>
      </c>
      <c r="G2411" s="118" t="s">
        <v>2</v>
      </c>
      <c r="H2411" s="137">
        <v>42131</v>
      </c>
      <c r="I2411" s="119">
        <v>560</v>
      </c>
      <c r="J2411" s="129"/>
      <c r="K2411" s="129"/>
      <c r="L2411" s="129">
        <v>0</v>
      </c>
      <c r="M2411" s="134"/>
    </row>
    <row r="2412" spans="1:13" hidden="1" x14ac:dyDescent="0.25">
      <c r="A2412" s="128"/>
      <c r="B2412" s="2"/>
      <c r="C2412" s="139" t="s">
        <v>41443</v>
      </c>
      <c r="D2412" s="124" t="s">
        <v>41444</v>
      </c>
      <c r="E2412" s="118" t="s">
        <v>48</v>
      </c>
      <c r="F2412" s="124" t="s">
        <v>35249</v>
      </c>
      <c r="G2412" s="118" t="s">
        <v>2</v>
      </c>
      <c r="H2412" s="137">
        <v>40501</v>
      </c>
      <c r="I2412" s="119">
        <v>350</v>
      </c>
      <c r="J2412" s="129"/>
      <c r="K2412" s="129"/>
      <c r="L2412" s="129">
        <v>0</v>
      </c>
      <c r="M2412" s="134" t="s">
        <v>41537</v>
      </c>
    </row>
    <row r="2413" spans="1:13" hidden="1" x14ac:dyDescent="0.25">
      <c r="A2413" s="128"/>
      <c r="B2413" s="2"/>
      <c r="C2413" s="139" t="s">
        <v>41777</v>
      </c>
      <c r="D2413" s="124" t="s">
        <v>41778</v>
      </c>
      <c r="E2413" s="118" t="s">
        <v>48</v>
      </c>
      <c r="F2413" s="124" t="s">
        <v>35249</v>
      </c>
      <c r="G2413" s="118" t="s">
        <v>2</v>
      </c>
      <c r="H2413" s="137"/>
      <c r="I2413" s="119"/>
      <c r="J2413" s="129"/>
      <c r="K2413" s="129"/>
      <c r="L2413" s="129">
        <v>0</v>
      </c>
      <c r="M2413" s="134" t="s">
        <v>41540</v>
      </c>
    </row>
    <row r="2414" spans="1:13" hidden="1" x14ac:dyDescent="0.25">
      <c r="A2414" s="128"/>
      <c r="B2414" s="2"/>
      <c r="C2414" s="139" t="s">
        <v>41445</v>
      </c>
      <c r="D2414" s="124" t="s">
        <v>41446</v>
      </c>
      <c r="E2414" s="118" t="s">
        <v>48</v>
      </c>
      <c r="F2414" s="124" t="s">
        <v>35249</v>
      </c>
      <c r="G2414" s="118" t="s">
        <v>2</v>
      </c>
      <c r="H2414" s="137"/>
      <c r="I2414" s="119"/>
      <c r="J2414" s="129"/>
      <c r="K2414" s="129"/>
      <c r="L2414" s="129">
        <v>0</v>
      </c>
      <c r="M2414" s="134" t="s">
        <v>41543</v>
      </c>
    </row>
    <row r="2415" spans="1:13" hidden="1" x14ac:dyDescent="0.25">
      <c r="A2415" s="128"/>
      <c r="B2415" s="2"/>
      <c r="C2415" s="139" t="s">
        <v>41448</v>
      </c>
      <c r="D2415" s="124" t="s">
        <v>41449</v>
      </c>
      <c r="E2415" s="118" t="s">
        <v>48</v>
      </c>
      <c r="F2415" s="124" t="s">
        <v>35249</v>
      </c>
      <c r="G2415" s="118" t="s">
        <v>2</v>
      </c>
      <c r="H2415" s="137">
        <v>44148</v>
      </c>
      <c r="I2415" s="119">
        <v>380</v>
      </c>
      <c r="J2415" s="129"/>
      <c r="K2415" s="129"/>
      <c r="L2415" s="129">
        <v>0</v>
      </c>
      <c r="M2415" s="134" t="s">
        <v>41546</v>
      </c>
    </row>
    <row r="2416" spans="1:13" hidden="1" x14ac:dyDescent="0.25">
      <c r="A2416" s="128"/>
      <c r="B2416" s="2"/>
      <c r="C2416" s="139" t="s">
        <v>41450</v>
      </c>
      <c r="D2416" s="124" t="s">
        <v>41451</v>
      </c>
      <c r="E2416" s="118" t="s">
        <v>48</v>
      </c>
      <c r="F2416" s="124" t="s">
        <v>35249</v>
      </c>
      <c r="G2416" s="118" t="s">
        <v>2</v>
      </c>
      <c r="H2416" s="137">
        <v>41471</v>
      </c>
      <c r="I2416" s="119">
        <v>313.2</v>
      </c>
      <c r="J2416" s="129"/>
      <c r="K2416" s="129"/>
      <c r="L2416" s="129">
        <v>0</v>
      </c>
      <c r="M2416" s="134"/>
    </row>
    <row r="2417" spans="1:13" hidden="1" x14ac:dyDescent="0.25">
      <c r="A2417" s="128"/>
      <c r="B2417" s="2"/>
      <c r="C2417" s="139" t="s">
        <v>41453</v>
      </c>
      <c r="D2417" s="124" t="s">
        <v>41454</v>
      </c>
      <c r="E2417" s="118" t="s">
        <v>48</v>
      </c>
      <c r="F2417" s="124" t="s">
        <v>35249</v>
      </c>
      <c r="G2417" s="118" t="s">
        <v>2</v>
      </c>
      <c r="H2417" s="137">
        <v>40409</v>
      </c>
      <c r="I2417" s="119">
        <v>189.5</v>
      </c>
      <c r="J2417" s="129"/>
      <c r="K2417" s="129"/>
      <c r="L2417" s="129">
        <v>0</v>
      </c>
      <c r="M2417" s="134" t="s">
        <v>41551</v>
      </c>
    </row>
    <row r="2418" spans="1:13" hidden="1" x14ac:dyDescent="0.25">
      <c r="A2418" s="128"/>
      <c r="B2418" s="2"/>
      <c r="C2418" s="139" t="s">
        <v>41455</v>
      </c>
      <c r="D2418" s="124" t="s">
        <v>41456</v>
      </c>
      <c r="E2418" s="118" t="s">
        <v>48</v>
      </c>
      <c r="F2418" s="124" t="s">
        <v>35249</v>
      </c>
      <c r="G2418" s="118" t="s">
        <v>2</v>
      </c>
      <c r="H2418" s="137">
        <v>44595</v>
      </c>
      <c r="I2418" s="119">
        <v>400</v>
      </c>
      <c r="J2418" s="129"/>
      <c r="K2418" s="129"/>
      <c r="L2418" s="129">
        <v>0</v>
      </c>
      <c r="M2418" s="134"/>
    </row>
    <row r="2419" spans="1:13" hidden="1" x14ac:dyDescent="0.25">
      <c r="A2419" s="128"/>
      <c r="B2419" s="2"/>
      <c r="C2419" s="139" t="s">
        <v>41457</v>
      </c>
      <c r="D2419" s="124" t="s">
        <v>41458</v>
      </c>
      <c r="E2419" s="118" t="s">
        <v>48</v>
      </c>
      <c r="F2419" s="124" t="s">
        <v>35249</v>
      </c>
      <c r="G2419" s="118" t="s">
        <v>2</v>
      </c>
      <c r="H2419" s="137">
        <v>44162</v>
      </c>
      <c r="I2419" s="119">
        <v>211.6</v>
      </c>
      <c r="J2419" s="129"/>
      <c r="K2419" s="129"/>
      <c r="L2419" s="129">
        <v>0</v>
      </c>
      <c r="M2419" s="134" t="s">
        <v>41556</v>
      </c>
    </row>
    <row r="2420" spans="1:13" hidden="1" x14ac:dyDescent="0.25">
      <c r="A2420" s="128"/>
      <c r="B2420" s="2"/>
      <c r="C2420" s="139" t="s">
        <v>41460</v>
      </c>
      <c r="D2420" s="124" t="s">
        <v>41461</v>
      </c>
      <c r="E2420" s="118" t="s">
        <v>48</v>
      </c>
      <c r="F2420" s="124" t="s">
        <v>35249</v>
      </c>
      <c r="G2420" s="118" t="s">
        <v>2</v>
      </c>
      <c r="H2420" s="137">
        <v>44232</v>
      </c>
      <c r="I2420" s="119">
        <v>428.31</v>
      </c>
      <c r="J2420" s="129"/>
      <c r="K2420" s="129"/>
      <c r="L2420" s="129">
        <v>0</v>
      </c>
      <c r="M2420" s="134"/>
    </row>
    <row r="2421" spans="1:13" hidden="1" x14ac:dyDescent="0.25">
      <c r="A2421" s="128"/>
      <c r="B2421" s="2"/>
      <c r="C2421" s="139" t="s">
        <v>41463</v>
      </c>
      <c r="D2421" s="124" t="s">
        <v>41464</v>
      </c>
      <c r="E2421" s="118" t="s">
        <v>48</v>
      </c>
      <c r="F2421" s="124" t="s">
        <v>35249</v>
      </c>
      <c r="G2421" s="118" t="s">
        <v>2</v>
      </c>
      <c r="H2421" s="137">
        <v>41446</v>
      </c>
      <c r="I2421" s="119">
        <v>375</v>
      </c>
      <c r="J2421" s="129"/>
      <c r="K2421" s="129"/>
      <c r="L2421" s="129">
        <v>0</v>
      </c>
      <c r="M2421" s="134"/>
    </row>
    <row r="2422" spans="1:13" hidden="1" x14ac:dyDescent="0.25">
      <c r="A2422" s="128"/>
      <c r="B2422" s="2"/>
      <c r="C2422" s="139" t="s">
        <v>41466</v>
      </c>
      <c r="D2422" s="124" t="s">
        <v>41467</v>
      </c>
      <c r="E2422" s="118" t="s">
        <v>48</v>
      </c>
      <c r="F2422" s="124" t="s">
        <v>35249</v>
      </c>
      <c r="G2422" s="118" t="s">
        <v>2</v>
      </c>
      <c r="H2422" s="137">
        <v>43546</v>
      </c>
      <c r="I2422" s="119">
        <v>320</v>
      </c>
      <c r="J2422" s="129"/>
      <c r="K2422" s="129"/>
      <c r="L2422" s="129">
        <v>0</v>
      </c>
      <c r="M2422" s="134" t="s">
        <v>41563</v>
      </c>
    </row>
    <row r="2423" spans="1:13" hidden="1" x14ac:dyDescent="0.25">
      <c r="A2423" s="128"/>
      <c r="B2423" s="2"/>
      <c r="C2423" s="139" t="s">
        <v>41469</v>
      </c>
      <c r="D2423" s="124" t="s">
        <v>41470</v>
      </c>
      <c r="E2423" s="118" t="s">
        <v>48</v>
      </c>
      <c r="F2423" s="124" t="s">
        <v>35249</v>
      </c>
      <c r="G2423" s="118" t="s">
        <v>2</v>
      </c>
      <c r="H2423" s="137">
        <v>41260</v>
      </c>
      <c r="I2423" s="119">
        <v>2667.03</v>
      </c>
      <c r="J2423" s="129"/>
      <c r="K2423" s="129"/>
      <c r="L2423" s="129">
        <v>0</v>
      </c>
      <c r="M2423" s="134" t="s">
        <v>41566</v>
      </c>
    </row>
    <row r="2424" spans="1:13" hidden="1" x14ac:dyDescent="0.25">
      <c r="A2424" s="128"/>
      <c r="B2424" s="2"/>
      <c r="C2424" s="139" t="s">
        <v>41472</v>
      </c>
      <c r="D2424" s="124" t="s">
        <v>41473</v>
      </c>
      <c r="E2424" s="118" t="s">
        <v>48</v>
      </c>
      <c r="F2424" s="124" t="s">
        <v>35249</v>
      </c>
      <c r="G2424" s="118" t="s">
        <v>2</v>
      </c>
      <c r="H2424" s="137"/>
      <c r="I2424" s="119"/>
      <c r="J2424" s="129"/>
      <c r="K2424" s="129"/>
      <c r="L2424" s="129">
        <v>0</v>
      </c>
      <c r="M2424" s="134" t="s">
        <v>41569</v>
      </c>
    </row>
    <row r="2425" spans="1:13" hidden="1" x14ac:dyDescent="0.25">
      <c r="A2425" s="128"/>
      <c r="B2425" s="2"/>
      <c r="C2425" s="139" t="s">
        <v>41475</v>
      </c>
      <c r="D2425" s="124" t="s">
        <v>41476</v>
      </c>
      <c r="E2425" s="118" t="s">
        <v>48</v>
      </c>
      <c r="F2425" s="124" t="s">
        <v>35249</v>
      </c>
      <c r="G2425" s="118" t="s">
        <v>2</v>
      </c>
      <c r="H2425" s="137">
        <v>41656</v>
      </c>
      <c r="I2425" s="119">
        <v>37</v>
      </c>
      <c r="J2425" s="129"/>
      <c r="K2425" s="129"/>
      <c r="L2425" s="129">
        <v>0</v>
      </c>
      <c r="M2425" s="134" t="s">
        <v>41572</v>
      </c>
    </row>
    <row r="2426" spans="1:13" hidden="1" x14ac:dyDescent="0.25">
      <c r="A2426" s="128"/>
      <c r="B2426" s="2"/>
      <c r="C2426" s="139" t="s">
        <v>41478</v>
      </c>
      <c r="D2426" s="124" t="s">
        <v>41479</v>
      </c>
      <c r="E2426" s="118" t="s">
        <v>48</v>
      </c>
      <c r="F2426" s="124" t="s">
        <v>35249</v>
      </c>
      <c r="G2426" s="118" t="s">
        <v>2</v>
      </c>
      <c r="H2426" s="137"/>
      <c r="I2426" s="119"/>
      <c r="J2426" s="129"/>
      <c r="K2426" s="129"/>
      <c r="L2426" s="129">
        <v>0</v>
      </c>
      <c r="M2426" s="134" t="s">
        <v>41575</v>
      </c>
    </row>
    <row r="2427" spans="1:13" hidden="1" x14ac:dyDescent="0.25">
      <c r="A2427" s="128"/>
      <c r="B2427" s="2"/>
      <c r="C2427" s="139" t="s">
        <v>41481</v>
      </c>
      <c r="D2427" s="124" t="s">
        <v>41482</v>
      </c>
      <c r="E2427" s="118" t="s">
        <v>48</v>
      </c>
      <c r="F2427" s="124" t="s">
        <v>35249</v>
      </c>
      <c r="G2427" s="118" t="s">
        <v>2</v>
      </c>
      <c r="H2427" s="137">
        <v>46048</v>
      </c>
      <c r="I2427" s="119">
        <v>31.79</v>
      </c>
      <c r="J2427" s="129"/>
      <c r="K2427" s="129"/>
      <c r="L2427" s="129">
        <v>0</v>
      </c>
      <c r="M2427" s="134" t="s">
        <v>41578</v>
      </c>
    </row>
    <row r="2428" spans="1:13" hidden="1" x14ac:dyDescent="0.25">
      <c r="A2428" s="128"/>
      <c r="B2428" s="2"/>
      <c r="C2428" s="139" t="s">
        <v>41484</v>
      </c>
      <c r="D2428" s="124" t="s">
        <v>41485</v>
      </c>
      <c r="E2428" s="118" t="s">
        <v>48</v>
      </c>
      <c r="F2428" s="124" t="s">
        <v>35249</v>
      </c>
      <c r="G2428" s="118" t="s">
        <v>2</v>
      </c>
      <c r="H2428" s="137">
        <v>45910</v>
      </c>
      <c r="I2428" s="119">
        <v>55</v>
      </c>
      <c r="J2428" s="129"/>
      <c r="K2428" s="129"/>
      <c r="L2428" s="129">
        <v>0</v>
      </c>
      <c r="M2428" s="134" t="s">
        <v>41581</v>
      </c>
    </row>
    <row r="2429" spans="1:13" hidden="1" x14ac:dyDescent="0.25">
      <c r="A2429" s="128"/>
      <c r="B2429" s="2"/>
      <c r="C2429" s="139" t="s">
        <v>41487</v>
      </c>
      <c r="D2429" s="124" t="s">
        <v>41488</v>
      </c>
      <c r="E2429" s="118" t="s">
        <v>48</v>
      </c>
      <c r="F2429" s="124" t="s">
        <v>35249</v>
      </c>
      <c r="G2429" s="118" t="s">
        <v>2</v>
      </c>
      <c r="H2429" s="137">
        <v>44944</v>
      </c>
      <c r="I2429" s="119">
        <v>95</v>
      </c>
      <c r="J2429" s="129"/>
      <c r="K2429" s="129"/>
      <c r="L2429" s="129">
        <v>0</v>
      </c>
      <c r="M2429" s="134" t="s">
        <v>41583</v>
      </c>
    </row>
    <row r="2430" spans="1:13" hidden="1" x14ac:dyDescent="0.25">
      <c r="A2430" s="128"/>
      <c r="B2430" s="2"/>
      <c r="C2430" s="139" t="s">
        <v>41490</v>
      </c>
      <c r="D2430" s="124" t="s">
        <v>41491</v>
      </c>
      <c r="E2430" s="118" t="s">
        <v>48</v>
      </c>
      <c r="F2430" s="124" t="s">
        <v>35249</v>
      </c>
      <c r="G2430" s="118" t="s">
        <v>2</v>
      </c>
      <c r="H2430" s="137">
        <v>43360</v>
      </c>
      <c r="I2430" s="119">
        <v>110</v>
      </c>
      <c r="J2430" s="129"/>
      <c r="K2430" s="129"/>
      <c r="L2430" s="129">
        <v>0</v>
      </c>
      <c r="M2430" s="134" t="s">
        <v>41586</v>
      </c>
    </row>
    <row r="2431" spans="1:13" hidden="1" x14ac:dyDescent="0.25">
      <c r="A2431" s="128"/>
      <c r="B2431" s="2"/>
      <c r="C2431" s="139" t="s">
        <v>41779</v>
      </c>
      <c r="D2431" s="124" t="s">
        <v>41780</v>
      </c>
      <c r="E2431" s="118" t="s">
        <v>48</v>
      </c>
      <c r="F2431" s="124" t="s">
        <v>35249</v>
      </c>
      <c r="G2431" s="118" t="s">
        <v>2</v>
      </c>
      <c r="H2431" s="137">
        <v>45924</v>
      </c>
      <c r="I2431" s="119">
        <v>376</v>
      </c>
      <c r="J2431" s="129"/>
      <c r="K2431" s="129"/>
      <c r="L2431" s="129">
        <v>0</v>
      </c>
      <c r="M2431" s="134"/>
    </row>
    <row r="2432" spans="1:13" hidden="1" x14ac:dyDescent="0.25">
      <c r="A2432" s="128"/>
      <c r="B2432" s="2"/>
      <c r="C2432" s="139" t="s">
        <v>41493</v>
      </c>
      <c r="D2432" s="124" t="s">
        <v>41494</v>
      </c>
      <c r="E2432" s="118" t="s">
        <v>48</v>
      </c>
      <c r="F2432" s="124" t="s">
        <v>35249</v>
      </c>
      <c r="G2432" s="118" t="s">
        <v>2</v>
      </c>
      <c r="H2432" s="137">
        <v>40429</v>
      </c>
      <c r="I2432" s="119">
        <v>220</v>
      </c>
      <c r="J2432" s="129"/>
      <c r="K2432" s="129"/>
      <c r="L2432" s="129">
        <v>0</v>
      </c>
      <c r="M2432" s="134"/>
    </row>
    <row r="2433" spans="1:13" hidden="1" x14ac:dyDescent="0.25">
      <c r="A2433" s="128"/>
      <c r="B2433" s="2"/>
      <c r="C2433" s="139" t="s">
        <v>41495</v>
      </c>
      <c r="D2433" s="124" t="s">
        <v>41496</v>
      </c>
      <c r="E2433" s="118" t="s">
        <v>48</v>
      </c>
      <c r="F2433" s="124" t="s">
        <v>35249</v>
      </c>
      <c r="G2433" s="118" t="s">
        <v>2</v>
      </c>
      <c r="H2433" s="137">
        <v>40548</v>
      </c>
      <c r="I2433" s="119">
        <v>208</v>
      </c>
      <c r="J2433" s="129"/>
      <c r="K2433" s="129"/>
      <c r="L2433" s="129">
        <v>0</v>
      </c>
      <c r="M2433" s="134"/>
    </row>
    <row r="2434" spans="1:13" hidden="1" x14ac:dyDescent="0.25">
      <c r="A2434" s="128"/>
      <c r="B2434" s="2"/>
      <c r="C2434" s="139" t="s">
        <v>41497</v>
      </c>
      <c r="D2434" s="124" t="s">
        <v>41498</v>
      </c>
      <c r="E2434" s="118" t="s">
        <v>48</v>
      </c>
      <c r="F2434" s="124" t="s">
        <v>35249</v>
      </c>
      <c r="G2434" s="118" t="s">
        <v>2</v>
      </c>
      <c r="H2434" s="137">
        <v>40942</v>
      </c>
      <c r="I2434" s="119">
        <v>1084</v>
      </c>
      <c r="J2434" s="129"/>
      <c r="K2434" s="129"/>
      <c r="L2434" s="129">
        <v>0</v>
      </c>
      <c r="M2434" s="134" t="s">
        <v>41595</v>
      </c>
    </row>
    <row r="2435" spans="1:13" hidden="1" x14ac:dyDescent="0.25">
      <c r="A2435" s="128"/>
      <c r="B2435" s="2"/>
      <c r="C2435" s="139" t="s">
        <v>41781</v>
      </c>
      <c r="D2435" s="124" t="s">
        <v>41782</v>
      </c>
      <c r="E2435" s="118" t="s">
        <v>48</v>
      </c>
      <c r="F2435" s="124" t="s">
        <v>35249</v>
      </c>
      <c r="G2435" s="118" t="s">
        <v>2</v>
      </c>
      <c r="H2435" s="137">
        <v>45882</v>
      </c>
      <c r="I2435" s="119">
        <v>298</v>
      </c>
      <c r="J2435" s="129"/>
      <c r="K2435" s="129"/>
      <c r="L2435" s="129">
        <v>0</v>
      </c>
      <c r="M2435" s="134" t="s">
        <v>41598</v>
      </c>
    </row>
    <row r="2436" spans="1:13" hidden="1" x14ac:dyDescent="0.25">
      <c r="A2436" s="128"/>
      <c r="B2436" s="2"/>
      <c r="C2436" s="139" t="s">
        <v>41500</v>
      </c>
      <c r="D2436" s="124" t="s">
        <v>41501</v>
      </c>
      <c r="E2436" s="118" t="s">
        <v>48</v>
      </c>
      <c r="F2436" s="124" t="s">
        <v>35249</v>
      </c>
      <c r="G2436" s="118" t="s">
        <v>2</v>
      </c>
      <c r="H2436" s="137">
        <v>45580</v>
      </c>
      <c r="I2436" s="119">
        <v>1165.08</v>
      </c>
      <c r="J2436" s="129"/>
      <c r="K2436" s="129"/>
      <c r="L2436" s="129">
        <v>0</v>
      </c>
      <c r="M2436" s="134" t="s">
        <v>41601</v>
      </c>
    </row>
    <row r="2437" spans="1:13" hidden="1" x14ac:dyDescent="0.25">
      <c r="A2437" s="128"/>
      <c r="B2437" s="2"/>
      <c r="C2437" s="139" t="s">
        <v>41783</v>
      </c>
      <c r="D2437" s="124" t="s">
        <v>41784</v>
      </c>
      <c r="E2437" s="118" t="s">
        <v>48</v>
      </c>
      <c r="F2437" s="124" t="s">
        <v>35249</v>
      </c>
      <c r="G2437" s="118" t="s">
        <v>2</v>
      </c>
      <c r="H2437" s="137">
        <v>45992</v>
      </c>
      <c r="I2437" s="119">
        <v>979.9</v>
      </c>
      <c r="J2437" s="129"/>
      <c r="K2437" s="129"/>
      <c r="L2437" s="129">
        <v>0</v>
      </c>
      <c r="M2437" s="134" t="s">
        <v>41604</v>
      </c>
    </row>
    <row r="2438" spans="1:13" hidden="1" x14ac:dyDescent="0.25">
      <c r="A2438" s="128"/>
      <c r="B2438" s="2"/>
      <c r="C2438" s="139" t="s">
        <v>41503</v>
      </c>
      <c r="D2438" s="124" t="s">
        <v>41504</v>
      </c>
      <c r="E2438" s="118" t="s">
        <v>48</v>
      </c>
      <c r="F2438" s="124" t="s">
        <v>35249</v>
      </c>
      <c r="G2438" s="118" t="s">
        <v>2</v>
      </c>
      <c r="H2438" s="137">
        <v>43726</v>
      </c>
      <c r="I2438" s="119">
        <v>35.25</v>
      </c>
      <c r="J2438" s="129"/>
      <c r="K2438" s="129"/>
      <c r="L2438" s="129">
        <v>0</v>
      </c>
      <c r="M2438" s="134"/>
    </row>
    <row r="2439" spans="1:13" hidden="1" x14ac:dyDescent="0.25">
      <c r="A2439" s="128"/>
      <c r="B2439" s="2"/>
      <c r="C2439" s="139" t="s">
        <v>41506</v>
      </c>
      <c r="D2439" s="124" t="s">
        <v>41507</v>
      </c>
      <c r="E2439" s="118" t="s">
        <v>48</v>
      </c>
      <c r="F2439" s="124" t="s">
        <v>35249</v>
      </c>
      <c r="G2439" s="118" t="s">
        <v>2</v>
      </c>
      <c r="H2439" s="137">
        <v>43606</v>
      </c>
      <c r="I2439" s="119">
        <v>72.06</v>
      </c>
      <c r="J2439" s="129"/>
      <c r="K2439" s="129"/>
      <c r="L2439" s="129">
        <v>0</v>
      </c>
      <c r="M2439" s="134"/>
    </row>
    <row r="2440" spans="1:13" hidden="1" x14ac:dyDescent="0.25">
      <c r="A2440" s="128"/>
      <c r="B2440" s="2"/>
      <c r="C2440" s="139" t="s">
        <v>41509</v>
      </c>
      <c r="D2440" s="124" t="s">
        <v>41510</v>
      </c>
      <c r="E2440" s="118" t="s">
        <v>48</v>
      </c>
      <c r="F2440" s="124" t="s">
        <v>35249</v>
      </c>
      <c r="G2440" s="118" t="s">
        <v>2</v>
      </c>
      <c r="H2440" s="137">
        <v>46080</v>
      </c>
      <c r="I2440" s="119">
        <v>2506.89</v>
      </c>
      <c r="J2440" s="129"/>
      <c r="K2440" s="129"/>
      <c r="L2440" s="129">
        <v>0</v>
      </c>
      <c r="M2440" s="134"/>
    </row>
    <row r="2441" spans="1:13" hidden="1" x14ac:dyDescent="0.25">
      <c r="A2441" s="128"/>
      <c r="B2441" s="2"/>
      <c r="C2441" s="139" t="s">
        <v>41512</v>
      </c>
      <c r="D2441" s="124" t="s">
        <v>41513</v>
      </c>
      <c r="E2441" s="118" t="s">
        <v>48</v>
      </c>
      <c r="F2441" s="124" t="s">
        <v>35249</v>
      </c>
      <c r="G2441" s="118" t="s">
        <v>2</v>
      </c>
      <c r="H2441" s="137">
        <v>41486</v>
      </c>
      <c r="I2441" s="119">
        <v>214.02</v>
      </c>
      <c r="J2441" s="129"/>
      <c r="K2441" s="129"/>
      <c r="L2441" s="129">
        <v>0</v>
      </c>
      <c r="M2441" s="134"/>
    </row>
    <row r="2442" spans="1:13" hidden="1" x14ac:dyDescent="0.25">
      <c r="A2442" s="128"/>
      <c r="B2442" s="2"/>
      <c r="C2442" s="139" t="s">
        <v>41514</v>
      </c>
      <c r="D2442" s="124" t="s">
        <v>41515</v>
      </c>
      <c r="E2442" s="118" t="s">
        <v>48</v>
      </c>
      <c r="F2442" s="124" t="s">
        <v>35249</v>
      </c>
      <c r="G2442" s="118" t="s">
        <v>2</v>
      </c>
      <c r="H2442" s="137">
        <v>40402</v>
      </c>
      <c r="I2442" s="119">
        <v>394.55</v>
      </c>
      <c r="J2442" s="129"/>
      <c r="K2442" s="129"/>
      <c r="L2442" s="129">
        <v>0</v>
      </c>
      <c r="M2442" s="134" t="s">
        <v>41615</v>
      </c>
    </row>
    <row r="2443" spans="1:13" hidden="1" x14ac:dyDescent="0.25">
      <c r="A2443" s="128"/>
      <c r="B2443" s="2"/>
      <c r="C2443" s="139" t="s">
        <v>41516</v>
      </c>
      <c r="D2443" s="124" t="s">
        <v>41517</v>
      </c>
      <c r="E2443" s="118" t="s">
        <v>48</v>
      </c>
      <c r="F2443" s="124" t="s">
        <v>35249</v>
      </c>
      <c r="G2443" s="118" t="s">
        <v>2</v>
      </c>
      <c r="H2443" s="137">
        <v>40336</v>
      </c>
      <c r="I2443" s="119">
        <v>448</v>
      </c>
      <c r="J2443" s="129"/>
      <c r="K2443" s="129"/>
      <c r="L2443" s="129">
        <v>0</v>
      </c>
      <c r="M2443" s="134" t="s">
        <v>41618</v>
      </c>
    </row>
    <row r="2444" spans="1:13" hidden="1" x14ac:dyDescent="0.25">
      <c r="A2444" s="128"/>
      <c r="B2444" s="2"/>
      <c r="C2444" s="139" t="s">
        <v>41785</v>
      </c>
      <c r="D2444" s="124" t="s">
        <v>41786</v>
      </c>
      <c r="E2444" s="118" t="s">
        <v>48</v>
      </c>
      <c r="F2444" s="124" t="s">
        <v>35249</v>
      </c>
      <c r="G2444" s="118" t="s">
        <v>2</v>
      </c>
      <c r="H2444" s="137">
        <v>46098</v>
      </c>
      <c r="I2444" s="119">
        <v>675</v>
      </c>
      <c r="J2444" s="129"/>
      <c r="K2444" s="129"/>
      <c r="L2444" s="129">
        <v>0</v>
      </c>
      <c r="M2444" s="134" t="s">
        <v>41621</v>
      </c>
    </row>
    <row r="2445" spans="1:13" hidden="1" x14ac:dyDescent="0.25">
      <c r="A2445" s="128"/>
      <c r="B2445" s="2"/>
      <c r="C2445" s="139" t="s">
        <v>41518</v>
      </c>
      <c r="D2445" s="124" t="s">
        <v>41519</v>
      </c>
      <c r="E2445" s="118" t="s">
        <v>48</v>
      </c>
      <c r="F2445" s="124" t="s">
        <v>35249</v>
      </c>
      <c r="G2445" s="118" t="s">
        <v>2</v>
      </c>
      <c r="H2445" s="137">
        <v>45924</v>
      </c>
      <c r="I2445" s="119">
        <v>128</v>
      </c>
      <c r="J2445" s="129"/>
      <c r="K2445" s="129"/>
      <c r="L2445" s="129">
        <v>0</v>
      </c>
      <c r="M2445" s="134" t="s">
        <v>41624</v>
      </c>
    </row>
    <row r="2446" spans="1:13" hidden="1" x14ac:dyDescent="0.25">
      <c r="A2446" s="128"/>
      <c r="B2446" s="2"/>
      <c r="C2446" s="139" t="s">
        <v>41521</v>
      </c>
      <c r="D2446" s="124" t="s">
        <v>41522</v>
      </c>
      <c r="E2446" s="118" t="s">
        <v>48</v>
      </c>
      <c r="F2446" s="124" t="s">
        <v>35249</v>
      </c>
      <c r="G2446" s="118" t="s">
        <v>2</v>
      </c>
      <c r="H2446" s="137"/>
      <c r="I2446" s="119"/>
      <c r="J2446" s="129"/>
      <c r="K2446" s="129"/>
      <c r="L2446" s="129">
        <v>0</v>
      </c>
      <c r="M2446" s="134" t="s">
        <v>41627</v>
      </c>
    </row>
    <row r="2447" spans="1:13" hidden="1" x14ac:dyDescent="0.25">
      <c r="A2447" s="128"/>
      <c r="B2447" s="2"/>
      <c r="C2447" s="139" t="s">
        <v>41524</v>
      </c>
      <c r="D2447" s="124" t="s">
        <v>41525</v>
      </c>
      <c r="E2447" s="118" t="s">
        <v>48</v>
      </c>
      <c r="F2447" s="124" t="s">
        <v>35249</v>
      </c>
      <c r="G2447" s="118" t="s">
        <v>2</v>
      </c>
      <c r="H2447" s="137">
        <v>44088</v>
      </c>
      <c r="I2447" s="119">
        <v>48</v>
      </c>
      <c r="J2447" s="129"/>
      <c r="K2447" s="129"/>
      <c r="L2447" s="129">
        <v>0</v>
      </c>
      <c r="M2447" s="134" t="s">
        <v>41630</v>
      </c>
    </row>
    <row r="2448" spans="1:13" hidden="1" x14ac:dyDescent="0.25">
      <c r="A2448" s="128"/>
      <c r="B2448" s="2"/>
      <c r="C2448" s="139" t="s">
        <v>41527</v>
      </c>
      <c r="D2448" s="124" t="s">
        <v>41528</v>
      </c>
      <c r="E2448" s="118" t="s">
        <v>48</v>
      </c>
      <c r="F2448" s="124" t="s">
        <v>35249</v>
      </c>
      <c r="G2448" s="118" t="s">
        <v>2</v>
      </c>
      <c r="H2448" s="137">
        <v>40392</v>
      </c>
      <c r="I2448" s="119">
        <v>59.4</v>
      </c>
      <c r="J2448" s="129"/>
      <c r="K2448" s="129"/>
      <c r="L2448" s="129">
        <v>0</v>
      </c>
      <c r="M2448" s="134" t="s">
        <v>41633</v>
      </c>
    </row>
    <row r="2449" spans="1:13" hidden="1" x14ac:dyDescent="0.25">
      <c r="A2449" s="128"/>
      <c r="B2449" s="2"/>
      <c r="C2449" s="139" t="s">
        <v>41529</v>
      </c>
      <c r="D2449" s="124" t="s">
        <v>41530</v>
      </c>
      <c r="E2449" s="118" t="s">
        <v>48</v>
      </c>
      <c r="F2449" s="124" t="s">
        <v>35249</v>
      </c>
      <c r="G2449" s="118" t="s">
        <v>2</v>
      </c>
      <c r="H2449" s="137">
        <v>40392</v>
      </c>
      <c r="I2449" s="119">
        <v>59.4</v>
      </c>
      <c r="J2449" s="129"/>
      <c r="K2449" s="129"/>
      <c r="L2449" s="129">
        <v>0</v>
      </c>
      <c r="M2449" s="134" t="s">
        <v>41636</v>
      </c>
    </row>
    <row r="2450" spans="1:13" hidden="1" x14ac:dyDescent="0.25">
      <c r="A2450" s="128"/>
      <c r="B2450" s="2"/>
      <c r="C2450" s="139" t="s">
        <v>41531</v>
      </c>
      <c r="D2450" s="124" t="s">
        <v>41532</v>
      </c>
      <c r="E2450" s="118" t="s">
        <v>48</v>
      </c>
      <c r="F2450" s="124" t="s">
        <v>35249</v>
      </c>
      <c r="G2450" s="118" t="s">
        <v>2</v>
      </c>
      <c r="H2450" s="137">
        <v>46051</v>
      </c>
      <c r="I2450" s="119">
        <v>125</v>
      </c>
      <c r="J2450" s="129"/>
      <c r="K2450" s="129"/>
      <c r="L2450" s="129">
        <v>0</v>
      </c>
      <c r="M2450" s="134" t="s">
        <v>41639</v>
      </c>
    </row>
    <row r="2451" spans="1:13" hidden="1" x14ac:dyDescent="0.25">
      <c r="A2451" s="128"/>
      <c r="B2451" s="2"/>
      <c r="C2451" s="139" t="s">
        <v>41533</v>
      </c>
      <c r="D2451" s="124" t="s">
        <v>41534</v>
      </c>
      <c r="E2451" s="118" t="s">
        <v>48</v>
      </c>
      <c r="F2451" s="124" t="s">
        <v>35249</v>
      </c>
      <c r="G2451" s="118" t="s">
        <v>2</v>
      </c>
      <c r="H2451" s="137">
        <v>40392</v>
      </c>
      <c r="I2451" s="119">
        <v>88.55</v>
      </c>
      <c r="J2451" s="129"/>
      <c r="K2451" s="129"/>
      <c r="L2451" s="129">
        <v>0</v>
      </c>
      <c r="M2451" s="134" t="s">
        <v>41642</v>
      </c>
    </row>
    <row r="2452" spans="1:13" hidden="1" x14ac:dyDescent="0.25">
      <c r="A2452" s="128"/>
      <c r="B2452" s="2"/>
      <c r="C2452" s="139" t="s">
        <v>41535</v>
      </c>
      <c r="D2452" s="124" t="s">
        <v>41536</v>
      </c>
      <c r="E2452" s="118" t="s">
        <v>48</v>
      </c>
      <c r="F2452" s="124" t="s">
        <v>35249</v>
      </c>
      <c r="G2452" s="118" t="s">
        <v>2</v>
      </c>
      <c r="H2452" s="137">
        <v>43802</v>
      </c>
      <c r="I2452" s="119">
        <v>1664.47</v>
      </c>
      <c r="J2452" s="129"/>
      <c r="K2452" s="129"/>
      <c r="L2452" s="129">
        <v>0</v>
      </c>
      <c r="M2452" s="134" t="s">
        <v>41645</v>
      </c>
    </row>
    <row r="2453" spans="1:13" hidden="1" x14ac:dyDescent="0.25">
      <c r="A2453" s="128"/>
      <c r="B2453" s="2"/>
      <c r="C2453" s="139" t="s">
        <v>41538</v>
      </c>
      <c r="D2453" s="124" t="s">
        <v>41539</v>
      </c>
      <c r="E2453" s="118" t="s">
        <v>48</v>
      </c>
      <c r="F2453" s="124" t="s">
        <v>35249</v>
      </c>
      <c r="G2453" s="118" t="s">
        <v>2</v>
      </c>
      <c r="H2453" s="137">
        <v>42705</v>
      </c>
      <c r="I2453" s="119">
        <v>314.67</v>
      </c>
      <c r="J2453" s="129"/>
      <c r="K2453" s="129"/>
      <c r="L2453" s="129">
        <v>0</v>
      </c>
      <c r="M2453" s="134" t="s">
        <v>41648</v>
      </c>
    </row>
    <row r="2454" spans="1:13" hidden="1" x14ac:dyDescent="0.25">
      <c r="A2454" s="128"/>
      <c r="B2454" s="2"/>
      <c r="C2454" s="139" t="s">
        <v>41541</v>
      </c>
      <c r="D2454" s="124" t="s">
        <v>41542</v>
      </c>
      <c r="E2454" s="118" t="s">
        <v>48</v>
      </c>
      <c r="F2454" s="124" t="s">
        <v>35249</v>
      </c>
      <c r="G2454" s="118" t="s">
        <v>2</v>
      </c>
      <c r="H2454" s="137"/>
      <c r="I2454" s="119"/>
      <c r="J2454" s="129"/>
      <c r="K2454" s="129"/>
      <c r="L2454" s="129">
        <v>0</v>
      </c>
      <c r="M2454" s="134" t="s">
        <v>41651</v>
      </c>
    </row>
    <row r="2455" spans="1:13" hidden="1" x14ac:dyDescent="0.25">
      <c r="A2455" s="128"/>
      <c r="B2455" s="2"/>
      <c r="C2455" s="139" t="s">
        <v>41544</v>
      </c>
      <c r="D2455" s="124" t="s">
        <v>41545</v>
      </c>
      <c r="E2455" s="118" t="s">
        <v>48</v>
      </c>
      <c r="F2455" s="124" t="s">
        <v>35249</v>
      </c>
      <c r="G2455" s="118" t="s">
        <v>2</v>
      </c>
      <c r="H2455" s="137">
        <v>45860</v>
      </c>
      <c r="I2455" s="119">
        <v>125</v>
      </c>
      <c r="J2455" s="129"/>
      <c r="K2455" s="129"/>
      <c r="L2455" s="129">
        <v>0</v>
      </c>
      <c r="M2455" s="134" t="s">
        <v>41654</v>
      </c>
    </row>
    <row r="2456" spans="1:13" hidden="1" x14ac:dyDescent="0.25">
      <c r="A2456" s="128"/>
      <c r="B2456" s="2"/>
      <c r="C2456" s="139" t="s">
        <v>41547</v>
      </c>
      <c r="D2456" s="124" t="s">
        <v>41548</v>
      </c>
      <c r="E2456" s="118" t="s">
        <v>48</v>
      </c>
      <c r="F2456" s="124" t="s">
        <v>35249</v>
      </c>
      <c r="G2456" s="118" t="s">
        <v>2</v>
      </c>
      <c r="H2456" s="137">
        <v>44148</v>
      </c>
      <c r="I2456" s="119">
        <v>471</v>
      </c>
      <c r="J2456" s="129"/>
      <c r="K2456" s="129"/>
      <c r="L2456" s="129">
        <v>0</v>
      </c>
      <c r="M2456" s="134" t="s">
        <v>41657</v>
      </c>
    </row>
    <row r="2457" spans="1:13" hidden="1" x14ac:dyDescent="0.25">
      <c r="A2457" s="128"/>
      <c r="B2457" s="2"/>
      <c r="C2457" s="139" t="s">
        <v>41549</v>
      </c>
      <c r="D2457" s="124" t="s">
        <v>41550</v>
      </c>
      <c r="E2457" s="118" t="s">
        <v>48</v>
      </c>
      <c r="F2457" s="124" t="s">
        <v>35249</v>
      </c>
      <c r="G2457" s="118" t="s">
        <v>2</v>
      </c>
      <c r="H2457" s="137"/>
      <c r="I2457" s="119"/>
      <c r="J2457" s="129"/>
      <c r="K2457" s="129"/>
      <c r="L2457" s="129">
        <v>0</v>
      </c>
      <c r="M2457" s="134" t="s">
        <v>41660</v>
      </c>
    </row>
    <row r="2458" spans="1:13" hidden="1" x14ac:dyDescent="0.25">
      <c r="A2458" s="128"/>
      <c r="B2458" s="2"/>
      <c r="C2458" s="139" t="s">
        <v>41552</v>
      </c>
      <c r="D2458" s="124" t="s">
        <v>41553</v>
      </c>
      <c r="E2458" s="118" t="s">
        <v>48</v>
      </c>
      <c r="F2458" s="124" t="s">
        <v>35249</v>
      </c>
      <c r="G2458" s="118" t="s">
        <v>2</v>
      </c>
      <c r="H2458" s="137">
        <v>44557</v>
      </c>
      <c r="I2458" s="119">
        <v>550</v>
      </c>
      <c r="J2458" s="129"/>
      <c r="K2458" s="129"/>
      <c r="L2458" s="129">
        <v>0</v>
      </c>
      <c r="M2458" s="134" t="s">
        <v>41663</v>
      </c>
    </row>
    <row r="2459" spans="1:13" hidden="1" x14ac:dyDescent="0.25">
      <c r="A2459" s="128"/>
      <c r="B2459" s="2"/>
      <c r="C2459" s="139" t="s">
        <v>41554</v>
      </c>
      <c r="D2459" s="124" t="s">
        <v>41555</v>
      </c>
      <c r="E2459" s="118" t="s">
        <v>48</v>
      </c>
      <c r="F2459" s="124" t="s">
        <v>35249</v>
      </c>
      <c r="G2459" s="118" t="s">
        <v>2</v>
      </c>
      <c r="H2459" s="137">
        <v>42733</v>
      </c>
      <c r="I2459" s="119">
        <v>19.850000000000001</v>
      </c>
      <c r="J2459" s="129"/>
      <c r="K2459" s="129"/>
      <c r="L2459" s="129">
        <v>0</v>
      </c>
      <c r="M2459" s="134" t="s">
        <v>41666</v>
      </c>
    </row>
    <row r="2460" spans="1:13" hidden="1" x14ac:dyDescent="0.25">
      <c r="A2460" s="128"/>
      <c r="B2460" s="2"/>
      <c r="C2460" s="139" t="s">
        <v>41557</v>
      </c>
      <c r="D2460" s="124" t="s">
        <v>41558</v>
      </c>
      <c r="E2460" s="118" t="s">
        <v>48</v>
      </c>
      <c r="F2460" s="124" t="s">
        <v>35249</v>
      </c>
      <c r="G2460" s="118" t="s">
        <v>2</v>
      </c>
      <c r="H2460" s="137"/>
      <c r="I2460" s="119"/>
      <c r="J2460" s="129"/>
      <c r="K2460" s="129"/>
      <c r="L2460" s="129">
        <v>0</v>
      </c>
      <c r="M2460" s="134" t="s">
        <v>41669</v>
      </c>
    </row>
    <row r="2461" spans="1:13" hidden="1" x14ac:dyDescent="0.25">
      <c r="A2461" s="128"/>
      <c r="B2461" s="2"/>
      <c r="C2461" s="139" t="s">
        <v>41559</v>
      </c>
      <c r="D2461" s="124" t="s">
        <v>41560</v>
      </c>
      <c r="E2461" s="118" t="s">
        <v>48</v>
      </c>
      <c r="F2461" s="124" t="s">
        <v>35249</v>
      </c>
      <c r="G2461" s="118" t="s">
        <v>2</v>
      </c>
      <c r="H2461" s="137">
        <v>40925</v>
      </c>
      <c r="I2461" s="119">
        <v>762.76</v>
      </c>
      <c r="J2461" s="129"/>
      <c r="K2461" s="129"/>
      <c r="L2461" s="129">
        <v>0</v>
      </c>
      <c r="M2461" s="134"/>
    </row>
    <row r="2462" spans="1:13" hidden="1" x14ac:dyDescent="0.25">
      <c r="A2462" s="128"/>
      <c r="B2462" s="2"/>
      <c r="C2462" s="139" t="s">
        <v>41561</v>
      </c>
      <c r="D2462" s="124" t="s">
        <v>41562</v>
      </c>
      <c r="E2462" s="118" t="s">
        <v>48</v>
      </c>
      <c r="F2462" s="124" t="s">
        <v>35249</v>
      </c>
      <c r="G2462" s="118" t="s">
        <v>2</v>
      </c>
      <c r="H2462" s="137">
        <v>42788</v>
      </c>
      <c r="I2462" s="119">
        <v>181.36</v>
      </c>
      <c r="J2462" s="129"/>
      <c r="K2462" s="129"/>
      <c r="L2462" s="129">
        <v>0</v>
      </c>
      <c r="M2462" s="134" t="s">
        <v>41674</v>
      </c>
    </row>
    <row r="2463" spans="1:13" hidden="1" x14ac:dyDescent="0.25">
      <c r="A2463" s="128"/>
      <c r="B2463" s="2"/>
      <c r="C2463" s="139" t="s">
        <v>41787</v>
      </c>
      <c r="D2463" s="124" t="s">
        <v>41788</v>
      </c>
      <c r="E2463" s="118" t="s">
        <v>48</v>
      </c>
      <c r="F2463" s="124" t="s">
        <v>35249</v>
      </c>
      <c r="G2463" s="118" t="s">
        <v>2</v>
      </c>
      <c r="H2463" s="137">
        <v>46042</v>
      </c>
      <c r="I2463" s="119">
        <v>49</v>
      </c>
      <c r="J2463" s="129"/>
      <c r="K2463" s="129"/>
      <c r="L2463" s="129">
        <v>0</v>
      </c>
      <c r="M2463" s="134" t="s">
        <v>41677</v>
      </c>
    </row>
    <row r="2464" spans="1:13" hidden="1" x14ac:dyDescent="0.25">
      <c r="A2464" s="128"/>
      <c r="B2464" s="2"/>
      <c r="C2464" s="139" t="s">
        <v>41564</v>
      </c>
      <c r="D2464" s="124" t="s">
        <v>41565</v>
      </c>
      <c r="E2464" s="118" t="s">
        <v>48</v>
      </c>
      <c r="F2464" s="124" t="s">
        <v>35249</v>
      </c>
      <c r="G2464" s="118" t="s">
        <v>2</v>
      </c>
      <c r="H2464" s="137"/>
      <c r="I2464" s="119"/>
      <c r="J2464" s="129"/>
      <c r="K2464" s="129"/>
      <c r="L2464" s="129">
        <v>0</v>
      </c>
      <c r="M2464" s="134" t="s">
        <v>41677</v>
      </c>
    </row>
    <row r="2465" spans="1:13" hidden="1" x14ac:dyDescent="0.25">
      <c r="A2465" s="128"/>
      <c r="B2465" s="2"/>
      <c r="C2465" s="139" t="s">
        <v>41567</v>
      </c>
      <c r="D2465" s="124" t="s">
        <v>41568</v>
      </c>
      <c r="E2465" s="118" t="s">
        <v>48</v>
      </c>
      <c r="F2465" s="124" t="s">
        <v>35249</v>
      </c>
      <c r="G2465" s="118" t="s">
        <v>2</v>
      </c>
      <c r="H2465" s="137"/>
      <c r="I2465" s="119"/>
      <c r="J2465" s="129"/>
      <c r="K2465" s="129"/>
      <c r="L2465" s="129">
        <v>0</v>
      </c>
      <c r="M2465" s="134" t="s">
        <v>41677</v>
      </c>
    </row>
    <row r="2466" spans="1:13" hidden="1" x14ac:dyDescent="0.25">
      <c r="A2466" s="128"/>
      <c r="B2466" s="2"/>
      <c r="C2466" s="139" t="s">
        <v>41570</v>
      </c>
      <c r="D2466" s="124" t="s">
        <v>41571</v>
      </c>
      <c r="E2466" s="118" t="s">
        <v>48</v>
      </c>
      <c r="F2466" s="124" t="s">
        <v>35249</v>
      </c>
      <c r="G2466" s="118" t="s">
        <v>2</v>
      </c>
      <c r="H2466" s="137">
        <v>43733</v>
      </c>
      <c r="I2466" s="119">
        <v>48</v>
      </c>
      <c r="J2466" s="129"/>
      <c r="K2466" s="129"/>
      <c r="L2466" s="129">
        <v>0</v>
      </c>
      <c r="M2466" s="134" t="s">
        <v>41677</v>
      </c>
    </row>
    <row r="2467" spans="1:13" hidden="1" x14ac:dyDescent="0.25">
      <c r="A2467" s="128"/>
      <c r="B2467" s="2"/>
      <c r="C2467" s="139" t="s">
        <v>41573</v>
      </c>
      <c r="D2467" s="124" t="s">
        <v>41574</v>
      </c>
      <c r="E2467" s="118" t="s">
        <v>48</v>
      </c>
      <c r="F2467" s="124" t="s">
        <v>35249</v>
      </c>
      <c r="G2467" s="118" t="s">
        <v>2</v>
      </c>
      <c r="H2467" s="137">
        <v>40889</v>
      </c>
      <c r="I2467" s="119">
        <v>65</v>
      </c>
      <c r="J2467" s="129"/>
      <c r="K2467" s="129"/>
      <c r="L2467" s="129">
        <v>0</v>
      </c>
      <c r="M2467" s="134" t="s">
        <v>41677</v>
      </c>
    </row>
    <row r="2468" spans="1:13" hidden="1" x14ac:dyDescent="0.25">
      <c r="A2468" s="128"/>
      <c r="B2468" s="2"/>
      <c r="C2468" s="139" t="s">
        <v>41576</v>
      </c>
      <c r="D2468" s="124" t="s">
        <v>41577</v>
      </c>
      <c r="E2468" s="118" t="s">
        <v>48</v>
      </c>
      <c r="F2468" s="124" t="s">
        <v>35249</v>
      </c>
      <c r="G2468" s="118" t="s">
        <v>2</v>
      </c>
      <c r="H2468" s="137">
        <v>43315</v>
      </c>
      <c r="I2468" s="119">
        <v>110</v>
      </c>
      <c r="J2468" s="129"/>
      <c r="K2468" s="129"/>
      <c r="L2468" s="129">
        <v>0</v>
      </c>
      <c r="M2468" s="134" t="s">
        <v>41677</v>
      </c>
    </row>
    <row r="2469" spans="1:13" hidden="1" x14ac:dyDescent="0.25">
      <c r="A2469" s="128"/>
      <c r="B2469" s="2"/>
      <c r="C2469" s="139" t="s">
        <v>41579</v>
      </c>
      <c r="D2469" s="124" t="s">
        <v>41580</v>
      </c>
      <c r="E2469" s="118" t="s">
        <v>48</v>
      </c>
      <c r="F2469" s="124" t="s">
        <v>35249</v>
      </c>
      <c r="G2469" s="118" t="s">
        <v>2</v>
      </c>
      <c r="H2469" s="137">
        <v>44490</v>
      </c>
      <c r="I2469" s="119">
        <v>80</v>
      </c>
      <c r="J2469" s="129"/>
      <c r="K2469" s="129"/>
      <c r="L2469" s="129">
        <v>0</v>
      </c>
      <c r="M2469" s="134" t="s">
        <v>41677</v>
      </c>
    </row>
    <row r="2470" spans="1:13" hidden="1" x14ac:dyDescent="0.25">
      <c r="A2470" s="128"/>
      <c r="B2470" s="2"/>
      <c r="C2470" s="139" t="s">
        <v>41582</v>
      </c>
      <c r="D2470" s="124" t="s">
        <v>41789</v>
      </c>
      <c r="E2470" s="118" t="s">
        <v>48</v>
      </c>
      <c r="F2470" s="124" t="s">
        <v>35249</v>
      </c>
      <c r="G2470" s="118" t="s">
        <v>2</v>
      </c>
      <c r="H2470" s="137">
        <v>46051</v>
      </c>
      <c r="I2470" s="119">
        <v>66.66</v>
      </c>
      <c r="J2470" s="129"/>
      <c r="K2470" s="129"/>
      <c r="L2470" s="129">
        <v>0</v>
      </c>
      <c r="M2470" s="134" t="s">
        <v>41677</v>
      </c>
    </row>
    <row r="2471" spans="1:13" hidden="1" x14ac:dyDescent="0.25">
      <c r="A2471" s="128"/>
      <c r="B2471" s="2"/>
      <c r="C2471" s="139" t="s">
        <v>41584</v>
      </c>
      <c r="D2471" s="124" t="s">
        <v>41585</v>
      </c>
      <c r="E2471" s="118" t="s">
        <v>48</v>
      </c>
      <c r="F2471" s="124" t="s">
        <v>35249</v>
      </c>
      <c r="G2471" s="118" t="s">
        <v>2</v>
      </c>
      <c r="H2471" s="137"/>
      <c r="I2471" s="119"/>
      <c r="J2471" s="129"/>
      <c r="K2471" s="129"/>
      <c r="L2471" s="129">
        <v>0</v>
      </c>
      <c r="M2471" s="134" t="s">
        <v>41677</v>
      </c>
    </row>
    <row r="2472" spans="1:13" hidden="1" x14ac:dyDescent="0.25">
      <c r="A2472" s="128"/>
      <c r="B2472" s="2"/>
      <c r="C2472" s="139" t="s">
        <v>41587</v>
      </c>
      <c r="D2472" s="124" t="s">
        <v>41588</v>
      </c>
      <c r="E2472" s="118" t="s">
        <v>48</v>
      </c>
      <c r="F2472" s="124" t="s">
        <v>35249</v>
      </c>
      <c r="G2472" s="118" t="s">
        <v>2</v>
      </c>
      <c r="H2472" s="137">
        <v>43242</v>
      </c>
      <c r="I2472" s="119">
        <v>485.17</v>
      </c>
      <c r="J2472" s="129"/>
      <c r="K2472" s="129"/>
      <c r="L2472" s="129">
        <v>0</v>
      </c>
      <c r="M2472" s="134" t="s">
        <v>41677</v>
      </c>
    </row>
    <row r="2473" spans="1:13" hidden="1" x14ac:dyDescent="0.25">
      <c r="A2473" s="128"/>
      <c r="B2473" s="2"/>
      <c r="C2473" s="139" t="s">
        <v>41589</v>
      </c>
      <c r="D2473" s="124" t="s">
        <v>41590</v>
      </c>
      <c r="E2473" s="118" t="s">
        <v>48</v>
      </c>
      <c r="F2473" s="124" t="s">
        <v>35249</v>
      </c>
      <c r="G2473" s="118" t="s">
        <v>2</v>
      </c>
      <c r="H2473" s="137">
        <v>40841</v>
      </c>
      <c r="I2473" s="119">
        <v>254.1</v>
      </c>
      <c r="J2473" s="129"/>
      <c r="K2473" s="129"/>
      <c r="L2473" s="129">
        <v>0</v>
      </c>
      <c r="M2473" s="134" t="s">
        <v>41677</v>
      </c>
    </row>
    <row r="2474" spans="1:13" hidden="1" x14ac:dyDescent="0.25">
      <c r="A2474" s="128"/>
      <c r="B2474" s="2"/>
      <c r="C2474" s="139" t="s">
        <v>41591</v>
      </c>
      <c r="D2474" s="124" t="s">
        <v>41592</v>
      </c>
      <c r="E2474" s="118" t="s">
        <v>48</v>
      </c>
      <c r="F2474" s="124" t="s">
        <v>35249</v>
      </c>
      <c r="G2474" s="118" t="s">
        <v>2</v>
      </c>
      <c r="H2474" s="137">
        <v>41088</v>
      </c>
      <c r="I2474" s="119">
        <v>17.98</v>
      </c>
      <c r="J2474" s="129"/>
      <c r="K2474" s="129"/>
      <c r="L2474" s="129">
        <v>0</v>
      </c>
      <c r="M2474" s="134" t="s">
        <v>41677</v>
      </c>
    </row>
    <row r="2475" spans="1:13" hidden="1" x14ac:dyDescent="0.25">
      <c r="A2475" s="128"/>
      <c r="B2475" s="2"/>
      <c r="C2475" s="139" t="s">
        <v>41790</v>
      </c>
      <c r="D2475" s="124" t="s">
        <v>41791</v>
      </c>
      <c r="E2475" s="118" t="s">
        <v>48</v>
      </c>
      <c r="F2475" s="124" t="s">
        <v>35249</v>
      </c>
      <c r="G2475" s="118" t="s">
        <v>2</v>
      </c>
      <c r="H2475" s="137">
        <v>46042</v>
      </c>
      <c r="I2475" s="119">
        <v>380</v>
      </c>
      <c r="J2475" s="129"/>
      <c r="K2475" s="129"/>
      <c r="L2475" s="129">
        <v>0</v>
      </c>
      <c r="M2475" s="134" t="s">
        <v>41677</v>
      </c>
    </row>
    <row r="2476" spans="1:13" hidden="1" x14ac:dyDescent="0.25">
      <c r="A2476" s="128"/>
      <c r="B2476" s="2"/>
      <c r="C2476" s="139" t="s">
        <v>41593</v>
      </c>
      <c r="D2476" s="124" t="s">
        <v>41594</v>
      </c>
      <c r="E2476" s="118" t="s">
        <v>48</v>
      </c>
      <c r="F2476" s="124" t="s">
        <v>35249</v>
      </c>
      <c r="G2476" s="118" t="s">
        <v>2</v>
      </c>
      <c r="H2476" s="137">
        <v>43411</v>
      </c>
      <c r="I2476" s="119">
        <v>90</v>
      </c>
      <c r="J2476" s="129"/>
      <c r="K2476" s="129"/>
      <c r="L2476" s="129">
        <v>0</v>
      </c>
      <c r="M2476" s="134" t="s">
        <v>41677</v>
      </c>
    </row>
    <row r="2477" spans="1:13" hidden="1" x14ac:dyDescent="0.25">
      <c r="A2477" s="128"/>
      <c r="B2477" s="2"/>
      <c r="C2477" s="139" t="s">
        <v>41596</v>
      </c>
      <c r="D2477" s="124" t="s">
        <v>41597</v>
      </c>
      <c r="E2477" s="118" t="s">
        <v>48</v>
      </c>
      <c r="F2477" s="124" t="s">
        <v>35249</v>
      </c>
      <c r="G2477" s="118" t="s">
        <v>2</v>
      </c>
      <c r="H2477" s="137">
        <v>43091</v>
      </c>
      <c r="I2477" s="119">
        <v>27.05</v>
      </c>
      <c r="J2477" s="129"/>
      <c r="K2477" s="129"/>
      <c r="L2477" s="129">
        <v>0</v>
      </c>
      <c r="M2477" s="134" t="s">
        <v>41677</v>
      </c>
    </row>
    <row r="2478" spans="1:13" hidden="1" x14ac:dyDescent="0.25">
      <c r="A2478" s="128"/>
      <c r="B2478" s="2"/>
      <c r="C2478" s="139" t="s">
        <v>41599</v>
      </c>
      <c r="D2478" s="124" t="s">
        <v>41600</v>
      </c>
      <c r="E2478" s="118" t="s">
        <v>48</v>
      </c>
      <c r="F2478" s="124" t="s">
        <v>35249</v>
      </c>
      <c r="G2478" s="118" t="s">
        <v>2</v>
      </c>
      <c r="H2478" s="137">
        <v>43047</v>
      </c>
      <c r="I2478" s="119">
        <v>1058.74</v>
      </c>
      <c r="J2478" s="129"/>
      <c r="K2478" s="129"/>
      <c r="L2478" s="129">
        <v>0</v>
      </c>
      <c r="M2478" s="134" t="s">
        <v>41677</v>
      </c>
    </row>
    <row r="2479" spans="1:13" hidden="1" x14ac:dyDescent="0.25">
      <c r="A2479" s="128"/>
      <c r="B2479" s="2"/>
      <c r="C2479" s="139" t="s">
        <v>41602</v>
      </c>
      <c r="D2479" s="124" t="s">
        <v>41603</v>
      </c>
      <c r="E2479" s="118" t="s">
        <v>48</v>
      </c>
      <c r="F2479" s="124" t="s">
        <v>35249</v>
      </c>
      <c r="G2479" s="118" t="s">
        <v>2</v>
      </c>
      <c r="H2479" s="137">
        <v>44600</v>
      </c>
      <c r="I2479" s="119">
        <v>1605.58</v>
      </c>
      <c r="J2479" s="129"/>
      <c r="K2479" s="129"/>
      <c r="L2479" s="129">
        <v>0</v>
      </c>
      <c r="M2479" s="134" t="s">
        <v>41677</v>
      </c>
    </row>
    <row r="2480" spans="1:13" hidden="1" x14ac:dyDescent="0.25">
      <c r="A2480" s="128"/>
      <c r="B2480" s="2"/>
      <c r="C2480" s="139" t="s">
        <v>41605</v>
      </c>
      <c r="D2480" s="124" t="s">
        <v>41606</v>
      </c>
      <c r="E2480" s="118" t="s">
        <v>48</v>
      </c>
      <c r="F2480" s="124" t="s">
        <v>35249</v>
      </c>
      <c r="G2480" s="118" t="s">
        <v>2</v>
      </c>
      <c r="H2480" s="137">
        <v>41269</v>
      </c>
      <c r="I2480" s="119">
        <v>28.11</v>
      </c>
      <c r="J2480" s="129"/>
      <c r="K2480" s="129"/>
      <c r="L2480" s="129">
        <v>0</v>
      </c>
      <c r="M2480" s="134" t="s">
        <v>41677</v>
      </c>
    </row>
    <row r="2481" spans="1:13" hidden="1" x14ac:dyDescent="0.25">
      <c r="A2481" s="128"/>
      <c r="B2481" s="2"/>
      <c r="C2481" s="139" t="s">
        <v>41607</v>
      </c>
      <c r="D2481" s="124" t="s">
        <v>41608</v>
      </c>
      <c r="E2481" s="118" t="s">
        <v>48</v>
      </c>
      <c r="F2481" s="124" t="s">
        <v>35249</v>
      </c>
      <c r="G2481" s="118" t="s">
        <v>2</v>
      </c>
      <c r="H2481" s="137">
        <v>40757</v>
      </c>
      <c r="I2481" s="119">
        <v>21</v>
      </c>
      <c r="J2481" s="129"/>
      <c r="K2481" s="129"/>
      <c r="L2481" s="129">
        <v>0</v>
      </c>
      <c r="M2481" s="134" t="s">
        <v>19642</v>
      </c>
    </row>
    <row r="2482" spans="1:13" hidden="1" x14ac:dyDescent="0.25">
      <c r="A2482" s="128"/>
      <c r="B2482" s="2"/>
      <c r="C2482" s="139" t="s">
        <v>41609</v>
      </c>
      <c r="D2482" s="124" t="s">
        <v>41610</v>
      </c>
      <c r="E2482" s="118" t="s">
        <v>48</v>
      </c>
      <c r="F2482" s="124" t="s">
        <v>35249</v>
      </c>
      <c r="G2482" s="118" t="s">
        <v>2</v>
      </c>
      <c r="H2482" s="137">
        <v>40785</v>
      </c>
      <c r="I2482" s="119">
        <v>190</v>
      </c>
      <c r="J2482" s="129"/>
      <c r="K2482" s="129"/>
      <c r="L2482" s="129">
        <v>0</v>
      </c>
      <c r="M2482" s="134" t="s">
        <v>19642</v>
      </c>
    </row>
    <row r="2483" spans="1:13" hidden="1" x14ac:dyDescent="0.25">
      <c r="A2483" s="128"/>
      <c r="B2483" s="2"/>
      <c r="C2483" s="139" t="s">
        <v>41611</v>
      </c>
      <c r="D2483" s="124" t="s">
        <v>41612</v>
      </c>
      <c r="E2483" s="118" t="s">
        <v>48</v>
      </c>
      <c r="F2483" s="124" t="s">
        <v>35249</v>
      </c>
      <c r="G2483" s="118" t="s">
        <v>2</v>
      </c>
      <c r="H2483" s="137">
        <v>40751</v>
      </c>
      <c r="I2483" s="119">
        <v>190</v>
      </c>
      <c r="J2483" s="129"/>
      <c r="K2483" s="129"/>
      <c r="L2483" s="129">
        <v>0</v>
      </c>
      <c r="M2483" s="134" t="s">
        <v>19642</v>
      </c>
    </row>
    <row r="2484" spans="1:13" hidden="1" x14ac:dyDescent="0.25">
      <c r="A2484" s="128"/>
      <c r="B2484" s="2"/>
      <c r="C2484" s="139" t="s">
        <v>41613</v>
      </c>
      <c r="D2484" s="124" t="s">
        <v>41614</v>
      </c>
      <c r="E2484" s="118" t="s">
        <v>48</v>
      </c>
      <c r="F2484" s="124" t="s">
        <v>35249</v>
      </c>
      <c r="G2484" s="118" t="s">
        <v>2</v>
      </c>
      <c r="H2484" s="137"/>
      <c r="I2484" s="119"/>
      <c r="J2484" s="129"/>
      <c r="K2484" s="129"/>
      <c r="L2484" s="129">
        <v>0</v>
      </c>
      <c r="M2484" s="134" t="s">
        <v>19642</v>
      </c>
    </row>
    <row r="2485" spans="1:13" hidden="1" x14ac:dyDescent="0.25">
      <c r="A2485" s="128"/>
      <c r="B2485" s="2"/>
      <c r="C2485" s="139" t="s">
        <v>41616</v>
      </c>
      <c r="D2485" s="124" t="s">
        <v>41617</v>
      </c>
      <c r="E2485" s="118" t="s">
        <v>48</v>
      </c>
      <c r="F2485" s="124" t="s">
        <v>35249</v>
      </c>
      <c r="G2485" s="118" t="s">
        <v>2</v>
      </c>
      <c r="H2485" s="137"/>
      <c r="I2485" s="119"/>
      <c r="J2485" s="129"/>
      <c r="K2485" s="129"/>
      <c r="L2485" s="129">
        <v>0</v>
      </c>
      <c r="M2485" s="134" t="s">
        <v>19642</v>
      </c>
    </row>
    <row r="2486" spans="1:13" hidden="1" x14ac:dyDescent="0.25">
      <c r="A2486" s="128"/>
      <c r="B2486" s="2"/>
      <c r="C2486" s="139" t="s">
        <v>41619</v>
      </c>
      <c r="D2486" s="124" t="s">
        <v>41620</v>
      </c>
      <c r="E2486" s="118" t="s">
        <v>48</v>
      </c>
      <c r="F2486" s="124" t="s">
        <v>35249</v>
      </c>
      <c r="G2486" s="118" t="s">
        <v>2</v>
      </c>
      <c r="H2486" s="137">
        <v>41821</v>
      </c>
      <c r="I2486" s="119">
        <v>122</v>
      </c>
      <c r="J2486" s="129">
        <v>1.2</v>
      </c>
      <c r="K2486" s="129">
        <v>2.4</v>
      </c>
      <c r="L2486" s="129">
        <v>2.88</v>
      </c>
      <c r="M2486" s="134" t="s">
        <v>19642</v>
      </c>
    </row>
    <row r="2487" spans="1:13" hidden="1" x14ac:dyDescent="0.25">
      <c r="A2487" s="128"/>
      <c r="B2487" s="2"/>
      <c r="C2487" s="139" t="s">
        <v>41622</v>
      </c>
      <c r="D2487" s="124" t="s">
        <v>41623</v>
      </c>
      <c r="E2487" s="118" t="s">
        <v>48</v>
      </c>
      <c r="F2487" s="124" t="s">
        <v>35249</v>
      </c>
      <c r="G2487" s="118" t="s">
        <v>2</v>
      </c>
      <c r="H2487" s="137">
        <v>41800</v>
      </c>
      <c r="I2487" s="119">
        <v>53.47</v>
      </c>
      <c r="J2487" s="129">
        <v>1.2</v>
      </c>
      <c r="K2487" s="129">
        <v>2.4</v>
      </c>
      <c r="L2487" s="129">
        <v>2.88</v>
      </c>
      <c r="M2487" s="134" t="s">
        <v>19642</v>
      </c>
    </row>
    <row r="2488" spans="1:13" hidden="1" x14ac:dyDescent="0.25">
      <c r="A2488" s="128"/>
      <c r="B2488" s="2"/>
      <c r="C2488" s="139" t="s">
        <v>41625</v>
      </c>
      <c r="D2488" s="124" t="s">
        <v>41626</v>
      </c>
      <c r="E2488" s="118" t="s">
        <v>48</v>
      </c>
      <c r="F2488" s="124" t="s">
        <v>35249</v>
      </c>
      <c r="G2488" s="118" t="s">
        <v>34659</v>
      </c>
      <c r="H2488" s="137">
        <v>42319</v>
      </c>
      <c r="I2488" s="119">
        <v>35</v>
      </c>
      <c r="J2488" s="129">
        <v>1.2</v>
      </c>
      <c r="K2488" s="129">
        <v>2.4</v>
      </c>
      <c r="L2488" s="129">
        <v>2.88</v>
      </c>
      <c r="M2488" s="134" t="s">
        <v>19642</v>
      </c>
    </row>
    <row r="2489" spans="1:13" hidden="1" x14ac:dyDescent="0.25">
      <c r="A2489" s="128"/>
      <c r="B2489" s="2"/>
      <c r="C2489" s="139" t="s">
        <v>41628</v>
      </c>
      <c r="D2489" s="124" t="s">
        <v>41629</v>
      </c>
      <c r="E2489" s="118" t="s">
        <v>48</v>
      </c>
      <c r="F2489" s="124" t="s">
        <v>35249</v>
      </c>
      <c r="G2489" s="118" t="s">
        <v>34659</v>
      </c>
      <c r="H2489" s="137">
        <v>41355</v>
      </c>
      <c r="I2489" s="119">
        <v>97.75</v>
      </c>
      <c r="J2489" s="129">
        <v>1.2</v>
      </c>
      <c r="K2489" s="129">
        <v>2.4</v>
      </c>
      <c r="L2489" s="129">
        <v>2.88</v>
      </c>
      <c r="M2489" s="134" t="s">
        <v>19642</v>
      </c>
    </row>
    <row r="2490" spans="1:13" hidden="1" x14ac:dyDescent="0.25">
      <c r="A2490" s="128"/>
      <c r="B2490" s="2"/>
      <c r="C2490" s="139" t="s">
        <v>41631</v>
      </c>
      <c r="D2490" s="124" t="s">
        <v>41632</v>
      </c>
      <c r="E2490" s="118" t="s">
        <v>48</v>
      </c>
      <c r="F2490" s="124" t="s">
        <v>35249</v>
      </c>
      <c r="G2490" s="118" t="s">
        <v>34659</v>
      </c>
      <c r="H2490" s="137">
        <v>45749</v>
      </c>
      <c r="I2490" s="119">
        <v>82</v>
      </c>
      <c r="J2490" s="129">
        <v>1.2</v>
      </c>
      <c r="K2490" s="129">
        <v>2.4</v>
      </c>
      <c r="L2490" s="129">
        <v>2.88</v>
      </c>
      <c r="M2490" s="134" t="s">
        <v>19642</v>
      </c>
    </row>
    <row r="2491" spans="1:13" hidden="1" x14ac:dyDescent="0.25">
      <c r="A2491" s="128"/>
      <c r="B2491" s="2"/>
      <c r="C2491" s="139" t="s">
        <v>41634</v>
      </c>
      <c r="D2491" s="124" t="s">
        <v>41635</v>
      </c>
      <c r="E2491" s="118" t="s">
        <v>48</v>
      </c>
      <c r="F2491" s="124" t="s">
        <v>35249</v>
      </c>
      <c r="G2491" s="118" t="s">
        <v>2</v>
      </c>
      <c r="H2491" s="137">
        <v>45840</v>
      </c>
      <c r="I2491" s="119">
        <v>1496</v>
      </c>
      <c r="J2491" s="129">
        <v>1.2</v>
      </c>
      <c r="K2491" s="129">
        <v>2.4</v>
      </c>
      <c r="L2491" s="129">
        <v>2.88</v>
      </c>
      <c r="M2491" s="134" t="s">
        <v>19642</v>
      </c>
    </row>
    <row r="2492" spans="1:13" hidden="1" x14ac:dyDescent="0.25">
      <c r="A2492" s="128"/>
      <c r="B2492" s="2"/>
      <c r="C2492" s="139" t="s">
        <v>41637</v>
      </c>
      <c r="D2492" s="124" t="s">
        <v>41638</v>
      </c>
      <c r="E2492" s="118" t="s">
        <v>48</v>
      </c>
      <c r="F2492" s="124" t="s">
        <v>35249</v>
      </c>
      <c r="G2492" s="118" t="s">
        <v>2</v>
      </c>
      <c r="H2492" s="137">
        <v>45370</v>
      </c>
      <c r="I2492" s="119">
        <v>11380</v>
      </c>
      <c r="J2492" s="129">
        <v>1.2</v>
      </c>
      <c r="K2492" s="129">
        <v>2.4</v>
      </c>
      <c r="L2492" s="129">
        <v>2.88</v>
      </c>
      <c r="M2492" s="134" t="s">
        <v>19642</v>
      </c>
    </row>
    <row r="2493" spans="1:13" hidden="1" x14ac:dyDescent="0.25">
      <c r="A2493" s="128"/>
      <c r="B2493" s="2"/>
      <c r="C2493" s="139" t="s">
        <v>41640</v>
      </c>
      <c r="D2493" s="124" t="s">
        <v>41641</v>
      </c>
      <c r="E2493" s="118" t="s">
        <v>48</v>
      </c>
      <c r="F2493" s="124" t="s">
        <v>35249</v>
      </c>
      <c r="G2493" s="118" t="s">
        <v>34659</v>
      </c>
      <c r="H2493" s="137">
        <v>43439</v>
      </c>
      <c r="I2493" s="119">
        <v>230</v>
      </c>
      <c r="J2493" s="129">
        <v>1.2</v>
      </c>
      <c r="K2493" s="129">
        <v>2.4</v>
      </c>
      <c r="L2493" s="129">
        <v>2.88</v>
      </c>
      <c r="M2493" s="134" t="s">
        <v>19642</v>
      </c>
    </row>
    <row r="2494" spans="1:13" hidden="1" x14ac:dyDescent="0.25">
      <c r="A2494" s="128"/>
      <c r="B2494" s="2"/>
      <c r="C2494" s="139" t="s">
        <v>41643</v>
      </c>
      <c r="D2494" s="124" t="s">
        <v>41644</v>
      </c>
      <c r="E2494" s="118" t="s">
        <v>48</v>
      </c>
      <c r="F2494" s="124" t="s">
        <v>35249</v>
      </c>
      <c r="G2494" s="118" t="s">
        <v>34659</v>
      </c>
      <c r="H2494" s="137">
        <v>45645</v>
      </c>
      <c r="I2494" s="119">
        <v>32</v>
      </c>
      <c r="J2494" s="129">
        <v>1.2</v>
      </c>
      <c r="K2494" s="129">
        <v>2.4</v>
      </c>
      <c r="L2494" s="129">
        <v>2.88</v>
      </c>
      <c r="M2494" s="134" t="s">
        <v>19642</v>
      </c>
    </row>
    <row r="2495" spans="1:13" hidden="1" x14ac:dyDescent="0.25">
      <c r="A2495" s="128"/>
      <c r="B2495" s="2"/>
      <c r="C2495" s="139" t="s">
        <v>41646</v>
      </c>
      <c r="D2495" s="124" t="s">
        <v>41647</v>
      </c>
      <c r="E2495" s="118" t="s">
        <v>48</v>
      </c>
      <c r="F2495" s="124" t="s">
        <v>35249</v>
      </c>
      <c r="G2495" s="118" t="s">
        <v>34659</v>
      </c>
      <c r="H2495" s="137"/>
      <c r="I2495" s="119"/>
      <c r="J2495" s="129">
        <v>1.2</v>
      </c>
      <c r="K2495" s="129">
        <v>2.4</v>
      </c>
      <c r="L2495" s="129">
        <v>2.88</v>
      </c>
      <c r="M2495" s="134" t="s">
        <v>19642</v>
      </c>
    </row>
    <row r="2496" spans="1:13" hidden="1" x14ac:dyDescent="0.25">
      <c r="A2496" s="128"/>
      <c r="B2496" s="2"/>
      <c r="C2496" s="139" t="s">
        <v>41649</v>
      </c>
      <c r="D2496" s="124" t="s">
        <v>41650</v>
      </c>
      <c r="E2496" s="118" t="s">
        <v>48</v>
      </c>
      <c r="F2496" s="124" t="s">
        <v>35249</v>
      </c>
      <c r="G2496" s="118" t="s">
        <v>34659</v>
      </c>
      <c r="H2496" s="137">
        <v>41948</v>
      </c>
      <c r="I2496" s="119">
        <v>180</v>
      </c>
      <c r="J2496" s="129">
        <v>1.2</v>
      </c>
      <c r="K2496" s="129">
        <v>2.4</v>
      </c>
      <c r="L2496" s="129">
        <v>2.88</v>
      </c>
      <c r="M2496" s="134" t="s">
        <v>19642</v>
      </c>
    </row>
    <row r="2497" spans="1:13" hidden="1" x14ac:dyDescent="0.25">
      <c r="A2497" s="128"/>
      <c r="B2497" s="2"/>
      <c r="C2497" s="139" t="s">
        <v>41652</v>
      </c>
      <c r="D2497" s="124" t="s">
        <v>41653</v>
      </c>
      <c r="E2497" s="118" t="s">
        <v>48</v>
      </c>
      <c r="F2497" s="124" t="s">
        <v>35249</v>
      </c>
      <c r="G2497" s="118" t="s">
        <v>34659</v>
      </c>
      <c r="H2497" s="137"/>
      <c r="I2497" s="119"/>
      <c r="J2497" s="129">
        <v>1.2</v>
      </c>
      <c r="K2497" s="129">
        <v>2.4</v>
      </c>
      <c r="L2497" s="129">
        <v>2.88</v>
      </c>
      <c r="M2497" s="134" t="s">
        <v>19642</v>
      </c>
    </row>
    <row r="2498" spans="1:13" hidden="1" x14ac:dyDescent="0.25">
      <c r="A2498" s="128"/>
      <c r="B2498" s="2"/>
      <c r="C2498" s="139" t="s">
        <v>41655</v>
      </c>
      <c r="D2498" s="124" t="s">
        <v>41656</v>
      </c>
      <c r="E2498" s="118" t="s">
        <v>48</v>
      </c>
      <c r="F2498" s="124" t="s">
        <v>35249</v>
      </c>
      <c r="G2498" s="118" t="s">
        <v>34659</v>
      </c>
      <c r="H2498" s="137">
        <v>46021</v>
      </c>
      <c r="I2498" s="119">
        <v>435</v>
      </c>
      <c r="J2498" s="129">
        <v>1.2</v>
      </c>
      <c r="K2498" s="129">
        <v>2.4</v>
      </c>
      <c r="L2498" s="129">
        <v>2.88</v>
      </c>
      <c r="M2498" s="134" t="s">
        <v>19642</v>
      </c>
    </row>
    <row r="2499" spans="1:13" hidden="1" x14ac:dyDescent="0.25">
      <c r="A2499" s="128"/>
      <c r="B2499" s="2"/>
      <c r="C2499" s="139" t="s">
        <v>41658</v>
      </c>
      <c r="D2499" s="124" t="s">
        <v>41659</v>
      </c>
      <c r="E2499" s="118" t="s">
        <v>48</v>
      </c>
      <c r="F2499" s="124" t="s">
        <v>35249</v>
      </c>
      <c r="G2499" s="118" t="s">
        <v>34659</v>
      </c>
      <c r="H2499" s="137">
        <v>43004</v>
      </c>
      <c r="I2499" s="119">
        <v>440</v>
      </c>
      <c r="J2499" s="129">
        <v>1.2</v>
      </c>
      <c r="K2499" s="129">
        <v>2.4</v>
      </c>
      <c r="L2499" s="129">
        <v>2.88</v>
      </c>
      <c r="M2499" s="134" t="s">
        <v>19642</v>
      </c>
    </row>
    <row r="2500" spans="1:13" hidden="1" x14ac:dyDescent="0.25">
      <c r="A2500" s="128"/>
      <c r="B2500" s="2"/>
      <c r="C2500" s="139" t="s">
        <v>41661</v>
      </c>
      <c r="D2500" s="124" t="s">
        <v>41662</v>
      </c>
      <c r="E2500" s="118" t="s">
        <v>48</v>
      </c>
      <c r="F2500" s="124" t="s">
        <v>35249</v>
      </c>
      <c r="G2500" s="118" t="s">
        <v>59</v>
      </c>
      <c r="H2500" s="137"/>
      <c r="I2500" s="119"/>
      <c r="J2500" s="129">
        <v>1.2</v>
      </c>
      <c r="K2500" s="129">
        <v>2.4</v>
      </c>
      <c r="L2500" s="129">
        <v>2.88</v>
      </c>
      <c r="M2500" s="134" t="s">
        <v>19642</v>
      </c>
    </row>
    <row r="2501" spans="1:13" hidden="1" x14ac:dyDescent="0.25">
      <c r="A2501" s="128"/>
      <c r="B2501" s="2"/>
      <c r="C2501" s="139" t="s">
        <v>41664</v>
      </c>
      <c r="D2501" s="124" t="s">
        <v>41665</v>
      </c>
      <c r="E2501" s="118" t="s">
        <v>48</v>
      </c>
      <c r="F2501" s="124" t="s">
        <v>35249</v>
      </c>
      <c r="G2501" s="118" t="s">
        <v>59</v>
      </c>
      <c r="H2501" s="137">
        <v>42433</v>
      </c>
      <c r="I2501" s="119">
        <v>560</v>
      </c>
      <c r="J2501" s="129">
        <v>1.2</v>
      </c>
      <c r="K2501" s="129">
        <v>2.4</v>
      </c>
      <c r="L2501" s="129">
        <v>2.88</v>
      </c>
      <c r="M2501" s="134" t="s">
        <v>19642</v>
      </c>
    </row>
    <row r="2502" spans="1:13" hidden="1" x14ac:dyDescent="0.25">
      <c r="A2502" s="128"/>
      <c r="B2502" s="2"/>
      <c r="C2502" s="139" t="s">
        <v>41667</v>
      </c>
      <c r="D2502" s="124" t="s">
        <v>41668</v>
      </c>
      <c r="E2502" s="118" t="s">
        <v>48</v>
      </c>
      <c r="F2502" s="124" t="s">
        <v>35249</v>
      </c>
      <c r="G2502" s="118" t="s">
        <v>59</v>
      </c>
      <c r="H2502" s="137"/>
      <c r="I2502" s="119"/>
      <c r="J2502" s="129">
        <v>1.2</v>
      </c>
      <c r="K2502" s="129">
        <v>2.4</v>
      </c>
      <c r="L2502" s="129">
        <v>2.88</v>
      </c>
      <c r="M2502" s="134" t="s">
        <v>19643</v>
      </c>
    </row>
    <row r="2503" spans="1:13" hidden="1" x14ac:dyDescent="0.25">
      <c r="A2503" s="128"/>
      <c r="B2503" s="2"/>
      <c r="C2503" s="139" t="s">
        <v>41670</v>
      </c>
      <c r="D2503" s="124" t="s">
        <v>41671</v>
      </c>
      <c r="E2503" s="118" t="s">
        <v>48</v>
      </c>
      <c r="F2503" s="124" t="s">
        <v>35249</v>
      </c>
      <c r="G2503" s="118" t="s">
        <v>2</v>
      </c>
      <c r="H2503" s="137">
        <v>41031</v>
      </c>
      <c r="I2503" s="119">
        <v>340.5</v>
      </c>
      <c r="J2503" s="129">
        <v>1.2</v>
      </c>
      <c r="K2503" s="129">
        <v>2.4</v>
      </c>
      <c r="L2503" s="129">
        <v>2.88</v>
      </c>
      <c r="M2503" s="134" t="s">
        <v>19644</v>
      </c>
    </row>
    <row r="2504" spans="1:13" hidden="1" x14ac:dyDescent="0.25">
      <c r="A2504" s="128"/>
      <c r="B2504" s="2"/>
      <c r="C2504" s="139" t="s">
        <v>41672</v>
      </c>
      <c r="D2504" s="124" t="s">
        <v>41673</v>
      </c>
      <c r="E2504" s="118" t="s">
        <v>48</v>
      </c>
      <c r="F2504" s="124" t="s">
        <v>35249</v>
      </c>
      <c r="G2504" s="118" t="s">
        <v>2</v>
      </c>
      <c r="H2504" s="137">
        <v>44490</v>
      </c>
      <c r="I2504" s="119">
        <v>140</v>
      </c>
      <c r="J2504" s="129">
        <v>1.2</v>
      </c>
      <c r="K2504" s="129">
        <v>2.4</v>
      </c>
      <c r="L2504" s="129">
        <v>2.88</v>
      </c>
      <c r="M2504" s="134" t="s">
        <v>19645</v>
      </c>
    </row>
    <row r="2505" spans="1:13" hidden="1" x14ac:dyDescent="0.25">
      <c r="A2505" s="128"/>
      <c r="B2505" s="2"/>
      <c r="C2505" s="139" t="s">
        <v>41675</v>
      </c>
      <c r="D2505" s="124" t="s">
        <v>41676</v>
      </c>
      <c r="E2505" s="118" t="s">
        <v>105</v>
      </c>
      <c r="F2505" s="124" t="s">
        <v>106</v>
      </c>
      <c r="G2505" s="118" t="s">
        <v>30</v>
      </c>
      <c r="H2505" s="137">
        <v>42381</v>
      </c>
      <c r="I2505" s="119">
        <v>138.55000000000001</v>
      </c>
      <c r="J2505" s="129">
        <v>1.2</v>
      </c>
      <c r="K2505" s="129">
        <v>2.4</v>
      </c>
      <c r="L2505" s="129">
        <v>2.88</v>
      </c>
      <c r="M2505" s="134" t="s">
        <v>19645</v>
      </c>
    </row>
    <row r="2506" spans="1:13" hidden="1" x14ac:dyDescent="0.25">
      <c r="A2506" s="128"/>
      <c r="B2506" s="2"/>
      <c r="C2506" s="139" t="s">
        <v>41675</v>
      </c>
      <c r="D2506" s="124" t="s">
        <v>41676</v>
      </c>
      <c r="E2506" s="118" t="s">
        <v>264</v>
      </c>
      <c r="F2506" s="124" t="s">
        <v>265</v>
      </c>
      <c r="G2506" s="118" t="s">
        <v>30</v>
      </c>
      <c r="H2506" s="137">
        <v>43545</v>
      </c>
      <c r="I2506" s="119">
        <v>207.01</v>
      </c>
      <c r="J2506" s="129">
        <v>1.2</v>
      </c>
      <c r="K2506" s="129">
        <v>2.4</v>
      </c>
      <c r="L2506" s="129">
        <v>2.88</v>
      </c>
      <c r="M2506" s="134" t="s">
        <v>19645</v>
      </c>
    </row>
    <row r="2507" spans="1:13" hidden="1" x14ac:dyDescent="0.25">
      <c r="A2507" s="128"/>
      <c r="B2507" s="2"/>
      <c r="C2507" s="139" t="s">
        <v>41675</v>
      </c>
      <c r="D2507" s="124" t="s">
        <v>41676</v>
      </c>
      <c r="E2507" s="118" t="s">
        <v>266</v>
      </c>
      <c r="F2507" s="124" t="s">
        <v>267</v>
      </c>
      <c r="G2507" s="118" t="s">
        <v>30</v>
      </c>
      <c r="H2507" s="137">
        <v>42335</v>
      </c>
      <c r="I2507" s="119">
        <v>161.75</v>
      </c>
      <c r="J2507" s="129">
        <v>1.2</v>
      </c>
      <c r="K2507" s="129">
        <v>2.4</v>
      </c>
      <c r="L2507" s="129">
        <v>2.88</v>
      </c>
      <c r="M2507" s="134" t="s">
        <v>19645</v>
      </c>
    </row>
    <row r="2508" spans="1:13" hidden="1" x14ac:dyDescent="0.25">
      <c r="A2508" s="128"/>
      <c r="B2508" s="2"/>
      <c r="C2508" s="139" t="s">
        <v>41675</v>
      </c>
      <c r="D2508" s="124" t="s">
        <v>41676</v>
      </c>
      <c r="E2508" s="118" t="s">
        <v>268</v>
      </c>
      <c r="F2508" s="124" t="s">
        <v>269</v>
      </c>
      <c r="G2508" s="118" t="s">
        <v>30</v>
      </c>
      <c r="H2508" s="137">
        <v>43273</v>
      </c>
      <c r="I2508" s="119">
        <v>277.5</v>
      </c>
      <c r="J2508" s="129">
        <v>1.2</v>
      </c>
      <c r="K2508" s="129">
        <v>2.4</v>
      </c>
      <c r="L2508" s="129">
        <v>2.88</v>
      </c>
      <c r="M2508" s="134" t="s">
        <v>19645</v>
      </c>
    </row>
    <row r="2509" spans="1:13" hidden="1" x14ac:dyDescent="0.25">
      <c r="A2509" s="128"/>
      <c r="B2509" s="2"/>
      <c r="C2509" s="139" t="s">
        <v>41675</v>
      </c>
      <c r="D2509" s="124" t="s">
        <v>41676</v>
      </c>
      <c r="E2509" s="118" t="s">
        <v>83</v>
      </c>
      <c r="F2509" s="124" t="s">
        <v>84</v>
      </c>
      <c r="G2509" s="118" t="s">
        <v>30</v>
      </c>
      <c r="H2509" s="137">
        <v>42766</v>
      </c>
      <c r="I2509" s="119">
        <v>293.5</v>
      </c>
      <c r="J2509" s="129">
        <v>1.2</v>
      </c>
      <c r="K2509" s="129">
        <v>2.4</v>
      </c>
      <c r="L2509" s="129">
        <v>2.88</v>
      </c>
      <c r="M2509" s="134" t="s">
        <v>19645</v>
      </c>
    </row>
    <row r="2510" spans="1:13" hidden="1" x14ac:dyDescent="0.25">
      <c r="A2510" s="128"/>
      <c r="B2510" s="2"/>
      <c r="C2510" s="139" t="s">
        <v>41675</v>
      </c>
      <c r="D2510" s="124" t="s">
        <v>41676</v>
      </c>
      <c r="E2510" s="118" t="s">
        <v>91</v>
      </c>
      <c r="F2510" s="124" t="s">
        <v>92</v>
      </c>
      <c r="G2510" s="118" t="s">
        <v>30</v>
      </c>
      <c r="H2510" s="137">
        <v>43265</v>
      </c>
      <c r="I2510" s="119">
        <v>180</v>
      </c>
      <c r="J2510" s="129">
        <v>1.2</v>
      </c>
      <c r="K2510" s="129">
        <v>2.4</v>
      </c>
      <c r="L2510" s="129">
        <v>2.88</v>
      </c>
      <c r="M2510" s="134" t="s">
        <v>19645</v>
      </c>
    </row>
    <row r="2511" spans="1:13" hidden="1" x14ac:dyDescent="0.25">
      <c r="A2511" s="128"/>
      <c r="B2511" s="2"/>
      <c r="C2511" s="139" t="s">
        <v>41675</v>
      </c>
      <c r="D2511" s="124" t="s">
        <v>41676</v>
      </c>
      <c r="E2511" s="118" t="s">
        <v>270</v>
      </c>
      <c r="F2511" s="124" t="s">
        <v>271</v>
      </c>
      <c r="G2511" s="118" t="s">
        <v>30</v>
      </c>
      <c r="H2511" s="137">
        <v>42884</v>
      </c>
      <c r="I2511" s="119">
        <v>318.5</v>
      </c>
      <c r="J2511" s="129">
        <v>1.2</v>
      </c>
      <c r="K2511" s="129">
        <v>2.4</v>
      </c>
      <c r="L2511" s="129">
        <v>2.88</v>
      </c>
      <c r="M2511" s="134" t="s">
        <v>19645</v>
      </c>
    </row>
    <row r="2512" spans="1:13" hidden="1" x14ac:dyDescent="0.25">
      <c r="A2512" s="128"/>
      <c r="B2512" s="2"/>
      <c r="C2512" s="139" t="s">
        <v>41675</v>
      </c>
      <c r="D2512" s="124" t="s">
        <v>41676</v>
      </c>
      <c r="E2512" s="118" t="s">
        <v>85</v>
      </c>
      <c r="F2512" s="124" t="s">
        <v>86</v>
      </c>
      <c r="G2512" s="118" t="s">
        <v>30</v>
      </c>
      <c r="H2512" s="137">
        <v>43286</v>
      </c>
      <c r="I2512" s="119">
        <v>249</v>
      </c>
      <c r="J2512" s="129">
        <v>1.2</v>
      </c>
      <c r="K2512" s="129">
        <v>2.4</v>
      </c>
      <c r="L2512" s="129">
        <v>2.88</v>
      </c>
      <c r="M2512" s="134" t="s">
        <v>19645</v>
      </c>
    </row>
    <row r="2513" spans="1:13" hidden="1" x14ac:dyDescent="0.25">
      <c r="A2513" s="128"/>
      <c r="B2513" s="2"/>
      <c r="C2513" s="139" t="s">
        <v>41675</v>
      </c>
      <c r="D2513" s="124" t="s">
        <v>41676</v>
      </c>
      <c r="E2513" s="118" t="s">
        <v>272</v>
      </c>
      <c r="F2513" s="124" t="s">
        <v>273</v>
      </c>
      <c r="G2513" s="118" t="s">
        <v>30</v>
      </c>
      <c r="H2513" s="137">
        <v>43236</v>
      </c>
      <c r="I2513" s="119">
        <v>163.62</v>
      </c>
      <c r="J2513" s="129">
        <v>1.2</v>
      </c>
      <c r="K2513" s="129">
        <v>2.4</v>
      </c>
      <c r="L2513" s="129">
        <v>2.88</v>
      </c>
      <c r="M2513" s="134" t="s">
        <v>19645</v>
      </c>
    </row>
    <row r="2514" spans="1:13" hidden="1" x14ac:dyDescent="0.25">
      <c r="A2514" s="128"/>
      <c r="B2514" s="2"/>
      <c r="C2514" s="139" t="s">
        <v>41675</v>
      </c>
      <c r="D2514" s="124" t="s">
        <v>41676</v>
      </c>
      <c r="E2514" s="118" t="s">
        <v>274</v>
      </c>
      <c r="F2514" s="124" t="s">
        <v>275</v>
      </c>
      <c r="G2514" s="118" t="s">
        <v>30</v>
      </c>
      <c r="H2514" s="137">
        <v>43790</v>
      </c>
      <c r="I2514" s="119">
        <v>361.5</v>
      </c>
      <c r="J2514" s="129">
        <v>1.2</v>
      </c>
      <c r="K2514" s="129">
        <v>2.4</v>
      </c>
      <c r="L2514" s="129">
        <v>2.88</v>
      </c>
      <c r="M2514" s="134" t="s">
        <v>19645</v>
      </c>
    </row>
    <row r="2515" spans="1:13" hidden="1" x14ac:dyDescent="0.25">
      <c r="A2515" s="128"/>
      <c r="B2515" s="2"/>
      <c r="C2515" s="139" t="s">
        <v>41675</v>
      </c>
      <c r="D2515" s="124" t="s">
        <v>41676</v>
      </c>
      <c r="E2515" s="118" t="s">
        <v>93</v>
      </c>
      <c r="F2515" s="124" t="s">
        <v>94</v>
      </c>
      <c r="G2515" s="118" t="s">
        <v>30</v>
      </c>
      <c r="H2515" s="137">
        <v>43817</v>
      </c>
      <c r="I2515" s="119">
        <v>361.5</v>
      </c>
      <c r="J2515" s="129">
        <v>1.2</v>
      </c>
      <c r="K2515" s="129">
        <v>2.4</v>
      </c>
      <c r="L2515" s="129">
        <v>2.88</v>
      </c>
      <c r="M2515" s="134" t="s">
        <v>19645</v>
      </c>
    </row>
    <row r="2516" spans="1:13" hidden="1" x14ac:dyDescent="0.25">
      <c r="A2516" s="128"/>
      <c r="B2516" s="2"/>
      <c r="C2516" s="139" t="s">
        <v>41675</v>
      </c>
      <c r="D2516" s="124" t="s">
        <v>41676</v>
      </c>
      <c r="E2516" s="118" t="s">
        <v>95</v>
      </c>
      <c r="F2516" s="124" t="s">
        <v>96</v>
      </c>
      <c r="G2516" s="118" t="s">
        <v>30</v>
      </c>
      <c r="H2516" s="137">
        <v>43476</v>
      </c>
      <c r="I2516" s="119">
        <v>389.5</v>
      </c>
      <c r="J2516" s="129">
        <v>1.2</v>
      </c>
      <c r="K2516" s="129">
        <v>2.4</v>
      </c>
      <c r="L2516" s="129">
        <v>2.88</v>
      </c>
      <c r="M2516" s="134" t="s">
        <v>19646</v>
      </c>
    </row>
    <row r="2517" spans="1:13" hidden="1" x14ac:dyDescent="0.25">
      <c r="A2517" s="128"/>
      <c r="B2517" s="2"/>
      <c r="C2517" s="139" t="s">
        <v>41675</v>
      </c>
      <c r="D2517" s="124" t="s">
        <v>41676</v>
      </c>
      <c r="E2517" s="118" t="s">
        <v>97</v>
      </c>
      <c r="F2517" s="124" t="s">
        <v>98</v>
      </c>
      <c r="G2517" s="118" t="s">
        <v>30</v>
      </c>
      <c r="H2517" s="137">
        <v>43203</v>
      </c>
      <c r="I2517" s="119">
        <v>163.63</v>
      </c>
      <c r="J2517" s="129">
        <v>1.2</v>
      </c>
      <c r="K2517" s="129">
        <v>2.4</v>
      </c>
      <c r="L2517" s="129">
        <v>2.88</v>
      </c>
      <c r="M2517" s="134" t="s">
        <v>19646</v>
      </c>
    </row>
    <row r="2518" spans="1:13" hidden="1" x14ac:dyDescent="0.25">
      <c r="A2518" s="128"/>
      <c r="B2518" s="2"/>
      <c r="C2518" s="139" t="s">
        <v>41675</v>
      </c>
      <c r="D2518" s="124" t="s">
        <v>41676</v>
      </c>
      <c r="E2518" s="118" t="s">
        <v>276</v>
      </c>
      <c r="F2518" s="124" t="s">
        <v>277</v>
      </c>
      <c r="G2518" s="118" t="s">
        <v>30</v>
      </c>
      <c r="H2518" s="137">
        <v>43550</v>
      </c>
      <c r="I2518" s="119">
        <v>149.6</v>
      </c>
      <c r="J2518" s="129">
        <v>1.2</v>
      </c>
      <c r="K2518" s="129">
        <v>2.4</v>
      </c>
      <c r="L2518" s="129">
        <v>2.88</v>
      </c>
      <c r="M2518" s="134" t="s">
        <v>19646</v>
      </c>
    </row>
    <row r="2519" spans="1:13" hidden="1" x14ac:dyDescent="0.25">
      <c r="A2519" s="128"/>
      <c r="B2519" s="2"/>
      <c r="C2519" s="139" t="s">
        <v>41675</v>
      </c>
      <c r="D2519" s="124" t="s">
        <v>41676</v>
      </c>
      <c r="E2519" s="118" t="s">
        <v>99</v>
      </c>
      <c r="F2519" s="124" t="s">
        <v>100</v>
      </c>
      <c r="G2519" s="118" t="s">
        <v>30</v>
      </c>
      <c r="H2519" s="137">
        <v>44242</v>
      </c>
      <c r="I2519" s="119">
        <v>247</v>
      </c>
      <c r="J2519" s="129">
        <v>1.2</v>
      </c>
      <c r="K2519" s="129">
        <v>2.4</v>
      </c>
      <c r="L2519" s="129">
        <v>2.88</v>
      </c>
      <c r="M2519" s="134" t="s">
        <v>19646</v>
      </c>
    </row>
    <row r="2520" spans="1:13" hidden="1" x14ac:dyDescent="0.25">
      <c r="A2520" s="128"/>
      <c r="B2520" s="2"/>
      <c r="C2520" s="139" t="s">
        <v>41675</v>
      </c>
      <c r="D2520" s="124" t="s">
        <v>41676</v>
      </c>
      <c r="E2520" s="118" t="s">
        <v>87</v>
      </c>
      <c r="F2520" s="124" t="s">
        <v>88</v>
      </c>
      <c r="G2520" s="118" t="s">
        <v>30</v>
      </c>
      <c r="H2520" s="137">
        <v>43363</v>
      </c>
      <c r="I2520" s="119">
        <v>163.63</v>
      </c>
      <c r="J2520" s="129">
        <v>1.2</v>
      </c>
      <c r="K2520" s="129">
        <v>2.4</v>
      </c>
      <c r="L2520" s="129">
        <v>2.88</v>
      </c>
      <c r="M2520" s="134" t="s">
        <v>19646</v>
      </c>
    </row>
    <row r="2521" spans="1:13" hidden="1" x14ac:dyDescent="0.25">
      <c r="A2521" s="128"/>
      <c r="B2521" s="2"/>
      <c r="C2521" s="139" t="s">
        <v>41675</v>
      </c>
      <c r="D2521" s="124" t="s">
        <v>41676</v>
      </c>
      <c r="E2521" s="118" t="s">
        <v>278</v>
      </c>
      <c r="F2521" s="124" t="s">
        <v>279</v>
      </c>
      <c r="G2521" s="118" t="s">
        <v>30</v>
      </c>
      <c r="H2521" s="137">
        <v>43150</v>
      </c>
      <c r="I2521" s="119">
        <v>249</v>
      </c>
      <c r="J2521" s="129">
        <v>1.2</v>
      </c>
      <c r="K2521" s="129">
        <v>2.4</v>
      </c>
      <c r="L2521" s="129">
        <v>2.88</v>
      </c>
      <c r="M2521" s="134" t="s">
        <v>19646</v>
      </c>
    </row>
    <row r="2522" spans="1:13" hidden="1" x14ac:dyDescent="0.25">
      <c r="A2522" s="128"/>
      <c r="B2522" s="2"/>
      <c r="C2522" s="139" t="s">
        <v>41675</v>
      </c>
      <c r="D2522" s="124" t="s">
        <v>41676</v>
      </c>
      <c r="E2522" s="118" t="s">
        <v>288</v>
      </c>
      <c r="F2522" s="124" t="s">
        <v>289</v>
      </c>
      <c r="G2522" s="118" t="s">
        <v>30</v>
      </c>
      <c r="H2522" s="137"/>
      <c r="I2522" s="119"/>
      <c r="J2522" s="129">
        <v>1.2</v>
      </c>
      <c r="K2522" s="129">
        <v>2.4</v>
      </c>
      <c r="L2522" s="129">
        <v>2.88</v>
      </c>
      <c r="M2522" s="134" t="s">
        <v>19646</v>
      </c>
    </row>
    <row r="2523" spans="1:13" hidden="1" x14ac:dyDescent="0.25">
      <c r="A2523" s="128"/>
      <c r="B2523" s="2"/>
      <c r="C2523" s="139" t="s">
        <v>41675</v>
      </c>
      <c r="D2523" s="124" t="s">
        <v>41676</v>
      </c>
      <c r="E2523" s="118" t="s">
        <v>280</v>
      </c>
      <c r="F2523" s="124" t="s">
        <v>281</v>
      </c>
      <c r="G2523" s="118" t="s">
        <v>30</v>
      </c>
      <c r="H2523" s="137"/>
      <c r="I2523" s="119"/>
      <c r="J2523" s="129">
        <v>1.2</v>
      </c>
      <c r="K2523" s="129">
        <v>2.4</v>
      </c>
      <c r="L2523" s="129">
        <v>2.88</v>
      </c>
      <c r="M2523" s="134" t="s">
        <v>19646</v>
      </c>
    </row>
    <row r="2524" spans="1:13" hidden="1" x14ac:dyDescent="0.25">
      <c r="A2524" s="128"/>
      <c r="B2524" s="2"/>
      <c r="C2524" s="139" t="s">
        <v>282</v>
      </c>
      <c r="D2524" s="124" t="s">
        <v>283</v>
      </c>
      <c r="E2524" s="118" t="s">
        <v>284</v>
      </c>
      <c r="F2524" s="124" t="s">
        <v>285</v>
      </c>
      <c r="G2524" s="118" t="s">
        <v>30</v>
      </c>
      <c r="H2524" s="137">
        <v>44624</v>
      </c>
      <c r="I2524" s="119">
        <v>986</v>
      </c>
      <c r="J2524" s="129">
        <v>1.2</v>
      </c>
      <c r="K2524" s="129">
        <v>2.4</v>
      </c>
      <c r="L2524" s="129">
        <v>2.88</v>
      </c>
      <c r="M2524" s="134" t="s">
        <v>19646</v>
      </c>
    </row>
    <row r="2525" spans="1:13" hidden="1" x14ac:dyDescent="0.25">
      <c r="A2525" s="128"/>
      <c r="B2525" s="2"/>
      <c r="C2525" s="139" t="s">
        <v>282</v>
      </c>
      <c r="D2525" s="124" t="s">
        <v>283</v>
      </c>
      <c r="E2525" s="118" t="s">
        <v>264</v>
      </c>
      <c r="F2525" s="124" t="s">
        <v>265</v>
      </c>
      <c r="G2525" s="118" t="s">
        <v>30</v>
      </c>
      <c r="H2525" s="137">
        <v>43861</v>
      </c>
      <c r="I2525" s="119">
        <v>192.5</v>
      </c>
      <c r="J2525" s="129">
        <v>1.2</v>
      </c>
      <c r="K2525" s="129">
        <v>2.4</v>
      </c>
      <c r="L2525" s="129">
        <v>2.88</v>
      </c>
      <c r="M2525" s="134" t="s">
        <v>19646</v>
      </c>
    </row>
    <row r="2526" spans="1:13" hidden="1" x14ac:dyDescent="0.25">
      <c r="A2526" s="128"/>
      <c r="B2526" s="2"/>
      <c r="C2526" s="139" t="s">
        <v>282</v>
      </c>
      <c r="D2526" s="124" t="s">
        <v>283</v>
      </c>
      <c r="E2526" s="118" t="s">
        <v>274</v>
      </c>
      <c r="F2526" s="124" t="s">
        <v>275</v>
      </c>
      <c r="G2526" s="118" t="s">
        <v>30</v>
      </c>
      <c r="H2526" s="137">
        <v>44592</v>
      </c>
      <c r="I2526" s="119">
        <v>402.86</v>
      </c>
      <c r="J2526" s="129">
        <v>1.2</v>
      </c>
      <c r="K2526" s="129">
        <v>2.4</v>
      </c>
      <c r="L2526" s="129">
        <v>2.88</v>
      </c>
      <c r="M2526" s="134" t="s">
        <v>19646</v>
      </c>
    </row>
    <row r="2527" spans="1:13" hidden="1" x14ac:dyDescent="0.25">
      <c r="A2527" s="128"/>
      <c r="B2527" s="2"/>
      <c r="C2527" s="139" t="s">
        <v>282</v>
      </c>
      <c r="D2527" s="124" t="s">
        <v>283</v>
      </c>
      <c r="E2527" s="118" t="s">
        <v>93</v>
      </c>
      <c r="F2527" s="124" t="s">
        <v>94</v>
      </c>
      <c r="G2527" s="118" t="s">
        <v>30</v>
      </c>
      <c r="H2527" s="137">
        <v>43403</v>
      </c>
      <c r="I2527" s="119">
        <v>336.35</v>
      </c>
      <c r="J2527" s="129">
        <v>1.2</v>
      </c>
      <c r="K2527" s="129">
        <v>2.4</v>
      </c>
      <c r="L2527" s="129">
        <v>2.88</v>
      </c>
      <c r="M2527" s="134" t="s">
        <v>19646</v>
      </c>
    </row>
    <row r="2528" spans="1:13" hidden="1" x14ac:dyDescent="0.25">
      <c r="A2528" s="128"/>
      <c r="B2528" s="2"/>
      <c r="C2528" s="139" t="s">
        <v>282</v>
      </c>
      <c r="D2528" s="124" t="s">
        <v>283</v>
      </c>
      <c r="E2528" s="118" t="s">
        <v>97</v>
      </c>
      <c r="F2528" s="124" t="s">
        <v>98</v>
      </c>
      <c r="G2528" s="118" t="s">
        <v>30</v>
      </c>
      <c r="H2528" s="137">
        <v>43537</v>
      </c>
      <c r="I2528" s="119">
        <v>126.09</v>
      </c>
      <c r="J2528" s="129">
        <v>1.2</v>
      </c>
      <c r="K2528" s="129">
        <v>2.4</v>
      </c>
      <c r="L2528" s="129">
        <v>2.88</v>
      </c>
      <c r="M2528" s="134" t="s">
        <v>19646</v>
      </c>
    </row>
    <row r="2529" spans="1:13" hidden="1" x14ac:dyDescent="0.25">
      <c r="A2529" s="128"/>
      <c r="B2529" s="2"/>
      <c r="C2529" s="139" t="s">
        <v>282</v>
      </c>
      <c r="D2529" s="124" t="s">
        <v>283</v>
      </c>
      <c r="E2529" s="118" t="s">
        <v>99</v>
      </c>
      <c r="F2529" s="124" t="s">
        <v>100</v>
      </c>
      <c r="G2529" s="118" t="s">
        <v>30</v>
      </c>
      <c r="H2529" s="137">
        <v>43537</v>
      </c>
      <c r="I2529" s="119">
        <v>159.16999999999999</v>
      </c>
      <c r="J2529" s="129">
        <v>1.2</v>
      </c>
      <c r="K2529" s="129">
        <v>2.4</v>
      </c>
      <c r="L2529" s="129">
        <v>2.88</v>
      </c>
      <c r="M2529" s="134" t="s">
        <v>19646</v>
      </c>
    </row>
    <row r="2530" spans="1:13" hidden="1" x14ac:dyDescent="0.25">
      <c r="A2530" s="128"/>
      <c r="B2530" s="2"/>
      <c r="C2530" s="139" t="s">
        <v>282</v>
      </c>
      <c r="D2530" s="124" t="s">
        <v>283</v>
      </c>
      <c r="E2530" s="118" t="s">
        <v>286</v>
      </c>
      <c r="F2530" s="124" t="s">
        <v>287</v>
      </c>
      <c r="G2530" s="118" t="s">
        <v>30</v>
      </c>
      <c r="H2530" s="137">
        <v>43326</v>
      </c>
      <c r="I2530" s="119">
        <v>343.9</v>
      </c>
      <c r="J2530" s="129">
        <v>1.2</v>
      </c>
      <c r="K2530" s="129">
        <v>2.4</v>
      </c>
      <c r="L2530" s="129">
        <v>2.88</v>
      </c>
      <c r="M2530" s="134" t="s">
        <v>19646</v>
      </c>
    </row>
    <row r="2531" spans="1:13" hidden="1" x14ac:dyDescent="0.25">
      <c r="A2531" s="128"/>
      <c r="B2531" s="2"/>
      <c r="C2531" s="139" t="s">
        <v>282</v>
      </c>
      <c r="D2531" s="124" t="s">
        <v>283</v>
      </c>
      <c r="E2531" s="118" t="s">
        <v>288</v>
      </c>
      <c r="F2531" s="124" t="s">
        <v>289</v>
      </c>
      <c r="G2531" s="118" t="s">
        <v>30</v>
      </c>
      <c r="H2531" s="137">
        <v>46057</v>
      </c>
      <c r="I2531" s="119">
        <v>257.36</v>
      </c>
      <c r="J2531" s="129">
        <v>1.2</v>
      </c>
      <c r="K2531" s="129">
        <v>2.4</v>
      </c>
      <c r="L2531" s="129">
        <v>2.88</v>
      </c>
      <c r="M2531" s="134" t="s">
        <v>19646</v>
      </c>
    </row>
    <row r="2532" spans="1:13" hidden="1" x14ac:dyDescent="0.25">
      <c r="A2532" s="128"/>
      <c r="B2532" s="2"/>
      <c r="C2532" s="139" t="s">
        <v>282</v>
      </c>
      <c r="D2532" s="124" t="s">
        <v>283</v>
      </c>
      <c r="E2532" s="118" t="s">
        <v>290</v>
      </c>
      <c r="F2532" s="124" t="s">
        <v>291</v>
      </c>
      <c r="G2532" s="118" t="s">
        <v>30</v>
      </c>
      <c r="H2532" s="137">
        <v>46080</v>
      </c>
      <c r="I2532" s="119">
        <v>241.25</v>
      </c>
      <c r="J2532" s="129">
        <v>1.2</v>
      </c>
      <c r="K2532" s="129">
        <v>2.4</v>
      </c>
      <c r="L2532" s="129">
        <v>2.88</v>
      </c>
      <c r="M2532" s="134" t="s">
        <v>19646</v>
      </c>
    </row>
    <row r="2533" spans="1:13" hidden="1" x14ac:dyDescent="0.25">
      <c r="A2533" s="128"/>
      <c r="B2533" s="2"/>
      <c r="C2533" s="139" t="s">
        <v>282</v>
      </c>
      <c r="D2533" s="124" t="s">
        <v>283</v>
      </c>
      <c r="E2533" s="118" t="s">
        <v>292</v>
      </c>
      <c r="F2533" s="124" t="s">
        <v>293</v>
      </c>
      <c r="G2533" s="118" t="s">
        <v>30</v>
      </c>
      <c r="H2533" s="137">
        <v>46030</v>
      </c>
      <c r="I2533" s="119">
        <v>139.08000000000001</v>
      </c>
      <c r="J2533" s="129">
        <v>1.2</v>
      </c>
      <c r="K2533" s="129">
        <v>2.4</v>
      </c>
      <c r="L2533" s="129">
        <v>2.88</v>
      </c>
      <c r="M2533" s="134" t="s">
        <v>19646</v>
      </c>
    </row>
    <row r="2534" spans="1:13" hidden="1" x14ac:dyDescent="0.25">
      <c r="A2534" s="128"/>
      <c r="B2534" s="2"/>
      <c r="C2534" s="139" t="s">
        <v>282</v>
      </c>
      <c r="D2534" s="124" t="s">
        <v>283</v>
      </c>
      <c r="E2534" s="118" t="s">
        <v>294</v>
      </c>
      <c r="F2534" s="124" t="s">
        <v>295</v>
      </c>
      <c r="G2534" s="118" t="s">
        <v>30</v>
      </c>
      <c r="H2534" s="137">
        <v>45994</v>
      </c>
      <c r="I2534" s="119">
        <v>197.27</v>
      </c>
      <c r="J2534" s="129">
        <v>1.2</v>
      </c>
      <c r="K2534" s="129">
        <v>2.4</v>
      </c>
      <c r="L2534" s="129">
        <v>2.88</v>
      </c>
      <c r="M2534" s="134" t="s">
        <v>19646</v>
      </c>
    </row>
    <row r="2535" spans="1:13" hidden="1" x14ac:dyDescent="0.25">
      <c r="A2535" s="128"/>
      <c r="B2535" s="2"/>
      <c r="C2535" s="139" t="s">
        <v>282</v>
      </c>
      <c r="D2535" s="124" t="s">
        <v>283</v>
      </c>
      <c r="E2535" s="118" t="s">
        <v>296</v>
      </c>
      <c r="F2535" s="124" t="s">
        <v>297</v>
      </c>
      <c r="G2535" s="118" t="s">
        <v>30</v>
      </c>
      <c r="H2535" s="137">
        <v>43844</v>
      </c>
      <c r="I2535" s="119">
        <v>121.47</v>
      </c>
      <c r="J2535" s="129">
        <v>1.2</v>
      </c>
      <c r="K2535" s="129">
        <v>2.4</v>
      </c>
      <c r="L2535" s="129">
        <v>2.88</v>
      </c>
      <c r="M2535" s="134" t="s">
        <v>19646</v>
      </c>
    </row>
    <row r="2536" spans="1:13" hidden="1" x14ac:dyDescent="0.25">
      <c r="A2536" s="128"/>
      <c r="B2536" s="2"/>
      <c r="C2536" s="139" t="s">
        <v>282</v>
      </c>
      <c r="D2536" s="124" t="s">
        <v>283</v>
      </c>
      <c r="E2536" s="118" t="s">
        <v>101</v>
      </c>
      <c r="F2536" s="124" t="s">
        <v>102</v>
      </c>
      <c r="G2536" s="118" t="s">
        <v>30</v>
      </c>
      <c r="H2536" s="137">
        <v>46030</v>
      </c>
      <c r="I2536" s="119">
        <v>250.72</v>
      </c>
      <c r="J2536" s="129">
        <v>1.2</v>
      </c>
      <c r="K2536" s="129">
        <v>2.4</v>
      </c>
      <c r="L2536" s="129">
        <v>2.88</v>
      </c>
      <c r="M2536" s="134" t="s">
        <v>19646</v>
      </c>
    </row>
    <row r="2537" spans="1:13" hidden="1" x14ac:dyDescent="0.25">
      <c r="A2537" s="128"/>
      <c r="B2537" s="2"/>
      <c r="C2537" s="139" t="s">
        <v>282</v>
      </c>
      <c r="D2537" s="124" t="s">
        <v>283</v>
      </c>
      <c r="E2537" s="118" t="s">
        <v>298</v>
      </c>
      <c r="F2537" s="124" t="s">
        <v>299</v>
      </c>
      <c r="G2537" s="118" t="s">
        <v>30</v>
      </c>
      <c r="H2537" s="137">
        <v>44319</v>
      </c>
      <c r="I2537" s="119">
        <v>384.7</v>
      </c>
      <c r="J2537" s="129">
        <v>1.2</v>
      </c>
      <c r="K2537" s="129">
        <v>2.4</v>
      </c>
      <c r="L2537" s="129">
        <v>2.88</v>
      </c>
      <c r="M2537" s="134" t="s">
        <v>19646</v>
      </c>
    </row>
    <row r="2538" spans="1:13" hidden="1" x14ac:dyDescent="0.25">
      <c r="A2538" s="128"/>
      <c r="B2538" s="2"/>
      <c r="C2538" s="139" t="s">
        <v>282</v>
      </c>
      <c r="D2538" s="124" t="s">
        <v>283</v>
      </c>
      <c r="E2538" s="118" t="s">
        <v>300</v>
      </c>
      <c r="F2538" s="124" t="s">
        <v>301</v>
      </c>
      <c r="G2538" s="118" t="s">
        <v>30</v>
      </c>
      <c r="H2538" s="137">
        <v>44302</v>
      </c>
      <c r="I2538" s="119">
        <v>190.33</v>
      </c>
      <c r="J2538" s="129">
        <v>1.2</v>
      </c>
      <c r="K2538" s="129">
        <v>2.4</v>
      </c>
      <c r="L2538" s="129">
        <v>2.88</v>
      </c>
      <c r="M2538" s="134" t="s">
        <v>19646</v>
      </c>
    </row>
    <row r="2539" spans="1:13" hidden="1" x14ac:dyDescent="0.25">
      <c r="A2539" s="128"/>
      <c r="B2539" s="2"/>
      <c r="C2539" s="139" t="s">
        <v>282</v>
      </c>
      <c r="D2539" s="124" t="s">
        <v>283</v>
      </c>
      <c r="E2539" s="118" t="s">
        <v>302</v>
      </c>
      <c r="F2539" s="124" t="s">
        <v>303</v>
      </c>
      <c r="G2539" s="118" t="s">
        <v>30</v>
      </c>
      <c r="H2539" s="137">
        <v>45994</v>
      </c>
      <c r="I2539" s="119">
        <v>339.26</v>
      </c>
      <c r="J2539" s="129">
        <v>1.2</v>
      </c>
      <c r="K2539" s="129">
        <v>2.4</v>
      </c>
      <c r="L2539" s="129">
        <v>2.88</v>
      </c>
      <c r="M2539" s="134" t="s">
        <v>19646</v>
      </c>
    </row>
    <row r="2540" spans="1:13" hidden="1" x14ac:dyDescent="0.25">
      <c r="A2540" s="128"/>
      <c r="B2540" s="2"/>
      <c r="C2540" s="139" t="s">
        <v>282</v>
      </c>
      <c r="D2540" s="124" t="s">
        <v>283</v>
      </c>
      <c r="E2540" s="118" t="s">
        <v>304</v>
      </c>
      <c r="F2540" s="124" t="s">
        <v>305</v>
      </c>
      <c r="G2540" s="118" t="s">
        <v>30</v>
      </c>
      <c r="H2540" s="137">
        <v>44302</v>
      </c>
      <c r="I2540" s="119">
        <v>122.32</v>
      </c>
      <c r="J2540" s="129">
        <v>1.2</v>
      </c>
      <c r="K2540" s="129">
        <v>2.4</v>
      </c>
      <c r="L2540" s="129">
        <v>2.88</v>
      </c>
      <c r="M2540" s="134" t="s">
        <v>19646</v>
      </c>
    </row>
    <row r="2541" spans="1:13" hidden="1" x14ac:dyDescent="0.25">
      <c r="A2541" s="128"/>
      <c r="B2541" s="2"/>
      <c r="C2541" s="139" t="s">
        <v>282</v>
      </c>
      <c r="D2541" s="124" t="s">
        <v>283</v>
      </c>
      <c r="E2541" s="118" t="s">
        <v>306</v>
      </c>
      <c r="F2541" s="124" t="s">
        <v>307</v>
      </c>
      <c r="G2541" s="118" t="s">
        <v>30</v>
      </c>
      <c r="H2541" s="137">
        <v>45952</v>
      </c>
      <c r="I2541" s="119">
        <v>276.07</v>
      </c>
      <c r="J2541" s="129">
        <v>1.2</v>
      </c>
      <c r="K2541" s="129">
        <v>2.4</v>
      </c>
      <c r="L2541" s="129">
        <v>2.88</v>
      </c>
      <c r="M2541" s="134" t="s">
        <v>19646</v>
      </c>
    </row>
    <row r="2542" spans="1:13" hidden="1" x14ac:dyDescent="0.25">
      <c r="A2542" s="128"/>
      <c r="B2542" s="2"/>
      <c r="C2542" s="139" t="s">
        <v>282</v>
      </c>
      <c r="D2542" s="124" t="s">
        <v>283</v>
      </c>
      <c r="E2542" s="118" t="s">
        <v>280</v>
      </c>
      <c r="F2542" s="124" t="s">
        <v>281</v>
      </c>
      <c r="G2542" s="118" t="s">
        <v>30</v>
      </c>
      <c r="H2542" s="137">
        <v>44447</v>
      </c>
      <c r="I2542" s="119">
        <v>142.65</v>
      </c>
      <c r="J2542" s="129">
        <v>1.2</v>
      </c>
      <c r="K2542" s="129">
        <v>2.4</v>
      </c>
      <c r="L2542" s="129">
        <v>2.88</v>
      </c>
      <c r="M2542" s="134" t="s">
        <v>19646</v>
      </c>
    </row>
    <row r="2543" spans="1:13" hidden="1" x14ac:dyDescent="0.25">
      <c r="A2543" s="128"/>
      <c r="B2543" s="2"/>
      <c r="C2543" s="139" t="s">
        <v>282</v>
      </c>
      <c r="D2543" s="124" t="s">
        <v>283</v>
      </c>
      <c r="E2543" s="118" t="s">
        <v>308</v>
      </c>
      <c r="F2543" s="124" t="s">
        <v>309</v>
      </c>
      <c r="G2543" s="118" t="s">
        <v>30</v>
      </c>
      <c r="H2543" s="137">
        <v>44266</v>
      </c>
      <c r="I2543" s="119">
        <v>203.97</v>
      </c>
      <c r="J2543" s="129">
        <v>1.2</v>
      </c>
      <c r="K2543" s="129">
        <v>2.4</v>
      </c>
      <c r="L2543" s="129">
        <v>2.88</v>
      </c>
      <c r="M2543" s="134" t="s">
        <v>19646</v>
      </c>
    </row>
    <row r="2544" spans="1:13" hidden="1" x14ac:dyDescent="0.25">
      <c r="A2544" s="128"/>
      <c r="B2544" s="2"/>
      <c r="C2544" s="139" t="s">
        <v>282</v>
      </c>
      <c r="D2544" s="124" t="s">
        <v>283</v>
      </c>
      <c r="E2544" s="118" t="s">
        <v>310</v>
      </c>
      <c r="F2544" s="124" t="s">
        <v>311</v>
      </c>
      <c r="G2544" s="118" t="s">
        <v>30</v>
      </c>
      <c r="H2544" s="137">
        <v>45084</v>
      </c>
      <c r="I2544" s="119">
        <v>290.43</v>
      </c>
      <c r="J2544" s="129"/>
      <c r="K2544" s="129"/>
      <c r="L2544" s="129">
        <v>0</v>
      </c>
      <c r="M2544" s="134" t="s">
        <v>19646</v>
      </c>
    </row>
    <row r="2545" spans="1:13" hidden="1" x14ac:dyDescent="0.25">
      <c r="A2545" s="128"/>
      <c r="B2545" s="2"/>
      <c r="C2545" s="139" t="s">
        <v>312</v>
      </c>
      <c r="D2545" s="124" t="s">
        <v>313</v>
      </c>
      <c r="E2545" s="118" t="s">
        <v>48</v>
      </c>
      <c r="F2545" s="124" t="s">
        <v>35249</v>
      </c>
      <c r="G2545" s="118" t="s">
        <v>30</v>
      </c>
      <c r="H2545" s="137">
        <v>43795</v>
      </c>
      <c r="I2545" s="119">
        <v>716</v>
      </c>
      <c r="J2545" s="129"/>
      <c r="K2545" s="129"/>
      <c r="L2545" s="129">
        <v>0</v>
      </c>
      <c r="M2545" s="134" t="s">
        <v>19646</v>
      </c>
    </row>
    <row r="2546" spans="1:13" hidden="1" x14ac:dyDescent="0.25">
      <c r="A2546" s="128"/>
      <c r="B2546" s="2"/>
      <c r="C2546" s="139" t="s">
        <v>314</v>
      </c>
      <c r="D2546" s="124" t="s">
        <v>315</v>
      </c>
      <c r="E2546" s="118" t="s">
        <v>48</v>
      </c>
      <c r="F2546" s="124" t="s">
        <v>35249</v>
      </c>
      <c r="G2546" s="118" t="s">
        <v>30</v>
      </c>
      <c r="H2546" s="137">
        <v>42793</v>
      </c>
      <c r="I2546" s="119">
        <v>302.29000000000002</v>
      </c>
      <c r="J2546" s="129">
        <v>1.2</v>
      </c>
      <c r="K2546" s="129">
        <v>2.4</v>
      </c>
      <c r="L2546" s="129">
        <v>2.88</v>
      </c>
      <c r="M2546" s="134" t="s">
        <v>19646</v>
      </c>
    </row>
    <row r="2547" spans="1:13" hidden="1" x14ac:dyDescent="0.25">
      <c r="A2547" s="128"/>
      <c r="B2547" s="2"/>
      <c r="C2547" s="139" t="s">
        <v>316</v>
      </c>
      <c r="D2547" s="124" t="s">
        <v>317</v>
      </c>
      <c r="E2547" s="118" t="s">
        <v>318</v>
      </c>
      <c r="F2547" s="124" t="s">
        <v>319</v>
      </c>
      <c r="G2547" s="118" t="s">
        <v>30</v>
      </c>
      <c r="H2547" s="137">
        <v>40940</v>
      </c>
      <c r="I2547" s="119">
        <v>894</v>
      </c>
      <c r="J2547" s="129"/>
      <c r="K2547" s="129"/>
      <c r="L2547" s="129">
        <v>0</v>
      </c>
      <c r="M2547" s="134" t="s">
        <v>19646</v>
      </c>
    </row>
    <row r="2548" spans="1:13" hidden="1" x14ac:dyDescent="0.25">
      <c r="A2548" s="128"/>
      <c r="B2548" s="2"/>
      <c r="C2548" s="139" t="s">
        <v>316</v>
      </c>
      <c r="D2548" s="124" t="s">
        <v>317</v>
      </c>
      <c r="E2548" s="118" t="s">
        <v>320</v>
      </c>
      <c r="F2548" s="124" t="s">
        <v>321</v>
      </c>
      <c r="G2548" s="118" t="s">
        <v>30</v>
      </c>
      <c r="H2548" s="137">
        <v>41080</v>
      </c>
      <c r="I2548" s="119">
        <v>771.76</v>
      </c>
      <c r="J2548" s="129"/>
      <c r="K2548" s="129"/>
      <c r="L2548" s="129">
        <v>0</v>
      </c>
      <c r="M2548" s="134" t="s">
        <v>19646</v>
      </c>
    </row>
    <row r="2549" spans="1:13" hidden="1" x14ac:dyDescent="0.25">
      <c r="A2549" s="128"/>
      <c r="B2549" s="2"/>
      <c r="C2549" s="139" t="s">
        <v>316</v>
      </c>
      <c r="D2549" s="124" t="s">
        <v>317</v>
      </c>
      <c r="E2549" s="118" t="s">
        <v>322</v>
      </c>
      <c r="F2549" s="124" t="s">
        <v>323</v>
      </c>
      <c r="G2549" s="118" t="s">
        <v>30</v>
      </c>
      <c r="H2549" s="137"/>
      <c r="I2549" s="119"/>
      <c r="J2549" s="129"/>
      <c r="K2549" s="129"/>
      <c r="L2549" s="129">
        <v>0</v>
      </c>
      <c r="M2549" s="134" t="s">
        <v>19646</v>
      </c>
    </row>
    <row r="2550" spans="1:13" hidden="1" x14ac:dyDescent="0.25">
      <c r="A2550" s="128"/>
      <c r="B2550" s="2"/>
      <c r="C2550" s="139" t="s">
        <v>316</v>
      </c>
      <c r="D2550" s="124" t="s">
        <v>317</v>
      </c>
      <c r="E2550" s="118" t="s">
        <v>324</v>
      </c>
      <c r="F2550" s="124" t="s">
        <v>325</v>
      </c>
      <c r="G2550" s="118" t="s">
        <v>30</v>
      </c>
      <c r="H2550" s="137">
        <v>40961</v>
      </c>
      <c r="I2550" s="119">
        <v>1149</v>
      </c>
      <c r="J2550" s="129"/>
      <c r="K2550" s="129"/>
      <c r="L2550" s="129">
        <v>0</v>
      </c>
      <c r="M2550" s="134" t="s">
        <v>19646</v>
      </c>
    </row>
    <row r="2551" spans="1:13" hidden="1" x14ac:dyDescent="0.25">
      <c r="A2551" s="128"/>
      <c r="B2551" s="2"/>
      <c r="C2551" s="139" t="s">
        <v>316</v>
      </c>
      <c r="D2551" s="124" t="s">
        <v>317</v>
      </c>
      <c r="E2551" s="118" t="s">
        <v>105</v>
      </c>
      <c r="F2551" s="124" t="s">
        <v>106</v>
      </c>
      <c r="G2551" s="118" t="s">
        <v>30</v>
      </c>
      <c r="H2551" s="137">
        <v>43720</v>
      </c>
      <c r="I2551" s="119">
        <v>979.2</v>
      </c>
      <c r="J2551" s="129"/>
      <c r="K2551" s="129"/>
      <c r="L2551" s="129">
        <v>0</v>
      </c>
      <c r="M2551" s="134" t="s">
        <v>19646</v>
      </c>
    </row>
    <row r="2552" spans="1:13" hidden="1" x14ac:dyDescent="0.25">
      <c r="A2552" s="128"/>
      <c r="B2552" s="2"/>
      <c r="C2552" s="139" t="s">
        <v>316</v>
      </c>
      <c r="D2552" s="124" t="s">
        <v>317</v>
      </c>
      <c r="E2552" s="118" t="s">
        <v>264</v>
      </c>
      <c r="F2552" s="124" t="s">
        <v>265</v>
      </c>
      <c r="G2552" s="118" t="s">
        <v>30</v>
      </c>
      <c r="H2552" s="137">
        <v>42074</v>
      </c>
      <c r="I2552" s="119">
        <v>886.29</v>
      </c>
      <c r="J2552" s="129"/>
      <c r="K2552" s="129"/>
      <c r="L2552" s="129">
        <v>0</v>
      </c>
      <c r="M2552" s="134" t="s">
        <v>19646</v>
      </c>
    </row>
    <row r="2553" spans="1:13" hidden="1" x14ac:dyDescent="0.25">
      <c r="A2553" s="128"/>
      <c r="B2553" s="2"/>
      <c r="C2553" s="139" t="s">
        <v>316</v>
      </c>
      <c r="D2553" s="124" t="s">
        <v>317</v>
      </c>
      <c r="E2553" s="118" t="s">
        <v>326</v>
      </c>
      <c r="F2553" s="124" t="s">
        <v>18917</v>
      </c>
      <c r="G2553" s="118" t="s">
        <v>30</v>
      </c>
      <c r="H2553" s="137">
        <v>41197</v>
      </c>
      <c r="I2553" s="119">
        <v>292</v>
      </c>
      <c r="J2553" s="129"/>
      <c r="K2553" s="129"/>
      <c r="L2553" s="129">
        <v>0</v>
      </c>
      <c r="M2553" s="134" t="s">
        <v>19646</v>
      </c>
    </row>
    <row r="2554" spans="1:13" hidden="1" x14ac:dyDescent="0.25">
      <c r="A2554" s="128"/>
      <c r="B2554" s="2"/>
      <c r="C2554" s="139" t="s">
        <v>316</v>
      </c>
      <c r="D2554" s="124" t="s">
        <v>317</v>
      </c>
      <c r="E2554" s="118" t="s">
        <v>327</v>
      </c>
      <c r="F2554" s="124" t="s">
        <v>328</v>
      </c>
      <c r="G2554" s="118" t="s">
        <v>30</v>
      </c>
      <c r="H2554" s="137">
        <v>41347</v>
      </c>
      <c r="I2554" s="119">
        <v>881.73</v>
      </c>
      <c r="J2554" s="129"/>
      <c r="K2554" s="129"/>
      <c r="L2554" s="129">
        <v>0</v>
      </c>
      <c r="M2554" s="134" t="s">
        <v>19646</v>
      </c>
    </row>
    <row r="2555" spans="1:13" hidden="1" x14ac:dyDescent="0.25">
      <c r="A2555" s="128"/>
      <c r="B2555" s="2"/>
      <c r="C2555" s="139" t="s">
        <v>316</v>
      </c>
      <c r="D2555" s="124" t="s">
        <v>317</v>
      </c>
      <c r="E2555" s="118" t="s">
        <v>81</v>
      </c>
      <c r="F2555" s="124" t="s">
        <v>82</v>
      </c>
      <c r="G2555" s="118" t="s">
        <v>30</v>
      </c>
      <c r="H2555" s="137"/>
      <c r="I2555" s="119"/>
      <c r="J2555" s="129"/>
      <c r="K2555" s="129"/>
      <c r="L2555" s="129">
        <v>0</v>
      </c>
      <c r="M2555" s="134" t="s">
        <v>19646</v>
      </c>
    </row>
    <row r="2556" spans="1:13" hidden="1" x14ac:dyDescent="0.25">
      <c r="A2556" s="128"/>
      <c r="B2556" s="2"/>
      <c r="C2556" s="139" t="s">
        <v>316</v>
      </c>
      <c r="D2556" s="124" t="s">
        <v>317</v>
      </c>
      <c r="E2556" s="118" t="s">
        <v>85</v>
      </c>
      <c r="F2556" s="124" t="s">
        <v>86</v>
      </c>
      <c r="G2556" s="118" t="s">
        <v>30</v>
      </c>
      <c r="H2556" s="137"/>
      <c r="I2556" s="119"/>
      <c r="J2556" s="129"/>
      <c r="K2556" s="129"/>
      <c r="L2556" s="129">
        <v>0</v>
      </c>
      <c r="M2556" s="134" t="s">
        <v>19646</v>
      </c>
    </row>
    <row r="2557" spans="1:13" hidden="1" x14ac:dyDescent="0.25">
      <c r="A2557" s="128"/>
      <c r="B2557" s="2"/>
      <c r="C2557" s="139" t="s">
        <v>316</v>
      </c>
      <c r="D2557" s="124" t="s">
        <v>317</v>
      </c>
      <c r="E2557" s="118" t="s">
        <v>274</v>
      </c>
      <c r="F2557" s="124" t="s">
        <v>275</v>
      </c>
      <c r="G2557" s="118" t="s">
        <v>30</v>
      </c>
      <c r="H2557" s="137">
        <v>41961</v>
      </c>
      <c r="I2557" s="119">
        <v>385</v>
      </c>
      <c r="J2557" s="129"/>
      <c r="K2557" s="129"/>
      <c r="L2557" s="129">
        <v>0</v>
      </c>
      <c r="M2557" s="134" t="s">
        <v>19646</v>
      </c>
    </row>
    <row r="2558" spans="1:13" hidden="1" x14ac:dyDescent="0.25">
      <c r="A2558" s="128"/>
      <c r="B2558" s="2"/>
      <c r="C2558" s="139" t="s">
        <v>316</v>
      </c>
      <c r="D2558" s="124" t="s">
        <v>317</v>
      </c>
      <c r="E2558" s="118" t="s">
        <v>97</v>
      </c>
      <c r="F2558" s="124" t="s">
        <v>98</v>
      </c>
      <c r="G2558" s="118" t="s">
        <v>30</v>
      </c>
      <c r="H2558" s="137"/>
      <c r="I2558" s="119"/>
      <c r="J2558" s="129"/>
      <c r="K2558" s="129"/>
      <c r="L2558" s="129">
        <v>0</v>
      </c>
      <c r="M2558" s="134" t="s">
        <v>19646</v>
      </c>
    </row>
    <row r="2559" spans="1:13" hidden="1" x14ac:dyDescent="0.25">
      <c r="A2559" s="128"/>
      <c r="B2559" s="2"/>
      <c r="C2559" s="139" t="s">
        <v>329</v>
      </c>
      <c r="D2559" s="124" t="s">
        <v>330</v>
      </c>
      <c r="E2559" s="118" t="s">
        <v>320</v>
      </c>
      <c r="F2559" s="124" t="s">
        <v>321</v>
      </c>
      <c r="G2559" s="118" t="s">
        <v>30</v>
      </c>
      <c r="H2559" s="137">
        <v>41094</v>
      </c>
      <c r="I2559" s="119">
        <v>240</v>
      </c>
      <c r="J2559" s="129"/>
      <c r="K2559" s="129"/>
      <c r="L2559" s="129">
        <v>0</v>
      </c>
      <c r="M2559" s="134" t="s">
        <v>19646</v>
      </c>
    </row>
    <row r="2560" spans="1:13" hidden="1" x14ac:dyDescent="0.25">
      <c r="A2560" s="128"/>
      <c r="B2560" s="2"/>
      <c r="C2560" s="139" t="s">
        <v>329</v>
      </c>
      <c r="D2560" s="124" t="s">
        <v>330</v>
      </c>
      <c r="E2560" s="118" t="s">
        <v>331</v>
      </c>
      <c r="F2560" s="124" t="s">
        <v>332</v>
      </c>
      <c r="G2560" s="118" t="s">
        <v>30</v>
      </c>
      <c r="H2560" s="137">
        <v>41067</v>
      </c>
      <c r="I2560" s="119">
        <v>292</v>
      </c>
      <c r="J2560" s="129"/>
      <c r="K2560" s="129"/>
      <c r="L2560" s="129">
        <v>0</v>
      </c>
      <c r="M2560" s="134" t="s">
        <v>19646</v>
      </c>
    </row>
    <row r="2561" spans="1:13" hidden="1" x14ac:dyDescent="0.25">
      <c r="A2561" s="128"/>
      <c r="B2561" s="2"/>
      <c r="C2561" s="139" t="s">
        <v>329</v>
      </c>
      <c r="D2561" s="124" t="s">
        <v>330</v>
      </c>
      <c r="E2561" s="118" t="s">
        <v>333</v>
      </c>
      <c r="F2561" s="124" t="s">
        <v>334</v>
      </c>
      <c r="G2561" s="118" t="s">
        <v>30</v>
      </c>
      <c r="H2561" s="137">
        <v>41067</v>
      </c>
      <c r="I2561" s="119">
        <v>229</v>
      </c>
      <c r="J2561" s="129"/>
      <c r="K2561" s="129"/>
      <c r="L2561" s="129">
        <v>0</v>
      </c>
      <c r="M2561" s="134" t="s">
        <v>19646</v>
      </c>
    </row>
    <row r="2562" spans="1:13" hidden="1" x14ac:dyDescent="0.25">
      <c r="A2562" s="128"/>
      <c r="B2562" s="2"/>
      <c r="C2562" s="139" t="s">
        <v>329</v>
      </c>
      <c r="D2562" s="124" t="s">
        <v>330</v>
      </c>
      <c r="E2562" s="118" t="s">
        <v>105</v>
      </c>
      <c r="F2562" s="124" t="s">
        <v>106</v>
      </c>
      <c r="G2562" s="118" t="s">
        <v>30</v>
      </c>
      <c r="H2562" s="137">
        <v>42844</v>
      </c>
      <c r="I2562" s="119">
        <v>531</v>
      </c>
      <c r="J2562" s="129"/>
      <c r="K2562" s="129"/>
      <c r="L2562" s="129">
        <v>0</v>
      </c>
      <c r="M2562" s="134" t="s">
        <v>19646</v>
      </c>
    </row>
    <row r="2563" spans="1:13" hidden="1" x14ac:dyDescent="0.25">
      <c r="A2563" s="128"/>
      <c r="B2563" s="2"/>
      <c r="C2563" s="139" t="s">
        <v>329</v>
      </c>
      <c r="D2563" s="124" t="s">
        <v>330</v>
      </c>
      <c r="E2563" s="118" t="s">
        <v>335</v>
      </c>
      <c r="F2563" s="124" t="s">
        <v>336</v>
      </c>
      <c r="G2563" s="118" t="s">
        <v>30</v>
      </c>
      <c r="H2563" s="137">
        <v>43749</v>
      </c>
      <c r="I2563" s="119">
        <v>366.16</v>
      </c>
      <c r="J2563" s="129"/>
      <c r="K2563" s="129"/>
      <c r="L2563" s="129">
        <v>0</v>
      </c>
      <c r="M2563" s="134" t="s">
        <v>19646</v>
      </c>
    </row>
    <row r="2564" spans="1:13" hidden="1" x14ac:dyDescent="0.25">
      <c r="A2564" s="128"/>
      <c r="B2564" s="2"/>
      <c r="C2564" s="139" t="s">
        <v>329</v>
      </c>
      <c r="D2564" s="124" t="s">
        <v>330</v>
      </c>
      <c r="E2564" s="118" t="s">
        <v>41792</v>
      </c>
      <c r="F2564" s="124" t="s">
        <v>41793</v>
      </c>
      <c r="G2564" s="118" t="s">
        <v>30</v>
      </c>
      <c r="H2564" s="137">
        <v>46076</v>
      </c>
      <c r="I2564" s="119">
        <v>540</v>
      </c>
      <c r="J2564" s="129"/>
      <c r="K2564" s="129"/>
      <c r="L2564" s="129">
        <v>0</v>
      </c>
      <c r="M2564" s="134" t="s">
        <v>19646</v>
      </c>
    </row>
    <row r="2565" spans="1:13" hidden="1" x14ac:dyDescent="0.25">
      <c r="A2565" s="128"/>
      <c r="B2565" s="2"/>
      <c r="C2565" s="139" t="s">
        <v>329</v>
      </c>
      <c r="D2565" s="124" t="s">
        <v>330</v>
      </c>
      <c r="E2565" s="118" t="s">
        <v>337</v>
      </c>
      <c r="F2565" s="124" t="s">
        <v>338</v>
      </c>
      <c r="G2565" s="118" t="s">
        <v>30</v>
      </c>
      <c r="H2565" s="137">
        <v>42178</v>
      </c>
      <c r="I2565" s="119">
        <v>235.46</v>
      </c>
      <c r="J2565" s="129"/>
      <c r="K2565" s="129"/>
      <c r="L2565" s="129">
        <v>0</v>
      </c>
      <c r="M2565" s="134" t="s">
        <v>19646</v>
      </c>
    </row>
    <row r="2566" spans="1:13" hidden="1" x14ac:dyDescent="0.25">
      <c r="A2566" s="128"/>
      <c r="B2566" s="2"/>
      <c r="C2566" s="139" t="s">
        <v>329</v>
      </c>
      <c r="D2566" s="124" t="s">
        <v>330</v>
      </c>
      <c r="E2566" s="118" t="s">
        <v>339</v>
      </c>
      <c r="F2566" s="124" t="s">
        <v>340</v>
      </c>
      <c r="G2566" s="118" t="s">
        <v>30</v>
      </c>
      <c r="H2566" s="137">
        <v>41332</v>
      </c>
      <c r="I2566" s="119">
        <v>292</v>
      </c>
      <c r="J2566" s="129"/>
      <c r="K2566" s="129"/>
      <c r="L2566" s="129">
        <v>0</v>
      </c>
      <c r="M2566" s="134" t="s">
        <v>19646</v>
      </c>
    </row>
    <row r="2567" spans="1:13" hidden="1" x14ac:dyDescent="0.25">
      <c r="A2567" s="128"/>
      <c r="B2567" s="2"/>
      <c r="C2567" s="139" t="s">
        <v>329</v>
      </c>
      <c r="D2567" s="124" t="s">
        <v>330</v>
      </c>
      <c r="E2567" s="118" t="s">
        <v>341</v>
      </c>
      <c r="F2567" s="124" t="s">
        <v>342</v>
      </c>
      <c r="G2567" s="118" t="s">
        <v>30</v>
      </c>
      <c r="H2567" s="137">
        <v>41339</v>
      </c>
      <c r="I2567" s="119">
        <v>229</v>
      </c>
      <c r="J2567" s="129"/>
      <c r="K2567" s="129"/>
      <c r="L2567" s="129">
        <v>0</v>
      </c>
      <c r="M2567" s="134" t="s">
        <v>19646</v>
      </c>
    </row>
    <row r="2568" spans="1:13" hidden="1" x14ac:dyDescent="0.25">
      <c r="A2568" s="128"/>
      <c r="B2568" s="2"/>
      <c r="C2568" s="139" t="s">
        <v>329</v>
      </c>
      <c r="D2568" s="124" t="s">
        <v>330</v>
      </c>
      <c r="E2568" s="118" t="s">
        <v>343</v>
      </c>
      <c r="F2568" s="124" t="s">
        <v>344</v>
      </c>
      <c r="G2568" s="118" t="s">
        <v>30</v>
      </c>
      <c r="H2568" s="137">
        <v>41332</v>
      </c>
      <c r="I2568" s="119">
        <v>393</v>
      </c>
      <c r="J2568" s="129"/>
      <c r="K2568" s="129"/>
      <c r="L2568" s="129">
        <v>0</v>
      </c>
      <c r="M2568" s="134" t="s">
        <v>19646</v>
      </c>
    </row>
    <row r="2569" spans="1:13" hidden="1" x14ac:dyDescent="0.25">
      <c r="A2569" s="128"/>
      <c r="B2569" s="2"/>
      <c r="C2569" s="139" t="s">
        <v>329</v>
      </c>
      <c r="D2569" s="124" t="s">
        <v>330</v>
      </c>
      <c r="E2569" s="118" t="s">
        <v>345</v>
      </c>
      <c r="F2569" s="124" t="s">
        <v>346</v>
      </c>
      <c r="G2569" s="118" t="s">
        <v>30</v>
      </c>
      <c r="H2569" s="137">
        <v>41332</v>
      </c>
      <c r="I2569" s="119">
        <v>292</v>
      </c>
      <c r="J2569" s="129"/>
      <c r="K2569" s="129"/>
      <c r="L2569" s="129">
        <v>0</v>
      </c>
      <c r="M2569" s="134" t="s">
        <v>29133</v>
      </c>
    </row>
    <row r="2570" spans="1:13" hidden="1" x14ac:dyDescent="0.25">
      <c r="A2570" s="128"/>
      <c r="B2570" s="2"/>
      <c r="C2570" s="139" t="s">
        <v>329</v>
      </c>
      <c r="D2570" s="124" t="s">
        <v>330</v>
      </c>
      <c r="E2570" s="118" t="s">
        <v>347</v>
      </c>
      <c r="F2570" s="124" t="s">
        <v>348</v>
      </c>
      <c r="G2570" s="118" t="s">
        <v>30</v>
      </c>
      <c r="H2570" s="137">
        <v>41339</v>
      </c>
      <c r="I2570" s="119">
        <v>229</v>
      </c>
      <c r="J2570" s="129"/>
      <c r="K2570" s="129"/>
      <c r="L2570" s="129">
        <v>0</v>
      </c>
      <c r="M2570" s="134" t="s">
        <v>19647</v>
      </c>
    </row>
    <row r="2571" spans="1:13" hidden="1" x14ac:dyDescent="0.25">
      <c r="A2571" s="128"/>
      <c r="B2571" s="2"/>
      <c r="C2571" s="139" t="s">
        <v>329</v>
      </c>
      <c r="D2571" s="124" t="s">
        <v>330</v>
      </c>
      <c r="E2571" s="118" t="s">
        <v>349</v>
      </c>
      <c r="F2571" s="124" t="s">
        <v>18932</v>
      </c>
      <c r="G2571" s="118" t="s">
        <v>30</v>
      </c>
      <c r="H2571" s="137">
        <v>41339</v>
      </c>
      <c r="I2571" s="119">
        <v>531</v>
      </c>
      <c r="J2571" s="129"/>
      <c r="K2571" s="129"/>
      <c r="L2571" s="129">
        <v>0</v>
      </c>
      <c r="M2571" s="134" t="s">
        <v>19648</v>
      </c>
    </row>
    <row r="2572" spans="1:13" hidden="1" x14ac:dyDescent="0.25">
      <c r="A2572" s="128"/>
      <c r="B2572" s="2"/>
      <c r="C2572" s="139" t="s">
        <v>329</v>
      </c>
      <c r="D2572" s="124" t="s">
        <v>330</v>
      </c>
      <c r="E2572" s="118" t="s">
        <v>350</v>
      </c>
      <c r="F2572" s="124" t="s">
        <v>18931</v>
      </c>
      <c r="G2572" s="118" t="s">
        <v>30</v>
      </c>
      <c r="H2572" s="137">
        <v>41437</v>
      </c>
      <c r="I2572" s="119">
        <v>286</v>
      </c>
      <c r="J2572" s="129"/>
      <c r="K2572" s="129"/>
      <c r="L2572" s="129">
        <v>0</v>
      </c>
      <c r="M2572" s="134" t="s">
        <v>19649</v>
      </c>
    </row>
    <row r="2573" spans="1:13" hidden="1" x14ac:dyDescent="0.25">
      <c r="A2573" s="128"/>
      <c r="B2573" s="2"/>
      <c r="C2573" s="139" t="s">
        <v>329</v>
      </c>
      <c r="D2573" s="124" t="s">
        <v>330</v>
      </c>
      <c r="E2573" s="118" t="s">
        <v>264</v>
      </c>
      <c r="F2573" s="124" t="s">
        <v>265</v>
      </c>
      <c r="G2573" s="118" t="s">
        <v>30</v>
      </c>
      <c r="H2573" s="137">
        <v>42954</v>
      </c>
      <c r="I2573" s="119">
        <v>345</v>
      </c>
      <c r="J2573" s="129"/>
      <c r="K2573" s="129"/>
      <c r="L2573" s="129">
        <v>0</v>
      </c>
      <c r="M2573" s="134" t="s">
        <v>19650</v>
      </c>
    </row>
    <row r="2574" spans="1:13" hidden="1" x14ac:dyDescent="0.25">
      <c r="A2574" s="128"/>
      <c r="B2574" s="2"/>
      <c r="C2574" s="139" t="s">
        <v>329</v>
      </c>
      <c r="D2574" s="124" t="s">
        <v>330</v>
      </c>
      <c r="E2574" s="118" t="s">
        <v>351</v>
      </c>
      <c r="F2574" s="124" t="s">
        <v>352</v>
      </c>
      <c r="G2574" s="118" t="s">
        <v>30</v>
      </c>
      <c r="H2574" s="137">
        <v>41345</v>
      </c>
      <c r="I2574" s="119">
        <v>292</v>
      </c>
      <c r="J2574" s="129"/>
      <c r="K2574" s="129"/>
      <c r="L2574" s="129">
        <v>0</v>
      </c>
      <c r="M2574" s="134" t="s">
        <v>19651</v>
      </c>
    </row>
    <row r="2575" spans="1:13" hidden="1" x14ac:dyDescent="0.25">
      <c r="A2575" s="128"/>
      <c r="B2575" s="2"/>
      <c r="C2575" s="139" t="s">
        <v>329</v>
      </c>
      <c r="D2575" s="124" t="s">
        <v>330</v>
      </c>
      <c r="E2575" s="118" t="s">
        <v>326</v>
      </c>
      <c r="F2575" s="124" t="s">
        <v>18917</v>
      </c>
      <c r="G2575" s="118" t="s">
        <v>30</v>
      </c>
      <c r="H2575" s="137">
        <v>41753</v>
      </c>
      <c r="I2575" s="119">
        <v>286</v>
      </c>
      <c r="J2575" s="129"/>
      <c r="K2575" s="129"/>
      <c r="L2575" s="129">
        <v>0</v>
      </c>
      <c r="M2575" s="134" t="s">
        <v>34904</v>
      </c>
    </row>
    <row r="2576" spans="1:13" hidden="1" x14ac:dyDescent="0.25">
      <c r="A2576" s="128"/>
      <c r="B2576" s="2"/>
      <c r="C2576" s="139" t="s">
        <v>329</v>
      </c>
      <c r="D2576" s="124" t="s">
        <v>330</v>
      </c>
      <c r="E2576" s="118" t="s">
        <v>79</v>
      </c>
      <c r="F2576" s="124" t="s">
        <v>80</v>
      </c>
      <c r="G2576" s="118" t="s">
        <v>30</v>
      </c>
      <c r="H2576" s="137">
        <v>41992</v>
      </c>
      <c r="I2576" s="119">
        <v>385</v>
      </c>
      <c r="J2576" s="129"/>
      <c r="K2576" s="129"/>
      <c r="L2576" s="129">
        <v>0</v>
      </c>
      <c r="M2576" s="134" t="s">
        <v>34904</v>
      </c>
    </row>
    <row r="2577" spans="1:13" hidden="1" x14ac:dyDescent="0.25">
      <c r="A2577" s="128"/>
      <c r="B2577" s="2"/>
      <c r="C2577" s="139" t="s">
        <v>329</v>
      </c>
      <c r="D2577" s="124" t="s">
        <v>330</v>
      </c>
      <c r="E2577" s="118" t="s">
        <v>327</v>
      </c>
      <c r="F2577" s="124" t="s">
        <v>328</v>
      </c>
      <c r="G2577" s="118" t="s">
        <v>30</v>
      </c>
      <c r="H2577" s="137">
        <v>44074</v>
      </c>
      <c r="I2577" s="119">
        <v>431</v>
      </c>
      <c r="J2577" s="129"/>
      <c r="K2577" s="129"/>
      <c r="L2577" s="129">
        <v>0</v>
      </c>
      <c r="M2577" s="134" t="s">
        <v>34904</v>
      </c>
    </row>
    <row r="2578" spans="1:13" hidden="1" x14ac:dyDescent="0.25">
      <c r="A2578" s="128"/>
      <c r="B2578" s="2"/>
      <c r="C2578" s="139" t="s">
        <v>329</v>
      </c>
      <c r="D2578" s="124" t="s">
        <v>330</v>
      </c>
      <c r="E2578" s="118" t="s">
        <v>266</v>
      </c>
      <c r="F2578" s="124" t="s">
        <v>267</v>
      </c>
      <c r="G2578" s="118" t="s">
        <v>30</v>
      </c>
      <c r="H2578" s="137">
        <v>42124</v>
      </c>
      <c r="I2578" s="119">
        <v>294.04000000000002</v>
      </c>
      <c r="J2578" s="129"/>
      <c r="K2578" s="129"/>
      <c r="L2578" s="129">
        <v>0</v>
      </c>
      <c r="M2578" s="134" t="s">
        <v>34904</v>
      </c>
    </row>
    <row r="2579" spans="1:13" hidden="1" x14ac:dyDescent="0.25">
      <c r="A2579" s="128"/>
      <c r="B2579" s="2"/>
      <c r="C2579" s="139" t="s">
        <v>329</v>
      </c>
      <c r="D2579" s="124" t="s">
        <v>330</v>
      </c>
      <c r="E2579" s="118" t="s">
        <v>353</v>
      </c>
      <c r="F2579" s="124" t="s">
        <v>354</v>
      </c>
      <c r="G2579" s="118" t="s">
        <v>30</v>
      </c>
      <c r="H2579" s="137">
        <v>41437</v>
      </c>
      <c r="I2579" s="119">
        <v>286</v>
      </c>
      <c r="J2579" s="129"/>
      <c r="K2579" s="129"/>
      <c r="L2579" s="129">
        <v>0</v>
      </c>
      <c r="M2579" s="134" t="s">
        <v>34904</v>
      </c>
    </row>
    <row r="2580" spans="1:13" hidden="1" x14ac:dyDescent="0.25">
      <c r="A2580" s="128"/>
      <c r="B2580" s="2"/>
      <c r="C2580" s="139" t="s">
        <v>329</v>
      </c>
      <c r="D2580" s="124" t="s">
        <v>330</v>
      </c>
      <c r="E2580" s="118" t="s">
        <v>81</v>
      </c>
      <c r="F2580" s="124" t="s">
        <v>82</v>
      </c>
      <c r="G2580" s="118" t="s">
        <v>30</v>
      </c>
      <c r="H2580" s="137">
        <v>45057</v>
      </c>
      <c r="I2580" s="119">
        <v>95</v>
      </c>
      <c r="J2580" s="129"/>
      <c r="K2580" s="129"/>
      <c r="L2580" s="129">
        <v>0</v>
      </c>
      <c r="M2580" s="134" t="s">
        <v>34904</v>
      </c>
    </row>
    <row r="2581" spans="1:13" hidden="1" x14ac:dyDescent="0.25">
      <c r="A2581" s="128"/>
      <c r="B2581" s="2"/>
      <c r="C2581" s="139" t="s">
        <v>329</v>
      </c>
      <c r="D2581" s="124" t="s">
        <v>330</v>
      </c>
      <c r="E2581" s="118" t="s">
        <v>355</v>
      </c>
      <c r="F2581" s="124" t="s">
        <v>356</v>
      </c>
      <c r="G2581" s="118" t="s">
        <v>30</v>
      </c>
      <c r="H2581" s="137">
        <v>40935</v>
      </c>
      <c r="I2581" s="119">
        <v>235</v>
      </c>
      <c r="J2581" s="129"/>
      <c r="K2581" s="129"/>
      <c r="L2581" s="129">
        <v>0</v>
      </c>
      <c r="M2581" s="134" t="s">
        <v>34904</v>
      </c>
    </row>
    <row r="2582" spans="1:13" hidden="1" x14ac:dyDescent="0.25">
      <c r="A2582" s="128"/>
      <c r="B2582" s="2"/>
      <c r="C2582" s="139" t="s">
        <v>329</v>
      </c>
      <c r="D2582" s="124" t="s">
        <v>330</v>
      </c>
      <c r="E2582" s="118" t="s">
        <v>357</v>
      </c>
      <c r="F2582" s="124" t="s">
        <v>358</v>
      </c>
      <c r="G2582" s="118" t="s">
        <v>30</v>
      </c>
      <c r="H2582" s="137">
        <v>43257</v>
      </c>
      <c r="I2582" s="119">
        <v>474</v>
      </c>
      <c r="J2582" s="129"/>
      <c r="K2582" s="129"/>
      <c r="L2582" s="129">
        <v>0</v>
      </c>
      <c r="M2582" s="134" t="s">
        <v>34904</v>
      </c>
    </row>
    <row r="2583" spans="1:13" hidden="1" x14ac:dyDescent="0.25">
      <c r="A2583" s="128"/>
      <c r="B2583" s="2"/>
      <c r="C2583" s="139" t="s">
        <v>329</v>
      </c>
      <c r="D2583" s="124" t="s">
        <v>330</v>
      </c>
      <c r="E2583" s="118" t="s">
        <v>359</v>
      </c>
      <c r="F2583" s="124" t="s">
        <v>360</v>
      </c>
      <c r="G2583" s="118" t="s">
        <v>30</v>
      </c>
      <c r="H2583" s="137">
        <v>41207</v>
      </c>
      <c r="I2583" s="119">
        <v>270</v>
      </c>
      <c r="J2583" s="129"/>
      <c r="K2583" s="129"/>
      <c r="L2583" s="129">
        <v>0</v>
      </c>
      <c r="M2583" s="134" t="s">
        <v>34904</v>
      </c>
    </row>
    <row r="2584" spans="1:13" hidden="1" x14ac:dyDescent="0.25">
      <c r="A2584" s="128"/>
      <c r="B2584" s="2"/>
      <c r="C2584" s="139" t="s">
        <v>329</v>
      </c>
      <c r="D2584" s="124" t="s">
        <v>330</v>
      </c>
      <c r="E2584" s="118" t="s">
        <v>83</v>
      </c>
      <c r="F2584" s="124" t="s">
        <v>84</v>
      </c>
      <c r="G2584" s="118" t="s">
        <v>30</v>
      </c>
      <c r="H2584" s="137">
        <v>43286</v>
      </c>
      <c r="I2584" s="119">
        <v>398</v>
      </c>
      <c r="J2584" s="129"/>
      <c r="K2584" s="129"/>
      <c r="L2584" s="129">
        <v>0</v>
      </c>
      <c r="M2584" s="134" t="s">
        <v>34904</v>
      </c>
    </row>
    <row r="2585" spans="1:13" hidden="1" x14ac:dyDescent="0.25">
      <c r="A2585" s="128"/>
      <c r="B2585" s="2"/>
      <c r="C2585" s="139" t="s">
        <v>329</v>
      </c>
      <c r="D2585" s="124" t="s">
        <v>330</v>
      </c>
      <c r="E2585" s="118" t="s">
        <v>91</v>
      </c>
      <c r="F2585" s="124" t="s">
        <v>92</v>
      </c>
      <c r="G2585" s="118" t="s">
        <v>30</v>
      </c>
      <c r="H2585" s="137">
        <v>41946</v>
      </c>
      <c r="I2585" s="119">
        <v>255</v>
      </c>
      <c r="J2585" s="129"/>
      <c r="K2585" s="129"/>
      <c r="L2585" s="129">
        <v>0</v>
      </c>
      <c r="M2585" s="134" t="s">
        <v>34904</v>
      </c>
    </row>
    <row r="2586" spans="1:13" hidden="1" x14ac:dyDescent="0.25">
      <c r="A2586" s="128"/>
      <c r="B2586" s="2"/>
      <c r="C2586" s="139" t="s">
        <v>329</v>
      </c>
      <c r="D2586" s="124" t="s">
        <v>330</v>
      </c>
      <c r="E2586" s="118" t="s">
        <v>270</v>
      </c>
      <c r="F2586" s="124" t="s">
        <v>271</v>
      </c>
      <c r="G2586" s="118" t="s">
        <v>30</v>
      </c>
      <c r="H2586" s="137">
        <v>42289</v>
      </c>
      <c r="I2586" s="119">
        <v>630</v>
      </c>
      <c r="J2586" s="129"/>
      <c r="K2586" s="129"/>
      <c r="L2586" s="129">
        <v>0</v>
      </c>
      <c r="M2586" s="134" t="s">
        <v>34904</v>
      </c>
    </row>
    <row r="2587" spans="1:13" hidden="1" x14ac:dyDescent="0.25">
      <c r="A2587" s="128"/>
      <c r="B2587" s="2"/>
      <c r="C2587" s="139" t="s">
        <v>329</v>
      </c>
      <c r="D2587" s="124" t="s">
        <v>330</v>
      </c>
      <c r="E2587" s="118" t="s">
        <v>85</v>
      </c>
      <c r="F2587" s="124" t="s">
        <v>86</v>
      </c>
      <c r="G2587" s="118" t="s">
        <v>30</v>
      </c>
      <c r="H2587" s="137">
        <v>43390</v>
      </c>
      <c r="I2587" s="119">
        <v>502</v>
      </c>
      <c r="J2587" s="129"/>
      <c r="K2587" s="129"/>
      <c r="L2587" s="129">
        <v>0</v>
      </c>
      <c r="M2587" s="134" t="s">
        <v>34904</v>
      </c>
    </row>
    <row r="2588" spans="1:13" hidden="1" x14ac:dyDescent="0.25">
      <c r="A2588" s="128"/>
      <c r="B2588" s="2"/>
      <c r="C2588" s="139" t="s">
        <v>329</v>
      </c>
      <c r="D2588" s="124" t="s">
        <v>330</v>
      </c>
      <c r="E2588" s="118" t="s">
        <v>272</v>
      </c>
      <c r="F2588" s="124" t="s">
        <v>273</v>
      </c>
      <c r="G2588" s="118" t="s">
        <v>30</v>
      </c>
      <c r="H2588" s="137">
        <v>42922</v>
      </c>
      <c r="I2588" s="119">
        <v>327.25</v>
      </c>
      <c r="J2588" s="129"/>
      <c r="K2588" s="129"/>
      <c r="L2588" s="129">
        <v>0</v>
      </c>
      <c r="M2588" s="134" t="s">
        <v>34904</v>
      </c>
    </row>
    <row r="2589" spans="1:13" hidden="1" x14ac:dyDescent="0.25">
      <c r="A2589" s="128"/>
      <c r="B2589" s="2"/>
      <c r="C2589" s="139" t="s">
        <v>329</v>
      </c>
      <c r="D2589" s="124" t="s">
        <v>330</v>
      </c>
      <c r="E2589" s="118" t="s">
        <v>274</v>
      </c>
      <c r="F2589" s="124" t="s">
        <v>275</v>
      </c>
      <c r="G2589" s="118" t="s">
        <v>30</v>
      </c>
      <c r="H2589" s="137">
        <v>42655</v>
      </c>
      <c r="I2589" s="119">
        <v>673.2</v>
      </c>
      <c r="J2589" s="129"/>
      <c r="K2589" s="129"/>
      <c r="L2589" s="129">
        <v>0</v>
      </c>
      <c r="M2589" s="134" t="s">
        <v>34904</v>
      </c>
    </row>
    <row r="2590" spans="1:13" hidden="1" x14ac:dyDescent="0.25">
      <c r="A2590" s="128"/>
      <c r="B2590" s="2"/>
      <c r="C2590" s="139" t="s">
        <v>329</v>
      </c>
      <c r="D2590" s="124" t="s">
        <v>330</v>
      </c>
      <c r="E2590" s="118" t="s">
        <v>93</v>
      </c>
      <c r="F2590" s="124" t="s">
        <v>94</v>
      </c>
      <c r="G2590" s="118" t="s">
        <v>30</v>
      </c>
      <c r="H2590" s="137">
        <v>41947</v>
      </c>
      <c r="I2590" s="119">
        <v>523</v>
      </c>
      <c r="J2590" s="129"/>
      <c r="K2590" s="129"/>
      <c r="L2590" s="129">
        <v>0</v>
      </c>
      <c r="M2590" s="134" t="s">
        <v>19652</v>
      </c>
    </row>
    <row r="2591" spans="1:13" hidden="1" x14ac:dyDescent="0.25">
      <c r="A2591" s="128"/>
      <c r="B2591" s="2"/>
      <c r="C2591" s="139" t="s">
        <v>329</v>
      </c>
      <c r="D2591" s="124" t="s">
        <v>330</v>
      </c>
      <c r="E2591" s="118" t="s">
        <v>95</v>
      </c>
      <c r="F2591" s="124" t="s">
        <v>96</v>
      </c>
      <c r="G2591" s="118" t="s">
        <v>30</v>
      </c>
      <c r="H2591" s="137">
        <v>42677</v>
      </c>
      <c r="I2591" s="119">
        <v>681</v>
      </c>
      <c r="J2591" s="129"/>
      <c r="K2591" s="129"/>
      <c r="L2591" s="129">
        <v>0</v>
      </c>
      <c r="M2591" s="134" t="s">
        <v>19652</v>
      </c>
    </row>
    <row r="2592" spans="1:13" hidden="1" x14ac:dyDescent="0.25">
      <c r="A2592" s="128"/>
      <c r="B2592" s="2"/>
      <c r="C2592" s="139" t="s">
        <v>329</v>
      </c>
      <c r="D2592" s="124" t="s">
        <v>330</v>
      </c>
      <c r="E2592" s="118" t="s">
        <v>97</v>
      </c>
      <c r="F2592" s="124" t="s">
        <v>98</v>
      </c>
      <c r="G2592" s="118" t="s">
        <v>30</v>
      </c>
      <c r="H2592" s="137">
        <v>42227</v>
      </c>
      <c r="I2592" s="119">
        <v>277.10000000000002</v>
      </c>
      <c r="J2592" s="129"/>
      <c r="K2592" s="129"/>
      <c r="L2592" s="129">
        <v>0</v>
      </c>
      <c r="M2592" s="134" t="s">
        <v>19652</v>
      </c>
    </row>
    <row r="2593" spans="1:13" hidden="1" x14ac:dyDescent="0.25">
      <c r="A2593" s="128"/>
      <c r="B2593" s="2"/>
      <c r="C2593" s="139" t="s">
        <v>329</v>
      </c>
      <c r="D2593" s="124" t="s">
        <v>330</v>
      </c>
      <c r="E2593" s="118" t="s">
        <v>276</v>
      </c>
      <c r="F2593" s="124" t="s">
        <v>277</v>
      </c>
      <c r="G2593" s="118" t="s">
        <v>30</v>
      </c>
      <c r="H2593" s="137">
        <v>42674</v>
      </c>
      <c r="I2593" s="119">
        <v>221</v>
      </c>
      <c r="J2593" s="129"/>
      <c r="K2593" s="129"/>
      <c r="L2593" s="129">
        <v>0</v>
      </c>
      <c r="M2593" s="134" t="s">
        <v>19652</v>
      </c>
    </row>
    <row r="2594" spans="1:13" hidden="1" x14ac:dyDescent="0.25">
      <c r="A2594" s="128"/>
      <c r="B2594" s="2"/>
      <c r="C2594" s="139" t="s">
        <v>329</v>
      </c>
      <c r="D2594" s="124" t="s">
        <v>330</v>
      </c>
      <c r="E2594" s="118" t="s">
        <v>99</v>
      </c>
      <c r="F2594" s="124" t="s">
        <v>100</v>
      </c>
      <c r="G2594" s="118" t="s">
        <v>30</v>
      </c>
      <c r="H2594" s="137">
        <v>43378</v>
      </c>
      <c r="I2594" s="119">
        <v>159.19</v>
      </c>
      <c r="J2594" s="129"/>
      <c r="K2594" s="129"/>
      <c r="L2594" s="129">
        <v>0</v>
      </c>
      <c r="M2594" s="134" t="s">
        <v>19652</v>
      </c>
    </row>
    <row r="2595" spans="1:13" hidden="1" x14ac:dyDescent="0.25">
      <c r="A2595" s="128"/>
      <c r="B2595" s="2"/>
      <c r="C2595" s="139" t="s">
        <v>329</v>
      </c>
      <c r="D2595" s="124" t="s">
        <v>330</v>
      </c>
      <c r="E2595" s="118" t="s">
        <v>87</v>
      </c>
      <c r="F2595" s="124" t="s">
        <v>88</v>
      </c>
      <c r="G2595" s="118" t="s">
        <v>30</v>
      </c>
      <c r="H2595" s="137">
        <v>42289</v>
      </c>
      <c r="I2595" s="119">
        <v>277.10000000000002</v>
      </c>
      <c r="J2595" s="129"/>
      <c r="K2595" s="129"/>
      <c r="L2595" s="129">
        <v>0</v>
      </c>
      <c r="M2595" s="134" t="s">
        <v>19652</v>
      </c>
    </row>
    <row r="2596" spans="1:13" hidden="1" x14ac:dyDescent="0.25">
      <c r="A2596" s="128"/>
      <c r="B2596" s="2"/>
      <c r="C2596" s="139" t="s">
        <v>329</v>
      </c>
      <c r="D2596" s="124" t="s">
        <v>330</v>
      </c>
      <c r="E2596" s="118" t="s">
        <v>278</v>
      </c>
      <c r="F2596" s="124" t="s">
        <v>279</v>
      </c>
      <c r="G2596" s="118" t="s">
        <v>30</v>
      </c>
      <c r="H2596" s="137">
        <v>42075</v>
      </c>
      <c r="I2596" s="119">
        <v>318</v>
      </c>
      <c r="J2596" s="129"/>
      <c r="K2596" s="129"/>
      <c r="L2596" s="129">
        <v>0</v>
      </c>
      <c r="M2596" s="134" t="s">
        <v>19652</v>
      </c>
    </row>
    <row r="2597" spans="1:13" hidden="1" x14ac:dyDescent="0.25">
      <c r="A2597" s="128"/>
      <c r="B2597" s="2"/>
      <c r="C2597" s="139" t="s">
        <v>329</v>
      </c>
      <c r="D2597" s="124" t="s">
        <v>330</v>
      </c>
      <c r="E2597" s="118" t="s">
        <v>286</v>
      </c>
      <c r="F2597" s="124" t="s">
        <v>287</v>
      </c>
      <c r="G2597" s="118" t="s">
        <v>30</v>
      </c>
      <c r="H2597" s="137">
        <v>42410</v>
      </c>
      <c r="I2597" s="119">
        <v>340</v>
      </c>
      <c r="J2597" s="129"/>
      <c r="K2597" s="129"/>
      <c r="L2597" s="129">
        <v>0</v>
      </c>
      <c r="M2597" s="134" t="s">
        <v>19652</v>
      </c>
    </row>
    <row r="2598" spans="1:13" hidden="1" x14ac:dyDescent="0.25">
      <c r="A2598" s="128"/>
      <c r="B2598" s="2"/>
      <c r="C2598" s="139" t="s">
        <v>329</v>
      </c>
      <c r="D2598" s="124" t="s">
        <v>330</v>
      </c>
      <c r="E2598" s="118" t="s">
        <v>288</v>
      </c>
      <c r="F2598" s="124" t="s">
        <v>289</v>
      </c>
      <c r="G2598" s="118" t="s">
        <v>30</v>
      </c>
      <c r="H2598" s="137"/>
      <c r="I2598" s="119"/>
      <c r="J2598" s="129"/>
      <c r="K2598" s="129"/>
      <c r="L2598" s="129">
        <v>0</v>
      </c>
      <c r="M2598" s="134" t="s">
        <v>19652</v>
      </c>
    </row>
    <row r="2599" spans="1:13" hidden="1" x14ac:dyDescent="0.25">
      <c r="A2599" s="128"/>
      <c r="B2599" s="2"/>
      <c r="C2599" s="139" t="s">
        <v>329</v>
      </c>
      <c r="D2599" s="124" t="s">
        <v>330</v>
      </c>
      <c r="E2599" s="118" t="s">
        <v>290</v>
      </c>
      <c r="F2599" s="124" t="s">
        <v>291</v>
      </c>
      <c r="G2599" s="118" t="s">
        <v>30</v>
      </c>
      <c r="H2599" s="137"/>
      <c r="I2599" s="119"/>
      <c r="J2599" s="129"/>
      <c r="K2599" s="129"/>
      <c r="L2599" s="129">
        <v>0</v>
      </c>
      <c r="M2599" s="134" t="s">
        <v>19652</v>
      </c>
    </row>
    <row r="2600" spans="1:13" hidden="1" x14ac:dyDescent="0.25">
      <c r="A2600" s="128"/>
      <c r="B2600" s="2"/>
      <c r="C2600" s="139" t="s">
        <v>329</v>
      </c>
      <c r="D2600" s="124" t="s">
        <v>330</v>
      </c>
      <c r="E2600" s="118" t="s">
        <v>292</v>
      </c>
      <c r="F2600" s="124" t="s">
        <v>293</v>
      </c>
      <c r="G2600" s="118" t="s">
        <v>30</v>
      </c>
      <c r="H2600" s="137"/>
      <c r="I2600" s="119"/>
      <c r="J2600" s="129"/>
      <c r="K2600" s="129"/>
      <c r="L2600" s="129">
        <v>0</v>
      </c>
      <c r="M2600" s="134" t="s">
        <v>19652</v>
      </c>
    </row>
    <row r="2601" spans="1:13" hidden="1" x14ac:dyDescent="0.25">
      <c r="A2601" s="128"/>
      <c r="B2601" s="2"/>
      <c r="C2601" s="139" t="s">
        <v>329</v>
      </c>
      <c r="D2601" s="124" t="s">
        <v>330</v>
      </c>
      <c r="E2601" s="118" t="s">
        <v>294</v>
      </c>
      <c r="F2601" s="124" t="s">
        <v>295</v>
      </c>
      <c r="G2601" s="118" t="s">
        <v>30</v>
      </c>
      <c r="H2601" s="137"/>
      <c r="I2601" s="119"/>
      <c r="J2601" s="129"/>
      <c r="K2601" s="129"/>
      <c r="L2601" s="129">
        <v>0</v>
      </c>
      <c r="M2601" s="134" t="s">
        <v>19652</v>
      </c>
    </row>
    <row r="2602" spans="1:13" hidden="1" x14ac:dyDescent="0.25">
      <c r="A2602" s="128"/>
      <c r="B2602" s="2"/>
      <c r="C2602" s="139" t="s">
        <v>329</v>
      </c>
      <c r="D2602" s="124" t="s">
        <v>330</v>
      </c>
      <c r="E2602" s="118" t="s">
        <v>296</v>
      </c>
      <c r="F2602" s="124" t="s">
        <v>297</v>
      </c>
      <c r="G2602" s="118" t="s">
        <v>30</v>
      </c>
      <c r="H2602" s="137"/>
      <c r="I2602" s="119"/>
      <c r="J2602" s="129"/>
      <c r="K2602" s="129"/>
      <c r="L2602" s="129">
        <v>0</v>
      </c>
      <c r="M2602" s="134" t="s">
        <v>19652</v>
      </c>
    </row>
    <row r="2603" spans="1:13" hidden="1" x14ac:dyDescent="0.25">
      <c r="A2603" s="128"/>
      <c r="B2603" s="2"/>
      <c r="C2603" s="139" t="s">
        <v>329</v>
      </c>
      <c r="D2603" s="124" t="s">
        <v>330</v>
      </c>
      <c r="E2603" s="118" t="s">
        <v>101</v>
      </c>
      <c r="F2603" s="124" t="s">
        <v>102</v>
      </c>
      <c r="G2603" s="118" t="s">
        <v>30</v>
      </c>
      <c r="H2603" s="137"/>
      <c r="I2603" s="119"/>
      <c r="J2603" s="129"/>
      <c r="K2603" s="129"/>
      <c r="L2603" s="129">
        <v>0</v>
      </c>
      <c r="M2603" s="134" t="s">
        <v>19652</v>
      </c>
    </row>
    <row r="2604" spans="1:13" hidden="1" x14ac:dyDescent="0.25">
      <c r="A2604" s="128"/>
      <c r="B2604" s="2"/>
      <c r="C2604" s="139" t="s">
        <v>329</v>
      </c>
      <c r="D2604" s="124" t="s">
        <v>330</v>
      </c>
      <c r="E2604" s="118" t="s">
        <v>298</v>
      </c>
      <c r="F2604" s="124" t="s">
        <v>299</v>
      </c>
      <c r="G2604" s="118" t="s">
        <v>30</v>
      </c>
      <c r="H2604" s="137"/>
      <c r="I2604" s="119"/>
      <c r="J2604" s="129"/>
      <c r="K2604" s="129"/>
      <c r="L2604" s="129">
        <v>0</v>
      </c>
      <c r="M2604" s="134" t="s">
        <v>19652</v>
      </c>
    </row>
    <row r="2605" spans="1:13" hidden="1" x14ac:dyDescent="0.25">
      <c r="A2605" s="128"/>
      <c r="B2605" s="2"/>
      <c r="C2605" s="139" t="s">
        <v>329</v>
      </c>
      <c r="D2605" s="124" t="s">
        <v>330</v>
      </c>
      <c r="E2605" s="118" t="s">
        <v>300</v>
      </c>
      <c r="F2605" s="124" t="s">
        <v>301</v>
      </c>
      <c r="G2605" s="118" t="s">
        <v>30</v>
      </c>
      <c r="H2605" s="137">
        <v>43378</v>
      </c>
      <c r="I2605" s="119">
        <v>172.9</v>
      </c>
      <c r="J2605" s="129"/>
      <c r="K2605" s="129"/>
      <c r="L2605" s="129">
        <v>0</v>
      </c>
      <c r="M2605" s="134" t="s">
        <v>19652</v>
      </c>
    </row>
    <row r="2606" spans="1:13" hidden="1" x14ac:dyDescent="0.25">
      <c r="A2606" s="128"/>
      <c r="B2606" s="2"/>
      <c r="C2606" s="139" t="s">
        <v>329</v>
      </c>
      <c r="D2606" s="124" t="s">
        <v>330</v>
      </c>
      <c r="E2606" s="118" t="s">
        <v>302</v>
      </c>
      <c r="F2606" s="124" t="s">
        <v>303</v>
      </c>
      <c r="G2606" s="118" t="s">
        <v>30</v>
      </c>
      <c r="H2606" s="137">
        <v>43378</v>
      </c>
      <c r="I2606" s="119">
        <v>210.56</v>
      </c>
      <c r="J2606" s="129"/>
      <c r="K2606" s="129"/>
      <c r="L2606" s="129">
        <v>0</v>
      </c>
      <c r="M2606" s="134" t="s">
        <v>19652</v>
      </c>
    </row>
    <row r="2607" spans="1:13" hidden="1" x14ac:dyDescent="0.25">
      <c r="A2607" s="128"/>
      <c r="B2607" s="2"/>
      <c r="C2607" s="139" t="s">
        <v>329</v>
      </c>
      <c r="D2607" s="124" t="s">
        <v>330</v>
      </c>
      <c r="E2607" s="118" t="s">
        <v>304</v>
      </c>
      <c r="F2607" s="124" t="s">
        <v>305</v>
      </c>
      <c r="G2607" s="118" t="s">
        <v>30</v>
      </c>
      <c r="H2607" s="137"/>
      <c r="I2607" s="119"/>
      <c r="J2607" s="129"/>
      <c r="K2607" s="129"/>
      <c r="L2607" s="129">
        <v>0</v>
      </c>
      <c r="M2607" s="134" t="s">
        <v>19652</v>
      </c>
    </row>
    <row r="2608" spans="1:13" hidden="1" x14ac:dyDescent="0.25">
      <c r="A2608" s="128"/>
      <c r="B2608" s="2"/>
      <c r="C2608" s="139" t="s">
        <v>329</v>
      </c>
      <c r="D2608" s="124" t="s">
        <v>330</v>
      </c>
      <c r="E2608" s="118" t="s">
        <v>306</v>
      </c>
      <c r="F2608" s="124" t="s">
        <v>307</v>
      </c>
      <c r="G2608" s="118" t="s">
        <v>30</v>
      </c>
      <c r="H2608" s="137"/>
      <c r="I2608" s="119"/>
      <c r="J2608" s="129"/>
      <c r="K2608" s="129"/>
      <c r="L2608" s="129">
        <v>0</v>
      </c>
      <c r="M2608" s="134" t="s">
        <v>19652</v>
      </c>
    </row>
    <row r="2609" spans="1:13" hidden="1" x14ac:dyDescent="0.25">
      <c r="A2609" s="128"/>
      <c r="B2609" s="2"/>
      <c r="C2609" s="139" t="s">
        <v>329</v>
      </c>
      <c r="D2609" s="124" t="s">
        <v>330</v>
      </c>
      <c r="E2609" s="118" t="s">
        <v>280</v>
      </c>
      <c r="F2609" s="124" t="s">
        <v>281</v>
      </c>
      <c r="G2609" s="118" t="s">
        <v>30</v>
      </c>
      <c r="H2609" s="137"/>
      <c r="I2609" s="119"/>
      <c r="J2609" s="129"/>
      <c r="K2609" s="129"/>
      <c r="L2609" s="129">
        <v>0</v>
      </c>
      <c r="M2609" s="134" t="s">
        <v>19652</v>
      </c>
    </row>
    <row r="2610" spans="1:13" hidden="1" x14ac:dyDescent="0.25">
      <c r="A2610" s="128"/>
      <c r="B2610" s="2"/>
      <c r="C2610" s="139" t="s">
        <v>329</v>
      </c>
      <c r="D2610" s="124" t="s">
        <v>330</v>
      </c>
      <c r="E2610" s="118" t="s">
        <v>308</v>
      </c>
      <c r="F2610" s="124" t="s">
        <v>309</v>
      </c>
      <c r="G2610" s="118" t="s">
        <v>30</v>
      </c>
      <c r="H2610" s="137"/>
      <c r="I2610" s="119"/>
      <c r="J2610" s="129"/>
      <c r="K2610" s="129"/>
      <c r="L2610" s="129">
        <v>0</v>
      </c>
      <c r="M2610" s="134" t="s">
        <v>19652</v>
      </c>
    </row>
    <row r="2611" spans="1:13" hidden="1" x14ac:dyDescent="0.25">
      <c r="A2611" s="128"/>
      <c r="B2611" s="2"/>
      <c r="C2611" s="139" t="s">
        <v>329</v>
      </c>
      <c r="D2611" s="124" t="s">
        <v>330</v>
      </c>
      <c r="E2611" s="118" t="s">
        <v>310</v>
      </c>
      <c r="F2611" s="124" t="s">
        <v>311</v>
      </c>
      <c r="G2611" s="118" t="s">
        <v>30</v>
      </c>
      <c r="H2611" s="137"/>
      <c r="I2611" s="119"/>
      <c r="J2611" s="129"/>
      <c r="K2611" s="129"/>
      <c r="L2611" s="129">
        <v>0</v>
      </c>
      <c r="M2611" s="134" t="s">
        <v>19652</v>
      </c>
    </row>
    <row r="2612" spans="1:13" hidden="1" x14ac:dyDescent="0.25">
      <c r="A2612" s="128"/>
      <c r="B2612" s="2"/>
      <c r="C2612" s="139" t="s">
        <v>329</v>
      </c>
      <c r="D2612" s="124" t="s">
        <v>330</v>
      </c>
      <c r="E2612" s="118" t="s">
        <v>361</v>
      </c>
      <c r="F2612" s="124" t="s">
        <v>362</v>
      </c>
      <c r="G2612" s="118" t="s">
        <v>30</v>
      </c>
      <c r="H2612" s="137">
        <v>41345</v>
      </c>
      <c r="I2612" s="119">
        <v>393</v>
      </c>
      <c r="J2612" s="129"/>
      <c r="K2612" s="129"/>
      <c r="L2612" s="129">
        <v>0</v>
      </c>
      <c r="M2612" s="134" t="s">
        <v>19652</v>
      </c>
    </row>
    <row r="2613" spans="1:13" hidden="1" x14ac:dyDescent="0.25">
      <c r="A2613" s="128"/>
      <c r="B2613" s="2"/>
      <c r="C2613" s="139" t="s">
        <v>29131</v>
      </c>
      <c r="D2613" s="124" t="s">
        <v>29132</v>
      </c>
      <c r="E2613" s="118" t="s">
        <v>48</v>
      </c>
      <c r="F2613" s="124" t="s">
        <v>35249</v>
      </c>
      <c r="G2613" s="118" t="s">
        <v>30</v>
      </c>
      <c r="H2613" s="137">
        <v>45205</v>
      </c>
      <c r="I2613" s="119">
        <v>298</v>
      </c>
      <c r="J2613" s="129"/>
      <c r="K2613" s="129"/>
      <c r="L2613" s="129">
        <v>0</v>
      </c>
      <c r="M2613" s="134" t="s">
        <v>19652</v>
      </c>
    </row>
    <row r="2614" spans="1:13" hidden="1" x14ac:dyDescent="0.25">
      <c r="A2614" s="128"/>
      <c r="B2614" s="2"/>
      <c r="C2614" s="139" t="s">
        <v>19278</v>
      </c>
      <c r="D2614" s="124" t="s">
        <v>19277</v>
      </c>
      <c r="E2614" s="118" t="s">
        <v>48</v>
      </c>
      <c r="F2614" s="124" t="s">
        <v>35249</v>
      </c>
      <c r="G2614" s="118" t="s">
        <v>236</v>
      </c>
      <c r="H2614" s="137">
        <v>45846</v>
      </c>
      <c r="I2614" s="119">
        <v>121.01</v>
      </c>
      <c r="J2614" s="129"/>
      <c r="K2614" s="129"/>
      <c r="L2614" s="129">
        <v>0</v>
      </c>
      <c r="M2614" s="134" t="s">
        <v>19652</v>
      </c>
    </row>
    <row r="2615" spans="1:13" hidden="1" x14ac:dyDescent="0.25">
      <c r="A2615" s="128"/>
      <c r="B2615" s="2"/>
      <c r="C2615" s="139" t="s">
        <v>363</v>
      </c>
      <c r="D2615" s="124" t="s">
        <v>364</v>
      </c>
      <c r="E2615" s="118" t="s">
        <v>48</v>
      </c>
      <c r="F2615" s="124" t="s">
        <v>35249</v>
      </c>
      <c r="G2615" s="118" t="s">
        <v>30</v>
      </c>
      <c r="H2615" s="137">
        <v>44300</v>
      </c>
      <c r="I2615" s="119">
        <v>850</v>
      </c>
      <c r="J2615" s="129"/>
      <c r="K2615" s="129"/>
      <c r="L2615" s="129">
        <v>0</v>
      </c>
      <c r="M2615" s="134" t="s">
        <v>19652</v>
      </c>
    </row>
    <row r="2616" spans="1:13" hidden="1" x14ac:dyDescent="0.25">
      <c r="A2616" s="128"/>
      <c r="B2616" s="2"/>
      <c r="C2616" s="139" t="s">
        <v>365</v>
      </c>
      <c r="D2616" s="124" t="s">
        <v>366</v>
      </c>
      <c r="E2616" s="118" t="s">
        <v>48</v>
      </c>
      <c r="F2616" s="124" t="s">
        <v>35249</v>
      </c>
      <c r="G2616" s="118" t="s">
        <v>2</v>
      </c>
      <c r="H2616" s="137">
        <v>43577</v>
      </c>
      <c r="I2616" s="119">
        <v>130</v>
      </c>
      <c r="J2616" s="129"/>
      <c r="K2616" s="129"/>
      <c r="L2616" s="129">
        <v>0</v>
      </c>
      <c r="M2616" s="134" t="s">
        <v>19652</v>
      </c>
    </row>
    <row r="2617" spans="1:13" hidden="1" x14ac:dyDescent="0.25">
      <c r="A2617" s="128"/>
      <c r="B2617" s="2"/>
      <c r="C2617" s="139" t="s">
        <v>367</v>
      </c>
      <c r="D2617" s="124" t="s">
        <v>368</v>
      </c>
      <c r="E2617" s="118" t="s">
        <v>48</v>
      </c>
      <c r="F2617" s="124" t="s">
        <v>35249</v>
      </c>
      <c r="G2617" s="118" t="s">
        <v>2</v>
      </c>
      <c r="H2617" s="137">
        <v>46064</v>
      </c>
      <c r="I2617" s="119">
        <v>29</v>
      </c>
      <c r="J2617" s="129"/>
      <c r="K2617" s="129"/>
      <c r="L2617" s="129">
        <v>0</v>
      </c>
      <c r="M2617" s="134" t="s">
        <v>19652</v>
      </c>
    </row>
    <row r="2618" spans="1:13" hidden="1" x14ac:dyDescent="0.25">
      <c r="A2618" s="128"/>
      <c r="B2618" s="2"/>
      <c r="C2618" s="139" t="s">
        <v>369</v>
      </c>
      <c r="D2618" s="124" t="s">
        <v>370</v>
      </c>
      <c r="E2618" s="118" t="s">
        <v>48</v>
      </c>
      <c r="F2618" s="124" t="s">
        <v>35249</v>
      </c>
      <c r="G2618" s="118" t="s">
        <v>235</v>
      </c>
      <c r="H2618" s="137">
        <v>44184</v>
      </c>
      <c r="I2618" s="119">
        <v>6.24</v>
      </c>
      <c r="J2618" s="129"/>
      <c r="K2618" s="129"/>
      <c r="L2618" s="129">
        <v>0</v>
      </c>
      <c r="M2618" s="134" t="s">
        <v>27471</v>
      </c>
    </row>
    <row r="2619" spans="1:13" hidden="1" x14ac:dyDescent="0.25">
      <c r="A2619" s="128"/>
      <c r="B2619" s="2"/>
      <c r="C2619" s="139" t="s">
        <v>34902</v>
      </c>
      <c r="D2619" s="124" t="s">
        <v>34903</v>
      </c>
      <c r="E2619" s="118" t="s">
        <v>318</v>
      </c>
      <c r="F2619" s="124" t="s">
        <v>319</v>
      </c>
      <c r="G2619" s="118" t="s">
        <v>235</v>
      </c>
      <c r="H2619" s="137">
        <v>42543</v>
      </c>
      <c r="I2619" s="119">
        <v>4.96</v>
      </c>
      <c r="J2619" s="129"/>
      <c r="K2619" s="129"/>
      <c r="L2619" s="129">
        <v>0</v>
      </c>
      <c r="M2619" s="134" t="s">
        <v>27471</v>
      </c>
    </row>
    <row r="2620" spans="1:13" hidden="1" x14ac:dyDescent="0.25">
      <c r="A2620" s="128"/>
      <c r="B2620" s="2"/>
      <c r="C2620" s="139" t="s">
        <v>34902</v>
      </c>
      <c r="D2620" s="124" t="s">
        <v>34903</v>
      </c>
      <c r="E2620" s="118" t="s">
        <v>320</v>
      </c>
      <c r="F2620" s="124" t="s">
        <v>321</v>
      </c>
      <c r="G2620" s="118" t="s">
        <v>235</v>
      </c>
      <c r="H2620" s="137">
        <v>42069</v>
      </c>
      <c r="I2620" s="119">
        <v>3.53</v>
      </c>
      <c r="J2620" s="129"/>
      <c r="K2620" s="129"/>
      <c r="L2620" s="129">
        <v>0</v>
      </c>
      <c r="M2620" s="134" t="s">
        <v>27471</v>
      </c>
    </row>
    <row r="2621" spans="1:13" hidden="1" x14ac:dyDescent="0.25">
      <c r="A2621" s="128"/>
      <c r="B2621" s="2"/>
      <c r="C2621" s="139" t="s">
        <v>34902</v>
      </c>
      <c r="D2621" s="124" t="s">
        <v>34903</v>
      </c>
      <c r="E2621" s="118" t="s">
        <v>322</v>
      </c>
      <c r="F2621" s="124" t="s">
        <v>323</v>
      </c>
      <c r="G2621" s="118" t="s">
        <v>235</v>
      </c>
      <c r="H2621" s="137">
        <v>42170</v>
      </c>
      <c r="I2621" s="119">
        <v>4.09</v>
      </c>
      <c r="J2621" s="129"/>
      <c r="K2621" s="129"/>
      <c r="L2621" s="129">
        <v>0</v>
      </c>
      <c r="M2621" s="134" t="s">
        <v>27471</v>
      </c>
    </row>
    <row r="2622" spans="1:13" hidden="1" x14ac:dyDescent="0.25">
      <c r="A2622" s="128"/>
      <c r="B2622" s="2"/>
      <c r="C2622" s="139" t="s">
        <v>34902</v>
      </c>
      <c r="D2622" s="124" t="s">
        <v>34903</v>
      </c>
      <c r="E2622" s="118" t="s">
        <v>9826</v>
      </c>
      <c r="F2622" s="124" t="s">
        <v>9827</v>
      </c>
      <c r="G2622" s="118" t="s">
        <v>235</v>
      </c>
      <c r="H2622" s="137">
        <v>40522</v>
      </c>
      <c r="I2622" s="119">
        <v>7.56</v>
      </c>
      <c r="J2622" s="129"/>
      <c r="K2622" s="129"/>
      <c r="L2622" s="129">
        <v>0</v>
      </c>
      <c r="M2622" s="134" t="s">
        <v>27471</v>
      </c>
    </row>
    <row r="2623" spans="1:13" hidden="1" x14ac:dyDescent="0.25">
      <c r="A2623" s="128"/>
      <c r="B2623" s="2"/>
      <c r="C2623" s="139" t="s">
        <v>34902</v>
      </c>
      <c r="D2623" s="124" t="s">
        <v>34903</v>
      </c>
      <c r="E2623" s="118" t="s">
        <v>324</v>
      </c>
      <c r="F2623" s="124" t="s">
        <v>325</v>
      </c>
      <c r="G2623" s="118" t="s">
        <v>235</v>
      </c>
      <c r="H2623" s="137">
        <v>40582</v>
      </c>
      <c r="I2623" s="119">
        <v>4.08</v>
      </c>
      <c r="J2623" s="129"/>
      <c r="K2623" s="129"/>
      <c r="L2623" s="129">
        <v>0</v>
      </c>
      <c r="M2623" s="134" t="s">
        <v>27471</v>
      </c>
    </row>
    <row r="2624" spans="1:13" hidden="1" x14ac:dyDescent="0.25">
      <c r="A2624" s="128"/>
      <c r="B2624" s="2"/>
      <c r="C2624" s="139" t="s">
        <v>34902</v>
      </c>
      <c r="D2624" s="124" t="s">
        <v>34903</v>
      </c>
      <c r="E2624" s="118" t="s">
        <v>34905</v>
      </c>
      <c r="F2624" s="124" t="s">
        <v>34906</v>
      </c>
      <c r="G2624" s="118" t="s">
        <v>235</v>
      </c>
      <c r="H2624" s="137"/>
      <c r="I2624" s="119"/>
      <c r="J2624" s="129"/>
      <c r="K2624" s="129"/>
      <c r="L2624" s="129">
        <v>0</v>
      </c>
      <c r="M2624" s="134" t="s">
        <v>27471</v>
      </c>
    </row>
    <row r="2625" spans="1:13" hidden="1" x14ac:dyDescent="0.25">
      <c r="A2625" s="128"/>
      <c r="B2625" s="2"/>
      <c r="C2625" s="139" t="s">
        <v>34902</v>
      </c>
      <c r="D2625" s="124" t="s">
        <v>34903</v>
      </c>
      <c r="E2625" s="118" t="s">
        <v>34907</v>
      </c>
      <c r="F2625" s="124" t="s">
        <v>34908</v>
      </c>
      <c r="G2625" s="118" t="s">
        <v>235</v>
      </c>
      <c r="H2625" s="137"/>
      <c r="I2625" s="119"/>
      <c r="J2625" s="129"/>
      <c r="K2625" s="129"/>
      <c r="L2625" s="129">
        <v>0</v>
      </c>
      <c r="M2625" s="134" t="s">
        <v>27471</v>
      </c>
    </row>
    <row r="2626" spans="1:13" hidden="1" x14ac:dyDescent="0.25">
      <c r="A2626" s="128"/>
      <c r="B2626" s="2"/>
      <c r="C2626" s="139" t="s">
        <v>34902</v>
      </c>
      <c r="D2626" s="124" t="s">
        <v>34903</v>
      </c>
      <c r="E2626" s="118" t="s">
        <v>34909</v>
      </c>
      <c r="F2626" s="124" t="s">
        <v>34910</v>
      </c>
      <c r="G2626" s="118" t="s">
        <v>235</v>
      </c>
      <c r="H2626" s="137">
        <v>42429</v>
      </c>
      <c r="I2626" s="119">
        <v>7.59</v>
      </c>
      <c r="J2626" s="129"/>
      <c r="K2626" s="129"/>
      <c r="L2626" s="129">
        <v>0</v>
      </c>
      <c r="M2626" s="134" t="s">
        <v>27471</v>
      </c>
    </row>
    <row r="2627" spans="1:13" hidden="1" x14ac:dyDescent="0.25">
      <c r="A2627" s="128"/>
      <c r="B2627" s="2"/>
      <c r="C2627" s="139" t="s">
        <v>34902</v>
      </c>
      <c r="D2627" s="124" t="s">
        <v>34903</v>
      </c>
      <c r="E2627" s="118" t="s">
        <v>34911</v>
      </c>
      <c r="F2627" s="124" t="s">
        <v>34912</v>
      </c>
      <c r="G2627" s="118" t="s">
        <v>235</v>
      </c>
      <c r="H2627" s="137">
        <v>42243</v>
      </c>
      <c r="I2627" s="119">
        <v>8.58</v>
      </c>
      <c r="J2627" s="129"/>
      <c r="K2627" s="129"/>
      <c r="L2627" s="129">
        <v>0</v>
      </c>
      <c r="M2627" s="134" t="s">
        <v>27471</v>
      </c>
    </row>
    <row r="2628" spans="1:13" hidden="1" x14ac:dyDescent="0.25">
      <c r="A2628" s="128"/>
      <c r="B2628" s="2"/>
      <c r="C2628" s="139" t="s">
        <v>34902</v>
      </c>
      <c r="D2628" s="124" t="s">
        <v>34903</v>
      </c>
      <c r="E2628" s="118" t="s">
        <v>9051</v>
      </c>
      <c r="F2628" s="124" t="s">
        <v>9052</v>
      </c>
      <c r="G2628" s="118" t="s">
        <v>235</v>
      </c>
      <c r="H2628" s="137">
        <v>42270</v>
      </c>
      <c r="I2628" s="119">
        <v>8.07</v>
      </c>
      <c r="J2628" s="129"/>
      <c r="K2628" s="129"/>
      <c r="L2628" s="129">
        <v>0</v>
      </c>
      <c r="M2628" s="134" t="s">
        <v>27471</v>
      </c>
    </row>
    <row r="2629" spans="1:13" hidden="1" x14ac:dyDescent="0.25">
      <c r="A2629" s="128"/>
      <c r="B2629" s="2"/>
      <c r="C2629" s="139" t="s">
        <v>34902</v>
      </c>
      <c r="D2629" s="124" t="s">
        <v>34903</v>
      </c>
      <c r="E2629" s="118" t="s">
        <v>34913</v>
      </c>
      <c r="F2629" s="124" t="s">
        <v>34914</v>
      </c>
      <c r="G2629" s="118" t="s">
        <v>235</v>
      </c>
      <c r="H2629" s="137">
        <v>42170</v>
      </c>
      <c r="I2629" s="119">
        <v>7.12</v>
      </c>
      <c r="J2629" s="129"/>
      <c r="K2629" s="129"/>
      <c r="L2629" s="129">
        <v>0</v>
      </c>
      <c r="M2629" s="134" t="s">
        <v>27471</v>
      </c>
    </row>
    <row r="2630" spans="1:13" hidden="1" x14ac:dyDescent="0.25">
      <c r="A2630" s="128"/>
      <c r="B2630" s="2"/>
      <c r="C2630" s="139" t="s">
        <v>34902</v>
      </c>
      <c r="D2630" s="124" t="s">
        <v>34903</v>
      </c>
      <c r="E2630" s="118" t="s">
        <v>89</v>
      </c>
      <c r="F2630" s="124" t="s">
        <v>90</v>
      </c>
      <c r="G2630" s="118" t="s">
        <v>235</v>
      </c>
      <c r="H2630" s="137">
        <v>42795</v>
      </c>
      <c r="I2630" s="119">
        <v>2.88</v>
      </c>
      <c r="J2630" s="129"/>
      <c r="K2630" s="129"/>
      <c r="L2630" s="129">
        <v>0</v>
      </c>
      <c r="M2630" s="134" t="s">
        <v>27471</v>
      </c>
    </row>
    <row r="2631" spans="1:13" hidden="1" x14ac:dyDescent="0.25">
      <c r="A2631" s="128"/>
      <c r="B2631" s="2"/>
      <c r="C2631" s="139" t="s">
        <v>34902</v>
      </c>
      <c r="D2631" s="124" t="s">
        <v>34903</v>
      </c>
      <c r="E2631" s="118" t="s">
        <v>97</v>
      </c>
      <c r="F2631" s="124" t="s">
        <v>98</v>
      </c>
      <c r="G2631" s="118" t="s">
        <v>235</v>
      </c>
      <c r="H2631" s="137">
        <v>43192</v>
      </c>
      <c r="I2631" s="119">
        <v>9.73</v>
      </c>
      <c r="J2631" s="129"/>
      <c r="K2631" s="129"/>
      <c r="L2631" s="129">
        <v>0</v>
      </c>
      <c r="M2631" s="134" t="s">
        <v>27471</v>
      </c>
    </row>
    <row r="2632" spans="1:13" hidden="1" x14ac:dyDescent="0.25">
      <c r="A2632" s="128"/>
      <c r="B2632" s="2"/>
      <c r="C2632" s="139" t="s">
        <v>34902</v>
      </c>
      <c r="D2632" s="124" t="s">
        <v>34903</v>
      </c>
      <c r="E2632" s="118" t="s">
        <v>99</v>
      </c>
      <c r="F2632" s="124" t="s">
        <v>100</v>
      </c>
      <c r="G2632" s="118" t="s">
        <v>235</v>
      </c>
      <c r="H2632" s="137">
        <v>43130</v>
      </c>
      <c r="I2632" s="119">
        <v>9.73</v>
      </c>
      <c r="J2632" s="129"/>
      <c r="K2632" s="129"/>
      <c r="L2632" s="129">
        <v>0</v>
      </c>
      <c r="M2632" s="134" t="s">
        <v>27471</v>
      </c>
    </row>
    <row r="2633" spans="1:13" hidden="1" x14ac:dyDescent="0.25">
      <c r="A2633" s="128"/>
      <c r="B2633" s="2"/>
      <c r="C2633" s="139" t="s">
        <v>34902</v>
      </c>
      <c r="D2633" s="124" t="s">
        <v>34903</v>
      </c>
      <c r="E2633" s="118" t="s">
        <v>294</v>
      </c>
      <c r="F2633" s="124" t="s">
        <v>295</v>
      </c>
      <c r="G2633" s="118" t="s">
        <v>235</v>
      </c>
      <c r="H2633" s="137">
        <v>45726</v>
      </c>
      <c r="I2633" s="119">
        <v>9.81</v>
      </c>
      <c r="J2633" s="129"/>
      <c r="K2633" s="129"/>
      <c r="L2633" s="129">
        <v>0</v>
      </c>
      <c r="M2633" s="134" t="s">
        <v>27471</v>
      </c>
    </row>
    <row r="2634" spans="1:13" hidden="1" x14ac:dyDescent="0.25">
      <c r="A2634" s="128"/>
      <c r="B2634" s="2"/>
      <c r="C2634" s="139" t="s">
        <v>371</v>
      </c>
      <c r="D2634" s="124" t="s">
        <v>372</v>
      </c>
      <c r="E2634" s="118" t="s">
        <v>373</v>
      </c>
      <c r="F2634" s="124" t="s">
        <v>374</v>
      </c>
      <c r="G2634" s="118" t="s">
        <v>235</v>
      </c>
      <c r="H2634" s="137">
        <v>41603</v>
      </c>
      <c r="I2634" s="119">
        <v>1.29</v>
      </c>
      <c r="J2634" s="129"/>
      <c r="K2634" s="129"/>
      <c r="L2634" s="129">
        <v>0</v>
      </c>
      <c r="M2634" s="134" t="s">
        <v>27471</v>
      </c>
    </row>
    <row r="2635" spans="1:13" hidden="1" x14ac:dyDescent="0.25">
      <c r="A2635" s="128"/>
      <c r="B2635" s="2"/>
      <c r="C2635" s="139" t="s">
        <v>371</v>
      </c>
      <c r="D2635" s="124" t="s">
        <v>372</v>
      </c>
      <c r="E2635" s="118" t="s">
        <v>375</v>
      </c>
      <c r="F2635" s="124" t="s">
        <v>376</v>
      </c>
      <c r="G2635" s="118" t="s">
        <v>235</v>
      </c>
      <c r="H2635" s="137">
        <v>41687</v>
      </c>
      <c r="I2635" s="119">
        <v>1.05</v>
      </c>
      <c r="J2635" s="129"/>
      <c r="K2635" s="129"/>
      <c r="L2635" s="129">
        <v>0</v>
      </c>
      <c r="M2635" s="134" t="s">
        <v>27471</v>
      </c>
    </row>
    <row r="2636" spans="1:13" hidden="1" x14ac:dyDescent="0.25">
      <c r="A2636" s="128"/>
      <c r="B2636" s="2"/>
      <c r="C2636" s="139" t="s">
        <v>371</v>
      </c>
      <c r="D2636" s="124" t="s">
        <v>372</v>
      </c>
      <c r="E2636" s="118" t="s">
        <v>377</v>
      </c>
      <c r="F2636" s="124" t="s">
        <v>378</v>
      </c>
      <c r="G2636" s="118" t="s">
        <v>235</v>
      </c>
      <c r="H2636" s="137">
        <v>41871</v>
      </c>
      <c r="I2636" s="119">
        <v>1.29</v>
      </c>
      <c r="J2636" s="129"/>
      <c r="K2636" s="129"/>
      <c r="L2636" s="129">
        <v>0</v>
      </c>
      <c r="M2636" s="134" t="s">
        <v>27471</v>
      </c>
    </row>
    <row r="2637" spans="1:13" hidden="1" x14ac:dyDescent="0.25">
      <c r="A2637" s="128"/>
      <c r="B2637" s="2"/>
      <c r="C2637" s="139" t="s">
        <v>371</v>
      </c>
      <c r="D2637" s="124" t="s">
        <v>372</v>
      </c>
      <c r="E2637" s="118" t="s">
        <v>379</v>
      </c>
      <c r="F2637" s="124" t="s">
        <v>380</v>
      </c>
      <c r="G2637" s="118" t="s">
        <v>235</v>
      </c>
      <c r="H2637" s="137">
        <v>41625</v>
      </c>
      <c r="I2637" s="119">
        <v>1.05</v>
      </c>
      <c r="J2637" s="129"/>
      <c r="K2637" s="129"/>
      <c r="L2637" s="129">
        <v>0</v>
      </c>
      <c r="M2637" s="134" t="s">
        <v>27471</v>
      </c>
    </row>
    <row r="2638" spans="1:13" hidden="1" x14ac:dyDescent="0.25">
      <c r="A2638" s="128"/>
      <c r="B2638" s="2"/>
      <c r="C2638" s="139" t="s">
        <v>371</v>
      </c>
      <c r="D2638" s="124" t="s">
        <v>372</v>
      </c>
      <c r="E2638" s="118" t="s">
        <v>381</v>
      </c>
      <c r="F2638" s="124" t="s">
        <v>382</v>
      </c>
      <c r="G2638" s="118" t="s">
        <v>235</v>
      </c>
      <c r="H2638" s="137">
        <v>41115</v>
      </c>
      <c r="I2638" s="119">
        <v>0.82</v>
      </c>
      <c r="J2638" s="129"/>
      <c r="K2638" s="129"/>
      <c r="L2638" s="129">
        <v>0</v>
      </c>
      <c r="M2638" s="134" t="s">
        <v>27471</v>
      </c>
    </row>
    <row r="2639" spans="1:13" hidden="1" x14ac:dyDescent="0.25">
      <c r="A2639" s="128"/>
      <c r="B2639" s="2"/>
      <c r="C2639" s="139" t="s">
        <v>371</v>
      </c>
      <c r="D2639" s="124" t="s">
        <v>372</v>
      </c>
      <c r="E2639" s="118" t="s">
        <v>383</v>
      </c>
      <c r="F2639" s="124" t="s">
        <v>384</v>
      </c>
      <c r="G2639" s="118" t="s">
        <v>235</v>
      </c>
      <c r="H2639" s="137">
        <v>41642</v>
      </c>
      <c r="I2639" s="119">
        <v>1.29</v>
      </c>
      <c r="J2639" s="129"/>
      <c r="K2639" s="129"/>
      <c r="L2639" s="129">
        <v>0</v>
      </c>
      <c r="M2639" s="134" t="s">
        <v>27471</v>
      </c>
    </row>
    <row r="2640" spans="1:13" hidden="1" x14ac:dyDescent="0.25">
      <c r="A2640" s="128"/>
      <c r="B2640" s="2"/>
      <c r="C2640" s="139" t="s">
        <v>371</v>
      </c>
      <c r="D2640" s="124" t="s">
        <v>372</v>
      </c>
      <c r="E2640" s="118" t="s">
        <v>385</v>
      </c>
      <c r="F2640" s="124" t="s">
        <v>386</v>
      </c>
      <c r="G2640" s="118" t="s">
        <v>235</v>
      </c>
      <c r="H2640" s="137">
        <v>41296</v>
      </c>
      <c r="I2640" s="119">
        <v>0.95</v>
      </c>
      <c r="J2640" s="129"/>
      <c r="K2640" s="129"/>
      <c r="L2640" s="129">
        <v>0</v>
      </c>
      <c r="M2640" s="134" t="s">
        <v>27471</v>
      </c>
    </row>
    <row r="2641" spans="1:13" hidden="1" x14ac:dyDescent="0.25">
      <c r="A2641" s="128"/>
      <c r="B2641" s="2"/>
      <c r="C2641" s="139" t="s">
        <v>371</v>
      </c>
      <c r="D2641" s="124" t="s">
        <v>372</v>
      </c>
      <c r="E2641" s="118" t="s">
        <v>387</v>
      </c>
      <c r="F2641" s="124" t="s">
        <v>388</v>
      </c>
      <c r="G2641" s="118" t="s">
        <v>235</v>
      </c>
      <c r="H2641" s="137">
        <v>40990</v>
      </c>
      <c r="I2641" s="119">
        <v>1.29</v>
      </c>
      <c r="J2641" s="129"/>
      <c r="K2641" s="129"/>
      <c r="L2641" s="129">
        <v>0</v>
      </c>
      <c r="M2641" s="134" t="s">
        <v>19653</v>
      </c>
    </row>
    <row r="2642" spans="1:13" hidden="1" x14ac:dyDescent="0.25">
      <c r="A2642" s="128"/>
      <c r="B2642" s="2"/>
      <c r="C2642" s="139" t="s">
        <v>371</v>
      </c>
      <c r="D2642" s="124" t="s">
        <v>372</v>
      </c>
      <c r="E2642" s="118" t="s">
        <v>389</v>
      </c>
      <c r="F2642" s="124" t="s">
        <v>390</v>
      </c>
      <c r="G2642" s="118" t="s">
        <v>235</v>
      </c>
      <c r="H2642" s="137">
        <v>40963</v>
      </c>
      <c r="I2642" s="119">
        <v>1.29</v>
      </c>
      <c r="J2642" s="129"/>
      <c r="K2642" s="129"/>
      <c r="L2642" s="129">
        <v>0</v>
      </c>
      <c r="M2642" s="134" t="s">
        <v>19653</v>
      </c>
    </row>
    <row r="2643" spans="1:13" hidden="1" x14ac:dyDescent="0.25">
      <c r="A2643" s="128"/>
      <c r="B2643" s="2"/>
      <c r="C2643" s="139" t="s">
        <v>371</v>
      </c>
      <c r="D2643" s="124" t="s">
        <v>372</v>
      </c>
      <c r="E2643" s="118" t="s">
        <v>391</v>
      </c>
      <c r="F2643" s="124" t="s">
        <v>392</v>
      </c>
      <c r="G2643" s="118" t="s">
        <v>235</v>
      </c>
      <c r="H2643" s="137">
        <v>41719</v>
      </c>
      <c r="I2643" s="119">
        <v>1.17</v>
      </c>
      <c r="J2643" s="129"/>
      <c r="K2643" s="129"/>
      <c r="L2643" s="129">
        <v>0</v>
      </c>
      <c r="M2643" s="134" t="s">
        <v>19653</v>
      </c>
    </row>
    <row r="2644" spans="1:13" hidden="1" x14ac:dyDescent="0.25">
      <c r="A2644" s="128"/>
      <c r="B2644" s="2"/>
      <c r="C2644" s="139" t="s">
        <v>371</v>
      </c>
      <c r="D2644" s="124" t="s">
        <v>372</v>
      </c>
      <c r="E2644" s="118" t="s">
        <v>393</v>
      </c>
      <c r="F2644" s="124" t="s">
        <v>394</v>
      </c>
      <c r="G2644" s="118" t="s">
        <v>235</v>
      </c>
      <c r="H2644" s="137">
        <v>41523</v>
      </c>
      <c r="I2644" s="119">
        <v>1</v>
      </c>
      <c r="J2644" s="129"/>
      <c r="K2644" s="129"/>
      <c r="L2644" s="129">
        <v>0</v>
      </c>
      <c r="M2644" s="134" t="s">
        <v>19653</v>
      </c>
    </row>
    <row r="2645" spans="1:13" hidden="1" x14ac:dyDescent="0.25">
      <c r="A2645" s="128"/>
      <c r="B2645" s="2"/>
      <c r="C2645" s="139" t="s">
        <v>371</v>
      </c>
      <c r="D2645" s="124" t="s">
        <v>372</v>
      </c>
      <c r="E2645" s="118" t="s">
        <v>395</v>
      </c>
      <c r="F2645" s="124" t="s">
        <v>396</v>
      </c>
      <c r="G2645" s="118" t="s">
        <v>235</v>
      </c>
      <c r="H2645" s="137">
        <v>41625</v>
      </c>
      <c r="I2645" s="119">
        <v>1.29</v>
      </c>
      <c r="J2645" s="129"/>
      <c r="K2645" s="129"/>
      <c r="L2645" s="129">
        <v>0</v>
      </c>
      <c r="M2645" s="134" t="s">
        <v>19653</v>
      </c>
    </row>
    <row r="2646" spans="1:13" hidden="1" x14ac:dyDescent="0.25">
      <c r="A2646" s="128"/>
      <c r="B2646" s="2"/>
      <c r="C2646" s="139" t="s">
        <v>371</v>
      </c>
      <c r="D2646" s="124" t="s">
        <v>372</v>
      </c>
      <c r="E2646" s="118" t="s">
        <v>397</v>
      </c>
      <c r="F2646" s="124" t="s">
        <v>398</v>
      </c>
      <c r="G2646" s="118" t="s">
        <v>235</v>
      </c>
      <c r="H2646" s="137"/>
      <c r="I2646" s="119"/>
      <c r="J2646" s="129"/>
      <c r="K2646" s="129"/>
      <c r="L2646" s="129">
        <v>0</v>
      </c>
      <c r="M2646" s="134" t="s">
        <v>19653</v>
      </c>
    </row>
    <row r="2647" spans="1:13" hidden="1" x14ac:dyDescent="0.25">
      <c r="A2647" s="128"/>
      <c r="B2647" s="2"/>
      <c r="C2647" s="139" t="s">
        <v>371</v>
      </c>
      <c r="D2647" s="124" t="s">
        <v>372</v>
      </c>
      <c r="E2647" s="118" t="s">
        <v>399</v>
      </c>
      <c r="F2647" s="124" t="s">
        <v>400</v>
      </c>
      <c r="G2647" s="118" t="s">
        <v>235</v>
      </c>
      <c r="H2647" s="137"/>
      <c r="I2647" s="119"/>
      <c r="J2647" s="129"/>
      <c r="K2647" s="129"/>
      <c r="L2647" s="129">
        <v>0</v>
      </c>
      <c r="M2647" s="134" t="s">
        <v>19653</v>
      </c>
    </row>
    <row r="2648" spans="1:13" hidden="1" x14ac:dyDescent="0.25">
      <c r="A2648" s="128"/>
      <c r="B2648" s="2"/>
      <c r="C2648" s="139" t="s">
        <v>371</v>
      </c>
      <c r="D2648" s="124" t="s">
        <v>372</v>
      </c>
      <c r="E2648" s="118" t="s">
        <v>401</v>
      </c>
      <c r="F2648" s="124" t="s">
        <v>402</v>
      </c>
      <c r="G2648" s="118" t="s">
        <v>235</v>
      </c>
      <c r="H2648" s="137">
        <v>41346</v>
      </c>
      <c r="I2648" s="119">
        <v>1.05</v>
      </c>
      <c r="J2648" s="129"/>
      <c r="K2648" s="129"/>
      <c r="L2648" s="129">
        <v>0</v>
      </c>
      <c r="M2648" s="134" t="s">
        <v>19653</v>
      </c>
    </row>
    <row r="2649" spans="1:13" hidden="1" x14ac:dyDescent="0.25">
      <c r="A2649" s="128"/>
      <c r="B2649" s="2"/>
      <c r="C2649" s="139" t="s">
        <v>371</v>
      </c>
      <c r="D2649" s="124" t="s">
        <v>372</v>
      </c>
      <c r="E2649" s="118" t="s">
        <v>403</v>
      </c>
      <c r="F2649" s="124" t="s">
        <v>404</v>
      </c>
      <c r="G2649" s="118" t="s">
        <v>235</v>
      </c>
      <c r="H2649" s="137"/>
      <c r="I2649" s="119"/>
      <c r="J2649" s="129"/>
      <c r="K2649" s="129"/>
      <c r="L2649" s="129">
        <v>0</v>
      </c>
      <c r="M2649" s="134" t="s">
        <v>19653</v>
      </c>
    </row>
    <row r="2650" spans="1:13" hidden="1" x14ac:dyDescent="0.25">
      <c r="A2650" s="128"/>
      <c r="B2650" s="2"/>
      <c r="C2650" s="139" t="s">
        <v>371</v>
      </c>
      <c r="D2650" s="124" t="s">
        <v>372</v>
      </c>
      <c r="E2650" s="118" t="s">
        <v>405</v>
      </c>
      <c r="F2650" s="124" t="s">
        <v>406</v>
      </c>
      <c r="G2650" s="118" t="s">
        <v>235</v>
      </c>
      <c r="H2650" s="137">
        <v>42305</v>
      </c>
      <c r="I2650" s="119">
        <v>1.93</v>
      </c>
      <c r="J2650" s="129"/>
      <c r="K2650" s="129"/>
      <c r="L2650" s="129">
        <v>0</v>
      </c>
      <c r="M2650" s="134" t="s">
        <v>19653</v>
      </c>
    </row>
    <row r="2651" spans="1:13" hidden="1" x14ac:dyDescent="0.25">
      <c r="A2651" s="128"/>
      <c r="B2651" s="2"/>
      <c r="C2651" s="139" t="s">
        <v>371</v>
      </c>
      <c r="D2651" s="124" t="s">
        <v>372</v>
      </c>
      <c r="E2651" s="118" t="s">
        <v>407</v>
      </c>
      <c r="F2651" s="124" t="s">
        <v>408</v>
      </c>
      <c r="G2651" s="118" t="s">
        <v>235</v>
      </c>
      <c r="H2651" s="137">
        <v>42101</v>
      </c>
      <c r="I2651" s="119">
        <v>1.28</v>
      </c>
      <c r="J2651" s="129"/>
      <c r="K2651" s="129"/>
      <c r="L2651" s="129">
        <v>0</v>
      </c>
      <c r="M2651" s="134" t="s">
        <v>19653</v>
      </c>
    </row>
    <row r="2652" spans="1:13" hidden="1" x14ac:dyDescent="0.25">
      <c r="A2652" s="128"/>
      <c r="B2652" s="2"/>
      <c r="C2652" s="139" t="s">
        <v>371</v>
      </c>
      <c r="D2652" s="124" t="s">
        <v>372</v>
      </c>
      <c r="E2652" s="118" t="s">
        <v>409</v>
      </c>
      <c r="F2652" s="124" t="s">
        <v>410</v>
      </c>
      <c r="G2652" s="118" t="s">
        <v>235</v>
      </c>
      <c r="H2652" s="137">
        <v>42440</v>
      </c>
      <c r="I2652" s="119">
        <v>1.57</v>
      </c>
      <c r="J2652" s="129"/>
      <c r="K2652" s="129"/>
      <c r="L2652" s="129">
        <v>0</v>
      </c>
      <c r="M2652" s="134" t="s">
        <v>19653</v>
      </c>
    </row>
    <row r="2653" spans="1:13" hidden="1" x14ac:dyDescent="0.25">
      <c r="A2653" s="128"/>
      <c r="B2653" s="2"/>
      <c r="C2653" s="139" t="s">
        <v>371</v>
      </c>
      <c r="D2653" s="124" t="s">
        <v>372</v>
      </c>
      <c r="E2653" s="118" t="s">
        <v>411</v>
      </c>
      <c r="F2653" s="124" t="s">
        <v>412</v>
      </c>
      <c r="G2653" s="118" t="s">
        <v>235</v>
      </c>
      <c r="H2653" s="137">
        <v>42332</v>
      </c>
      <c r="I2653" s="119">
        <v>1.36</v>
      </c>
      <c r="J2653" s="129"/>
      <c r="K2653" s="129"/>
      <c r="L2653" s="129">
        <v>0</v>
      </c>
      <c r="M2653" s="134" t="s">
        <v>19653</v>
      </c>
    </row>
    <row r="2654" spans="1:13" hidden="1" x14ac:dyDescent="0.25">
      <c r="A2654" s="128"/>
      <c r="B2654" s="2"/>
      <c r="C2654" s="139" t="s">
        <v>371</v>
      </c>
      <c r="D2654" s="124" t="s">
        <v>372</v>
      </c>
      <c r="E2654" s="118" t="s">
        <v>413</v>
      </c>
      <c r="F2654" s="124" t="s">
        <v>414</v>
      </c>
      <c r="G2654" s="118" t="s">
        <v>235</v>
      </c>
      <c r="H2654" s="137">
        <v>43187</v>
      </c>
      <c r="I2654" s="119">
        <v>2.12</v>
      </c>
      <c r="J2654" s="129"/>
      <c r="K2654" s="129"/>
      <c r="L2654" s="129">
        <v>0</v>
      </c>
      <c r="M2654" s="134" t="s">
        <v>19653</v>
      </c>
    </row>
    <row r="2655" spans="1:13" hidden="1" x14ac:dyDescent="0.25">
      <c r="A2655" s="128"/>
      <c r="B2655" s="2"/>
      <c r="C2655" s="139" t="s">
        <v>371</v>
      </c>
      <c r="D2655" s="124" t="s">
        <v>372</v>
      </c>
      <c r="E2655" s="118" t="s">
        <v>415</v>
      </c>
      <c r="F2655" s="124" t="s">
        <v>416</v>
      </c>
      <c r="G2655" s="118" t="s">
        <v>235</v>
      </c>
      <c r="H2655" s="137">
        <v>42319</v>
      </c>
      <c r="I2655" s="119">
        <v>1.4</v>
      </c>
      <c r="J2655" s="129"/>
      <c r="K2655" s="129"/>
      <c r="L2655" s="129">
        <v>0</v>
      </c>
      <c r="M2655" s="134" t="s">
        <v>19653</v>
      </c>
    </row>
    <row r="2656" spans="1:13" hidden="1" x14ac:dyDescent="0.25">
      <c r="A2656" s="128"/>
      <c r="B2656" s="2"/>
      <c r="C2656" s="139" t="s">
        <v>371</v>
      </c>
      <c r="D2656" s="124" t="s">
        <v>372</v>
      </c>
      <c r="E2656" s="118" t="s">
        <v>417</v>
      </c>
      <c r="F2656" s="124" t="s">
        <v>418</v>
      </c>
      <c r="G2656" s="118" t="s">
        <v>235</v>
      </c>
      <c r="H2656" s="137">
        <v>42548</v>
      </c>
      <c r="I2656" s="119">
        <v>1.51</v>
      </c>
      <c r="J2656" s="129"/>
      <c r="K2656" s="129"/>
      <c r="L2656" s="129">
        <v>0</v>
      </c>
      <c r="M2656" s="134" t="s">
        <v>19653</v>
      </c>
    </row>
    <row r="2657" spans="1:13" hidden="1" x14ac:dyDescent="0.25">
      <c r="A2657" s="128"/>
      <c r="B2657" s="2"/>
      <c r="C2657" s="139" t="s">
        <v>371</v>
      </c>
      <c r="D2657" s="124" t="s">
        <v>372</v>
      </c>
      <c r="E2657" s="118" t="s">
        <v>419</v>
      </c>
      <c r="F2657" s="124" t="s">
        <v>420</v>
      </c>
      <c r="G2657" s="118" t="s">
        <v>235</v>
      </c>
      <c r="H2657" s="137"/>
      <c r="I2657" s="119"/>
      <c r="J2657" s="129"/>
      <c r="K2657" s="129"/>
      <c r="L2657" s="129">
        <v>0</v>
      </c>
      <c r="M2657" s="134" t="s">
        <v>19653</v>
      </c>
    </row>
    <row r="2658" spans="1:13" hidden="1" x14ac:dyDescent="0.25">
      <c r="A2658" s="128"/>
      <c r="B2658" s="2"/>
      <c r="C2658" s="139" t="s">
        <v>371</v>
      </c>
      <c r="D2658" s="124" t="s">
        <v>372</v>
      </c>
      <c r="E2658" s="118" t="s">
        <v>421</v>
      </c>
      <c r="F2658" s="124" t="s">
        <v>422</v>
      </c>
      <c r="G2658" s="118" t="s">
        <v>235</v>
      </c>
      <c r="H2658" s="137">
        <v>42580</v>
      </c>
      <c r="I2658" s="119">
        <v>1.56</v>
      </c>
      <c r="J2658" s="129"/>
      <c r="K2658" s="129"/>
      <c r="L2658" s="129">
        <v>0</v>
      </c>
      <c r="M2658" s="134" t="s">
        <v>19653</v>
      </c>
    </row>
    <row r="2659" spans="1:13" hidden="1" x14ac:dyDescent="0.25">
      <c r="A2659" s="128"/>
      <c r="B2659" s="2"/>
      <c r="C2659" s="139" t="s">
        <v>371</v>
      </c>
      <c r="D2659" s="124" t="s">
        <v>372</v>
      </c>
      <c r="E2659" s="118" t="s">
        <v>423</v>
      </c>
      <c r="F2659" s="124" t="s">
        <v>424</v>
      </c>
      <c r="G2659" s="118" t="s">
        <v>235</v>
      </c>
      <c r="H2659" s="137">
        <v>42279</v>
      </c>
      <c r="I2659" s="119">
        <v>1.2</v>
      </c>
      <c r="J2659" s="129"/>
      <c r="K2659" s="129"/>
      <c r="L2659" s="129">
        <v>0</v>
      </c>
      <c r="M2659" s="134" t="s">
        <v>19653</v>
      </c>
    </row>
    <row r="2660" spans="1:13" hidden="1" x14ac:dyDescent="0.25">
      <c r="A2660" s="128"/>
      <c r="B2660" s="2"/>
      <c r="C2660" s="139" t="s">
        <v>371</v>
      </c>
      <c r="D2660" s="124" t="s">
        <v>372</v>
      </c>
      <c r="E2660" s="118" t="s">
        <v>425</v>
      </c>
      <c r="F2660" s="124" t="s">
        <v>426</v>
      </c>
      <c r="G2660" s="118" t="s">
        <v>235</v>
      </c>
      <c r="H2660" s="137">
        <v>42572</v>
      </c>
      <c r="I2660" s="119">
        <v>1.53</v>
      </c>
      <c r="J2660" s="129"/>
      <c r="K2660" s="129"/>
      <c r="L2660" s="129">
        <v>0</v>
      </c>
      <c r="M2660" s="134" t="s">
        <v>19653</v>
      </c>
    </row>
    <row r="2661" spans="1:13" hidden="1" x14ac:dyDescent="0.25">
      <c r="A2661" s="128"/>
      <c r="B2661" s="2"/>
      <c r="C2661" s="139" t="s">
        <v>371</v>
      </c>
      <c r="D2661" s="124" t="s">
        <v>372</v>
      </c>
      <c r="E2661" s="118" t="s">
        <v>427</v>
      </c>
      <c r="F2661" s="124" t="s">
        <v>428</v>
      </c>
      <c r="G2661" s="118" t="s">
        <v>235</v>
      </c>
      <c r="H2661" s="137">
        <v>45820</v>
      </c>
      <c r="I2661" s="119">
        <v>1.93</v>
      </c>
      <c r="J2661" s="129"/>
      <c r="K2661" s="129"/>
      <c r="L2661" s="129">
        <v>0</v>
      </c>
      <c r="M2661" s="134" t="s">
        <v>19653</v>
      </c>
    </row>
    <row r="2662" spans="1:13" hidden="1" x14ac:dyDescent="0.25">
      <c r="A2662" s="128"/>
      <c r="B2662" s="2"/>
      <c r="C2662" s="139" t="s">
        <v>27469</v>
      </c>
      <c r="D2662" s="124" t="s">
        <v>27470</v>
      </c>
      <c r="E2662" s="118" t="s">
        <v>373</v>
      </c>
      <c r="F2662" s="124" t="s">
        <v>374</v>
      </c>
      <c r="G2662" s="118" t="s">
        <v>235</v>
      </c>
      <c r="H2662" s="137"/>
      <c r="I2662" s="119"/>
      <c r="J2662" s="129"/>
      <c r="K2662" s="129"/>
      <c r="L2662" s="129">
        <v>0</v>
      </c>
      <c r="M2662" s="134" t="s">
        <v>19653</v>
      </c>
    </row>
    <row r="2663" spans="1:13" hidden="1" x14ac:dyDescent="0.25">
      <c r="A2663" s="128"/>
      <c r="B2663" s="2"/>
      <c r="C2663" s="139" t="s">
        <v>27469</v>
      </c>
      <c r="D2663" s="124" t="s">
        <v>27470</v>
      </c>
      <c r="E2663" s="118" t="s">
        <v>377</v>
      </c>
      <c r="F2663" s="124" t="s">
        <v>378</v>
      </c>
      <c r="G2663" s="118" t="s">
        <v>235</v>
      </c>
      <c r="H2663" s="137">
        <v>40900</v>
      </c>
      <c r="I2663" s="119">
        <v>1.1499999999999999</v>
      </c>
      <c r="J2663" s="129"/>
      <c r="K2663" s="129"/>
      <c r="L2663" s="129">
        <v>0</v>
      </c>
      <c r="M2663" s="134" t="s">
        <v>19653</v>
      </c>
    </row>
    <row r="2664" spans="1:13" hidden="1" x14ac:dyDescent="0.25">
      <c r="A2664" s="128"/>
      <c r="B2664" s="2"/>
      <c r="C2664" s="139" t="s">
        <v>27469</v>
      </c>
      <c r="D2664" s="124" t="s">
        <v>27470</v>
      </c>
      <c r="E2664" s="118" t="s">
        <v>452</v>
      </c>
      <c r="F2664" s="124" t="s">
        <v>453</v>
      </c>
      <c r="G2664" s="118" t="s">
        <v>235</v>
      </c>
      <c r="H2664" s="137">
        <v>40716</v>
      </c>
      <c r="I2664" s="119">
        <v>1</v>
      </c>
      <c r="J2664" s="129"/>
      <c r="K2664" s="129"/>
      <c r="L2664" s="129">
        <v>0</v>
      </c>
      <c r="M2664" s="134" t="s">
        <v>19653</v>
      </c>
    </row>
    <row r="2665" spans="1:13" hidden="1" x14ac:dyDescent="0.25">
      <c r="A2665" s="128"/>
      <c r="B2665" s="2"/>
      <c r="C2665" s="139" t="s">
        <v>27469</v>
      </c>
      <c r="D2665" s="124" t="s">
        <v>27470</v>
      </c>
      <c r="E2665" s="118" t="s">
        <v>379</v>
      </c>
      <c r="F2665" s="124" t="s">
        <v>380</v>
      </c>
      <c r="G2665" s="118" t="s">
        <v>235</v>
      </c>
      <c r="H2665" s="137"/>
      <c r="I2665" s="119"/>
      <c r="J2665" s="129"/>
      <c r="K2665" s="129"/>
      <c r="L2665" s="129">
        <v>0</v>
      </c>
      <c r="M2665" s="134" t="s">
        <v>19653</v>
      </c>
    </row>
    <row r="2666" spans="1:13" hidden="1" x14ac:dyDescent="0.25">
      <c r="A2666" s="128"/>
      <c r="B2666" s="2"/>
      <c r="C2666" s="139" t="s">
        <v>27469</v>
      </c>
      <c r="D2666" s="124" t="s">
        <v>27470</v>
      </c>
      <c r="E2666" s="118" t="s">
        <v>381</v>
      </c>
      <c r="F2666" s="124" t="s">
        <v>382</v>
      </c>
      <c r="G2666" s="118" t="s">
        <v>235</v>
      </c>
      <c r="H2666" s="137">
        <v>41158</v>
      </c>
      <c r="I2666" s="119">
        <v>1.23</v>
      </c>
      <c r="J2666" s="129"/>
      <c r="K2666" s="129"/>
      <c r="L2666" s="129">
        <v>0</v>
      </c>
      <c r="M2666" s="134" t="s">
        <v>19654</v>
      </c>
    </row>
    <row r="2667" spans="1:13" hidden="1" x14ac:dyDescent="0.25">
      <c r="A2667" s="128"/>
      <c r="B2667" s="2"/>
      <c r="C2667" s="139" t="s">
        <v>27469</v>
      </c>
      <c r="D2667" s="124" t="s">
        <v>27470</v>
      </c>
      <c r="E2667" s="118" t="s">
        <v>383</v>
      </c>
      <c r="F2667" s="124" t="s">
        <v>384</v>
      </c>
      <c r="G2667" s="118" t="s">
        <v>235</v>
      </c>
      <c r="H2667" s="137">
        <v>40904</v>
      </c>
      <c r="I2667" s="119">
        <v>1.07</v>
      </c>
      <c r="J2667" s="129"/>
      <c r="K2667" s="129"/>
      <c r="L2667" s="129">
        <v>0</v>
      </c>
      <c r="M2667" s="134" t="s">
        <v>19655</v>
      </c>
    </row>
    <row r="2668" spans="1:13" hidden="1" x14ac:dyDescent="0.25">
      <c r="A2668" s="128"/>
      <c r="B2668" s="2"/>
      <c r="C2668" s="139" t="s">
        <v>27469</v>
      </c>
      <c r="D2668" s="124" t="s">
        <v>27470</v>
      </c>
      <c r="E2668" s="118" t="s">
        <v>27472</v>
      </c>
      <c r="F2668" s="124" t="s">
        <v>27473</v>
      </c>
      <c r="G2668" s="118" t="s">
        <v>235</v>
      </c>
      <c r="H2668" s="137"/>
      <c r="I2668" s="119"/>
      <c r="J2668" s="129"/>
      <c r="K2668" s="129"/>
      <c r="L2668" s="129">
        <v>0</v>
      </c>
      <c r="M2668" s="134" t="s">
        <v>19656</v>
      </c>
    </row>
    <row r="2669" spans="1:13" hidden="1" x14ac:dyDescent="0.25">
      <c r="A2669" s="128"/>
      <c r="B2669" s="2"/>
      <c r="C2669" s="139" t="s">
        <v>27469</v>
      </c>
      <c r="D2669" s="124" t="s">
        <v>27470</v>
      </c>
      <c r="E2669" s="118" t="s">
        <v>385</v>
      </c>
      <c r="F2669" s="124" t="s">
        <v>386</v>
      </c>
      <c r="G2669" s="118" t="s">
        <v>235</v>
      </c>
      <c r="H2669" s="137">
        <v>40990</v>
      </c>
      <c r="I2669" s="119">
        <v>0.95</v>
      </c>
      <c r="J2669" s="129"/>
      <c r="K2669" s="129"/>
      <c r="L2669" s="129">
        <v>0</v>
      </c>
      <c r="M2669" s="134" t="s">
        <v>19656</v>
      </c>
    </row>
    <row r="2670" spans="1:13" hidden="1" x14ac:dyDescent="0.25">
      <c r="A2670" s="128"/>
      <c r="B2670" s="2"/>
      <c r="C2670" s="139" t="s">
        <v>27469</v>
      </c>
      <c r="D2670" s="124" t="s">
        <v>27470</v>
      </c>
      <c r="E2670" s="118" t="s">
        <v>389</v>
      </c>
      <c r="F2670" s="124" t="s">
        <v>390</v>
      </c>
      <c r="G2670" s="118" t="s">
        <v>235</v>
      </c>
      <c r="H2670" s="137">
        <v>41092</v>
      </c>
      <c r="I2670" s="119">
        <v>1.17</v>
      </c>
      <c r="J2670" s="129"/>
      <c r="K2670" s="129"/>
      <c r="L2670" s="129">
        <v>0</v>
      </c>
      <c r="M2670" s="134" t="s">
        <v>19656</v>
      </c>
    </row>
    <row r="2671" spans="1:13" hidden="1" x14ac:dyDescent="0.25">
      <c r="A2671" s="128"/>
      <c r="B2671" s="2"/>
      <c r="C2671" s="139" t="s">
        <v>27469</v>
      </c>
      <c r="D2671" s="124" t="s">
        <v>27470</v>
      </c>
      <c r="E2671" s="118" t="s">
        <v>391</v>
      </c>
      <c r="F2671" s="124" t="s">
        <v>392</v>
      </c>
      <c r="G2671" s="118" t="s">
        <v>235</v>
      </c>
      <c r="H2671" s="137">
        <v>41894</v>
      </c>
      <c r="I2671" s="119">
        <v>0.86</v>
      </c>
      <c r="J2671" s="129"/>
      <c r="K2671" s="129"/>
      <c r="L2671" s="129">
        <v>0</v>
      </c>
      <c r="M2671" s="134" t="s">
        <v>19656</v>
      </c>
    </row>
    <row r="2672" spans="1:13" hidden="1" x14ac:dyDescent="0.25">
      <c r="A2672" s="128"/>
      <c r="B2672" s="2"/>
      <c r="C2672" s="139" t="s">
        <v>27469</v>
      </c>
      <c r="D2672" s="124" t="s">
        <v>27470</v>
      </c>
      <c r="E2672" s="118" t="s">
        <v>27474</v>
      </c>
      <c r="F2672" s="124" t="s">
        <v>27475</v>
      </c>
      <c r="G2672" s="118" t="s">
        <v>235</v>
      </c>
      <c r="H2672" s="137">
        <v>42171</v>
      </c>
      <c r="I2672" s="119">
        <v>1.04</v>
      </c>
      <c r="J2672" s="129"/>
      <c r="K2672" s="129"/>
      <c r="L2672" s="129">
        <v>0</v>
      </c>
      <c r="M2672" s="134" t="s">
        <v>19656</v>
      </c>
    </row>
    <row r="2673" spans="1:13" hidden="1" x14ac:dyDescent="0.25">
      <c r="A2673" s="128"/>
      <c r="B2673" s="2"/>
      <c r="C2673" s="139" t="s">
        <v>27469</v>
      </c>
      <c r="D2673" s="124" t="s">
        <v>27470</v>
      </c>
      <c r="E2673" s="118" t="s">
        <v>393</v>
      </c>
      <c r="F2673" s="124" t="s">
        <v>394</v>
      </c>
      <c r="G2673" s="118" t="s">
        <v>235</v>
      </c>
      <c r="H2673" s="137"/>
      <c r="I2673" s="119"/>
      <c r="J2673" s="129"/>
      <c r="K2673" s="129"/>
      <c r="L2673" s="129">
        <v>0</v>
      </c>
      <c r="M2673" s="134" t="s">
        <v>19656</v>
      </c>
    </row>
    <row r="2674" spans="1:13" hidden="1" x14ac:dyDescent="0.25">
      <c r="A2674" s="128"/>
      <c r="B2674" s="2"/>
      <c r="C2674" s="139" t="s">
        <v>27469</v>
      </c>
      <c r="D2674" s="124" t="s">
        <v>27470</v>
      </c>
      <c r="E2674" s="118" t="s">
        <v>9836</v>
      </c>
      <c r="F2674" s="124" t="s">
        <v>9837</v>
      </c>
      <c r="G2674" s="118" t="s">
        <v>235</v>
      </c>
      <c r="H2674" s="137">
        <v>40534</v>
      </c>
      <c r="I2674" s="119">
        <v>1.2</v>
      </c>
      <c r="J2674" s="129"/>
      <c r="K2674" s="129"/>
      <c r="L2674" s="129">
        <v>0</v>
      </c>
      <c r="M2674" s="134" t="s">
        <v>19656</v>
      </c>
    </row>
    <row r="2675" spans="1:13" hidden="1" x14ac:dyDescent="0.25">
      <c r="A2675" s="128"/>
      <c r="B2675" s="2"/>
      <c r="C2675" s="139" t="s">
        <v>27469</v>
      </c>
      <c r="D2675" s="124" t="s">
        <v>27470</v>
      </c>
      <c r="E2675" s="118" t="s">
        <v>9838</v>
      </c>
      <c r="F2675" s="124" t="s">
        <v>9839</v>
      </c>
      <c r="G2675" s="118" t="s">
        <v>235</v>
      </c>
      <c r="H2675" s="137"/>
      <c r="I2675" s="119"/>
      <c r="J2675" s="129"/>
      <c r="K2675" s="129"/>
      <c r="L2675" s="129">
        <v>0</v>
      </c>
      <c r="M2675" s="134" t="s">
        <v>19656</v>
      </c>
    </row>
    <row r="2676" spans="1:13" hidden="1" x14ac:dyDescent="0.25">
      <c r="A2676" s="128"/>
      <c r="B2676" s="2"/>
      <c r="C2676" s="139" t="s">
        <v>27469</v>
      </c>
      <c r="D2676" s="124" t="s">
        <v>27470</v>
      </c>
      <c r="E2676" s="118" t="s">
        <v>9840</v>
      </c>
      <c r="F2676" s="124" t="s">
        <v>9841</v>
      </c>
      <c r="G2676" s="118" t="s">
        <v>235</v>
      </c>
      <c r="H2676" s="137"/>
      <c r="I2676" s="119"/>
      <c r="J2676" s="129"/>
      <c r="K2676" s="129"/>
      <c r="L2676" s="129">
        <v>0</v>
      </c>
      <c r="M2676" s="134" t="s">
        <v>19656</v>
      </c>
    </row>
    <row r="2677" spans="1:13" hidden="1" x14ac:dyDescent="0.25">
      <c r="A2677" s="128"/>
      <c r="B2677" s="2"/>
      <c r="C2677" s="139" t="s">
        <v>27469</v>
      </c>
      <c r="D2677" s="124" t="s">
        <v>27470</v>
      </c>
      <c r="E2677" s="118" t="s">
        <v>454</v>
      </c>
      <c r="F2677" s="124" t="s">
        <v>455</v>
      </c>
      <c r="G2677" s="118" t="s">
        <v>235</v>
      </c>
      <c r="H2677" s="137">
        <v>40168</v>
      </c>
      <c r="I2677" s="119">
        <v>1.45</v>
      </c>
      <c r="J2677" s="129"/>
      <c r="K2677" s="129"/>
      <c r="L2677" s="129">
        <v>0</v>
      </c>
      <c r="M2677" s="134" t="s">
        <v>19656</v>
      </c>
    </row>
    <row r="2678" spans="1:13" hidden="1" x14ac:dyDescent="0.25">
      <c r="A2678" s="128"/>
      <c r="B2678" s="2"/>
      <c r="C2678" s="139" t="s">
        <v>27469</v>
      </c>
      <c r="D2678" s="124" t="s">
        <v>27470</v>
      </c>
      <c r="E2678" s="118" t="s">
        <v>27476</v>
      </c>
      <c r="F2678" s="124" t="s">
        <v>27477</v>
      </c>
      <c r="G2678" s="118" t="s">
        <v>235</v>
      </c>
      <c r="H2678" s="137">
        <v>40400</v>
      </c>
      <c r="I2678" s="119">
        <v>1.26</v>
      </c>
      <c r="J2678" s="129"/>
      <c r="K2678" s="129"/>
      <c r="L2678" s="129">
        <v>0</v>
      </c>
      <c r="M2678" s="134" t="s">
        <v>19656</v>
      </c>
    </row>
    <row r="2679" spans="1:13" hidden="1" x14ac:dyDescent="0.25">
      <c r="A2679" s="128"/>
      <c r="B2679" s="2"/>
      <c r="C2679" s="139" t="s">
        <v>27469</v>
      </c>
      <c r="D2679" s="124" t="s">
        <v>27470</v>
      </c>
      <c r="E2679" s="118" t="s">
        <v>27478</v>
      </c>
      <c r="F2679" s="124" t="s">
        <v>27479</v>
      </c>
      <c r="G2679" s="118" t="s">
        <v>235</v>
      </c>
      <c r="H2679" s="137">
        <v>41313</v>
      </c>
      <c r="I2679" s="119">
        <v>1.47</v>
      </c>
      <c r="J2679" s="129"/>
      <c r="K2679" s="129"/>
      <c r="L2679" s="129">
        <v>0</v>
      </c>
      <c r="M2679" s="134" t="s">
        <v>19656</v>
      </c>
    </row>
    <row r="2680" spans="1:13" hidden="1" x14ac:dyDescent="0.25">
      <c r="A2680" s="128"/>
      <c r="B2680" s="2"/>
      <c r="C2680" s="139" t="s">
        <v>27469</v>
      </c>
      <c r="D2680" s="124" t="s">
        <v>27470</v>
      </c>
      <c r="E2680" s="118" t="s">
        <v>413</v>
      </c>
      <c r="F2680" s="124" t="s">
        <v>414</v>
      </c>
      <c r="G2680" s="118" t="s">
        <v>235</v>
      </c>
      <c r="H2680" s="137"/>
      <c r="I2680" s="119"/>
      <c r="J2680" s="129"/>
      <c r="K2680" s="129"/>
      <c r="L2680" s="129">
        <v>0</v>
      </c>
      <c r="M2680" s="134" t="s">
        <v>19656</v>
      </c>
    </row>
    <row r="2681" spans="1:13" hidden="1" x14ac:dyDescent="0.25">
      <c r="A2681" s="128"/>
      <c r="B2681" s="2"/>
      <c r="C2681" s="139" t="s">
        <v>27469</v>
      </c>
      <c r="D2681" s="124" t="s">
        <v>27470</v>
      </c>
      <c r="E2681" s="118" t="s">
        <v>441</v>
      </c>
      <c r="F2681" s="124" t="s">
        <v>442</v>
      </c>
      <c r="G2681" s="118" t="s">
        <v>235</v>
      </c>
      <c r="H2681" s="137">
        <v>42656</v>
      </c>
      <c r="I2681" s="119">
        <v>1.53</v>
      </c>
      <c r="J2681" s="129"/>
      <c r="K2681" s="129"/>
      <c r="L2681" s="129">
        <v>0</v>
      </c>
      <c r="M2681" s="134" t="s">
        <v>19656</v>
      </c>
    </row>
    <row r="2682" spans="1:13" hidden="1" x14ac:dyDescent="0.25">
      <c r="A2682" s="128"/>
      <c r="B2682" s="2"/>
      <c r="C2682" s="139" t="s">
        <v>27469</v>
      </c>
      <c r="D2682" s="124" t="s">
        <v>27470</v>
      </c>
      <c r="E2682" s="118" t="s">
        <v>415</v>
      </c>
      <c r="F2682" s="124" t="s">
        <v>416</v>
      </c>
      <c r="G2682" s="118" t="s">
        <v>235</v>
      </c>
      <c r="H2682" s="137"/>
      <c r="I2682" s="119"/>
      <c r="J2682" s="129"/>
      <c r="K2682" s="129"/>
      <c r="L2682" s="129">
        <v>0</v>
      </c>
      <c r="M2682" s="134" t="s">
        <v>19656</v>
      </c>
    </row>
    <row r="2683" spans="1:13" hidden="1" x14ac:dyDescent="0.25">
      <c r="A2683" s="128"/>
      <c r="B2683" s="2"/>
      <c r="C2683" s="139" t="s">
        <v>27469</v>
      </c>
      <c r="D2683" s="124" t="s">
        <v>27470</v>
      </c>
      <c r="E2683" s="118" t="s">
        <v>417</v>
      </c>
      <c r="F2683" s="124" t="s">
        <v>418</v>
      </c>
      <c r="G2683" s="118" t="s">
        <v>235</v>
      </c>
      <c r="H2683" s="137">
        <v>42451</v>
      </c>
      <c r="I2683" s="119">
        <v>1.27</v>
      </c>
      <c r="J2683" s="129"/>
      <c r="K2683" s="129"/>
      <c r="L2683" s="129">
        <v>0</v>
      </c>
      <c r="M2683" s="134" t="s">
        <v>19656</v>
      </c>
    </row>
    <row r="2684" spans="1:13" hidden="1" x14ac:dyDescent="0.25">
      <c r="A2684" s="128"/>
      <c r="B2684" s="2"/>
      <c r="C2684" s="139" t="s">
        <v>27469</v>
      </c>
      <c r="D2684" s="124" t="s">
        <v>27470</v>
      </c>
      <c r="E2684" s="118" t="s">
        <v>425</v>
      </c>
      <c r="F2684" s="124" t="s">
        <v>426</v>
      </c>
      <c r="G2684" s="118" t="s">
        <v>235</v>
      </c>
      <c r="H2684" s="137"/>
      <c r="I2684" s="119"/>
      <c r="J2684" s="129"/>
      <c r="K2684" s="129"/>
      <c r="L2684" s="129">
        <v>0</v>
      </c>
      <c r="M2684" s="134" t="s">
        <v>19656</v>
      </c>
    </row>
    <row r="2685" spans="1:13" hidden="1" x14ac:dyDescent="0.25">
      <c r="A2685" s="128"/>
      <c r="B2685" s="2"/>
      <c r="C2685" s="139" t="s">
        <v>429</v>
      </c>
      <c r="D2685" s="124" t="s">
        <v>430</v>
      </c>
      <c r="E2685" s="118" t="s">
        <v>373</v>
      </c>
      <c r="F2685" s="124" t="s">
        <v>374</v>
      </c>
      <c r="G2685" s="118" t="s">
        <v>235</v>
      </c>
      <c r="H2685" s="137">
        <v>40219</v>
      </c>
      <c r="I2685" s="119">
        <v>1.43</v>
      </c>
      <c r="J2685" s="129"/>
      <c r="K2685" s="129"/>
      <c r="L2685" s="129">
        <v>0</v>
      </c>
      <c r="M2685" s="134" t="s">
        <v>19656</v>
      </c>
    </row>
    <row r="2686" spans="1:13" hidden="1" x14ac:dyDescent="0.25">
      <c r="A2686" s="128"/>
      <c r="B2686" s="2"/>
      <c r="C2686" s="139" t="s">
        <v>429</v>
      </c>
      <c r="D2686" s="124" t="s">
        <v>430</v>
      </c>
      <c r="E2686" s="118" t="s">
        <v>379</v>
      </c>
      <c r="F2686" s="124" t="s">
        <v>380</v>
      </c>
      <c r="G2686" s="118" t="s">
        <v>235</v>
      </c>
      <c r="H2686" s="137">
        <v>41625</v>
      </c>
      <c r="I2686" s="119">
        <v>1.02</v>
      </c>
      <c r="J2686" s="129"/>
      <c r="K2686" s="129"/>
      <c r="L2686" s="129">
        <v>0</v>
      </c>
      <c r="M2686" s="134" t="s">
        <v>19656</v>
      </c>
    </row>
    <row r="2687" spans="1:13" hidden="1" x14ac:dyDescent="0.25">
      <c r="A2687" s="128"/>
      <c r="B2687" s="2"/>
      <c r="C2687" s="139" t="s">
        <v>429</v>
      </c>
      <c r="D2687" s="124" t="s">
        <v>430</v>
      </c>
      <c r="E2687" s="118" t="s">
        <v>381</v>
      </c>
      <c r="F2687" s="124" t="s">
        <v>382</v>
      </c>
      <c r="G2687" s="118" t="s">
        <v>235</v>
      </c>
      <c r="H2687" s="137">
        <v>41173</v>
      </c>
      <c r="I2687" s="119">
        <v>1.01</v>
      </c>
      <c r="J2687" s="129"/>
      <c r="K2687" s="129"/>
      <c r="L2687" s="129">
        <v>0</v>
      </c>
      <c r="M2687" s="134" t="s">
        <v>19656</v>
      </c>
    </row>
    <row r="2688" spans="1:13" hidden="1" x14ac:dyDescent="0.25">
      <c r="A2688" s="128"/>
      <c r="B2688" s="2"/>
      <c r="C2688" s="139" t="s">
        <v>429</v>
      </c>
      <c r="D2688" s="124" t="s">
        <v>430</v>
      </c>
      <c r="E2688" s="118" t="s">
        <v>383</v>
      </c>
      <c r="F2688" s="124" t="s">
        <v>384</v>
      </c>
      <c r="G2688" s="118" t="s">
        <v>235</v>
      </c>
      <c r="H2688" s="137">
        <v>42090</v>
      </c>
      <c r="I2688" s="119">
        <v>2.94</v>
      </c>
      <c r="J2688" s="129"/>
      <c r="K2688" s="129"/>
      <c r="L2688" s="129">
        <v>0</v>
      </c>
      <c r="M2688" s="134" t="s">
        <v>19656</v>
      </c>
    </row>
    <row r="2689" spans="1:13" hidden="1" x14ac:dyDescent="0.25">
      <c r="A2689" s="128"/>
      <c r="B2689" s="2"/>
      <c r="C2689" s="139" t="s">
        <v>429</v>
      </c>
      <c r="D2689" s="124" t="s">
        <v>430</v>
      </c>
      <c r="E2689" s="118" t="s">
        <v>385</v>
      </c>
      <c r="F2689" s="124" t="s">
        <v>386</v>
      </c>
      <c r="G2689" s="118" t="s">
        <v>235</v>
      </c>
      <c r="H2689" s="137">
        <v>41233</v>
      </c>
      <c r="I2689" s="119">
        <v>1.38</v>
      </c>
      <c r="J2689" s="129"/>
      <c r="K2689" s="129"/>
      <c r="L2689" s="129">
        <v>0</v>
      </c>
      <c r="M2689" s="134" t="s">
        <v>19656</v>
      </c>
    </row>
    <row r="2690" spans="1:13" hidden="1" x14ac:dyDescent="0.25">
      <c r="A2690" s="128"/>
      <c r="B2690" s="2"/>
      <c r="C2690" s="139" t="s">
        <v>429</v>
      </c>
      <c r="D2690" s="124" t="s">
        <v>430</v>
      </c>
      <c r="E2690" s="118" t="s">
        <v>391</v>
      </c>
      <c r="F2690" s="124" t="s">
        <v>392</v>
      </c>
      <c r="G2690" s="118" t="s">
        <v>235</v>
      </c>
      <c r="H2690" s="137">
        <v>41123</v>
      </c>
      <c r="I2690" s="119">
        <v>0.98</v>
      </c>
      <c r="J2690" s="129"/>
      <c r="K2690" s="129"/>
      <c r="L2690" s="129">
        <v>0</v>
      </c>
      <c r="M2690" s="134" t="s">
        <v>19656</v>
      </c>
    </row>
    <row r="2691" spans="1:13" hidden="1" x14ac:dyDescent="0.25">
      <c r="A2691" s="128"/>
      <c r="B2691" s="2"/>
      <c r="C2691" s="139" t="s">
        <v>429</v>
      </c>
      <c r="D2691" s="124" t="s">
        <v>430</v>
      </c>
      <c r="E2691" s="118" t="s">
        <v>431</v>
      </c>
      <c r="F2691" s="124" t="s">
        <v>432</v>
      </c>
      <c r="G2691" s="118" t="s">
        <v>235</v>
      </c>
      <c r="H2691" s="137"/>
      <c r="I2691" s="119"/>
      <c r="J2691" s="129"/>
      <c r="K2691" s="129"/>
      <c r="L2691" s="129">
        <v>0</v>
      </c>
      <c r="M2691" s="134" t="s">
        <v>19656</v>
      </c>
    </row>
    <row r="2692" spans="1:13" hidden="1" x14ac:dyDescent="0.25">
      <c r="A2692" s="128"/>
      <c r="B2692" s="2"/>
      <c r="C2692" s="139" t="s">
        <v>429</v>
      </c>
      <c r="D2692" s="124" t="s">
        <v>430</v>
      </c>
      <c r="E2692" s="118" t="s">
        <v>399</v>
      </c>
      <c r="F2692" s="124" t="s">
        <v>400</v>
      </c>
      <c r="G2692" s="118" t="s">
        <v>235</v>
      </c>
      <c r="H2692" s="137"/>
      <c r="I2692" s="119"/>
      <c r="J2692" s="129"/>
      <c r="K2692" s="129"/>
      <c r="L2692" s="129">
        <v>0</v>
      </c>
      <c r="M2692" s="134" t="s">
        <v>19656</v>
      </c>
    </row>
    <row r="2693" spans="1:13" hidden="1" x14ac:dyDescent="0.25">
      <c r="A2693" s="128"/>
      <c r="B2693" s="2"/>
      <c r="C2693" s="139" t="s">
        <v>429</v>
      </c>
      <c r="D2693" s="124" t="s">
        <v>430</v>
      </c>
      <c r="E2693" s="118" t="s">
        <v>433</v>
      </c>
      <c r="F2693" s="124" t="s">
        <v>434</v>
      </c>
      <c r="G2693" s="118" t="s">
        <v>235</v>
      </c>
      <c r="H2693" s="137"/>
      <c r="I2693" s="119"/>
      <c r="J2693" s="129"/>
      <c r="K2693" s="129"/>
      <c r="L2693" s="129">
        <v>0</v>
      </c>
      <c r="M2693" s="134" t="s">
        <v>19656</v>
      </c>
    </row>
    <row r="2694" spans="1:13" hidden="1" x14ac:dyDescent="0.25">
      <c r="A2694" s="128"/>
      <c r="B2694" s="2"/>
      <c r="C2694" s="139" t="s">
        <v>429</v>
      </c>
      <c r="D2694" s="124" t="s">
        <v>430</v>
      </c>
      <c r="E2694" s="118" t="s">
        <v>435</v>
      </c>
      <c r="F2694" s="124" t="s">
        <v>436</v>
      </c>
      <c r="G2694" s="118" t="s">
        <v>235</v>
      </c>
      <c r="H2694" s="137">
        <v>41173</v>
      </c>
      <c r="I2694" s="119">
        <v>1.6</v>
      </c>
      <c r="J2694" s="129"/>
      <c r="K2694" s="129"/>
      <c r="L2694" s="129">
        <v>0</v>
      </c>
      <c r="M2694" s="134" t="s">
        <v>19656</v>
      </c>
    </row>
    <row r="2695" spans="1:13" hidden="1" x14ac:dyDescent="0.25">
      <c r="A2695" s="128"/>
      <c r="B2695" s="2"/>
      <c r="C2695" s="139" t="s">
        <v>429</v>
      </c>
      <c r="D2695" s="124" t="s">
        <v>430</v>
      </c>
      <c r="E2695" s="118" t="s">
        <v>403</v>
      </c>
      <c r="F2695" s="124" t="s">
        <v>404</v>
      </c>
      <c r="G2695" s="118" t="s">
        <v>235</v>
      </c>
      <c r="H2695" s="137">
        <v>44911</v>
      </c>
      <c r="I2695" s="119">
        <v>2.94</v>
      </c>
      <c r="J2695" s="129"/>
      <c r="K2695" s="129"/>
      <c r="L2695" s="129">
        <v>0</v>
      </c>
      <c r="M2695" s="134" t="s">
        <v>19656</v>
      </c>
    </row>
    <row r="2696" spans="1:13" hidden="1" x14ac:dyDescent="0.25">
      <c r="A2696" s="128"/>
      <c r="B2696" s="2"/>
      <c r="C2696" s="139" t="s">
        <v>429</v>
      </c>
      <c r="D2696" s="124" t="s">
        <v>430</v>
      </c>
      <c r="E2696" s="118" t="s">
        <v>405</v>
      </c>
      <c r="F2696" s="124" t="s">
        <v>406</v>
      </c>
      <c r="G2696" s="118" t="s">
        <v>235</v>
      </c>
      <c r="H2696" s="137">
        <v>42685</v>
      </c>
      <c r="I2696" s="119">
        <v>1.54</v>
      </c>
      <c r="J2696" s="129"/>
      <c r="K2696" s="129"/>
      <c r="L2696" s="129">
        <v>0</v>
      </c>
      <c r="M2696" s="134" t="s">
        <v>19656</v>
      </c>
    </row>
    <row r="2697" spans="1:13" hidden="1" x14ac:dyDescent="0.25">
      <c r="A2697" s="128"/>
      <c r="B2697" s="2"/>
      <c r="C2697" s="139" t="s">
        <v>429</v>
      </c>
      <c r="D2697" s="124" t="s">
        <v>430</v>
      </c>
      <c r="E2697" s="118" t="s">
        <v>407</v>
      </c>
      <c r="F2697" s="124" t="s">
        <v>408</v>
      </c>
      <c r="G2697" s="118" t="s">
        <v>235</v>
      </c>
      <c r="H2697" s="137">
        <v>42208</v>
      </c>
      <c r="I2697" s="119">
        <v>1.74</v>
      </c>
      <c r="J2697" s="129"/>
      <c r="K2697" s="129"/>
      <c r="L2697" s="129">
        <v>0</v>
      </c>
      <c r="M2697" s="134" t="s">
        <v>19656</v>
      </c>
    </row>
    <row r="2698" spans="1:13" hidden="1" x14ac:dyDescent="0.25">
      <c r="A2698" s="128"/>
      <c r="B2698" s="2"/>
      <c r="C2698" s="139" t="s">
        <v>429</v>
      </c>
      <c r="D2698" s="124" t="s">
        <v>430</v>
      </c>
      <c r="E2698" s="118" t="s">
        <v>437</v>
      </c>
      <c r="F2698" s="124" t="s">
        <v>438</v>
      </c>
      <c r="G2698" s="118" t="s">
        <v>235</v>
      </c>
      <c r="H2698" s="137">
        <v>42725</v>
      </c>
      <c r="I2698" s="119">
        <v>1.98</v>
      </c>
      <c r="J2698" s="129"/>
      <c r="K2698" s="129"/>
      <c r="L2698" s="129">
        <v>0</v>
      </c>
      <c r="M2698" s="134" t="s">
        <v>19656</v>
      </c>
    </row>
    <row r="2699" spans="1:13" hidden="1" x14ac:dyDescent="0.25">
      <c r="A2699" s="128"/>
      <c r="B2699" s="2"/>
      <c r="C2699" s="139" t="s">
        <v>429</v>
      </c>
      <c r="D2699" s="124" t="s">
        <v>430</v>
      </c>
      <c r="E2699" s="118" t="s">
        <v>409</v>
      </c>
      <c r="F2699" s="124" t="s">
        <v>410</v>
      </c>
      <c r="G2699" s="118" t="s">
        <v>235</v>
      </c>
      <c r="H2699" s="137">
        <v>42641</v>
      </c>
      <c r="I2699" s="119">
        <v>1.98</v>
      </c>
      <c r="J2699" s="129"/>
      <c r="K2699" s="129"/>
      <c r="L2699" s="129">
        <v>0</v>
      </c>
      <c r="M2699" s="134" t="s">
        <v>19656</v>
      </c>
    </row>
    <row r="2700" spans="1:13" hidden="1" x14ac:dyDescent="0.25">
      <c r="A2700" s="128"/>
      <c r="B2700" s="2"/>
      <c r="C2700" s="139" t="s">
        <v>429</v>
      </c>
      <c r="D2700" s="124" t="s">
        <v>430</v>
      </c>
      <c r="E2700" s="118" t="s">
        <v>439</v>
      </c>
      <c r="F2700" s="124" t="s">
        <v>440</v>
      </c>
      <c r="G2700" s="118" t="s">
        <v>235</v>
      </c>
      <c r="H2700" s="137">
        <v>42429</v>
      </c>
      <c r="I2700" s="119">
        <v>1.7</v>
      </c>
      <c r="J2700" s="129"/>
      <c r="K2700" s="129"/>
      <c r="L2700" s="129">
        <v>0</v>
      </c>
      <c r="M2700" s="134" t="s">
        <v>19656</v>
      </c>
    </row>
    <row r="2701" spans="1:13" hidden="1" x14ac:dyDescent="0.25">
      <c r="A2701" s="128"/>
      <c r="B2701" s="2"/>
      <c r="C2701" s="139" t="s">
        <v>429</v>
      </c>
      <c r="D2701" s="124" t="s">
        <v>430</v>
      </c>
      <c r="E2701" s="118" t="s">
        <v>413</v>
      </c>
      <c r="F2701" s="124" t="s">
        <v>414</v>
      </c>
      <c r="G2701" s="118" t="s">
        <v>235</v>
      </c>
      <c r="H2701" s="137">
        <v>45820</v>
      </c>
      <c r="I2701" s="119">
        <v>2.2200000000000002</v>
      </c>
      <c r="J2701" s="129"/>
      <c r="K2701" s="129"/>
      <c r="L2701" s="129">
        <v>0</v>
      </c>
      <c r="M2701" s="134" t="s">
        <v>19656</v>
      </c>
    </row>
    <row r="2702" spans="1:13" hidden="1" x14ac:dyDescent="0.25">
      <c r="A2702" s="128"/>
      <c r="B2702" s="2"/>
      <c r="C2702" s="139" t="s">
        <v>429</v>
      </c>
      <c r="D2702" s="124" t="s">
        <v>430</v>
      </c>
      <c r="E2702" s="118" t="s">
        <v>441</v>
      </c>
      <c r="F2702" s="124" t="s">
        <v>442</v>
      </c>
      <c r="G2702" s="118" t="s">
        <v>235</v>
      </c>
      <c r="H2702" s="137">
        <v>44911</v>
      </c>
      <c r="I2702" s="119">
        <v>3.97</v>
      </c>
      <c r="J2702" s="129"/>
      <c r="K2702" s="129"/>
      <c r="L2702" s="129">
        <v>0</v>
      </c>
      <c r="M2702" s="134" t="s">
        <v>19656</v>
      </c>
    </row>
    <row r="2703" spans="1:13" hidden="1" x14ac:dyDescent="0.25">
      <c r="A2703" s="128"/>
      <c r="B2703" s="2"/>
      <c r="C2703" s="139" t="s">
        <v>429</v>
      </c>
      <c r="D2703" s="124" t="s">
        <v>430</v>
      </c>
      <c r="E2703" s="118" t="s">
        <v>415</v>
      </c>
      <c r="F2703" s="124" t="s">
        <v>416</v>
      </c>
      <c r="G2703" s="118" t="s">
        <v>235</v>
      </c>
      <c r="H2703" s="137">
        <v>44020</v>
      </c>
      <c r="I2703" s="119">
        <v>1.92</v>
      </c>
      <c r="J2703" s="129"/>
      <c r="K2703" s="129"/>
      <c r="L2703" s="129">
        <v>0</v>
      </c>
      <c r="M2703" s="134" t="s">
        <v>19656</v>
      </c>
    </row>
    <row r="2704" spans="1:13" hidden="1" x14ac:dyDescent="0.25">
      <c r="A2704" s="128"/>
      <c r="B2704" s="2"/>
      <c r="C2704" s="139" t="s">
        <v>429</v>
      </c>
      <c r="D2704" s="124" t="s">
        <v>430</v>
      </c>
      <c r="E2704" s="118" t="s">
        <v>417</v>
      </c>
      <c r="F2704" s="124" t="s">
        <v>418</v>
      </c>
      <c r="G2704" s="118" t="s">
        <v>235</v>
      </c>
      <c r="H2704" s="137">
        <v>46064</v>
      </c>
      <c r="I2704" s="119">
        <v>2.41</v>
      </c>
      <c r="J2704" s="129"/>
      <c r="K2704" s="129"/>
      <c r="L2704" s="129">
        <v>0</v>
      </c>
      <c r="M2704" s="134" t="s">
        <v>19656</v>
      </c>
    </row>
    <row r="2705" spans="1:13" hidden="1" x14ac:dyDescent="0.25">
      <c r="A2705" s="128"/>
      <c r="B2705" s="2"/>
      <c r="C2705" s="139" t="s">
        <v>429</v>
      </c>
      <c r="D2705" s="124" t="s">
        <v>430</v>
      </c>
      <c r="E2705" s="118" t="s">
        <v>419</v>
      </c>
      <c r="F2705" s="124" t="s">
        <v>420</v>
      </c>
      <c r="G2705" s="118" t="s">
        <v>235</v>
      </c>
      <c r="H2705" s="137">
        <v>46064</v>
      </c>
      <c r="I2705" s="119">
        <v>2.41</v>
      </c>
      <c r="J2705" s="129"/>
      <c r="K2705" s="129"/>
      <c r="L2705" s="129">
        <v>0</v>
      </c>
      <c r="M2705" s="134" t="s">
        <v>19656</v>
      </c>
    </row>
    <row r="2706" spans="1:13" hidden="1" x14ac:dyDescent="0.25">
      <c r="A2706" s="128"/>
      <c r="B2706" s="2"/>
      <c r="C2706" s="139" t="s">
        <v>429</v>
      </c>
      <c r="D2706" s="124" t="s">
        <v>430</v>
      </c>
      <c r="E2706" s="118" t="s">
        <v>421</v>
      </c>
      <c r="F2706" s="124" t="s">
        <v>422</v>
      </c>
      <c r="G2706" s="118" t="s">
        <v>235</v>
      </c>
      <c r="H2706" s="137">
        <v>44195</v>
      </c>
      <c r="I2706" s="119">
        <v>1.92</v>
      </c>
      <c r="J2706" s="129"/>
      <c r="K2706" s="129"/>
      <c r="L2706" s="129">
        <v>0</v>
      </c>
      <c r="M2706" s="134" t="s">
        <v>19656</v>
      </c>
    </row>
    <row r="2707" spans="1:13" hidden="1" x14ac:dyDescent="0.25">
      <c r="A2707" s="128"/>
      <c r="B2707" s="2"/>
      <c r="C2707" s="139" t="s">
        <v>429</v>
      </c>
      <c r="D2707" s="124" t="s">
        <v>430</v>
      </c>
      <c r="E2707" s="118" t="s">
        <v>425</v>
      </c>
      <c r="F2707" s="124" t="s">
        <v>426</v>
      </c>
      <c r="G2707" s="118" t="s">
        <v>235</v>
      </c>
      <c r="H2707" s="137">
        <v>45558</v>
      </c>
      <c r="I2707" s="119">
        <v>2.66</v>
      </c>
      <c r="J2707" s="129"/>
      <c r="K2707" s="129"/>
      <c r="L2707" s="129">
        <v>0</v>
      </c>
      <c r="M2707" s="134" t="s">
        <v>19656</v>
      </c>
    </row>
    <row r="2708" spans="1:13" hidden="1" x14ac:dyDescent="0.25">
      <c r="A2708" s="128"/>
      <c r="B2708" s="2"/>
      <c r="C2708" s="139" t="s">
        <v>429</v>
      </c>
      <c r="D2708" s="124" t="s">
        <v>430</v>
      </c>
      <c r="E2708" s="118" t="s">
        <v>427</v>
      </c>
      <c r="F2708" s="124" t="s">
        <v>428</v>
      </c>
      <c r="G2708" s="118" t="s">
        <v>235</v>
      </c>
      <c r="H2708" s="137">
        <v>45463</v>
      </c>
      <c r="I2708" s="119">
        <v>4.13</v>
      </c>
      <c r="J2708" s="129"/>
      <c r="K2708" s="129"/>
      <c r="L2708" s="129">
        <v>0</v>
      </c>
      <c r="M2708" s="134" t="s">
        <v>19656</v>
      </c>
    </row>
    <row r="2709" spans="1:13" hidden="1" x14ac:dyDescent="0.25">
      <c r="A2709" s="128"/>
      <c r="B2709" s="2"/>
      <c r="C2709" s="139" t="s">
        <v>429</v>
      </c>
      <c r="D2709" s="124" t="s">
        <v>430</v>
      </c>
      <c r="E2709" s="118" t="s">
        <v>470</v>
      </c>
      <c r="F2709" s="124" t="s">
        <v>471</v>
      </c>
      <c r="G2709" s="118" t="s">
        <v>235</v>
      </c>
      <c r="H2709" s="137">
        <v>45314</v>
      </c>
      <c r="I2709" s="119">
        <v>2.94</v>
      </c>
      <c r="J2709" s="129"/>
      <c r="K2709" s="129"/>
      <c r="L2709" s="129">
        <v>0</v>
      </c>
      <c r="M2709" s="134" t="s">
        <v>19656</v>
      </c>
    </row>
    <row r="2710" spans="1:13" hidden="1" x14ac:dyDescent="0.25">
      <c r="A2710" s="128"/>
      <c r="B2710" s="2"/>
      <c r="C2710" s="139" t="s">
        <v>429</v>
      </c>
      <c r="D2710" s="124" t="s">
        <v>430</v>
      </c>
      <c r="E2710" s="118" t="s">
        <v>472</v>
      </c>
      <c r="F2710" s="124" t="s">
        <v>473</v>
      </c>
      <c r="G2710" s="118" t="s">
        <v>235</v>
      </c>
      <c r="H2710" s="137">
        <v>45982</v>
      </c>
      <c r="I2710" s="119">
        <v>3.06</v>
      </c>
      <c r="J2710" s="129"/>
      <c r="K2710" s="129"/>
      <c r="L2710" s="129">
        <v>0</v>
      </c>
      <c r="M2710" s="134" t="s">
        <v>19657</v>
      </c>
    </row>
    <row r="2711" spans="1:13" hidden="1" x14ac:dyDescent="0.25">
      <c r="A2711" s="128"/>
      <c r="B2711" s="2"/>
      <c r="C2711" s="139" t="s">
        <v>443</v>
      </c>
      <c r="D2711" s="124" t="s">
        <v>444</v>
      </c>
      <c r="E2711" s="118" t="s">
        <v>48</v>
      </c>
      <c r="F2711" s="124" t="s">
        <v>35249</v>
      </c>
      <c r="G2711" s="118" t="s">
        <v>235</v>
      </c>
      <c r="H2711" s="137">
        <v>44645</v>
      </c>
      <c r="I2711" s="119">
        <v>27.25</v>
      </c>
      <c r="J2711" s="129"/>
      <c r="K2711" s="129"/>
      <c r="L2711" s="129">
        <v>0</v>
      </c>
      <c r="M2711" s="134" t="s">
        <v>30716</v>
      </c>
    </row>
    <row r="2712" spans="1:13" hidden="1" x14ac:dyDescent="0.25">
      <c r="A2712" s="128"/>
      <c r="B2712" s="2"/>
      <c r="C2712" s="139" t="s">
        <v>445</v>
      </c>
      <c r="D2712" s="124" t="s">
        <v>446</v>
      </c>
      <c r="E2712" s="118" t="s">
        <v>48</v>
      </c>
      <c r="F2712" s="124" t="s">
        <v>35249</v>
      </c>
      <c r="G2712" s="118" t="s">
        <v>235</v>
      </c>
      <c r="H2712" s="137">
        <v>42846</v>
      </c>
      <c r="I2712" s="119">
        <v>4.6500000000000004</v>
      </c>
      <c r="J2712" s="129"/>
      <c r="K2712" s="129"/>
      <c r="L2712" s="129">
        <v>0</v>
      </c>
      <c r="M2712" s="134" t="s">
        <v>32783</v>
      </c>
    </row>
    <row r="2713" spans="1:13" hidden="1" x14ac:dyDescent="0.25">
      <c r="A2713" s="128"/>
      <c r="B2713" s="2"/>
      <c r="C2713" s="139" t="s">
        <v>447</v>
      </c>
      <c r="D2713" s="124" t="s">
        <v>448</v>
      </c>
      <c r="E2713" s="118" t="s">
        <v>35250</v>
      </c>
      <c r="F2713" s="124" t="s">
        <v>35251</v>
      </c>
      <c r="G2713" s="118" t="s">
        <v>235</v>
      </c>
      <c r="H2713" s="137">
        <v>45520</v>
      </c>
      <c r="I2713" s="119">
        <v>6.4</v>
      </c>
      <c r="J2713" s="129"/>
      <c r="K2713" s="129"/>
      <c r="L2713" s="129">
        <v>0</v>
      </c>
      <c r="M2713" s="134" t="s">
        <v>19658</v>
      </c>
    </row>
    <row r="2714" spans="1:13" hidden="1" x14ac:dyDescent="0.25">
      <c r="A2714" s="128"/>
      <c r="B2714" s="2"/>
      <c r="C2714" s="139" t="s">
        <v>447</v>
      </c>
      <c r="D2714" s="124" t="s">
        <v>448</v>
      </c>
      <c r="E2714" s="118" t="s">
        <v>449</v>
      </c>
      <c r="F2714" s="124" t="s">
        <v>450</v>
      </c>
      <c r="G2714" s="118" t="s">
        <v>235</v>
      </c>
      <c r="H2714" s="137">
        <v>44587</v>
      </c>
      <c r="I2714" s="119">
        <v>4.42</v>
      </c>
      <c r="J2714" s="129"/>
      <c r="K2714" s="129"/>
      <c r="L2714" s="129">
        <v>0</v>
      </c>
      <c r="M2714" s="134" t="s">
        <v>19659</v>
      </c>
    </row>
    <row r="2715" spans="1:13" hidden="1" x14ac:dyDescent="0.25">
      <c r="A2715" s="128"/>
      <c r="B2715" s="2"/>
      <c r="C2715" s="139" t="s">
        <v>447</v>
      </c>
      <c r="D2715" s="124" t="s">
        <v>448</v>
      </c>
      <c r="E2715" s="118" t="s">
        <v>27480</v>
      </c>
      <c r="F2715" s="124" t="s">
        <v>27481</v>
      </c>
      <c r="G2715" s="118" t="s">
        <v>235</v>
      </c>
      <c r="H2715" s="137">
        <v>44942</v>
      </c>
      <c r="I2715" s="119">
        <v>4.42</v>
      </c>
      <c r="J2715" s="129"/>
      <c r="K2715" s="129"/>
      <c r="L2715" s="129">
        <v>0</v>
      </c>
      <c r="M2715" s="134" t="s">
        <v>19660</v>
      </c>
    </row>
    <row r="2716" spans="1:13" hidden="1" x14ac:dyDescent="0.25">
      <c r="A2716" s="128"/>
      <c r="B2716" s="2"/>
      <c r="C2716" s="139" t="s">
        <v>447</v>
      </c>
      <c r="D2716" s="124" t="s">
        <v>448</v>
      </c>
      <c r="E2716" s="118" t="s">
        <v>34364</v>
      </c>
      <c r="F2716" s="124" t="s">
        <v>34365</v>
      </c>
      <c r="G2716" s="118" t="s">
        <v>235</v>
      </c>
      <c r="H2716" s="137">
        <v>46008</v>
      </c>
      <c r="I2716" s="119">
        <v>4.5999999999999996</v>
      </c>
      <c r="J2716" s="129"/>
      <c r="K2716" s="129"/>
      <c r="L2716" s="129">
        <v>0</v>
      </c>
      <c r="M2716" s="134" t="s">
        <v>31000</v>
      </c>
    </row>
    <row r="2717" spans="1:13" hidden="1" x14ac:dyDescent="0.25">
      <c r="A2717" s="128"/>
      <c r="B2717" s="2"/>
      <c r="C2717" s="139" t="s">
        <v>447</v>
      </c>
      <c r="D2717" s="124" t="s">
        <v>448</v>
      </c>
      <c r="E2717" s="118" t="s">
        <v>451</v>
      </c>
      <c r="F2717" s="124" t="s">
        <v>380</v>
      </c>
      <c r="G2717" s="118" t="s">
        <v>235</v>
      </c>
      <c r="H2717" s="137"/>
      <c r="I2717" s="119"/>
      <c r="J2717" s="129"/>
      <c r="K2717" s="129"/>
      <c r="L2717" s="129">
        <v>0</v>
      </c>
      <c r="M2717" s="134" t="s">
        <v>19661</v>
      </c>
    </row>
    <row r="2718" spans="1:13" hidden="1" x14ac:dyDescent="0.25">
      <c r="A2718" s="128"/>
      <c r="B2718" s="2"/>
      <c r="C2718" s="139" t="s">
        <v>447</v>
      </c>
      <c r="D2718" s="124" t="s">
        <v>448</v>
      </c>
      <c r="E2718" s="118" t="s">
        <v>373</v>
      </c>
      <c r="F2718" s="124" t="s">
        <v>374</v>
      </c>
      <c r="G2718" s="118" t="s">
        <v>235</v>
      </c>
      <c r="H2718" s="137"/>
      <c r="I2718" s="119"/>
      <c r="J2718" s="129"/>
      <c r="K2718" s="129"/>
      <c r="L2718" s="129">
        <v>0</v>
      </c>
      <c r="M2718" s="134" t="s">
        <v>19662</v>
      </c>
    </row>
    <row r="2719" spans="1:13" hidden="1" x14ac:dyDescent="0.25">
      <c r="A2719" s="128"/>
      <c r="B2719" s="2"/>
      <c r="C2719" s="139" t="s">
        <v>447</v>
      </c>
      <c r="D2719" s="124" t="s">
        <v>448</v>
      </c>
      <c r="E2719" s="118" t="s">
        <v>375</v>
      </c>
      <c r="F2719" s="124" t="s">
        <v>376</v>
      </c>
      <c r="G2719" s="118" t="s">
        <v>235</v>
      </c>
      <c r="H2719" s="137">
        <v>41613</v>
      </c>
      <c r="I2719" s="119">
        <v>1.66</v>
      </c>
      <c r="J2719" s="129"/>
      <c r="K2719" s="129"/>
      <c r="L2719" s="129">
        <v>0</v>
      </c>
      <c r="M2719" s="134" t="s">
        <v>19663</v>
      </c>
    </row>
    <row r="2720" spans="1:13" hidden="1" x14ac:dyDescent="0.25">
      <c r="A2720" s="128"/>
      <c r="B2720" s="2"/>
      <c r="C2720" s="139" t="s">
        <v>447</v>
      </c>
      <c r="D2720" s="124" t="s">
        <v>448</v>
      </c>
      <c r="E2720" s="118" t="s">
        <v>377</v>
      </c>
      <c r="F2720" s="124" t="s">
        <v>378</v>
      </c>
      <c r="G2720" s="118" t="s">
        <v>235</v>
      </c>
      <c r="H2720" s="137">
        <v>41198</v>
      </c>
      <c r="I2720" s="119">
        <v>2.58</v>
      </c>
      <c r="J2720" s="129"/>
      <c r="K2720" s="129"/>
      <c r="L2720" s="129">
        <v>0</v>
      </c>
      <c r="M2720" s="134" t="s">
        <v>19664</v>
      </c>
    </row>
    <row r="2721" spans="1:13" hidden="1" x14ac:dyDescent="0.25">
      <c r="A2721" s="128"/>
      <c r="B2721" s="2"/>
      <c r="C2721" s="139" t="s">
        <v>447</v>
      </c>
      <c r="D2721" s="124" t="s">
        <v>448</v>
      </c>
      <c r="E2721" s="118" t="s">
        <v>452</v>
      </c>
      <c r="F2721" s="124" t="s">
        <v>453</v>
      </c>
      <c r="G2721" s="118" t="s">
        <v>235</v>
      </c>
      <c r="H2721" s="137">
        <v>40714</v>
      </c>
      <c r="I2721" s="119">
        <v>1.85</v>
      </c>
      <c r="J2721" s="129"/>
      <c r="K2721" s="129"/>
      <c r="L2721" s="129">
        <v>0</v>
      </c>
      <c r="M2721" s="134" t="s">
        <v>19665</v>
      </c>
    </row>
    <row r="2722" spans="1:13" hidden="1" x14ac:dyDescent="0.25">
      <c r="A2722" s="128"/>
      <c r="B2722" s="2"/>
      <c r="C2722" s="139" t="s">
        <v>447</v>
      </c>
      <c r="D2722" s="124" t="s">
        <v>448</v>
      </c>
      <c r="E2722" s="118" t="s">
        <v>379</v>
      </c>
      <c r="F2722" s="124" t="s">
        <v>380</v>
      </c>
      <c r="G2722" s="118" t="s">
        <v>235</v>
      </c>
      <c r="H2722" s="137">
        <v>45099</v>
      </c>
      <c r="I2722" s="119">
        <v>5.09</v>
      </c>
      <c r="J2722" s="129"/>
      <c r="K2722" s="129"/>
      <c r="L2722" s="129">
        <v>0</v>
      </c>
      <c r="M2722" s="134" t="s">
        <v>19666</v>
      </c>
    </row>
    <row r="2723" spans="1:13" hidden="1" x14ac:dyDescent="0.25">
      <c r="A2723" s="128"/>
      <c r="B2723" s="2"/>
      <c r="C2723" s="139" t="s">
        <v>447</v>
      </c>
      <c r="D2723" s="124" t="s">
        <v>448</v>
      </c>
      <c r="E2723" s="118" t="s">
        <v>381</v>
      </c>
      <c r="F2723" s="124" t="s">
        <v>382</v>
      </c>
      <c r="G2723" s="118" t="s">
        <v>235</v>
      </c>
      <c r="H2723" s="137">
        <v>42419</v>
      </c>
      <c r="I2723" s="119">
        <v>2.11</v>
      </c>
      <c r="J2723" s="129"/>
      <c r="K2723" s="129"/>
      <c r="L2723" s="129">
        <v>0</v>
      </c>
      <c r="M2723" s="134" t="s">
        <v>19667</v>
      </c>
    </row>
    <row r="2724" spans="1:13" hidden="1" x14ac:dyDescent="0.25">
      <c r="A2724" s="128"/>
      <c r="B2724" s="2"/>
      <c r="C2724" s="139" t="s">
        <v>447</v>
      </c>
      <c r="D2724" s="124" t="s">
        <v>448</v>
      </c>
      <c r="E2724" s="118" t="s">
        <v>383</v>
      </c>
      <c r="F2724" s="124" t="s">
        <v>384</v>
      </c>
      <c r="G2724" s="118" t="s">
        <v>235</v>
      </c>
      <c r="H2724" s="137"/>
      <c r="I2724" s="119"/>
      <c r="J2724" s="129"/>
      <c r="K2724" s="129"/>
      <c r="L2724" s="129">
        <v>0</v>
      </c>
      <c r="M2724" s="134" t="s">
        <v>19668</v>
      </c>
    </row>
    <row r="2725" spans="1:13" hidden="1" x14ac:dyDescent="0.25">
      <c r="A2725" s="128"/>
      <c r="B2725" s="2"/>
      <c r="C2725" s="139" t="s">
        <v>447</v>
      </c>
      <c r="D2725" s="124" t="s">
        <v>448</v>
      </c>
      <c r="E2725" s="118" t="s">
        <v>389</v>
      </c>
      <c r="F2725" s="124" t="s">
        <v>390</v>
      </c>
      <c r="G2725" s="118" t="s">
        <v>235</v>
      </c>
      <c r="H2725" s="137">
        <v>40450</v>
      </c>
      <c r="I2725" s="119">
        <v>2.19</v>
      </c>
      <c r="J2725" s="129"/>
      <c r="K2725" s="129"/>
      <c r="L2725" s="129">
        <v>0</v>
      </c>
      <c r="M2725" s="134" t="s">
        <v>19669</v>
      </c>
    </row>
    <row r="2726" spans="1:13" hidden="1" x14ac:dyDescent="0.25">
      <c r="A2726" s="128"/>
      <c r="B2726" s="2"/>
      <c r="C2726" s="139" t="s">
        <v>447</v>
      </c>
      <c r="D2726" s="124" t="s">
        <v>448</v>
      </c>
      <c r="E2726" s="118" t="s">
        <v>391</v>
      </c>
      <c r="F2726" s="124" t="s">
        <v>392</v>
      </c>
      <c r="G2726" s="118" t="s">
        <v>235</v>
      </c>
      <c r="H2726" s="137">
        <v>41719</v>
      </c>
      <c r="I2726" s="119">
        <v>1.7</v>
      </c>
      <c r="J2726" s="129"/>
      <c r="K2726" s="129"/>
      <c r="L2726" s="129">
        <v>0</v>
      </c>
      <c r="M2726" s="134" t="s">
        <v>28331</v>
      </c>
    </row>
    <row r="2727" spans="1:13" hidden="1" x14ac:dyDescent="0.25">
      <c r="A2727" s="128"/>
      <c r="B2727" s="2"/>
      <c r="C2727" s="139" t="s">
        <v>447</v>
      </c>
      <c r="D2727" s="124" t="s">
        <v>448</v>
      </c>
      <c r="E2727" s="118" t="s">
        <v>393</v>
      </c>
      <c r="F2727" s="124" t="s">
        <v>394</v>
      </c>
      <c r="G2727" s="118" t="s">
        <v>235</v>
      </c>
      <c r="H2727" s="137"/>
      <c r="I2727" s="119"/>
      <c r="J2727" s="129"/>
      <c r="K2727" s="129"/>
      <c r="L2727" s="129">
        <v>0</v>
      </c>
      <c r="M2727" s="134" t="s">
        <v>19670</v>
      </c>
    </row>
    <row r="2728" spans="1:13" hidden="1" x14ac:dyDescent="0.25">
      <c r="A2728" s="128"/>
      <c r="B2728" s="2"/>
      <c r="C2728" s="139" t="s">
        <v>447</v>
      </c>
      <c r="D2728" s="124" t="s">
        <v>448</v>
      </c>
      <c r="E2728" s="118" t="s">
        <v>454</v>
      </c>
      <c r="F2728" s="124" t="s">
        <v>455</v>
      </c>
      <c r="G2728" s="118" t="s">
        <v>235</v>
      </c>
      <c r="H2728" s="137">
        <v>41964</v>
      </c>
      <c r="I2728" s="119">
        <v>3.58</v>
      </c>
      <c r="J2728" s="129"/>
      <c r="K2728" s="129"/>
      <c r="L2728" s="129">
        <v>0</v>
      </c>
      <c r="M2728" s="134" t="s">
        <v>19671</v>
      </c>
    </row>
    <row r="2729" spans="1:13" hidden="1" x14ac:dyDescent="0.25">
      <c r="A2729" s="128"/>
      <c r="B2729" s="2"/>
      <c r="C2729" s="139" t="s">
        <v>447</v>
      </c>
      <c r="D2729" s="124" t="s">
        <v>448</v>
      </c>
      <c r="E2729" s="118" t="s">
        <v>456</v>
      </c>
      <c r="F2729" s="124" t="s">
        <v>457</v>
      </c>
      <c r="G2729" s="118" t="s">
        <v>235</v>
      </c>
      <c r="H2729" s="137">
        <v>42124</v>
      </c>
      <c r="I2729" s="119">
        <v>2.2400000000000002</v>
      </c>
      <c r="J2729" s="129"/>
      <c r="K2729" s="129"/>
      <c r="L2729" s="129">
        <v>0</v>
      </c>
      <c r="M2729" s="134" t="s">
        <v>19672</v>
      </c>
    </row>
    <row r="2730" spans="1:13" hidden="1" x14ac:dyDescent="0.25">
      <c r="A2730" s="128"/>
      <c r="B2730" s="2"/>
      <c r="C2730" s="139" t="s">
        <v>447</v>
      </c>
      <c r="D2730" s="124" t="s">
        <v>448</v>
      </c>
      <c r="E2730" s="118" t="s">
        <v>458</v>
      </c>
      <c r="F2730" s="124" t="s">
        <v>459</v>
      </c>
      <c r="G2730" s="118" t="s">
        <v>235</v>
      </c>
      <c r="H2730" s="137"/>
      <c r="I2730" s="119"/>
      <c r="J2730" s="129"/>
      <c r="K2730" s="129"/>
      <c r="L2730" s="129">
        <v>0</v>
      </c>
      <c r="M2730" s="134" t="s">
        <v>19673</v>
      </c>
    </row>
    <row r="2731" spans="1:13" hidden="1" x14ac:dyDescent="0.25">
      <c r="A2731" s="128"/>
      <c r="B2731" s="2"/>
      <c r="C2731" s="139" t="s">
        <v>447</v>
      </c>
      <c r="D2731" s="124" t="s">
        <v>448</v>
      </c>
      <c r="E2731" s="118" t="s">
        <v>403</v>
      </c>
      <c r="F2731" s="124" t="s">
        <v>404</v>
      </c>
      <c r="G2731" s="118" t="s">
        <v>235</v>
      </c>
      <c r="H2731" s="137">
        <v>43440</v>
      </c>
      <c r="I2731" s="119">
        <v>4.88</v>
      </c>
      <c r="J2731" s="129"/>
      <c r="K2731" s="129"/>
      <c r="L2731" s="129">
        <v>0</v>
      </c>
      <c r="M2731" s="134" t="s">
        <v>19674</v>
      </c>
    </row>
    <row r="2732" spans="1:13" hidden="1" x14ac:dyDescent="0.25">
      <c r="A2732" s="128"/>
      <c r="B2732" s="2"/>
      <c r="C2732" s="139" t="s">
        <v>447</v>
      </c>
      <c r="D2732" s="124" t="s">
        <v>448</v>
      </c>
      <c r="E2732" s="118" t="s">
        <v>405</v>
      </c>
      <c r="F2732" s="124" t="s">
        <v>406</v>
      </c>
      <c r="G2732" s="118" t="s">
        <v>235</v>
      </c>
      <c r="H2732" s="137">
        <v>42685</v>
      </c>
      <c r="I2732" s="119">
        <v>2.13</v>
      </c>
      <c r="J2732" s="129"/>
      <c r="K2732" s="129"/>
      <c r="L2732" s="129">
        <v>0</v>
      </c>
      <c r="M2732" s="134" t="s">
        <v>19673</v>
      </c>
    </row>
    <row r="2733" spans="1:13" hidden="1" x14ac:dyDescent="0.25">
      <c r="A2733" s="128"/>
      <c r="B2733" s="2"/>
      <c r="C2733" s="139" t="s">
        <v>447</v>
      </c>
      <c r="D2733" s="124" t="s">
        <v>448</v>
      </c>
      <c r="E2733" s="118" t="s">
        <v>407</v>
      </c>
      <c r="F2733" s="124" t="s">
        <v>408</v>
      </c>
      <c r="G2733" s="118" t="s">
        <v>235</v>
      </c>
      <c r="H2733" s="137"/>
      <c r="I2733" s="119"/>
      <c r="J2733" s="129"/>
      <c r="K2733" s="129"/>
      <c r="L2733" s="129">
        <v>0</v>
      </c>
      <c r="M2733" s="134"/>
    </row>
    <row r="2734" spans="1:13" hidden="1" x14ac:dyDescent="0.25">
      <c r="A2734" s="128"/>
      <c r="B2734" s="2"/>
      <c r="C2734" s="139" t="s">
        <v>447</v>
      </c>
      <c r="D2734" s="124" t="s">
        <v>448</v>
      </c>
      <c r="E2734" s="118" t="s">
        <v>437</v>
      </c>
      <c r="F2734" s="124" t="s">
        <v>438</v>
      </c>
      <c r="G2734" s="118" t="s">
        <v>235</v>
      </c>
      <c r="H2734" s="137">
        <v>44205</v>
      </c>
      <c r="I2734" s="119">
        <v>5.81</v>
      </c>
      <c r="J2734" s="129"/>
      <c r="K2734" s="129"/>
      <c r="L2734" s="129">
        <v>0</v>
      </c>
      <c r="M2734" s="134" t="s">
        <v>19675</v>
      </c>
    </row>
    <row r="2735" spans="1:13" hidden="1" x14ac:dyDescent="0.25">
      <c r="A2735" s="128"/>
      <c r="B2735" s="2"/>
      <c r="C2735" s="139" t="s">
        <v>447</v>
      </c>
      <c r="D2735" s="124" t="s">
        <v>448</v>
      </c>
      <c r="E2735" s="118" t="s">
        <v>409</v>
      </c>
      <c r="F2735" s="124" t="s">
        <v>410</v>
      </c>
      <c r="G2735" s="118" t="s">
        <v>235</v>
      </c>
      <c r="H2735" s="137">
        <v>43525</v>
      </c>
      <c r="I2735" s="119">
        <v>3.68</v>
      </c>
      <c r="J2735" s="129"/>
      <c r="K2735" s="129"/>
      <c r="L2735" s="129">
        <v>0</v>
      </c>
      <c r="M2735" s="134" t="s">
        <v>19676</v>
      </c>
    </row>
    <row r="2736" spans="1:13" hidden="1" x14ac:dyDescent="0.25">
      <c r="A2736" s="128"/>
      <c r="B2736" s="2"/>
      <c r="C2736" s="283" t="s">
        <v>447</v>
      </c>
      <c r="D2736" s="284" t="s">
        <v>448</v>
      </c>
      <c r="E2736" s="285" t="s">
        <v>439</v>
      </c>
      <c r="F2736" s="284" t="s">
        <v>440</v>
      </c>
      <c r="G2736" s="285" t="s">
        <v>235</v>
      </c>
      <c r="H2736" s="286">
        <v>45832</v>
      </c>
      <c r="I2736" s="287">
        <v>6</v>
      </c>
      <c r="J2736" s="129"/>
      <c r="K2736" s="129"/>
      <c r="L2736" s="129">
        <v>0</v>
      </c>
      <c r="M2736" s="134" t="s">
        <v>19677</v>
      </c>
    </row>
    <row r="2737" spans="1:13" hidden="1" x14ac:dyDescent="0.25">
      <c r="A2737" s="128"/>
      <c r="B2737" s="2"/>
      <c r="C2737" s="139" t="s">
        <v>447</v>
      </c>
      <c r="D2737" s="124" t="s">
        <v>448</v>
      </c>
      <c r="E2737" s="118" t="s">
        <v>411</v>
      </c>
      <c r="F2737" s="124" t="s">
        <v>412</v>
      </c>
      <c r="G2737" s="118" t="s">
        <v>235</v>
      </c>
      <c r="H2737" s="137">
        <v>44067</v>
      </c>
      <c r="I2737" s="119">
        <v>5.15</v>
      </c>
      <c r="J2737" s="129"/>
      <c r="K2737" s="129"/>
      <c r="L2737" s="129">
        <v>0</v>
      </c>
      <c r="M2737" s="134" t="s">
        <v>19678</v>
      </c>
    </row>
    <row r="2738" spans="1:13" hidden="1" x14ac:dyDescent="0.25">
      <c r="A2738" s="128"/>
      <c r="B2738" s="2"/>
      <c r="C2738" s="139" t="s">
        <v>447</v>
      </c>
      <c r="D2738" s="124" t="s">
        <v>448</v>
      </c>
      <c r="E2738" s="118" t="s">
        <v>413</v>
      </c>
      <c r="F2738" s="124" t="s">
        <v>414</v>
      </c>
      <c r="G2738" s="118" t="s">
        <v>235</v>
      </c>
      <c r="H2738" s="137">
        <v>45932</v>
      </c>
      <c r="I2738" s="119">
        <v>5.15</v>
      </c>
      <c r="J2738" s="129"/>
      <c r="K2738" s="129"/>
      <c r="L2738" s="129">
        <v>0</v>
      </c>
      <c r="M2738" s="134" t="s">
        <v>19679</v>
      </c>
    </row>
    <row r="2739" spans="1:13" hidden="1" x14ac:dyDescent="0.25">
      <c r="A2739" s="128"/>
      <c r="B2739" s="2"/>
      <c r="C2739" s="139" t="s">
        <v>447</v>
      </c>
      <c r="D2739" s="124" t="s">
        <v>448</v>
      </c>
      <c r="E2739" s="118" t="s">
        <v>441</v>
      </c>
      <c r="F2739" s="124" t="s">
        <v>442</v>
      </c>
      <c r="G2739" s="118" t="s">
        <v>235</v>
      </c>
      <c r="H2739" s="137">
        <v>45910</v>
      </c>
      <c r="I2739" s="119">
        <v>4.5199999999999996</v>
      </c>
      <c r="J2739" s="129"/>
      <c r="K2739" s="129"/>
      <c r="L2739" s="129">
        <v>0</v>
      </c>
      <c r="M2739" s="134" t="s">
        <v>19680</v>
      </c>
    </row>
    <row r="2740" spans="1:13" hidden="1" x14ac:dyDescent="0.25">
      <c r="A2740" s="128"/>
      <c r="B2740" s="2"/>
      <c r="C2740" s="139" t="s">
        <v>447</v>
      </c>
      <c r="D2740" s="124" t="s">
        <v>448</v>
      </c>
      <c r="E2740" s="118" t="s">
        <v>415</v>
      </c>
      <c r="F2740" s="124" t="s">
        <v>416</v>
      </c>
      <c r="G2740" s="118" t="s">
        <v>235</v>
      </c>
      <c r="H2740" s="137">
        <v>45097</v>
      </c>
      <c r="I2740" s="119">
        <v>4.5999999999999996</v>
      </c>
      <c r="J2740" s="129"/>
      <c r="K2740" s="129"/>
      <c r="L2740" s="129">
        <v>0</v>
      </c>
      <c r="M2740" s="134" t="s">
        <v>19681</v>
      </c>
    </row>
    <row r="2741" spans="1:13" hidden="1" x14ac:dyDescent="0.25">
      <c r="A2741" s="128"/>
      <c r="B2741" s="2"/>
      <c r="C2741" s="139" t="s">
        <v>447</v>
      </c>
      <c r="D2741" s="124" t="s">
        <v>448</v>
      </c>
      <c r="E2741" s="118" t="s">
        <v>417</v>
      </c>
      <c r="F2741" s="124" t="s">
        <v>418</v>
      </c>
      <c r="G2741" s="118" t="s">
        <v>235</v>
      </c>
      <c r="H2741" s="137">
        <v>45854</v>
      </c>
      <c r="I2741" s="119">
        <v>2.25</v>
      </c>
      <c r="J2741" s="129"/>
      <c r="K2741" s="129"/>
      <c r="L2741" s="129">
        <v>0</v>
      </c>
      <c r="M2741" s="134" t="s">
        <v>35071</v>
      </c>
    </row>
    <row r="2742" spans="1:13" hidden="1" x14ac:dyDescent="0.25">
      <c r="A2742" s="128"/>
      <c r="B2742" s="2"/>
      <c r="C2742" s="139" t="s">
        <v>447</v>
      </c>
      <c r="D2742" s="124" t="s">
        <v>448</v>
      </c>
      <c r="E2742" s="118" t="s">
        <v>419</v>
      </c>
      <c r="F2742" s="124" t="s">
        <v>420</v>
      </c>
      <c r="G2742" s="118" t="s">
        <v>235</v>
      </c>
      <c r="H2742" s="137">
        <v>46064</v>
      </c>
      <c r="I2742" s="119">
        <v>3.51</v>
      </c>
      <c r="J2742" s="129"/>
      <c r="K2742" s="129"/>
      <c r="L2742" s="129">
        <v>0</v>
      </c>
      <c r="M2742" s="134" t="s">
        <v>19682</v>
      </c>
    </row>
    <row r="2743" spans="1:13" hidden="1" x14ac:dyDescent="0.25">
      <c r="A2743" s="128"/>
      <c r="B2743" s="2"/>
      <c r="C2743" s="139" t="s">
        <v>447</v>
      </c>
      <c r="D2743" s="124" t="s">
        <v>448</v>
      </c>
      <c r="E2743" s="118" t="s">
        <v>421</v>
      </c>
      <c r="F2743" s="124" t="s">
        <v>422</v>
      </c>
      <c r="G2743" s="118" t="s">
        <v>235</v>
      </c>
      <c r="H2743" s="137">
        <v>45163</v>
      </c>
      <c r="I2743" s="119">
        <v>4.0999999999999996</v>
      </c>
      <c r="J2743" s="129"/>
      <c r="K2743" s="129"/>
      <c r="L2743" s="129">
        <v>0</v>
      </c>
      <c r="M2743" s="134" t="s">
        <v>19683</v>
      </c>
    </row>
    <row r="2744" spans="1:13" hidden="1" x14ac:dyDescent="0.25">
      <c r="A2744" s="128"/>
      <c r="B2744" s="2"/>
      <c r="C2744" s="139" t="s">
        <v>447</v>
      </c>
      <c r="D2744" s="124" t="s">
        <v>448</v>
      </c>
      <c r="E2744" s="118" t="s">
        <v>423</v>
      </c>
      <c r="F2744" s="124" t="s">
        <v>424</v>
      </c>
      <c r="G2744" s="118" t="s">
        <v>235</v>
      </c>
      <c r="H2744" s="137">
        <v>42249</v>
      </c>
      <c r="I2744" s="119">
        <v>2.0499999999999998</v>
      </c>
      <c r="J2744" s="129"/>
      <c r="K2744" s="129"/>
      <c r="L2744" s="129">
        <v>0</v>
      </c>
      <c r="M2744" s="134" t="s">
        <v>29447</v>
      </c>
    </row>
    <row r="2745" spans="1:13" hidden="1" x14ac:dyDescent="0.25">
      <c r="A2745" s="128"/>
      <c r="B2745" s="2"/>
      <c r="C2745" s="139" t="s">
        <v>447</v>
      </c>
      <c r="D2745" s="124" t="s">
        <v>448</v>
      </c>
      <c r="E2745" s="118" t="s">
        <v>460</v>
      </c>
      <c r="F2745" s="124" t="s">
        <v>461</v>
      </c>
      <c r="G2745" s="118" t="s">
        <v>235</v>
      </c>
      <c r="H2745" s="137">
        <v>43504</v>
      </c>
      <c r="I2745" s="119">
        <v>2.85</v>
      </c>
      <c r="J2745" s="129"/>
      <c r="K2745" s="129"/>
      <c r="L2745" s="129">
        <v>0</v>
      </c>
      <c r="M2745" s="134" t="s">
        <v>19684</v>
      </c>
    </row>
    <row r="2746" spans="1:13" hidden="1" x14ac:dyDescent="0.25">
      <c r="A2746" s="128"/>
      <c r="B2746" s="2"/>
      <c r="C2746" s="139" t="s">
        <v>447</v>
      </c>
      <c r="D2746" s="124" t="s">
        <v>448</v>
      </c>
      <c r="E2746" s="118" t="s">
        <v>425</v>
      </c>
      <c r="F2746" s="124" t="s">
        <v>426</v>
      </c>
      <c r="G2746" s="118" t="s">
        <v>235</v>
      </c>
      <c r="H2746" s="137">
        <v>46071</v>
      </c>
      <c r="I2746" s="119">
        <v>2.59</v>
      </c>
      <c r="J2746" s="129"/>
      <c r="K2746" s="129"/>
      <c r="L2746" s="129">
        <v>0</v>
      </c>
      <c r="M2746" s="134" t="s">
        <v>19685</v>
      </c>
    </row>
    <row r="2747" spans="1:13" hidden="1" x14ac:dyDescent="0.25">
      <c r="A2747" s="128"/>
      <c r="B2747" s="2"/>
      <c r="C2747" s="139" t="s">
        <v>447</v>
      </c>
      <c r="D2747" s="124" t="s">
        <v>448</v>
      </c>
      <c r="E2747" s="118" t="s">
        <v>462</v>
      </c>
      <c r="F2747" s="124" t="s">
        <v>463</v>
      </c>
      <c r="G2747" s="118" t="s">
        <v>235</v>
      </c>
      <c r="H2747" s="137">
        <v>44736</v>
      </c>
      <c r="I2747" s="119">
        <v>2.79</v>
      </c>
      <c r="J2747" s="129"/>
      <c r="K2747" s="129"/>
      <c r="L2747" s="129">
        <v>0</v>
      </c>
      <c r="M2747" s="134" t="s">
        <v>29169</v>
      </c>
    </row>
    <row r="2748" spans="1:13" hidden="1" x14ac:dyDescent="0.25">
      <c r="A2748" s="128"/>
      <c r="B2748" s="2"/>
      <c r="C2748" s="139" t="s">
        <v>447</v>
      </c>
      <c r="D2748" s="124" t="s">
        <v>448</v>
      </c>
      <c r="E2748" s="118" t="s">
        <v>427</v>
      </c>
      <c r="F2748" s="124" t="s">
        <v>428</v>
      </c>
      <c r="G2748" s="118" t="s">
        <v>235</v>
      </c>
      <c r="H2748" s="137">
        <v>45980</v>
      </c>
      <c r="I2748" s="119">
        <v>5.4</v>
      </c>
      <c r="J2748" s="129"/>
      <c r="K2748" s="129"/>
      <c r="L2748" s="129">
        <v>0</v>
      </c>
      <c r="M2748" s="134" t="s">
        <v>19686</v>
      </c>
    </row>
    <row r="2749" spans="1:13" hidden="1" x14ac:dyDescent="0.25">
      <c r="A2749" s="128"/>
      <c r="B2749" s="2"/>
      <c r="C2749" s="139" t="s">
        <v>447</v>
      </c>
      <c r="D2749" s="124" t="s">
        <v>448</v>
      </c>
      <c r="E2749" s="118" t="s">
        <v>464</v>
      </c>
      <c r="F2749" s="124" t="s">
        <v>465</v>
      </c>
      <c r="G2749" s="118" t="s">
        <v>235</v>
      </c>
      <c r="H2749" s="137">
        <v>43927</v>
      </c>
      <c r="I2749" s="119">
        <v>5.29</v>
      </c>
      <c r="J2749" s="129"/>
      <c r="K2749" s="129"/>
      <c r="L2749" s="129">
        <v>0</v>
      </c>
      <c r="M2749" s="134" t="s">
        <v>19687</v>
      </c>
    </row>
    <row r="2750" spans="1:13" hidden="1" x14ac:dyDescent="0.25">
      <c r="A2750" s="128"/>
      <c r="B2750" s="2"/>
      <c r="C2750" s="139" t="s">
        <v>447</v>
      </c>
      <c r="D2750" s="124" t="s">
        <v>448</v>
      </c>
      <c r="E2750" s="118" t="s">
        <v>466</v>
      </c>
      <c r="F2750" s="124" t="s">
        <v>467</v>
      </c>
      <c r="G2750" s="118" t="s">
        <v>235</v>
      </c>
      <c r="H2750" s="137">
        <v>45806</v>
      </c>
      <c r="I2750" s="119">
        <v>4.5999999999999996</v>
      </c>
      <c r="J2750" s="129"/>
      <c r="K2750" s="129"/>
      <c r="L2750" s="129">
        <v>0</v>
      </c>
      <c r="M2750" s="134" t="s">
        <v>19688</v>
      </c>
    </row>
    <row r="2751" spans="1:13" hidden="1" x14ac:dyDescent="0.25">
      <c r="A2751" s="128"/>
      <c r="B2751" s="2"/>
      <c r="C2751" s="139" t="s">
        <v>447</v>
      </c>
      <c r="D2751" s="124" t="s">
        <v>448</v>
      </c>
      <c r="E2751" s="118" t="s">
        <v>18909</v>
      </c>
      <c r="F2751" s="124" t="s">
        <v>18908</v>
      </c>
      <c r="G2751" s="118" t="s">
        <v>235</v>
      </c>
      <c r="H2751" s="137">
        <v>44917</v>
      </c>
      <c r="I2751" s="119">
        <v>4.42</v>
      </c>
      <c r="J2751" s="129"/>
      <c r="K2751" s="129"/>
      <c r="L2751" s="129">
        <v>0</v>
      </c>
      <c r="M2751" s="134" t="s">
        <v>19689</v>
      </c>
    </row>
    <row r="2752" spans="1:13" hidden="1" x14ac:dyDescent="0.25">
      <c r="A2752" s="128"/>
      <c r="B2752" s="2"/>
      <c r="C2752" s="139" t="s">
        <v>447</v>
      </c>
      <c r="D2752" s="124" t="s">
        <v>448</v>
      </c>
      <c r="E2752" s="118" t="s">
        <v>468</v>
      </c>
      <c r="F2752" s="124" t="s">
        <v>469</v>
      </c>
      <c r="G2752" s="118" t="s">
        <v>235</v>
      </c>
      <c r="H2752" s="137">
        <v>44803</v>
      </c>
      <c r="I2752" s="119">
        <v>4.42</v>
      </c>
      <c r="J2752" s="129"/>
      <c r="K2752" s="129"/>
      <c r="L2752" s="129">
        <v>0</v>
      </c>
      <c r="M2752" s="134" t="s">
        <v>19691</v>
      </c>
    </row>
    <row r="2753" spans="1:13" hidden="1" x14ac:dyDescent="0.25">
      <c r="A2753" s="128"/>
      <c r="B2753" s="2"/>
      <c r="C2753" s="139" t="s">
        <v>447</v>
      </c>
      <c r="D2753" s="124" t="s">
        <v>448</v>
      </c>
      <c r="E2753" s="118" t="s">
        <v>470</v>
      </c>
      <c r="F2753" s="124" t="s">
        <v>471</v>
      </c>
      <c r="G2753" s="118" t="s">
        <v>235</v>
      </c>
      <c r="H2753" s="137">
        <v>44719</v>
      </c>
      <c r="I2753" s="119">
        <v>7.97</v>
      </c>
      <c r="J2753" s="129"/>
      <c r="K2753" s="129"/>
      <c r="L2753" s="129">
        <v>0</v>
      </c>
      <c r="M2753" s="134" t="s">
        <v>19692</v>
      </c>
    </row>
    <row r="2754" spans="1:13" hidden="1" x14ac:dyDescent="0.25">
      <c r="A2754" s="128"/>
      <c r="B2754" s="2"/>
      <c r="C2754" s="139" t="s">
        <v>447</v>
      </c>
      <c r="D2754" s="124" t="s">
        <v>448</v>
      </c>
      <c r="E2754" s="118" t="s">
        <v>472</v>
      </c>
      <c r="F2754" s="124" t="s">
        <v>473</v>
      </c>
      <c r="G2754" s="118" t="s">
        <v>235</v>
      </c>
      <c r="H2754" s="137">
        <v>44589</v>
      </c>
      <c r="I2754" s="119">
        <v>4.42</v>
      </c>
      <c r="J2754" s="129"/>
      <c r="K2754" s="129"/>
      <c r="L2754" s="129">
        <v>0</v>
      </c>
      <c r="M2754" s="134" t="s">
        <v>19690</v>
      </c>
    </row>
    <row r="2755" spans="1:13" hidden="1" x14ac:dyDescent="0.25">
      <c r="A2755" s="128"/>
      <c r="B2755" s="2"/>
      <c r="C2755" s="139" t="s">
        <v>447</v>
      </c>
      <c r="D2755" s="124" t="s">
        <v>448</v>
      </c>
      <c r="E2755" s="118" t="s">
        <v>27484</v>
      </c>
      <c r="F2755" s="124" t="s">
        <v>27485</v>
      </c>
      <c r="G2755" s="118" t="s">
        <v>235</v>
      </c>
      <c r="H2755" s="137">
        <v>45314</v>
      </c>
      <c r="I2755" s="119">
        <v>2.59</v>
      </c>
      <c r="J2755" s="129"/>
      <c r="K2755" s="129"/>
      <c r="L2755" s="129">
        <v>0</v>
      </c>
      <c r="M2755" s="134" t="s">
        <v>29063</v>
      </c>
    </row>
    <row r="2756" spans="1:13" hidden="1" x14ac:dyDescent="0.25">
      <c r="A2756" s="128"/>
      <c r="B2756" s="2"/>
      <c r="C2756" s="139" t="s">
        <v>447</v>
      </c>
      <c r="D2756" s="124" t="s">
        <v>448</v>
      </c>
      <c r="E2756" s="118" t="s">
        <v>41794</v>
      </c>
      <c r="F2756" s="124" t="s">
        <v>41795</v>
      </c>
      <c r="G2756" s="118" t="s">
        <v>235</v>
      </c>
      <c r="H2756" s="137">
        <v>46062</v>
      </c>
      <c r="I2756" s="119">
        <v>4.5999999999999996</v>
      </c>
      <c r="J2756" s="129"/>
      <c r="K2756" s="129"/>
      <c r="L2756" s="129">
        <v>0</v>
      </c>
      <c r="M2756" s="134" t="s">
        <v>29142</v>
      </c>
    </row>
    <row r="2757" spans="1:13" hidden="1" x14ac:dyDescent="0.25">
      <c r="A2757" s="128"/>
      <c r="B2757" s="2"/>
      <c r="C2757" s="139" t="s">
        <v>447</v>
      </c>
      <c r="D2757" s="124" t="s">
        <v>448</v>
      </c>
      <c r="E2757" s="118" t="s">
        <v>41796</v>
      </c>
      <c r="F2757" s="124" t="s">
        <v>41797</v>
      </c>
      <c r="G2757" s="118" t="s">
        <v>235</v>
      </c>
      <c r="H2757" s="137">
        <v>45891</v>
      </c>
      <c r="I2757" s="119">
        <v>4.93</v>
      </c>
      <c r="J2757" s="129"/>
      <c r="K2757" s="129"/>
      <c r="L2757" s="129">
        <v>0</v>
      </c>
      <c r="M2757" s="134" t="s">
        <v>29051</v>
      </c>
    </row>
    <row r="2758" spans="1:13" hidden="1" x14ac:dyDescent="0.25">
      <c r="A2758" s="128"/>
      <c r="B2758" s="2"/>
      <c r="C2758" s="139" t="s">
        <v>474</v>
      </c>
      <c r="D2758" s="124" t="s">
        <v>475</v>
      </c>
      <c r="E2758" s="118" t="s">
        <v>48</v>
      </c>
      <c r="F2758" s="124" t="s">
        <v>35249</v>
      </c>
      <c r="G2758" s="118" t="s">
        <v>59</v>
      </c>
      <c r="H2758" s="137">
        <v>41948</v>
      </c>
      <c r="I2758" s="119">
        <v>180</v>
      </c>
      <c r="J2758" s="129"/>
      <c r="K2758" s="129"/>
      <c r="L2758" s="129">
        <v>0</v>
      </c>
      <c r="M2758" s="134" t="s">
        <v>19693</v>
      </c>
    </row>
    <row r="2759" spans="1:13" hidden="1" x14ac:dyDescent="0.25">
      <c r="A2759" s="128"/>
      <c r="B2759" s="2"/>
      <c r="C2759" s="139" t="s">
        <v>30714</v>
      </c>
      <c r="D2759" s="124" t="s">
        <v>30715</v>
      </c>
      <c r="E2759" s="118" t="s">
        <v>48</v>
      </c>
      <c r="F2759" s="124" t="s">
        <v>35249</v>
      </c>
      <c r="G2759" s="118" t="s">
        <v>2</v>
      </c>
      <c r="H2759" s="137"/>
      <c r="I2759" s="119"/>
      <c r="J2759" s="129"/>
      <c r="K2759" s="129"/>
      <c r="L2759" s="129">
        <v>0</v>
      </c>
      <c r="M2759" s="134" t="s">
        <v>19694</v>
      </c>
    </row>
    <row r="2760" spans="1:13" hidden="1" x14ac:dyDescent="0.25">
      <c r="A2760" s="128"/>
      <c r="B2760" s="2"/>
      <c r="C2760" s="139" t="s">
        <v>32781</v>
      </c>
      <c r="D2760" s="124" t="s">
        <v>32782</v>
      </c>
      <c r="E2760" s="118" t="s">
        <v>48</v>
      </c>
      <c r="F2760" s="124" t="s">
        <v>35249</v>
      </c>
      <c r="G2760" s="118" t="s">
        <v>2</v>
      </c>
      <c r="H2760" s="137"/>
      <c r="I2760" s="119"/>
      <c r="J2760" s="129"/>
      <c r="K2760" s="129"/>
      <c r="L2760" s="129">
        <v>0</v>
      </c>
      <c r="M2760" s="134" t="s">
        <v>19695</v>
      </c>
    </row>
    <row r="2761" spans="1:13" hidden="1" x14ac:dyDescent="0.25">
      <c r="A2761" s="128"/>
      <c r="B2761" s="2"/>
      <c r="C2761" s="139" t="s">
        <v>476</v>
      </c>
      <c r="D2761" s="124" t="s">
        <v>477</v>
      </c>
      <c r="E2761" s="118" t="s">
        <v>48</v>
      </c>
      <c r="F2761" s="124" t="s">
        <v>35249</v>
      </c>
      <c r="G2761" s="118" t="s">
        <v>2</v>
      </c>
      <c r="H2761" s="137">
        <v>42457</v>
      </c>
      <c r="I2761" s="119">
        <v>37</v>
      </c>
      <c r="J2761" s="129"/>
      <c r="K2761" s="129"/>
      <c r="L2761" s="129">
        <v>0</v>
      </c>
      <c r="M2761" s="134" t="s">
        <v>19696</v>
      </c>
    </row>
    <row r="2762" spans="1:13" hidden="1" x14ac:dyDescent="0.25">
      <c r="A2762" s="128"/>
      <c r="B2762" s="2"/>
      <c r="C2762" s="139" t="s">
        <v>478</v>
      </c>
      <c r="D2762" s="124" t="s">
        <v>479</v>
      </c>
      <c r="E2762" s="118" t="s">
        <v>48</v>
      </c>
      <c r="F2762" s="124" t="s">
        <v>35249</v>
      </c>
      <c r="G2762" s="118" t="s">
        <v>2</v>
      </c>
      <c r="H2762" s="137">
        <v>44965</v>
      </c>
      <c r="I2762" s="119">
        <v>38</v>
      </c>
      <c r="J2762" s="129"/>
      <c r="K2762" s="129"/>
      <c r="L2762" s="129">
        <v>0</v>
      </c>
      <c r="M2762" s="134" t="s">
        <v>19697</v>
      </c>
    </row>
    <row r="2763" spans="1:13" hidden="1" x14ac:dyDescent="0.25">
      <c r="A2763" s="128"/>
      <c r="B2763" s="2"/>
      <c r="C2763" s="139" t="s">
        <v>480</v>
      </c>
      <c r="D2763" s="124" t="s">
        <v>481</v>
      </c>
      <c r="E2763" s="118" t="s">
        <v>48</v>
      </c>
      <c r="F2763" s="124" t="s">
        <v>35249</v>
      </c>
      <c r="G2763" s="118" t="s">
        <v>2</v>
      </c>
      <c r="H2763" s="137">
        <v>41297</v>
      </c>
      <c r="I2763" s="119">
        <v>40</v>
      </c>
      <c r="J2763" s="129"/>
      <c r="K2763" s="129"/>
      <c r="L2763" s="129">
        <v>0</v>
      </c>
      <c r="M2763" s="134" t="s">
        <v>19698</v>
      </c>
    </row>
    <row r="2764" spans="1:13" hidden="1" x14ac:dyDescent="0.25">
      <c r="A2764" s="128"/>
      <c r="B2764" s="2"/>
      <c r="C2764" s="139" t="s">
        <v>30998</v>
      </c>
      <c r="D2764" s="124" t="s">
        <v>30999</v>
      </c>
      <c r="E2764" s="118" t="s">
        <v>48</v>
      </c>
      <c r="F2764" s="124" t="s">
        <v>35249</v>
      </c>
      <c r="G2764" s="118" t="s">
        <v>2</v>
      </c>
      <c r="H2764" s="137"/>
      <c r="I2764" s="119"/>
      <c r="J2764" s="129"/>
      <c r="K2764" s="129"/>
      <c r="L2764" s="129">
        <v>0</v>
      </c>
      <c r="M2764" s="134" t="s">
        <v>19699</v>
      </c>
    </row>
    <row r="2765" spans="1:13" hidden="1" x14ac:dyDescent="0.25">
      <c r="A2765" s="128"/>
      <c r="B2765" s="2"/>
      <c r="C2765" s="139" t="s">
        <v>482</v>
      </c>
      <c r="D2765" s="124" t="s">
        <v>483</v>
      </c>
      <c r="E2765" s="118" t="s">
        <v>48</v>
      </c>
      <c r="F2765" s="124" t="s">
        <v>35249</v>
      </c>
      <c r="G2765" s="118" t="s">
        <v>2</v>
      </c>
      <c r="H2765" s="137">
        <v>41355</v>
      </c>
      <c r="I2765" s="119">
        <v>24</v>
      </c>
      <c r="J2765" s="129"/>
      <c r="K2765" s="129"/>
      <c r="L2765" s="129">
        <v>0</v>
      </c>
      <c r="M2765" s="134" t="s">
        <v>19700</v>
      </c>
    </row>
    <row r="2766" spans="1:13" hidden="1" x14ac:dyDescent="0.25">
      <c r="A2766" s="128"/>
      <c r="B2766" s="2"/>
      <c r="C2766" s="139" t="s">
        <v>484</v>
      </c>
      <c r="D2766" s="124" t="s">
        <v>485</v>
      </c>
      <c r="E2766" s="118" t="s">
        <v>48</v>
      </c>
      <c r="F2766" s="124" t="s">
        <v>35249</v>
      </c>
      <c r="G2766" s="118" t="s">
        <v>2</v>
      </c>
      <c r="H2766" s="137">
        <v>41719</v>
      </c>
      <c r="I2766" s="119">
        <v>210</v>
      </c>
      <c r="J2766" s="129"/>
      <c r="K2766" s="129"/>
      <c r="L2766" s="129">
        <v>0</v>
      </c>
      <c r="M2766" s="134" t="s">
        <v>19701</v>
      </c>
    </row>
    <row r="2767" spans="1:13" hidden="1" x14ac:dyDescent="0.25">
      <c r="A2767" s="128"/>
      <c r="B2767" s="2"/>
      <c r="C2767" s="139" t="s">
        <v>486</v>
      </c>
      <c r="D2767" s="124" t="s">
        <v>487</v>
      </c>
      <c r="E2767" s="118" t="s">
        <v>48</v>
      </c>
      <c r="F2767" s="124" t="s">
        <v>35249</v>
      </c>
      <c r="G2767" s="118" t="s">
        <v>2</v>
      </c>
      <c r="H2767" s="137">
        <v>42023</v>
      </c>
      <c r="I2767" s="119">
        <v>15</v>
      </c>
      <c r="J2767" s="129"/>
      <c r="K2767" s="129"/>
      <c r="L2767" s="129">
        <v>0</v>
      </c>
      <c r="M2767" s="134" t="s">
        <v>19702</v>
      </c>
    </row>
    <row r="2768" spans="1:13" hidden="1" x14ac:dyDescent="0.25">
      <c r="A2768" s="128"/>
      <c r="B2768" s="2"/>
      <c r="C2768" s="139" t="s">
        <v>488</v>
      </c>
      <c r="D2768" s="124" t="s">
        <v>489</v>
      </c>
      <c r="E2768" s="118" t="s">
        <v>48</v>
      </c>
      <c r="F2768" s="124" t="s">
        <v>35249</v>
      </c>
      <c r="G2768" s="118" t="s">
        <v>2</v>
      </c>
      <c r="H2768" s="137">
        <v>41544</v>
      </c>
      <c r="I2768" s="119">
        <v>30</v>
      </c>
      <c r="J2768" s="129"/>
      <c r="K2768" s="129"/>
      <c r="L2768" s="129">
        <v>0</v>
      </c>
      <c r="M2768" s="134" t="s">
        <v>19703</v>
      </c>
    </row>
    <row r="2769" spans="1:13" hidden="1" x14ac:dyDescent="0.25">
      <c r="A2769" s="128"/>
      <c r="B2769" s="2"/>
      <c r="C2769" s="139" t="s">
        <v>490</v>
      </c>
      <c r="D2769" s="124" t="s">
        <v>491</v>
      </c>
      <c r="E2769" s="118" t="s">
        <v>48</v>
      </c>
      <c r="F2769" s="124" t="s">
        <v>35249</v>
      </c>
      <c r="G2769" s="118" t="s">
        <v>2</v>
      </c>
      <c r="H2769" s="137">
        <v>44042</v>
      </c>
      <c r="I2769" s="119">
        <v>14.5</v>
      </c>
      <c r="J2769" s="129"/>
      <c r="K2769" s="129"/>
      <c r="L2769" s="129">
        <v>0</v>
      </c>
      <c r="M2769" s="134" t="s">
        <v>19704</v>
      </c>
    </row>
    <row r="2770" spans="1:13" hidden="1" x14ac:dyDescent="0.25">
      <c r="A2770" s="128"/>
      <c r="B2770" s="2"/>
      <c r="C2770" s="139" t="s">
        <v>41798</v>
      </c>
      <c r="D2770" s="124" t="s">
        <v>41799</v>
      </c>
      <c r="E2770" s="118" t="s">
        <v>48</v>
      </c>
      <c r="F2770" s="124" t="s">
        <v>35249</v>
      </c>
      <c r="G2770" s="118" t="s">
        <v>2</v>
      </c>
      <c r="H2770" s="137">
        <v>46083</v>
      </c>
      <c r="I2770" s="119">
        <v>225</v>
      </c>
      <c r="J2770" s="129"/>
      <c r="K2770" s="129"/>
      <c r="L2770" s="129">
        <v>0</v>
      </c>
      <c r="M2770" s="134" t="s">
        <v>19705</v>
      </c>
    </row>
    <row r="2771" spans="1:13" hidden="1" x14ac:dyDescent="0.25">
      <c r="A2771" s="128"/>
      <c r="B2771" s="2"/>
      <c r="C2771" s="139" t="s">
        <v>492</v>
      </c>
      <c r="D2771" s="124" t="s">
        <v>493</v>
      </c>
      <c r="E2771" s="118" t="s">
        <v>48</v>
      </c>
      <c r="F2771" s="124" t="s">
        <v>35249</v>
      </c>
      <c r="G2771" s="118" t="s">
        <v>2</v>
      </c>
      <c r="H2771" s="137">
        <v>45936</v>
      </c>
      <c r="I2771" s="119">
        <v>60</v>
      </c>
      <c r="J2771" s="129"/>
      <c r="K2771" s="129"/>
      <c r="L2771" s="129">
        <v>0</v>
      </c>
      <c r="M2771" s="134" t="s">
        <v>19706</v>
      </c>
    </row>
    <row r="2772" spans="1:13" hidden="1" x14ac:dyDescent="0.25">
      <c r="A2772" s="128"/>
      <c r="B2772" s="2"/>
      <c r="C2772" s="139" t="s">
        <v>494</v>
      </c>
      <c r="D2772" s="124" t="s">
        <v>495</v>
      </c>
      <c r="E2772" s="118" t="s">
        <v>48</v>
      </c>
      <c r="F2772" s="124" t="s">
        <v>35249</v>
      </c>
      <c r="G2772" s="118" t="s">
        <v>2</v>
      </c>
      <c r="H2772" s="137">
        <v>41269</v>
      </c>
      <c r="I2772" s="119">
        <v>25</v>
      </c>
      <c r="J2772" s="129"/>
      <c r="K2772" s="129"/>
      <c r="L2772" s="129">
        <v>0</v>
      </c>
      <c r="M2772" s="134" t="s">
        <v>19707</v>
      </c>
    </row>
    <row r="2773" spans="1:13" hidden="1" x14ac:dyDescent="0.25">
      <c r="A2773" s="128"/>
      <c r="B2773" s="2"/>
      <c r="C2773" s="139" t="s">
        <v>496</v>
      </c>
      <c r="D2773" s="124" t="s">
        <v>497</v>
      </c>
      <c r="E2773" s="118" t="s">
        <v>48</v>
      </c>
      <c r="F2773" s="124" t="s">
        <v>35249</v>
      </c>
      <c r="G2773" s="118" t="s">
        <v>2</v>
      </c>
      <c r="H2773" s="137">
        <v>42681</v>
      </c>
      <c r="I2773" s="119">
        <v>40</v>
      </c>
      <c r="J2773" s="129"/>
      <c r="K2773" s="129"/>
      <c r="L2773" s="129">
        <v>0</v>
      </c>
      <c r="M2773" s="134" t="s">
        <v>19708</v>
      </c>
    </row>
    <row r="2774" spans="1:13" hidden="1" x14ac:dyDescent="0.25">
      <c r="A2774" s="128"/>
      <c r="B2774" s="2"/>
      <c r="C2774" s="139" t="s">
        <v>498</v>
      </c>
      <c r="D2774" s="124" t="s">
        <v>499</v>
      </c>
      <c r="E2774" s="118" t="s">
        <v>48</v>
      </c>
      <c r="F2774" s="124" t="s">
        <v>35249</v>
      </c>
      <c r="G2774" s="118" t="s">
        <v>2</v>
      </c>
      <c r="H2774" s="137">
        <v>42681</v>
      </c>
      <c r="I2774" s="119">
        <v>56</v>
      </c>
      <c r="J2774" s="129"/>
      <c r="K2774" s="129"/>
      <c r="L2774" s="129">
        <v>0</v>
      </c>
      <c r="M2774" s="134" t="s">
        <v>19709</v>
      </c>
    </row>
    <row r="2775" spans="1:13" hidden="1" x14ac:dyDescent="0.25">
      <c r="A2775" s="128"/>
      <c r="B2775" s="2"/>
      <c r="C2775" s="139" t="s">
        <v>28329</v>
      </c>
      <c r="D2775" s="124" t="s">
        <v>28330</v>
      </c>
      <c r="E2775" s="118" t="s">
        <v>48</v>
      </c>
      <c r="F2775" s="124" t="s">
        <v>35249</v>
      </c>
      <c r="G2775" s="118" t="s">
        <v>34659</v>
      </c>
      <c r="H2775" s="137"/>
      <c r="I2775" s="119"/>
      <c r="J2775" s="129"/>
      <c r="K2775" s="129"/>
      <c r="L2775" s="129">
        <v>0</v>
      </c>
      <c r="M2775" s="134" t="s">
        <v>19710</v>
      </c>
    </row>
    <row r="2776" spans="1:13" hidden="1" x14ac:dyDescent="0.25">
      <c r="A2776" s="128"/>
      <c r="B2776" s="2"/>
      <c r="C2776" s="139" t="s">
        <v>500</v>
      </c>
      <c r="D2776" s="124" t="s">
        <v>501</v>
      </c>
      <c r="E2776" s="118" t="s">
        <v>48</v>
      </c>
      <c r="F2776" s="124" t="s">
        <v>35249</v>
      </c>
      <c r="G2776" s="118" t="s">
        <v>2</v>
      </c>
      <c r="H2776" s="137">
        <v>40507</v>
      </c>
      <c r="I2776" s="119">
        <v>185</v>
      </c>
      <c r="J2776" s="129"/>
      <c r="K2776" s="129"/>
      <c r="L2776" s="129">
        <v>0</v>
      </c>
      <c r="M2776" s="134" t="s">
        <v>19711</v>
      </c>
    </row>
    <row r="2777" spans="1:13" hidden="1" x14ac:dyDescent="0.25">
      <c r="A2777" s="128"/>
      <c r="B2777" s="2"/>
      <c r="C2777" s="139" t="s">
        <v>502</v>
      </c>
      <c r="D2777" s="124" t="s">
        <v>503</v>
      </c>
      <c r="E2777" s="118" t="s">
        <v>48</v>
      </c>
      <c r="F2777" s="124" t="s">
        <v>35249</v>
      </c>
      <c r="G2777" s="118" t="s">
        <v>34659</v>
      </c>
      <c r="H2777" s="137">
        <v>42278</v>
      </c>
      <c r="I2777" s="119">
        <v>572.23</v>
      </c>
      <c r="J2777" s="129"/>
      <c r="K2777" s="129"/>
      <c r="L2777" s="129">
        <v>0</v>
      </c>
      <c r="M2777" s="134" t="s">
        <v>32183</v>
      </c>
    </row>
    <row r="2778" spans="1:13" hidden="1" x14ac:dyDescent="0.25">
      <c r="A2778" s="128"/>
      <c r="B2778" s="2"/>
      <c r="C2778" s="139" t="s">
        <v>504</v>
      </c>
      <c r="D2778" s="124" t="s">
        <v>505</v>
      </c>
      <c r="E2778" s="118" t="s">
        <v>48</v>
      </c>
      <c r="F2778" s="124" t="s">
        <v>35249</v>
      </c>
      <c r="G2778" s="118" t="s">
        <v>34659</v>
      </c>
      <c r="H2778" s="137">
        <v>42278</v>
      </c>
      <c r="I2778" s="119">
        <v>665.4</v>
      </c>
      <c r="J2778" s="129"/>
      <c r="K2778" s="129"/>
      <c r="L2778" s="129">
        <v>0</v>
      </c>
      <c r="M2778" s="134" t="s">
        <v>30899</v>
      </c>
    </row>
    <row r="2779" spans="1:13" hidden="1" x14ac:dyDescent="0.25">
      <c r="A2779" s="128"/>
      <c r="B2779" s="2"/>
      <c r="C2779" s="139" t="s">
        <v>506</v>
      </c>
      <c r="D2779" s="124" t="s">
        <v>507</v>
      </c>
      <c r="E2779" s="118" t="s">
        <v>48</v>
      </c>
      <c r="F2779" s="124" t="s">
        <v>35249</v>
      </c>
      <c r="G2779" s="118" t="s">
        <v>34659</v>
      </c>
      <c r="H2779" s="137">
        <v>42282</v>
      </c>
      <c r="I2779" s="119">
        <v>405.84</v>
      </c>
      <c r="J2779" s="129"/>
      <c r="K2779" s="129"/>
      <c r="L2779" s="129">
        <v>0</v>
      </c>
      <c r="M2779" s="134" t="s">
        <v>19712</v>
      </c>
    </row>
    <row r="2780" spans="1:13" hidden="1" x14ac:dyDescent="0.25">
      <c r="A2780" s="128"/>
      <c r="B2780" s="2"/>
      <c r="C2780" s="139" t="s">
        <v>508</v>
      </c>
      <c r="D2780" s="124" t="s">
        <v>509</v>
      </c>
      <c r="E2780" s="118" t="s">
        <v>48</v>
      </c>
      <c r="F2780" s="124" t="s">
        <v>35249</v>
      </c>
      <c r="G2780" s="118" t="s">
        <v>34659</v>
      </c>
      <c r="H2780" s="137">
        <v>42278</v>
      </c>
      <c r="I2780" s="119">
        <v>515.65</v>
      </c>
      <c r="J2780" s="129"/>
      <c r="K2780" s="129"/>
      <c r="L2780" s="129">
        <v>0</v>
      </c>
      <c r="M2780" s="134" t="s">
        <v>19713</v>
      </c>
    </row>
    <row r="2781" spans="1:13" hidden="1" x14ac:dyDescent="0.25">
      <c r="A2781" s="128"/>
      <c r="B2781" s="2"/>
      <c r="C2781" s="139" t="s">
        <v>510</v>
      </c>
      <c r="D2781" s="124" t="s">
        <v>511</v>
      </c>
      <c r="E2781" s="118" t="s">
        <v>48</v>
      </c>
      <c r="F2781" s="124" t="s">
        <v>35249</v>
      </c>
      <c r="G2781" s="118" t="s">
        <v>34659</v>
      </c>
      <c r="H2781" s="137">
        <v>42282</v>
      </c>
      <c r="I2781" s="119">
        <v>515.65</v>
      </c>
      <c r="J2781" s="129"/>
      <c r="K2781" s="129"/>
      <c r="L2781" s="129">
        <v>0</v>
      </c>
      <c r="M2781" s="134" t="s">
        <v>19714</v>
      </c>
    </row>
    <row r="2782" spans="1:13" hidden="1" x14ac:dyDescent="0.25">
      <c r="A2782" s="128"/>
      <c r="B2782" s="2"/>
      <c r="C2782" s="139" t="s">
        <v>512</v>
      </c>
      <c r="D2782" s="124" t="s">
        <v>513</v>
      </c>
      <c r="E2782" s="118" t="s">
        <v>48</v>
      </c>
      <c r="F2782" s="124" t="s">
        <v>35249</v>
      </c>
      <c r="G2782" s="118" t="s">
        <v>2</v>
      </c>
      <c r="H2782" s="137">
        <v>41486</v>
      </c>
      <c r="I2782" s="119">
        <v>388.41</v>
      </c>
      <c r="J2782" s="129"/>
      <c r="K2782" s="129"/>
      <c r="L2782" s="129">
        <v>0</v>
      </c>
      <c r="M2782" s="134" t="s">
        <v>19715</v>
      </c>
    </row>
    <row r="2783" spans="1:13" hidden="1" x14ac:dyDescent="0.25">
      <c r="A2783" s="128"/>
      <c r="B2783" s="2"/>
      <c r="C2783" s="139" t="s">
        <v>514</v>
      </c>
      <c r="D2783" s="124" t="s">
        <v>515</v>
      </c>
      <c r="E2783" s="118" t="s">
        <v>48</v>
      </c>
      <c r="F2783" s="124" t="s">
        <v>35249</v>
      </c>
      <c r="G2783" s="118" t="s">
        <v>2</v>
      </c>
      <c r="H2783" s="137">
        <v>42226</v>
      </c>
      <c r="I2783" s="119">
        <v>262.79000000000002</v>
      </c>
      <c r="J2783" s="129"/>
      <c r="K2783" s="129"/>
      <c r="L2783" s="129">
        <v>0</v>
      </c>
      <c r="M2783" s="134" t="s">
        <v>19716</v>
      </c>
    </row>
    <row r="2784" spans="1:13" hidden="1" x14ac:dyDescent="0.25">
      <c r="A2784" s="128"/>
      <c r="B2784" s="2"/>
      <c r="C2784" s="139" t="s">
        <v>516</v>
      </c>
      <c r="D2784" s="124" t="s">
        <v>517</v>
      </c>
      <c r="E2784" s="118" t="s">
        <v>48</v>
      </c>
      <c r="F2784" s="124" t="s">
        <v>35249</v>
      </c>
      <c r="G2784" s="118" t="s">
        <v>2</v>
      </c>
      <c r="H2784" s="137">
        <v>42143</v>
      </c>
      <c r="I2784" s="119">
        <v>211.66</v>
      </c>
      <c r="J2784" s="129"/>
      <c r="K2784" s="129"/>
      <c r="L2784" s="129">
        <v>0</v>
      </c>
      <c r="M2784" s="134" t="s">
        <v>19717</v>
      </c>
    </row>
    <row r="2785" spans="1:13" hidden="1" x14ac:dyDescent="0.25">
      <c r="A2785" s="128"/>
      <c r="B2785" s="2"/>
      <c r="C2785" s="139" t="s">
        <v>518</v>
      </c>
      <c r="D2785" s="124" t="s">
        <v>519</v>
      </c>
      <c r="E2785" s="118" t="s">
        <v>48</v>
      </c>
      <c r="F2785" s="124" t="s">
        <v>35249</v>
      </c>
      <c r="G2785" s="118" t="s">
        <v>2</v>
      </c>
      <c r="H2785" s="137">
        <v>43376</v>
      </c>
      <c r="I2785" s="119">
        <v>48.49</v>
      </c>
      <c r="J2785" s="129"/>
      <c r="K2785" s="129"/>
      <c r="L2785" s="129">
        <v>0</v>
      </c>
      <c r="M2785" s="134" t="s">
        <v>33122</v>
      </c>
    </row>
    <row r="2786" spans="1:13" hidden="1" x14ac:dyDescent="0.25">
      <c r="A2786" s="128"/>
      <c r="B2786" s="2"/>
      <c r="C2786" s="139" t="s">
        <v>520</v>
      </c>
      <c r="D2786" s="124" t="s">
        <v>521</v>
      </c>
      <c r="E2786" s="118" t="s">
        <v>48</v>
      </c>
      <c r="F2786" s="124" t="s">
        <v>35249</v>
      </c>
      <c r="G2786" s="118" t="s">
        <v>2</v>
      </c>
      <c r="H2786" s="137">
        <v>43679</v>
      </c>
      <c r="I2786" s="119">
        <v>42.97</v>
      </c>
      <c r="J2786" s="129"/>
      <c r="K2786" s="129"/>
      <c r="L2786" s="129">
        <v>0</v>
      </c>
      <c r="M2786" s="134" t="s">
        <v>19718</v>
      </c>
    </row>
    <row r="2787" spans="1:13" hidden="1" x14ac:dyDescent="0.25">
      <c r="A2787" s="128"/>
      <c r="B2787" s="2"/>
      <c r="C2787" s="139" t="s">
        <v>522</v>
      </c>
      <c r="D2787" s="124" t="s">
        <v>523</v>
      </c>
      <c r="E2787" s="118" t="s">
        <v>48</v>
      </c>
      <c r="F2787" s="124" t="s">
        <v>35249</v>
      </c>
      <c r="G2787" s="118" t="s">
        <v>2</v>
      </c>
      <c r="H2787" s="137">
        <v>40729</v>
      </c>
      <c r="I2787" s="119">
        <v>845</v>
      </c>
      <c r="J2787" s="129"/>
      <c r="K2787" s="129"/>
      <c r="L2787" s="129">
        <v>0</v>
      </c>
      <c r="M2787" s="134" t="s">
        <v>28290</v>
      </c>
    </row>
    <row r="2788" spans="1:13" hidden="1" x14ac:dyDescent="0.25">
      <c r="A2788" s="128"/>
      <c r="B2788" s="2"/>
      <c r="C2788" s="139" t="s">
        <v>524</v>
      </c>
      <c r="D2788" s="124" t="s">
        <v>525</v>
      </c>
      <c r="E2788" s="118" t="s">
        <v>48</v>
      </c>
      <c r="F2788" s="124" t="s">
        <v>35249</v>
      </c>
      <c r="G2788" s="118" t="s">
        <v>2</v>
      </c>
      <c r="H2788" s="137">
        <v>40729</v>
      </c>
      <c r="I2788" s="119">
        <v>1025</v>
      </c>
      <c r="J2788" s="129"/>
      <c r="K2788" s="129"/>
      <c r="L2788" s="129">
        <v>0</v>
      </c>
      <c r="M2788" s="134" t="s">
        <v>30510</v>
      </c>
    </row>
    <row r="2789" spans="1:13" hidden="1" x14ac:dyDescent="0.25">
      <c r="A2789" s="128"/>
      <c r="B2789" s="2"/>
      <c r="C2789" s="139" t="s">
        <v>526</v>
      </c>
      <c r="D2789" s="124" t="s">
        <v>527</v>
      </c>
      <c r="E2789" s="118" t="s">
        <v>48</v>
      </c>
      <c r="F2789" s="124" t="s">
        <v>35249</v>
      </c>
      <c r="G2789" s="118" t="s">
        <v>34659</v>
      </c>
      <c r="H2789" s="137"/>
      <c r="I2789" s="119"/>
      <c r="J2789" s="129"/>
      <c r="K2789" s="129"/>
      <c r="L2789" s="129">
        <v>0</v>
      </c>
      <c r="M2789" s="134" t="s">
        <v>19719</v>
      </c>
    </row>
    <row r="2790" spans="1:13" hidden="1" x14ac:dyDescent="0.25">
      <c r="A2790" s="128"/>
      <c r="B2790" s="2"/>
      <c r="C2790" s="139" t="s">
        <v>35069</v>
      </c>
      <c r="D2790" s="124" t="s">
        <v>35070</v>
      </c>
      <c r="E2790" s="118" t="s">
        <v>48</v>
      </c>
      <c r="F2790" s="124" t="s">
        <v>35249</v>
      </c>
      <c r="G2790" s="118" t="s">
        <v>2</v>
      </c>
      <c r="H2790" s="137">
        <v>45812</v>
      </c>
      <c r="I2790" s="119">
        <v>2.5</v>
      </c>
      <c r="J2790" s="129"/>
      <c r="K2790" s="129"/>
      <c r="L2790" s="129">
        <v>0</v>
      </c>
      <c r="M2790" s="134" t="s">
        <v>19720</v>
      </c>
    </row>
    <row r="2791" spans="1:13" hidden="1" x14ac:dyDescent="0.25">
      <c r="A2791" s="128"/>
      <c r="B2791" s="2"/>
      <c r="C2791" s="139" t="s">
        <v>528</v>
      </c>
      <c r="D2791" s="124" t="s">
        <v>529</v>
      </c>
      <c r="E2791" s="118" t="s">
        <v>48</v>
      </c>
      <c r="F2791" s="124" t="s">
        <v>35249</v>
      </c>
      <c r="G2791" s="118" t="s">
        <v>34659</v>
      </c>
      <c r="H2791" s="137"/>
      <c r="I2791" s="119"/>
      <c r="J2791" s="129"/>
      <c r="K2791" s="129"/>
      <c r="L2791" s="129">
        <v>0</v>
      </c>
      <c r="M2791" s="134" t="s">
        <v>19721</v>
      </c>
    </row>
    <row r="2792" spans="1:13" hidden="1" x14ac:dyDescent="0.25">
      <c r="A2792" s="128"/>
      <c r="B2792" s="2"/>
      <c r="C2792" s="139" t="s">
        <v>530</v>
      </c>
      <c r="D2792" s="124" t="s">
        <v>531</v>
      </c>
      <c r="E2792" s="118" t="s">
        <v>48</v>
      </c>
      <c r="F2792" s="124" t="s">
        <v>35249</v>
      </c>
      <c r="G2792" s="118" t="s">
        <v>34659</v>
      </c>
      <c r="H2792" s="137"/>
      <c r="I2792" s="119"/>
      <c r="J2792" s="129"/>
      <c r="K2792" s="129"/>
      <c r="L2792" s="129">
        <v>0</v>
      </c>
      <c r="M2792" s="134" t="s">
        <v>19722</v>
      </c>
    </row>
    <row r="2793" spans="1:13" hidden="1" x14ac:dyDescent="0.25">
      <c r="A2793" s="128"/>
      <c r="B2793" s="2"/>
      <c r="C2793" s="139" t="s">
        <v>29445</v>
      </c>
      <c r="D2793" s="124" t="s">
        <v>29446</v>
      </c>
      <c r="E2793" s="118" t="s">
        <v>48</v>
      </c>
      <c r="F2793" s="124" t="s">
        <v>35249</v>
      </c>
      <c r="G2793" s="118" t="s">
        <v>2</v>
      </c>
      <c r="H2793" s="137">
        <v>45301</v>
      </c>
      <c r="I2793" s="119">
        <v>1.5</v>
      </c>
      <c r="J2793" s="129"/>
      <c r="K2793" s="129"/>
      <c r="L2793" s="129">
        <v>0</v>
      </c>
      <c r="M2793" s="134"/>
    </row>
    <row r="2794" spans="1:13" hidden="1" x14ac:dyDescent="0.25">
      <c r="A2794" s="128"/>
      <c r="B2794" s="2"/>
      <c r="C2794" s="139" t="s">
        <v>532</v>
      </c>
      <c r="D2794" s="124" t="s">
        <v>533</v>
      </c>
      <c r="E2794" s="118" t="s">
        <v>48</v>
      </c>
      <c r="F2794" s="124" t="s">
        <v>35249</v>
      </c>
      <c r="G2794" s="118" t="s">
        <v>34659</v>
      </c>
      <c r="H2794" s="137">
        <v>41491</v>
      </c>
      <c r="I2794" s="119">
        <v>4600</v>
      </c>
      <c r="J2794" s="129"/>
      <c r="K2794" s="129"/>
      <c r="L2794" s="129">
        <v>0</v>
      </c>
      <c r="M2794" s="134" t="s">
        <v>19723</v>
      </c>
    </row>
    <row r="2795" spans="1:13" hidden="1" x14ac:dyDescent="0.25">
      <c r="A2795" s="128"/>
      <c r="B2795" s="2"/>
      <c r="C2795" s="139" t="s">
        <v>534</v>
      </c>
      <c r="D2795" s="124" t="s">
        <v>535</v>
      </c>
      <c r="E2795" s="118" t="s">
        <v>48</v>
      </c>
      <c r="F2795" s="124" t="s">
        <v>35249</v>
      </c>
      <c r="G2795" s="118" t="s">
        <v>34659</v>
      </c>
      <c r="H2795" s="137">
        <v>42053</v>
      </c>
      <c r="I2795" s="119">
        <v>68.5</v>
      </c>
      <c r="J2795" s="129"/>
      <c r="K2795" s="129"/>
      <c r="L2795" s="129">
        <v>0</v>
      </c>
      <c r="M2795" s="134" t="s">
        <v>19724</v>
      </c>
    </row>
    <row r="2796" spans="1:13" hidden="1" x14ac:dyDescent="0.25">
      <c r="A2796" s="128"/>
      <c r="B2796" s="2"/>
      <c r="C2796" s="139" t="s">
        <v>29167</v>
      </c>
      <c r="D2796" s="124" t="s">
        <v>29168</v>
      </c>
      <c r="E2796" s="118" t="s">
        <v>48</v>
      </c>
      <c r="F2796" s="124" t="s">
        <v>35249</v>
      </c>
      <c r="G2796" s="118" t="s">
        <v>2</v>
      </c>
      <c r="H2796" s="137"/>
      <c r="I2796" s="119"/>
      <c r="J2796" s="129"/>
      <c r="K2796" s="129"/>
      <c r="L2796" s="129">
        <v>0</v>
      </c>
      <c r="M2796" s="134" t="s">
        <v>19725</v>
      </c>
    </row>
    <row r="2797" spans="1:13" hidden="1" x14ac:dyDescent="0.25">
      <c r="A2797" s="128"/>
      <c r="B2797" s="2"/>
      <c r="C2797" s="139" t="s">
        <v>536</v>
      </c>
      <c r="D2797" s="124" t="s">
        <v>537</v>
      </c>
      <c r="E2797" s="118" t="s">
        <v>48</v>
      </c>
      <c r="F2797" s="124" t="s">
        <v>35249</v>
      </c>
      <c r="G2797" s="118" t="s">
        <v>34659</v>
      </c>
      <c r="H2797" s="137">
        <v>42334</v>
      </c>
      <c r="I2797" s="119">
        <v>1292</v>
      </c>
      <c r="J2797" s="129"/>
      <c r="K2797" s="129"/>
      <c r="L2797" s="129">
        <v>0</v>
      </c>
      <c r="M2797" s="134" t="s">
        <v>19726</v>
      </c>
    </row>
    <row r="2798" spans="1:13" hidden="1" x14ac:dyDescent="0.25">
      <c r="A2798" s="128"/>
      <c r="B2798" s="2"/>
      <c r="C2798" s="139" t="s">
        <v>538</v>
      </c>
      <c r="D2798" s="124" t="s">
        <v>539</v>
      </c>
      <c r="E2798" s="118" t="s">
        <v>48</v>
      </c>
      <c r="F2798" s="124" t="s">
        <v>35249</v>
      </c>
      <c r="G2798" s="118" t="s">
        <v>34659</v>
      </c>
      <c r="H2798" s="137">
        <v>41964</v>
      </c>
      <c r="I2798" s="119">
        <v>740.5</v>
      </c>
      <c r="J2798" s="129"/>
      <c r="K2798" s="129"/>
      <c r="L2798" s="129">
        <v>0</v>
      </c>
      <c r="M2798" s="134" t="s">
        <v>30031</v>
      </c>
    </row>
    <row r="2799" spans="1:13" hidden="1" x14ac:dyDescent="0.25">
      <c r="A2799" s="128"/>
      <c r="B2799" s="2"/>
      <c r="C2799" s="139" t="s">
        <v>540</v>
      </c>
      <c r="D2799" s="124" t="s">
        <v>541</v>
      </c>
      <c r="E2799" s="118" t="s">
        <v>48</v>
      </c>
      <c r="F2799" s="124" t="s">
        <v>35249</v>
      </c>
      <c r="G2799" s="118" t="s">
        <v>2</v>
      </c>
      <c r="H2799" s="137"/>
      <c r="I2799" s="119"/>
      <c r="J2799" s="129"/>
      <c r="K2799" s="129"/>
      <c r="L2799" s="129">
        <v>0</v>
      </c>
      <c r="M2799" s="134" t="s">
        <v>19727</v>
      </c>
    </row>
    <row r="2800" spans="1:13" hidden="1" x14ac:dyDescent="0.25">
      <c r="A2800" s="128"/>
      <c r="B2800" s="2"/>
      <c r="C2800" s="139" t="s">
        <v>542</v>
      </c>
      <c r="D2800" s="124" t="s">
        <v>543</v>
      </c>
      <c r="E2800" s="118" t="s">
        <v>48</v>
      </c>
      <c r="F2800" s="124" t="s">
        <v>35249</v>
      </c>
      <c r="G2800" s="118" t="s">
        <v>2</v>
      </c>
      <c r="H2800" s="137">
        <v>43766</v>
      </c>
      <c r="I2800" s="119">
        <v>9.8000000000000007</v>
      </c>
      <c r="J2800" s="129"/>
      <c r="K2800" s="129"/>
      <c r="L2800" s="129">
        <v>0</v>
      </c>
      <c r="M2800" s="134" t="s">
        <v>19728</v>
      </c>
    </row>
    <row r="2801" spans="1:13" hidden="1" x14ac:dyDescent="0.25">
      <c r="A2801" s="128"/>
      <c r="B2801" s="2"/>
      <c r="C2801" s="139" t="s">
        <v>544</v>
      </c>
      <c r="D2801" s="124" t="s">
        <v>545</v>
      </c>
      <c r="E2801" s="118" t="s">
        <v>48</v>
      </c>
      <c r="F2801" s="124" t="s">
        <v>35249</v>
      </c>
      <c r="G2801" s="118" t="s">
        <v>2</v>
      </c>
      <c r="H2801" s="137">
        <v>43766</v>
      </c>
      <c r="I2801" s="119">
        <v>10.6</v>
      </c>
      <c r="J2801" s="129"/>
      <c r="K2801" s="129"/>
      <c r="L2801" s="129">
        <v>0</v>
      </c>
      <c r="M2801" s="134"/>
    </row>
    <row r="2802" spans="1:13" hidden="1" x14ac:dyDescent="0.25">
      <c r="A2802" s="128"/>
      <c r="B2802" s="2"/>
      <c r="C2802" s="139" t="s">
        <v>546</v>
      </c>
      <c r="D2802" s="124" t="s">
        <v>547</v>
      </c>
      <c r="E2802" s="118" t="s">
        <v>48</v>
      </c>
      <c r="F2802" s="124" t="s">
        <v>35249</v>
      </c>
      <c r="G2802" s="118" t="s">
        <v>2</v>
      </c>
      <c r="H2802" s="137">
        <v>43766</v>
      </c>
      <c r="I2802" s="119">
        <v>12.2</v>
      </c>
      <c r="J2802" s="129"/>
      <c r="K2802" s="129"/>
      <c r="L2802" s="129">
        <v>0</v>
      </c>
      <c r="M2802" s="134" t="s">
        <v>19729</v>
      </c>
    </row>
    <row r="2803" spans="1:13" hidden="1" x14ac:dyDescent="0.25">
      <c r="A2803" s="128"/>
      <c r="B2803" s="2"/>
      <c r="C2803" s="139" t="s">
        <v>548</v>
      </c>
      <c r="D2803" s="124" t="s">
        <v>549</v>
      </c>
      <c r="E2803" s="118" t="s">
        <v>48</v>
      </c>
      <c r="F2803" s="124" t="s">
        <v>35249</v>
      </c>
      <c r="G2803" s="118" t="s">
        <v>2</v>
      </c>
      <c r="H2803" s="137">
        <v>42298</v>
      </c>
      <c r="I2803" s="119">
        <v>25</v>
      </c>
      <c r="J2803" s="129"/>
      <c r="K2803" s="129"/>
      <c r="L2803" s="129">
        <v>0</v>
      </c>
      <c r="M2803" s="134" t="s">
        <v>19715</v>
      </c>
    </row>
    <row r="2804" spans="1:13" hidden="1" x14ac:dyDescent="0.25">
      <c r="A2804" s="128"/>
      <c r="B2804" s="2"/>
      <c r="C2804" s="139" t="s">
        <v>29061</v>
      </c>
      <c r="D2804" s="124" t="s">
        <v>29062</v>
      </c>
      <c r="E2804" s="118" t="s">
        <v>48</v>
      </c>
      <c r="F2804" s="124" t="s">
        <v>35249</v>
      </c>
      <c r="G2804" s="118" t="s">
        <v>2</v>
      </c>
      <c r="H2804" s="137"/>
      <c r="I2804" s="119"/>
      <c r="J2804" s="129"/>
      <c r="K2804" s="129"/>
      <c r="L2804" s="129">
        <v>0</v>
      </c>
      <c r="M2804" s="134" t="s">
        <v>19730</v>
      </c>
    </row>
    <row r="2805" spans="1:13" hidden="1" x14ac:dyDescent="0.25">
      <c r="A2805" s="128"/>
      <c r="B2805" s="2"/>
      <c r="C2805" s="139" t="s">
        <v>29140</v>
      </c>
      <c r="D2805" s="124" t="s">
        <v>29141</v>
      </c>
      <c r="E2805" s="118" t="s">
        <v>48</v>
      </c>
      <c r="F2805" s="124" t="s">
        <v>35249</v>
      </c>
      <c r="G2805" s="118" t="s">
        <v>2</v>
      </c>
      <c r="H2805" s="137"/>
      <c r="I2805" s="119"/>
      <c r="J2805" s="129"/>
      <c r="K2805" s="129"/>
      <c r="L2805" s="129">
        <v>0</v>
      </c>
      <c r="M2805" s="134" t="s">
        <v>19731</v>
      </c>
    </row>
    <row r="2806" spans="1:13" hidden="1" x14ac:dyDescent="0.25">
      <c r="A2806" s="128"/>
      <c r="B2806" s="2"/>
      <c r="C2806" s="139" t="s">
        <v>29049</v>
      </c>
      <c r="D2806" s="124" t="s">
        <v>29050</v>
      </c>
      <c r="E2806" s="118" t="s">
        <v>48</v>
      </c>
      <c r="F2806" s="124" t="s">
        <v>35249</v>
      </c>
      <c r="G2806" s="118" t="s">
        <v>2</v>
      </c>
      <c r="H2806" s="137"/>
      <c r="I2806" s="119"/>
      <c r="J2806" s="129"/>
      <c r="K2806" s="129"/>
      <c r="L2806" s="129">
        <v>0</v>
      </c>
      <c r="M2806" s="134" t="s">
        <v>19732</v>
      </c>
    </row>
    <row r="2807" spans="1:13" hidden="1" x14ac:dyDescent="0.25">
      <c r="A2807" s="128"/>
      <c r="B2807" s="2"/>
      <c r="C2807" s="139" t="s">
        <v>550</v>
      </c>
      <c r="D2807" s="124" t="s">
        <v>551</v>
      </c>
      <c r="E2807" s="118" t="s">
        <v>48</v>
      </c>
      <c r="F2807" s="124" t="s">
        <v>35249</v>
      </c>
      <c r="G2807" s="118" t="s">
        <v>2</v>
      </c>
      <c r="H2807" s="137">
        <v>42739</v>
      </c>
      <c r="I2807" s="119">
        <v>98.46</v>
      </c>
      <c r="J2807" s="129"/>
      <c r="K2807" s="129"/>
      <c r="L2807" s="129">
        <v>0</v>
      </c>
      <c r="M2807" s="134" t="s">
        <v>19733</v>
      </c>
    </row>
    <row r="2808" spans="1:13" hidden="1" x14ac:dyDescent="0.25">
      <c r="A2808" s="128"/>
      <c r="B2808" s="2"/>
      <c r="C2808" s="139" t="s">
        <v>552</v>
      </c>
      <c r="D2808" s="124" t="s">
        <v>553</v>
      </c>
      <c r="E2808" s="118" t="s">
        <v>48</v>
      </c>
      <c r="F2808" s="124" t="s">
        <v>35249</v>
      </c>
      <c r="G2808" s="118" t="s">
        <v>2</v>
      </c>
      <c r="H2808" s="137">
        <v>44778</v>
      </c>
      <c r="I2808" s="119">
        <v>247.05</v>
      </c>
      <c r="J2808" s="129"/>
      <c r="K2808" s="129"/>
      <c r="L2808" s="129">
        <v>0</v>
      </c>
      <c r="M2808" s="134" t="s">
        <v>19734</v>
      </c>
    </row>
    <row r="2809" spans="1:13" hidden="1" x14ac:dyDescent="0.25">
      <c r="A2809" s="128"/>
      <c r="B2809" s="2"/>
      <c r="C2809" s="139" t="s">
        <v>554</v>
      </c>
      <c r="D2809" s="124" t="s">
        <v>555</v>
      </c>
      <c r="E2809" s="118" t="s">
        <v>48</v>
      </c>
      <c r="F2809" s="124" t="s">
        <v>35249</v>
      </c>
      <c r="G2809" s="118" t="s">
        <v>2</v>
      </c>
      <c r="H2809" s="137">
        <v>44868</v>
      </c>
      <c r="I2809" s="119">
        <v>520</v>
      </c>
      <c r="J2809" s="129"/>
      <c r="K2809" s="129"/>
      <c r="L2809" s="129">
        <v>0</v>
      </c>
      <c r="M2809" s="134" t="s">
        <v>19735</v>
      </c>
    </row>
    <row r="2810" spans="1:13" hidden="1" x14ac:dyDescent="0.25">
      <c r="A2810" s="128"/>
      <c r="B2810" s="2"/>
      <c r="C2810" s="139" t="s">
        <v>556</v>
      </c>
      <c r="D2810" s="124" t="s">
        <v>557</v>
      </c>
      <c r="E2810" s="118" t="s">
        <v>48</v>
      </c>
      <c r="F2810" s="124" t="s">
        <v>35249</v>
      </c>
      <c r="G2810" s="118" t="s">
        <v>34659</v>
      </c>
      <c r="H2810" s="137">
        <v>42916</v>
      </c>
      <c r="I2810" s="119">
        <v>1219.8</v>
      </c>
      <c r="J2810" s="129"/>
      <c r="K2810" s="129"/>
      <c r="L2810" s="129">
        <v>0</v>
      </c>
      <c r="M2810" s="134" t="s">
        <v>19736</v>
      </c>
    </row>
    <row r="2811" spans="1:13" hidden="1" x14ac:dyDescent="0.25">
      <c r="A2811" s="128"/>
      <c r="B2811" s="2"/>
      <c r="C2811" s="139" t="s">
        <v>558</v>
      </c>
      <c r="D2811" s="124" t="s">
        <v>559</v>
      </c>
      <c r="E2811" s="118" t="s">
        <v>48</v>
      </c>
      <c r="F2811" s="124" t="s">
        <v>35249</v>
      </c>
      <c r="G2811" s="118" t="s">
        <v>34659</v>
      </c>
      <c r="H2811" s="137">
        <v>46050</v>
      </c>
      <c r="I2811" s="119">
        <v>2126.84</v>
      </c>
      <c r="J2811" s="129"/>
      <c r="K2811" s="129"/>
      <c r="L2811" s="129">
        <v>0</v>
      </c>
      <c r="M2811" s="134" t="s">
        <v>19737</v>
      </c>
    </row>
    <row r="2812" spans="1:13" hidden="1" x14ac:dyDescent="0.25">
      <c r="A2812" s="128"/>
      <c r="B2812" s="2"/>
      <c r="C2812" s="139" t="s">
        <v>560</v>
      </c>
      <c r="D2812" s="124" t="s">
        <v>561</v>
      </c>
      <c r="E2812" s="118" t="s">
        <v>48</v>
      </c>
      <c r="F2812" s="124" t="s">
        <v>35249</v>
      </c>
      <c r="G2812" s="118" t="s">
        <v>34659</v>
      </c>
      <c r="H2812" s="137">
        <v>41324</v>
      </c>
      <c r="I2812" s="119">
        <v>156</v>
      </c>
      <c r="J2812" s="129"/>
      <c r="K2812" s="129"/>
      <c r="L2812" s="129">
        <v>0</v>
      </c>
      <c r="M2812" s="134" t="s">
        <v>19738</v>
      </c>
    </row>
    <row r="2813" spans="1:13" hidden="1" x14ac:dyDescent="0.25">
      <c r="A2813" s="128"/>
      <c r="B2813" s="2"/>
      <c r="C2813" s="139" t="s">
        <v>562</v>
      </c>
      <c r="D2813" s="124" t="s">
        <v>563</v>
      </c>
      <c r="E2813" s="118" t="s">
        <v>48</v>
      </c>
      <c r="F2813" s="124" t="s">
        <v>35249</v>
      </c>
      <c r="G2813" s="118" t="s">
        <v>2</v>
      </c>
      <c r="H2813" s="137">
        <v>44242</v>
      </c>
      <c r="I2813" s="119">
        <v>52.84</v>
      </c>
      <c r="J2813" s="129"/>
      <c r="K2813" s="129"/>
      <c r="L2813" s="129">
        <v>0</v>
      </c>
      <c r="M2813" s="134" t="s">
        <v>19739</v>
      </c>
    </row>
    <row r="2814" spans="1:13" hidden="1" x14ac:dyDescent="0.25">
      <c r="A2814" s="128"/>
      <c r="B2814" s="2"/>
      <c r="C2814" s="139" t="s">
        <v>564</v>
      </c>
      <c r="D2814" s="124" t="s">
        <v>565</v>
      </c>
      <c r="E2814" s="118" t="s">
        <v>48</v>
      </c>
      <c r="F2814" s="124" t="s">
        <v>35249</v>
      </c>
      <c r="G2814" s="118" t="s">
        <v>34659</v>
      </c>
      <c r="H2814" s="137">
        <v>44567</v>
      </c>
      <c r="I2814" s="119">
        <v>608.32000000000005</v>
      </c>
      <c r="J2814" s="129"/>
      <c r="K2814" s="129"/>
      <c r="L2814" s="129">
        <v>0</v>
      </c>
      <c r="M2814" s="134" t="s">
        <v>19740</v>
      </c>
    </row>
    <row r="2815" spans="1:13" hidden="1" x14ac:dyDescent="0.25">
      <c r="A2815" s="128"/>
      <c r="B2815" s="2"/>
      <c r="C2815" s="139" t="s">
        <v>566</v>
      </c>
      <c r="D2815" s="124" t="s">
        <v>567</v>
      </c>
      <c r="E2815" s="118" t="s">
        <v>48</v>
      </c>
      <c r="F2815" s="124" t="s">
        <v>35249</v>
      </c>
      <c r="G2815" s="118" t="s">
        <v>34659</v>
      </c>
      <c r="H2815" s="137">
        <v>42130</v>
      </c>
      <c r="I2815" s="119">
        <v>2800</v>
      </c>
      <c r="J2815" s="129"/>
      <c r="K2815" s="129"/>
      <c r="L2815" s="129">
        <v>0</v>
      </c>
      <c r="M2815" s="134" t="s">
        <v>19741</v>
      </c>
    </row>
    <row r="2816" spans="1:13" hidden="1" x14ac:dyDescent="0.25">
      <c r="A2816" s="128"/>
      <c r="B2816" s="2"/>
      <c r="C2816" s="139" t="s">
        <v>568</v>
      </c>
      <c r="D2816" s="124" t="s">
        <v>569</v>
      </c>
      <c r="E2816" s="118" t="s">
        <v>48</v>
      </c>
      <c r="F2816" s="124" t="s">
        <v>35249</v>
      </c>
      <c r="G2816" s="118" t="s">
        <v>2</v>
      </c>
      <c r="H2816" s="137">
        <v>44722</v>
      </c>
      <c r="I2816" s="119">
        <v>210</v>
      </c>
      <c r="J2816" s="129"/>
      <c r="K2816" s="129"/>
      <c r="L2816" s="129">
        <v>0</v>
      </c>
      <c r="M2816" s="134" t="s">
        <v>19742</v>
      </c>
    </row>
    <row r="2817" spans="1:13" hidden="1" x14ac:dyDescent="0.25">
      <c r="A2817" s="128"/>
      <c r="B2817" s="2"/>
      <c r="C2817" s="139" t="s">
        <v>570</v>
      </c>
      <c r="D2817" s="124" t="s">
        <v>571</v>
      </c>
      <c r="E2817" s="118" t="s">
        <v>48</v>
      </c>
      <c r="F2817" s="124" t="s">
        <v>35249</v>
      </c>
      <c r="G2817" s="118" t="s">
        <v>34659</v>
      </c>
      <c r="H2817" s="137">
        <v>44930</v>
      </c>
      <c r="I2817" s="119">
        <v>4429.01</v>
      </c>
      <c r="J2817" s="129"/>
      <c r="K2817" s="129"/>
      <c r="L2817" s="129">
        <v>0</v>
      </c>
      <c r="M2817" s="134"/>
    </row>
    <row r="2818" spans="1:13" hidden="1" x14ac:dyDescent="0.25">
      <c r="A2818" s="128"/>
      <c r="B2818" s="2"/>
      <c r="C2818" s="139" t="s">
        <v>572</v>
      </c>
      <c r="D2818" s="124" t="s">
        <v>573</v>
      </c>
      <c r="E2818" s="118" t="s">
        <v>48</v>
      </c>
      <c r="F2818" s="124" t="s">
        <v>35249</v>
      </c>
      <c r="G2818" s="118" t="s">
        <v>2</v>
      </c>
      <c r="H2818" s="137">
        <v>43378</v>
      </c>
      <c r="I2818" s="119">
        <v>604.26</v>
      </c>
      <c r="J2818" s="129"/>
      <c r="K2818" s="129"/>
      <c r="L2818" s="129">
        <v>0</v>
      </c>
      <c r="M2818" s="134" t="s">
        <v>19743</v>
      </c>
    </row>
    <row r="2819" spans="1:13" hidden="1" x14ac:dyDescent="0.25">
      <c r="A2819" s="128"/>
      <c r="B2819" s="2"/>
      <c r="C2819" s="139" t="s">
        <v>574</v>
      </c>
      <c r="D2819" s="124" t="s">
        <v>575</v>
      </c>
      <c r="E2819" s="118" t="s">
        <v>48</v>
      </c>
      <c r="F2819" s="124" t="s">
        <v>35249</v>
      </c>
      <c r="G2819" s="118" t="s">
        <v>2</v>
      </c>
      <c r="H2819" s="137">
        <v>43378</v>
      </c>
      <c r="I2819" s="119">
        <v>128.30000000000001</v>
      </c>
      <c r="J2819" s="129"/>
      <c r="K2819" s="129"/>
      <c r="L2819" s="129">
        <v>0</v>
      </c>
      <c r="M2819" s="134" t="s">
        <v>19744</v>
      </c>
    </row>
    <row r="2820" spans="1:13" hidden="1" x14ac:dyDescent="0.25">
      <c r="A2820" s="128"/>
      <c r="B2820" s="2"/>
      <c r="C2820" s="139" t="s">
        <v>576</v>
      </c>
      <c r="D2820" s="124" t="s">
        <v>577</v>
      </c>
      <c r="E2820" s="118" t="s">
        <v>48</v>
      </c>
      <c r="F2820" s="124" t="s">
        <v>35249</v>
      </c>
      <c r="G2820" s="118" t="s">
        <v>34659</v>
      </c>
      <c r="H2820" s="137">
        <v>46122</v>
      </c>
      <c r="I2820" s="119">
        <v>1352.05</v>
      </c>
      <c r="J2820" s="129"/>
      <c r="K2820" s="129"/>
      <c r="L2820" s="129">
        <v>0</v>
      </c>
      <c r="M2820" s="134" t="s">
        <v>19745</v>
      </c>
    </row>
    <row r="2821" spans="1:13" hidden="1" x14ac:dyDescent="0.25">
      <c r="A2821" s="128"/>
      <c r="B2821" s="2"/>
      <c r="C2821" s="139" t="s">
        <v>578</v>
      </c>
      <c r="D2821" s="124" t="s">
        <v>579</v>
      </c>
      <c r="E2821" s="118" t="s">
        <v>48</v>
      </c>
      <c r="F2821" s="124" t="s">
        <v>35249</v>
      </c>
      <c r="G2821" s="118" t="s">
        <v>34659</v>
      </c>
      <c r="H2821" s="137">
        <v>41708</v>
      </c>
      <c r="I2821" s="119">
        <v>14771.27</v>
      </c>
      <c r="J2821" s="129"/>
      <c r="K2821" s="129"/>
      <c r="L2821" s="129">
        <v>0</v>
      </c>
      <c r="M2821" s="134" t="s">
        <v>19746</v>
      </c>
    </row>
    <row r="2822" spans="1:13" hidden="1" x14ac:dyDescent="0.25">
      <c r="A2822" s="128"/>
      <c r="B2822" s="2"/>
      <c r="C2822" s="139" t="s">
        <v>580</v>
      </c>
      <c r="D2822" s="124" t="s">
        <v>581</v>
      </c>
      <c r="E2822" s="118" t="s">
        <v>48</v>
      </c>
      <c r="F2822" s="124" t="s">
        <v>35249</v>
      </c>
      <c r="G2822" s="118" t="s">
        <v>34659</v>
      </c>
      <c r="H2822" s="137">
        <v>41710</v>
      </c>
      <c r="I2822" s="119">
        <v>882.5</v>
      </c>
      <c r="J2822" s="129"/>
      <c r="K2822" s="129"/>
      <c r="L2822" s="129">
        <v>0</v>
      </c>
      <c r="M2822" s="134" t="s">
        <v>19747</v>
      </c>
    </row>
    <row r="2823" spans="1:13" hidden="1" x14ac:dyDescent="0.25">
      <c r="A2823" s="128"/>
      <c r="B2823" s="2"/>
      <c r="C2823" s="139" t="s">
        <v>582</v>
      </c>
      <c r="D2823" s="124" t="s">
        <v>583</v>
      </c>
      <c r="E2823" s="118" t="s">
        <v>48</v>
      </c>
      <c r="F2823" s="124" t="s">
        <v>35249</v>
      </c>
      <c r="G2823" s="118" t="s">
        <v>34659</v>
      </c>
      <c r="H2823" s="137">
        <v>41333</v>
      </c>
      <c r="I2823" s="119">
        <v>2148.71</v>
      </c>
      <c r="J2823" s="129"/>
      <c r="K2823" s="129"/>
      <c r="L2823" s="129">
        <v>0</v>
      </c>
      <c r="M2823" s="134" t="s">
        <v>19748</v>
      </c>
    </row>
    <row r="2824" spans="1:13" hidden="1" x14ac:dyDescent="0.25">
      <c r="A2824" s="128"/>
      <c r="B2824" s="2"/>
      <c r="C2824" s="139" t="s">
        <v>584</v>
      </c>
      <c r="D2824" s="124" t="s">
        <v>585</v>
      </c>
      <c r="E2824" s="118" t="s">
        <v>48</v>
      </c>
      <c r="F2824" s="124" t="s">
        <v>35249</v>
      </c>
      <c r="G2824" s="118" t="s">
        <v>2</v>
      </c>
      <c r="H2824" s="137">
        <v>44251</v>
      </c>
      <c r="I2824" s="119">
        <v>228.6</v>
      </c>
      <c r="J2824" s="129"/>
      <c r="K2824" s="129"/>
      <c r="L2824" s="129">
        <v>0</v>
      </c>
      <c r="M2824" s="134" t="s">
        <v>19361</v>
      </c>
    </row>
    <row r="2825" spans="1:13" hidden="1" x14ac:dyDescent="0.25">
      <c r="A2825" s="128"/>
      <c r="B2825" s="2"/>
      <c r="C2825" s="139" t="s">
        <v>586</v>
      </c>
      <c r="D2825" s="124" t="s">
        <v>587</v>
      </c>
      <c r="E2825" s="118" t="s">
        <v>48</v>
      </c>
      <c r="F2825" s="124" t="s">
        <v>35249</v>
      </c>
      <c r="G2825" s="118" t="s">
        <v>2</v>
      </c>
      <c r="H2825" s="137">
        <v>46099</v>
      </c>
      <c r="I2825" s="119">
        <v>560.71</v>
      </c>
      <c r="J2825" s="129"/>
      <c r="K2825" s="129"/>
      <c r="L2825" s="129">
        <v>0</v>
      </c>
      <c r="M2825" s="134" t="s">
        <v>19749</v>
      </c>
    </row>
    <row r="2826" spans="1:13" hidden="1" x14ac:dyDescent="0.25">
      <c r="A2826" s="128"/>
      <c r="B2826" s="2"/>
      <c r="C2826" s="139" t="s">
        <v>41800</v>
      </c>
      <c r="D2826" s="124" t="s">
        <v>41801</v>
      </c>
      <c r="E2826" s="118" t="s">
        <v>48</v>
      </c>
      <c r="F2826" s="124" t="s">
        <v>35249</v>
      </c>
      <c r="G2826" s="118" t="s">
        <v>2</v>
      </c>
      <c r="H2826" s="137"/>
      <c r="I2826" s="119"/>
      <c r="J2826" s="129"/>
      <c r="K2826" s="129"/>
      <c r="L2826" s="129">
        <v>0</v>
      </c>
      <c r="M2826" s="134" t="s">
        <v>19750</v>
      </c>
    </row>
    <row r="2827" spans="1:13" hidden="1" x14ac:dyDescent="0.25">
      <c r="A2827" s="128"/>
      <c r="B2827" s="2"/>
      <c r="C2827" s="139" t="s">
        <v>32181</v>
      </c>
      <c r="D2827" s="124" t="s">
        <v>32182</v>
      </c>
      <c r="E2827" s="118" t="s">
        <v>48</v>
      </c>
      <c r="F2827" s="124" t="s">
        <v>35249</v>
      </c>
      <c r="G2827" s="118" t="s">
        <v>34659</v>
      </c>
      <c r="H2827" s="137"/>
      <c r="I2827" s="119"/>
      <c r="J2827" s="129"/>
      <c r="K2827" s="129"/>
      <c r="L2827" s="129">
        <v>0</v>
      </c>
      <c r="M2827" s="134" t="s">
        <v>19751</v>
      </c>
    </row>
    <row r="2828" spans="1:13" hidden="1" x14ac:dyDescent="0.25">
      <c r="A2828" s="128"/>
      <c r="B2828" s="2"/>
      <c r="C2828" s="139" t="s">
        <v>30897</v>
      </c>
      <c r="D2828" s="124" t="s">
        <v>30898</v>
      </c>
      <c r="E2828" s="118" t="s">
        <v>48</v>
      </c>
      <c r="F2828" s="124" t="s">
        <v>35249</v>
      </c>
      <c r="G2828" s="118" t="s">
        <v>34659</v>
      </c>
      <c r="H2828" s="137"/>
      <c r="I2828" s="119"/>
      <c r="J2828" s="129"/>
      <c r="K2828" s="129"/>
      <c r="L2828" s="129">
        <v>0</v>
      </c>
      <c r="M2828" s="134" t="s">
        <v>676</v>
      </c>
    </row>
    <row r="2829" spans="1:13" hidden="1" x14ac:dyDescent="0.25">
      <c r="A2829" s="128"/>
      <c r="B2829" s="2"/>
      <c r="C2829" s="139" t="s">
        <v>588</v>
      </c>
      <c r="D2829" s="124" t="s">
        <v>589</v>
      </c>
      <c r="E2829" s="118" t="s">
        <v>48</v>
      </c>
      <c r="F2829" s="124" t="s">
        <v>35249</v>
      </c>
      <c r="G2829" s="118" t="s">
        <v>34659</v>
      </c>
      <c r="H2829" s="137"/>
      <c r="I2829" s="119"/>
      <c r="J2829" s="129"/>
      <c r="K2829" s="129"/>
      <c r="L2829" s="129">
        <v>0</v>
      </c>
      <c r="M2829" s="134" t="s">
        <v>19752</v>
      </c>
    </row>
    <row r="2830" spans="1:13" hidden="1" x14ac:dyDescent="0.25">
      <c r="A2830" s="128"/>
      <c r="B2830" s="2"/>
      <c r="C2830" s="139" t="s">
        <v>590</v>
      </c>
      <c r="D2830" s="124" t="s">
        <v>591</v>
      </c>
      <c r="E2830" s="118" t="s">
        <v>48</v>
      </c>
      <c r="F2830" s="124" t="s">
        <v>35249</v>
      </c>
      <c r="G2830" s="118" t="s">
        <v>34659</v>
      </c>
      <c r="H2830" s="137">
        <v>41565</v>
      </c>
      <c r="I2830" s="119">
        <v>38.5</v>
      </c>
      <c r="J2830" s="129"/>
      <c r="K2830" s="129"/>
      <c r="L2830" s="129">
        <v>0</v>
      </c>
      <c r="M2830" s="134" t="s">
        <v>19753</v>
      </c>
    </row>
    <row r="2831" spans="1:13" hidden="1" x14ac:dyDescent="0.25">
      <c r="A2831" s="128"/>
      <c r="B2831" s="2"/>
      <c r="C2831" s="139" t="s">
        <v>592</v>
      </c>
      <c r="D2831" s="124" t="s">
        <v>593</v>
      </c>
      <c r="E2831" s="118" t="s">
        <v>48</v>
      </c>
      <c r="F2831" s="124" t="s">
        <v>35249</v>
      </c>
      <c r="G2831" s="118" t="s">
        <v>34659</v>
      </c>
      <c r="H2831" s="137"/>
      <c r="I2831" s="119"/>
      <c r="J2831" s="129"/>
      <c r="K2831" s="129"/>
      <c r="L2831" s="129">
        <v>0</v>
      </c>
      <c r="M2831" s="134" t="s">
        <v>19754</v>
      </c>
    </row>
    <row r="2832" spans="1:13" hidden="1" x14ac:dyDescent="0.25">
      <c r="A2832" s="128"/>
      <c r="B2832" s="2"/>
      <c r="C2832" s="139" t="s">
        <v>594</v>
      </c>
      <c r="D2832" s="124" t="s">
        <v>595</v>
      </c>
      <c r="E2832" s="118" t="s">
        <v>48</v>
      </c>
      <c r="F2832" s="124" t="s">
        <v>35249</v>
      </c>
      <c r="G2832" s="118" t="s">
        <v>2</v>
      </c>
      <c r="H2832" s="137">
        <v>45819</v>
      </c>
      <c r="I2832" s="119">
        <v>27.85</v>
      </c>
      <c r="J2832" s="129"/>
      <c r="K2832" s="129"/>
      <c r="L2832" s="129">
        <v>0</v>
      </c>
      <c r="M2832" s="134" t="s">
        <v>19755</v>
      </c>
    </row>
    <row r="2833" spans="1:13" hidden="1" x14ac:dyDescent="0.25">
      <c r="A2833" s="128"/>
      <c r="B2833" s="2"/>
      <c r="C2833" s="139" t="s">
        <v>596</v>
      </c>
      <c r="D2833" s="124" t="s">
        <v>597</v>
      </c>
      <c r="E2833" s="118" t="s">
        <v>48</v>
      </c>
      <c r="F2833" s="124" t="s">
        <v>35249</v>
      </c>
      <c r="G2833" s="118" t="s">
        <v>34659</v>
      </c>
      <c r="H2833" s="137">
        <v>44334</v>
      </c>
      <c r="I2833" s="119">
        <v>80</v>
      </c>
      <c r="J2833" s="129"/>
      <c r="K2833" s="129"/>
      <c r="L2833" s="129">
        <v>0</v>
      </c>
      <c r="M2833" s="134" t="s">
        <v>19756</v>
      </c>
    </row>
    <row r="2834" spans="1:13" hidden="1" x14ac:dyDescent="0.25">
      <c r="A2834" s="128"/>
      <c r="B2834" s="2"/>
      <c r="C2834" s="139" t="s">
        <v>598</v>
      </c>
      <c r="D2834" s="124" t="s">
        <v>599</v>
      </c>
      <c r="E2834" s="118" t="s">
        <v>48</v>
      </c>
      <c r="F2834" s="124" t="s">
        <v>35249</v>
      </c>
      <c r="G2834" s="118" t="s">
        <v>34659</v>
      </c>
      <c r="H2834" s="137">
        <v>42817</v>
      </c>
      <c r="I2834" s="119">
        <v>720</v>
      </c>
      <c r="J2834" s="129"/>
      <c r="K2834" s="129"/>
      <c r="L2834" s="129">
        <v>0</v>
      </c>
      <c r="M2834" s="134" t="s">
        <v>19757</v>
      </c>
    </row>
    <row r="2835" spans="1:13" hidden="1" x14ac:dyDescent="0.25">
      <c r="A2835" s="128"/>
      <c r="B2835" s="2"/>
      <c r="C2835" s="139" t="s">
        <v>33120</v>
      </c>
      <c r="D2835" s="124" t="s">
        <v>33121</v>
      </c>
      <c r="E2835" s="118" t="s">
        <v>48</v>
      </c>
      <c r="F2835" s="124" t="s">
        <v>35249</v>
      </c>
      <c r="G2835" s="118" t="s">
        <v>34659</v>
      </c>
      <c r="H2835" s="137"/>
      <c r="I2835" s="119"/>
      <c r="J2835" s="129"/>
      <c r="K2835" s="129"/>
      <c r="L2835" s="129">
        <v>0</v>
      </c>
      <c r="M2835" s="134" t="s">
        <v>19758</v>
      </c>
    </row>
    <row r="2836" spans="1:13" hidden="1" x14ac:dyDescent="0.25">
      <c r="A2836" s="128"/>
      <c r="B2836" s="2"/>
      <c r="C2836" s="139" t="s">
        <v>600</v>
      </c>
      <c r="D2836" s="124" t="s">
        <v>601</v>
      </c>
      <c r="E2836" s="118" t="s">
        <v>48</v>
      </c>
      <c r="F2836" s="124" t="s">
        <v>35249</v>
      </c>
      <c r="G2836" s="118" t="s">
        <v>2</v>
      </c>
      <c r="H2836" s="137">
        <v>45853</v>
      </c>
      <c r="I2836" s="119">
        <v>220</v>
      </c>
      <c r="J2836" s="129"/>
      <c r="K2836" s="129"/>
      <c r="L2836" s="129">
        <v>0</v>
      </c>
      <c r="M2836" s="134" t="s">
        <v>19759</v>
      </c>
    </row>
    <row r="2837" spans="1:13" hidden="1" x14ac:dyDescent="0.25">
      <c r="A2837" s="128"/>
      <c r="B2837" s="2"/>
      <c r="C2837" s="139" t="s">
        <v>28288</v>
      </c>
      <c r="D2837" s="124" t="s">
        <v>28289</v>
      </c>
      <c r="E2837" s="118" t="s">
        <v>48</v>
      </c>
      <c r="F2837" s="124" t="s">
        <v>35249</v>
      </c>
      <c r="G2837" s="118" t="s">
        <v>2</v>
      </c>
      <c r="H2837" s="137">
        <v>45947</v>
      </c>
      <c r="I2837" s="119">
        <v>33.729999999999997</v>
      </c>
      <c r="J2837" s="129"/>
      <c r="K2837" s="129"/>
      <c r="L2837" s="129">
        <v>0</v>
      </c>
      <c r="M2837" s="134" t="s">
        <v>19760</v>
      </c>
    </row>
    <row r="2838" spans="1:13" hidden="1" x14ac:dyDescent="0.25">
      <c r="A2838" s="128"/>
      <c r="B2838" s="2"/>
      <c r="C2838" s="139" t="s">
        <v>30508</v>
      </c>
      <c r="D2838" s="124" t="s">
        <v>30509</v>
      </c>
      <c r="E2838" s="118" t="s">
        <v>48</v>
      </c>
      <c r="F2838" s="124" t="s">
        <v>35249</v>
      </c>
      <c r="G2838" s="118" t="s">
        <v>2</v>
      </c>
      <c r="H2838" s="137"/>
      <c r="I2838" s="119"/>
      <c r="J2838" s="129"/>
      <c r="K2838" s="129"/>
      <c r="L2838" s="129">
        <v>0</v>
      </c>
      <c r="M2838" s="134" t="s">
        <v>19761</v>
      </c>
    </row>
    <row r="2839" spans="1:13" hidden="1" x14ac:dyDescent="0.25">
      <c r="A2839" s="128"/>
      <c r="B2839" s="2"/>
      <c r="C2839" s="139" t="s">
        <v>602</v>
      </c>
      <c r="D2839" s="124" t="s">
        <v>603</v>
      </c>
      <c r="E2839" s="118" t="s">
        <v>48</v>
      </c>
      <c r="F2839" s="124" t="s">
        <v>35249</v>
      </c>
      <c r="G2839" s="118" t="s">
        <v>34659</v>
      </c>
      <c r="H2839" s="137">
        <v>41537</v>
      </c>
      <c r="I2839" s="119">
        <v>33.119999999999997</v>
      </c>
      <c r="J2839" s="129"/>
      <c r="K2839" s="129"/>
      <c r="L2839" s="129">
        <v>0</v>
      </c>
      <c r="M2839" s="134" t="s">
        <v>19762</v>
      </c>
    </row>
    <row r="2840" spans="1:13" hidden="1" x14ac:dyDescent="0.25">
      <c r="A2840" s="128"/>
      <c r="B2840" s="2"/>
      <c r="C2840" s="139" t="s">
        <v>604</v>
      </c>
      <c r="D2840" s="124" t="s">
        <v>605</v>
      </c>
      <c r="E2840" s="118" t="s">
        <v>48</v>
      </c>
      <c r="F2840" s="124" t="s">
        <v>35249</v>
      </c>
      <c r="G2840" s="118" t="s">
        <v>2</v>
      </c>
      <c r="H2840" s="137">
        <v>42376</v>
      </c>
      <c r="I2840" s="119">
        <v>16.559999999999999</v>
      </c>
      <c r="J2840" s="129"/>
      <c r="K2840" s="129"/>
      <c r="L2840" s="129">
        <v>0</v>
      </c>
      <c r="M2840" s="134" t="s">
        <v>19763</v>
      </c>
    </row>
    <row r="2841" spans="1:13" hidden="1" x14ac:dyDescent="0.25">
      <c r="A2841" s="128"/>
      <c r="B2841" s="2"/>
      <c r="C2841" s="139" t="s">
        <v>606</v>
      </c>
      <c r="D2841" s="124" t="s">
        <v>607</v>
      </c>
      <c r="E2841" s="118" t="s">
        <v>48</v>
      </c>
      <c r="F2841" s="124" t="s">
        <v>35249</v>
      </c>
      <c r="G2841" s="118" t="s">
        <v>235</v>
      </c>
      <c r="H2841" s="137">
        <v>44474</v>
      </c>
      <c r="I2841" s="119">
        <v>2.23</v>
      </c>
      <c r="J2841" s="129"/>
      <c r="K2841" s="129"/>
      <c r="L2841" s="129">
        <v>0</v>
      </c>
      <c r="M2841" s="134" t="s">
        <v>19764</v>
      </c>
    </row>
    <row r="2842" spans="1:13" hidden="1" x14ac:dyDescent="0.25">
      <c r="A2842" s="128"/>
      <c r="B2842" s="2"/>
      <c r="C2842" s="139" t="s">
        <v>608</v>
      </c>
      <c r="D2842" s="124" t="s">
        <v>609</v>
      </c>
      <c r="E2842" s="118" t="s">
        <v>48</v>
      </c>
      <c r="F2842" s="124" t="s">
        <v>35249</v>
      </c>
      <c r="G2842" s="118" t="s">
        <v>2</v>
      </c>
      <c r="H2842" s="137">
        <v>42086</v>
      </c>
      <c r="I2842" s="119">
        <v>40</v>
      </c>
      <c r="J2842" s="129"/>
      <c r="K2842" s="129"/>
      <c r="L2842" s="129">
        <v>0</v>
      </c>
      <c r="M2842" s="134" t="s">
        <v>19765</v>
      </c>
    </row>
    <row r="2843" spans="1:13" hidden="1" x14ac:dyDescent="0.25">
      <c r="A2843" s="128"/>
      <c r="B2843" s="2"/>
      <c r="C2843" s="139" t="s">
        <v>610</v>
      </c>
      <c r="D2843" s="124" t="s">
        <v>611</v>
      </c>
      <c r="E2843" s="118" t="s">
        <v>48</v>
      </c>
      <c r="F2843" s="124" t="s">
        <v>35249</v>
      </c>
      <c r="G2843" s="118" t="s">
        <v>2</v>
      </c>
      <c r="H2843" s="137">
        <v>40997</v>
      </c>
      <c r="I2843" s="119">
        <v>360</v>
      </c>
      <c r="J2843" s="129"/>
      <c r="K2843" s="129"/>
      <c r="L2843" s="129">
        <v>0</v>
      </c>
      <c r="M2843" s="134" t="s">
        <v>19760</v>
      </c>
    </row>
    <row r="2844" spans="1:13" hidden="1" x14ac:dyDescent="0.25">
      <c r="A2844" s="128"/>
      <c r="B2844" s="2"/>
      <c r="C2844" s="139" t="s">
        <v>612</v>
      </c>
      <c r="D2844" s="124" t="s">
        <v>613</v>
      </c>
      <c r="E2844" s="118" t="s">
        <v>48</v>
      </c>
      <c r="F2844" s="124" t="s">
        <v>35249</v>
      </c>
      <c r="G2844" s="118" t="s">
        <v>34659</v>
      </c>
      <c r="H2844" s="137">
        <v>42307</v>
      </c>
      <c r="I2844" s="119">
        <v>80</v>
      </c>
      <c r="J2844" s="129"/>
      <c r="K2844" s="129"/>
      <c r="L2844" s="129">
        <v>0</v>
      </c>
      <c r="M2844" s="134" t="s">
        <v>19766</v>
      </c>
    </row>
    <row r="2845" spans="1:13" hidden="1" x14ac:dyDescent="0.25">
      <c r="A2845" s="128"/>
      <c r="B2845" s="2"/>
      <c r="C2845" s="139" t="s">
        <v>614</v>
      </c>
      <c r="D2845" s="124" t="s">
        <v>615</v>
      </c>
      <c r="E2845" s="118" t="s">
        <v>48</v>
      </c>
      <c r="F2845" s="124" t="s">
        <v>35249</v>
      </c>
      <c r="G2845" s="118" t="s">
        <v>2</v>
      </c>
      <c r="H2845" s="137">
        <v>44844</v>
      </c>
      <c r="I2845" s="119">
        <v>270.5</v>
      </c>
      <c r="J2845" s="129"/>
      <c r="K2845" s="129"/>
      <c r="L2845" s="129">
        <v>0</v>
      </c>
      <c r="M2845" s="134" t="s">
        <v>19767</v>
      </c>
    </row>
    <row r="2846" spans="1:13" hidden="1" x14ac:dyDescent="0.25">
      <c r="A2846" s="128"/>
      <c r="B2846" s="2"/>
      <c r="C2846" s="139" t="s">
        <v>616</v>
      </c>
      <c r="D2846" s="124" t="s">
        <v>617</v>
      </c>
      <c r="E2846" s="118" t="s">
        <v>48</v>
      </c>
      <c r="F2846" s="124" t="s">
        <v>35249</v>
      </c>
      <c r="G2846" s="118" t="s">
        <v>34659</v>
      </c>
      <c r="H2846" s="137">
        <v>41831</v>
      </c>
      <c r="I2846" s="119">
        <v>49</v>
      </c>
      <c r="J2846" s="129"/>
      <c r="K2846" s="129"/>
      <c r="L2846" s="129">
        <v>0</v>
      </c>
      <c r="M2846" s="134" t="s">
        <v>19768</v>
      </c>
    </row>
    <row r="2847" spans="1:13" hidden="1" x14ac:dyDescent="0.25">
      <c r="A2847" s="128"/>
      <c r="B2847" s="2"/>
      <c r="C2847" s="139" t="s">
        <v>618</v>
      </c>
      <c r="D2847" s="124" t="s">
        <v>619</v>
      </c>
      <c r="E2847" s="118" t="s">
        <v>48</v>
      </c>
      <c r="F2847" s="124" t="s">
        <v>35249</v>
      </c>
      <c r="G2847" s="118" t="s">
        <v>235</v>
      </c>
      <c r="H2847" s="137">
        <v>43322</v>
      </c>
      <c r="I2847" s="119">
        <v>50.57</v>
      </c>
      <c r="J2847" s="129"/>
      <c r="K2847" s="129"/>
      <c r="L2847" s="129">
        <v>0</v>
      </c>
      <c r="M2847" s="134" t="s">
        <v>19769</v>
      </c>
    </row>
    <row r="2848" spans="1:13" hidden="1" x14ac:dyDescent="0.25">
      <c r="A2848" s="128"/>
      <c r="B2848" s="2"/>
      <c r="C2848" s="139" t="s">
        <v>30029</v>
      </c>
      <c r="D2848" s="124" t="s">
        <v>30030</v>
      </c>
      <c r="E2848" s="118" t="s">
        <v>48</v>
      </c>
      <c r="F2848" s="124" t="s">
        <v>35249</v>
      </c>
      <c r="G2848" s="118" t="s">
        <v>235</v>
      </c>
      <c r="H2848" s="137"/>
      <c r="I2848" s="119"/>
      <c r="J2848" s="129"/>
      <c r="K2848" s="129"/>
      <c r="L2848" s="129">
        <v>0</v>
      </c>
      <c r="M2848" s="134" t="s">
        <v>19770</v>
      </c>
    </row>
    <row r="2849" spans="1:13" hidden="1" x14ac:dyDescent="0.25">
      <c r="A2849" s="128"/>
      <c r="B2849" s="2"/>
      <c r="C2849" s="139" t="s">
        <v>620</v>
      </c>
      <c r="D2849" s="124" t="s">
        <v>621</v>
      </c>
      <c r="E2849" s="118" t="s">
        <v>48</v>
      </c>
      <c r="F2849" s="124" t="s">
        <v>35249</v>
      </c>
      <c r="G2849" s="118" t="s">
        <v>34659</v>
      </c>
      <c r="H2849" s="137">
        <v>41541</v>
      </c>
      <c r="I2849" s="119">
        <v>38.71</v>
      </c>
      <c r="J2849" s="129"/>
      <c r="K2849" s="129"/>
      <c r="L2849" s="129">
        <v>0</v>
      </c>
      <c r="M2849" s="134" t="s">
        <v>19771</v>
      </c>
    </row>
    <row r="2850" spans="1:13" hidden="1" x14ac:dyDescent="0.25">
      <c r="A2850" s="128"/>
      <c r="B2850" s="2"/>
      <c r="C2850" s="139" t="s">
        <v>622</v>
      </c>
      <c r="D2850" s="124" t="s">
        <v>623</v>
      </c>
      <c r="E2850" s="118" t="s">
        <v>48</v>
      </c>
      <c r="F2850" s="124" t="s">
        <v>35249</v>
      </c>
      <c r="G2850" s="118" t="s">
        <v>235</v>
      </c>
      <c r="H2850" s="137">
        <v>44916</v>
      </c>
      <c r="I2850" s="119">
        <v>353.03</v>
      </c>
      <c r="J2850" s="129"/>
      <c r="K2850" s="129"/>
      <c r="L2850" s="129">
        <v>0</v>
      </c>
      <c r="M2850" s="134" t="s">
        <v>28148</v>
      </c>
    </row>
    <row r="2851" spans="1:13" hidden="1" x14ac:dyDescent="0.25">
      <c r="A2851" s="128"/>
      <c r="B2851" s="2"/>
      <c r="C2851" s="139" t="s">
        <v>624</v>
      </c>
      <c r="D2851" s="124" t="s">
        <v>625</v>
      </c>
      <c r="E2851" s="118" t="s">
        <v>48</v>
      </c>
      <c r="F2851" s="124" t="s">
        <v>35249</v>
      </c>
      <c r="G2851" s="118" t="s">
        <v>2</v>
      </c>
      <c r="H2851" s="137">
        <v>44511</v>
      </c>
      <c r="I2851" s="119">
        <v>1270</v>
      </c>
      <c r="J2851" s="129"/>
      <c r="K2851" s="129"/>
      <c r="L2851" s="129">
        <v>0</v>
      </c>
      <c r="M2851" s="134" t="s">
        <v>29206</v>
      </c>
    </row>
    <row r="2852" spans="1:13" hidden="1" x14ac:dyDescent="0.25">
      <c r="A2852" s="128"/>
      <c r="B2852" s="2"/>
      <c r="C2852" s="139" t="s">
        <v>626</v>
      </c>
      <c r="D2852" s="124" t="s">
        <v>627</v>
      </c>
      <c r="E2852" s="118" t="s">
        <v>48</v>
      </c>
      <c r="F2852" s="124" t="s">
        <v>35249</v>
      </c>
      <c r="G2852" s="118" t="s">
        <v>34659</v>
      </c>
      <c r="H2852" s="137">
        <v>41585</v>
      </c>
      <c r="I2852" s="119">
        <v>1180</v>
      </c>
      <c r="J2852" s="129"/>
      <c r="K2852" s="129"/>
      <c r="L2852" s="129">
        <v>0</v>
      </c>
      <c r="M2852" s="134" t="s">
        <v>19772</v>
      </c>
    </row>
    <row r="2853" spans="1:13" hidden="1" x14ac:dyDescent="0.25">
      <c r="A2853" s="128"/>
      <c r="B2853" s="2"/>
      <c r="C2853" s="139" t="s">
        <v>628</v>
      </c>
      <c r="D2853" s="124" t="s">
        <v>629</v>
      </c>
      <c r="E2853" s="118" t="s">
        <v>48</v>
      </c>
      <c r="F2853" s="124" t="s">
        <v>35249</v>
      </c>
      <c r="G2853" s="118" t="s">
        <v>2</v>
      </c>
      <c r="H2853" s="137">
        <v>43074</v>
      </c>
      <c r="I2853" s="119">
        <v>17.64</v>
      </c>
      <c r="J2853" s="129"/>
      <c r="K2853" s="129"/>
      <c r="L2853" s="129">
        <v>0</v>
      </c>
      <c r="M2853" s="134" t="s">
        <v>19773</v>
      </c>
    </row>
    <row r="2854" spans="1:13" hidden="1" x14ac:dyDescent="0.25">
      <c r="A2854" s="128"/>
      <c r="B2854" s="2"/>
      <c r="C2854" s="139" t="s">
        <v>630</v>
      </c>
      <c r="D2854" s="124" t="s">
        <v>631</v>
      </c>
      <c r="E2854" s="118" t="s">
        <v>48</v>
      </c>
      <c r="F2854" s="124" t="s">
        <v>35249</v>
      </c>
      <c r="G2854" s="118" t="s">
        <v>34659</v>
      </c>
      <c r="H2854" s="137">
        <v>41605</v>
      </c>
      <c r="I2854" s="119">
        <v>15.5</v>
      </c>
      <c r="J2854" s="129"/>
      <c r="K2854" s="129"/>
      <c r="L2854" s="129">
        <v>0</v>
      </c>
      <c r="M2854" s="134" t="s">
        <v>19774</v>
      </c>
    </row>
    <row r="2855" spans="1:13" hidden="1" x14ac:dyDescent="0.25">
      <c r="A2855" s="128"/>
      <c r="B2855" s="2"/>
      <c r="C2855" s="139" t="s">
        <v>632</v>
      </c>
      <c r="D2855" s="124" t="s">
        <v>633</v>
      </c>
      <c r="E2855" s="118" t="s">
        <v>48</v>
      </c>
      <c r="F2855" s="124" t="s">
        <v>35249</v>
      </c>
      <c r="G2855" s="118" t="s">
        <v>34659</v>
      </c>
      <c r="H2855" s="137">
        <v>41500</v>
      </c>
      <c r="I2855" s="119">
        <v>47.41</v>
      </c>
      <c r="J2855" s="129"/>
      <c r="K2855" s="129"/>
      <c r="L2855" s="129">
        <v>0</v>
      </c>
      <c r="M2855" s="134" t="s">
        <v>19775</v>
      </c>
    </row>
    <row r="2856" spans="1:13" hidden="1" x14ac:dyDescent="0.25">
      <c r="A2856" s="128"/>
      <c r="B2856" s="2"/>
      <c r="C2856" s="139" t="s">
        <v>634</v>
      </c>
      <c r="D2856" s="124" t="s">
        <v>635</v>
      </c>
      <c r="E2856" s="118" t="s">
        <v>48</v>
      </c>
      <c r="F2856" s="124" t="s">
        <v>35249</v>
      </c>
      <c r="G2856" s="118" t="s">
        <v>34659</v>
      </c>
      <c r="H2856" s="137">
        <v>45126</v>
      </c>
      <c r="I2856" s="119">
        <v>2239.54</v>
      </c>
      <c r="J2856" s="129"/>
      <c r="K2856" s="129"/>
      <c r="L2856" s="129">
        <v>0</v>
      </c>
      <c r="M2856" s="134" t="s">
        <v>19776</v>
      </c>
    </row>
    <row r="2857" spans="1:13" hidden="1" x14ac:dyDescent="0.25">
      <c r="A2857" s="128"/>
      <c r="B2857" s="2"/>
      <c r="C2857" s="139" t="s">
        <v>636</v>
      </c>
      <c r="D2857" s="124" t="s">
        <v>637</v>
      </c>
      <c r="E2857" s="118" t="s">
        <v>48</v>
      </c>
      <c r="F2857" s="124" t="s">
        <v>35249</v>
      </c>
      <c r="G2857" s="118" t="s">
        <v>34659</v>
      </c>
      <c r="H2857" s="137">
        <v>42277</v>
      </c>
      <c r="I2857" s="119">
        <v>31.5</v>
      </c>
      <c r="J2857" s="129"/>
      <c r="K2857" s="129"/>
      <c r="L2857" s="129">
        <v>0</v>
      </c>
      <c r="M2857" s="134" t="s">
        <v>19777</v>
      </c>
    </row>
    <row r="2858" spans="1:13" hidden="1" x14ac:dyDescent="0.25">
      <c r="A2858" s="128"/>
      <c r="B2858" s="2"/>
      <c r="C2858" s="139" t="s">
        <v>638</v>
      </c>
      <c r="D2858" s="124" t="s">
        <v>639</v>
      </c>
      <c r="E2858" s="118" t="s">
        <v>48</v>
      </c>
      <c r="F2858" s="124" t="s">
        <v>35249</v>
      </c>
      <c r="G2858" s="118" t="s">
        <v>34659</v>
      </c>
      <c r="H2858" s="137">
        <v>43130</v>
      </c>
      <c r="I2858" s="119">
        <v>43.8</v>
      </c>
      <c r="J2858" s="129"/>
      <c r="K2858" s="129"/>
      <c r="L2858" s="129">
        <v>0</v>
      </c>
      <c r="M2858" s="134"/>
    </row>
    <row r="2859" spans="1:13" hidden="1" x14ac:dyDescent="0.25">
      <c r="A2859" s="128"/>
      <c r="B2859" s="2"/>
      <c r="C2859" s="139" t="s">
        <v>640</v>
      </c>
      <c r="D2859" s="124" t="s">
        <v>641</v>
      </c>
      <c r="E2859" s="118" t="s">
        <v>48</v>
      </c>
      <c r="F2859" s="124" t="s">
        <v>35249</v>
      </c>
      <c r="G2859" s="118" t="s">
        <v>34659</v>
      </c>
      <c r="H2859" s="137">
        <v>42265</v>
      </c>
      <c r="I2859" s="119">
        <v>12</v>
      </c>
      <c r="J2859" s="129"/>
      <c r="K2859" s="129"/>
      <c r="L2859" s="129">
        <v>0</v>
      </c>
      <c r="M2859" s="134" t="s">
        <v>31584</v>
      </c>
    </row>
    <row r="2860" spans="1:13" hidden="1" x14ac:dyDescent="0.25">
      <c r="A2860" s="128"/>
      <c r="B2860" s="2"/>
      <c r="C2860" s="139" t="s">
        <v>642</v>
      </c>
      <c r="D2860" s="124" t="s">
        <v>643</v>
      </c>
      <c r="E2860" s="118" t="s">
        <v>48</v>
      </c>
      <c r="F2860" s="124" t="s">
        <v>35249</v>
      </c>
      <c r="G2860" s="118" t="s">
        <v>34659</v>
      </c>
      <c r="H2860" s="137">
        <v>42577</v>
      </c>
      <c r="I2860" s="119">
        <v>155</v>
      </c>
      <c r="J2860" s="129"/>
      <c r="K2860" s="129"/>
      <c r="L2860" s="129">
        <v>0</v>
      </c>
      <c r="M2860" s="134" t="s">
        <v>31531</v>
      </c>
    </row>
    <row r="2861" spans="1:13" hidden="1" x14ac:dyDescent="0.25">
      <c r="A2861" s="128"/>
      <c r="B2861" s="2"/>
      <c r="C2861" s="139" t="s">
        <v>644</v>
      </c>
      <c r="D2861" s="124" t="s">
        <v>645</v>
      </c>
      <c r="E2861" s="118" t="s">
        <v>48</v>
      </c>
      <c r="F2861" s="124" t="s">
        <v>35249</v>
      </c>
      <c r="G2861" s="118" t="s">
        <v>34659</v>
      </c>
      <c r="H2861" s="137">
        <v>41828</v>
      </c>
      <c r="I2861" s="119">
        <v>17.21</v>
      </c>
      <c r="J2861" s="129"/>
      <c r="K2861" s="129"/>
      <c r="L2861" s="129">
        <v>0</v>
      </c>
      <c r="M2861" s="134" t="s">
        <v>19778</v>
      </c>
    </row>
    <row r="2862" spans="1:13" hidden="1" x14ac:dyDescent="0.25">
      <c r="A2862" s="128"/>
      <c r="B2862" s="2"/>
      <c r="C2862" s="139" t="s">
        <v>646</v>
      </c>
      <c r="D2862" s="124" t="s">
        <v>647</v>
      </c>
      <c r="E2862" s="118" t="s">
        <v>48</v>
      </c>
      <c r="F2862" s="124" t="s">
        <v>35249</v>
      </c>
      <c r="G2862" s="118" t="s">
        <v>34659</v>
      </c>
      <c r="H2862" s="137">
        <v>42038</v>
      </c>
      <c r="I2862" s="119">
        <v>350</v>
      </c>
      <c r="J2862" s="129"/>
      <c r="K2862" s="129"/>
      <c r="L2862" s="129">
        <v>0</v>
      </c>
      <c r="M2862" s="134" t="s">
        <v>19779</v>
      </c>
    </row>
    <row r="2863" spans="1:13" hidden="1" x14ac:dyDescent="0.25">
      <c r="A2863" s="128"/>
      <c r="B2863" s="2"/>
      <c r="C2863" s="139" t="s">
        <v>648</v>
      </c>
      <c r="D2863" s="124" t="s">
        <v>649</v>
      </c>
      <c r="E2863" s="118" t="s">
        <v>48</v>
      </c>
      <c r="F2863" s="124" t="s">
        <v>35249</v>
      </c>
      <c r="G2863" s="118" t="s">
        <v>34659</v>
      </c>
      <c r="H2863" s="137">
        <v>42716</v>
      </c>
      <c r="I2863" s="119">
        <v>480</v>
      </c>
      <c r="J2863" s="129"/>
      <c r="K2863" s="129"/>
      <c r="L2863" s="129">
        <v>0</v>
      </c>
      <c r="M2863" s="134" t="s">
        <v>19780</v>
      </c>
    </row>
    <row r="2864" spans="1:13" hidden="1" x14ac:dyDescent="0.25">
      <c r="A2864" s="128"/>
      <c r="B2864" s="2"/>
      <c r="C2864" s="139" t="s">
        <v>650</v>
      </c>
      <c r="D2864" s="124" t="s">
        <v>651</v>
      </c>
      <c r="E2864" s="118" t="s">
        <v>48</v>
      </c>
      <c r="F2864" s="124" t="s">
        <v>35249</v>
      </c>
      <c r="G2864" s="118" t="s">
        <v>34659</v>
      </c>
      <c r="H2864" s="137">
        <v>44334</v>
      </c>
      <c r="I2864" s="119">
        <v>80</v>
      </c>
      <c r="J2864" s="129"/>
      <c r="K2864" s="129"/>
      <c r="L2864" s="129">
        <v>0</v>
      </c>
      <c r="M2864" s="134" t="s">
        <v>28354</v>
      </c>
    </row>
    <row r="2865" spans="1:13" hidden="1" x14ac:dyDescent="0.25">
      <c r="A2865" s="128"/>
      <c r="B2865" s="2"/>
      <c r="C2865" s="139" t="s">
        <v>41802</v>
      </c>
      <c r="D2865" s="124" t="s">
        <v>41803</v>
      </c>
      <c r="E2865" s="118" t="s">
        <v>48</v>
      </c>
      <c r="F2865" s="124" t="s">
        <v>35249</v>
      </c>
      <c r="G2865" s="118" t="s">
        <v>11</v>
      </c>
      <c r="H2865" s="137">
        <v>46043</v>
      </c>
      <c r="I2865" s="119">
        <v>229.3</v>
      </c>
      <c r="J2865" s="129"/>
      <c r="K2865" s="129"/>
      <c r="L2865" s="129">
        <v>0</v>
      </c>
      <c r="M2865" s="134" t="s">
        <v>19781</v>
      </c>
    </row>
    <row r="2866" spans="1:13" hidden="1" x14ac:dyDescent="0.25">
      <c r="A2866" s="128"/>
      <c r="B2866" s="2"/>
      <c r="C2866" s="139" t="s">
        <v>652</v>
      </c>
      <c r="D2866" s="124" t="s">
        <v>653</v>
      </c>
      <c r="E2866" s="118" t="s">
        <v>48</v>
      </c>
      <c r="F2866" s="124" t="s">
        <v>35249</v>
      </c>
      <c r="G2866" s="118" t="s">
        <v>34659</v>
      </c>
      <c r="H2866" s="137">
        <v>42419</v>
      </c>
      <c r="I2866" s="119">
        <v>3.3</v>
      </c>
      <c r="J2866" s="129"/>
      <c r="K2866" s="129"/>
      <c r="L2866" s="129">
        <v>0</v>
      </c>
      <c r="M2866" s="134" t="s">
        <v>28043</v>
      </c>
    </row>
    <row r="2867" spans="1:13" hidden="1" x14ac:dyDescent="0.25">
      <c r="A2867" s="128"/>
      <c r="B2867" s="2"/>
      <c r="C2867" s="139" t="s">
        <v>654</v>
      </c>
      <c r="D2867" s="124" t="s">
        <v>655</v>
      </c>
      <c r="E2867" s="118" t="s">
        <v>48</v>
      </c>
      <c r="F2867" s="124" t="s">
        <v>35249</v>
      </c>
      <c r="G2867" s="118" t="s">
        <v>34659</v>
      </c>
      <c r="H2867" s="137">
        <v>42257</v>
      </c>
      <c r="I2867" s="119">
        <v>4.2</v>
      </c>
      <c r="J2867" s="129"/>
      <c r="K2867" s="129"/>
      <c r="L2867" s="129">
        <v>0</v>
      </c>
      <c r="M2867" s="134" t="s">
        <v>19782</v>
      </c>
    </row>
    <row r="2868" spans="1:13" hidden="1" x14ac:dyDescent="0.25">
      <c r="A2868" s="128"/>
      <c r="B2868" s="2"/>
      <c r="C2868" s="139" t="s">
        <v>656</v>
      </c>
      <c r="D2868" s="124" t="s">
        <v>657</v>
      </c>
      <c r="E2868" s="118" t="s">
        <v>48</v>
      </c>
      <c r="F2868" s="124" t="s">
        <v>35249</v>
      </c>
      <c r="G2868" s="118" t="s">
        <v>2</v>
      </c>
      <c r="H2868" s="137">
        <v>45911</v>
      </c>
      <c r="I2868" s="119">
        <v>1.87</v>
      </c>
      <c r="J2868" s="129"/>
      <c r="K2868" s="129"/>
      <c r="L2868" s="129">
        <v>0</v>
      </c>
      <c r="M2868" s="134" t="s">
        <v>19783</v>
      </c>
    </row>
    <row r="2869" spans="1:13" hidden="1" x14ac:dyDescent="0.25">
      <c r="A2869" s="128"/>
      <c r="B2869" s="2"/>
      <c r="C2869" s="139" t="s">
        <v>658</v>
      </c>
      <c r="D2869" s="124" t="s">
        <v>659</v>
      </c>
      <c r="E2869" s="118" t="s">
        <v>48</v>
      </c>
      <c r="F2869" s="124" t="s">
        <v>35249</v>
      </c>
      <c r="G2869" s="118" t="s">
        <v>34659</v>
      </c>
      <c r="H2869" s="137">
        <v>42047</v>
      </c>
      <c r="I2869" s="119">
        <v>0.65</v>
      </c>
      <c r="J2869" s="129"/>
      <c r="K2869" s="129"/>
      <c r="L2869" s="129">
        <v>0</v>
      </c>
      <c r="M2869" s="134" t="s">
        <v>19784</v>
      </c>
    </row>
    <row r="2870" spans="1:13" hidden="1" x14ac:dyDescent="0.25">
      <c r="A2870" s="128"/>
      <c r="B2870" s="2"/>
      <c r="C2870" s="139" t="s">
        <v>660</v>
      </c>
      <c r="D2870" s="124" t="s">
        <v>661</v>
      </c>
      <c r="E2870" s="118" t="s">
        <v>48</v>
      </c>
      <c r="F2870" s="124" t="s">
        <v>35249</v>
      </c>
      <c r="G2870" s="118" t="s">
        <v>34659</v>
      </c>
      <c r="H2870" s="137"/>
      <c r="I2870" s="119"/>
      <c r="J2870" s="129"/>
      <c r="K2870" s="129"/>
      <c r="L2870" s="129">
        <v>0</v>
      </c>
      <c r="M2870" s="134" t="s">
        <v>19785</v>
      </c>
    </row>
    <row r="2871" spans="1:13" hidden="1" x14ac:dyDescent="0.25">
      <c r="A2871" s="128"/>
      <c r="B2871" s="2"/>
      <c r="C2871" s="139" t="s">
        <v>662</v>
      </c>
      <c r="D2871" s="124" t="s">
        <v>663</v>
      </c>
      <c r="E2871" s="118" t="s">
        <v>48</v>
      </c>
      <c r="F2871" s="124" t="s">
        <v>35249</v>
      </c>
      <c r="G2871" s="118" t="s">
        <v>2</v>
      </c>
      <c r="H2871" s="137">
        <v>45929</v>
      </c>
      <c r="I2871" s="119">
        <v>0.8</v>
      </c>
      <c r="J2871" s="129"/>
      <c r="K2871" s="129"/>
      <c r="L2871" s="129">
        <v>0</v>
      </c>
      <c r="M2871" s="134" t="s">
        <v>19786</v>
      </c>
    </row>
    <row r="2872" spans="1:13" hidden="1" x14ac:dyDescent="0.25">
      <c r="A2872" s="128"/>
      <c r="B2872" s="2"/>
      <c r="C2872" s="139" t="s">
        <v>664</v>
      </c>
      <c r="D2872" s="124" t="s">
        <v>665</v>
      </c>
      <c r="E2872" s="118" t="s">
        <v>48</v>
      </c>
      <c r="F2872" s="124" t="s">
        <v>35249</v>
      </c>
      <c r="G2872" s="118" t="s">
        <v>34659</v>
      </c>
      <c r="H2872" s="137">
        <v>42313</v>
      </c>
      <c r="I2872" s="119">
        <v>0.65</v>
      </c>
      <c r="J2872" s="129"/>
      <c r="K2872" s="129"/>
      <c r="L2872" s="129">
        <v>0</v>
      </c>
      <c r="M2872" s="134" t="s">
        <v>19787</v>
      </c>
    </row>
    <row r="2873" spans="1:13" hidden="1" x14ac:dyDescent="0.25">
      <c r="A2873" s="128"/>
      <c r="B2873" s="2"/>
      <c r="C2873" s="139" t="s">
        <v>666</v>
      </c>
      <c r="D2873" s="124" t="s">
        <v>667</v>
      </c>
      <c r="E2873" s="118" t="s">
        <v>48</v>
      </c>
      <c r="F2873" s="124" t="s">
        <v>35249</v>
      </c>
      <c r="G2873" s="118" t="s">
        <v>2</v>
      </c>
      <c r="H2873" s="137">
        <v>45881</v>
      </c>
      <c r="I2873" s="119">
        <v>1.3</v>
      </c>
      <c r="J2873" s="129"/>
      <c r="K2873" s="129"/>
      <c r="L2873" s="129">
        <v>0</v>
      </c>
      <c r="M2873" s="134" t="s">
        <v>19785</v>
      </c>
    </row>
    <row r="2874" spans="1:13" hidden="1" x14ac:dyDescent="0.25">
      <c r="A2874" s="128"/>
      <c r="B2874" s="2"/>
      <c r="C2874" s="139" t="s">
        <v>668</v>
      </c>
      <c r="D2874" s="124" t="s">
        <v>669</v>
      </c>
      <c r="E2874" s="118" t="s">
        <v>48</v>
      </c>
      <c r="F2874" s="124" t="s">
        <v>35249</v>
      </c>
      <c r="G2874" s="118" t="s">
        <v>2</v>
      </c>
      <c r="H2874" s="137">
        <v>45394</v>
      </c>
      <c r="I2874" s="119">
        <v>0.49</v>
      </c>
      <c r="J2874" s="129"/>
      <c r="K2874" s="129"/>
      <c r="L2874" s="129">
        <v>0</v>
      </c>
      <c r="M2874" s="134" t="s">
        <v>19785</v>
      </c>
    </row>
    <row r="2875" spans="1:13" hidden="1" x14ac:dyDescent="0.25">
      <c r="A2875" s="128"/>
      <c r="B2875" s="2"/>
      <c r="C2875" s="139" t="s">
        <v>19361</v>
      </c>
      <c r="D2875" s="124" t="s">
        <v>19362</v>
      </c>
      <c r="E2875" s="118" t="s">
        <v>48</v>
      </c>
      <c r="F2875" s="124" t="s">
        <v>35249</v>
      </c>
      <c r="G2875" s="118" t="s">
        <v>34659</v>
      </c>
      <c r="H2875" s="137">
        <v>40177</v>
      </c>
      <c r="I2875" s="119">
        <v>500</v>
      </c>
      <c r="J2875" s="129"/>
      <c r="K2875" s="129"/>
      <c r="L2875" s="129">
        <v>0</v>
      </c>
      <c r="M2875" s="134" t="s">
        <v>19785</v>
      </c>
    </row>
    <row r="2876" spans="1:13" hidden="1" x14ac:dyDescent="0.25">
      <c r="A2876" s="128"/>
      <c r="B2876" s="2"/>
      <c r="C2876" s="139" t="s">
        <v>670</v>
      </c>
      <c r="D2876" s="124" t="s">
        <v>671</v>
      </c>
      <c r="E2876" s="118" t="s">
        <v>48</v>
      </c>
      <c r="F2876" s="124" t="s">
        <v>35249</v>
      </c>
      <c r="G2876" s="118" t="s">
        <v>34659</v>
      </c>
      <c r="H2876" s="137">
        <v>43634</v>
      </c>
      <c r="I2876" s="119">
        <v>0.5</v>
      </c>
      <c r="J2876" s="129"/>
      <c r="K2876" s="129"/>
      <c r="L2876" s="129">
        <v>0</v>
      </c>
      <c r="M2876" s="134" t="s">
        <v>19788</v>
      </c>
    </row>
    <row r="2877" spans="1:13" hidden="1" x14ac:dyDescent="0.25">
      <c r="A2877" s="128"/>
      <c r="B2877" s="2"/>
      <c r="C2877" s="139" t="s">
        <v>672</v>
      </c>
      <c r="D2877" s="124" t="s">
        <v>673</v>
      </c>
      <c r="E2877" s="118" t="s">
        <v>48</v>
      </c>
      <c r="F2877" s="124" t="s">
        <v>35249</v>
      </c>
      <c r="G2877" s="118" t="s">
        <v>2</v>
      </c>
      <c r="H2877" s="137">
        <v>44566</v>
      </c>
      <c r="I2877" s="119">
        <v>1.2</v>
      </c>
      <c r="J2877" s="129"/>
      <c r="K2877" s="129"/>
      <c r="L2877" s="129">
        <v>0</v>
      </c>
      <c r="M2877" s="134" t="s">
        <v>19789</v>
      </c>
    </row>
    <row r="2878" spans="1:13" hidden="1" x14ac:dyDescent="0.25">
      <c r="A2878" s="128"/>
      <c r="B2878" s="2"/>
      <c r="C2878" s="139" t="s">
        <v>674</v>
      </c>
      <c r="D2878" s="124" t="s">
        <v>675</v>
      </c>
      <c r="E2878" s="118" t="s">
        <v>48</v>
      </c>
      <c r="F2878" s="124" t="s">
        <v>35249</v>
      </c>
      <c r="G2878" s="118" t="s">
        <v>34659</v>
      </c>
      <c r="H2878" s="137">
        <v>42248</v>
      </c>
      <c r="I2878" s="119">
        <v>760</v>
      </c>
      <c r="J2878" s="129"/>
      <c r="K2878" s="129"/>
      <c r="L2878" s="129">
        <v>0</v>
      </c>
      <c r="M2878" s="134" t="s">
        <v>19790</v>
      </c>
    </row>
    <row r="2879" spans="1:13" hidden="1" x14ac:dyDescent="0.25">
      <c r="A2879" s="128"/>
      <c r="B2879" s="2"/>
      <c r="C2879" s="139" t="s">
        <v>676</v>
      </c>
      <c r="D2879" s="124" t="s">
        <v>677</v>
      </c>
      <c r="E2879" s="118" t="s">
        <v>48</v>
      </c>
      <c r="F2879" s="124" t="s">
        <v>35249</v>
      </c>
      <c r="G2879" s="118" t="s">
        <v>2</v>
      </c>
      <c r="H2879" s="137"/>
      <c r="I2879" s="119"/>
      <c r="J2879" s="129"/>
      <c r="K2879" s="129"/>
      <c r="L2879" s="129">
        <v>0</v>
      </c>
      <c r="M2879" s="134" t="s">
        <v>19791</v>
      </c>
    </row>
    <row r="2880" spans="1:13" hidden="1" x14ac:dyDescent="0.25">
      <c r="A2880" s="128"/>
      <c r="B2880" s="2"/>
      <c r="C2880" s="139" t="s">
        <v>678</v>
      </c>
      <c r="D2880" s="124" t="s">
        <v>679</v>
      </c>
      <c r="E2880" s="118" t="s">
        <v>48</v>
      </c>
      <c r="F2880" s="124" t="s">
        <v>35249</v>
      </c>
      <c r="G2880" s="118" t="s">
        <v>34659</v>
      </c>
      <c r="H2880" s="137">
        <v>41684</v>
      </c>
      <c r="I2880" s="119">
        <v>115</v>
      </c>
      <c r="J2880" s="129"/>
      <c r="K2880" s="129"/>
      <c r="L2880" s="129">
        <v>0</v>
      </c>
      <c r="M2880" s="134" t="s">
        <v>19792</v>
      </c>
    </row>
    <row r="2881" spans="1:13" hidden="1" x14ac:dyDescent="0.25">
      <c r="A2881" s="128"/>
      <c r="B2881" s="2"/>
      <c r="C2881" s="139" t="s">
        <v>680</v>
      </c>
      <c r="D2881" s="124" t="s">
        <v>681</v>
      </c>
      <c r="E2881" s="118" t="s">
        <v>48</v>
      </c>
      <c r="F2881" s="124" t="s">
        <v>35249</v>
      </c>
      <c r="G2881" s="118" t="s">
        <v>34659</v>
      </c>
      <c r="H2881" s="137"/>
      <c r="I2881" s="119"/>
      <c r="J2881" s="129"/>
      <c r="K2881" s="129"/>
      <c r="L2881" s="129">
        <v>0</v>
      </c>
      <c r="M2881" s="134" t="s">
        <v>19793</v>
      </c>
    </row>
    <row r="2882" spans="1:13" hidden="1" x14ac:dyDescent="0.25">
      <c r="A2882" s="128"/>
      <c r="B2882" s="2"/>
      <c r="C2882" s="139" t="s">
        <v>682</v>
      </c>
      <c r="D2882" s="124" t="s">
        <v>683</v>
      </c>
      <c r="E2882" s="118" t="s">
        <v>48</v>
      </c>
      <c r="F2882" s="124" t="s">
        <v>35249</v>
      </c>
      <c r="G2882" s="118" t="s">
        <v>34659</v>
      </c>
      <c r="H2882" s="137"/>
      <c r="I2882" s="119"/>
      <c r="J2882" s="129"/>
      <c r="K2882" s="129"/>
      <c r="L2882" s="129">
        <v>0</v>
      </c>
      <c r="M2882" s="134" t="s">
        <v>19794</v>
      </c>
    </row>
    <row r="2883" spans="1:13" hidden="1" x14ac:dyDescent="0.25">
      <c r="A2883" s="128"/>
      <c r="B2883" s="2"/>
      <c r="C2883" s="139" t="s">
        <v>684</v>
      </c>
      <c r="D2883" s="124" t="s">
        <v>685</v>
      </c>
      <c r="E2883" s="118" t="s">
        <v>48</v>
      </c>
      <c r="F2883" s="124" t="s">
        <v>35249</v>
      </c>
      <c r="G2883" s="118" t="s">
        <v>34659</v>
      </c>
      <c r="H2883" s="137"/>
      <c r="I2883" s="119"/>
      <c r="J2883" s="129"/>
      <c r="K2883" s="129"/>
      <c r="L2883" s="129">
        <v>0</v>
      </c>
      <c r="M2883" s="134" t="s">
        <v>19795</v>
      </c>
    </row>
    <row r="2884" spans="1:13" hidden="1" x14ac:dyDescent="0.25">
      <c r="A2884" s="128"/>
      <c r="B2884" s="2"/>
      <c r="C2884" s="139" t="s">
        <v>686</v>
      </c>
      <c r="D2884" s="124" t="s">
        <v>687</v>
      </c>
      <c r="E2884" s="118" t="s">
        <v>48</v>
      </c>
      <c r="F2884" s="124" t="s">
        <v>35249</v>
      </c>
      <c r="G2884" s="118" t="s">
        <v>34659</v>
      </c>
      <c r="H2884" s="137"/>
      <c r="I2884" s="119"/>
      <c r="J2884" s="129"/>
      <c r="K2884" s="129"/>
      <c r="L2884" s="129">
        <v>0</v>
      </c>
      <c r="M2884" s="134" t="s">
        <v>19796</v>
      </c>
    </row>
    <row r="2885" spans="1:13" hidden="1" x14ac:dyDescent="0.25">
      <c r="A2885" s="128"/>
      <c r="B2885" s="2"/>
      <c r="C2885" s="139" t="s">
        <v>688</v>
      </c>
      <c r="D2885" s="124" t="s">
        <v>689</v>
      </c>
      <c r="E2885" s="118" t="s">
        <v>48</v>
      </c>
      <c r="F2885" s="124" t="s">
        <v>35249</v>
      </c>
      <c r="G2885" s="118" t="s">
        <v>34659</v>
      </c>
      <c r="H2885" s="137"/>
      <c r="I2885" s="119"/>
      <c r="J2885" s="129"/>
      <c r="K2885" s="129"/>
      <c r="L2885" s="129">
        <v>0</v>
      </c>
      <c r="M2885" s="134" t="s">
        <v>19797</v>
      </c>
    </row>
    <row r="2886" spans="1:13" hidden="1" x14ac:dyDescent="0.25">
      <c r="A2886" s="128"/>
      <c r="B2886" s="2"/>
      <c r="C2886" s="139" t="s">
        <v>690</v>
      </c>
      <c r="D2886" s="124" t="s">
        <v>691</v>
      </c>
      <c r="E2886" s="118" t="s">
        <v>48</v>
      </c>
      <c r="F2886" s="124" t="s">
        <v>35249</v>
      </c>
      <c r="G2886" s="118" t="s">
        <v>34659</v>
      </c>
      <c r="H2886" s="137"/>
      <c r="I2886" s="119"/>
      <c r="J2886" s="129"/>
      <c r="K2886" s="129"/>
      <c r="L2886" s="129">
        <v>0</v>
      </c>
      <c r="M2886" s="134" t="s">
        <v>19798</v>
      </c>
    </row>
    <row r="2887" spans="1:13" hidden="1" x14ac:dyDescent="0.25">
      <c r="A2887" s="128"/>
      <c r="B2887" s="2"/>
      <c r="C2887" s="139" t="s">
        <v>692</v>
      </c>
      <c r="D2887" s="124" t="s">
        <v>693</v>
      </c>
      <c r="E2887" s="118" t="s">
        <v>48</v>
      </c>
      <c r="F2887" s="124" t="s">
        <v>35249</v>
      </c>
      <c r="G2887" s="118" t="s">
        <v>2</v>
      </c>
      <c r="H2887" s="137">
        <v>42457</v>
      </c>
      <c r="I2887" s="119">
        <v>28</v>
      </c>
      <c r="J2887" s="129"/>
      <c r="K2887" s="129"/>
      <c r="L2887" s="129">
        <v>0</v>
      </c>
      <c r="M2887" s="134" t="s">
        <v>19799</v>
      </c>
    </row>
    <row r="2888" spans="1:13" hidden="1" x14ac:dyDescent="0.25">
      <c r="A2888" s="128"/>
      <c r="B2888" s="2"/>
      <c r="C2888" s="139" t="s">
        <v>694</v>
      </c>
      <c r="D2888" s="124" t="s">
        <v>695</v>
      </c>
      <c r="E2888" s="118" t="s">
        <v>48</v>
      </c>
      <c r="F2888" s="124" t="s">
        <v>35249</v>
      </c>
      <c r="G2888" s="118" t="s">
        <v>2</v>
      </c>
      <c r="H2888" s="137">
        <v>42934</v>
      </c>
      <c r="I2888" s="119">
        <v>28</v>
      </c>
      <c r="J2888" s="129"/>
      <c r="K2888" s="129"/>
      <c r="L2888" s="129">
        <v>0</v>
      </c>
      <c r="M2888" s="134" t="s">
        <v>19800</v>
      </c>
    </row>
    <row r="2889" spans="1:13" hidden="1" x14ac:dyDescent="0.25">
      <c r="A2889" s="128"/>
      <c r="B2889" s="2"/>
      <c r="C2889" s="139" t="s">
        <v>696</v>
      </c>
      <c r="D2889" s="124" t="s">
        <v>697</v>
      </c>
      <c r="E2889" s="118" t="s">
        <v>48</v>
      </c>
      <c r="F2889" s="124" t="s">
        <v>35249</v>
      </c>
      <c r="G2889" s="118" t="s">
        <v>2</v>
      </c>
      <c r="H2889" s="137">
        <v>43074</v>
      </c>
      <c r="I2889" s="119">
        <v>24.5</v>
      </c>
      <c r="J2889" s="129"/>
      <c r="K2889" s="129"/>
      <c r="L2889" s="129">
        <v>0</v>
      </c>
      <c r="M2889" s="134" t="s">
        <v>19801</v>
      </c>
    </row>
    <row r="2890" spans="1:13" hidden="1" x14ac:dyDescent="0.25">
      <c r="A2890" s="128"/>
      <c r="B2890" s="2"/>
      <c r="C2890" s="139" t="s">
        <v>698</v>
      </c>
      <c r="D2890" s="124" t="s">
        <v>699</v>
      </c>
      <c r="E2890" s="118" t="s">
        <v>48</v>
      </c>
      <c r="F2890" s="124" t="s">
        <v>35249</v>
      </c>
      <c r="G2890" s="118" t="s">
        <v>2</v>
      </c>
      <c r="H2890" s="137">
        <v>46042</v>
      </c>
      <c r="I2890" s="119">
        <v>14.3</v>
      </c>
      <c r="J2890" s="129"/>
      <c r="K2890" s="129"/>
      <c r="L2890" s="129">
        <v>0</v>
      </c>
      <c r="M2890" s="134" t="s">
        <v>19802</v>
      </c>
    </row>
    <row r="2891" spans="1:13" hidden="1" x14ac:dyDescent="0.25">
      <c r="A2891" s="128"/>
      <c r="B2891" s="2"/>
      <c r="C2891" s="139" t="s">
        <v>700</v>
      </c>
      <c r="D2891" s="124" t="s">
        <v>701</v>
      </c>
      <c r="E2891" s="118" t="s">
        <v>48</v>
      </c>
      <c r="F2891" s="124" t="s">
        <v>35249</v>
      </c>
      <c r="G2891" s="118" t="s">
        <v>2</v>
      </c>
      <c r="H2891" s="137">
        <v>45768</v>
      </c>
      <c r="I2891" s="119">
        <v>37.68</v>
      </c>
      <c r="J2891" s="129"/>
      <c r="K2891" s="129"/>
      <c r="L2891" s="129">
        <v>0</v>
      </c>
      <c r="M2891" s="134" t="s">
        <v>19803</v>
      </c>
    </row>
    <row r="2892" spans="1:13" hidden="1" x14ac:dyDescent="0.25">
      <c r="A2892" s="128"/>
      <c r="B2892" s="2"/>
      <c r="C2892" s="139" t="s">
        <v>702</v>
      </c>
      <c r="D2892" s="124" t="s">
        <v>703</v>
      </c>
      <c r="E2892" s="118" t="s">
        <v>48</v>
      </c>
      <c r="F2892" s="124" t="s">
        <v>35249</v>
      </c>
      <c r="G2892" s="118" t="s">
        <v>34659</v>
      </c>
      <c r="H2892" s="137"/>
      <c r="I2892" s="119"/>
      <c r="J2892" s="129"/>
      <c r="K2892" s="129"/>
      <c r="L2892" s="129">
        <v>0</v>
      </c>
      <c r="M2892" s="134" t="s">
        <v>19804</v>
      </c>
    </row>
    <row r="2893" spans="1:13" hidden="1" x14ac:dyDescent="0.25">
      <c r="A2893" s="128"/>
      <c r="B2893" s="2"/>
      <c r="C2893" s="139" t="s">
        <v>704</v>
      </c>
      <c r="D2893" s="124" t="s">
        <v>705</v>
      </c>
      <c r="E2893" s="118" t="s">
        <v>48</v>
      </c>
      <c r="F2893" s="124" t="s">
        <v>35249</v>
      </c>
      <c r="G2893" s="118" t="s">
        <v>34659</v>
      </c>
      <c r="H2893" s="137">
        <v>42353</v>
      </c>
      <c r="I2893" s="119">
        <v>250.61</v>
      </c>
      <c r="J2893" s="129"/>
      <c r="K2893" s="129"/>
      <c r="L2893" s="129">
        <v>0</v>
      </c>
      <c r="M2893" s="134"/>
    </row>
    <row r="2894" spans="1:13" hidden="1" x14ac:dyDescent="0.25">
      <c r="A2894" s="128"/>
      <c r="B2894" s="2"/>
      <c r="C2894" s="139" t="s">
        <v>706</v>
      </c>
      <c r="D2894" s="124" t="s">
        <v>707</v>
      </c>
      <c r="E2894" s="118" t="s">
        <v>48</v>
      </c>
      <c r="F2894" s="124" t="s">
        <v>35249</v>
      </c>
      <c r="G2894" s="118" t="s">
        <v>34659</v>
      </c>
      <c r="H2894" s="137"/>
      <c r="I2894" s="119"/>
      <c r="J2894" s="129"/>
      <c r="K2894" s="129"/>
      <c r="L2894" s="129">
        <v>0</v>
      </c>
      <c r="M2894" s="134" t="s">
        <v>19805</v>
      </c>
    </row>
    <row r="2895" spans="1:13" hidden="1" x14ac:dyDescent="0.25">
      <c r="A2895" s="128"/>
      <c r="B2895" s="2"/>
      <c r="C2895" s="139" t="s">
        <v>708</v>
      </c>
      <c r="D2895" s="124" t="s">
        <v>709</v>
      </c>
      <c r="E2895" s="118" t="s">
        <v>48</v>
      </c>
      <c r="F2895" s="124" t="s">
        <v>35249</v>
      </c>
      <c r="G2895" s="118" t="s">
        <v>2</v>
      </c>
      <c r="H2895" s="137">
        <v>46029</v>
      </c>
      <c r="I2895" s="119">
        <v>0.01</v>
      </c>
      <c r="J2895" s="129"/>
      <c r="K2895" s="129"/>
      <c r="L2895" s="129">
        <v>0</v>
      </c>
      <c r="M2895" s="134"/>
    </row>
    <row r="2896" spans="1:13" hidden="1" x14ac:dyDescent="0.25">
      <c r="A2896" s="128"/>
      <c r="B2896" s="2"/>
      <c r="C2896" s="139" t="s">
        <v>710</v>
      </c>
      <c r="D2896" s="124" t="s">
        <v>711</v>
      </c>
      <c r="E2896" s="118" t="s">
        <v>48</v>
      </c>
      <c r="F2896" s="124" t="s">
        <v>35249</v>
      </c>
      <c r="G2896" s="118" t="s">
        <v>2</v>
      </c>
      <c r="H2896" s="137">
        <v>41149</v>
      </c>
      <c r="I2896" s="119">
        <v>0.02</v>
      </c>
      <c r="J2896" s="129"/>
      <c r="K2896" s="129"/>
      <c r="L2896" s="129">
        <v>0</v>
      </c>
      <c r="M2896" s="134" t="s">
        <v>33202</v>
      </c>
    </row>
    <row r="2897" spans="1:13" hidden="1" x14ac:dyDescent="0.25">
      <c r="A2897" s="128"/>
      <c r="B2897" s="2"/>
      <c r="C2897" s="139" t="s">
        <v>712</v>
      </c>
      <c r="D2897" s="124" t="s">
        <v>713</v>
      </c>
      <c r="E2897" s="118" t="s">
        <v>48</v>
      </c>
      <c r="F2897" s="124" t="s">
        <v>35249</v>
      </c>
      <c r="G2897" s="118" t="s">
        <v>2</v>
      </c>
      <c r="H2897" s="137">
        <v>43558</v>
      </c>
      <c r="I2897" s="119">
        <v>0.02</v>
      </c>
      <c r="J2897" s="129"/>
      <c r="K2897" s="129"/>
      <c r="L2897" s="129">
        <v>0</v>
      </c>
      <c r="M2897" s="134"/>
    </row>
    <row r="2898" spans="1:13" hidden="1" x14ac:dyDescent="0.25">
      <c r="A2898" s="128"/>
      <c r="B2898" s="2"/>
      <c r="C2898" s="139" t="s">
        <v>714</v>
      </c>
      <c r="D2898" s="124" t="s">
        <v>715</v>
      </c>
      <c r="E2898" s="118" t="s">
        <v>48</v>
      </c>
      <c r="F2898" s="124" t="s">
        <v>35249</v>
      </c>
      <c r="G2898" s="118" t="s">
        <v>2</v>
      </c>
      <c r="H2898" s="137">
        <v>45881</v>
      </c>
      <c r="I2898" s="119">
        <v>0.02</v>
      </c>
      <c r="J2898" s="129"/>
      <c r="K2898" s="129"/>
      <c r="L2898" s="129">
        <v>0</v>
      </c>
      <c r="M2898" s="134" t="s">
        <v>19806</v>
      </c>
    </row>
    <row r="2899" spans="1:13" hidden="1" x14ac:dyDescent="0.25">
      <c r="A2899" s="128"/>
      <c r="B2899" s="2"/>
      <c r="C2899" s="139" t="s">
        <v>716</v>
      </c>
      <c r="D2899" s="124" t="s">
        <v>717</v>
      </c>
      <c r="E2899" s="118" t="s">
        <v>48</v>
      </c>
      <c r="F2899" s="124" t="s">
        <v>35249</v>
      </c>
      <c r="G2899" s="118" t="s">
        <v>2</v>
      </c>
      <c r="H2899" s="137">
        <v>40436</v>
      </c>
      <c r="I2899" s="119">
        <v>0.03</v>
      </c>
      <c r="J2899" s="129"/>
      <c r="K2899" s="129"/>
      <c r="L2899" s="129">
        <v>0</v>
      </c>
      <c r="M2899" s="134" t="s">
        <v>19807</v>
      </c>
    </row>
    <row r="2900" spans="1:13" hidden="1" x14ac:dyDescent="0.25">
      <c r="A2900" s="128"/>
      <c r="B2900" s="2"/>
      <c r="C2900" s="139" t="s">
        <v>718</v>
      </c>
      <c r="D2900" s="124" t="s">
        <v>719</v>
      </c>
      <c r="E2900" s="118" t="s">
        <v>48</v>
      </c>
      <c r="F2900" s="124" t="s">
        <v>35249</v>
      </c>
      <c r="G2900" s="118" t="s">
        <v>2</v>
      </c>
      <c r="H2900" s="137">
        <v>42492</v>
      </c>
      <c r="I2900" s="119">
        <v>0.3</v>
      </c>
      <c r="J2900" s="129"/>
      <c r="K2900" s="129"/>
      <c r="L2900" s="129">
        <v>0</v>
      </c>
      <c r="M2900" s="134" t="s">
        <v>19808</v>
      </c>
    </row>
    <row r="2901" spans="1:13" hidden="1" x14ac:dyDescent="0.25">
      <c r="A2901" s="128"/>
      <c r="B2901" s="2"/>
      <c r="C2901" s="139" t="s">
        <v>28146</v>
      </c>
      <c r="D2901" s="124" t="s">
        <v>28147</v>
      </c>
      <c r="E2901" s="118" t="s">
        <v>48</v>
      </c>
      <c r="F2901" s="124" t="s">
        <v>35249</v>
      </c>
      <c r="G2901" s="118" t="s">
        <v>33</v>
      </c>
      <c r="H2901" s="137">
        <v>46007</v>
      </c>
      <c r="I2901" s="119">
        <v>815</v>
      </c>
      <c r="J2901" s="129"/>
      <c r="K2901" s="129"/>
      <c r="L2901" s="129">
        <v>0</v>
      </c>
      <c r="M2901" s="134" t="s">
        <v>19809</v>
      </c>
    </row>
    <row r="2902" spans="1:13" hidden="1" x14ac:dyDescent="0.25">
      <c r="A2902" s="128"/>
      <c r="B2902" s="2"/>
      <c r="C2902" s="139" t="s">
        <v>41804</v>
      </c>
      <c r="D2902" s="124" t="s">
        <v>41805</v>
      </c>
      <c r="E2902" s="118" t="s">
        <v>48</v>
      </c>
      <c r="F2902" s="124" t="s">
        <v>35249</v>
      </c>
      <c r="G2902" s="118" t="s">
        <v>33</v>
      </c>
      <c r="H2902" s="137">
        <v>46007</v>
      </c>
      <c r="I2902" s="119">
        <v>887.28</v>
      </c>
      <c r="J2902" s="129"/>
      <c r="K2902" s="129"/>
      <c r="L2902" s="129">
        <v>0</v>
      </c>
      <c r="M2902" s="134" t="s">
        <v>19810</v>
      </c>
    </row>
    <row r="2903" spans="1:13" hidden="1" x14ac:dyDescent="0.25">
      <c r="A2903" s="128"/>
      <c r="B2903" s="2"/>
      <c r="C2903" s="139" t="s">
        <v>29204</v>
      </c>
      <c r="D2903" s="124" t="s">
        <v>29205</v>
      </c>
      <c r="E2903" s="118" t="s">
        <v>48</v>
      </c>
      <c r="F2903" s="124" t="s">
        <v>35249</v>
      </c>
      <c r="G2903" s="118" t="s">
        <v>2</v>
      </c>
      <c r="H2903" s="137">
        <v>46007</v>
      </c>
      <c r="I2903" s="119">
        <v>1153.68</v>
      </c>
      <c r="J2903" s="129"/>
      <c r="K2903" s="129"/>
      <c r="L2903" s="129">
        <v>0</v>
      </c>
      <c r="M2903" s="134" t="s">
        <v>19811</v>
      </c>
    </row>
    <row r="2904" spans="1:13" hidden="1" x14ac:dyDescent="0.25">
      <c r="A2904" s="128"/>
      <c r="B2904" s="2"/>
      <c r="C2904" s="139" t="s">
        <v>31</v>
      </c>
      <c r="D2904" s="124" t="s">
        <v>32</v>
      </c>
      <c r="E2904" s="118" t="s">
        <v>48</v>
      </c>
      <c r="F2904" s="124" t="s">
        <v>35249</v>
      </c>
      <c r="G2904" s="118" t="s">
        <v>33</v>
      </c>
      <c r="H2904" s="137">
        <v>45153</v>
      </c>
      <c r="I2904" s="119">
        <v>590</v>
      </c>
      <c r="J2904" s="129"/>
      <c r="K2904" s="129"/>
      <c r="L2904" s="129">
        <v>0</v>
      </c>
      <c r="M2904" s="134" t="s">
        <v>19812</v>
      </c>
    </row>
    <row r="2905" spans="1:13" hidden="1" x14ac:dyDescent="0.25">
      <c r="A2905" s="128"/>
      <c r="B2905" s="2"/>
      <c r="C2905" s="139" t="s">
        <v>720</v>
      </c>
      <c r="D2905" s="124" t="s">
        <v>721</v>
      </c>
      <c r="E2905" s="118" t="s">
        <v>48</v>
      </c>
      <c r="F2905" s="124" t="s">
        <v>35249</v>
      </c>
      <c r="G2905" s="118" t="s">
        <v>2</v>
      </c>
      <c r="H2905" s="137">
        <v>44959</v>
      </c>
      <c r="I2905" s="119">
        <v>690</v>
      </c>
      <c r="J2905" s="129"/>
      <c r="K2905" s="129"/>
      <c r="L2905" s="129">
        <v>0</v>
      </c>
      <c r="M2905" s="134" t="s">
        <v>19813</v>
      </c>
    </row>
    <row r="2906" spans="1:13" hidden="1" x14ac:dyDescent="0.25">
      <c r="A2906" s="128"/>
      <c r="B2906" s="2"/>
      <c r="C2906" s="139" t="s">
        <v>722</v>
      </c>
      <c r="D2906" s="124" t="s">
        <v>723</v>
      </c>
      <c r="E2906" s="118" t="s">
        <v>48</v>
      </c>
      <c r="F2906" s="124" t="s">
        <v>35249</v>
      </c>
      <c r="G2906" s="118" t="s">
        <v>2</v>
      </c>
      <c r="H2906" s="137">
        <v>45518</v>
      </c>
      <c r="I2906" s="119">
        <v>0.4</v>
      </c>
      <c r="J2906" s="129"/>
      <c r="K2906" s="129"/>
      <c r="L2906" s="129">
        <v>0</v>
      </c>
      <c r="M2906" s="134" t="s">
        <v>19814</v>
      </c>
    </row>
    <row r="2907" spans="1:13" hidden="1" x14ac:dyDescent="0.25">
      <c r="A2907" s="128"/>
      <c r="B2907" s="2"/>
      <c r="C2907" s="139" t="s">
        <v>724</v>
      </c>
      <c r="D2907" s="124" t="s">
        <v>725</v>
      </c>
      <c r="E2907" s="118" t="s">
        <v>48</v>
      </c>
      <c r="F2907" s="124" t="s">
        <v>35249</v>
      </c>
      <c r="G2907" s="118" t="s">
        <v>2</v>
      </c>
      <c r="H2907" s="137"/>
      <c r="I2907" s="119"/>
      <c r="J2907" s="129"/>
      <c r="K2907" s="129"/>
      <c r="L2907" s="129">
        <v>0</v>
      </c>
      <c r="M2907" s="134" t="s">
        <v>19815</v>
      </c>
    </row>
    <row r="2908" spans="1:13" hidden="1" x14ac:dyDescent="0.25">
      <c r="A2908" s="128"/>
      <c r="B2908" s="2"/>
      <c r="C2908" s="139" t="s">
        <v>726</v>
      </c>
      <c r="D2908" s="124" t="s">
        <v>727</v>
      </c>
      <c r="E2908" s="118" t="s">
        <v>48</v>
      </c>
      <c r="F2908" s="124" t="s">
        <v>35249</v>
      </c>
      <c r="G2908" s="118" t="s">
        <v>2</v>
      </c>
      <c r="H2908" s="137"/>
      <c r="I2908" s="119"/>
      <c r="J2908" s="129"/>
      <c r="K2908" s="129"/>
      <c r="L2908" s="129">
        <v>0</v>
      </c>
      <c r="M2908" s="134" t="s">
        <v>19816</v>
      </c>
    </row>
    <row r="2909" spans="1:13" hidden="1" x14ac:dyDescent="0.25">
      <c r="A2909" s="128"/>
      <c r="B2909" s="2"/>
      <c r="C2909" s="139" t="s">
        <v>728</v>
      </c>
      <c r="D2909" s="124" t="s">
        <v>729</v>
      </c>
      <c r="E2909" s="118" t="s">
        <v>48</v>
      </c>
      <c r="F2909" s="124" t="s">
        <v>35249</v>
      </c>
      <c r="G2909" s="118" t="s">
        <v>2</v>
      </c>
      <c r="H2909" s="137">
        <v>42611</v>
      </c>
      <c r="I2909" s="119">
        <v>0.3</v>
      </c>
      <c r="J2909" s="129"/>
      <c r="K2909" s="129"/>
      <c r="L2909" s="129">
        <v>0</v>
      </c>
      <c r="M2909" s="134" t="s">
        <v>19817</v>
      </c>
    </row>
    <row r="2910" spans="1:13" hidden="1" x14ac:dyDescent="0.25">
      <c r="A2910" s="128"/>
      <c r="B2910" s="2"/>
      <c r="C2910" s="139" t="s">
        <v>730</v>
      </c>
      <c r="D2910" s="124" t="s">
        <v>731</v>
      </c>
      <c r="E2910" s="118" t="s">
        <v>48</v>
      </c>
      <c r="F2910" s="124" t="s">
        <v>35249</v>
      </c>
      <c r="G2910" s="118" t="s">
        <v>2</v>
      </c>
      <c r="H2910" s="137">
        <v>42068</v>
      </c>
      <c r="I2910" s="119">
        <v>6.5</v>
      </c>
      <c r="J2910" s="129"/>
      <c r="K2910" s="129"/>
      <c r="L2910" s="129">
        <v>0</v>
      </c>
      <c r="M2910" s="134" t="s">
        <v>30154</v>
      </c>
    </row>
    <row r="2911" spans="1:13" hidden="1" x14ac:dyDescent="0.25">
      <c r="A2911" s="128"/>
      <c r="B2911" s="2"/>
      <c r="C2911" s="139" t="s">
        <v>31582</v>
      </c>
      <c r="D2911" s="124" t="s">
        <v>31583</v>
      </c>
      <c r="E2911" s="118" t="s">
        <v>48</v>
      </c>
      <c r="F2911" s="124" t="s">
        <v>35249</v>
      </c>
      <c r="G2911" s="118" t="s">
        <v>33</v>
      </c>
      <c r="H2911" s="137"/>
      <c r="I2911" s="119"/>
      <c r="J2911" s="129"/>
      <c r="K2911" s="129"/>
      <c r="L2911" s="129">
        <v>0</v>
      </c>
      <c r="M2911" s="134" t="s">
        <v>19818</v>
      </c>
    </row>
    <row r="2912" spans="1:13" hidden="1" x14ac:dyDescent="0.25">
      <c r="A2912" s="128"/>
      <c r="B2912" s="2"/>
      <c r="C2912" s="139" t="s">
        <v>31529</v>
      </c>
      <c r="D2912" s="124" t="s">
        <v>31530</v>
      </c>
      <c r="E2912" s="118" t="s">
        <v>48</v>
      </c>
      <c r="F2912" s="124" t="s">
        <v>35249</v>
      </c>
      <c r="G2912" s="118" t="s">
        <v>33</v>
      </c>
      <c r="H2912" s="137"/>
      <c r="I2912" s="119"/>
      <c r="J2912" s="129"/>
      <c r="K2912" s="129"/>
      <c r="L2912" s="129">
        <v>0</v>
      </c>
      <c r="M2912" s="134" t="s">
        <v>19819</v>
      </c>
    </row>
    <row r="2913" spans="1:13" hidden="1" x14ac:dyDescent="0.25">
      <c r="A2913" s="128"/>
      <c r="B2913" s="2"/>
      <c r="C2913" s="139" t="s">
        <v>732</v>
      </c>
      <c r="D2913" s="124" t="s">
        <v>733</v>
      </c>
      <c r="E2913" s="118" t="s">
        <v>48</v>
      </c>
      <c r="F2913" s="124" t="s">
        <v>35249</v>
      </c>
      <c r="G2913" s="118" t="s">
        <v>58</v>
      </c>
      <c r="H2913" s="137">
        <v>46073</v>
      </c>
      <c r="I2913" s="119">
        <v>10.5</v>
      </c>
      <c r="J2913" s="129"/>
      <c r="K2913" s="129"/>
      <c r="L2913" s="129">
        <v>0</v>
      </c>
      <c r="M2913" s="134" t="s">
        <v>19820</v>
      </c>
    </row>
    <row r="2914" spans="1:13" hidden="1" x14ac:dyDescent="0.25">
      <c r="A2914" s="128"/>
      <c r="B2914" s="2"/>
      <c r="C2914" s="139" t="s">
        <v>734</v>
      </c>
      <c r="D2914" s="124" t="s">
        <v>735</v>
      </c>
      <c r="E2914" s="118" t="s">
        <v>48</v>
      </c>
      <c r="F2914" s="124" t="s">
        <v>35249</v>
      </c>
      <c r="G2914" s="118" t="s">
        <v>34659</v>
      </c>
      <c r="H2914" s="137">
        <v>46080</v>
      </c>
      <c r="I2914" s="119">
        <v>19.5</v>
      </c>
      <c r="J2914" s="129"/>
      <c r="K2914" s="129"/>
      <c r="L2914" s="129">
        <v>0</v>
      </c>
      <c r="M2914" s="134" t="s">
        <v>28363</v>
      </c>
    </row>
    <row r="2915" spans="1:13" hidden="1" x14ac:dyDescent="0.25">
      <c r="A2915" s="128"/>
      <c r="B2915" s="2"/>
      <c r="C2915" s="139" t="s">
        <v>736</v>
      </c>
      <c r="D2915" s="124" t="s">
        <v>737</v>
      </c>
      <c r="E2915" s="118" t="s">
        <v>48</v>
      </c>
      <c r="F2915" s="124" t="s">
        <v>35249</v>
      </c>
      <c r="G2915" s="118" t="s">
        <v>58</v>
      </c>
      <c r="H2915" s="137">
        <v>45715</v>
      </c>
      <c r="I2915" s="119">
        <v>736.46</v>
      </c>
      <c r="J2915" s="129"/>
      <c r="K2915" s="129"/>
      <c r="L2915" s="129">
        <v>0</v>
      </c>
      <c r="M2915" s="134" t="s">
        <v>29203</v>
      </c>
    </row>
    <row r="2916" spans="1:13" hidden="1" x14ac:dyDescent="0.25">
      <c r="A2916" s="128"/>
      <c r="B2916" s="2"/>
      <c r="C2916" s="139" t="s">
        <v>28352</v>
      </c>
      <c r="D2916" s="124" t="s">
        <v>28353</v>
      </c>
      <c r="E2916" s="118" t="s">
        <v>48</v>
      </c>
      <c r="F2916" s="124" t="s">
        <v>35249</v>
      </c>
      <c r="G2916" s="118" t="s">
        <v>34659</v>
      </c>
      <c r="H2916" s="137"/>
      <c r="I2916" s="119"/>
      <c r="J2916" s="129"/>
      <c r="K2916" s="129"/>
      <c r="L2916" s="129">
        <v>0</v>
      </c>
      <c r="M2916" s="134" t="s">
        <v>28351</v>
      </c>
    </row>
    <row r="2917" spans="1:13" hidden="1" x14ac:dyDescent="0.25">
      <c r="A2917" s="128"/>
      <c r="B2917" s="2"/>
      <c r="C2917" s="139" t="s">
        <v>738</v>
      </c>
      <c r="D2917" s="124" t="s">
        <v>739</v>
      </c>
      <c r="E2917" s="118" t="s">
        <v>48</v>
      </c>
      <c r="F2917" s="124" t="s">
        <v>35249</v>
      </c>
      <c r="G2917" s="118" t="s">
        <v>34659</v>
      </c>
      <c r="H2917" s="137">
        <v>41528</v>
      </c>
      <c r="I2917" s="119">
        <v>29975.39</v>
      </c>
      <c r="J2917" s="129"/>
      <c r="K2917" s="129"/>
      <c r="L2917" s="129">
        <v>0</v>
      </c>
      <c r="M2917" s="134" t="s">
        <v>19821</v>
      </c>
    </row>
    <row r="2918" spans="1:13" hidden="1" x14ac:dyDescent="0.25">
      <c r="A2918" s="128"/>
      <c r="B2918" s="2"/>
      <c r="C2918" s="139" t="s">
        <v>28041</v>
      </c>
      <c r="D2918" s="124" t="s">
        <v>28042</v>
      </c>
      <c r="E2918" s="118" t="s">
        <v>48</v>
      </c>
      <c r="F2918" s="124" t="s">
        <v>35249</v>
      </c>
      <c r="G2918" s="118" t="s">
        <v>34659</v>
      </c>
      <c r="H2918" s="137"/>
      <c r="I2918" s="119"/>
      <c r="J2918" s="129"/>
      <c r="K2918" s="129"/>
      <c r="L2918" s="129">
        <v>0</v>
      </c>
      <c r="M2918" s="134" t="s">
        <v>19822</v>
      </c>
    </row>
    <row r="2919" spans="1:13" hidden="1" x14ac:dyDescent="0.25">
      <c r="A2919" s="128"/>
      <c r="B2919" s="2"/>
      <c r="C2919" s="139" t="s">
        <v>740</v>
      </c>
      <c r="D2919" s="124" t="s">
        <v>741</v>
      </c>
      <c r="E2919" s="118" t="s">
        <v>48</v>
      </c>
      <c r="F2919" s="124" t="s">
        <v>35249</v>
      </c>
      <c r="G2919" s="118" t="s">
        <v>2</v>
      </c>
      <c r="H2919" s="137">
        <v>43378</v>
      </c>
      <c r="I2919" s="119">
        <v>310.10000000000002</v>
      </c>
      <c r="J2919" s="129"/>
      <c r="K2919" s="129"/>
      <c r="L2919" s="129">
        <v>0</v>
      </c>
      <c r="M2919" s="134" t="s">
        <v>19823</v>
      </c>
    </row>
    <row r="2920" spans="1:13" hidden="1" x14ac:dyDescent="0.25">
      <c r="A2920" s="128"/>
      <c r="B2920" s="2"/>
      <c r="C2920" s="139" t="s">
        <v>742</v>
      </c>
      <c r="D2920" s="124" t="s">
        <v>743</v>
      </c>
      <c r="E2920" s="118" t="s">
        <v>48</v>
      </c>
      <c r="F2920" s="124" t="s">
        <v>35249</v>
      </c>
      <c r="G2920" s="118" t="s">
        <v>2</v>
      </c>
      <c r="H2920" s="137">
        <v>43151</v>
      </c>
      <c r="I2920" s="119">
        <v>49547.45</v>
      </c>
      <c r="J2920" s="129"/>
      <c r="K2920" s="129"/>
      <c r="L2920" s="129">
        <v>0</v>
      </c>
      <c r="M2920" s="134" t="s">
        <v>19824</v>
      </c>
    </row>
    <row r="2921" spans="1:13" hidden="1" x14ac:dyDescent="0.25">
      <c r="A2921" s="128"/>
      <c r="B2921" s="2"/>
      <c r="C2921" s="139" t="s">
        <v>744</v>
      </c>
      <c r="D2921" s="124" t="s">
        <v>745</v>
      </c>
      <c r="E2921" s="118" t="s">
        <v>48</v>
      </c>
      <c r="F2921" s="124" t="s">
        <v>35249</v>
      </c>
      <c r="G2921" s="118" t="s">
        <v>2</v>
      </c>
      <c r="H2921" s="137">
        <v>43151</v>
      </c>
      <c r="I2921" s="119">
        <v>59728.92</v>
      </c>
      <c r="J2921" s="129"/>
      <c r="K2921" s="129"/>
      <c r="L2921" s="129">
        <v>0</v>
      </c>
      <c r="M2921" s="134" t="s">
        <v>19825</v>
      </c>
    </row>
    <row r="2922" spans="1:13" hidden="1" x14ac:dyDescent="0.25">
      <c r="A2922" s="128"/>
      <c r="B2922" s="2"/>
      <c r="C2922" s="139" t="s">
        <v>746</v>
      </c>
      <c r="D2922" s="124" t="s">
        <v>747</v>
      </c>
      <c r="E2922" s="118" t="s">
        <v>48</v>
      </c>
      <c r="F2922" s="124" t="s">
        <v>35249</v>
      </c>
      <c r="G2922" s="118" t="s">
        <v>34659</v>
      </c>
      <c r="H2922" s="137">
        <v>41400</v>
      </c>
      <c r="I2922" s="119">
        <v>3.22</v>
      </c>
      <c r="J2922" s="129"/>
      <c r="K2922" s="129"/>
      <c r="L2922" s="129">
        <v>0</v>
      </c>
      <c r="M2922" s="134" t="s">
        <v>19826</v>
      </c>
    </row>
    <row r="2923" spans="1:13" hidden="1" x14ac:dyDescent="0.25">
      <c r="A2923" s="128"/>
      <c r="B2923" s="2"/>
      <c r="C2923" s="139" t="s">
        <v>748</v>
      </c>
      <c r="D2923" s="124" t="s">
        <v>749</v>
      </c>
      <c r="E2923" s="118" t="s">
        <v>48</v>
      </c>
      <c r="F2923" s="124" t="s">
        <v>35249</v>
      </c>
      <c r="G2923" s="118" t="s">
        <v>34659</v>
      </c>
      <c r="H2923" s="137">
        <v>41400</v>
      </c>
      <c r="I2923" s="119">
        <v>10.14</v>
      </c>
      <c r="J2923" s="129"/>
      <c r="K2923" s="129"/>
      <c r="L2923" s="129">
        <v>0</v>
      </c>
      <c r="M2923" s="134" t="s">
        <v>19827</v>
      </c>
    </row>
    <row r="2924" spans="1:13" hidden="1" x14ac:dyDescent="0.25">
      <c r="A2924" s="128"/>
      <c r="B2924" s="2"/>
      <c r="C2924" s="139" t="s">
        <v>750</v>
      </c>
      <c r="D2924" s="124" t="s">
        <v>751</v>
      </c>
      <c r="E2924" s="118" t="s">
        <v>48</v>
      </c>
      <c r="F2924" s="124" t="s">
        <v>35249</v>
      </c>
      <c r="G2924" s="118" t="s">
        <v>34659</v>
      </c>
      <c r="H2924" s="137">
        <v>41374</v>
      </c>
      <c r="I2924" s="119">
        <v>17.48</v>
      </c>
      <c r="J2924" s="129"/>
      <c r="K2924" s="129"/>
      <c r="L2924" s="129">
        <v>0</v>
      </c>
      <c r="M2924" s="134" t="s">
        <v>19828</v>
      </c>
    </row>
    <row r="2925" spans="1:13" hidden="1" x14ac:dyDescent="0.25">
      <c r="A2925" s="128"/>
      <c r="B2925" s="2"/>
      <c r="C2925" s="139" t="s">
        <v>752</v>
      </c>
      <c r="D2925" s="124" t="s">
        <v>753</v>
      </c>
      <c r="E2925" s="118" t="s">
        <v>48</v>
      </c>
      <c r="F2925" s="124" t="s">
        <v>35249</v>
      </c>
      <c r="G2925" s="118" t="s">
        <v>34659</v>
      </c>
      <c r="H2925" s="137">
        <v>41400</v>
      </c>
      <c r="I2925" s="119">
        <v>5.39</v>
      </c>
      <c r="J2925" s="129"/>
      <c r="K2925" s="129"/>
      <c r="L2925" s="129">
        <v>0</v>
      </c>
      <c r="M2925" s="134" t="s">
        <v>19829</v>
      </c>
    </row>
    <row r="2926" spans="1:13" hidden="1" x14ac:dyDescent="0.25">
      <c r="A2926" s="128"/>
      <c r="B2926" s="2"/>
      <c r="C2926" s="139" t="s">
        <v>754</v>
      </c>
      <c r="D2926" s="124" t="s">
        <v>755</v>
      </c>
      <c r="E2926" s="118" t="s">
        <v>48</v>
      </c>
      <c r="F2926" s="124" t="s">
        <v>35249</v>
      </c>
      <c r="G2926" s="118" t="s">
        <v>34659</v>
      </c>
      <c r="H2926" s="137"/>
      <c r="I2926" s="119"/>
      <c r="J2926" s="129"/>
      <c r="K2926" s="129"/>
      <c r="L2926" s="129">
        <v>0</v>
      </c>
      <c r="M2926" s="134" t="s">
        <v>19830</v>
      </c>
    </row>
    <row r="2927" spans="1:13" hidden="1" x14ac:dyDescent="0.25">
      <c r="A2927" s="128"/>
      <c r="B2927" s="2"/>
      <c r="C2927" s="139" t="s">
        <v>756</v>
      </c>
      <c r="D2927" s="124" t="s">
        <v>757</v>
      </c>
      <c r="E2927" s="118" t="s">
        <v>48</v>
      </c>
      <c r="F2927" s="124" t="s">
        <v>35249</v>
      </c>
      <c r="G2927" s="118" t="s">
        <v>34659</v>
      </c>
      <c r="H2927" s="137"/>
      <c r="I2927" s="119"/>
      <c r="J2927" s="129"/>
      <c r="K2927" s="129"/>
      <c r="L2927" s="129">
        <v>0</v>
      </c>
      <c r="M2927" s="134" t="s">
        <v>19831</v>
      </c>
    </row>
    <row r="2928" spans="1:13" hidden="1" x14ac:dyDescent="0.25">
      <c r="A2928" s="128"/>
      <c r="B2928" s="2"/>
      <c r="C2928" s="139" t="s">
        <v>758</v>
      </c>
      <c r="D2928" s="124" t="s">
        <v>759</v>
      </c>
      <c r="E2928" s="118" t="s">
        <v>48</v>
      </c>
      <c r="F2928" s="124" t="s">
        <v>35249</v>
      </c>
      <c r="G2928" s="118" t="s">
        <v>34659</v>
      </c>
      <c r="H2928" s="137">
        <v>42349</v>
      </c>
      <c r="I2928" s="119">
        <v>21.75</v>
      </c>
      <c r="J2928" s="129"/>
      <c r="K2928" s="129"/>
      <c r="L2928" s="129">
        <v>0</v>
      </c>
      <c r="M2928" s="134" t="s">
        <v>19832</v>
      </c>
    </row>
    <row r="2929" spans="1:13" hidden="1" x14ac:dyDescent="0.25">
      <c r="A2929" s="128"/>
      <c r="B2929" s="2"/>
      <c r="C2929" s="139" t="s">
        <v>760</v>
      </c>
      <c r="D2929" s="124" t="s">
        <v>761</v>
      </c>
      <c r="E2929" s="118" t="s">
        <v>48</v>
      </c>
      <c r="F2929" s="124" t="s">
        <v>35249</v>
      </c>
      <c r="G2929" s="118" t="s">
        <v>34659</v>
      </c>
      <c r="H2929" s="137"/>
      <c r="I2929" s="119"/>
      <c r="J2929" s="129"/>
      <c r="K2929" s="129"/>
      <c r="L2929" s="129">
        <v>0</v>
      </c>
      <c r="M2929" s="134" t="s">
        <v>19833</v>
      </c>
    </row>
    <row r="2930" spans="1:13" hidden="1" x14ac:dyDescent="0.25">
      <c r="A2930" s="128"/>
      <c r="B2930" s="2"/>
      <c r="C2930" s="139" t="s">
        <v>762</v>
      </c>
      <c r="D2930" s="124" t="s">
        <v>763</v>
      </c>
      <c r="E2930" s="118" t="s">
        <v>48</v>
      </c>
      <c r="F2930" s="124" t="s">
        <v>35249</v>
      </c>
      <c r="G2930" s="118" t="s">
        <v>34659</v>
      </c>
      <c r="H2930" s="137">
        <v>41887</v>
      </c>
      <c r="I2930" s="119">
        <v>13</v>
      </c>
      <c r="J2930" s="129"/>
      <c r="K2930" s="129"/>
      <c r="L2930" s="129">
        <v>0</v>
      </c>
      <c r="M2930" s="134" t="s">
        <v>19834</v>
      </c>
    </row>
    <row r="2931" spans="1:13" hidden="1" x14ac:dyDescent="0.25">
      <c r="A2931" s="128"/>
      <c r="B2931" s="2"/>
      <c r="C2931" s="139" t="s">
        <v>764</v>
      </c>
      <c r="D2931" s="124" t="s">
        <v>765</v>
      </c>
      <c r="E2931" s="118" t="s">
        <v>48</v>
      </c>
      <c r="F2931" s="124" t="s">
        <v>35249</v>
      </c>
      <c r="G2931" s="118" t="s">
        <v>34659</v>
      </c>
      <c r="H2931" s="137">
        <v>41527</v>
      </c>
      <c r="I2931" s="119">
        <v>4.7300000000000004</v>
      </c>
      <c r="J2931" s="129"/>
      <c r="K2931" s="129"/>
      <c r="L2931" s="129">
        <v>0</v>
      </c>
      <c r="M2931" s="134" t="s">
        <v>19835</v>
      </c>
    </row>
    <row r="2932" spans="1:13" hidden="1" x14ac:dyDescent="0.25">
      <c r="A2932" s="128"/>
      <c r="B2932" s="2"/>
      <c r="C2932" s="139" t="s">
        <v>766</v>
      </c>
      <c r="D2932" s="124" t="s">
        <v>767</v>
      </c>
      <c r="E2932" s="118" t="s">
        <v>48</v>
      </c>
      <c r="F2932" s="124" t="s">
        <v>35249</v>
      </c>
      <c r="G2932" s="118" t="s">
        <v>34659</v>
      </c>
      <c r="H2932" s="137"/>
      <c r="I2932" s="119"/>
      <c r="J2932" s="129"/>
      <c r="K2932" s="129"/>
      <c r="L2932" s="129">
        <v>0</v>
      </c>
      <c r="M2932" s="134" t="s">
        <v>19836</v>
      </c>
    </row>
    <row r="2933" spans="1:13" hidden="1" x14ac:dyDescent="0.25">
      <c r="A2933" s="128"/>
      <c r="B2933" s="2"/>
      <c r="C2933" s="139" t="s">
        <v>768</v>
      </c>
      <c r="D2933" s="124" t="s">
        <v>769</v>
      </c>
      <c r="E2933" s="118" t="s">
        <v>48</v>
      </c>
      <c r="F2933" s="124" t="s">
        <v>35249</v>
      </c>
      <c r="G2933" s="118" t="s">
        <v>34659</v>
      </c>
      <c r="H2933" s="137"/>
      <c r="I2933" s="119"/>
      <c r="J2933" s="129"/>
      <c r="K2933" s="129"/>
      <c r="L2933" s="129">
        <v>0</v>
      </c>
      <c r="M2933" s="134" t="s">
        <v>19837</v>
      </c>
    </row>
    <row r="2934" spans="1:13" hidden="1" x14ac:dyDescent="0.25">
      <c r="A2934" s="128"/>
      <c r="B2934" s="2"/>
      <c r="C2934" s="139" t="s">
        <v>770</v>
      </c>
      <c r="D2934" s="124" t="s">
        <v>771</v>
      </c>
      <c r="E2934" s="118" t="s">
        <v>48</v>
      </c>
      <c r="F2934" s="124" t="s">
        <v>35249</v>
      </c>
      <c r="G2934" s="118" t="s">
        <v>34659</v>
      </c>
      <c r="H2934" s="137">
        <v>42377</v>
      </c>
      <c r="I2934" s="119">
        <v>42.81</v>
      </c>
      <c r="J2934" s="129"/>
      <c r="K2934" s="129"/>
      <c r="L2934" s="129">
        <v>0</v>
      </c>
      <c r="M2934" s="134" t="s">
        <v>19838</v>
      </c>
    </row>
    <row r="2935" spans="1:13" hidden="1" x14ac:dyDescent="0.25">
      <c r="A2935" s="128"/>
      <c r="B2935" s="2"/>
      <c r="C2935" s="139" t="s">
        <v>772</v>
      </c>
      <c r="D2935" s="124" t="s">
        <v>773</v>
      </c>
      <c r="E2935" s="118" t="s">
        <v>48</v>
      </c>
      <c r="F2935" s="124" t="s">
        <v>35249</v>
      </c>
      <c r="G2935" s="118" t="s">
        <v>34659</v>
      </c>
      <c r="H2935" s="137"/>
      <c r="I2935" s="119"/>
      <c r="J2935" s="129"/>
      <c r="K2935" s="129"/>
      <c r="L2935" s="129">
        <v>0</v>
      </c>
      <c r="M2935" s="134" t="s">
        <v>19839</v>
      </c>
    </row>
    <row r="2936" spans="1:13" hidden="1" x14ac:dyDescent="0.25">
      <c r="A2936" s="128"/>
      <c r="B2936" s="2"/>
      <c r="C2936" s="139" t="s">
        <v>774</v>
      </c>
      <c r="D2936" s="124" t="s">
        <v>775</v>
      </c>
      <c r="E2936" s="118" t="s">
        <v>48</v>
      </c>
      <c r="F2936" s="124" t="s">
        <v>35249</v>
      </c>
      <c r="G2936" s="118" t="s">
        <v>34659</v>
      </c>
      <c r="H2936" s="137">
        <v>41374</v>
      </c>
      <c r="I2936" s="119">
        <v>10.199999999999999</v>
      </c>
      <c r="J2936" s="129"/>
      <c r="K2936" s="129"/>
      <c r="L2936" s="129">
        <v>0</v>
      </c>
      <c r="M2936" s="134" t="s">
        <v>19840</v>
      </c>
    </row>
    <row r="2937" spans="1:13" hidden="1" x14ac:dyDescent="0.25">
      <c r="A2937" s="128"/>
      <c r="B2937" s="2"/>
      <c r="C2937" s="139" t="s">
        <v>776</v>
      </c>
      <c r="D2937" s="124" t="s">
        <v>777</v>
      </c>
      <c r="E2937" s="118" t="s">
        <v>48</v>
      </c>
      <c r="F2937" s="124" t="s">
        <v>35249</v>
      </c>
      <c r="G2937" s="118" t="s">
        <v>34659</v>
      </c>
      <c r="H2937" s="137">
        <v>42419</v>
      </c>
      <c r="I2937" s="119">
        <v>8</v>
      </c>
      <c r="J2937" s="129"/>
      <c r="K2937" s="129"/>
      <c r="L2937" s="129">
        <v>0</v>
      </c>
      <c r="M2937" s="134" t="s">
        <v>19841</v>
      </c>
    </row>
    <row r="2938" spans="1:13" hidden="1" x14ac:dyDescent="0.25">
      <c r="A2938" s="128"/>
      <c r="B2938" s="2"/>
      <c r="C2938" s="139" t="s">
        <v>778</v>
      </c>
      <c r="D2938" s="124" t="s">
        <v>779</v>
      </c>
      <c r="E2938" s="118" t="s">
        <v>48</v>
      </c>
      <c r="F2938" s="124" t="s">
        <v>35249</v>
      </c>
      <c r="G2938" s="118" t="s">
        <v>34659</v>
      </c>
      <c r="H2938" s="137"/>
      <c r="I2938" s="119"/>
      <c r="J2938" s="129"/>
      <c r="K2938" s="129"/>
      <c r="L2938" s="129">
        <v>0</v>
      </c>
      <c r="M2938" s="134" t="s">
        <v>19842</v>
      </c>
    </row>
    <row r="2939" spans="1:13" hidden="1" x14ac:dyDescent="0.25">
      <c r="A2939" s="128"/>
      <c r="B2939" s="2"/>
      <c r="C2939" s="139" t="s">
        <v>780</v>
      </c>
      <c r="D2939" s="124" t="s">
        <v>781</v>
      </c>
      <c r="E2939" s="118" t="s">
        <v>48</v>
      </c>
      <c r="F2939" s="124" t="s">
        <v>35249</v>
      </c>
      <c r="G2939" s="118" t="s">
        <v>34659</v>
      </c>
      <c r="H2939" s="137">
        <v>42282</v>
      </c>
      <c r="I2939" s="119">
        <v>62.53</v>
      </c>
      <c r="J2939" s="129"/>
      <c r="K2939" s="129"/>
      <c r="L2939" s="129">
        <v>0</v>
      </c>
      <c r="M2939" s="134" t="s">
        <v>19843</v>
      </c>
    </row>
    <row r="2940" spans="1:13" hidden="1" x14ac:dyDescent="0.25">
      <c r="A2940" s="128"/>
      <c r="B2940" s="2"/>
      <c r="C2940" s="139" t="s">
        <v>782</v>
      </c>
      <c r="D2940" s="124" t="s">
        <v>783</v>
      </c>
      <c r="E2940" s="118" t="s">
        <v>48</v>
      </c>
      <c r="F2940" s="124" t="s">
        <v>35249</v>
      </c>
      <c r="G2940" s="118" t="s">
        <v>34659</v>
      </c>
      <c r="H2940" s="137">
        <v>41864</v>
      </c>
      <c r="I2940" s="119">
        <v>2770</v>
      </c>
      <c r="J2940" s="129"/>
      <c r="K2940" s="129"/>
      <c r="L2940" s="129">
        <v>0</v>
      </c>
      <c r="M2940" s="134" t="s">
        <v>19844</v>
      </c>
    </row>
    <row r="2941" spans="1:13" hidden="1" x14ac:dyDescent="0.25">
      <c r="A2941" s="128"/>
      <c r="B2941" s="2"/>
      <c r="C2941" s="139" t="s">
        <v>784</v>
      </c>
      <c r="D2941" s="124" t="s">
        <v>785</v>
      </c>
      <c r="E2941" s="118" t="s">
        <v>48</v>
      </c>
      <c r="F2941" s="124" t="s">
        <v>35249</v>
      </c>
      <c r="G2941" s="118" t="s">
        <v>34659</v>
      </c>
      <c r="H2941" s="137"/>
      <c r="I2941" s="119"/>
      <c r="J2941" s="129"/>
      <c r="K2941" s="129"/>
      <c r="L2941" s="129">
        <v>0</v>
      </c>
      <c r="M2941" s="134" t="s">
        <v>19845</v>
      </c>
    </row>
    <row r="2942" spans="1:13" hidden="1" x14ac:dyDescent="0.25">
      <c r="A2942" s="128"/>
      <c r="B2942" s="2"/>
      <c r="C2942" s="139" t="s">
        <v>786</v>
      </c>
      <c r="D2942" s="124" t="s">
        <v>787</v>
      </c>
      <c r="E2942" s="118" t="s">
        <v>48</v>
      </c>
      <c r="F2942" s="124" t="s">
        <v>35249</v>
      </c>
      <c r="G2942" s="118" t="s">
        <v>34659</v>
      </c>
      <c r="H2942" s="137">
        <v>46073</v>
      </c>
      <c r="I2942" s="119">
        <v>0.6</v>
      </c>
      <c r="J2942" s="129"/>
      <c r="K2942" s="129"/>
      <c r="L2942" s="129">
        <v>0</v>
      </c>
      <c r="M2942" s="134"/>
    </row>
    <row r="2943" spans="1:13" hidden="1" x14ac:dyDescent="0.25">
      <c r="A2943" s="128"/>
      <c r="B2943" s="2"/>
      <c r="C2943" s="139" t="s">
        <v>788</v>
      </c>
      <c r="D2943" s="124" t="s">
        <v>789</v>
      </c>
      <c r="E2943" s="118" t="s">
        <v>48</v>
      </c>
      <c r="F2943" s="124" t="s">
        <v>35249</v>
      </c>
      <c r="G2943" s="118" t="s">
        <v>2</v>
      </c>
      <c r="H2943" s="137"/>
      <c r="I2943" s="119"/>
      <c r="J2943" s="129"/>
      <c r="K2943" s="129"/>
      <c r="L2943" s="129">
        <v>0</v>
      </c>
      <c r="M2943" s="134" t="s">
        <v>19846</v>
      </c>
    </row>
    <row r="2944" spans="1:13" hidden="1" x14ac:dyDescent="0.25">
      <c r="A2944" s="128"/>
      <c r="B2944" s="2"/>
      <c r="C2944" s="139" t="s">
        <v>18808</v>
      </c>
      <c r="D2944" s="124" t="s">
        <v>18807</v>
      </c>
      <c r="E2944" s="118" t="s">
        <v>48</v>
      </c>
      <c r="F2944" s="124" t="s">
        <v>35249</v>
      </c>
      <c r="G2944" s="118" t="s">
        <v>2</v>
      </c>
      <c r="H2944" s="137"/>
      <c r="I2944" s="119"/>
      <c r="J2944" s="129"/>
      <c r="K2944" s="129"/>
      <c r="L2944" s="129">
        <v>0</v>
      </c>
      <c r="M2944" s="134" t="s">
        <v>19847</v>
      </c>
    </row>
    <row r="2945" spans="1:13" hidden="1" x14ac:dyDescent="0.25">
      <c r="A2945" s="128"/>
      <c r="B2945" s="2"/>
      <c r="C2945" s="139" t="s">
        <v>19264</v>
      </c>
      <c r="D2945" s="124" t="s">
        <v>19263</v>
      </c>
      <c r="E2945" s="118" t="s">
        <v>48</v>
      </c>
      <c r="F2945" s="124" t="s">
        <v>35249</v>
      </c>
      <c r="G2945" s="118" t="s">
        <v>34659</v>
      </c>
      <c r="H2945" s="137">
        <v>41024</v>
      </c>
      <c r="I2945" s="119">
        <v>64</v>
      </c>
      <c r="J2945" s="129"/>
      <c r="K2945" s="129"/>
      <c r="L2945" s="129">
        <v>0</v>
      </c>
      <c r="M2945" s="134" t="s">
        <v>19848</v>
      </c>
    </row>
    <row r="2946" spans="1:13" hidden="1" x14ac:dyDescent="0.25">
      <c r="A2946" s="128"/>
      <c r="B2946" s="2"/>
      <c r="C2946" s="139" t="s">
        <v>790</v>
      </c>
      <c r="D2946" s="124" t="s">
        <v>791</v>
      </c>
      <c r="E2946" s="118" t="s">
        <v>48</v>
      </c>
      <c r="F2946" s="124" t="s">
        <v>35249</v>
      </c>
      <c r="G2946" s="118" t="s">
        <v>2</v>
      </c>
      <c r="H2946" s="137">
        <v>44545</v>
      </c>
      <c r="I2946" s="119">
        <v>93</v>
      </c>
      <c r="J2946" s="129"/>
      <c r="K2946" s="129"/>
      <c r="L2946" s="129">
        <v>0</v>
      </c>
      <c r="M2946" s="134" t="s">
        <v>19849</v>
      </c>
    </row>
    <row r="2947" spans="1:13" hidden="1" x14ac:dyDescent="0.25">
      <c r="A2947" s="128"/>
      <c r="B2947" s="2"/>
      <c r="C2947" s="139" t="s">
        <v>792</v>
      </c>
      <c r="D2947" s="124" t="s">
        <v>793</v>
      </c>
      <c r="E2947" s="118" t="s">
        <v>48</v>
      </c>
      <c r="F2947" s="124" t="s">
        <v>35249</v>
      </c>
      <c r="G2947" s="118" t="s">
        <v>2</v>
      </c>
      <c r="H2947" s="137">
        <v>44806</v>
      </c>
      <c r="I2947" s="119">
        <v>93.5</v>
      </c>
      <c r="J2947" s="129"/>
      <c r="K2947" s="129"/>
      <c r="L2947" s="129">
        <v>0</v>
      </c>
      <c r="M2947" s="134" t="s">
        <v>19850</v>
      </c>
    </row>
    <row r="2948" spans="1:13" hidden="1" x14ac:dyDescent="0.25">
      <c r="A2948" s="128"/>
      <c r="B2948" s="2"/>
      <c r="C2948" s="139" t="s">
        <v>33200</v>
      </c>
      <c r="D2948" s="124" t="s">
        <v>33201</v>
      </c>
      <c r="E2948" s="118" t="s">
        <v>48</v>
      </c>
      <c r="F2948" s="124" t="s">
        <v>35249</v>
      </c>
      <c r="G2948" s="118" t="s">
        <v>34659</v>
      </c>
      <c r="H2948" s="137"/>
      <c r="I2948" s="119"/>
      <c r="J2948" s="129"/>
      <c r="K2948" s="129"/>
      <c r="L2948" s="129">
        <v>0</v>
      </c>
      <c r="M2948" s="134" t="s">
        <v>19851</v>
      </c>
    </row>
    <row r="2949" spans="1:13" hidden="1" x14ac:dyDescent="0.25">
      <c r="A2949" s="128"/>
      <c r="B2949" s="2"/>
      <c r="C2949" s="139" t="s">
        <v>19001</v>
      </c>
      <c r="D2949" s="124" t="s">
        <v>19000</v>
      </c>
      <c r="E2949" s="118" t="s">
        <v>48</v>
      </c>
      <c r="F2949" s="124" t="s">
        <v>35249</v>
      </c>
      <c r="G2949" s="118" t="s">
        <v>34659</v>
      </c>
      <c r="H2949" s="137">
        <v>41164</v>
      </c>
      <c r="I2949" s="119">
        <v>64</v>
      </c>
      <c r="J2949" s="129"/>
      <c r="K2949" s="129"/>
      <c r="L2949" s="129">
        <v>0</v>
      </c>
      <c r="M2949" s="134" t="s">
        <v>31537</v>
      </c>
    </row>
    <row r="2950" spans="1:13" hidden="1" x14ac:dyDescent="0.25">
      <c r="A2950" s="128"/>
      <c r="B2950" s="2"/>
      <c r="C2950" s="139" t="s">
        <v>794</v>
      </c>
      <c r="D2950" s="124" t="s">
        <v>795</v>
      </c>
      <c r="E2950" s="118" t="s">
        <v>48</v>
      </c>
      <c r="F2950" s="124" t="s">
        <v>35249</v>
      </c>
      <c r="G2950" s="118" t="s">
        <v>59</v>
      </c>
      <c r="H2950" s="137">
        <v>41607</v>
      </c>
      <c r="I2950" s="119">
        <v>77</v>
      </c>
      <c r="J2950" s="129"/>
      <c r="K2950" s="129"/>
      <c r="L2950" s="129">
        <v>0</v>
      </c>
      <c r="M2950" s="134" t="s">
        <v>19852</v>
      </c>
    </row>
    <row r="2951" spans="1:13" hidden="1" x14ac:dyDescent="0.25">
      <c r="A2951" s="128"/>
      <c r="B2951" s="2"/>
      <c r="C2951" s="139" t="s">
        <v>796</v>
      </c>
      <c r="D2951" s="124" t="s">
        <v>797</v>
      </c>
      <c r="E2951" s="118" t="s">
        <v>48</v>
      </c>
      <c r="F2951" s="124" t="s">
        <v>35249</v>
      </c>
      <c r="G2951" s="118" t="s">
        <v>2</v>
      </c>
      <c r="H2951" s="137"/>
      <c r="I2951" s="119"/>
      <c r="J2951" s="129"/>
      <c r="K2951" s="129"/>
      <c r="L2951" s="129">
        <v>0</v>
      </c>
      <c r="M2951" s="134"/>
    </row>
    <row r="2952" spans="1:13" hidden="1" x14ac:dyDescent="0.25">
      <c r="A2952" s="128"/>
      <c r="B2952" s="2"/>
      <c r="C2952" s="139" t="s">
        <v>18806</v>
      </c>
      <c r="D2952" s="124" t="s">
        <v>18805</v>
      </c>
      <c r="E2952" s="118" t="s">
        <v>48</v>
      </c>
      <c r="F2952" s="124" t="s">
        <v>35249</v>
      </c>
      <c r="G2952" s="118" t="s">
        <v>2</v>
      </c>
      <c r="H2952" s="137"/>
      <c r="I2952" s="119"/>
      <c r="J2952" s="129"/>
      <c r="K2952" s="129"/>
      <c r="L2952" s="129">
        <v>0</v>
      </c>
      <c r="M2952" s="134" t="s">
        <v>29490</v>
      </c>
    </row>
    <row r="2953" spans="1:13" hidden="1" x14ac:dyDescent="0.25">
      <c r="A2953" s="128"/>
      <c r="B2953" s="2"/>
      <c r="C2953" s="139" t="s">
        <v>798</v>
      </c>
      <c r="D2953" s="124" t="s">
        <v>799</v>
      </c>
      <c r="E2953" s="118" t="s">
        <v>48</v>
      </c>
      <c r="F2953" s="124" t="s">
        <v>35249</v>
      </c>
      <c r="G2953" s="118" t="s">
        <v>34659</v>
      </c>
      <c r="H2953" s="137"/>
      <c r="I2953" s="119"/>
      <c r="J2953" s="129"/>
      <c r="K2953" s="129"/>
      <c r="L2953" s="129">
        <v>0</v>
      </c>
      <c r="M2953" s="134"/>
    </row>
    <row r="2954" spans="1:13" x14ac:dyDescent="0.25">
      <c r="A2954" s="128"/>
      <c r="B2954" s="2"/>
      <c r="C2954" s="139" t="s">
        <v>800</v>
      </c>
      <c r="D2954" s="124" t="s">
        <v>801</v>
      </c>
      <c r="E2954" s="118" t="s">
        <v>48</v>
      </c>
      <c r="F2954" s="124" t="s">
        <v>35249</v>
      </c>
      <c r="G2954" s="118" t="s">
        <v>34659</v>
      </c>
      <c r="H2954" s="137">
        <v>42109</v>
      </c>
      <c r="I2954" s="119">
        <v>29</v>
      </c>
      <c r="J2954" s="129"/>
      <c r="K2954" s="129"/>
      <c r="L2954" s="129">
        <v>0</v>
      </c>
      <c r="M2954" s="134" t="s">
        <v>19853</v>
      </c>
    </row>
    <row r="2955" spans="1:13" hidden="1" x14ac:dyDescent="0.25">
      <c r="A2955" s="128"/>
      <c r="B2955" s="2"/>
      <c r="C2955" s="139" t="s">
        <v>802</v>
      </c>
      <c r="D2955" s="124" t="s">
        <v>803</v>
      </c>
      <c r="E2955" s="118" t="s">
        <v>48</v>
      </c>
      <c r="F2955" s="124" t="s">
        <v>35249</v>
      </c>
      <c r="G2955" s="118" t="s">
        <v>2</v>
      </c>
      <c r="H2955" s="137">
        <v>43245</v>
      </c>
      <c r="I2955" s="119">
        <v>1768</v>
      </c>
      <c r="J2955" s="129"/>
      <c r="K2955" s="129"/>
      <c r="L2955" s="129">
        <v>0</v>
      </c>
      <c r="M2955" s="134" t="s">
        <v>19854</v>
      </c>
    </row>
    <row r="2956" spans="1:13" hidden="1" x14ac:dyDescent="0.25">
      <c r="A2956" s="128"/>
      <c r="B2956" s="2"/>
      <c r="C2956" s="139" t="s">
        <v>804</v>
      </c>
      <c r="D2956" s="124" t="s">
        <v>805</v>
      </c>
      <c r="E2956" s="118" t="s">
        <v>48</v>
      </c>
      <c r="F2956" s="124" t="s">
        <v>35249</v>
      </c>
      <c r="G2956" s="118" t="s">
        <v>2</v>
      </c>
      <c r="H2956" s="137">
        <v>43245</v>
      </c>
      <c r="I2956" s="119">
        <v>3344</v>
      </c>
      <c r="J2956" s="129"/>
      <c r="K2956" s="129"/>
      <c r="L2956" s="129">
        <v>0</v>
      </c>
      <c r="M2956" s="134" t="s">
        <v>19855</v>
      </c>
    </row>
    <row r="2957" spans="1:13" hidden="1" x14ac:dyDescent="0.25">
      <c r="A2957" s="128"/>
      <c r="B2957" s="2"/>
      <c r="C2957" s="139" t="s">
        <v>806</v>
      </c>
      <c r="D2957" s="124" t="s">
        <v>807</v>
      </c>
      <c r="E2957" s="118" t="s">
        <v>48</v>
      </c>
      <c r="F2957" s="124" t="s">
        <v>35249</v>
      </c>
      <c r="G2957" s="118" t="s">
        <v>2</v>
      </c>
      <c r="H2957" s="137">
        <v>43245</v>
      </c>
      <c r="I2957" s="119">
        <v>2552</v>
      </c>
      <c r="J2957" s="129"/>
      <c r="K2957" s="129"/>
      <c r="L2957" s="129">
        <v>0</v>
      </c>
      <c r="M2957" s="134" t="s">
        <v>30812</v>
      </c>
    </row>
    <row r="2958" spans="1:13" hidden="1" x14ac:dyDescent="0.25">
      <c r="A2958" s="128"/>
      <c r="B2958" s="2"/>
      <c r="C2958" s="139" t="s">
        <v>808</v>
      </c>
      <c r="D2958" s="124" t="s">
        <v>809</v>
      </c>
      <c r="E2958" s="118" t="s">
        <v>48</v>
      </c>
      <c r="F2958" s="124" t="s">
        <v>35249</v>
      </c>
      <c r="G2958" s="118" t="s">
        <v>34659</v>
      </c>
      <c r="H2958" s="137">
        <v>41708</v>
      </c>
      <c r="I2958" s="119">
        <v>260</v>
      </c>
      <c r="J2958" s="129"/>
      <c r="K2958" s="129"/>
      <c r="L2958" s="129">
        <v>0</v>
      </c>
      <c r="M2958" s="134" t="s">
        <v>30580</v>
      </c>
    </row>
    <row r="2959" spans="1:13" hidden="1" x14ac:dyDescent="0.25">
      <c r="A2959" s="128"/>
      <c r="B2959" s="2"/>
      <c r="C2959" s="139" t="s">
        <v>810</v>
      </c>
      <c r="D2959" s="124" t="s">
        <v>811</v>
      </c>
      <c r="E2959" s="118" t="s">
        <v>48</v>
      </c>
      <c r="F2959" s="124" t="s">
        <v>35249</v>
      </c>
      <c r="G2959" s="118" t="s">
        <v>34659</v>
      </c>
      <c r="H2959" s="137">
        <v>41526</v>
      </c>
      <c r="I2959" s="119">
        <v>257.39999999999998</v>
      </c>
      <c r="J2959" s="129"/>
      <c r="K2959" s="129"/>
      <c r="L2959" s="129">
        <v>0</v>
      </c>
      <c r="M2959" s="134" t="s">
        <v>31976</v>
      </c>
    </row>
    <row r="2960" spans="1:13" hidden="1" x14ac:dyDescent="0.25">
      <c r="A2960" s="128"/>
      <c r="B2960" s="2"/>
      <c r="C2960" s="139" t="s">
        <v>812</v>
      </c>
      <c r="D2960" s="124" t="s">
        <v>813</v>
      </c>
      <c r="E2960" s="118" t="s">
        <v>48</v>
      </c>
      <c r="F2960" s="124" t="s">
        <v>35249</v>
      </c>
      <c r="G2960" s="118" t="s">
        <v>34659</v>
      </c>
      <c r="H2960" s="137">
        <v>41808</v>
      </c>
      <c r="I2960" s="119">
        <v>740.9</v>
      </c>
      <c r="J2960" s="129"/>
      <c r="K2960" s="129"/>
      <c r="L2960" s="129">
        <v>0</v>
      </c>
      <c r="M2960" s="134" t="s">
        <v>32222</v>
      </c>
    </row>
    <row r="2961" spans="1:13" hidden="1" x14ac:dyDescent="0.25">
      <c r="A2961" s="128"/>
      <c r="B2961" s="2"/>
      <c r="C2961" s="139" t="s">
        <v>814</v>
      </c>
      <c r="D2961" s="124" t="s">
        <v>815</v>
      </c>
      <c r="E2961" s="118" t="s">
        <v>48</v>
      </c>
      <c r="F2961" s="124" t="s">
        <v>35249</v>
      </c>
      <c r="G2961" s="118" t="s">
        <v>34659</v>
      </c>
      <c r="H2961" s="137">
        <v>42198</v>
      </c>
      <c r="I2961" s="119">
        <v>754</v>
      </c>
      <c r="J2961" s="129"/>
      <c r="K2961" s="129"/>
      <c r="L2961" s="129">
        <v>0</v>
      </c>
      <c r="M2961" s="134" t="s">
        <v>31788</v>
      </c>
    </row>
    <row r="2962" spans="1:13" hidden="1" x14ac:dyDescent="0.25">
      <c r="A2962" s="128"/>
      <c r="B2962" s="2"/>
      <c r="C2962" s="139" t="s">
        <v>30152</v>
      </c>
      <c r="D2962" s="124" t="s">
        <v>30153</v>
      </c>
      <c r="E2962" s="118" t="s">
        <v>48</v>
      </c>
      <c r="F2962" s="124" t="s">
        <v>35249</v>
      </c>
      <c r="G2962" s="118" t="s">
        <v>2</v>
      </c>
      <c r="H2962" s="137"/>
      <c r="I2962" s="119"/>
      <c r="J2962" s="129"/>
      <c r="K2962" s="129"/>
      <c r="L2962" s="129">
        <v>0</v>
      </c>
      <c r="M2962" s="134" t="s">
        <v>31822</v>
      </c>
    </row>
    <row r="2963" spans="1:13" hidden="1" x14ac:dyDescent="0.25">
      <c r="A2963" s="128"/>
      <c r="B2963" s="2"/>
      <c r="C2963" s="139" t="s">
        <v>816</v>
      </c>
      <c r="D2963" s="124" t="s">
        <v>817</v>
      </c>
      <c r="E2963" s="118" t="s">
        <v>48</v>
      </c>
      <c r="F2963" s="124" t="s">
        <v>35249</v>
      </c>
      <c r="G2963" s="118" t="s">
        <v>34659</v>
      </c>
      <c r="H2963" s="137">
        <v>42198</v>
      </c>
      <c r="I2963" s="119">
        <v>3010</v>
      </c>
      <c r="J2963" s="129"/>
      <c r="K2963" s="129"/>
      <c r="L2963" s="129">
        <v>0</v>
      </c>
      <c r="M2963" s="134" t="s">
        <v>19856</v>
      </c>
    </row>
    <row r="2964" spans="1:13" hidden="1" x14ac:dyDescent="0.25">
      <c r="A2964" s="128"/>
      <c r="B2964" s="2"/>
      <c r="C2964" s="139" t="s">
        <v>818</v>
      </c>
      <c r="D2964" s="124" t="s">
        <v>819</v>
      </c>
      <c r="E2964" s="118" t="s">
        <v>48</v>
      </c>
      <c r="F2964" s="124" t="s">
        <v>35249</v>
      </c>
      <c r="G2964" s="118" t="s">
        <v>34659</v>
      </c>
      <c r="H2964" s="137">
        <v>41449</v>
      </c>
      <c r="I2964" s="119">
        <v>97.5</v>
      </c>
      <c r="J2964" s="129"/>
      <c r="K2964" s="129"/>
      <c r="L2964" s="129">
        <v>0</v>
      </c>
      <c r="M2964" s="134" t="s">
        <v>19857</v>
      </c>
    </row>
    <row r="2965" spans="1:13" hidden="1" x14ac:dyDescent="0.25">
      <c r="A2965" s="128"/>
      <c r="B2965" s="2"/>
      <c r="C2965" s="139" t="s">
        <v>820</v>
      </c>
      <c r="D2965" s="124" t="s">
        <v>821</v>
      </c>
      <c r="E2965" s="118" t="s">
        <v>48</v>
      </c>
      <c r="F2965" s="124" t="s">
        <v>35249</v>
      </c>
      <c r="G2965" s="118" t="s">
        <v>34659</v>
      </c>
      <c r="H2965" s="137">
        <v>41358</v>
      </c>
      <c r="I2965" s="119">
        <v>5353.25</v>
      </c>
      <c r="J2965" s="129"/>
      <c r="K2965" s="129"/>
      <c r="L2965" s="129">
        <v>0</v>
      </c>
      <c r="M2965" s="134" t="s">
        <v>19858</v>
      </c>
    </row>
    <row r="2966" spans="1:13" hidden="1" x14ac:dyDescent="0.25">
      <c r="A2966" s="128"/>
      <c r="B2966" s="2"/>
      <c r="C2966" s="139" t="s">
        <v>28361</v>
      </c>
      <c r="D2966" s="124" t="s">
        <v>28362</v>
      </c>
      <c r="E2966" s="118" t="s">
        <v>48</v>
      </c>
      <c r="F2966" s="124" t="s">
        <v>35249</v>
      </c>
      <c r="G2966" s="118" t="s">
        <v>34659</v>
      </c>
      <c r="H2966" s="137"/>
      <c r="I2966" s="119"/>
      <c r="J2966" s="129"/>
      <c r="K2966" s="129"/>
      <c r="L2966" s="129">
        <v>0</v>
      </c>
      <c r="M2966" s="134" t="s">
        <v>19859</v>
      </c>
    </row>
    <row r="2967" spans="1:13" hidden="1" x14ac:dyDescent="0.25">
      <c r="A2967" s="128"/>
      <c r="B2967" s="2"/>
      <c r="C2967" s="139" t="s">
        <v>29201</v>
      </c>
      <c r="D2967" s="124" t="s">
        <v>29202</v>
      </c>
      <c r="E2967" s="118" t="s">
        <v>48</v>
      </c>
      <c r="F2967" s="124" t="s">
        <v>35249</v>
      </c>
      <c r="G2967" s="118" t="s">
        <v>2</v>
      </c>
      <c r="H2967" s="137"/>
      <c r="I2967" s="119"/>
      <c r="J2967" s="129"/>
      <c r="K2967" s="129"/>
      <c r="L2967" s="129">
        <v>0</v>
      </c>
      <c r="M2967" s="134" t="s">
        <v>19860</v>
      </c>
    </row>
    <row r="2968" spans="1:13" hidden="1" x14ac:dyDescent="0.25">
      <c r="A2968" s="128"/>
      <c r="B2968" s="2"/>
      <c r="C2968" s="139" t="s">
        <v>28349</v>
      </c>
      <c r="D2968" s="124" t="s">
        <v>28350</v>
      </c>
      <c r="E2968" s="118" t="s">
        <v>48</v>
      </c>
      <c r="F2968" s="124" t="s">
        <v>35249</v>
      </c>
      <c r="G2968" s="118" t="s">
        <v>34659</v>
      </c>
      <c r="H2968" s="137"/>
      <c r="I2968" s="119"/>
      <c r="J2968" s="129"/>
      <c r="K2968" s="129"/>
      <c r="L2968" s="129">
        <v>0</v>
      </c>
      <c r="M2968" s="134" t="s">
        <v>19861</v>
      </c>
    </row>
    <row r="2969" spans="1:13" hidden="1" x14ac:dyDescent="0.25">
      <c r="A2969" s="128"/>
      <c r="B2969" s="2"/>
      <c r="C2969" s="139" t="s">
        <v>822</v>
      </c>
      <c r="D2969" s="124" t="s">
        <v>823</v>
      </c>
      <c r="E2969" s="118" t="s">
        <v>48</v>
      </c>
      <c r="F2969" s="124" t="s">
        <v>35249</v>
      </c>
      <c r="G2969" s="118" t="s">
        <v>34659</v>
      </c>
      <c r="H2969" s="137"/>
      <c r="I2969" s="119"/>
      <c r="J2969" s="129"/>
      <c r="K2969" s="129"/>
      <c r="L2969" s="129">
        <v>0</v>
      </c>
      <c r="M2969" s="134" t="s">
        <v>19862</v>
      </c>
    </row>
    <row r="2970" spans="1:13" hidden="1" x14ac:dyDescent="0.25">
      <c r="A2970" s="128"/>
      <c r="B2970" s="2"/>
      <c r="C2970" s="139" t="s">
        <v>41806</v>
      </c>
      <c r="D2970" s="124" t="s">
        <v>41807</v>
      </c>
      <c r="E2970" s="118" t="s">
        <v>48</v>
      </c>
      <c r="F2970" s="124" t="s">
        <v>35249</v>
      </c>
      <c r="G2970" s="118" t="s">
        <v>2</v>
      </c>
      <c r="H2970" s="137">
        <v>45974</v>
      </c>
      <c r="I2970" s="119">
        <v>813.72</v>
      </c>
      <c r="J2970" s="129"/>
      <c r="K2970" s="129"/>
      <c r="L2970" s="129">
        <v>0</v>
      </c>
      <c r="M2970" s="134" t="s">
        <v>19863</v>
      </c>
    </row>
    <row r="2971" spans="1:13" hidden="1" x14ac:dyDescent="0.25">
      <c r="A2971" s="128"/>
      <c r="B2971" s="2"/>
      <c r="C2971" s="139" t="s">
        <v>824</v>
      </c>
      <c r="D2971" s="124" t="s">
        <v>825</v>
      </c>
      <c r="E2971" s="118" t="s">
        <v>48</v>
      </c>
      <c r="F2971" s="124" t="s">
        <v>35249</v>
      </c>
      <c r="G2971" s="118" t="s">
        <v>58</v>
      </c>
      <c r="H2971" s="137">
        <v>42978</v>
      </c>
      <c r="I2971" s="119">
        <v>156.69999999999999</v>
      </c>
      <c r="J2971" s="129"/>
      <c r="K2971" s="129"/>
      <c r="L2971" s="129">
        <v>0</v>
      </c>
      <c r="M2971" s="134" t="s">
        <v>19864</v>
      </c>
    </row>
    <row r="2972" spans="1:13" hidden="1" x14ac:dyDescent="0.25">
      <c r="A2972" s="128"/>
      <c r="B2972" s="2"/>
      <c r="C2972" s="139" t="s">
        <v>826</v>
      </c>
      <c r="D2972" s="124" t="s">
        <v>827</v>
      </c>
      <c r="E2972" s="118" t="s">
        <v>48</v>
      </c>
      <c r="F2972" s="124" t="s">
        <v>35249</v>
      </c>
      <c r="G2972" s="118" t="s">
        <v>34659</v>
      </c>
      <c r="H2972" s="137">
        <v>46107</v>
      </c>
      <c r="I2972" s="119">
        <v>68.98</v>
      </c>
      <c r="J2972" s="129"/>
      <c r="K2972" s="129"/>
      <c r="L2972" s="129">
        <v>0</v>
      </c>
      <c r="M2972" s="134" t="s">
        <v>19865</v>
      </c>
    </row>
    <row r="2973" spans="1:13" hidden="1" x14ac:dyDescent="0.25">
      <c r="A2973" s="128"/>
      <c r="B2973" s="2"/>
      <c r="C2973" s="139" t="s">
        <v>828</v>
      </c>
      <c r="D2973" s="124" t="s">
        <v>829</v>
      </c>
      <c r="E2973" s="118" t="s">
        <v>48</v>
      </c>
      <c r="F2973" s="124" t="s">
        <v>35249</v>
      </c>
      <c r="G2973" s="118" t="s">
        <v>34659</v>
      </c>
      <c r="H2973" s="137">
        <v>42296</v>
      </c>
      <c r="I2973" s="119">
        <v>216.44</v>
      </c>
      <c r="J2973" s="129"/>
      <c r="K2973" s="129"/>
      <c r="L2973" s="129">
        <v>0</v>
      </c>
      <c r="M2973" s="134" t="s">
        <v>19866</v>
      </c>
    </row>
    <row r="2974" spans="1:13" hidden="1" x14ac:dyDescent="0.25">
      <c r="A2974" s="128"/>
      <c r="B2974" s="2"/>
      <c r="C2974" s="139" t="s">
        <v>830</v>
      </c>
      <c r="D2974" s="124" t="s">
        <v>831</v>
      </c>
      <c r="E2974" s="118" t="s">
        <v>48</v>
      </c>
      <c r="F2974" s="124" t="s">
        <v>35249</v>
      </c>
      <c r="G2974" s="118" t="s">
        <v>34659</v>
      </c>
      <c r="H2974" s="137">
        <v>42296</v>
      </c>
      <c r="I2974" s="119">
        <v>203.16</v>
      </c>
      <c r="J2974" s="129"/>
      <c r="K2974" s="129"/>
      <c r="L2974" s="129">
        <v>0</v>
      </c>
      <c r="M2974" s="134" t="s">
        <v>19867</v>
      </c>
    </row>
    <row r="2975" spans="1:13" hidden="1" x14ac:dyDescent="0.25">
      <c r="A2975" s="128"/>
      <c r="B2975" s="2"/>
      <c r="C2975" s="139" t="s">
        <v>832</v>
      </c>
      <c r="D2975" s="124" t="s">
        <v>833</v>
      </c>
      <c r="E2975" s="118" t="s">
        <v>48</v>
      </c>
      <c r="F2975" s="124" t="s">
        <v>35249</v>
      </c>
      <c r="G2975" s="118" t="s">
        <v>34659</v>
      </c>
      <c r="H2975" s="137">
        <v>42296</v>
      </c>
      <c r="I2975" s="119">
        <v>108.22</v>
      </c>
      <c r="J2975" s="129"/>
      <c r="K2975" s="129"/>
      <c r="L2975" s="129">
        <v>0</v>
      </c>
      <c r="M2975" s="134" t="s">
        <v>19868</v>
      </c>
    </row>
    <row r="2976" spans="1:13" hidden="1" x14ac:dyDescent="0.25">
      <c r="A2976" s="128"/>
      <c r="B2976" s="2"/>
      <c r="C2976" s="139" t="s">
        <v>834</v>
      </c>
      <c r="D2976" s="124" t="s">
        <v>835</v>
      </c>
      <c r="E2976" s="118" t="s">
        <v>48</v>
      </c>
      <c r="F2976" s="124" t="s">
        <v>35249</v>
      </c>
      <c r="G2976" s="118" t="s">
        <v>34659</v>
      </c>
      <c r="H2976" s="137">
        <v>42353</v>
      </c>
      <c r="I2976" s="119">
        <v>271.93</v>
      </c>
      <c r="J2976" s="129"/>
      <c r="K2976" s="129"/>
      <c r="L2976" s="129">
        <v>0</v>
      </c>
      <c r="M2976" s="134" t="s">
        <v>19869</v>
      </c>
    </row>
    <row r="2977" spans="1:13" hidden="1" x14ac:dyDescent="0.25">
      <c r="A2977" s="128"/>
      <c r="B2977" s="2"/>
      <c r="C2977" s="139" t="s">
        <v>836</v>
      </c>
      <c r="D2977" s="124" t="s">
        <v>837</v>
      </c>
      <c r="E2977" s="118" t="s">
        <v>48</v>
      </c>
      <c r="F2977" s="124" t="s">
        <v>35249</v>
      </c>
      <c r="G2977" s="118" t="s">
        <v>34659</v>
      </c>
      <c r="H2977" s="137">
        <v>42402</v>
      </c>
      <c r="I2977" s="119">
        <v>120.5</v>
      </c>
      <c r="J2977" s="129"/>
      <c r="K2977" s="129"/>
      <c r="L2977" s="129">
        <v>0</v>
      </c>
      <c r="M2977" s="134" t="s">
        <v>19870</v>
      </c>
    </row>
    <row r="2978" spans="1:13" hidden="1" x14ac:dyDescent="0.25">
      <c r="A2978" s="128"/>
      <c r="B2978" s="2"/>
      <c r="C2978" s="139" t="s">
        <v>838</v>
      </c>
      <c r="D2978" s="124" t="s">
        <v>839</v>
      </c>
      <c r="E2978" s="118" t="s">
        <v>48</v>
      </c>
      <c r="F2978" s="124" t="s">
        <v>35249</v>
      </c>
      <c r="G2978" s="118" t="s">
        <v>34659</v>
      </c>
      <c r="H2978" s="137">
        <v>42402</v>
      </c>
      <c r="I2978" s="119">
        <v>136.5</v>
      </c>
      <c r="J2978" s="129"/>
      <c r="K2978" s="129"/>
      <c r="L2978" s="129">
        <v>0</v>
      </c>
      <c r="M2978" s="134" t="s">
        <v>19871</v>
      </c>
    </row>
    <row r="2979" spans="1:13" hidden="1" x14ac:dyDescent="0.25">
      <c r="A2979" s="128"/>
      <c r="B2979" s="2"/>
      <c r="C2979" s="139" t="s">
        <v>840</v>
      </c>
      <c r="D2979" s="124" t="s">
        <v>841</v>
      </c>
      <c r="E2979" s="118" t="s">
        <v>48</v>
      </c>
      <c r="F2979" s="124" t="s">
        <v>35249</v>
      </c>
      <c r="G2979" s="118" t="s">
        <v>34659</v>
      </c>
      <c r="H2979" s="137">
        <v>42402</v>
      </c>
      <c r="I2979" s="119">
        <v>64.73</v>
      </c>
      <c r="J2979" s="129"/>
      <c r="K2979" s="129"/>
      <c r="L2979" s="129">
        <v>0</v>
      </c>
      <c r="M2979" s="134" t="s">
        <v>19872</v>
      </c>
    </row>
    <row r="2980" spans="1:13" hidden="1" x14ac:dyDescent="0.25">
      <c r="A2980" s="128"/>
      <c r="B2980" s="2"/>
      <c r="C2980" s="139" t="s">
        <v>842</v>
      </c>
      <c r="D2980" s="124" t="s">
        <v>843</v>
      </c>
      <c r="E2980" s="118" t="s">
        <v>48</v>
      </c>
      <c r="F2980" s="124" t="s">
        <v>35249</v>
      </c>
      <c r="G2980" s="118" t="s">
        <v>34659</v>
      </c>
      <c r="H2980" s="137">
        <v>41396</v>
      </c>
      <c r="I2980" s="119">
        <v>40.5</v>
      </c>
      <c r="J2980" s="129"/>
      <c r="K2980" s="129"/>
      <c r="L2980" s="129">
        <v>0</v>
      </c>
      <c r="M2980" s="134" t="s">
        <v>19873</v>
      </c>
    </row>
    <row r="2981" spans="1:13" hidden="1" x14ac:dyDescent="0.25">
      <c r="A2981" s="128"/>
      <c r="B2981" s="2"/>
      <c r="C2981" s="139" t="s">
        <v>844</v>
      </c>
      <c r="D2981" s="124" t="s">
        <v>845</v>
      </c>
      <c r="E2981" s="118" t="s">
        <v>48</v>
      </c>
      <c r="F2981" s="124" t="s">
        <v>35249</v>
      </c>
      <c r="G2981" s="118" t="s">
        <v>34659</v>
      </c>
      <c r="H2981" s="137">
        <v>42284</v>
      </c>
      <c r="I2981" s="119">
        <v>66.47</v>
      </c>
      <c r="J2981" s="129"/>
      <c r="K2981" s="129"/>
      <c r="L2981" s="129">
        <v>0</v>
      </c>
      <c r="M2981" s="134" t="s">
        <v>19874</v>
      </c>
    </row>
    <row r="2982" spans="1:13" hidden="1" x14ac:dyDescent="0.25">
      <c r="A2982" s="128"/>
      <c r="B2982" s="2"/>
      <c r="C2982" s="139" t="s">
        <v>846</v>
      </c>
      <c r="D2982" s="124" t="s">
        <v>847</v>
      </c>
      <c r="E2982" s="118" t="s">
        <v>48</v>
      </c>
      <c r="F2982" s="124" t="s">
        <v>35249</v>
      </c>
      <c r="G2982" s="118" t="s">
        <v>34659</v>
      </c>
      <c r="H2982" s="137"/>
      <c r="I2982" s="119"/>
      <c r="J2982" s="129"/>
      <c r="K2982" s="129"/>
      <c r="L2982" s="129">
        <v>0</v>
      </c>
      <c r="M2982" s="134" t="s">
        <v>19875</v>
      </c>
    </row>
    <row r="2983" spans="1:13" hidden="1" x14ac:dyDescent="0.25">
      <c r="A2983" s="128"/>
      <c r="B2983" s="2"/>
      <c r="C2983" s="139" t="s">
        <v>848</v>
      </c>
      <c r="D2983" s="124" t="s">
        <v>849</v>
      </c>
      <c r="E2983" s="118" t="s">
        <v>48</v>
      </c>
      <c r="F2983" s="124" t="s">
        <v>35249</v>
      </c>
      <c r="G2983" s="118" t="s">
        <v>34659</v>
      </c>
      <c r="H2983" s="137">
        <v>42403</v>
      </c>
      <c r="I2983" s="119">
        <v>88.95</v>
      </c>
      <c r="J2983" s="129"/>
      <c r="K2983" s="129"/>
      <c r="L2983" s="129">
        <v>0</v>
      </c>
      <c r="M2983" s="134" t="s">
        <v>19876</v>
      </c>
    </row>
    <row r="2984" spans="1:13" hidden="1" x14ac:dyDescent="0.25">
      <c r="A2984" s="128"/>
      <c r="B2984" s="2"/>
      <c r="C2984" s="139" t="s">
        <v>850</v>
      </c>
      <c r="D2984" s="124" t="s">
        <v>851</v>
      </c>
      <c r="E2984" s="118" t="s">
        <v>48</v>
      </c>
      <c r="F2984" s="124" t="s">
        <v>35249</v>
      </c>
      <c r="G2984" s="118" t="s">
        <v>34659</v>
      </c>
      <c r="H2984" s="137">
        <v>42402</v>
      </c>
      <c r="I2984" s="119">
        <v>64.73</v>
      </c>
      <c r="J2984" s="129"/>
      <c r="K2984" s="129"/>
      <c r="L2984" s="129">
        <v>0</v>
      </c>
      <c r="M2984" s="134" t="s">
        <v>19877</v>
      </c>
    </row>
    <row r="2985" spans="1:13" hidden="1" x14ac:dyDescent="0.25">
      <c r="A2985" s="128"/>
      <c r="B2985" s="2"/>
      <c r="C2985" s="139" t="s">
        <v>852</v>
      </c>
      <c r="D2985" s="124" t="s">
        <v>853</v>
      </c>
      <c r="E2985" s="118" t="s">
        <v>48</v>
      </c>
      <c r="F2985" s="124" t="s">
        <v>35249</v>
      </c>
      <c r="G2985" s="118" t="s">
        <v>34659</v>
      </c>
      <c r="H2985" s="137">
        <v>42403</v>
      </c>
      <c r="I2985" s="119">
        <v>126.92</v>
      </c>
      <c r="J2985" s="129"/>
      <c r="K2985" s="129"/>
      <c r="L2985" s="129">
        <v>0</v>
      </c>
      <c r="M2985" s="134" t="s">
        <v>34299</v>
      </c>
    </row>
    <row r="2986" spans="1:13" hidden="1" x14ac:dyDescent="0.25">
      <c r="A2986" s="128"/>
      <c r="B2986" s="2"/>
      <c r="C2986" s="139" t="s">
        <v>854</v>
      </c>
      <c r="D2986" s="124" t="s">
        <v>855</v>
      </c>
      <c r="E2986" s="118" t="s">
        <v>48</v>
      </c>
      <c r="F2986" s="124" t="s">
        <v>35249</v>
      </c>
      <c r="G2986" s="118" t="s">
        <v>34659</v>
      </c>
      <c r="H2986" s="137">
        <v>42403</v>
      </c>
      <c r="I2986" s="119">
        <v>224.14</v>
      </c>
      <c r="J2986" s="129"/>
      <c r="K2986" s="129"/>
      <c r="L2986" s="129">
        <v>0</v>
      </c>
      <c r="M2986" s="134" t="s">
        <v>19878</v>
      </c>
    </row>
    <row r="2987" spans="1:13" hidden="1" x14ac:dyDescent="0.25">
      <c r="A2987" s="128"/>
      <c r="B2987" s="2"/>
      <c r="C2987" s="139" t="s">
        <v>856</v>
      </c>
      <c r="D2987" s="124" t="s">
        <v>857</v>
      </c>
      <c r="E2987" s="118" t="s">
        <v>48</v>
      </c>
      <c r="F2987" s="124" t="s">
        <v>35249</v>
      </c>
      <c r="G2987" s="118" t="s">
        <v>34659</v>
      </c>
      <c r="H2987" s="137">
        <v>42403</v>
      </c>
      <c r="I2987" s="119">
        <v>298.31</v>
      </c>
      <c r="J2987" s="129"/>
      <c r="K2987" s="129"/>
      <c r="L2987" s="129">
        <v>0</v>
      </c>
      <c r="M2987" s="134" t="s">
        <v>30685</v>
      </c>
    </row>
    <row r="2988" spans="1:13" hidden="1" x14ac:dyDescent="0.25">
      <c r="A2988" s="128"/>
      <c r="B2988" s="2"/>
      <c r="C2988" s="139" t="s">
        <v>858</v>
      </c>
      <c r="D2988" s="124" t="s">
        <v>859</v>
      </c>
      <c r="E2988" s="118" t="s">
        <v>48</v>
      </c>
      <c r="F2988" s="124" t="s">
        <v>35249</v>
      </c>
      <c r="G2988" s="118" t="s">
        <v>34659</v>
      </c>
      <c r="H2988" s="137">
        <v>41520</v>
      </c>
      <c r="I2988" s="119">
        <v>55.5</v>
      </c>
      <c r="J2988" s="129"/>
      <c r="K2988" s="129"/>
      <c r="L2988" s="129">
        <v>0</v>
      </c>
      <c r="M2988" s="134" t="s">
        <v>19879</v>
      </c>
    </row>
    <row r="2989" spans="1:13" hidden="1" x14ac:dyDescent="0.25">
      <c r="A2989" s="128"/>
      <c r="B2989" s="2"/>
      <c r="C2989" s="139" t="s">
        <v>860</v>
      </c>
      <c r="D2989" s="124" t="s">
        <v>861</v>
      </c>
      <c r="E2989" s="118" t="s">
        <v>48</v>
      </c>
      <c r="F2989" s="124" t="s">
        <v>35249</v>
      </c>
      <c r="G2989" s="118" t="s">
        <v>34659</v>
      </c>
      <c r="H2989" s="137">
        <v>42403</v>
      </c>
      <c r="I2989" s="119">
        <v>75.5</v>
      </c>
      <c r="J2989" s="129"/>
      <c r="K2989" s="129"/>
      <c r="L2989" s="129">
        <v>0</v>
      </c>
      <c r="M2989" s="134" t="s">
        <v>19879</v>
      </c>
    </row>
    <row r="2990" spans="1:13" hidden="1" x14ac:dyDescent="0.25">
      <c r="A2990" s="128"/>
      <c r="B2990" s="2"/>
      <c r="C2990" s="139" t="s">
        <v>862</v>
      </c>
      <c r="D2990" s="124" t="s">
        <v>863</v>
      </c>
      <c r="E2990" s="118" t="s">
        <v>48</v>
      </c>
      <c r="F2990" s="124" t="s">
        <v>35249</v>
      </c>
      <c r="G2990" s="118" t="s">
        <v>34659</v>
      </c>
      <c r="H2990" s="137">
        <v>41520</v>
      </c>
      <c r="I2990" s="119">
        <v>55.5</v>
      </c>
      <c r="J2990" s="129"/>
      <c r="K2990" s="129"/>
      <c r="L2990" s="129">
        <v>0</v>
      </c>
      <c r="M2990" s="134" t="s">
        <v>19880</v>
      </c>
    </row>
    <row r="2991" spans="1:13" hidden="1" x14ac:dyDescent="0.25">
      <c r="A2991" s="128"/>
      <c r="B2991" s="2"/>
      <c r="C2991" s="139" t="s">
        <v>864</v>
      </c>
      <c r="D2991" s="124" t="s">
        <v>865</v>
      </c>
      <c r="E2991" s="118" t="s">
        <v>48</v>
      </c>
      <c r="F2991" s="124" t="s">
        <v>35249</v>
      </c>
      <c r="G2991" s="118" t="s">
        <v>34659</v>
      </c>
      <c r="H2991" s="137">
        <v>41355</v>
      </c>
      <c r="I2991" s="119">
        <v>55.5</v>
      </c>
      <c r="J2991" s="129"/>
      <c r="K2991" s="129"/>
      <c r="L2991" s="129">
        <v>0</v>
      </c>
      <c r="M2991" s="134" t="s">
        <v>19881</v>
      </c>
    </row>
    <row r="2992" spans="1:13" hidden="1" x14ac:dyDescent="0.25">
      <c r="A2992" s="128"/>
      <c r="B2992" s="2"/>
      <c r="C2992" s="139" t="s">
        <v>866</v>
      </c>
      <c r="D2992" s="124" t="s">
        <v>867</v>
      </c>
      <c r="E2992" s="118" t="s">
        <v>48</v>
      </c>
      <c r="F2992" s="124" t="s">
        <v>35249</v>
      </c>
      <c r="G2992" s="118" t="s">
        <v>34659</v>
      </c>
      <c r="H2992" s="137">
        <v>41355</v>
      </c>
      <c r="I2992" s="119">
        <v>55.5</v>
      </c>
      <c r="J2992" s="129"/>
      <c r="K2992" s="129"/>
      <c r="L2992" s="129">
        <v>0</v>
      </c>
      <c r="M2992" s="134" t="s">
        <v>19881</v>
      </c>
    </row>
    <row r="2993" spans="1:13" hidden="1" x14ac:dyDescent="0.25">
      <c r="A2993" s="128"/>
      <c r="B2993" s="2"/>
      <c r="C2993" s="139" t="s">
        <v>868</v>
      </c>
      <c r="D2993" s="124" t="s">
        <v>869</v>
      </c>
      <c r="E2993" s="118" t="s">
        <v>48</v>
      </c>
      <c r="F2993" s="124" t="s">
        <v>35249</v>
      </c>
      <c r="G2993" s="118" t="s">
        <v>34659</v>
      </c>
      <c r="H2993" s="137">
        <v>41355</v>
      </c>
      <c r="I2993" s="119">
        <v>66</v>
      </c>
      <c r="J2993" s="129"/>
      <c r="K2993" s="129"/>
      <c r="L2993" s="129">
        <v>0</v>
      </c>
      <c r="M2993" s="134" t="s">
        <v>19881</v>
      </c>
    </row>
    <row r="2994" spans="1:13" hidden="1" x14ac:dyDescent="0.25">
      <c r="A2994" s="128"/>
      <c r="B2994" s="2"/>
      <c r="C2994" s="139" t="s">
        <v>870</v>
      </c>
      <c r="D2994" s="124" t="s">
        <v>871</v>
      </c>
      <c r="E2994" s="118" t="s">
        <v>48</v>
      </c>
      <c r="F2994" s="124" t="s">
        <v>35249</v>
      </c>
      <c r="G2994" s="118" t="s">
        <v>34659</v>
      </c>
      <c r="H2994" s="137">
        <v>41570</v>
      </c>
      <c r="I2994" s="119">
        <v>193.64</v>
      </c>
      <c r="J2994" s="129"/>
      <c r="K2994" s="129"/>
      <c r="L2994" s="129">
        <v>0</v>
      </c>
      <c r="M2994" s="134" t="s">
        <v>19881</v>
      </c>
    </row>
    <row r="2995" spans="1:13" hidden="1" x14ac:dyDescent="0.25">
      <c r="A2995" s="128"/>
      <c r="B2995" s="2"/>
      <c r="C2995" s="139" t="s">
        <v>872</v>
      </c>
      <c r="D2995" s="124" t="s">
        <v>873</v>
      </c>
      <c r="E2995" s="118" t="s">
        <v>48</v>
      </c>
      <c r="F2995" s="124" t="s">
        <v>35249</v>
      </c>
      <c r="G2995" s="118" t="s">
        <v>2</v>
      </c>
      <c r="H2995" s="137">
        <v>43096</v>
      </c>
      <c r="I2995" s="119">
        <v>0.88</v>
      </c>
      <c r="J2995" s="129"/>
      <c r="K2995" s="129"/>
      <c r="L2995" s="129">
        <v>0</v>
      </c>
      <c r="M2995" s="134" t="s">
        <v>19881</v>
      </c>
    </row>
    <row r="2996" spans="1:13" hidden="1" x14ac:dyDescent="0.25">
      <c r="A2996" s="128"/>
      <c r="B2996" s="2"/>
      <c r="C2996" s="139" t="s">
        <v>874</v>
      </c>
      <c r="D2996" s="124" t="s">
        <v>875</v>
      </c>
      <c r="E2996" s="118" t="s">
        <v>48</v>
      </c>
      <c r="F2996" s="124" t="s">
        <v>35249</v>
      </c>
      <c r="G2996" s="118" t="s">
        <v>2</v>
      </c>
      <c r="H2996" s="137">
        <v>44978</v>
      </c>
      <c r="I2996" s="119">
        <v>100</v>
      </c>
      <c r="J2996" s="129"/>
      <c r="K2996" s="129"/>
      <c r="L2996" s="129">
        <v>0</v>
      </c>
      <c r="M2996" s="134" t="s">
        <v>19881</v>
      </c>
    </row>
    <row r="2997" spans="1:13" hidden="1" x14ac:dyDescent="0.25">
      <c r="A2997" s="128"/>
      <c r="B2997" s="2"/>
      <c r="C2997" s="139" t="s">
        <v>876</v>
      </c>
      <c r="D2997" s="124" t="s">
        <v>877</v>
      </c>
      <c r="E2997" s="118" t="s">
        <v>48</v>
      </c>
      <c r="F2997" s="124" t="s">
        <v>35249</v>
      </c>
      <c r="G2997" s="118" t="s">
        <v>2</v>
      </c>
      <c r="H2997" s="137">
        <v>44378</v>
      </c>
      <c r="I2997" s="119">
        <v>120</v>
      </c>
      <c r="J2997" s="129"/>
      <c r="K2997" s="129"/>
      <c r="L2997" s="129">
        <v>0</v>
      </c>
      <c r="M2997" s="134" t="s">
        <v>19881</v>
      </c>
    </row>
    <row r="2998" spans="1:13" hidden="1" x14ac:dyDescent="0.25">
      <c r="A2998" s="128"/>
      <c r="B2998" s="2"/>
      <c r="C2998" s="139" t="s">
        <v>878</v>
      </c>
      <c r="D2998" s="124" t="s">
        <v>879</v>
      </c>
      <c r="E2998" s="118" t="s">
        <v>48</v>
      </c>
      <c r="F2998" s="124" t="s">
        <v>35249</v>
      </c>
      <c r="G2998" s="118" t="s">
        <v>2</v>
      </c>
      <c r="H2998" s="137">
        <v>44588</v>
      </c>
      <c r="I2998" s="119">
        <v>58.5</v>
      </c>
      <c r="J2998" s="129"/>
      <c r="K2998" s="129"/>
      <c r="L2998" s="129">
        <v>0</v>
      </c>
      <c r="M2998" s="134" t="s">
        <v>19881</v>
      </c>
    </row>
    <row r="2999" spans="1:13" hidden="1" x14ac:dyDescent="0.25">
      <c r="A2999" s="128"/>
      <c r="B2999" s="2"/>
      <c r="C2999" s="139" t="s">
        <v>880</v>
      </c>
      <c r="D2999" s="124" t="s">
        <v>881</v>
      </c>
      <c r="E2999" s="118" t="s">
        <v>48</v>
      </c>
      <c r="F2999" s="124" t="s">
        <v>35249</v>
      </c>
      <c r="G2999" s="118" t="s">
        <v>2</v>
      </c>
      <c r="H2999" s="137">
        <v>45929</v>
      </c>
      <c r="I2999" s="119">
        <v>197.4</v>
      </c>
      <c r="J2999" s="129"/>
      <c r="K2999" s="129"/>
      <c r="L2999" s="129">
        <v>0</v>
      </c>
      <c r="M2999" s="134" t="s">
        <v>19882</v>
      </c>
    </row>
    <row r="3000" spans="1:13" hidden="1" x14ac:dyDescent="0.25">
      <c r="A3000" s="128"/>
      <c r="B3000" s="2"/>
      <c r="C3000" s="139" t="s">
        <v>882</v>
      </c>
      <c r="D3000" s="124" t="s">
        <v>883</v>
      </c>
      <c r="E3000" s="118" t="s">
        <v>48</v>
      </c>
      <c r="F3000" s="124" t="s">
        <v>35249</v>
      </c>
      <c r="G3000" s="118" t="s">
        <v>34659</v>
      </c>
      <c r="H3000" s="137"/>
      <c r="I3000" s="119"/>
      <c r="J3000" s="129"/>
      <c r="K3000" s="129"/>
      <c r="L3000" s="129">
        <v>0</v>
      </c>
      <c r="M3000" s="134" t="s">
        <v>19882</v>
      </c>
    </row>
    <row r="3001" spans="1:13" hidden="1" x14ac:dyDescent="0.25">
      <c r="A3001" s="128"/>
      <c r="B3001" s="2"/>
      <c r="C3001" s="139" t="s">
        <v>884</v>
      </c>
      <c r="D3001" s="124" t="s">
        <v>885</v>
      </c>
      <c r="E3001" s="118" t="s">
        <v>48</v>
      </c>
      <c r="F3001" s="124" t="s">
        <v>35249</v>
      </c>
      <c r="G3001" s="118" t="s">
        <v>2</v>
      </c>
      <c r="H3001" s="137">
        <v>42170</v>
      </c>
      <c r="I3001" s="119">
        <v>0.6</v>
      </c>
      <c r="J3001" s="129"/>
      <c r="K3001" s="129"/>
      <c r="L3001" s="129">
        <v>0</v>
      </c>
      <c r="M3001" s="134" t="s">
        <v>19882</v>
      </c>
    </row>
    <row r="3002" spans="1:13" hidden="1" x14ac:dyDescent="0.25">
      <c r="A3002" s="128"/>
      <c r="B3002" s="2"/>
      <c r="C3002" s="139" t="s">
        <v>31535</v>
      </c>
      <c r="D3002" s="124" t="s">
        <v>31536</v>
      </c>
      <c r="E3002" s="118" t="s">
        <v>48</v>
      </c>
      <c r="F3002" s="124" t="s">
        <v>35249</v>
      </c>
      <c r="G3002" s="118" t="s">
        <v>2</v>
      </c>
      <c r="H3002" s="137"/>
      <c r="I3002" s="119"/>
      <c r="J3002" s="129"/>
      <c r="K3002" s="129"/>
      <c r="L3002" s="129">
        <v>0</v>
      </c>
      <c r="M3002" s="134" t="s">
        <v>19882</v>
      </c>
    </row>
    <row r="3003" spans="1:13" hidden="1" x14ac:dyDescent="0.25">
      <c r="A3003" s="128"/>
      <c r="B3003" s="2"/>
      <c r="C3003" s="139" t="s">
        <v>886</v>
      </c>
      <c r="D3003" s="124" t="s">
        <v>887</v>
      </c>
      <c r="E3003" s="118" t="s">
        <v>48</v>
      </c>
      <c r="F3003" s="124" t="s">
        <v>35249</v>
      </c>
      <c r="G3003" s="118" t="s">
        <v>2</v>
      </c>
      <c r="H3003" s="137">
        <v>43922</v>
      </c>
      <c r="I3003" s="119">
        <v>170.5</v>
      </c>
      <c r="J3003" s="129"/>
      <c r="K3003" s="129"/>
      <c r="L3003" s="129">
        <v>0</v>
      </c>
      <c r="M3003" s="134" t="s">
        <v>19882</v>
      </c>
    </row>
    <row r="3004" spans="1:13" hidden="1" x14ac:dyDescent="0.25">
      <c r="A3004" s="128"/>
      <c r="B3004" s="2"/>
      <c r="C3004" s="139" t="s">
        <v>888</v>
      </c>
      <c r="D3004" s="124" t="s">
        <v>889</v>
      </c>
      <c r="E3004" s="118" t="s">
        <v>48</v>
      </c>
      <c r="F3004" s="124" t="s">
        <v>35249</v>
      </c>
      <c r="G3004" s="118" t="s">
        <v>33</v>
      </c>
      <c r="H3004" s="137">
        <v>41523</v>
      </c>
      <c r="I3004" s="119">
        <v>309.10000000000002</v>
      </c>
      <c r="J3004" s="129"/>
      <c r="K3004" s="129"/>
      <c r="L3004" s="129">
        <v>0</v>
      </c>
      <c r="M3004" s="134" t="s">
        <v>19883</v>
      </c>
    </row>
    <row r="3005" spans="1:13" hidden="1" x14ac:dyDescent="0.25">
      <c r="A3005" s="128"/>
      <c r="B3005" s="2"/>
      <c r="C3005" s="139" t="s">
        <v>29488</v>
      </c>
      <c r="D3005" s="124" t="s">
        <v>29489</v>
      </c>
      <c r="E3005" s="118" t="s">
        <v>48</v>
      </c>
      <c r="F3005" s="124" t="s">
        <v>35249</v>
      </c>
      <c r="G3005" s="118" t="s">
        <v>2</v>
      </c>
      <c r="H3005" s="137"/>
      <c r="I3005" s="119"/>
      <c r="J3005" s="129"/>
      <c r="K3005" s="129"/>
      <c r="L3005" s="129">
        <v>0</v>
      </c>
      <c r="M3005" s="134" t="s">
        <v>19883</v>
      </c>
    </row>
    <row r="3006" spans="1:13" hidden="1" x14ac:dyDescent="0.25">
      <c r="A3006" s="128"/>
      <c r="B3006" s="2"/>
      <c r="C3006" s="139" t="s">
        <v>890</v>
      </c>
      <c r="D3006" s="124" t="s">
        <v>891</v>
      </c>
      <c r="E3006" s="118" t="s">
        <v>48</v>
      </c>
      <c r="F3006" s="124" t="s">
        <v>35249</v>
      </c>
      <c r="G3006" s="118" t="s">
        <v>2</v>
      </c>
      <c r="H3006" s="137">
        <v>41486</v>
      </c>
      <c r="I3006" s="119">
        <v>3.11</v>
      </c>
      <c r="J3006" s="129"/>
      <c r="K3006" s="129"/>
      <c r="L3006" s="129">
        <v>0</v>
      </c>
      <c r="M3006" s="134" t="s">
        <v>19883</v>
      </c>
    </row>
    <row r="3007" spans="1:13" hidden="1" x14ac:dyDescent="0.25">
      <c r="A3007" s="128"/>
      <c r="B3007" s="2"/>
      <c r="C3007" s="139" t="s">
        <v>892</v>
      </c>
      <c r="D3007" s="124" t="s">
        <v>893</v>
      </c>
      <c r="E3007" s="118" t="s">
        <v>48</v>
      </c>
      <c r="F3007" s="124" t="s">
        <v>35249</v>
      </c>
      <c r="G3007" s="118" t="s">
        <v>2</v>
      </c>
      <c r="H3007" s="137">
        <v>40778</v>
      </c>
      <c r="I3007" s="119">
        <v>80</v>
      </c>
      <c r="J3007" s="129"/>
      <c r="K3007" s="129"/>
      <c r="L3007" s="129">
        <v>0</v>
      </c>
      <c r="M3007" s="134" t="s">
        <v>19883</v>
      </c>
    </row>
    <row r="3008" spans="1:13" hidden="1" x14ac:dyDescent="0.25">
      <c r="A3008" s="128"/>
      <c r="B3008" s="2"/>
      <c r="C3008" s="139" t="s">
        <v>894</v>
      </c>
      <c r="D3008" s="124" t="s">
        <v>895</v>
      </c>
      <c r="E3008" s="118" t="s">
        <v>48</v>
      </c>
      <c r="F3008" s="124" t="s">
        <v>35249</v>
      </c>
      <c r="G3008" s="118" t="s">
        <v>2</v>
      </c>
      <c r="H3008" s="137">
        <v>40778</v>
      </c>
      <c r="I3008" s="119">
        <v>100</v>
      </c>
      <c r="J3008" s="129"/>
      <c r="K3008" s="129"/>
      <c r="L3008" s="129">
        <v>0</v>
      </c>
      <c r="M3008" s="134" t="s">
        <v>31523</v>
      </c>
    </row>
    <row r="3009" spans="1:13" hidden="1" x14ac:dyDescent="0.25">
      <c r="A3009" s="128"/>
      <c r="B3009" s="2"/>
      <c r="C3009" s="139" t="s">
        <v>896</v>
      </c>
      <c r="D3009" s="124" t="s">
        <v>897</v>
      </c>
      <c r="E3009" s="118" t="s">
        <v>48</v>
      </c>
      <c r="F3009" s="124" t="s">
        <v>35249</v>
      </c>
      <c r="G3009" s="118" t="s">
        <v>2</v>
      </c>
      <c r="H3009" s="137">
        <v>43895</v>
      </c>
      <c r="I3009" s="119">
        <v>84</v>
      </c>
      <c r="J3009" s="129"/>
      <c r="K3009" s="129"/>
      <c r="L3009" s="129">
        <v>0</v>
      </c>
      <c r="M3009" s="134" t="s">
        <v>19884</v>
      </c>
    </row>
    <row r="3010" spans="1:13" hidden="1" x14ac:dyDescent="0.25">
      <c r="A3010" s="128"/>
      <c r="B3010" s="2"/>
      <c r="C3010" s="139" t="s">
        <v>30810</v>
      </c>
      <c r="D3010" s="124" t="s">
        <v>30811</v>
      </c>
      <c r="E3010" s="118" t="s">
        <v>48</v>
      </c>
      <c r="F3010" s="124" t="s">
        <v>35249</v>
      </c>
      <c r="G3010" s="118" t="s">
        <v>34659</v>
      </c>
      <c r="H3010" s="137"/>
      <c r="I3010" s="119"/>
      <c r="J3010" s="129"/>
      <c r="K3010" s="129"/>
      <c r="L3010" s="129">
        <v>0</v>
      </c>
      <c r="M3010" s="134" t="s">
        <v>19885</v>
      </c>
    </row>
    <row r="3011" spans="1:13" hidden="1" x14ac:dyDescent="0.25">
      <c r="A3011" s="128"/>
      <c r="B3011" s="2"/>
      <c r="C3011" s="139" t="s">
        <v>30578</v>
      </c>
      <c r="D3011" s="124" t="s">
        <v>30579</v>
      </c>
      <c r="E3011" s="118" t="s">
        <v>48</v>
      </c>
      <c r="F3011" s="124" t="s">
        <v>35249</v>
      </c>
      <c r="G3011" s="118" t="s">
        <v>2</v>
      </c>
      <c r="H3011" s="137"/>
      <c r="I3011" s="119"/>
      <c r="J3011" s="129"/>
      <c r="K3011" s="129"/>
      <c r="L3011" s="129">
        <v>0</v>
      </c>
      <c r="M3011" s="134" t="s">
        <v>19886</v>
      </c>
    </row>
    <row r="3012" spans="1:13" hidden="1" x14ac:dyDescent="0.25">
      <c r="A3012" s="128"/>
      <c r="B3012" s="2"/>
      <c r="C3012" s="139" t="s">
        <v>31974</v>
      </c>
      <c r="D3012" s="124" t="s">
        <v>31975</v>
      </c>
      <c r="E3012" s="118" t="s">
        <v>48</v>
      </c>
      <c r="F3012" s="124" t="s">
        <v>35249</v>
      </c>
      <c r="G3012" s="118" t="s">
        <v>2</v>
      </c>
      <c r="H3012" s="137"/>
      <c r="I3012" s="119"/>
      <c r="J3012" s="129"/>
      <c r="K3012" s="129"/>
      <c r="L3012" s="129">
        <v>0</v>
      </c>
      <c r="M3012" s="134" t="s">
        <v>29789</v>
      </c>
    </row>
    <row r="3013" spans="1:13" hidden="1" x14ac:dyDescent="0.25">
      <c r="A3013" s="128"/>
      <c r="B3013" s="2"/>
      <c r="C3013" s="139" t="s">
        <v>32220</v>
      </c>
      <c r="D3013" s="124" t="s">
        <v>32221</v>
      </c>
      <c r="E3013" s="118" t="s">
        <v>48</v>
      </c>
      <c r="F3013" s="124" t="s">
        <v>35249</v>
      </c>
      <c r="G3013" s="118" t="s">
        <v>2</v>
      </c>
      <c r="H3013" s="137"/>
      <c r="I3013" s="119"/>
      <c r="J3013" s="129"/>
      <c r="K3013" s="129"/>
      <c r="L3013" s="129">
        <v>0</v>
      </c>
      <c r="M3013" s="134" t="s">
        <v>30666</v>
      </c>
    </row>
    <row r="3014" spans="1:13" hidden="1" x14ac:dyDescent="0.25">
      <c r="A3014" s="128"/>
      <c r="B3014" s="2"/>
      <c r="C3014" s="139" t="s">
        <v>31786</v>
      </c>
      <c r="D3014" s="124" t="s">
        <v>31787</v>
      </c>
      <c r="E3014" s="118" t="s">
        <v>48</v>
      </c>
      <c r="F3014" s="124" t="s">
        <v>35249</v>
      </c>
      <c r="G3014" s="118" t="s">
        <v>2</v>
      </c>
      <c r="H3014" s="137"/>
      <c r="I3014" s="119"/>
      <c r="J3014" s="129"/>
      <c r="K3014" s="129"/>
      <c r="L3014" s="129">
        <v>0</v>
      </c>
      <c r="M3014" s="134" t="s">
        <v>19887</v>
      </c>
    </row>
    <row r="3015" spans="1:13" hidden="1" x14ac:dyDescent="0.25">
      <c r="A3015" s="128"/>
      <c r="B3015" s="2"/>
      <c r="C3015" s="139" t="s">
        <v>31820</v>
      </c>
      <c r="D3015" s="124" t="s">
        <v>31821</v>
      </c>
      <c r="E3015" s="118" t="s">
        <v>48</v>
      </c>
      <c r="F3015" s="124" t="s">
        <v>35249</v>
      </c>
      <c r="G3015" s="118" t="s">
        <v>34659</v>
      </c>
      <c r="H3015" s="137"/>
      <c r="I3015" s="119"/>
      <c r="J3015" s="129"/>
      <c r="K3015" s="129"/>
      <c r="L3015" s="129">
        <v>0</v>
      </c>
      <c r="M3015" s="134" t="s">
        <v>30135</v>
      </c>
    </row>
    <row r="3016" spans="1:13" hidden="1" x14ac:dyDescent="0.25">
      <c r="A3016" s="128"/>
      <c r="B3016" s="2"/>
      <c r="C3016" s="139" t="s">
        <v>898</v>
      </c>
      <c r="D3016" s="124" t="s">
        <v>899</v>
      </c>
      <c r="E3016" s="118" t="s">
        <v>48</v>
      </c>
      <c r="F3016" s="124" t="s">
        <v>35249</v>
      </c>
      <c r="G3016" s="118" t="s">
        <v>2</v>
      </c>
      <c r="H3016" s="137">
        <v>45867</v>
      </c>
      <c r="I3016" s="119">
        <v>268.3</v>
      </c>
      <c r="J3016" s="129"/>
      <c r="K3016" s="129"/>
      <c r="L3016" s="129">
        <v>0</v>
      </c>
      <c r="M3016" s="134" t="s">
        <v>28248</v>
      </c>
    </row>
    <row r="3017" spans="1:13" hidden="1" x14ac:dyDescent="0.25">
      <c r="A3017" s="128"/>
      <c r="B3017" s="2"/>
      <c r="C3017" s="139" t="s">
        <v>900</v>
      </c>
      <c r="D3017" s="124" t="s">
        <v>901</v>
      </c>
      <c r="E3017" s="118" t="s">
        <v>48</v>
      </c>
      <c r="F3017" s="124" t="s">
        <v>35249</v>
      </c>
      <c r="G3017" s="118" t="s">
        <v>2</v>
      </c>
      <c r="H3017" s="137">
        <v>44104</v>
      </c>
      <c r="I3017" s="119">
        <v>62.07</v>
      </c>
      <c r="J3017" s="129"/>
      <c r="K3017" s="129"/>
      <c r="L3017" s="129">
        <v>0</v>
      </c>
      <c r="M3017" s="134" t="s">
        <v>19888</v>
      </c>
    </row>
    <row r="3018" spans="1:13" hidden="1" x14ac:dyDescent="0.25">
      <c r="A3018" s="128"/>
      <c r="B3018" s="2"/>
      <c r="C3018" s="139" t="s">
        <v>902</v>
      </c>
      <c r="D3018" s="124" t="s">
        <v>903</v>
      </c>
      <c r="E3018" s="118" t="s">
        <v>48</v>
      </c>
      <c r="F3018" s="124" t="s">
        <v>35249</v>
      </c>
      <c r="G3018" s="118" t="s">
        <v>34659</v>
      </c>
      <c r="H3018" s="137">
        <v>41400</v>
      </c>
      <c r="I3018" s="119">
        <v>7.96</v>
      </c>
      <c r="J3018" s="129"/>
      <c r="K3018" s="129"/>
      <c r="L3018" s="129">
        <v>0</v>
      </c>
      <c r="M3018" s="134" t="s">
        <v>19889</v>
      </c>
    </row>
    <row r="3019" spans="1:13" hidden="1" x14ac:dyDescent="0.25">
      <c r="A3019" s="128"/>
      <c r="B3019" s="2"/>
      <c r="C3019" s="139" t="s">
        <v>904</v>
      </c>
      <c r="D3019" s="124" t="s">
        <v>905</v>
      </c>
      <c r="E3019" s="118" t="s">
        <v>48</v>
      </c>
      <c r="F3019" s="124" t="s">
        <v>35249</v>
      </c>
      <c r="G3019" s="118" t="s">
        <v>34659</v>
      </c>
      <c r="H3019" s="137">
        <v>42349</v>
      </c>
      <c r="I3019" s="119">
        <v>16.309999999999999</v>
      </c>
      <c r="J3019" s="129"/>
      <c r="K3019" s="129"/>
      <c r="L3019" s="129">
        <v>0</v>
      </c>
      <c r="M3019" s="134" t="s">
        <v>19890</v>
      </c>
    </row>
    <row r="3020" spans="1:13" hidden="1" x14ac:dyDescent="0.25">
      <c r="A3020" s="128"/>
      <c r="B3020" s="2"/>
      <c r="C3020" s="139" t="s">
        <v>906</v>
      </c>
      <c r="D3020" s="124" t="s">
        <v>907</v>
      </c>
      <c r="E3020" s="118" t="s">
        <v>48</v>
      </c>
      <c r="F3020" s="124" t="s">
        <v>35249</v>
      </c>
      <c r="G3020" s="118" t="s">
        <v>34659</v>
      </c>
      <c r="H3020" s="137">
        <v>41369</v>
      </c>
      <c r="I3020" s="119">
        <v>11.19</v>
      </c>
      <c r="J3020" s="129"/>
      <c r="K3020" s="129"/>
      <c r="L3020" s="129">
        <v>0</v>
      </c>
      <c r="M3020" s="134" t="s">
        <v>19891</v>
      </c>
    </row>
    <row r="3021" spans="1:13" hidden="1" x14ac:dyDescent="0.25">
      <c r="A3021" s="128"/>
      <c r="B3021" s="2"/>
      <c r="C3021" s="139" t="s">
        <v>908</v>
      </c>
      <c r="D3021" s="124" t="s">
        <v>909</v>
      </c>
      <c r="E3021" s="118" t="s">
        <v>48</v>
      </c>
      <c r="F3021" s="124" t="s">
        <v>35249</v>
      </c>
      <c r="G3021" s="118" t="s">
        <v>2</v>
      </c>
      <c r="H3021" s="137"/>
      <c r="I3021" s="119"/>
      <c r="J3021" s="129"/>
      <c r="K3021" s="129"/>
      <c r="L3021" s="129">
        <v>0</v>
      </c>
      <c r="M3021" s="134" t="s">
        <v>19892</v>
      </c>
    </row>
    <row r="3022" spans="1:13" hidden="1" x14ac:dyDescent="0.25">
      <c r="A3022" s="128"/>
      <c r="B3022" s="2"/>
      <c r="C3022" s="139" t="s">
        <v>41808</v>
      </c>
      <c r="D3022" s="124" t="s">
        <v>41809</v>
      </c>
      <c r="E3022" s="118" t="s">
        <v>48</v>
      </c>
      <c r="F3022" s="124" t="s">
        <v>35249</v>
      </c>
      <c r="G3022" s="118" t="s">
        <v>2</v>
      </c>
      <c r="H3022" s="137">
        <v>46112</v>
      </c>
      <c r="I3022" s="119">
        <v>17.649999999999999</v>
      </c>
      <c r="J3022" s="129"/>
      <c r="K3022" s="129"/>
      <c r="L3022" s="129">
        <v>0</v>
      </c>
      <c r="M3022" s="134" t="s">
        <v>19893</v>
      </c>
    </row>
    <row r="3023" spans="1:13" hidden="1" x14ac:dyDescent="0.25">
      <c r="A3023" s="128"/>
      <c r="B3023" s="2"/>
      <c r="C3023" s="139" t="s">
        <v>910</v>
      </c>
      <c r="D3023" s="124" t="s">
        <v>911</v>
      </c>
      <c r="E3023" s="118" t="s">
        <v>48</v>
      </c>
      <c r="F3023" s="124" t="s">
        <v>35249</v>
      </c>
      <c r="G3023" s="118" t="s">
        <v>34659</v>
      </c>
      <c r="H3023" s="137">
        <v>42282</v>
      </c>
      <c r="I3023" s="119">
        <v>62.32</v>
      </c>
      <c r="J3023" s="129"/>
      <c r="K3023" s="129"/>
      <c r="L3023" s="129">
        <v>0</v>
      </c>
      <c r="M3023" s="134" t="s">
        <v>32699</v>
      </c>
    </row>
    <row r="3024" spans="1:13" hidden="1" x14ac:dyDescent="0.25">
      <c r="A3024" s="128"/>
      <c r="B3024" s="2"/>
      <c r="C3024" s="139" t="s">
        <v>912</v>
      </c>
      <c r="D3024" s="124" t="s">
        <v>913</v>
      </c>
      <c r="E3024" s="118" t="s">
        <v>48</v>
      </c>
      <c r="F3024" s="124" t="s">
        <v>35249</v>
      </c>
      <c r="G3024" s="118" t="s">
        <v>34659</v>
      </c>
      <c r="H3024" s="137"/>
      <c r="I3024" s="119"/>
      <c r="J3024" s="129"/>
      <c r="K3024" s="129"/>
      <c r="L3024" s="129">
        <v>0</v>
      </c>
      <c r="M3024" s="134" t="s">
        <v>19894</v>
      </c>
    </row>
    <row r="3025" spans="1:13" hidden="1" x14ac:dyDescent="0.25">
      <c r="A3025" s="128"/>
      <c r="B3025" s="2"/>
      <c r="C3025" s="139" t="s">
        <v>914</v>
      </c>
      <c r="D3025" s="124" t="s">
        <v>915</v>
      </c>
      <c r="E3025" s="118" t="s">
        <v>48</v>
      </c>
      <c r="F3025" s="124" t="s">
        <v>35249</v>
      </c>
      <c r="G3025" s="118" t="s">
        <v>34659</v>
      </c>
      <c r="H3025" s="137">
        <v>42278</v>
      </c>
      <c r="I3025" s="119">
        <v>95</v>
      </c>
      <c r="J3025" s="129"/>
      <c r="K3025" s="129"/>
      <c r="L3025" s="129">
        <v>0</v>
      </c>
      <c r="M3025" s="134" t="s">
        <v>19895</v>
      </c>
    </row>
    <row r="3026" spans="1:13" hidden="1" x14ac:dyDescent="0.25">
      <c r="A3026" s="128"/>
      <c r="B3026" s="2"/>
      <c r="C3026" s="139" t="s">
        <v>41810</v>
      </c>
      <c r="D3026" s="124" t="s">
        <v>41811</v>
      </c>
      <c r="E3026" s="118" t="s">
        <v>48</v>
      </c>
      <c r="F3026" s="124" t="s">
        <v>35249</v>
      </c>
      <c r="G3026" s="118" t="s">
        <v>2</v>
      </c>
      <c r="H3026" s="137"/>
      <c r="I3026" s="119"/>
      <c r="J3026" s="129"/>
      <c r="K3026" s="129"/>
      <c r="L3026" s="129">
        <v>0</v>
      </c>
      <c r="M3026" s="134" t="s">
        <v>31819</v>
      </c>
    </row>
    <row r="3027" spans="1:13" hidden="1" x14ac:dyDescent="0.25">
      <c r="A3027" s="128"/>
      <c r="B3027" s="2"/>
      <c r="C3027" s="139" t="s">
        <v>916</v>
      </c>
      <c r="D3027" s="124" t="s">
        <v>917</v>
      </c>
      <c r="E3027" s="118" t="s">
        <v>48</v>
      </c>
      <c r="F3027" s="124" t="s">
        <v>35249</v>
      </c>
      <c r="G3027" s="118" t="s">
        <v>2</v>
      </c>
      <c r="H3027" s="137">
        <v>40242</v>
      </c>
      <c r="I3027" s="119">
        <v>60</v>
      </c>
      <c r="J3027" s="129"/>
      <c r="K3027" s="129"/>
      <c r="L3027" s="129">
        <v>0</v>
      </c>
      <c r="M3027" s="134" t="s">
        <v>19896</v>
      </c>
    </row>
    <row r="3028" spans="1:13" hidden="1" x14ac:dyDescent="0.25">
      <c r="A3028" s="128"/>
      <c r="B3028" s="2"/>
      <c r="C3028" s="139" t="s">
        <v>918</v>
      </c>
      <c r="D3028" s="124" t="s">
        <v>919</v>
      </c>
      <c r="E3028" s="118" t="s">
        <v>48</v>
      </c>
      <c r="F3028" s="124" t="s">
        <v>35249</v>
      </c>
      <c r="G3028" s="118" t="s">
        <v>2</v>
      </c>
      <c r="H3028" s="137">
        <v>41269</v>
      </c>
      <c r="I3028" s="119">
        <v>28</v>
      </c>
      <c r="J3028" s="129"/>
      <c r="K3028" s="129"/>
      <c r="L3028" s="129">
        <v>0</v>
      </c>
      <c r="M3028" s="134" t="s">
        <v>19897</v>
      </c>
    </row>
    <row r="3029" spans="1:13" hidden="1" x14ac:dyDescent="0.25">
      <c r="A3029" s="128"/>
      <c r="B3029" s="2"/>
      <c r="C3029" s="139" t="s">
        <v>920</v>
      </c>
      <c r="D3029" s="124" t="s">
        <v>921</v>
      </c>
      <c r="E3029" s="118" t="s">
        <v>48</v>
      </c>
      <c r="F3029" s="124" t="s">
        <v>35249</v>
      </c>
      <c r="G3029" s="118" t="s">
        <v>34659</v>
      </c>
      <c r="H3029" s="137"/>
      <c r="I3029" s="119"/>
      <c r="J3029" s="129"/>
      <c r="K3029" s="129"/>
      <c r="L3029" s="129">
        <v>0</v>
      </c>
      <c r="M3029" s="134" t="s">
        <v>19898</v>
      </c>
    </row>
    <row r="3030" spans="1:13" hidden="1" x14ac:dyDescent="0.25">
      <c r="A3030" s="128"/>
      <c r="B3030" s="2"/>
      <c r="C3030" s="139" t="s">
        <v>922</v>
      </c>
      <c r="D3030" s="124" t="s">
        <v>923</v>
      </c>
      <c r="E3030" s="118" t="s">
        <v>48</v>
      </c>
      <c r="F3030" s="124" t="s">
        <v>35249</v>
      </c>
      <c r="G3030" s="118" t="s">
        <v>34659</v>
      </c>
      <c r="H3030" s="137"/>
      <c r="I3030" s="119"/>
      <c r="J3030" s="129"/>
      <c r="K3030" s="129"/>
      <c r="L3030" s="129">
        <v>0</v>
      </c>
      <c r="M3030" s="134"/>
    </row>
    <row r="3031" spans="1:13" hidden="1" x14ac:dyDescent="0.25">
      <c r="A3031" s="128"/>
      <c r="B3031" s="2"/>
      <c r="C3031" s="139" t="s">
        <v>924</v>
      </c>
      <c r="D3031" s="124" t="s">
        <v>925</v>
      </c>
      <c r="E3031" s="118" t="s">
        <v>48</v>
      </c>
      <c r="F3031" s="124" t="s">
        <v>35249</v>
      </c>
      <c r="G3031" s="118" t="s">
        <v>34659</v>
      </c>
      <c r="H3031" s="137"/>
      <c r="I3031" s="119"/>
      <c r="J3031" s="129"/>
      <c r="K3031" s="129"/>
      <c r="L3031" s="129">
        <v>0</v>
      </c>
      <c r="M3031" s="134" t="s">
        <v>19899</v>
      </c>
    </row>
    <row r="3032" spans="1:13" hidden="1" x14ac:dyDescent="0.25">
      <c r="A3032" s="128"/>
      <c r="B3032" s="2"/>
      <c r="C3032" s="139" t="s">
        <v>926</v>
      </c>
      <c r="D3032" s="124" t="s">
        <v>927</v>
      </c>
      <c r="E3032" s="118" t="s">
        <v>48</v>
      </c>
      <c r="F3032" s="124" t="s">
        <v>35249</v>
      </c>
      <c r="G3032" s="118" t="s">
        <v>34659</v>
      </c>
      <c r="H3032" s="137"/>
      <c r="I3032" s="119"/>
      <c r="J3032" s="129"/>
      <c r="K3032" s="129"/>
      <c r="L3032" s="129">
        <v>0</v>
      </c>
      <c r="M3032" s="134" t="s">
        <v>19900</v>
      </c>
    </row>
    <row r="3033" spans="1:13" hidden="1" x14ac:dyDescent="0.25">
      <c r="A3033" s="128"/>
      <c r="B3033" s="2"/>
      <c r="C3033" s="139" t="s">
        <v>928</v>
      </c>
      <c r="D3033" s="124" t="s">
        <v>929</v>
      </c>
      <c r="E3033" s="118" t="s">
        <v>48</v>
      </c>
      <c r="F3033" s="124" t="s">
        <v>35249</v>
      </c>
      <c r="G3033" s="118" t="s">
        <v>34659</v>
      </c>
      <c r="H3033" s="137"/>
      <c r="I3033" s="119"/>
      <c r="J3033" s="129"/>
      <c r="K3033" s="129"/>
      <c r="L3033" s="129">
        <v>0</v>
      </c>
      <c r="M3033" s="134" t="s">
        <v>19901</v>
      </c>
    </row>
    <row r="3034" spans="1:13" hidden="1" x14ac:dyDescent="0.25">
      <c r="A3034" s="128"/>
      <c r="B3034" s="2"/>
      <c r="C3034" s="139" t="s">
        <v>930</v>
      </c>
      <c r="D3034" s="124" t="s">
        <v>931</v>
      </c>
      <c r="E3034" s="118" t="s">
        <v>48</v>
      </c>
      <c r="F3034" s="124" t="s">
        <v>35249</v>
      </c>
      <c r="G3034" s="118" t="s">
        <v>34659</v>
      </c>
      <c r="H3034" s="137"/>
      <c r="I3034" s="119"/>
      <c r="J3034" s="129"/>
      <c r="K3034" s="129"/>
      <c r="L3034" s="129">
        <v>0</v>
      </c>
      <c r="M3034" s="134" t="s">
        <v>19902</v>
      </c>
    </row>
    <row r="3035" spans="1:13" hidden="1" x14ac:dyDescent="0.25">
      <c r="A3035" s="128"/>
      <c r="B3035" s="2"/>
      <c r="C3035" s="139" t="s">
        <v>932</v>
      </c>
      <c r="D3035" s="124" t="s">
        <v>933</v>
      </c>
      <c r="E3035" s="118" t="s">
        <v>48</v>
      </c>
      <c r="F3035" s="124" t="s">
        <v>35249</v>
      </c>
      <c r="G3035" s="118" t="s">
        <v>34659</v>
      </c>
      <c r="H3035" s="137"/>
      <c r="I3035" s="119"/>
      <c r="J3035" s="129"/>
      <c r="K3035" s="129"/>
      <c r="L3035" s="129">
        <v>0</v>
      </c>
      <c r="M3035" s="134" t="s">
        <v>19903</v>
      </c>
    </row>
    <row r="3036" spans="1:13" hidden="1" x14ac:dyDescent="0.25">
      <c r="A3036" s="128"/>
      <c r="B3036" s="2"/>
      <c r="C3036" s="139" t="s">
        <v>934</v>
      </c>
      <c r="D3036" s="124" t="s">
        <v>935</v>
      </c>
      <c r="E3036" s="118" t="s">
        <v>48</v>
      </c>
      <c r="F3036" s="124" t="s">
        <v>35249</v>
      </c>
      <c r="G3036" s="118" t="s">
        <v>34659</v>
      </c>
      <c r="H3036" s="137"/>
      <c r="I3036" s="119"/>
      <c r="J3036" s="129"/>
      <c r="K3036" s="129"/>
      <c r="L3036" s="129">
        <v>0</v>
      </c>
      <c r="M3036" s="134" t="s">
        <v>33193</v>
      </c>
    </row>
    <row r="3037" spans="1:13" hidden="1" x14ac:dyDescent="0.25">
      <c r="A3037" s="128"/>
      <c r="B3037" s="2"/>
      <c r="C3037" s="139" t="s">
        <v>936</v>
      </c>
      <c r="D3037" s="124" t="s">
        <v>937</v>
      </c>
      <c r="E3037" s="118" t="s">
        <v>48</v>
      </c>
      <c r="F3037" s="124" t="s">
        <v>35249</v>
      </c>
      <c r="G3037" s="118" t="s">
        <v>34659</v>
      </c>
      <c r="H3037" s="137"/>
      <c r="I3037" s="119"/>
      <c r="J3037" s="129"/>
      <c r="K3037" s="129"/>
      <c r="L3037" s="129">
        <v>0</v>
      </c>
      <c r="M3037" s="134" t="s">
        <v>32406</v>
      </c>
    </row>
    <row r="3038" spans="1:13" hidden="1" x14ac:dyDescent="0.25">
      <c r="A3038" s="128"/>
      <c r="B3038" s="2"/>
      <c r="C3038" s="139" t="s">
        <v>938</v>
      </c>
      <c r="D3038" s="124" t="s">
        <v>939</v>
      </c>
      <c r="E3038" s="118" t="s">
        <v>48</v>
      </c>
      <c r="F3038" s="124" t="s">
        <v>35249</v>
      </c>
      <c r="G3038" s="118" t="s">
        <v>34659</v>
      </c>
      <c r="H3038" s="137"/>
      <c r="I3038" s="119"/>
      <c r="J3038" s="129"/>
      <c r="K3038" s="129"/>
      <c r="L3038" s="129">
        <v>0</v>
      </c>
      <c r="M3038" s="134" t="s">
        <v>33633</v>
      </c>
    </row>
    <row r="3039" spans="1:13" hidden="1" x14ac:dyDescent="0.25">
      <c r="A3039" s="128"/>
      <c r="B3039" s="2"/>
      <c r="C3039" s="139" t="s">
        <v>940</v>
      </c>
      <c r="D3039" s="124" t="s">
        <v>941</v>
      </c>
      <c r="E3039" s="118" t="s">
        <v>48</v>
      </c>
      <c r="F3039" s="124" t="s">
        <v>35249</v>
      </c>
      <c r="G3039" s="118" t="s">
        <v>2</v>
      </c>
      <c r="H3039" s="137">
        <v>44365</v>
      </c>
      <c r="I3039" s="119">
        <v>78</v>
      </c>
      <c r="J3039" s="129"/>
      <c r="K3039" s="129"/>
      <c r="L3039" s="129">
        <v>0</v>
      </c>
      <c r="M3039" s="134" t="s">
        <v>19904</v>
      </c>
    </row>
    <row r="3040" spans="1:13" hidden="1" x14ac:dyDescent="0.25">
      <c r="A3040" s="128"/>
      <c r="B3040" s="2"/>
      <c r="C3040" s="139" t="s">
        <v>34300</v>
      </c>
      <c r="D3040" s="124" t="s">
        <v>34660</v>
      </c>
      <c r="E3040" s="118" t="s">
        <v>48</v>
      </c>
      <c r="F3040" s="124" t="s">
        <v>35249</v>
      </c>
      <c r="G3040" s="118" t="s">
        <v>2</v>
      </c>
      <c r="H3040" s="137">
        <v>45344</v>
      </c>
      <c r="I3040" s="119">
        <v>135</v>
      </c>
      <c r="J3040" s="129"/>
      <c r="K3040" s="129"/>
      <c r="L3040" s="129">
        <v>0</v>
      </c>
      <c r="M3040" s="134" t="s">
        <v>19905</v>
      </c>
    </row>
    <row r="3041" spans="1:13" hidden="1" x14ac:dyDescent="0.25">
      <c r="A3041" s="128"/>
      <c r="B3041" s="2"/>
      <c r="C3041" s="139" t="s">
        <v>942</v>
      </c>
      <c r="D3041" s="124" t="s">
        <v>943</v>
      </c>
      <c r="E3041" s="118" t="s">
        <v>48</v>
      </c>
      <c r="F3041" s="124" t="s">
        <v>35249</v>
      </c>
      <c r="G3041" s="118" t="s">
        <v>2</v>
      </c>
      <c r="H3041" s="137">
        <v>45135</v>
      </c>
      <c r="I3041" s="119">
        <v>150</v>
      </c>
      <c r="J3041" s="129"/>
      <c r="K3041" s="129"/>
      <c r="L3041" s="129">
        <v>0</v>
      </c>
      <c r="M3041" s="134" t="s">
        <v>32114</v>
      </c>
    </row>
    <row r="3042" spans="1:13" hidden="1" x14ac:dyDescent="0.25">
      <c r="A3042" s="128"/>
      <c r="B3042" s="2"/>
      <c r="C3042" s="139" t="s">
        <v>30683</v>
      </c>
      <c r="D3042" s="124" t="s">
        <v>30684</v>
      </c>
      <c r="E3042" s="118" t="s">
        <v>48</v>
      </c>
      <c r="F3042" s="124" t="s">
        <v>35249</v>
      </c>
      <c r="G3042" s="118" t="s">
        <v>2</v>
      </c>
      <c r="H3042" s="137"/>
      <c r="I3042" s="119"/>
      <c r="J3042" s="129"/>
      <c r="K3042" s="129"/>
      <c r="L3042" s="129">
        <v>0</v>
      </c>
      <c r="M3042" s="134" t="s">
        <v>19906</v>
      </c>
    </row>
    <row r="3043" spans="1:13" hidden="1" x14ac:dyDescent="0.25">
      <c r="A3043" s="128"/>
      <c r="B3043" s="2"/>
      <c r="C3043" s="139" t="s">
        <v>944</v>
      </c>
      <c r="D3043" s="124" t="s">
        <v>945</v>
      </c>
      <c r="E3043" s="118" t="s">
        <v>48</v>
      </c>
      <c r="F3043" s="124" t="s">
        <v>35249</v>
      </c>
      <c r="G3043" s="118" t="s">
        <v>2</v>
      </c>
      <c r="H3043" s="137">
        <v>46121</v>
      </c>
      <c r="I3043" s="119">
        <v>103.06</v>
      </c>
      <c r="J3043" s="129"/>
      <c r="K3043" s="129"/>
      <c r="L3043" s="129">
        <v>0</v>
      </c>
      <c r="M3043" s="134" t="s">
        <v>19907</v>
      </c>
    </row>
    <row r="3044" spans="1:13" hidden="1" x14ac:dyDescent="0.25">
      <c r="A3044" s="128"/>
      <c r="B3044" s="2"/>
      <c r="C3044" s="139" t="s">
        <v>32072</v>
      </c>
      <c r="D3044" s="124" t="s">
        <v>32073</v>
      </c>
      <c r="E3044" s="118" t="s">
        <v>48</v>
      </c>
      <c r="F3044" s="124" t="s">
        <v>35249</v>
      </c>
      <c r="G3044" s="118" t="s">
        <v>2</v>
      </c>
      <c r="H3044" s="137"/>
      <c r="I3044" s="119"/>
      <c r="J3044" s="129"/>
      <c r="K3044" s="129"/>
      <c r="L3044" s="129">
        <v>0</v>
      </c>
      <c r="M3044" s="134" t="s">
        <v>19908</v>
      </c>
    </row>
    <row r="3045" spans="1:13" hidden="1" x14ac:dyDescent="0.25">
      <c r="A3045" s="128"/>
      <c r="B3045" s="2"/>
      <c r="C3045" s="139" t="s">
        <v>946</v>
      </c>
      <c r="D3045" s="124" t="s">
        <v>947</v>
      </c>
      <c r="E3045" s="118" t="s">
        <v>48</v>
      </c>
      <c r="F3045" s="124" t="s">
        <v>35249</v>
      </c>
      <c r="G3045" s="118" t="s">
        <v>2</v>
      </c>
      <c r="H3045" s="137">
        <v>42852</v>
      </c>
      <c r="I3045" s="119">
        <v>72.98</v>
      </c>
      <c r="J3045" s="129"/>
      <c r="K3045" s="129"/>
      <c r="L3045" s="129">
        <v>0</v>
      </c>
      <c r="M3045" s="134" t="s">
        <v>19909</v>
      </c>
    </row>
    <row r="3046" spans="1:13" hidden="1" x14ac:dyDescent="0.25">
      <c r="A3046" s="128"/>
      <c r="B3046" s="2"/>
      <c r="C3046" s="139" t="s">
        <v>948</v>
      </c>
      <c r="D3046" s="124" t="s">
        <v>949</v>
      </c>
      <c r="E3046" s="118" t="s">
        <v>950</v>
      </c>
      <c r="F3046" s="124" t="s">
        <v>951</v>
      </c>
      <c r="G3046" s="118" t="s">
        <v>2</v>
      </c>
      <c r="H3046" s="137">
        <v>41289</v>
      </c>
      <c r="I3046" s="119">
        <v>1.88</v>
      </c>
      <c r="J3046" s="129"/>
      <c r="K3046" s="129"/>
      <c r="L3046" s="129">
        <v>0</v>
      </c>
      <c r="M3046" s="134" t="s">
        <v>19910</v>
      </c>
    </row>
    <row r="3047" spans="1:13" hidden="1" x14ac:dyDescent="0.25">
      <c r="A3047" s="128"/>
      <c r="B3047" s="2"/>
      <c r="C3047" s="139" t="s">
        <v>948</v>
      </c>
      <c r="D3047" s="124" t="s">
        <v>949</v>
      </c>
      <c r="E3047" s="118" t="s">
        <v>451</v>
      </c>
      <c r="F3047" s="124" t="s">
        <v>380</v>
      </c>
      <c r="G3047" s="118" t="s">
        <v>2</v>
      </c>
      <c r="H3047" s="137">
        <v>41158</v>
      </c>
      <c r="I3047" s="119">
        <v>2.1800000000000002</v>
      </c>
      <c r="J3047" s="129"/>
      <c r="K3047" s="129"/>
      <c r="L3047" s="129">
        <v>0</v>
      </c>
      <c r="M3047" s="134" t="s">
        <v>19911</v>
      </c>
    </row>
    <row r="3048" spans="1:13" hidden="1" x14ac:dyDescent="0.25">
      <c r="A3048" s="128"/>
      <c r="B3048" s="2"/>
      <c r="C3048" s="139" t="s">
        <v>948</v>
      </c>
      <c r="D3048" s="124" t="s">
        <v>949</v>
      </c>
      <c r="E3048" s="118" t="s">
        <v>952</v>
      </c>
      <c r="F3048" s="124" t="s">
        <v>953</v>
      </c>
      <c r="G3048" s="118" t="s">
        <v>2</v>
      </c>
      <c r="H3048" s="137"/>
      <c r="I3048" s="119"/>
      <c r="J3048" s="129"/>
      <c r="K3048" s="129"/>
      <c r="L3048" s="129">
        <v>0</v>
      </c>
      <c r="M3048" s="134" t="s">
        <v>19912</v>
      </c>
    </row>
    <row r="3049" spans="1:13" hidden="1" x14ac:dyDescent="0.25">
      <c r="A3049" s="128"/>
      <c r="B3049" s="2"/>
      <c r="C3049" s="139" t="s">
        <v>948</v>
      </c>
      <c r="D3049" s="124" t="s">
        <v>949</v>
      </c>
      <c r="E3049" s="118" t="s">
        <v>954</v>
      </c>
      <c r="F3049" s="124" t="s">
        <v>461</v>
      </c>
      <c r="G3049" s="118" t="s">
        <v>2</v>
      </c>
      <c r="H3049" s="137"/>
      <c r="I3049" s="119"/>
      <c r="J3049" s="129"/>
      <c r="K3049" s="129"/>
      <c r="L3049" s="129">
        <v>0</v>
      </c>
      <c r="M3049" s="134" t="s">
        <v>19913</v>
      </c>
    </row>
    <row r="3050" spans="1:13" hidden="1" x14ac:dyDescent="0.25">
      <c r="A3050" s="128"/>
      <c r="B3050" s="2"/>
      <c r="C3050" s="139" t="s">
        <v>948</v>
      </c>
      <c r="D3050" s="124" t="s">
        <v>949</v>
      </c>
      <c r="E3050" s="118" t="s">
        <v>955</v>
      </c>
      <c r="F3050" s="124" t="s">
        <v>956</v>
      </c>
      <c r="G3050" s="118" t="s">
        <v>2</v>
      </c>
      <c r="H3050" s="137"/>
      <c r="I3050" s="119"/>
      <c r="J3050" s="129"/>
      <c r="K3050" s="129"/>
      <c r="L3050" s="129">
        <v>0</v>
      </c>
      <c r="M3050" s="134" t="s">
        <v>19914</v>
      </c>
    </row>
    <row r="3051" spans="1:13" hidden="1" x14ac:dyDescent="0.25">
      <c r="A3051" s="128"/>
      <c r="B3051" s="2"/>
      <c r="C3051" s="139" t="s">
        <v>948</v>
      </c>
      <c r="D3051" s="124" t="s">
        <v>949</v>
      </c>
      <c r="E3051" s="118" t="s">
        <v>957</v>
      </c>
      <c r="F3051" s="124" t="s">
        <v>958</v>
      </c>
      <c r="G3051" s="118" t="s">
        <v>2</v>
      </c>
      <c r="H3051" s="137">
        <v>42725</v>
      </c>
      <c r="I3051" s="119">
        <v>1.81</v>
      </c>
      <c r="J3051" s="129"/>
      <c r="K3051" s="129"/>
      <c r="L3051" s="129">
        <v>0</v>
      </c>
      <c r="M3051" s="134" t="s">
        <v>19915</v>
      </c>
    </row>
    <row r="3052" spans="1:13" hidden="1" x14ac:dyDescent="0.25">
      <c r="A3052" s="128"/>
      <c r="B3052" s="2"/>
      <c r="C3052" s="139" t="s">
        <v>948</v>
      </c>
      <c r="D3052" s="124" t="s">
        <v>949</v>
      </c>
      <c r="E3052" s="118" t="s">
        <v>959</v>
      </c>
      <c r="F3052" s="124" t="s">
        <v>960</v>
      </c>
      <c r="G3052" s="118" t="s">
        <v>2</v>
      </c>
      <c r="H3052" s="137">
        <v>42725</v>
      </c>
      <c r="I3052" s="119">
        <v>2.0099999999999998</v>
      </c>
      <c r="J3052" s="129"/>
      <c r="K3052" s="129"/>
      <c r="L3052" s="129">
        <v>0</v>
      </c>
      <c r="M3052" s="134" t="s">
        <v>31540</v>
      </c>
    </row>
    <row r="3053" spans="1:13" hidden="1" x14ac:dyDescent="0.25">
      <c r="A3053" s="128"/>
      <c r="B3053" s="2"/>
      <c r="C3053" s="139" t="s">
        <v>948</v>
      </c>
      <c r="D3053" s="124" t="s">
        <v>949</v>
      </c>
      <c r="E3053" s="118" t="s">
        <v>961</v>
      </c>
      <c r="F3053" s="124" t="s">
        <v>962</v>
      </c>
      <c r="G3053" s="118" t="s">
        <v>2</v>
      </c>
      <c r="H3053" s="137"/>
      <c r="I3053" s="119"/>
      <c r="J3053" s="129"/>
      <c r="K3053" s="129"/>
      <c r="L3053" s="129">
        <v>0</v>
      </c>
      <c r="M3053" s="134" t="s">
        <v>19916</v>
      </c>
    </row>
    <row r="3054" spans="1:13" hidden="1" x14ac:dyDescent="0.25">
      <c r="A3054" s="128"/>
      <c r="B3054" s="2"/>
      <c r="C3054" s="139" t="s">
        <v>963</v>
      </c>
      <c r="D3054" s="124" t="s">
        <v>964</v>
      </c>
      <c r="E3054" s="118" t="s">
        <v>950</v>
      </c>
      <c r="F3054" s="124" t="s">
        <v>951</v>
      </c>
      <c r="G3054" s="118" t="s">
        <v>2</v>
      </c>
      <c r="H3054" s="137"/>
      <c r="I3054" s="119"/>
      <c r="J3054" s="129"/>
      <c r="K3054" s="129"/>
      <c r="L3054" s="129">
        <v>0</v>
      </c>
      <c r="M3054" s="134" t="s">
        <v>19917</v>
      </c>
    </row>
    <row r="3055" spans="1:13" hidden="1" x14ac:dyDescent="0.25">
      <c r="A3055" s="128"/>
      <c r="B3055" s="2"/>
      <c r="C3055" s="139" t="s">
        <v>963</v>
      </c>
      <c r="D3055" s="124" t="s">
        <v>964</v>
      </c>
      <c r="E3055" s="118" t="s">
        <v>451</v>
      </c>
      <c r="F3055" s="124" t="s">
        <v>380</v>
      </c>
      <c r="G3055" s="118" t="s">
        <v>2</v>
      </c>
      <c r="H3055" s="137"/>
      <c r="I3055" s="119"/>
      <c r="J3055" s="129"/>
      <c r="K3055" s="129"/>
      <c r="L3055" s="129">
        <v>0</v>
      </c>
      <c r="M3055" s="134" t="s">
        <v>19918</v>
      </c>
    </row>
    <row r="3056" spans="1:13" hidden="1" x14ac:dyDescent="0.25">
      <c r="A3056" s="128"/>
      <c r="B3056" s="2"/>
      <c r="C3056" s="139" t="s">
        <v>963</v>
      </c>
      <c r="D3056" s="124" t="s">
        <v>964</v>
      </c>
      <c r="E3056" s="118" t="s">
        <v>955</v>
      </c>
      <c r="F3056" s="124" t="s">
        <v>956</v>
      </c>
      <c r="G3056" s="118" t="s">
        <v>2</v>
      </c>
      <c r="H3056" s="137"/>
      <c r="I3056" s="119"/>
      <c r="J3056" s="129"/>
      <c r="K3056" s="129"/>
      <c r="L3056" s="129">
        <v>0</v>
      </c>
      <c r="M3056" s="134" t="s">
        <v>19919</v>
      </c>
    </row>
    <row r="3057" spans="1:13" hidden="1" x14ac:dyDescent="0.25">
      <c r="A3057" s="128"/>
      <c r="B3057" s="2"/>
      <c r="C3057" s="139" t="s">
        <v>963</v>
      </c>
      <c r="D3057" s="124" t="s">
        <v>964</v>
      </c>
      <c r="E3057" s="118" t="s">
        <v>957</v>
      </c>
      <c r="F3057" s="124" t="s">
        <v>958</v>
      </c>
      <c r="G3057" s="118" t="s">
        <v>2</v>
      </c>
      <c r="H3057" s="137"/>
      <c r="I3057" s="119"/>
      <c r="J3057" s="129"/>
      <c r="K3057" s="129"/>
      <c r="L3057" s="129">
        <v>0</v>
      </c>
      <c r="M3057" s="134" t="s">
        <v>19919</v>
      </c>
    </row>
    <row r="3058" spans="1:13" hidden="1" x14ac:dyDescent="0.25">
      <c r="A3058" s="128"/>
      <c r="B3058" s="2"/>
      <c r="C3058" s="139" t="s">
        <v>963</v>
      </c>
      <c r="D3058" s="124" t="s">
        <v>964</v>
      </c>
      <c r="E3058" s="118" t="s">
        <v>959</v>
      </c>
      <c r="F3058" s="124" t="s">
        <v>960</v>
      </c>
      <c r="G3058" s="118" t="s">
        <v>2</v>
      </c>
      <c r="H3058" s="137"/>
      <c r="I3058" s="119"/>
      <c r="J3058" s="129"/>
      <c r="K3058" s="129"/>
      <c r="L3058" s="129">
        <v>0</v>
      </c>
      <c r="M3058" s="134" t="s">
        <v>31110</v>
      </c>
    </row>
    <row r="3059" spans="1:13" hidden="1" x14ac:dyDescent="0.25">
      <c r="A3059" s="128"/>
      <c r="B3059" s="2"/>
      <c r="C3059" s="139" t="s">
        <v>965</v>
      </c>
      <c r="D3059" s="124" t="s">
        <v>966</v>
      </c>
      <c r="E3059" s="118" t="s">
        <v>950</v>
      </c>
      <c r="F3059" s="124" t="s">
        <v>951</v>
      </c>
      <c r="G3059" s="118" t="s">
        <v>2</v>
      </c>
      <c r="H3059" s="137">
        <v>41290</v>
      </c>
      <c r="I3059" s="119">
        <v>3.03</v>
      </c>
      <c r="J3059" s="129"/>
      <c r="K3059" s="129"/>
      <c r="L3059" s="129">
        <v>0</v>
      </c>
      <c r="M3059" s="134" t="s">
        <v>19920</v>
      </c>
    </row>
    <row r="3060" spans="1:13" hidden="1" x14ac:dyDescent="0.25">
      <c r="A3060" s="128"/>
      <c r="B3060" s="2"/>
      <c r="C3060" s="139" t="s">
        <v>965</v>
      </c>
      <c r="D3060" s="124" t="s">
        <v>966</v>
      </c>
      <c r="E3060" s="118" t="s">
        <v>451</v>
      </c>
      <c r="F3060" s="124" t="s">
        <v>380</v>
      </c>
      <c r="G3060" s="118" t="s">
        <v>2</v>
      </c>
      <c r="H3060" s="137"/>
      <c r="I3060" s="119"/>
      <c r="J3060" s="129"/>
      <c r="K3060" s="129"/>
      <c r="L3060" s="129">
        <v>0</v>
      </c>
      <c r="M3060" s="134" t="s">
        <v>19921</v>
      </c>
    </row>
    <row r="3061" spans="1:13" hidden="1" x14ac:dyDescent="0.25">
      <c r="A3061" s="128"/>
      <c r="B3061" s="2"/>
      <c r="C3061" s="139" t="s">
        <v>965</v>
      </c>
      <c r="D3061" s="124" t="s">
        <v>966</v>
      </c>
      <c r="E3061" s="118" t="s">
        <v>957</v>
      </c>
      <c r="F3061" s="124" t="s">
        <v>958</v>
      </c>
      <c r="G3061" s="118" t="s">
        <v>2</v>
      </c>
      <c r="H3061" s="137">
        <v>43161</v>
      </c>
      <c r="I3061" s="119">
        <v>3.5</v>
      </c>
      <c r="J3061" s="129"/>
      <c r="K3061" s="129"/>
      <c r="L3061" s="129">
        <v>0</v>
      </c>
      <c r="M3061" s="134" t="s">
        <v>19922</v>
      </c>
    </row>
    <row r="3062" spans="1:13" hidden="1" x14ac:dyDescent="0.25">
      <c r="A3062" s="128"/>
      <c r="B3062" s="2"/>
      <c r="C3062" s="139" t="s">
        <v>965</v>
      </c>
      <c r="D3062" s="124" t="s">
        <v>966</v>
      </c>
      <c r="E3062" s="118" t="s">
        <v>959</v>
      </c>
      <c r="F3062" s="124" t="s">
        <v>960</v>
      </c>
      <c r="G3062" s="118" t="s">
        <v>2</v>
      </c>
      <c r="H3062" s="137">
        <v>42494</v>
      </c>
      <c r="I3062" s="119">
        <v>3.5</v>
      </c>
      <c r="J3062" s="129"/>
      <c r="K3062" s="129"/>
      <c r="L3062" s="129">
        <v>0</v>
      </c>
      <c r="M3062" s="134" t="s">
        <v>19923</v>
      </c>
    </row>
    <row r="3063" spans="1:13" hidden="1" x14ac:dyDescent="0.25">
      <c r="A3063" s="128"/>
      <c r="B3063" s="2"/>
      <c r="C3063" s="139" t="s">
        <v>31521</v>
      </c>
      <c r="D3063" s="124" t="s">
        <v>31522</v>
      </c>
      <c r="E3063" s="118" t="s">
        <v>48</v>
      </c>
      <c r="F3063" s="124" t="s">
        <v>35249</v>
      </c>
      <c r="G3063" s="118" t="s">
        <v>2</v>
      </c>
      <c r="H3063" s="137"/>
      <c r="I3063" s="119"/>
      <c r="J3063" s="129"/>
      <c r="K3063" s="129"/>
      <c r="L3063" s="129">
        <v>0</v>
      </c>
      <c r="M3063" s="134" t="s">
        <v>19924</v>
      </c>
    </row>
    <row r="3064" spans="1:13" hidden="1" x14ac:dyDescent="0.25">
      <c r="A3064" s="128"/>
      <c r="B3064" s="2"/>
      <c r="C3064" s="139" t="s">
        <v>967</v>
      </c>
      <c r="D3064" s="124" t="s">
        <v>968</v>
      </c>
      <c r="E3064" s="118" t="s">
        <v>48</v>
      </c>
      <c r="F3064" s="124" t="s">
        <v>35249</v>
      </c>
      <c r="G3064" s="118" t="s">
        <v>34659</v>
      </c>
      <c r="H3064" s="137"/>
      <c r="I3064" s="119"/>
      <c r="J3064" s="129"/>
      <c r="K3064" s="129"/>
      <c r="L3064" s="129">
        <v>0</v>
      </c>
      <c r="M3064" s="134" t="s">
        <v>28959</v>
      </c>
    </row>
    <row r="3065" spans="1:13" hidden="1" x14ac:dyDescent="0.25">
      <c r="A3065" s="128"/>
      <c r="B3065" s="2"/>
      <c r="C3065" s="139" t="s">
        <v>969</v>
      </c>
      <c r="D3065" s="124" t="s">
        <v>970</v>
      </c>
      <c r="E3065" s="118" t="s">
        <v>48</v>
      </c>
      <c r="F3065" s="124" t="s">
        <v>35249</v>
      </c>
      <c r="G3065" s="118" t="s">
        <v>33</v>
      </c>
      <c r="H3065" s="137">
        <v>44818</v>
      </c>
      <c r="I3065" s="119">
        <v>117.68</v>
      </c>
      <c r="J3065" s="129"/>
      <c r="K3065" s="129"/>
      <c r="L3065" s="129">
        <v>0</v>
      </c>
      <c r="M3065" s="134" t="s">
        <v>19925</v>
      </c>
    </row>
    <row r="3066" spans="1:13" hidden="1" x14ac:dyDescent="0.25">
      <c r="A3066" s="128"/>
      <c r="B3066" s="2"/>
      <c r="C3066" s="139" t="s">
        <v>971</v>
      </c>
      <c r="D3066" s="124" t="s">
        <v>972</v>
      </c>
      <c r="E3066" s="118" t="s">
        <v>48</v>
      </c>
      <c r="F3066" s="124" t="s">
        <v>35249</v>
      </c>
      <c r="G3066" s="118" t="s">
        <v>34659</v>
      </c>
      <c r="H3066" s="137">
        <v>42284</v>
      </c>
      <c r="I3066" s="119">
        <v>111.92</v>
      </c>
      <c r="J3066" s="129"/>
      <c r="K3066" s="129"/>
      <c r="L3066" s="129">
        <v>0</v>
      </c>
      <c r="M3066" s="134"/>
    </row>
    <row r="3067" spans="1:13" hidden="1" x14ac:dyDescent="0.25">
      <c r="A3067" s="128"/>
      <c r="B3067" s="2"/>
      <c r="C3067" s="139" t="s">
        <v>29787</v>
      </c>
      <c r="D3067" s="124" t="s">
        <v>29788</v>
      </c>
      <c r="E3067" s="118" t="s">
        <v>48</v>
      </c>
      <c r="F3067" s="124" t="s">
        <v>35249</v>
      </c>
      <c r="G3067" s="118" t="s">
        <v>2</v>
      </c>
      <c r="H3067" s="137">
        <v>45058</v>
      </c>
      <c r="I3067" s="119">
        <v>90</v>
      </c>
      <c r="J3067" s="129"/>
      <c r="K3067" s="129"/>
      <c r="L3067" s="129">
        <v>0</v>
      </c>
      <c r="M3067" s="134" t="s">
        <v>19926</v>
      </c>
    </row>
    <row r="3068" spans="1:13" hidden="1" x14ac:dyDescent="0.25">
      <c r="A3068" s="128"/>
      <c r="B3068" s="2"/>
      <c r="C3068" s="139" t="s">
        <v>30664</v>
      </c>
      <c r="D3068" s="124" t="s">
        <v>30665</v>
      </c>
      <c r="E3068" s="118" t="s">
        <v>48</v>
      </c>
      <c r="F3068" s="124" t="s">
        <v>35249</v>
      </c>
      <c r="G3068" s="118" t="s">
        <v>2</v>
      </c>
      <c r="H3068" s="137"/>
      <c r="I3068" s="119"/>
      <c r="J3068" s="129"/>
      <c r="K3068" s="129"/>
      <c r="L3068" s="129">
        <v>0</v>
      </c>
      <c r="M3068" s="134" t="s">
        <v>19927</v>
      </c>
    </row>
    <row r="3069" spans="1:13" hidden="1" x14ac:dyDescent="0.25">
      <c r="A3069" s="128"/>
      <c r="B3069" s="2"/>
      <c r="C3069" s="139" t="s">
        <v>973</v>
      </c>
      <c r="D3069" s="124" t="s">
        <v>974</v>
      </c>
      <c r="E3069" s="118" t="s">
        <v>48</v>
      </c>
      <c r="F3069" s="124" t="s">
        <v>35249</v>
      </c>
      <c r="G3069" s="118" t="s">
        <v>2</v>
      </c>
      <c r="H3069" s="137">
        <v>46052</v>
      </c>
      <c r="I3069" s="119">
        <v>54</v>
      </c>
      <c r="J3069" s="129"/>
      <c r="K3069" s="129"/>
      <c r="L3069" s="129">
        <v>0</v>
      </c>
      <c r="M3069" s="134" t="s">
        <v>30932</v>
      </c>
    </row>
    <row r="3070" spans="1:13" hidden="1" x14ac:dyDescent="0.25">
      <c r="A3070" s="128"/>
      <c r="B3070" s="2"/>
      <c r="C3070" s="139" t="s">
        <v>30135</v>
      </c>
      <c r="D3070" s="124" t="s">
        <v>30136</v>
      </c>
      <c r="E3070" s="118" t="s">
        <v>48</v>
      </c>
      <c r="F3070" s="124" t="s">
        <v>35249</v>
      </c>
      <c r="G3070" s="118" t="s">
        <v>2</v>
      </c>
      <c r="H3070" s="137"/>
      <c r="I3070" s="119"/>
      <c r="J3070" s="129"/>
      <c r="K3070" s="129"/>
      <c r="L3070" s="129">
        <v>0</v>
      </c>
      <c r="M3070" s="134" t="s">
        <v>32126</v>
      </c>
    </row>
    <row r="3071" spans="1:13" hidden="1" x14ac:dyDescent="0.25">
      <c r="A3071" s="128"/>
      <c r="B3071" s="2"/>
      <c r="C3071" s="139" t="s">
        <v>28246</v>
      </c>
      <c r="D3071" s="124" t="s">
        <v>28247</v>
      </c>
      <c r="E3071" s="118" t="s">
        <v>48</v>
      </c>
      <c r="F3071" s="124" t="s">
        <v>35249</v>
      </c>
      <c r="G3071" s="118" t="s">
        <v>34659</v>
      </c>
      <c r="H3071" s="137"/>
      <c r="I3071" s="119"/>
      <c r="J3071" s="129"/>
      <c r="K3071" s="129"/>
      <c r="L3071" s="129">
        <v>0</v>
      </c>
      <c r="M3071" s="134" t="s">
        <v>31619</v>
      </c>
    </row>
    <row r="3072" spans="1:13" hidden="1" x14ac:dyDescent="0.25">
      <c r="A3072" s="128"/>
      <c r="B3072" s="2"/>
      <c r="C3072" s="139" t="s">
        <v>975</v>
      </c>
      <c r="D3072" s="124" t="s">
        <v>976</v>
      </c>
      <c r="E3072" s="118" t="s">
        <v>48</v>
      </c>
      <c r="F3072" s="124" t="s">
        <v>35249</v>
      </c>
      <c r="G3072" s="118" t="s">
        <v>2</v>
      </c>
      <c r="H3072" s="137">
        <v>43516</v>
      </c>
      <c r="I3072" s="119">
        <v>120</v>
      </c>
      <c r="J3072" s="129"/>
      <c r="K3072" s="129"/>
      <c r="L3072" s="129">
        <v>0</v>
      </c>
      <c r="M3072" s="134" t="s">
        <v>33660</v>
      </c>
    </row>
    <row r="3073" spans="1:13" hidden="1" x14ac:dyDescent="0.25">
      <c r="A3073" s="128"/>
      <c r="B3073" s="2"/>
      <c r="C3073" s="139" t="s">
        <v>977</v>
      </c>
      <c r="D3073" s="124" t="s">
        <v>978</v>
      </c>
      <c r="E3073" s="118" t="s">
        <v>48</v>
      </c>
      <c r="F3073" s="124" t="s">
        <v>35249</v>
      </c>
      <c r="G3073" s="118" t="s">
        <v>34659</v>
      </c>
      <c r="H3073" s="137">
        <v>41396</v>
      </c>
      <c r="I3073" s="119">
        <v>3.5</v>
      </c>
      <c r="J3073" s="129"/>
      <c r="K3073" s="129"/>
      <c r="L3073" s="129">
        <v>0</v>
      </c>
      <c r="M3073" s="134" t="s">
        <v>30929</v>
      </c>
    </row>
    <row r="3074" spans="1:13" hidden="1" x14ac:dyDescent="0.25">
      <c r="A3074" s="128"/>
      <c r="B3074" s="2"/>
      <c r="C3074" s="139" t="s">
        <v>979</v>
      </c>
      <c r="D3074" s="124" t="s">
        <v>980</v>
      </c>
      <c r="E3074" s="118" t="s">
        <v>48</v>
      </c>
      <c r="F3074" s="124" t="s">
        <v>35249</v>
      </c>
      <c r="G3074" s="118" t="s">
        <v>34659</v>
      </c>
      <c r="H3074" s="137">
        <v>41297</v>
      </c>
      <c r="I3074" s="119">
        <v>6.5</v>
      </c>
      <c r="J3074" s="129"/>
      <c r="K3074" s="129"/>
      <c r="L3074" s="129">
        <v>0</v>
      </c>
      <c r="M3074" s="134" t="s">
        <v>33465</v>
      </c>
    </row>
    <row r="3075" spans="1:13" hidden="1" x14ac:dyDescent="0.25">
      <c r="A3075" s="128"/>
      <c r="B3075" s="2"/>
      <c r="C3075" s="139" t="s">
        <v>981</v>
      </c>
      <c r="D3075" s="124" t="s">
        <v>982</v>
      </c>
      <c r="E3075" s="118" t="s">
        <v>48</v>
      </c>
      <c r="F3075" s="124" t="s">
        <v>35249</v>
      </c>
      <c r="G3075" s="118" t="s">
        <v>2</v>
      </c>
      <c r="H3075" s="137">
        <v>41463</v>
      </c>
      <c r="I3075" s="119">
        <v>485</v>
      </c>
      <c r="J3075" s="129"/>
      <c r="K3075" s="129"/>
      <c r="L3075" s="129">
        <v>0</v>
      </c>
      <c r="M3075" s="134" t="s">
        <v>19928</v>
      </c>
    </row>
    <row r="3076" spans="1:13" hidden="1" x14ac:dyDescent="0.25">
      <c r="A3076" s="128"/>
      <c r="B3076" s="2"/>
      <c r="C3076" s="139" t="s">
        <v>983</v>
      </c>
      <c r="D3076" s="124" t="s">
        <v>984</v>
      </c>
      <c r="E3076" s="118" t="s">
        <v>48</v>
      </c>
      <c r="F3076" s="124" t="s">
        <v>35249</v>
      </c>
      <c r="G3076" s="118" t="s">
        <v>2</v>
      </c>
      <c r="H3076" s="137">
        <v>43472</v>
      </c>
      <c r="I3076" s="119">
        <v>70</v>
      </c>
      <c r="J3076" s="129"/>
      <c r="K3076" s="129"/>
      <c r="L3076" s="129">
        <v>0</v>
      </c>
      <c r="M3076" s="134" t="s">
        <v>19929</v>
      </c>
    </row>
    <row r="3077" spans="1:13" hidden="1" x14ac:dyDescent="0.25">
      <c r="A3077" s="128"/>
      <c r="B3077" s="2"/>
      <c r="C3077" s="139" t="s">
        <v>985</v>
      </c>
      <c r="D3077" s="124" t="s">
        <v>986</v>
      </c>
      <c r="E3077" s="118" t="s">
        <v>48</v>
      </c>
      <c r="F3077" s="124" t="s">
        <v>35249</v>
      </c>
      <c r="G3077" s="118" t="s">
        <v>2</v>
      </c>
      <c r="H3077" s="137">
        <v>45889</v>
      </c>
      <c r="I3077" s="119">
        <v>29</v>
      </c>
      <c r="J3077" s="129"/>
      <c r="K3077" s="129"/>
      <c r="L3077" s="129">
        <v>0</v>
      </c>
      <c r="M3077" s="134" t="s">
        <v>19930</v>
      </c>
    </row>
    <row r="3078" spans="1:13" hidden="1" x14ac:dyDescent="0.25">
      <c r="A3078" s="128"/>
      <c r="B3078" s="2"/>
      <c r="C3078" s="139" t="s">
        <v>32697</v>
      </c>
      <c r="D3078" s="124" t="s">
        <v>32698</v>
      </c>
      <c r="E3078" s="118" t="s">
        <v>48</v>
      </c>
      <c r="F3078" s="124" t="s">
        <v>35249</v>
      </c>
      <c r="G3078" s="118" t="s">
        <v>34659</v>
      </c>
      <c r="H3078" s="137"/>
      <c r="I3078" s="119"/>
      <c r="J3078" s="129"/>
      <c r="K3078" s="129"/>
      <c r="L3078" s="129">
        <v>0</v>
      </c>
      <c r="M3078" s="134" t="s">
        <v>19930</v>
      </c>
    </row>
    <row r="3079" spans="1:13" hidden="1" x14ac:dyDescent="0.25">
      <c r="A3079" s="128"/>
      <c r="B3079" s="2"/>
      <c r="C3079" s="139" t="s">
        <v>987</v>
      </c>
      <c r="D3079" s="124" t="s">
        <v>988</v>
      </c>
      <c r="E3079" s="118" t="s">
        <v>48</v>
      </c>
      <c r="F3079" s="124" t="s">
        <v>35249</v>
      </c>
      <c r="G3079" s="118" t="s">
        <v>2</v>
      </c>
      <c r="H3079" s="137">
        <v>46042</v>
      </c>
      <c r="I3079" s="119">
        <v>28.6</v>
      </c>
      <c r="J3079" s="129"/>
      <c r="K3079" s="129"/>
      <c r="L3079" s="129">
        <v>0</v>
      </c>
      <c r="M3079" s="134" t="s">
        <v>31575</v>
      </c>
    </row>
    <row r="3080" spans="1:13" hidden="1" x14ac:dyDescent="0.25">
      <c r="A3080" s="128"/>
      <c r="B3080" s="2"/>
      <c r="C3080" s="139" t="s">
        <v>989</v>
      </c>
      <c r="D3080" s="124" t="s">
        <v>990</v>
      </c>
      <c r="E3080" s="118" t="s">
        <v>48</v>
      </c>
      <c r="F3080" s="124" t="s">
        <v>35249</v>
      </c>
      <c r="G3080" s="118" t="s">
        <v>34659</v>
      </c>
      <c r="H3080" s="137">
        <v>41460</v>
      </c>
      <c r="I3080" s="119">
        <v>79</v>
      </c>
      <c r="J3080" s="129"/>
      <c r="K3080" s="129"/>
      <c r="L3080" s="129">
        <v>0</v>
      </c>
      <c r="M3080" s="134" t="s">
        <v>32076</v>
      </c>
    </row>
    <row r="3081" spans="1:13" hidden="1" x14ac:dyDescent="0.25">
      <c r="A3081" s="128"/>
      <c r="B3081" s="2"/>
      <c r="C3081" s="139" t="s">
        <v>31817</v>
      </c>
      <c r="D3081" s="124" t="s">
        <v>31818</v>
      </c>
      <c r="E3081" s="118" t="s">
        <v>48</v>
      </c>
      <c r="F3081" s="124" t="s">
        <v>35249</v>
      </c>
      <c r="G3081" s="118" t="s">
        <v>34659</v>
      </c>
      <c r="H3081" s="137"/>
      <c r="I3081" s="119"/>
      <c r="J3081" s="129"/>
      <c r="K3081" s="129"/>
      <c r="L3081" s="129">
        <v>0</v>
      </c>
      <c r="M3081" s="134" t="s">
        <v>19931</v>
      </c>
    </row>
    <row r="3082" spans="1:13" hidden="1" x14ac:dyDescent="0.25">
      <c r="A3082" s="128"/>
      <c r="B3082" s="2"/>
      <c r="C3082" s="139" t="s">
        <v>991</v>
      </c>
      <c r="D3082" s="124" t="s">
        <v>992</v>
      </c>
      <c r="E3082" s="118" t="s">
        <v>48</v>
      </c>
      <c r="F3082" s="124" t="s">
        <v>35249</v>
      </c>
      <c r="G3082" s="118" t="s">
        <v>34659</v>
      </c>
      <c r="H3082" s="137">
        <v>41750</v>
      </c>
      <c r="I3082" s="119">
        <v>880.9</v>
      </c>
      <c r="J3082" s="129"/>
      <c r="K3082" s="129"/>
      <c r="L3082" s="129">
        <v>0</v>
      </c>
      <c r="M3082" s="134" t="s">
        <v>32365</v>
      </c>
    </row>
    <row r="3083" spans="1:13" hidden="1" x14ac:dyDescent="0.25">
      <c r="A3083" s="128"/>
      <c r="B3083" s="2"/>
      <c r="C3083" s="139" t="s">
        <v>993</v>
      </c>
      <c r="D3083" s="124" t="s">
        <v>994</v>
      </c>
      <c r="E3083" s="118" t="s">
        <v>48</v>
      </c>
      <c r="F3083" s="124" t="s">
        <v>35249</v>
      </c>
      <c r="G3083" s="118" t="s">
        <v>2</v>
      </c>
      <c r="H3083" s="137">
        <v>42405</v>
      </c>
      <c r="I3083" s="119">
        <v>1583.55</v>
      </c>
      <c r="J3083" s="129"/>
      <c r="K3083" s="129"/>
      <c r="L3083" s="129">
        <v>0</v>
      </c>
      <c r="M3083" s="134" t="s">
        <v>33549</v>
      </c>
    </row>
    <row r="3084" spans="1:13" hidden="1" x14ac:dyDescent="0.25">
      <c r="A3084" s="128"/>
      <c r="B3084" s="2"/>
      <c r="C3084" s="139" t="s">
        <v>995</v>
      </c>
      <c r="D3084" s="124" t="s">
        <v>996</v>
      </c>
      <c r="E3084" s="118" t="s">
        <v>48</v>
      </c>
      <c r="F3084" s="124" t="s">
        <v>35249</v>
      </c>
      <c r="G3084" s="118" t="s">
        <v>2</v>
      </c>
      <c r="H3084" s="137">
        <v>44498</v>
      </c>
      <c r="I3084" s="119">
        <v>4.5</v>
      </c>
      <c r="J3084" s="129"/>
      <c r="K3084" s="129"/>
      <c r="L3084" s="129">
        <v>0</v>
      </c>
      <c r="M3084" s="134" t="s">
        <v>19932</v>
      </c>
    </row>
    <row r="3085" spans="1:13" hidden="1" x14ac:dyDescent="0.25">
      <c r="A3085" s="128"/>
      <c r="B3085" s="2"/>
      <c r="C3085" s="139" t="s">
        <v>997</v>
      </c>
      <c r="D3085" s="124" t="s">
        <v>998</v>
      </c>
      <c r="E3085" s="118" t="s">
        <v>48</v>
      </c>
      <c r="F3085" s="124" t="s">
        <v>35249</v>
      </c>
      <c r="G3085" s="118" t="s">
        <v>2</v>
      </c>
      <c r="H3085" s="137">
        <v>43315</v>
      </c>
      <c r="I3085" s="119">
        <v>25</v>
      </c>
      <c r="J3085" s="129"/>
      <c r="K3085" s="129"/>
      <c r="L3085" s="129">
        <v>0</v>
      </c>
      <c r="M3085" s="134" t="s">
        <v>19933</v>
      </c>
    </row>
    <row r="3086" spans="1:13" hidden="1" x14ac:dyDescent="0.25">
      <c r="A3086" s="128"/>
      <c r="B3086" s="2"/>
      <c r="C3086" s="139" t="s">
        <v>999</v>
      </c>
      <c r="D3086" s="124" t="s">
        <v>1000</v>
      </c>
      <c r="E3086" s="118" t="s">
        <v>48</v>
      </c>
      <c r="F3086" s="124" t="s">
        <v>35249</v>
      </c>
      <c r="G3086" s="118" t="s">
        <v>2</v>
      </c>
      <c r="H3086" s="137">
        <v>41396</v>
      </c>
      <c r="I3086" s="119">
        <v>170.27</v>
      </c>
      <c r="J3086" s="129"/>
      <c r="K3086" s="129"/>
      <c r="L3086" s="129">
        <v>0</v>
      </c>
      <c r="M3086" s="134" t="s">
        <v>19934</v>
      </c>
    </row>
    <row r="3087" spans="1:13" hidden="1" x14ac:dyDescent="0.25">
      <c r="A3087" s="128"/>
      <c r="B3087" s="2"/>
      <c r="C3087" s="139" t="s">
        <v>1001</v>
      </c>
      <c r="D3087" s="124" t="s">
        <v>1002</v>
      </c>
      <c r="E3087" s="118" t="s">
        <v>48</v>
      </c>
      <c r="F3087" s="124" t="s">
        <v>35249</v>
      </c>
      <c r="G3087" s="118" t="s">
        <v>2</v>
      </c>
      <c r="H3087" s="137">
        <v>41477</v>
      </c>
      <c r="I3087" s="119">
        <v>11.5</v>
      </c>
      <c r="J3087" s="129"/>
      <c r="K3087" s="129"/>
      <c r="L3087" s="129">
        <v>0</v>
      </c>
      <c r="M3087" s="134" t="s">
        <v>19935</v>
      </c>
    </row>
    <row r="3088" spans="1:13" hidden="1" x14ac:dyDescent="0.25">
      <c r="A3088" s="128"/>
      <c r="B3088" s="2"/>
      <c r="C3088" s="139" t="s">
        <v>1003</v>
      </c>
      <c r="D3088" s="124" t="s">
        <v>1004</v>
      </c>
      <c r="E3088" s="118" t="s">
        <v>48</v>
      </c>
      <c r="F3088" s="124" t="s">
        <v>35249</v>
      </c>
      <c r="G3088" s="118" t="s">
        <v>2</v>
      </c>
      <c r="H3088" s="137">
        <v>41740</v>
      </c>
      <c r="I3088" s="119">
        <v>15.8</v>
      </c>
      <c r="J3088" s="129"/>
      <c r="K3088" s="129"/>
      <c r="L3088" s="129">
        <v>0</v>
      </c>
      <c r="M3088" s="134" t="s">
        <v>19936</v>
      </c>
    </row>
    <row r="3089" spans="1:13" hidden="1" x14ac:dyDescent="0.25">
      <c r="A3089" s="128"/>
      <c r="B3089" s="2"/>
      <c r="C3089" s="139" t="s">
        <v>1005</v>
      </c>
      <c r="D3089" s="124" t="s">
        <v>1006</v>
      </c>
      <c r="E3089" s="118" t="s">
        <v>48</v>
      </c>
      <c r="F3089" s="124" t="s">
        <v>35249</v>
      </c>
      <c r="G3089" s="118" t="s">
        <v>2</v>
      </c>
      <c r="H3089" s="137">
        <v>44818</v>
      </c>
      <c r="I3089" s="119">
        <v>48.5</v>
      </c>
      <c r="J3089" s="129"/>
      <c r="K3089" s="129"/>
      <c r="L3089" s="129">
        <v>0</v>
      </c>
      <c r="M3089" s="134" t="s">
        <v>19937</v>
      </c>
    </row>
    <row r="3090" spans="1:13" hidden="1" x14ac:dyDescent="0.25">
      <c r="A3090" s="128"/>
      <c r="B3090" s="2"/>
      <c r="C3090" s="139" t="s">
        <v>1007</v>
      </c>
      <c r="D3090" s="124" t="s">
        <v>1008</v>
      </c>
      <c r="E3090" s="118" t="s">
        <v>48</v>
      </c>
      <c r="F3090" s="124" t="s">
        <v>35249</v>
      </c>
      <c r="G3090" s="118" t="s">
        <v>2</v>
      </c>
      <c r="H3090" s="137">
        <v>42704</v>
      </c>
      <c r="I3090" s="119">
        <v>20</v>
      </c>
      <c r="J3090" s="129"/>
      <c r="K3090" s="129"/>
      <c r="L3090" s="129">
        <v>0</v>
      </c>
      <c r="M3090" s="134" t="s">
        <v>33420</v>
      </c>
    </row>
    <row r="3091" spans="1:13" hidden="1" x14ac:dyDescent="0.25">
      <c r="A3091" s="128"/>
      <c r="B3091" s="2"/>
      <c r="C3091" s="139" t="s">
        <v>33191</v>
      </c>
      <c r="D3091" s="124" t="s">
        <v>33192</v>
      </c>
      <c r="E3091" s="118" t="s">
        <v>48</v>
      </c>
      <c r="F3091" s="124" t="s">
        <v>35249</v>
      </c>
      <c r="G3091" s="118" t="s">
        <v>2</v>
      </c>
      <c r="H3091" s="137"/>
      <c r="I3091" s="119"/>
      <c r="J3091" s="129"/>
      <c r="K3091" s="129"/>
      <c r="L3091" s="129">
        <v>0</v>
      </c>
      <c r="M3091" s="134" t="s">
        <v>32362</v>
      </c>
    </row>
    <row r="3092" spans="1:13" hidden="1" x14ac:dyDescent="0.25">
      <c r="A3092" s="128"/>
      <c r="B3092" s="2"/>
      <c r="C3092" s="139" t="s">
        <v>32404</v>
      </c>
      <c r="D3092" s="124" t="s">
        <v>32405</v>
      </c>
      <c r="E3092" s="118" t="s">
        <v>48</v>
      </c>
      <c r="F3092" s="124" t="s">
        <v>35249</v>
      </c>
      <c r="G3092" s="118" t="s">
        <v>2</v>
      </c>
      <c r="H3092" s="137"/>
      <c r="I3092" s="119"/>
      <c r="J3092" s="129"/>
      <c r="K3092" s="129"/>
      <c r="L3092" s="129">
        <v>0</v>
      </c>
      <c r="M3092" s="134" t="s">
        <v>32890</v>
      </c>
    </row>
    <row r="3093" spans="1:13" hidden="1" x14ac:dyDescent="0.25">
      <c r="A3093" s="128"/>
      <c r="B3093" s="2"/>
      <c r="C3093" s="139" t="s">
        <v>33631</v>
      </c>
      <c r="D3093" s="124" t="s">
        <v>33632</v>
      </c>
      <c r="E3093" s="118" t="s">
        <v>48</v>
      </c>
      <c r="F3093" s="124" t="s">
        <v>35249</v>
      </c>
      <c r="G3093" s="118" t="s">
        <v>2</v>
      </c>
      <c r="H3093" s="137"/>
      <c r="I3093" s="119"/>
      <c r="J3093" s="129"/>
      <c r="K3093" s="129"/>
      <c r="L3093" s="129">
        <v>0</v>
      </c>
      <c r="M3093" s="134" t="s">
        <v>19938</v>
      </c>
    </row>
    <row r="3094" spans="1:13" hidden="1" x14ac:dyDescent="0.25">
      <c r="A3094" s="128"/>
      <c r="B3094" s="2"/>
      <c r="C3094" s="139" t="s">
        <v>1009</v>
      </c>
      <c r="D3094" s="124" t="s">
        <v>1010</v>
      </c>
      <c r="E3094" s="118" t="s">
        <v>48</v>
      </c>
      <c r="F3094" s="124" t="s">
        <v>35249</v>
      </c>
      <c r="G3094" s="118" t="s">
        <v>2</v>
      </c>
      <c r="H3094" s="137">
        <v>41396</v>
      </c>
      <c r="I3094" s="119">
        <v>56</v>
      </c>
      <c r="J3094" s="129"/>
      <c r="K3094" s="129"/>
      <c r="L3094" s="129">
        <v>0</v>
      </c>
      <c r="M3094" s="134" t="s">
        <v>19939</v>
      </c>
    </row>
    <row r="3095" spans="1:13" hidden="1" x14ac:dyDescent="0.25">
      <c r="A3095" s="128"/>
      <c r="B3095" s="2"/>
      <c r="C3095" s="139" t="s">
        <v>1011</v>
      </c>
      <c r="D3095" s="124" t="s">
        <v>1012</v>
      </c>
      <c r="E3095" s="118" t="s">
        <v>48</v>
      </c>
      <c r="F3095" s="124" t="s">
        <v>35249</v>
      </c>
      <c r="G3095" s="118" t="s">
        <v>2</v>
      </c>
      <c r="H3095" s="137"/>
      <c r="I3095" s="119"/>
      <c r="J3095" s="129"/>
      <c r="K3095" s="129"/>
      <c r="L3095" s="129">
        <v>0</v>
      </c>
      <c r="M3095" s="134" t="s">
        <v>19940</v>
      </c>
    </row>
    <row r="3096" spans="1:13" hidden="1" x14ac:dyDescent="0.25">
      <c r="A3096" s="128"/>
      <c r="B3096" s="2"/>
      <c r="C3096" s="139" t="s">
        <v>32112</v>
      </c>
      <c r="D3096" s="124" t="s">
        <v>32113</v>
      </c>
      <c r="E3096" s="118" t="s">
        <v>48</v>
      </c>
      <c r="F3096" s="124" t="s">
        <v>35249</v>
      </c>
      <c r="G3096" s="118" t="s">
        <v>2</v>
      </c>
      <c r="H3096" s="137"/>
      <c r="I3096" s="119"/>
      <c r="J3096" s="129"/>
      <c r="K3096" s="129"/>
      <c r="L3096" s="129">
        <v>0</v>
      </c>
      <c r="M3096" s="134" t="s">
        <v>19941</v>
      </c>
    </row>
    <row r="3097" spans="1:13" hidden="1" x14ac:dyDescent="0.25">
      <c r="A3097" s="128"/>
      <c r="B3097" s="2"/>
      <c r="C3097" s="139" t="s">
        <v>1013</v>
      </c>
      <c r="D3097" s="124" t="s">
        <v>1014</v>
      </c>
      <c r="E3097" s="118" t="s">
        <v>48</v>
      </c>
      <c r="F3097" s="124" t="s">
        <v>35249</v>
      </c>
      <c r="G3097" s="118" t="s">
        <v>34659</v>
      </c>
      <c r="H3097" s="137">
        <v>41520</v>
      </c>
      <c r="I3097" s="119">
        <v>3.8</v>
      </c>
      <c r="J3097" s="129"/>
      <c r="K3097" s="129"/>
      <c r="L3097" s="129">
        <v>0</v>
      </c>
      <c r="M3097" s="134" t="s">
        <v>19942</v>
      </c>
    </row>
    <row r="3098" spans="1:13" hidden="1" x14ac:dyDescent="0.25">
      <c r="A3098" s="128"/>
      <c r="B3098" s="2"/>
      <c r="C3098" s="139" t="s">
        <v>1015</v>
      </c>
      <c r="D3098" s="124" t="s">
        <v>1016</v>
      </c>
      <c r="E3098" s="118" t="s">
        <v>48</v>
      </c>
      <c r="F3098" s="124" t="s">
        <v>35249</v>
      </c>
      <c r="G3098" s="118" t="s">
        <v>2</v>
      </c>
      <c r="H3098" s="137">
        <v>46076</v>
      </c>
      <c r="I3098" s="119">
        <v>9.36</v>
      </c>
      <c r="J3098" s="129"/>
      <c r="K3098" s="129"/>
      <c r="L3098" s="129">
        <v>0</v>
      </c>
      <c r="M3098" s="134" t="s">
        <v>19942</v>
      </c>
    </row>
    <row r="3099" spans="1:13" hidden="1" x14ac:dyDescent="0.25">
      <c r="A3099" s="128"/>
      <c r="B3099" s="2"/>
      <c r="C3099" s="139" t="s">
        <v>1017</v>
      </c>
      <c r="D3099" s="124" t="s">
        <v>1018</v>
      </c>
      <c r="E3099" s="118" t="s">
        <v>48</v>
      </c>
      <c r="F3099" s="124" t="s">
        <v>35249</v>
      </c>
      <c r="G3099" s="118" t="s">
        <v>2</v>
      </c>
      <c r="H3099" s="137">
        <v>46050</v>
      </c>
      <c r="I3099" s="119">
        <v>7.35</v>
      </c>
      <c r="J3099" s="129"/>
      <c r="K3099" s="129"/>
      <c r="L3099" s="129">
        <v>0</v>
      </c>
      <c r="M3099" s="134" t="s">
        <v>30454</v>
      </c>
    </row>
    <row r="3100" spans="1:13" hidden="1" x14ac:dyDescent="0.25">
      <c r="A3100" s="128"/>
      <c r="B3100" s="2"/>
      <c r="C3100" s="139" t="s">
        <v>1019</v>
      </c>
      <c r="D3100" s="124" t="s">
        <v>1020</v>
      </c>
      <c r="E3100" s="118" t="s">
        <v>48</v>
      </c>
      <c r="F3100" s="124" t="s">
        <v>35249</v>
      </c>
      <c r="G3100" s="118" t="s">
        <v>2</v>
      </c>
      <c r="H3100" s="137">
        <v>46013</v>
      </c>
      <c r="I3100" s="119">
        <v>10.050000000000001</v>
      </c>
      <c r="J3100" s="129"/>
      <c r="K3100" s="129"/>
      <c r="L3100" s="129">
        <v>0</v>
      </c>
      <c r="M3100" s="134" t="s">
        <v>33574</v>
      </c>
    </row>
    <row r="3101" spans="1:13" hidden="1" x14ac:dyDescent="0.25">
      <c r="A3101" s="128"/>
      <c r="B3101" s="2"/>
      <c r="C3101" s="139" t="s">
        <v>1021</v>
      </c>
      <c r="D3101" s="124" t="s">
        <v>1022</v>
      </c>
      <c r="E3101" s="118" t="s">
        <v>48</v>
      </c>
      <c r="F3101" s="124" t="s">
        <v>35249</v>
      </c>
      <c r="G3101" s="118" t="s">
        <v>2</v>
      </c>
      <c r="H3101" s="137">
        <v>40988</v>
      </c>
      <c r="I3101" s="119">
        <v>50</v>
      </c>
      <c r="J3101" s="129"/>
      <c r="K3101" s="129"/>
      <c r="L3101" s="129">
        <v>0</v>
      </c>
      <c r="M3101" s="134" t="s">
        <v>19943</v>
      </c>
    </row>
    <row r="3102" spans="1:13" hidden="1" x14ac:dyDescent="0.25">
      <c r="A3102" s="128"/>
      <c r="B3102" s="2"/>
      <c r="C3102" s="139" t="s">
        <v>1023</v>
      </c>
      <c r="D3102" s="124" t="s">
        <v>1024</v>
      </c>
      <c r="E3102" s="118" t="s">
        <v>48</v>
      </c>
      <c r="F3102" s="124" t="s">
        <v>35249</v>
      </c>
      <c r="G3102" s="118" t="s">
        <v>2</v>
      </c>
      <c r="H3102" s="137">
        <v>43672</v>
      </c>
      <c r="I3102" s="119">
        <v>20</v>
      </c>
      <c r="J3102" s="129"/>
      <c r="K3102" s="129"/>
      <c r="L3102" s="129">
        <v>0</v>
      </c>
      <c r="M3102" s="134" t="s">
        <v>32300</v>
      </c>
    </row>
    <row r="3103" spans="1:13" hidden="1" x14ac:dyDescent="0.25">
      <c r="A3103" s="128"/>
      <c r="B3103" s="2"/>
      <c r="C3103" s="139" t="s">
        <v>1025</v>
      </c>
      <c r="D3103" s="124" t="s">
        <v>1026</v>
      </c>
      <c r="E3103" s="118" t="s">
        <v>48</v>
      </c>
      <c r="F3103" s="124" t="s">
        <v>35249</v>
      </c>
      <c r="G3103" s="118" t="s">
        <v>2</v>
      </c>
      <c r="H3103" s="137">
        <v>43672</v>
      </c>
      <c r="I3103" s="119">
        <v>30</v>
      </c>
      <c r="J3103" s="129"/>
      <c r="K3103" s="129"/>
      <c r="L3103" s="129">
        <v>0</v>
      </c>
      <c r="M3103" s="134" t="s">
        <v>30738</v>
      </c>
    </row>
    <row r="3104" spans="1:13" hidden="1" x14ac:dyDescent="0.25">
      <c r="A3104" s="128"/>
      <c r="B3104" s="2"/>
      <c r="C3104" s="139" t="s">
        <v>1027</v>
      </c>
      <c r="D3104" s="124" t="s">
        <v>1028</v>
      </c>
      <c r="E3104" s="118" t="s">
        <v>48</v>
      </c>
      <c r="F3104" s="124" t="s">
        <v>35249</v>
      </c>
      <c r="G3104" s="118" t="s">
        <v>2</v>
      </c>
      <c r="H3104" s="137">
        <v>43672</v>
      </c>
      <c r="I3104" s="119">
        <v>30</v>
      </c>
      <c r="J3104" s="129"/>
      <c r="K3104" s="129"/>
      <c r="L3104" s="129">
        <v>0</v>
      </c>
      <c r="M3104" s="134" t="s">
        <v>19944</v>
      </c>
    </row>
    <row r="3105" spans="1:13" hidden="1" x14ac:dyDescent="0.25">
      <c r="A3105" s="128"/>
      <c r="B3105" s="2"/>
      <c r="C3105" s="139" t="s">
        <v>1029</v>
      </c>
      <c r="D3105" s="124" t="s">
        <v>1030</v>
      </c>
      <c r="E3105" s="118" t="s">
        <v>48</v>
      </c>
      <c r="F3105" s="124" t="s">
        <v>35249</v>
      </c>
      <c r="G3105" s="118" t="s">
        <v>2</v>
      </c>
      <c r="H3105" s="137">
        <v>43672</v>
      </c>
      <c r="I3105" s="119">
        <v>30</v>
      </c>
      <c r="J3105" s="129"/>
      <c r="K3105" s="129"/>
      <c r="L3105" s="129">
        <v>0</v>
      </c>
      <c r="M3105" s="134" t="s">
        <v>19945</v>
      </c>
    </row>
    <row r="3106" spans="1:13" hidden="1" x14ac:dyDescent="0.25">
      <c r="A3106" s="128"/>
      <c r="B3106" s="2"/>
      <c r="C3106" s="139" t="s">
        <v>1031</v>
      </c>
      <c r="D3106" s="124" t="s">
        <v>1032</v>
      </c>
      <c r="E3106" s="118" t="s">
        <v>48</v>
      </c>
      <c r="F3106" s="124" t="s">
        <v>35249</v>
      </c>
      <c r="G3106" s="118" t="s">
        <v>2</v>
      </c>
      <c r="H3106" s="137">
        <v>43672</v>
      </c>
      <c r="I3106" s="119">
        <v>50</v>
      </c>
      <c r="J3106" s="129"/>
      <c r="K3106" s="129"/>
      <c r="L3106" s="129">
        <v>0</v>
      </c>
      <c r="M3106" s="134" t="s">
        <v>19946</v>
      </c>
    </row>
    <row r="3107" spans="1:13" hidden="1" x14ac:dyDescent="0.25">
      <c r="A3107" s="128"/>
      <c r="B3107" s="2"/>
      <c r="C3107" s="139" t="s">
        <v>31538</v>
      </c>
      <c r="D3107" s="124" t="s">
        <v>31539</v>
      </c>
      <c r="E3107" s="118" t="s">
        <v>48</v>
      </c>
      <c r="F3107" s="124" t="s">
        <v>35249</v>
      </c>
      <c r="G3107" s="118" t="s">
        <v>2</v>
      </c>
      <c r="H3107" s="137"/>
      <c r="I3107" s="119"/>
      <c r="J3107" s="129"/>
      <c r="K3107" s="129"/>
      <c r="L3107" s="129">
        <v>0</v>
      </c>
      <c r="M3107" s="134" t="s">
        <v>33423</v>
      </c>
    </row>
    <row r="3108" spans="1:13" hidden="1" x14ac:dyDescent="0.25">
      <c r="A3108" s="128"/>
      <c r="B3108" s="2"/>
      <c r="C3108" s="139" t="s">
        <v>1033</v>
      </c>
      <c r="D3108" s="124" t="s">
        <v>1034</v>
      </c>
      <c r="E3108" s="118" t="s">
        <v>48</v>
      </c>
      <c r="F3108" s="124" t="s">
        <v>35249</v>
      </c>
      <c r="G3108" s="118" t="s">
        <v>2</v>
      </c>
      <c r="H3108" s="137">
        <v>44552</v>
      </c>
      <c r="I3108" s="119">
        <v>84</v>
      </c>
      <c r="J3108" s="129"/>
      <c r="K3108" s="129"/>
      <c r="L3108" s="129">
        <v>0</v>
      </c>
      <c r="M3108" s="134" t="s">
        <v>19947</v>
      </c>
    </row>
    <row r="3109" spans="1:13" hidden="1" x14ac:dyDescent="0.25">
      <c r="A3109" s="128"/>
      <c r="B3109" s="2"/>
      <c r="C3109" s="139" t="s">
        <v>1035</v>
      </c>
      <c r="D3109" s="124" t="s">
        <v>1036</v>
      </c>
      <c r="E3109" s="118" t="s">
        <v>48</v>
      </c>
      <c r="F3109" s="124" t="s">
        <v>35249</v>
      </c>
      <c r="G3109" s="118" t="s">
        <v>34659</v>
      </c>
      <c r="H3109" s="137"/>
      <c r="I3109" s="119"/>
      <c r="J3109" s="129"/>
      <c r="K3109" s="129"/>
      <c r="L3109" s="129">
        <v>0</v>
      </c>
      <c r="M3109" s="134" t="s">
        <v>19948</v>
      </c>
    </row>
    <row r="3110" spans="1:13" hidden="1" x14ac:dyDescent="0.25">
      <c r="A3110" s="128"/>
      <c r="B3110" s="2"/>
      <c r="C3110" s="139" t="s">
        <v>1037</v>
      </c>
      <c r="D3110" s="124" t="s">
        <v>1038</v>
      </c>
      <c r="E3110" s="118" t="s">
        <v>48</v>
      </c>
      <c r="F3110" s="124" t="s">
        <v>35249</v>
      </c>
      <c r="G3110" s="118" t="s">
        <v>2</v>
      </c>
      <c r="H3110" s="137">
        <v>43381</v>
      </c>
      <c r="I3110" s="119">
        <v>61</v>
      </c>
      <c r="J3110" s="129"/>
      <c r="K3110" s="129"/>
      <c r="L3110" s="129">
        <v>0</v>
      </c>
      <c r="M3110" s="134" t="s">
        <v>32012</v>
      </c>
    </row>
    <row r="3111" spans="1:13" hidden="1" x14ac:dyDescent="0.25">
      <c r="A3111" s="128"/>
      <c r="B3111" s="2"/>
      <c r="C3111" s="139" t="s">
        <v>1039</v>
      </c>
      <c r="D3111" s="124" t="s">
        <v>1040</v>
      </c>
      <c r="E3111" s="118" t="s">
        <v>48</v>
      </c>
      <c r="F3111" s="124" t="s">
        <v>35249</v>
      </c>
      <c r="G3111" s="118" t="s">
        <v>2</v>
      </c>
      <c r="H3111" s="137">
        <v>40242</v>
      </c>
      <c r="I3111" s="119">
        <v>90</v>
      </c>
      <c r="J3111" s="129"/>
      <c r="K3111" s="129"/>
      <c r="L3111" s="129">
        <v>0</v>
      </c>
      <c r="M3111" s="134" t="s">
        <v>19949</v>
      </c>
    </row>
    <row r="3112" spans="1:13" hidden="1" x14ac:dyDescent="0.25">
      <c r="A3112" s="128"/>
      <c r="B3112" s="2"/>
      <c r="C3112" s="139" t="s">
        <v>1041</v>
      </c>
      <c r="D3112" s="124" t="s">
        <v>1042</v>
      </c>
      <c r="E3112" s="118" t="s">
        <v>48</v>
      </c>
      <c r="F3112" s="124" t="s">
        <v>35249</v>
      </c>
      <c r="G3112" s="118" t="s">
        <v>2</v>
      </c>
      <c r="H3112" s="137">
        <v>41269</v>
      </c>
      <c r="I3112" s="119">
        <v>38</v>
      </c>
      <c r="J3112" s="129"/>
      <c r="K3112" s="129"/>
      <c r="L3112" s="129">
        <v>0</v>
      </c>
      <c r="M3112" s="134" t="s">
        <v>19950</v>
      </c>
    </row>
    <row r="3113" spans="1:13" hidden="1" x14ac:dyDescent="0.25">
      <c r="A3113" s="128"/>
      <c r="B3113" s="2"/>
      <c r="C3113" s="139" t="s">
        <v>31108</v>
      </c>
      <c r="D3113" s="124" t="s">
        <v>31109</v>
      </c>
      <c r="E3113" s="118" t="s">
        <v>48</v>
      </c>
      <c r="F3113" s="124" t="s">
        <v>35249</v>
      </c>
      <c r="G3113" s="118" t="s">
        <v>2</v>
      </c>
      <c r="H3113" s="137"/>
      <c r="I3113" s="119"/>
      <c r="J3113" s="129"/>
      <c r="K3113" s="129"/>
      <c r="L3113" s="129">
        <v>0</v>
      </c>
      <c r="M3113" s="134" t="s">
        <v>29183</v>
      </c>
    </row>
    <row r="3114" spans="1:13" hidden="1" x14ac:dyDescent="0.25">
      <c r="A3114" s="128"/>
      <c r="B3114" s="2"/>
      <c r="C3114" s="139" t="s">
        <v>1043</v>
      </c>
      <c r="D3114" s="124" t="s">
        <v>1044</v>
      </c>
      <c r="E3114" s="118" t="s">
        <v>48</v>
      </c>
      <c r="F3114" s="124" t="s">
        <v>35249</v>
      </c>
      <c r="G3114" s="118" t="s">
        <v>59</v>
      </c>
      <c r="H3114" s="137">
        <v>41318</v>
      </c>
      <c r="I3114" s="119">
        <v>88.5</v>
      </c>
      <c r="J3114" s="129"/>
      <c r="K3114" s="129"/>
      <c r="L3114" s="129">
        <v>0</v>
      </c>
      <c r="M3114" s="134" t="s">
        <v>19951</v>
      </c>
    </row>
    <row r="3115" spans="1:13" hidden="1" x14ac:dyDescent="0.25">
      <c r="A3115" s="128"/>
      <c r="B3115" s="2"/>
      <c r="C3115" s="139" t="s">
        <v>1045</v>
      </c>
      <c r="D3115" s="124" t="s">
        <v>1046</v>
      </c>
      <c r="E3115" s="118" t="s">
        <v>48</v>
      </c>
      <c r="F3115" s="124" t="s">
        <v>35249</v>
      </c>
      <c r="G3115" s="118" t="s">
        <v>34659</v>
      </c>
      <c r="H3115" s="137">
        <v>42278</v>
      </c>
      <c r="I3115" s="119">
        <v>343.02</v>
      </c>
      <c r="J3115" s="129"/>
      <c r="K3115" s="129"/>
      <c r="L3115" s="129">
        <v>0</v>
      </c>
      <c r="M3115" s="134" t="s">
        <v>19952</v>
      </c>
    </row>
    <row r="3116" spans="1:13" hidden="1" x14ac:dyDescent="0.25">
      <c r="A3116" s="128"/>
      <c r="B3116" s="2"/>
      <c r="C3116" s="139" t="s">
        <v>1047</v>
      </c>
      <c r="D3116" s="124" t="s">
        <v>1048</v>
      </c>
      <c r="E3116" s="118" t="s">
        <v>48</v>
      </c>
      <c r="F3116" s="124" t="s">
        <v>35249</v>
      </c>
      <c r="G3116" s="118" t="s">
        <v>34659</v>
      </c>
      <c r="H3116" s="137">
        <v>42342</v>
      </c>
      <c r="I3116" s="119">
        <v>3960</v>
      </c>
      <c r="J3116" s="129"/>
      <c r="K3116" s="129"/>
      <c r="L3116" s="129">
        <v>0</v>
      </c>
      <c r="M3116" s="134" t="s">
        <v>19953</v>
      </c>
    </row>
    <row r="3117" spans="1:13" hidden="1" x14ac:dyDescent="0.25">
      <c r="A3117" s="128"/>
      <c r="B3117" s="2"/>
      <c r="C3117" s="139" t="s">
        <v>1049</v>
      </c>
      <c r="D3117" s="124" t="s">
        <v>1050</v>
      </c>
      <c r="E3117" s="118" t="s">
        <v>48</v>
      </c>
      <c r="F3117" s="124" t="s">
        <v>35249</v>
      </c>
      <c r="G3117" s="118" t="s">
        <v>34659</v>
      </c>
      <c r="H3117" s="137">
        <v>41718</v>
      </c>
      <c r="I3117" s="119">
        <v>298.5</v>
      </c>
      <c r="J3117" s="129"/>
      <c r="K3117" s="129"/>
      <c r="L3117" s="129">
        <v>0</v>
      </c>
      <c r="M3117" s="134" t="s">
        <v>19954</v>
      </c>
    </row>
    <row r="3118" spans="1:13" hidden="1" x14ac:dyDescent="0.25">
      <c r="A3118" s="128"/>
      <c r="B3118" s="2"/>
      <c r="C3118" s="139" t="s">
        <v>1051</v>
      </c>
      <c r="D3118" s="124" t="s">
        <v>1052</v>
      </c>
      <c r="E3118" s="118" t="s">
        <v>48</v>
      </c>
      <c r="F3118" s="124" t="s">
        <v>35249</v>
      </c>
      <c r="G3118" s="118" t="s">
        <v>2</v>
      </c>
      <c r="H3118" s="137">
        <v>44365</v>
      </c>
      <c r="I3118" s="119">
        <v>829.6</v>
      </c>
      <c r="J3118" s="129"/>
      <c r="K3118" s="129"/>
      <c r="L3118" s="129">
        <v>0</v>
      </c>
      <c r="M3118" s="134" t="s">
        <v>19955</v>
      </c>
    </row>
    <row r="3119" spans="1:13" hidden="1" x14ac:dyDescent="0.25">
      <c r="A3119" s="128"/>
      <c r="B3119" s="2"/>
      <c r="C3119" s="139" t="s">
        <v>32139</v>
      </c>
      <c r="D3119" s="124" t="s">
        <v>32140</v>
      </c>
      <c r="E3119" s="118" t="s">
        <v>48</v>
      </c>
      <c r="F3119" s="124" t="s">
        <v>35249</v>
      </c>
      <c r="G3119" s="118" t="s">
        <v>2</v>
      </c>
      <c r="H3119" s="137"/>
      <c r="I3119" s="119"/>
      <c r="J3119" s="129"/>
      <c r="K3119" s="129"/>
      <c r="L3119" s="129">
        <v>0</v>
      </c>
      <c r="M3119" s="134" t="s">
        <v>19956</v>
      </c>
    </row>
    <row r="3120" spans="1:13" hidden="1" x14ac:dyDescent="0.25">
      <c r="A3120" s="128"/>
      <c r="B3120" s="2"/>
      <c r="C3120" s="139" t="s">
        <v>1053</v>
      </c>
      <c r="D3120" s="124" t="s">
        <v>1054</v>
      </c>
      <c r="E3120" s="118" t="s">
        <v>48</v>
      </c>
      <c r="F3120" s="124" t="s">
        <v>35249</v>
      </c>
      <c r="G3120" s="118" t="s">
        <v>34659</v>
      </c>
      <c r="H3120" s="137"/>
      <c r="I3120" s="119"/>
      <c r="J3120" s="129"/>
      <c r="K3120" s="129"/>
      <c r="L3120" s="129">
        <v>0</v>
      </c>
      <c r="M3120" s="134" t="s">
        <v>19957</v>
      </c>
    </row>
    <row r="3121" spans="1:13" hidden="1" x14ac:dyDescent="0.25">
      <c r="A3121" s="128"/>
      <c r="B3121" s="2"/>
      <c r="C3121" s="139" t="s">
        <v>1055</v>
      </c>
      <c r="D3121" s="124" t="s">
        <v>1056</v>
      </c>
      <c r="E3121" s="118" t="s">
        <v>48</v>
      </c>
      <c r="F3121" s="124" t="s">
        <v>35249</v>
      </c>
      <c r="G3121" s="118" t="s">
        <v>2</v>
      </c>
      <c r="H3121" s="137">
        <v>46052</v>
      </c>
      <c r="I3121" s="119">
        <v>781.56</v>
      </c>
      <c r="J3121" s="129"/>
      <c r="K3121" s="129"/>
      <c r="L3121" s="129">
        <v>0</v>
      </c>
      <c r="M3121" s="134" t="s">
        <v>19958</v>
      </c>
    </row>
    <row r="3122" spans="1:13" hidden="1" x14ac:dyDescent="0.25">
      <c r="A3122" s="128"/>
      <c r="B3122" s="2"/>
      <c r="C3122" s="139" t="s">
        <v>1057</v>
      </c>
      <c r="D3122" s="124" t="s">
        <v>1058</v>
      </c>
      <c r="E3122" s="118" t="s">
        <v>48</v>
      </c>
      <c r="F3122" s="124" t="s">
        <v>35249</v>
      </c>
      <c r="G3122" s="118" t="s">
        <v>2</v>
      </c>
      <c r="H3122" s="137"/>
      <c r="I3122" s="119"/>
      <c r="J3122" s="129"/>
      <c r="K3122" s="129"/>
      <c r="L3122" s="129">
        <v>0</v>
      </c>
      <c r="M3122" s="134" t="s">
        <v>19959</v>
      </c>
    </row>
    <row r="3123" spans="1:13" hidden="1" x14ac:dyDescent="0.25">
      <c r="A3123" s="128"/>
      <c r="B3123" s="2"/>
      <c r="C3123" s="139" t="s">
        <v>1059</v>
      </c>
      <c r="D3123" s="124" t="s">
        <v>1060</v>
      </c>
      <c r="E3123" s="118" t="s">
        <v>48</v>
      </c>
      <c r="F3123" s="124" t="s">
        <v>35249</v>
      </c>
      <c r="G3123" s="118" t="s">
        <v>2</v>
      </c>
      <c r="H3123" s="137">
        <v>44343</v>
      </c>
      <c r="I3123" s="119">
        <v>1019.71</v>
      </c>
      <c r="J3123" s="129"/>
      <c r="K3123" s="129"/>
      <c r="L3123" s="129">
        <v>0</v>
      </c>
      <c r="M3123" s="134" t="s">
        <v>32736</v>
      </c>
    </row>
    <row r="3124" spans="1:13" hidden="1" x14ac:dyDescent="0.25">
      <c r="A3124" s="128"/>
      <c r="B3124" s="2"/>
      <c r="C3124" s="139" t="s">
        <v>30930</v>
      </c>
      <c r="D3124" s="124" t="s">
        <v>30931</v>
      </c>
      <c r="E3124" s="118" t="s">
        <v>48</v>
      </c>
      <c r="F3124" s="124" t="s">
        <v>35249</v>
      </c>
      <c r="G3124" s="118" t="s">
        <v>2</v>
      </c>
      <c r="H3124" s="137"/>
      <c r="I3124" s="119"/>
      <c r="J3124" s="129"/>
      <c r="K3124" s="129"/>
      <c r="L3124" s="129">
        <v>0</v>
      </c>
      <c r="M3124" s="134" t="s">
        <v>31946</v>
      </c>
    </row>
    <row r="3125" spans="1:13" hidden="1" x14ac:dyDescent="0.25">
      <c r="A3125" s="128"/>
      <c r="B3125" s="2"/>
      <c r="C3125" s="139" t="s">
        <v>32124</v>
      </c>
      <c r="D3125" s="124" t="s">
        <v>32125</v>
      </c>
      <c r="E3125" s="118" t="s">
        <v>48</v>
      </c>
      <c r="F3125" s="124" t="s">
        <v>35249</v>
      </c>
      <c r="G3125" s="118" t="s">
        <v>2</v>
      </c>
      <c r="H3125" s="137"/>
      <c r="I3125" s="119"/>
      <c r="J3125" s="129"/>
      <c r="K3125" s="129"/>
      <c r="L3125" s="129">
        <v>0</v>
      </c>
      <c r="M3125" s="134" t="s">
        <v>19960</v>
      </c>
    </row>
    <row r="3126" spans="1:13" hidden="1" x14ac:dyDescent="0.25">
      <c r="A3126" s="128"/>
      <c r="B3126" s="2"/>
      <c r="C3126" s="139" t="s">
        <v>31617</v>
      </c>
      <c r="D3126" s="124" t="s">
        <v>31618</v>
      </c>
      <c r="E3126" s="118" t="s">
        <v>48</v>
      </c>
      <c r="F3126" s="124" t="s">
        <v>35249</v>
      </c>
      <c r="G3126" s="118" t="s">
        <v>2</v>
      </c>
      <c r="H3126" s="137"/>
      <c r="I3126" s="119"/>
      <c r="J3126" s="129"/>
      <c r="K3126" s="129"/>
      <c r="L3126" s="129">
        <v>0</v>
      </c>
      <c r="M3126" s="134" t="s">
        <v>19961</v>
      </c>
    </row>
    <row r="3127" spans="1:13" hidden="1" x14ac:dyDescent="0.25">
      <c r="A3127" s="128"/>
      <c r="B3127" s="2"/>
      <c r="C3127" s="139" t="s">
        <v>33658</v>
      </c>
      <c r="D3127" s="124" t="s">
        <v>33659</v>
      </c>
      <c r="E3127" s="118" t="s">
        <v>48</v>
      </c>
      <c r="F3127" s="124" t="s">
        <v>35249</v>
      </c>
      <c r="G3127" s="118" t="s">
        <v>2</v>
      </c>
      <c r="H3127" s="137"/>
      <c r="I3127" s="119"/>
      <c r="J3127" s="129"/>
      <c r="K3127" s="129"/>
      <c r="L3127" s="129">
        <v>0</v>
      </c>
      <c r="M3127" s="134" t="s">
        <v>19962</v>
      </c>
    </row>
    <row r="3128" spans="1:13" hidden="1" x14ac:dyDescent="0.25">
      <c r="A3128" s="128"/>
      <c r="B3128" s="2"/>
      <c r="C3128" s="139" t="s">
        <v>30927</v>
      </c>
      <c r="D3128" s="124" t="s">
        <v>30928</v>
      </c>
      <c r="E3128" s="118" t="s">
        <v>48</v>
      </c>
      <c r="F3128" s="124" t="s">
        <v>35249</v>
      </c>
      <c r="G3128" s="118" t="s">
        <v>2</v>
      </c>
      <c r="H3128" s="137"/>
      <c r="I3128" s="119"/>
      <c r="J3128" s="129"/>
      <c r="K3128" s="129"/>
      <c r="L3128" s="129">
        <v>0</v>
      </c>
      <c r="M3128" s="134" t="s">
        <v>19963</v>
      </c>
    </row>
    <row r="3129" spans="1:13" hidden="1" x14ac:dyDescent="0.25">
      <c r="A3129" s="128"/>
      <c r="B3129" s="2"/>
      <c r="C3129" s="139" t="s">
        <v>33463</v>
      </c>
      <c r="D3129" s="124" t="s">
        <v>33464</v>
      </c>
      <c r="E3129" s="118" t="s">
        <v>48</v>
      </c>
      <c r="F3129" s="124" t="s">
        <v>35249</v>
      </c>
      <c r="G3129" s="118" t="s">
        <v>2</v>
      </c>
      <c r="H3129" s="137"/>
      <c r="I3129" s="119"/>
      <c r="J3129" s="129"/>
      <c r="K3129" s="129"/>
      <c r="L3129" s="129">
        <v>0</v>
      </c>
      <c r="M3129" s="134" t="s">
        <v>19964</v>
      </c>
    </row>
    <row r="3130" spans="1:13" hidden="1" x14ac:dyDescent="0.25">
      <c r="A3130" s="128"/>
      <c r="B3130" s="2"/>
      <c r="C3130" s="139" t="s">
        <v>1061</v>
      </c>
      <c r="D3130" s="124" t="s">
        <v>1062</v>
      </c>
      <c r="E3130" s="118" t="s">
        <v>48</v>
      </c>
      <c r="F3130" s="124" t="s">
        <v>35249</v>
      </c>
      <c r="G3130" s="118" t="s">
        <v>2</v>
      </c>
      <c r="H3130" s="137"/>
      <c r="I3130" s="119"/>
      <c r="J3130" s="129"/>
      <c r="K3130" s="129"/>
      <c r="L3130" s="129">
        <v>0</v>
      </c>
      <c r="M3130" s="134" t="s">
        <v>19965</v>
      </c>
    </row>
    <row r="3131" spans="1:13" hidden="1" x14ac:dyDescent="0.25">
      <c r="A3131" s="128"/>
      <c r="B3131" s="2"/>
      <c r="C3131" s="139" t="s">
        <v>1063</v>
      </c>
      <c r="D3131" s="124" t="s">
        <v>1064</v>
      </c>
      <c r="E3131" s="118" t="s">
        <v>48</v>
      </c>
      <c r="F3131" s="124" t="s">
        <v>35249</v>
      </c>
      <c r="G3131" s="118" t="s">
        <v>2</v>
      </c>
      <c r="H3131" s="137"/>
      <c r="I3131" s="119"/>
      <c r="J3131" s="129"/>
      <c r="K3131" s="129"/>
      <c r="L3131" s="129">
        <v>0</v>
      </c>
      <c r="M3131" s="134" t="s">
        <v>19966</v>
      </c>
    </row>
    <row r="3132" spans="1:13" hidden="1" x14ac:dyDescent="0.25">
      <c r="A3132" s="128"/>
      <c r="B3132" s="2"/>
      <c r="C3132" s="139" t="s">
        <v>1065</v>
      </c>
      <c r="D3132" s="124" t="s">
        <v>1066</v>
      </c>
      <c r="E3132" s="118" t="s">
        <v>1067</v>
      </c>
      <c r="F3132" s="124" t="s">
        <v>1068</v>
      </c>
      <c r="G3132" s="118" t="s">
        <v>2</v>
      </c>
      <c r="H3132" s="137">
        <v>42726</v>
      </c>
      <c r="I3132" s="119">
        <v>39.729999999999997</v>
      </c>
      <c r="J3132" s="129"/>
      <c r="K3132" s="129"/>
      <c r="L3132" s="129">
        <v>0</v>
      </c>
      <c r="M3132" s="134" t="s">
        <v>19967</v>
      </c>
    </row>
    <row r="3133" spans="1:13" hidden="1" x14ac:dyDescent="0.25">
      <c r="A3133" s="128"/>
      <c r="B3133" s="2"/>
      <c r="C3133" s="139" t="s">
        <v>1065</v>
      </c>
      <c r="D3133" s="124" t="s">
        <v>1066</v>
      </c>
      <c r="E3133" s="118" t="s">
        <v>1069</v>
      </c>
      <c r="F3133" s="124" t="s">
        <v>1070</v>
      </c>
      <c r="G3133" s="118" t="s">
        <v>2</v>
      </c>
      <c r="H3133" s="137">
        <v>42895</v>
      </c>
      <c r="I3133" s="119">
        <v>709.9</v>
      </c>
      <c r="J3133" s="129"/>
      <c r="K3133" s="129"/>
      <c r="L3133" s="129">
        <v>0</v>
      </c>
      <c r="M3133" s="134" t="s">
        <v>19968</v>
      </c>
    </row>
    <row r="3134" spans="1:13" hidden="1" x14ac:dyDescent="0.25">
      <c r="A3134" s="128"/>
      <c r="B3134" s="2"/>
      <c r="C3134" s="139" t="s">
        <v>31573</v>
      </c>
      <c r="D3134" s="124" t="s">
        <v>31574</v>
      </c>
      <c r="E3134" s="118" t="s">
        <v>48</v>
      </c>
      <c r="F3134" s="124" t="s">
        <v>35249</v>
      </c>
      <c r="G3134" s="118" t="s">
        <v>2</v>
      </c>
      <c r="H3134" s="137"/>
      <c r="I3134" s="119"/>
      <c r="J3134" s="129"/>
      <c r="K3134" s="129"/>
      <c r="L3134" s="129">
        <v>0</v>
      </c>
      <c r="M3134" s="134" t="s">
        <v>19969</v>
      </c>
    </row>
    <row r="3135" spans="1:13" hidden="1" x14ac:dyDescent="0.25">
      <c r="A3135" s="128"/>
      <c r="B3135" s="2"/>
      <c r="C3135" s="139" t="s">
        <v>32074</v>
      </c>
      <c r="D3135" s="124" t="s">
        <v>32075</v>
      </c>
      <c r="E3135" s="118" t="s">
        <v>48</v>
      </c>
      <c r="F3135" s="124" t="s">
        <v>35249</v>
      </c>
      <c r="G3135" s="118" t="s">
        <v>2</v>
      </c>
      <c r="H3135" s="137"/>
      <c r="I3135" s="119"/>
      <c r="J3135" s="129"/>
      <c r="K3135" s="129"/>
      <c r="L3135" s="129">
        <v>0</v>
      </c>
      <c r="M3135" s="134" t="s">
        <v>19970</v>
      </c>
    </row>
    <row r="3136" spans="1:13" hidden="1" x14ac:dyDescent="0.25">
      <c r="A3136" s="128"/>
      <c r="B3136" s="2"/>
      <c r="C3136" s="139" t="s">
        <v>1071</v>
      </c>
      <c r="D3136" s="124" t="s">
        <v>1072</v>
      </c>
      <c r="E3136" s="118" t="s">
        <v>48</v>
      </c>
      <c r="F3136" s="124" t="s">
        <v>35249</v>
      </c>
      <c r="G3136" s="118" t="s">
        <v>2</v>
      </c>
      <c r="H3136" s="137">
        <v>45492</v>
      </c>
      <c r="I3136" s="119">
        <v>362.86</v>
      </c>
      <c r="J3136" s="129"/>
      <c r="K3136" s="129"/>
      <c r="L3136" s="129">
        <v>0</v>
      </c>
      <c r="M3136" s="134" t="s">
        <v>19971</v>
      </c>
    </row>
    <row r="3137" spans="1:13" hidden="1" x14ac:dyDescent="0.25">
      <c r="A3137" s="128"/>
      <c r="B3137" s="2"/>
      <c r="C3137" s="139" t="s">
        <v>32363</v>
      </c>
      <c r="D3137" s="124" t="s">
        <v>32364</v>
      </c>
      <c r="E3137" s="118" t="s">
        <v>48</v>
      </c>
      <c r="F3137" s="124" t="s">
        <v>35249</v>
      </c>
      <c r="G3137" s="118" t="s">
        <v>2</v>
      </c>
      <c r="H3137" s="137"/>
      <c r="I3137" s="119"/>
      <c r="J3137" s="129"/>
      <c r="K3137" s="129"/>
      <c r="L3137" s="129">
        <v>0</v>
      </c>
      <c r="M3137" s="134" t="s">
        <v>19972</v>
      </c>
    </row>
    <row r="3138" spans="1:13" hidden="1" x14ac:dyDescent="0.25">
      <c r="A3138" s="128"/>
      <c r="B3138" s="2"/>
      <c r="C3138" s="139" t="s">
        <v>33547</v>
      </c>
      <c r="D3138" s="124" t="s">
        <v>33548</v>
      </c>
      <c r="E3138" s="118" t="s">
        <v>48</v>
      </c>
      <c r="F3138" s="124" t="s">
        <v>35249</v>
      </c>
      <c r="G3138" s="118" t="s">
        <v>2</v>
      </c>
      <c r="H3138" s="137"/>
      <c r="I3138" s="119"/>
      <c r="J3138" s="129"/>
      <c r="K3138" s="129"/>
      <c r="L3138" s="129">
        <v>0</v>
      </c>
      <c r="M3138" s="134" t="s">
        <v>19973</v>
      </c>
    </row>
    <row r="3139" spans="1:13" hidden="1" x14ac:dyDescent="0.25">
      <c r="A3139" s="128"/>
      <c r="B3139" s="2"/>
      <c r="C3139" s="139" t="s">
        <v>1073</v>
      </c>
      <c r="D3139" s="124" t="s">
        <v>1074</v>
      </c>
      <c r="E3139" s="118" t="s">
        <v>48</v>
      </c>
      <c r="F3139" s="124" t="s">
        <v>35249</v>
      </c>
      <c r="G3139" s="118" t="s">
        <v>2</v>
      </c>
      <c r="H3139" s="137">
        <v>43342</v>
      </c>
      <c r="I3139" s="119">
        <v>288.91000000000003</v>
      </c>
      <c r="J3139" s="129"/>
      <c r="K3139" s="129"/>
      <c r="L3139" s="129">
        <v>0</v>
      </c>
      <c r="M3139" s="134" t="s">
        <v>19974</v>
      </c>
    </row>
    <row r="3140" spans="1:13" hidden="1" x14ac:dyDescent="0.25">
      <c r="A3140" s="128"/>
      <c r="B3140" s="2"/>
      <c r="C3140" s="139" t="s">
        <v>1075</v>
      </c>
      <c r="D3140" s="124" t="s">
        <v>1076</v>
      </c>
      <c r="E3140" s="118" t="s">
        <v>48</v>
      </c>
      <c r="F3140" s="124" t="s">
        <v>35249</v>
      </c>
      <c r="G3140" s="118" t="s">
        <v>2</v>
      </c>
      <c r="H3140" s="137">
        <v>44390</v>
      </c>
      <c r="I3140" s="119">
        <v>393.11</v>
      </c>
      <c r="J3140" s="129"/>
      <c r="K3140" s="129"/>
      <c r="L3140" s="129">
        <v>0</v>
      </c>
      <c r="M3140" s="134" t="s">
        <v>19975</v>
      </c>
    </row>
    <row r="3141" spans="1:13" hidden="1" x14ac:dyDescent="0.25">
      <c r="A3141" s="128"/>
      <c r="B3141" s="2"/>
      <c r="C3141" s="139" t="s">
        <v>1077</v>
      </c>
      <c r="D3141" s="124" t="s">
        <v>1078</v>
      </c>
      <c r="E3141" s="118" t="s">
        <v>48</v>
      </c>
      <c r="F3141" s="124" t="s">
        <v>35249</v>
      </c>
      <c r="G3141" s="118" t="s">
        <v>2</v>
      </c>
      <c r="H3141" s="137">
        <v>43277</v>
      </c>
      <c r="I3141" s="119">
        <v>277.11</v>
      </c>
      <c r="J3141" s="129"/>
      <c r="K3141" s="129"/>
      <c r="L3141" s="129">
        <v>0</v>
      </c>
      <c r="M3141" s="134" t="s">
        <v>19976</v>
      </c>
    </row>
    <row r="3142" spans="1:13" hidden="1" x14ac:dyDescent="0.25">
      <c r="A3142" s="128"/>
      <c r="B3142" s="2"/>
      <c r="C3142" s="139" t="s">
        <v>1079</v>
      </c>
      <c r="D3142" s="124" t="s">
        <v>1080</v>
      </c>
      <c r="E3142" s="118" t="s">
        <v>48</v>
      </c>
      <c r="F3142" s="124" t="s">
        <v>35249</v>
      </c>
      <c r="G3142" s="118" t="s">
        <v>2</v>
      </c>
      <c r="H3142" s="137">
        <v>43343</v>
      </c>
      <c r="I3142" s="119">
        <v>281.45999999999998</v>
      </c>
      <c r="J3142" s="129"/>
      <c r="K3142" s="129"/>
      <c r="L3142" s="129">
        <v>0</v>
      </c>
      <c r="M3142" s="134" t="s">
        <v>19977</v>
      </c>
    </row>
    <row r="3143" spans="1:13" hidden="1" x14ac:dyDescent="0.25">
      <c r="A3143" s="128"/>
      <c r="B3143" s="2"/>
      <c r="C3143" s="139" t="s">
        <v>1081</v>
      </c>
      <c r="D3143" s="124" t="s">
        <v>1082</v>
      </c>
      <c r="E3143" s="118" t="s">
        <v>48</v>
      </c>
      <c r="F3143" s="124" t="s">
        <v>35249</v>
      </c>
      <c r="G3143" s="118" t="s">
        <v>2</v>
      </c>
      <c r="H3143" s="137">
        <v>43454</v>
      </c>
      <c r="I3143" s="119">
        <v>302.08</v>
      </c>
      <c r="J3143" s="129"/>
      <c r="K3143" s="129"/>
      <c r="L3143" s="129">
        <v>0</v>
      </c>
      <c r="M3143" s="134" t="s">
        <v>19978</v>
      </c>
    </row>
    <row r="3144" spans="1:13" hidden="1" x14ac:dyDescent="0.25">
      <c r="A3144" s="128"/>
      <c r="B3144" s="2"/>
      <c r="C3144" s="139" t="s">
        <v>1083</v>
      </c>
      <c r="D3144" s="124" t="s">
        <v>1084</v>
      </c>
      <c r="E3144" s="118" t="s">
        <v>48</v>
      </c>
      <c r="F3144" s="124" t="s">
        <v>35249</v>
      </c>
      <c r="G3144" s="118" t="s">
        <v>2</v>
      </c>
      <c r="H3144" s="137">
        <v>43462</v>
      </c>
      <c r="I3144" s="119">
        <v>610.48</v>
      </c>
      <c r="J3144" s="129"/>
      <c r="K3144" s="129"/>
      <c r="L3144" s="129">
        <v>0</v>
      </c>
      <c r="M3144" s="134" t="s">
        <v>19978</v>
      </c>
    </row>
    <row r="3145" spans="1:13" hidden="1" x14ac:dyDescent="0.25">
      <c r="A3145" s="128"/>
      <c r="B3145" s="2"/>
      <c r="C3145" s="139" t="s">
        <v>33418</v>
      </c>
      <c r="D3145" s="124" t="s">
        <v>33419</v>
      </c>
      <c r="E3145" s="118" t="s">
        <v>48</v>
      </c>
      <c r="F3145" s="124" t="s">
        <v>35249</v>
      </c>
      <c r="G3145" s="118" t="s">
        <v>2</v>
      </c>
      <c r="H3145" s="137"/>
      <c r="I3145" s="119"/>
      <c r="J3145" s="129"/>
      <c r="K3145" s="129"/>
      <c r="L3145" s="129">
        <v>0</v>
      </c>
      <c r="M3145" s="134" t="s">
        <v>19979</v>
      </c>
    </row>
    <row r="3146" spans="1:13" hidden="1" x14ac:dyDescent="0.25">
      <c r="A3146" s="128"/>
      <c r="B3146" s="2"/>
      <c r="C3146" s="139" t="s">
        <v>32360</v>
      </c>
      <c r="D3146" s="124" t="s">
        <v>32361</v>
      </c>
      <c r="E3146" s="118" t="s">
        <v>48</v>
      </c>
      <c r="F3146" s="124" t="s">
        <v>35249</v>
      </c>
      <c r="G3146" s="118" t="s">
        <v>34659</v>
      </c>
      <c r="H3146" s="137"/>
      <c r="I3146" s="119"/>
      <c r="J3146" s="129"/>
      <c r="K3146" s="129"/>
      <c r="L3146" s="129">
        <v>0</v>
      </c>
      <c r="M3146" s="134" t="s">
        <v>19979</v>
      </c>
    </row>
    <row r="3147" spans="1:13" hidden="1" x14ac:dyDescent="0.25">
      <c r="A3147" s="128"/>
      <c r="B3147" s="2"/>
      <c r="C3147" s="139" t="s">
        <v>32888</v>
      </c>
      <c r="D3147" s="124" t="s">
        <v>32889</v>
      </c>
      <c r="E3147" s="118" t="s">
        <v>48</v>
      </c>
      <c r="F3147" s="124" t="s">
        <v>35249</v>
      </c>
      <c r="G3147" s="118" t="s">
        <v>34659</v>
      </c>
      <c r="H3147" s="137"/>
      <c r="I3147" s="119"/>
      <c r="J3147" s="129"/>
      <c r="K3147" s="129"/>
      <c r="L3147" s="129">
        <v>0</v>
      </c>
      <c r="M3147" s="134" t="s">
        <v>35254</v>
      </c>
    </row>
    <row r="3148" spans="1:13" hidden="1" x14ac:dyDescent="0.25">
      <c r="A3148" s="128"/>
      <c r="B3148" s="2"/>
      <c r="C3148" s="139" t="s">
        <v>1085</v>
      </c>
      <c r="D3148" s="124" t="s">
        <v>1086</v>
      </c>
      <c r="E3148" s="118" t="s">
        <v>48</v>
      </c>
      <c r="F3148" s="124" t="s">
        <v>35249</v>
      </c>
      <c r="G3148" s="118" t="s">
        <v>34659</v>
      </c>
      <c r="H3148" s="137">
        <v>41402</v>
      </c>
      <c r="I3148" s="119">
        <v>370.97</v>
      </c>
      <c r="J3148" s="129"/>
      <c r="K3148" s="129"/>
      <c r="L3148" s="129">
        <v>0</v>
      </c>
      <c r="M3148" s="134" t="s">
        <v>35257</v>
      </c>
    </row>
    <row r="3149" spans="1:13" hidden="1" x14ac:dyDescent="0.25">
      <c r="A3149" s="128"/>
      <c r="B3149" s="2"/>
      <c r="C3149" s="139" t="s">
        <v>1087</v>
      </c>
      <c r="D3149" s="124" t="s">
        <v>1088</v>
      </c>
      <c r="E3149" s="118" t="s">
        <v>48</v>
      </c>
      <c r="F3149" s="124" t="s">
        <v>35249</v>
      </c>
      <c r="G3149" s="118" t="s">
        <v>34659</v>
      </c>
      <c r="H3149" s="137">
        <v>41779</v>
      </c>
      <c r="I3149" s="119">
        <v>135</v>
      </c>
      <c r="J3149" s="129"/>
      <c r="K3149" s="129"/>
      <c r="L3149" s="129">
        <v>0</v>
      </c>
      <c r="M3149" s="134" t="s">
        <v>19980</v>
      </c>
    </row>
    <row r="3150" spans="1:13" hidden="1" x14ac:dyDescent="0.25">
      <c r="A3150" s="128"/>
      <c r="B3150" s="2"/>
      <c r="C3150" s="139" t="s">
        <v>1089</v>
      </c>
      <c r="D3150" s="124" t="s">
        <v>1090</v>
      </c>
      <c r="E3150" s="118" t="s">
        <v>48</v>
      </c>
      <c r="F3150" s="124" t="s">
        <v>35249</v>
      </c>
      <c r="G3150" s="118" t="s">
        <v>34659</v>
      </c>
      <c r="H3150" s="137">
        <v>41779</v>
      </c>
      <c r="I3150" s="119">
        <v>135</v>
      </c>
      <c r="J3150" s="129"/>
      <c r="K3150" s="129"/>
      <c r="L3150" s="129">
        <v>0</v>
      </c>
      <c r="M3150" s="134" t="s">
        <v>31101</v>
      </c>
    </row>
    <row r="3151" spans="1:13" hidden="1" x14ac:dyDescent="0.25">
      <c r="A3151" s="128"/>
      <c r="B3151" s="2"/>
      <c r="C3151" s="139" t="s">
        <v>1091</v>
      </c>
      <c r="D3151" s="124" t="s">
        <v>1092</v>
      </c>
      <c r="E3151" s="118" t="s">
        <v>48</v>
      </c>
      <c r="F3151" s="124" t="s">
        <v>35249</v>
      </c>
      <c r="G3151" s="118" t="s">
        <v>34659</v>
      </c>
      <c r="H3151" s="137">
        <v>41416</v>
      </c>
      <c r="I3151" s="119">
        <v>896.13</v>
      </c>
      <c r="J3151" s="129"/>
      <c r="K3151" s="129"/>
      <c r="L3151" s="129">
        <v>0</v>
      </c>
      <c r="M3151" s="134" t="s">
        <v>31359</v>
      </c>
    </row>
    <row r="3152" spans="1:13" hidden="1" x14ac:dyDescent="0.25">
      <c r="A3152" s="128"/>
      <c r="B3152" s="2"/>
      <c r="C3152" s="139" t="s">
        <v>1093</v>
      </c>
      <c r="D3152" s="124" t="s">
        <v>1094</v>
      </c>
      <c r="E3152" s="118" t="s">
        <v>1067</v>
      </c>
      <c r="F3152" s="124" t="s">
        <v>1068</v>
      </c>
      <c r="G3152" s="118" t="s">
        <v>2</v>
      </c>
      <c r="H3152" s="137">
        <v>42726</v>
      </c>
      <c r="I3152" s="119">
        <v>73.290000000000006</v>
      </c>
      <c r="J3152" s="129"/>
      <c r="K3152" s="129"/>
      <c r="L3152" s="129">
        <v>0</v>
      </c>
      <c r="M3152" s="134" t="s">
        <v>19981</v>
      </c>
    </row>
    <row r="3153" spans="1:13" hidden="1" x14ac:dyDescent="0.25">
      <c r="A3153" s="128"/>
      <c r="B3153" s="2"/>
      <c r="C3153" s="139" t="s">
        <v>1093</v>
      </c>
      <c r="D3153" s="124" t="s">
        <v>1094</v>
      </c>
      <c r="E3153" s="118" t="s">
        <v>1069</v>
      </c>
      <c r="F3153" s="124" t="s">
        <v>1070</v>
      </c>
      <c r="G3153" s="118" t="s">
        <v>2</v>
      </c>
      <c r="H3153" s="137">
        <v>42895</v>
      </c>
      <c r="I3153" s="119">
        <v>1307.7</v>
      </c>
      <c r="J3153" s="129"/>
      <c r="K3153" s="129"/>
      <c r="L3153" s="129">
        <v>0</v>
      </c>
      <c r="M3153" s="134" t="s">
        <v>33360</v>
      </c>
    </row>
    <row r="3154" spans="1:13" hidden="1" x14ac:dyDescent="0.25">
      <c r="A3154" s="128"/>
      <c r="B3154" s="2"/>
      <c r="C3154" s="139" t="s">
        <v>30452</v>
      </c>
      <c r="D3154" s="124" t="s">
        <v>30453</v>
      </c>
      <c r="E3154" s="118" t="s">
        <v>48</v>
      </c>
      <c r="F3154" s="124" t="s">
        <v>35249</v>
      </c>
      <c r="G3154" s="118" t="s">
        <v>2</v>
      </c>
      <c r="H3154" s="137"/>
      <c r="I3154" s="119"/>
      <c r="J3154" s="129"/>
      <c r="K3154" s="129"/>
      <c r="L3154" s="129">
        <v>0</v>
      </c>
      <c r="M3154" s="134" t="s">
        <v>31379</v>
      </c>
    </row>
    <row r="3155" spans="1:13" hidden="1" x14ac:dyDescent="0.25">
      <c r="A3155" s="128"/>
      <c r="B3155" s="2"/>
      <c r="C3155" s="139" t="s">
        <v>33572</v>
      </c>
      <c r="D3155" s="124" t="s">
        <v>33573</v>
      </c>
      <c r="E3155" s="118" t="s">
        <v>48</v>
      </c>
      <c r="F3155" s="124" t="s">
        <v>35249</v>
      </c>
      <c r="G3155" s="118" t="s">
        <v>2</v>
      </c>
      <c r="H3155" s="137"/>
      <c r="I3155" s="119"/>
      <c r="J3155" s="129"/>
      <c r="K3155" s="129"/>
      <c r="L3155" s="129">
        <v>0</v>
      </c>
      <c r="M3155" s="134"/>
    </row>
    <row r="3156" spans="1:13" hidden="1" x14ac:dyDescent="0.25">
      <c r="A3156" s="128"/>
      <c r="B3156" s="2"/>
      <c r="C3156" s="139" t="s">
        <v>1095</v>
      </c>
      <c r="D3156" s="124" t="s">
        <v>1096</v>
      </c>
      <c r="E3156" s="118" t="s">
        <v>48</v>
      </c>
      <c r="F3156" s="124" t="s">
        <v>35249</v>
      </c>
      <c r="G3156" s="118" t="s">
        <v>2</v>
      </c>
      <c r="H3156" s="137">
        <v>45337</v>
      </c>
      <c r="I3156" s="119">
        <v>2132.7399999999998</v>
      </c>
      <c r="J3156" s="129"/>
      <c r="K3156" s="129"/>
      <c r="L3156" s="129">
        <v>0</v>
      </c>
      <c r="M3156" s="134"/>
    </row>
    <row r="3157" spans="1:13" hidden="1" x14ac:dyDescent="0.25">
      <c r="A3157" s="128"/>
      <c r="B3157" s="2"/>
      <c r="C3157" s="139" t="s">
        <v>32298</v>
      </c>
      <c r="D3157" s="124" t="s">
        <v>32299</v>
      </c>
      <c r="E3157" s="118" t="s">
        <v>48</v>
      </c>
      <c r="F3157" s="124" t="s">
        <v>35249</v>
      </c>
      <c r="G3157" s="118" t="s">
        <v>2</v>
      </c>
      <c r="H3157" s="137"/>
      <c r="I3157" s="119"/>
      <c r="J3157" s="129"/>
      <c r="K3157" s="129"/>
      <c r="L3157" s="129">
        <v>0</v>
      </c>
      <c r="M3157" s="134" t="s">
        <v>19982</v>
      </c>
    </row>
    <row r="3158" spans="1:13" hidden="1" x14ac:dyDescent="0.25">
      <c r="A3158" s="128"/>
      <c r="B3158" s="2"/>
      <c r="C3158" s="139" t="s">
        <v>30736</v>
      </c>
      <c r="D3158" s="124" t="s">
        <v>30737</v>
      </c>
      <c r="E3158" s="118" t="s">
        <v>48</v>
      </c>
      <c r="F3158" s="124" t="s">
        <v>35249</v>
      </c>
      <c r="G3158" s="118" t="s">
        <v>2</v>
      </c>
      <c r="H3158" s="137"/>
      <c r="I3158" s="119"/>
      <c r="J3158" s="129"/>
      <c r="K3158" s="129"/>
      <c r="L3158" s="129">
        <v>0</v>
      </c>
      <c r="M3158" s="134" t="s">
        <v>19983</v>
      </c>
    </row>
    <row r="3159" spans="1:13" hidden="1" x14ac:dyDescent="0.25">
      <c r="A3159" s="128"/>
      <c r="B3159" s="2"/>
      <c r="C3159" s="139" t="s">
        <v>1097</v>
      </c>
      <c r="D3159" s="124" t="s">
        <v>1098</v>
      </c>
      <c r="E3159" s="118" t="s">
        <v>48</v>
      </c>
      <c r="F3159" s="124" t="s">
        <v>35249</v>
      </c>
      <c r="G3159" s="118" t="s">
        <v>2</v>
      </c>
      <c r="H3159" s="137">
        <v>43342</v>
      </c>
      <c r="I3159" s="119">
        <v>916.23</v>
      </c>
      <c r="J3159" s="129"/>
      <c r="K3159" s="129"/>
      <c r="L3159" s="129">
        <v>0</v>
      </c>
      <c r="M3159" s="134" t="s">
        <v>19984</v>
      </c>
    </row>
    <row r="3160" spans="1:13" hidden="1" x14ac:dyDescent="0.25">
      <c r="A3160" s="128"/>
      <c r="B3160" s="2"/>
      <c r="C3160" s="139" t="s">
        <v>1099</v>
      </c>
      <c r="D3160" s="124" t="s">
        <v>1100</v>
      </c>
      <c r="E3160" s="118" t="s">
        <v>48</v>
      </c>
      <c r="F3160" s="124" t="s">
        <v>35249</v>
      </c>
      <c r="G3160" s="118" t="s">
        <v>2</v>
      </c>
      <c r="H3160" s="137">
        <v>43342</v>
      </c>
      <c r="I3160" s="119">
        <v>916.23</v>
      </c>
      <c r="J3160" s="129"/>
      <c r="K3160" s="129"/>
      <c r="L3160" s="129">
        <v>0</v>
      </c>
      <c r="M3160" s="134" t="s">
        <v>19985</v>
      </c>
    </row>
    <row r="3161" spans="1:13" hidden="1" x14ac:dyDescent="0.25">
      <c r="A3161" s="128"/>
      <c r="B3161" s="2"/>
      <c r="C3161" s="139" t="s">
        <v>1101</v>
      </c>
      <c r="D3161" s="124" t="s">
        <v>1102</v>
      </c>
      <c r="E3161" s="118" t="s">
        <v>48</v>
      </c>
      <c r="F3161" s="124" t="s">
        <v>35249</v>
      </c>
      <c r="G3161" s="118" t="s">
        <v>2</v>
      </c>
      <c r="H3161" s="137">
        <v>43277</v>
      </c>
      <c r="I3161" s="119">
        <v>878.78</v>
      </c>
      <c r="J3161" s="129"/>
      <c r="K3161" s="129"/>
      <c r="L3161" s="129">
        <v>0</v>
      </c>
      <c r="M3161" s="134" t="s">
        <v>19986</v>
      </c>
    </row>
    <row r="3162" spans="1:13" hidden="1" x14ac:dyDescent="0.25">
      <c r="A3162" s="128"/>
      <c r="B3162" s="2"/>
      <c r="C3162" s="139" t="s">
        <v>33421</v>
      </c>
      <c r="D3162" s="124" t="s">
        <v>33422</v>
      </c>
      <c r="E3162" s="118" t="s">
        <v>48</v>
      </c>
      <c r="F3162" s="124" t="s">
        <v>35249</v>
      </c>
      <c r="G3162" s="118" t="s">
        <v>2</v>
      </c>
      <c r="H3162" s="137"/>
      <c r="I3162" s="119"/>
      <c r="J3162" s="129"/>
      <c r="K3162" s="129"/>
      <c r="L3162" s="129">
        <v>0</v>
      </c>
      <c r="M3162" s="134" t="s">
        <v>19987</v>
      </c>
    </row>
    <row r="3163" spans="1:13" hidden="1" x14ac:dyDescent="0.25">
      <c r="A3163" s="128"/>
      <c r="B3163" s="2"/>
      <c r="C3163" s="139" t="s">
        <v>1103</v>
      </c>
      <c r="D3163" s="124" t="s">
        <v>1104</v>
      </c>
      <c r="E3163" s="118" t="s">
        <v>48</v>
      </c>
      <c r="F3163" s="124" t="s">
        <v>35249</v>
      </c>
      <c r="G3163" s="118" t="s">
        <v>2</v>
      </c>
      <c r="H3163" s="137">
        <v>43552</v>
      </c>
      <c r="I3163" s="119">
        <v>583.73</v>
      </c>
      <c r="J3163" s="129"/>
      <c r="K3163" s="129"/>
      <c r="L3163" s="129">
        <v>0</v>
      </c>
      <c r="M3163" s="134" t="s">
        <v>19988</v>
      </c>
    </row>
    <row r="3164" spans="1:13" hidden="1" x14ac:dyDescent="0.25">
      <c r="A3164" s="128"/>
      <c r="B3164" s="2"/>
      <c r="C3164" s="139" t="s">
        <v>1105</v>
      </c>
      <c r="D3164" s="124" t="s">
        <v>1106</v>
      </c>
      <c r="E3164" s="118" t="s">
        <v>48</v>
      </c>
      <c r="F3164" s="124" t="s">
        <v>35249</v>
      </c>
      <c r="G3164" s="118" t="s">
        <v>2</v>
      </c>
      <c r="H3164" s="137">
        <v>43462</v>
      </c>
      <c r="I3164" s="119">
        <v>610.48</v>
      </c>
      <c r="J3164" s="129"/>
      <c r="K3164" s="129"/>
      <c r="L3164" s="129">
        <v>0</v>
      </c>
      <c r="M3164" s="134" t="s">
        <v>19989</v>
      </c>
    </row>
    <row r="3165" spans="1:13" hidden="1" x14ac:dyDescent="0.25">
      <c r="A3165" s="128"/>
      <c r="B3165" s="2"/>
      <c r="C3165" s="139" t="s">
        <v>32010</v>
      </c>
      <c r="D3165" s="124" t="s">
        <v>32011</v>
      </c>
      <c r="E3165" s="118" t="s">
        <v>48</v>
      </c>
      <c r="F3165" s="124" t="s">
        <v>35249</v>
      </c>
      <c r="G3165" s="118" t="s">
        <v>2</v>
      </c>
      <c r="H3165" s="137"/>
      <c r="I3165" s="119"/>
      <c r="J3165" s="129"/>
      <c r="K3165" s="129"/>
      <c r="L3165" s="129">
        <v>0</v>
      </c>
      <c r="M3165" s="134" t="s">
        <v>19990</v>
      </c>
    </row>
    <row r="3166" spans="1:13" hidden="1" x14ac:dyDescent="0.25">
      <c r="A3166" s="128"/>
      <c r="B3166" s="2"/>
      <c r="C3166" s="139" t="s">
        <v>1107</v>
      </c>
      <c r="D3166" s="124" t="s">
        <v>1108</v>
      </c>
      <c r="E3166" s="118" t="s">
        <v>48</v>
      </c>
      <c r="F3166" s="124" t="s">
        <v>35249</v>
      </c>
      <c r="G3166" s="118" t="s">
        <v>34659</v>
      </c>
      <c r="H3166" s="137">
        <v>41422</v>
      </c>
      <c r="I3166" s="119">
        <v>713.05</v>
      </c>
      <c r="J3166" s="129"/>
      <c r="K3166" s="129"/>
      <c r="L3166" s="129">
        <v>0</v>
      </c>
      <c r="M3166" s="134" t="s">
        <v>19991</v>
      </c>
    </row>
    <row r="3167" spans="1:13" hidden="1" x14ac:dyDescent="0.25">
      <c r="A3167" s="128"/>
      <c r="B3167" s="2"/>
      <c r="C3167" s="139" t="s">
        <v>1109</v>
      </c>
      <c r="D3167" s="124" t="s">
        <v>1110</v>
      </c>
      <c r="E3167" s="118" t="s">
        <v>48</v>
      </c>
      <c r="F3167" s="124" t="s">
        <v>35249</v>
      </c>
      <c r="G3167" s="118" t="s">
        <v>2</v>
      </c>
      <c r="H3167" s="137">
        <v>43202</v>
      </c>
      <c r="I3167" s="119">
        <v>127.22</v>
      </c>
      <c r="J3167" s="129"/>
      <c r="K3167" s="129"/>
      <c r="L3167" s="129">
        <v>0</v>
      </c>
      <c r="M3167" s="134" t="s">
        <v>19992</v>
      </c>
    </row>
    <row r="3168" spans="1:13" hidden="1" x14ac:dyDescent="0.25">
      <c r="A3168" s="128"/>
      <c r="B3168" s="2"/>
      <c r="C3168" s="139" t="s">
        <v>29181</v>
      </c>
      <c r="D3168" s="124" t="s">
        <v>29182</v>
      </c>
      <c r="E3168" s="118" t="s">
        <v>48</v>
      </c>
      <c r="F3168" s="124" t="s">
        <v>35249</v>
      </c>
      <c r="G3168" s="118" t="s">
        <v>2</v>
      </c>
      <c r="H3168" s="137"/>
      <c r="I3168" s="119"/>
      <c r="J3168" s="129"/>
      <c r="K3168" s="129"/>
      <c r="L3168" s="129">
        <v>0</v>
      </c>
      <c r="M3168" s="134" t="s">
        <v>19993</v>
      </c>
    </row>
    <row r="3169" spans="1:13" hidden="1" x14ac:dyDescent="0.25">
      <c r="A3169" s="128"/>
      <c r="B3169" s="2"/>
      <c r="C3169" s="139" t="s">
        <v>1111</v>
      </c>
      <c r="D3169" s="124" t="s">
        <v>1112</v>
      </c>
      <c r="E3169" s="118" t="s">
        <v>48</v>
      </c>
      <c r="F3169" s="124" t="s">
        <v>35249</v>
      </c>
      <c r="G3169" s="118" t="s">
        <v>2</v>
      </c>
      <c r="H3169" s="137">
        <v>45874</v>
      </c>
      <c r="I3169" s="119">
        <v>92.84</v>
      </c>
      <c r="J3169" s="129"/>
      <c r="K3169" s="129"/>
      <c r="L3169" s="129">
        <v>0</v>
      </c>
      <c r="M3169" s="134" t="s">
        <v>19994</v>
      </c>
    </row>
    <row r="3170" spans="1:13" hidden="1" x14ac:dyDescent="0.25">
      <c r="A3170" s="128"/>
      <c r="B3170" s="2"/>
      <c r="C3170" s="139" t="s">
        <v>1113</v>
      </c>
      <c r="D3170" s="124" t="s">
        <v>1114</v>
      </c>
      <c r="E3170" s="118" t="s">
        <v>48</v>
      </c>
      <c r="F3170" s="124" t="s">
        <v>35249</v>
      </c>
      <c r="G3170" s="118" t="s">
        <v>2</v>
      </c>
      <c r="H3170" s="137">
        <v>42892</v>
      </c>
      <c r="I3170" s="119">
        <v>47.98</v>
      </c>
      <c r="J3170" s="129"/>
      <c r="K3170" s="129"/>
      <c r="L3170" s="129">
        <v>0</v>
      </c>
      <c r="M3170" s="134" t="s">
        <v>19995</v>
      </c>
    </row>
    <row r="3171" spans="1:13" hidden="1" x14ac:dyDescent="0.25">
      <c r="A3171" s="128"/>
      <c r="B3171" s="2"/>
      <c r="C3171" s="139" t="s">
        <v>1115</v>
      </c>
      <c r="D3171" s="124" t="s">
        <v>1116</v>
      </c>
      <c r="E3171" s="118" t="s">
        <v>48</v>
      </c>
      <c r="F3171" s="124" t="s">
        <v>35249</v>
      </c>
      <c r="G3171" s="118" t="s">
        <v>2</v>
      </c>
      <c r="H3171" s="137">
        <v>43738</v>
      </c>
      <c r="I3171" s="119">
        <v>77.430000000000007</v>
      </c>
      <c r="J3171" s="129"/>
      <c r="K3171" s="129"/>
      <c r="L3171" s="129">
        <v>0</v>
      </c>
      <c r="M3171" s="134" t="s">
        <v>33151</v>
      </c>
    </row>
    <row r="3172" spans="1:13" hidden="1" x14ac:dyDescent="0.25">
      <c r="A3172" s="128"/>
      <c r="B3172" s="2"/>
      <c r="C3172" s="139" t="s">
        <v>1117</v>
      </c>
      <c r="D3172" s="124" t="s">
        <v>1118</v>
      </c>
      <c r="E3172" s="118" t="s">
        <v>48</v>
      </c>
      <c r="F3172" s="124" t="s">
        <v>35249</v>
      </c>
      <c r="G3172" s="118" t="s">
        <v>2</v>
      </c>
      <c r="H3172" s="137">
        <v>42891</v>
      </c>
      <c r="I3172" s="119">
        <v>48.44</v>
      </c>
      <c r="J3172" s="129"/>
      <c r="K3172" s="129"/>
      <c r="L3172" s="129">
        <v>0</v>
      </c>
      <c r="M3172" s="134" t="s">
        <v>30268</v>
      </c>
    </row>
    <row r="3173" spans="1:13" hidden="1" x14ac:dyDescent="0.25">
      <c r="A3173" s="128"/>
      <c r="B3173" s="2"/>
      <c r="C3173" s="139" t="s">
        <v>1119</v>
      </c>
      <c r="D3173" s="124" t="s">
        <v>1120</v>
      </c>
      <c r="E3173" s="118" t="s">
        <v>48</v>
      </c>
      <c r="F3173" s="124" t="s">
        <v>35249</v>
      </c>
      <c r="G3173" s="118" t="s">
        <v>2</v>
      </c>
      <c r="H3173" s="137">
        <v>41087</v>
      </c>
      <c r="I3173" s="119">
        <v>62.71</v>
      </c>
      <c r="J3173" s="129"/>
      <c r="K3173" s="129"/>
      <c r="L3173" s="129">
        <v>0</v>
      </c>
      <c r="M3173" s="134" t="s">
        <v>19996</v>
      </c>
    </row>
    <row r="3174" spans="1:13" hidden="1" x14ac:dyDescent="0.25">
      <c r="A3174" s="128"/>
      <c r="B3174" s="2"/>
      <c r="C3174" s="139" t="s">
        <v>1121</v>
      </c>
      <c r="D3174" s="124" t="s">
        <v>1122</v>
      </c>
      <c r="E3174" s="118" t="s">
        <v>48</v>
      </c>
      <c r="F3174" s="124" t="s">
        <v>35249</v>
      </c>
      <c r="G3174" s="118" t="s">
        <v>2</v>
      </c>
      <c r="H3174" s="137">
        <v>41631</v>
      </c>
      <c r="I3174" s="119">
        <v>33.200000000000003</v>
      </c>
      <c r="J3174" s="129"/>
      <c r="K3174" s="129"/>
      <c r="L3174" s="129">
        <v>0</v>
      </c>
      <c r="M3174" s="134" t="s">
        <v>19997</v>
      </c>
    </row>
    <row r="3175" spans="1:13" hidden="1" x14ac:dyDescent="0.25">
      <c r="A3175" s="128"/>
      <c r="B3175" s="2"/>
      <c r="C3175" s="139" t="s">
        <v>1123</v>
      </c>
      <c r="D3175" s="124" t="s">
        <v>1124</v>
      </c>
      <c r="E3175" s="118" t="s">
        <v>48</v>
      </c>
      <c r="F3175" s="124" t="s">
        <v>35249</v>
      </c>
      <c r="G3175" s="118" t="s">
        <v>2</v>
      </c>
      <c r="H3175" s="137"/>
      <c r="I3175" s="119"/>
      <c r="J3175" s="129"/>
      <c r="K3175" s="129"/>
      <c r="L3175" s="129">
        <v>0</v>
      </c>
      <c r="M3175" s="134" t="s">
        <v>19998</v>
      </c>
    </row>
    <row r="3176" spans="1:13" hidden="1" x14ac:dyDescent="0.25">
      <c r="A3176" s="128"/>
      <c r="B3176" s="2"/>
      <c r="C3176" s="139" t="s">
        <v>1125</v>
      </c>
      <c r="D3176" s="124" t="s">
        <v>1126</v>
      </c>
      <c r="E3176" s="118" t="s">
        <v>48</v>
      </c>
      <c r="F3176" s="124" t="s">
        <v>35249</v>
      </c>
      <c r="G3176" s="118" t="s">
        <v>2</v>
      </c>
      <c r="H3176" s="137">
        <v>46044</v>
      </c>
      <c r="I3176" s="119">
        <v>93.35</v>
      </c>
      <c r="J3176" s="129"/>
      <c r="K3176" s="129"/>
      <c r="L3176" s="129">
        <v>0</v>
      </c>
      <c r="M3176" s="134" t="s">
        <v>19999</v>
      </c>
    </row>
    <row r="3177" spans="1:13" hidden="1" x14ac:dyDescent="0.25">
      <c r="A3177" s="128"/>
      <c r="B3177" s="2"/>
      <c r="C3177" s="139" t="s">
        <v>1127</v>
      </c>
      <c r="D3177" s="124" t="s">
        <v>1128</v>
      </c>
      <c r="E3177" s="118" t="s">
        <v>48</v>
      </c>
      <c r="F3177" s="124" t="s">
        <v>35249</v>
      </c>
      <c r="G3177" s="118" t="s">
        <v>2</v>
      </c>
      <c r="H3177" s="137">
        <v>44173</v>
      </c>
      <c r="I3177" s="119">
        <v>40.9</v>
      </c>
      <c r="J3177" s="129"/>
      <c r="K3177" s="129"/>
      <c r="L3177" s="129">
        <v>0</v>
      </c>
      <c r="M3177" s="134" t="s">
        <v>29175</v>
      </c>
    </row>
    <row r="3178" spans="1:13" hidden="1" x14ac:dyDescent="0.25">
      <c r="A3178" s="128"/>
      <c r="B3178" s="2"/>
      <c r="C3178" s="139" t="s">
        <v>32734</v>
      </c>
      <c r="D3178" s="124" t="s">
        <v>32735</v>
      </c>
      <c r="E3178" s="118" t="s">
        <v>48</v>
      </c>
      <c r="F3178" s="124" t="s">
        <v>35249</v>
      </c>
      <c r="G3178" s="118" t="s">
        <v>2</v>
      </c>
      <c r="H3178" s="137"/>
      <c r="I3178" s="119"/>
      <c r="J3178" s="129"/>
      <c r="K3178" s="129"/>
      <c r="L3178" s="129">
        <v>0</v>
      </c>
      <c r="M3178" s="134">
        <v>140428</v>
      </c>
    </row>
    <row r="3179" spans="1:13" hidden="1" x14ac:dyDescent="0.25">
      <c r="A3179" s="128"/>
      <c r="B3179" s="2"/>
      <c r="C3179" s="139" t="s">
        <v>31944</v>
      </c>
      <c r="D3179" s="124" t="s">
        <v>31945</v>
      </c>
      <c r="E3179" s="118" t="s">
        <v>48</v>
      </c>
      <c r="F3179" s="124" t="s">
        <v>35249</v>
      </c>
      <c r="G3179" s="118" t="s">
        <v>2</v>
      </c>
      <c r="H3179" s="137"/>
      <c r="I3179" s="119"/>
      <c r="J3179" s="129"/>
      <c r="K3179" s="129"/>
      <c r="L3179" s="129">
        <v>0</v>
      </c>
      <c r="M3179" s="134"/>
    </row>
    <row r="3180" spans="1:13" hidden="1" x14ac:dyDescent="0.25">
      <c r="A3180" s="128"/>
      <c r="B3180" s="2"/>
      <c r="C3180" s="139" t="s">
        <v>1129</v>
      </c>
      <c r="D3180" s="124" t="s">
        <v>1130</v>
      </c>
      <c r="E3180" s="118" t="s">
        <v>48</v>
      </c>
      <c r="F3180" s="124" t="s">
        <v>35249</v>
      </c>
      <c r="G3180" s="118" t="s">
        <v>2</v>
      </c>
      <c r="H3180" s="137">
        <v>43738</v>
      </c>
      <c r="I3180" s="119">
        <v>85.29</v>
      </c>
      <c r="J3180" s="129"/>
      <c r="K3180" s="129"/>
      <c r="L3180" s="129">
        <v>0</v>
      </c>
      <c r="M3180" s="134" t="s">
        <v>20000</v>
      </c>
    </row>
    <row r="3181" spans="1:13" hidden="1" x14ac:dyDescent="0.25">
      <c r="A3181" s="128"/>
      <c r="B3181" s="2"/>
      <c r="C3181" s="139" t="s">
        <v>1131</v>
      </c>
      <c r="D3181" s="124" t="s">
        <v>1132</v>
      </c>
      <c r="E3181" s="118" t="s">
        <v>48</v>
      </c>
      <c r="F3181" s="124" t="s">
        <v>35249</v>
      </c>
      <c r="G3181" s="118" t="s">
        <v>2</v>
      </c>
      <c r="H3181" s="137">
        <v>43089</v>
      </c>
      <c r="I3181" s="119">
        <v>82.31</v>
      </c>
      <c r="J3181" s="129"/>
      <c r="K3181" s="129"/>
      <c r="L3181" s="129">
        <v>0</v>
      </c>
      <c r="M3181" s="134" t="s">
        <v>20001</v>
      </c>
    </row>
    <row r="3182" spans="1:13" hidden="1" x14ac:dyDescent="0.25">
      <c r="A3182" s="128"/>
      <c r="B3182" s="2"/>
      <c r="C3182" s="139" t="s">
        <v>1133</v>
      </c>
      <c r="D3182" s="124" t="s">
        <v>1134</v>
      </c>
      <c r="E3182" s="118" t="s">
        <v>48</v>
      </c>
      <c r="F3182" s="124" t="s">
        <v>35249</v>
      </c>
      <c r="G3182" s="118" t="s">
        <v>2</v>
      </c>
      <c r="H3182" s="137">
        <v>41087</v>
      </c>
      <c r="I3182" s="119">
        <v>69.09</v>
      </c>
      <c r="J3182" s="129"/>
      <c r="K3182" s="129"/>
      <c r="L3182" s="129">
        <v>0</v>
      </c>
      <c r="M3182" s="134"/>
    </row>
    <row r="3183" spans="1:13" hidden="1" x14ac:dyDescent="0.25">
      <c r="A3183" s="128"/>
      <c r="B3183" s="2"/>
      <c r="C3183" s="139" t="s">
        <v>1135</v>
      </c>
      <c r="D3183" s="124" t="s">
        <v>1136</v>
      </c>
      <c r="E3183" s="118" t="s">
        <v>48</v>
      </c>
      <c r="F3183" s="124" t="s">
        <v>35249</v>
      </c>
      <c r="G3183" s="118" t="s">
        <v>2</v>
      </c>
      <c r="H3183" s="137">
        <v>41486</v>
      </c>
      <c r="I3183" s="119">
        <v>52.52</v>
      </c>
      <c r="J3183" s="129"/>
      <c r="K3183" s="129"/>
      <c r="L3183" s="129">
        <v>0</v>
      </c>
      <c r="M3183" s="134"/>
    </row>
    <row r="3184" spans="1:13" hidden="1" x14ac:dyDescent="0.25">
      <c r="A3184" s="128"/>
      <c r="B3184" s="2"/>
      <c r="C3184" s="139" t="s">
        <v>1137</v>
      </c>
      <c r="D3184" s="124" t="s">
        <v>1138</v>
      </c>
      <c r="E3184" s="118" t="s">
        <v>48</v>
      </c>
      <c r="F3184" s="124" t="s">
        <v>35249</v>
      </c>
      <c r="G3184" s="118" t="s">
        <v>34659</v>
      </c>
      <c r="H3184" s="137">
        <v>42402</v>
      </c>
      <c r="I3184" s="119">
        <v>95.35</v>
      </c>
      <c r="J3184" s="129"/>
      <c r="K3184" s="129"/>
      <c r="L3184" s="129">
        <v>0</v>
      </c>
      <c r="M3184" s="134" t="s">
        <v>20002</v>
      </c>
    </row>
    <row r="3185" spans="1:13" hidden="1" x14ac:dyDescent="0.25">
      <c r="A3185" s="128"/>
      <c r="B3185" s="2"/>
      <c r="C3185" s="139" t="s">
        <v>41812</v>
      </c>
      <c r="D3185" s="124" t="s">
        <v>41813</v>
      </c>
      <c r="E3185" s="118" t="s">
        <v>48</v>
      </c>
      <c r="F3185" s="124" t="s">
        <v>35249</v>
      </c>
      <c r="G3185" s="118" t="s">
        <v>2</v>
      </c>
      <c r="H3185" s="137">
        <v>46079</v>
      </c>
      <c r="I3185" s="119">
        <v>1087.97</v>
      </c>
      <c r="J3185" s="129"/>
      <c r="K3185" s="129"/>
      <c r="L3185" s="129">
        <v>0</v>
      </c>
      <c r="M3185" s="134" t="s">
        <v>20003</v>
      </c>
    </row>
    <row r="3186" spans="1:13" hidden="1" x14ac:dyDescent="0.25">
      <c r="A3186" s="128"/>
      <c r="B3186" s="2"/>
      <c r="C3186" s="139" t="s">
        <v>1139</v>
      </c>
      <c r="D3186" s="124" t="s">
        <v>1140</v>
      </c>
      <c r="E3186" s="118" t="s">
        <v>48</v>
      </c>
      <c r="F3186" s="124" t="s">
        <v>35249</v>
      </c>
      <c r="G3186" s="118" t="s">
        <v>2</v>
      </c>
      <c r="H3186" s="137">
        <v>45947</v>
      </c>
      <c r="I3186" s="119">
        <v>866.43</v>
      </c>
      <c r="J3186" s="129"/>
      <c r="K3186" s="129"/>
      <c r="L3186" s="129">
        <v>0</v>
      </c>
      <c r="M3186" s="134" t="s">
        <v>20004</v>
      </c>
    </row>
    <row r="3187" spans="1:13" hidden="1" x14ac:dyDescent="0.25">
      <c r="A3187" s="128"/>
      <c r="B3187" s="2"/>
      <c r="C3187" s="139" t="s">
        <v>1141</v>
      </c>
      <c r="D3187" s="124" t="s">
        <v>1142</v>
      </c>
      <c r="E3187" s="118" t="s">
        <v>48</v>
      </c>
      <c r="F3187" s="124" t="s">
        <v>35249</v>
      </c>
      <c r="G3187" s="118" t="s">
        <v>2</v>
      </c>
      <c r="H3187" s="137">
        <v>42986</v>
      </c>
      <c r="I3187" s="119">
        <v>182.02</v>
      </c>
      <c r="J3187" s="129"/>
      <c r="K3187" s="129"/>
      <c r="L3187" s="129">
        <v>0</v>
      </c>
      <c r="M3187" s="134" t="s">
        <v>20005</v>
      </c>
    </row>
    <row r="3188" spans="1:13" hidden="1" x14ac:dyDescent="0.25">
      <c r="A3188" s="128"/>
      <c r="B3188" s="2"/>
      <c r="C3188" s="139" t="s">
        <v>1143</v>
      </c>
      <c r="D3188" s="124" t="s">
        <v>1144</v>
      </c>
      <c r="E3188" s="118" t="s">
        <v>48</v>
      </c>
      <c r="F3188" s="124" t="s">
        <v>35249</v>
      </c>
      <c r="G3188" s="118" t="s">
        <v>2</v>
      </c>
      <c r="H3188" s="137">
        <v>44104</v>
      </c>
      <c r="I3188" s="119">
        <v>280.48</v>
      </c>
      <c r="J3188" s="129"/>
      <c r="K3188" s="129"/>
      <c r="L3188" s="129">
        <v>0</v>
      </c>
      <c r="M3188" s="134" t="s">
        <v>20006</v>
      </c>
    </row>
    <row r="3189" spans="1:13" hidden="1" x14ac:dyDescent="0.25">
      <c r="A3189" s="128"/>
      <c r="B3189" s="2"/>
      <c r="C3189" s="139" t="s">
        <v>1145</v>
      </c>
      <c r="D3189" s="124" t="s">
        <v>1146</v>
      </c>
      <c r="E3189" s="118" t="s">
        <v>48</v>
      </c>
      <c r="F3189" s="124" t="s">
        <v>35249</v>
      </c>
      <c r="G3189" s="118" t="s">
        <v>2</v>
      </c>
      <c r="H3189" s="137">
        <v>41087</v>
      </c>
      <c r="I3189" s="119">
        <v>62.71</v>
      </c>
      <c r="J3189" s="129"/>
      <c r="K3189" s="129"/>
      <c r="L3189" s="129">
        <v>0</v>
      </c>
      <c r="M3189" s="134" t="s">
        <v>20007</v>
      </c>
    </row>
    <row r="3190" spans="1:13" hidden="1" x14ac:dyDescent="0.25">
      <c r="A3190" s="128"/>
      <c r="B3190" s="2"/>
      <c r="C3190" s="139" t="s">
        <v>1147</v>
      </c>
      <c r="D3190" s="124" t="s">
        <v>1148</v>
      </c>
      <c r="E3190" s="118" t="s">
        <v>48</v>
      </c>
      <c r="F3190" s="124" t="s">
        <v>35249</v>
      </c>
      <c r="G3190" s="118" t="s">
        <v>34659</v>
      </c>
      <c r="H3190" s="137">
        <v>41526</v>
      </c>
      <c r="I3190" s="119">
        <v>126.03</v>
      </c>
      <c r="J3190" s="129"/>
      <c r="K3190" s="129"/>
      <c r="L3190" s="129">
        <v>0</v>
      </c>
      <c r="M3190" s="134" t="s">
        <v>28876</v>
      </c>
    </row>
    <row r="3191" spans="1:13" hidden="1" x14ac:dyDescent="0.25">
      <c r="A3191" s="128"/>
      <c r="B3191" s="2"/>
      <c r="C3191" s="139" t="s">
        <v>1149</v>
      </c>
      <c r="D3191" s="124" t="s">
        <v>1150</v>
      </c>
      <c r="E3191" s="118" t="s">
        <v>48</v>
      </c>
      <c r="F3191" s="124" t="s">
        <v>35249</v>
      </c>
      <c r="G3191" s="118" t="s">
        <v>34659</v>
      </c>
      <c r="H3191" s="137">
        <v>41691</v>
      </c>
      <c r="I3191" s="119">
        <v>216.99</v>
      </c>
      <c r="J3191" s="129"/>
      <c r="K3191" s="129"/>
      <c r="L3191" s="129">
        <v>0</v>
      </c>
      <c r="M3191" s="134" t="s">
        <v>20008</v>
      </c>
    </row>
    <row r="3192" spans="1:13" hidden="1" x14ac:dyDescent="0.25">
      <c r="A3192" s="128"/>
      <c r="B3192" s="2"/>
      <c r="C3192" s="139" t="s">
        <v>1151</v>
      </c>
      <c r="D3192" s="124" t="s">
        <v>1152</v>
      </c>
      <c r="E3192" s="118" t="s">
        <v>48</v>
      </c>
      <c r="F3192" s="124" t="s">
        <v>35249</v>
      </c>
      <c r="G3192" s="118" t="s">
        <v>2</v>
      </c>
      <c r="H3192" s="137"/>
      <c r="I3192" s="119"/>
      <c r="J3192" s="129"/>
      <c r="K3192" s="129"/>
      <c r="L3192" s="129">
        <v>0</v>
      </c>
      <c r="M3192" s="134" t="s">
        <v>20009</v>
      </c>
    </row>
    <row r="3193" spans="1:13" hidden="1" x14ac:dyDescent="0.25">
      <c r="A3193" s="128"/>
      <c r="B3193" s="2"/>
      <c r="C3193" s="139" t="s">
        <v>1153</v>
      </c>
      <c r="D3193" s="124" t="s">
        <v>1154</v>
      </c>
      <c r="E3193" s="118" t="s">
        <v>48</v>
      </c>
      <c r="F3193" s="124" t="s">
        <v>35249</v>
      </c>
      <c r="G3193" s="118" t="s">
        <v>2</v>
      </c>
      <c r="H3193" s="137">
        <v>43377</v>
      </c>
      <c r="I3193" s="119">
        <v>85</v>
      </c>
      <c r="J3193" s="129"/>
      <c r="K3193" s="129"/>
      <c r="L3193" s="129">
        <v>0</v>
      </c>
      <c r="M3193" s="134"/>
    </row>
    <row r="3194" spans="1:13" hidden="1" x14ac:dyDescent="0.25">
      <c r="A3194" s="128"/>
      <c r="B3194" s="2"/>
      <c r="C3194" s="139" t="s">
        <v>1155</v>
      </c>
      <c r="D3194" s="124" t="s">
        <v>1156</v>
      </c>
      <c r="E3194" s="118" t="s">
        <v>48</v>
      </c>
      <c r="F3194" s="124" t="s">
        <v>35249</v>
      </c>
      <c r="G3194" s="118" t="s">
        <v>2</v>
      </c>
      <c r="H3194" s="137">
        <v>42867</v>
      </c>
      <c r="I3194" s="119">
        <v>103.95</v>
      </c>
      <c r="J3194" s="129"/>
      <c r="K3194" s="129"/>
      <c r="L3194" s="129">
        <v>0</v>
      </c>
      <c r="M3194" s="134" t="s">
        <v>20010</v>
      </c>
    </row>
    <row r="3195" spans="1:13" hidden="1" x14ac:dyDescent="0.25">
      <c r="A3195" s="128"/>
      <c r="B3195" s="2"/>
      <c r="C3195" s="139" t="s">
        <v>1157</v>
      </c>
      <c r="D3195" s="124" t="s">
        <v>1158</v>
      </c>
      <c r="E3195" s="118" t="s">
        <v>48</v>
      </c>
      <c r="F3195" s="124" t="s">
        <v>35249</v>
      </c>
      <c r="G3195" s="118" t="s">
        <v>2</v>
      </c>
      <c r="H3195" s="137">
        <v>44145</v>
      </c>
      <c r="I3195" s="119">
        <v>85</v>
      </c>
      <c r="J3195" s="129"/>
      <c r="K3195" s="129"/>
      <c r="L3195" s="129">
        <v>0</v>
      </c>
      <c r="M3195" s="134" t="s">
        <v>20011</v>
      </c>
    </row>
    <row r="3196" spans="1:13" hidden="1" x14ac:dyDescent="0.25">
      <c r="A3196" s="128"/>
      <c r="B3196" s="2"/>
      <c r="C3196" s="139" t="s">
        <v>1159</v>
      </c>
      <c r="D3196" s="124" t="s">
        <v>1160</v>
      </c>
      <c r="E3196" s="118" t="s">
        <v>48</v>
      </c>
      <c r="F3196" s="124" t="s">
        <v>35249</v>
      </c>
      <c r="G3196" s="118" t="s">
        <v>2</v>
      </c>
      <c r="H3196" s="137"/>
      <c r="I3196" s="119"/>
      <c r="J3196" s="129"/>
      <c r="K3196" s="129"/>
      <c r="L3196" s="129">
        <v>0</v>
      </c>
      <c r="M3196" s="134" t="s">
        <v>20012</v>
      </c>
    </row>
    <row r="3197" spans="1:13" hidden="1" x14ac:dyDescent="0.25">
      <c r="A3197" s="128"/>
      <c r="B3197" s="2"/>
      <c r="C3197" s="139" t="s">
        <v>1161</v>
      </c>
      <c r="D3197" s="124" t="s">
        <v>1162</v>
      </c>
      <c r="E3197" s="118" t="s">
        <v>48</v>
      </c>
      <c r="F3197" s="124" t="s">
        <v>35249</v>
      </c>
      <c r="G3197" s="118" t="s">
        <v>2</v>
      </c>
      <c r="H3197" s="137">
        <v>46121</v>
      </c>
      <c r="I3197" s="119">
        <v>97.95</v>
      </c>
      <c r="J3197" s="129"/>
      <c r="K3197" s="129"/>
      <c r="L3197" s="129">
        <v>0</v>
      </c>
      <c r="M3197" s="134" t="s">
        <v>20013</v>
      </c>
    </row>
    <row r="3198" spans="1:13" hidden="1" x14ac:dyDescent="0.25">
      <c r="A3198" s="128"/>
      <c r="B3198" s="2"/>
      <c r="C3198" s="139" t="s">
        <v>1163</v>
      </c>
      <c r="D3198" s="124" t="s">
        <v>1164</v>
      </c>
      <c r="E3198" s="118" t="s">
        <v>48</v>
      </c>
      <c r="F3198" s="124" t="s">
        <v>35249</v>
      </c>
      <c r="G3198" s="118" t="s">
        <v>2</v>
      </c>
      <c r="H3198" s="137">
        <v>46121</v>
      </c>
      <c r="I3198" s="119">
        <v>107.46</v>
      </c>
      <c r="J3198" s="129"/>
      <c r="K3198" s="129"/>
      <c r="L3198" s="129">
        <v>0</v>
      </c>
      <c r="M3198" s="134" t="s">
        <v>20014</v>
      </c>
    </row>
    <row r="3199" spans="1:13" hidden="1" x14ac:dyDescent="0.25">
      <c r="A3199" s="128"/>
      <c r="B3199" s="2"/>
      <c r="C3199" s="139" t="s">
        <v>1165</v>
      </c>
      <c r="D3199" s="124" t="s">
        <v>1166</v>
      </c>
      <c r="E3199" s="118" t="s">
        <v>48</v>
      </c>
      <c r="F3199" s="124" t="s">
        <v>35249</v>
      </c>
      <c r="G3199" s="118" t="s">
        <v>2</v>
      </c>
      <c r="H3199" s="137">
        <v>45940</v>
      </c>
      <c r="I3199" s="119">
        <v>188.84</v>
      </c>
      <c r="J3199" s="129"/>
      <c r="K3199" s="129"/>
      <c r="L3199" s="129">
        <v>0</v>
      </c>
      <c r="M3199" s="134" t="s">
        <v>20015</v>
      </c>
    </row>
    <row r="3200" spans="1:13" hidden="1" x14ac:dyDescent="0.25">
      <c r="A3200" s="128"/>
      <c r="B3200" s="2"/>
      <c r="C3200" s="139" t="s">
        <v>18942</v>
      </c>
      <c r="D3200" s="124" t="s">
        <v>18941</v>
      </c>
      <c r="E3200" s="118" t="s">
        <v>48</v>
      </c>
      <c r="F3200" s="124" t="s">
        <v>35249</v>
      </c>
      <c r="G3200" s="118" t="s">
        <v>2</v>
      </c>
      <c r="H3200" s="137">
        <v>42003</v>
      </c>
      <c r="I3200" s="119">
        <v>43.61</v>
      </c>
      <c r="J3200" s="129"/>
      <c r="K3200" s="129"/>
      <c r="L3200" s="129">
        <v>0</v>
      </c>
      <c r="M3200" s="134" t="s">
        <v>20010</v>
      </c>
    </row>
    <row r="3201" spans="1:13" hidden="1" x14ac:dyDescent="0.25">
      <c r="A3201" s="128"/>
      <c r="B3201" s="2"/>
      <c r="C3201" s="139" t="s">
        <v>1167</v>
      </c>
      <c r="D3201" s="124" t="s">
        <v>1168</v>
      </c>
      <c r="E3201" s="118" t="s">
        <v>48</v>
      </c>
      <c r="F3201" s="124" t="s">
        <v>35249</v>
      </c>
      <c r="G3201" s="118" t="s">
        <v>2</v>
      </c>
      <c r="H3201" s="137">
        <v>45940</v>
      </c>
      <c r="I3201" s="119">
        <v>202.08</v>
      </c>
      <c r="J3201" s="129"/>
      <c r="K3201" s="129"/>
      <c r="L3201" s="129">
        <v>0</v>
      </c>
      <c r="M3201" s="134" t="s">
        <v>20016</v>
      </c>
    </row>
    <row r="3202" spans="1:13" hidden="1" x14ac:dyDescent="0.25">
      <c r="A3202" s="128"/>
      <c r="B3202" s="2"/>
      <c r="C3202" s="139" t="s">
        <v>18944</v>
      </c>
      <c r="D3202" s="124" t="s">
        <v>18943</v>
      </c>
      <c r="E3202" s="118" t="s">
        <v>48</v>
      </c>
      <c r="F3202" s="124" t="s">
        <v>35249</v>
      </c>
      <c r="G3202" s="118" t="s">
        <v>2</v>
      </c>
      <c r="H3202" s="137">
        <v>42003</v>
      </c>
      <c r="I3202" s="119">
        <v>47.94</v>
      </c>
      <c r="J3202" s="129"/>
      <c r="K3202" s="129"/>
      <c r="L3202" s="129">
        <v>0</v>
      </c>
      <c r="M3202" s="134" t="s">
        <v>20017</v>
      </c>
    </row>
    <row r="3203" spans="1:13" hidden="1" x14ac:dyDescent="0.25">
      <c r="A3203" s="128"/>
      <c r="B3203" s="2"/>
      <c r="C3203" s="139" t="s">
        <v>35252</v>
      </c>
      <c r="D3203" s="124" t="s">
        <v>35253</v>
      </c>
      <c r="E3203" s="118" t="s">
        <v>48</v>
      </c>
      <c r="F3203" s="124" t="s">
        <v>35249</v>
      </c>
      <c r="G3203" s="118" t="s">
        <v>2</v>
      </c>
      <c r="H3203" s="137">
        <v>45713</v>
      </c>
      <c r="I3203" s="119">
        <v>98.48</v>
      </c>
      <c r="J3203" s="129"/>
      <c r="K3203" s="129"/>
      <c r="L3203" s="129">
        <v>0</v>
      </c>
      <c r="M3203" s="134" t="s">
        <v>20018</v>
      </c>
    </row>
    <row r="3204" spans="1:13" hidden="1" x14ac:dyDescent="0.25">
      <c r="A3204" s="128"/>
      <c r="B3204" s="2"/>
      <c r="C3204" s="139" t="s">
        <v>35255</v>
      </c>
      <c r="D3204" s="124" t="s">
        <v>35256</v>
      </c>
      <c r="E3204" s="118" t="s">
        <v>48</v>
      </c>
      <c r="F3204" s="124" t="s">
        <v>35249</v>
      </c>
      <c r="G3204" s="118" t="s">
        <v>2</v>
      </c>
      <c r="H3204" s="137">
        <v>45940</v>
      </c>
      <c r="I3204" s="119">
        <v>188.84</v>
      </c>
      <c r="J3204" s="129"/>
      <c r="K3204" s="129"/>
      <c r="L3204" s="129">
        <v>0</v>
      </c>
      <c r="M3204" s="134" t="s">
        <v>19799</v>
      </c>
    </row>
    <row r="3205" spans="1:13" hidden="1" x14ac:dyDescent="0.25">
      <c r="A3205" s="128"/>
      <c r="B3205" s="2"/>
      <c r="C3205" s="139" t="s">
        <v>18946</v>
      </c>
      <c r="D3205" s="124" t="s">
        <v>18945</v>
      </c>
      <c r="E3205" s="118" t="s">
        <v>48</v>
      </c>
      <c r="F3205" s="124" t="s">
        <v>35249</v>
      </c>
      <c r="G3205" s="118" t="s">
        <v>2</v>
      </c>
      <c r="H3205" s="137"/>
      <c r="I3205" s="119"/>
      <c r="J3205" s="129"/>
      <c r="K3205" s="129"/>
      <c r="L3205" s="129">
        <v>0</v>
      </c>
      <c r="M3205" s="134" t="s">
        <v>20019</v>
      </c>
    </row>
    <row r="3206" spans="1:13" hidden="1" x14ac:dyDescent="0.25">
      <c r="A3206" s="128"/>
      <c r="B3206" s="2"/>
      <c r="C3206" s="139" t="s">
        <v>31099</v>
      </c>
      <c r="D3206" s="124" t="s">
        <v>31100</v>
      </c>
      <c r="E3206" s="118" t="s">
        <v>48</v>
      </c>
      <c r="F3206" s="124" t="s">
        <v>35249</v>
      </c>
      <c r="G3206" s="118" t="s">
        <v>34659</v>
      </c>
      <c r="H3206" s="137"/>
      <c r="I3206" s="119"/>
      <c r="J3206" s="129"/>
      <c r="K3206" s="129"/>
      <c r="L3206" s="129">
        <v>0</v>
      </c>
      <c r="M3206" s="134" t="s">
        <v>20020</v>
      </c>
    </row>
    <row r="3207" spans="1:13" hidden="1" x14ac:dyDescent="0.25">
      <c r="A3207" s="128"/>
      <c r="B3207" s="2"/>
      <c r="C3207" s="139" t="s">
        <v>31357</v>
      </c>
      <c r="D3207" s="124" t="s">
        <v>31358</v>
      </c>
      <c r="E3207" s="118" t="s">
        <v>48</v>
      </c>
      <c r="F3207" s="124" t="s">
        <v>35249</v>
      </c>
      <c r="G3207" s="118" t="s">
        <v>34659</v>
      </c>
      <c r="H3207" s="137"/>
      <c r="I3207" s="119"/>
      <c r="J3207" s="129"/>
      <c r="K3207" s="129"/>
      <c r="L3207" s="129">
        <v>0</v>
      </c>
      <c r="M3207" s="134" t="s">
        <v>20021</v>
      </c>
    </row>
    <row r="3208" spans="1:13" hidden="1" x14ac:dyDescent="0.25">
      <c r="A3208" s="128"/>
      <c r="B3208" s="2"/>
      <c r="C3208" s="139" t="s">
        <v>1169</v>
      </c>
      <c r="D3208" s="124" t="s">
        <v>1170</v>
      </c>
      <c r="E3208" s="118" t="s">
        <v>48</v>
      </c>
      <c r="F3208" s="124" t="s">
        <v>35249</v>
      </c>
      <c r="G3208" s="118" t="s">
        <v>2</v>
      </c>
      <c r="H3208" s="137">
        <v>44365</v>
      </c>
      <c r="I3208" s="119">
        <v>161</v>
      </c>
      <c r="J3208" s="129"/>
      <c r="K3208" s="129"/>
      <c r="L3208" s="129">
        <v>0</v>
      </c>
      <c r="M3208" s="134" t="s">
        <v>20022</v>
      </c>
    </row>
    <row r="3209" spans="1:13" hidden="1" x14ac:dyDescent="0.25">
      <c r="A3209" s="128"/>
      <c r="B3209" s="2"/>
      <c r="C3209" s="139" t="s">
        <v>33358</v>
      </c>
      <c r="D3209" s="124" t="s">
        <v>33359</v>
      </c>
      <c r="E3209" s="118" t="s">
        <v>48</v>
      </c>
      <c r="F3209" s="124" t="s">
        <v>35249</v>
      </c>
      <c r="G3209" s="118" t="s">
        <v>2</v>
      </c>
      <c r="H3209" s="137"/>
      <c r="I3209" s="119"/>
      <c r="J3209" s="129"/>
      <c r="K3209" s="129"/>
      <c r="L3209" s="129">
        <v>0</v>
      </c>
      <c r="M3209" s="134" t="s">
        <v>20023</v>
      </c>
    </row>
    <row r="3210" spans="1:13" hidden="1" x14ac:dyDescent="0.25">
      <c r="A3210" s="128"/>
      <c r="B3210" s="2"/>
      <c r="C3210" s="139" t="s">
        <v>31377</v>
      </c>
      <c r="D3210" s="124" t="s">
        <v>31378</v>
      </c>
      <c r="E3210" s="118" t="s">
        <v>48</v>
      </c>
      <c r="F3210" s="124" t="s">
        <v>35249</v>
      </c>
      <c r="G3210" s="118" t="s">
        <v>2</v>
      </c>
      <c r="H3210" s="137"/>
      <c r="I3210" s="119"/>
      <c r="J3210" s="129"/>
      <c r="K3210" s="129"/>
      <c r="L3210" s="129">
        <v>0</v>
      </c>
      <c r="M3210" s="134" t="s">
        <v>20024</v>
      </c>
    </row>
    <row r="3211" spans="1:13" hidden="1" x14ac:dyDescent="0.25">
      <c r="A3211" s="128"/>
      <c r="B3211" s="2"/>
      <c r="C3211" s="139" t="s">
        <v>1171</v>
      </c>
      <c r="D3211" s="124" t="s">
        <v>1172</v>
      </c>
      <c r="E3211" s="118" t="s">
        <v>48</v>
      </c>
      <c r="F3211" s="124" t="s">
        <v>35249</v>
      </c>
      <c r="G3211" s="118" t="s">
        <v>2</v>
      </c>
      <c r="H3211" s="137">
        <v>43074</v>
      </c>
      <c r="I3211" s="119">
        <v>29.28</v>
      </c>
      <c r="J3211" s="129"/>
      <c r="K3211" s="129"/>
      <c r="L3211" s="129">
        <v>0</v>
      </c>
      <c r="M3211" s="134" t="s">
        <v>20025</v>
      </c>
    </row>
    <row r="3212" spans="1:13" hidden="1" x14ac:dyDescent="0.25">
      <c r="A3212" s="128"/>
      <c r="B3212" s="2"/>
      <c r="C3212" s="139" t="s">
        <v>1173</v>
      </c>
      <c r="D3212" s="124" t="s">
        <v>1174</v>
      </c>
      <c r="E3212" s="118" t="s">
        <v>48</v>
      </c>
      <c r="F3212" s="124" t="s">
        <v>35249</v>
      </c>
      <c r="G3212" s="118" t="s">
        <v>2</v>
      </c>
      <c r="H3212" s="137">
        <v>41088</v>
      </c>
      <c r="I3212" s="119">
        <v>1469.74</v>
      </c>
      <c r="J3212" s="129"/>
      <c r="K3212" s="129"/>
      <c r="L3212" s="129">
        <v>0</v>
      </c>
      <c r="M3212" s="134" t="s">
        <v>20026</v>
      </c>
    </row>
    <row r="3213" spans="1:13" hidden="1" x14ac:dyDescent="0.25">
      <c r="A3213" s="128"/>
      <c r="B3213" s="2"/>
      <c r="C3213" s="139" t="s">
        <v>18940</v>
      </c>
      <c r="D3213" s="124" t="s">
        <v>18939</v>
      </c>
      <c r="E3213" s="118" t="s">
        <v>48</v>
      </c>
      <c r="F3213" s="124" t="s">
        <v>35249</v>
      </c>
      <c r="G3213" s="118" t="s">
        <v>2</v>
      </c>
      <c r="H3213" s="137">
        <v>44824</v>
      </c>
      <c r="I3213" s="119">
        <v>1152.06</v>
      </c>
      <c r="J3213" s="129"/>
      <c r="K3213" s="129"/>
      <c r="L3213" s="129">
        <v>0</v>
      </c>
      <c r="M3213" s="134" t="s">
        <v>20027</v>
      </c>
    </row>
    <row r="3214" spans="1:13" hidden="1" x14ac:dyDescent="0.25">
      <c r="A3214" s="128"/>
      <c r="B3214" s="2"/>
      <c r="C3214" s="139" t="s">
        <v>1175</v>
      </c>
      <c r="D3214" s="124" t="s">
        <v>1176</v>
      </c>
      <c r="E3214" s="118" t="s">
        <v>48</v>
      </c>
      <c r="F3214" s="124" t="s">
        <v>35249</v>
      </c>
      <c r="G3214" s="118" t="s">
        <v>2</v>
      </c>
      <c r="H3214" s="137">
        <v>45867</v>
      </c>
      <c r="I3214" s="119">
        <v>98.52</v>
      </c>
      <c r="J3214" s="129"/>
      <c r="K3214" s="129"/>
      <c r="L3214" s="129">
        <v>0</v>
      </c>
      <c r="M3214" s="134" t="s">
        <v>20028</v>
      </c>
    </row>
    <row r="3215" spans="1:13" hidden="1" x14ac:dyDescent="0.25">
      <c r="A3215" s="128"/>
      <c r="B3215" s="2"/>
      <c r="C3215" s="139" t="s">
        <v>1177</v>
      </c>
      <c r="D3215" s="124" t="s">
        <v>1178</v>
      </c>
      <c r="E3215" s="118" t="s">
        <v>48</v>
      </c>
      <c r="F3215" s="124" t="s">
        <v>35249</v>
      </c>
      <c r="G3215" s="118" t="s">
        <v>2</v>
      </c>
      <c r="H3215" s="137">
        <v>45867</v>
      </c>
      <c r="I3215" s="119">
        <v>98.52</v>
      </c>
      <c r="J3215" s="129"/>
      <c r="K3215" s="129"/>
      <c r="L3215" s="129">
        <v>0</v>
      </c>
      <c r="M3215" s="134" t="s">
        <v>20029</v>
      </c>
    </row>
    <row r="3216" spans="1:13" hidden="1" x14ac:dyDescent="0.25">
      <c r="A3216" s="128"/>
      <c r="B3216" s="2"/>
      <c r="C3216" s="139" t="s">
        <v>1179</v>
      </c>
      <c r="D3216" s="124" t="s">
        <v>1180</v>
      </c>
      <c r="E3216" s="118" t="s">
        <v>48</v>
      </c>
      <c r="F3216" s="124" t="s">
        <v>35249</v>
      </c>
      <c r="G3216" s="118" t="s">
        <v>2</v>
      </c>
      <c r="H3216" s="137">
        <v>43922</v>
      </c>
      <c r="I3216" s="119">
        <v>115.15</v>
      </c>
      <c r="J3216" s="129"/>
      <c r="K3216" s="129"/>
      <c r="L3216" s="129">
        <v>0</v>
      </c>
      <c r="M3216" s="134" t="s">
        <v>20030</v>
      </c>
    </row>
    <row r="3217" spans="1:13" hidden="1" x14ac:dyDescent="0.25">
      <c r="A3217" s="128"/>
      <c r="B3217" s="2"/>
      <c r="C3217" s="139" t="s">
        <v>1181</v>
      </c>
      <c r="D3217" s="124" t="s">
        <v>1182</v>
      </c>
      <c r="E3217" s="118" t="s">
        <v>48</v>
      </c>
      <c r="F3217" s="124" t="s">
        <v>35249</v>
      </c>
      <c r="G3217" s="118" t="s">
        <v>34659</v>
      </c>
      <c r="H3217" s="137">
        <v>41675</v>
      </c>
      <c r="I3217" s="119">
        <v>27</v>
      </c>
      <c r="J3217" s="129"/>
      <c r="K3217" s="129"/>
      <c r="L3217" s="129">
        <v>0</v>
      </c>
      <c r="M3217" s="134" t="s">
        <v>20031</v>
      </c>
    </row>
    <row r="3218" spans="1:13" hidden="1" x14ac:dyDescent="0.25">
      <c r="A3218" s="128"/>
      <c r="B3218" s="2"/>
      <c r="C3218" s="139" t="s">
        <v>1183</v>
      </c>
      <c r="D3218" s="124" t="s">
        <v>1184</v>
      </c>
      <c r="E3218" s="118" t="s">
        <v>48</v>
      </c>
      <c r="F3218" s="124" t="s">
        <v>35249</v>
      </c>
      <c r="G3218" s="118" t="s">
        <v>34659</v>
      </c>
      <c r="H3218" s="137"/>
      <c r="I3218" s="119"/>
      <c r="J3218" s="129"/>
      <c r="K3218" s="129"/>
      <c r="L3218" s="129">
        <v>0</v>
      </c>
      <c r="M3218" s="134" t="s">
        <v>20032</v>
      </c>
    </row>
    <row r="3219" spans="1:13" hidden="1" x14ac:dyDescent="0.25">
      <c r="A3219" s="128"/>
      <c r="B3219" s="2"/>
      <c r="C3219" s="139" t="s">
        <v>1185</v>
      </c>
      <c r="D3219" s="124" t="s">
        <v>1186</v>
      </c>
      <c r="E3219" s="118" t="s">
        <v>48</v>
      </c>
      <c r="F3219" s="124" t="s">
        <v>35249</v>
      </c>
      <c r="G3219" s="118" t="s">
        <v>34659</v>
      </c>
      <c r="H3219" s="137">
        <v>42353</v>
      </c>
      <c r="I3219" s="119">
        <v>327.26</v>
      </c>
      <c r="J3219" s="129"/>
      <c r="K3219" s="129"/>
      <c r="L3219" s="129">
        <v>0</v>
      </c>
      <c r="M3219" s="134" t="s">
        <v>28097</v>
      </c>
    </row>
    <row r="3220" spans="1:13" hidden="1" x14ac:dyDescent="0.25">
      <c r="A3220" s="128"/>
      <c r="B3220" s="2"/>
      <c r="C3220" s="139" t="s">
        <v>1187</v>
      </c>
      <c r="D3220" s="124" t="s">
        <v>1188</v>
      </c>
      <c r="E3220" s="118" t="s">
        <v>48</v>
      </c>
      <c r="F3220" s="124" t="s">
        <v>35249</v>
      </c>
      <c r="G3220" s="118" t="s">
        <v>34659</v>
      </c>
      <c r="H3220" s="137"/>
      <c r="I3220" s="119"/>
      <c r="J3220" s="129"/>
      <c r="K3220" s="129"/>
      <c r="L3220" s="129">
        <v>0</v>
      </c>
      <c r="M3220" s="134" t="s">
        <v>20033</v>
      </c>
    </row>
    <row r="3221" spans="1:13" hidden="1" x14ac:dyDescent="0.25">
      <c r="A3221" s="128"/>
      <c r="B3221" s="2"/>
      <c r="C3221" s="139" t="s">
        <v>1189</v>
      </c>
      <c r="D3221" s="124" t="s">
        <v>1190</v>
      </c>
      <c r="E3221" s="118" t="s">
        <v>48</v>
      </c>
      <c r="F3221" s="124" t="s">
        <v>35249</v>
      </c>
      <c r="G3221" s="118" t="s">
        <v>34659</v>
      </c>
      <c r="H3221" s="137"/>
      <c r="I3221" s="119"/>
      <c r="J3221" s="129"/>
      <c r="K3221" s="129"/>
      <c r="L3221" s="129">
        <v>0</v>
      </c>
      <c r="M3221" s="134" t="s">
        <v>20034</v>
      </c>
    </row>
    <row r="3222" spans="1:13" hidden="1" x14ac:dyDescent="0.25">
      <c r="A3222" s="128"/>
      <c r="B3222" s="2"/>
      <c r="C3222" s="139" t="s">
        <v>1191</v>
      </c>
      <c r="D3222" s="124" t="s">
        <v>1192</v>
      </c>
      <c r="E3222" s="118" t="s">
        <v>48</v>
      </c>
      <c r="F3222" s="124" t="s">
        <v>35249</v>
      </c>
      <c r="G3222" s="118" t="s">
        <v>34659</v>
      </c>
      <c r="H3222" s="137"/>
      <c r="I3222" s="119"/>
      <c r="J3222" s="129"/>
      <c r="K3222" s="129"/>
      <c r="L3222" s="129">
        <v>0</v>
      </c>
      <c r="M3222" s="134" t="s">
        <v>30007</v>
      </c>
    </row>
    <row r="3223" spans="1:13" hidden="1" x14ac:dyDescent="0.25">
      <c r="A3223" s="128"/>
      <c r="B3223" s="2"/>
      <c r="C3223" s="139" t="s">
        <v>1193</v>
      </c>
      <c r="D3223" s="124" t="s">
        <v>1194</v>
      </c>
      <c r="E3223" s="118" t="s">
        <v>48</v>
      </c>
      <c r="F3223" s="124" t="s">
        <v>35249</v>
      </c>
      <c r="G3223" s="118" t="s">
        <v>34659</v>
      </c>
      <c r="H3223" s="137">
        <v>41779</v>
      </c>
      <c r="I3223" s="119">
        <v>1245.5</v>
      </c>
      <c r="J3223" s="129"/>
      <c r="K3223" s="129"/>
      <c r="L3223" s="129">
        <v>0</v>
      </c>
      <c r="M3223" s="134"/>
    </row>
    <row r="3224" spans="1:13" hidden="1" x14ac:dyDescent="0.25">
      <c r="A3224" s="128"/>
      <c r="B3224" s="2"/>
      <c r="C3224" s="139" t="s">
        <v>1195</v>
      </c>
      <c r="D3224" s="124" t="s">
        <v>1196</v>
      </c>
      <c r="E3224" s="118" t="s">
        <v>48</v>
      </c>
      <c r="F3224" s="124" t="s">
        <v>35249</v>
      </c>
      <c r="G3224" s="118" t="s">
        <v>34659</v>
      </c>
      <c r="H3224" s="137"/>
      <c r="I3224" s="119"/>
      <c r="J3224" s="129"/>
      <c r="K3224" s="129"/>
      <c r="L3224" s="129">
        <v>0</v>
      </c>
      <c r="M3224" s="134" t="s">
        <v>20035</v>
      </c>
    </row>
    <row r="3225" spans="1:13" hidden="1" x14ac:dyDescent="0.25">
      <c r="A3225" s="128"/>
      <c r="B3225" s="2"/>
      <c r="C3225" s="139" t="s">
        <v>1197</v>
      </c>
      <c r="D3225" s="124" t="s">
        <v>1198</v>
      </c>
      <c r="E3225" s="118" t="s">
        <v>48</v>
      </c>
      <c r="F3225" s="124" t="s">
        <v>35249</v>
      </c>
      <c r="G3225" s="118" t="s">
        <v>34659</v>
      </c>
      <c r="H3225" s="137"/>
      <c r="I3225" s="119"/>
      <c r="J3225" s="129"/>
      <c r="K3225" s="129"/>
      <c r="L3225" s="129">
        <v>0</v>
      </c>
      <c r="M3225" s="134" t="s">
        <v>20036</v>
      </c>
    </row>
    <row r="3226" spans="1:13" hidden="1" x14ac:dyDescent="0.25">
      <c r="A3226" s="128"/>
      <c r="B3226" s="2"/>
      <c r="C3226" s="139" t="s">
        <v>1199</v>
      </c>
      <c r="D3226" s="124" t="s">
        <v>1200</v>
      </c>
      <c r="E3226" s="118" t="s">
        <v>48</v>
      </c>
      <c r="F3226" s="124" t="s">
        <v>35249</v>
      </c>
      <c r="G3226" s="118" t="s">
        <v>34659</v>
      </c>
      <c r="H3226" s="137">
        <v>41324</v>
      </c>
      <c r="I3226" s="119">
        <v>918</v>
      </c>
      <c r="J3226" s="129"/>
      <c r="K3226" s="129"/>
      <c r="L3226" s="129">
        <v>0</v>
      </c>
      <c r="M3226" s="134" t="s">
        <v>20037</v>
      </c>
    </row>
    <row r="3227" spans="1:13" hidden="1" x14ac:dyDescent="0.25">
      <c r="A3227" s="128"/>
      <c r="B3227" s="2"/>
      <c r="C3227" s="139" t="s">
        <v>33149</v>
      </c>
      <c r="D3227" s="124" t="s">
        <v>33150</v>
      </c>
      <c r="E3227" s="118" t="s">
        <v>48</v>
      </c>
      <c r="F3227" s="124" t="s">
        <v>35249</v>
      </c>
      <c r="G3227" s="118" t="s">
        <v>34659</v>
      </c>
      <c r="H3227" s="137"/>
      <c r="I3227" s="119"/>
      <c r="J3227" s="129"/>
      <c r="K3227" s="129"/>
      <c r="L3227" s="129">
        <v>0</v>
      </c>
      <c r="M3227" s="134" t="s">
        <v>29294</v>
      </c>
    </row>
    <row r="3228" spans="1:13" hidden="1" x14ac:dyDescent="0.25">
      <c r="A3228" s="128"/>
      <c r="B3228" s="2"/>
      <c r="C3228" s="139" t="s">
        <v>30266</v>
      </c>
      <c r="D3228" s="124" t="s">
        <v>30267</v>
      </c>
      <c r="E3228" s="118" t="s">
        <v>48</v>
      </c>
      <c r="F3228" s="124" t="s">
        <v>35249</v>
      </c>
      <c r="G3228" s="118" t="s">
        <v>2</v>
      </c>
      <c r="H3228" s="137"/>
      <c r="I3228" s="119"/>
      <c r="J3228" s="129"/>
      <c r="K3228" s="129"/>
      <c r="L3228" s="129">
        <v>0</v>
      </c>
      <c r="M3228" s="134" t="s">
        <v>20038</v>
      </c>
    </row>
    <row r="3229" spans="1:13" hidden="1" x14ac:dyDescent="0.25">
      <c r="A3229" s="128"/>
      <c r="B3229" s="2"/>
      <c r="C3229" s="139" t="s">
        <v>19342</v>
      </c>
      <c r="D3229" s="124" t="s">
        <v>19341</v>
      </c>
      <c r="E3229" s="118" t="s">
        <v>48</v>
      </c>
      <c r="F3229" s="124" t="s">
        <v>35249</v>
      </c>
      <c r="G3229" s="118" t="s">
        <v>2</v>
      </c>
      <c r="H3229" s="137">
        <v>44893</v>
      </c>
      <c r="I3229" s="119">
        <v>336.6</v>
      </c>
      <c r="J3229" s="129"/>
      <c r="K3229" s="129"/>
      <c r="L3229" s="129">
        <v>0</v>
      </c>
      <c r="M3229" s="134" t="s">
        <v>20039</v>
      </c>
    </row>
    <row r="3230" spans="1:13" hidden="1" x14ac:dyDescent="0.25">
      <c r="A3230" s="128"/>
      <c r="B3230" s="2"/>
      <c r="C3230" s="139" t="s">
        <v>1201</v>
      </c>
      <c r="D3230" s="124" t="s">
        <v>1202</v>
      </c>
      <c r="E3230" s="118" t="s">
        <v>48</v>
      </c>
      <c r="F3230" s="124" t="s">
        <v>35249</v>
      </c>
      <c r="G3230" s="118" t="s">
        <v>34659</v>
      </c>
      <c r="H3230" s="137">
        <v>42353</v>
      </c>
      <c r="I3230" s="119">
        <v>7</v>
      </c>
      <c r="J3230" s="129"/>
      <c r="K3230" s="129"/>
      <c r="L3230" s="129">
        <v>0</v>
      </c>
      <c r="M3230" s="134" t="s">
        <v>20040</v>
      </c>
    </row>
    <row r="3231" spans="1:13" hidden="1" x14ac:dyDescent="0.25">
      <c r="A3231" s="128"/>
      <c r="B3231" s="2"/>
      <c r="C3231" s="139" t="s">
        <v>1203</v>
      </c>
      <c r="D3231" s="124" t="s">
        <v>1204</v>
      </c>
      <c r="E3231" s="118" t="s">
        <v>48</v>
      </c>
      <c r="F3231" s="124" t="s">
        <v>35249</v>
      </c>
      <c r="G3231" s="118" t="s">
        <v>34659</v>
      </c>
      <c r="H3231" s="137">
        <v>42402</v>
      </c>
      <c r="I3231" s="119">
        <v>5.5</v>
      </c>
      <c r="J3231" s="129"/>
      <c r="K3231" s="129"/>
      <c r="L3231" s="129">
        <v>0</v>
      </c>
      <c r="M3231" s="134" t="s">
        <v>20041</v>
      </c>
    </row>
    <row r="3232" spans="1:13" hidden="1" x14ac:dyDescent="0.25">
      <c r="A3232" s="128"/>
      <c r="B3232" s="2"/>
      <c r="C3232" s="139" t="s">
        <v>1205</v>
      </c>
      <c r="D3232" s="124" t="s">
        <v>1206</v>
      </c>
      <c r="E3232" s="118" t="s">
        <v>48</v>
      </c>
      <c r="F3232" s="124" t="s">
        <v>35249</v>
      </c>
      <c r="G3232" s="118" t="s">
        <v>34659</v>
      </c>
      <c r="H3232" s="137">
        <v>42403</v>
      </c>
      <c r="I3232" s="119">
        <v>3.95</v>
      </c>
      <c r="J3232" s="129"/>
      <c r="K3232" s="129"/>
      <c r="L3232" s="129">
        <v>0</v>
      </c>
      <c r="M3232" s="134" t="s">
        <v>20042</v>
      </c>
    </row>
    <row r="3233" spans="1:13" hidden="1" x14ac:dyDescent="0.25">
      <c r="A3233" s="128"/>
      <c r="B3233" s="2"/>
      <c r="C3233" s="139" t="s">
        <v>29173</v>
      </c>
      <c r="D3233" s="124" t="s">
        <v>29174</v>
      </c>
      <c r="E3233" s="118" t="s">
        <v>48</v>
      </c>
      <c r="F3233" s="124" t="s">
        <v>35249</v>
      </c>
      <c r="G3233" s="118" t="s">
        <v>2</v>
      </c>
      <c r="H3233" s="137"/>
      <c r="I3233" s="119"/>
      <c r="J3233" s="129"/>
      <c r="K3233" s="129"/>
      <c r="L3233" s="129">
        <v>0</v>
      </c>
      <c r="M3233" s="134" t="s">
        <v>28598</v>
      </c>
    </row>
    <row r="3234" spans="1:13" hidden="1" x14ac:dyDescent="0.25">
      <c r="A3234" s="128"/>
      <c r="B3234" s="2"/>
      <c r="C3234" s="139" t="s">
        <v>32049</v>
      </c>
      <c r="D3234" s="124" t="s">
        <v>32050</v>
      </c>
      <c r="E3234" s="118" t="s">
        <v>48</v>
      </c>
      <c r="F3234" s="124" t="s">
        <v>35249</v>
      </c>
      <c r="G3234" s="118" t="s">
        <v>2</v>
      </c>
      <c r="H3234" s="137"/>
      <c r="I3234" s="119"/>
      <c r="J3234" s="129"/>
      <c r="K3234" s="129"/>
      <c r="L3234" s="129">
        <v>0</v>
      </c>
      <c r="M3234" s="134"/>
    </row>
    <row r="3235" spans="1:13" hidden="1" x14ac:dyDescent="0.25">
      <c r="A3235" s="128"/>
      <c r="B3235" s="2"/>
      <c r="C3235" s="139" t="s">
        <v>1207</v>
      </c>
      <c r="D3235" s="124" t="s">
        <v>1208</v>
      </c>
      <c r="E3235" s="118" t="s">
        <v>48</v>
      </c>
      <c r="F3235" s="124" t="s">
        <v>35249</v>
      </c>
      <c r="G3235" s="118" t="s">
        <v>2</v>
      </c>
      <c r="H3235" s="137">
        <v>44553</v>
      </c>
      <c r="I3235" s="119">
        <v>79.91</v>
      </c>
      <c r="J3235" s="129"/>
      <c r="K3235" s="129"/>
      <c r="L3235" s="129">
        <v>0</v>
      </c>
      <c r="M3235" s="134" t="s">
        <v>20043</v>
      </c>
    </row>
    <row r="3236" spans="1:13" hidden="1" x14ac:dyDescent="0.25">
      <c r="A3236" s="128"/>
      <c r="B3236" s="2"/>
      <c r="C3236" s="139" t="s">
        <v>1209</v>
      </c>
      <c r="D3236" s="124" t="s">
        <v>1210</v>
      </c>
      <c r="E3236" s="118" t="s">
        <v>48</v>
      </c>
      <c r="F3236" s="124" t="s">
        <v>35249</v>
      </c>
      <c r="G3236" s="118" t="s">
        <v>34659</v>
      </c>
      <c r="H3236" s="137">
        <v>41801</v>
      </c>
      <c r="I3236" s="119">
        <v>82</v>
      </c>
      <c r="J3236" s="129"/>
      <c r="K3236" s="129"/>
      <c r="L3236" s="129">
        <v>0</v>
      </c>
      <c r="M3236" s="134" t="s">
        <v>20044</v>
      </c>
    </row>
    <row r="3237" spans="1:13" hidden="1" x14ac:dyDescent="0.25">
      <c r="A3237" s="128"/>
      <c r="B3237" s="2"/>
      <c r="C3237" s="139" t="s">
        <v>1211</v>
      </c>
      <c r="D3237" s="124" t="s">
        <v>1212</v>
      </c>
      <c r="E3237" s="118" t="s">
        <v>48</v>
      </c>
      <c r="F3237" s="124" t="s">
        <v>35249</v>
      </c>
      <c r="G3237" s="118" t="s">
        <v>34659</v>
      </c>
      <c r="H3237" s="137">
        <v>42282</v>
      </c>
      <c r="I3237" s="119">
        <v>9.34</v>
      </c>
      <c r="J3237" s="129"/>
      <c r="K3237" s="129"/>
      <c r="L3237" s="129">
        <v>0</v>
      </c>
      <c r="M3237" s="134"/>
    </row>
    <row r="3238" spans="1:13" hidden="1" x14ac:dyDescent="0.25">
      <c r="A3238" s="128"/>
      <c r="B3238" s="2"/>
      <c r="C3238" s="139" t="s">
        <v>1213</v>
      </c>
      <c r="D3238" s="124" t="s">
        <v>1214</v>
      </c>
      <c r="E3238" s="118" t="s">
        <v>48</v>
      </c>
      <c r="F3238" s="124" t="s">
        <v>35249</v>
      </c>
      <c r="G3238" s="118" t="s">
        <v>2</v>
      </c>
      <c r="H3238" s="137">
        <v>40757</v>
      </c>
      <c r="I3238" s="119">
        <v>3.66</v>
      </c>
      <c r="J3238" s="129"/>
      <c r="K3238" s="129"/>
      <c r="L3238" s="129">
        <v>0</v>
      </c>
      <c r="M3238" s="134"/>
    </row>
    <row r="3239" spans="1:13" hidden="1" x14ac:dyDescent="0.25">
      <c r="A3239" s="128"/>
      <c r="B3239" s="2"/>
      <c r="C3239" s="139" t="s">
        <v>1215</v>
      </c>
      <c r="D3239" s="124" t="s">
        <v>1216</v>
      </c>
      <c r="E3239" s="118" t="s">
        <v>48</v>
      </c>
      <c r="F3239" s="124" t="s">
        <v>35249</v>
      </c>
      <c r="G3239" s="118" t="s">
        <v>235</v>
      </c>
      <c r="H3239" s="137">
        <v>42705</v>
      </c>
      <c r="I3239" s="119">
        <v>72.459999999999994</v>
      </c>
      <c r="J3239" s="129"/>
      <c r="K3239" s="129"/>
      <c r="L3239" s="129">
        <v>0</v>
      </c>
      <c r="M3239" s="134"/>
    </row>
    <row r="3240" spans="1:13" hidden="1" x14ac:dyDescent="0.25">
      <c r="A3240" s="128"/>
      <c r="B3240" s="2"/>
      <c r="C3240" s="139" t="s">
        <v>1217</v>
      </c>
      <c r="D3240" s="124" t="s">
        <v>1218</v>
      </c>
      <c r="E3240" s="118" t="s">
        <v>48</v>
      </c>
      <c r="F3240" s="124" t="s">
        <v>35249</v>
      </c>
      <c r="G3240" s="118" t="s">
        <v>2</v>
      </c>
      <c r="H3240" s="137">
        <v>45168</v>
      </c>
      <c r="I3240" s="119">
        <v>762.41</v>
      </c>
      <c r="J3240" s="129"/>
      <c r="K3240" s="129"/>
      <c r="L3240" s="129">
        <v>0</v>
      </c>
      <c r="M3240" s="134" t="s">
        <v>20045</v>
      </c>
    </row>
    <row r="3241" spans="1:13" hidden="1" x14ac:dyDescent="0.25">
      <c r="A3241" s="128"/>
      <c r="B3241" s="2"/>
      <c r="C3241" s="139" t="s">
        <v>1219</v>
      </c>
      <c r="D3241" s="124" t="s">
        <v>1220</v>
      </c>
      <c r="E3241" s="118" t="s">
        <v>48</v>
      </c>
      <c r="F3241" s="124" t="s">
        <v>35249</v>
      </c>
      <c r="G3241" s="118" t="s">
        <v>34659</v>
      </c>
      <c r="H3241" s="137">
        <v>41318</v>
      </c>
      <c r="I3241" s="119">
        <v>1935.07</v>
      </c>
      <c r="J3241" s="129"/>
      <c r="K3241" s="129"/>
      <c r="L3241" s="129">
        <v>0</v>
      </c>
      <c r="M3241" s="134" t="s">
        <v>20046</v>
      </c>
    </row>
    <row r="3242" spans="1:13" hidden="1" x14ac:dyDescent="0.25">
      <c r="A3242" s="128"/>
      <c r="B3242" s="2"/>
      <c r="C3242" s="139" t="s">
        <v>1221</v>
      </c>
      <c r="D3242" s="124" t="s">
        <v>1222</v>
      </c>
      <c r="E3242" s="118" t="s">
        <v>48</v>
      </c>
      <c r="F3242" s="124" t="s">
        <v>35249</v>
      </c>
      <c r="G3242" s="118" t="s">
        <v>34659</v>
      </c>
      <c r="H3242" s="137">
        <v>41556</v>
      </c>
      <c r="I3242" s="119">
        <v>5750</v>
      </c>
      <c r="J3242" s="129"/>
      <c r="K3242" s="129"/>
      <c r="L3242" s="129">
        <v>0</v>
      </c>
      <c r="M3242" s="134" t="s">
        <v>20047</v>
      </c>
    </row>
    <row r="3243" spans="1:13" hidden="1" x14ac:dyDescent="0.25">
      <c r="A3243" s="128"/>
      <c r="B3243" s="2"/>
      <c r="C3243" s="139" t="s">
        <v>1223</v>
      </c>
      <c r="D3243" s="124" t="s">
        <v>1224</v>
      </c>
      <c r="E3243" s="118" t="s">
        <v>48</v>
      </c>
      <c r="F3243" s="124" t="s">
        <v>35249</v>
      </c>
      <c r="G3243" s="118" t="s">
        <v>34659</v>
      </c>
      <c r="H3243" s="137">
        <v>41556</v>
      </c>
      <c r="I3243" s="119">
        <v>5420</v>
      </c>
      <c r="J3243" s="129"/>
      <c r="K3243" s="129"/>
      <c r="L3243" s="129">
        <v>0</v>
      </c>
      <c r="M3243" s="134" t="s">
        <v>29763</v>
      </c>
    </row>
    <row r="3244" spans="1:13" hidden="1" x14ac:dyDescent="0.25">
      <c r="A3244" s="128"/>
      <c r="B3244" s="2"/>
      <c r="C3244" s="139" t="s">
        <v>1225</v>
      </c>
      <c r="D3244" s="124" t="s">
        <v>1226</v>
      </c>
      <c r="E3244" s="118" t="s">
        <v>48</v>
      </c>
      <c r="F3244" s="124" t="s">
        <v>35249</v>
      </c>
      <c r="G3244" s="118" t="s">
        <v>34659</v>
      </c>
      <c r="H3244" s="137">
        <v>41556</v>
      </c>
      <c r="I3244" s="119">
        <v>1750</v>
      </c>
      <c r="J3244" s="129"/>
      <c r="K3244" s="129"/>
      <c r="L3244" s="129">
        <v>0</v>
      </c>
      <c r="M3244" s="134" t="s">
        <v>20048</v>
      </c>
    </row>
    <row r="3245" spans="1:13" hidden="1" x14ac:dyDescent="0.25">
      <c r="A3245" s="128"/>
      <c r="B3245" s="2"/>
      <c r="C3245" s="139" t="s">
        <v>1227</v>
      </c>
      <c r="D3245" s="124" t="s">
        <v>1228</v>
      </c>
      <c r="E3245" s="118" t="s">
        <v>48</v>
      </c>
      <c r="F3245" s="124" t="s">
        <v>35249</v>
      </c>
      <c r="G3245" s="118" t="s">
        <v>34659</v>
      </c>
      <c r="H3245" s="137">
        <v>41557</v>
      </c>
      <c r="I3245" s="119">
        <v>7375.82</v>
      </c>
      <c r="J3245" s="129"/>
      <c r="K3245" s="129"/>
      <c r="L3245" s="129">
        <v>0</v>
      </c>
      <c r="M3245" s="134"/>
    </row>
    <row r="3246" spans="1:13" hidden="1" x14ac:dyDescent="0.25">
      <c r="A3246" s="128"/>
      <c r="B3246" s="2"/>
      <c r="C3246" s="139" t="s">
        <v>28874</v>
      </c>
      <c r="D3246" s="124" t="s">
        <v>28875</v>
      </c>
      <c r="E3246" s="118" t="s">
        <v>48</v>
      </c>
      <c r="F3246" s="124" t="s">
        <v>35249</v>
      </c>
      <c r="G3246" s="118" t="s">
        <v>2</v>
      </c>
      <c r="H3246" s="137"/>
      <c r="I3246" s="119"/>
      <c r="J3246" s="129">
        <v>1.2</v>
      </c>
      <c r="K3246" s="129">
        <v>2.4</v>
      </c>
      <c r="L3246" s="129">
        <v>2.88</v>
      </c>
      <c r="M3246" s="134" t="s">
        <v>20049</v>
      </c>
    </row>
    <row r="3247" spans="1:13" hidden="1" x14ac:dyDescent="0.25">
      <c r="A3247" s="128"/>
      <c r="B3247" s="2"/>
      <c r="C3247" s="139" t="s">
        <v>1229</v>
      </c>
      <c r="D3247" s="124" t="s">
        <v>1230</v>
      </c>
      <c r="E3247" s="118" t="s">
        <v>48</v>
      </c>
      <c r="F3247" s="124" t="s">
        <v>35249</v>
      </c>
      <c r="G3247" s="118" t="s">
        <v>2</v>
      </c>
      <c r="H3247" s="137">
        <v>43328</v>
      </c>
      <c r="I3247" s="119">
        <v>930.58</v>
      </c>
      <c r="J3247" s="129"/>
      <c r="K3247" s="129"/>
      <c r="L3247" s="129">
        <v>0</v>
      </c>
      <c r="M3247" s="134"/>
    </row>
    <row r="3248" spans="1:13" hidden="1" x14ac:dyDescent="0.25">
      <c r="A3248" s="128"/>
      <c r="B3248" s="2"/>
      <c r="C3248" s="139" t="s">
        <v>1231</v>
      </c>
      <c r="D3248" s="124" t="s">
        <v>1232</v>
      </c>
      <c r="E3248" s="118" t="s">
        <v>48</v>
      </c>
      <c r="F3248" s="124" t="s">
        <v>35249</v>
      </c>
      <c r="G3248" s="118" t="s">
        <v>34659</v>
      </c>
      <c r="H3248" s="137">
        <v>44533</v>
      </c>
      <c r="I3248" s="119">
        <v>660</v>
      </c>
      <c r="J3248" s="129"/>
      <c r="K3248" s="129"/>
      <c r="L3248" s="129">
        <v>0</v>
      </c>
      <c r="M3248" s="134" t="s">
        <v>20050</v>
      </c>
    </row>
    <row r="3249" spans="1:13" hidden="1" x14ac:dyDescent="0.25">
      <c r="A3249" s="128"/>
      <c r="B3249" s="2"/>
      <c r="C3249" s="139" t="s">
        <v>1233</v>
      </c>
      <c r="D3249" s="124" t="s">
        <v>1234</v>
      </c>
      <c r="E3249" s="118" t="s">
        <v>48</v>
      </c>
      <c r="F3249" s="124" t="s">
        <v>35249</v>
      </c>
      <c r="G3249" s="118" t="s">
        <v>2</v>
      </c>
      <c r="H3249" s="137">
        <v>40507</v>
      </c>
      <c r="I3249" s="119">
        <v>385</v>
      </c>
      <c r="J3249" s="129"/>
      <c r="K3249" s="129"/>
      <c r="L3249" s="129">
        <v>0</v>
      </c>
      <c r="M3249" s="134" t="s">
        <v>20051</v>
      </c>
    </row>
    <row r="3250" spans="1:13" hidden="1" x14ac:dyDescent="0.25">
      <c r="A3250" s="128"/>
      <c r="B3250" s="2"/>
      <c r="C3250" s="139" t="s">
        <v>1235</v>
      </c>
      <c r="D3250" s="124" t="s">
        <v>1236</v>
      </c>
      <c r="E3250" s="118" t="s">
        <v>48</v>
      </c>
      <c r="F3250" s="124" t="s">
        <v>35249</v>
      </c>
      <c r="G3250" s="118" t="s">
        <v>34659</v>
      </c>
      <c r="H3250" s="137">
        <v>43124</v>
      </c>
      <c r="I3250" s="119">
        <v>138</v>
      </c>
      <c r="J3250" s="129"/>
      <c r="K3250" s="129"/>
      <c r="L3250" s="129">
        <v>0</v>
      </c>
      <c r="M3250" s="134" t="s">
        <v>20052</v>
      </c>
    </row>
    <row r="3251" spans="1:13" hidden="1" x14ac:dyDescent="0.25">
      <c r="A3251" s="128"/>
      <c r="B3251" s="2"/>
      <c r="C3251" s="139" t="s">
        <v>1237</v>
      </c>
      <c r="D3251" s="124" t="s">
        <v>1238</v>
      </c>
      <c r="E3251" s="118" t="s">
        <v>48</v>
      </c>
      <c r="F3251" s="124" t="s">
        <v>35249</v>
      </c>
      <c r="G3251" s="118" t="s">
        <v>34659</v>
      </c>
      <c r="H3251" s="137"/>
      <c r="I3251" s="119"/>
      <c r="J3251" s="129"/>
      <c r="K3251" s="129"/>
      <c r="L3251" s="129">
        <v>0</v>
      </c>
      <c r="M3251" s="134"/>
    </row>
    <row r="3252" spans="1:13" hidden="1" x14ac:dyDescent="0.25">
      <c r="A3252" s="128"/>
      <c r="B3252" s="2"/>
      <c r="C3252" s="139" t="s">
        <v>1239</v>
      </c>
      <c r="D3252" s="124" t="s">
        <v>1240</v>
      </c>
      <c r="E3252" s="118" t="s">
        <v>48</v>
      </c>
      <c r="F3252" s="124" t="s">
        <v>35249</v>
      </c>
      <c r="G3252" s="118" t="s">
        <v>34659</v>
      </c>
      <c r="H3252" s="137">
        <v>41400</v>
      </c>
      <c r="I3252" s="119">
        <v>3.21</v>
      </c>
      <c r="J3252" s="129"/>
      <c r="K3252" s="129"/>
      <c r="L3252" s="129">
        <v>0</v>
      </c>
      <c r="M3252" s="134"/>
    </row>
    <row r="3253" spans="1:13" hidden="1" x14ac:dyDescent="0.25">
      <c r="A3253" s="128"/>
      <c r="B3253" s="2"/>
      <c r="C3253" s="139" t="s">
        <v>1241</v>
      </c>
      <c r="D3253" s="124" t="s">
        <v>1242</v>
      </c>
      <c r="E3253" s="118" t="s">
        <v>48</v>
      </c>
      <c r="F3253" s="124" t="s">
        <v>35249</v>
      </c>
      <c r="G3253" s="118" t="s">
        <v>34659</v>
      </c>
      <c r="H3253" s="137"/>
      <c r="I3253" s="119"/>
      <c r="J3253" s="129"/>
      <c r="K3253" s="129"/>
      <c r="L3253" s="129">
        <v>0</v>
      </c>
      <c r="M3253" s="134" t="s">
        <v>20053</v>
      </c>
    </row>
    <row r="3254" spans="1:13" hidden="1" x14ac:dyDescent="0.25">
      <c r="A3254" s="128"/>
      <c r="B3254" s="2"/>
      <c r="C3254" s="139" t="s">
        <v>1243</v>
      </c>
      <c r="D3254" s="124" t="s">
        <v>1244</v>
      </c>
      <c r="E3254" s="118" t="s">
        <v>48</v>
      </c>
      <c r="F3254" s="124" t="s">
        <v>35249</v>
      </c>
      <c r="G3254" s="118" t="s">
        <v>34659</v>
      </c>
      <c r="H3254" s="137">
        <v>41778</v>
      </c>
      <c r="I3254" s="119">
        <v>25</v>
      </c>
      <c r="J3254" s="129"/>
      <c r="K3254" s="129"/>
      <c r="L3254" s="129">
        <v>0</v>
      </c>
      <c r="M3254" s="134" t="s">
        <v>20054</v>
      </c>
    </row>
    <row r="3255" spans="1:13" hidden="1" x14ac:dyDescent="0.25">
      <c r="A3255" s="128"/>
      <c r="B3255" s="2"/>
      <c r="C3255" s="139" t="s">
        <v>1245</v>
      </c>
      <c r="D3255" s="124" t="s">
        <v>1246</v>
      </c>
      <c r="E3255" s="118" t="s">
        <v>48</v>
      </c>
      <c r="F3255" s="124" t="s">
        <v>35249</v>
      </c>
      <c r="G3255" s="118" t="s">
        <v>34659</v>
      </c>
      <c r="H3255" s="137"/>
      <c r="I3255" s="119"/>
      <c r="J3255" s="129"/>
      <c r="K3255" s="129"/>
      <c r="L3255" s="129">
        <v>0</v>
      </c>
      <c r="M3255" s="134" t="s">
        <v>20055</v>
      </c>
    </row>
    <row r="3256" spans="1:13" hidden="1" x14ac:dyDescent="0.25">
      <c r="A3256" s="128"/>
      <c r="B3256" s="2"/>
      <c r="C3256" s="139" t="s">
        <v>1247</v>
      </c>
      <c r="D3256" s="124" t="s">
        <v>1248</v>
      </c>
      <c r="E3256" s="118" t="s">
        <v>48</v>
      </c>
      <c r="F3256" s="124" t="s">
        <v>35249</v>
      </c>
      <c r="G3256" s="118" t="s">
        <v>34659</v>
      </c>
      <c r="H3256" s="137">
        <v>42045</v>
      </c>
      <c r="I3256" s="119">
        <v>105</v>
      </c>
      <c r="J3256" s="129"/>
      <c r="K3256" s="129"/>
      <c r="L3256" s="129">
        <v>0</v>
      </c>
      <c r="M3256" s="134" t="s">
        <v>20056</v>
      </c>
    </row>
    <row r="3257" spans="1:13" hidden="1" x14ac:dyDescent="0.25">
      <c r="A3257" s="128"/>
      <c r="B3257" s="2"/>
      <c r="C3257" s="139" t="s">
        <v>1249</v>
      </c>
      <c r="D3257" s="124" t="s">
        <v>1250</v>
      </c>
      <c r="E3257" s="118" t="s">
        <v>48</v>
      </c>
      <c r="F3257" s="124" t="s">
        <v>35249</v>
      </c>
      <c r="G3257" s="118" t="s">
        <v>34659</v>
      </c>
      <c r="H3257" s="137"/>
      <c r="I3257" s="119"/>
      <c r="J3257" s="129"/>
      <c r="K3257" s="129"/>
      <c r="L3257" s="129">
        <v>0</v>
      </c>
      <c r="M3257" s="134" t="s">
        <v>29911</v>
      </c>
    </row>
    <row r="3258" spans="1:13" hidden="1" x14ac:dyDescent="0.25">
      <c r="A3258" s="128"/>
      <c r="B3258" s="2"/>
      <c r="C3258" s="139" t="s">
        <v>1251</v>
      </c>
      <c r="D3258" s="124" t="s">
        <v>1252</v>
      </c>
      <c r="E3258" s="118" t="s">
        <v>48</v>
      </c>
      <c r="F3258" s="124" t="s">
        <v>35249</v>
      </c>
      <c r="G3258" s="118" t="s">
        <v>34659</v>
      </c>
      <c r="H3258" s="137"/>
      <c r="I3258" s="119"/>
      <c r="J3258" s="129"/>
      <c r="K3258" s="129"/>
      <c r="L3258" s="129">
        <v>0</v>
      </c>
      <c r="M3258" s="134"/>
    </row>
    <row r="3259" spans="1:13" hidden="1" x14ac:dyDescent="0.25">
      <c r="A3259" s="128"/>
      <c r="B3259" s="2"/>
      <c r="C3259" s="139" t="s">
        <v>1253</v>
      </c>
      <c r="D3259" s="124" t="s">
        <v>1254</v>
      </c>
      <c r="E3259" s="118" t="s">
        <v>48</v>
      </c>
      <c r="F3259" s="124" t="s">
        <v>35249</v>
      </c>
      <c r="G3259" s="118" t="s">
        <v>34659</v>
      </c>
      <c r="H3259" s="137"/>
      <c r="I3259" s="119"/>
      <c r="J3259" s="129"/>
      <c r="K3259" s="129"/>
      <c r="L3259" s="129">
        <v>0</v>
      </c>
      <c r="M3259" s="134" t="s">
        <v>20057</v>
      </c>
    </row>
    <row r="3260" spans="1:13" hidden="1" x14ac:dyDescent="0.25">
      <c r="A3260" s="128"/>
      <c r="B3260" s="2"/>
      <c r="C3260" s="139" t="s">
        <v>1255</v>
      </c>
      <c r="D3260" s="124" t="s">
        <v>1256</v>
      </c>
      <c r="E3260" s="118" t="s">
        <v>48</v>
      </c>
      <c r="F3260" s="124" t="s">
        <v>35249</v>
      </c>
      <c r="G3260" s="118" t="s">
        <v>34659</v>
      </c>
      <c r="H3260" s="137">
        <v>42282</v>
      </c>
      <c r="I3260" s="119">
        <v>18.53</v>
      </c>
      <c r="J3260" s="129"/>
      <c r="K3260" s="129"/>
      <c r="L3260" s="129">
        <v>0</v>
      </c>
      <c r="M3260" s="134" t="s">
        <v>20058</v>
      </c>
    </row>
    <row r="3261" spans="1:13" hidden="1" x14ac:dyDescent="0.25">
      <c r="A3261" s="128"/>
      <c r="B3261" s="2"/>
      <c r="C3261" s="139" t="s">
        <v>1257</v>
      </c>
      <c r="D3261" s="124" t="s">
        <v>1258</v>
      </c>
      <c r="E3261" s="118" t="s">
        <v>48</v>
      </c>
      <c r="F3261" s="124" t="s">
        <v>35249</v>
      </c>
      <c r="G3261" s="118" t="s">
        <v>34659</v>
      </c>
      <c r="H3261" s="137">
        <v>41737</v>
      </c>
      <c r="I3261" s="119">
        <v>6</v>
      </c>
      <c r="J3261" s="129"/>
      <c r="K3261" s="129"/>
      <c r="L3261" s="129">
        <v>0</v>
      </c>
      <c r="M3261" s="134" t="s">
        <v>20059</v>
      </c>
    </row>
    <row r="3262" spans="1:13" hidden="1" x14ac:dyDescent="0.25">
      <c r="A3262" s="128"/>
      <c r="B3262" s="2"/>
      <c r="C3262" s="139" t="s">
        <v>1259</v>
      </c>
      <c r="D3262" s="124" t="s">
        <v>1260</v>
      </c>
      <c r="E3262" s="118" t="s">
        <v>48</v>
      </c>
      <c r="F3262" s="124" t="s">
        <v>35249</v>
      </c>
      <c r="G3262" s="118" t="s">
        <v>34659</v>
      </c>
      <c r="H3262" s="137">
        <v>41737</v>
      </c>
      <c r="I3262" s="119">
        <v>8</v>
      </c>
      <c r="J3262" s="129"/>
      <c r="K3262" s="129"/>
      <c r="L3262" s="129">
        <v>0</v>
      </c>
      <c r="M3262" s="134" t="s">
        <v>20060</v>
      </c>
    </row>
    <row r="3263" spans="1:13" hidden="1" x14ac:dyDescent="0.25">
      <c r="A3263" s="128"/>
      <c r="B3263" s="2"/>
      <c r="C3263" s="139" t="s">
        <v>1261</v>
      </c>
      <c r="D3263" s="124" t="s">
        <v>1262</v>
      </c>
      <c r="E3263" s="118" t="s">
        <v>48</v>
      </c>
      <c r="F3263" s="124" t="s">
        <v>35249</v>
      </c>
      <c r="G3263" s="118" t="s">
        <v>34659</v>
      </c>
      <c r="H3263" s="137">
        <v>42349</v>
      </c>
      <c r="I3263" s="119">
        <v>10.88</v>
      </c>
      <c r="J3263" s="129"/>
      <c r="K3263" s="129"/>
      <c r="L3263" s="129">
        <v>0</v>
      </c>
      <c r="M3263" s="134" t="s">
        <v>29996</v>
      </c>
    </row>
    <row r="3264" spans="1:13" hidden="1" x14ac:dyDescent="0.25">
      <c r="A3264" s="128"/>
      <c r="B3264" s="2"/>
      <c r="C3264" s="139" t="s">
        <v>1263</v>
      </c>
      <c r="D3264" s="124" t="s">
        <v>1264</v>
      </c>
      <c r="E3264" s="118" t="s">
        <v>48</v>
      </c>
      <c r="F3264" s="124" t="s">
        <v>35249</v>
      </c>
      <c r="G3264" s="118" t="s">
        <v>34659</v>
      </c>
      <c r="H3264" s="137">
        <v>41400</v>
      </c>
      <c r="I3264" s="119">
        <v>3.26</v>
      </c>
      <c r="J3264" s="129"/>
      <c r="K3264" s="129"/>
      <c r="L3264" s="129">
        <v>0</v>
      </c>
      <c r="M3264" s="134" t="s">
        <v>20061</v>
      </c>
    </row>
    <row r="3265" spans="1:13" hidden="1" x14ac:dyDescent="0.25">
      <c r="A3265" s="128"/>
      <c r="B3265" s="2"/>
      <c r="C3265" s="139" t="s">
        <v>1265</v>
      </c>
      <c r="D3265" s="124" t="s">
        <v>1266</v>
      </c>
      <c r="E3265" s="118" t="s">
        <v>48</v>
      </c>
      <c r="F3265" s="124" t="s">
        <v>35249</v>
      </c>
      <c r="G3265" s="118" t="s">
        <v>34659</v>
      </c>
      <c r="H3265" s="137">
        <v>41374</v>
      </c>
      <c r="I3265" s="119">
        <v>6.23</v>
      </c>
      <c r="J3265" s="129"/>
      <c r="K3265" s="129"/>
      <c r="L3265" s="129">
        <v>0</v>
      </c>
      <c r="M3265" s="134"/>
    </row>
    <row r="3266" spans="1:13" hidden="1" x14ac:dyDescent="0.25">
      <c r="A3266" s="128"/>
      <c r="B3266" s="2"/>
      <c r="C3266" s="139" t="s">
        <v>1267</v>
      </c>
      <c r="D3266" s="124" t="s">
        <v>1268</v>
      </c>
      <c r="E3266" s="118" t="s">
        <v>48</v>
      </c>
      <c r="F3266" s="124" t="s">
        <v>35249</v>
      </c>
      <c r="G3266" s="118" t="s">
        <v>34659</v>
      </c>
      <c r="H3266" s="137">
        <v>42383</v>
      </c>
      <c r="I3266" s="119">
        <v>334.03</v>
      </c>
      <c r="J3266" s="129"/>
      <c r="K3266" s="129"/>
      <c r="L3266" s="129">
        <v>0</v>
      </c>
      <c r="M3266" s="134" t="s">
        <v>20062</v>
      </c>
    </row>
    <row r="3267" spans="1:13" hidden="1" x14ac:dyDescent="0.25">
      <c r="A3267" s="128"/>
      <c r="B3267" s="2"/>
      <c r="C3267" s="139" t="s">
        <v>1269</v>
      </c>
      <c r="D3267" s="124" t="s">
        <v>1270</v>
      </c>
      <c r="E3267" s="118" t="s">
        <v>48</v>
      </c>
      <c r="F3267" s="124" t="s">
        <v>35249</v>
      </c>
      <c r="G3267" s="118" t="s">
        <v>34659</v>
      </c>
      <c r="H3267" s="137">
        <v>42930</v>
      </c>
      <c r="I3267" s="119">
        <v>138</v>
      </c>
      <c r="J3267" s="129"/>
      <c r="K3267" s="129"/>
      <c r="L3267" s="129">
        <v>0</v>
      </c>
      <c r="M3267" s="134" t="s">
        <v>20063</v>
      </c>
    </row>
    <row r="3268" spans="1:13" hidden="1" x14ac:dyDescent="0.25">
      <c r="A3268" s="128"/>
      <c r="B3268" s="2"/>
      <c r="C3268" s="139" t="s">
        <v>1271</v>
      </c>
      <c r="D3268" s="124" t="s">
        <v>1272</v>
      </c>
      <c r="E3268" s="118" t="s">
        <v>48</v>
      </c>
      <c r="F3268" s="124" t="s">
        <v>35249</v>
      </c>
      <c r="G3268" s="118" t="s">
        <v>34659</v>
      </c>
      <c r="H3268" s="137">
        <v>42419</v>
      </c>
      <c r="I3268" s="119">
        <v>12</v>
      </c>
      <c r="J3268" s="129"/>
      <c r="K3268" s="129"/>
      <c r="L3268" s="129">
        <v>0</v>
      </c>
      <c r="M3268" s="134" t="s">
        <v>35260</v>
      </c>
    </row>
    <row r="3269" spans="1:13" hidden="1" x14ac:dyDescent="0.25">
      <c r="A3269" s="128"/>
      <c r="B3269" s="2"/>
      <c r="C3269" s="139" t="s">
        <v>1273</v>
      </c>
      <c r="D3269" s="124" t="s">
        <v>1274</v>
      </c>
      <c r="E3269" s="118" t="s">
        <v>48</v>
      </c>
      <c r="F3269" s="124" t="s">
        <v>35249</v>
      </c>
      <c r="G3269" s="118" t="s">
        <v>34659</v>
      </c>
      <c r="H3269" s="137"/>
      <c r="I3269" s="119"/>
      <c r="J3269" s="129"/>
      <c r="K3269" s="129"/>
      <c r="L3269" s="129">
        <v>0</v>
      </c>
      <c r="M3269" s="134" t="s">
        <v>20064</v>
      </c>
    </row>
    <row r="3270" spans="1:13" hidden="1" x14ac:dyDescent="0.25">
      <c r="A3270" s="128"/>
      <c r="B3270" s="2"/>
      <c r="C3270" s="139" t="s">
        <v>1275</v>
      </c>
      <c r="D3270" s="124" t="s">
        <v>1276</v>
      </c>
      <c r="E3270" s="118" t="s">
        <v>48</v>
      </c>
      <c r="F3270" s="124" t="s">
        <v>35249</v>
      </c>
      <c r="G3270" s="118" t="s">
        <v>34659</v>
      </c>
      <c r="H3270" s="137">
        <v>41369</v>
      </c>
      <c r="I3270" s="119">
        <v>2</v>
      </c>
      <c r="J3270" s="129"/>
      <c r="K3270" s="129"/>
      <c r="L3270" s="129">
        <v>0</v>
      </c>
      <c r="M3270" s="134" t="s">
        <v>20065</v>
      </c>
    </row>
    <row r="3271" spans="1:13" hidden="1" x14ac:dyDescent="0.25">
      <c r="A3271" s="128"/>
      <c r="B3271" s="2"/>
      <c r="C3271" s="139" t="s">
        <v>1277</v>
      </c>
      <c r="D3271" s="124" t="s">
        <v>1278</v>
      </c>
      <c r="E3271" s="118" t="s">
        <v>48</v>
      </c>
      <c r="F3271" s="124" t="s">
        <v>35249</v>
      </c>
      <c r="G3271" s="118" t="s">
        <v>34659</v>
      </c>
      <c r="H3271" s="137">
        <v>41439</v>
      </c>
      <c r="I3271" s="119">
        <v>19.829999999999998</v>
      </c>
      <c r="J3271" s="129"/>
      <c r="K3271" s="129"/>
      <c r="L3271" s="129">
        <v>0</v>
      </c>
      <c r="M3271" s="134" t="s">
        <v>31879</v>
      </c>
    </row>
    <row r="3272" spans="1:13" hidden="1" x14ac:dyDescent="0.25">
      <c r="A3272" s="128"/>
      <c r="B3272" s="2"/>
      <c r="C3272" s="139" t="s">
        <v>1279</v>
      </c>
      <c r="D3272" s="124" t="s">
        <v>1280</v>
      </c>
      <c r="E3272" s="118" t="s">
        <v>48</v>
      </c>
      <c r="F3272" s="124" t="s">
        <v>35249</v>
      </c>
      <c r="G3272" s="118" t="s">
        <v>34659</v>
      </c>
      <c r="H3272" s="137">
        <v>42289</v>
      </c>
      <c r="I3272" s="119">
        <v>115</v>
      </c>
      <c r="J3272" s="129"/>
      <c r="K3272" s="129"/>
      <c r="L3272" s="129">
        <v>0</v>
      </c>
      <c r="M3272" s="134" t="s">
        <v>31997</v>
      </c>
    </row>
    <row r="3273" spans="1:13" hidden="1" x14ac:dyDescent="0.25">
      <c r="A3273" s="128"/>
      <c r="B3273" s="2"/>
      <c r="C3273" s="139" t="s">
        <v>1281</v>
      </c>
      <c r="D3273" s="124" t="s">
        <v>1282</v>
      </c>
      <c r="E3273" s="118" t="s">
        <v>48</v>
      </c>
      <c r="F3273" s="124" t="s">
        <v>35249</v>
      </c>
      <c r="G3273" s="118" t="s">
        <v>34659</v>
      </c>
      <c r="H3273" s="137">
        <v>41570</v>
      </c>
      <c r="I3273" s="119">
        <v>4.5</v>
      </c>
      <c r="J3273" s="129"/>
      <c r="K3273" s="129"/>
      <c r="L3273" s="129">
        <v>0</v>
      </c>
      <c r="M3273" s="134" t="s">
        <v>20066</v>
      </c>
    </row>
    <row r="3274" spans="1:13" hidden="1" x14ac:dyDescent="0.25">
      <c r="A3274" s="128"/>
      <c r="B3274" s="2"/>
      <c r="C3274" s="139" t="s">
        <v>1283</v>
      </c>
      <c r="D3274" s="124" t="s">
        <v>1284</v>
      </c>
      <c r="E3274" s="118" t="s">
        <v>48</v>
      </c>
      <c r="F3274" s="124" t="s">
        <v>35249</v>
      </c>
      <c r="G3274" s="118" t="s">
        <v>30</v>
      </c>
      <c r="H3274" s="137">
        <v>44581</v>
      </c>
      <c r="I3274" s="119">
        <v>770</v>
      </c>
      <c r="J3274" s="129"/>
      <c r="K3274" s="129"/>
      <c r="L3274" s="129">
        <v>0</v>
      </c>
      <c r="M3274" s="134" t="s">
        <v>20067</v>
      </c>
    </row>
    <row r="3275" spans="1:13" hidden="1" x14ac:dyDescent="0.25">
      <c r="A3275" s="128"/>
      <c r="B3275" s="2"/>
      <c r="C3275" s="139" t="s">
        <v>28095</v>
      </c>
      <c r="D3275" s="124" t="s">
        <v>28096</v>
      </c>
      <c r="E3275" s="118" t="s">
        <v>48</v>
      </c>
      <c r="F3275" s="124" t="s">
        <v>35249</v>
      </c>
      <c r="G3275" s="118" t="s">
        <v>30</v>
      </c>
      <c r="H3275" s="137"/>
      <c r="I3275" s="119"/>
      <c r="J3275" s="129"/>
      <c r="K3275" s="129"/>
      <c r="L3275" s="129">
        <v>0</v>
      </c>
      <c r="M3275" s="134" t="s">
        <v>20068</v>
      </c>
    </row>
    <row r="3276" spans="1:13" hidden="1" x14ac:dyDescent="0.25">
      <c r="A3276" s="128"/>
      <c r="B3276" s="2"/>
      <c r="C3276" s="139" t="s">
        <v>1285</v>
      </c>
      <c r="D3276" s="124" t="s">
        <v>1286</v>
      </c>
      <c r="E3276" s="118" t="s">
        <v>48</v>
      </c>
      <c r="F3276" s="124" t="s">
        <v>35249</v>
      </c>
      <c r="G3276" s="118" t="s">
        <v>235</v>
      </c>
      <c r="H3276" s="137">
        <v>45429</v>
      </c>
      <c r="I3276" s="119">
        <v>3</v>
      </c>
      <c r="J3276" s="129"/>
      <c r="K3276" s="129"/>
      <c r="L3276" s="129">
        <v>0</v>
      </c>
      <c r="M3276" s="134" t="s">
        <v>20069</v>
      </c>
    </row>
    <row r="3277" spans="1:13" hidden="1" x14ac:dyDescent="0.25">
      <c r="A3277" s="128"/>
      <c r="B3277" s="2"/>
      <c r="C3277" s="139" t="s">
        <v>1287</v>
      </c>
      <c r="D3277" s="124" t="s">
        <v>1288</v>
      </c>
      <c r="E3277" s="118" t="s">
        <v>48</v>
      </c>
      <c r="F3277" s="124" t="s">
        <v>35249</v>
      </c>
      <c r="G3277" s="118" t="s">
        <v>2</v>
      </c>
      <c r="H3277" s="137"/>
      <c r="I3277" s="119"/>
      <c r="J3277" s="129"/>
      <c r="K3277" s="129"/>
      <c r="L3277" s="129">
        <v>0</v>
      </c>
      <c r="M3277" s="134" t="s">
        <v>20070</v>
      </c>
    </row>
    <row r="3278" spans="1:13" hidden="1" x14ac:dyDescent="0.25">
      <c r="A3278" s="128"/>
      <c r="B3278" s="2"/>
      <c r="C3278" s="139" t="s">
        <v>30005</v>
      </c>
      <c r="D3278" s="124" t="s">
        <v>30006</v>
      </c>
      <c r="E3278" s="118" t="s">
        <v>48</v>
      </c>
      <c r="F3278" s="124" t="s">
        <v>35249</v>
      </c>
      <c r="G3278" s="118" t="s">
        <v>2</v>
      </c>
      <c r="H3278" s="137"/>
      <c r="I3278" s="119"/>
      <c r="J3278" s="129"/>
      <c r="K3278" s="129"/>
      <c r="L3278" s="129">
        <v>0</v>
      </c>
      <c r="M3278" s="134" t="s">
        <v>20071</v>
      </c>
    </row>
    <row r="3279" spans="1:13" hidden="1" x14ac:dyDescent="0.25">
      <c r="A3279" s="128"/>
      <c r="B3279" s="2"/>
      <c r="C3279" s="139" t="s">
        <v>1289</v>
      </c>
      <c r="D3279" s="124" t="s">
        <v>1290</v>
      </c>
      <c r="E3279" s="118" t="s">
        <v>48</v>
      </c>
      <c r="F3279" s="124" t="s">
        <v>35249</v>
      </c>
      <c r="G3279" s="118" t="s">
        <v>2</v>
      </c>
      <c r="H3279" s="137">
        <v>40430</v>
      </c>
      <c r="I3279" s="119">
        <v>20.5</v>
      </c>
      <c r="J3279" s="129"/>
      <c r="K3279" s="129"/>
      <c r="L3279" s="129">
        <v>0</v>
      </c>
      <c r="M3279" s="134" t="s">
        <v>20072</v>
      </c>
    </row>
    <row r="3280" spans="1:13" hidden="1" x14ac:dyDescent="0.25">
      <c r="A3280" s="128"/>
      <c r="B3280" s="2"/>
      <c r="C3280" s="139" t="s">
        <v>1291</v>
      </c>
      <c r="D3280" s="124" t="s">
        <v>1292</v>
      </c>
      <c r="E3280" s="118" t="s">
        <v>48</v>
      </c>
      <c r="F3280" s="124" t="s">
        <v>35249</v>
      </c>
      <c r="G3280" s="118" t="s">
        <v>2</v>
      </c>
      <c r="H3280" s="137"/>
      <c r="I3280" s="119"/>
      <c r="J3280" s="129"/>
      <c r="K3280" s="129"/>
      <c r="L3280" s="129">
        <v>0</v>
      </c>
      <c r="M3280" s="134" t="s">
        <v>20073</v>
      </c>
    </row>
    <row r="3281" spans="1:13" hidden="1" x14ac:dyDescent="0.25">
      <c r="A3281" s="128"/>
      <c r="B3281" s="2"/>
      <c r="C3281" s="139" t="s">
        <v>1293</v>
      </c>
      <c r="D3281" s="124" t="s">
        <v>1294</v>
      </c>
      <c r="E3281" s="118" t="s">
        <v>48</v>
      </c>
      <c r="F3281" s="124" t="s">
        <v>35249</v>
      </c>
      <c r="G3281" s="118" t="s">
        <v>2</v>
      </c>
      <c r="H3281" s="137">
        <v>43642</v>
      </c>
      <c r="I3281" s="119">
        <v>73.7</v>
      </c>
      <c r="J3281" s="129"/>
      <c r="K3281" s="129"/>
      <c r="L3281" s="129">
        <v>0</v>
      </c>
      <c r="M3281" s="134" t="s">
        <v>20074</v>
      </c>
    </row>
    <row r="3282" spans="1:13" hidden="1" x14ac:dyDescent="0.25">
      <c r="A3282" s="128"/>
      <c r="B3282" s="2"/>
      <c r="C3282" s="139" t="s">
        <v>1295</v>
      </c>
      <c r="D3282" s="124" t="s">
        <v>1296</v>
      </c>
      <c r="E3282" s="118" t="s">
        <v>48</v>
      </c>
      <c r="F3282" s="124" t="s">
        <v>35249</v>
      </c>
      <c r="G3282" s="118" t="s">
        <v>2</v>
      </c>
      <c r="H3282" s="137">
        <v>46080</v>
      </c>
      <c r="I3282" s="119">
        <v>244.95</v>
      </c>
      <c r="J3282" s="129"/>
      <c r="K3282" s="129"/>
      <c r="L3282" s="129">
        <v>0</v>
      </c>
      <c r="M3282" s="134" t="s">
        <v>20075</v>
      </c>
    </row>
    <row r="3283" spans="1:13" hidden="1" x14ac:dyDescent="0.25">
      <c r="A3283" s="128"/>
      <c r="B3283" s="2"/>
      <c r="C3283" s="139" t="s">
        <v>29292</v>
      </c>
      <c r="D3283" s="124" t="s">
        <v>29293</v>
      </c>
      <c r="E3283" s="118" t="s">
        <v>48</v>
      </c>
      <c r="F3283" s="124" t="s">
        <v>35249</v>
      </c>
      <c r="G3283" s="118" t="s">
        <v>2</v>
      </c>
      <c r="H3283" s="137"/>
      <c r="I3283" s="119"/>
      <c r="J3283" s="129"/>
      <c r="K3283" s="129"/>
      <c r="L3283" s="129">
        <v>0</v>
      </c>
      <c r="M3283" s="134" t="s">
        <v>20076</v>
      </c>
    </row>
    <row r="3284" spans="1:13" hidden="1" x14ac:dyDescent="0.25">
      <c r="A3284" s="128"/>
      <c r="B3284" s="2"/>
      <c r="C3284" s="139" t="s">
        <v>1297</v>
      </c>
      <c r="D3284" s="124" t="s">
        <v>1298</v>
      </c>
      <c r="E3284" s="118" t="s">
        <v>48</v>
      </c>
      <c r="F3284" s="124" t="s">
        <v>35249</v>
      </c>
      <c r="G3284" s="118" t="s">
        <v>2</v>
      </c>
      <c r="H3284" s="137">
        <v>42733</v>
      </c>
      <c r="I3284" s="119">
        <v>160.24</v>
      </c>
      <c r="J3284" s="129"/>
      <c r="K3284" s="129"/>
      <c r="L3284" s="129">
        <v>0</v>
      </c>
      <c r="M3284" s="134" t="s">
        <v>20077</v>
      </c>
    </row>
    <row r="3285" spans="1:13" hidden="1" x14ac:dyDescent="0.25">
      <c r="A3285" s="128"/>
      <c r="B3285" s="2"/>
      <c r="C3285" s="139" t="s">
        <v>1299</v>
      </c>
      <c r="D3285" s="124" t="s">
        <v>1300</v>
      </c>
      <c r="E3285" s="118" t="s">
        <v>48</v>
      </c>
      <c r="F3285" s="124" t="s">
        <v>35249</v>
      </c>
      <c r="G3285" s="118" t="s">
        <v>2</v>
      </c>
      <c r="H3285" s="137">
        <v>45967</v>
      </c>
      <c r="I3285" s="119">
        <v>250.7</v>
      </c>
      <c r="J3285" s="129"/>
      <c r="K3285" s="129"/>
      <c r="L3285" s="129">
        <v>0</v>
      </c>
      <c r="M3285" s="134" t="s">
        <v>20078</v>
      </c>
    </row>
    <row r="3286" spans="1:13" hidden="1" x14ac:dyDescent="0.25">
      <c r="A3286" s="128"/>
      <c r="B3286" s="2"/>
      <c r="C3286" s="139" t="s">
        <v>1301</v>
      </c>
      <c r="D3286" s="124" t="s">
        <v>1302</v>
      </c>
      <c r="E3286" s="118" t="s">
        <v>48</v>
      </c>
      <c r="F3286" s="124" t="s">
        <v>35249</v>
      </c>
      <c r="G3286" s="118" t="s">
        <v>2</v>
      </c>
      <c r="H3286" s="137">
        <v>42733</v>
      </c>
      <c r="I3286" s="119">
        <v>160.22999999999999</v>
      </c>
      <c r="J3286" s="129"/>
      <c r="K3286" s="129"/>
      <c r="L3286" s="129">
        <v>0</v>
      </c>
      <c r="M3286" s="134" t="s">
        <v>20079</v>
      </c>
    </row>
    <row r="3287" spans="1:13" hidden="1" x14ac:dyDescent="0.25">
      <c r="A3287" s="128"/>
      <c r="B3287" s="2"/>
      <c r="C3287" s="139" t="s">
        <v>1303</v>
      </c>
      <c r="D3287" s="124" t="s">
        <v>1304</v>
      </c>
      <c r="E3287" s="118" t="s">
        <v>48</v>
      </c>
      <c r="F3287" s="124" t="s">
        <v>35249</v>
      </c>
      <c r="G3287" s="118" t="s">
        <v>2</v>
      </c>
      <c r="H3287" s="137">
        <v>46080</v>
      </c>
      <c r="I3287" s="119">
        <v>244.95</v>
      </c>
      <c r="J3287" s="129"/>
      <c r="K3287" s="129"/>
      <c r="L3287" s="129">
        <v>0</v>
      </c>
      <c r="M3287" s="134" t="s">
        <v>20080</v>
      </c>
    </row>
    <row r="3288" spans="1:13" hidden="1" x14ac:dyDescent="0.25">
      <c r="A3288" s="128"/>
      <c r="B3288" s="2"/>
      <c r="C3288" s="139" t="s">
        <v>1305</v>
      </c>
      <c r="D3288" s="124" t="s">
        <v>1306</v>
      </c>
      <c r="E3288" s="118" t="s">
        <v>48</v>
      </c>
      <c r="F3288" s="124" t="s">
        <v>35249</v>
      </c>
      <c r="G3288" s="118" t="s">
        <v>2</v>
      </c>
      <c r="H3288" s="137">
        <v>45967</v>
      </c>
      <c r="I3288" s="119">
        <v>250.7</v>
      </c>
      <c r="J3288" s="129"/>
      <c r="K3288" s="129"/>
      <c r="L3288" s="129">
        <v>0</v>
      </c>
      <c r="M3288" s="134" t="s">
        <v>20081</v>
      </c>
    </row>
    <row r="3289" spans="1:13" hidden="1" x14ac:dyDescent="0.25">
      <c r="A3289" s="128"/>
      <c r="B3289" s="2"/>
      <c r="C3289" s="139" t="s">
        <v>28596</v>
      </c>
      <c r="D3289" s="124" t="s">
        <v>28597</v>
      </c>
      <c r="E3289" s="118" t="s">
        <v>48</v>
      </c>
      <c r="F3289" s="124" t="s">
        <v>35249</v>
      </c>
      <c r="G3289" s="118" t="s">
        <v>2</v>
      </c>
      <c r="H3289" s="137"/>
      <c r="I3289" s="119"/>
      <c r="J3289" s="129"/>
      <c r="K3289" s="129"/>
      <c r="L3289" s="129">
        <v>0</v>
      </c>
      <c r="M3289" s="134" t="s">
        <v>20082</v>
      </c>
    </row>
    <row r="3290" spans="1:13" hidden="1" x14ac:dyDescent="0.25">
      <c r="A3290" s="128"/>
      <c r="B3290" s="2"/>
      <c r="C3290" s="139" t="s">
        <v>1307</v>
      </c>
      <c r="D3290" s="124" t="s">
        <v>1308</v>
      </c>
      <c r="E3290" s="118" t="s">
        <v>48</v>
      </c>
      <c r="F3290" s="124" t="s">
        <v>35249</v>
      </c>
      <c r="G3290" s="118" t="s">
        <v>2</v>
      </c>
      <c r="H3290" s="137">
        <v>40343</v>
      </c>
      <c r="I3290" s="119">
        <v>30.25</v>
      </c>
      <c r="J3290" s="129"/>
      <c r="K3290" s="129"/>
      <c r="L3290" s="129">
        <v>0</v>
      </c>
      <c r="M3290" s="134" t="s">
        <v>20083</v>
      </c>
    </row>
    <row r="3291" spans="1:13" hidden="1" x14ac:dyDescent="0.25">
      <c r="A3291" s="128"/>
      <c r="B3291" s="2"/>
      <c r="C3291" s="139" t="s">
        <v>1309</v>
      </c>
      <c r="D3291" s="124" t="s">
        <v>1310</v>
      </c>
      <c r="E3291" s="118" t="s">
        <v>48</v>
      </c>
      <c r="F3291" s="124" t="s">
        <v>35249</v>
      </c>
      <c r="G3291" s="118" t="s">
        <v>2</v>
      </c>
      <c r="H3291" s="137">
        <v>46045</v>
      </c>
      <c r="I3291" s="119">
        <v>132.63</v>
      </c>
      <c r="J3291" s="129"/>
      <c r="K3291" s="129"/>
      <c r="L3291" s="129">
        <v>0</v>
      </c>
      <c r="M3291" s="134" t="s">
        <v>20084</v>
      </c>
    </row>
    <row r="3292" spans="1:13" hidden="1" x14ac:dyDescent="0.25">
      <c r="A3292" s="128"/>
      <c r="B3292" s="2"/>
      <c r="C3292" s="139" t="s">
        <v>1311</v>
      </c>
      <c r="D3292" s="124" t="s">
        <v>1312</v>
      </c>
      <c r="E3292" s="118" t="s">
        <v>48</v>
      </c>
      <c r="F3292" s="124" t="s">
        <v>35249</v>
      </c>
      <c r="G3292" s="118" t="s">
        <v>2</v>
      </c>
      <c r="H3292" s="137">
        <v>46076</v>
      </c>
      <c r="I3292" s="119">
        <v>190</v>
      </c>
      <c r="J3292" s="129"/>
      <c r="K3292" s="129"/>
      <c r="L3292" s="129">
        <v>0</v>
      </c>
      <c r="M3292" s="134" t="s">
        <v>20085</v>
      </c>
    </row>
    <row r="3293" spans="1:13" hidden="1" x14ac:dyDescent="0.25">
      <c r="A3293" s="128"/>
      <c r="B3293" s="2"/>
      <c r="C3293" s="139" t="s">
        <v>29616</v>
      </c>
      <c r="D3293" s="124" t="s">
        <v>29617</v>
      </c>
      <c r="E3293" s="118" t="s">
        <v>48</v>
      </c>
      <c r="F3293" s="124" t="s">
        <v>35249</v>
      </c>
      <c r="G3293" s="118" t="s">
        <v>2</v>
      </c>
      <c r="H3293" s="137"/>
      <c r="I3293" s="119"/>
      <c r="J3293" s="129"/>
      <c r="K3293" s="129"/>
      <c r="L3293" s="129">
        <v>0</v>
      </c>
      <c r="M3293" s="134" t="s">
        <v>20086</v>
      </c>
    </row>
    <row r="3294" spans="1:13" hidden="1" x14ac:dyDescent="0.25">
      <c r="A3294" s="128"/>
      <c r="B3294" s="2"/>
      <c r="C3294" s="139" t="s">
        <v>1313</v>
      </c>
      <c r="D3294" s="124" t="s">
        <v>1314</v>
      </c>
      <c r="E3294" s="118" t="s">
        <v>48</v>
      </c>
      <c r="F3294" s="124" t="s">
        <v>35249</v>
      </c>
      <c r="G3294" s="118" t="s">
        <v>2</v>
      </c>
      <c r="H3294" s="137">
        <v>41584</v>
      </c>
      <c r="I3294" s="119">
        <v>55</v>
      </c>
      <c r="J3294" s="129"/>
      <c r="K3294" s="129"/>
      <c r="L3294" s="129">
        <v>0</v>
      </c>
      <c r="M3294" s="134" t="s">
        <v>20087</v>
      </c>
    </row>
    <row r="3295" spans="1:13" hidden="1" x14ac:dyDescent="0.25">
      <c r="A3295" s="128"/>
      <c r="B3295" s="2"/>
      <c r="C3295" s="139" t="s">
        <v>27915</v>
      </c>
      <c r="D3295" s="124" t="s">
        <v>27916</v>
      </c>
      <c r="E3295" s="118" t="s">
        <v>48</v>
      </c>
      <c r="F3295" s="124" t="s">
        <v>35249</v>
      </c>
      <c r="G3295" s="118" t="s">
        <v>2</v>
      </c>
      <c r="H3295" s="137"/>
      <c r="I3295" s="119"/>
      <c r="J3295" s="129"/>
      <c r="K3295" s="129"/>
      <c r="L3295" s="129">
        <v>0</v>
      </c>
      <c r="M3295" s="134" t="s">
        <v>20088</v>
      </c>
    </row>
    <row r="3296" spans="1:13" hidden="1" x14ac:dyDescent="0.25">
      <c r="A3296" s="128"/>
      <c r="B3296" s="2"/>
      <c r="C3296" s="139" t="s">
        <v>1315</v>
      </c>
      <c r="D3296" s="124" t="s">
        <v>1316</v>
      </c>
      <c r="E3296" s="118" t="s">
        <v>48</v>
      </c>
      <c r="F3296" s="124" t="s">
        <v>35249</v>
      </c>
      <c r="G3296" s="118" t="s">
        <v>2</v>
      </c>
      <c r="H3296" s="137">
        <v>43642</v>
      </c>
      <c r="I3296" s="119">
        <v>38.46</v>
      </c>
      <c r="J3296" s="129"/>
      <c r="K3296" s="129"/>
      <c r="L3296" s="129">
        <v>0</v>
      </c>
      <c r="M3296" s="134" t="s">
        <v>20089</v>
      </c>
    </row>
    <row r="3297" spans="1:13" hidden="1" x14ac:dyDescent="0.25">
      <c r="A3297" s="128"/>
      <c r="B3297" s="2"/>
      <c r="C3297" s="139" t="s">
        <v>1317</v>
      </c>
      <c r="D3297" s="124" t="s">
        <v>1318</v>
      </c>
      <c r="E3297" s="118" t="s">
        <v>48</v>
      </c>
      <c r="F3297" s="124" t="s">
        <v>35249</v>
      </c>
      <c r="G3297" s="118" t="s">
        <v>2</v>
      </c>
      <c r="H3297" s="137">
        <v>41627</v>
      </c>
      <c r="I3297" s="119">
        <v>98</v>
      </c>
      <c r="J3297" s="129"/>
      <c r="K3297" s="129"/>
      <c r="L3297" s="129">
        <v>0</v>
      </c>
      <c r="M3297" s="134" t="s">
        <v>20090</v>
      </c>
    </row>
    <row r="3298" spans="1:13" hidden="1" x14ac:dyDescent="0.25">
      <c r="A3298" s="128"/>
      <c r="B3298" s="2"/>
      <c r="C3298" s="139" t="s">
        <v>1319</v>
      </c>
      <c r="D3298" s="124" t="s">
        <v>1320</v>
      </c>
      <c r="E3298" s="118" t="s">
        <v>48</v>
      </c>
      <c r="F3298" s="124" t="s">
        <v>35249</v>
      </c>
      <c r="G3298" s="118" t="s">
        <v>2</v>
      </c>
      <c r="H3298" s="137"/>
      <c r="I3298" s="119"/>
      <c r="J3298" s="129"/>
      <c r="K3298" s="129"/>
      <c r="L3298" s="129">
        <v>0</v>
      </c>
      <c r="M3298" s="134" t="s">
        <v>20091</v>
      </c>
    </row>
    <row r="3299" spans="1:13" hidden="1" x14ac:dyDescent="0.25">
      <c r="A3299" s="128"/>
      <c r="B3299" s="2"/>
      <c r="C3299" s="139" t="s">
        <v>29761</v>
      </c>
      <c r="D3299" s="124" t="s">
        <v>29762</v>
      </c>
      <c r="E3299" s="118" t="s">
        <v>48</v>
      </c>
      <c r="F3299" s="124" t="s">
        <v>35249</v>
      </c>
      <c r="G3299" s="118" t="s">
        <v>59</v>
      </c>
      <c r="H3299" s="137"/>
      <c r="I3299" s="119"/>
      <c r="J3299" s="129"/>
      <c r="K3299" s="129"/>
      <c r="L3299" s="129">
        <v>0</v>
      </c>
      <c r="M3299" s="134" t="s">
        <v>20092</v>
      </c>
    </row>
    <row r="3300" spans="1:13" hidden="1" x14ac:dyDescent="0.25">
      <c r="A3300" s="128"/>
      <c r="B3300" s="2"/>
      <c r="C3300" s="139" t="s">
        <v>1321</v>
      </c>
      <c r="D3300" s="124" t="s">
        <v>1322</v>
      </c>
      <c r="E3300" s="118" t="s">
        <v>48</v>
      </c>
      <c r="F3300" s="124" t="s">
        <v>35249</v>
      </c>
      <c r="G3300" s="118" t="s">
        <v>2</v>
      </c>
      <c r="H3300" s="137">
        <v>41796</v>
      </c>
      <c r="I3300" s="119">
        <v>356.3</v>
      </c>
      <c r="J3300" s="129"/>
      <c r="K3300" s="129"/>
      <c r="L3300" s="129">
        <v>0</v>
      </c>
      <c r="M3300" s="134" t="s">
        <v>20093</v>
      </c>
    </row>
    <row r="3301" spans="1:13" hidden="1" x14ac:dyDescent="0.25">
      <c r="A3301" s="128"/>
      <c r="B3301" s="2"/>
      <c r="C3301" s="139" t="s">
        <v>1323</v>
      </c>
      <c r="D3301" s="124" t="s">
        <v>1324</v>
      </c>
      <c r="E3301" s="118" t="s">
        <v>48</v>
      </c>
      <c r="F3301" s="124" t="s">
        <v>35249</v>
      </c>
      <c r="G3301" s="118" t="s">
        <v>2</v>
      </c>
      <c r="H3301" s="137">
        <v>40675</v>
      </c>
      <c r="I3301" s="119">
        <v>17.5</v>
      </c>
      <c r="J3301" s="129"/>
      <c r="K3301" s="129"/>
      <c r="L3301" s="129">
        <v>0</v>
      </c>
      <c r="M3301" s="134" t="s">
        <v>20094</v>
      </c>
    </row>
    <row r="3302" spans="1:13" hidden="1" x14ac:dyDescent="0.25">
      <c r="A3302" s="128"/>
      <c r="B3302" s="2"/>
      <c r="C3302" s="139" t="s">
        <v>1325</v>
      </c>
      <c r="D3302" s="124" t="s">
        <v>1326</v>
      </c>
      <c r="E3302" s="118" t="s">
        <v>48</v>
      </c>
      <c r="F3302" s="124" t="s">
        <v>35249</v>
      </c>
      <c r="G3302" s="118" t="s">
        <v>2</v>
      </c>
      <c r="H3302" s="137">
        <v>43454</v>
      </c>
      <c r="I3302" s="119">
        <v>116.42</v>
      </c>
      <c r="J3302" s="129"/>
      <c r="K3302" s="129"/>
      <c r="L3302" s="129">
        <v>0</v>
      </c>
      <c r="M3302" s="134" t="s">
        <v>20095</v>
      </c>
    </row>
    <row r="3303" spans="1:13" hidden="1" x14ac:dyDescent="0.25">
      <c r="A3303" s="128"/>
      <c r="B3303" s="2"/>
      <c r="C3303" s="139" t="s">
        <v>1327</v>
      </c>
      <c r="D3303" s="124" t="s">
        <v>1328</v>
      </c>
      <c r="E3303" s="118" t="s">
        <v>48</v>
      </c>
      <c r="F3303" s="124" t="s">
        <v>35249</v>
      </c>
      <c r="G3303" s="118" t="s">
        <v>2</v>
      </c>
      <c r="H3303" s="137">
        <v>40871</v>
      </c>
      <c r="I3303" s="119">
        <v>36</v>
      </c>
      <c r="J3303" s="129"/>
      <c r="K3303" s="129"/>
      <c r="L3303" s="129">
        <v>0</v>
      </c>
      <c r="M3303" s="134" t="s">
        <v>20096</v>
      </c>
    </row>
    <row r="3304" spans="1:13" hidden="1" x14ac:dyDescent="0.25">
      <c r="A3304" s="128"/>
      <c r="B3304" s="2"/>
      <c r="C3304" s="139" t="s">
        <v>1329</v>
      </c>
      <c r="D3304" s="124" t="s">
        <v>1330</v>
      </c>
      <c r="E3304" s="118" t="s">
        <v>48</v>
      </c>
      <c r="F3304" s="124" t="s">
        <v>35249</v>
      </c>
      <c r="G3304" s="118" t="s">
        <v>2</v>
      </c>
      <c r="H3304" s="137">
        <v>46001</v>
      </c>
      <c r="I3304" s="119">
        <v>25</v>
      </c>
      <c r="J3304" s="129"/>
      <c r="K3304" s="129"/>
      <c r="L3304" s="129">
        <v>0</v>
      </c>
      <c r="M3304" s="134" t="s">
        <v>20097</v>
      </c>
    </row>
    <row r="3305" spans="1:13" hidden="1" x14ac:dyDescent="0.25">
      <c r="A3305" s="128"/>
      <c r="B3305" s="2"/>
      <c r="C3305" s="139" t="s">
        <v>1331</v>
      </c>
      <c r="D3305" s="124" t="s">
        <v>1332</v>
      </c>
      <c r="E3305" s="118" t="s">
        <v>48</v>
      </c>
      <c r="F3305" s="124" t="s">
        <v>35249</v>
      </c>
      <c r="G3305" s="118" t="s">
        <v>2</v>
      </c>
      <c r="H3305" s="137">
        <v>41537</v>
      </c>
      <c r="I3305" s="119">
        <v>4.99</v>
      </c>
      <c r="J3305" s="129"/>
      <c r="K3305" s="129"/>
      <c r="L3305" s="129">
        <v>0</v>
      </c>
      <c r="M3305" s="134" t="s">
        <v>20098</v>
      </c>
    </row>
    <row r="3306" spans="1:13" hidden="1" x14ac:dyDescent="0.25">
      <c r="A3306" s="128"/>
      <c r="B3306" s="2"/>
      <c r="C3306" s="139" t="s">
        <v>1333</v>
      </c>
      <c r="D3306" s="124" t="s">
        <v>1334</v>
      </c>
      <c r="E3306" s="118" t="s">
        <v>48</v>
      </c>
      <c r="F3306" s="124" t="s">
        <v>35249</v>
      </c>
      <c r="G3306" s="118" t="s">
        <v>2</v>
      </c>
      <c r="H3306" s="137">
        <v>41537</v>
      </c>
      <c r="I3306" s="119">
        <v>4.99</v>
      </c>
      <c r="J3306" s="129"/>
      <c r="K3306" s="129"/>
      <c r="L3306" s="129">
        <v>0</v>
      </c>
      <c r="M3306" s="134" t="s">
        <v>20099</v>
      </c>
    </row>
    <row r="3307" spans="1:13" hidden="1" x14ac:dyDescent="0.25">
      <c r="A3307" s="128"/>
      <c r="B3307" s="2"/>
      <c r="C3307" s="139" t="s">
        <v>1335</v>
      </c>
      <c r="D3307" s="124" t="s">
        <v>1336</v>
      </c>
      <c r="E3307" s="118" t="s">
        <v>48</v>
      </c>
      <c r="F3307" s="124" t="s">
        <v>35249</v>
      </c>
      <c r="G3307" s="118" t="s">
        <v>2</v>
      </c>
      <c r="H3307" s="137">
        <v>41537</v>
      </c>
      <c r="I3307" s="119">
        <v>7.18</v>
      </c>
      <c r="J3307" s="129"/>
      <c r="K3307" s="129"/>
      <c r="L3307" s="129">
        <v>0</v>
      </c>
      <c r="M3307" s="134" t="s">
        <v>20100</v>
      </c>
    </row>
    <row r="3308" spans="1:13" hidden="1" x14ac:dyDescent="0.25">
      <c r="A3308" s="128"/>
      <c r="B3308" s="2"/>
      <c r="C3308" s="139" t="s">
        <v>1337</v>
      </c>
      <c r="D3308" s="124" t="s">
        <v>1338</v>
      </c>
      <c r="E3308" s="118" t="s">
        <v>48</v>
      </c>
      <c r="F3308" s="124" t="s">
        <v>35249</v>
      </c>
      <c r="G3308" s="118" t="s">
        <v>2</v>
      </c>
      <c r="H3308" s="137">
        <v>41537</v>
      </c>
      <c r="I3308" s="119">
        <v>7.17</v>
      </c>
      <c r="J3308" s="129"/>
      <c r="K3308" s="129"/>
      <c r="L3308" s="129">
        <v>0</v>
      </c>
      <c r="M3308" s="134" t="s">
        <v>20101</v>
      </c>
    </row>
    <row r="3309" spans="1:13" hidden="1" x14ac:dyDescent="0.25">
      <c r="A3309" s="128"/>
      <c r="B3309" s="2"/>
      <c r="C3309" s="139" t="s">
        <v>1339</v>
      </c>
      <c r="D3309" s="124" t="s">
        <v>1340</v>
      </c>
      <c r="E3309" s="118" t="s">
        <v>48</v>
      </c>
      <c r="F3309" s="124" t="s">
        <v>35249</v>
      </c>
      <c r="G3309" s="118" t="s">
        <v>2</v>
      </c>
      <c r="H3309" s="137">
        <v>45960</v>
      </c>
      <c r="I3309" s="119">
        <v>42</v>
      </c>
      <c r="J3309" s="129"/>
      <c r="K3309" s="129"/>
      <c r="L3309" s="129">
        <v>0</v>
      </c>
      <c r="M3309" s="134" t="s">
        <v>20102</v>
      </c>
    </row>
    <row r="3310" spans="1:13" hidden="1" x14ac:dyDescent="0.25">
      <c r="A3310" s="128"/>
      <c r="B3310" s="2"/>
      <c r="C3310" s="139" t="s">
        <v>1341</v>
      </c>
      <c r="D3310" s="124" t="s">
        <v>1342</v>
      </c>
      <c r="E3310" s="118" t="s">
        <v>48</v>
      </c>
      <c r="F3310" s="124" t="s">
        <v>35249</v>
      </c>
      <c r="G3310" s="118" t="s">
        <v>2</v>
      </c>
      <c r="H3310" s="137">
        <v>44645</v>
      </c>
      <c r="I3310" s="119">
        <v>100</v>
      </c>
      <c r="J3310" s="129"/>
      <c r="K3310" s="129"/>
      <c r="L3310" s="129">
        <v>0</v>
      </c>
      <c r="M3310" s="134" t="s">
        <v>20103</v>
      </c>
    </row>
    <row r="3311" spans="1:13" hidden="1" x14ac:dyDescent="0.25">
      <c r="A3311" s="128"/>
      <c r="B3311" s="2"/>
      <c r="C3311" s="139" t="s">
        <v>1343</v>
      </c>
      <c r="D3311" s="124" t="s">
        <v>1344</v>
      </c>
      <c r="E3311" s="118" t="s">
        <v>48</v>
      </c>
      <c r="F3311" s="124" t="s">
        <v>35249</v>
      </c>
      <c r="G3311" s="118" t="s">
        <v>59</v>
      </c>
      <c r="H3311" s="137">
        <v>46099</v>
      </c>
      <c r="I3311" s="119">
        <v>69</v>
      </c>
      <c r="J3311" s="129"/>
      <c r="K3311" s="129"/>
      <c r="L3311" s="129">
        <v>0</v>
      </c>
      <c r="M3311" s="134" t="s">
        <v>20104</v>
      </c>
    </row>
    <row r="3312" spans="1:13" hidden="1" x14ac:dyDescent="0.25">
      <c r="A3312" s="128"/>
      <c r="B3312" s="2"/>
      <c r="C3312" s="139" t="s">
        <v>1345</v>
      </c>
      <c r="D3312" s="124" t="s">
        <v>1346</v>
      </c>
      <c r="E3312" s="118" t="s">
        <v>48</v>
      </c>
      <c r="F3312" s="124" t="s">
        <v>35249</v>
      </c>
      <c r="G3312" s="118" t="s">
        <v>2</v>
      </c>
      <c r="H3312" s="137">
        <v>42192</v>
      </c>
      <c r="I3312" s="119">
        <v>335</v>
      </c>
      <c r="J3312" s="129"/>
      <c r="K3312" s="129"/>
      <c r="L3312" s="129">
        <v>0</v>
      </c>
      <c r="M3312" s="134" t="s">
        <v>20105</v>
      </c>
    </row>
    <row r="3313" spans="1:13" hidden="1" x14ac:dyDescent="0.25">
      <c r="A3313" s="128"/>
      <c r="B3313" s="2"/>
      <c r="C3313" s="139" t="s">
        <v>29909</v>
      </c>
      <c r="D3313" s="124" t="s">
        <v>29910</v>
      </c>
      <c r="E3313" s="118" t="s">
        <v>48</v>
      </c>
      <c r="F3313" s="124" t="s">
        <v>35249</v>
      </c>
      <c r="G3313" s="118" t="s">
        <v>2</v>
      </c>
      <c r="H3313" s="137"/>
      <c r="I3313" s="119"/>
      <c r="J3313" s="129"/>
      <c r="K3313" s="129"/>
      <c r="L3313" s="129">
        <v>0</v>
      </c>
      <c r="M3313" s="134" t="s">
        <v>20106</v>
      </c>
    </row>
    <row r="3314" spans="1:13" hidden="1" x14ac:dyDescent="0.25">
      <c r="A3314" s="128"/>
      <c r="B3314" s="2"/>
      <c r="C3314" s="139" t="s">
        <v>1347</v>
      </c>
      <c r="D3314" s="124" t="s">
        <v>1348</v>
      </c>
      <c r="E3314" s="118" t="s">
        <v>48</v>
      </c>
      <c r="F3314" s="124" t="s">
        <v>35249</v>
      </c>
      <c r="G3314" s="118" t="s">
        <v>2</v>
      </c>
      <c r="H3314" s="137">
        <v>41687</v>
      </c>
      <c r="I3314" s="119">
        <v>510</v>
      </c>
      <c r="J3314" s="129"/>
      <c r="K3314" s="129"/>
      <c r="L3314" s="129">
        <v>0</v>
      </c>
      <c r="M3314" s="134" t="s">
        <v>20107</v>
      </c>
    </row>
    <row r="3315" spans="1:13" hidden="1" x14ac:dyDescent="0.25">
      <c r="A3315" s="128"/>
      <c r="B3315" s="2"/>
      <c r="C3315" s="139" t="s">
        <v>18977</v>
      </c>
      <c r="D3315" s="124" t="s">
        <v>18976</v>
      </c>
      <c r="E3315" s="118" t="s">
        <v>48</v>
      </c>
      <c r="F3315" s="124" t="s">
        <v>35249</v>
      </c>
      <c r="G3315" s="118" t="s">
        <v>2</v>
      </c>
      <c r="H3315" s="137">
        <v>42892</v>
      </c>
      <c r="I3315" s="119">
        <v>42.17</v>
      </c>
      <c r="J3315" s="129"/>
      <c r="K3315" s="129"/>
      <c r="L3315" s="129">
        <v>0</v>
      </c>
      <c r="M3315" s="134" t="s">
        <v>20108</v>
      </c>
    </row>
    <row r="3316" spans="1:13" hidden="1" x14ac:dyDescent="0.25">
      <c r="A3316" s="128"/>
      <c r="B3316" s="2"/>
      <c r="C3316" s="139" t="s">
        <v>18975</v>
      </c>
      <c r="D3316" s="124" t="s">
        <v>18974</v>
      </c>
      <c r="E3316" s="118" t="s">
        <v>48</v>
      </c>
      <c r="F3316" s="124" t="s">
        <v>35249</v>
      </c>
      <c r="G3316" s="118" t="s">
        <v>2</v>
      </c>
      <c r="H3316" s="137">
        <v>42892</v>
      </c>
      <c r="I3316" s="119">
        <v>42.17</v>
      </c>
      <c r="J3316" s="129"/>
      <c r="K3316" s="129"/>
      <c r="L3316" s="129">
        <v>0</v>
      </c>
      <c r="M3316" s="134" t="s">
        <v>20109</v>
      </c>
    </row>
    <row r="3317" spans="1:13" hidden="1" x14ac:dyDescent="0.25">
      <c r="A3317" s="128"/>
      <c r="B3317" s="2"/>
      <c r="C3317" s="139" t="s">
        <v>1349</v>
      </c>
      <c r="D3317" s="124" t="s">
        <v>1350</v>
      </c>
      <c r="E3317" s="118" t="s">
        <v>48</v>
      </c>
      <c r="F3317" s="124" t="s">
        <v>35249</v>
      </c>
      <c r="G3317" s="118" t="s">
        <v>2</v>
      </c>
      <c r="H3317" s="137"/>
      <c r="I3317" s="119"/>
      <c r="J3317" s="129"/>
      <c r="K3317" s="129"/>
      <c r="L3317" s="129">
        <v>0</v>
      </c>
      <c r="M3317" s="134" t="s">
        <v>20110</v>
      </c>
    </row>
    <row r="3318" spans="1:13" hidden="1" x14ac:dyDescent="0.25">
      <c r="A3318" s="128"/>
      <c r="B3318" s="2"/>
      <c r="C3318" s="139" t="s">
        <v>1351</v>
      </c>
      <c r="D3318" s="124" t="s">
        <v>1352</v>
      </c>
      <c r="E3318" s="118" t="s">
        <v>48</v>
      </c>
      <c r="F3318" s="124" t="s">
        <v>35249</v>
      </c>
      <c r="G3318" s="118" t="s">
        <v>2</v>
      </c>
      <c r="H3318" s="137"/>
      <c r="I3318" s="119"/>
      <c r="J3318" s="129"/>
      <c r="K3318" s="129"/>
      <c r="L3318" s="129">
        <v>0</v>
      </c>
      <c r="M3318" s="134" t="s">
        <v>20111</v>
      </c>
    </row>
    <row r="3319" spans="1:13" hidden="1" x14ac:dyDescent="0.25">
      <c r="A3319" s="128"/>
      <c r="B3319" s="2"/>
      <c r="C3319" s="139" t="s">
        <v>29994</v>
      </c>
      <c r="D3319" s="124" t="s">
        <v>29995</v>
      </c>
      <c r="E3319" s="118" t="s">
        <v>48</v>
      </c>
      <c r="F3319" s="124" t="s">
        <v>35249</v>
      </c>
      <c r="G3319" s="118" t="s">
        <v>2</v>
      </c>
      <c r="H3319" s="137"/>
      <c r="I3319" s="119"/>
      <c r="J3319" s="129"/>
      <c r="K3319" s="129"/>
      <c r="L3319" s="129">
        <v>0</v>
      </c>
      <c r="M3319" s="134" t="s">
        <v>20112</v>
      </c>
    </row>
    <row r="3320" spans="1:13" hidden="1" x14ac:dyDescent="0.25">
      <c r="A3320" s="128"/>
      <c r="B3320" s="2"/>
      <c r="C3320" s="139" t="s">
        <v>1353</v>
      </c>
      <c r="D3320" s="124" t="s">
        <v>1354</v>
      </c>
      <c r="E3320" s="118" t="s">
        <v>48</v>
      </c>
      <c r="F3320" s="124" t="s">
        <v>35249</v>
      </c>
      <c r="G3320" s="118" t="s">
        <v>59</v>
      </c>
      <c r="H3320" s="137">
        <v>42634</v>
      </c>
      <c r="I3320" s="119">
        <v>2195.19</v>
      </c>
      <c r="J3320" s="129"/>
      <c r="K3320" s="129"/>
      <c r="L3320" s="129">
        <v>0</v>
      </c>
      <c r="M3320" s="134" t="s">
        <v>20113</v>
      </c>
    </row>
    <row r="3321" spans="1:13" hidden="1" x14ac:dyDescent="0.25">
      <c r="A3321" s="128"/>
      <c r="B3321" s="2"/>
      <c r="C3321" s="139" t="s">
        <v>1355</v>
      </c>
      <c r="D3321" s="124" t="s">
        <v>1356</v>
      </c>
      <c r="E3321" s="118" t="s">
        <v>48</v>
      </c>
      <c r="F3321" s="124" t="s">
        <v>35249</v>
      </c>
      <c r="G3321" s="118" t="s">
        <v>2</v>
      </c>
      <c r="H3321" s="137">
        <v>41173</v>
      </c>
      <c r="I3321" s="119">
        <v>18.28</v>
      </c>
      <c r="J3321" s="129"/>
      <c r="K3321" s="129"/>
      <c r="L3321" s="129">
        <v>0</v>
      </c>
      <c r="M3321" s="134" t="s">
        <v>20114</v>
      </c>
    </row>
    <row r="3322" spans="1:13" hidden="1" x14ac:dyDescent="0.25">
      <c r="A3322" s="128"/>
      <c r="B3322" s="2"/>
      <c r="C3322" s="139" t="s">
        <v>1357</v>
      </c>
      <c r="D3322" s="124" t="s">
        <v>1358</v>
      </c>
      <c r="E3322" s="118" t="s">
        <v>48</v>
      </c>
      <c r="F3322" s="124" t="s">
        <v>35249</v>
      </c>
      <c r="G3322" s="118" t="s">
        <v>2</v>
      </c>
      <c r="H3322" s="137">
        <v>46071</v>
      </c>
      <c r="I3322" s="119">
        <v>331.06</v>
      </c>
      <c r="J3322" s="129"/>
      <c r="K3322" s="129"/>
      <c r="L3322" s="129">
        <v>0</v>
      </c>
      <c r="M3322" s="134" t="s">
        <v>20115</v>
      </c>
    </row>
    <row r="3323" spans="1:13" hidden="1" x14ac:dyDescent="0.25">
      <c r="A3323" s="128"/>
      <c r="B3323" s="2"/>
      <c r="C3323" s="139" t="s">
        <v>1359</v>
      </c>
      <c r="D3323" s="124" t="s">
        <v>1360</v>
      </c>
      <c r="E3323" s="118" t="s">
        <v>48</v>
      </c>
      <c r="F3323" s="124" t="s">
        <v>35249</v>
      </c>
      <c r="G3323" s="118" t="s">
        <v>2</v>
      </c>
      <c r="H3323" s="137">
        <v>45846</v>
      </c>
      <c r="I3323" s="119">
        <v>322.89</v>
      </c>
      <c r="J3323" s="129"/>
      <c r="K3323" s="129"/>
      <c r="L3323" s="129">
        <v>0</v>
      </c>
      <c r="M3323" s="134" t="s">
        <v>20116</v>
      </c>
    </row>
    <row r="3324" spans="1:13" hidden="1" x14ac:dyDescent="0.25">
      <c r="A3324" s="128"/>
      <c r="B3324" s="2"/>
      <c r="C3324" s="139" t="s">
        <v>35258</v>
      </c>
      <c r="D3324" s="124" t="s">
        <v>35259</v>
      </c>
      <c r="E3324" s="118" t="s">
        <v>48</v>
      </c>
      <c r="F3324" s="124" t="s">
        <v>35249</v>
      </c>
      <c r="G3324" s="118" t="s">
        <v>2</v>
      </c>
      <c r="H3324" s="137">
        <v>44601</v>
      </c>
      <c r="I3324" s="119">
        <v>61.26</v>
      </c>
      <c r="J3324" s="129"/>
      <c r="K3324" s="129"/>
      <c r="L3324" s="129">
        <v>0</v>
      </c>
      <c r="M3324" s="134" t="s">
        <v>20117</v>
      </c>
    </row>
    <row r="3325" spans="1:13" hidden="1" x14ac:dyDescent="0.25">
      <c r="A3325" s="128"/>
      <c r="B3325" s="2"/>
      <c r="C3325" s="139" t="s">
        <v>18973</v>
      </c>
      <c r="D3325" s="124" t="s">
        <v>18972</v>
      </c>
      <c r="E3325" s="118" t="s">
        <v>48</v>
      </c>
      <c r="F3325" s="124" t="s">
        <v>35249</v>
      </c>
      <c r="G3325" s="118" t="s">
        <v>2</v>
      </c>
      <c r="H3325" s="137">
        <v>44601</v>
      </c>
      <c r="I3325" s="119">
        <v>61.26</v>
      </c>
      <c r="J3325" s="129"/>
      <c r="K3325" s="129"/>
      <c r="L3325" s="129">
        <v>0</v>
      </c>
      <c r="M3325" s="134" t="s">
        <v>20118</v>
      </c>
    </row>
    <row r="3326" spans="1:13" hidden="1" x14ac:dyDescent="0.25">
      <c r="A3326" s="128"/>
      <c r="B3326" s="2"/>
      <c r="C3326" s="139" t="s">
        <v>1361</v>
      </c>
      <c r="D3326" s="124" t="s">
        <v>1362</v>
      </c>
      <c r="E3326" s="118" t="s">
        <v>48</v>
      </c>
      <c r="F3326" s="124" t="s">
        <v>35249</v>
      </c>
      <c r="G3326" s="118" t="s">
        <v>2</v>
      </c>
      <c r="H3326" s="137">
        <v>45342</v>
      </c>
      <c r="I3326" s="119">
        <v>14.96</v>
      </c>
      <c r="J3326" s="129"/>
      <c r="K3326" s="129"/>
      <c r="L3326" s="129">
        <v>0</v>
      </c>
      <c r="M3326" s="134" t="s">
        <v>20119</v>
      </c>
    </row>
    <row r="3327" spans="1:13" hidden="1" x14ac:dyDescent="0.25">
      <c r="A3327" s="128"/>
      <c r="B3327" s="2"/>
      <c r="C3327" s="139" t="s">
        <v>31877</v>
      </c>
      <c r="D3327" s="124" t="s">
        <v>31878</v>
      </c>
      <c r="E3327" s="118" t="s">
        <v>48</v>
      </c>
      <c r="F3327" s="124" t="s">
        <v>35249</v>
      </c>
      <c r="G3327" s="118" t="s">
        <v>34659</v>
      </c>
      <c r="H3327" s="137"/>
      <c r="I3327" s="119"/>
      <c r="J3327" s="129"/>
      <c r="K3327" s="129"/>
      <c r="L3327" s="129">
        <v>0</v>
      </c>
      <c r="M3327" s="134" t="s">
        <v>20120</v>
      </c>
    </row>
    <row r="3328" spans="1:13" hidden="1" x14ac:dyDescent="0.25">
      <c r="A3328" s="128"/>
      <c r="B3328" s="2"/>
      <c r="C3328" s="139" t="s">
        <v>31995</v>
      </c>
      <c r="D3328" s="124" t="s">
        <v>31996</v>
      </c>
      <c r="E3328" s="118" t="s">
        <v>48</v>
      </c>
      <c r="F3328" s="124" t="s">
        <v>35249</v>
      </c>
      <c r="G3328" s="118" t="s">
        <v>34659</v>
      </c>
      <c r="H3328" s="137"/>
      <c r="I3328" s="119"/>
      <c r="J3328" s="129"/>
      <c r="K3328" s="129"/>
      <c r="L3328" s="129">
        <v>0</v>
      </c>
      <c r="M3328" s="134" t="s">
        <v>20121</v>
      </c>
    </row>
    <row r="3329" spans="1:13" hidden="1" x14ac:dyDescent="0.25">
      <c r="A3329" s="128"/>
      <c r="B3329" s="2"/>
      <c r="C3329" s="139" t="s">
        <v>1363</v>
      </c>
      <c r="D3329" s="124" t="s">
        <v>1364</v>
      </c>
      <c r="E3329" s="118" t="s">
        <v>48</v>
      </c>
      <c r="F3329" s="124" t="s">
        <v>35249</v>
      </c>
      <c r="G3329" s="118" t="s">
        <v>59</v>
      </c>
      <c r="H3329" s="137">
        <v>46045</v>
      </c>
      <c r="I3329" s="119">
        <v>344.7</v>
      </c>
      <c r="J3329" s="129"/>
      <c r="K3329" s="129"/>
      <c r="L3329" s="129">
        <v>0</v>
      </c>
      <c r="M3329" s="134" t="s">
        <v>20122</v>
      </c>
    </row>
    <row r="3330" spans="1:13" hidden="1" x14ac:dyDescent="0.25">
      <c r="A3330" s="128"/>
      <c r="B3330" s="2"/>
      <c r="C3330" s="139" t="s">
        <v>1365</v>
      </c>
      <c r="D3330" s="124" t="s">
        <v>1366</v>
      </c>
      <c r="E3330" s="118" t="s">
        <v>48</v>
      </c>
      <c r="F3330" s="124" t="s">
        <v>35249</v>
      </c>
      <c r="G3330" s="118" t="s">
        <v>2</v>
      </c>
      <c r="H3330" s="137">
        <v>41975</v>
      </c>
      <c r="I3330" s="119">
        <v>950</v>
      </c>
      <c r="J3330" s="129"/>
      <c r="K3330" s="129"/>
      <c r="L3330" s="129">
        <v>0</v>
      </c>
      <c r="M3330" s="134" t="s">
        <v>20123</v>
      </c>
    </row>
    <row r="3331" spans="1:13" hidden="1" x14ac:dyDescent="0.25">
      <c r="A3331" s="128"/>
      <c r="B3331" s="2"/>
      <c r="C3331" s="139" t="s">
        <v>1367</v>
      </c>
      <c r="D3331" s="124" t="s">
        <v>1368</v>
      </c>
      <c r="E3331" s="118" t="s">
        <v>48</v>
      </c>
      <c r="F3331" s="124" t="s">
        <v>35249</v>
      </c>
      <c r="G3331" s="118" t="s">
        <v>30</v>
      </c>
      <c r="H3331" s="137">
        <v>41073</v>
      </c>
      <c r="I3331" s="119">
        <v>103</v>
      </c>
      <c r="J3331" s="129"/>
      <c r="K3331" s="129"/>
      <c r="L3331" s="129">
        <v>0</v>
      </c>
      <c r="M3331" s="134" t="s">
        <v>20124</v>
      </c>
    </row>
    <row r="3332" spans="1:13" hidden="1" x14ac:dyDescent="0.25">
      <c r="A3332" s="128"/>
      <c r="B3332" s="2"/>
      <c r="C3332" s="139" t="s">
        <v>1369</v>
      </c>
      <c r="D3332" s="124" t="s">
        <v>1370</v>
      </c>
      <c r="E3332" s="118" t="s">
        <v>48</v>
      </c>
      <c r="F3332" s="124" t="s">
        <v>35249</v>
      </c>
      <c r="G3332" s="118" t="s">
        <v>34659</v>
      </c>
      <c r="H3332" s="137">
        <v>41548</v>
      </c>
      <c r="I3332" s="119">
        <v>2900</v>
      </c>
      <c r="J3332" s="129"/>
      <c r="K3332" s="129"/>
      <c r="L3332" s="129">
        <v>0</v>
      </c>
      <c r="M3332" s="134" t="s">
        <v>20125</v>
      </c>
    </row>
    <row r="3333" spans="1:13" hidden="1" x14ac:dyDescent="0.25">
      <c r="A3333" s="128"/>
      <c r="B3333" s="2"/>
      <c r="C3333" s="139" t="s">
        <v>1371</v>
      </c>
      <c r="D3333" s="124" t="s">
        <v>1372</v>
      </c>
      <c r="E3333" s="118" t="s">
        <v>48</v>
      </c>
      <c r="F3333" s="124" t="s">
        <v>35249</v>
      </c>
      <c r="G3333" s="118" t="s">
        <v>34659</v>
      </c>
      <c r="H3333" s="137">
        <v>41814</v>
      </c>
      <c r="I3333" s="119">
        <v>2265.52</v>
      </c>
      <c r="J3333" s="129"/>
      <c r="K3333" s="129"/>
      <c r="L3333" s="129">
        <v>0</v>
      </c>
      <c r="M3333" s="134" t="s">
        <v>29045</v>
      </c>
    </row>
    <row r="3334" spans="1:13" hidden="1" x14ac:dyDescent="0.25">
      <c r="A3334" s="128"/>
      <c r="B3334" s="2"/>
      <c r="C3334" s="139" t="s">
        <v>1373</v>
      </c>
      <c r="D3334" s="124" t="s">
        <v>1374</v>
      </c>
      <c r="E3334" s="118" t="s">
        <v>48</v>
      </c>
      <c r="F3334" s="124" t="s">
        <v>35249</v>
      </c>
      <c r="G3334" s="118" t="s">
        <v>34659</v>
      </c>
      <c r="H3334" s="137">
        <v>42038</v>
      </c>
      <c r="I3334" s="119">
        <v>662</v>
      </c>
      <c r="J3334" s="129"/>
      <c r="K3334" s="129"/>
      <c r="L3334" s="129">
        <v>0</v>
      </c>
      <c r="M3334" s="134" t="s">
        <v>29422</v>
      </c>
    </row>
    <row r="3335" spans="1:13" hidden="1" x14ac:dyDescent="0.25">
      <c r="A3335" s="128"/>
      <c r="B3335" s="2"/>
      <c r="C3335" s="139" t="s">
        <v>1375</v>
      </c>
      <c r="D3335" s="124" t="s">
        <v>1376</v>
      </c>
      <c r="E3335" s="118" t="s">
        <v>48</v>
      </c>
      <c r="F3335" s="124" t="s">
        <v>35249</v>
      </c>
      <c r="G3335" s="118" t="s">
        <v>34659</v>
      </c>
      <c r="H3335" s="137">
        <v>41691</v>
      </c>
      <c r="I3335" s="119">
        <v>1495.5</v>
      </c>
      <c r="J3335" s="129"/>
      <c r="K3335" s="129"/>
      <c r="L3335" s="129">
        <v>0</v>
      </c>
      <c r="M3335" s="134" t="s">
        <v>29139</v>
      </c>
    </row>
    <row r="3336" spans="1:13" hidden="1" x14ac:dyDescent="0.25">
      <c r="A3336" s="128"/>
      <c r="B3336" s="2"/>
      <c r="C3336" s="139" t="s">
        <v>1377</v>
      </c>
      <c r="D3336" s="124" t="s">
        <v>1378</v>
      </c>
      <c r="E3336" s="118" t="s">
        <v>48</v>
      </c>
      <c r="F3336" s="124" t="s">
        <v>35249</v>
      </c>
      <c r="G3336" s="118" t="s">
        <v>34659</v>
      </c>
      <c r="H3336" s="137"/>
      <c r="I3336" s="119"/>
      <c r="J3336" s="129"/>
      <c r="K3336" s="129"/>
      <c r="L3336" s="129">
        <v>0</v>
      </c>
      <c r="M3336" s="134" t="s">
        <v>28991</v>
      </c>
    </row>
    <row r="3337" spans="1:13" hidden="1" x14ac:dyDescent="0.25">
      <c r="A3337" s="128"/>
      <c r="B3337" s="2"/>
      <c r="C3337" s="139" t="s">
        <v>1379</v>
      </c>
      <c r="D3337" s="124" t="s">
        <v>1380</v>
      </c>
      <c r="E3337" s="118" t="s">
        <v>48</v>
      </c>
      <c r="F3337" s="124" t="s">
        <v>35249</v>
      </c>
      <c r="G3337" s="118" t="s">
        <v>34659</v>
      </c>
      <c r="H3337" s="137"/>
      <c r="I3337" s="119"/>
      <c r="J3337" s="129"/>
      <c r="K3337" s="129"/>
      <c r="L3337" s="129">
        <v>0</v>
      </c>
      <c r="M3337" s="134" t="s">
        <v>27967</v>
      </c>
    </row>
    <row r="3338" spans="1:13" hidden="1" x14ac:dyDescent="0.25">
      <c r="A3338" s="128"/>
      <c r="B3338" s="2"/>
      <c r="C3338" s="139" t="s">
        <v>1381</v>
      </c>
      <c r="D3338" s="124" t="s">
        <v>1382</v>
      </c>
      <c r="E3338" s="118" t="s">
        <v>48</v>
      </c>
      <c r="F3338" s="124" t="s">
        <v>35249</v>
      </c>
      <c r="G3338" s="118" t="s">
        <v>34659</v>
      </c>
      <c r="H3338" s="137">
        <v>41339</v>
      </c>
      <c r="I3338" s="119">
        <v>160</v>
      </c>
      <c r="J3338" s="129"/>
      <c r="K3338" s="129"/>
      <c r="L3338" s="129">
        <v>0</v>
      </c>
      <c r="M3338" s="134" t="s">
        <v>27961</v>
      </c>
    </row>
    <row r="3339" spans="1:13" hidden="1" x14ac:dyDescent="0.25">
      <c r="A3339" s="128"/>
      <c r="B3339" s="2"/>
      <c r="C3339" s="139" t="s">
        <v>1383</v>
      </c>
      <c r="D3339" s="124" t="s">
        <v>1384</v>
      </c>
      <c r="E3339" s="118" t="s">
        <v>48</v>
      </c>
      <c r="F3339" s="124" t="s">
        <v>35249</v>
      </c>
      <c r="G3339" s="118" t="s">
        <v>34659</v>
      </c>
      <c r="H3339" s="137">
        <v>41400</v>
      </c>
      <c r="I3339" s="119">
        <v>204.75</v>
      </c>
      <c r="J3339" s="129"/>
      <c r="K3339" s="129"/>
      <c r="L3339" s="129">
        <v>0</v>
      </c>
      <c r="M3339" s="134" t="s">
        <v>20126</v>
      </c>
    </row>
    <row r="3340" spans="1:13" hidden="1" x14ac:dyDescent="0.25">
      <c r="A3340" s="128"/>
      <c r="B3340" s="2"/>
      <c r="C3340" s="139" t="s">
        <v>1385</v>
      </c>
      <c r="D3340" s="124" t="s">
        <v>1386</v>
      </c>
      <c r="E3340" s="118" t="s">
        <v>48</v>
      </c>
      <c r="F3340" s="124" t="s">
        <v>35249</v>
      </c>
      <c r="G3340" s="118" t="s">
        <v>34659</v>
      </c>
      <c r="H3340" s="137">
        <v>41779</v>
      </c>
      <c r="I3340" s="119">
        <v>399</v>
      </c>
      <c r="J3340" s="129"/>
      <c r="K3340" s="129"/>
      <c r="L3340" s="129">
        <v>0</v>
      </c>
      <c r="M3340" s="134" t="s">
        <v>29212</v>
      </c>
    </row>
    <row r="3341" spans="1:13" hidden="1" x14ac:dyDescent="0.25">
      <c r="A3341" s="128"/>
      <c r="B3341" s="2"/>
      <c r="C3341" s="139" t="s">
        <v>1387</v>
      </c>
      <c r="D3341" s="124" t="s">
        <v>1388</v>
      </c>
      <c r="E3341" s="118" t="s">
        <v>48</v>
      </c>
      <c r="F3341" s="124" t="s">
        <v>35249</v>
      </c>
      <c r="G3341" s="118" t="s">
        <v>34659</v>
      </c>
      <c r="H3341" s="137">
        <v>41423</v>
      </c>
      <c r="I3341" s="119">
        <v>387.91</v>
      </c>
      <c r="J3341" s="129"/>
      <c r="K3341" s="129"/>
      <c r="L3341" s="129">
        <v>0</v>
      </c>
      <c r="M3341" s="134" t="s">
        <v>20127</v>
      </c>
    </row>
    <row r="3342" spans="1:13" hidden="1" x14ac:dyDescent="0.25">
      <c r="A3342" s="128"/>
      <c r="B3342" s="2"/>
      <c r="C3342" s="139" t="s">
        <v>1389</v>
      </c>
      <c r="D3342" s="124" t="s">
        <v>1390</v>
      </c>
      <c r="E3342" s="118" t="s">
        <v>48</v>
      </c>
      <c r="F3342" s="124" t="s">
        <v>35249</v>
      </c>
      <c r="G3342" s="118" t="s">
        <v>34659</v>
      </c>
      <c r="H3342" s="137">
        <v>41779</v>
      </c>
      <c r="I3342" s="119">
        <v>198</v>
      </c>
      <c r="J3342" s="129"/>
      <c r="K3342" s="129"/>
      <c r="L3342" s="129">
        <v>0</v>
      </c>
      <c r="M3342" s="134" t="s">
        <v>20128</v>
      </c>
    </row>
    <row r="3343" spans="1:13" hidden="1" x14ac:dyDescent="0.25">
      <c r="A3343" s="128"/>
      <c r="B3343" s="2"/>
      <c r="C3343" s="139" t="s">
        <v>1391</v>
      </c>
      <c r="D3343" s="124" t="s">
        <v>1392</v>
      </c>
      <c r="E3343" s="118" t="s">
        <v>48</v>
      </c>
      <c r="F3343" s="124" t="s">
        <v>35249</v>
      </c>
      <c r="G3343" s="118" t="s">
        <v>34659</v>
      </c>
      <c r="H3343" s="137">
        <v>42375</v>
      </c>
      <c r="I3343" s="119">
        <v>1164.5999999999999</v>
      </c>
      <c r="J3343" s="129"/>
      <c r="K3343" s="129"/>
      <c r="L3343" s="129">
        <v>0</v>
      </c>
      <c r="M3343" s="134" t="s">
        <v>20129</v>
      </c>
    </row>
    <row r="3344" spans="1:13" hidden="1" x14ac:dyDescent="0.25">
      <c r="A3344" s="128"/>
      <c r="B3344" s="2"/>
      <c r="C3344" s="139" t="s">
        <v>1393</v>
      </c>
      <c r="D3344" s="124" t="s">
        <v>1394</v>
      </c>
      <c r="E3344" s="118" t="s">
        <v>48</v>
      </c>
      <c r="F3344" s="124" t="s">
        <v>35249</v>
      </c>
      <c r="G3344" s="118" t="s">
        <v>34659</v>
      </c>
      <c r="H3344" s="137">
        <v>42366</v>
      </c>
      <c r="I3344" s="119">
        <v>458.16</v>
      </c>
      <c r="J3344" s="129"/>
      <c r="K3344" s="129"/>
      <c r="L3344" s="129">
        <v>0</v>
      </c>
      <c r="M3344" s="134" t="s">
        <v>20130</v>
      </c>
    </row>
    <row r="3345" spans="1:13" hidden="1" x14ac:dyDescent="0.25">
      <c r="A3345" s="128"/>
      <c r="B3345" s="2"/>
      <c r="C3345" s="139" t="s">
        <v>1395</v>
      </c>
      <c r="D3345" s="124" t="s">
        <v>1396</v>
      </c>
      <c r="E3345" s="118" t="s">
        <v>48</v>
      </c>
      <c r="F3345" s="124" t="s">
        <v>35249</v>
      </c>
      <c r="G3345" s="118" t="s">
        <v>34659</v>
      </c>
      <c r="H3345" s="137">
        <v>41779</v>
      </c>
      <c r="I3345" s="119">
        <v>215</v>
      </c>
      <c r="J3345" s="129"/>
      <c r="K3345" s="129"/>
      <c r="L3345" s="129">
        <v>0</v>
      </c>
      <c r="M3345" s="134" t="s">
        <v>20130</v>
      </c>
    </row>
    <row r="3346" spans="1:13" hidden="1" x14ac:dyDescent="0.25">
      <c r="A3346" s="128"/>
      <c r="B3346" s="2"/>
      <c r="C3346" s="139" t="s">
        <v>1397</v>
      </c>
      <c r="D3346" s="124" t="s">
        <v>1398</v>
      </c>
      <c r="E3346" s="118" t="s">
        <v>48</v>
      </c>
      <c r="F3346" s="124" t="s">
        <v>35249</v>
      </c>
      <c r="G3346" s="118" t="s">
        <v>34659</v>
      </c>
      <c r="H3346" s="137">
        <v>42417</v>
      </c>
      <c r="I3346" s="119">
        <v>192.82</v>
      </c>
      <c r="J3346" s="129"/>
      <c r="K3346" s="129"/>
      <c r="L3346" s="129">
        <v>0</v>
      </c>
      <c r="M3346" s="134" t="s">
        <v>29590</v>
      </c>
    </row>
    <row r="3347" spans="1:13" hidden="1" x14ac:dyDescent="0.25">
      <c r="A3347" s="128"/>
      <c r="B3347" s="2"/>
      <c r="C3347" s="139" t="s">
        <v>1399</v>
      </c>
      <c r="D3347" s="124" t="s">
        <v>1400</v>
      </c>
      <c r="E3347" s="118" t="s">
        <v>48</v>
      </c>
      <c r="F3347" s="124" t="s">
        <v>35249</v>
      </c>
      <c r="G3347" s="118" t="s">
        <v>34659</v>
      </c>
      <c r="H3347" s="137">
        <v>42366</v>
      </c>
      <c r="I3347" s="119">
        <v>316.57</v>
      </c>
      <c r="J3347" s="129"/>
      <c r="K3347" s="129"/>
      <c r="L3347" s="129">
        <v>0</v>
      </c>
      <c r="M3347" s="134" t="s">
        <v>20131</v>
      </c>
    </row>
    <row r="3348" spans="1:13" hidden="1" x14ac:dyDescent="0.25">
      <c r="A3348" s="128"/>
      <c r="B3348" s="2"/>
      <c r="C3348" s="139" t="s">
        <v>1401</v>
      </c>
      <c r="D3348" s="124" t="s">
        <v>1402</v>
      </c>
      <c r="E3348" s="118" t="s">
        <v>48</v>
      </c>
      <c r="F3348" s="124" t="s">
        <v>35249</v>
      </c>
      <c r="G3348" s="118" t="s">
        <v>34659</v>
      </c>
      <c r="H3348" s="137">
        <v>42375</v>
      </c>
      <c r="I3348" s="119">
        <v>618.79999999999995</v>
      </c>
      <c r="J3348" s="129"/>
      <c r="K3348" s="129"/>
      <c r="L3348" s="129">
        <v>0</v>
      </c>
      <c r="M3348" s="134" t="s">
        <v>29425</v>
      </c>
    </row>
    <row r="3349" spans="1:13" hidden="1" x14ac:dyDescent="0.25">
      <c r="A3349" s="128"/>
      <c r="B3349" s="2"/>
      <c r="C3349" s="139" t="s">
        <v>1403</v>
      </c>
      <c r="D3349" s="124" t="s">
        <v>1404</v>
      </c>
      <c r="E3349" s="118" t="s">
        <v>48</v>
      </c>
      <c r="F3349" s="124" t="s">
        <v>35249</v>
      </c>
      <c r="G3349" s="118" t="s">
        <v>34659</v>
      </c>
      <c r="H3349" s="137">
        <v>41779</v>
      </c>
      <c r="I3349" s="119">
        <v>170</v>
      </c>
      <c r="J3349" s="129"/>
      <c r="K3349" s="129"/>
      <c r="L3349" s="129">
        <v>0</v>
      </c>
      <c r="M3349" s="134" t="s">
        <v>20132</v>
      </c>
    </row>
    <row r="3350" spans="1:13" hidden="1" x14ac:dyDescent="0.25">
      <c r="A3350" s="128"/>
      <c r="B3350" s="2"/>
      <c r="C3350" s="139" t="s">
        <v>1405</v>
      </c>
      <c r="D3350" s="124" t="s">
        <v>1406</v>
      </c>
      <c r="E3350" s="118" t="s">
        <v>48</v>
      </c>
      <c r="F3350" s="124" t="s">
        <v>35249</v>
      </c>
      <c r="G3350" s="118" t="s">
        <v>34659</v>
      </c>
      <c r="H3350" s="137">
        <v>41436</v>
      </c>
      <c r="I3350" s="119">
        <v>278.16000000000003</v>
      </c>
      <c r="J3350" s="129"/>
      <c r="K3350" s="129"/>
      <c r="L3350" s="129">
        <v>0</v>
      </c>
      <c r="M3350" s="134" t="s">
        <v>20132</v>
      </c>
    </row>
    <row r="3351" spans="1:13" hidden="1" x14ac:dyDescent="0.25">
      <c r="A3351" s="128"/>
      <c r="B3351" s="2"/>
      <c r="C3351" s="139" t="s">
        <v>1407</v>
      </c>
      <c r="D3351" s="124" t="s">
        <v>1408</v>
      </c>
      <c r="E3351" s="118" t="s">
        <v>48</v>
      </c>
      <c r="F3351" s="124" t="s">
        <v>35249</v>
      </c>
      <c r="G3351" s="118" t="s">
        <v>34659</v>
      </c>
      <c r="H3351" s="137">
        <v>41779</v>
      </c>
      <c r="I3351" s="119">
        <v>335</v>
      </c>
      <c r="J3351" s="129"/>
      <c r="K3351" s="129"/>
      <c r="L3351" s="129">
        <v>0</v>
      </c>
      <c r="M3351" s="134" t="s">
        <v>29801</v>
      </c>
    </row>
    <row r="3352" spans="1:13" hidden="1" x14ac:dyDescent="0.25">
      <c r="A3352" s="128"/>
      <c r="B3352" s="2"/>
      <c r="C3352" s="139" t="s">
        <v>1409</v>
      </c>
      <c r="D3352" s="124" t="s">
        <v>1410</v>
      </c>
      <c r="E3352" s="118" t="s">
        <v>48</v>
      </c>
      <c r="F3352" s="124" t="s">
        <v>35249</v>
      </c>
      <c r="G3352" s="118" t="s">
        <v>34659</v>
      </c>
      <c r="H3352" s="137">
        <v>41752</v>
      </c>
      <c r="I3352" s="119">
        <v>727.5</v>
      </c>
      <c r="J3352" s="129"/>
      <c r="K3352" s="129"/>
      <c r="L3352" s="129">
        <v>0</v>
      </c>
      <c r="M3352" s="134" t="s">
        <v>29257</v>
      </c>
    </row>
    <row r="3353" spans="1:13" hidden="1" x14ac:dyDescent="0.25">
      <c r="A3353" s="128"/>
      <c r="B3353" s="2"/>
      <c r="C3353" s="139" t="s">
        <v>1411</v>
      </c>
      <c r="D3353" s="124" t="s">
        <v>1412</v>
      </c>
      <c r="E3353" s="118" t="s">
        <v>48</v>
      </c>
      <c r="F3353" s="124" t="s">
        <v>35249</v>
      </c>
      <c r="G3353" s="118" t="s">
        <v>34659</v>
      </c>
      <c r="H3353" s="137">
        <v>41752</v>
      </c>
      <c r="I3353" s="119">
        <v>431.5</v>
      </c>
      <c r="J3353" s="129"/>
      <c r="K3353" s="129"/>
      <c r="L3353" s="129">
        <v>0</v>
      </c>
      <c r="M3353" s="134" t="s">
        <v>28979</v>
      </c>
    </row>
    <row r="3354" spans="1:13" hidden="1" x14ac:dyDescent="0.25">
      <c r="A3354" s="128"/>
      <c r="B3354" s="2"/>
      <c r="C3354" s="139" t="s">
        <v>1413</v>
      </c>
      <c r="D3354" s="124" t="s">
        <v>1414</v>
      </c>
      <c r="E3354" s="118" t="s">
        <v>48</v>
      </c>
      <c r="F3354" s="124" t="s">
        <v>35249</v>
      </c>
      <c r="G3354" s="118" t="s">
        <v>34659</v>
      </c>
      <c r="H3354" s="137">
        <v>41775</v>
      </c>
      <c r="I3354" s="119">
        <v>383.8</v>
      </c>
      <c r="J3354" s="129"/>
      <c r="K3354" s="129"/>
      <c r="L3354" s="129">
        <v>0</v>
      </c>
      <c r="M3354" s="134" t="s">
        <v>28985</v>
      </c>
    </row>
    <row r="3355" spans="1:13" hidden="1" x14ac:dyDescent="0.25">
      <c r="A3355" s="128"/>
      <c r="B3355" s="2"/>
      <c r="C3355" s="139" t="s">
        <v>1415</v>
      </c>
      <c r="D3355" s="124" t="s">
        <v>1416</v>
      </c>
      <c r="E3355" s="118" t="s">
        <v>48</v>
      </c>
      <c r="F3355" s="124" t="s">
        <v>35249</v>
      </c>
      <c r="G3355" s="118" t="s">
        <v>34659</v>
      </c>
      <c r="H3355" s="137">
        <v>41775</v>
      </c>
      <c r="I3355" s="119">
        <v>540</v>
      </c>
      <c r="J3355" s="129"/>
      <c r="K3355" s="129"/>
      <c r="L3355" s="129">
        <v>0</v>
      </c>
      <c r="M3355" s="134" t="s">
        <v>28994</v>
      </c>
    </row>
    <row r="3356" spans="1:13" hidden="1" x14ac:dyDescent="0.25">
      <c r="A3356" s="128"/>
      <c r="B3356" s="2"/>
      <c r="C3356" s="139" t="s">
        <v>1417</v>
      </c>
      <c r="D3356" s="124" t="s">
        <v>1418</v>
      </c>
      <c r="E3356" s="118" t="s">
        <v>48</v>
      </c>
      <c r="F3356" s="124" t="s">
        <v>35249</v>
      </c>
      <c r="G3356" s="118" t="s">
        <v>34659</v>
      </c>
      <c r="H3356" s="137">
        <v>41430</v>
      </c>
      <c r="I3356" s="119">
        <v>700.89</v>
      </c>
      <c r="J3356" s="129"/>
      <c r="K3356" s="129"/>
      <c r="L3356" s="129">
        <v>0</v>
      </c>
      <c r="M3356" s="134" t="s">
        <v>29048</v>
      </c>
    </row>
    <row r="3357" spans="1:13" hidden="1" x14ac:dyDescent="0.25">
      <c r="A3357" s="128"/>
      <c r="B3357" s="2"/>
      <c r="C3357" s="139" t="s">
        <v>1419</v>
      </c>
      <c r="D3357" s="124" t="s">
        <v>1420</v>
      </c>
      <c r="E3357" s="118" t="s">
        <v>48</v>
      </c>
      <c r="F3357" s="124" t="s">
        <v>35249</v>
      </c>
      <c r="G3357" s="118" t="s">
        <v>2</v>
      </c>
      <c r="H3357" s="137">
        <v>42993</v>
      </c>
      <c r="I3357" s="119">
        <v>137.16999999999999</v>
      </c>
      <c r="J3357" s="129"/>
      <c r="K3357" s="129"/>
      <c r="L3357" s="129">
        <v>0</v>
      </c>
      <c r="M3357" s="134" t="s">
        <v>29042</v>
      </c>
    </row>
    <row r="3358" spans="1:13" hidden="1" x14ac:dyDescent="0.25">
      <c r="A3358" s="128"/>
      <c r="B3358" s="2"/>
      <c r="C3358" s="139" t="s">
        <v>1421</v>
      </c>
      <c r="D3358" s="124" t="s">
        <v>1422</v>
      </c>
      <c r="E3358" s="118" t="s">
        <v>48</v>
      </c>
      <c r="F3358" s="124" t="s">
        <v>35249</v>
      </c>
      <c r="G3358" s="118" t="s">
        <v>2</v>
      </c>
      <c r="H3358" s="137">
        <v>46064</v>
      </c>
      <c r="I3358" s="119">
        <v>1850</v>
      </c>
      <c r="J3358" s="129"/>
      <c r="K3358" s="129"/>
      <c r="L3358" s="129">
        <v>0</v>
      </c>
      <c r="M3358" s="134" t="s">
        <v>29377</v>
      </c>
    </row>
    <row r="3359" spans="1:13" hidden="1" x14ac:dyDescent="0.25">
      <c r="A3359" s="128"/>
      <c r="B3359" s="2"/>
      <c r="C3359" s="139" t="s">
        <v>1423</v>
      </c>
      <c r="D3359" s="124" t="s">
        <v>1424</v>
      </c>
      <c r="E3359" s="118" t="s">
        <v>48</v>
      </c>
      <c r="F3359" s="124" t="s">
        <v>35249</v>
      </c>
      <c r="G3359" s="118" t="s">
        <v>2</v>
      </c>
      <c r="H3359" s="137">
        <v>46091</v>
      </c>
      <c r="I3359" s="119">
        <v>2380</v>
      </c>
      <c r="J3359" s="129"/>
      <c r="K3359" s="129"/>
      <c r="L3359" s="129">
        <v>0</v>
      </c>
      <c r="M3359" s="134" t="s">
        <v>30383</v>
      </c>
    </row>
    <row r="3360" spans="1:13" hidden="1" x14ac:dyDescent="0.25">
      <c r="A3360" s="128"/>
      <c r="B3360" s="2"/>
      <c r="C3360" s="139" t="s">
        <v>1425</v>
      </c>
      <c r="D3360" s="124" t="s">
        <v>1426</v>
      </c>
      <c r="E3360" s="118" t="s">
        <v>48</v>
      </c>
      <c r="F3360" s="124" t="s">
        <v>35249</v>
      </c>
      <c r="G3360" s="118" t="s">
        <v>2</v>
      </c>
      <c r="H3360" s="137">
        <v>44482</v>
      </c>
      <c r="I3360" s="119">
        <v>2260</v>
      </c>
      <c r="J3360" s="129"/>
      <c r="K3360" s="129"/>
      <c r="L3360" s="129">
        <v>0</v>
      </c>
      <c r="M3360" s="134" t="s">
        <v>28908</v>
      </c>
    </row>
    <row r="3361" spans="1:13" hidden="1" x14ac:dyDescent="0.25">
      <c r="A3361" s="128"/>
      <c r="B3361" s="2"/>
      <c r="C3361" s="139" t="s">
        <v>1427</v>
      </c>
      <c r="D3361" s="124" t="s">
        <v>1428</v>
      </c>
      <c r="E3361" s="118" t="s">
        <v>48</v>
      </c>
      <c r="F3361" s="124" t="s">
        <v>35249</v>
      </c>
      <c r="G3361" s="118" t="s">
        <v>2</v>
      </c>
      <c r="H3361" s="137">
        <v>43153</v>
      </c>
      <c r="I3361" s="119">
        <v>631.9</v>
      </c>
      <c r="J3361" s="129"/>
      <c r="K3361" s="129"/>
      <c r="L3361" s="129">
        <v>0</v>
      </c>
      <c r="M3361" s="134" t="s">
        <v>27951</v>
      </c>
    </row>
    <row r="3362" spans="1:13" hidden="1" x14ac:dyDescent="0.25">
      <c r="A3362" s="128"/>
      <c r="B3362" s="2"/>
      <c r="C3362" s="139" t="s">
        <v>1429</v>
      </c>
      <c r="D3362" s="124" t="s">
        <v>1430</v>
      </c>
      <c r="E3362" s="118" t="s">
        <v>48</v>
      </c>
      <c r="F3362" s="124" t="s">
        <v>35249</v>
      </c>
      <c r="G3362" s="118" t="s">
        <v>2</v>
      </c>
      <c r="H3362" s="137">
        <v>43153</v>
      </c>
      <c r="I3362" s="119">
        <v>158.52000000000001</v>
      </c>
      <c r="J3362" s="129"/>
      <c r="K3362" s="129"/>
      <c r="L3362" s="129">
        <v>0</v>
      </c>
      <c r="M3362" s="134" t="s">
        <v>20133</v>
      </c>
    </row>
    <row r="3363" spans="1:13" hidden="1" x14ac:dyDescent="0.25">
      <c r="A3363" s="128"/>
      <c r="B3363" s="2"/>
      <c r="C3363" s="139" t="s">
        <v>1431</v>
      </c>
      <c r="D3363" s="124" t="s">
        <v>1432</v>
      </c>
      <c r="E3363" s="118" t="s">
        <v>48</v>
      </c>
      <c r="F3363" s="124" t="s">
        <v>35249</v>
      </c>
      <c r="G3363" s="118" t="s">
        <v>2</v>
      </c>
      <c r="H3363" s="137">
        <v>43109</v>
      </c>
      <c r="I3363" s="119">
        <v>61.38</v>
      </c>
      <c r="J3363" s="129"/>
      <c r="K3363" s="129"/>
      <c r="L3363" s="129">
        <v>0</v>
      </c>
      <c r="M3363" s="134" t="s">
        <v>20134</v>
      </c>
    </row>
    <row r="3364" spans="1:13" hidden="1" x14ac:dyDescent="0.25">
      <c r="A3364" s="128"/>
      <c r="B3364" s="2"/>
      <c r="C3364" s="139" t="s">
        <v>1433</v>
      </c>
      <c r="D3364" s="124" t="s">
        <v>1434</v>
      </c>
      <c r="E3364" s="118" t="s">
        <v>48</v>
      </c>
      <c r="F3364" s="124" t="s">
        <v>35249</v>
      </c>
      <c r="G3364" s="118" t="s">
        <v>2</v>
      </c>
      <c r="H3364" s="137">
        <v>43109</v>
      </c>
      <c r="I3364" s="119">
        <v>213.84</v>
      </c>
      <c r="J3364" s="129"/>
      <c r="K3364" s="129"/>
      <c r="L3364" s="129">
        <v>0</v>
      </c>
      <c r="M3364" s="134" t="s">
        <v>20135</v>
      </c>
    </row>
    <row r="3365" spans="1:13" hidden="1" x14ac:dyDescent="0.25">
      <c r="A3365" s="128"/>
      <c r="B3365" s="2"/>
      <c r="C3365" s="139" t="s">
        <v>1435</v>
      </c>
      <c r="D3365" s="124" t="s">
        <v>1436</v>
      </c>
      <c r="E3365" s="118" t="s">
        <v>48</v>
      </c>
      <c r="F3365" s="124" t="s">
        <v>35249</v>
      </c>
      <c r="G3365" s="118" t="s">
        <v>2</v>
      </c>
      <c r="H3365" s="137">
        <v>43109</v>
      </c>
      <c r="I3365" s="119">
        <v>126.72</v>
      </c>
      <c r="J3365" s="129"/>
      <c r="K3365" s="129"/>
      <c r="L3365" s="129">
        <v>0</v>
      </c>
      <c r="M3365" s="134" t="s">
        <v>20136</v>
      </c>
    </row>
    <row r="3366" spans="1:13" hidden="1" x14ac:dyDescent="0.25">
      <c r="A3366" s="128"/>
      <c r="B3366" s="2"/>
      <c r="C3366" s="139" t="s">
        <v>1437</v>
      </c>
      <c r="D3366" s="124" t="s">
        <v>1438</v>
      </c>
      <c r="E3366" s="118" t="s">
        <v>48</v>
      </c>
      <c r="F3366" s="124" t="s">
        <v>35249</v>
      </c>
      <c r="G3366" s="118" t="s">
        <v>2</v>
      </c>
      <c r="H3366" s="137">
        <v>43158</v>
      </c>
      <c r="I3366" s="119">
        <v>47.04</v>
      </c>
      <c r="J3366" s="129"/>
      <c r="K3366" s="129"/>
      <c r="L3366" s="129">
        <v>0</v>
      </c>
      <c r="M3366" s="134" t="s">
        <v>20137</v>
      </c>
    </row>
    <row r="3367" spans="1:13" hidden="1" x14ac:dyDescent="0.25">
      <c r="A3367" s="128"/>
      <c r="B3367" s="2"/>
      <c r="C3367" s="139" t="s">
        <v>1439</v>
      </c>
      <c r="D3367" s="124" t="s">
        <v>1440</v>
      </c>
      <c r="E3367" s="118" t="s">
        <v>48</v>
      </c>
      <c r="F3367" s="124" t="s">
        <v>35249</v>
      </c>
      <c r="G3367" s="118" t="s">
        <v>2</v>
      </c>
      <c r="H3367" s="137">
        <v>43158</v>
      </c>
      <c r="I3367" s="119">
        <v>47.04</v>
      </c>
      <c r="J3367" s="129"/>
      <c r="K3367" s="129"/>
      <c r="L3367" s="129">
        <v>0</v>
      </c>
      <c r="M3367" s="134" t="s">
        <v>20138</v>
      </c>
    </row>
    <row r="3368" spans="1:13" hidden="1" x14ac:dyDescent="0.25">
      <c r="A3368" s="128"/>
      <c r="B3368" s="2"/>
      <c r="C3368" s="139" t="s">
        <v>1441</v>
      </c>
      <c r="D3368" s="124" t="s">
        <v>1442</v>
      </c>
      <c r="E3368" s="118" t="s">
        <v>48</v>
      </c>
      <c r="F3368" s="124" t="s">
        <v>35249</v>
      </c>
      <c r="G3368" s="118" t="s">
        <v>2</v>
      </c>
      <c r="H3368" s="137">
        <v>43158</v>
      </c>
      <c r="I3368" s="119">
        <v>384.81</v>
      </c>
      <c r="J3368" s="129"/>
      <c r="K3368" s="129"/>
      <c r="L3368" s="129">
        <v>0</v>
      </c>
      <c r="M3368" s="134" t="s">
        <v>20139</v>
      </c>
    </row>
    <row r="3369" spans="1:13" hidden="1" x14ac:dyDescent="0.25">
      <c r="A3369" s="128"/>
      <c r="B3369" s="2"/>
      <c r="C3369" s="139" t="s">
        <v>1443</v>
      </c>
      <c r="D3369" s="124" t="s">
        <v>1444</v>
      </c>
      <c r="E3369" s="118" t="s">
        <v>48</v>
      </c>
      <c r="F3369" s="124" t="s">
        <v>35249</v>
      </c>
      <c r="G3369" s="118" t="s">
        <v>2</v>
      </c>
      <c r="H3369" s="137">
        <v>43158</v>
      </c>
      <c r="I3369" s="119">
        <v>384.81</v>
      </c>
      <c r="J3369" s="129"/>
      <c r="K3369" s="129"/>
      <c r="L3369" s="129">
        <v>0</v>
      </c>
      <c r="M3369" s="134" t="s">
        <v>29118</v>
      </c>
    </row>
    <row r="3370" spans="1:13" hidden="1" x14ac:dyDescent="0.25">
      <c r="A3370" s="128"/>
      <c r="B3370" s="2"/>
      <c r="C3370" s="139" t="s">
        <v>1445</v>
      </c>
      <c r="D3370" s="124" t="s">
        <v>1446</v>
      </c>
      <c r="E3370" s="118" t="s">
        <v>48</v>
      </c>
      <c r="F3370" s="124" t="s">
        <v>35249</v>
      </c>
      <c r="G3370" s="118" t="s">
        <v>2</v>
      </c>
      <c r="H3370" s="137">
        <v>43158</v>
      </c>
      <c r="I3370" s="119">
        <v>395.12</v>
      </c>
      <c r="J3370" s="129"/>
      <c r="K3370" s="129"/>
      <c r="L3370" s="129">
        <v>0</v>
      </c>
      <c r="M3370" s="134" t="s">
        <v>20140</v>
      </c>
    </row>
    <row r="3371" spans="1:13" hidden="1" x14ac:dyDescent="0.25">
      <c r="A3371" s="128"/>
      <c r="B3371" s="2"/>
      <c r="C3371" s="139" t="s">
        <v>1447</v>
      </c>
      <c r="D3371" s="124" t="s">
        <v>1448</v>
      </c>
      <c r="E3371" s="118" t="s">
        <v>48</v>
      </c>
      <c r="F3371" s="124" t="s">
        <v>35249</v>
      </c>
      <c r="G3371" s="118" t="s">
        <v>2</v>
      </c>
      <c r="H3371" s="137">
        <v>43158</v>
      </c>
      <c r="I3371" s="119">
        <v>395.12</v>
      </c>
      <c r="J3371" s="129"/>
      <c r="K3371" s="129"/>
      <c r="L3371" s="129">
        <v>0</v>
      </c>
      <c r="M3371" s="134" t="s">
        <v>20141</v>
      </c>
    </row>
    <row r="3372" spans="1:13" hidden="1" x14ac:dyDescent="0.25">
      <c r="A3372" s="128"/>
      <c r="B3372" s="2"/>
      <c r="C3372" s="139" t="s">
        <v>1449</v>
      </c>
      <c r="D3372" s="124" t="s">
        <v>1450</v>
      </c>
      <c r="E3372" s="118" t="s">
        <v>48</v>
      </c>
      <c r="F3372" s="124" t="s">
        <v>35249</v>
      </c>
      <c r="G3372" s="118" t="s">
        <v>2</v>
      </c>
      <c r="H3372" s="137">
        <v>43031</v>
      </c>
      <c r="I3372" s="119">
        <v>99.58</v>
      </c>
      <c r="J3372" s="129"/>
      <c r="K3372" s="129"/>
      <c r="L3372" s="129">
        <v>0</v>
      </c>
      <c r="M3372" s="134" t="s">
        <v>20142</v>
      </c>
    </row>
    <row r="3373" spans="1:13" hidden="1" x14ac:dyDescent="0.25">
      <c r="A3373" s="128"/>
      <c r="B3373" s="2"/>
      <c r="C3373" s="139" t="s">
        <v>1451</v>
      </c>
      <c r="D3373" s="124" t="s">
        <v>1452</v>
      </c>
      <c r="E3373" s="118" t="s">
        <v>48</v>
      </c>
      <c r="F3373" s="124" t="s">
        <v>35249</v>
      </c>
      <c r="G3373" s="118" t="s">
        <v>2</v>
      </c>
      <c r="H3373" s="137">
        <v>43153</v>
      </c>
      <c r="I3373" s="119">
        <v>141.36000000000001</v>
      </c>
      <c r="J3373" s="129"/>
      <c r="K3373" s="129"/>
      <c r="L3373" s="129">
        <v>0</v>
      </c>
      <c r="M3373" s="134" t="s">
        <v>20143</v>
      </c>
    </row>
    <row r="3374" spans="1:13" hidden="1" x14ac:dyDescent="0.25">
      <c r="A3374" s="128"/>
      <c r="B3374" s="2"/>
      <c r="C3374" s="139" t="s">
        <v>1453</v>
      </c>
      <c r="D3374" s="124" t="s">
        <v>1454</v>
      </c>
      <c r="E3374" s="118" t="s">
        <v>48</v>
      </c>
      <c r="F3374" s="124" t="s">
        <v>35249</v>
      </c>
      <c r="G3374" s="118" t="s">
        <v>2</v>
      </c>
      <c r="H3374" s="137">
        <v>43158</v>
      </c>
      <c r="I3374" s="119">
        <v>51.52</v>
      </c>
      <c r="J3374" s="129"/>
      <c r="K3374" s="129"/>
      <c r="L3374" s="129">
        <v>0</v>
      </c>
      <c r="M3374" s="134" t="s">
        <v>31503</v>
      </c>
    </row>
    <row r="3375" spans="1:13" hidden="1" x14ac:dyDescent="0.25">
      <c r="A3375" s="128"/>
      <c r="B3375" s="2"/>
      <c r="C3375" s="139" t="s">
        <v>1455</v>
      </c>
      <c r="D3375" s="124" t="s">
        <v>1456</v>
      </c>
      <c r="E3375" s="118" t="s">
        <v>48</v>
      </c>
      <c r="F3375" s="124" t="s">
        <v>35249</v>
      </c>
      <c r="G3375" s="118" t="s">
        <v>2</v>
      </c>
      <c r="H3375" s="137">
        <v>43158</v>
      </c>
      <c r="I3375" s="119">
        <v>51.52</v>
      </c>
      <c r="J3375" s="129"/>
      <c r="K3375" s="129"/>
      <c r="L3375" s="129">
        <v>0</v>
      </c>
      <c r="M3375" s="134" t="s">
        <v>20144</v>
      </c>
    </row>
    <row r="3376" spans="1:13" hidden="1" x14ac:dyDescent="0.25">
      <c r="A3376" s="128"/>
      <c r="B3376" s="2"/>
      <c r="C3376" s="139" t="s">
        <v>1457</v>
      </c>
      <c r="D3376" s="124" t="s">
        <v>1458</v>
      </c>
      <c r="E3376" s="118" t="s">
        <v>48</v>
      </c>
      <c r="F3376" s="124" t="s">
        <v>35249</v>
      </c>
      <c r="G3376" s="118" t="s">
        <v>2</v>
      </c>
      <c r="H3376" s="137">
        <v>43164</v>
      </c>
      <c r="I3376" s="119">
        <v>84.6</v>
      </c>
      <c r="J3376" s="129"/>
      <c r="K3376" s="129"/>
      <c r="L3376" s="129">
        <v>0</v>
      </c>
      <c r="M3376" s="134" t="s">
        <v>20145</v>
      </c>
    </row>
    <row r="3377" spans="1:13" hidden="1" x14ac:dyDescent="0.25">
      <c r="A3377" s="128"/>
      <c r="B3377" s="2"/>
      <c r="C3377" s="139" t="s">
        <v>1459</v>
      </c>
      <c r="D3377" s="124" t="s">
        <v>1460</v>
      </c>
      <c r="E3377" s="118" t="s">
        <v>48</v>
      </c>
      <c r="F3377" s="124" t="s">
        <v>35249</v>
      </c>
      <c r="G3377" s="118" t="s">
        <v>2</v>
      </c>
      <c r="H3377" s="137">
        <v>43164</v>
      </c>
      <c r="I3377" s="119">
        <v>84.6</v>
      </c>
      <c r="J3377" s="129"/>
      <c r="K3377" s="129"/>
      <c r="L3377" s="129">
        <v>0</v>
      </c>
      <c r="M3377" s="134" t="s">
        <v>20146</v>
      </c>
    </row>
    <row r="3378" spans="1:13" hidden="1" x14ac:dyDescent="0.25">
      <c r="A3378" s="128"/>
      <c r="B3378" s="2"/>
      <c r="C3378" s="139" t="s">
        <v>1461</v>
      </c>
      <c r="D3378" s="124" t="s">
        <v>1462</v>
      </c>
      <c r="E3378" s="118" t="s">
        <v>48</v>
      </c>
      <c r="F3378" s="124" t="s">
        <v>35249</v>
      </c>
      <c r="G3378" s="118" t="s">
        <v>2</v>
      </c>
      <c r="H3378" s="137">
        <v>43167</v>
      </c>
      <c r="I3378" s="119">
        <v>668.18</v>
      </c>
      <c r="J3378" s="129"/>
      <c r="K3378" s="129"/>
      <c r="L3378" s="129">
        <v>0</v>
      </c>
      <c r="M3378" s="134" t="s">
        <v>20147</v>
      </c>
    </row>
    <row r="3379" spans="1:13" hidden="1" x14ac:dyDescent="0.25">
      <c r="A3379" s="128"/>
      <c r="B3379" s="2"/>
      <c r="C3379" s="139" t="s">
        <v>1463</v>
      </c>
      <c r="D3379" s="124" t="s">
        <v>1464</v>
      </c>
      <c r="E3379" s="118" t="s">
        <v>48</v>
      </c>
      <c r="F3379" s="124" t="s">
        <v>35249</v>
      </c>
      <c r="G3379" s="118" t="s">
        <v>2</v>
      </c>
      <c r="H3379" s="137">
        <v>43164</v>
      </c>
      <c r="I3379" s="119">
        <v>1059.56</v>
      </c>
      <c r="J3379" s="129"/>
      <c r="K3379" s="129"/>
      <c r="L3379" s="129">
        <v>0</v>
      </c>
      <c r="M3379" s="134" t="s">
        <v>20148</v>
      </c>
    </row>
    <row r="3380" spans="1:13" hidden="1" x14ac:dyDescent="0.25">
      <c r="A3380" s="128"/>
      <c r="B3380" s="2"/>
      <c r="C3380" s="139" t="s">
        <v>1465</v>
      </c>
      <c r="D3380" s="124" t="s">
        <v>1466</v>
      </c>
      <c r="E3380" s="118" t="s">
        <v>48</v>
      </c>
      <c r="F3380" s="124" t="s">
        <v>35249</v>
      </c>
      <c r="G3380" s="118" t="s">
        <v>2</v>
      </c>
      <c r="H3380" s="137">
        <v>43167</v>
      </c>
      <c r="I3380" s="119">
        <v>268.82</v>
      </c>
      <c r="J3380" s="129"/>
      <c r="K3380" s="129"/>
      <c r="L3380" s="129">
        <v>0</v>
      </c>
      <c r="M3380" s="134" t="s">
        <v>20149</v>
      </c>
    </row>
    <row r="3381" spans="1:13" hidden="1" x14ac:dyDescent="0.25">
      <c r="A3381" s="128"/>
      <c r="B3381" s="2"/>
      <c r="C3381" s="139" t="s">
        <v>1467</v>
      </c>
      <c r="D3381" s="124" t="s">
        <v>1468</v>
      </c>
      <c r="E3381" s="118" t="s">
        <v>48</v>
      </c>
      <c r="F3381" s="124" t="s">
        <v>35249</v>
      </c>
      <c r="G3381" s="118" t="s">
        <v>2</v>
      </c>
      <c r="H3381" s="137">
        <v>43167</v>
      </c>
      <c r="I3381" s="119">
        <v>268.82</v>
      </c>
      <c r="J3381" s="129"/>
      <c r="K3381" s="129"/>
      <c r="L3381" s="129">
        <v>0</v>
      </c>
      <c r="M3381" s="134" t="s">
        <v>20150</v>
      </c>
    </row>
    <row r="3382" spans="1:13" hidden="1" x14ac:dyDescent="0.25">
      <c r="A3382" s="128"/>
      <c r="B3382" s="2"/>
      <c r="C3382" s="139" t="s">
        <v>1469</v>
      </c>
      <c r="D3382" s="124" t="s">
        <v>1470</v>
      </c>
      <c r="E3382" s="118" t="s">
        <v>48</v>
      </c>
      <c r="F3382" s="124" t="s">
        <v>35249</v>
      </c>
      <c r="G3382" s="118" t="s">
        <v>2</v>
      </c>
      <c r="H3382" s="137">
        <v>43164</v>
      </c>
      <c r="I3382" s="119">
        <v>334.15</v>
      </c>
      <c r="J3382" s="129"/>
      <c r="K3382" s="129"/>
      <c r="L3382" s="129">
        <v>0</v>
      </c>
      <c r="M3382" s="134" t="s">
        <v>20151</v>
      </c>
    </row>
    <row r="3383" spans="1:13" hidden="1" x14ac:dyDescent="0.25">
      <c r="A3383" s="128"/>
      <c r="B3383" s="2"/>
      <c r="C3383" s="139" t="s">
        <v>1471</v>
      </c>
      <c r="D3383" s="124" t="s">
        <v>1472</v>
      </c>
      <c r="E3383" s="118" t="s">
        <v>48</v>
      </c>
      <c r="F3383" s="124" t="s">
        <v>35249</v>
      </c>
      <c r="G3383" s="118" t="s">
        <v>2</v>
      </c>
      <c r="H3383" s="137">
        <v>42978</v>
      </c>
      <c r="I3383" s="119">
        <v>11.53</v>
      </c>
      <c r="J3383" s="129"/>
      <c r="K3383" s="129"/>
      <c r="L3383" s="129">
        <v>0</v>
      </c>
      <c r="M3383" s="134" t="s">
        <v>20152</v>
      </c>
    </row>
    <row r="3384" spans="1:13" hidden="1" x14ac:dyDescent="0.25">
      <c r="A3384" s="128"/>
      <c r="B3384" s="2"/>
      <c r="C3384" s="139" t="s">
        <v>1473</v>
      </c>
      <c r="D3384" s="124" t="s">
        <v>1474</v>
      </c>
      <c r="E3384" s="118" t="s">
        <v>48</v>
      </c>
      <c r="F3384" s="124" t="s">
        <v>35249</v>
      </c>
      <c r="G3384" s="118" t="s">
        <v>2</v>
      </c>
      <c r="H3384" s="137">
        <v>42978</v>
      </c>
      <c r="I3384" s="119">
        <v>11.53</v>
      </c>
      <c r="J3384" s="129"/>
      <c r="K3384" s="129"/>
      <c r="L3384" s="129">
        <v>0</v>
      </c>
      <c r="M3384" s="134" t="s">
        <v>20153</v>
      </c>
    </row>
    <row r="3385" spans="1:13" hidden="1" x14ac:dyDescent="0.25">
      <c r="A3385" s="128"/>
      <c r="B3385" s="2"/>
      <c r="C3385" s="139" t="s">
        <v>1475</v>
      </c>
      <c r="D3385" s="124" t="s">
        <v>1476</v>
      </c>
      <c r="E3385" s="118" t="s">
        <v>48</v>
      </c>
      <c r="F3385" s="124" t="s">
        <v>35249</v>
      </c>
      <c r="G3385" s="118" t="s">
        <v>2</v>
      </c>
      <c r="H3385" s="137">
        <v>42864</v>
      </c>
      <c r="I3385" s="119">
        <v>420</v>
      </c>
      <c r="J3385" s="129"/>
      <c r="K3385" s="129"/>
      <c r="L3385" s="129">
        <v>0</v>
      </c>
      <c r="M3385" s="134" t="s">
        <v>20154</v>
      </c>
    </row>
    <row r="3386" spans="1:13" hidden="1" x14ac:dyDescent="0.25">
      <c r="A3386" s="128"/>
      <c r="B3386" s="2"/>
      <c r="C3386" s="139" t="s">
        <v>1477</v>
      </c>
      <c r="D3386" s="124" t="s">
        <v>1478</v>
      </c>
      <c r="E3386" s="118" t="s">
        <v>48</v>
      </c>
      <c r="F3386" s="124" t="s">
        <v>35249</v>
      </c>
      <c r="G3386" s="118" t="s">
        <v>2</v>
      </c>
      <c r="H3386" s="137">
        <v>42886</v>
      </c>
      <c r="I3386" s="119">
        <v>464</v>
      </c>
      <c r="J3386" s="129"/>
      <c r="K3386" s="129"/>
      <c r="L3386" s="129">
        <v>0</v>
      </c>
      <c r="M3386" s="134" t="s">
        <v>20155</v>
      </c>
    </row>
    <row r="3387" spans="1:13" hidden="1" x14ac:dyDescent="0.25">
      <c r="A3387" s="128"/>
      <c r="B3387" s="2"/>
      <c r="C3387" s="139" t="s">
        <v>1479</v>
      </c>
      <c r="D3387" s="124" t="s">
        <v>1480</v>
      </c>
      <c r="E3387" s="118" t="s">
        <v>48</v>
      </c>
      <c r="F3387" s="124" t="s">
        <v>35249</v>
      </c>
      <c r="G3387" s="118" t="s">
        <v>2</v>
      </c>
      <c r="H3387" s="137">
        <v>42886</v>
      </c>
      <c r="I3387" s="119">
        <v>99</v>
      </c>
      <c r="J3387" s="129"/>
      <c r="K3387" s="129"/>
      <c r="L3387" s="129">
        <v>0</v>
      </c>
      <c r="M3387" s="134" t="s">
        <v>29502</v>
      </c>
    </row>
    <row r="3388" spans="1:13" hidden="1" x14ac:dyDescent="0.25">
      <c r="A3388" s="128"/>
      <c r="B3388" s="2"/>
      <c r="C3388" s="139" t="s">
        <v>1481</v>
      </c>
      <c r="D3388" s="124" t="s">
        <v>1482</v>
      </c>
      <c r="E3388" s="118" t="s">
        <v>48</v>
      </c>
      <c r="F3388" s="124" t="s">
        <v>35249</v>
      </c>
      <c r="G3388" s="118" t="s">
        <v>2</v>
      </c>
      <c r="H3388" s="137">
        <v>42886</v>
      </c>
      <c r="I3388" s="119">
        <v>274</v>
      </c>
      <c r="J3388" s="129"/>
      <c r="K3388" s="129"/>
      <c r="L3388" s="129">
        <v>0</v>
      </c>
      <c r="M3388" s="134" t="s">
        <v>20156</v>
      </c>
    </row>
    <row r="3389" spans="1:13" hidden="1" x14ac:dyDescent="0.25">
      <c r="A3389" s="128"/>
      <c r="B3389" s="2"/>
      <c r="C3389" s="139" t="s">
        <v>29043</v>
      </c>
      <c r="D3389" s="124" t="s">
        <v>29044</v>
      </c>
      <c r="E3389" s="118" t="s">
        <v>48</v>
      </c>
      <c r="F3389" s="124" t="s">
        <v>35249</v>
      </c>
      <c r="G3389" s="118" t="s">
        <v>2</v>
      </c>
      <c r="H3389" s="137"/>
      <c r="I3389" s="119"/>
      <c r="J3389" s="129"/>
      <c r="K3389" s="129"/>
      <c r="L3389" s="129">
        <v>0</v>
      </c>
      <c r="M3389" s="134" t="s">
        <v>20157</v>
      </c>
    </row>
    <row r="3390" spans="1:13" hidden="1" x14ac:dyDescent="0.25">
      <c r="A3390" s="128"/>
      <c r="B3390" s="2"/>
      <c r="C3390" s="139" t="s">
        <v>29420</v>
      </c>
      <c r="D3390" s="124" t="s">
        <v>29421</v>
      </c>
      <c r="E3390" s="118" t="s">
        <v>48</v>
      </c>
      <c r="F3390" s="124" t="s">
        <v>35249</v>
      </c>
      <c r="G3390" s="118" t="s">
        <v>2</v>
      </c>
      <c r="H3390" s="137"/>
      <c r="I3390" s="119"/>
      <c r="J3390" s="129"/>
      <c r="K3390" s="129"/>
      <c r="L3390" s="129">
        <v>0</v>
      </c>
      <c r="M3390" s="134" t="s">
        <v>20158</v>
      </c>
    </row>
    <row r="3391" spans="1:13" hidden="1" x14ac:dyDescent="0.25">
      <c r="A3391" s="128"/>
      <c r="B3391" s="2"/>
      <c r="C3391" s="139" t="s">
        <v>29137</v>
      </c>
      <c r="D3391" s="124" t="s">
        <v>29138</v>
      </c>
      <c r="E3391" s="118" t="s">
        <v>48</v>
      </c>
      <c r="F3391" s="124" t="s">
        <v>35249</v>
      </c>
      <c r="G3391" s="118" t="s">
        <v>2</v>
      </c>
      <c r="H3391" s="137"/>
      <c r="I3391" s="119"/>
      <c r="J3391" s="129"/>
      <c r="K3391" s="129"/>
      <c r="L3391" s="129">
        <v>0</v>
      </c>
      <c r="M3391" s="134" t="s">
        <v>20159</v>
      </c>
    </row>
    <row r="3392" spans="1:13" hidden="1" x14ac:dyDescent="0.25">
      <c r="A3392" s="128"/>
      <c r="B3392" s="2"/>
      <c r="C3392" s="139" t="s">
        <v>28989</v>
      </c>
      <c r="D3392" s="124" t="s">
        <v>28990</v>
      </c>
      <c r="E3392" s="118" t="s">
        <v>41814</v>
      </c>
      <c r="F3392" s="124" t="s">
        <v>41815</v>
      </c>
      <c r="G3392" s="118" t="s">
        <v>2</v>
      </c>
      <c r="H3392" s="137">
        <v>45979</v>
      </c>
      <c r="I3392" s="119">
        <v>293.89</v>
      </c>
      <c r="J3392" s="129"/>
      <c r="K3392" s="129"/>
      <c r="L3392" s="129">
        <v>0</v>
      </c>
      <c r="M3392" s="134" t="s">
        <v>20160</v>
      </c>
    </row>
    <row r="3393" spans="1:13" hidden="1" x14ac:dyDescent="0.25">
      <c r="A3393" s="128"/>
      <c r="B3393" s="2"/>
      <c r="C3393" s="139" t="s">
        <v>27965</v>
      </c>
      <c r="D3393" s="124" t="s">
        <v>27966</v>
      </c>
      <c r="E3393" s="118" t="s">
        <v>41814</v>
      </c>
      <c r="F3393" s="124" t="s">
        <v>41815</v>
      </c>
      <c r="G3393" s="118" t="s">
        <v>2</v>
      </c>
      <c r="H3393" s="137">
        <v>45979</v>
      </c>
      <c r="I3393" s="119">
        <v>632.4</v>
      </c>
      <c r="J3393" s="129"/>
      <c r="K3393" s="129"/>
      <c r="L3393" s="129">
        <v>0</v>
      </c>
      <c r="M3393" s="134" t="s">
        <v>20161</v>
      </c>
    </row>
    <row r="3394" spans="1:13" hidden="1" x14ac:dyDescent="0.25">
      <c r="A3394" s="128"/>
      <c r="B3394" s="2"/>
      <c r="C3394" s="139" t="s">
        <v>27959</v>
      </c>
      <c r="D3394" s="124" t="s">
        <v>27960</v>
      </c>
      <c r="E3394" s="118" t="s">
        <v>48</v>
      </c>
      <c r="F3394" s="124" t="s">
        <v>35249</v>
      </c>
      <c r="G3394" s="118" t="s">
        <v>2</v>
      </c>
      <c r="H3394" s="137"/>
      <c r="I3394" s="119"/>
      <c r="J3394" s="129"/>
      <c r="K3394" s="129"/>
      <c r="L3394" s="129">
        <v>0</v>
      </c>
      <c r="M3394" s="134" t="s">
        <v>20162</v>
      </c>
    </row>
    <row r="3395" spans="1:13" hidden="1" x14ac:dyDescent="0.25">
      <c r="A3395" s="128"/>
      <c r="B3395" s="2"/>
      <c r="C3395" s="139" t="s">
        <v>1483</v>
      </c>
      <c r="D3395" s="124" t="s">
        <v>1484</v>
      </c>
      <c r="E3395" s="118" t="s">
        <v>48</v>
      </c>
      <c r="F3395" s="124" t="s">
        <v>35249</v>
      </c>
      <c r="G3395" s="118" t="s">
        <v>2</v>
      </c>
      <c r="H3395" s="137"/>
      <c r="I3395" s="119"/>
      <c r="J3395" s="129"/>
      <c r="K3395" s="129"/>
      <c r="L3395" s="129">
        <v>0</v>
      </c>
      <c r="M3395" s="134" t="s">
        <v>20163</v>
      </c>
    </row>
    <row r="3396" spans="1:13" hidden="1" x14ac:dyDescent="0.25">
      <c r="A3396" s="128"/>
      <c r="B3396" s="2"/>
      <c r="C3396" s="139" t="s">
        <v>29210</v>
      </c>
      <c r="D3396" s="124" t="s">
        <v>29211</v>
      </c>
      <c r="E3396" s="118" t="s">
        <v>48</v>
      </c>
      <c r="F3396" s="124" t="s">
        <v>35249</v>
      </c>
      <c r="G3396" s="118" t="s">
        <v>2</v>
      </c>
      <c r="H3396" s="137"/>
      <c r="I3396" s="119"/>
      <c r="J3396" s="129"/>
      <c r="K3396" s="129"/>
      <c r="L3396" s="129">
        <v>0</v>
      </c>
      <c r="M3396" s="134" t="s">
        <v>20164</v>
      </c>
    </row>
    <row r="3397" spans="1:13" hidden="1" x14ac:dyDescent="0.25">
      <c r="A3397" s="128"/>
      <c r="B3397" s="2"/>
      <c r="C3397" s="139" t="s">
        <v>1485</v>
      </c>
      <c r="D3397" s="124" t="s">
        <v>1486</v>
      </c>
      <c r="E3397" s="118" t="s">
        <v>48</v>
      </c>
      <c r="F3397" s="124" t="s">
        <v>35249</v>
      </c>
      <c r="G3397" s="118" t="s">
        <v>2</v>
      </c>
      <c r="H3397" s="137">
        <v>43362</v>
      </c>
      <c r="I3397" s="119">
        <v>165</v>
      </c>
      <c r="J3397" s="129"/>
      <c r="K3397" s="129"/>
      <c r="L3397" s="129">
        <v>0</v>
      </c>
      <c r="M3397" s="134" t="s">
        <v>20165</v>
      </c>
    </row>
    <row r="3398" spans="1:13" hidden="1" x14ac:dyDescent="0.25">
      <c r="A3398" s="128"/>
      <c r="B3398" s="2"/>
      <c r="C3398" s="139" t="s">
        <v>1487</v>
      </c>
      <c r="D3398" s="124" t="s">
        <v>1488</v>
      </c>
      <c r="E3398" s="118" t="s">
        <v>48</v>
      </c>
      <c r="F3398" s="124" t="s">
        <v>35249</v>
      </c>
      <c r="G3398" s="118" t="s">
        <v>2</v>
      </c>
      <c r="H3398" s="137">
        <v>43391</v>
      </c>
      <c r="I3398" s="119">
        <v>128</v>
      </c>
      <c r="J3398" s="129"/>
      <c r="K3398" s="129"/>
      <c r="L3398" s="129">
        <v>0</v>
      </c>
      <c r="M3398" s="134" t="s">
        <v>20166</v>
      </c>
    </row>
    <row r="3399" spans="1:13" hidden="1" x14ac:dyDescent="0.25">
      <c r="A3399" s="128"/>
      <c r="B3399" s="2"/>
      <c r="C3399" s="139" t="s">
        <v>1489</v>
      </c>
      <c r="D3399" s="124" t="s">
        <v>1490</v>
      </c>
      <c r="E3399" s="118" t="s">
        <v>48</v>
      </c>
      <c r="F3399" s="124" t="s">
        <v>35249</v>
      </c>
      <c r="G3399" s="118" t="s">
        <v>2</v>
      </c>
      <c r="H3399" s="137">
        <v>42926</v>
      </c>
      <c r="I3399" s="119">
        <v>140</v>
      </c>
      <c r="J3399" s="129"/>
      <c r="K3399" s="129"/>
      <c r="L3399" s="129">
        <v>0</v>
      </c>
      <c r="M3399" s="134" t="s">
        <v>20167</v>
      </c>
    </row>
    <row r="3400" spans="1:13" hidden="1" x14ac:dyDescent="0.25">
      <c r="A3400" s="128"/>
      <c r="B3400" s="2"/>
      <c r="C3400" s="139" t="s">
        <v>29822</v>
      </c>
      <c r="D3400" s="124" t="s">
        <v>29823</v>
      </c>
      <c r="E3400" s="118" t="s">
        <v>41814</v>
      </c>
      <c r="F3400" s="124" t="s">
        <v>41815</v>
      </c>
      <c r="G3400" s="118" t="s">
        <v>2</v>
      </c>
      <c r="H3400" s="137">
        <v>45979</v>
      </c>
      <c r="I3400" s="119">
        <v>632.4</v>
      </c>
      <c r="J3400" s="129"/>
      <c r="K3400" s="129"/>
      <c r="L3400" s="129">
        <v>0</v>
      </c>
      <c r="M3400" s="134" t="s">
        <v>20168</v>
      </c>
    </row>
    <row r="3401" spans="1:13" hidden="1" x14ac:dyDescent="0.25">
      <c r="A3401" s="128"/>
      <c r="B3401" s="2"/>
      <c r="C3401" s="139" t="s">
        <v>1491</v>
      </c>
      <c r="D3401" s="124" t="s">
        <v>1492</v>
      </c>
      <c r="E3401" s="118" t="s">
        <v>48</v>
      </c>
      <c r="F3401" s="124" t="s">
        <v>35249</v>
      </c>
      <c r="G3401" s="118" t="s">
        <v>2</v>
      </c>
      <c r="H3401" s="137">
        <v>42926</v>
      </c>
      <c r="I3401" s="119">
        <v>140</v>
      </c>
      <c r="J3401" s="129"/>
      <c r="K3401" s="129"/>
      <c r="L3401" s="129">
        <v>0</v>
      </c>
      <c r="M3401" s="134" t="s">
        <v>20169</v>
      </c>
    </row>
    <row r="3402" spans="1:13" hidden="1" x14ac:dyDescent="0.25">
      <c r="A3402" s="128"/>
      <c r="B3402" s="2"/>
      <c r="C3402" s="139" t="s">
        <v>29588</v>
      </c>
      <c r="D3402" s="124" t="s">
        <v>29589</v>
      </c>
      <c r="E3402" s="118" t="s">
        <v>48</v>
      </c>
      <c r="F3402" s="124" t="s">
        <v>35249</v>
      </c>
      <c r="G3402" s="118" t="s">
        <v>2</v>
      </c>
      <c r="H3402" s="137"/>
      <c r="I3402" s="119"/>
      <c r="J3402" s="129"/>
      <c r="K3402" s="129"/>
      <c r="L3402" s="129">
        <v>0</v>
      </c>
      <c r="M3402" s="134" t="s">
        <v>30257</v>
      </c>
    </row>
    <row r="3403" spans="1:13" hidden="1" x14ac:dyDescent="0.25">
      <c r="A3403" s="128"/>
      <c r="B3403" s="2"/>
      <c r="C3403" s="139" t="s">
        <v>1493</v>
      </c>
      <c r="D3403" s="124" t="s">
        <v>1494</v>
      </c>
      <c r="E3403" s="118" t="s">
        <v>48</v>
      </c>
      <c r="F3403" s="124" t="s">
        <v>35249</v>
      </c>
      <c r="G3403" s="118" t="s">
        <v>2</v>
      </c>
      <c r="H3403" s="137">
        <v>42790</v>
      </c>
      <c r="I3403" s="119">
        <v>140</v>
      </c>
      <c r="J3403" s="129"/>
      <c r="K3403" s="129"/>
      <c r="L3403" s="129">
        <v>0</v>
      </c>
      <c r="M3403" s="134" t="s">
        <v>30046</v>
      </c>
    </row>
    <row r="3404" spans="1:13" hidden="1" x14ac:dyDescent="0.25">
      <c r="A3404" s="128"/>
      <c r="B3404" s="2"/>
      <c r="C3404" s="139" t="s">
        <v>29423</v>
      </c>
      <c r="D3404" s="124" t="s">
        <v>29424</v>
      </c>
      <c r="E3404" s="118" t="s">
        <v>48</v>
      </c>
      <c r="F3404" s="124" t="s">
        <v>35249</v>
      </c>
      <c r="G3404" s="118" t="s">
        <v>2</v>
      </c>
      <c r="H3404" s="137"/>
      <c r="I3404" s="119"/>
      <c r="J3404" s="129"/>
      <c r="K3404" s="129"/>
      <c r="L3404" s="129">
        <v>0</v>
      </c>
      <c r="M3404" s="134" t="s">
        <v>29461</v>
      </c>
    </row>
    <row r="3405" spans="1:13" hidden="1" x14ac:dyDescent="0.25">
      <c r="A3405" s="128"/>
      <c r="B3405" s="2"/>
      <c r="C3405" s="139" t="s">
        <v>1495</v>
      </c>
      <c r="D3405" s="124" t="s">
        <v>1496</v>
      </c>
      <c r="E3405" s="118" t="s">
        <v>48</v>
      </c>
      <c r="F3405" s="124" t="s">
        <v>35249</v>
      </c>
      <c r="G3405" s="118" t="s">
        <v>2</v>
      </c>
      <c r="H3405" s="137">
        <v>42926</v>
      </c>
      <c r="I3405" s="119">
        <v>100</v>
      </c>
      <c r="J3405" s="129"/>
      <c r="K3405" s="129"/>
      <c r="L3405" s="129">
        <v>0</v>
      </c>
      <c r="M3405" s="134" t="s">
        <v>29612</v>
      </c>
    </row>
    <row r="3406" spans="1:13" hidden="1" x14ac:dyDescent="0.25">
      <c r="A3406" s="128"/>
      <c r="B3406" s="2"/>
      <c r="C3406" s="139" t="s">
        <v>27957</v>
      </c>
      <c r="D3406" s="124" t="s">
        <v>27958</v>
      </c>
      <c r="E3406" s="118" t="s">
        <v>41814</v>
      </c>
      <c r="F3406" s="124" t="s">
        <v>41815</v>
      </c>
      <c r="G3406" s="118" t="s">
        <v>2</v>
      </c>
      <c r="H3406" s="137">
        <v>45979</v>
      </c>
      <c r="I3406" s="119">
        <v>293.89</v>
      </c>
      <c r="J3406" s="129"/>
      <c r="K3406" s="129"/>
      <c r="L3406" s="129">
        <v>0</v>
      </c>
      <c r="M3406" s="134" t="s">
        <v>20170</v>
      </c>
    </row>
    <row r="3407" spans="1:13" hidden="1" x14ac:dyDescent="0.25">
      <c r="A3407" s="128"/>
      <c r="B3407" s="2"/>
      <c r="C3407" s="139" t="s">
        <v>29799</v>
      </c>
      <c r="D3407" s="124" t="s">
        <v>29800</v>
      </c>
      <c r="E3407" s="118" t="s">
        <v>48</v>
      </c>
      <c r="F3407" s="124" t="s">
        <v>35249</v>
      </c>
      <c r="G3407" s="118" t="s">
        <v>2</v>
      </c>
      <c r="H3407" s="137"/>
      <c r="I3407" s="119"/>
      <c r="J3407" s="129"/>
      <c r="K3407" s="129"/>
      <c r="L3407" s="129">
        <v>0</v>
      </c>
      <c r="M3407" s="134" t="s">
        <v>20171</v>
      </c>
    </row>
    <row r="3408" spans="1:13" hidden="1" x14ac:dyDescent="0.25">
      <c r="A3408" s="128"/>
      <c r="B3408" s="2"/>
      <c r="C3408" s="139" t="s">
        <v>29255</v>
      </c>
      <c r="D3408" s="124" t="s">
        <v>29256</v>
      </c>
      <c r="E3408" s="118" t="s">
        <v>48</v>
      </c>
      <c r="F3408" s="124" t="s">
        <v>35249</v>
      </c>
      <c r="G3408" s="118" t="s">
        <v>2</v>
      </c>
      <c r="H3408" s="137"/>
      <c r="I3408" s="119"/>
      <c r="J3408" s="129"/>
      <c r="K3408" s="129"/>
      <c r="L3408" s="129">
        <v>0</v>
      </c>
      <c r="M3408" s="134" t="s">
        <v>20172</v>
      </c>
    </row>
    <row r="3409" spans="1:13" hidden="1" x14ac:dyDescent="0.25">
      <c r="A3409" s="128"/>
      <c r="B3409" s="2"/>
      <c r="C3409" s="139" t="s">
        <v>28977</v>
      </c>
      <c r="D3409" s="124" t="s">
        <v>28978</v>
      </c>
      <c r="E3409" s="118" t="s">
        <v>48</v>
      </c>
      <c r="F3409" s="124" t="s">
        <v>35249</v>
      </c>
      <c r="G3409" s="118" t="s">
        <v>2</v>
      </c>
      <c r="H3409" s="137"/>
      <c r="I3409" s="119"/>
      <c r="J3409" s="129"/>
      <c r="K3409" s="129"/>
      <c r="L3409" s="129">
        <v>0</v>
      </c>
      <c r="M3409" s="134" t="s">
        <v>20173</v>
      </c>
    </row>
    <row r="3410" spans="1:13" hidden="1" x14ac:dyDescent="0.25">
      <c r="A3410" s="128"/>
      <c r="B3410" s="2"/>
      <c r="C3410" s="139" t="s">
        <v>28983</v>
      </c>
      <c r="D3410" s="124" t="s">
        <v>28984</v>
      </c>
      <c r="E3410" s="118" t="s">
        <v>48</v>
      </c>
      <c r="F3410" s="124" t="s">
        <v>35249</v>
      </c>
      <c r="G3410" s="118" t="s">
        <v>2</v>
      </c>
      <c r="H3410" s="137"/>
      <c r="I3410" s="119"/>
      <c r="J3410" s="129"/>
      <c r="K3410" s="129"/>
      <c r="L3410" s="129">
        <v>0</v>
      </c>
      <c r="M3410" s="134" t="s">
        <v>20174</v>
      </c>
    </row>
    <row r="3411" spans="1:13" hidden="1" x14ac:dyDescent="0.25">
      <c r="A3411" s="128"/>
      <c r="B3411" s="2"/>
      <c r="C3411" s="139" t="s">
        <v>28992</v>
      </c>
      <c r="D3411" s="124" t="s">
        <v>28993</v>
      </c>
      <c r="E3411" s="118" t="s">
        <v>48</v>
      </c>
      <c r="F3411" s="124" t="s">
        <v>35249</v>
      </c>
      <c r="G3411" s="118" t="s">
        <v>2</v>
      </c>
      <c r="H3411" s="137"/>
      <c r="I3411" s="119"/>
      <c r="J3411" s="129"/>
      <c r="K3411" s="129"/>
      <c r="L3411" s="129">
        <v>0</v>
      </c>
      <c r="M3411" s="134" t="s">
        <v>20175</v>
      </c>
    </row>
    <row r="3412" spans="1:13" hidden="1" x14ac:dyDescent="0.25">
      <c r="A3412" s="128"/>
      <c r="B3412" s="2"/>
      <c r="C3412" s="139" t="s">
        <v>29046</v>
      </c>
      <c r="D3412" s="124" t="s">
        <v>29047</v>
      </c>
      <c r="E3412" s="118" t="s">
        <v>48</v>
      </c>
      <c r="F3412" s="124" t="s">
        <v>35249</v>
      </c>
      <c r="G3412" s="118" t="s">
        <v>2</v>
      </c>
      <c r="H3412" s="137"/>
      <c r="I3412" s="119"/>
      <c r="J3412" s="129"/>
      <c r="K3412" s="129"/>
      <c r="L3412" s="129">
        <v>0</v>
      </c>
      <c r="M3412" s="134" t="s">
        <v>20176</v>
      </c>
    </row>
    <row r="3413" spans="1:13" hidden="1" x14ac:dyDescent="0.25">
      <c r="A3413" s="128"/>
      <c r="B3413" s="2"/>
      <c r="C3413" s="139" t="s">
        <v>29040</v>
      </c>
      <c r="D3413" s="124" t="s">
        <v>29041</v>
      </c>
      <c r="E3413" s="118" t="s">
        <v>48</v>
      </c>
      <c r="F3413" s="124" t="s">
        <v>35249</v>
      </c>
      <c r="G3413" s="118" t="s">
        <v>2</v>
      </c>
      <c r="H3413" s="137"/>
      <c r="I3413" s="119"/>
      <c r="J3413" s="129"/>
      <c r="K3413" s="129"/>
      <c r="L3413" s="129">
        <v>0</v>
      </c>
      <c r="M3413" s="134" t="s">
        <v>20177</v>
      </c>
    </row>
    <row r="3414" spans="1:13" hidden="1" x14ac:dyDescent="0.25">
      <c r="A3414" s="128"/>
      <c r="B3414" s="2"/>
      <c r="C3414" s="139" t="s">
        <v>41816</v>
      </c>
      <c r="D3414" s="124" t="s">
        <v>41817</v>
      </c>
      <c r="E3414" s="118" t="s">
        <v>48</v>
      </c>
      <c r="F3414" s="124" t="s">
        <v>35249</v>
      </c>
      <c r="G3414" s="118" t="s">
        <v>2</v>
      </c>
      <c r="H3414" s="137">
        <v>46049</v>
      </c>
      <c r="I3414" s="119">
        <v>1982.75</v>
      </c>
      <c r="J3414" s="129"/>
      <c r="K3414" s="129"/>
      <c r="L3414" s="129">
        <v>0</v>
      </c>
      <c r="M3414" s="134" t="s">
        <v>20178</v>
      </c>
    </row>
    <row r="3415" spans="1:13" hidden="1" x14ac:dyDescent="0.25">
      <c r="A3415" s="128"/>
      <c r="B3415" s="2"/>
      <c r="C3415" s="139" t="s">
        <v>41818</v>
      </c>
      <c r="D3415" s="124" t="s">
        <v>41819</v>
      </c>
      <c r="E3415" s="118" t="s">
        <v>48</v>
      </c>
      <c r="F3415" s="124" t="s">
        <v>35249</v>
      </c>
      <c r="G3415" s="118" t="s">
        <v>2</v>
      </c>
      <c r="H3415" s="137"/>
      <c r="I3415" s="119"/>
      <c r="J3415" s="129"/>
      <c r="K3415" s="129"/>
      <c r="L3415" s="129">
        <v>0</v>
      </c>
      <c r="M3415" s="134" t="s">
        <v>20179</v>
      </c>
    </row>
    <row r="3416" spans="1:13" hidden="1" x14ac:dyDescent="0.25">
      <c r="A3416" s="128"/>
      <c r="B3416" s="2"/>
      <c r="C3416" s="139" t="s">
        <v>41820</v>
      </c>
      <c r="D3416" s="124" t="s">
        <v>41821</v>
      </c>
      <c r="E3416" s="118" t="s">
        <v>48</v>
      </c>
      <c r="F3416" s="124" t="s">
        <v>35249</v>
      </c>
      <c r="G3416" s="118" t="s">
        <v>2</v>
      </c>
      <c r="H3416" s="137"/>
      <c r="I3416" s="119"/>
      <c r="J3416" s="129"/>
      <c r="K3416" s="129"/>
      <c r="L3416" s="129">
        <v>0</v>
      </c>
      <c r="M3416" s="134" t="s">
        <v>20180</v>
      </c>
    </row>
    <row r="3417" spans="1:13" hidden="1" x14ac:dyDescent="0.25">
      <c r="A3417" s="128"/>
      <c r="B3417" s="2"/>
      <c r="C3417" s="139" t="s">
        <v>29375</v>
      </c>
      <c r="D3417" s="124" t="s">
        <v>29376</v>
      </c>
      <c r="E3417" s="118" t="s">
        <v>48</v>
      </c>
      <c r="F3417" s="124" t="s">
        <v>35249</v>
      </c>
      <c r="G3417" s="118" t="s">
        <v>2</v>
      </c>
      <c r="H3417" s="137"/>
      <c r="I3417" s="119"/>
      <c r="J3417" s="129"/>
      <c r="K3417" s="129"/>
      <c r="L3417" s="129">
        <v>0</v>
      </c>
      <c r="M3417" s="134" t="s">
        <v>20181</v>
      </c>
    </row>
    <row r="3418" spans="1:13" hidden="1" x14ac:dyDescent="0.25">
      <c r="A3418" s="128"/>
      <c r="B3418" s="2"/>
      <c r="C3418" s="139" t="s">
        <v>30381</v>
      </c>
      <c r="D3418" s="124" t="s">
        <v>30382</v>
      </c>
      <c r="E3418" s="118" t="s">
        <v>48</v>
      </c>
      <c r="F3418" s="124" t="s">
        <v>35249</v>
      </c>
      <c r="G3418" s="118" t="s">
        <v>2</v>
      </c>
      <c r="H3418" s="137"/>
      <c r="I3418" s="119"/>
      <c r="J3418" s="129"/>
      <c r="K3418" s="129"/>
      <c r="L3418" s="129">
        <v>0</v>
      </c>
      <c r="M3418" s="134" t="s">
        <v>20182</v>
      </c>
    </row>
    <row r="3419" spans="1:13" hidden="1" x14ac:dyDescent="0.25">
      <c r="A3419" s="128"/>
      <c r="B3419" s="2"/>
      <c r="C3419" s="139" t="s">
        <v>28906</v>
      </c>
      <c r="D3419" s="124" t="s">
        <v>28907</v>
      </c>
      <c r="E3419" s="118" t="s">
        <v>48</v>
      </c>
      <c r="F3419" s="124" t="s">
        <v>35249</v>
      </c>
      <c r="G3419" s="118" t="s">
        <v>2</v>
      </c>
      <c r="H3419" s="137"/>
      <c r="I3419" s="119"/>
      <c r="J3419" s="129"/>
      <c r="K3419" s="129"/>
      <c r="L3419" s="129">
        <v>0</v>
      </c>
      <c r="M3419" s="134" t="s">
        <v>20183</v>
      </c>
    </row>
    <row r="3420" spans="1:13" hidden="1" x14ac:dyDescent="0.25">
      <c r="A3420" s="128"/>
      <c r="B3420" s="2"/>
      <c r="C3420" s="139" t="s">
        <v>27949</v>
      </c>
      <c r="D3420" s="124" t="s">
        <v>27950</v>
      </c>
      <c r="E3420" s="118" t="s">
        <v>48</v>
      </c>
      <c r="F3420" s="124" t="s">
        <v>35249</v>
      </c>
      <c r="G3420" s="118" t="s">
        <v>2</v>
      </c>
      <c r="H3420" s="137"/>
      <c r="I3420" s="119"/>
      <c r="J3420" s="129"/>
      <c r="K3420" s="129"/>
      <c r="L3420" s="129">
        <v>0</v>
      </c>
      <c r="M3420" s="134" t="s">
        <v>20184</v>
      </c>
    </row>
    <row r="3421" spans="1:13" hidden="1" x14ac:dyDescent="0.25">
      <c r="A3421" s="128"/>
      <c r="B3421" s="2"/>
      <c r="C3421" s="139" t="s">
        <v>1497</v>
      </c>
      <c r="D3421" s="124" t="s">
        <v>1498</v>
      </c>
      <c r="E3421" s="118" t="s">
        <v>1499</v>
      </c>
      <c r="F3421" s="124" t="s">
        <v>1500</v>
      </c>
      <c r="G3421" s="118" t="s">
        <v>2</v>
      </c>
      <c r="H3421" s="137"/>
      <c r="I3421" s="119"/>
      <c r="J3421" s="129"/>
      <c r="K3421" s="129"/>
      <c r="L3421" s="129">
        <v>0</v>
      </c>
      <c r="M3421" s="134" t="s">
        <v>20185</v>
      </c>
    </row>
    <row r="3422" spans="1:13" hidden="1" x14ac:dyDescent="0.25">
      <c r="A3422" s="128"/>
      <c r="B3422" s="2"/>
      <c r="C3422" s="139" t="s">
        <v>1501</v>
      </c>
      <c r="D3422" s="124" t="s">
        <v>1502</v>
      </c>
      <c r="E3422" s="118" t="s">
        <v>1499</v>
      </c>
      <c r="F3422" s="124" t="s">
        <v>1500</v>
      </c>
      <c r="G3422" s="118" t="s">
        <v>2</v>
      </c>
      <c r="H3422" s="137"/>
      <c r="I3422" s="119"/>
      <c r="J3422" s="129"/>
      <c r="K3422" s="129"/>
      <c r="L3422" s="129">
        <v>0</v>
      </c>
      <c r="M3422" s="134" t="s">
        <v>20186</v>
      </c>
    </row>
    <row r="3423" spans="1:13" hidden="1" x14ac:dyDescent="0.25">
      <c r="A3423" s="128"/>
      <c r="B3423" s="2"/>
      <c r="C3423" s="139" t="s">
        <v>1503</v>
      </c>
      <c r="D3423" s="124" t="s">
        <v>1504</v>
      </c>
      <c r="E3423" s="118" t="s">
        <v>1499</v>
      </c>
      <c r="F3423" s="124" t="s">
        <v>1500</v>
      </c>
      <c r="G3423" s="118" t="s">
        <v>2</v>
      </c>
      <c r="H3423" s="137"/>
      <c r="I3423" s="119"/>
      <c r="J3423" s="129"/>
      <c r="K3423" s="129"/>
      <c r="L3423" s="129">
        <v>0</v>
      </c>
      <c r="M3423" s="134" t="s">
        <v>20187</v>
      </c>
    </row>
    <row r="3424" spans="1:13" hidden="1" x14ac:dyDescent="0.25">
      <c r="A3424" s="128"/>
      <c r="B3424" s="2"/>
      <c r="C3424" s="139" t="s">
        <v>1505</v>
      </c>
      <c r="D3424" s="124" t="s">
        <v>1506</v>
      </c>
      <c r="E3424" s="118" t="s">
        <v>1499</v>
      </c>
      <c r="F3424" s="124" t="s">
        <v>1500</v>
      </c>
      <c r="G3424" s="118" t="s">
        <v>2</v>
      </c>
      <c r="H3424" s="137"/>
      <c r="I3424" s="119"/>
      <c r="J3424" s="129"/>
      <c r="K3424" s="129"/>
      <c r="L3424" s="129">
        <v>0</v>
      </c>
      <c r="M3424" s="134" t="s">
        <v>20188</v>
      </c>
    </row>
    <row r="3425" spans="1:13" hidden="1" x14ac:dyDescent="0.25">
      <c r="A3425" s="128"/>
      <c r="B3425" s="2"/>
      <c r="C3425" s="139" t="s">
        <v>1507</v>
      </c>
      <c r="D3425" s="124" t="s">
        <v>1508</v>
      </c>
      <c r="E3425" s="118" t="s">
        <v>1499</v>
      </c>
      <c r="F3425" s="124" t="s">
        <v>1500</v>
      </c>
      <c r="G3425" s="118" t="s">
        <v>2</v>
      </c>
      <c r="H3425" s="137"/>
      <c r="I3425" s="119"/>
      <c r="J3425" s="129"/>
      <c r="K3425" s="129"/>
      <c r="L3425" s="129">
        <v>0</v>
      </c>
      <c r="M3425" s="134" t="s">
        <v>20188</v>
      </c>
    </row>
    <row r="3426" spans="1:13" hidden="1" x14ac:dyDescent="0.25">
      <c r="A3426" s="128"/>
      <c r="B3426" s="2"/>
      <c r="C3426" s="139" t="s">
        <v>1509</v>
      </c>
      <c r="D3426" s="124" t="s">
        <v>1510</v>
      </c>
      <c r="E3426" s="118" t="s">
        <v>1499</v>
      </c>
      <c r="F3426" s="124" t="s">
        <v>1500</v>
      </c>
      <c r="G3426" s="118" t="s">
        <v>2</v>
      </c>
      <c r="H3426" s="137"/>
      <c r="I3426" s="119"/>
      <c r="J3426" s="129"/>
      <c r="K3426" s="129"/>
      <c r="L3426" s="129">
        <v>0</v>
      </c>
      <c r="M3426" s="134" t="s">
        <v>20188</v>
      </c>
    </row>
    <row r="3427" spans="1:13" hidden="1" x14ac:dyDescent="0.25">
      <c r="A3427" s="128"/>
      <c r="B3427" s="2"/>
      <c r="C3427" s="139" t="s">
        <v>1511</v>
      </c>
      <c r="D3427" s="124" t="s">
        <v>1512</v>
      </c>
      <c r="E3427" s="118" t="s">
        <v>1513</v>
      </c>
      <c r="F3427" s="124" t="s">
        <v>1514</v>
      </c>
      <c r="G3427" s="118" t="s">
        <v>2</v>
      </c>
      <c r="H3427" s="137"/>
      <c r="I3427" s="119"/>
      <c r="J3427" s="129"/>
      <c r="K3427" s="129"/>
      <c r="L3427" s="129">
        <v>0</v>
      </c>
      <c r="M3427" s="134" t="s">
        <v>20188</v>
      </c>
    </row>
    <row r="3428" spans="1:13" hidden="1" x14ac:dyDescent="0.25">
      <c r="A3428" s="128"/>
      <c r="B3428" s="2"/>
      <c r="C3428" s="139" t="s">
        <v>29116</v>
      </c>
      <c r="D3428" s="124" t="s">
        <v>29117</v>
      </c>
      <c r="E3428" s="118" t="s">
        <v>48</v>
      </c>
      <c r="F3428" s="124" t="s">
        <v>35249</v>
      </c>
      <c r="G3428" s="118" t="s">
        <v>2</v>
      </c>
      <c r="H3428" s="137"/>
      <c r="I3428" s="119"/>
      <c r="J3428" s="129"/>
      <c r="K3428" s="129"/>
      <c r="L3428" s="129">
        <v>0</v>
      </c>
      <c r="M3428" s="134" t="s">
        <v>20189</v>
      </c>
    </row>
    <row r="3429" spans="1:13" hidden="1" x14ac:dyDescent="0.25">
      <c r="A3429" s="128"/>
      <c r="B3429" s="2"/>
      <c r="C3429" s="139" t="s">
        <v>1515</v>
      </c>
      <c r="D3429" s="124" t="s">
        <v>1516</v>
      </c>
      <c r="E3429" s="118" t="s">
        <v>1513</v>
      </c>
      <c r="F3429" s="124" t="s">
        <v>1514</v>
      </c>
      <c r="G3429" s="118" t="s">
        <v>2</v>
      </c>
      <c r="H3429" s="137"/>
      <c r="I3429" s="119"/>
      <c r="J3429" s="129"/>
      <c r="K3429" s="129"/>
      <c r="L3429" s="129">
        <v>0</v>
      </c>
      <c r="M3429" s="134" t="s">
        <v>20190</v>
      </c>
    </row>
    <row r="3430" spans="1:13" hidden="1" x14ac:dyDescent="0.25">
      <c r="A3430" s="128"/>
      <c r="B3430" s="2"/>
      <c r="C3430" s="139" t="s">
        <v>1517</v>
      </c>
      <c r="D3430" s="124" t="s">
        <v>1518</v>
      </c>
      <c r="E3430" s="118" t="s">
        <v>1513</v>
      </c>
      <c r="F3430" s="124" t="s">
        <v>1514</v>
      </c>
      <c r="G3430" s="118" t="s">
        <v>2</v>
      </c>
      <c r="H3430" s="137"/>
      <c r="I3430" s="119"/>
      <c r="J3430" s="129"/>
      <c r="K3430" s="129"/>
      <c r="L3430" s="129">
        <v>0</v>
      </c>
      <c r="M3430" s="134" t="s">
        <v>20191</v>
      </c>
    </row>
    <row r="3431" spans="1:13" hidden="1" x14ac:dyDescent="0.25">
      <c r="A3431" s="128"/>
      <c r="B3431" s="2"/>
      <c r="C3431" s="139" t="s">
        <v>1519</v>
      </c>
      <c r="D3431" s="124" t="s">
        <v>1520</v>
      </c>
      <c r="E3431" s="118" t="s">
        <v>1513</v>
      </c>
      <c r="F3431" s="124" t="s">
        <v>1514</v>
      </c>
      <c r="G3431" s="118" t="s">
        <v>2</v>
      </c>
      <c r="H3431" s="137"/>
      <c r="I3431" s="119"/>
      <c r="J3431" s="129"/>
      <c r="K3431" s="129"/>
      <c r="L3431" s="129">
        <v>0</v>
      </c>
      <c r="M3431" s="134" t="s">
        <v>20192</v>
      </c>
    </row>
    <row r="3432" spans="1:13" hidden="1" x14ac:dyDescent="0.25">
      <c r="A3432" s="128"/>
      <c r="B3432" s="2"/>
      <c r="C3432" s="139" t="s">
        <v>1521</v>
      </c>
      <c r="D3432" s="124" t="s">
        <v>1522</v>
      </c>
      <c r="E3432" s="118" t="s">
        <v>1499</v>
      </c>
      <c r="F3432" s="124" t="s">
        <v>1500</v>
      </c>
      <c r="G3432" s="118" t="s">
        <v>2</v>
      </c>
      <c r="H3432" s="137"/>
      <c r="I3432" s="119"/>
      <c r="J3432" s="129"/>
      <c r="K3432" s="129"/>
      <c r="L3432" s="129">
        <v>0</v>
      </c>
      <c r="M3432" s="134" t="s">
        <v>20193</v>
      </c>
    </row>
    <row r="3433" spans="1:13" hidden="1" x14ac:dyDescent="0.25">
      <c r="A3433" s="128"/>
      <c r="B3433" s="2"/>
      <c r="C3433" s="139" t="s">
        <v>31501</v>
      </c>
      <c r="D3433" s="124" t="s">
        <v>31502</v>
      </c>
      <c r="E3433" s="118" t="s">
        <v>48</v>
      </c>
      <c r="F3433" s="124" t="s">
        <v>35249</v>
      </c>
      <c r="G3433" s="118" t="s">
        <v>2</v>
      </c>
      <c r="H3433" s="137"/>
      <c r="I3433" s="119"/>
      <c r="J3433" s="129"/>
      <c r="K3433" s="129"/>
      <c r="L3433" s="129">
        <v>0</v>
      </c>
      <c r="M3433" s="134" t="s">
        <v>20194</v>
      </c>
    </row>
    <row r="3434" spans="1:13" hidden="1" x14ac:dyDescent="0.25">
      <c r="A3434" s="128"/>
      <c r="B3434" s="2"/>
      <c r="C3434" s="139" t="s">
        <v>1523</v>
      </c>
      <c r="D3434" s="124" t="s">
        <v>1524</v>
      </c>
      <c r="E3434" s="118" t="s">
        <v>1499</v>
      </c>
      <c r="F3434" s="124" t="s">
        <v>1500</v>
      </c>
      <c r="G3434" s="118" t="s">
        <v>2</v>
      </c>
      <c r="H3434" s="137"/>
      <c r="I3434" s="119"/>
      <c r="J3434" s="129"/>
      <c r="K3434" s="129"/>
      <c r="L3434" s="129">
        <v>0</v>
      </c>
      <c r="M3434" s="134" t="s">
        <v>29609</v>
      </c>
    </row>
    <row r="3435" spans="1:13" hidden="1" x14ac:dyDescent="0.25">
      <c r="A3435" s="128"/>
      <c r="B3435" s="2"/>
      <c r="C3435" s="139" t="s">
        <v>1525</v>
      </c>
      <c r="D3435" s="124" t="s">
        <v>1526</v>
      </c>
      <c r="E3435" s="118" t="s">
        <v>1499</v>
      </c>
      <c r="F3435" s="124" t="s">
        <v>1500</v>
      </c>
      <c r="G3435" s="118" t="s">
        <v>2</v>
      </c>
      <c r="H3435" s="137"/>
      <c r="I3435" s="119"/>
      <c r="J3435" s="129"/>
      <c r="K3435" s="129"/>
      <c r="L3435" s="129">
        <v>0</v>
      </c>
      <c r="M3435" s="134" t="s">
        <v>20195</v>
      </c>
    </row>
    <row r="3436" spans="1:13" hidden="1" x14ac:dyDescent="0.25">
      <c r="A3436" s="128"/>
      <c r="B3436" s="2"/>
      <c r="C3436" s="139" t="s">
        <v>1527</v>
      </c>
      <c r="D3436" s="124" t="s">
        <v>1528</v>
      </c>
      <c r="E3436" s="118" t="s">
        <v>1499</v>
      </c>
      <c r="F3436" s="124" t="s">
        <v>1500</v>
      </c>
      <c r="G3436" s="118" t="s">
        <v>2</v>
      </c>
      <c r="H3436" s="137"/>
      <c r="I3436" s="119"/>
      <c r="J3436" s="129"/>
      <c r="K3436" s="129"/>
      <c r="L3436" s="129">
        <v>0</v>
      </c>
      <c r="M3436" s="134" t="s">
        <v>20196</v>
      </c>
    </row>
    <row r="3437" spans="1:13" hidden="1" x14ac:dyDescent="0.25">
      <c r="A3437" s="128"/>
      <c r="B3437" s="2"/>
      <c r="C3437" s="139" t="s">
        <v>1529</v>
      </c>
      <c r="D3437" s="124" t="s">
        <v>1530</v>
      </c>
      <c r="E3437" s="118" t="s">
        <v>1499</v>
      </c>
      <c r="F3437" s="124" t="s">
        <v>1500</v>
      </c>
      <c r="G3437" s="118" t="s">
        <v>2</v>
      </c>
      <c r="H3437" s="137"/>
      <c r="I3437" s="119"/>
      <c r="J3437" s="129"/>
      <c r="K3437" s="129"/>
      <c r="L3437" s="129">
        <v>0</v>
      </c>
      <c r="M3437" s="134" t="s">
        <v>20197</v>
      </c>
    </row>
    <row r="3438" spans="1:13" hidden="1" x14ac:dyDescent="0.25">
      <c r="A3438" s="128"/>
      <c r="B3438" s="2"/>
      <c r="C3438" s="139" t="s">
        <v>1531</v>
      </c>
      <c r="D3438" s="124" t="s">
        <v>1532</v>
      </c>
      <c r="E3438" s="118" t="s">
        <v>1499</v>
      </c>
      <c r="F3438" s="124" t="s">
        <v>1500</v>
      </c>
      <c r="G3438" s="118" t="s">
        <v>2</v>
      </c>
      <c r="H3438" s="137"/>
      <c r="I3438" s="119"/>
      <c r="J3438" s="129"/>
      <c r="K3438" s="129"/>
      <c r="L3438" s="129">
        <v>0</v>
      </c>
      <c r="M3438" s="134" t="s">
        <v>20198</v>
      </c>
    </row>
    <row r="3439" spans="1:13" hidden="1" x14ac:dyDescent="0.25">
      <c r="A3439" s="128"/>
      <c r="B3439" s="2"/>
      <c r="C3439" s="139" t="s">
        <v>1533</v>
      </c>
      <c r="D3439" s="124" t="s">
        <v>1534</v>
      </c>
      <c r="E3439" s="118" t="s">
        <v>1499</v>
      </c>
      <c r="F3439" s="124" t="s">
        <v>1500</v>
      </c>
      <c r="G3439" s="118" t="s">
        <v>2</v>
      </c>
      <c r="H3439" s="137"/>
      <c r="I3439" s="119"/>
      <c r="J3439" s="129"/>
      <c r="K3439" s="129"/>
      <c r="L3439" s="129">
        <v>0</v>
      </c>
      <c r="M3439" s="134" t="s">
        <v>20199</v>
      </c>
    </row>
    <row r="3440" spans="1:13" hidden="1" x14ac:dyDescent="0.25">
      <c r="A3440" s="128"/>
      <c r="B3440" s="2"/>
      <c r="C3440" s="139" t="s">
        <v>1535</v>
      </c>
      <c r="D3440" s="124" t="s">
        <v>1536</v>
      </c>
      <c r="E3440" s="118" t="s">
        <v>1499</v>
      </c>
      <c r="F3440" s="124" t="s">
        <v>1500</v>
      </c>
      <c r="G3440" s="118" t="s">
        <v>2</v>
      </c>
      <c r="H3440" s="137"/>
      <c r="I3440" s="119"/>
      <c r="J3440" s="129"/>
      <c r="K3440" s="129"/>
      <c r="L3440" s="129">
        <v>0</v>
      </c>
      <c r="M3440" s="134" t="s">
        <v>20200</v>
      </c>
    </row>
    <row r="3441" spans="1:13" hidden="1" x14ac:dyDescent="0.25">
      <c r="A3441" s="128"/>
      <c r="B3441" s="2"/>
      <c r="C3441" s="139" t="s">
        <v>1537</v>
      </c>
      <c r="D3441" s="124" t="s">
        <v>1538</v>
      </c>
      <c r="E3441" s="118" t="s">
        <v>1499</v>
      </c>
      <c r="F3441" s="124" t="s">
        <v>1500</v>
      </c>
      <c r="G3441" s="118" t="s">
        <v>2</v>
      </c>
      <c r="H3441" s="137"/>
      <c r="I3441" s="119"/>
      <c r="J3441" s="129"/>
      <c r="K3441" s="129"/>
      <c r="L3441" s="129">
        <v>0</v>
      </c>
      <c r="M3441" s="134" t="s">
        <v>20200</v>
      </c>
    </row>
    <row r="3442" spans="1:13" hidden="1" x14ac:dyDescent="0.25">
      <c r="A3442" s="128"/>
      <c r="B3442" s="2"/>
      <c r="C3442" s="139" t="s">
        <v>1539</v>
      </c>
      <c r="D3442" s="124" t="s">
        <v>1540</v>
      </c>
      <c r="E3442" s="118" t="s">
        <v>1499</v>
      </c>
      <c r="F3442" s="124" t="s">
        <v>1500</v>
      </c>
      <c r="G3442" s="118" t="s">
        <v>2</v>
      </c>
      <c r="H3442" s="137"/>
      <c r="I3442" s="119"/>
      <c r="J3442" s="129"/>
      <c r="K3442" s="129"/>
      <c r="L3442" s="129">
        <v>0</v>
      </c>
      <c r="M3442" s="134" t="s">
        <v>20200</v>
      </c>
    </row>
    <row r="3443" spans="1:13" hidden="1" x14ac:dyDescent="0.25">
      <c r="A3443" s="128"/>
      <c r="B3443" s="2"/>
      <c r="C3443" s="139" t="s">
        <v>1541</v>
      </c>
      <c r="D3443" s="124" t="s">
        <v>1542</v>
      </c>
      <c r="E3443" s="118" t="s">
        <v>1499</v>
      </c>
      <c r="F3443" s="124" t="s">
        <v>1500</v>
      </c>
      <c r="G3443" s="118" t="s">
        <v>2</v>
      </c>
      <c r="H3443" s="137"/>
      <c r="I3443" s="119"/>
      <c r="J3443" s="129"/>
      <c r="K3443" s="129"/>
      <c r="L3443" s="129">
        <v>0</v>
      </c>
      <c r="M3443" s="134" t="s">
        <v>20201</v>
      </c>
    </row>
    <row r="3444" spans="1:13" hidden="1" x14ac:dyDescent="0.25">
      <c r="A3444" s="128"/>
      <c r="B3444" s="2"/>
      <c r="C3444" s="139" t="s">
        <v>1543</v>
      </c>
      <c r="D3444" s="124" t="s">
        <v>1544</v>
      </c>
      <c r="E3444" s="118" t="s">
        <v>1499</v>
      </c>
      <c r="F3444" s="124" t="s">
        <v>1500</v>
      </c>
      <c r="G3444" s="118" t="s">
        <v>2</v>
      </c>
      <c r="H3444" s="137"/>
      <c r="I3444" s="119"/>
      <c r="J3444" s="129"/>
      <c r="K3444" s="129"/>
      <c r="L3444" s="129">
        <v>0</v>
      </c>
      <c r="M3444" s="134" t="s">
        <v>20201</v>
      </c>
    </row>
    <row r="3445" spans="1:13" hidden="1" x14ac:dyDescent="0.25">
      <c r="A3445" s="128"/>
      <c r="B3445" s="2"/>
      <c r="C3445" s="139" t="s">
        <v>1545</v>
      </c>
      <c r="D3445" s="124" t="s">
        <v>1546</v>
      </c>
      <c r="E3445" s="118" t="s">
        <v>1499</v>
      </c>
      <c r="F3445" s="124" t="s">
        <v>1500</v>
      </c>
      <c r="G3445" s="118" t="s">
        <v>2</v>
      </c>
      <c r="H3445" s="137"/>
      <c r="I3445" s="119"/>
      <c r="J3445" s="129"/>
      <c r="K3445" s="129"/>
      <c r="L3445" s="129">
        <v>0</v>
      </c>
      <c r="M3445" s="134" t="s">
        <v>20201</v>
      </c>
    </row>
    <row r="3446" spans="1:13" hidden="1" x14ac:dyDescent="0.25">
      <c r="A3446" s="128"/>
      <c r="B3446" s="2"/>
      <c r="C3446" s="139" t="s">
        <v>29500</v>
      </c>
      <c r="D3446" s="124" t="s">
        <v>29501</v>
      </c>
      <c r="E3446" s="118" t="s">
        <v>48</v>
      </c>
      <c r="F3446" s="124" t="s">
        <v>35249</v>
      </c>
      <c r="G3446" s="118" t="s">
        <v>2</v>
      </c>
      <c r="H3446" s="137"/>
      <c r="I3446" s="119"/>
      <c r="J3446" s="129"/>
      <c r="K3446" s="129"/>
      <c r="L3446" s="129">
        <v>0</v>
      </c>
      <c r="M3446" s="134" t="s">
        <v>20202</v>
      </c>
    </row>
    <row r="3447" spans="1:13" hidden="1" x14ac:dyDescent="0.25">
      <c r="A3447" s="128"/>
      <c r="B3447" s="2"/>
      <c r="C3447" s="139" t="s">
        <v>1547</v>
      </c>
      <c r="D3447" s="124" t="s">
        <v>1548</v>
      </c>
      <c r="E3447" s="118" t="s">
        <v>1499</v>
      </c>
      <c r="F3447" s="124" t="s">
        <v>1500</v>
      </c>
      <c r="G3447" s="118" t="s">
        <v>2</v>
      </c>
      <c r="H3447" s="137"/>
      <c r="I3447" s="119"/>
      <c r="J3447" s="129"/>
      <c r="K3447" s="129"/>
      <c r="L3447" s="129">
        <v>0</v>
      </c>
      <c r="M3447" s="134" t="s">
        <v>20202</v>
      </c>
    </row>
    <row r="3448" spans="1:13" hidden="1" x14ac:dyDescent="0.25">
      <c r="A3448" s="128"/>
      <c r="B3448" s="2"/>
      <c r="C3448" s="139" t="s">
        <v>1549</v>
      </c>
      <c r="D3448" s="124" t="s">
        <v>1550</v>
      </c>
      <c r="E3448" s="118" t="s">
        <v>1499</v>
      </c>
      <c r="F3448" s="124" t="s">
        <v>1500</v>
      </c>
      <c r="G3448" s="118" t="s">
        <v>2</v>
      </c>
      <c r="H3448" s="137"/>
      <c r="I3448" s="119"/>
      <c r="J3448" s="129"/>
      <c r="K3448" s="129"/>
      <c r="L3448" s="129">
        <v>0</v>
      </c>
      <c r="M3448" s="134" t="s">
        <v>20202</v>
      </c>
    </row>
    <row r="3449" spans="1:13" hidden="1" x14ac:dyDescent="0.25">
      <c r="A3449" s="128"/>
      <c r="B3449" s="2"/>
      <c r="C3449" s="139" t="s">
        <v>1551</v>
      </c>
      <c r="D3449" s="124" t="s">
        <v>1552</v>
      </c>
      <c r="E3449" s="118" t="s">
        <v>1499</v>
      </c>
      <c r="F3449" s="124" t="s">
        <v>1500</v>
      </c>
      <c r="G3449" s="118" t="s">
        <v>2</v>
      </c>
      <c r="H3449" s="137"/>
      <c r="I3449" s="119"/>
      <c r="J3449" s="129"/>
      <c r="K3449" s="129"/>
      <c r="L3449" s="129">
        <v>0</v>
      </c>
      <c r="M3449" s="134" t="s">
        <v>20203</v>
      </c>
    </row>
    <row r="3450" spans="1:13" hidden="1" x14ac:dyDescent="0.25">
      <c r="A3450" s="128"/>
      <c r="B3450" s="2"/>
      <c r="C3450" s="139" t="s">
        <v>1553</v>
      </c>
      <c r="D3450" s="124" t="s">
        <v>1554</v>
      </c>
      <c r="E3450" s="118" t="s">
        <v>1499</v>
      </c>
      <c r="F3450" s="124" t="s">
        <v>1500</v>
      </c>
      <c r="G3450" s="118" t="s">
        <v>2</v>
      </c>
      <c r="H3450" s="137"/>
      <c r="I3450" s="119"/>
      <c r="J3450" s="129"/>
      <c r="K3450" s="129"/>
      <c r="L3450" s="129">
        <v>0</v>
      </c>
      <c r="M3450" s="134" t="s">
        <v>20203</v>
      </c>
    </row>
    <row r="3451" spans="1:13" hidden="1" x14ac:dyDescent="0.25">
      <c r="A3451" s="128"/>
      <c r="B3451" s="2"/>
      <c r="C3451" s="139" t="s">
        <v>1555</v>
      </c>
      <c r="D3451" s="124" t="s">
        <v>1556</v>
      </c>
      <c r="E3451" s="118" t="s">
        <v>1499</v>
      </c>
      <c r="F3451" s="124" t="s">
        <v>1500</v>
      </c>
      <c r="G3451" s="118" t="s">
        <v>2</v>
      </c>
      <c r="H3451" s="137"/>
      <c r="I3451" s="119"/>
      <c r="J3451" s="129"/>
      <c r="K3451" s="129"/>
      <c r="L3451" s="129">
        <v>0</v>
      </c>
      <c r="M3451" s="134" t="s">
        <v>20203</v>
      </c>
    </row>
    <row r="3452" spans="1:13" hidden="1" x14ac:dyDescent="0.25">
      <c r="A3452" s="128"/>
      <c r="B3452" s="2"/>
      <c r="C3452" s="139" t="s">
        <v>1557</v>
      </c>
      <c r="D3452" s="124" t="s">
        <v>1558</v>
      </c>
      <c r="E3452" s="118" t="s">
        <v>1499</v>
      </c>
      <c r="F3452" s="124" t="s">
        <v>1500</v>
      </c>
      <c r="G3452" s="118" t="s">
        <v>2</v>
      </c>
      <c r="H3452" s="137"/>
      <c r="I3452" s="119"/>
      <c r="J3452" s="129"/>
      <c r="K3452" s="129"/>
      <c r="L3452" s="129">
        <v>0</v>
      </c>
      <c r="M3452" s="134" t="s">
        <v>20204</v>
      </c>
    </row>
    <row r="3453" spans="1:13" hidden="1" x14ac:dyDescent="0.25">
      <c r="A3453" s="128"/>
      <c r="B3453" s="2"/>
      <c r="C3453" s="139" t="s">
        <v>1559</v>
      </c>
      <c r="D3453" s="124" t="s">
        <v>1560</v>
      </c>
      <c r="E3453" s="118" t="s">
        <v>1499</v>
      </c>
      <c r="F3453" s="124" t="s">
        <v>1500</v>
      </c>
      <c r="G3453" s="118" t="s">
        <v>2</v>
      </c>
      <c r="H3453" s="137"/>
      <c r="I3453" s="119"/>
      <c r="J3453" s="129"/>
      <c r="K3453" s="129"/>
      <c r="L3453" s="129">
        <v>0</v>
      </c>
      <c r="M3453" s="134" t="s">
        <v>20204</v>
      </c>
    </row>
    <row r="3454" spans="1:13" hidden="1" x14ac:dyDescent="0.25">
      <c r="A3454" s="128"/>
      <c r="B3454" s="2"/>
      <c r="C3454" s="139" t="s">
        <v>1561</v>
      </c>
      <c r="D3454" s="124" t="s">
        <v>1562</v>
      </c>
      <c r="E3454" s="118" t="s">
        <v>1499</v>
      </c>
      <c r="F3454" s="124" t="s">
        <v>1500</v>
      </c>
      <c r="G3454" s="118" t="s">
        <v>2</v>
      </c>
      <c r="H3454" s="137"/>
      <c r="I3454" s="119"/>
      <c r="J3454" s="129"/>
      <c r="K3454" s="129"/>
      <c r="L3454" s="129">
        <v>0</v>
      </c>
      <c r="M3454" s="134" t="s">
        <v>20204</v>
      </c>
    </row>
    <row r="3455" spans="1:13" hidden="1" x14ac:dyDescent="0.25">
      <c r="A3455" s="128"/>
      <c r="B3455" s="2"/>
      <c r="C3455" s="139" t="s">
        <v>1563</v>
      </c>
      <c r="D3455" s="124" t="s">
        <v>1564</v>
      </c>
      <c r="E3455" s="118" t="s">
        <v>1499</v>
      </c>
      <c r="F3455" s="124" t="s">
        <v>1500</v>
      </c>
      <c r="G3455" s="118" t="s">
        <v>2</v>
      </c>
      <c r="H3455" s="137"/>
      <c r="I3455" s="119"/>
      <c r="J3455" s="129"/>
      <c r="K3455" s="129"/>
      <c r="L3455" s="129">
        <v>0</v>
      </c>
      <c r="M3455" s="134" t="s">
        <v>20204</v>
      </c>
    </row>
    <row r="3456" spans="1:13" hidden="1" x14ac:dyDescent="0.25">
      <c r="A3456" s="128"/>
      <c r="B3456" s="2"/>
      <c r="C3456" s="139" t="s">
        <v>1565</v>
      </c>
      <c r="D3456" s="124" t="s">
        <v>1566</v>
      </c>
      <c r="E3456" s="118" t="s">
        <v>1499</v>
      </c>
      <c r="F3456" s="124" t="s">
        <v>1500</v>
      </c>
      <c r="G3456" s="118" t="s">
        <v>2</v>
      </c>
      <c r="H3456" s="137"/>
      <c r="I3456" s="119"/>
      <c r="J3456" s="129"/>
      <c r="K3456" s="129"/>
      <c r="L3456" s="129">
        <v>0</v>
      </c>
      <c r="M3456" s="134" t="s">
        <v>20205</v>
      </c>
    </row>
    <row r="3457" spans="1:13" hidden="1" x14ac:dyDescent="0.25">
      <c r="A3457" s="128"/>
      <c r="B3457" s="2"/>
      <c r="C3457" s="139" t="s">
        <v>1567</v>
      </c>
      <c r="D3457" s="124" t="s">
        <v>1568</v>
      </c>
      <c r="E3457" s="118" t="s">
        <v>1499</v>
      </c>
      <c r="F3457" s="124" t="s">
        <v>1500</v>
      </c>
      <c r="G3457" s="118" t="s">
        <v>2</v>
      </c>
      <c r="H3457" s="137"/>
      <c r="I3457" s="119"/>
      <c r="J3457" s="129"/>
      <c r="K3457" s="129"/>
      <c r="L3457" s="129">
        <v>0</v>
      </c>
      <c r="M3457" s="134" t="s">
        <v>20205</v>
      </c>
    </row>
    <row r="3458" spans="1:13" hidden="1" x14ac:dyDescent="0.25">
      <c r="A3458" s="128"/>
      <c r="B3458" s="2"/>
      <c r="C3458" s="139" t="s">
        <v>1569</v>
      </c>
      <c r="D3458" s="124" t="s">
        <v>1570</v>
      </c>
      <c r="E3458" s="118" t="s">
        <v>1499</v>
      </c>
      <c r="F3458" s="124" t="s">
        <v>1500</v>
      </c>
      <c r="G3458" s="118" t="s">
        <v>2</v>
      </c>
      <c r="H3458" s="137"/>
      <c r="I3458" s="119"/>
      <c r="J3458" s="129"/>
      <c r="K3458" s="129"/>
      <c r="L3458" s="129">
        <v>0</v>
      </c>
      <c r="M3458" s="134" t="s">
        <v>20205</v>
      </c>
    </row>
    <row r="3459" spans="1:13" hidden="1" x14ac:dyDescent="0.25">
      <c r="A3459" s="128"/>
      <c r="B3459" s="2"/>
      <c r="C3459" s="139" t="s">
        <v>1571</v>
      </c>
      <c r="D3459" s="124" t="s">
        <v>1572</v>
      </c>
      <c r="E3459" s="118" t="s">
        <v>1499</v>
      </c>
      <c r="F3459" s="124" t="s">
        <v>1500</v>
      </c>
      <c r="G3459" s="118" t="s">
        <v>2</v>
      </c>
      <c r="H3459" s="137"/>
      <c r="I3459" s="119"/>
      <c r="J3459" s="129"/>
      <c r="K3459" s="129"/>
      <c r="L3459" s="129">
        <v>0</v>
      </c>
      <c r="M3459" s="134" t="s">
        <v>20205</v>
      </c>
    </row>
    <row r="3460" spans="1:13" hidden="1" x14ac:dyDescent="0.25">
      <c r="A3460" s="128"/>
      <c r="B3460" s="2"/>
      <c r="C3460" s="139" t="s">
        <v>1573</v>
      </c>
      <c r="D3460" s="124" t="s">
        <v>1574</v>
      </c>
      <c r="E3460" s="118" t="s">
        <v>1499</v>
      </c>
      <c r="F3460" s="124" t="s">
        <v>1500</v>
      </c>
      <c r="G3460" s="118" t="s">
        <v>2</v>
      </c>
      <c r="H3460" s="137"/>
      <c r="I3460" s="119"/>
      <c r="J3460" s="129"/>
      <c r="K3460" s="129"/>
      <c r="L3460" s="129">
        <v>0</v>
      </c>
      <c r="M3460" s="134" t="s">
        <v>20206</v>
      </c>
    </row>
    <row r="3461" spans="1:13" hidden="1" x14ac:dyDescent="0.25">
      <c r="A3461" s="128"/>
      <c r="B3461" s="2"/>
      <c r="C3461" s="139" t="s">
        <v>30255</v>
      </c>
      <c r="D3461" s="124" t="s">
        <v>30256</v>
      </c>
      <c r="E3461" s="118" t="s">
        <v>48</v>
      </c>
      <c r="F3461" s="124" t="s">
        <v>35249</v>
      </c>
      <c r="G3461" s="118" t="s">
        <v>2</v>
      </c>
      <c r="H3461" s="137"/>
      <c r="I3461" s="119"/>
      <c r="J3461" s="129"/>
      <c r="K3461" s="129"/>
      <c r="L3461" s="129">
        <v>0</v>
      </c>
      <c r="M3461" s="134" t="s">
        <v>20206</v>
      </c>
    </row>
    <row r="3462" spans="1:13" hidden="1" x14ac:dyDescent="0.25">
      <c r="A3462" s="128"/>
      <c r="B3462" s="2"/>
      <c r="C3462" s="139" t="s">
        <v>30044</v>
      </c>
      <c r="D3462" s="124" t="s">
        <v>30045</v>
      </c>
      <c r="E3462" s="118" t="s">
        <v>48</v>
      </c>
      <c r="F3462" s="124" t="s">
        <v>35249</v>
      </c>
      <c r="G3462" s="118" t="s">
        <v>2</v>
      </c>
      <c r="H3462" s="137"/>
      <c r="I3462" s="119"/>
      <c r="J3462" s="129"/>
      <c r="K3462" s="129"/>
      <c r="L3462" s="129">
        <v>0</v>
      </c>
      <c r="M3462" s="134" t="s">
        <v>20206</v>
      </c>
    </row>
    <row r="3463" spans="1:13" hidden="1" x14ac:dyDescent="0.25">
      <c r="A3463" s="128"/>
      <c r="B3463" s="2"/>
      <c r="C3463" s="139" t="s">
        <v>29459</v>
      </c>
      <c r="D3463" s="124" t="s">
        <v>29460</v>
      </c>
      <c r="E3463" s="118" t="s">
        <v>48</v>
      </c>
      <c r="F3463" s="124" t="s">
        <v>35249</v>
      </c>
      <c r="G3463" s="118" t="s">
        <v>2</v>
      </c>
      <c r="H3463" s="137"/>
      <c r="I3463" s="119"/>
      <c r="J3463" s="129"/>
      <c r="K3463" s="129"/>
      <c r="L3463" s="129">
        <v>0</v>
      </c>
      <c r="M3463" s="134" t="s">
        <v>20207</v>
      </c>
    </row>
    <row r="3464" spans="1:13" hidden="1" x14ac:dyDescent="0.25">
      <c r="A3464" s="128"/>
      <c r="B3464" s="2"/>
      <c r="C3464" s="139" t="s">
        <v>29610</v>
      </c>
      <c r="D3464" s="124" t="s">
        <v>29611</v>
      </c>
      <c r="E3464" s="118" t="s">
        <v>48</v>
      </c>
      <c r="F3464" s="124" t="s">
        <v>35249</v>
      </c>
      <c r="G3464" s="118" t="s">
        <v>2</v>
      </c>
      <c r="H3464" s="137"/>
      <c r="I3464" s="119"/>
      <c r="J3464" s="129"/>
      <c r="K3464" s="129"/>
      <c r="L3464" s="129">
        <v>0</v>
      </c>
      <c r="M3464" s="134" t="s">
        <v>20207</v>
      </c>
    </row>
    <row r="3465" spans="1:13" hidden="1" x14ac:dyDescent="0.25">
      <c r="A3465" s="128"/>
      <c r="B3465" s="2"/>
      <c r="C3465" s="139" t="s">
        <v>1575</v>
      </c>
      <c r="D3465" s="124" t="s">
        <v>1576</v>
      </c>
      <c r="E3465" s="118" t="s">
        <v>1499</v>
      </c>
      <c r="F3465" s="124" t="s">
        <v>1500</v>
      </c>
      <c r="G3465" s="118" t="s">
        <v>2</v>
      </c>
      <c r="H3465" s="137"/>
      <c r="I3465" s="119"/>
      <c r="J3465" s="129"/>
      <c r="K3465" s="129"/>
      <c r="L3465" s="129">
        <v>0</v>
      </c>
      <c r="M3465" s="134" t="s">
        <v>20207</v>
      </c>
    </row>
    <row r="3466" spans="1:13" hidden="1" x14ac:dyDescent="0.25">
      <c r="A3466" s="128"/>
      <c r="B3466" s="2"/>
      <c r="C3466" s="139" t="s">
        <v>1577</v>
      </c>
      <c r="D3466" s="124" t="s">
        <v>1578</v>
      </c>
      <c r="E3466" s="118" t="s">
        <v>1499</v>
      </c>
      <c r="F3466" s="124" t="s">
        <v>1500</v>
      </c>
      <c r="G3466" s="118" t="s">
        <v>2</v>
      </c>
      <c r="H3466" s="137"/>
      <c r="I3466" s="119"/>
      <c r="J3466" s="129"/>
      <c r="K3466" s="129"/>
      <c r="L3466" s="129">
        <v>0</v>
      </c>
      <c r="M3466" s="134" t="s">
        <v>20208</v>
      </c>
    </row>
    <row r="3467" spans="1:13" hidden="1" x14ac:dyDescent="0.25">
      <c r="A3467" s="128"/>
      <c r="B3467" s="2"/>
      <c r="C3467" s="139" t="s">
        <v>1579</v>
      </c>
      <c r="D3467" s="124" t="s">
        <v>1580</v>
      </c>
      <c r="E3467" s="118" t="s">
        <v>1499</v>
      </c>
      <c r="F3467" s="124" t="s">
        <v>1500</v>
      </c>
      <c r="G3467" s="118" t="s">
        <v>2</v>
      </c>
      <c r="H3467" s="137"/>
      <c r="I3467" s="119"/>
      <c r="J3467" s="129"/>
      <c r="K3467" s="129"/>
      <c r="L3467" s="129">
        <v>0</v>
      </c>
      <c r="M3467" s="134" t="s">
        <v>20208</v>
      </c>
    </row>
    <row r="3468" spans="1:13" hidden="1" x14ac:dyDescent="0.25">
      <c r="A3468" s="128"/>
      <c r="B3468" s="2"/>
      <c r="C3468" s="139" t="s">
        <v>1581</v>
      </c>
      <c r="D3468" s="124" t="s">
        <v>1582</v>
      </c>
      <c r="E3468" s="118" t="s">
        <v>1499</v>
      </c>
      <c r="F3468" s="124" t="s">
        <v>1500</v>
      </c>
      <c r="G3468" s="118" t="s">
        <v>2</v>
      </c>
      <c r="H3468" s="137"/>
      <c r="I3468" s="119"/>
      <c r="J3468" s="129"/>
      <c r="K3468" s="129"/>
      <c r="L3468" s="129">
        <v>0</v>
      </c>
      <c r="M3468" s="134" t="s">
        <v>20208</v>
      </c>
    </row>
    <row r="3469" spans="1:13" hidden="1" x14ac:dyDescent="0.25">
      <c r="A3469" s="128"/>
      <c r="B3469" s="2"/>
      <c r="C3469" s="139" t="s">
        <v>1583</v>
      </c>
      <c r="D3469" s="124" t="s">
        <v>1584</v>
      </c>
      <c r="E3469" s="118" t="s">
        <v>1499</v>
      </c>
      <c r="F3469" s="124" t="s">
        <v>1500</v>
      </c>
      <c r="G3469" s="118" t="s">
        <v>2</v>
      </c>
      <c r="H3469" s="137"/>
      <c r="I3469" s="119"/>
      <c r="J3469" s="129"/>
      <c r="K3469" s="129"/>
      <c r="L3469" s="129">
        <v>0</v>
      </c>
      <c r="M3469" s="134" t="s">
        <v>20209</v>
      </c>
    </row>
    <row r="3470" spans="1:13" hidden="1" x14ac:dyDescent="0.25">
      <c r="A3470" s="128"/>
      <c r="B3470" s="2"/>
      <c r="C3470" s="139" t="s">
        <v>1585</v>
      </c>
      <c r="D3470" s="124" t="s">
        <v>1586</v>
      </c>
      <c r="E3470" s="118" t="s">
        <v>1499</v>
      </c>
      <c r="F3470" s="124" t="s">
        <v>1500</v>
      </c>
      <c r="G3470" s="118" t="s">
        <v>2</v>
      </c>
      <c r="H3470" s="137"/>
      <c r="I3470" s="119"/>
      <c r="J3470" s="129"/>
      <c r="K3470" s="129"/>
      <c r="L3470" s="129">
        <v>0</v>
      </c>
      <c r="M3470" s="134" t="s">
        <v>20209</v>
      </c>
    </row>
    <row r="3471" spans="1:13" hidden="1" x14ac:dyDescent="0.25">
      <c r="A3471" s="128"/>
      <c r="B3471" s="2"/>
      <c r="C3471" s="139" t="s">
        <v>1587</v>
      </c>
      <c r="D3471" s="124" t="s">
        <v>1588</v>
      </c>
      <c r="E3471" s="118" t="s">
        <v>1499</v>
      </c>
      <c r="F3471" s="124" t="s">
        <v>1500</v>
      </c>
      <c r="G3471" s="118" t="s">
        <v>2</v>
      </c>
      <c r="H3471" s="137"/>
      <c r="I3471" s="119"/>
      <c r="J3471" s="129"/>
      <c r="K3471" s="129"/>
      <c r="L3471" s="129">
        <v>0</v>
      </c>
      <c r="M3471" s="134" t="s">
        <v>20209</v>
      </c>
    </row>
    <row r="3472" spans="1:13" hidden="1" x14ac:dyDescent="0.25">
      <c r="A3472" s="128"/>
      <c r="B3472" s="2"/>
      <c r="C3472" s="139" t="s">
        <v>1589</v>
      </c>
      <c r="D3472" s="124" t="s">
        <v>1590</v>
      </c>
      <c r="E3472" s="118" t="s">
        <v>1499</v>
      </c>
      <c r="F3472" s="124" t="s">
        <v>1500</v>
      </c>
      <c r="G3472" s="118" t="s">
        <v>2</v>
      </c>
      <c r="H3472" s="137"/>
      <c r="I3472" s="119"/>
      <c r="J3472" s="129"/>
      <c r="K3472" s="129"/>
      <c r="L3472" s="129">
        <v>0</v>
      </c>
      <c r="M3472" s="134" t="s">
        <v>20210</v>
      </c>
    </row>
    <row r="3473" spans="1:13" hidden="1" x14ac:dyDescent="0.25">
      <c r="A3473" s="128"/>
      <c r="B3473" s="2"/>
      <c r="C3473" s="139" t="s">
        <v>1591</v>
      </c>
      <c r="D3473" s="124" t="s">
        <v>1592</v>
      </c>
      <c r="E3473" s="118" t="s">
        <v>1499</v>
      </c>
      <c r="F3473" s="124" t="s">
        <v>1500</v>
      </c>
      <c r="G3473" s="118" t="s">
        <v>2</v>
      </c>
      <c r="H3473" s="137"/>
      <c r="I3473" s="119"/>
      <c r="J3473" s="129"/>
      <c r="K3473" s="129"/>
      <c r="L3473" s="129">
        <v>0</v>
      </c>
      <c r="M3473" s="134" t="s">
        <v>20210</v>
      </c>
    </row>
    <row r="3474" spans="1:13" hidden="1" x14ac:dyDescent="0.25">
      <c r="A3474" s="128"/>
      <c r="B3474" s="2"/>
      <c r="C3474" s="139" t="s">
        <v>1593</v>
      </c>
      <c r="D3474" s="124" t="s">
        <v>1594</v>
      </c>
      <c r="E3474" s="118" t="s">
        <v>1499</v>
      </c>
      <c r="F3474" s="124" t="s">
        <v>1500</v>
      </c>
      <c r="G3474" s="118" t="s">
        <v>2</v>
      </c>
      <c r="H3474" s="137"/>
      <c r="I3474" s="119"/>
      <c r="J3474" s="129"/>
      <c r="K3474" s="129"/>
      <c r="L3474" s="129">
        <v>0</v>
      </c>
      <c r="M3474" s="134" t="s">
        <v>20210</v>
      </c>
    </row>
    <row r="3475" spans="1:13" hidden="1" x14ac:dyDescent="0.25">
      <c r="A3475" s="128"/>
      <c r="B3475" s="2"/>
      <c r="C3475" s="139" t="s">
        <v>1595</v>
      </c>
      <c r="D3475" s="124" t="s">
        <v>1596</v>
      </c>
      <c r="E3475" s="118" t="s">
        <v>1499</v>
      </c>
      <c r="F3475" s="124" t="s">
        <v>1500</v>
      </c>
      <c r="G3475" s="118" t="s">
        <v>2</v>
      </c>
      <c r="H3475" s="137"/>
      <c r="I3475" s="119"/>
      <c r="J3475" s="129"/>
      <c r="K3475" s="129"/>
      <c r="L3475" s="129">
        <v>0</v>
      </c>
      <c r="M3475" s="134" t="s">
        <v>20211</v>
      </c>
    </row>
    <row r="3476" spans="1:13" hidden="1" x14ac:dyDescent="0.25">
      <c r="A3476" s="128"/>
      <c r="B3476" s="2"/>
      <c r="C3476" s="139" t="s">
        <v>1597</v>
      </c>
      <c r="D3476" s="124" t="s">
        <v>1598</v>
      </c>
      <c r="E3476" s="118" t="s">
        <v>1499</v>
      </c>
      <c r="F3476" s="124" t="s">
        <v>1500</v>
      </c>
      <c r="G3476" s="118" t="s">
        <v>2</v>
      </c>
      <c r="H3476" s="137"/>
      <c r="I3476" s="119"/>
      <c r="J3476" s="129"/>
      <c r="K3476" s="129"/>
      <c r="L3476" s="129">
        <v>0</v>
      </c>
      <c r="M3476" s="134" t="s">
        <v>20211</v>
      </c>
    </row>
    <row r="3477" spans="1:13" hidden="1" x14ac:dyDescent="0.25">
      <c r="A3477" s="128"/>
      <c r="B3477" s="2"/>
      <c r="C3477" s="139" t="s">
        <v>1599</v>
      </c>
      <c r="D3477" s="124" t="s">
        <v>1600</v>
      </c>
      <c r="E3477" s="118" t="s">
        <v>1499</v>
      </c>
      <c r="F3477" s="124" t="s">
        <v>1500</v>
      </c>
      <c r="G3477" s="118" t="s">
        <v>2</v>
      </c>
      <c r="H3477" s="137"/>
      <c r="I3477" s="119"/>
      <c r="J3477" s="129"/>
      <c r="K3477" s="129"/>
      <c r="L3477" s="129">
        <v>0</v>
      </c>
      <c r="M3477" s="134" t="s">
        <v>20211</v>
      </c>
    </row>
    <row r="3478" spans="1:13" hidden="1" x14ac:dyDescent="0.25">
      <c r="A3478" s="128"/>
      <c r="B3478" s="2"/>
      <c r="C3478" s="139" t="s">
        <v>1601</v>
      </c>
      <c r="D3478" s="124" t="s">
        <v>1602</v>
      </c>
      <c r="E3478" s="118" t="s">
        <v>1499</v>
      </c>
      <c r="F3478" s="124" t="s">
        <v>1500</v>
      </c>
      <c r="G3478" s="118" t="s">
        <v>2</v>
      </c>
      <c r="H3478" s="137"/>
      <c r="I3478" s="119"/>
      <c r="J3478" s="129"/>
      <c r="K3478" s="129"/>
      <c r="L3478" s="129">
        <v>0</v>
      </c>
      <c r="M3478" s="134" t="s">
        <v>20212</v>
      </c>
    </row>
    <row r="3479" spans="1:13" hidden="1" x14ac:dyDescent="0.25">
      <c r="A3479" s="128"/>
      <c r="B3479" s="2"/>
      <c r="C3479" s="139" t="s">
        <v>1603</v>
      </c>
      <c r="D3479" s="124" t="s">
        <v>1604</v>
      </c>
      <c r="E3479" s="118" t="s">
        <v>1499</v>
      </c>
      <c r="F3479" s="124" t="s">
        <v>1500</v>
      </c>
      <c r="G3479" s="118" t="s">
        <v>2</v>
      </c>
      <c r="H3479" s="137"/>
      <c r="I3479" s="119"/>
      <c r="J3479" s="129"/>
      <c r="K3479" s="129"/>
      <c r="L3479" s="129">
        <v>0</v>
      </c>
      <c r="M3479" s="134" t="s">
        <v>20212</v>
      </c>
    </row>
    <row r="3480" spans="1:13" hidden="1" x14ac:dyDescent="0.25">
      <c r="A3480" s="128"/>
      <c r="B3480" s="2"/>
      <c r="C3480" s="139" t="s">
        <v>1605</v>
      </c>
      <c r="D3480" s="124" t="s">
        <v>1606</v>
      </c>
      <c r="E3480" s="118" t="s">
        <v>1499</v>
      </c>
      <c r="F3480" s="124" t="s">
        <v>1500</v>
      </c>
      <c r="G3480" s="118" t="s">
        <v>2</v>
      </c>
      <c r="H3480" s="137"/>
      <c r="I3480" s="119"/>
      <c r="J3480" s="129"/>
      <c r="K3480" s="129"/>
      <c r="L3480" s="129">
        <v>0</v>
      </c>
      <c r="M3480" s="134" t="s">
        <v>20212</v>
      </c>
    </row>
    <row r="3481" spans="1:13" hidden="1" x14ac:dyDescent="0.25">
      <c r="A3481" s="128"/>
      <c r="B3481" s="2"/>
      <c r="C3481" s="139" t="s">
        <v>1607</v>
      </c>
      <c r="D3481" s="124" t="s">
        <v>1608</v>
      </c>
      <c r="E3481" s="118" t="s">
        <v>1499</v>
      </c>
      <c r="F3481" s="124" t="s">
        <v>1500</v>
      </c>
      <c r="G3481" s="118" t="s">
        <v>2</v>
      </c>
      <c r="H3481" s="137"/>
      <c r="I3481" s="119"/>
      <c r="J3481" s="129"/>
      <c r="K3481" s="129"/>
      <c r="L3481" s="129">
        <v>0</v>
      </c>
      <c r="M3481" s="134" t="s">
        <v>20213</v>
      </c>
    </row>
    <row r="3482" spans="1:13" hidden="1" x14ac:dyDescent="0.25">
      <c r="A3482" s="128"/>
      <c r="B3482" s="2"/>
      <c r="C3482" s="139" t="s">
        <v>1609</v>
      </c>
      <c r="D3482" s="124" t="s">
        <v>1610</v>
      </c>
      <c r="E3482" s="118" t="s">
        <v>1499</v>
      </c>
      <c r="F3482" s="124" t="s">
        <v>1500</v>
      </c>
      <c r="G3482" s="118" t="s">
        <v>2</v>
      </c>
      <c r="H3482" s="137"/>
      <c r="I3482" s="119"/>
      <c r="J3482" s="129"/>
      <c r="K3482" s="129"/>
      <c r="L3482" s="129">
        <v>0</v>
      </c>
      <c r="M3482" s="134" t="s">
        <v>20213</v>
      </c>
    </row>
    <row r="3483" spans="1:13" hidden="1" x14ac:dyDescent="0.25">
      <c r="A3483" s="128"/>
      <c r="B3483" s="2"/>
      <c r="C3483" s="139" t="s">
        <v>1611</v>
      </c>
      <c r="D3483" s="124" t="s">
        <v>1612</v>
      </c>
      <c r="E3483" s="118" t="s">
        <v>1513</v>
      </c>
      <c r="F3483" s="124" t="s">
        <v>1514</v>
      </c>
      <c r="G3483" s="118" t="s">
        <v>2</v>
      </c>
      <c r="H3483" s="137"/>
      <c r="I3483" s="119"/>
      <c r="J3483" s="129"/>
      <c r="K3483" s="129"/>
      <c r="L3483" s="129">
        <v>0</v>
      </c>
      <c r="M3483" s="134" t="s">
        <v>20213</v>
      </c>
    </row>
    <row r="3484" spans="1:13" hidden="1" x14ac:dyDescent="0.25">
      <c r="A3484" s="128"/>
      <c r="B3484" s="2"/>
      <c r="C3484" s="139" t="s">
        <v>1611</v>
      </c>
      <c r="D3484" s="124" t="s">
        <v>1612</v>
      </c>
      <c r="E3484" s="118" t="s">
        <v>1613</v>
      </c>
      <c r="F3484" s="124" t="s">
        <v>1614</v>
      </c>
      <c r="G3484" s="118" t="s">
        <v>2</v>
      </c>
      <c r="H3484" s="137"/>
      <c r="I3484" s="119"/>
      <c r="J3484" s="129"/>
      <c r="K3484" s="129"/>
      <c r="L3484" s="129">
        <v>0</v>
      </c>
      <c r="M3484" s="134" t="s">
        <v>20213</v>
      </c>
    </row>
    <row r="3485" spans="1:13" hidden="1" x14ac:dyDescent="0.25">
      <c r="A3485" s="128"/>
      <c r="B3485" s="2"/>
      <c r="C3485" s="139" t="s">
        <v>1611</v>
      </c>
      <c r="D3485" s="124" t="s">
        <v>1612</v>
      </c>
      <c r="E3485" s="118" t="s">
        <v>1615</v>
      </c>
      <c r="F3485" s="124" t="s">
        <v>1616</v>
      </c>
      <c r="G3485" s="118" t="s">
        <v>2</v>
      </c>
      <c r="H3485" s="137"/>
      <c r="I3485" s="119"/>
      <c r="J3485" s="129"/>
      <c r="K3485" s="129"/>
      <c r="L3485" s="129">
        <v>0</v>
      </c>
      <c r="M3485" s="134" t="s">
        <v>20214</v>
      </c>
    </row>
    <row r="3486" spans="1:13" hidden="1" x14ac:dyDescent="0.25">
      <c r="A3486" s="128"/>
      <c r="B3486" s="2"/>
      <c r="C3486" s="139" t="s">
        <v>1611</v>
      </c>
      <c r="D3486" s="124" t="s">
        <v>1612</v>
      </c>
      <c r="E3486" s="118" t="s">
        <v>1617</v>
      </c>
      <c r="F3486" s="124" t="s">
        <v>1618</v>
      </c>
      <c r="G3486" s="118" t="s">
        <v>2</v>
      </c>
      <c r="H3486" s="137"/>
      <c r="I3486" s="119"/>
      <c r="J3486" s="129"/>
      <c r="K3486" s="129"/>
      <c r="L3486" s="129">
        <v>0</v>
      </c>
      <c r="M3486" s="134" t="s">
        <v>20214</v>
      </c>
    </row>
    <row r="3487" spans="1:13" hidden="1" x14ac:dyDescent="0.25">
      <c r="A3487" s="128"/>
      <c r="B3487" s="2"/>
      <c r="C3487" s="139" t="s">
        <v>1619</v>
      </c>
      <c r="D3487" s="124" t="s">
        <v>1620</v>
      </c>
      <c r="E3487" s="118" t="s">
        <v>1499</v>
      </c>
      <c r="F3487" s="124" t="s">
        <v>1500</v>
      </c>
      <c r="G3487" s="118" t="s">
        <v>2</v>
      </c>
      <c r="H3487" s="137"/>
      <c r="I3487" s="119"/>
      <c r="J3487" s="129"/>
      <c r="K3487" s="129"/>
      <c r="L3487" s="129">
        <v>0</v>
      </c>
      <c r="M3487" s="134" t="s">
        <v>20214</v>
      </c>
    </row>
    <row r="3488" spans="1:13" hidden="1" x14ac:dyDescent="0.25">
      <c r="A3488" s="128"/>
      <c r="B3488" s="2"/>
      <c r="C3488" s="139" t="s">
        <v>1621</v>
      </c>
      <c r="D3488" s="124" t="s">
        <v>1622</v>
      </c>
      <c r="E3488" s="118" t="s">
        <v>1499</v>
      </c>
      <c r="F3488" s="124" t="s">
        <v>1500</v>
      </c>
      <c r="G3488" s="118" t="s">
        <v>2</v>
      </c>
      <c r="H3488" s="137"/>
      <c r="I3488" s="119"/>
      <c r="J3488" s="129"/>
      <c r="K3488" s="129"/>
      <c r="L3488" s="129">
        <v>0</v>
      </c>
      <c r="M3488" s="134" t="s">
        <v>20214</v>
      </c>
    </row>
    <row r="3489" spans="1:13" hidden="1" x14ac:dyDescent="0.25">
      <c r="A3489" s="128"/>
      <c r="B3489" s="2"/>
      <c r="C3489" s="139" t="s">
        <v>1623</v>
      </c>
      <c r="D3489" s="124" t="s">
        <v>1624</v>
      </c>
      <c r="E3489" s="118" t="s">
        <v>1499</v>
      </c>
      <c r="F3489" s="124" t="s">
        <v>1500</v>
      </c>
      <c r="G3489" s="118" t="s">
        <v>2</v>
      </c>
      <c r="H3489" s="137"/>
      <c r="I3489" s="119"/>
      <c r="J3489" s="129"/>
      <c r="K3489" s="129"/>
      <c r="L3489" s="129">
        <v>0</v>
      </c>
      <c r="M3489" s="134" t="s">
        <v>20215</v>
      </c>
    </row>
    <row r="3490" spans="1:13" hidden="1" x14ac:dyDescent="0.25">
      <c r="A3490" s="128"/>
      <c r="B3490" s="2"/>
      <c r="C3490" s="139" t="s">
        <v>1625</v>
      </c>
      <c r="D3490" s="124" t="s">
        <v>1626</v>
      </c>
      <c r="E3490" s="118" t="s">
        <v>1499</v>
      </c>
      <c r="F3490" s="124" t="s">
        <v>1500</v>
      </c>
      <c r="G3490" s="118" t="s">
        <v>2</v>
      </c>
      <c r="H3490" s="137"/>
      <c r="I3490" s="119"/>
      <c r="J3490" s="129"/>
      <c r="K3490" s="129"/>
      <c r="L3490" s="129">
        <v>0</v>
      </c>
      <c r="M3490" s="134" t="s">
        <v>20215</v>
      </c>
    </row>
    <row r="3491" spans="1:13" hidden="1" x14ac:dyDescent="0.25">
      <c r="A3491" s="128"/>
      <c r="B3491" s="2"/>
      <c r="C3491" s="139" t="s">
        <v>1627</v>
      </c>
      <c r="D3491" s="124" t="s">
        <v>1628</v>
      </c>
      <c r="E3491" s="118" t="s">
        <v>1499</v>
      </c>
      <c r="F3491" s="124" t="s">
        <v>1500</v>
      </c>
      <c r="G3491" s="118" t="s">
        <v>2</v>
      </c>
      <c r="H3491" s="137"/>
      <c r="I3491" s="119"/>
      <c r="J3491" s="129"/>
      <c r="K3491" s="129"/>
      <c r="L3491" s="129">
        <v>0</v>
      </c>
      <c r="M3491" s="134" t="s">
        <v>20215</v>
      </c>
    </row>
    <row r="3492" spans="1:13" hidden="1" x14ac:dyDescent="0.25">
      <c r="A3492" s="128"/>
      <c r="B3492" s="2"/>
      <c r="C3492" s="139" t="s">
        <v>1629</v>
      </c>
      <c r="D3492" s="124" t="s">
        <v>1630</v>
      </c>
      <c r="E3492" s="118" t="s">
        <v>1499</v>
      </c>
      <c r="F3492" s="124" t="s">
        <v>1500</v>
      </c>
      <c r="G3492" s="118" t="s">
        <v>2</v>
      </c>
      <c r="H3492" s="137"/>
      <c r="I3492" s="119"/>
      <c r="J3492" s="129"/>
      <c r="K3492" s="129"/>
      <c r="L3492" s="129">
        <v>0</v>
      </c>
      <c r="M3492" s="134" t="s">
        <v>20216</v>
      </c>
    </row>
    <row r="3493" spans="1:13" hidden="1" x14ac:dyDescent="0.25">
      <c r="A3493" s="128"/>
      <c r="B3493" s="2"/>
      <c r="C3493" s="139" t="s">
        <v>29607</v>
      </c>
      <c r="D3493" s="124" t="s">
        <v>29608</v>
      </c>
      <c r="E3493" s="118" t="s">
        <v>48</v>
      </c>
      <c r="F3493" s="124" t="s">
        <v>35249</v>
      </c>
      <c r="G3493" s="118" t="s">
        <v>2</v>
      </c>
      <c r="H3493" s="137"/>
      <c r="I3493" s="119"/>
      <c r="J3493" s="129"/>
      <c r="K3493" s="129"/>
      <c r="L3493" s="129">
        <v>0</v>
      </c>
      <c r="M3493" s="134" t="s">
        <v>20216</v>
      </c>
    </row>
    <row r="3494" spans="1:13" hidden="1" x14ac:dyDescent="0.25">
      <c r="A3494" s="128"/>
      <c r="B3494" s="2"/>
      <c r="C3494" s="139" t="s">
        <v>1631</v>
      </c>
      <c r="D3494" s="124" t="s">
        <v>1632</v>
      </c>
      <c r="E3494" s="118" t="s">
        <v>1499</v>
      </c>
      <c r="F3494" s="124" t="s">
        <v>1500</v>
      </c>
      <c r="G3494" s="118" t="s">
        <v>2</v>
      </c>
      <c r="H3494" s="137"/>
      <c r="I3494" s="119"/>
      <c r="J3494" s="129"/>
      <c r="K3494" s="129"/>
      <c r="L3494" s="129">
        <v>0</v>
      </c>
      <c r="M3494" s="134" t="s">
        <v>20216</v>
      </c>
    </row>
    <row r="3495" spans="1:13" hidden="1" x14ac:dyDescent="0.25">
      <c r="A3495" s="128"/>
      <c r="B3495" s="2"/>
      <c r="C3495" s="139" t="s">
        <v>1633</v>
      </c>
      <c r="D3495" s="124" t="s">
        <v>1634</v>
      </c>
      <c r="E3495" s="118" t="s">
        <v>1635</v>
      </c>
      <c r="F3495" s="124" t="s">
        <v>1636</v>
      </c>
      <c r="G3495" s="118" t="s">
        <v>2</v>
      </c>
      <c r="H3495" s="137"/>
      <c r="I3495" s="119"/>
      <c r="J3495" s="129"/>
      <c r="K3495" s="129"/>
      <c r="L3495" s="129">
        <v>0</v>
      </c>
      <c r="M3495" s="134" t="s">
        <v>20217</v>
      </c>
    </row>
    <row r="3496" spans="1:13" hidden="1" x14ac:dyDescent="0.25">
      <c r="A3496" s="128"/>
      <c r="B3496" s="2"/>
      <c r="C3496" s="139" t="s">
        <v>1637</v>
      </c>
      <c r="D3496" s="124" t="s">
        <v>1638</v>
      </c>
      <c r="E3496" s="118" t="s">
        <v>1499</v>
      </c>
      <c r="F3496" s="124" t="s">
        <v>1500</v>
      </c>
      <c r="G3496" s="118" t="s">
        <v>2</v>
      </c>
      <c r="H3496" s="137"/>
      <c r="I3496" s="119"/>
      <c r="J3496" s="129"/>
      <c r="K3496" s="129"/>
      <c r="L3496" s="129">
        <v>0</v>
      </c>
      <c r="M3496" s="134" t="s">
        <v>20217</v>
      </c>
    </row>
    <row r="3497" spans="1:13" hidden="1" x14ac:dyDescent="0.25">
      <c r="A3497" s="128"/>
      <c r="B3497" s="2"/>
      <c r="C3497" s="139" t="s">
        <v>1639</v>
      </c>
      <c r="D3497" s="124" t="s">
        <v>1640</v>
      </c>
      <c r="E3497" s="118" t="s">
        <v>1499</v>
      </c>
      <c r="F3497" s="124" t="s">
        <v>1500</v>
      </c>
      <c r="G3497" s="118" t="s">
        <v>2</v>
      </c>
      <c r="H3497" s="137"/>
      <c r="I3497" s="119"/>
      <c r="J3497" s="129"/>
      <c r="K3497" s="129"/>
      <c r="L3497" s="129">
        <v>0</v>
      </c>
      <c r="M3497" s="134" t="s">
        <v>20217</v>
      </c>
    </row>
    <row r="3498" spans="1:13" hidden="1" x14ac:dyDescent="0.25">
      <c r="A3498" s="128"/>
      <c r="B3498" s="2"/>
      <c r="C3498" s="139" t="s">
        <v>1641</v>
      </c>
      <c r="D3498" s="124" t="s">
        <v>1642</v>
      </c>
      <c r="E3498" s="118" t="s">
        <v>1499</v>
      </c>
      <c r="F3498" s="124" t="s">
        <v>1500</v>
      </c>
      <c r="G3498" s="118" t="s">
        <v>2</v>
      </c>
      <c r="H3498" s="137"/>
      <c r="I3498" s="119"/>
      <c r="J3498" s="129"/>
      <c r="K3498" s="129"/>
      <c r="L3498" s="129">
        <v>0</v>
      </c>
      <c r="M3498" s="134" t="s">
        <v>20217</v>
      </c>
    </row>
    <row r="3499" spans="1:13" hidden="1" x14ac:dyDescent="0.25">
      <c r="A3499" s="128"/>
      <c r="B3499" s="2"/>
      <c r="C3499" s="139" t="s">
        <v>1643</v>
      </c>
      <c r="D3499" s="124" t="s">
        <v>1644</v>
      </c>
      <c r="E3499" s="118" t="s">
        <v>1499</v>
      </c>
      <c r="F3499" s="124" t="s">
        <v>1500</v>
      </c>
      <c r="G3499" s="118" t="s">
        <v>2</v>
      </c>
      <c r="H3499" s="137"/>
      <c r="I3499" s="119"/>
      <c r="J3499" s="129"/>
      <c r="K3499" s="129"/>
      <c r="L3499" s="129">
        <v>0</v>
      </c>
      <c r="M3499" s="134" t="s">
        <v>20218</v>
      </c>
    </row>
    <row r="3500" spans="1:13" hidden="1" x14ac:dyDescent="0.25">
      <c r="A3500" s="128"/>
      <c r="B3500" s="2"/>
      <c r="C3500" s="139" t="s">
        <v>1643</v>
      </c>
      <c r="D3500" s="124" t="s">
        <v>1644</v>
      </c>
      <c r="E3500" s="118" t="s">
        <v>1613</v>
      </c>
      <c r="F3500" s="124" t="s">
        <v>1614</v>
      </c>
      <c r="G3500" s="118" t="s">
        <v>2</v>
      </c>
      <c r="H3500" s="137"/>
      <c r="I3500" s="119"/>
      <c r="J3500" s="129"/>
      <c r="K3500" s="129"/>
      <c r="L3500" s="129">
        <v>0</v>
      </c>
      <c r="M3500" s="134" t="s">
        <v>20218</v>
      </c>
    </row>
    <row r="3501" spans="1:13" hidden="1" x14ac:dyDescent="0.25">
      <c r="A3501" s="128"/>
      <c r="B3501" s="2"/>
      <c r="C3501" s="139" t="s">
        <v>1643</v>
      </c>
      <c r="D3501" s="124" t="s">
        <v>1644</v>
      </c>
      <c r="E3501" s="118" t="s">
        <v>1645</v>
      </c>
      <c r="F3501" s="124" t="s">
        <v>1646</v>
      </c>
      <c r="G3501" s="118" t="s">
        <v>2</v>
      </c>
      <c r="H3501" s="137"/>
      <c r="I3501" s="119"/>
      <c r="J3501" s="129"/>
      <c r="K3501" s="129"/>
      <c r="L3501" s="129">
        <v>0</v>
      </c>
      <c r="M3501" s="134" t="s">
        <v>20218</v>
      </c>
    </row>
    <row r="3502" spans="1:13" hidden="1" x14ac:dyDescent="0.25">
      <c r="A3502" s="128"/>
      <c r="B3502" s="2"/>
      <c r="C3502" s="139" t="s">
        <v>1647</v>
      </c>
      <c r="D3502" s="124" t="s">
        <v>1648</v>
      </c>
      <c r="E3502" s="118" t="s">
        <v>1499</v>
      </c>
      <c r="F3502" s="124" t="s">
        <v>1500</v>
      </c>
      <c r="G3502" s="118" t="s">
        <v>2</v>
      </c>
      <c r="H3502" s="137"/>
      <c r="I3502" s="119"/>
      <c r="J3502" s="129"/>
      <c r="K3502" s="129"/>
      <c r="L3502" s="129">
        <v>0</v>
      </c>
      <c r="M3502" s="134" t="s">
        <v>20218</v>
      </c>
    </row>
    <row r="3503" spans="1:13" hidden="1" x14ac:dyDescent="0.25">
      <c r="A3503" s="128"/>
      <c r="B3503" s="2"/>
      <c r="C3503" s="139" t="s">
        <v>1647</v>
      </c>
      <c r="D3503" s="124" t="s">
        <v>1648</v>
      </c>
      <c r="E3503" s="118" t="s">
        <v>1613</v>
      </c>
      <c r="F3503" s="124" t="s">
        <v>1614</v>
      </c>
      <c r="G3503" s="118" t="s">
        <v>2</v>
      </c>
      <c r="H3503" s="137"/>
      <c r="I3503" s="119"/>
      <c r="J3503" s="129"/>
      <c r="K3503" s="129"/>
      <c r="L3503" s="129">
        <v>0</v>
      </c>
      <c r="M3503" s="134" t="s">
        <v>20219</v>
      </c>
    </row>
    <row r="3504" spans="1:13" hidden="1" x14ac:dyDescent="0.25">
      <c r="A3504" s="128"/>
      <c r="B3504" s="2"/>
      <c r="C3504" s="139" t="s">
        <v>1647</v>
      </c>
      <c r="D3504" s="124" t="s">
        <v>1648</v>
      </c>
      <c r="E3504" s="118" t="s">
        <v>1645</v>
      </c>
      <c r="F3504" s="124" t="s">
        <v>1646</v>
      </c>
      <c r="G3504" s="118" t="s">
        <v>2</v>
      </c>
      <c r="H3504" s="137"/>
      <c r="I3504" s="119"/>
      <c r="J3504" s="129"/>
      <c r="K3504" s="129"/>
      <c r="L3504" s="129">
        <v>0</v>
      </c>
      <c r="M3504" s="134" t="s">
        <v>20219</v>
      </c>
    </row>
    <row r="3505" spans="1:13" hidden="1" x14ac:dyDescent="0.25">
      <c r="A3505" s="128"/>
      <c r="B3505" s="2"/>
      <c r="C3505" s="139" t="s">
        <v>1649</v>
      </c>
      <c r="D3505" s="124" t="s">
        <v>1650</v>
      </c>
      <c r="E3505" s="118" t="s">
        <v>1499</v>
      </c>
      <c r="F3505" s="124" t="s">
        <v>1500</v>
      </c>
      <c r="G3505" s="118" t="s">
        <v>2</v>
      </c>
      <c r="H3505" s="137"/>
      <c r="I3505" s="119"/>
      <c r="J3505" s="129"/>
      <c r="K3505" s="129"/>
      <c r="L3505" s="129">
        <v>0</v>
      </c>
      <c r="M3505" s="134" t="s">
        <v>20219</v>
      </c>
    </row>
    <row r="3506" spans="1:13" hidden="1" x14ac:dyDescent="0.25">
      <c r="A3506" s="128"/>
      <c r="B3506" s="2"/>
      <c r="C3506" s="139" t="s">
        <v>1649</v>
      </c>
      <c r="D3506" s="124" t="s">
        <v>1650</v>
      </c>
      <c r="E3506" s="118" t="s">
        <v>1651</v>
      </c>
      <c r="F3506" s="124" t="s">
        <v>1652</v>
      </c>
      <c r="G3506" s="118" t="s">
        <v>2</v>
      </c>
      <c r="H3506" s="137"/>
      <c r="I3506" s="119"/>
      <c r="J3506" s="129"/>
      <c r="K3506" s="129"/>
      <c r="L3506" s="129">
        <v>0</v>
      </c>
      <c r="M3506" s="134" t="s">
        <v>20220</v>
      </c>
    </row>
    <row r="3507" spans="1:13" hidden="1" x14ac:dyDescent="0.25">
      <c r="A3507" s="128"/>
      <c r="B3507" s="2"/>
      <c r="C3507" s="139" t="s">
        <v>1649</v>
      </c>
      <c r="D3507" s="124" t="s">
        <v>1650</v>
      </c>
      <c r="E3507" s="118" t="s">
        <v>1645</v>
      </c>
      <c r="F3507" s="124" t="s">
        <v>1646</v>
      </c>
      <c r="G3507" s="118" t="s">
        <v>2</v>
      </c>
      <c r="H3507" s="137"/>
      <c r="I3507" s="119"/>
      <c r="J3507" s="129"/>
      <c r="K3507" s="129"/>
      <c r="L3507" s="129">
        <v>0</v>
      </c>
      <c r="M3507" s="134" t="s">
        <v>20220</v>
      </c>
    </row>
    <row r="3508" spans="1:13" hidden="1" x14ac:dyDescent="0.25">
      <c r="A3508" s="128"/>
      <c r="B3508" s="2"/>
      <c r="C3508" s="139" t="s">
        <v>1653</v>
      </c>
      <c r="D3508" s="124" t="s">
        <v>1654</v>
      </c>
      <c r="E3508" s="118" t="s">
        <v>1499</v>
      </c>
      <c r="F3508" s="124" t="s">
        <v>1500</v>
      </c>
      <c r="G3508" s="118" t="s">
        <v>2</v>
      </c>
      <c r="H3508" s="137"/>
      <c r="I3508" s="119"/>
      <c r="J3508" s="129"/>
      <c r="K3508" s="129"/>
      <c r="L3508" s="129">
        <v>0</v>
      </c>
      <c r="M3508" s="134" t="s">
        <v>20220</v>
      </c>
    </row>
    <row r="3509" spans="1:13" hidden="1" x14ac:dyDescent="0.25">
      <c r="A3509" s="128"/>
      <c r="B3509" s="2"/>
      <c r="C3509" s="139" t="s">
        <v>1653</v>
      </c>
      <c r="D3509" s="124" t="s">
        <v>1654</v>
      </c>
      <c r="E3509" s="118" t="s">
        <v>1651</v>
      </c>
      <c r="F3509" s="124" t="s">
        <v>1652</v>
      </c>
      <c r="G3509" s="118" t="s">
        <v>2</v>
      </c>
      <c r="H3509" s="137"/>
      <c r="I3509" s="119"/>
      <c r="J3509" s="129"/>
      <c r="K3509" s="129"/>
      <c r="L3509" s="129">
        <v>0</v>
      </c>
      <c r="M3509" s="134" t="s">
        <v>20220</v>
      </c>
    </row>
    <row r="3510" spans="1:13" hidden="1" x14ac:dyDescent="0.25">
      <c r="A3510" s="128"/>
      <c r="B3510" s="2"/>
      <c r="C3510" s="139" t="s">
        <v>1653</v>
      </c>
      <c r="D3510" s="124" t="s">
        <v>1654</v>
      </c>
      <c r="E3510" s="118" t="s">
        <v>1645</v>
      </c>
      <c r="F3510" s="124" t="s">
        <v>1646</v>
      </c>
      <c r="G3510" s="118" t="s">
        <v>2</v>
      </c>
      <c r="H3510" s="137"/>
      <c r="I3510" s="119"/>
      <c r="J3510" s="129"/>
      <c r="K3510" s="129"/>
      <c r="L3510" s="129">
        <v>0</v>
      </c>
      <c r="M3510" s="134" t="s">
        <v>20221</v>
      </c>
    </row>
    <row r="3511" spans="1:13" hidden="1" x14ac:dyDescent="0.25">
      <c r="A3511" s="128"/>
      <c r="B3511" s="2"/>
      <c r="C3511" s="139" t="s">
        <v>1655</v>
      </c>
      <c r="D3511" s="124" t="s">
        <v>1656</v>
      </c>
      <c r="E3511" s="118" t="s">
        <v>1499</v>
      </c>
      <c r="F3511" s="124" t="s">
        <v>1500</v>
      </c>
      <c r="G3511" s="118" t="s">
        <v>2</v>
      </c>
      <c r="H3511" s="137"/>
      <c r="I3511" s="119"/>
      <c r="J3511" s="129"/>
      <c r="K3511" s="129"/>
      <c r="L3511" s="129">
        <v>0</v>
      </c>
      <c r="M3511" s="134" t="s">
        <v>20221</v>
      </c>
    </row>
    <row r="3512" spans="1:13" hidden="1" x14ac:dyDescent="0.25">
      <c r="A3512" s="128"/>
      <c r="B3512" s="2"/>
      <c r="C3512" s="139" t="s">
        <v>1655</v>
      </c>
      <c r="D3512" s="124" t="s">
        <v>1656</v>
      </c>
      <c r="E3512" s="118" t="s">
        <v>1513</v>
      </c>
      <c r="F3512" s="124" t="s">
        <v>1514</v>
      </c>
      <c r="G3512" s="118" t="s">
        <v>2</v>
      </c>
      <c r="H3512" s="137"/>
      <c r="I3512" s="119"/>
      <c r="J3512" s="129"/>
      <c r="K3512" s="129"/>
      <c r="L3512" s="129">
        <v>0</v>
      </c>
      <c r="M3512" s="134" t="s">
        <v>20221</v>
      </c>
    </row>
    <row r="3513" spans="1:13" hidden="1" x14ac:dyDescent="0.25">
      <c r="A3513" s="128"/>
      <c r="B3513" s="2"/>
      <c r="C3513" s="139" t="s">
        <v>1655</v>
      </c>
      <c r="D3513" s="124" t="s">
        <v>1656</v>
      </c>
      <c r="E3513" s="118" t="s">
        <v>1613</v>
      </c>
      <c r="F3513" s="124" t="s">
        <v>1614</v>
      </c>
      <c r="G3513" s="118" t="s">
        <v>2</v>
      </c>
      <c r="H3513" s="137"/>
      <c r="I3513" s="119"/>
      <c r="J3513" s="129"/>
      <c r="K3513" s="129"/>
      <c r="L3513" s="129">
        <v>0</v>
      </c>
      <c r="M3513" s="134" t="s">
        <v>20221</v>
      </c>
    </row>
    <row r="3514" spans="1:13" hidden="1" x14ac:dyDescent="0.25">
      <c r="A3514" s="128"/>
      <c r="B3514" s="2"/>
      <c r="C3514" s="139" t="s">
        <v>1655</v>
      </c>
      <c r="D3514" s="124" t="s">
        <v>1656</v>
      </c>
      <c r="E3514" s="118" t="s">
        <v>1617</v>
      </c>
      <c r="F3514" s="124" t="s">
        <v>1618</v>
      </c>
      <c r="G3514" s="118" t="s">
        <v>2</v>
      </c>
      <c r="H3514" s="137"/>
      <c r="I3514" s="119"/>
      <c r="J3514" s="129"/>
      <c r="K3514" s="129"/>
      <c r="L3514" s="129">
        <v>0</v>
      </c>
      <c r="M3514" s="134" t="s">
        <v>20222</v>
      </c>
    </row>
    <row r="3515" spans="1:13" hidden="1" x14ac:dyDescent="0.25">
      <c r="A3515" s="128"/>
      <c r="B3515" s="2"/>
      <c r="C3515" s="139" t="s">
        <v>1657</v>
      </c>
      <c r="D3515" s="124" t="s">
        <v>1658</v>
      </c>
      <c r="E3515" s="118" t="s">
        <v>1499</v>
      </c>
      <c r="F3515" s="124" t="s">
        <v>1500</v>
      </c>
      <c r="G3515" s="118" t="s">
        <v>2</v>
      </c>
      <c r="H3515" s="137"/>
      <c r="I3515" s="119"/>
      <c r="J3515" s="129"/>
      <c r="K3515" s="129"/>
      <c r="L3515" s="129">
        <v>0</v>
      </c>
      <c r="M3515" s="134" t="s">
        <v>20222</v>
      </c>
    </row>
    <row r="3516" spans="1:13" hidden="1" x14ac:dyDescent="0.25">
      <c r="A3516" s="128"/>
      <c r="B3516" s="2"/>
      <c r="C3516" s="139" t="s">
        <v>1657</v>
      </c>
      <c r="D3516" s="124" t="s">
        <v>1658</v>
      </c>
      <c r="E3516" s="118" t="s">
        <v>1513</v>
      </c>
      <c r="F3516" s="124" t="s">
        <v>1514</v>
      </c>
      <c r="G3516" s="118" t="s">
        <v>2</v>
      </c>
      <c r="H3516" s="137"/>
      <c r="I3516" s="119"/>
      <c r="J3516" s="129"/>
      <c r="K3516" s="129"/>
      <c r="L3516" s="129">
        <v>0</v>
      </c>
      <c r="M3516" s="134" t="s">
        <v>20222</v>
      </c>
    </row>
    <row r="3517" spans="1:13" hidden="1" x14ac:dyDescent="0.25">
      <c r="A3517" s="128"/>
      <c r="B3517" s="2"/>
      <c r="C3517" s="139" t="s">
        <v>1657</v>
      </c>
      <c r="D3517" s="124" t="s">
        <v>1658</v>
      </c>
      <c r="E3517" s="118" t="s">
        <v>1651</v>
      </c>
      <c r="F3517" s="124" t="s">
        <v>1652</v>
      </c>
      <c r="G3517" s="118" t="s">
        <v>2</v>
      </c>
      <c r="H3517" s="137"/>
      <c r="I3517" s="119"/>
      <c r="J3517" s="129"/>
      <c r="K3517" s="129"/>
      <c r="L3517" s="129">
        <v>0</v>
      </c>
      <c r="M3517" s="134" t="s">
        <v>20222</v>
      </c>
    </row>
    <row r="3518" spans="1:13" hidden="1" x14ac:dyDescent="0.25">
      <c r="A3518" s="128"/>
      <c r="B3518" s="2"/>
      <c r="C3518" s="139" t="s">
        <v>1657</v>
      </c>
      <c r="D3518" s="124" t="s">
        <v>1658</v>
      </c>
      <c r="E3518" s="118" t="s">
        <v>1613</v>
      </c>
      <c r="F3518" s="124" t="s">
        <v>1614</v>
      </c>
      <c r="G3518" s="118" t="s">
        <v>2</v>
      </c>
      <c r="H3518" s="137"/>
      <c r="I3518" s="119"/>
      <c r="J3518" s="129"/>
      <c r="K3518" s="129"/>
      <c r="L3518" s="129">
        <v>0</v>
      </c>
      <c r="M3518" s="134" t="s">
        <v>20223</v>
      </c>
    </row>
    <row r="3519" spans="1:13" hidden="1" x14ac:dyDescent="0.25">
      <c r="A3519" s="128"/>
      <c r="B3519" s="2"/>
      <c r="C3519" s="139" t="s">
        <v>1659</v>
      </c>
      <c r="D3519" s="124" t="s">
        <v>1660</v>
      </c>
      <c r="E3519" s="118" t="s">
        <v>1499</v>
      </c>
      <c r="F3519" s="124" t="s">
        <v>1500</v>
      </c>
      <c r="G3519" s="118" t="s">
        <v>2</v>
      </c>
      <c r="H3519" s="137"/>
      <c r="I3519" s="119"/>
      <c r="J3519" s="129"/>
      <c r="K3519" s="129"/>
      <c r="L3519" s="129">
        <v>0</v>
      </c>
      <c r="M3519" s="134" t="s">
        <v>20223</v>
      </c>
    </row>
    <row r="3520" spans="1:13" hidden="1" x14ac:dyDescent="0.25">
      <c r="A3520" s="128"/>
      <c r="B3520" s="2"/>
      <c r="C3520" s="139" t="s">
        <v>1659</v>
      </c>
      <c r="D3520" s="124" t="s">
        <v>1660</v>
      </c>
      <c r="E3520" s="118" t="s">
        <v>1613</v>
      </c>
      <c r="F3520" s="124" t="s">
        <v>1614</v>
      </c>
      <c r="G3520" s="118" t="s">
        <v>2</v>
      </c>
      <c r="H3520" s="137"/>
      <c r="I3520" s="119"/>
      <c r="J3520" s="129"/>
      <c r="K3520" s="129"/>
      <c r="L3520" s="129">
        <v>0</v>
      </c>
      <c r="M3520" s="134" t="s">
        <v>20223</v>
      </c>
    </row>
    <row r="3521" spans="1:13" hidden="1" x14ac:dyDescent="0.25">
      <c r="A3521" s="128"/>
      <c r="B3521" s="2"/>
      <c r="C3521" s="139" t="s">
        <v>1659</v>
      </c>
      <c r="D3521" s="124" t="s">
        <v>1660</v>
      </c>
      <c r="E3521" s="118" t="s">
        <v>1645</v>
      </c>
      <c r="F3521" s="124" t="s">
        <v>1646</v>
      </c>
      <c r="G3521" s="118" t="s">
        <v>2</v>
      </c>
      <c r="H3521" s="137"/>
      <c r="I3521" s="119"/>
      <c r="J3521" s="129"/>
      <c r="K3521" s="129"/>
      <c r="L3521" s="129">
        <v>0</v>
      </c>
      <c r="M3521" s="134" t="s">
        <v>20223</v>
      </c>
    </row>
    <row r="3522" spans="1:13" hidden="1" x14ac:dyDescent="0.25">
      <c r="A3522" s="128"/>
      <c r="B3522" s="2"/>
      <c r="C3522" s="139" t="s">
        <v>1661</v>
      </c>
      <c r="D3522" s="124" t="s">
        <v>1662</v>
      </c>
      <c r="E3522" s="118" t="s">
        <v>1499</v>
      </c>
      <c r="F3522" s="124" t="s">
        <v>1500</v>
      </c>
      <c r="G3522" s="118" t="s">
        <v>2</v>
      </c>
      <c r="H3522" s="137"/>
      <c r="I3522" s="119"/>
      <c r="J3522" s="129"/>
      <c r="K3522" s="129"/>
      <c r="L3522" s="129">
        <v>0</v>
      </c>
      <c r="M3522" s="134" t="s">
        <v>20224</v>
      </c>
    </row>
    <row r="3523" spans="1:13" hidden="1" x14ac:dyDescent="0.25">
      <c r="A3523" s="128"/>
      <c r="B3523" s="2"/>
      <c r="C3523" s="139" t="s">
        <v>1661</v>
      </c>
      <c r="D3523" s="124" t="s">
        <v>1662</v>
      </c>
      <c r="E3523" s="118" t="s">
        <v>1651</v>
      </c>
      <c r="F3523" s="124" t="s">
        <v>1652</v>
      </c>
      <c r="G3523" s="118" t="s">
        <v>2</v>
      </c>
      <c r="H3523" s="137"/>
      <c r="I3523" s="119"/>
      <c r="J3523" s="129"/>
      <c r="K3523" s="129"/>
      <c r="L3523" s="129">
        <v>0</v>
      </c>
      <c r="M3523" s="134" t="s">
        <v>20224</v>
      </c>
    </row>
    <row r="3524" spans="1:13" hidden="1" x14ac:dyDescent="0.25">
      <c r="A3524" s="128"/>
      <c r="B3524" s="2"/>
      <c r="C3524" s="139" t="s">
        <v>1661</v>
      </c>
      <c r="D3524" s="124" t="s">
        <v>1662</v>
      </c>
      <c r="E3524" s="118" t="s">
        <v>1645</v>
      </c>
      <c r="F3524" s="124" t="s">
        <v>1646</v>
      </c>
      <c r="G3524" s="118" t="s">
        <v>2</v>
      </c>
      <c r="H3524" s="137"/>
      <c r="I3524" s="119"/>
      <c r="J3524" s="129"/>
      <c r="K3524" s="129"/>
      <c r="L3524" s="129">
        <v>0</v>
      </c>
      <c r="M3524" s="134" t="s">
        <v>20224</v>
      </c>
    </row>
    <row r="3525" spans="1:13" hidden="1" x14ac:dyDescent="0.25">
      <c r="A3525" s="128"/>
      <c r="B3525" s="2"/>
      <c r="C3525" s="139" t="s">
        <v>1663</v>
      </c>
      <c r="D3525" s="124" t="s">
        <v>1664</v>
      </c>
      <c r="E3525" s="118" t="s">
        <v>1651</v>
      </c>
      <c r="F3525" s="124" t="s">
        <v>1652</v>
      </c>
      <c r="G3525" s="118" t="s">
        <v>2</v>
      </c>
      <c r="H3525" s="137"/>
      <c r="I3525" s="119"/>
      <c r="J3525" s="129"/>
      <c r="K3525" s="129"/>
      <c r="L3525" s="129">
        <v>0</v>
      </c>
      <c r="M3525" s="134" t="s">
        <v>20224</v>
      </c>
    </row>
    <row r="3526" spans="1:13" hidden="1" x14ac:dyDescent="0.25">
      <c r="A3526" s="128"/>
      <c r="B3526" s="2"/>
      <c r="C3526" s="139" t="s">
        <v>1663</v>
      </c>
      <c r="D3526" s="124" t="s">
        <v>1664</v>
      </c>
      <c r="E3526" s="118" t="s">
        <v>1613</v>
      </c>
      <c r="F3526" s="124" t="s">
        <v>1614</v>
      </c>
      <c r="G3526" s="118" t="s">
        <v>2</v>
      </c>
      <c r="H3526" s="137"/>
      <c r="I3526" s="119"/>
      <c r="J3526" s="129"/>
      <c r="K3526" s="129"/>
      <c r="L3526" s="129">
        <v>0</v>
      </c>
      <c r="M3526" s="134" t="s">
        <v>20225</v>
      </c>
    </row>
    <row r="3527" spans="1:13" hidden="1" x14ac:dyDescent="0.25">
      <c r="A3527" s="128"/>
      <c r="B3527" s="2"/>
      <c r="C3527" s="139" t="s">
        <v>1663</v>
      </c>
      <c r="D3527" s="124" t="s">
        <v>1664</v>
      </c>
      <c r="E3527" s="118" t="s">
        <v>1645</v>
      </c>
      <c r="F3527" s="124" t="s">
        <v>1646</v>
      </c>
      <c r="G3527" s="118" t="s">
        <v>2</v>
      </c>
      <c r="H3527" s="137"/>
      <c r="I3527" s="119"/>
      <c r="J3527" s="129"/>
      <c r="K3527" s="129"/>
      <c r="L3527" s="129">
        <v>0</v>
      </c>
      <c r="M3527" s="134" t="s">
        <v>20225</v>
      </c>
    </row>
    <row r="3528" spans="1:13" hidden="1" x14ac:dyDescent="0.25">
      <c r="A3528" s="128"/>
      <c r="B3528" s="2"/>
      <c r="C3528" s="139" t="s">
        <v>1665</v>
      </c>
      <c r="D3528" s="124" t="s">
        <v>1666</v>
      </c>
      <c r="E3528" s="118" t="s">
        <v>1651</v>
      </c>
      <c r="F3528" s="124" t="s">
        <v>1652</v>
      </c>
      <c r="G3528" s="118" t="s">
        <v>2</v>
      </c>
      <c r="H3528" s="137"/>
      <c r="I3528" s="119"/>
      <c r="J3528" s="129"/>
      <c r="K3528" s="129"/>
      <c r="L3528" s="129">
        <v>0</v>
      </c>
      <c r="M3528" s="134" t="s">
        <v>20225</v>
      </c>
    </row>
    <row r="3529" spans="1:13" hidden="1" x14ac:dyDescent="0.25">
      <c r="A3529" s="128"/>
      <c r="B3529" s="2"/>
      <c r="C3529" s="139" t="s">
        <v>1665</v>
      </c>
      <c r="D3529" s="124" t="s">
        <v>1666</v>
      </c>
      <c r="E3529" s="118" t="s">
        <v>1613</v>
      </c>
      <c r="F3529" s="124" t="s">
        <v>1614</v>
      </c>
      <c r="G3529" s="118" t="s">
        <v>2</v>
      </c>
      <c r="H3529" s="137"/>
      <c r="I3529" s="119"/>
      <c r="J3529" s="129"/>
      <c r="K3529" s="129"/>
      <c r="L3529" s="129">
        <v>0</v>
      </c>
      <c r="M3529" s="134" t="s">
        <v>20225</v>
      </c>
    </row>
    <row r="3530" spans="1:13" hidden="1" x14ac:dyDescent="0.25">
      <c r="A3530" s="128"/>
      <c r="B3530" s="2"/>
      <c r="C3530" s="139" t="s">
        <v>1665</v>
      </c>
      <c r="D3530" s="124" t="s">
        <v>1666</v>
      </c>
      <c r="E3530" s="118" t="s">
        <v>1645</v>
      </c>
      <c r="F3530" s="124" t="s">
        <v>1646</v>
      </c>
      <c r="G3530" s="118" t="s">
        <v>2</v>
      </c>
      <c r="H3530" s="137"/>
      <c r="I3530" s="119"/>
      <c r="J3530" s="129"/>
      <c r="K3530" s="129"/>
      <c r="L3530" s="129">
        <v>0</v>
      </c>
      <c r="M3530" s="134" t="s">
        <v>20226</v>
      </c>
    </row>
    <row r="3531" spans="1:13" hidden="1" x14ac:dyDescent="0.25">
      <c r="A3531" s="128"/>
      <c r="B3531" s="2"/>
      <c r="C3531" s="139" t="s">
        <v>1667</v>
      </c>
      <c r="D3531" s="124" t="s">
        <v>1668</v>
      </c>
      <c r="E3531" s="118" t="s">
        <v>1499</v>
      </c>
      <c r="F3531" s="124" t="s">
        <v>1500</v>
      </c>
      <c r="G3531" s="118" t="s">
        <v>2</v>
      </c>
      <c r="H3531" s="137"/>
      <c r="I3531" s="119"/>
      <c r="J3531" s="129"/>
      <c r="K3531" s="129"/>
      <c r="L3531" s="129">
        <v>0</v>
      </c>
      <c r="M3531" s="134" t="s">
        <v>20226</v>
      </c>
    </row>
    <row r="3532" spans="1:13" hidden="1" x14ac:dyDescent="0.25">
      <c r="A3532" s="128"/>
      <c r="B3532" s="2"/>
      <c r="C3532" s="139" t="s">
        <v>1667</v>
      </c>
      <c r="D3532" s="124" t="s">
        <v>1668</v>
      </c>
      <c r="E3532" s="118" t="s">
        <v>1613</v>
      </c>
      <c r="F3532" s="124" t="s">
        <v>1614</v>
      </c>
      <c r="G3532" s="118" t="s">
        <v>2</v>
      </c>
      <c r="H3532" s="137"/>
      <c r="I3532" s="119"/>
      <c r="J3532" s="129"/>
      <c r="K3532" s="129"/>
      <c r="L3532" s="129">
        <v>0</v>
      </c>
      <c r="M3532" s="134" t="s">
        <v>20226</v>
      </c>
    </row>
    <row r="3533" spans="1:13" hidden="1" x14ac:dyDescent="0.25">
      <c r="A3533" s="128"/>
      <c r="B3533" s="2"/>
      <c r="C3533" s="139" t="s">
        <v>1667</v>
      </c>
      <c r="D3533" s="124" t="s">
        <v>1668</v>
      </c>
      <c r="E3533" s="118" t="s">
        <v>1645</v>
      </c>
      <c r="F3533" s="124" t="s">
        <v>1646</v>
      </c>
      <c r="G3533" s="118" t="s">
        <v>2</v>
      </c>
      <c r="H3533" s="137"/>
      <c r="I3533" s="119"/>
      <c r="J3533" s="129"/>
      <c r="K3533" s="129"/>
      <c r="L3533" s="129">
        <v>0</v>
      </c>
      <c r="M3533" s="134" t="s">
        <v>20227</v>
      </c>
    </row>
    <row r="3534" spans="1:13" hidden="1" x14ac:dyDescent="0.25">
      <c r="A3534" s="128"/>
      <c r="B3534" s="2"/>
      <c r="C3534" s="139" t="s">
        <v>1669</v>
      </c>
      <c r="D3534" s="124" t="s">
        <v>1670</v>
      </c>
      <c r="E3534" s="118" t="s">
        <v>1499</v>
      </c>
      <c r="F3534" s="124" t="s">
        <v>1500</v>
      </c>
      <c r="G3534" s="118" t="s">
        <v>2</v>
      </c>
      <c r="H3534" s="137"/>
      <c r="I3534" s="119"/>
      <c r="J3534" s="129"/>
      <c r="K3534" s="129"/>
      <c r="L3534" s="129">
        <v>0</v>
      </c>
      <c r="M3534" s="134" t="s">
        <v>20227</v>
      </c>
    </row>
    <row r="3535" spans="1:13" hidden="1" x14ac:dyDescent="0.25">
      <c r="A3535" s="128"/>
      <c r="B3535" s="2"/>
      <c r="C3535" s="139" t="s">
        <v>1669</v>
      </c>
      <c r="D3535" s="124" t="s">
        <v>1670</v>
      </c>
      <c r="E3535" s="118" t="s">
        <v>1651</v>
      </c>
      <c r="F3535" s="124" t="s">
        <v>1652</v>
      </c>
      <c r="G3535" s="118" t="s">
        <v>2</v>
      </c>
      <c r="H3535" s="137"/>
      <c r="I3535" s="119"/>
      <c r="J3535" s="129"/>
      <c r="K3535" s="129"/>
      <c r="L3535" s="129">
        <v>0</v>
      </c>
      <c r="M3535" s="134" t="s">
        <v>20227</v>
      </c>
    </row>
    <row r="3536" spans="1:13" hidden="1" x14ac:dyDescent="0.25">
      <c r="A3536" s="128"/>
      <c r="B3536" s="2"/>
      <c r="C3536" s="139" t="s">
        <v>1669</v>
      </c>
      <c r="D3536" s="124" t="s">
        <v>1670</v>
      </c>
      <c r="E3536" s="118" t="s">
        <v>1645</v>
      </c>
      <c r="F3536" s="124" t="s">
        <v>1646</v>
      </c>
      <c r="G3536" s="118" t="s">
        <v>2</v>
      </c>
      <c r="H3536" s="137"/>
      <c r="I3536" s="119"/>
      <c r="J3536" s="129"/>
      <c r="K3536" s="129"/>
      <c r="L3536" s="129">
        <v>0</v>
      </c>
      <c r="M3536" s="134" t="s">
        <v>20227</v>
      </c>
    </row>
    <row r="3537" spans="1:13" hidden="1" x14ac:dyDescent="0.25">
      <c r="A3537" s="128"/>
      <c r="B3537" s="2"/>
      <c r="C3537" s="139" t="s">
        <v>1671</v>
      </c>
      <c r="D3537" s="124" t="s">
        <v>1672</v>
      </c>
      <c r="E3537" s="118" t="s">
        <v>1651</v>
      </c>
      <c r="F3537" s="124" t="s">
        <v>1652</v>
      </c>
      <c r="G3537" s="118" t="s">
        <v>2</v>
      </c>
      <c r="H3537" s="137"/>
      <c r="I3537" s="119"/>
      <c r="J3537" s="129"/>
      <c r="K3537" s="129"/>
      <c r="L3537" s="129">
        <v>0</v>
      </c>
      <c r="M3537" s="134" t="s">
        <v>20228</v>
      </c>
    </row>
    <row r="3538" spans="1:13" hidden="1" x14ac:dyDescent="0.25">
      <c r="A3538" s="128"/>
      <c r="B3538" s="2"/>
      <c r="C3538" s="139" t="s">
        <v>1671</v>
      </c>
      <c r="D3538" s="124" t="s">
        <v>1672</v>
      </c>
      <c r="E3538" s="118" t="s">
        <v>1613</v>
      </c>
      <c r="F3538" s="124" t="s">
        <v>1614</v>
      </c>
      <c r="G3538" s="118" t="s">
        <v>2</v>
      </c>
      <c r="H3538" s="137"/>
      <c r="I3538" s="119"/>
      <c r="J3538" s="129"/>
      <c r="K3538" s="129"/>
      <c r="L3538" s="129">
        <v>0</v>
      </c>
      <c r="M3538" s="134" t="s">
        <v>20228</v>
      </c>
    </row>
    <row r="3539" spans="1:13" hidden="1" x14ac:dyDescent="0.25">
      <c r="A3539" s="128"/>
      <c r="B3539" s="2"/>
      <c r="C3539" s="139" t="s">
        <v>1671</v>
      </c>
      <c r="D3539" s="124" t="s">
        <v>1672</v>
      </c>
      <c r="E3539" s="118" t="s">
        <v>1645</v>
      </c>
      <c r="F3539" s="124" t="s">
        <v>1646</v>
      </c>
      <c r="G3539" s="118" t="s">
        <v>2</v>
      </c>
      <c r="H3539" s="137"/>
      <c r="I3539" s="119"/>
      <c r="J3539" s="129"/>
      <c r="K3539" s="129"/>
      <c r="L3539" s="129">
        <v>0</v>
      </c>
      <c r="M3539" s="134" t="s">
        <v>20228</v>
      </c>
    </row>
    <row r="3540" spans="1:13" hidden="1" x14ac:dyDescent="0.25">
      <c r="A3540" s="128"/>
      <c r="B3540" s="2"/>
      <c r="C3540" s="139" t="s">
        <v>1673</v>
      </c>
      <c r="D3540" s="124" t="s">
        <v>1674</v>
      </c>
      <c r="E3540" s="118" t="s">
        <v>1499</v>
      </c>
      <c r="F3540" s="124" t="s">
        <v>1500</v>
      </c>
      <c r="G3540" s="118" t="s">
        <v>2</v>
      </c>
      <c r="H3540" s="137"/>
      <c r="I3540" s="119"/>
      <c r="J3540" s="129"/>
      <c r="K3540" s="129"/>
      <c r="L3540" s="129">
        <v>0</v>
      </c>
      <c r="M3540" s="134" t="s">
        <v>20228</v>
      </c>
    </row>
    <row r="3541" spans="1:13" hidden="1" x14ac:dyDescent="0.25">
      <c r="A3541" s="128"/>
      <c r="B3541" s="2"/>
      <c r="C3541" s="139" t="s">
        <v>1673</v>
      </c>
      <c r="D3541" s="124" t="s">
        <v>1674</v>
      </c>
      <c r="E3541" s="118" t="s">
        <v>1513</v>
      </c>
      <c r="F3541" s="124" t="s">
        <v>1514</v>
      </c>
      <c r="G3541" s="118" t="s">
        <v>2</v>
      </c>
      <c r="H3541" s="137"/>
      <c r="I3541" s="119"/>
      <c r="J3541" s="129"/>
      <c r="K3541" s="129"/>
      <c r="L3541" s="129">
        <v>0</v>
      </c>
      <c r="M3541" s="134" t="s">
        <v>20229</v>
      </c>
    </row>
    <row r="3542" spans="1:13" hidden="1" x14ac:dyDescent="0.25">
      <c r="A3542" s="128"/>
      <c r="B3542" s="2"/>
      <c r="C3542" s="139" t="s">
        <v>1673</v>
      </c>
      <c r="D3542" s="124" t="s">
        <v>1674</v>
      </c>
      <c r="E3542" s="118" t="s">
        <v>1651</v>
      </c>
      <c r="F3542" s="124" t="s">
        <v>1652</v>
      </c>
      <c r="G3542" s="118" t="s">
        <v>2</v>
      </c>
      <c r="H3542" s="137"/>
      <c r="I3542" s="119"/>
      <c r="J3542" s="129"/>
      <c r="K3542" s="129"/>
      <c r="L3542" s="129">
        <v>0</v>
      </c>
      <c r="M3542" s="134" t="s">
        <v>20229</v>
      </c>
    </row>
    <row r="3543" spans="1:13" hidden="1" x14ac:dyDescent="0.25">
      <c r="A3543" s="128"/>
      <c r="B3543" s="2"/>
      <c r="C3543" s="139" t="s">
        <v>1673</v>
      </c>
      <c r="D3543" s="124" t="s">
        <v>1674</v>
      </c>
      <c r="E3543" s="118" t="s">
        <v>1613</v>
      </c>
      <c r="F3543" s="124" t="s">
        <v>1614</v>
      </c>
      <c r="G3543" s="118" t="s">
        <v>2</v>
      </c>
      <c r="H3543" s="137"/>
      <c r="I3543" s="119"/>
      <c r="J3543" s="129"/>
      <c r="K3543" s="129"/>
      <c r="L3543" s="129">
        <v>0</v>
      </c>
      <c r="M3543" s="134" t="s">
        <v>20229</v>
      </c>
    </row>
    <row r="3544" spans="1:13" hidden="1" x14ac:dyDescent="0.25">
      <c r="A3544" s="128"/>
      <c r="B3544" s="2"/>
      <c r="C3544" s="139" t="s">
        <v>1675</v>
      </c>
      <c r="D3544" s="124" t="s">
        <v>1676</v>
      </c>
      <c r="E3544" s="118" t="s">
        <v>1499</v>
      </c>
      <c r="F3544" s="124" t="s">
        <v>1500</v>
      </c>
      <c r="G3544" s="118" t="s">
        <v>2</v>
      </c>
      <c r="H3544" s="137"/>
      <c r="I3544" s="119"/>
      <c r="J3544" s="129"/>
      <c r="K3544" s="129"/>
      <c r="L3544" s="129">
        <v>0</v>
      </c>
      <c r="M3544" s="134" t="s">
        <v>20229</v>
      </c>
    </row>
    <row r="3545" spans="1:13" hidden="1" x14ac:dyDescent="0.25">
      <c r="A3545" s="128"/>
      <c r="B3545" s="2"/>
      <c r="C3545" s="139" t="s">
        <v>1675</v>
      </c>
      <c r="D3545" s="124" t="s">
        <v>1676</v>
      </c>
      <c r="E3545" s="118" t="s">
        <v>1513</v>
      </c>
      <c r="F3545" s="124" t="s">
        <v>1514</v>
      </c>
      <c r="G3545" s="118" t="s">
        <v>2</v>
      </c>
      <c r="H3545" s="137"/>
      <c r="I3545" s="119"/>
      <c r="J3545" s="129"/>
      <c r="K3545" s="129"/>
      <c r="L3545" s="129">
        <v>0</v>
      </c>
      <c r="M3545" s="134" t="s">
        <v>20230</v>
      </c>
    </row>
    <row r="3546" spans="1:13" hidden="1" x14ac:dyDescent="0.25">
      <c r="A3546" s="128"/>
      <c r="B3546" s="2"/>
      <c r="C3546" s="139" t="s">
        <v>1675</v>
      </c>
      <c r="D3546" s="124" t="s">
        <v>1676</v>
      </c>
      <c r="E3546" s="118" t="s">
        <v>1651</v>
      </c>
      <c r="F3546" s="124" t="s">
        <v>1652</v>
      </c>
      <c r="G3546" s="118" t="s">
        <v>2</v>
      </c>
      <c r="H3546" s="137"/>
      <c r="I3546" s="119"/>
      <c r="J3546" s="129"/>
      <c r="K3546" s="129"/>
      <c r="L3546" s="129">
        <v>0</v>
      </c>
      <c r="M3546" s="134" t="s">
        <v>20231</v>
      </c>
    </row>
    <row r="3547" spans="1:13" hidden="1" x14ac:dyDescent="0.25">
      <c r="A3547" s="128"/>
      <c r="B3547" s="2"/>
      <c r="C3547" s="139" t="s">
        <v>1675</v>
      </c>
      <c r="D3547" s="124" t="s">
        <v>1676</v>
      </c>
      <c r="E3547" s="118" t="s">
        <v>1613</v>
      </c>
      <c r="F3547" s="124" t="s">
        <v>1614</v>
      </c>
      <c r="G3547" s="118" t="s">
        <v>2</v>
      </c>
      <c r="H3547" s="137"/>
      <c r="I3547" s="119"/>
      <c r="J3547" s="129"/>
      <c r="K3547" s="129"/>
      <c r="L3547" s="129">
        <v>0</v>
      </c>
      <c r="M3547" s="134" t="s">
        <v>20232</v>
      </c>
    </row>
    <row r="3548" spans="1:13" hidden="1" x14ac:dyDescent="0.25">
      <c r="A3548" s="128"/>
      <c r="B3548" s="2"/>
      <c r="C3548" s="139" t="s">
        <v>1677</v>
      </c>
      <c r="D3548" s="124" t="s">
        <v>1678</v>
      </c>
      <c r="E3548" s="118" t="s">
        <v>1499</v>
      </c>
      <c r="F3548" s="124" t="s">
        <v>1500</v>
      </c>
      <c r="G3548" s="118" t="s">
        <v>2</v>
      </c>
      <c r="H3548" s="137"/>
      <c r="I3548" s="119"/>
      <c r="J3548" s="129"/>
      <c r="K3548" s="129"/>
      <c r="L3548" s="129">
        <v>0</v>
      </c>
      <c r="M3548" s="134" t="s">
        <v>20233</v>
      </c>
    </row>
    <row r="3549" spans="1:13" hidden="1" x14ac:dyDescent="0.25">
      <c r="A3549" s="128"/>
      <c r="B3549" s="2"/>
      <c r="C3549" s="139" t="s">
        <v>1677</v>
      </c>
      <c r="D3549" s="124" t="s">
        <v>1678</v>
      </c>
      <c r="E3549" s="118" t="s">
        <v>1651</v>
      </c>
      <c r="F3549" s="124" t="s">
        <v>1652</v>
      </c>
      <c r="G3549" s="118" t="s">
        <v>2</v>
      </c>
      <c r="H3549" s="137"/>
      <c r="I3549" s="119"/>
      <c r="J3549" s="129"/>
      <c r="K3549" s="129"/>
      <c r="L3549" s="129">
        <v>0</v>
      </c>
      <c r="M3549" s="134" t="s">
        <v>20234</v>
      </c>
    </row>
    <row r="3550" spans="1:13" hidden="1" x14ac:dyDescent="0.25">
      <c r="A3550" s="128"/>
      <c r="B3550" s="2"/>
      <c r="C3550" s="139" t="s">
        <v>1677</v>
      </c>
      <c r="D3550" s="124" t="s">
        <v>1678</v>
      </c>
      <c r="E3550" s="118" t="s">
        <v>1645</v>
      </c>
      <c r="F3550" s="124" t="s">
        <v>1646</v>
      </c>
      <c r="G3550" s="118" t="s">
        <v>2</v>
      </c>
      <c r="H3550" s="137"/>
      <c r="I3550" s="119"/>
      <c r="J3550" s="129"/>
      <c r="K3550" s="129"/>
      <c r="L3550" s="129">
        <v>0</v>
      </c>
      <c r="M3550" s="134" t="s">
        <v>20235</v>
      </c>
    </row>
    <row r="3551" spans="1:13" hidden="1" x14ac:dyDescent="0.25">
      <c r="A3551" s="128"/>
      <c r="B3551" s="2"/>
      <c r="C3551" s="139" t="s">
        <v>1679</v>
      </c>
      <c r="D3551" s="124" t="s">
        <v>1680</v>
      </c>
      <c r="E3551" s="118" t="s">
        <v>1651</v>
      </c>
      <c r="F3551" s="124" t="s">
        <v>1652</v>
      </c>
      <c r="G3551" s="118" t="s">
        <v>2</v>
      </c>
      <c r="H3551" s="137"/>
      <c r="I3551" s="119"/>
      <c r="J3551" s="129"/>
      <c r="K3551" s="129"/>
      <c r="L3551" s="129">
        <v>0</v>
      </c>
      <c r="M3551" s="134" t="s">
        <v>20236</v>
      </c>
    </row>
    <row r="3552" spans="1:13" hidden="1" x14ac:dyDescent="0.25">
      <c r="A3552" s="128"/>
      <c r="B3552" s="2"/>
      <c r="C3552" s="139" t="s">
        <v>1679</v>
      </c>
      <c r="D3552" s="124" t="s">
        <v>1680</v>
      </c>
      <c r="E3552" s="118" t="s">
        <v>1613</v>
      </c>
      <c r="F3552" s="124" t="s">
        <v>1614</v>
      </c>
      <c r="G3552" s="118" t="s">
        <v>2</v>
      </c>
      <c r="H3552" s="137"/>
      <c r="I3552" s="119"/>
      <c r="J3552" s="129"/>
      <c r="K3552" s="129"/>
      <c r="L3552" s="129">
        <v>0</v>
      </c>
      <c r="M3552" s="134" t="s">
        <v>20237</v>
      </c>
    </row>
    <row r="3553" spans="1:13" hidden="1" x14ac:dyDescent="0.25">
      <c r="A3553" s="128"/>
      <c r="B3553" s="2"/>
      <c r="C3553" s="139" t="s">
        <v>1679</v>
      </c>
      <c r="D3553" s="124" t="s">
        <v>1680</v>
      </c>
      <c r="E3553" s="118" t="s">
        <v>1645</v>
      </c>
      <c r="F3553" s="124" t="s">
        <v>1646</v>
      </c>
      <c r="G3553" s="118" t="s">
        <v>2</v>
      </c>
      <c r="H3553" s="137"/>
      <c r="I3553" s="119"/>
      <c r="J3553" s="129"/>
      <c r="K3553" s="129"/>
      <c r="L3553" s="129">
        <v>0</v>
      </c>
      <c r="M3553" s="134" t="s">
        <v>20238</v>
      </c>
    </row>
    <row r="3554" spans="1:13" hidden="1" x14ac:dyDescent="0.25">
      <c r="A3554" s="128"/>
      <c r="B3554" s="2"/>
      <c r="C3554" s="139" t="s">
        <v>1681</v>
      </c>
      <c r="D3554" s="124" t="s">
        <v>1682</v>
      </c>
      <c r="E3554" s="118" t="s">
        <v>1499</v>
      </c>
      <c r="F3554" s="124" t="s">
        <v>1500</v>
      </c>
      <c r="G3554" s="118" t="s">
        <v>2</v>
      </c>
      <c r="H3554" s="137"/>
      <c r="I3554" s="119"/>
      <c r="J3554" s="129"/>
      <c r="K3554" s="129"/>
      <c r="L3554" s="129">
        <v>0</v>
      </c>
      <c r="M3554" s="134" t="s">
        <v>20239</v>
      </c>
    </row>
    <row r="3555" spans="1:13" hidden="1" x14ac:dyDescent="0.25">
      <c r="A3555" s="128"/>
      <c r="B3555" s="2"/>
      <c r="C3555" s="139" t="s">
        <v>1681</v>
      </c>
      <c r="D3555" s="124" t="s">
        <v>1682</v>
      </c>
      <c r="E3555" s="118" t="s">
        <v>1513</v>
      </c>
      <c r="F3555" s="124" t="s">
        <v>1514</v>
      </c>
      <c r="G3555" s="118" t="s">
        <v>2</v>
      </c>
      <c r="H3555" s="137"/>
      <c r="I3555" s="119"/>
      <c r="J3555" s="129"/>
      <c r="K3555" s="129"/>
      <c r="L3555" s="129">
        <v>0</v>
      </c>
      <c r="M3555" s="134" t="s">
        <v>20240</v>
      </c>
    </row>
    <row r="3556" spans="1:13" hidden="1" x14ac:dyDescent="0.25">
      <c r="A3556" s="128"/>
      <c r="B3556" s="2"/>
      <c r="C3556" s="139" t="s">
        <v>1681</v>
      </c>
      <c r="D3556" s="124" t="s">
        <v>1682</v>
      </c>
      <c r="E3556" s="118" t="s">
        <v>1651</v>
      </c>
      <c r="F3556" s="124" t="s">
        <v>1652</v>
      </c>
      <c r="G3556" s="118" t="s">
        <v>2</v>
      </c>
      <c r="H3556" s="137"/>
      <c r="I3556" s="119"/>
      <c r="J3556" s="129"/>
      <c r="K3556" s="129"/>
      <c r="L3556" s="129">
        <v>0</v>
      </c>
      <c r="M3556" s="134" t="s">
        <v>30905</v>
      </c>
    </row>
    <row r="3557" spans="1:13" hidden="1" x14ac:dyDescent="0.25">
      <c r="A3557" s="128"/>
      <c r="B3557" s="2"/>
      <c r="C3557" s="139" t="s">
        <v>1681</v>
      </c>
      <c r="D3557" s="124" t="s">
        <v>1682</v>
      </c>
      <c r="E3557" s="118" t="s">
        <v>1613</v>
      </c>
      <c r="F3557" s="124" t="s">
        <v>1614</v>
      </c>
      <c r="G3557" s="118" t="s">
        <v>2</v>
      </c>
      <c r="H3557" s="137"/>
      <c r="I3557" s="119"/>
      <c r="J3557" s="129"/>
      <c r="K3557" s="129"/>
      <c r="L3557" s="129">
        <v>0</v>
      </c>
      <c r="M3557" s="134" t="s">
        <v>20241</v>
      </c>
    </row>
    <row r="3558" spans="1:13" hidden="1" x14ac:dyDescent="0.25">
      <c r="A3558" s="128"/>
      <c r="B3558" s="2"/>
      <c r="C3558" s="139" t="s">
        <v>1683</v>
      </c>
      <c r="D3558" s="124" t="s">
        <v>1684</v>
      </c>
      <c r="E3558" s="118" t="s">
        <v>1499</v>
      </c>
      <c r="F3558" s="124" t="s">
        <v>1500</v>
      </c>
      <c r="G3558" s="118" t="s">
        <v>2</v>
      </c>
      <c r="H3558" s="137"/>
      <c r="I3558" s="119"/>
      <c r="J3558" s="129"/>
      <c r="K3558" s="129"/>
      <c r="L3558" s="129">
        <v>0</v>
      </c>
      <c r="M3558" s="134" t="s">
        <v>30741</v>
      </c>
    </row>
    <row r="3559" spans="1:13" hidden="1" x14ac:dyDescent="0.25">
      <c r="A3559" s="128"/>
      <c r="B3559" s="2"/>
      <c r="C3559" s="139" t="s">
        <v>1683</v>
      </c>
      <c r="D3559" s="124" t="s">
        <v>1684</v>
      </c>
      <c r="E3559" s="118" t="s">
        <v>1651</v>
      </c>
      <c r="F3559" s="124" t="s">
        <v>1652</v>
      </c>
      <c r="G3559" s="118" t="s">
        <v>2</v>
      </c>
      <c r="H3559" s="137"/>
      <c r="I3559" s="119"/>
      <c r="J3559" s="129"/>
      <c r="K3559" s="129"/>
      <c r="L3559" s="129">
        <v>0</v>
      </c>
      <c r="M3559" s="134" t="s">
        <v>20242</v>
      </c>
    </row>
    <row r="3560" spans="1:13" hidden="1" x14ac:dyDescent="0.25">
      <c r="A3560" s="128"/>
      <c r="B3560" s="2"/>
      <c r="C3560" s="139" t="s">
        <v>1683</v>
      </c>
      <c r="D3560" s="124" t="s">
        <v>1684</v>
      </c>
      <c r="E3560" s="118" t="s">
        <v>1613</v>
      </c>
      <c r="F3560" s="124" t="s">
        <v>1614</v>
      </c>
      <c r="G3560" s="118" t="s">
        <v>2</v>
      </c>
      <c r="H3560" s="137"/>
      <c r="I3560" s="119"/>
      <c r="J3560" s="129"/>
      <c r="K3560" s="129"/>
      <c r="L3560" s="129">
        <v>0</v>
      </c>
      <c r="M3560" s="134" t="s">
        <v>20243</v>
      </c>
    </row>
    <row r="3561" spans="1:13" hidden="1" x14ac:dyDescent="0.25">
      <c r="A3561" s="128"/>
      <c r="B3561" s="2"/>
      <c r="C3561" s="139" t="s">
        <v>1683</v>
      </c>
      <c r="D3561" s="124" t="s">
        <v>1684</v>
      </c>
      <c r="E3561" s="118" t="s">
        <v>1645</v>
      </c>
      <c r="F3561" s="124" t="s">
        <v>1646</v>
      </c>
      <c r="G3561" s="118" t="s">
        <v>2</v>
      </c>
      <c r="H3561" s="137"/>
      <c r="I3561" s="119"/>
      <c r="J3561" s="129"/>
      <c r="K3561" s="129"/>
      <c r="L3561" s="129">
        <v>0</v>
      </c>
      <c r="M3561" s="134" t="s">
        <v>20244</v>
      </c>
    </row>
    <row r="3562" spans="1:13" hidden="1" x14ac:dyDescent="0.25">
      <c r="A3562" s="128"/>
      <c r="B3562" s="2"/>
      <c r="C3562" s="139" t="s">
        <v>1685</v>
      </c>
      <c r="D3562" s="124" t="s">
        <v>1686</v>
      </c>
      <c r="E3562" s="118" t="s">
        <v>1651</v>
      </c>
      <c r="F3562" s="124" t="s">
        <v>1652</v>
      </c>
      <c r="G3562" s="118" t="s">
        <v>2</v>
      </c>
      <c r="H3562" s="137"/>
      <c r="I3562" s="119"/>
      <c r="J3562" s="129"/>
      <c r="K3562" s="129"/>
      <c r="L3562" s="129">
        <v>0</v>
      </c>
      <c r="M3562" s="134"/>
    </row>
    <row r="3563" spans="1:13" hidden="1" x14ac:dyDescent="0.25">
      <c r="A3563" s="128"/>
      <c r="B3563" s="2"/>
      <c r="C3563" s="139" t="s">
        <v>1685</v>
      </c>
      <c r="D3563" s="124" t="s">
        <v>1686</v>
      </c>
      <c r="E3563" s="118" t="s">
        <v>1613</v>
      </c>
      <c r="F3563" s="124" t="s">
        <v>1614</v>
      </c>
      <c r="G3563" s="118" t="s">
        <v>2</v>
      </c>
      <c r="H3563" s="137"/>
      <c r="I3563" s="119"/>
      <c r="J3563" s="129"/>
      <c r="K3563" s="129"/>
      <c r="L3563" s="129">
        <v>0</v>
      </c>
      <c r="M3563" s="134" t="s">
        <v>20245</v>
      </c>
    </row>
    <row r="3564" spans="1:13" hidden="1" x14ac:dyDescent="0.25">
      <c r="A3564" s="128"/>
      <c r="B3564" s="2"/>
      <c r="C3564" s="139" t="s">
        <v>1685</v>
      </c>
      <c r="D3564" s="124" t="s">
        <v>1686</v>
      </c>
      <c r="E3564" s="118" t="s">
        <v>1645</v>
      </c>
      <c r="F3564" s="124" t="s">
        <v>1646</v>
      </c>
      <c r="G3564" s="118" t="s">
        <v>2</v>
      </c>
      <c r="H3564" s="137"/>
      <c r="I3564" s="119"/>
      <c r="J3564" s="129"/>
      <c r="K3564" s="129"/>
      <c r="L3564" s="129">
        <v>0</v>
      </c>
      <c r="M3564" s="134" t="s">
        <v>20246</v>
      </c>
    </row>
    <row r="3565" spans="1:13" hidden="1" x14ac:dyDescent="0.25">
      <c r="A3565" s="128"/>
      <c r="B3565" s="2"/>
      <c r="C3565" s="139" t="s">
        <v>1687</v>
      </c>
      <c r="D3565" s="124" t="s">
        <v>1688</v>
      </c>
      <c r="E3565" s="118" t="s">
        <v>1499</v>
      </c>
      <c r="F3565" s="124" t="s">
        <v>1500</v>
      </c>
      <c r="G3565" s="118" t="s">
        <v>2</v>
      </c>
      <c r="H3565" s="137"/>
      <c r="I3565" s="119"/>
      <c r="J3565" s="129"/>
      <c r="K3565" s="129"/>
      <c r="L3565" s="129">
        <v>0</v>
      </c>
      <c r="M3565" s="134" t="s">
        <v>20247</v>
      </c>
    </row>
    <row r="3566" spans="1:13" hidden="1" x14ac:dyDescent="0.25">
      <c r="A3566" s="128"/>
      <c r="B3566" s="2"/>
      <c r="C3566" s="139" t="s">
        <v>1687</v>
      </c>
      <c r="D3566" s="124" t="s">
        <v>1688</v>
      </c>
      <c r="E3566" s="118" t="s">
        <v>1513</v>
      </c>
      <c r="F3566" s="124" t="s">
        <v>1514</v>
      </c>
      <c r="G3566" s="118" t="s">
        <v>2</v>
      </c>
      <c r="H3566" s="137"/>
      <c r="I3566" s="119"/>
      <c r="J3566" s="129"/>
      <c r="K3566" s="129"/>
      <c r="L3566" s="129">
        <v>0</v>
      </c>
      <c r="M3566" s="134"/>
    </row>
    <row r="3567" spans="1:13" hidden="1" x14ac:dyDescent="0.25">
      <c r="A3567" s="128"/>
      <c r="B3567" s="2"/>
      <c r="C3567" s="139" t="s">
        <v>1687</v>
      </c>
      <c r="D3567" s="124" t="s">
        <v>1688</v>
      </c>
      <c r="E3567" s="118" t="s">
        <v>1651</v>
      </c>
      <c r="F3567" s="124" t="s">
        <v>1652</v>
      </c>
      <c r="G3567" s="118" t="s">
        <v>2</v>
      </c>
      <c r="H3567" s="137"/>
      <c r="I3567" s="119"/>
      <c r="J3567" s="129"/>
      <c r="K3567" s="129"/>
      <c r="L3567" s="129">
        <v>0</v>
      </c>
      <c r="M3567" s="134" t="s">
        <v>20248</v>
      </c>
    </row>
    <row r="3568" spans="1:13" hidden="1" x14ac:dyDescent="0.25">
      <c r="A3568" s="128"/>
      <c r="B3568" s="2"/>
      <c r="C3568" s="139" t="s">
        <v>1687</v>
      </c>
      <c r="D3568" s="124" t="s">
        <v>1688</v>
      </c>
      <c r="E3568" s="118" t="s">
        <v>1613</v>
      </c>
      <c r="F3568" s="124" t="s">
        <v>1614</v>
      </c>
      <c r="G3568" s="118" t="s">
        <v>2</v>
      </c>
      <c r="H3568" s="137"/>
      <c r="I3568" s="119"/>
      <c r="J3568" s="129"/>
      <c r="K3568" s="129"/>
      <c r="L3568" s="129">
        <v>0</v>
      </c>
      <c r="M3568" s="134" t="s">
        <v>20249</v>
      </c>
    </row>
    <row r="3569" spans="1:13" hidden="1" x14ac:dyDescent="0.25">
      <c r="A3569" s="128"/>
      <c r="B3569" s="2"/>
      <c r="C3569" s="139" t="s">
        <v>1689</v>
      </c>
      <c r="D3569" s="124" t="s">
        <v>1690</v>
      </c>
      <c r="E3569" s="118" t="s">
        <v>1499</v>
      </c>
      <c r="F3569" s="124" t="s">
        <v>1500</v>
      </c>
      <c r="G3569" s="118" t="s">
        <v>2</v>
      </c>
      <c r="H3569" s="137"/>
      <c r="I3569" s="119"/>
      <c r="J3569" s="129"/>
      <c r="K3569" s="129"/>
      <c r="L3569" s="129">
        <v>0</v>
      </c>
      <c r="M3569" s="134"/>
    </row>
    <row r="3570" spans="1:13" hidden="1" x14ac:dyDescent="0.25">
      <c r="A3570" s="128"/>
      <c r="B3570" s="2"/>
      <c r="C3570" s="139" t="s">
        <v>1689</v>
      </c>
      <c r="D3570" s="124" t="s">
        <v>1690</v>
      </c>
      <c r="E3570" s="118" t="s">
        <v>1513</v>
      </c>
      <c r="F3570" s="124" t="s">
        <v>1514</v>
      </c>
      <c r="G3570" s="118" t="s">
        <v>2</v>
      </c>
      <c r="H3570" s="137"/>
      <c r="I3570" s="119"/>
      <c r="J3570" s="129"/>
      <c r="K3570" s="129"/>
      <c r="L3570" s="129">
        <v>0</v>
      </c>
      <c r="M3570" s="134"/>
    </row>
    <row r="3571" spans="1:13" hidden="1" x14ac:dyDescent="0.25">
      <c r="A3571" s="128"/>
      <c r="B3571" s="2"/>
      <c r="C3571" s="139" t="s">
        <v>1689</v>
      </c>
      <c r="D3571" s="124" t="s">
        <v>1690</v>
      </c>
      <c r="E3571" s="118" t="s">
        <v>1651</v>
      </c>
      <c r="F3571" s="124" t="s">
        <v>1652</v>
      </c>
      <c r="G3571" s="118" t="s">
        <v>2</v>
      </c>
      <c r="H3571" s="137"/>
      <c r="I3571" s="119"/>
      <c r="J3571" s="129"/>
      <c r="K3571" s="129"/>
      <c r="L3571" s="129">
        <v>0</v>
      </c>
      <c r="M3571" s="134" t="s">
        <v>20250</v>
      </c>
    </row>
    <row r="3572" spans="1:13" hidden="1" x14ac:dyDescent="0.25">
      <c r="A3572" s="128"/>
      <c r="B3572" s="2"/>
      <c r="C3572" s="139" t="s">
        <v>1689</v>
      </c>
      <c r="D3572" s="124" t="s">
        <v>1690</v>
      </c>
      <c r="E3572" s="118" t="s">
        <v>1613</v>
      </c>
      <c r="F3572" s="124" t="s">
        <v>1614</v>
      </c>
      <c r="G3572" s="118" t="s">
        <v>2</v>
      </c>
      <c r="H3572" s="137"/>
      <c r="I3572" s="119"/>
      <c r="J3572" s="129"/>
      <c r="K3572" s="129"/>
      <c r="L3572" s="129">
        <v>0</v>
      </c>
      <c r="M3572" s="134" t="s">
        <v>20251</v>
      </c>
    </row>
    <row r="3573" spans="1:13" hidden="1" x14ac:dyDescent="0.25">
      <c r="A3573" s="128"/>
      <c r="B3573" s="2"/>
      <c r="C3573" s="139" t="s">
        <v>1691</v>
      </c>
      <c r="D3573" s="124" t="s">
        <v>1692</v>
      </c>
      <c r="E3573" s="118" t="s">
        <v>1499</v>
      </c>
      <c r="F3573" s="124" t="s">
        <v>1500</v>
      </c>
      <c r="G3573" s="118" t="s">
        <v>2</v>
      </c>
      <c r="H3573" s="137"/>
      <c r="I3573" s="119"/>
      <c r="J3573" s="129"/>
      <c r="K3573" s="129"/>
      <c r="L3573" s="129">
        <v>0</v>
      </c>
      <c r="M3573" s="134" t="s">
        <v>20252</v>
      </c>
    </row>
    <row r="3574" spans="1:13" hidden="1" x14ac:dyDescent="0.25">
      <c r="A3574" s="128"/>
      <c r="B3574" s="2"/>
      <c r="C3574" s="139" t="s">
        <v>1691</v>
      </c>
      <c r="D3574" s="124" t="s">
        <v>1692</v>
      </c>
      <c r="E3574" s="118" t="s">
        <v>1513</v>
      </c>
      <c r="F3574" s="124" t="s">
        <v>1514</v>
      </c>
      <c r="G3574" s="118" t="s">
        <v>2</v>
      </c>
      <c r="H3574" s="137"/>
      <c r="I3574" s="119"/>
      <c r="J3574" s="129"/>
      <c r="K3574" s="129"/>
      <c r="L3574" s="129">
        <v>0</v>
      </c>
      <c r="M3574" s="134" t="s">
        <v>20253</v>
      </c>
    </row>
    <row r="3575" spans="1:13" hidden="1" x14ac:dyDescent="0.25">
      <c r="A3575" s="128"/>
      <c r="B3575" s="2"/>
      <c r="C3575" s="139" t="s">
        <v>1691</v>
      </c>
      <c r="D3575" s="124" t="s">
        <v>1692</v>
      </c>
      <c r="E3575" s="118" t="s">
        <v>1651</v>
      </c>
      <c r="F3575" s="124" t="s">
        <v>1652</v>
      </c>
      <c r="G3575" s="118" t="s">
        <v>2</v>
      </c>
      <c r="H3575" s="137"/>
      <c r="I3575" s="119"/>
      <c r="J3575" s="129"/>
      <c r="K3575" s="129"/>
      <c r="L3575" s="129">
        <v>0</v>
      </c>
      <c r="M3575" s="134" t="s">
        <v>20254</v>
      </c>
    </row>
    <row r="3576" spans="1:13" hidden="1" x14ac:dyDescent="0.25">
      <c r="A3576" s="128"/>
      <c r="B3576" s="2"/>
      <c r="C3576" s="139" t="s">
        <v>1691</v>
      </c>
      <c r="D3576" s="124" t="s">
        <v>1692</v>
      </c>
      <c r="E3576" s="118" t="s">
        <v>1613</v>
      </c>
      <c r="F3576" s="124" t="s">
        <v>1614</v>
      </c>
      <c r="G3576" s="118" t="s">
        <v>2</v>
      </c>
      <c r="H3576" s="137"/>
      <c r="I3576" s="119"/>
      <c r="J3576" s="129"/>
      <c r="K3576" s="129"/>
      <c r="L3576" s="129">
        <v>0</v>
      </c>
      <c r="M3576" s="134"/>
    </row>
    <row r="3577" spans="1:13" hidden="1" x14ac:dyDescent="0.25">
      <c r="A3577" s="128"/>
      <c r="B3577" s="2"/>
      <c r="C3577" s="139" t="s">
        <v>1693</v>
      </c>
      <c r="D3577" s="124" t="s">
        <v>1694</v>
      </c>
      <c r="E3577" s="118" t="s">
        <v>1499</v>
      </c>
      <c r="F3577" s="124" t="s">
        <v>1500</v>
      </c>
      <c r="G3577" s="118" t="s">
        <v>2</v>
      </c>
      <c r="H3577" s="137"/>
      <c r="I3577" s="119"/>
      <c r="J3577" s="129"/>
      <c r="K3577" s="129"/>
      <c r="L3577" s="129">
        <v>0</v>
      </c>
      <c r="M3577" s="134" t="s">
        <v>20255</v>
      </c>
    </row>
    <row r="3578" spans="1:13" hidden="1" x14ac:dyDescent="0.25">
      <c r="A3578" s="128"/>
      <c r="B3578" s="2"/>
      <c r="C3578" s="139" t="s">
        <v>1693</v>
      </c>
      <c r="D3578" s="124" t="s">
        <v>1694</v>
      </c>
      <c r="E3578" s="118" t="s">
        <v>1651</v>
      </c>
      <c r="F3578" s="124" t="s">
        <v>1652</v>
      </c>
      <c r="G3578" s="118" t="s">
        <v>2</v>
      </c>
      <c r="H3578" s="137"/>
      <c r="I3578" s="119"/>
      <c r="J3578" s="129"/>
      <c r="K3578" s="129"/>
      <c r="L3578" s="129">
        <v>0</v>
      </c>
      <c r="M3578" s="134" t="s">
        <v>20256</v>
      </c>
    </row>
    <row r="3579" spans="1:13" hidden="1" x14ac:dyDescent="0.25">
      <c r="A3579" s="128"/>
      <c r="B3579" s="2"/>
      <c r="C3579" s="139" t="s">
        <v>1693</v>
      </c>
      <c r="D3579" s="124" t="s">
        <v>1694</v>
      </c>
      <c r="E3579" s="118" t="s">
        <v>1613</v>
      </c>
      <c r="F3579" s="124" t="s">
        <v>1614</v>
      </c>
      <c r="G3579" s="118" t="s">
        <v>2</v>
      </c>
      <c r="H3579" s="137"/>
      <c r="I3579" s="119"/>
      <c r="J3579" s="129"/>
      <c r="K3579" s="129"/>
      <c r="L3579" s="129">
        <v>0</v>
      </c>
      <c r="M3579" s="134" t="s">
        <v>20257</v>
      </c>
    </row>
    <row r="3580" spans="1:13" hidden="1" x14ac:dyDescent="0.25">
      <c r="A3580" s="128"/>
      <c r="B3580" s="2"/>
      <c r="C3580" s="139" t="s">
        <v>1693</v>
      </c>
      <c r="D3580" s="124" t="s">
        <v>1694</v>
      </c>
      <c r="E3580" s="118" t="s">
        <v>1617</v>
      </c>
      <c r="F3580" s="124" t="s">
        <v>1618</v>
      </c>
      <c r="G3580" s="118" t="s">
        <v>2</v>
      </c>
      <c r="H3580" s="137"/>
      <c r="I3580" s="119"/>
      <c r="J3580" s="129"/>
      <c r="K3580" s="129"/>
      <c r="L3580" s="129">
        <v>0</v>
      </c>
      <c r="M3580" s="134" t="s">
        <v>20258</v>
      </c>
    </row>
    <row r="3581" spans="1:13" hidden="1" x14ac:dyDescent="0.25">
      <c r="A3581" s="128"/>
      <c r="B3581" s="2"/>
      <c r="C3581" s="139" t="s">
        <v>1695</v>
      </c>
      <c r="D3581" s="124" t="s">
        <v>1696</v>
      </c>
      <c r="E3581" s="118" t="s">
        <v>1499</v>
      </c>
      <c r="F3581" s="124" t="s">
        <v>1500</v>
      </c>
      <c r="G3581" s="118" t="s">
        <v>2</v>
      </c>
      <c r="H3581" s="137"/>
      <c r="I3581" s="119"/>
      <c r="J3581" s="129"/>
      <c r="K3581" s="129"/>
      <c r="L3581" s="129">
        <v>0</v>
      </c>
      <c r="M3581" s="134" t="s">
        <v>20259</v>
      </c>
    </row>
    <row r="3582" spans="1:13" hidden="1" x14ac:dyDescent="0.25">
      <c r="A3582" s="128"/>
      <c r="B3582" s="2"/>
      <c r="C3582" s="139" t="s">
        <v>1695</v>
      </c>
      <c r="D3582" s="124" t="s">
        <v>1696</v>
      </c>
      <c r="E3582" s="118" t="s">
        <v>1651</v>
      </c>
      <c r="F3582" s="124" t="s">
        <v>1652</v>
      </c>
      <c r="G3582" s="118" t="s">
        <v>2</v>
      </c>
      <c r="H3582" s="137"/>
      <c r="I3582" s="119"/>
      <c r="J3582" s="129"/>
      <c r="K3582" s="129"/>
      <c r="L3582" s="129">
        <v>0</v>
      </c>
      <c r="M3582" s="134" t="s">
        <v>20260</v>
      </c>
    </row>
    <row r="3583" spans="1:13" hidden="1" x14ac:dyDescent="0.25">
      <c r="A3583" s="128"/>
      <c r="B3583" s="2"/>
      <c r="C3583" s="139" t="s">
        <v>1695</v>
      </c>
      <c r="D3583" s="124" t="s">
        <v>1696</v>
      </c>
      <c r="E3583" s="118" t="s">
        <v>1613</v>
      </c>
      <c r="F3583" s="124" t="s">
        <v>1614</v>
      </c>
      <c r="G3583" s="118" t="s">
        <v>2</v>
      </c>
      <c r="H3583" s="137"/>
      <c r="I3583" s="119"/>
      <c r="J3583" s="129"/>
      <c r="K3583" s="129"/>
      <c r="L3583" s="129">
        <v>0</v>
      </c>
      <c r="M3583" s="134" t="s">
        <v>20261</v>
      </c>
    </row>
    <row r="3584" spans="1:13" hidden="1" x14ac:dyDescent="0.25">
      <c r="A3584" s="128"/>
      <c r="B3584" s="2"/>
      <c r="C3584" s="139" t="s">
        <v>1695</v>
      </c>
      <c r="D3584" s="124" t="s">
        <v>1696</v>
      </c>
      <c r="E3584" s="118" t="s">
        <v>1617</v>
      </c>
      <c r="F3584" s="124" t="s">
        <v>1618</v>
      </c>
      <c r="G3584" s="118" t="s">
        <v>2</v>
      </c>
      <c r="H3584" s="137"/>
      <c r="I3584" s="119"/>
      <c r="J3584" s="129"/>
      <c r="K3584" s="129"/>
      <c r="L3584" s="129">
        <v>0</v>
      </c>
      <c r="M3584" s="134" t="s">
        <v>20262</v>
      </c>
    </row>
    <row r="3585" spans="1:13" hidden="1" x14ac:dyDescent="0.25">
      <c r="A3585" s="128"/>
      <c r="B3585" s="2"/>
      <c r="C3585" s="139" t="s">
        <v>1697</v>
      </c>
      <c r="D3585" s="124" t="s">
        <v>1698</v>
      </c>
      <c r="E3585" s="118" t="s">
        <v>1499</v>
      </c>
      <c r="F3585" s="124" t="s">
        <v>1500</v>
      </c>
      <c r="G3585" s="118" t="s">
        <v>2</v>
      </c>
      <c r="H3585" s="137"/>
      <c r="I3585" s="119"/>
      <c r="J3585" s="129"/>
      <c r="K3585" s="129"/>
      <c r="L3585" s="129">
        <v>0</v>
      </c>
      <c r="M3585" s="134" t="s">
        <v>20263</v>
      </c>
    </row>
    <row r="3586" spans="1:13" hidden="1" x14ac:dyDescent="0.25">
      <c r="A3586" s="128"/>
      <c r="B3586" s="2"/>
      <c r="C3586" s="139" t="s">
        <v>1697</v>
      </c>
      <c r="D3586" s="124" t="s">
        <v>1698</v>
      </c>
      <c r="E3586" s="118" t="s">
        <v>1513</v>
      </c>
      <c r="F3586" s="124" t="s">
        <v>1514</v>
      </c>
      <c r="G3586" s="118" t="s">
        <v>2</v>
      </c>
      <c r="H3586" s="137"/>
      <c r="I3586" s="119"/>
      <c r="J3586" s="129"/>
      <c r="K3586" s="129"/>
      <c r="L3586" s="129">
        <v>0</v>
      </c>
      <c r="M3586" s="134" t="s">
        <v>20264</v>
      </c>
    </row>
    <row r="3587" spans="1:13" hidden="1" x14ac:dyDescent="0.25">
      <c r="A3587" s="128"/>
      <c r="B3587" s="2"/>
      <c r="C3587" s="139" t="s">
        <v>1697</v>
      </c>
      <c r="D3587" s="124" t="s">
        <v>1698</v>
      </c>
      <c r="E3587" s="118" t="s">
        <v>1613</v>
      </c>
      <c r="F3587" s="124" t="s">
        <v>1614</v>
      </c>
      <c r="G3587" s="118" t="s">
        <v>2</v>
      </c>
      <c r="H3587" s="137"/>
      <c r="I3587" s="119"/>
      <c r="J3587" s="129"/>
      <c r="K3587" s="129"/>
      <c r="L3587" s="129">
        <v>0</v>
      </c>
      <c r="M3587" s="134" t="s">
        <v>20265</v>
      </c>
    </row>
    <row r="3588" spans="1:13" hidden="1" x14ac:dyDescent="0.25">
      <c r="A3588" s="128"/>
      <c r="B3588" s="2"/>
      <c r="C3588" s="139" t="s">
        <v>1697</v>
      </c>
      <c r="D3588" s="124" t="s">
        <v>1698</v>
      </c>
      <c r="E3588" s="118" t="s">
        <v>1617</v>
      </c>
      <c r="F3588" s="124" t="s">
        <v>1618</v>
      </c>
      <c r="G3588" s="118" t="s">
        <v>2</v>
      </c>
      <c r="H3588" s="137"/>
      <c r="I3588" s="119"/>
      <c r="J3588" s="129"/>
      <c r="K3588" s="129"/>
      <c r="L3588" s="129">
        <v>0</v>
      </c>
      <c r="M3588" s="134" t="s">
        <v>20266</v>
      </c>
    </row>
    <row r="3589" spans="1:13" hidden="1" x14ac:dyDescent="0.25">
      <c r="A3589" s="128"/>
      <c r="B3589" s="2"/>
      <c r="C3589" s="139" t="s">
        <v>1699</v>
      </c>
      <c r="D3589" s="124" t="s">
        <v>1700</v>
      </c>
      <c r="E3589" s="118" t="s">
        <v>1651</v>
      </c>
      <c r="F3589" s="124" t="s">
        <v>1652</v>
      </c>
      <c r="G3589" s="118" t="s">
        <v>2</v>
      </c>
      <c r="H3589" s="137"/>
      <c r="I3589" s="119"/>
      <c r="J3589" s="129"/>
      <c r="K3589" s="129"/>
      <c r="L3589" s="129">
        <v>0</v>
      </c>
      <c r="M3589" s="134" t="s">
        <v>20267</v>
      </c>
    </row>
    <row r="3590" spans="1:13" hidden="1" x14ac:dyDescent="0.25">
      <c r="A3590" s="128"/>
      <c r="B3590" s="2"/>
      <c r="C3590" s="139" t="s">
        <v>1699</v>
      </c>
      <c r="D3590" s="124" t="s">
        <v>1700</v>
      </c>
      <c r="E3590" s="118" t="s">
        <v>1613</v>
      </c>
      <c r="F3590" s="124" t="s">
        <v>1614</v>
      </c>
      <c r="G3590" s="118" t="s">
        <v>2</v>
      </c>
      <c r="H3590" s="137"/>
      <c r="I3590" s="119"/>
      <c r="J3590" s="129"/>
      <c r="K3590" s="129"/>
      <c r="L3590" s="129">
        <v>0</v>
      </c>
      <c r="M3590" s="134" t="s">
        <v>20268</v>
      </c>
    </row>
    <row r="3591" spans="1:13" hidden="1" x14ac:dyDescent="0.25">
      <c r="A3591" s="128"/>
      <c r="B3591" s="2"/>
      <c r="C3591" s="139" t="s">
        <v>1699</v>
      </c>
      <c r="D3591" s="124" t="s">
        <v>1700</v>
      </c>
      <c r="E3591" s="118" t="s">
        <v>1645</v>
      </c>
      <c r="F3591" s="124" t="s">
        <v>1646</v>
      </c>
      <c r="G3591" s="118" t="s">
        <v>2</v>
      </c>
      <c r="H3591" s="137"/>
      <c r="I3591" s="119"/>
      <c r="J3591" s="129"/>
      <c r="K3591" s="129"/>
      <c r="L3591" s="129">
        <v>0</v>
      </c>
      <c r="M3591" s="134" t="s">
        <v>20269</v>
      </c>
    </row>
    <row r="3592" spans="1:13" hidden="1" x14ac:dyDescent="0.25">
      <c r="A3592" s="128"/>
      <c r="B3592" s="2"/>
      <c r="C3592" s="139" t="s">
        <v>1701</v>
      </c>
      <c r="D3592" s="124" t="s">
        <v>1702</v>
      </c>
      <c r="E3592" s="118" t="s">
        <v>1499</v>
      </c>
      <c r="F3592" s="124" t="s">
        <v>1500</v>
      </c>
      <c r="G3592" s="118" t="s">
        <v>2</v>
      </c>
      <c r="H3592" s="137"/>
      <c r="I3592" s="119"/>
      <c r="J3592" s="129"/>
      <c r="K3592" s="129"/>
      <c r="L3592" s="129">
        <v>0</v>
      </c>
      <c r="M3592" s="134" t="s">
        <v>20270</v>
      </c>
    </row>
    <row r="3593" spans="1:13" hidden="1" x14ac:dyDescent="0.25">
      <c r="A3593" s="128"/>
      <c r="B3593" s="2"/>
      <c r="C3593" s="139" t="s">
        <v>1701</v>
      </c>
      <c r="D3593" s="124" t="s">
        <v>1702</v>
      </c>
      <c r="E3593" s="118" t="s">
        <v>1651</v>
      </c>
      <c r="F3593" s="124" t="s">
        <v>1652</v>
      </c>
      <c r="G3593" s="118" t="s">
        <v>2</v>
      </c>
      <c r="H3593" s="137"/>
      <c r="I3593" s="119"/>
      <c r="J3593" s="129"/>
      <c r="K3593" s="129"/>
      <c r="L3593" s="129">
        <v>0</v>
      </c>
      <c r="M3593" s="134" t="s">
        <v>20271</v>
      </c>
    </row>
    <row r="3594" spans="1:13" hidden="1" x14ac:dyDescent="0.25">
      <c r="A3594" s="128"/>
      <c r="B3594" s="2"/>
      <c r="C3594" s="139" t="s">
        <v>1701</v>
      </c>
      <c r="D3594" s="124" t="s">
        <v>1702</v>
      </c>
      <c r="E3594" s="118" t="s">
        <v>1613</v>
      </c>
      <c r="F3594" s="124" t="s">
        <v>1614</v>
      </c>
      <c r="G3594" s="118" t="s">
        <v>2</v>
      </c>
      <c r="H3594" s="137"/>
      <c r="I3594" s="119"/>
      <c r="J3594" s="129"/>
      <c r="K3594" s="129"/>
      <c r="L3594" s="129">
        <v>0</v>
      </c>
      <c r="M3594" s="134" t="s">
        <v>20272</v>
      </c>
    </row>
    <row r="3595" spans="1:13" hidden="1" x14ac:dyDescent="0.25">
      <c r="A3595" s="128"/>
      <c r="B3595" s="2"/>
      <c r="C3595" s="139" t="s">
        <v>1701</v>
      </c>
      <c r="D3595" s="124" t="s">
        <v>1702</v>
      </c>
      <c r="E3595" s="118" t="s">
        <v>1617</v>
      </c>
      <c r="F3595" s="124" t="s">
        <v>1618</v>
      </c>
      <c r="G3595" s="118" t="s">
        <v>2</v>
      </c>
      <c r="H3595" s="137"/>
      <c r="I3595" s="119"/>
      <c r="J3595" s="129"/>
      <c r="K3595" s="129"/>
      <c r="L3595" s="129">
        <v>0</v>
      </c>
      <c r="M3595" s="134" t="s">
        <v>20273</v>
      </c>
    </row>
    <row r="3596" spans="1:13" hidden="1" x14ac:dyDescent="0.25">
      <c r="A3596" s="128"/>
      <c r="B3596" s="2"/>
      <c r="C3596" s="139" t="s">
        <v>1703</v>
      </c>
      <c r="D3596" s="124" t="s">
        <v>1704</v>
      </c>
      <c r="E3596" s="118" t="s">
        <v>1499</v>
      </c>
      <c r="F3596" s="124" t="s">
        <v>1500</v>
      </c>
      <c r="G3596" s="118" t="s">
        <v>2</v>
      </c>
      <c r="H3596" s="137"/>
      <c r="I3596" s="119"/>
      <c r="J3596" s="129"/>
      <c r="K3596" s="129"/>
      <c r="L3596" s="129">
        <v>0</v>
      </c>
      <c r="M3596" s="134" t="s">
        <v>20274</v>
      </c>
    </row>
    <row r="3597" spans="1:13" hidden="1" x14ac:dyDescent="0.25">
      <c r="A3597" s="128"/>
      <c r="B3597" s="2"/>
      <c r="C3597" s="139" t="s">
        <v>1703</v>
      </c>
      <c r="D3597" s="124" t="s">
        <v>1704</v>
      </c>
      <c r="E3597" s="118" t="s">
        <v>1513</v>
      </c>
      <c r="F3597" s="124" t="s">
        <v>1514</v>
      </c>
      <c r="G3597" s="118" t="s">
        <v>2</v>
      </c>
      <c r="H3597" s="137"/>
      <c r="I3597" s="119"/>
      <c r="J3597" s="129"/>
      <c r="K3597" s="129"/>
      <c r="L3597" s="129">
        <v>0</v>
      </c>
      <c r="M3597" s="134" t="s">
        <v>20275</v>
      </c>
    </row>
    <row r="3598" spans="1:13" hidden="1" x14ac:dyDescent="0.25">
      <c r="A3598" s="128"/>
      <c r="B3598" s="2"/>
      <c r="C3598" s="139" t="s">
        <v>1703</v>
      </c>
      <c r="D3598" s="124" t="s">
        <v>1704</v>
      </c>
      <c r="E3598" s="118" t="s">
        <v>1613</v>
      </c>
      <c r="F3598" s="124" t="s">
        <v>1614</v>
      </c>
      <c r="G3598" s="118" t="s">
        <v>2</v>
      </c>
      <c r="H3598" s="137"/>
      <c r="I3598" s="119"/>
      <c r="J3598" s="129"/>
      <c r="K3598" s="129"/>
      <c r="L3598" s="129">
        <v>0</v>
      </c>
      <c r="M3598" s="134" t="s">
        <v>20276</v>
      </c>
    </row>
    <row r="3599" spans="1:13" hidden="1" x14ac:dyDescent="0.25">
      <c r="A3599" s="128"/>
      <c r="B3599" s="2"/>
      <c r="C3599" s="139" t="s">
        <v>1703</v>
      </c>
      <c r="D3599" s="124" t="s">
        <v>1704</v>
      </c>
      <c r="E3599" s="118" t="s">
        <v>1617</v>
      </c>
      <c r="F3599" s="124" t="s">
        <v>1618</v>
      </c>
      <c r="G3599" s="118" t="s">
        <v>2</v>
      </c>
      <c r="H3599" s="137"/>
      <c r="I3599" s="119"/>
      <c r="J3599" s="129"/>
      <c r="K3599" s="129"/>
      <c r="L3599" s="129">
        <v>0</v>
      </c>
      <c r="M3599" s="134" t="s">
        <v>20277</v>
      </c>
    </row>
    <row r="3600" spans="1:13" hidden="1" x14ac:dyDescent="0.25">
      <c r="A3600" s="128"/>
      <c r="B3600" s="2"/>
      <c r="C3600" s="139" t="s">
        <v>1705</v>
      </c>
      <c r="D3600" s="124" t="s">
        <v>1706</v>
      </c>
      <c r="E3600" s="118" t="s">
        <v>1499</v>
      </c>
      <c r="F3600" s="124" t="s">
        <v>1500</v>
      </c>
      <c r="G3600" s="118" t="s">
        <v>2</v>
      </c>
      <c r="H3600" s="137"/>
      <c r="I3600" s="119"/>
      <c r="J3600" s="129"/>
      <c r="K3600" s="129"/>
      <c r="L3600" s="129">
        <v>0</v>
      </c>
      <c r="M3600" s="134" t="s">
        <v>20278</v>
      </c>
    </row>
    <row r="3601" spans="1:13" hidden="1" x14ac:dyDescent="0.25">
      <c r="A3601" s="128"/>
      <c r="B3601" s="2"/>
      <c r="C3601" s="139" t="s">
        <v>1705</v>
      </c>
      <c r="D3601" s="124" t="s">
        <v>1706</v>
      </c>
      <c r="E3601" s="118" t="s">
        <v>1513</v>
      </c>
      <c r="F3601" s="124" t="s">
        <v>1514</v>
      </c>
      <c r="G3601" s="118" t="s">
        <v>2</v>
      </c>
      <c r="H3601" s="137"/>
      <c r="I3601" s="119"/>
      <c r="J3601" s="129"/>
      <c r="K3601" s="129"/>
      <c r="L3601" s="129">
        <v>0</v>
      </c>
      <c r="M3601" s="134" t="s">
        <v>20279</v>
      </c>
    </row>
    <row r="3602" spans="1:13" hidden="1" x14ac:dyDescent="0.25">
      <c r="A3602" s="128"/>
      <c r="B3602" s="2"/>
      <c r="C3602" s="139" t="s">
        <v>1705</v>
      </c>
      <c r="D3602" s="124" t="s">
        <v>1706</v>
      </c>
      <c r="E3602" s="118" t="s">
        <v>1613</v>
      </c>
      <c r="F3602" s="124" t="s">
        <v>1614</v>
      </c>
      <c r="G3602" s="118" t="s">
        <v>2</v>
      </c>
      <c r="H3602" s="137"/>
      <c r="I3602" s="119"/>
      <c r="J3602" s="129"/>
      <c r="K3602" s="129"/>
      <c r="L3602" s="129">
        <v>0</v>
      </c>
      <c r="M3602" s="134" t="s">
        <v>20280</v>
      </c>
    </row>
    <row r="3603" spans="1:13" hidden="1" x14ac:dyDescent="0.25">
      <c r="A3603" s="128"/>
      <c r="B3603" s="2"/>
      <c r="C3603" s="139" t="s">
        <v>1705</v>
      </c>
      <c r="D3603" s="124" t="s">
        <v>1706</v>
      </c>
      <c r="E3603" s="118" t="s">
        <v>1617</v>
      </c>
      <c r="F3603" s="124" t="s">
        <v>1618</v>
      </c>
      <c r="G3603" s="118" t="s">
        <v>2</v>
      </c>
      <c r="H3603" s="137"/>
      <c r="I3603" s="119"/>
      <c r="J3603" s="129"/>
      <c r="K3603" s="129"/>
      <c r="L3603" s="129">
        <v>0</v>
      </c>
      <c r="M3603" s="134" t="s">
        <v>20281</v>
      </c>
    </row>
    <row r="3604" spans="1:13" hidden="1" x14ac:dyDescent="0.25">
      <c r="A3604" s="128"/>
      <c r="B3604" s="2"/>
      <c r="C3604" s="139" t="s">
        <v>1707</v>
      </c>
      <c r="D3604" s="124" t="s">
        <v>1708</v>
      </c>
      <c r="E3604" s="118" t="s">
        <v>48</v>
      </c>
      <c r="F3604" s="124" t="s">
        <v>35249</v>
      </c>
      <c r="G3604" s="118" t="s">
        <v>2</v>
      </c>
      <c r="H3604" s="137">
        <v>43126</v>
      </c>
      <c r="I3604" s="119">
        <v>12.65</v>
      </c>
      <c r="J3604" s="129"/>
      <c r="K3604" s="129"/>
      <c r="L3604" s="129">
        <v>0</v>
      </c>
      <c r="M3604" s="134" t="s">
        <v>20282</v>
      </c>
    </row>
    <row r="3605" spans="1:13" hidden="1" x14ac:dyDescent="0.25">
      <c r="A3605" s="128"/>
      <c r="B3605" s="2"/>
      <c r="C3605" s="139" t="s">
        <v>1709</v>
      </c>
      <c r="D3605" s="124" t="s">
        <v>1710</v>
      </c>
      <c r="E3605" s="118" t="s">
        <v>48</v>
      </c>
      <c r="F3605" s="124" t="s">
        <v>35249</v>
      </c>
      <c r="G3605" s="118" t="s">
        <v>2</v>
      </c>
      <c r="H3605" s="137">
        <v>43123</v>
      </c>
      <c r="I3605" s="119">
        <v>352</v>
      </c>
      <c r="J3605" s="129"/>
      <c r="K3605" s="129"/>
      <c r="L3605" s="129">
        <v>0</v>
      </c>
      <c r="M3605" s="134" t="s">
        <v>20283</v>
      </c>
    </row>
    <row r="3606" spans="1:13" hidden="1" x14ac:dyDescent="0.25">
      <c r="A3606" s="128"/>
      <c r="B3606" s="2"/>
      <c r="C3606" s="139" t="s">
        <v>1711</v>
      </c>
      <c r="D3606" s="124" t="s">
        <v>1712</v>
      </c>
      <c r="E3606" s="118" t="s">
        <v>48</v>
      </c>
      <c r="F3606" s="124" t="s">
        <v>35249</v>
      </c>
      <c r="G3606" s="118" t="s">
        <v>2</v>
      </c>
      <c r="H3606" s="137">
        <v>43166</v>
      </c>
      <c r="I3606" s="119">
        <v>384.27</v>
      </c>
      <c r="J3606" s="129"/>
      <c r="K3606" s="129"/>
      <c r="L3606" s="129">
        <v>0</v>
      </c>
      <c r="M3606" s="134" t="s">
        <v>20284</v>
      </c>
    </row>
    <row r="3607" spans="1:13" hidden="1" x14ac:dyDescent="0.25">
      <c r="A3607" s="128"/>
      <c r="B3607" s="2"/>
      <c r="C3607" s="139" t="s">
        <v>1713</v>
      </c>
      <c r="D3607" s="124" t="s">
        <v>1714</v>
      </c>
      <c r="E3607" s="118" t="s">
        <v>48</v>
      </c>
      <c r="F3607" s="124" t="s">
        <v>35249</v>
      </c>
      <c r="G3607" s="118" t="s">
        <v>2</v>
      </c>
      <c r="H3607" s="137">
        <v>43123</v>
      </c>
      <c r="I3607" s="119">
        <v>499</v>
      </c>
      <c r="J3607" s="129"/>
      <c r="K3607" s="129"/>
      <c r="L3607" s="129">
        <v>0</v>
      </c>
      <c r="M3607" s="134" t="s">
        <v>20285</v>
      </c>
    </row>
    <row r="3608" spans="1:13" hidden="1" x14ac:dyDescent="0.25">
      <c r="A3608" s="128"/>
      <c r="B3608" s="2"/>
      <c r="C3608" s="139" t="s">
        <v>1715</v>
      </c>
      <c r="D3608" s="124" t="s">
        <v>1716</v>
      </c>
      <c r="E3608" s="118" t="s">
        <v>48</v>
      </c>
      <c r="F3608" s="124" t="s">
        <v>35249</v>
      </c>
      <c r="G3608" s="118" t="s">
        <v>2</v>
      </c>
      <c r="H3608" s="137">
        <v>43123</v>
      </c>
      <c r="I3608" s="119">
        <v>193.05</v>
      </c>
      <c r="J3608" s="129"/>
      <c r="K3608" s="129"/>
      <c r="L3608" s="129">
        <v>0</v>
      </c>
      <c r="M3608" s="134"/>
    </row>
    <row r="3609" spans="1:13" hidden="1" x14ac:dyDescent="0.25">
      <c r="A3609" s="128"/>
      <c r="B3609" s="2"/>
      <c r="C3609" s="139" t="s">
        <v>1717</v>
      </c>
      <c r="D3609" s="124" t="s">
        <v>1718</v>
      </c>
      <c r="E3609" s="118" t="s">
        <v>48</v>
      </c>
      <c r="F3609" s="124" t="s">
        <v>35249</v>
      </c>
      <c r="G3609" s="118" t="s">
        <v>2</v>
      </c>
      <c r="H3609" s="137">
        <v>43132</v>
      </c>
      <c r="I3609" s="119">
        <v>36.53</v>
      </c>
      <c r="J3609" s="129"/>
      <c r="K3609" s="129"/>
      <c r="L3609" s="129">
        <v>0</v>
      </c>
      <c r="M3609" s="134" t="s">
        <v>20286</v>
      </c>
    </row>
    <row r="3610" spans="1:13" hidden="1" x14ac:dyDescent="0.25">
      <c r="A3610" s="128"/>
      <c r="B3610" s="2"/>
      <c r="C3610" s="139" t="s">
        <v>1719</v>
      </c>
      <c r="D3610" s="124" t="s">
        <v>1720</v>
      </c>
      <c r="E3610" s="118" t="s">
        <v>48</v>
      </c>
      <c r="F3610" s="124" t="s">
        <v>35249</v>
      </c>
      <c r="G3610" s="118" t="s">
        <v>2</v>
      </c>
      <c r="H3610" s="137">
        <v>43132</v>
      </c>
      <c r="I3610" s="119">
        <v>36.53</v>
      </c>
      <c r="J3610" s="129"/>
      <c r="K3610" s="129"/>
      <c r="L3610" s="129">
        <v>0</v>
      </c>
      <c r="M3610" s="134" t="s">
        <v>20287</v>
      </c>
    </row>
    <row r="3611" spans="1:13" hidden="1" x14ac:dyDescent="0.25">
      <c r="A3611" s="128"/>
      <c r="B3611" s="2"/>
      <c r="C3611" s="139" t="s">
        <v>1721</v>
      </c>
      <c r="D3611" s="124" t="s">
        <v>1722</v>
      </c>
      <c r="E3611" s="118" t="s">
        <v>48</v>
      </c>
      <c r="F3611" s="124" t="s">
        <v>35249</v>
      </c>
      <c r="G3611" s="118" t="s">
        <v>2</v>
      </c>
      <c r="H3611" s="137"/>
      <c r="I3611" s="119"/>
      <c r="J3611" s="129"/>
      <c r="K3611" s="129"/>
      <c r="L3611" s="129">
        <v>0</v>
      </c>
      <c r="M3611" s="134" t="s">
        <v>20288</v>
      </c>
    </row>
    <row r="3612" spans="1:13" hidden="1" x14ac:dyDescent="0.25">
      <c r="A3612" s="128"/>
      <c r="B3612" s="2"/>
      <c r="C3612" s="139" t="s">
        <v>1723</v>
      </c>
      <c r="D3612" s="124" t="s">
        <v>1724</v>
      </c>
      <c r="E3612" s="118" t="s">
        <v>48</v>
      </c>
      <c r="F3612" s="124" t="s">
        <v>35249</v>
      </c>
      <c r="G3612" s="118" t="s">
        <v>2</v>
      </c>
      <c r="H3612" s="137"/>
      <c r="I3612" s="119"/>
      <c r="J3612" s="129"/>
      <c r="K3612" s="129"/>
      <c r="L3612" s="129">
        <v>0</v>
      </c>
      <c r="M3612" s="134" t="s">
        <v>20289</v>
      </c>
    </row>
    <row r="3613" spans="1:13" hidden="1" x14ac:dyDescent="0.25">
      <c r="A3613" s="128"/>
      <c r="B3613" s="2"/>
      <c r="C3613" s="139" t="s">
        <v>1725</v>
      </c>
      <c r="D3613" s="124" t="s">
        <v>1726</v>
      </c>
      <c r="E3613" s="118" t="s">
        <v>48</v>
      </c>
      <c r="F3613" s="124" t="s">
        <v>35249</v>
      </c>
      <c r="G3613" s="118" t="s">
        <v>2</v>
      </c>
      <c r="H3613" s="137"/>
      <c r="I3613" s="119"/>
      <c r="J3613" s="129"/>
      <c r="K3613" s="129"/>
      <c r="L3613" s="129">
        <v>0</v>
      </c>
      <c r="M3613" s="134" t="s">
        <v>20290</v>
      </c>
    </row>
    <row r="3614" spans="1:13" hidden="1" x14ac:dyDescent="0.25">
      <c r="A3614" s="128"/>
      <c r="B3614" s="2"/>
      <c r="C3614" s="139" t="s">
        <v>1727</v>
      </c>
      <c r="D3614" s="124" t="s">
        <v>1728</v>
      </c>
      <c r="E3614" s="118" t="s">
        <v>48</v>
      </c>
      <c r="F3614" s="124" t="s">
        <v>35249</v>
      </c>
      <c r="G3614" s="118" t="s">
        <v>2</v>
      </c>
      <c r="H3614" s="137">
        <v>42543</v>
      </c>
      <c r="I3614" s="119">
        <v>838.98</v>
      </c>
      <c r="J3614" s="129"/>
      <c r="K3614" s="129"/>
      <c r="L3614" s="129">
        <v>0</v>
      </c>
      <c r="M3614" s="134" t="s">
        <v>30227</v>
      </c>
    </row>
    <row r="3615" spans="1:13" hidden="1" x14ac:dyDescent="0.25">
      <c r="A3615" s="128"/>
      <c r="B3615" s="2"/>
      <c r="C3615" s="139" t="s">
        <v>30903</v>
      </c>
      <c r="D3615" s="124" t="s">
        <v>30904</v>
      </c>
      <c r="E3615" s="118" t="s">
        <v>48</v>
      </c>
      <c r="F3615" s="124" t="s">
        <v>35249</v>
      </c>
      <c r="G3615" s="118" t="s">
        <v>2</v>
      </c>
      <c r="H3615" s="137"/>
      <c r="I3615" s="119"/>
      <c r="J3615" s="129"/>
      <c r="K3615" s="129"/>
      <c r="L3615" s="129">
        <v>0</v>
      </c>
      <c r="M3615" s="134" t="s">
        <v>30331</v>
      </c>
    </row>
    <row r="3616" spans="1:13" hidden="1" x14ac:dyDescent="0.25">
      <c r="A3616" s="128"/>
      <c r="B3616" s="2"/>
      <c r="C3616" s="139" t="s">
        <v>1729</v>
      </c>
      <c r="D3616" s="124" t="s">
        <v>1730</v>
      </c>
      <c r="E3616" s="118" t="s">
        <v>48</v>
      </c>
      <c r="F3616" s="124" t="s">
        <v>35249</v>
      </c>
      <c r="G3616" s="118" t="s">
        <v>2</v>
      </c>
      <c r="H3616" s="137">
        <v>43110</v>
      </c>
      <c r="I3616" s="119">
        <v>2800</v>
      </c>
      <c r="J3616" s="129"/>
      <c r="K3616" s="129"/>
      <c r="L3616" s="129">
        <v>0</v>
      </c>
      <c r="M3616" s="134" t="s">
        <v>20291</v>
      </c>
    </row>
    <row r="3617" spans="1:13" hidden="1" x14ac:dyDescent="0.25">
      <c r="A3617" s="128"/>
      <c r="B3617" s="2"/>
      <c r="C3617" s="139" t="s">
        <v>30739</v>
      </c>
      <c r="D3617" s="124" t="s">
        <v>30740</v>
      </c>
      <c r="E3617" s="118" t="s">
        <v>48</v>
      </c>
      <c r="F3617" s="124" t="s">
        <v>35249</v>
      </c>
      <c r="G3617" s="118" t="s">
        <v>2</v>
      </c>
      <c r="H3617" s="137"/>
      <c r="I3617" s="119"/>
      <c r="J3617" s="129"/>
      <c r="K3617" s="129"/>
      <c r="L3617" s="129">
        <v>0</v>
      </c>
      <c r="M3617" s="134" t="s">
        <v>20292</v>
      </c>
    </row>
    <row r="3618" spans="1:13" hidden="1" x14ac:dyDescent="0.25">
      <c r="A3618" s="128"/>
      <c r="B3618" s="2"/>
      <c r="C3618" s="139" t="s">
        <v>1731</v>
      </c>
      <c r="D3618" s="124" t="s">
        <v>1732</v>
      </c>
      <c r="E3618" s="118" t="s">
        <v>48</v>
      </c>
      <c r="F3618" s="124" t="s">
        <v>35249</v>
      </c>
      <c r="G3618" s="118" t="s">
        <v>2</v>
      </c>
      <c r="H3618" s="137">
        <v>42340</v>
      </c>
      <c r="I3618" s="119">
        <v>195</v>
      </c>
      <c r="J3618" s="129"/>
      <c r="K3618" s="129"/>
      <c r="L3618" s="129">
        <v>0</v>
      </c>
      <c r="M3618" s="134" t="s">
        <v>20293</v>
      </c>
    </row>
    <row r="3619" spans="1:13" hidden="1" x14ac:dyDescent="0.25">
      <c r="A3619" s="128"/>
      <c r="B3619" s="2"/>
      <c r="C3619" s="139" t="s">
        <v>1733</v>
      </c>
      <c r="D3619" s="124" t="s">
        <v>1734</v>
      </c>
      <c r="E3619" s="118" t="s">
        <v>48</v>
      </c>
      <c r="F3619" s="124" t="s">
        <v>35249</v>
      </c>
      <c r="G3619" s="118" t="s">
        <v>2</v>
      </c>
      <c r="H3619" s="137">
        <v>45740</v>
      </c>
      <c r="I3619" s="119">
        <v>245</v>
      </c>
      <c r="J3619" s="129"/>
      <c r="K3619" s="129"/>
      <c r="L3619" s="129">
        <v>0</v>
      </c>
      <c r="M3619" s="134" t="s">
        <v>20294</v>
      </c>
    </row>
    <row r="3620" spans="1:13" hidden="1" x14ac:dyDescent="0.25">
      <c r="A3620" s="128"/>
      <c r="B3620" s="2"/>
      <c r="C3620" s="139" t="s">
        <v>1735</v>
      </c>
      <c r="D3620" s="124" t="s">
        <v>1736</v>
      </c>
      <c r="E3620" s="118" t="s">
        <v>48</v>
      </c>
      <c r="F3620" s="124" t="s">
        <v>35249</v>
      </c>
      <c r="G3620" s="118" t="s">
        <v>2</v>
      </c>
      <c r="H3620" s="137">
        <v>45740</v>
      </c>
      <c r="I3620" s="119">
        <v>270</v>
      </c>
      <c r="J3620" s="129"/>
      <c r="K3620" s="129"/>
      <c r="L3620" s="129">
        <v>0</v>
      </c>
      <c r="M3620" s="134" t="s">
        <v>20295</v>
      </c>
    </row>
    <row r="3621" spans="1:13" hidden="1" x14ac:dyDescent="0.25">
      <c r="A3621" s="128"/>
      <c r="B3621" s="2"/>
      <c r="C3621" s="139" t="s">
        <v>1737</v>
      </c>
      <c r="D3621" s="124" t="s">
        <v>1738</v>
      </c>
      <c r="E3621" s="118" t="s">
        <v>48</v>
      </c>
      <c r="F3621" s="124" t="s">
        <v>35249</v>
      </c>
      <c r="G3621" s="118" t="s">
        <v>2</v>
      </c>
      <c r="H3621" s="137">
        <v>42283</v>
      </c>
      <c r="I3621" s="119">
        <v>300</v>
      </c>
      <c r="J3621" s="129"/>
      <c r="K3621" s="129"/>
      <c r="L3621" s="129">
        <v>0</v>
      </c>
      <c r="M3621" s="134" t="s">
        <v>20296</v>
      </c>
    </row>
    <row r="3622" spans="1:13" hidden="1" x14ac:dyDescent="0.25">
      <c r="A3622" s="128"/>
      <c r="B3622" s="2"/>
      <c r="C3622" s="139" t="s">
        <v>1739</v>
      </c>
      <c r="D3622" s="124" t="s">
        <v>1740</v>
      </c>
      <c r="E3622" s="118" t="s">
        <v>48</v>
      </c>
      <c r="F3622" s="124" t="s">
        <v>35249</v>
      </c>
      <c r="G3622" s="118" t="s">
        <v>2</v>
      </c>
      <c r="H3622" s="137">
        <v>42627</v>
      </c>
      <c r="I3622" s="119">
        <v>750</v>
      </c>
      <c r="J3622" s="129"/>
      <c r="K3622" s="129"/>
      <c r="L3622" s="129">
        <v>0</v>
      </c>
      <c r="M3622" s="134" t="s">
        <v>30250</v>
      </c>
    </row>
    <row r="3623" spans="1:13" hidden="1" x14ac:dyDescent="0.25">
      <c r="A3623" s="128"/>
      <c r="B3623" s="2"/>
      <c r="C3623" s="139" t="s">
        <v>1741</v>
      </c>
      <c r="D3623" s="124" t="s">
        <v>1742</v>
      </c>
      <c r="E3623" s="118" t="s">
        <v>48</v>
      </c>
      <c r="F3623" s="124" t="s">
        <v>35249</v>
      </c>
      <c r="G3623" s="118" t="s">
        <v>2</v>
      </c>
      <c r="H3623" s="137">
        <v>42627</v>
      </c>
      <c r="I3623" s="119">
        <v>750</v>
      </c>
      <c r="J3623" s="129"/>
      <c r="K3623" s="129"/>
      <c r="L3623" s="129">
        <v>0</v>
      </c>
      <c r="M3623" s="134" t="s">
        <v>20297</v>
      </c>
    </row>
    <row r="3624" spans="1:13" hidden="1" x14ac:dyDescent="0.25">
      <c r="A3624" s="128"/>
      <c r="B3624" s="2"/>
      <c r="C3624" s="139" t="s">
        <v>1743</v>
      </c>
      <c r="D3624" s="124" t="s">
        <v>1744</v>
      </c>
      <c r="E3624" s="118" t="s">
        <v>48</v>
      </c>
      <c r="F3624" s="124" t="s">
        <v>35249</v>
      </c>
      <c r="G3624" s="118" t="s">
        <v>2</v>
      </c>
      <c r="H3624" s="137">
        <v>42627</v>
      </c>
      <c r="I3624" s="119">
        <v>950</v>
      </c>
      <c r="J3624" s="129"/>
      <c r="K3624" s="129"/>
      <c r="L3624" s="129">
        <v>0</v>
      </c>
      <c r="M3624" s="134" t="s">
        <v>20298</v>
      </c>
    </row>
    <row r="3625" spans="1:13" hidden="1" x14ac:dyDescent="0.25">
      <c r="A3625" s="128"/>
      <c r="B3625" s="2"/>
      <c r="C3625" s="139" t="s">
        <v>1745</v>
      </c>
      <c r="D3625" s="124" t="s">
        <v>1746</v>
      </c>
      <c r="E3625" s="118" t="s">
        <v>48</v>
      </c>
      <c r="F3625" s="124" t="s">
        <v>35249</v>
      </c>
      <c r="G3625" s="118" t="s">
        <v>2</v>
      </c>
      <c r="H3625" s="137">
        <v>42633</v>
      </c>
      <c r="I3625" s="119">
        <v>100</v>
      </c>
      <c r="J3625" s="129"/>
      <c r="K3625" s="129"/>
      <c r="L3625" s="129">
        <v>0</v>
      </c>
      <c r="M3625" s="134" t="s">
        <v>30320</v>
      </c>
    </row>
    <row r="3626" spans="1:13" hidden="1" x14ac:dyDescent="0.25">
      <c r="A3626" s="128"/>
      <c r="B3626" s="2"/>
      <c r="C3626" s="139" t="s">
        <v>1747</v>
      </c>
      <c r="D3626" s="124" t="s">
        <v>1748</v>
      </c>
      <c r="E3626" s="118" t="s">
        <v>48</v>
      </c>
      <c r="F3626" s="124" t="s">
        <v>35249</v>
      </c>
      <c r="G3626" s="118" t="s">
        <v>2</v>
      </c>
      <c r="H3626" s="137">
        <v>45740</v>
      </c>
      <c r="I3626" s="119">
        <v>325</v>
      </c>
      <c r="J3626" s="129"/>
      <c r="K3626" s="129"/>
      <c r="L3626" s="129">
        <v>0</v>
      </c>
      <c r="M3626" s="134" t="s">
        <v>32720</v>
      </c>
    </row>
    <row r="3627" spans="1:13" hidden="1" x14ac:dyDescent="0.25">
      <c r="A3627" s="128"/>
      <c r="B3627" s="2"/>
      <c r="C3627" s="139" t="s">
        <v>1749</v>
      </c>
      <c r="D3627" s="124" t="s">
        <v>1750</v>
      </c>
      <c r="E3627" s="118" t="s">
        <v>48</v>
      </c>
      <c r="F3627" s="124" t="s">
        <v>35249</v>
      </c>
      <c r="G3627" s="118" t="s">
        <v>2</v>
      </c>
      <c r="H3627" s="137">
        <v>45740</v>
      </c>
      <c r="I3627" s="119">
        <v>280</v>
      </c>
      <c r="J3627" s="129"/>
      <c r="K3627" s="129"/>
      <c r="L3627" s="129">
        <v>0</v>
      </c>
      <c r="M3627" s="134" t="s">
        <v>20299</v>
      </c>
    </row>
    <row r="3628" spans="1:13" hidden="1" x14ac:dyDescent="0.25">
      <c r="A3628" s="128"/>
      <c r="B3628" s="2"/>
      <c r="C3628" s="139" t="s">
        <v>1751</v>
      </c>
      <c r="D3628" s="124" t="s">
        <v>1752</v>
      </c>
      <c r="E3628" s="118" t="s">
        <v>48</v>
      </c>
      <c r="F3628" s="124" t="s">
        <v>35249</v>
      </c>
      <c r="G3628" s="118" t="s">
        <v>2</v>
      </c>
      <c r="H3628" s="137">
        <v>42283</v>
      </c>
      <c r="I3628" s="119">
        <v>300</v>
      </c>
      <c r="J3628" s="129"/>
      <c r="K3628" s="129"/>
      <c r="L3628" s="129">
        <v>0</v>
      </c>
      <c r="M3628" s="134" t="s">
        <v>32717</v>
      </c>
    </row>
    <row r="3629" spans="1:13" hidden="1" x14ac:dyDescent="0.25">
      <c r="A3629" s="128"/>
      <c r="B3629" s="2"/>
      <c r="C3629" s="139" t="s">
        <v>1753</v>
      </c>
      <c r="D3629" s="124" t="s">
        <v>1754</v>
      </c>
      <c r="E3629" s="118" t="s">
        <v>48</v>
      </c>
      <c r="F3629" s="124" t="s">
        <v>35249</v>
      </c>
      <c r="G3629" s="118" t="s">
        <v>2</v>
      </c>
      <c r="H3629" s="137">
        <v>42283</v>
      </c>
      <c r="I3629" s="119">
        <v>260</v>
      </c>
      <c r="J3629" s="129"/>
      <c r="K3629" s="129"/>
      <c r="L3629" s="129">
        <v>0</v>
      </c>
      <c r="M3629" s="134" t="s">
        <v>20300</v>
      </c>
    </row>
    <row r="3630" spans="1:13" hidden="1" x14ac:dyDescent="0.25">
      <c r="A3630" s="128"/>
      <c r="B3630" s="2"/>
      <c r="C3630" s="139" t="s">
        <v>1755</v>
      </c>
      <c r="D3630" s="124" t="s">
        <v>1756</v>
      </c>
      <c r="E3630" s="118" t="s">
        <v>48</v>
      </c>
      <c r="F3630" s="124" t="s">
        <v>35249</v>
      </c>
      <c r="G3630" s="118" t="s">
        <v>2</v>
      </c>
      <c r="H3630" s="137">
        <v>42627</v>
      </c>
      <c r="I3630" s="119">
        <v>850</v>
      </c>
      <c r="J3630" s="129"/>
      <c r="K3630" s="129"/>
      <c r="L3630" s="129">
        <v>0</v>
      </c>
      <c r="M3630" s="134" t="s">
        <v>20301</v>
      </c>
    </row>
    <row r="3631" spans="1:13" hidden="1" x14ac:dyDescent="0.25">
      <c r="A3631" s="128"/>
      <c r="B3631" s="2"/>
      <c r="C3631" s="139" t="s">
        <v>1757</v>
      </c>
      <c r="D3631" s="124" t="s">
        <v>1758</v>
      </c>
      <c r="E3631" s="118" t="s">
        <v>48</v>
      </c>
      <c r="F3631" s="124" t="s">
        <v>35249</v>
      </c>
      <c r="G3631" s="118" t="s">
        <v>2</v>
      </c>
      <c r="H3631" s="137">
        <v>44265</v>
      </c>
      <c r="I3631" s="119">
        <v>135</v>
      </c>
      <c r="J3631" s="129"/>
      <c r="K3631" s="129"/>
      <c r="L3631" s="129">
        <v>0</v>
      </c>
      <c r="M3631" s="134" t="s">
        <v>20302</v>
      </c>
    </row>
    <row r="3632" spans="1:13" hidden="1" x14ac:dyDescent="0.25">
      <c r="A3632" s="128"/>
      <c r="B3632" s="2"/>
      <c r="C3632" s="139" t="s">
        <v>1759</v>
      </c>
      <c r="D3632" s="124" t="s">
        <v>1760</v>
      </c>
      <c r="E3632" s="118" t="s">
        <v>48</v>
      </c>
      <c r="F3632" s="124" t="s">
        <v>35249</v>
      </c>
      <c r="G3632" s="118" t="s">
        <v>2</v>
      </c>
      <c r="H3632" s="137">
        <v>42633</v>
      </c>
      <c r="I3632" s="119">
        <v>100</v>
      </c>
      <c r="J3632" s="129"/>
      <c r="K3632" s="129"/>
      <c r="L3632" s="129">
        <v>0</v>
      </c>
      <c r="M3632" s="134" t="s">
        <v>20303</v>
      </c>
    </row>
    <row r="3633" spans="1:13" hidden="1" x14ac:dyDescent="0.25">
      <c r="A3633" s="128"/>
      <c r="B3633" s="2"/>
      <c r="C3633" s="139" t="s">
        <v>1761</v>
      </c>
      <c r="D3633" s="124" t="s">
        <v>1762</v>
      </c>
      <c r="E3633" s="118" t="s">
        <v>48</v>
      </c>
      <c r="F3633" s="124" t="s">
        <v>35249</v>
      </c>
      <c r="G3633" s="118" t="s">
        <v>2</v>
      </c>
      <c r="H3633" s="137">
        <v>42543</v>
      </c>
      <c r="I3633" s="119">
        <v>678.18</v>
      </c>
      <c r="J3633" s="129"/>
      <c r="K3633" s="129"/>
      <c r="L3633" s="129">
        <v>0</v>
      </c>
      <c r="M3633" s="134" t="s">
        <v>20304</v>
      </c>
    </row>
    <row r="3634" spans="1:13" hidden="1" x14ac:dyDescent="0.25">
      <c r="A3634" s="128"/>
      <c r="B3634" s="2"/>
      <c r="C3634" s="139" t="s">
        <v>1763</v>
      </c>
      <c r="D3634" s="124" t="s">
        <v>1764</v>
      </c>
      <c r="E3634" s="118" t="s">
        <v>48</v>
      </c>
      <c r="F3634" s="124" t="s">
        <v>35249</v>
      </c>
      <c r="G3634" s="118" t="s">
        <v>2</v>
      </c>
      <c r="H3634" s="137">
        <v>42543</v>
      </c>
      <c r="I3634" s="119">
        <v>678.18</v>
      </c>
      <c r="J3634" s="129"/>
      <c r="K3634" s="129"/>
      <c r="L3634" s="129">
        <v>0</v>
      </c>
      <c r="M3634" s="134" t="s">
        <v>20305</v>
      </c>
    </row>
    <row r="3635" spans="1:13" hidden="1" x14ac:dyDescent="0.25">
      <c r="A3635" s="128"/>
      <c r="B3635" s="2"/>
      <c r="C3635" s="139" t="s">
        <v>30359</v>
      </c>
      <c r="D3635" s="124" t="s">
        <v>30360</v>
      </c>
      <c r="E3635" s="118" t="s">
        <v>48</v>
      </c>
      <c r="F3635" s="124" t="s">
        <v>35249</v>
      </c>
      <c r="G3635" s="118" t="s">
        <v>2</v>
      </c>
      <c r="H3635" s="137"/>
      <c r="I3635" s="119"/>
      <c r="J3635" s="129"/>
      <c r="K3635" s="129"/>
      <c r="L3635" s="129">
        <v>0</v>
      </c>
      <c r="M3635" s="134" t="s">
        <v>20306</v>
      </c>
    </row>
    <row r="3636" spans="1:13" hidden="1" x14ac:dyDescent="0.25">
      <c r="A3636" s="128"/>
      <c r="B3636" s="2"/>
      <c r="C3636" s="139" t="s">
        <v>1765</v>
      </c>
      <c r="D3636" s="124" t="s">
        <v>1766</v>
      </c>
      <c r="E3636" s="118" t="s">
        <v>48</v>
      </c>
      <c r="F3636" s="124" t="s">
        <v>35249</v>
      </c>
      <c r="G3636" s="118" t="s">
        <v>2</v>
      </c>
      <c r="H3636" s="137">
        <v>45433</v>
      </c>
      <c r="I3636" s="119">
        <v>125</v>
      </c>
      <c r="J3636" s="129"/>
      <c r="K3636" s="129"/>
      <c r="L3636" s="129">
        <v>0</v>
      </c>
      <c r="M3636" s="134" t="s">
        <v>20307</v>
      </c>
    </row>
    <row r="3637" spans="1:13" hidden="1" x14ac:dyDescent="0.25">
      <c r="A3637" s="128"/>
      <c r="B3637" s="2"/>
      <c r="C3637" s="139" t="s">
        <v>1767</v>
      </c>
      <c r="D3637" s="124" t="s">
        <v>1768</v>
      </c>
      <c r="E3637" s="118" t="s">
        <v>48</v>
      </c>
      <c r="F3637" s="124" t="s">
        <v>35249</v>
      </c>
      <c r="G3637" s="118" t="s">
        <v>2</v>
      </c>
      <c r="H3637" s="137">
        <v>45433</v>
      </c>
      <c r="I3637" s="119">
        <v>126</v>
      </c>
      <c r="J3637" s="129"/>
      <c r="K3637" s="129"/>
      <c r="L3637" s="129">
        <v>0</v>
      </c>
      <c r="M3637" s="134" t="s">
        <v>20308</v>
      </c>
    </row>
    <row r="3638" spans="1:13" hidden="1" x14ac:dyDescent="0.25">
      <c r="A3638" s="128"/>
      <c r="B3638" s="2"/>
      <c r="C3638" s="139" t="s">
        <v>1769</v>
      </c>
      <c r="D3638" s="124" t="s">
        <v>1770</v>
      </c>
      <c r="E3638" s="118" t="s">
        <v>48</v>
      </c>
      <c r="F3638" s="124" t="s">
        <v>35249</v>
      </c>
      <c r="G3638" s="118" t="s">
        <v>2</v>
      </c>
      <c r="H3638" s="137">
        <v>42975</v>
      </c>
      <c r="I3638" s="119">
        <v>14.03</v>
      </c>
      <c r="J3638" s="129"/>
      <c r="K3638" s="129"/>
      <c r="L3638" s="129">
        <v>0</v>
      </c>
      <c r="M3638" s="134" t="s">
        <v>30735</v>
      </c>
    </row>
    <row r="3639" spans="1:13" hidden="1" x14ac:dyDescent="0.25">
      <c r="A3639" s="128"/>
      <c r="B3639" s="2"/>
      <c r="C3639" s="139" t="s">
        <v>1771</v>
      </c>
      <c r="D3639" s="124" t="s">
        <v>1772</v>
      </c>
      <c r="E3639" s="118" t="s">
        <v>48</v>
      </c>
      <c r="F3639" s="124" t="s">
        <v>35249</v>
      </c>
      <c r="G3639" s="118" t="s">
        <v>2</v>
      </c>
      <c r="H3639" s="137"/>
      <c r="I3639" s="119"/>
      <c r="J3639" s="129"/>
      <c r="K3639" s="129"/>
      <c r="L3639" s="129">
        <v>0</v>
      </c>
      <c r="M3639" s="134" t="s">
        <v>20309</v>
      </c>
    </row>
    <row r="3640" spans="1:13" hidden="1" x14ac:dyDescent="0.25">
      <c r="A3640" s="128"/>
      <c r="B3640" s="2"/>
      <c r="C3640" s="139" t="s">
        <v>1773</v>
      </c>
      <c r="D3640" s="124" t="s">
        <v>1774</v>
      </c>
      <c r="E3640" s="118" t="s">
        <v>48</v>
      </c>
      <c r="F3640" s="124" t="s">
        <v>35249</v>
      </c>
      <c r="G3640" s="118" t="s">
        <v>2</v>
      </c>
      <c r="H3640" s="137"/>
      <c r="I3640" s="119"/>
      <c r="J3640" s="129"/>
      <c r="K3640" s="129"/>
      <c r="L3640" s="129">
        <v>0</v>
      </c>
      <c r="M3640" s="134" t="s">
        <v>20310</v>
      </c>
    </row>
    <row r="3641" spans="1:13" hidden="1" x14ac:dyDescent="0.25">
      <c r="A3641" s="128"/>
      <c r="B3641" s="2"/>
      <c r="C3641" s="139" t="s">
        <v>1775</v>
      </c>
      <c r="D3641" s="124" t="s">
        <v>1776</v>
      </c>
      <c r="E3641" s="118" t="s">
        <v>48</v>
      </c>
      <c r="F3641" s="124" t="s">
        <v>35249</v>
      </c>
      <c r="G3641" s="118" t="s">
        <v>2</v>
      </c>
      <c r="H3641" s="137"/>
      <c r="I3641" s="119"/>
      <c r="J3641" s="129"/>
      <c r="K3641" s="129"/>
      <c r="L3641" s="129">
        <v>0</v>
      </c>
      <c r="M3641" s="134" t="s">
        <v>20311</v>
      </c>
    </row>
    <row r="3642" spans="1:13" hidden="1" x14ac:dyDescent="0.25">
      <c r="A3642" s="128"/>
      <c r="B3642" s="2"/>
      <c r="C3642" s="139" t="s">
        <v>1777</v>
      </c>
      <c r="D3642" s="124" t="s">
        <v>1778</v>
      </c>
      <c r="E3642" s="118" t="s">
        <v>48</v>
      </c>
      <c r="F3642" s="124" t="s">
        <v>35249</v>
      </c>
      <c r="G3642" s="118" t="s">
        <v>2</v>
      </c>
      <c r="H3642" s="137"/>
      <c r="I3642" s="119"/>
      <c r="J3642" s="129"/>
      <c r="K3642" s="129"/>
      <c r="L3642" s="129">
        <v>0</v>
      </c>
      <c r="M3642" s="134" t="s">
        <v>20312</v>
      </c>
    </row>
    <row r="3643" spans="1:13" hidden="1" x14ac:dyDescent="0.25">
      <c r="A3643" s="128"/>
      <c r="B3643" s="2"/>
      <c r="C3643" s="139" t="s">
        <v>1779</v>
      </c>
      <c r="D3643" s="124" t="s">
        <v>1780</v>
      </c>
      <c r="E3643" s="118" t="s">
        <v>48</v>
      </c>
      <c r="F3643" s="124" t="s">
        <v>35249</v>
      </c>
      <c r="G3643" s="118" t="s">
        <v>2</v>
      </c>
      <c r="H3643" s="137"/>
      <c r="I3643" s="119"/>
      <c r="J3643" s="129"/>
      <c r="K3643" s="129"/>
      <c r="L3643" s="129">
        <v>0</v>
      </c>
      <c r="M3643" s="134" t="s">
        <v>30224</v>
      </c>
    </row>
    <row r="3644" spans="1:13" hidden="1" x14ac:dyDescent="0.25">
      <c r="A3644" s="128"/>
      <c r="B3644" s="2"/>
      <c r="C3644" s="139" t="s">
        <v>1781</v>
      </c>
      <c r="D3644" s="124" t="s">
        <v>1782</v>
      </c>
      <c r="E3644" s="118" t="s">
        <v>48</v>
      </c>
      <c r="F3644" s="124" t="s">
        <v>35249</v>
      </c>
      <c r="G3644" s="118" t="s">
        <v>2</v>
      </c>
      <c r="H3644" s="137"/>
      <c r="I3644" s="119"/>
      <c r="J3644" s="129"/>
      <c r="K3644" s="129"/>
      <c r="L3644" s="129">
        <v>0</v>
      </c>
      <c r="M3644" s="134" t="s">
        <v>29978</v>
      </c>
    </row>
    <row r="3645" spans="1:13" hidden="1" x14ac:dyDescent="0.25">
      <c r="A3645" s="128"/>
      <c r="B3645" s="2"/>
      <c r="C3645" s="139" t="s">
        <v>1783</v>
      </c>
      <c r="D3645" s="124" t="s">
        <v>1784</v>
      </c>
      <c r="E3645" s="118" t="s">
        <v>48</v>
      </c>
      <c r="F3645" s="124" t="s">
        <v>35249</v>
      </c>
      <c r="G3645" s="118" t="s">
        <v>2</v>
      </c>
      <c r="H3645" s="137"/>
      <c r="I3645" s="119"/>
      <c r="J3645" s="129"/>
      <c r="K3645" s="129"/>
      <c r="L3645" s="129">
        <v>0</v>
      </c>
      <c r="M3645" s="134" t="s">
        <v>30347</v>
      </c>
    </row>
    <row r="3646" spans="1:13" hidden="1" x14ac:dyDescent="0.25">
      <c r="A3646" s="128"/>
      <c r="B3646" s="2"/>
      <c r="C3646" s="139" t="s">
        <v>1785</v>
      </c>
      <c r="D3646" s="124" t="s">
        <v>1786</v>
      </c>
      <c r="E3646" s="118" t="s">
        <v>48</v>
      </c>
      <c r="F3646" s="124" t="s">
        <v>35249</v>
      </c>
      <c r="G3646" s="118" t="s">
        <v>2</v>
      </c>
      <c r="H3646" s="137"/>
      <c r="I3646" s="119"/>
      <c r="J3646" s="129"/>
      <c r="K3646" s="129"/>
      <c r="L3646" s="129">
        <v>0</v>
      </c>
      <c r="M3646" s="134" t="s">
        <v>30233</v>
      </c>
    </row>
    <row r="3647" spans="1:13" hidden="1" x14ac:dyDescent="0.25">
      <c r="A3647" s="128"/>
      <c r="B3647" s="2"/>
      <c r="C3647" s="139" t="s">
        <v>1787</v>
      </c>
      <c r="D3647" s="124" t="s">
        <v>1788</v>
      </c>
      <c r="E3647" s="118" t="s">
        <v>48</v>
      </c>
      <c r="F3647" s="124" t="s">
        <v>35249</v>
      </c>
      <c r="G3647" s="118" t="s">
        <v>2</v>
      </c>
      <c r="H3647" s="137"/>
      <c r="I3647" s="119"/>
      <c r="J3647" s="129"/>
      <c r="K3647" s="129"/>
      <c r="L3647" s="129">
        <v>0</v>
      </c>
      <c r="M3647" s="134" t="s">
        <v>31048</v>
      </c>
    </row>
    <row r="3648" spans="1:13" hidden="1" x14ac:dyDescent="0.25">
      <c r="A3648" s="128"/>
      <c r="B3648" s="2"/>
      <c r="C3648" s="139" t="s">
        <v>1789</v>
      </c>
      <c r="D3648" s="124" t="s">
        <v>1790</v>
      </c>
      <c r="E3648" s="118" t="s">
        <v>48</v>
      </c>
      <c r="F3648" s="124" t="s">
        <v>35249</v>
      </c>
      <c r="G3648" s="118" t="s">
        <v>2</v>
      </c>
      <c r="H3648" s="137"/>
      <c r="I3648" s="119"/>
      <c r="J3648" s="129"/>
      <c r="K3648" s="129"/>
      <c r="L3648" s="129">
        <v>0</v>
      </c>
      <c r="M3648" s="134" t="s">
        <v>30809</v>
      </c>
    </row>
    <row r="3649" spans="1:13" hidden="1" x14ac:dyDescent="0.25">
      <c r="A3649" s="128"/>
      <c r="B3649" s="2"/>
      <c r="C3649" s="139" t="s">
        <v>1791</v>
      </c>
      <c r="D3649" s="124" t="s">
        <v>1792</v>
      </c>
      <c r="E3649" s="118" t="s">
        <v>48</v>
      </c>
      <c r="F3649" s="124" t="s">
        <v>35249</v>
      </c>
      <c r="G3649" s="118" t="s">
        <v>2</v>
      </c>
      <c r="H3649" s="137"/>
      <c r="I3649" s="119"/>
      <c r="J3649" s="129"/>
      <c r="K3649" s="129"/>
      <c r="L3649" s="129">
        <v>0</v>
      </c>
      <c r="M3649" s="134" t="s">
        <v>20313</v>
      </c>
    </row>
    <row r="3650" spans="1:13" hidden="1" x14ac:dyDescent="0.25">
      <c r="A3650" s="128"/>
      <c r="B3650" s="2"/>
      <c r="C3650" s="139" t="s">
        <v>1793</v>
      </c>
      <c r="D3650" s="124" t="s">
        <v>1794</v>
      </c>
      <c r="E3650" s="118" t="s">
        <v>48</v>
      </c>
      <c r="F3650" s="124" t="s">
        <v>35249</v>
      </c>
      <c r="G3650" s="118" t="s">
        <v>2</v>
      </c>
      <c r="H3650" s="137"/>
      <c r="I3650" s="119"/>
      <c r="J3650" s="129"/>
      <c r="K3650" s="129"/>
      <c r="L3650" s="129">
        <v>0</v>
      </c>
      <c r="M3650" s="134" t="s">
        <v>20314</v>
      </c>
    </row>
    <row r="3651" spans="1:13" hidden="1" x14ac:dyDescent="0.25">
      <c r="A3651" s="128"/>
      <c r="B3651" s="2"/>
      <c r="C3651" s="139" t="s">
        <v>1795</v>
      </c>
      <c r="D3651" s="124" t="s">
        <v>1796</v>
      </c>
      <c r="E3651" s="118" t="s">
        <v>48</v>
      </c>
      <c r="F3651" s="124" t="s">
        <v>35249</v>
      </c>
      <c r="G3651" s="118" t="s">
        <v>2</v>
      </c>
      <c r="H3651" s="137"/>
      <c r="I3651" s="119"/>
      <c r="J3651" s="129"/>
      <c r="K3651" s="129"/>
      <c r="L3651" s="129">
        <v>0</v>
      </c>
      <c r="M3651" s="134" t="s">
        <v>20315</v>
      </c>
    </row>
    <row r="3652" spans="1:13" hidden="1" x14ac:dyDescent="0.25">
      <c r="A3652" s="128"/>
      <c r="B3652" s="2"/>
      <c r="C3652" s="139" t="s">
        <v>1797</v>
      </c>
      <c r="D3652" s="124" t="s">
        <v>1798</v>
      </c>
      <c r="E3652" s="118" t="s">
        <v>48</v>
      </c>
      <c r="F3652" s="124" t="s">
        <v>35249</v>
      </c>
      <c r="G3652" s="118" t="s">
        <v>2</v>
      </c>
      <c r="H3652" s="137"/>
      <c r="I3652" s="119"/>
      <c r="J3652" s="129"/>
      <c r="K3652" s="129"/>
      <c r="L3652" s="129">
        <v>0</v>
      </c>
      <c r="M3652" s="134" t="s">
        <v>20316</v>
      </c>
    </row>
    <row r="3653" spans="1:13" hidden="1" x14ac:dyDescent="0.25">
      <c r="A3653" s="128"/>
      <c r="B3653" s="2"/>
      <c r="C3653" s="139" t="s">
        <v>1799</v>
      </c>
      <c r="D3653" s="124" t="s">
        <v>1800</v>
      </c>
      <c r="E3653" s="118" t="s">
        <v>48</v>
      </c>
      <c r="F3653" s="124" t="s">
        <v>35249</v>
      </c>
      <c r="G3653" s="118" t="s">
        <v>2</v>
      </c>
      <c r="H3653" s="137">
        <v>43017</v>
      </c>
      <c r="I3653" s="119">
        <v>305.43</v>
      </c>
      <c r="J3653" s="129"/>
      <c r="K3653" s="129"/>
      <c r="L3653" s="129">
        <v>0</v>
      </c>
      <c r="M3653" s="134" t="s">
        <v>20317</v>
      </c>
    </row>
    <row r="3654" spans="1:13" hidden="1" x14ac:dyDescent="0.25">
      <c r="A3654" s="128"/>
      <c r="B3654" s="2"/>
      <c r="C3654" s="139" t="s">
        <v>1801</v>
      </c>
      <c r="D3654" s="124" t="s">
        <v>1802</v>
      </c>
      <c r="E3654" s="118" t="s">
        <v>48</v>
      </c>
      <c r="F3654" s="124" t="s">
        <v>35249</v>
      </c>
      <c r="G3654" s="118" t="s">
        <v>2</v>
      </c>
      <c r="H3654" s="137">
        <v>42968</v>
      </c>
      <c r="I3654" s="119">
        <v>168.96</v>
      </c>
      <c r="J3654" s="129"/>
      <c r="K3654" s="129"/>
      <c r="L3654" s="129">
        <v>0</v>
      </c>
      <c r="M3654" s="134" t="s">
        <v>20318</v>
      </c>
    </row>
    <row r="3655" spans="1:13" hidden="1" x14ac:dyDescent="0.25">
      <c r="A3655" s="128"/>
      <c r="B3655" s="2"/>
      <c r="C3655" s="139" t="s">
        <v>1803</v>
      </c>
      <c r="D3655" s="124" t="s">
        <v>1804</v>
      </c>
      <c r="E3655" s="118" t="s">
        <v>48</v>
      </c>
      <c r="F3655" s="124" t="s">
        <v>35249</v>
      </c>
      <c r="G3655" s="118" t="s">
        <v>2</v>
      </c>
      <c r="H3655" s="137">
        <v>43069</v>
      </c>
      <c r="I3655" s="119">
        <v>162</v>
      </c>
      <c r="J3655" s="129"/>
      <c r="K3655" s="129"/>
      <c r="L3655" s="129">
        <v>0</v>
      </c>
      <c r="M3655" s="134" t="s">
        <v>30358</v>
      </c>
    </row>
    <row r="3656" spans="1:13" hidden="1" x14ac:dyDescent="0.25">
      <c r="A3656" s="128"/>
      <c r="B3656" s="2"/>
      <c r="C3656" s="139" t="s">
        <v>1805</v>
      </c>
      <c r="D3656" s="124" t="s">
        <v>1806</v>
      </c>
      <c r="E3656" s="118" t="s">
        <v>48</v>
      </c>
      <c r="F3656" s="124" t="s">
        <v>35249</v>
      </c>
      <c r="G3656" s="118" t="s">
        <v>2</v>
      </c>
      <c r="H3656" s="137">
        <v>43010</v>
      </c>
      <c r="I3656" s="119">
        <v>104.9</v>
      </c>
      <c r="J3656" s="129"/>
      <c r="K3656" s="129"/>
      <c r="L3656" s="129">
        <v>0</v>
      </c>
      <c r="M3656" s="134"/>
    </row>
    <row r="3657" spans="1:13" hidden="1" x14ac:dyDescent="0.25">
      <c r="A3657" s="128"/>
      <c r="B3657" s="2"/>
      <c r="C3657" s="139" t="s">
        <v>1807</v>
      </c>
      <c r="D3657" s="124" t="s">
        <v>1808</v>
      </c>
      <c r="E3657" s="118" t="s">
        <v>48</v>
      </c>
      <c r="F3657" s="124" t="s">
        <v>35249</v>
      </c>
      <c r="G3657" s="118" t="s">
        <v>2</v>
      </c>
      <c r="H3657" s="137">
        <v>42996</v>
      </c>
      <c r="I3657" s="119">
        <v>546.65</v>
      </c>
      <c r="J3657" s="129"/>
      <c r="K3657" s="129"/>
      <c r="L3657" s="129">
        <v>0</v>
      </c>
      <c r="M3657" s="134"/>
    </row>
    <row r="3658" spans="1:13" hidden="1" x14ac:dyDescent="0.25">
      <c r="A3658" s="128"/>
      <c r="B3658" s="2"/>
      <c r="C3658" s="139" t="s">
        <v>1809</v>
      </c>
      <c r="D3658" s="124" t="s">
        <v>1810</v>
      </c>
      <c r="E3658" s="118" t="s">
        <v>48</v>
      </c>
      <c r="F3658" s="124" t="s">
        <v>35249</v>
      </c>
      <c r="G3658" s="118" t="s">
        <v>2</v>
      </c>
      <c r="H3658" s="137">
        <v>43109</v>
      </c>
      <c r="I3658" s="119">
        <v>97.02</v>
      </c>
      <c r="J3658" s="129"/>
      <c r="K3658" s="129"/>
      <c r="L3658" s="129">
        <v>0</v>
      </c>
      <c r="M3658" s="134"/>
    </row>
    <row r="3659" spans="1:13" hidden="1" x14ac:dyDescent="0.25">
      <c r="A3659" s="128"/>
      <c r="B3659" s="2"/>
      <c r="C3659" s="139" t="s">
        <v>1811</v>
      </c>
      <c r="D3659" s="124" t="s">
        <v>1812</v>
      </c>
      <c r="E3659" s="118" t="s">
        <v>48</v>
      </c>
      <c r="F3659" s="124" t="s">
        <v>35249</v>
      </c>
      <c r="G3659" s="118" t="s">
        <v>2</v>
      </c>
      <c r="H3659" s="137">
        <v>43109</v>
      </c>
      <c r="I3659" s="119">
        <v>125.4</v>
      </c>
      <c r="J3659" s="129"/>
      <c r="K3659" s="129"/>
      <c r="L3659" s="129">
        <v>0</v>
      </c>
      <c r="M3659" s="134"/>
    </row>
    <row r="3660" spans="1:13" hidden="1" x14ac:dyDescent="0.25">
      <c r="A3660" s="128"/>
      <c r="B3660" s="2"/>
      <c r="C3660" s="139" t="s">
        <v>1813</v>
      </c>
      <c r="D3660" s="124" t="s">
        <v>1814</v>
      </c>
      <c r="E3660" s="118" t="s">
        <v>48</v>
      </c>
      <c r="F3660" s="124" t="s">
        <v>35249</v>
      </c>
      <c r="G3660" s="118" t="s">
        <v>2</v>
      </c>
      <c r="H3660" s="137">
        <v>43109</v>
      </c>
      <c r="I3660" s="119">
        <v>97.02</v>
      </c>
      <c r="J3660" s="129"/>
      <c r="K3660" s="129"/>
      <c r="L3660" s="129">
        <v>0</v>
      </c>
      <c r="M3660" s="134"/>
    </row>
    <row r="3661" spans="1:13" hidden="1" x14ac:dyDescent="0.25">
      <c r="A3661" s="128"/>
      <c r="B3661" s="2"/>
      <c r="C3661" s="139" t="s">
        <v>1815</v>
      </c>
      <c r="D3661" s="124" t="s">
        <v>1816</v>
      </c>
      <c r="E3661" s="118" t="s">
        <v>48</v>
      </c>
      <c r="F3661" s="124" t="s">
        <v>35249</v>
      </c>
      <c r="G3661" s="118" t="s">
        <v>2</v>
      </c>
      <c r="H3661" s="137">
        <v>43109</v>
      </c>
      <c r="I3661" s="119">
        <v>108.9</v>
      </c>
      <c r="J3661" s="129"/>
      <c r="K3661" s="129"/>
      <c r="L3661" s="129">
        <v>0</v>
      </c>
      <c r="M3661" s="134"/>
    </row>
    <row r="3662" spans="1:13" hidden="1" x14ac:dyDescent="0.25">
      <c r="A3662" s="128"/>
      <c r="B3662" s="2"/>
      <c r="C3662" s="139" t="s">
        <v>1817</v>
      </c>
      <c r="D3662" s="124" t="s">
        <v>1818</v>
      </c>
      <c r="E3662" s="118" t="s">
        <v>48</v>
      </c>
      <c r="F3662" s="124" t="s">
        <v>35249</v>
      </c>
      <c r="G3662" s="118" t="s">
        <v>2</v>
      </c>
      <c r="H3662" s="137">
        <v>43109</v>
      </c>
      <c r="I3662" s="119">
        <v>100.98</v>
      </c>
      <c r="J3662" s="129"/>
      <c r="K3662" s="129"/>
      <c r="L3662" s="129">
        <v>0</v>
      </c>
      <c r="M3662" s="134" t="s">
        <v>20319</v>
      </c>
    </row>
    <row r="3663" spans="1:13" hidden="1" x14ac:dyDescent="0.25">
      <c r="A3663" s="128"/>
      <c r="B3663" s="2"/>
      <c r="C3663" s="139" t="s">
        <v>1819</v>
      </c>
      <c r="D3663" s="124" t="s">
        <v>1820</v>
      </c>
      <c r="E3663" s="118" t="s">
        <v>48</v>
      </c>
      <c r="F3663" s="124" t="s">
        <v>35249</v>
      </c>
      <c r="G3663" s="118" t="s">
        <v>2</v>
      </c>
      <c r="H3663" s="137">
        <v>43109</v>
      </c>
      <c r="I3663" s="119">
        <v>115.5</v>
      </c>
      <c r="J3663" s="129"/>
      <c r="K3663" s="129"/>
      <c r="L3663" s="129">
        <v>0</v>
      </c>
      <c r="M3663" s="134" t="s">
        <v>20320</v>
      </c>
    </row>
    <row r="3664" spans="1:13" hidden="1" x14ac:dyDescent="0.25">
      <c r="A3664" s="128"/>
      <c r="B3664" s="2"/>
      <c r="C3664" s="139" t="s">
        <v>1821</v>
      </c>
      <c r="D3664" s="124" t="s">
        <v>1822</v>
      </c>
      <c r="E3664" s="118" t="s">
        <v>48</v>
      </c>
      <c r="F3664" s="124" t="s">
        <v>35249</v>
      </c>
      <c r="G3664" s="118" t="s">
        <v>2</v>
      </c>
      <c r="H3664" s="137">
        <v>43109</v>
      </c>
      <c r="I3664" s="119">
        <v>98.28</v>
      </c>
      <c r="J3664" s="129"/>
      <c r="K3664" s="129"/>
      <c r="L3664" s="129">
        <v>0</v>
      </c>
      <c r="M3664" s="134"/>
    </row>
    <row r="3665" spans="1:13" hidden="1" x14ac:dyDescent="0.25">
      <c r="A3665" s="128"/>
      <c r="B3665" s="2"/>
      <c r="C3665" s="139" t="s">
        <v>1823</v>
      </c>
      <c r="D3665" s="124" t="s">
        <v>1824</v>
      </c>
      <c r="E3665" s="118" t="s">
        <v>48</v>
      </c>
      <c r="F3665" s="124" t="s">
        <v>35249</v>
      </c>
      <c r="G3665" s="118" t="s">
        <v>2</v>
      </c>
      <c r="H3665" s="137">
        <v>43033</v>
      </c>
      <c r="I3665" s="119">
        <v>378.02</v>
      </c>
      <c r="J3665" s="129"/>
      <c r="K3665" s="129"/>
      <c r="L3665" s="129">
        <v>0</v>
      </c>
      <c r="M3665" s="134"/>
    </row>
    <row r="3666" spans="1:13" hidden="1" x14ac:dyDescent="0.25">
      <c r="A3666" s="128"/>
      <c r="B3666" s="2"/>
      <c r="C3666" s="139" t="s">
        <v>1825</v>
      </c>
      <c r="D3666" s="124" t="s">
        <v>1826</v>
      </c>
      <c r="E3666" s="118" t="s">
        <v>48</v>
      </c>
      <c r="F3666" s="124" t="s">
        <v>35249</v>
      </c>
      <c r="G3666" s="118" t="s">
        <v>2</v>
      </c>
      <c r="H3666" s="137">
        <v>43033</v>
      </c>
      <c r="I3666" s="119">
        <v>378.02</v>
      </c>
      <c r="J3666" s="129"/>
      <c r="K3666" s="129"/>
      <c r="L3666" s="129">
        <v>0</v>
      </c>
      <c r="M3666" s="134"/>
    </row>
    <row r="3667" spans="1:13" hidden="1" x14ac:dyDescent="0.25">
      <c r="A3667" s="128"/>
      <c r="B3667" s="2"/>
      <c r="C3667" s="139" t="s">
        <v>1827</v>
      </c>
      <c r="D3667" s="124" t="s">
        <v>1828</v>
      </c>
      <c r="E3667" s="118" t="s">
        <v>48</v>
      </c>
      <c r="F3667" s="124" t="s">
        <v>35249</v>
      </c>
      <c r="G3667" s="118" t="s">
        <v>2</v>
      </c>
      <c r="H3667" s="137">
        <v>43033</v>
      </c>
      <c r="I3667" s="119">
        <v>405.72</v>
      </c>
      <c r="J3667" s="129"/>
      <c r="K3667" s="129"/>
      <c r="L3667" s="129">
        <v>0</v>
      </c>
      <c r="M3667" s="134"/>
    </row>
    <row r="3668" spans="1:13" hidden="1" x14ac:dyDescent="0.25">
      <c r="A3668" s="128"/>
      <c r="B3668" s="2"/>
      <c r="C3668" s="139" t="s">
        <v>1829</v>
      </c>
      <c r="D3668" s="124" t="s">
        <v>1830</v>
      </c>
      <c r="E3668" s="118" t="s">
        <v>48</v>
      </c>
      <c r="F3668" s="124" t="s">
        <v>35249</v>
      </c>
      <c r="G3668" s="118" t="s">
        <v>2</v>
      </c>
      <c r="H3668" s="137">
        <v>43033</v>
      </c>
      <c r="I3668" s="119">
        <v>394.71</v>
      </c>
      <c r="J3668" s="129"/>
      <c r="K3668" s="129"/>
      <c r="L3668" s="129">
        <v>0</v>
      </c>
      <c r="M3668" s="134" t="s">
        <v>20321</v>
      </c>
    </row>
    <row r="3669" spans="1:13" hidden="1" x14ac:dyDescent="0.25">
      <c r="A3669" s="128"/>
      <c r="B3669" s="2"/>
      <c r="C3669" s="139" t="s">
        <v>1831</v>
      </c>
      <c r="D3669" s="124" t="s">
        <v>1832</v>
      </c>
      <c r="E3669" s="118" t="s">
        <v>48</v>
      </c>
      <c r="F3669" s="124" t="s">
        <v>35249</v>
      </c>
      <c r="G3669" s="118" t="s">
        <v>2</v>
      </c>
      <c r="H3669" s="137">
        <v>43033</v>
      </c>
      <c r="I3669" s="119">
        <v>405.72</v>
      </c>
      <c r="J3669" s="129"/>
      <c r="K3669" s="129"/>
      <c r="L3669" s="129">
        <v>0</v>
      </c>
      <c r="M3669" s="134" t="s">
        <v>20322</v>
      </c>
    </row>
    <row r="3670" spans="1:13" hidden="1" x14ac:dyDescent="0.25">
      <c r="A3670" s="128"/>
      <c r="B3670" s="2"/>
      <c r="C3670" s="139" t="s">
        <v>1833</v>
      </c>
      <c r="D3670" s="124" t="s">
        <v>1834</v>
      </c>
      <c r="E3670" s="118" t="s">
        <v>48</v>
      </c>
      <c r="F3670" s="124" t="s">
        <v>35249</v>
      </c>
      <c r="G3670" s="118" t="s">
        <v>2</v>
      </c>
      <c r="H3670" s="137"/>
      <c r="I3670" s="119"/>
      <c r="J3670" s="129"/>
      <c r="K3670" s="129"/>
      <c r="L3670" s="129">
        <v>0</v>
      </c>
      <c r="M3670" s="134"/>
    </row>
    <row r="3671" spans="1:13" hidden="1" x14ac:dyDescent="0.25">
      <c r="A3671" s="128"/>
      <c r="B3671" s="2"/>
      <c r="C3671" s="139" t="s">
        <v>1835</v>
      </c>
      <c r="D3671" s="124" t="s">
        <v>1836</v>
      </c>
      <c r="E3671" s="118" t="s">
        <v>48</v>
      </c>
      <c r="F3671" s="124" t="s">
        <v>35249</v>
      </c>
      <c r="G3671" s="118" t="s">
        <v>2</v>
      </c>
      <c r="H3671" s="137"/>
      <c r="I3671" s="119"/>
      <c r="J3671" s="129"/>
      <c r="K3671" s="129"/>
      <c r="L3671" s="129">
        <v>0</v>
      </c>
      <c r="M3671" s="134" t="s">
        <v>20323</v>
      </c>
    </row>
    <row r="3672" spans="1:13" hidden="1" x14ac:dyDescent="0.25">
      <c r="A3672" s="128"/>
      <c r="B3672" s="2"/>
      <c r="C3672" s="139" t="s">
        <v>1837</v>
      </c>
      <c r="D3672" s="124" t="s">
        <v>1838</v>
      </c>
      <c r="E3672" s="118" t="s">
        <v>48</v>
      </c>
      <c r="F3672" s="124" t="s">
        <v>35249</v>
      </c>
      <c r="G3672" s="118" t="s">
        <v>2</v>
      </c>
      <c r="H3672" s="137"/>
      <c r="I3672" s="119"/>
      <c r="J3672" s="129"/>
      <c r="K3672" s="129"/>
      <c r="L3672" s="129">
        <v>0</v>
      </c>
      <c r="M3672" s="134" t="s">
        <v>20324</v>
      </c>
    </row>
    <row r="3673" spans="1:13" hidden="1" x14ac:dyDescent="0.25">
      <c r="A3673" s="128"/>
      <c r="B3673" s="2"/>
      <c r="C3673" s="139" t="s">
        <v>30225</v>
      </c>
      <c r="D3673" s="124" t="s">
        <v>30226</v>
      </c>
      <c r="E3673" s="118" t="s">
        <v>48</v>
      </c>
      <c r="F3673" s="124" t="s">
        <v>35249</v>
      </c>
      <c r="G3673" s="118" t="s">
        <v>2</v>
      </c>
      <c r="H3673" s="137"/>
      <c r="I3673" s="119"/>
      <c r="J3673" s="129"/>
      <c r="K3673" s="129"/>
      <c r="L3673" s="129">
        <v>0</v>
      </c>
      <c r="M3673" s="134" t="s">
        <v>20325</v>
      </c>
    </row>
    <row r="3674" spans="1:13" hidden="1" x14ac:dyDescent="0.25">
      <c r="A3674" s="128"/>
      <c r="B3674" s="2"/>
      <c r="C3674" s="139" t="s">
        <v>30329</v>
      </c>
      <c r="D3674" s="124" t="s">
        <v>30330</v>
      </c>
      <c r="E3674" s="118" t="s">
        <v>48</v>
      </c>
      <c r="F3674" s="124" t="s">
        <v>35249</v>
      </c>
      <c r="G3674" s="118" t="s">
        <v>2</v>
      </c>
      <c r="H3674" s="137"/>
      <c r="I3674" s="119"/>
      <c r="J3674" s="129"/>
      <c r="K3674" s="129"/>
      <c r="L3674" s="129">
        <v>0</v>
      </c>
      <c r="M3674" s="134" t="s">
        <v>20326</v>
      </c>
    </row>
    <row r="3675" spans="1:13" hidden="1" x14ac:dyDescent="0.25">
      <c r="A3675" s="128"/>
      <c r="B3675" s="2"/>
      <c r="C3675" s="139" t="s">
        <v>1839</v>
      </c>
      <c r="D3675" s="124" t="s">
        <v>1840</v>
      </c>
      <c r="E3675" s="118" t="s">
        <v>48</v>
      </c>
      <c r="F3675" s="124" t="s">
        <v>35249</v>
      </c>
      <c r="G3675" s="118" t="s">
        <v>2</v>
      </c>
      <c r="H3675" s="137"/>
      <c r="I3675" s="119"/>
      <c r="J3675" s="129"/>
      <c r="K3675" s="129"/>
      <c r="L3675" s="129">
        <v>0</v>
      </c>
      <c r="M3675" s="134" t="s">
        <v>20327</v>
      </c>
    </row>
    <row r="3676" spans="1:13" hidden="1" x14ac:dyDescent="0.25">
      <c r="A3676" s="128"/>
      <c r="B3676" s="2"/>
      <c r="C3676" s="139" t="s">
        <v>1841</v>
      </c>
      <c r="D3676" s="124" t="s">
        <v>1842</v>
      </c>
      <c r="E3676" s="118" t="s">
        <v>48</v>
      </c>
      <c r="F3676" s="124" t="s">
        <v>35249</v>
      </c>
      <c r="G3676" s="118" t="s">
        <v>2</v>
      </c>
      <c r="H3676" s="137"/>
      <c r="I3676" s="119"/>
      <c r="J3676" s="129"/>
      <c r="K3676" s="129"/>
      <c r="L3676" s="129">
        <v>0</v>
      </c>
      <c r="M3676" s="134" t="s">
        <v>20328</v>
      </c>
    </row>
    <row r="3677" spans="1:13" hidden="1" x14ac:dyDescent="0.25">
      <c r="A3677" s="128"/>
      <c r="B3677" s="2"/>
      <c r="C3677" s="139" t="s">
        <v>1843</v>
      </c>
      <c r="D3677" s="124" t="s">
        <v>1844</v>
      </c>
      <c r="E3677" s="118" t="s">
        <v>48</v>
      </c>
      <c r="F3677" s="124" t="s">
        <v>35249</v>
      </c>
      <c r="G3677" s="118" t="s">
        <v>2</v>
      </c>
      <c r="H3677" s="137"/>
      <c r="I3677" s="119"/>
      <c r="J3677" s="129"/>
      <c r="K3677" s="129"/>
      <c r="L3677" s="129">
        <v>0</v>
      </c>
      <c r="M3677" s="134" t="s">
        <v>20329</v>
      </c>
    </row>
    <row r="3678" spans="1:13" hidden="1" x14ac:dyDescent="0.25">
      <c r="A3678" s="128"/>
      <c r="B3678" s="2"/>
      <c r="C3678" s="139" t="s">
        <v>1845</v>
      </c>
      <c r="D3678" s="124" t="s">
        <v>1846</v>
      </c>
      <c r="E3678" s="118" t="s">
        <v>48</v>
      </c>
      <c r="F3678" s="124" t="s">
        <v>35249</v>
      </c>
      <c r="G3678" s="118" t="s">
        <v>2</v>
      </c>
      <c r="H3678" s="137">
        <v>43010</v>
      </c>
      <c r="I3678" s="119">
        <v>48.48</v>
      </c>
      <c r="J3678" s="129"/>
      <c r="K3678" s="129"/>
      <c r="L3678" s="129">
        <v>0</v>
      </c>
      <c r="M3678" s="134" t="s">
        <v>20330</v>
      </c>
    </row>
    <row r="3679" spans="1:13" hidden="1" x14ac:dyDescent="0.25">
      <c r="A3679" s="128"/>
      <c r="B3679" s="2"/>
      <c r="C3679" s="139" t="s">
        <v>1847</v>
      </c>
      <c r="D3679" s="124" t="s">
        <v>1848</v>
      </c>
      <c r="E3679" s="118" t="s">
        <v>48</v>
      </c>
      <c r="F3679" s="124" t="s">
        <v>35249</v>
      </c>
      <c r="G3679" s="118" t="s">
        <v>2</v>
      </c>
      <c r="H3679" s="137"/>
      <c r="I3679" s="119"/>
      <c r="J3679" s="129"/>
      <c r="K3679" s="129"/>
      <c r="L3679" s="129">
        <v>0</v>
      </c>
      <c r="M3679" s="134"/>
    </row>
    <row r="3680" spans="1:13" hidden="1" x14ac:dyDescent="0.25">
      <c r="A3680" s="128"/>
      <c r="B3680" s="2"/>
      <c r="C3680" s="139" t="s">
        <v>1849</v>
      </c>
      <c r="D3680" s="124" t="s">
        <v>1850</v>
      </c>
      <c r="E3680" s="118" t="s">
        <v>48</v>
      </c>
      <c r="F3680" s="124" t="s">
        <v>35249</v>
      </c>
      <c r="G3680" s="118" t="s">
        <v>2</v>
      </c>
      <c r="H3680" s="137"/>
      <c r="I3680" s="119"/>
      <c r="J3680" s="129"/>
      <c r="K3680" s="129"/>
      <c r="L3680" s="129">
        <v>0</v>
      </c>
      <c r="M3680" s="134" t="s">
        <v>20331</v>
      </c>
    </row>
    <row r="3681" spans="1:13" hidden="1" x14ac:dyDescent="0.25">
      <c r="A3681" s="128"/>
      <c r="B3681" s="2"/>
      <c r="C3681" s="139" t="s">
        <v>30248</v>
      </c>
      <c r="D3681" s="124" t="s">
        <v>30249</v>
      </c>
      <c r="E3681" s="118" t="s">
        <v>48</v>
      </c>
      <c r="F3681" s="124" t="s">
        <v>35249</v>
      </c>
      <c r="G3681" s="118" t="s">
        <v>2</v>
      </c>
      <c r="H3681" s="137"/>
      <c r="I3681" s="119"/>
      <c r="J3681" s="129"/>
      <c r="K3681" s="129"/>
      <c r="L3681" s="129">
        <v>0</v>
      </c>
      <c r="M3681" s="134" t="s">
        <v>20332</v>
      </c>
    </row>
    <row r="3682" spans="1:13" hidden="1" x14ac:dyDescent="0.25">
      <c r="A3682" s="128"/>
      <c r="B3682" s="2"/>
      <c r="C3682" s="139" t="s">
        <v>1851</v>
      </c>
      <c r="D3682" s="124" t="s">
        <v>1852</v>
      </c>
      <c r="E3682" s="118" t="s">
        <v>48</v>
      </c>
      <c r="F3682" s="124" t="s">
        <v>35249</v>
      </c>
      <c r="G3682" s="118" t="s">
        <v>2</v>
      </c>
      <c r="H3682" s="137">
        <v>42970</v>
      </c>
      <c r="I3682" s="119">
        <v>29.01</v>
      </c>
      <c r="J3682" s="129"/>
      <c r="K3682" s="129"/>
      <c r="L3682" s="129">
        <v>0</v>
      </c>
      <c r="M3682" s="134" t="s">
        <v>20333</v>
      </c>
    </row>
    <row r="3683" spans="1:13" hidden="1" x14ac:dyDescent="0.25">
      <c r="A3683" s="128"/>
      <c r="B3683" s="2"/>
      <c r="C3683" s="139" t="s">
        <v>1853</v>
      </c>
      <c r="D3683" s="124" t="s">
        <v>1854</v>
      </c>
      <c r="E3683" s="118" t="s">
        <v>48</v>
      </c>
      <c r="F3683" s="124" t="s">
        <v>35249</v>
      </c>
      <c r="G3683" s="118" t="s">
        <v>2</v>
      </c>
      <c r="H3683" s="137">
        <v>43033</v>
      </c>
      <c r="I3683" s="119">
        <v>64.290000000000006</v>
      </c>
      <c r="J3683" s="129"/>
      <c r="K3683" s="129"/>
      <c r="L3683" s="129">
        <v>0</v>
      </c>
      <c r="M3683" s="134" t="s">
        <v>20334</v>
      </c>
    </row>
    <row r="3684" spans="1:13" hidden="1" x14ac:dyDescent="0.25">
      <c r="A3684" s="128"/>
      <c r="B3684" s="2"/>
      <c r="C3684" s="139" t="s">
        <v>30318</v>
      </c>
      <c r="D3684" s="124" t="s">
        <v>30319</v>
      </c>
      <c r="E3684" s="118" t="s">
        <v>48</v>
      </c>
      <c r="F3684" s="124" t="s">
        <v>35249</v>
      </c>
      <c r="G3684" s="118" t="s">
        <v>2</v>
      </c>
      <c r="H3684" s="137"/>
      <c r="I3684" s="119"/>
      <c r="J3684" s="129"/>
      <c r="K3684" s="129"/>
      <c r="L3684" s="129">
        <v>0</v>
      </c>
      <c r="M3684" s="134" t="s">
        <v>20335</v>
      </c>
    </row>
    <row r="3685" spans="1:13" hidden="1" x14ac:dyDescent="0.25">
      <c r="A3685" s="128"/>
      <c r="B3685" s="2"/>
      <c r="C3685" s="139" t="s">
        <v>32718</v>
      </c>
      <c r="D3685" s="124" t="s">
        <v>32719</v>
      </c>
      <c r="E3685" s="118" t="s">
        <v>48</v>
      </c>
      <c r="F3685" s="124" t="s">
        <v>35249</v>
      </c>
      <c r="G3685" s="118" t="s">
        <v>2</v>
      </c>
      <c r="H3685" s="137"/>
      <c r="I3685" s="119"/>
      <c r="J3685" s="129"/>
      <c r="K3685" s="129"/>
      <c r="L3685" s="129">
        <v>0</v>
      </c>
      <c r="M3685" s="134" t="s">
        <v>20336</v>
      </c>
    </row>
    <row r="3686" spans="1:13" hidden="1" x14ac:dyDescent="0.25">
      <c r="A3686" s="128"/>
      <c r="B3686" s="2"/>
      <c r="C3686" s="139" t="s">
        <v>1855</v>
      </c>
      <c r="D3686" s="124" t="s">
        <v>1856</v>
      </c>
      <c r="E3686" s="118" t="s">
        <v>48</v>
      </c>
      <c r="F3686" s="124" t="s">
        <v>35249</v>
      </c>
      <c r="G3686" s="118" t="s">
        <v>2</v>
      </c>
      <c r="H3686" s="137"/>
      <c r="I3686" s="119"/>
      <c r="J3686" s="129"/>
      <c r="K3686" s="129"/>
      <c r="L3686" s="129">
        <v>0</v>
      </c>
      <c r="M3686" s="134" t="s">
        <v>20337</v>
      </c>
    </row>
    <row r="3687" spans="1:13" hidden="1" x14ac:dyDescent="0.25">
      <c r="A3687" s="128"/>
      <c r="B3687" s="2"/>
      <c r="C3687" s="139" t="s">
        <v>32715</v>
      </c>
      <c r="D3687" s="124" t="s">
        <v>32716</v>
      </c>
      <c r="E3687" s="118" t="s">
        <v>48</v>
      </c>
      <c r="F3687" s="124" t="s">
        <v>35249</v>
      </c>
      <c r="G3687" s="118" t="s">
        <v>2</v>
      </c>
      <c r="H3687" s="137"/>
      <c r="I3687" s="119"/>
      <c r="J3687" s="129"/>
      <c r="K3687" s="129"/>
      <c r="L3687" s="129">
        <v>0</v>
      </c>
      <c r="M3687" s="134" t="s">
        <v>30160</v>
      </c>
    </row>
    <row r="3688" spans="1:13" hidden="1" x14ac:dyDescent="0.25">
      <c r="A3688" s="128"/>
      <c r="B3688" s="2"/>
      <c r="C3688" s="139" t="s">
        <v>1857</v>
      </c>
      <c r="D3688" s="124" t="s">
        <v>1858</v>
      </c>
      <c r="E3688" s="118" t="s">
        <v>48</v>
      </c>
      <c r="F3688" s="124" t="s">
        <v>35249</v>
      </c>
      <c r="G3688" s="118" t="s">
        <v>2</v>
      </c>
      <c r="H3688" s="137">
        <v>43069</v>
      </c>
      <c r="I3688" s="119">
        <v>149.1</v>
      </c>
      <c r="J3688" s="129"/>
      <c r="K3688" s="129"/>
      <c r="L3688" s="129">
        <v>0</v>
      </c>
      <c r="M3688" s="134" t="s">
        <v>20338</v>
      </c>
    </row>
    <row r="3689" spans="1:13" hidden="1" x14ac:dyDescent="0.25">
      <c r="A3689" s="128"/>
      <c r="B3689" s="2"/>
      <c r="C3689" s="139" t="s">
        <v>1859</v>
      </c>
      <c r="D3689" s="124" t="s">
        <v>1860</v>
      </c>
      <c r="E3689" s="118" t="s">
        <v>48</v>
      </c>
      <c r="F3689" s="124" t="s">
        <v>35249</v>
      </c>
      <c r="G3689" s="118" t="s">
        <v>2</v>
      </c>
      <c r="H3689" s="137">
        <v>43069</v>
      </c>
      <c r="I3689" s="119">
        <v>146.58000000000001</v>
      </c>
      <c r="J3689" s="129"/>
      <c r="K3689" s="129"/>
      <c r="L3689" s="129">
        <v>0</v>
      </c>
      <c r="M3689" s="134" t="s">
        <v>30825</v>
      </c>
    </row>
    <row r="3690" spans="1:13" hidden="1" x14ac:dyDescent="0.25">
      <c r="A3690" s="128"/>
      <c r="B3690" s="2"/>
      <c r="C3690" s="139" t="s">
        <v>1861</v>
      </c>
      <c r="D3690" s="124" t="s">
        <v>1862</v>
      </c>
      <c r="E3690" s="118" t="s">
        <v>48</v>
      </c>
      <c r="F3690" s="124" t="s">
        <v>35249</v>
      </c>
      <c r="G3690" s="118" t="s">
        <v>2</v>
      </c>
      <c r="H3690" s="137"/>
      <c r="I3690" s="119"/>
      <c r="J3690" s="129"/>
      <c r="K3690" s="129"/>
      <c r="L3690" s="129">
        <v>0</v>
      </c>
      <c r="M3690" s="134" t="s">
        <v>30528</v>
      </c>
    </row>
    <row r="3691" spans="1:13" hidden="1" x14ac:dyDescent="0.25">
      <c r="A3691" s="128"/>
      <c r="B3691" s="2"/>
      <c r="C3691" s="139" t="s">
        <v>1863</v>
      </c>
      <c r="D3691" s="124" t="s">
        <v>1864</v>
      </c>
      <c r="E3691" s="118" t="s">
        <v>48</v>
      </c>
      <c r="F3691" s="124" t="s">
        <v>35249</v>
      </c>
      <c r="G3691" s="118" t="s">
        <v>2</v>
      </c>
      <c r="H3691" s="137">
        <v>43069</v>
      </c>
      <c r="I3691" s="119">
        <v>160.56</v>
      </c>
      <c r="J3691" s="129"/>
      <c r="K3691" s="129"/>
      <c r="L3691" s="129">
        <v>0</v>
      </c>
      <c r="M3691" s="134" t="s">
        <v>30363</v>
      </c>
    </row>
    <row r="3692" spans="1:13" hidden="1" x14ac:dyDescent="0.25">
      <c r="A3692" s="128"/>
      <c r="B3692" s="2"/>
      <c r="C3692" s="139" t="s">
        <v>1865</v>
      </c>
      <c r="D3692" s="124" t="s">
        <v>1866</v>
      </c>
      <c r="E3692" s="118" t="s">
        <v>48</v>
      </c>
      <c r="F3692" s="124" t="s">
        <v>35249</v>
      </c>
      <c r="G3692" s="118" t="s">
        <v>2</v>
      </c>
      <c r="H3692" s="137">
        <v>43069</v>
      </c>
      <c r="I3692" s="119">
        <v>151.93</v>
      </c>
      <c r="J3692" s="129"/>
      <c r="K3692" s="129"/>
      <c r="L3692" s="129">
        <v>0</v>
      </c>
      <c r="M3692" s="134" t="s">
        <v>20339</v>
      </c>
    </row>
    <row r="3693" spans="1:13" hidden="1" x14ac:dyDescent="0.25">
      <c r="A3693" s="128"/>
      <c r="B3693" s="2"/>
      <c r="C3693" s="139" t="s">
        <v>1867</v>
      </c>
      <c r="D3693" s="124" t="s">
        <v>1868</v>
      </c>
      <c r="E3693" s="118" t="s">
        <v>48</v>
      </c>
      <c r="F3693" s="124" t="s">
        <v>35249</v>
      </c>
      <c r="G3693" s="118" t="s">
        <v>2</v>
      </c>
      <c r="H3693" s="137">
        <v>42968</v>
      </c>
      <c r="I3693" s="119">
        <v>84.48</v>
      </c>
      <c r="J3693" s="129"/>
      <c r="K3693" s="129"/>
      <c r="L3693" s="129">
        <v>0</v>
      </c>
      <c r="M3693" s="134" t="s">
        <v>20340</v>
      </c>
    </row>
    <row r="3694" spans="1:13" hidden="1" x14ac:dyDescent="0.25">
      <c r="A3694" s="128"/>
      <c r="B3694" s="2"/>
      <c r="C3694" s="139" t="s">
        <v>1869</v>
      </c>
      <c r="D3694" s="124" t="s">
        <v>1870</v>
      </c>
      <c r="E3694" s="118" t="s">
        <v>48</v>
      </c>
      <c r="F3694" s="124" t="s">
        <v>35249</v>
      </c>
      <c r="G3694" s="118" t="s">
        <v>2</v>
      </c>
      <c r="H3694" s="137">
        <v>43069</v>
      </c>
      <c r="I3694" s="119">
        <v>151</v>
      </c>
      <c r="J3694" s="129"/>
      <c r="K3694" s="129"/>
      <c r="L3694" s="129">
        <v>0</v>
      </c>
      <c r="M3694" s="134" t="s">
        <v>20341</v>
      </c>
    </row>
    <row r="3695" spans="1:13" hidden="1" x14ac:dyDescent="0.25">
      <c r="A3695" s="128"/>
      <c r="B3695" s="2"/>
      <c r="C3695" s="139" t="s">
        <v>1871</v>
      </c>
      <c r="D3695" s="124" t="s">
        <v>1872</v>
      </c>
      <c r="E3695" s="118" t="s">
        <v>48</v>
      </c>
      <c r="F3695" s="124" t="s">
        <v>35249</v>
      </c>
      <c r="G3695" s="118" t="s">
        <v>2</v>
      </c>
      <c r="H3695" s="137">
        <v>43010</v>
      </c>
      <c r="I3695" s="119">
        <v>50.3</v>
      </c>
      <c r="J3695" s="129"/>
      <c r="K3695" s="129"/>
      <c r="L3695" s="129">
        <v>0</v>
      </c>
      <c r="M3695" s="134" t="s">
        <v>20342</v>
      </c>
    </row>
    <row r="3696" spans="1:13" hidden="1" x14ac:dyDescent="0.25">
      <c r="A3696" s="128"/>
      <c r="B3696" s="2"/>
      <c r="C3696" s="139" t="s">
        <v>1873</v>
      </c>
      <c r="D3696" s="124" t="s">
        <v>1874</v>
      </c>
      <c r="E3696" s="118" t="s">
        <v>48</v>
      </c>
      <c r="F3696" s="124" t="s">
        <v>35249</v>
      </c>
      <c r="G3696" s="118" t="s">
        <v>2</v>
      </c>
      <c r="H3696" s="137"/>
      <c r="I3696" s="119"/>
      <c r="J3696" s="129"/>
      <c r="K3696" s="129"/>
      <c r="L3696" s="129">
        <v>0</v>
      </c>
      <c r="M3696" s="134" t="s">
        <v>20343</v>
      </c>
    </row>
    <row r="3697" spans="1:13" hidden="1" x14ac:dyDescent="0.25">
      <c r="A3697" s="128"/>
      <c r="B3697" s="2"/>
      <c r="C3697" s="139" t="s">
        <v>30733</v>
      </c>
      <c r="D3697" s="124" t="s">
        <v>30734</v>
      </c>
      <c r="E3697" s="118" t="s">
        <v>48</v>
      </c>
      <c r="F3697" s="124" t="s">
        <v>35249</v>
      </c>
      <c r="G3697" s="118" t="s">
        <v>2</v>
      </c>
      <c r="H3697" s="137"/>
      <c r="I3697" s="119"/>
      <c r="J3697" s="129"/>
      <c r="K3697" s="129"/>
      <c r="L3697" s="129">
        <v>0</v>
      </c>
      <c r="M3697" s="134" t="s">
        <v>20344</v>
      </c>
    </row>
    <row r="3698" spans="1:13" hidden="1" x14ac:dyDescent="0.25">
      <c r="A3698" s="128"/>
      <c r="B3698" s="2"/>
      <c r="C3698" s="139" t="s">
        <v>1875</v>
      </c>
      <c r="D3698" s="124" t="s">
        <v>1876</v>
      </c>
      <c r="E3698" s="118" t="s">
        <v>48</v>
      </c>
      <c r="F3698" s="124" t="s">
        <v>35249</v>
      </c>
      <c r="G3698" s="118" t="s">
        <v>2</v>
      </c>
      <c r="H3698" s="137"/>
      <c r="I3698" s="119"/>
      <c r="J3698" s="129"/>
      <c r="K3698" s="129"/>
      <c r="L3698" s="129">
        <v>0</v>
      </c>
      <c r="M3698" s="134" t="s">
        <v>20345</v>
      </c>
    </row>
    <row r="3699" spans="1:13" hidden="1" x14ac:dyDescent="0.25">
      <c r="A3699" s="128"/>
      <c r="B3699" s="2"/>
      <c r="C3699" s="139" t="s">
        <v>1877</v>
      </c>
      <c r="D3699" s="124" t="s">
        <v>1878</v>
      </c>
      <c r="E3699" s="118" t="s">
        <v>48</v>
      </c>
      <c r="F3699" s="124" t="s">
        <v>35249</v>
      </c>
      <c r="G3699" s="118" t="s">
        <v>2</v>
      </c>
      <c r="H3699" s="137"/>
      <c r="I3699" s="119"/>
      <c r="J3699" s="129"/>
      <c r="K3699" s="129"/>
      <c r="L3699" s="129">
        <v>0</v>
      </c>
      <c r="M3699" s="134" t="s">
        <v>29706</v>
      </c>
    </row>
    <row r="3700" spans="1:13" hidden="1" x14ac:dyDescent="0.25">
      <c r="A3700" s="128"/>
      <c r="B3700" s="2"/>
      <c r="C3700" s="139" t="s">
        <v>1879</v>
      </c>
      <c r="D3700" s="124" t="s">
        <v>1880</v>
      </c>
      <c r="E3700" s="118" t="s">
        <v>48</v>
      </c>
      <c r="F3700" s="124" t="s">
        <v>35249</v>
      </c>
      <c r="G3700" s="118" t="s">
        <v>2</v>
      </c>
      <c r="H3700" s="137"/>
      <c r="I3700" s="119"/>
      <c r="J3700" s="129"/>
      <c r="K3700" s="129"/>
      <c r="L3700" s="129">
        <v>0</v>
      </c>
      <c r="M3700" s="134" t="s">
        <v>20346</v>
      </c>
    </row>
    <row r="3701" spans="1:13" hidden="1" x14ac:dyDescent="0.25">
      <c r="A3701" s="128"/>
      <c r="B3701" s="2"/>
      <c r="C3701" s="139" t="s">
        <v>1881</v>
      </c>
      <c r="D3701" s="124" t="s">
        <v>1882</v>
      </c>
      <c r="E3701" s="118" t="s">
        <v>48</v>
      </c>
      <c r="F3701" s="124" t="s">
        <v>35249</v>
      </c>
      <c r="G3701" s="118" t="s">
        <v>2</v>
      </c>
      <c r="H3701" s="137">
        <v>43031</v>
      </c>
      <c r="I3701" s="119">
        <v>121.69</v>
      </c>
      <c r="J3701" s="129"/>
      <c r="K3701" s="129"/>
      <c r="L3701" s="129">
        <v>0</v>
      </c>
      <c r="M3701" s="134" t="s">
        <v>20347</v>
      </c>
    </row>
    <row r="3702" spans="1:13" hidden="1" x14ac:dyDescent="0.25">
      <c r="A3702" s="128"/>
      <c r="B3702" s="2"/>
      <c r="C3702" s="139" t="s">
        <v>30222</v>
      </c>
      <c r="D3702" s="124" t="s">
        <v>30223</v>
      </c>
      <c r="E3702" s="118" t="s">
        <v>48</v>
      </c>
      <c r="F3702" s="124" t="s">
        <v>35249</v>
      </c>
      <c r="G3702" s="118" t="s">
        <v>2</v>
      </c>
      <c r="H3702" s="137"/>
      <c r="I3702" s="119"/>
      <c r="J3702" s="129"/>
      <c r="K3702" s="129"/>
      <c r="L3702" s="129">
        <v>0</v>
      </c>
      <c r="M3702" s="134" t="s">
        <v>31506</v>
      </c>
    </row>
    <row r="3703" spans="1:13" hidden="1" x14ac:dyDescent="0.25">
      <c r="A3703" s="128"/>
      <c r="B3703" s="2"/>
      <c r="C3703" s="139" t="s">
        <v>29976</v>
      </c>
      <c r="D3703" s="124" t="s">
        <v>29977</v>
      </c>
      <c r="E3703" s="118" t="s">
        <v>48</v>
      </c>
      <c r="F3703" s="124" t="s">
        <v>35249</v>
      </c>
      <c r="G3703" s="118" t="s">
        <v>2</v>
      </c>
      <c r="H3703" s="137"/>
      <c r="I3703" s="119"/>
      <c r="J3703" s="129"/>
      <c r="K3703" s="129"/>
      <c r="L3703" s="129">
        <v>0</v>
      </c>
      <c r="M3703" s="134" t="s">
        <v>30489</v>
      </c>
    </row>
    <row r="3704" spans="1:13" hidden="1" x14ac:dyDescent="0.25">
      <c r="A3704" s="128"/>
      <c r="B3704" s="2"/>
      <c r="C3704" s="139" t="s">
        <v>30345</v>
      </c>
      <c r="D3704" s="124" t="s">
        <v>30346</v>
      </c>
      <c r="E3704" s="118" t="s">
        <v>48</v>
      </c>
      <c r="F3704" s="124" t="s">
        <v>35249</v>
      </c>
      <c r="G3704" s="118" t="s">
        <v>2</v>
      </c>
      <c r="H3704" s="137"/>
      <c r="I3704" s="119"/>
      <c r="J3704" s="129"/>
      <c r="K3704" s="129"/>
      <c r="L3704" s="129">
        <v>0</v>
      </c>
      <c r="M3704" s="134" t="s">
        <v>30486</v>
      </c>
    </row>
    <row r="3705" spans="1:13" hidden="1" x14ac:dyDescent="0.25">
      <c r="A3705" s="128"/>
      <c r="B3705" s="2"/>
      <c r="C3705" s="139" t="s">
        <v>30231</v>
      </c>
      <c r="D3705" s="124" t="s">
        <v>30232</v>
      </c>
      <c r="E3705" s="118" t="s">
        <v>48</v>
      </c>
      <c r="F3705" s="124" t="s">
        <v>35249</v>
      </c>
      <c r="G3705" s="118" t="s">
        <v>2</v>
      </c>
      <c r="H3705" s="137"/>
      <c r="I3705" s="119"/>
      <c r="J3705" s="129"/>
      <c r="K3705" s="129"/>
      <c r="L3705" s="129">
        <v>0</v>
      </c>
      <c r="M3705" s="134" t="s">
        <v>20348</v>
      </c>
    </row>
    <row r="3706" spans="1:13" hidden="1" x14ac:dyDescent="0.25">
      <c r="A3706" s="128"/>
      <c r="B3706" s="2"/>
      <c r="C3706" s="139" t="s">
        <v>31046</v>
      </c>
      <c r="D3706" s="124" t="s">
        <v>31047</v>
      </c>
      <c r="E3706" s="118" t="s">
        <v>48</v>
      </c>
      <c r="F3706" s="124" t="s">
        <v>35249</v>
      </c>
      <c r="G3706" s="118" t="s">
        <v>2</v>
      </c>
      <c r="H3706" s="137"/>
      <c r="I3706" s="119"/>
      <c r="J3706" s="129"/>
      <c r="K3706" s="129"/>
      <c r="L3706" s="129">
        <v>0</v>
      </c>
      <c r="M3706" s="134" t="s">
        <v>20349</v>
      </c>
    </row>
    <row r="3707" spans="1:13" hidden="1" x14ac:dyDescent="0.25">
      <c r="A3707" s="128"/>
      <c r="B3707" s="2"/>
      <c r="C3707" s="139" t="s">
        <v>30807</v>
      </c>
      <c r="D3707" s="124" t="s">
        <v>30808</v>
      </c>
      <c r="E3707" s="118" t="s">
        <v>48</v>
      </c>
      <c r="F3707" s="124" t="s">
        <v>35249</v>
      </c>
      <c r="G3707" s="118" t="s">
        <v>2</v>
      </c>
      <c r="H3707" s="137"/>
      <c r="I3707" s="119"/>
      <c r="J3707" s="129"/>
      <c r="K3707" s="129"/>
      <c r="L3707" s="129">
        <v>0</v>
      </c>
      <c r="M3707" s="134" t="s">
        <v>20350</v>
      </c>
    </row>
    <row r="3708" spans="1:13" hidden="1" x14ac:dyDescent="0.25">
      <c r="A3708" s="128"/>
      <c r="B3708" s="2"/>
      <c r="C3708" s="139" t="s">
        <v>1883</v>
      </c>
      <c r="D3708" s="124" t="s">
        <v>1884</v>
      </c>
      <c r="E3708" s="118" t="s">
        <v>48</v>
      </c>
      <c r="F3708" s="124" t="s">
        <v>35249</v>
      </c>
      <c r="G3708" s="118" t="s">
        <v>2</v>
      </c>
      <c r="H3708" s="137">
        <v>42340</v>
      </c>
      <c r="I3708" s="119">
        <v>110.4</v>
      </c>
      <c r="J3708" s="129"/>
      <c r="K3708" s="129"/>
      <c r="L3708" s="129">
        <v>0</v>
      </c>
      <c r="M3708" s="134" t="s">
        <v>20351</v>
      </c>
    </row>
    <row r="3709" spans="1:13" hidden="1" x14ac:dyDescent="0.25">
      <c r="A3709" s="128"/>
      <c r="B3709" s="2"/>
      <c r="C3709" s="139" t="s">
        <v>1885</v>
      </c>
      <c r="D3709" s="124" t="s">
        <v>1886</v>
      </c>
      <c r="E3709" s="118" t="s">
        <v>48</v>
      </c>
      <c r="F3709" s="124" t="s">
        <v>35249</v>
      </c>
      <c r="G3709" s="118" t="s">
        <v>2</v>
      </c>
      <c r="H3709" s="137"/>
      <c r="I3709" s="119"/>
      <c r="J3709" s="129"/>
      <c r="K3709" s="129"/>
      <c r="L3709" s="129">
        <v>0</v>
      </c>
      <c r="M3709" s="134" t="s">
        <v>20352</v>
      </c>
    </row>
    <row r="3710" spans="1:13" hidden="1" x14ac:dyDescent="0.25">
      <c r="A3710" s="128"/>
      <c r="B3710" s="2"/>
      <c r="C3710" s="139" t="s">
        <v>1887</v>
      </c>
      <c r="D3710" s="124" t="s">
        <v>1888</v>
      </c>
      <c r="E3710" s="118" t="s">
        <v>48</v>
      </c>
      <c r="F3710" s="124" t="s">
        <v>35249</v>
      </c>
      <c r="G3710" s="118" t="s">
        <v>2</v>
      </c>
      <c r="H3710" s="137"/>
      <c r="I3710" s="119"/>
      <c r="J3710" s="129"/>
      <c r="K3710" s="129"/>
      <c r="L3710" s="129">
        <v>0</v>
      </c>
      <c r="M3710" s="134" t="s">
        <v>20353</v>
      </c>
    </row>
    <row r="3711" spans="1:13" hidden="1" x14ac:dyDescent="0.25">
      <c r="A3711" s="128"/>
      <c r="B3711" s="2"/>
      <c r="C3711" s="139" t="s">
        <v>1889</v>
      </c>
      <c r="D3711" s="124" t="s">
        <v>1890</v>
      </c>
      <c r="E3711" s="118" t="s">
        <v>48</v>
      </c>
      <c r="F3711" s="124" t="s">
        <v>35249</v>
      </c>
      <c r="G3711" s="118" t="s">
        <v>2</v>
      </c>
      <c r="H3711" s="137"/>
      <c r="I3711" s="119"/>
      <c r="J3711" s="129"/>
      <c r="K3711" s="129"/>
      <c r="L3711" s="129">
        <v>0</v>
      </c>
      <c r="M3711" s="134" t="s">
        <v>20354</v>
      </c>
    </row>
    <row r="3712" spans="1:13" hidden="1" x14ac:dyDescent="0.25">
      <c r="A3712" s="128"/>
      <c r="B3712" s="2"/>
      <c r="C3712" s="139" t="s">
        <v>1891</v>
      </c>
      <c r="D3712" s="124" t="s">
        <v>1892</v>
      </c>
      <c r="E3712" s="118" t="s">
        <v>48</v>
      </c>
      <c r="F3712" s="124" t="s">
        <v>35249</v>
      </c>
      <c r="G3712" s="118" t="s">
        <v>2</v>
      </c>
      <c r="H3712" s="137"/>
      <c r="I3712" s="119"/>
      <c r="J3712" s="129"/>
      <c r="K3712" s="129"/>
      <c r="L3712" s="129">
        <v>0</v>
      </c>
      <c r="M3712" s="134" t="s">
        <v>20355</v>
      </c>
    </row>
    <row r="3713" spans="1:13" hidden="1" x14ac:dyDescent="0.25">
      <c r="A3713" s="128"/>
      <c r="B3713" s="2"/>
      <c r="C3713" s="139" t="s">
        <v>1893</v>
      </c>
      <c r="D3713" s="124" t="s">
        <v>1894</v>
      </c>
      <c r="E3713" s="118" t="s">
        <v>48</v>
      </c>
      <c r="F3713" s="124" t="s">
        <v>35249</v>
      </c>
      <c r="G3713" s="118" t="s">
        <v>2</v>
      </c>
      <c r="H3713" s="137"/>
      <c r="I3713" s="119"/>
      <c r="J3713" s="129"/>
      <c r="K3713" s="129"/>
      <c r="L3713" s="129">
        <v>0</v>
      </c>
      <c r="M3713" s="134" t="s">
        <v>20356</v>
      </c>
    </row>
    <row r="3714" spans="1:13" hidden="1" x14ac:dyDescent="0.25">
      <c r="A3714" s="128"/>
      <c r="B3714" s="2"/>
      <c r="C3714" s="139" t="s">
        <v>30356</v>
      </c>
      <c r="D3714" s="124" t="s">
        <v>30357</v>
      </c>
      <c r="E3714" s="118" t="s">
        <v>48</v>
      </c>
      <c r="F3714" s="124" t="s">
        <v>35249</v>
      </c>
      <c r="G3714" s="118" t="s">
        <v>2</v>
      </c>
      <c r="H3714" s="137"/>
      <c r="I3714" s="119"/>
      <c r="J3714" s="129"/>
      <c r="K3714" s="129"/>
      <c r="L3714" s="129">
        <v>0</v>
      </c>
      <c r="M3714" s="134" t="s">
        <v>20357</v>
      </c>
    </row>
    <row r="3715" spans="1:13" hidden="1" x14ac:dyDescent="0.25">
      <c r="A3715" s="128"/>
      <c r="B3715" s="2"/>
      <c r="C3715" s="139" t="s">
        <v>1895</v>
      </c>
      <c r="D3715" s="124" t="s">
        <v>1896</v>
      </c>
      <c r="E3715" s="118" t="s">
        <v>48</v>
      </c>
      <c r="F3715" s="124" t="s">
        <v>35249</v>
      </c>
      <c r="G3715" s="118" t="s">
        <v>2</v>
      </c>
      <c r="H3715" s="137">
        <v>41675</v>
      </c>
      <c r="I3715" s="119">
        <v>11.08</v>
      </c>
      <c r="J3715" s="129"/>
      <c r="K3715" s="129"/>
      <c r="L3715" s="129">
        <v>0</v>
      </c>
      <c r="M3715" s="134" t="s">
        <v>30294</v>
      </c>
    </row>
    <row r="3716" spans="1:13" hidden="1" x14ac:dyDescent="0.25">
      <c r="A3716" s="128"/>
      <c r="B3716" s="2"/>
      <c r="C3716" s="139" t="s">
        <v>1897</v>
      </c>
      <c r="D3716" s="124" t="s">
        <v>1898</v>
      </c>
      <c r="E3716" s="118" t="s">
        <v>48</v>
      </c>
      <c r="F3716" s="124" t="s">
        <v>35249</v>
      </c>
      <c r="G3716" s="118" t="s">
        <v>2</v>
      </c>
      <c r="H3716" s="137">
        <v>41180</v>
      </c>
      <c r="I3716" s="119">
        <v>73</v>
      </c>
      <c r="J3716" s="129"/>
      <c r="K3716" s="129"/>
      <c r="L3716" s="129">
        <v>0</v>
      </c>
      <c r="M3716" s="134" t="s">
        <v>30956</v>
      </c>
    </row>
    <row r="3717" spans="1:13" hidden="1" x14ac:dyDescent="0.25">
      <c r="A3717" s="128"/>
      <c r="B3717" s="2"/>
      <c r="C3717" s="139" t="s">
        <v>1899</v>
      </c>
      <c r="D3717" s="124" t="s">
        <v>1900</v>
      </c>
      <c r="E3717" s="118" t="s">
        <v>48</v>
      </c>
      <c r="F3717" s="124" t="s">
        <v>35249</v>
      </c>
      <c r="G3717" s="118" t="s">
        <v>2</v>
      </c>
      <c r="H3717" s="137">
        <v>41180</v>
      </c>
      <c r="I3717" s="119">
        <v>36.1</v>
      </c>
      <c r="J3717" s="129"/>
      <c r="K3717" s="129"/>
      <c r="L3717" s="129">
        <v>0</v>
      </c>
      <c r="M3717" s="134" t="s">
        <v>20358</v>
      </c>
    </row>
    <row r="3718" spans="1:13" hidden="1" x14ac:dyDescent="0.25">
      <c r="A3718" s="128"/>
      <c r="B3718" s="2"/>
      <c r="C3718" s="139" t="s">
        <v>1901</v>
      </c>
      <c r="D3718" s="124" t="s">
        <v>1902</v>
      </c>
      <c r="E3718" s="118" t="s">
        <v>48</v>
      </c>
      <c r="F3718" s="124" t="s">
        <v>35249</v>
      </c>
      <c r="G3718" s="118" t="s">
        <v>2</v>
      </c>
      <c r="H3718" s="137">
        <v>41194</v>
      </c>
      <c r="I3718" s="119">
        <v>62.9</v>
      </c>
      <c r="J3718" s="129"/>
      <c r="K3718" s="129"/>
      <c r="L3718" s="129">
        <v>0</v>
      </c>
      <c r="M3718" s="134" t="s">
        <v>20359</v>
      </c>
    </row>
    <row r="3719" spans="1:13" hidden="1" x14ac:dyDescent="0.25">
      <c r="A3719" s="128"/>
      <c r="B3719" s="2"/>
      <c r="C3719" s="139" t="s">
        <v>1903</v>
      </c>
      <c r="D3719" s="124" t="s">
        <v>1904</v>
      </c>
      <c r="E3719" s="118" t="s">
        <v>48</v>
      </c>
      <c r="F3719" s="124" t="s">
        <v>35249</v>
      </c>
      <c r="G3719" s="118" t="s">
        <v>2</v>
      </c>
      <c r="H3719" s="137">
        <v>41180</v>
      </c>
      <c r="I3719" s="119">
        <v>158.5</v>
      </c>
      <c r="J3719" s="129"/>
      <c r="K3719" s="129"/>
      <c r="L3719" s="129">
        <v>0</v>
      </c>
      <c r="M3719" s="134" t="s">
        <v>20360</v>
      </c>
    </row>
    <row r="3720" spans="1:13" hidden="1" x14ac:dyDescent="0.25">
      <c r="A3720" s="128"/>
      <c r="B3720" s="2"/>
      <c r="C3720" s="139" t="s">
        <v>1905</v>
      </c>
      <c r="D3720" s="124" t="s">
        <v>1906</v>
      </c>
      <c r="E3720" s="118" t="s">
        <v>48</v>
      </c>
      <c r="F3720" s="124" t="s">
        <v>35249</v>
      </c>
      <c r="G3720" s="118" t="s">
        <v>2</v>
      </c>
      <c r="H3720" s="137">
        <v>41180</v>
      </c>
      <c r="I3720" s="119">
        <v>45</v>
      </c>
      <c r="J3720" s="129"/>
      <c r="K3720" s="129"/>
      <c r="L3720" s="129">
        <v>0</v>
      </c>
      <c r="M3720" s="134" t="s">
        <v>20361</v>
      </c>
    </row>
    <row r="3721" spans="1:13" hidden="1" x14ac:dyDescent="0.25">
      <c r="A3721" s="128"/>
      <c r="B3721" s="2"/>
      <c r="C3721" s="139" t="s">
        <v>1907</v>
      </c>
      <c r="D3721" s="124" t="s">
        <v>1908</v>
      </c>
      <c r="E3721" s="118" t="s">
        <v>48</v>
      </c>
      <c r="F3721" s="124" t="s">
        <v>35249</v>
      </c>
      <c r="G3721" s="118" t="s">
        <v>2</v>
      </c>
      <c r="H3721" s="137">
        <v>41221</v>
      </c>
      <c r="I3721" s="119">
        <v>62.14</v>
      </c>
      <c r="J3721" s="129"/>
      <c r="K3721" s="129"/>
      <c r="L3721" s="129">
        <v>0</v>
      </c>
      <c r="M3721" s="134" t="s">
        <v>29981</v>
      </c>
    </row>
    <row r="3722" spans="1:13" hidden="1" x14ac:dyDescent="0.25">
      <c r="A3722" s="128"/>
      <c r="B3722" s="2"/>
      <c r="C3722" s="139" t="s">
        <v>1909</v>
      </c>
      <c r="D3722" s="124" t="s">
        <v>1910</v>
      </c>
      <c r="E3722" s="118" t="s">
        <v>48</v>
      </c>
      <c r="F3722" s="124" t="s">
        <v>35249</v>
      </c>
      <c r="G3722" s="118" t="s">
        <v>2</v>
      </c>
      <c r="H3722" s="137">
        <v>41359</v>
      </c>
      <c r="I3722" s="119">
        <v>62.14</v>
      </c>
      <c r="J3722" s="129"/>
      <c r="K3722" s="129"/>
      <c r="L3722" s="129">
        <v>0</v>
      </c>
      <c r="M3722" s="134" t="s">
        <v>32723</v>
      </c>
    </row>
    <row r="3723" spans="1:13" hidden="1" x14ac:dyDescent="0.25">
      <c r="A3723" s="128"/>
      <c r="B3723" s="2"/>
      <c r="C3723" s="139" t="s">
        <v>1911</v>
      </c>
      <c r="D3723" s="124" t="s">
        <v>1912</v>
      </c>
      <c r="E3723" s="118" t="s">
        <v>48</v>
      </c>
      <c r="F3723" s="124" t="s">
        <v>35249</v>
      </c>
      <c r="G3723" s="118" t="s">
        <v>2</v>
      </c>
      <c r="H3723" s="137">
        <v>41528</v>
      </c>
      <c r="I3723" s="119">
        <v>81.96</v>
      </c>
      <c r="J3723" s="129"/>
      <c r="K3723" s="129"/>
      <c r="L3723" s="129">
        <v>0</v>
      </c>
      <c r="M3723" s="134" t="s">
        <v>20362</v>
      </c>
    </row>
    <row r="3724" spans="1:13" hidden="1" x14ac:dyDescent="0.25">
      <c r="A3724" s="128"/>
      <c r="B3724" s="2"/>
      <c r="C3724" s="139" t="s">
        <v>1913</v>
      </c>
      <c r="D3724" s="124" t="s">
        <v>1914</v>
      </c>
      <c r="E3724" s="118" t="s">
        <v>48</v>
      </c>
      <c r="F3724" s="124" t="s">
        <v>35249</v>
      </c>
      <c r="G3724" s="118" t="s">
        <v>2</v>
      </c>
      <c r="H3724" s="137">
        <v>41535</v>
      </c>
      <c r="I3724" s="119">
        <v>55.1</v>
      </c>
      <c r="J3724" s="129"/>
      <c r="K3724" s="129"/>
      <c r="L3724" s="129">
        <v>0</v>
      </c>
      <c r="M3724" s="134" t="s">
        <v>20363</v>
      </c>
    </row>
    <row r="3725" spans="1:13" hidden="1" x14ac:dyDescent="0.25">
      <c r="A3725" s="128"/>
      <c r="B3725" s="2"/>
      <c r="C3725" s="139" t="s">
        <v>1915</v>
      </c>
      <c r="D3725" s="124" t="s">
        <v>1916</v>
      </c>
      <c r="E3725" s="118" t="s">
        <v>48</v>
      </c>
      <c r="F3725" s="124" t="s">
        <v>35249</v>
      </c>
      <c r="G3725" s="118" t="s">
        <v>2</v>
      </c>
      <c r="H3725" s="137">
        <v>42020</v>
      </c>
      <c r="I3725" s="119">
        <v>22.65</v>
      </c>
      <c r="J3725" s="129"/>
      <c r="K3725" s="129"/>
      <c r="L3725" s="129">
        <v>0</v>
      </c>
      <c r="M3725" s="134" t="s">
        <v>20364</v>
      </c>
    </row>
    <row r="3726" spans="1:13" hidden="1" x14ac:dyDescent="0.25">
      <c r="A3726" s="128"/>
      <c r="B3726" s="2"/>
      <c r="C3726" s="139" t="s">
        <v>1917</v>
      </c>
      <c r="D3726" s="124" t="s">
        <v>1918</v>
      </c>
      <c r="E3726" s="118" t="s">
        <v>48</v>
      </c>
      <c r="F3726" s="124" t="s">
        <v>35249</v>
      </c>
      <c r="G3726" s="118" t="s">
        <v>2</v>
      </c>
      <c r="H3726" s="137">
        <v>41528</v>
      </c>
      <c r="I3726" s="119">
        <v>33.78</v>
      </c>
      <c r="J3726" s="129"/>
      <c r="K3726" s="129"/>
      <c r="L3726" s="129">
        <v>0</v>
      </c>
      <c r="M3726" s="134" t="s">
        <v>28968</v>
      </c>
    </row>
    <row r="3727" spans="1:13" hidden="1" x14ac:dyDescent="0.25">
      <c r="A3727" s="128"/>
      <c r="B3727" s="2"/>
      <c r="C3727" s="139" t="s">
        <v>1919</v>
      </c>
      <c r="D3727" s="124" t="s">
        <v>1920</v>
      </c>
      <c r="E3727" s="118" t="s">
        <v>48</v>
      </c>
      <c r="F3727" s="124" t="s">
        <v>35249</v>
      </c>
      <c r="G3727" s="118" t="s">
        <v>2</v>
      </c>
      <c r="H3727" s="137">
        <v>42019</v>
      </c>
      <c r="I3727" s="119">
        <v>24.69</v>
      </c>
      <c r="J3727" s="129"/>
      <c r="K3727" s="129"/>
      <c r="L3727" s="129">
        <v>0</v>
      </c>
      <c r="M3727" s="134" t="s">
        <v>20365</v>
      </c>
    </row>
    <row r="3728" spans="1:13" hidden="1" x14ac:dyDescent="0.25">
      <c r="A3728" s="128"/>
      <c r="B3728" s="2"/>
      <c r="C3728" s="139" t="s">
        <v>1921</v>
      </c>
      <c r="D3728" s="124" t="s">
        <v>1922</v>
      </c>
      <c r="E3728" s="118" t="s">
        <v>48</v>
      </c>
      <c r="F3728" s="124" t="s">
        <v>35249</v>
      </c>
      <c r="G3728" s="118" t="s">
        <v>2</v>
      </c>
      <c r="H3728" s="137">
        <v>42020</v>
      </c>
      <c r="I3728" s="119">
        <v>28.33</v>
      </c>
      <c r="J3728" s="129"/>
      <c r="K3728" s="129"/>
      <c r="L3728" s="129">
        <v>0</v>
      </c>
      <c r="M3728" s="134" t="s">
        <v>30474</v>
      </c>
    </row>
    <row r="3729" spans="1:13" hidden="1" x14ac:dyDescent="0.25">
      <c r="A3729" s="128"/>
      <c r="B3729" s="2"/>
      <c r="C3729" s="139" t="s">
        <v>1923</v>
      </c>
      <c r="D3729" s="124" t="s">
        <v>1924</v>
      </c>
      <c r="E3729" s="118" t="s">
        <v>48</v>
      </c>
      <c r="F3729" s="124" t="s">
        <v>35249</v>
      </c>
      <c r="G3729" s="118" t="s">
        <v>2</v>
      </c>
      <c r="H3729" s="137">
        <v>42020</v>
      </c>
      <c r="I3729" s="119">
        <v>23.55</v>
      </c>
      <c r="J3729" s="129"/>
      <c r="K3729" s="129"/>
      <c r="L3729" s="129">
        <v>0</v>
      </c>
      <c r="M3729" s="134" t="s">
        <v>20366</v>
      </c>
    </row>
    <row r="3730" spans="1:13" hidden="1" x14ac:dyDescent="0.25">
      <c r="A3730" s="128"/>
      <c r="B3730" s="2"/>
      <c r="C3730" s="139" t="s">
        <v>1925</v>
      </c>
      <c r="D3730" s="124" t="s">
        <v>1926</v>
      </c>
      <c r="E3730" s="118" t="s">
        <v>48</v>
      </c>
      <c r="F3730" s="124" t="s">
        <v>35249</v>
      </c>
      <c r="G3730" s="118" t="s">
        <v>2</v>
      </c>
      <c r="H3730" s="137">
        <v>42583</v>
      </c>
      <c r="I3730" s="119">
        <v>754</v>
      </c>
      <c r="J3730" s="129"/>
      <c r="K3730" s="129"/>
      <c r="L3730" s="129">
        <v>0</v>
      </c>
      <c r="M3730" s="134" t="s">
        <v>20367</v>
      </c>
    </row>
    <row r="3731" spans="1:13" hidden="1" x14ac:dyDescent="0.25">
      <c r="A3731" s="128"/>
      <c r="B3731" s="2"/>
      <c r="C3731" s="139" t="s">
        <v>1927</v>
      </c>
      <c r="D3731" s="124" t="s">
        <v>1928</v>
      </c>
      <c r="E3731" s="118" t="s">
        <v>48</v>
      </c>
      <c r="F3731" s="124" t="s">
        <v>35249</v>
      </c>
      <c r="G3731" s="118" t="s">
        <v>2</v>
      </c>
      <c r="H3731" s="137">
        <v>42748</v>
      </c>
      <c r="I3731" s="119">
        <v>317</v>
      </c>
      <c r="J3731" s="129"/>
      <c r="K3731" s="129"/>
      <c r="L3731" s="129">
        <v>0</v>
      </c>
      <c r="M3731" s="134" t="s">
        <v>20368</v>
      </c>
    </row>
    <row r="3732" spans="1:13" hidden="1" x14ac:dyDescent="0.25">
      <c r="A3732" s="128"/>
      <c r="B3732" s="2"/>
      <c r="C3732" s="139" t="s">
        <v>1929</v>
      </c>
      <c r="D3732" s="124" t="s">
        <v>1930</v>
      </c>
      <c r="E3732" s="118" t="s">
        <v>48</v>
      </c>
      <c r="F3732" s="124" t="s">
        <v>35249</v>
      </c>
      <c r="G3732" s="118" t="s">
        <v>2</v>
      </c>
      <c r="H3732" s="137">
        <v>42748</v>
      </c>
      <c r="I3732" s="119">
        <v>608</v>
      </c>
      <c r="J3732" s="129"/>
      <c r="K3732" s="129"/>
      <c r="L3732" s="129">
        <v>0</v>
      </c>
      <c r="M3732" s="134" t="s">
        <v>30366</v>
      </c>
    </row>
    <row r="3733" spans="1:13" hidden="1" x14ac:dyDescent="0.25">
      <c r="A3733" s="128"/>
      <c r="B3733" s="2"/>
      <c r="C3733" s="139" t="s">
        <v>1931</v>
      </c>
      <c r="D3733" s="124" t="s">
        <v>1932</v>
      </c>
      <c r="E3733" s="118" t="s">
        <v>48</v>
      </c>
      <c r="F3733" s="124" t="s">
        <v>35249</v>
      </c>
      <c r="G3733" s="118" t="s">
        <v>2</v>
      </c>
      <c r="H3733" s="137">
        <v>41589</v>
      </c>
      <c r="I3733" s="119">
        <v>20</v>
      </c>
      <c r="J3733" s="129"/>
      <c r="K3733" s="129"/>
      <c r="L3733" s="129">
        <v>0</v>
      </c>
      <c r="M3733" s="134" t="s">
        <v>20369</v>
      </c>
    </row>
    <row r="3734" spans="1:13" hidden="1" x14ac:dyDescent="0.25">
      <c r="A3734" s="128"/>
      <c r="B3734" s="2"/>
      <c r="C3734" s="139" t="s">
        <v>1933</v>
      </c>
      <c r="D3734" s="124" t="s">
        <v>1934</v>
      </c>
      <c r="E3734" s="118" t="s">
        <v>48</v>
      </c>
      <c r="F3734" s="124" t="s">
        <v>35249</v>
      </c>
      <c r="G3734" s="118" t="s">
        <v>2</v>
      </c>
      <c r="H3734" s="137">
        <v>41589</v>
      </c>
      <c r="I3734" s="119">
        <v>250</v>
      </c>
      <c r="J3734" s="129"/>
      <c r="K3734" s="129"/>
      <c r="L3734" s="129">
        <v>0</v>
      </c>
      <c r="M3734" s="134" t="s">
        <v>20370</v>
      </c>
    </row>
    <row r="3735" spans="1:13" hidden="1" x14ac:dyDescent="0.25">
      <c r="A3735" s="128"/>
      <c r="B3735" s="2"/>
      <c r="C3735" s="139" t="s">
        <v>1935</v>
      </c>
      <c r="D3735" s="124" t="s">
        <v>1936</v>
      </c>
      <c r="E3735" s="118" t="s">
        <v>48</v>
      </c>
      <c r="F3735" s="124" t="s">
        <v>35249</v>
      </c>
      <c r="G3735" s="118" t="s">
        <v>2</v>
      </c>
      <c r="H3735" s="137">
        <v>42529</v>
      </c>
      <c r="I3735" s="119">
        <v>85</v>
      </c>
      <c r="J3735" s="129"/>
      <c r="K3735" s="129"/>
      <c r="L3735" s="129">
        <v>0</v>
      </c>
      <c r="M3735" s="134" t="s">
        <v>20371</v>
      </c>
    </row>
    <row r="3736" spans="1:13" hidden="1" x14ac:dyDescent="0.25">
      <c r="A3736" s="128"/>
      <c r="B3736" s="2"/>
      <c r="C3736" s="139" t="s">
        <v>1937</v>
      </c>
      <c r="D3736" s="124" t="s">
        <v>1938</v>
      </c>
      <c r="E3736" s="118" t="s">
        <v>48</v>
      </c>
      <c r="F3736" s="124" t="s">
        <v>35249</v>
      </c>
      <c r="G3736" s="118" t="s">
        <v>2</v>
      </c>
      <c r="H3736" s="137">
        <v>42748</v>
      </c>
      <c r="I3736" s="119">
        <v>495</v>
      </c>
      <c r="J3736" s="129"/>
      <c r="K3736" s="129"/>
      <c r="L3736" s="129">
        <v>0</v>
      </c>
      <c r="M3736" s="134" t="s">
        <v>20372</v>
      </c>
    </row>
    <row r="3737" spans="1:13" hidden="1" x14ac:dyDescent="0.25">
      <c r="A3737" s="128"/>
      <c r="B3737" s="2"/>
      <c r="C3737" s="139" t="s">
        <v>1939</v>
      </c>
      <c r="D3737" s="124" t="s">
        <v>1940</v>
      </c>
      <c r="E3737" s="118" t="s">
        <v>48</v>
      </c>
      <c r="F3737" s="124" t="s">
        <v>35249</v>
      </c>
      <c r="G3737" s="118" t="s">
        <v>2</v>
      </c>
      <c r="H3737" s="137">
        <v>41589</v>
      </c>
      <c r="I3737" s="119">
        <v>54</v>
      </c>
      <c r="J3737" s="129"/>
      <c r="K3737" s="129"/>
      <c r="L3737" s="129">
        <v>0</v>
      </c>
      <c r="M3737" s="134" t="s">
        <v>20348</v>
      </c>
    </row>
    <row r="3738" spans="1:13" hidden="1" x14ac:dyDescent="0.25">
      <c r="A3738" s="128"/>
      <c r="B3738" s="2"/>
      <c r="C3738" s="139" t="s">
        <v>30246</v>
      </c>
      <c r="D3738" s="124" t="s">
        <v>30247</v>
      </c>
      <c r="E3738" s="118" t="s">
        <v>48</v>
      </c>
      <c r="F3738" s="124" t="s">
        <v>35249</v>
      </c>
      <c r="G3738" s="118" t="s">
        <v>2</v>
      </c>
      <c r="H3738" s="137"/>
      <c r="I3738" s="119"/>
      <c r="J3738" s="129"/>
      <c r="K3738" s="129"/>
      <c r="L3738" s="129">
        <v>0</v>
      </c>
      <c r="M3738" s="134" t="s">
        <v>20373</v>
      </c>
    </row>
    <row r="3739" spans="1:13" hidden="1" x14ac:dyDescent="0.25">
      <c r="A3739" s="128"/>
      <c r="B3739" s="2"/>
      <c r="C3739" s="139" t="s">
        <v>1941</v>
      </c>
      <c r="D3739" s="124" t="s">
        <v>1942</v>
      </c>
      <c r="E3739" s="118" t="s">
        <v>48</v>
      </c>
      <c r="F3739" s="124" t="s">
        <v>35249</v>
      </c>
      <c r="G3739" s="118" t="s">
        <v>2</v>
      </c>
      <c r="H3739" s="137">
        <v>42748</v>
      </c>
      <c r="I3739" s="119">
        <v>608</v>
      </c>
      <c r="J3739" s="129"/>
      <c r="K3739" s="129"/>
      <c r="L3739" s="129">
        <v>0</v>
      </c>
      <c r="M3739" s="134" t="s">
        <v>20374</v>
      </c>
    </row>
    <row r="3740" spans="1:13" hidden="1" x14ac:dyDescent="0.25">
      <c r="A3740" s="128"/>
      <c r="B3740" s="2"/>
      <c r="C3740" s="139" t="s">
        <v>1943</v>
      </c>
      <c r="D3740" s="124" t="s">
        <v>1944</v>
      </c>
      <c r="E3740" s="118" t="s">
        <v>48</v>
      </c>
      <c r="F3740" s="124" t="s">
        <v>35249</v>
      </c>
      <c r="G3740" s="118" t="s">
        <v>2</v>
      </c>
      <c r="H3740" s="137">
        <v>42583</v>
      </c>
      <c r="I3740" s="119">
        <v>1566</v>
      </c>
      <c r="J3740" s="129"/>
      <c r="K3740" s="129"/>
      <c r="L3740" s="129">
        <v>0</v>
      </c>
      <c r="M3740" s="134" t="s">
        <v>20375</v>
      </c>
    </row>
    <row r="3741" spans="1:13" hidden="1" x14ac:dyDescent="0.25">
      <c r="A3741" s="128"/>
      <c r="B3741" s="2"/>
      <c r="C3741" s="139" t="s">
        <v>1945</v>
      </c>
      <c r="D3741" s="124" t="s">
        <v>1946</v>
      </c>
      <c r="E3741" s="118" t="s">
        <v>48</v>
      </c>
      <c r="F3741" s="124" t="s">
        <v>35249</v>
      </c>
      <c r="G3741" s="118" t="s">
        <v>2</v>
      </c>
      <c r="H3741" s="137">
        <v>42748</v>
      </c>
      <c r="I3741" s="119">
        <v>860</v>
      </c>
      <c r="J3741" s="129"/>
      <c r="K3741" s="129"/>
      <c r="L3741" s="129">
        <v>0</v>
      </c>
      <c r="M3741" s="134" t="s">
        <v>29517</v>
      </c>
    </row>
    <row r="3742" spans="1:13" hidden="1" x14ac:dyDescent="0.25">
      <c r="A3742" s="128"/>
      <c r="B3742" s="2"/>
      <c r="C3742" s="139" t="s">
        <v>1947</v>
      </c>
      <c r="D3742" s="124" t="s">
        <v>1948</v>
      </c>
      <c r="E3742" s="118" t="s">
        <v>48</v>
      </c>
      <c r="F3742" s="124" t="s">
        <v>35249</v>
      </c>
      <c r="G3742" s="118" t="s">
        <v>2</v>
      </c>
      <c r="H3742" s="137">
        <v>42339</v>
      </c>
      <c r="I3742" s="119">
        <v>23.47</v>
      </c>
      <c r="J3742" s="129"/>
      <c r="K3742" s="129"/>
      <c r="L3742" s="129">
        <v>0</v>
      </c>
      <c r="M3742" s="134" t="s">
        <v>20376</v>
      </c>
    </row>
    <row r="3743" spans="1:13" hidden="1" x14ac:dyDescent="0.25">
      <c r="A3743" s="128"/>
      <c r="B3743" s="2"/>
      <c r="C3743" s="139" t="s">
        <v>1949</v>
      </c>
      <c r="D3743" s="124" t="s">
        <v>1950</v>
      </c>
      <c r="E3743" s="118" t="s">
        <v>48</v>
      </c>
      <c r="F3743" s="124" t="s">
        <v>35249</v>
      </c>
      <c r="G3743" s="118" t="s">
        <v>2</v>
      </c>
      <c r="H3743" s="137">
        <v>41589</v>
      </c>
      <c r="I3743" s="119">
        <v>197</v>
      </c>
      <c r="J3743" s="129"/>
      <c r="K3743" s="129"/>
      <c r="L3743" s="129">
        <v>0</v>
      </c>
      <c r="M3743" s="134" t="s">
        <v>20377</v>
      </c>
    </row>
    <row r="3744" spans="1:13" hidden="1" x14ac:dyDescent="0.25">
      <c r="A3744" s="128"/>
      <c r="B3744" s="2"/>
      <c r="C3744" s="139" t="s">
        <v>1951</v>
      </c>
      <c r="D3744" s="124" t="s">
        <v>1952</v>
      </c>
      <c r="E3744" s="118" t="s">
        <v>48</v>
      </c>
      <c r="F3744" s="124" t="s">
        <v>35249</v>
      </c>
      <c r="G3744" s="118" t="s">
        <v>2</v>
      </c>
      <c r="H3744" s="137">
        <v>41589</v>
      </c>
      <c r="I3744" s="119">
        <v>107</v>
      </c>
      <c r="J3744" s="129"/>
      <c r="K3744" s="129"/>
      <c r="L3744" s="129">
        <v>0</v>
      </c>
      <c r="M3744" s="134" t="s">
        <v>20378</v>
      </c>
    </row>
    <row r="3745" spans="1:13" hidden="1" x14ac:dyDescent="0.25">
      <c r="A3745" s="128"/>
      <c r="B3745" s="2"/>
      <c r="C3745" s="139" t="s">
        <v>1953</v>
      </c>
      <c r="D3745" s="124" t="s">
        <v>1954</v>
      </c>
      <c r="E3745" s="118" t="s">
        <v>48</v>
      </c>
      <c r="F3745" s="124" t="s">
        <v>35249</v>
      </c>
      <c r="G3745" s="118" t="s">
        <v>2</v>
      </c>
      <c r="H3745" s="137">
        <v>41589</v>
      </c>
      <c r="I3745" s="119">
        <v>210</v>
      </c>
      <c r="J3745" s="129"/>
      <c r="K3745" s="129"/>
      <c r="L3745" s="129">
        <v>0</v>
      </c>
      <c r="M3745" s="134" t="s">
        <v>20379</v>
      </c>
    </row>
    <row r="3746" spans="1:13" hidden="1" x14ac:dyDescent="0.25">
      <c r="A3746" s="128"/>
      <c r="B3746" s="2"/>
      <c r="C3746" s="139" t="s">
        <v>30158</v>
      </c>
      <c r="D3746" s="124" t="s">
        <v>30159</v>
      </c>
      <c r="E3746" s="118" t="s">
        <v>48</v>
      </c>
      <c r="F3746" s="124" t="s">
        <v>35249</v>
      </c>
      <c r="G3746" s="118" t="s">
        <v>2</v>
      </c>
      <c r="H3746" s="137"/>
      <c r="I3746" s="119"/>
      <c r="J3746" s="129"/>
      <c r="K3746" s="129"/>
      <c r="L3746" s="129">
        <v>0</v>
      </c>
      <c r="M3746" s="134" t="s">
        <v>20380</v>
      </c>
    </row>
    <row r="3747" spans="1:13" hidden="1" x14ac:dyDescent="0.25">
      <c r="A3747" s="128"/>
      <c r="B3747" s="2"/>
      <c r="C3747" s="139" t="s">
        <v>1955</v>
      </c>
      <c r="D3747" s="124" t="s">
        <v>1956</v>
      </c>
      <c r="E3747" s="118" t="s">
        <v>48</v>
      </c>
      <c r="F3747" s="124" t="s">
        <v>35249</v>
      </c>
      <c r="G3747" s="118" t="s">
        <v>2</v>
      </c>
      <c r="H3747" s="137">
        <v>42725</v>
      </c>
      <c r="I3747" s="119">
        <v>200</v>
      </c>
      <c r="J3747" s="129"/>
      <c r="K3747" s="129"/>
      <c r="L3747" s="129">
        <v>0</v>
      </c>
      <c r="M3747" s="134" t="s">
        <v>20381</v>
      </c>
    </row>
    <row r="3748" spans="1:13" hidden="1" x14ac:dyDescent="0.25">
      <c r="A3748" s="128"/>
      <c r="B3748" s="2"/>
      <c r="C3748" s="139" t="s">
        <v>30823</v>
      </c>
      <c r="D3748" s="124" t="s">
        <v>30824</v>
      </c>
      <c r="E3748" s="118" t="s">
        <v>48</v>
      </c>
      <c r="F3748" s="124" t="s">
        <v>35249</v>
      </c>
      <c r="G3748" s="118" t="s">
        <v>2</v>
      </c>
      <c r="H3748" s="137"/>
      <c r="I3748" s="119"/>
      <c r="J3748" s="129"/>
      <c r="K3748" s="129"/>
      <c r="L3748" s="129">
        <v>0</v>
      </c>
      <c r="M3748" s="134" t="s">
        <v>29656</v>
      </c>
    </row>
    <row r="3749" spans="1:13" hidden="1" x14ac:dyDescent="0.25">
      <c r="A3749" s="128"/>
      <c r="B3749" s="2"/>
      <c r="C3749" s="139" t="s">
        <v>30526</v>
      </c>
      <c r="D3749" s="124" t="s">
        <v>30527</v>
      </c>
      <c r="E3749" s="118" t="s">
        <v>48</v>
      </c>
      <c r="F3749" s="124" t="s">
        <v>35249</v>
      </c>
      <c r="G3749" s="118" t="s">
        <v>2</v>
      </c>
      <c r="H3749" s="137"/>
      <c r="I3749" s="119"/>
      <c r="J3749" s="129"/>
      <c r="K3749" s="129"/>
      <c r="L3749" s="129">
        <v>0</v>
      </c>
      <c r="M3749" s="134" t="s">
        <v>20382</v>
      </c>
    </row>
    <row r="3750" spans="1:13" hidden="1" x14ac:dyDescent="0.25">
      <c r="A3750" s="128"/>
      <c r="B3750" s="2"/>
      <c r="C3750" s="139" t="s">
        <v>30361</v>
      </c>
      <c r="D3750" s="124" t="s">
        <v>30362</v>
      </c>
      <c r="E3750" s="118" t="s">
        <v>48</v>
      </c>
      <c r="F3750" s="124" t="s">
        <v>35249</v>
      </c>
      <c r="G3750" s="118" t="s">
        <v>2</v>
      </c>
      <c r="H3750" s="137"/>
      <c r="I3750" s="119"/>
      <c r="J3750" s="129"/>
      <c r="K3750" s="129"/>
      <c r="L3750" s="129">
        <v>0</v>
      </c>
      <c r="M3750" s="134" t="s">
        <v>20383</v>
      </c>
    </row>
    <row r="3751" spans="1:13" hidden="1" x14ac:dyDescent="0.25">
      <c r="A3751" s="128"/>
      <c r="B3751" s="2"/>
      <c r="C3751" s="139" t="s">
        <v>1957</v>
      </c>
      <c r="D3751" s="124" t="s">
        <v>1958</v>
      </c>
      <c r="E3751" s="118" t="s">
        <v>48</v>
      </c>
      <c r="F3751" s="124" t="s">
        <v>35249</v>
      </c>
      <c r="G3751" s="118" t="s">
        <v>2</v>
      </c>
      <c r="H3751" s="137">
        <v>44162</v>
      </c>
      <c r="I3751" s="119">
        <v>65</v>
      </c>
      <c r="J3751" s="129"/>
      <c r="K3751" s="129"/>
      <c r="L3751" s="129">
        <v>0</v>
      </c>
      <c r="M3751" s="134" t="s">
        <v>30568</v>
      </c>
    </row>
    <row r="3752" spans="1:13" hidden="1" x14ac:dyDescent="0.25">
      <c r="A3752" s="128"/>
      <c r="B3752" s="2"/>
      <c r="C3752" s="139" t="s">
        <v>1959</v>
      </c>
      <c r="D3752" s="124" t="s">
        <v>1960</v>
      </c>
      <c r="E3752" s="118" t="s">
        <v>48</v>
      </c>
      <c r="F3752" s="124" t="s">
        <v>35249</v>
      </c>
      <c r="G3752" s="118" t="s">
        <v>2</v>
      </c>
      <c r="H3752" s="137">
        <v>42858</v>
      </c>
      <c r="I3752" s="119">
        <v>132</v>
      </c>
      <c r="J3752" s="129"/>
      <c r="K3752" s="129"/>
      <c r="L3752" s="129">
        <v>0</v>
      </c>
      <c r="M3752" s="134" t="s">
        <v>31646</v>
      </c>
    </row>
    <row r="3753" spans="1:13" hidden="1" x14ac:dyDescent="0.25">
      <c r="A3753" s="128"/>
      <c r="B3753" s="2"/>
      <c r="C3753" s="139" t="s">
        <v>1961</v>
      </c>
      <c r="D3753" s="124" t="s">
        <v>1962</v>
      </c>
      <c r="E3753" s="118" t="s">
        <v>48</v>
      </c>
      <c r="F3753" s="124" t="s">
        <v>35249</v>
      </c>
      <c r="G3753" s="118" t="s">
        <v>2</v>
      </c>
      <c r="H3753" s="137">
        <v>44161</v>
      </c>
      <c r="I3753" s="119">
        <v>120</v>
      </c>
      <c r="J3753" s="129"/>
      <c r="K3753" s="129"/>
      <c r="L3753" s="129">
        <v>0</v>
      </c>
      <c r="M3753" s="134" t="s">
        <v>20384</v>
      </c>
    </row>
    <row r="3754" spans="1:13" hidden="1" x14ac:dyDescent="0.25">
      <c r="A3754" s="128"/>
      <c r="B3754" s="2"/>
      <c r="C3754" s="139" t="s">
        <v>1963</v>
      </c>
      <c r="D3754" s="124" t="s">
        <v>1964</v>
      </c>
      <c r="E3754" s="118" t="s">
        <v>48</v>
      </c>
      <c r="F3754" s="124" t="s">
        <v>35249</v>
      </c>
      <c r="G3754" s="118" t="s">
        <v>2</v>
      </c>
      <c r="H3754" s="137"/>
      <c r="I3754" s="119"/>
      <c r="J3754" s="129"/>
      <c r="K3754" s="129"/>
      <c r="L3754" s="129">
        <v>0</v>
      </c>
      <c r="M3754" s="134" t="s">
        <v>20385</v>
      </c>
    </row>
    <row r="3755" spans="1:13" hidden="1" x14ac:dyDescent="0.25">
      <c r="A3755" s="128"/>
      <c r="B3755" s="2"/>
      <c r="C3755" s="139" t="s">
        <v>1965</v>
      </c>
      <c r="D3755" s="124" t="s">
        <v>1966</v>
      </c>
      <c r="E3755" s="118" t="s">
        <v>48</v>
      </c>
      <c r="F3755" s="124" t="s">
        <v>35249</v>
      </c>
      <c r="G3755" s="118" t="s">
        <v>2</v>
      </c>
      <c r="H3755" s="137">
        <v>44060</v>
      </c>
      <c r="I3755" s="119">
        <v>130</v>
      </c>
      <c r="J3755" s="129"/>
      <c r="K3755" s="129"/>
      <c r="L3755" s="129">
        <v>0</v>
      </c>
      <c r="M3755" s="134" t="s">
        <v>20386</v>
      </c>
    </row>
    <row r="3756" spans="1:13" hidden="1" x14ac:dyDescent="0.25">
      <c r="A3756" s="128"/>
      <c r="B3756" s="2"/>
      <c r="C3756" s="139" t="s">
        <v>1967</v>
      </c>
      <c r="D3756" s="124" t="s">
        <v>1968</v>
      </c>
      <c r="E3756" s="118" t="s">
        <v>48</v>
      </c>
      <c r="F3756" s="124" t="s">
        <v>35249</v>
      </c>
      <c r="G3756" s="118" t="s">
        <v>2</v>
      </c>
      <c r="H3756" s="137">
        <v>44060</v>
      </c>
      <c r="I3756" s="119">
        <v>130</v>
      </c>
      <c r="J3756" s="129"/>
      <c r="K3756" s="129"/>
      <c r="L3756" s="129">
        <v>0</v>
      </c>
      <c r="M3756" s="134" t="s">
        <v>20387</v>
      </c>
    </row>
    <row r="3757" spans="1:13" hidden="1" x14ac:dyDescent="0.25">
      <c r="A3757" s="128"/>
      <c r="B3757" s="2"/>
      <c r="C3757" s="139" t="s">
        <v>1969</v>
      </c>
      <c r="D3757" s="124" t="s">
        <v>1970</v>
      </c>
      <c r="E3757" s="118" t="s">
        <v>48</v>
      </c>
      <c r="F3757" s="124" t="s">
        <v>35249</v>
      </c>
      <c r="G3757" s="118" t="s">
        <v>2</v>
      </c>
      <c r="H3757" s="137">
        <v>41218</v>
      </c>
      <c r="I3757" s="119">
        <v>76</v>
      </c>
      <c r="J3757" s="129"/>
      <c r="K3757" s="129"/>
      <c r="L3757" s="129">
        <v>0</v>
      </c>
      <c r="M3757" s="134" t="s">
        <v>20388</v>
      </c>
    </row>
    <row r="3758" spans="1:13" hidden="1" x14ac:dyDescent="0.25">
      <c r="A3758" s="128"/>
      <c r="B3758" s="2"/>
      <c r="C3758" s="139" t="s">
        <v>29704</v>
      </c>
      <c r="D3758" s="124" t="s">
        <v>29705</v>
      </c>
      <c r="E3758" s="118" t="s">
        <v>48</v>
      </c>
      <c r="F3758" s="124" t="s">
        <v>35249</v>
      </c>
      <c r="G3758" s="118" t="s">
        <v>2</v>
      </c>
      <c r="H3758" s="137"/>
      <c r="I3758" s="119"/>
      <c r="J3758" s="129"/>
      <c r="K3758" s="129"/>
      <c r="L3758" s="129">
        <v>0</v>
      </c>
      <c r="M3758" s="134" t="s">
        <v>20389</v>
      </c>
    </row>
    <row r="3759" spans="1:13" hidden="1" x14ac:dyDescent="0.25">
      <c r="A3759" s="128"/>
      <c r="B3759" s="2"/>
      <c r="C3759" s="139" t="s">
        <v>1971</v>
      </c>
      <c r="D3759" s="124" t="s">
        <v>1972</v>
      </c>
      <c r="E3759" s="118" t="s">
        <v>48</v>
      </c>
      <c r="F3759" s="124" t="s">
        <v>35249</v>
      </c>
      <c r="G3759" s="118" t="s">
        <v>2</v>
      </c>
      <c r="H3759" s="137">
        <v>42514</v>
      </c>
      <c r="I3759" s="119">
        <v>200</v>
      </c>
      <c r="J3759" s="129"/>
      <c r="K3759" s="129"/>
      <c r="L3759" s="129">
        <v>0</v>
      </c>
      <c r="M3759" s="134" t="s">
        <v>20390</v>
      </c>
    </row>
    <row r="3760" spans="1:13" hidden="1" x14ac:dyDescent="0.25">
      <c r="A3760" s="128"/>
      <c r="B3760" s="2"/>
      <c r="C3760" s="139" t="s">
        <v>1973</v>
      </c>
      <c r="D3760" s="124" t="s">
        <v>1974</v>
      </c>
      <c r="E3760" s="118" t="s">
        <v>48</v>
      </c>
      <c r="F3760" s="124" t="s">
        <v>35249</v>
      </c>
      <c r="G3760" s="118" t="s">
        <v>2</v>
      </c>
      <c r="H3760" s="137">
        <v>42913</v>
      </c>
      <c r="I3760" s="119">
        <v>340</v>
      </c>
      <c r="J3760" s="129"/>
      <c r="K3760" s="129"/>
      <c r="L3760" s="129">
        <v>0</v>
      </c>
      <c r="M3760" s="134" t="s">
        <v>20391</v>
      </c>
    </row>
    <row r="3761" spans="1:13" hidden="1" x14ac:dyDescent="0.25">
      <c r="A3761" s="128"/>
      <c r="B3761" s="2"/>
      <c r="C3761" s="139" t="s">
        <v>31504</v>
      </c>
      <c r="D3761" s="124" t="s">
        <v>31505</v>
      </c>
      <c r="E3761" s="118" t="s">
        <v>48</v>
      </c>
      <c r="F3761" s="124" t="s">
        <v>35249</v>
      </c>
      <c r="G3761" s="118" t="s">
        <v>2</v>
      </c>
      <c r="H3761" s="137"/>
      <c r="I3761" s="119"/>
      <c r="J3761" s="129"/>
      <c r="K3761" s="129"/>
      <c r="L3761" s="129">
        <v>0</v>
      </c>
      <c r="M3761" s="134" t="s">
        <v>30182</v>
      </c>
    </row>
    <row r="3762" spans="1:13" hidden="1" x14ac:dyDescent="0.25">
      <c r="A3762" s="128"/>
      <c r="B3762" s="2"/>
      <c r="C3762" s="139" t="s">
        <v>30487</v>
      </c>
      <c r="D3762" s="124" t="s">
        <v>30488</v>
      </c>
      <c r="E3762" s="118" t="s">
        <v>48</v>
      </c>
      <c r="F3762" s="124" t="s">
        <v>35249</v>
      </c>
      <c r="G3762" s="118" t="s">
        <v>2</v>
      </c>
      <c r="H3762" s="137"/>
      <c r="I3762" s="119"/>
      <c r="J3762" s="129"/>
      <c r="K3762" s="129"/>
      <c r="L3762" s="129">
        <v>0</v>
      </c>
      <c r="M3762" s="134" t="s">
        <v>20392</v>
      </c>
    </row>
    <row r="3763" spans="1:13" hidden="1" x14ac:dyDescent="0.25">
      <c r="A3763" s="128"/>
      <c r="B3763" s="2"/>
      <c r="C3763" s="139" t="s">
        <v>30484</v>
      </c>
      <c r="D3763" s="124" t="s">
        <v>30485</v>
      </c>
      <c r="E3763" s="118" t="s">
        <v>48</v>
      </c>
      <c r="F3763" s="124" t="s">
        <v>35249</v>
      </c>
      <c r="G3763" s="118" t="s">
        <v>2</v>
      </c>
      <c r="H3763" s="137"/>
      <c r="I3763" s="119"/>
      <c r="J3763" s="129"/>
      <c r="K3763" s="129"/>
      <c r="L3763" s="129">
        <v>0</v>
      </c>
      <c r="M3763" s="134" t="s">
        <v>31121</v>
      </c>
    </row>
    <row r="3764" spans="1:13" hidden="1" x14ac:dyDescent="0.25">
      <c r="A3764" s="128"/>
      <c r="B3764" s="2"/>
      <c r="C3764" s="139" t="s">
        <v>1975</v>
      </c>
      <c r="D3764" s="124" t="s">
        <v>1976</v>
      </c>
      <c r="E3764" s="118" t="s">
        <v>48</v>
      </c>
      <c r="F3764" s="124" t="s">
        <v>35249</v>
      </c>
      <c r="G3764" s="118" t="s">
        <v>2</v>
      </c>
      <c r="H3764" s="137">
        <v>41458</v>
      </c>
      <c r="I3764" s="119">
        <v>70</v>
      </c>
      <c r="J3764" s="129"/>
      <c r="K3764" s="129"/>
      <c r="L3764" s="129">
        <v>0</v>
      </c>
      <c r="M3764" s="134" t="s">
        <v>20393</v>
      </c>
    </row>
    <row r="3765" spans="1:13" hidden="1" x14ac:dyDescent="0.25">
      <c r="A3765" s="128"/>
      <c r="B3765" s="2"/>
      <c r="C3765" s="139" t="s">
        <v>1977</v>
      </c>
      <c r="D3765" s="124" t="s">
        <v>1978</v>
      </c>
      <c r="E3765" s="118" t="s">
        <v>48</v>
      </c>
      <c r="F3765" s="124" t="s">
        <v>35249</v>
      </c>
      <c r="G3765" s="118" t="s">
        <v>2</v>
      </c>
      <c r="H3765" s="137">
        <v>44732</v>
      </c>
      <c r="I3765" s="119">
        <v>380</v>
      </c>
      <c r="J3765" s="129"/>
      <c r="K3765" s="129"/>
      <c r="L3765" s="129">
        <v>0</v>
      </c>
      <c r="M3765" s="134" t="s">
        <v>20394</v>
      </c>
    </row>
    <row r="3766" spans="1:13" hidden="1" x14ac:dyDescent="0.25">
      <c r="A3766" s="128"/>
      <c r="B3766" s="2"/>
      <c r="C3766" s="139" t="s">
        <v>1979</v>
      </c>
      <c r="D3766" s="124" t="s">
        <v>1980</v>
      </c>
      <c r="E3766" s="118" t="s">
        <v>48</v>
      </c>
      <c r="F3766" s="124" t="s">
        <v>35249</v>
      </c>
      <c r="G3766" s="118" t="s">
        <v>2</v>
      </c>
      <c r="H3766" s="137">
        <v>42090</v>
      </c>
      <c r="I3766" s="119">
        <v>296</v>
      </c>
      <c r="J3766" s="129"/>
      <c r="K3766" s="129"/>
      <c r="L3766" s="129">
        <v>0</v>
      </c>
      <c r="M3766" s="134" t="s">
        <v>20395</v>
      </c>
    </row>
    <row r="3767" spans="1:13" hidden="1" x14ac:dyDescent="0.25">
      <c r="A3767" s="128"/>
      <c r="B3767" s="2"/>
      <c r="C3767" s="139" t="s">
        <v>1981</v>
      </c>
      <c r="D3767" s="124" t="s">
        <v>1982</v>
      </c>
      <c r="E3767" s="118" t="s">
        <v>48</v>
      </c>
      <c r="F3767" s="124" t="s">
        <v>35249</v>
      </c>
      <c r="G3767" s="118" t="s">
        <v>2</v>
      </c>
      <c r="H3767" s="137">
        <v>43035</v>
      </c>
      <c r="I3767" s="119">
        <v>775.08</v>
      </c>
      <c r="J3767" s="129"/>
      <c r="K3767" s="129"/>
      <c r="L3767" s="129">
        <v>0</v>
      </c>
      <c r="M3767" s="134" t="s">
        <v>20396</v>
      </c>
    </row>
    <row r="3768" spans="1:13" hidden="1" x14ac:dyDescent="0.25">
      <c r="A3768" s="128"/>
      <c r="B3768" s="2"/>
      <c r="C3768" s="139" t="s">
        <v>1983</v>
      </c>
      <c r="D3768" s="124" t="s">
        <v>1984</v>
      </c>
      <c r="E3768" s="118" t="s">
        <v>48</v>
      </c>
      <c r="F3768" s="124" t="s">
        <v>35249</v>
      </c>
      <c r="G3768" s="118" t="s">
        <v>2</v>
      </c>
      <c r="H3768" s="137">
        <v>46083</v>
      </c>
      <c r="I3768" s="119">
        <v>22</v>
      </c>
      <c r="J3768" s="129"/>
      <c r="K3768" s="129"/>
      <c r="L3768" s="129">
        <v>0</v>
      </c>
      <c r="M3768" s="134" t="s">
        <v>20397</v>
      </c>
    </row>
    <row r="3769" spans="1:13" hidden="1" x14ac:dyDescent="0.25">
      <c r="A3769" s="128"/>
      <c r="B3769" s="2"/>
      <c r="C3769" s="139" t="s">
        <v>1985</v>
      </c>
      <c r="D3769" s="124" t="s">
        <v>1986</v>
      </c>
      <c r="E3769" s="118" t="s">
        <v>48</v>
      </c>
      <c r="F3769" s="124" t="s">
        <v>35249</v>
      </c>
      <c r="G3769" s="118" t="s">
        <v>2</v>
      </c>
      <c r="H3769" s="137">
        <v>41218</v>
      </c>
      <c r="I3769" s="119">
        <v>76</v>
      </c>
      <c r="J3769" s="129"/>
      <c r="K3769" s="129"/>
      <c r="L3769" s="129">
        <v>0</v>
      </c>
      <c r="M3769" s="134" t="s">
        <v>20398</v>
      </c>
    </row>
    <row r="3770" spans="1:13" hidden="1" x14ac:dyDescent="0.25">
      <c r="A3770" s="128"/>
      <c r="B3770" s="2"/>
      <c r="C3770" s="139" t="s">
        <v>1987</v>
      </c>
      <c r="D3770" s="124" t="s">
        <v>1988</v>
      </c>
      <c r="E3770" s="118" t="s">
        <v>48</v>
      </c>
      <c r="F3770" s="124" t="s">
        <v>35249</v>
      </c>
      <c r="G3770" s="118" t="s">
        <v>2</v>
      </c>
      <c r="H3770" s="137">
        <v>41460</v>
      </c>
      <c r="I3770" s="119">
        <v>55</v>
      </c>
      <c r="J3770" s="129"/>
      <c r="K3770" s="129"/>
      <c r="L3770" s="129">
        <v>0</v>
      </c>
      <c r="M3770" s="134" t="s">
        <v>20399</v>
      </c>
    </row>
    <row r="3771" spans="1:13" hidden="1" x14ac:dyDescent="0.25">
      <c r="A3771" s="128"/>
      <c r="B3771" s="2"/>
      <c r="C3771" s="139" t="s">
        <v>1989</v>
      </c>
      <c r="D3771" s="124" t="s">
        <v>1990</v>
      </c>
      <c r="E3771" s="118" t="s">
        <v>48</v>
      </c>
      <c r="F3771" s="124" t="s">
        <v>35249</v>
      </c>
      <c r="G3771" s="118" t="s">
        <v>2</v>
      </c>
      <c r="H3771" s="137">
        <v>41458</v>
      </c>
      <c r="I3771" s="119">
        <v>60</v>
      </c>
      <c r="J3771" s="129"/>
      <c r="K3771" s="129"/>
      <c r="L3771" s="129">
        <v>0</v>
      </c>
      <c r="M3771" s="134" t="s">
        <v>20400</v>
      </c>
    </row>
    <row r="3772" spans="1:13" hidden="1" x14ac:dyDescent="0.25">
      <c r="A3772" s="128"/>
      <c r="B3772" s="2"/>
      <c r="C3772" s="139" t="s">
        <v>1991</v>
      </c>
      <c r="D3772" s="124" t="s">
        <v>1992</v>
      </c>
      <c r="E3772" s="118" t="s">
        <v>48</v>
      </c>
      <c r="F3772" s="124" t="s">
        <v>35249</v>
      </c>
      <c r="G3772" s="118" t="s">
        <v>2</v>
      </c>
      <c r="H3772" s="137">
        <v>41458</v>
      </c>
      <c r="I3772" s="119">
        <v>30</v>
      </c>
      <c r="J3772" s="129"/>
      <c r="K3772" s="129"/>
      <c r="L3772" s="129">
        <v>0</v>
      </c>
      <c r="M3772" s="134" t="s">
        <v>29809</v>
      </c>
    </row>
    <row r="3773" spans="1:13" hidden="1" x14ac:dyDescent="0.25">
      <c r="A3773" s="128"/>
      <c r="B3773" s="2"/>
      <c r="C3773" s="139" t="s">
        <v>1993</v>
      </c>
      <c r="D3773" s="124" t="s">
        <v>1994</v>
      </c>
      <c r="E3773" s="118" t="s">
        <v>48</v>
      </c>
      <c r="F3773" s="124" t="s">
        <v>35249</v>
      </c>
      <c r="G3773" s="118" t="s">
        <v>2</v>
      </c>
      <c r="H3773" s="137">
        <v>41458</v>
      </c>
      <c r="I3773" s="119">
        <v>30</v>
      </c>
      <c r="J3773" s="129"/>
      <c r="K3773" s="129"/>
      <c r="L3773" s="129">
        <v>0</v>
      </c>
      <c r="M3773" s="134" t="s">
        <v>20401</v>
      </c>
    </row>
    <row r="3774" spans="1:13" hidden="1" x14ac:dyDescent="0.25">
      <c r="A3774" s="128"/>
      <c r="B3774" s="2"/>
      <c r="C3774" s="139" t="s">
        <v>30292</v>
      </c>
      <c r="D3774" s="124" t="s">
        <v>30293</v>
      </c>
      <c r="E3774" s="118" t="s">
        <v>48</v>
      </c>
      <c r="F3774" s="124" t="s">
        <v>35249</v>
      </c>
      <c r="G3774" s="118" t="s">
        <v>2</v>
      </c>
      <c r="H3774" s="137"/>
      <c r="I3774" s="119"/>
      <c r="J3774" s="129"/>
      <c r="K3774" s="129"/>
      <c r="L3774" s="129">
        <v>0</v>
      </c>
      <c r="M3774" s="134" t="s">
        <v>20402</v>
      </c>
    </row>
    <row r="3775" spans="1:13" hidden="1" x14ac:dyDescent="0.25">
      <c r="A3775" s="128"/>
      <c r="B3775" s="2"/>
      <c r="C3775" s="139" t="s">
        <v>30954</v>
      </c>
      <c r="D3775" s="124" t="s">
        <v>30955</v>
      </c>
      <c r="E3775" s="118" t="s">
        <v>48</v>
      </c>
      <c r="F3775" s="124" t="s">
        <v>35249</v>
      </c>
      <c r="G3775" s="118" t="s">
        <v>2</v>
      </c>
      <c r="H3775" s="137"/>
      <c r="I3775" s="119"/>
      <c r="J3775" s="129"/>
      <c r="K3775" s="129"/>
      <c r="L3775" s="129">
        <v>0</v>
      </c>
      <c r="M3775" s="134" t="s">
        <v>30260</v>
      </c>
    </row>
    <row r="3776" spans="1:13" hidden="1" x14ac:dyDescent="0.25">
      <c r="A3776" s="128"/>
      <c r="B3776" s="2"/>
      <c r="C3776" s="139" t="s">
        <v>1995</v>
      </c>
      <c r="D3776" s="124" t="s">
        <v>1996</v>
      </c>
      <c r="E3776" s="118" t="s">
        <v>48</v>
      </c>
      <c r="F3776" s="124" t="s">
        <v>35249</v>
      </c>
      <c r="G3776" s="118" t="s">
        <v>2</v>
      </c>
      <c r="H3776" s="137">
        <v>41150</v>
      </c>
      <c r="I3776" s="119">
        <v>368.5</v>
      </c>
      <c r="J3776" s="129"/>
      <c r="K3776" s="129"/>
      <c r="L3776" s="129">
        <v>0</v>
      </c>
      <c r="M3776" s="134" t="s">
        <v>20403</v>
      </c>
    </row>
    <row r="3777" spans="1:13" hidden="1" x14ac:dyDescent="0.25">
      <c r="A3777" s="128"/>
      <c r="B3777" s="2"/>
      <c r="C3777" s="139" t="s">
        <v>1997</v>
      </c>
      <c r="D3777" s="124" t="s">
        <v>1998</v>
      </c>
      <c r="E3777" s="118" t="s">
        <v>48</v>
      </c>
      <c r="F3777" s="124" t="s">
        <v>35249</v>
      </c>
      <c r="G3777" s="118" t="s">
        <v>2</v>
      </c>
      <c r="H3777" s="137">
        <v>42157</v>
      </c>
      <c r="I3777" s="119">
        <v>563.76</v>
      </c>
      <c r="J3777" s="129"/>
      <c r="K3777" s="129"/>
      <c r="L3777" s="129">
        <v>0</v>
      </c>
      <c r="M3777" s="134" t="s">
        <v>20404</v>
      </c>
    </row>
    <row r="3778" spans="1:13" hidden="1" x14ac:dyDescent="0.25">
      <c r="A3778" s="128"/>
      <c r="B3778" s="2"/>
      <c r="C3778" s="139" t="s">
        <v>1999</v>
      </c>
      <c r="D3778" s="124" t="s">
        <v>2000</v>
      </c>
      <c r="E3778" s="118" t="s">
        <v>48</v>
      </c>
      <c r="F3778" s="124" t="s">
        <v>35249</v>
      </c>
      <c r="G3778" s="118" t="s">
        <v>2</v>
      </c>
      <c r="H3778" s="137">
        <v>42598</v>
      </c>
      <c r="I3778" s="119">
        <v>830</v>
      </c>
      <c r="J3778" s="129"/>
      <c r="K3778" s="129"/>
      <c r="L3778" s="129">
        <v>0</v>
      </c>
      <c r="M3778" s="134" t="s">
        <v>20405</v>
      </c>
    </row>
    <row r="3779" spans="1:13" hidden="1" x14ac:dyDescent="0.25">
      <c r="A3779" s="128"/>
      <c r="B3779" s="2"/>
      <c r="C3779" s="139" t="s">
        <v>2001</v>
      </c>
      <c r="D3779" s="124" t="s">
        <v>2002</v>
      </c>
      <c r="E3779" s="118" t="s">
        <v>48</v>
      </c>
      <c r="F3779" s="124" t="s">
        <v>35249</v>
      </c>
      <c r="G3779" s="118" t="s">
        <v>2</v>
      </c>
      <c r="H3779" s="137">
        <v>42205</v>
      </c>
      <c r="I3779" s="119">
        <v>583.78</v>
      </c>
      <c r="J3779" s="129"/>
      <c r="K3779" s="129"/>
      <c r="L3779" s="129">
        <v>0</v>
      </c>
      <c r="M3779" s="134" t="s">
        <v>29875</v>
      </c>
    </row>
    <row r="3780" spans="1:13" hidden="1" x14ac:dyDescent="0.25">
      <c r="A3780" s="128"/>
      <c r="B3780" s="2"/>
      <c r="C3780" s="139" t="s">
        <v>29979</v>
      </c>
      <c r="D3780" s="124" t="s">
        <v>29980</v>
      </c>
      <c r="E3780" s="118" t="s">
        <v>48</v>
      </c>
      <c r="F3780" s="124" t="s">
        <v>35249</v>
      </c>
      <c r="G3780" s="118" t="s">
        <v>2</v>
      </c>
      <c r="H3780" s="137"/>
      <c r="I3780" s="119"/>
      <c r="J3780" s="129"/>
      <c r="K3780" s="129"/>
      <c r="L3780" s="129">
        <v>0</v>
      </c>
      <c r="M3780" s="134" t="s">
        <v>20406</v>
      </c>
    </row>
    <row r="3781" spans="1:13" hidden="1" x14ac:dyDescent="0.25">
      <c r="A3781" s="128"/>
      <c r="B3781" s="2"/>
      <c r="C3781" s="139" t="s">
        <v>32721</v>
      </c>
      <c r="D3781" s="124" t="s">
        <v>32722</v>
      </c>
      <c r="E3781" s="118" t="s">
        <v>48</v>
      </c>
      <c r="F3781" s="124" t="s">
        <v>35249</v>
      </c>
      <c r="G3781" s="118" t="s">
        <v>2</v>
      </c>
      <c r="H3781" s="137"/>
      <c r="I3781" s="119"/>
      <c r="J3781" s="129"/>
      <c r="K3781" s="129"/>
      <c r="L3781" s="129">
        <v>0</v>
      </c>
      <c r="M3781" s="134" t="s">
        <v>30323</v>
      </c>
    </row>
    <row r="3782" spans="1:13" hidden="1" x14ac:dyDescent="0.25">
      <c r="A3782" s="128"/>
      <c r="B3782" s="2"/>
      <c r="C3782" s="139" t="s">
        <v>2003</v>
      </c>
      <c r="D3782" s="124" t="s">
        <v>2004</v>
      </c>
      <c r="E3782" s="118" t="s">
        <v>48</v>
      </c>
      <c r="F3782" s="124" t="s">
        <v>35249</v>
      </c>
      <c r="G3782" s="118" t="s">
        <v>2</v>
      </c>
      <c r="H3782" s="137">
        <v>42205</v>
      </c>
      <c r="I3782" s="119">
        <v>63.03</v>
      </c>
      <c r="J3782" s="129"/>
      <c r="K3782" s="129"/>
      <c r="L3782" s="129">
        <v>0</v>
      </c>
      <c r="M3782" s="134" t="s">
        <v>20407</v>
      </c>
    </row>
    <row r="3783" spans="1:13" hidden="1" x14ac:dyDescent="0.25">
      <c r="A3783" s="128"/>
      <c r="B3783" s="2"/>
      <c r="C3783" s="139" t="s">
        <v>2005</v>
      </c>
      <c r="D3783" s="124" t="s">
        <v>2006</v>
      </c>
      <c r="E3783" s="118" t="s">
        <v>48</v>
      </c>
      <c r="F3783" s="124" t="s">
        <v>35249</v>
      </c>
      <c r="G3783" s="118" t="s">
        <v>2</v>
      </c>
      <c r="H3783" s="137">
        <v>41597</v>
      </c>
      <c r="I3783" s="119">
        <v>46.91</v>
      </c>
      <c r="J3783" s="129"/>
      <c r="K3783" s="129"/>
      <c r="L3783" s="129">
        <v>0</v>
      </c>
      <c r="M3783" s="134" t="s">
        <v>20408</v>
      </c>
    </row>
    <row r="3784" spans="1:13" hidden="1" x14ac:dyDescent="0.25">
      <c r="A3784" s="128"/>
      <c r="B3784" s="2"/>
      <c r="C3784" s="139" t="s">
        <v>2007</v>
      </c>
      <c r="D3784" s="124" t="s">
        <v>2008</v>
      </c>
      <c r="E3784" s="118" t="s">
        <v>48</v>
      </c>
      <c r="F3784" s="124" t="s">
        <v>35249</v>
      </c>
      <c r="G3784" s="118" t="s">
        <v>2</v>
      </c>
      <c r="H3784" s="137">
        <v>41597</v>
      </c>
      <c r="I3784" s="119">
        <v>70.459999999999994</v>
      </c>
      <c r="J3784" s="129"/>
      <c r="K3784" s="129"/>
      <c r="L3784" s="129">
        <v>0</v>
      </c>
      <c r="M3784" s="134" t="s">
        <v>20409</v>
      </c>
    </row>
    <row r="3785" spans="1:13" hidden="1" x14ac:dyDescent="0.25">
      <c r="A3785" s="128"/>
      <c r="B3785" s="2"/>
      <c r="C3785" s="139" t="s">
        <v>28966</v>
      </c>
      <c r="D3785" s="124" t="s">
        <v>28967</v>
      </c>
      <c r="E3785" s="118" t="s">
        <v>48</v>
      </c>
      <c r="F3785" s="124" t="s">
        <v>35249</v>
      </c>
      <c r="G3785" s="118" t="s">
        <v>2</v>
      </c>
      <c r="H3785" s="137"/>
      <c r="I3785" s="119"/>
      <c r="J3785" s="129"/>
      <c r="K3785" s="129"/>
      <c r="L3785" s="129">
        <v>0</v>
      </c>
      <c r="M3785" s="134" t="s">
        <v>20410</v>
      </c>
    </row>
    <row r="3786" spans="1:13" hidden="1" x14ac:dyDescent="0.25">
      <c r="A3786" s="128"/>
      <c r="B3786" s="2"/>
      <c r="C3786" s="139" t="s">
        <v>2009</v>
      </c>
      <c r="D3786" s="124" t="s">
        <v>2010</v>
      </c>
      <c r="E3786" s="118" t="s">
        <v>48</v>
      </c>
      <c r="F3786" s="124" t="s">
        <v>35249</v>
      </c>
      <c r="G3786" s="118" t="s">
        <v>2</v>
      </c>
      <c r="H3786" s="137">
        <v>42205</v>
      </c>
      <c r="I3786" s="119">
        <v>48</v>
      </c>
      <c r="J3786" s="129"/>
      <c r="K3786" s="129"/>
      <c r="L3786" s="129">
        <v>0</v>
      </c>
      <c r="M3786" s="134" t="s">
        <v>20411</v>
      </c>
    </row>
    <row r="3787" spans="1:13" hidden="1" x14ac:dyDescent="0.25">
      <c r="A3787" s="128"/>
      <c r="B3787" s="2"/>
      <c r="C3787" s="139" t="s">
        <v>30472</v>
      </c>
      <c r="D3787" s="124" t="s">
        <v>30473</v>
      </c>
      <c r="E3787" s="118" t="s">
        <v>48</v>
      </c>
      <c r="F3787" s="124" t="s">
        <v>35249</v>
      </c>
      <c r="G3787" s="118" t="s">
        <v>2</v>
      </c>
      <c r="H3787" s="137"/>
      <c r="I3787" s="119"/>
      <c r="J3787" s="129"/>
      <c r="K3787" s="129"/>
      <c r="L3787" s="129">
        <v>0</v>
      </c>
      <c r="M3787" s="134" t="s">
        <v>20412</v>
      </c>
    </row>
    <row r="3788" spans="1:13" hidden="1" x14ac:dyDescent="0.25">
      <c r="A3788" s="128"/>
      <c r="B3788" s="2"/>
      <c r="C3788" s="139" t="s">
        <v>2011</v>
      </c>
      <c r="D3788" s="124" t="s">
        <v>2012</v>
      </c>
      <c r="E3788" s="118" t="s">
        <v>48</v>
      </c>
      <c r="F3788" s="124" t="s">
        <v>35249</v>
      </c>
      <c r="G3788" s="118" t="s">
        <v>2</v>
      </c>
      <c r="H3788" s="137">
        <v>42913</v>
      </c>
      <c r="I3788" s="119">
        <v>600</v>
      </c>
      <c r="J3788" s="129"/>
      <c r="K3788" s="129"/>
      <c r="L3788" s="129">
        <v>0</v>
      </c>
      <c r="M3788" s="134" t="s">
        <v>20413</v>
      </c>
    </row>
    <row r="3789" spans="1:13" hidden="1" x14ac:dyDescent="0.25">
      <c r="A3789" s="128"/>
      <c r="B3789" s="2"/>
      <c r="C3789" s="139" t="s">
        <v>2013</v>
      </c>
      <c r="D3789" s="124" t="s">
        <v>2014</v>
      </c>
      <c r="E3789" s="118" t="s">
        <v>48</v>
      </c>
      <c r="F3789" s="124" t="s">
        <v>35249</v>
      </c>
      <c r="G3789" s="118" t="s">
        <v>2</v>
      </c>
      <c r="H3789" s="137">
        <v>42339</v>
      </c>
      <c r="I3789" s="119">
        <v>383.27</v>
      </c>
      <c r="J3789" s="129"/>
      <c r="K3789" s="129"/>
      <c r="L3789" s="129">
        <v>0</v>
      </c>
      <c r="M3789" s="134" t="s">
        <v>20414</v>
      </c>
    </row>
    <row r="3790" spans="1:13" hidden="1" x14ac:dyDescent="0.25">
      <c r="A3790" s="128"/>
      <c r="B3790" s="2"/>
      <c r="C3790" s="139" t="s">
        <v>2015</v>
      </c>
      <c r="D3790" s="124" t="s">
        <v>2016</v>
      </c>
      <c r="E3790" s="118" t="s">
        <v>48</v>
      </c>
      <c r="F3790" s="124" t="s">
        <v>35249</v>
      </c>
      <c r="G3790" s="118" t="s">
        <v>2</v>
      </c>
      <c r="H3790" s="137">
        <v>42055</v>
      </c>
      <c r="I3790" s="119">
        <v>1963.84</v>
      </c>
      <c r="J3790" s="129"/>
      <c r="K3790" s="129"/>
      <c r="L3790" s="129">
        <v>0</v>
      </c>
      <c r="M3790" s="134" t="s">
        <v>20415</v>
      </c>
    </row>
    <row r="3791" spans="1:13" hidden="1" x14ac:dyDescent="0.25">
      <c r="A3791" s="128"/>
      <c r="B3791" s="2"/>
      <c r="C3791" s="139" t="s">
        <v>30364</v>
      </c>
      <c r="D3791" s="124" t="s">
        <v>30365</v>
      </c>
      <c r="E3791" s="118" t="s">
        <v>48</v>
      </c>
      <c r="F3791" s="124" t="s">
        <v>35249</v>
      </c>
      <c r="G3791" s="118" t="s">
        <v>2</v>
      </c>
      <c r="H3791" s="137"/>
      <c r="I3791" s="119"/>
      <c r="J3791" s="129"/>
      <c r="K3791" s="129"/>
      <c r="L3791" s="129">
        <v>0</v>
      </c>
      <c r="M3791" s="134" t="s">
        <v>20416</v>
      </c>
    </row>
    <row r="3792" spans="1:13" hidden="1" x14ac:dyDescent="0.25">
      <c r="A3792" s="128"/>
      <c r="B3792" s="2"/>
      <c r="C3792" s="139" t="s">
        <v>2017</v>
      </c>
      <c r="D3792" s="124" t="s">
        <v>2018</v>
      </c>
      <c r="E3792" s="118" t="s">
        <v>48</v>
      </c>
      <c r="F3792" s="124" t="s">
        <v>35249</v>
      </c>
      <c r="G3792" s="118" t="s">
        <v>2</v>
      </c>
      <c r="H3792" s="137">
        <v>44687</v>
      </c>
      <c r="I3792" s="119">
        <v>550</v>
      </c>
      <c r="J3792" s="129"/>
      <c r="K3792" s="129"/>
      <c r="L3792" s="129">
        <v>0</v>
      </c>
      <c r="M3792" s="134"/>
    </row>
    <row r="3793" spans="1:13" hidden="1" x14ac:dyDescent="0.25">
      <c r="A3793" s="128"/>
      <c r="B3793" s="2"/>
      <c r="C3793" s="139" t="s">
        <v>2019</v>
      </c>
      <c r="D3793" s="124" t="s">
        <v>2020</v>
      </c>
      <c r="E3793" s="118" t="s">
        <v>48</v>
      </c>
      <c r="F3793" s="124" t="s">
        <v>35249</v>
      </c>
      <c r="G3793" s="118" t="s">
        <v>2</v>
      </c>
      <c r="H3793" s="137">
        <v>41450</v>
      </c>
      <c r="I3793" s="119">
        <v>190</v>
      </c>
      <c r="J3793" s="129"/>
      <c r="K3793" s="129"/>
      <c r="L3793" s="129">
        <v>0</v>
      </c>
      <c r="M3793" s="134" t="s">
        <v>20417</v>
      </c>
    </row>
    <row r="3794" spans="1:13" hidden="1" x14ac:dyDescent="0.25">
      <c r="A3794" s="128"/>
      <c r="B3794" s="2"/>
      <c r="C3794" s="139" t="s">
        <v>2021</v>
      </c>
      <c r="D3794" s="124" t="s">
        <v>2022</v>
      </c>
      <c r="E3794" s="118" t="s">
        <v>48</v>
      </c>
      <c r="F3794" s="124" t="s">
        <v>35249</v>
      </c>
      <c r="G3794" s="118" t="s">
        <v>2</v>
      </c>
      <c r="H3794" s="137">
        <v>44687</v>
      </c>
      <c r="I3794" s="119">
        <v>470</v>
      </c>
      <c r="J3794" s="129"/>
      <c r="K3794" s="129"/>
      <c r="L3794" s="129">
        <v>0</v>
      </c>
      <c r="M3794" s="134" t="s">
        <v>30705</v>
      </c>
    </row>
    <row r="3795" spans="1:13" hidden="1" x14ac:dyDescent="0.25">
      <c r="A3795" s="128"/>
      <c r="B3795" s="2"/>
      <c r="C3795" s="139" t="s">
        <v>2023</v>
      </c>
      <c r="D3795" s="124" t="s">
        <v>2024</v>
      </c>
      <c r="E3795" s="118" t="s">
        <v>48</v>
      </c>
      <c r="F3795" s="124" t="s">
        <v>35249</v>
      </c>
      <c r="G3795" s="118" t="s">
        <v>2</v>
      </c>
      <c r="H3795" s="137">
        <v>41368</v>
      </c>
      <c r="I3795" s="119">
        <v>180</v>
      </c>
      <c r="J3795" s="129"/>
      <c r="K3795" s="129"/>
      <c r="L3795" s="129">
        <v>0</v>
      </c>
      <c r="M3795" s="134" t="s">
        <v>20418</v>
      </c>
    </row>
    <row r="3796" spans="1:13" hidden="1" x14ac:dyDescent="0.25">
      <c r="A3796" s="128"/>
      <c r="B3796" s="2"/>
      <c r="C3796" s="139" t="s">
        <v>30261</v>
      </c>
      <c r="D3796" s="124" t="s">
        <v>30262</v>
      </c>
      <c r="E3796" s="118" t="s">
        <v>48</v>
      </c>
      <c r="F3796" s="124" t="s">
        <v>35249</v>
      </c>
      <c r="G3796" s="118" t="s">
        <v>2</v>
      </c>
      <c r="H3796" s="137"/>
      <c r="I3796" s="119"/>
      <c r="J3796" s="129"/>
      <c r="K3796" s="129"/>
      <c r="L3796" s="129">
        <v>0</v>
      </c>
      <c r="M3796" s="134" t="s">
        <v>20419</v>
      </c>
    </row>
    <row r="3797" spans="1:13" hidden="1" x14ac:dyDescent="0.25">
      <c r="A3797" s="128"/>
      <c r="B3797" s="2"/>
      <c r="C3797" s="139" t="s">
        <v>2025</v>
      </c>
      <c r="D3797" s="124" t="s">
        <v>2026</v>
      </c>
      <c r="E3797" s="118" t="s">
        <v>48</v>
      </c>
      <c r="F3797" s="124" t="s">
        <v>35249</v>
      </c>
      <c r="G3797" s="118" t="s">
        <v>2</v>
      </c>
      <c r="H3797" s="137">
        <v>43158</v>
      </c>
      <c r="I3797" s="119">
        <v>13.73</v>
      </c>
      <c r="J3797" s="129"/>
      <c r="K3797" s="129"/>
      <c r="L3797" s="129">
        <v>0</v>
      </c>
      <c r="M3797" s="134" t="s">
        <v>20420</v>
      </c>
    </row>
    <row r="3798" spans="1:13" hidden="1" x14ac:dyDescent="0.25">
      <c r="A3798" s="128"/>
      <c r="B3798" s="2"/>
      <c r="C3798" s="139" t="s">
        <v>2027</v>
      </c>
      <c r="D3798" s="124" t="s">
        <v>2028</v>
      </c>
      <c r="E3798" s="118" t="s">
        <v>48</v>
      </c>
      <c r="F3798" s="124" t="s">
        <v>35249</v>
      </c>
      <c r="G3798" s="118" t="s">
        <v>2</v>
      </c>
      <c r="H3798" s="137">
        <v>42039</v>
      </c>
      <c r="I3798" s="119">
        <v>390.4</v>
      </c>
      <c r="J3798" s="129"/>
      <c r="K3798" s="129"/>
      <c r="L3798" s="129">
        <v>0</v>
      </c>
      <c r="M3798" s="134" t="s">
        <v>30369</v>
      </c>
    </row>
    <row r="3799" spans="1:13" hidden="1" x14ac:dyDescent="0.25">
      <c r="A3799" s="128"/>
      <c r="B3799" s="2"/>
      <c r="C3799" s="139" t="s">
        <v>2029</v>
      </c>
      <c r="D3799" s="124" t="s">
        <v>2030</v>
      </c>
      <c r="E3799" s="118" t="s">
        <v>48</v>
      </c>
      <c r="F3799" s="124" t="s">
        <v>35249</v>
      </c>
      <c r="G3799" s="118" t="s">
        <v>2</v>
      </c>
      <c r="H3799" s="137">
        <v>42039</v>
      </c>
      <c r="I3799" s="119">
        <v>390.4</v>
      </c>
      <c r="J3799" s="129"/>
      <c r="K3799" s="129"/>
      <c r="L3799" s="129">
        <v>0</v>
      </c>
      <c r="M3799" s="134" t="s">
        <v>20421</v>
      </c>
    </row>
    <row r="3800" spans="1:13" hidden="1" x14ac:dyDescent="0.25">
      <c r="A3800" s="128"/>
      <c r="B3800" s="2"/>
      <c r="C3800" s="139" t="s">
        <v>29515</v>
      </c>
      <c r="D3800" s="124" t="s">
        <v>29516</v>
      </c>
      <c r="E3800" s="118" t="s">
        <v>48</v>
      </c>
      <c r="F3800" s="124" t="s">
        <v>35249</v>
      </c>
      <c r="G3800" s="118" t="s">
        <v>2</v>
      </c>
      <c r="H3800" s="137"/>
      <c r="I3800" s="119"/>
      <c r="J3800" s="129"/>
      <c r="K3800" s="129"/>
      <c r="L3800" s="129">
        <v>0</v>
      </c>
      <c r="M3800" s="134" t="s">
        <v>20422</v>
      </c>
    </row>
    <row r="3801" spans="1:13" hidden="1" x14ac:dyDescent="0.25">
      <c r="A3801" s="128"/>
      <c r="B3801" s="2"/>
      <c r="C3801" s="139" t="s">
        <v>2031</v>
      </c>
      <c r="D3801" s="124" t="s">
        <v>2032</v>
      </c>
      <c r="E3801" s="118" t="s">
        <v>48</v>
      </c>
      <c r="F3801" s="124" t="s">
        <v>35249</v>
      </c>
      <c r="G3801" s="118" t="s">
        <v>2</v>
      </c>
      <c r="H3801" s="137">
        <v>42039</v>
      </c>
      <c r="I3801" s="119">
        <v>390.4</v>
      </c>
      <c r="J3801" s="129"/>
      <c r="K3801" s="129"/>
      <c r="L3801" s="129">
        <v>0</v>
      </c>
      <c r="M3801" s="134" t="s">
        <v>30297</v>
      </c>
    </row>
    <row r="3802" spans="1:13" hidden="1" x14ac:dyDescent="0.25">
      <c r="A3802" s="128"/>
      <c r="B3802" s="2"/>
      <c r="C3802" s="139" t="s">
        <v>2033</v>
      </c>
      <c r="D3802" s="124" t="s">
        <v>2034</v>
      </c>
      <c r="E3802" s="118" t="s">
        <v>48</v>
      </c>
      <c r="F3802" s="124" t="s">
        <v>35249</v>
      </c>
      <c r="G3802" s="118" t="s">
        <v>2</v>
      </c>
      <c r="H3802" s="137">
        <v>42055</v>
      </c>
      <c r="I3802" s="119">
        <v>390.4</v>
      </c>
      <c r="J3802" s="129"/>
      <c r="K3802" s="129"/>
      <c r="L3802" s="129">
        <v>0</v>
      </c>
      <c r="M3802" s="134" t="s">
        <v>30230</v>
      </c>
    </row>
    <row r="3803" spans="1:13" hidden="1" x14ac:dyDescent="0.25">
      <c r="A3803" s="128"/>
      <c r="B3803" s="2"/>
      <c r="C3803" s="139" t="s">
        <v>2035</v>
      </c>
      <c r="D3803" s="124" t="s">
        <v>2036</v>
      </c>
      <c r="E3803" s="118" t="s">
        <v>48</v>
      </c>
      <c r="F3803" s="124" t="s">
        <v>35249</v>
      </c>
      <c r="G3803" s="118" t="s">
        <v>2</v>
      </c>
      <c r="H3803" s="137">
        <v>42333</v>
      </c>
      <c r="I3803" s="119">
        <v>1110</v>
      </c>
      <c r="J3803" s="129"/>
      <c r="K3803" s="129"/>
      <c r="L3803" s="129">
        <v>0</v>
      </c>
      <c r="M3803" s="134" t="s">
        <v>20423</v>
      </c>
    </row>
    <row r="3804" spans="1:13" hidden="1" x14ac:dyDescent="0.25">
      <c r="A3804" s="128"/>
      <c r="B3804" s="2"/>
      <c r="C3804" s="139" t="s">
        <v>2037</v>
      </c>
      <c r="D3804" s="124" t="s">
        <v>2038</v>
      </c>
      <c r="E3804" s="118" t="s">
        <v>48</v>
      </c>
      <c r="F3804" s="124" t="s">
        <v>35249</v>
      </c>
      <c r="G3804" s="118" t="s">
        <v>2</v>
      </c>
      <c r="H3804" s="137">
        <v>43278</v>
      </c>
      <c r="I3804" s="119">
        <v>78</v>
      </c>
      <c r="J3804" s="129"/>
      <c r="K3804" s="129"/>
      <c r="L3804" s="129">
        <v>0</v>
      </c>
      <c r="M3804" s="134" t="s">
        <v>20424</v>
      </c>
    </row>
    <row r="3805" spans="1:13" hidden="1" x14ac:dyDescent="0.25">
      <c r="A3805" s="128"/>
      <c r="B3805" s="2"/>
      <c r="C3805" s="139" t="s">
        <v>2039</v>
      </c>
      <c r="D3805" s="124" t="s">
        <v>2040</v>
      </c>
      <c r="E3805" s="118" t="s">
        <v>48</v>
      </c>
      <c r="F3805" s="124" t="s">
        <v>35249</v>
      </c>
      <c r="G3805" s="118" t="s">
        <v>2</v>
      </c>
      <c r="H3805" s="137">
        <v>41458</v>
      </c>
      <c r="I3805" s="119">
        <v>90</v>
      </c>
      <c r="J3805" s="129"/>
      <c r="K3805" s="129"/>
      <c r="L3805" s="129">
        <v>0</v>
      </c>
      <c r="M3805" s="134" t="s">
        <v>20425</v>
      </c>
    </row>
    <row r="3806" spans="1:13" hidden="1" x14ac:dyDescent="0.25">
      <c r="A3806" s="128"/>
      <c r="B3806" s="2"/>
      <c r="C3806" s="139" t="s">
        <v>2041</v>
      </c>
      <c r="D3806" s="124" t="s">
        <v>2042</v>
      </c>
      <c r="E3806" s="118" t="s">
        <v>48</v>
      </c>
      <c r="F3806" s="124" t="s">
        <v>35249</v>
      </c>
      <c r="G3806" s="118" t="s">
        <v>2</v>
      </c>
      <c r="H3806" s="137">
        <v>41464</v>
      </c>
      <c r="I3806" s="119">
        <v>180</v>
      </c>
      <c r="J3806" s="129"/>
      <c r="K3806" s="129"/>
      <c r="L3806" s="129">
        <v>0</v>
      </c>
      <c r="M3806" s="134" t="s">
        <v>30157</v>
      </c>
    </row>
    <row r="3807" spans="1:13" hidden="1" x14ac:dyDescent="0.25">
      <c r="A3807" s="128"/>
      <c r="B3807" s="2"/>
      <c r="C3807" s="139" t="s">
        <v>29654</v>
      </c>
      <c r="D3807" s="124" t="s">
        <v>29655</v>
      </c>
      <c r="E3807" s="118" t="s">
        <v>48</v>
      </c>
      <c r="F3807" s="124" t="s">
        <v>35249</v>
      </c>
      <c r="G3807" s="118" t="s">
        <v>2</v>
      </c>
      <c r="H3807" s="137"/>
      <c r="I3807" s="119"/>
      <c r="J3807" s="129"/>
      <c r="K3807" s="129"/>
      <c r="L3807" s="129">
        <v>0</v>
      </c>
      <c r="M3807" s="134" t="s">
        <v>31045</v>
      </c>
    </row>
    <row r="3808" spans="1:13" hidden="1" x14ac:dyDescent="0.25">
      <c r="A3808" s="128"/>
      <c r="B3808" s="2"/>
      <c r="C3808" s="139" t="s">
        <v>2043</v>
      </c>
      <c r="D3808" s="124" t="s">
        <v>2044</v>
      </c>
      <c r="E3808" s="118" t="s">
        <v>48</v>
      </c>
      <c r="F3808" s="124" t="s">
        <v>35249</v>
      </c>
      <c r="G3808" s="118" t="s">
        <v>2</v>
      </c>
      <c r="H3808" s="137">
        <v>42039</v>
      </c>
      <c r="I3808" s="119">
        <v>391.4</v>
      </c>
      <c r="J3808" s="129"/>
      <c r="K3808" s="129"/>
      <c r="L3808" s="129">
        <v>0</v>
      </c>
      <c r="M3808" s="134" t="s">
        <v>30483</v>
      </c>
    </row>
    <row r="3809" spans="1:13" hidden="1" x14ac:dyDescent="0.25">
      <c r="A3809" s="128"/>
      <c r="B3809" s="2"/>
      <c r="C3809" s="139" t="s">
        <v>2045</v>
      </c>
      <c r="D3809" s="124" t="s">
        <v>2046</v>
      </c>
      <c r="E3809" s="118" t="s">
        <v>48</v>
      </c>
      <c r="F3809" s="124" t="s">
        <v>35249</v>
      </c>
      <c r="G3809" s="118" t="s">
        <v>2</v>
      </c>
      <c r="H3809" s="137">
        <v>42039</v>
      </c>
      <c r="I3809" s="119">
        <v>391.4</v>
      </c>
      <c r="J3809" s="129"/>
      <c r="K3809" s="129"/>
      <c r="L3809" s="129">
        <v>0</v>
      </c>
      <c r="M3809" s="134" t="s">
        <v>29374</v>
      </c>
    </row>
    <row r="3810" spans="1:13" hidden="1" x14ac:dyDescent="0.25">
      <c r="A3810" s="128"/>
      <c r="B3810" s="2"/>
      <c r="C3810" s="139" t="s">
        <v>30566</v>
      </c>
      <c r="D3810" s="124" t="s">
        <v>30567</v>
      </c>
      <c r="E3810" s="118" t="s">
        <v>48</v>
      </c>
      <c r="F3810" s="124" t="s">
        <v>35249</v>
      </c>
      <c r="G3810" s="118" t="s">
        <v>2</v>
      </c>
      <c r="H3810" s="137"/>
      <c r="I3810" s="119"/>
      <c r="J3810" s="129"/>
      <c r="K3810" s="129"/>
      <c r="L3810" s="129">
        <v>0</v>
      </c>
      <c r="M3810" s="134" t="s">
        <v>31643</v>
      </c>
    </row>
    <row r="3811" spans="1:13" hidden="1" x14ac:dyDescent="0.25">
      <c r="A3811" s="128"/>
      <c r="B3811" s="2"/>
      <c r="C3811" s="139" t="s">
        <v>31644</v>
      </c>
      <c r="D3811" s="124" t="s">
        <v>31645</v>
      </c>
      <c r="E3811" s="118" t="s">
        <v>48</v>
      </c>
      <c r="F3811" s="124" t="s">
        <v>35249</v>
      </c>
      <c r="G3811" s="118" t="s">
        <v>2</v>
      </c>
      <c r="H3811" s="137"/>
      <c r="I3811" s="119"/>
      <c r="J3811" s="129"/>
      <c r="K3811" s="129"/>
      <c r="L3811" s="129">
        <v>0</v>
      </c>
      <c r="M3811" s="134" t="s">
        <v>29783</v>
      </c>
    </row>
    <row r="3812" spans="1:13" hidden="1" x14ac:dyDescent="0.25">
      <c r="A3812" s="128"/>
      <c r="B3812" s="2"/>
      <c r="C3812" s="139" t="s">
        <v>2047</v>
      </c>
      <c r="D3812" s="124" t="s">
        <v>2048</v>
      </c>
      <c r="E3812" s="118" t="s">
        <v>48</v>
      </c>
      <c r="F3812" s="124" t="s">
        <v>35249</v>
      </c>
      <c r="G3812" s="118" t="s">
        <v>2</v>
      </c>
      <c r="H3812" s="137">
        <v>42039</v>
      </c>
      <c r="I3812" s="119">
        <v>390.4</v>
      </c>
      <c r="J3812" s="129"/>
      <c r="K3812" s="129"/>
      <c r="L3812" s="129">
        <v>0</v>
      </c>
      <c r="M3812" s="134" t="s">
        <v>30380</v>
      </c>
    </row>
    <row r="3813" spans="1:13" hidden="1" x14ac:dyDescent="0.25">
      <c r="A3813" s="128"/>
      <c r="B3813" s="2"/>
      <c r="C3813" s="139" t="s">
        <v>2049</v>
      </c>
      <c r="D3813" s="124" t="s">
        <v>2050</v>
      </c>
      <c r="E3813" s="118" t="s">
        <v>48</v>
      </c>
      <c r="F3813" s="124" t="s">
        <v>35249</v>
      </c>
      <c r="G3813" s="118" t="s">
        <v>2</v>
      </c>
      <c r="H3813" s="137">
        <v>42145</v>
      </c>
      <c r="I3813" s="119">
        <v>117.23</v>
      </c>
      <c r="J3813" s="129"/>
      <c r="K3813" s="129"/>
      <c r="L3813" s="129">
        <v>0</v>
      </c>
      <c r="M3813" s="134"/>
    </row>
    <row r="3814" spans="1:13" hidden="1" x14ac:dyDescent="0.25">
      <c r="A3814" s="128"/>
      <c r="B3814" s="2"/>
      <c r="C3814" s="139" t="s">
        <v>2051</v>
      </c>
      <c r="D3814" s="124" t="s">
        <v>2052</v>
      </c>
      <c r="E3814" s="118" t="s">
        <v>48</v>
      </c>
      <c r="F3814" s="124" t="s">
        <v>35249</v>
      </c>
      <c r="G3814" s="118" t="s">
        <v>2</v>
      </c>
      <c r="H3814" s="137">
        <v>42039</v>
      </c>
      <c r="I3814" s="119">
        <v>390.4</v>
      </c>
      <c r="J3814" s="129"/>
      <c r="K3814" s="129"/>
      <c r="L3814" s="129">
        <v>0</v>
      </c>
      <c r="M3814" s="134"/>
    </row>
    <row r="3815" spans="1:13" hidden="1" x14ac:dyDescent="0.25">
      <c r="A3815" s="128"/>
      <c r="B3815" s="2"/>
      <c r="C3815" s="139" t="s">
        <v>2053</v>
      </c>
      <c r="D3815" s="124" t="s">
        <v>2054</v>
      </c>
      <c r="E3815" s="118" t="s">
        <v>48</v>
      </c>
      <c r="F3815" s="124" t="s">
        <v>35249</v>
      </c>
      <c r="G3815" s="118" t="s">
        <v>2</v>
      </c>
      <c r="H3815" s="137">
        <v>42339</v>
      </c>
      <c r="I3815" s="119">
        <v>22.61</v>
      </c>
      <c r="J3815" s="129"/>
      <c r="K3815" s="129"/>
      <c r="L3815" s="129">
        <v>0</v>
      </c>
      <c r="M3815" s="134" t="s">
        <v>20426</v>
      </c>
    </row>
    <row r="3816" spans="1:13" hidden="1" x14ac:dyDescent="0.25">
      <c r="A3816" s="128"/>
      <c r="B3816" s="2"/>
      <c r="C3816" s="139" t="s">
        <v>2055</v>
      </c>
      <c r="D3816" s="124" t="s">
        <v>2056</v>
      </c>
      <c r="E3816" s="118" t="s">
        <v>48</v>
      </c>
      <c r="F3816" s="124" t="s">
        <v>35249</v>
      </c>
      <c r="G3816" s="118" t="s">
        <v>2</v>
      </c>
      <c r="H3816" s="137">
        <v>42039</v>
      </c>
      <c r="I3816" s="119">
        <v>390.4</v>
      </c>
      <c r="J3816" s="129"/>
      <c r="K3816" s="129"/>
      <c r="L3816" s="129">
        <v>0</v>
      </c>
      <c r="M3816" s="134" t="s">
        <v>20427</v>
      </c>
    </row>
    <row r="3817" spans="1:13" hidden="1" x14ac:dyDescent="0.25">
      <c r="A3817" s="128"/>
      <c r="B3817" s="2"/>
      <c r="C3817" s="139" t="s">
        <v>2057</v>
      </c>
      <c r="D3817" s="124" t="s">
        <v>2058</v>
      </c>
      <c r="E3817" s="118" t="s">
        <v>48</v>
      </c>
      <c r="F3817" s="124" t="s">
        <v>35249</v>
      </c>
      <c r="G3817" s="118" t="s">
        <v>2</v>
      </c>
      <c r="H3817" s="137">
        <v>42145</v>
      </c>
      <c r="I3817" s="119">
        <v>148.33000000000001</v>
      </c>
      <c r="J3817" s="129"/>
      <c r="K3817" s="129"/>
      <c r="L3817" s="129">
        <v>0</v>
      </c>
      <c r="M3817" s="134">
        <v>92917601</v>
      </c>
    </row>
    <row r="3818" spans="1:13" hidden="1" x14ac:dyDescent="0.25">
      <c r="A3818" s="128"/>
      <c r="B3818" s="2"/>
      <c r="C3818" s="139" t="s">
        <v>2059</v>
      </c>
      <c r="D3818" s="124" t="s">
        <v>2060</v>
      </c>
      <c r="E3818" s="118" t="s">
        <v>48</v>
      </c>
      <c r="F3818" s="124" t="s">
        <v>35249</v>
      </c>
      <c r="G3818" s="118" t="s">
        <v>2</v>
      </c>
      <c r="H3818" s="137">
        <v>41740</v>
      </c>
      <c r="I3818" s="119">
        <v>157.5</v>
      </c>
      <c r="J3818" s="129"/>
      <c r="K3818" s="129"/>
      <c r="L3818" s="129">
        <v>0</v>
      </c>
      <c r="M3818" s="134" t="s">
        <v>20428</v>
      </c>
    </row>
    <row r="3819" spans="1:13" hidden="1" x14ac:dyDescent="0.25">
      <c r="A3819" s="128"/>
      <c r="B3819" s="2"/>
      <c r="C3819" s="139" t="s">
        <v>2061</v>
      </c>
      <c r="D3819" s="124" t="s">
        <v>2062</v>
      </c>
      <c r="E3819" s="118" t="s">
        <v>48</v>
      </c>
      <c r="F3819" s="124" t="s">
        <v>35249</v>
      </c>
      <c r="G3819" s="118" t="s">
        <v>2</v>
      </c>
      <c r="H3819" s="137">
        <v>42702</v>
      </c>
      <c r="I3819" s="119">
        <v>310</v>
      </c>
      <c r="J3819" s="129"/>
      <c r="K3819" s="129"/>
      <c r="L3819" s="129">
        <v>0</v>
      </c>
      <c r="M3819" s="134" t="s">
        <v>33148</v>
      </c>
    </row>
    <row r="3820" spans="1:13" hidden="1" x14ac:dyDescent="0.25">
      <c r="A3820" s="128"/>
      <c r="B3820" s="2"/>
      <c r="C3820" s="139" t="s">
        <v>30180</v>
      </c>
      <c r="D3820" s="124" t="s">
        <v>30181</v>
      </c>
      <c r="E3820" s="118" t="s">
        <v>48</v>
      </c>
      <c r="F3820" s="124" t="s">
        <v>35249</v>
      </c>
      <c r="G3820" s="118" t="s">
        <v>2</v>
      </c>
      <c r="H3820" s="137"/>
      <c r="I3820" s="119"/>
      <c r="J3820" s="129"/>
      <c r="K3820" s="129"/>
      <c r="L3820" s="129">
        <v>0</v>
      </c>
      <c r="M3820" s="134" t="s">
        <v>20429</v>
      </c>
    </row>
    <row r="3821" spans="1:13" hidden="1" x14ac:dyDescent="0.25">
      <c r="A3821" s="128"/>
      <c r="B3821" s="2"/>
      <c r="C3821" s="139" t="s">
        <v>2063</v>
      </c>
      <c r="D3821" s="124" t="s">
        <v>2064</v>
      </c>
      <c r="E3821" s="118" t="s">
        <v>48</v>
      </c>
      <c r="F3821" s="124" t="s">
        <v>35249</v>
      </c>
      <c r="G3821" s="118" t="s">
        <v>2</v>
      </c>
      <c r="H3821" s="137">
        <v>41821</v>
      </c>
      <c r="I3821" s="119">
        <v>200</v>
      </c>
      <c r="J3821" s="129"/>
      <c r="K3821" s="129"/>
      <c r="L3821" s="129">
        <v>0</v>
      </c>
      <c r="M3821" s="134" t="s">
        <v>20430</v>
      </c>
    </row>
    <row r="3822" spans="1:13" hidden="1" x14ac:dyDescent="0.25">
      <c r="A3822" s="128"/>
      <c r="B3822" s="2"/>
      <c r="C3822" s="139" t="s">
        <v>31119</v>
      </c>
      <c r="D3822" s="124" t="s">
        <v>31120</v>
      </c>
      <c r="E3822" s="118" t="s">
        <v>48</v>
      </c>
      <c r="F3822" s="124" t="s">
        <v>35249</v>
      </c>
      <c r="G3822" s="118" t="s">
        <v>2</v>
      </c>
      <c r="H3822" s="137"/>
      <c r="I3822" s="119"/>
      <c r="J3822" s="129"/>
      <c r="K3822" s="129"/>
      <c r="L3822" s="129">
        <v>0</v>
      </c>
      <c r="M3822" s="134" t="s">
        <v>20431</v>
      </c>
    </row>
    <row r="3823" spans="1:13" hidden="1" x14ac:dyDescent="0.25">
      <c r="A3823" s="128"/>
      <c r="B3823" s="2"/>
      <c r="C3823" s="139" t="s">
        <v>2065</v>
      </c>
      <c r="D3823" s="124" t="s">
        <v>2066</v>
      </c>
      <c r="E3823" s="118" t="s">
        <v>48</v>
      </c>
      <c r="F3823" s="124" t="s">
        <v>35249</v>
      </c>
      <c r="G3823" s="118" t="s">
        <v>2</v>
      </c>
      <c r="H3823" s="137">
        <v>41381</v>
      </c>
      <c r="I3823" s="119">
        <v>190</v>
      </c>
      <c r="J3823" s="129"/>
      <c r="K3823" s="129"/>
      <c r="L3823" s="129">
        <v>0</v>
      </c>
      <c r="M3823" s="134" t="s">
        <v>31743</v>
      </c>
    </row>
    <row r="3824" spans="1:13" hidden="1" x14ac:dyDescent="0.25">
      <c r="A3824" s="128"/>
      <c r="B3824" s="2"/>
      <c r="C3824" s="139" t="s">
        <v>2067</v>
      </c>
      <c r="D3824" s="124" t="s">
        <v>2068</v>
      </c>
      <c r="E3824" s="118" t="s">
        <v>48</v>
      </c>
      <c r="F3824" s="124" t="s">
        <v>35249</v>
      </c>
      <c r="G3824" s="118" t="s">
        <v>2</v>
      </c>
      <c r="H3824" s="137">
        <v>43195</v>
      </c>
      <c r="I3824" s="119">
        <v>840</v>
      </c>
      <c r="J3824" s="129"/>
      <c r="K3824" s="129"/>
      <c r="L3824" s="129">
        <v>0</v>
      </c>
      <c r="M3824" s="134" t="s">
        <v>32168</v>
      </c>
    </row>
    <row r="3825" spans="1:13" hidden="1" x14ac:dyDescent="0.25">
      <c r="A3825" s="128"/>
      <c r="B3825" s="2"/>
      <c r="C3825" s="139" t="s">
        <v>2069</v>
      </c>
      <c r="D3825" s="124" t="s">
        <v>2070</v>
      </c>
      <c r="E3825" s="118" t="s">
        <v>48</v>
      </c>
      <c r="F3825" s="124" t="s">
        <v>35249</v>
      </c>
      <c r="G3825" s="118" t="s">
        <v>2</v>
      </c>
      <c r="H3825" s="137">
        <v>42165</v>
      </c>
      <c r="I3825" s="119">
        <v>360</v>
      </c>
      <c r="J3825" s="129"/>
      <c r="K3825" s="129"/>
      <c r="L3825" s="129">
        <v>0</v>
      </c>
      <c r="M3825" s="134" t="s">
        <v>20432</v>
      </c>
    </row>
    <row r="3826" spans="1:13" hidden="1" x14ac:dyDescent="0.25">
      <c r="A3826" s="128"/>
      <c r="B3826" s="2"/>
      <c r="C3826" s="139" t="s">
        <v>2071</v>
      </c>
      <c r="D3826" s="124" t="s">
        <v>2072</v>
      </c>
      <c r="E3826" s="118" t="s">
        <v>48</v>
      </c>
      <c r="F3826" s="124" t="s">
        <v>35249</v>
      </c>
      <c r="G3826" s="118" t="s">
        <v>2</v>
      </c>
      <c r="H3826" s="137">
        <v>42495</v>
      </c>
      <c r="I3826" s="119">
        <v>200</v>
      </c>
      <c r="J3826" s="129"/>
      <c r="K3826" s="129"/>
      <c r="L3826" s="129">
        <v>0</v>
      </c>
      <c r="M3826" s="134" t="s">
        <v>31740</v>
      </c>
    </row>
    <row r="3827" spans="1:13" hidden="1" x14ac:dyDescent="0.25">
      <c r="A3827" s="128"/>
      <c r="B3827" s="2"/>
      <c r="C3827" s="139" t="s">
        <v>2073</v>
      </c>
      <c r="D3827" s="124" t="s">
        <v>2074</v>
      </c>
      <c r="E3827" s="118" t="s">
        <v>48</v>
      </c>
      <c r="F3827" s="124" t="s">
        <v>35249</v>
      </c>
      <c r="G3827" s="118" t="s">
        <v>2</v>
      </c>
      <c r="H3827" s="137">
        <v>42039</v>
      </c>
      <c r="I3827" s="119">
        <v>390.4</v>
      </c>
      <c r="J3827" s="129"/>
      <c r="K3827" s="129"/>
      <c r="L3827" s="129">
        <v>0</v>
      </c>
      <c r="M3827" s="134" t="s">
        <v>32015</v>
      </c>
    </row>
    <row r="3828" spans="1:13" hidden="1" x14ac:dyDescent="0.25">
      <c r="A3828" s="128"/>
      <c r="B3828" s="2"/>
      <c r="C3828" s="139" t="s">
        <v>2075</v>
      </c>
      <c r="D3828" s="124" t="s">
        <v>2076</v>
      </c>
      <c r="E3828" s="118" t="s">
        <v>48</v>
      </c>
      <c r="F3828" s="124" t="s">
        <v>35249</v>
      </c>
      <c r="G3828" s="118" t="s">
        <v>2</v>
      </c>
      <c r="H3828" s="137">
        <v>42145</v>
      </c>
      <c r="I3828" s="119">
        <v>297.89</v>
      </c>
      <c r="J3828" s="129"/>
      <c r="K3828" s="129"/>
      <c r="L3828" s="129">
        <v>0</v>
      </c>
      <c r="M3828" s="134" t="s">
        <v>32018</v>
      </c>
    </row>
    <row r="3829" spans="1:13" hidden="1" x14ac:dyDescent="0.25">
      <c r="A3829" s="128"/>
      <c r="B3829" s="2"/>
      <c r="C3829" s="139" t="s">
        <v>2077</v>
      </c>
      <c r="D3829" s="124" t="s">
        <v>2078</v>
      </c>
      <c r="E3829" s="118" t="s">
        <v>48</v>
      </c>
      <c r="F3829" s="124" t="s">
        <v>35249</v>
      </c>
      <c r="G3829" s="118" t="s">
        <v>2</v>
      </c>
      <c r="H3829" s="137">
        <v>42039</v>
      </c>
      <c r="I3829" s="119">
        <v>390.4</v>
      </c>
      <c r="J3829" s="129"/>
      <c r="K3829" s="129"/>
      <c r="L3829" s="129">
        <v>0</v>
      </c>
      <c r="M3829" s="134" t="s">
        <v>31613</v>
      </c>
    </row>
    <row r="3830" spans="1:13" hidden="1" x14ac:dyDescent="0.25">
      <c r="A3830" s="128"/>
      <c r="B3830" s="2"/>
      <c r="C3830" s="139" t="s">
        <v>2079</v>
      </c>
      <c r="D3830" s="124" t="s">
        <v>2080</v>
      </c>
      <c r="E3830" s="118" t="s">
        <v>48</v>
      </c>
      <c r="F3830" s="124" t="s">
        <v>35249</v>
      </c>
      <c r="G3830" s="118" t="s">
        <v>2</v>
      </c>
      <c r="H3830" s="137">
        <v>41381</v>
      </c>
      <c r="I3830" s="119">
        <v>190</v>
      </c>
      <c r="J3830" s="129"/>
      <c r="K3830" s="129"/>
      <c r="L3830" s="129">
        <v>0</v>
      </c>
      <c r="M3830" s="134" t="s">
        <v>20433</v>
      </c>
    </row>
    <row r="3831" spans="1:13" hidden="1" x14ac:dyDescent="0.25">
      <c r="A3831" s="128"/>
      <c r="B3831" s="2"/>
      <c r="C3831" s="139" t="s">
        <v>29807</v>
      </c>
      <c r="D3831" s="124" t="s">
        <v>29808</v>
      </c>
      <c r="E3831" s="118" t="s">
        <v>48</v>
      </c>
      <c r="F3831" s="124" t="s">
        <v>35249</v>
      </c>
      <c r="G3831" s="118" t="s">
        <v>2</v>
      </c>
      <c r="H3831" s="137"/>
      <c r="I3831" s="119"/>
      <c r="J3831" s="129"/>
      <c r="K3831" s="129"/>
      <c r="L3831" s="129">
        <v>0</v>
      </c>
      <c r="M3831" s="134" t="s">
        <v>20434</v>
      </c>
    </row>
    <row r="3832" spans="1:13" hidden="1" x14ac:dyDescent="0.25">
      <c r="A3832" s="128"/>
      <c r="B3832" s="2"/>
      <c r="C3832" s="139" t="s">
        <v>2081</v>
      </c>
      <c r="D3832" s="124" t="s">
        <v>2082</v>
      </c>
      <c r="E3832" s="118" t="s">
        <v>48</v>
      </c>
      <c r="F3832" s="124" t="s">
        <v>35249</v>
      </c>
      <c r="G3832" s="118" t="s">
        <v>2</v>
      </c>
      <c r="H3832" s="137">
        <v>41383</v>
      </c>
      <c r="I3832" s="119">
        <v>160</v>
      </c>
      <c r="J3832" s="129"/>
      <c r="K3832" s="129"/>
      <c r="L3832" s="129">
        <v>0</v>
      </c>
      <c r="M3832" s="134" t="s">
        <v>20435</v>
      </c>
    </row>
    <row r="3833" spans="1:13" hidden="1" x14ac:dyDescent="0.25">
      <c r="A3833" s="128"/>
      <c r="B3833" s="2"/>
      <c r="C3833" s="139" t="s">
        <v>2083</v>
      </c>
      <c r="D3833" s="124" t="s">
        <v>2084</v>
      </c>
      <c r="E3833" s="118" t="s">
        <v>48</v>
      </c>
      <c r="F3833" s="124" t="s">
        <v>35249</v>
      </c>
      <c r="G3833" s="118" t="s">
        <v>2</v>
      </c>
      <c r="H3833" s="137">
        <v>42055</v>
      </c>
      <c r="I3833" s="119">
        <v>1963.84</v>
      </c>
      <c r="J3833" s="129"/>
      <c r="K3833" s="129"/>
      <c r="L3833" s="129">
        <v>0</v>
      </c>
      <c r="M3833" s="134" t="s">
        <v>20436</v>
      </c>
    </row>
    <row r="3834" spans="1:13" hidden="1" x14ac:dyDescent="0.25">
      <c r="A3834" s="128"/>
      <c r="B3834" s="2"/>
      <c r="C3834" s="139" t="s">
        <v>30258</v>
      </c>
      <c r="D3834" s="124" t="s">
        <v>30259</v>
      </c>
      <c r="E3834" s="118" t="s">
        <v>48</v>
      </c>
      <c r="F3834" s="124" t="s">
        <v>35249</v>
      </c>
      <c r="G3834" s="118" t="s">
        <v>2</v>
      </c>
      <c r="H3834" s="137"/>
      <c r="I3834" s="119"/>
      <c r="J3834" s="129"/>
      <c r="K3834" s="129"/>
      <c r="L3834" s="129">
        <v>0</v>
      </c>
      <c r="M3834" s="134" t="s">
        <v>35263</v>
      </c>
    </row>
    <row r="3835" spans="1:13" hidden="1" x14ac:dyDescent="0.25">
      <c r="A3835" s="128"/>
      <c r="B3835" s="2"/>
      <c r="C3835" s="139" t="s">
        <v>2085</v>
      </c>
      <c r="D3835" s="124" t="s">
        <v>2086</v>
      </c>
      <c r="E3835" s="118" t="s">
        <v>48</v>
      </c>
      <c r="F3835" s="124" t="s">
        <v>35249</v>
      </c>
      <c r="G3835" s="118" t="s">
        <v>2</v>
      </c>
      <c r="H3835" s="137">
        <v>41450</v>
      </c>
      <c r="I3835" s="119">
        <v>200</v>
      </c>
      <c r="J3835" s="129"/>
      <c r="K3835" s="129"/>
      <c r="L3835" s="129">
        <v>0</v>
      </c>
      <c r="M3835" s="134" t="s">
        <v>35266</v>
      </c>
    </row>
    <row r="3836" spans="1:13" hidden="1" x14ac:dyDescent="0.25">
      <c r="A3836" s="128"/>
      <c r="B3836" s="2"/>
      <c r="C3836" s="139" t="s">
        <v>2087</v>
      </c>
      <c r="D3836" s="124" t="s">
        <v>2088</v>
      </c>
      <c r="E3836" s="118" t="s">
        <v>48</v>
      </c>
      <c r="F3836" s="124" t="s">
        <v>35249</v>
      </c>
      <c r="G3836" s="118" t="s">
        <v>2</v>
      </c>
      <c r="H3836" s="137">
        <v>42039</v>
      </c>
      <c r="I3836" s="119">
        <v>390.4</v>
      </c>
      <c r="J3836" s="129"/>
      <c r="K3836" s="129"/>
      <c r="L3836" s="129">
        <v>0</v>
      </c>
      <c r="M3836" s="134" t="s">
        <v>30923</v>
      </c>
    </row>
    <row r="3837" spans="1:13" hidden="1" x14ac:dyDescent="0.25">
      <c r="A3837" s="128"/>
      <c r="B3837" s="2"/>
      <c r="C3837" s="139" t="s">
        <v>2089</v>
      </c>
      <c r="D3837" s="124" t="s">
        <v>2090</v>
      </c>
      <c r="E3837" s="118" t="s">
        <v>48</v>
      </c>
      <c r="F3837" s="124" t="s">
        <v>35249</v>
      </c>
      <c r="G3837" s="118" t="s">
        <v>2</v>
      </c>
      <c r="H3837" s="137">
        <v>42145</v>
      </c>
      <c r="I3837" s="119">
        <v>88</v>
      </c>
      <c r="J3837" s="129"/>
      <c r="K3837" s="129"/>
      <c r="L3837" s="129">
        <v>0</v>
      </c>
      <c r="M3837" s="134" t="s">
        <v>20437</v>
      </c>
    </row>
    <row r="3838" spans="1:13" hidden="1" x14ac:dyDescent="0.25">
      <c r="A3838" s="128"/>
      <c r="B3838" s="2"/>
      <c r="C3838" s="139" t="s">
        <v>29873</v>
      </c>
      <c r="D3838" s="124" t="s">
        <v>29874</v>
      </c>
      <c r="E3838" s="118" t="s">
        <v>48</v>
      </c>
      <c r="F3838" s="124" t="s">
        <v>35249</v>
      </c>
      <c r="G3838" s="118" t="s">
        <v>2</v>
      </c>
      <c r="H3838" s="137"/>
      <c r="I3838" s="119"/>
      <c r="J3838" s="129"/>
      <c r="K3838" s="129"/>
      <c r="L3838" s="129">
        <v>0</v>
      </c>
      <c r="M3838" s="134" t="s">
        <v>20438</v>
      </c>
    </row>
    <row r="3839" spans="1:13" hidden="1" x14ac:dyDescent="0.25">
      <c r="A3839" s="128"/>
      <c r="B3839" s="2"/>
      <c r="C3839" s="139" t="s">
        <v>2091</v>
      </c>
      <c r="D3839" s="124" t="s">
        <v>2092</v>
      </c>
      <c r="E3839" s="118" t="s">
        <v>48</v>
      </c>
      <c r="F3839" s="124" t="s">
        <v>35249</v>
      </c>
      <c r="G3839" s="118" t="s">
        <v>2</v>
      </c>
      <c r="H3839" s="137">
        <v>41740</v>
      </c>
      <c r="I3839" s="119">
        <v>157.5</v>
      </c>
      <c r="J3839" s="129"/>
      <c r="K3839" s="129"/>
      <c r="L3839" s="129">
        <v>0</v>
      </c>
      <c r="M3839" s="134" t="s">
        <v>20439</v>
      </c>
    </row>
    <row r="3840" spans="1:13" hidden="1" x14ac:dyDescent="0.25">
      <c r="A3840" s="128"/>
      <c r="B3840" s="2"/>
      <c r="C3840" s="139" t="s">
        <v>30321</v>
      </c>
      <c r="D3840" s="124" t="s">
        <v>30322</v>
      </c>
      <c r="E3840" s="118" t="s">
        <v>48</v>
      </c>
      <c r="F3840" s="124" t="s">
        <v>35249</v>
      </c>
      <c r="G3840" s="118" t="s">
        <v>2</v>
      </c>
      <c r="H3840" s="137"/>
      <c r="I3840" s="119"/>
      <c r="J3840" s="129"/>
      <c r="K3840" s="129"/>
      <c r="L3840" s="129">
        <v>0</v>
      </c>
      <c r="M3840" s="134" t="s">
        <v>20440</v>
      </c>
    </row>
    <row r="3841" spans="1:13" hidden="1" x14ac:dyDescent="0.25">
      <c r="A3841" s="128"/>
      <c r="B3841" s="2"/>
      <c r="C3841" s="139" t="s">
        <v>2093</v>
      </c>
      <c r="D3841" s="124" t="s">
        <v>2094</v>
      </c>
      <c r="E3841" s="118" t="s">
        <v>48</v>
      </c>
      <c r="F3841" s="124" t="s">
        <v>35249</v>
      </c>
      <c r="G3841" s="118" t="s">
        <v>2</v>
      </c>
      <c r="H3841" s="137">
        <v>42039</v>
      </c>
      <c r="I3841" s="119">
        <v>390.4</v>
      </c>
      <c r="J3841" s="129"/>
      <c r="K3841" s="129"/>
      <c r="L3841" s="129">
        <v>0</v>
      </c>
      <c r="M3841" s="134" t="s">
        <v>20441</v>
      </c>
    </row>
    <row r="3842" spans="1:13" hidden="1" x14ac:dyDescent="0.25">
      <c r="A3842" s="128"/>
      <c r="B3842" s="2"/>
      <c r="C3842" s="139" t="s">
        <v>2095</v>
      </c>
      <c r="D3842" s="124" t="s">
        <v>2096</v>
      </c>
      <c r="E3842" s="118" t="s">
        <v>48</v>
      </c>
      <c r="F3842" s="124" t="s">
        <v>35249</v>
      </c>
      <c r="G3842" s="118" t="s">
        <v>2</v>
      </c>
      <c r="H3842" s="137">
        <v>41458</v>
      </c>
      <c r="I3842" s="119">
        <v>80</v>
      </c>
      <c r="J3842" s="129"/>
      <c r="K3842" s="129"/>
      <c r="L3842" s="129">
        <v>0</v>
      </c>
      <c r="M3842" s="134" t="s">
        <v>20442</v>
      </c>
    </row>
    <row r="3843" spans="1:13" hidden="1" x14ac:dyDescent="0.25">
      <c r="A3843" s="128"/>
      <c r="B3843" s="2"/>
      <c r="C3843" s="139" t="s">
        <v>2097</v>
      </c>
      <c r="D3843" s="124" t="s">
        <v>2098</v>
      </c>
      <c r="E3843" s="118" t="s">
        <v>48</v>
      </c>
      <c r="F3843" s="124" t="s">
        <v>35249</v>
      </c>
      <c r="G3843" s="118" t="s">
        <v>2</v>
      </c>
      <c r="H3843" s="137">
        <v>41458</v>
      </c>
      <c r="I3843" s="119">
        <v>80</v>
      </c>
      <c r="J3843" s="129"/>
      <c r="K3843" s="129"/>
      <c r="L3843" s="129">
        <v>0</v>
      </c>
      <c r="M3843" s="134" t="s">
        <v>20443</v>
      </c>
    </row>
    <row r="3844" spans="1:13" hidden="1" x14ac:dyDescent="0.25">
      <c r="A3844" s="128"/>
      <c r="B3844" s="2"/>
      <c r="C3844" s="139" t="s">
        <v>2099</v>
      </c>
      <c r="D3844" s="124" t="s">
        <v>2100</v>
      </c>
      <c r="E3844" s="118" t="s">
        <v>48</v>
      </c>
      <c r="F3844" s="124" t="s">
        <v>35249</v>
      </c>
      <c r="G3844" s="118" t="s">
        <v>2</v>
      </c>
      <c r="H3844" s="137">
        <v>42039</v>
      </c>
      <c r="I3844" s="119">
        <v>390.4</v>
      </c>
      <c r="J3844" s="129"/>
      <c r="K3844" s="129"/>
      <c r="L3844" s="129">
        <v>0</v>
      </c>
      <c r="M3844" s="134" t="s">
        <v>20444</v>
      </c>
    </row>
    <row r="3845" spans="1:13" hidden="1" x14ac:dyDescent="0.25">
      <c r="A3845" s="128"/>
      <c r="B3845" s="2"/>
      <c r="C3845" s="139" t="s">
        <v>2101</v>
      </c>
      <c r="D3845" s="124" t="s">
        <v>2102</v>
      </c>
      <c r="E3845" s="118" t="s">
        <v>48</v>
      </c>
      <c r="F3845" s="124" t="s">
        <v>35249</v>
      </c>
      <c r="G3845" s="118" t="s">
        <v>2</v>
      </c>
      <c r="H3845" s="137">
        <v>41458</v>
      </c>
      <c r="I3845" s="119">
        <v>100</v>
      </c>
      <c r="J3845" s="129"/>
      <c r="K3845" s="129"/>
      <c r="L3845" s="129">
        <v>0</v>
      </c>
      <c r="M3845" s="134" t="s">
        <v>20445</v>
      </c>
    </row>
    <row r="3846" spans="1:13" hidden="1" x14ac:dyDescent="0.25">
      <c r="A3846" s="128"/>
      <c r="B3846" s="2"/>
      <c r="C3846" s="139" t="s">
        <v>2103</v>
      </c>
      <c r="D3846" s="124" t="s">
        <v>2104</v>
      </c>
      <c r="E3846" s="118" t="s">
        <v>48</v>
      </c>
      <c r="F3846" s="124" t="s">
        <v>35249</v>
      </c>
      <c r="G3846" s="118" t="s">
        <v>2</v>
      </c>
      <c r="H3846" s="137">
        <v>42039</v>
      </c>
      <c r="I3846" s="119">
        <v>390.4</v>
      </c>
      <c r="J3846" s="129"/>
      <c r="K3846" s="129"/>
      <c r="L3846" s="129">
        <v>0</v>
      </c>
      <c r="M3846" s="134" t="s">
        <v>20446</v>
      </c>
    </row>
    <row r="3847" spans="1:13" hidden="1" x14ac:dyDescent="0.25">
      <c r="A3847" s="128"/>
      <c r="B3847" s="2"/>
      <c r="C3847" s="139" t="s">
        <v>2105</v>
      </c>
      <c r="D3847" s="124" t="s">
        <v>2106</v>
      </c>
      <c r="E3847" s="118" t="s">
        <v>48</v>
      </c>
      <c r="F3847" s="124" t="s">
        <v>35249</v>
      </c>
      <c r="G3847" s="118" t="s">
        <v>2</v>
      </c>
      <c r="H3847" s="137">
        <v>42039</v>
      </c>
      <c r="I3847" s="119">
        <v>390.4</v>
      </c>
      <c r="J3847" s="129"/>
      <c r="K3847" s="129"/>
      <c r="L3847" s="129">
        <v>0</v>
      </c>
      <c r="M3847" s="134" t="s">
        <v>20447</v>
      </c>
    </row>
    <row r="3848" spans="1:13" hidden="1" x14ac:dyDescent="0.25">
      <c r="A3848" s="128"/>
      <c r="B3848" s="2"/>
      <c r="C3848" s="139" t="s">
        <v>2107</v>
      </c>
      <c r="D3848" s="124" t="s">
        <v>2108</v>
      </c>
      <c r="E3848" s="118" t="s">
        <v>48</v>
      </c>
      <c r="F3848" s="124" t="s">
        <v>35249</v>
      </c>
      <c r="G3848" s="118" t="s">
        <v>2</v>
      </c>
      <c r="H3848" s="137">
        <v>42352</v>
      </c>
      <c r="I3848" s="119">
        <v>700</v>
      </c>
      <c r="J3848" s="129"/>
      <c r="K3848" s="129"/>
      <c r="L3848" s="129">
        <v>0</v>
      </c>
      <c r="M3848" s="134" t="s">
        <v>20448</v>
      </c>
    </row>
    <row r="3849" spans="1:13" hidden="1" x14ac:dyDescent="0.25">
      <c r="A3849" s="128"/>
      <c r="B3849" s="2"/>
      <c r="C3849" s="139" t="s">
        <v>2109</v>
      </c>
      <c r="D3849" s="124" t="s">
        <v>2110</v>
      </c>
      <c r="E3849" s="118" t="s">
        <v>48</v>
      </c>
      <c r="F3849" s="124" t="s">
        <v>35249</v>
      </c>
      <c r="G3849" s="118" t="s">
        <v>2</v>
      </c>
      <c r="H3849" s="137">
        <v>42039</v>
      </c>
      <c r="I3849" s="119">
        <v>390.4</v>
      </c>
      <c r="J3849" s="129"/>
      <c r="K3849" s="129"/>
      <c r="L3849" s="129">
        <v>0</v>
      </c>
      <c r="M3849" s="134" t="s">
        <v>20449</v>
      </c>
    </row>
    <row r="3850" spans="1:13" hidden="1" x14ac:dyDescent="0.25">
      <c r="A3850" s="128"/>
      <c r="B3850" s="2"/>
      <c r="C3850" s="139" t="s">
        <v>2111</v>
      </c>
      <c r="D3850" s="124" t="s">
        <v>2112</v>
      </c>
      <c r="E3850" s="118" t="s">
        <v>48</v>
      </c>
      <c r="F3850" s="124" t="s">
        <v>35249</v>
      </c>
      <c r="G3850" s="118" t="s">
        <v>2</v>
      </c>
      <c r="H3850" s="137">
        <v>42039</v>
      </c>
      <c r="I3850" s="119">
        <v>390.4</v>
      </c>
      <c r="J3850" s="129"/>
      <c r="K3850" s="129"/>
      <c r="L3850" s="129">
        <v>0</v>
      </c>
      <c r="M3850" s="134" t="s">
        <v>28449</v>
      </c>
    </row>
    <row r="3851" spans="1:13" hidden="1" x14ac:dyDescent="0.25">
      <c r="A3851" s="128"/>
      <c r="B3851" s="2"/>
      <c r="C3851" s="139" t="s">
        <v>2113</v>
      </c>
      <c r="D3851" s="124" t="s">
        <v>2114</v>
      </c>
      <c r="E3851" s="118" t="s">
        <v>48</v>
      </c>
      <c r="F3851" s="124" t="s">
        <v>35249</v>
      </c>
      <c r="G3851" s="118" t="s">
        <v>2</v>
      </c>
      <c r="H3851" s="137">
        <v>40876</v>
      </c>
      <c r="I3851" s="119">
        <v>125.43</v>
      </c>
      <c r="J3851" s="129"/>
      <c r="K3851" s="129"/>
      <c r="L3851" s="129">
        <v>0</v>
      </c>
      <c r="M3851" s="134" t="s">
        <v>28580</v>
      </c>
    </row>
    <row r="3852" spans="1:13" hidden="1" x14ac:dyDescent="0.25">
      <c r="A3852" s="128"/>
      <c r="B3852" s="2"/>
      <c r="C3852" s="139" t="s">
        <v>2115</v>
      </c>
      <c r="D3852" s="124" t="s">
        <v>2116</v>
      </c>
      <c r="E3852" s="118" t="s">
        <v>48</v>
      </c>
      <c r="F3852" s="124" t="s">
        <v>35249</v>
      </c>
      <c r="G3852" s="118" t="s">
        <v>2</v>
      </c>
      <c r="H3852" s="137">
        <v>42039</v>
      </c>
      <c r="I3852" s="119">
        <v>390.35</v>
      </c>
      <c r="J3852" s="129"/>
      <c r="K3852" s="129"/>
      <c r="L3852" s="129">
        <v>0</v>
      </c>
      <c r="M3852" s="134" t="s">
        <v>20450</v>
      </c>
    </row>
    <row r="3853" spans="1:13" hidden="1" x14ac:dyDescent="0.25">
      <c r="A3853" s="128"/>
      <c r="B3853" s="2"/>
      <c r="C3853" s="139" t="s">
        <v>30703</v>
      </c>
      <c r="D3853" s="124" t="s">
        <v>30704</v>
      </c>
      <c r="E3853" s="118" t="s">
        <v>48</v>
      </c>
      <c r="F3853" s="124" t="s">
        <v>35249</v>
      </c>
      <c r="G3853" s="118" t="s">
        <v>2</v>
      </c>
      <c r="H3853" s="137"/>
      <c r="I3853" s="119"/>
      <c r="J3853" s="129"/>
      <c r="K3853" s="129"/>
      <c r="L3853" s="129">
        <v>0</v>
      </c>
      <c r="M3853" s="134" t="s">
        <v>20451</v>
      </c>
    </row>
    <row r="3854" spans="1:13" hidden="1" x14ac:dyDescent="0.25">
      <c r="A3854" s="128"/>
      <c r="B3854" s="2"/>
      <c r="C3854" s="139" t="s">
        <v>2117</v>
      </c>
      <c r="D3854" s="124" t="s">
        <v>2118</v>
      </c>
      <c r="E3854" s="118" t="s">
        <v>48</v>
      </c>
      <c r="F3854" s="124" t="s">
        <v>35249</v>
      </c>
      <c r="G3854" s="118" t="s">
        <v>2</v>
      </c>
      <c r="H3854" s="137">
        <v>42339</v>
      </c>
      <c r="I3854" s="119">
        <v>17.54</v>
      </c>
      <c r="J3854" s="129"/>
      <c r="K3854" s="129"/>
      <c r="L3854" s="129">
        <v>0</v>
      </c>
      <c r="M3854" s="134" t="s">
        <v>20452</v>
      </c>
    </row>
    <row r="3855" spans="1:13" hidden="1" x14ac:dyDescent="0.25">
      <c r="A3855" s="128"/>
      <c r="B3855" s="2"/>
      <c r="C3855" s="139" t="s">
        <v>2119</v>
      </c>
      <c r="D3855" s="124" t="s">
        <v>2120</v>
      </c>
      <c r="E3855" s="118" t="s">
        <v>48</v>
      </c>
      <c r="F3855" s="124" t="s">
        <v>35249</v>
      </c>
      <c r="G3855" s="118" t="s">
        <v>2</v>
      </c>
      <c r="H3855" s="137">
        <v>42039</v>
      </c>
      <c r="I3855" s="119">
        <v>390.4</v>
      </c>
      <c r="J3855" s="129"/>
      <c r="K3855" s="129"/>
      <c r="L3855" s="129">
        <v>0</v>
      </c>
      <c r="M3855" s="134" t="s">
        <v>20453</v>
      </c>
    </row>
    <row r="3856" spans="1:13" hidden="1" x14ac:dyDescent="0.25">
      <c r="A3856" s="128"/>
      <c r="B3856" s="2"/>
      <c r="C3856" s="139" t="s">
        <v>2121</v>
      </c>
      <c r="D3856" s="124" t="s">
        <v>2122</v>
      </c>
      <c r="E3856" s="118" t="s">
        <v>48</v>
      </c>
      <c r="F3856" s="124" t="s">
        <v>35249</v>
      </c>
      <c r="G3856" s="118" t="s">
        <v>2</v>
      </c>
      <c r="H3856" s="137">
        <v>43153</v>
      </c>
      <c r="I3856" s="119">
        <v>464.11</v>
      </c>
      <c r="J3856" s="129"/>
      <c r="K3856" s="129"/>
      <c r="L3856" s="129">
        <v>0</v>
      </c>
      <c r="M3856" s="134" t="s">
        <v>20454</v>
      </c>
    </row>
    <row r="3857" spans="1:13" hidden="1" x14ac:dyDescent="0.25">
      <c r="A3857" s="128"/>
      <c r="B3857" s="2"/>
      <c r="C3857" s="139" t="s">
        <v>30367</v>
      </c>
      <c r="D3857" s="124" t="s">
        <v>30368</v>
      </c>
      <c r="E3857" s="118" t="s">
        <v>48</v>
      </c>
      <c r="F3857" s="124" t="s">
        <v>35249</v>
      </c>
      <c r="G3857" s="118" t="s">
        <v>2</v>
      </c>
      <c r="H3857" s="137"/>
      <c r="I3857" s="119"/>
      <c r="J3857" s="129"/>
      <c r="K3857" s="129"/>
      <c r="L3857" s="129">
        <v>0</v>
      </c>
      <c r="M3857" s="134" t="s">
        <v>20455</v>
      </c>
    </row>
    <row r="3858" spans="1:13" hidden="1" x14ac:dyDescent="0.25">
      <c r="A3858" s="128"/>
      <c r="B3858" s="2"/>
      <c r="C3858" s="139" t="s">
        <v>2123</v>
      </c>
      <c r="D3858" s="124" t="s">
        <v>2124</v>
      </c>
      <c r="E3858" s="118" t="s">
        <v>48</v>
      </c>
      <c r="F3858" s="124" t="s">
        <v>35249</v>
      </c>
      <c r="G3858" s="118" t="s">
        <v>2</v>
      </c>
      <c r="H3858" s="137"/>
      <c r="I3858" s="119"/>
      <c r="J3858" s="129"/>
      <c r="K3858" s="129"/>
      <c r="L3858" s="129">
        <v>0</v>
      </c>
      <c r="M3858" s="134" t="s">
        <v>20456</v>
      </c>
    </row>
    <row r="3859" spans="1:13" hidden="1" x14ac:dyDescent="0.25">
      <c r="A3859" s="128"/>
      <c r="B3859" s="2"/>
      <c r="C3859" s="139" t="s">
        <v>2125</v>
      </c>
      <c r="D3859" s="124" t="s">
        <v>2126</v>
      </c>
      <c r="E3859" s="118" t="s">
        <v>48</v>
      </c>
      <c r="F3859" s="124" t="s">
        <v>35249</v>
      </c>
      <c r="G3859" s="118" t="s">
        <v>2</v>
      </c>
      <c r="H3859" s="137"/>
      <c r="I3859" s="119"/>
      <c r="J3859" s="129"/>
      <c r="K3859" s="129"/>
      <c r="L3859" s="129">
        <v>0</v>
      </c>
      <c r="M3859" s="134" t="s">
        <v>20457</v>
      </c>
    </row>
    <row r="3860" spans="1:13" hidden="1" x14ac:dyDescent="0.25">
      <c r="A3860" s="128"/>
      <c r="B3860" s="2"/>
      <c r="C3860" s="139" t="s">
        <v>41822</v>
      </c>
      <c r="D3860" s="124" t="s">
        <v>41823</v>
      </c>
      <c r="E3860" s="118" t="s">
        <v>48</v>
      </c>
      <c r="F3860" s="124" t="s">
        <v>35249</v>
      </c>
      <c r="G3860" s="118" t="s">
        <v>2</v>
      </c>
      <c r="H3860" s="137"/>
      <c r="I3860" s="119"/>
      <c r="J3860" s="129"/>
      <c r="K3860" s="129"/>
      <c r="L3860" s="129">
        <v>0</v>
      </c>
      <c r="M3860" s="134" t="s">
        <v>20458</v>
      </c>
    </row>
    <row r="3861" spans="1:13" hidden="1" x14ac:dyDescent="0.25">
      <c r="A3861" s="128"/>
      <c r="B3861" s="2"/>
      <c r="C3861" s="139" t="s">
        <v>30295</v>
      </c>
      <c r="D3861" s="124" t="s">
        <v>30296</v>
      </c>
      <c r="E3861" s="118" t="s">
        <v>48</v>
      </c>
      <c r="F3861" s="124" t="s">
        <v>35249</v>
      </c>
      <c r="G3861" s="118" t="s">
        <v>2</v>
      </c>
      <c r="H3861" s="137"/>
      <c r="I3861" s="119"/>
      <c r="J3861" s="129"/>
      <c r="K3861" s="129"/>
      <c r="L3861" s="129">
        <v>0</v>
      </c>
      <c r="M3861" s="134" t="s">
        <v>20459</v>
      </c>
    </row>
    <row r="3862" spans="1:13" hidden="1" x14ac:dyDescent="0.25">
      <c r="A3862" s="128"/>
      <c r="B3862" s="2"/>
      <c r="C3862" s="139" t="s">
        <v>30228</v>
      </c>
      <c r="D3862" s="124" t="s">
        <v>30229</v>
      </c>
      <c r="E3862" s="118" t="s">
        <v>48</v>
      </c>
      <c r="F3862" s="124" t="s">
        <v>35249</v>
      </c>
      <c r="G3862" s="118" t="s">
        <v>2</v>
      </c>
      <c r="H3862" s="137"/>
      <c r="I3862" s="119"/>
      <c r="J3862" s="129"/>
      <c r="K3862" s="129"/>
      <c r="L3862" s="129">
        <v>0</v>
      </c>
      <c r="M3862" s="134" t="s">
        <v>20460</v>
      </c>
    </row>
    <row r="3863" spans="1:13" hidden="1" x14ac:dyDescent="0.25">
      <c r="A3863" s="128"/>
      <c r="B3863" s="2"/>
      <c r="C3863" s="139" t="s">
        <v>2127</v>
      </c>
      <c r="D3863" s="124" t="s">
        <v>2128</v>
      </c>
      <c r="E3863" s="118" t="s">
        <v>48</v>
      </c>
      <c r="F3863" s="124" t="s">
        <v>35249</v>
      </c>
      <c r="G3863" s="118" t="s">
        <v>2</v>
      </c>
      <c r="H3863" s="137"/>
      <c r="I3863" s="119"/>
      <c r="J3863" s="129"/>
      <c r="K3863" s="129"/>
      <c r="L3863" s="129">
        <v>0</v>
      </c>
      <c r="M3863" s="134" t="s">
        <v>28801</v>
      </c>
    </row>
    <row r="3864" spans="1:13" hidden="1" x14ac:dyDescent="0.25">
      <c r="A3864" s="128"/>
      <c r="B3864" s="2"/>
      <c r="C3864" s="139" t="s">
        <v>2129</v>
      </c>
      <c r="D3864" s="124" t="s">
        <v>2130</v>
      </c>
      <c r="E3864" s="118" t="s">
        <v>48</v>
      </c>
      <c r="F3864" s="124" t="s">
        <v>35249</v>
      </c>
      <c r="G3864" s="118" t="s">
        <v>2</v>
      </c>
      <c r="H3864" s="137"/>
      <c r="I3864" s="119"/>
      <c r="J3864" s="129"/>
      <c r="K3864" s="129"/>
      <c r="L3864" s="129">
        <v>0</v>
      </c>
      <c r="M3864" s="134" t="s">
        <v>20461</v>
      </c>
    </row>
    <row r="3865" spans="1:13" hidden="1" x14ac:dyDescent="0.25">
      <c r="A3865" s="128"/>
      <c r="B3865" s="2"/>
      <c r="C3865" s="139" t="s">
        <v>2131</v>
      </c>
      <c r="D3865" s="124" t="s">
        <v>2132</v>
      </c>
      <c r="E3865" s="118" t="s">
        <v>48</v>
      </c>
      <c r="F3865" s="124" t="s">
        <v>35249</v>
      </c>
      <c r="G3865" s="118" t="s">
        <v>2</v>
      </c>
      <c r="H3865" s="137">
        <v>40920</v>
      </c>
      <c r="I3865" s="119">
        <v>89.3</v>
      </c>
      <c r="J3865" s="129"/>
      <c r="K3865" s="129"/>
      <c r="L3865" s="129">
        <v>0</v>
      </c>
      <c r="M3865" s="134"/>
    </row>
    <row r="3866" spans="1:13" hidden="1" x14ac:dyDescent="0.25">
      <c r="A3866" s="128"/>
      <c r="B3866" s="2"/>
      <c r="C3866" s="139" t="s">
        <v>30155</v>
      </c>
      <c r="D3866" s="124" t="s">
        <v>30156</v>
      </c>
      <c r="E3866" s="118" t="s">
        <v>48</v>
      </c>
      <c r="F3866" s="124" t="s">
        <v>35249</v>
      </c>
      <c r="G3866" s="118" t="s">
        <v>2</v>
      </c>
      <c r="H3866" s="137"/>
      <c r="I3866" s="119"/>
      <c r="J3866" s="129"/>
      <c r="K3866" s="129"/>
      <c r="L3866" s="129">
        <v>0</v>
      </c>
      <c r="M3866" s="134" t="s">
        <v>30202</v>
      </c>
    </row>
    <row r="3867" spans="1:13" hidden="1" x14ac:dyDescent="0.25">
      <c r="A3867" s="128"/>
      <c r="B3867" s="2"/>
      <c r="C3867" s="139" t="s">
        <v>31043</v>
      </c>
      <c r="D3867" s="124" t="s">
        <v>31044</v>
      </c>
      <c r="E3867" s="118" t="s">
        <v>48</v>
      </c>
      <c r="F3867" s="124" t="s">
        <v>35249</v>
      </c>
      <c r="G3867" s="118" t="s">
        <v>2</v>
      </c>
      <c r="H3867" s="137"/>
      <c r="I3867" s="119"/>
      <c r="J3867" s="129"/>
      <c r="K3867" s="129"/>
      <c r="L3867" s="129">
        <v>0</v>
      </c>
      <c r="M3867" s="134" t="s">
        <v>20462</v>
      </c>
    </row>
    <row r="3868" spans="1:13" hidden="1" x14ac:dyDescent="0.25">
      <c r="A3868" s="128"/>
      <c r="B3868" s="2"/>
      <c r="C3868" s="139" t="s">
        <v>30481</v>
      </c>
      <c r="D3868" s="124" t="s">
        <v>30482</v>
      </c>
      <c r="E3868" s="118" t="s">
        <v>48</v>
      </c>
      <c r="F3868" s="124" t="s">
        <v>35249</v>
      </c>
      <c r="G3868" s="118" t="s">
        <v>2</v>
      </c>
      <c r="H3868" s="137"/>
      <c r="I3868" s="119"/>
      <c r="J3868" s="129"/>
      <c r="K3868" s="129"/>
      <c r="L3868" s="129">
        <v>0</v>
      </c>
      <c r="M3868" s="134" t="s">
        <v>20463</v>
      </c>
    </row>
    <row r="3869" spans="1:13" hidden="1" x14ac:dyDescent="0.25">
      <c r="A3869" s="128"/>
      <c r="B3869" s="2"/>
      <c r="C3869" s="139" t="s">
        <v>29372</v>
      </c>
      <c r="D3869" s="124" t="s">
        <v>29373</v>
      </c>
      <c r="E3869" s="118" t="s">
        <v>48</v>
      </c>
      <c r="F3869" s="124" t="s">
        <v>35249</v>
      </c>
      <c r="G3869" s="118" t="s">
        <v>2</v>
      </c>
      <c r="H3869" s="137"/>
      <c r="I3869" s="119"/>
      <c r="J3869" s="129"/>
      <c r="K3869" s="129"/>
      <c r="L3869" s="129">
        <v>0</v>
      </c>
      <c r="M3869" s="134" t="s">
        <v>20464</v>
      </c>
    </row>
    <row r="3870" spans="1:13" hidden="1" x14ac:dyDescent="0.25">
      <c r="A3870" s="128"/>
      <c r="B3870" s="2"/>
      <c r="C3870" s="139" t="s">
        <v>31641</v>
      </c>
      <c r="D3870" s="124" t="s">
        <v>31642</v>
      </c>
      <c r="E3870" s="118" t="s">
        <v>48</v>
      </c>
      <c r="F3870" s="124" t="s">
        <v>35249</v>
      </c>
      <c r="G3870" s="118" t="s">
        <v>2</v>
      </c>
      <c r="H3870" s="137"/>
      <c r="I3870" s="119"/>
      <c r="J3870" s="129"/>
      <c r="K3870" s="129"/>
      <c r="L3870" s="129">
        <v>0</v>
      </c>
      <c r="M3870" s="134" t="s">
        <v>20465</v>
      </c>
    </row>
    <row r="3871" spans="1:13" hidden="1" x14ac:dyDescent="0.25">
      <c r="A3871" s="128"/>
      <c r="B3871" s="2"/>
      <c r="C3871" s="139" t="s">
        <v>29781</v>
      </c>
      <c r="D3871" s="124" t="s">
        <v>29782</v>
      </c>
      <c r="E3871" s="118" t="s">
        <v>48</v>
      </c>
      <c r="F3871" s="124" t="s">
        <v>35249</v>
      </c>
      <c r="G3871" s="118" t="s">
        <v>2</v>
      </c>
      <c r="H3871" s="137"/>
      <c r="I3871" s="119"/>
      <c r="J3871" s="129"/>
      <c r="K3871" s="129"/>
      <c r="L3871" s="129">
        <v>0</v>
      </c>
      <c r="M3871" s="134" t="s">
        <v>20466</v>
      </c>
    </row>
    <row r="3872" spans="1:13" hidden="1" x14ac:dyDescent="0.25">
      <c r="A3872" s="128"/>
      <c r="B3872" s="2"/>
      <c r="C3872" s="139" t="s">
        <v>30378</v>
      </c>
      <c r="D3872" s="124" t="s">
        <v>30379</v>
      </c>
      <c r="E3872" s="118" t="s">
        <v>48</v>
      </c>
      <c r="F3872" s="124" t="s">
        <v>35249</v>
      </c>
      <c r="G3872" s="118" t="s">
        <v>2</v>
      </c>
      <c r="H3872" s="137"/>
      <c r="I3872" s="119"/>
      <c r="J3872" s="129"/>
      <c r="K3872" s="129"/>
      <c r="L3872" s="129">
        <v>0</v>
      </c>
      <c r="M3872" s="134" t="s">
        <v>20467</v>
      </c>
    </row>
    <row r="3873" spans="1:13" hidden="1" x14ac:dyDescent="0.25">
      <c r="A3873" s="128"/>
      <c r="B3873" s="2"/>
      <c r="C3873" s="139" t="s">
        <v>2133</v>
      </c>
      <c r="D3873" s="124" t="s">
        <v>2134</v>
      </c>
      <c r="E3873" s="118" t="s">
        <v>48</v>
      </c>
      <c r="F3873" s="124" t="s">
        <v>35249</v>
      </c>
      <c r="G3873" s="118" t="s">
        <v>59</v>
      </c>
      <c r="H3873" s="137">
        <v>40514</v>
      </c>
      <c r="I3873" s="119">
        <v>8483.86</v>
      </c>
      <c r="J3873" s="129"/>
      <c r="K3873" s="129"/>
      <c r="L3873" s="129">
        <v>0</v>
      </c>
      <c r="M3873" s="134" t="s">
        <v>20468</v>
      </c>
    </row>
    <row r="3874" spans="1:13" hidden="1" x14ac:dyDescent="0.25">
      <c r="A3874" s="128"/>
      <c r="B3874" s="2"/>
      <c r="C3874" s="139" t="s">
        <v>2135</v>
      </c>
      <c r="D3874" s="124" t="s">
        <v>2136</v>
      </c>
      <c r="E3874" s="118" t="s">
        <v>48</v>
      </c>
      <c r="F3874" s="124" t="s">
        <v>35249</v>
      </c>
      <c r="G3874" s="118" t="s">
        <v>59</v>
      </c>
      <c r="H3874" s="137">
        <v>40514</v>
      </c>
      <c r="I3874" s="119">
        <v>8483.86</v>
      </c>
      <c r="J3874" s="129"/>
      <c r="K3874" s="129"/>
      <c r="L3874" s="129">
        <v>0</v>
      </c>
      <c r="M3874" s="134" t="s">
        <v>20469</v>
      </c>
    </row>
    <row r="3875" spans="1:13" hidden="1" x14ac:dyDescent="0.25">
      <c r="A3875" s="128"/>
      <c r="B3875" s="2"/>
      <c r="C3875" s="139" t="s">
        <v>2137</v>
      </c>
      <c r="D3875" s="124" t="s">
        <v>2138</v>
      </c>
      <c r="E3875" s="118" t="s">
        <v>48</v>
      </c>
      <c r="F3875" s="124" t="s">
        <v>35249</v>
      </c>
      <c r="G3875" s="118" t="s">
        <v>34659</v>
      </c>
      <c r="H3875" s="137">
        <v>42289</v>
      </c>
      <c r="I3875" s="119">
        <v>110</v>
      </c>
      <c r="J3875" s="129"/>
      <c r="K3875" s="129"/>
      <c r="L3875" s="129">
        <v>0</v>
      </c>
      <c r="M3875" s="134" t="s">
        <v>20470</v>
      </c>
    </row>
    <row r="3876" spans="1:13" hidden="1" x14ac:dyDescent="0.25">
      <c r="A3876" s="128"/>
      <c r="B3876" s="2"/>
      <c r="C3876" s="139" t="s">
        <v>19360</v>
      </c>
      <c r="D3876" s="124" t="s">
        <v>19359</v>
      </c>
      <c r="E3876" s="118" t="s">
        <v>48</v>
      </c>
      <c r="F3876" s="124" t="s">
        <v>35249</v>
      </c>
      <c r="G3876" s="118" t="s">
        <v>34659</v>
      </c>
      <c r="H3876" s="137">
        <v>41219</v>
      </c>
      <c r="I3876" s="119">
        <v>455</v>
      </c>
      <c r="J3876" s="129"/>
      <c r="K3876" s="129"/>
      <c r="L3876" s="129">
        <v>0</v>
      </c>
      <c r="M3876" s="134" t="s">
        <v>20471</v>
      </c>
    </row>
    <row r="3877" spans="1:13" hidden="1" x14ac:dyDescent="0.25">
      <c r="A3877" s="128"/>
      <c r="B3877" s="2"/>
      <c r="C3877" s="139" t="s">
        <v>2139</v>
      </c>
      <c r="D3877" s="124" t="s">
        <v>2140</v>
      </c>
      <c r="E3877" s="118" t="s">
        <v>48</v>
      </c>
      <c r="F3877" s="124" t="s">
        <v>35249</v>
      </c>
      <c r="G3877" s="118" t="s">
        <v>33</v>
      </c>
      <c r="H3877" s="137">
        <v>43922</v>
      </c>
      <c r="I3877" s="119">
        <v>1094.7</v>
      </c>
      <c r="J3877" s="129"/>
      <c r="K3877" s="129"/>
      <c r="L3877" s="129">
        <v>0</v>
      </c>
      <c r="M3877" s="134" t="s">
        <v>20472</v>
      </c>
    </row>
    <row r="3878" spans="1:13" hidden="1" x14ac:dyDescent="0.25">
      <c r="A3878" s="128"/>
      <c r="B3878" s="2"/>
      <c r="C3878" s="139" t="s">
        <v>2141</v>
      </c>
      <c r="D3878" s="124" t="s">
        <v>2142</v>
      </c>
      <c r="E3878" s="118" t="s">
        <v>48</v>
      </c>
      <c r="F3878" s="124" t="s">
        <v>35249</v>
      </c>
      <c r="G3878" s="118" t="s">
        <v>34659</v>
      </c>
      <c r="H3878" s="137">
        <v>46079</v>
      </c>
      <c r="I3878" s="119">
        <v>164</v>
      </c>
      <c r="J3878" s="129"/>
      <c r="K3878" s="129"/>
      <c r="L3878" s="129">
        <v>0</v>
      </c>
      <c r="M3878" s="134" t="s">
        <v>20473</v>
      </c>
    </row>
    <row r="3879" spans="1:13" hidden="1" x14ac:dyDescent="0.25">
      <c r="A3879" s="128"/>
      <c r="B3879" s="2"/>
      <c r="C3879" s="139" t="s">
        <v>33146</v>
      </c>
      <c r="D3879" s="124" t="s">
        <v>33147</v>
      </c>
      <c r="E3879" s="118" t="s">
        <v>48</v>
      </c>
      <c r="F3879" s="124" t="s">
        <v>35249</v>
      </c>
      <c r="G3879" s="118" t="s">
        <v>34659</v>
      </c>
      <c r="H3879" s="137"/>
      <c r="I3879" s="119"/>
      <c r="J3879" s="129"/>
      <c r="K3879" s="129"/>
      <c r="L3879" s="129">
        <v>0</v>
      </c>
      <c r="M3879" s="134" t="s">
        <v>20474</v>
      </c>
    </row>
    <row r="3880" spans="1:13" hidden="1" x14ac:dyDescent="0.25">
      <c r="A3880" s="128"/>
      <c r="B3880" s="2"/>
      <c r="C3880" s="139" t="s">
        <v>41824</v>
      </c>
      <c r="D3880" s="124" t="s">
        <v>41825</v>
      </c>
      <c r="E3880" s="118" t="s">
        <v>48</v>
      </c>
      <c r="F3880" s="124" t="s">
        <v>35249</v>
      </c>
      <c r="G3880" s="118" t="s">
        <v>2</v>
      </c>
      <c r="H3880" s="137">
        <v>46001</v>
      </c>
      <c r="I3880" s="119">
        <v>2039.95</v>
      </c>
      <c r="J3880" s="129"/>
      <c r="K3880" s="129"/>
      <c r="L3880" s="129">
        <v>0</v>
      </c>
      <c r="M3880" s="134" t="s">
        <v>29766</v>
      </c>
    </row>
    <row r="3881" spans="1:13" hidden="1" x14ac:dyDescent="0.25">
      <c r="A3881" s="128"/>
      <c r="B3881" s="2"/>
      <c r="C3881" s="139" t="s">
        <v>19312</v>
      </c>
      <c r="D3881" s="124" t="s">
        <v>19311</v>
      </c>
      <c r="E3881" s="118" t="s">
        <v>48</v>
      </c>
      <c r="F3881" s="124" t="s">
        <v>35249</v>
      </c>
      <c r="G3881" s="118" t="s">
        <v>2</v>
      </c>
      <c r="H3881" s="137">
        <v>44841</v>
      </c>
      <c r="I3881" s="119">
        <v>25</v>
      </c>
      <c r="J3881" s="129"/>
      <c r="K3881" s="129"/>
      <c r="L3881" s="129">
        <v>0</v>
      </c>
      <c r="M3881" s="134" t="s">
        <v>20475</v>
      </c>
    </row>
    <row r="3882" spans="1:13" hidden="1" x14ac:dyDescent="0.25">
      <c r="A3882" s="128"/>
      <c r="B3882" s="2"/>
      <c r="C3882" s="139" t="s">
        <v>2143</v>
      </c>
      <c r="D3882" s="124" t="s">
        <v>2144</v>
      </c>
      <c r="E3882" s="118" t="s">
        <v>48</v>
      </c>
      <c r="F3882" s="124" t="s">
        <v>35249</v>
      </c>
      <c r="G3882" s="118" t="s">
        <v>2</v>
      </c>
      <c r="H3882" s="137">
        <v>41123</v>
      </c>
      <c r="I3882" s="119">
        <v>152.76</v>
      </c>
      <c r="J3882" s="129"/>
      <c r="K3882" s="129"/>
      <c r="L3882" s="129">
        <v>0</v>
      </c>
      <c r="M3882" s="134" t="s">
        <v>20476</v>
      </c>
    </row>
    <row r="3883" spans="1:13" hidden="1" x14ac:dyDescent="0.25">
      <c r="A3883" s="128"/>
      <c r="B3883" s="2"/>
      <c r="C3883" s="139" t="s">
        <v>2145</v>
      </c>
      <c r="D3883" s="124" t="s">
        <v>2146</v>
      </c>
      <c r="E3883" s="118" t="s">
        <v>48</v>
      </c>
      <c r="F3883" s="124" t="s">
        <v>35249</v>
      </c>
      <c r="G3883" s="118" t="s">
        <v>2</v>
      </c>
      <c r="H3883" s="137">
        <v>40982</v>
      </c>
      <c r="I3883" s="119">
        <v>330</v>
      </c>
      <c r="J3883" s="129"/>
      <c r="K3883" s="129"/>
      <c r="L3883" s="129">
        <v>0</v>
      </c>
      <c r="M3883" s="134" t="s">
        <v>20477</v>
      </c>
    </row>
    <row r="3884" spans="1:13" hidden="1" x14ac:dyDescent="0.25">
      <c r="A3884" s="128"/>
      <c r="B3884" s="2"/>
      <c r="C3884" s="139" t="s">
        <v>31741</v>
      </c>
      <c r="D3884" s="124" t="s">
        <v>31742</v>
      </c>
      <c r="E3884" s="118" t="s">
        <v>48</v>
      </c>
      <c r="F3884" s="124" t="s">
        <v>35249</v>
      </c>
      <c r="G3884" s="118" t="s">
        <v>2</v>
      </c>
      <c r="H3884" s="137"/>
      <c r="I3884" s="119"/>
      <c r="J3884" s="129"/>
      <c r="K3884" s="129"/>
      <c r="L3884" s="129">
        <v>0</v>
      </c>
      <c r="M3884" s="134" t="s">
        <v>30374</v>
      </c>
    </row>
    <row r="3885" spans="1:13" hidden="1" x14ac:dyDescent="0.25">
      <c r="A3885" s="128"/>
      <c r="B3885" s="2"/>
      <c r="C3885" s="139" t="s">
        <v>32166</v>
      </c>
      <c r="D3885" s="124" t="s">
        <v>32167</v>
      </c>
      <c r="E3885" s="118" t="s">
        <v>48</v>
      </c>
      <c r="F3885" s="124" t="s">
        <v>35249</v>
      </c>
      <c r="G3885" s="118" t="s">
        <v>2</v>
      </c>
      <c r="H3885" s="137"/>
      <c r="I3885" s="119"/>
      <c r="J3885" s="129"/>
      <c r="K3885" s="129"/>
      <c r="L3885" s="129">
        <v>0</v>
      </c>
      <c r="M3885" s="134" t="s">
        <v>20478</v>
      </c>
    </row>
    <row r="3886" spans="1:13" hidden="1" x14ac:dyDescent="0.25">
      <c r="A3886" s="128"/>
      <c r="B3886" s="2"/>
      <c r="C3886" s="139" t="s">
        <v>2147</v>
      </c>
      <c r="D3886" s="124" t="s">
        <v>2148</v>
      </c>
      <c r="E3886" s="118" t="s">
        <v>48</v>
      </c>
      <c r="F3886" s="124" t="s">
        <v>35249</v>
      </c>
      <c r="G3886" s="118" t="s">
        <v>2</v>
      </c>
      <c r="H3886" s="137">
        <v>41985</v>
      </c>
      <c r="I3886" s="119">
        <v>1582</v>
      </c>
      <c r="J3886" s="129"/>
      <c r="K3886" s="129"/>
      <c r="L3886" s="129">
        <v>0</v>
      </c>
      <c r="M3886" s="134" t="s">
        <v>31241</v>
      </c>
    </row>
    <row r="3887" spans="1:13" hidden="1" x14ac:dyDescent="0.25">
      <c r="A3887" s="128"/>
      <c r="B3887" s="2"/>
      <c r="C3887" s="139" t="s">
        <v>31738</v>
      </c>
      <c r="D3887" s="124" t="s">
        <v>31739</v>
      </c>
      <c r="E3887" s="118" t="s">
        <v>48</v>
      </c>
      <c r="F3887" s="124" t="s">
        <v>35249</v>
      </c>
      <c r="G3887" s="118" t="s">
        <v>2</v>
      </c>
      <c r="H3887" s="137"/>
      <c r="I3887" s="119"/>
      <c r="J3887" s="129"/>
      <c r="K3887" s="129"/>
      <c r="L3887" s="129">
        <v>0</v>
      </c>
      <c r="M3887" s="134" t="s">
        <v>20479</v>
      </c>
    </row>
    <row r="3888" spans="1:13" hidden="1" x14ac:dyDescent="0.25">
      <c r="A3888" s="128"/>
      <c r="B3888" s="2"/>
      <c r="C3888" s="139" t="s">
        <v>32013</v>
      </c>
      <c r="D3888" s="124" t="s">
        <v>32014</v>
      </c>
      <c r="E3888" s="118" t="s">
        <v>48</v>
      </c>
      <c r="F3888" s="124" t="s">
        <v>35249</v>
      </c>
      <c r="G3888" s="118" t="s">
        <v>2</v>
      </c>
      <c r="H3888" s="137"/>
      <c r="I3888" s="119"/>
      <c r="J3888" s="129"/>
      <c r="K3888" s="129"/>
      <c r="L3888" s="129">
        <v>0</v>
      </c>
      <c r="M3888" s="134" t="s">
        <v>20479</v>
      </c>
    </row>
    <row r="3889" spans="1:13" hidden="1" x14ac:dyDescent="0.25">
      <c r="A3889" s="128"/>
      <c r="B3889" s="2"/>
      <c r="C3889" s="139" t="s">
        <v>32016</v>
      </c>
      <c r="D3889" s="124" t="s">
        <v>32017</v>
      </c>
      <c r="E3889" s="118" t="s">
        <v>48</v>
      </c>
      <c r="F3889" s="124" t="s">
        <v>35249</v>
      </c>
      <c r="G3889" s="118" t="s">
        <v>2</v>
      </c>
      <c r="H3889" s="137"/>
      <c r="I3889" s="119"/>
      <c r="J3889" s="129"/>
      <c r="K3889" s="129"/>
      <c r="L3889" s="129">
        <v>0</v>
      </c>
      <c r="M3889" s="134" t="s">
        <v>31864</v>
      </c>
    </row>
    <row r="3890" spans="1:13" hidden="1" x14ac:dyDescent="0.25">
      <c r="A3890" s="128"/>
      <c r="B3890" s="2"/>
      <c r="C3890" s="139" t="s">
        <v>31611</v>
      </c>
      <c r="D3890" s="124" t="s">
        <v>31612</v>
      </c>
      <c r="E3890" s="118" t="s">
        <v>48</v>
      </c>
      <c r="F3890" s="124" t="s">
        <v>35249</v>
      </c>
      <c r="G3890" s="118" t="s">
        <v>2</v>
      </c>
      <c r="H3890" s="137"/>
      <c r="I3890" s="119"/>
      <c r="J3890" s="129"/>
      <c r="K3890" s="129"/>
      <c r="L3890" s="129">
        <v>0</v>
      </c>
      <c r="M3890" s="134" t="s">
        <v>35086</v>
      </c>
    </row>
    <row r="3891" spans="1:13" hidden="1" x14ac:dyDescent="0.25">
      <c r="A3891" s="128"/>
      <c r="B3891" s="2"/>
      <c r="C3891" s="139" t="s">
        <v>2149</v>
      </c>
      <c r="D3891" s="124" t="s">
        <v>2150</v>
      </c>
      <c r="E3891" s="118" t="s">
        <v>48</v>
      </c>
      <c r="F3891" s="124" t="s">
        <v>35249</v>
      </c>
      <c r="G3891" s="118" t="s">
        <v>2</v>
      </c>
      <c r="H3891" s="137">
        <v>41123</v>
      </c>
      <c r="I3891" s="119">
        <v>353.58</v>
      </c>
      <c r="J3891" s="129"/>
      <c r="K3891" s="129"/>
      <c r="L3891" s="129">
        <v>0</v>
      </c>
      <c r="M3891" s="134" t="s">
        <v>20480</v>
      </c>
    </row>
    <row r="3892" spans="1:13" hidden="1" x14ac:dyDescent="0.25">
      <c r="A3892" s="128"/>
      <c r="B3892" s="2"/>
      <c r="C3892" s="139" t="s">
        <v>2151</v>
      </c>
      <c r="D3892" s="124" t="s">
        <v>2152</v>
      </c>
      <c r="E3892" s="118" t="s">
        <v>48</v>
      </c>
      <c r="F3892" s="124" t="s">
        <v>35249</v>
      </c>
      <c r="G3892" s="118" t="s">
        <v>2</v>
      </c>
      <c r="H3892" s="137">
        <v>40982</v>
      </c>
      <c r="I3892" s="119">
        <v>826.65</v>
      </c>
      <c r="J3892" s="129"/>
      <c r="K3892" s="129"/>
      <c r="L3892" s="129">
        <v>0</v>
      </c>
      <c r="M3892" s="134" t="s">
        <v>20481</v>
      </c>
    </row>
    <row r="3893" spans="1:13" hidden="1" x14ac:dyDescent="0.25">
      <c r="A3893" s="128"/>
      <c r="B3893" s="2"/>
      <c r="C3893" s="139" t="s">
        <v>2153</v>
      </c>
      <c r="D3893" s="124" t="s">
        <v>2154</v>
      </c>
      <c r="E3893" s="118" t="s">
        <v>48</v>
      </c>
      <c r="F3893" s="124" t="s">
        <v>35249</v>
      </c>
      <c r="G3893" s="118" t="s">
        <v>2</v>
      </c>
      <c r="H3893" s="137">
        <v>41148</v>
      </c>
      <c r="I3893" s="119">
        <v>715</v>
      </c>
      <c r="J3893" s="129"/>
      <c r="K3893" s="129"/>
      <c r="L3893" s="129">
        <v>0</v>
      </c>
      <c r="M3893" s="134" t="s">
        <v>20482</v>
      </c>
    </row>
    <row r="3894" spans="1:13" hidden="1" x14ac:dyDescent="0.25">
      <c r="A3894" s="128"/>
      <c r="B3894" s="2"/>
      <c r="C3894" s="139" t="s">
        <v>2155</v>
      </c>
      <c r="D3894" s="124" t="s">
        <v>2156</v>
      </c>
      <c r="E3894" s="118" t="s">
        <v>48</v>
      </c>
      <c r="F3894" s="124" t="s">
        <v>35249</v>
      </c>
      <c r="G3894" s="118" t="s">
        <v>2</v>
      </c>
      <c r="H3894" s="137">
        <v>44929</v>
      </c>
      <c r="I3894" s="119">
        <v>241.55</v>
      </c>
      <c r="J3894" s="129"/>
      <c r="K3894" s="129"/>
      <c r="L3894" s="129">
        <v>0</v>
      </c>
      <c r="M3894" s="134" t="s">
        <v>35164</v>
      </c>
    </row>
    <row r="3895" spans="1:13" hidden="1" x14ac:dyDescent="0.25">
      <c r="A3895" s="128"/>
      <c r="B3895" s="2"/>
      <c r="C3895" s="139" t="s">
        <v>35261</v>
      </c>
      <c r="D3895" s="124" t="s">
        <v>35262</v>
      </c>
      <c r="E3895" s="118" t="s">
        <v>48</v>
      </c>
      <c r="F3895" s="124" t="s">
        <v>35249</v>
      </c>
      <c r="G3895" s="118" t="s">
        <v>2</v>
      </c>
      <c r="H3895" s="137">
        <v>46048</v>
      </c>
      <c r="I3895" s="119">
        <v>345.77</v>
      </c>
      <c r="J3895" s="129"/>
      <c r="K3895" s="129"/>
      <c r="L3895" s="129">
        <v>0</v>
      </c>
      <c r="M3895" s="134" t="s">
        <v>20483</v>
      </c>
    </row>
    <row r="3896" spans="1:13" hidden="1" x14ac:dyDescent="0.25">
      <c r="A3896" s="128"/>
      <c r="B3896" s="2"/>
      <c r="C3896" s="139" t="s">
        <v>35264</v>
      </c>
      <c r="D3896" s="124" t="s">
        <v>35265</v>
      </c>
      <c r="E3896" s="118" t="s">
        <v>48</v>
      </c>
      <c r="F3896" s="124" t="s">
        <v>35249</v>
      </c>
      <c r="G3896" s="118" t="s">
        <v>2</v>
      </c>
      <c r="H3896" s="137">
        <v>46006</v>
      </c>
      <c r="I3896" s="119">
        <v>368.94</v>
      </c>
      <c r="J3896" s="129"/>
      <c r="K3896" s="129"/>
      <c r="L3896" s="129">
        <v>0</v>
      </c>
      <c r="M3896" s="134" t="s">
        <v>20484</v>
      </c>
    </row>
    <row r="3897" spans="1:13" hidden="1" x14ac:dyDescent="0.25">
      <c r="A3897" s="128"/>
      <c r="B3897" s="2"/>
      <c r="C3897" s="139" t="s">
        <v>30921</v>
      </c>
      <c r="D3897" s="124" t="s">
        <v>30922</v>
      </c>
      <c r="E3897" s="118" t="s">
        <v>48</v>
      </c>
      <c r="F3897" s="124" t="s">
        <v>35249</v>
      </c>
      <c r="G3897" s="118" t="s">
        <v>2</v>
      </c>
      <c r="H3897" s="137"/>
      <c r="I3897" s="119"/>
      <c r="J3897" s="129"/>
      <c r="K3897" s="129"/>
      <c r="L3897" s="129">
        <v>0</v>
      </c>
      <c r="M3897" s="134" t="s">
        <v>20485</v>
      </c>
    </row>
    <row r="3898" spans="1:13" hidden="1" x14ac:dyDescent="0.25">
      <c r="A3898" s="128"/>
      <c r="B3898" s="2"/>
      <c r="C3898" s="139" t="s">
        <v>2157</v>
      </c>
      <c r="D3898" s="124" t="s">
        <v>2158</v>
      </c>
      <c r="E3898" s="118" t="s">
        <v>48</v>
      </c>
      <c r="F3898" s="124" t="s">
        <v>35249</v>
      </c>
      <c r="G3898" s="118" t="s">
        <v>2</v>
      </c>
      <c r="H3898" s="137">
        <v>40827</v>
      </c>
      <c r="I3898" s="119">
        <v>402.15</v>
      </c>
      <c r="J3898" s="129"/>
      <c r="K3898" s="129"/>
      <c r="L3898" s="129">
        <v>0</v>
      </c>
      <c r="M3898" s="134" t="s">
        <v>35211</v>
      </c>
    </row>
    <row r="3899" spans="1:13" hidden="1" x14ac:dyDescent="0.25">
      <c r="A3899" s="128"/>
      <c r="B3899" s="2"/>
      <c r="C3899" s="139" t="s">
        <v>18952</v>
      </c>
      <c r="D3899" s="124" t="s">
        <v>18951</v>
      </c>
      <c r="E3899" s="118" t="s">
        <v>48</v>
      </c>
      <c r="F3899" s="124" t="s">
        <v>35249</v>
      </c>
      <c r="G3899" s="118" t="s">
        <v>2</v>
      </c>
      <c r="H3899" s="137">
        <v>44841</v>
      </c>
      <c r="I3899" s="119">
        <v>530</v>
      </c>
      <c r="J3899" s="129"/>
      <c r="K3899" s="129"/>
      <c r="L3899" s="129">
        <v>0</v>
      </c>
      <c r="M3899" s="134" t="s">
        <v>20486</v>
      </c>
    </row>
    <row r="3900" spans="1:13" hidden="1" x14ac:dyDescent="0.25">
      <c r="A3900" s="128"/>
      <c r="B3900" s="2"/>
      <c r="C3900" s="139" t="s">
        <v>2161</v>
      </c>
      <c r="D3900" s="124" t="s">
        <v>2162</v>
      </c>
      <c r="E3900" s="118" t="s">
        <v>48</v>
      </c>
      <c r="F3900" s="124" t="s">
        <v>35249</v>
      </c>
      <c r="G3900" s="118" t="s">
        <v>2</v>
      </c>
      <c r="H3900" s="137">
        <v>41580</v>
      </c>
      <c r="I3900" s="119">
        <v>70.8</v>
      </c>
      <c r="J3900" s="129"/>
      <c r="K3900" s="129"/>
      <c r="L3900" s="129">
        <v>0</v>
      </c>
      <c r="M3900" s="134" t="s">
        <v>20487</v>
      </c>
    </row>
    <row r="3901" spans="1:13" hidden="1" x14ac:dyDescent="0.25">
      <c r="A3901" s="128"/>
      <c r="B3901" s="2"/>
      <c r="C3901" s="139" t="s">
        <v>2163</v>
      </c>
      <c r="D3901" s="124" t="s">
        <v>2164</v>
      </c>
      <c r="E3901" s="118" t="s">
        <v>48</v>
      </c>
      <c r="F3901" s="124" t="s">
        <v>35249</v>
      </c>
      <c r="G3901" s="118" t="s">
        <v>2</v>
      </c>
      <c r="H3901" s="137">
        <v>42077</v>
      </c>
      <c r="I3901" s="119">
        <v>189.86</v>
      </c>
      <c r="J3901" s="129"/>
      <c r="K3901" s="129"/>
      <c r="L3901" s="129">
        <v>0</v>
      </c>
      <c r="M3901" s="134" t="s">
        <v>20488</v>
      </c>
    </row>
    <row r="3902" spans="1:13" hidden="1" x14ac:dyDescent="0.25">
      <c r="A3902" s="128"/>
      <c r="B3902" s="2"/>
      <c r="C3902" s="139" t="s">
        <v>2165</v>
      </c>
      <c r="D3902" s="124" t="s">
        <v>2166</v>
      </c>
      <c r="E3902" s="118" t="s">
        <v>48</v>
      </c>
      <c r="F3902" s="124" t="s">
        <v>35249</v>
      </c>
      <c r="G3902" s="118" t="s">
        <v>2</v>
      </c>
      <c r="H3902" s="137">
        <v>41928</v>
      </c>
      <c r="I3902" s="119">
        <v>1174.25</v>
      </c>
      <c r="J3902" s="129"/>
      <c r="K3902" s="129"/>
      <c r="L3902" s="129">
        <v>0</v>
      </c>
      <c r="M3902" s="134" t="s">
        <v>20489</v>
      </c>
    </row>
    <row r="3903" spans="1:13" hidden="1" x14ac:dyDescent="0.25">
      <c r="A3903" s="128"/>
      <c r="B3903" s="2"/>
      <c r="C3903" s="139" t="s">
        <v>2167</v>
      </c>
      <c r="D3903" s="124" t="s">
        <v>2168</v>
      </c>
      <c r="E3903" s="118" t="s">
        <v>48</v>
      </c>
      <c r="F3903" s="124" t="s">
        <v>35249</v>
      </c>
      <c r="G3903" s="118" t="s">
        <v>2</v>
      </c>
      <c r="H3903" s="137">
        <v>41928</v>
      </c>
      <c r="I3903" s="119">
        <v>1183.1600000000001</v>
      </c>
      <c r="J3903" s="129"/>
      <c r="K3903" s="129"/>
      <c r="L3903" s="129">
        <v>0</v>
      </c>
      <c r="M3903" s="134" t="s">
        <v>20490</v>
      </c>
    </row>
    <row r="3904" spans="1:13" hidden="1" x14ac:dyDescent="0.25">
      <c r="A3904" s="128"/>
      <c r="B3904" s="2"/>
      <c r="C3904" s="139" t="s">
        <v>2169</v>
      </c>
      <c r="D3904" s="124" t="s">
        <v>2170</v>
      </c>
      <c r="E3904" s="118" t="s">
        <v>48</v>
      </c>
      <c r="F3904" s="124" t="s">
        <v>35249</v>
      </c>
      <c r="G3904" s="118" t="s">
        <v>2</v>
      </c>
      <c r="H3904" s="137">
        <v>40949</v>
      </c>
      <c r="I3904" s="119">
        <v>377.75</v>
      </c>
      <c r="J3904" s="129"/>
      <c r="K3904" s="129"/>
      <c r="L3904" s="129">
        <v>0</v>
      </c>
      <c r="M3904" s="134" t="s">
        <v>20491</v>
      </c>
    </row>
    <row r="3905" spans="1:13" hidden="1" x14ac:dyDescent="0.25">
      <c r="A3905" s="128"/>
      <c r="B3905" s="2"/>
      <c r="C3905" s="139" t="s">
        <v>2171</v>
      </c>
      <c r="D3905" s="124" t="s">
        <v>2172</v>
      </c>
      <c r="E3905" s="118" t="s">
        <v>48</v>
      </c>
      <c r="F3905" s="124" t="s">
        <v>35249</v>
      </c>
      <c r="G3905" s="118" t="s">
        <v>2</v>
      </c>
      <c r="H3905" s="137">
        <v>40232</v>
      </c>
      <c r="I3905" s="119">
        <v>93.56</v>
      </c>
      <c r="J3905" s="129"/>
      <c r="K3905" s="129"/>
      <c r="L3905" s="129">
        <v>0</v>
      </c>
      <c r="M3905" s="134" t="s">
        <v>20492</v>
      </c>
    </row>
    <row r="3906" spans="1:13" x14ac:dyDescent="0.25">
      <c r="A3906" s="128"/>
      <c r="B3906" s="2"/>
      <c r="C3906" s="139" t="s">
        <v>2173</v>
      </c>
      <c r="D3906" s="124" t="s">
        <v>2174</v>
      </c>
      <c r="E3906" s="118" t="s">
        <v>48</v>
      </c>
      <c r="F3906" s="124" t="s">
        <v>35249</v>
      </c>
      <c r="G3906" s="118" t="s">
        <v>2</v>
      </c>
      <c r="H3906" s="137">
        <v>41971</v>
      </c>
      <c r="I3906" s="119">
        <v>249.82</v>
      </c>
      <c r="J3906" s="129"/>
      <c r="K3906" s="129"/>
      <c r="L3906" s="129">
        <v>0</v>
      </c>
      <c r="M3906" s="134" t="s">
        <v>20493</v>
      </c>
    </row>
    <row r="3907" spans="1:13" hidden="1" x14ac:dyDescent="0.25">
      <c r="A3907" s="128"/>
      <c r="B3907" s="2"/>
      <c r="C3907" s="139" t="s">
        <v>2175</v>
      </c>
      <c r="D3907" s="124" t="s">
        <v>2176</v>
      </c>
      <c r="E3907" s="118" t="s">
        <v>48</v>
      </c>
      <c r="F3907" s="124" t="s">
        <v>35249</v>
      </c>
      <c r="G3907" s="118" t="s">
        <v>2</v>
      </c>
      <c r="H3907" s="137">
        <v>41708</v>
      </c>
      <c r="I3907" s="119">
        <v>175</v>
      </c>
      <c r="J3907" s="129"/>
      <c r="K3907" s="129"/>
      <c r="L3907" s="129">
        <v>0</v>
      </c>
      <c r="M3907" s="134"/>
    </row>
    <row r="3908" spans="1:13" hidden="1" x14ac:dyDescent="0.25">
      <c r="A3908" s="128"/>
      <c r="B3908" s="2"/>
      <c r="C3908" s="139" t="s">
        <v>2177</v>
      </c>
      <c r="D3908" s="124" t="s">
        <v>2178</v>
      </c>
      <c r="E3908" s="118" t="s">
        <v>48</v>
      </c>
      <c r="F3908" s="124" t="s">
        <v>35249</v>
      </c>
      <c r="G3908" s="118" t="s">
        <v>2</v>
      </c>
      <c r="H3908" s="137">
        <v>41708</v>
      </c>
      <c r="I3908" s="119">
        <v>175</v>
      </c>
      <c r="J3908" s="129"/>
      <c r="K3908" s="129"/>
      <c r="L3908" s="129">
        <v>0</v>
      </c>
      <c r="M3908" s="134" t="s">
        <v>20494</v>
      </c>
    </row>
    <row r="3909" spans="1:13" hidden="1" x14ac:dyDescent="0.25">
      <c r="A3909" s="128"/>
      <c r="B3909" s="2"/>
      <c r="C3909" s="139" t="s">
        <v>2179</v>
      </c>
      <c r="D3909" s="124" t="s">
        <v>2180</v>
      </c>
      <c r="E3909" s="118" t="s">
        <v>48</v>
      </c>
      <c r="F3909" s="124" t="s">
        <v>35249</v>
      </c>
      <c r="G3909" s="118" t="s">
        <v>2</v>
      </c>
      <c r="H3909" s="137">
        <v>41611</v>
      </c>
      <c r="I3909" s="119">
        <v>300.39999999999998</v>
      </c>
      <c r="J3909" s="129"/>
      <c r="K3909" s="129"/>
      <c r="L3909" s="129">
        <v>0</v>
      </c>
      <c r="M3909" s="134" t="s">
        <v>20495</v>
      </c>
    </row>
    <row r="3910" spans="1:13" hidden="1" x14ac:dyDescent="0.25">
      <c r="A3910" s="128"/>
      <c r="B3910" s="2"/>
      <c r="C3910" s="139" t="s">
        <v>2181</v>
      </c>
      <c r="D3910" s="124" t="s">
        <v>2182</v>
      </c>
      <c r="E3910" s="118" t="s">
        <v>48</v>
      </c>
      <c r="F3910" s="124" t="s">
        <v>35249</v>
      </c>
      <c r="G3910" s="118" t="s">
        <v>2</v>
      </c>
      <c r="H3910" s="137">
        <v>41611</v>
      </c>
      <c r="I3910" s="119">
        <v>300.39999999999998</v>
      </c>
      <c r="J3910" s="129"/>
      <c r="K3910" s="129"/>
      <c r="L3910" s="129">
        <v>0</v>
      </c>
      <c r="M3910" s="134"/>
    </row>
    <row r="3911" spans="1:13" hidden="1" x14ac:dyDescent="0.25">
      <c r="A3911" s="128"/>
      <c r="B3911" s="2"/>
      <c r="C3911" s="139" t="s">
        <v>28447</v>
      </c>
      <c r="D3911" s="124" t="s">
        <v>28448</v>
      </c>
      <c r="E3911" s="118" t="s">
        <v>48</v>
      </c>
      <c r="F3911" s="124" t="s">
        <v>35249</v>
      </c>
      <c r="G3911" s="118" t="s">
        <v>2</v>
      </c>
      <c r="H3911" s="137"/>
      <c r="I3911" s="119"/>
      <c r="J3911" s="129"/>
      <c r="K3911" s="129"/>
      <c r="L3911" s="129">
        <v>0</v>
      </c>
      <c r="M3911" s="134" t="s">
        <v>32380</v>
      </c>
    </row>
    <row r="3912" spans="1:13" hidden="1" x14ac:dyDescent="0.25">
      <c r="A3912" s="128"/>
      <c r="B3912" s="2"/>
      <c r="C3912" s="139" t="s">
        <v>28578</v>
      </c>
      <c r="D3912" s="124" t="s">
        <v>28579</v>
      </c>
      <c r="E3912" s="118" t="s">
        <v>48</v>
      </c>
      <c r="F3912" s="124" t="s">
        <v>35249</v>
      </c>
      <c r="G3912" s="118" t="s">
        <v>2</v>
      </c>
      <c r="H3912" s="137"/>
      <c r="I3912" s="119"/>
      <c r="J3912" s="129"/>
      <c r="K3912" s="129"/>
      <c r="L3912" s="129">
        <v>0</v>
      </c>
      <c r="M3912" s="134" t="s">
        <v>31913</v>
      </c>
    </row>
    <row r="3913" spans="1:13" hidden="1" x14ac:dyDescent="0.25">
      <c r="A3913" s="128"/>
      <c r="B3913" s="2"/>
      <c r="C3913" s="139" t="s">
        <v>2183</v>
      </c>
      <c r="D3913" s="124" t="s">
        <v>2184</v>
      </c>
      <c r="E3913" s="118" t="s">
        <v>48</v>
      </c>
      <c r="F3913" s="124" t="s">
        <v>35249</v>
      </c>
      <c r="G3913" s="118" t="s">
        <v>2</v>
      </c>
      <c r="H3913" s="137">
        <v>44928</v>
      </c>
      <c r="I3913" s="119">
        <v>741</v>
      </c>
      <c r="J3913" s="129"/>
      <c r="K3913" s="129"/>
      <c r="L3913" s="129">
        <v>0</v>
      </c>
      <c r="M3913" s="134" t="s">
        <v>20496</v>
      </c>
    </row>
    <row r="3914" spans="1:13" x14ac:dyDescent="0.25">
      <c r="A3914" s="128"/>
      <c r="B3914" s="2"/>
      <c r="C3914" s="139" t="s">
        <v>2185</v>
      </c>
      <c r="D3914" s="124" t="s">
        <v>2186</v>
      </c>
      <c r="E3914" s="118" t="s">
        <v>48</v>
      </c>
      <c r="F3914" s="124" t="s">
        <v>35249</v>
      </c>
      <c r="G3914" s="118" t="s">
        <v>2</v>
      </c>
      <c r="H3914" s="137">
        <v>45477</v>
      </c>
      <c r="I3914" s="119">
        <v>781.41</v>
      </c>
      <c r="J3914" s="129"/>
      <c r="K3914" s="129"/>
      <c r="L3914" s="129">
        <v>0</v>
      </c>
      <c r="M3914" s="134" t="s">
        <v>20497</v>
      </c>
    </row>
    <row r="3915" spans="1:13" hidden="1" x14ac:dyDescent="0.25">
      <c r="A3915" s="128"/>
      <c r="B3915" s="2"/>
      <c r="C3915" s="139" t="s">
        <v>2187</v>
      </c>
      <c r="D3915" s="124" t="s">
        <v>2188</v>
      </c>
      <c r="E3915" s="118" t="s">
        <v>48</v>
      </c>
      <c r="F3915" s="124" t="s">
        <v>35249</v>
      </c>
      <c r="G3915" s="118" t="s">
        <v>2</v>
      </c>
      <c r="H3915" s="137">
        <v>44144</v>
      </c>
      <c r="I3915" s="119">
        <v>355</v>
      </c>
      <c r="J3915" s="129"/>
      <c r="K3915" s="129"/>
      <c r="L3915" s="129">
        <v>0</v>
      </c>
      <c r="M3915" s="134" t="s">
        <v>20498</v>
      </c>
    </row>
    <row r="3916" spans="1:13" hidden="1" x14ac:dyDescent="0.25">
      <c r="A3916" s="128"/>
      <c r="B3916" s="2"/>
      <c r="C3916" s="139" t="s">
        <v>2189</v>
      </c>
      <c r="D3916" s="124" t="s">
        <v>2190</v>
      </c>
      <c r="E3916" s="118" t="s">
        <v>48</v>
      </c>
      <c r="F3916" s="124" t="s">
        <v>35249</v>
      </c>
      <c r="G3916" s="118" t="s">
        <v>2</v>
      </c>
      <c r="H3916" s="137">
        <v>44126</v>
      </c>
      <c r="I3916" s="119">
        <v>637</v>
      </c>
      <c r="J3916" s="129"/>
      <c r="K3916" s="129"/>
      <c r="L3916" s="129">
        <v>0</v>
      </c>
      <c r="M3916" s="134" t="s">
        <v>29028</v>
      </c>
    </row>
    <row r="3917" spans="1:13" hidden="1" x14ac:dyDescent="0.25">
      <c r="A3917" s="128"/>
      <c r="B3917" s="2"/>
      <c r="C3917" s="139" t="s">
        <v>2191</v>
      </c>
      <c r="D3917" s="124" t="s">
        <v>2192</v>
      </c>
      <c r="E3917" s="118" t="s">
        <v>48</v>
      </c>
      <c r="F3917" s="124" t="s">
        <v>35249</v>
      </c>
      <c r="G3917" s="118" t="s">
        <v>2</v>
      </c>
      <c r="H3917" s="137">
        <v>46000</v>
      </c>
      <c r="I3917" s="119">
        <v>400</v>
      </c>
      <c r="J3917" s="129"/>
      <c r="K3917" s="129"/>
      <c r="L3917" s="129">
        <v>0</v>
      </c>
      <c r="M3917" s="134" t="s">
        <v>29635</v>
      </c>
    </row>
    <row r="3918" spans="1:13" hidden="1" x14ac:dyDescent="0.25">
      <c r="A3918" s="128"/>
      <c r="B3918" s="2"/>
      <c r="C3918" s="139" t="s">
        <v>2193</v>
      </c>
      <c r="D3918" s="124" t="s">
        <v>2194</v>
      </c>
      <c r="E3918" s="118" t="s">
        <v>48</v>
      </c>
      <c r="F3918" s="124" t="s">
        <v>35249</v>
      </c>
      <c r="G3918" s="118" t="s">
        <v>2</v>
      </c>
      <c r="H3918" s="137">
        <v>44910</v>
      </c>
      <c r="I3918" s="119">
        <v>514.89</v>
      </c>
      <c r="J3918" s="129"/>
      <c r="K3918" s="129"/>
      <c r="L3918" s="129">
        <v>0</v>
      </c>
      <c r="M3918" s="134" t="s">
        <v>27912</v>
      </c>
    </row>
    <row r="3919" spans="1:13" hidden="1" x14ac:dyDescent="0.25">
      <c r="A3919" s="128"/>
      <c r="B3919" s="2"/>
      <c r="C3919" s="139" t="s">
        <v>2195</v>
      </c>
      <c r="D3919" s="124" t="s">
        <v>2196</v>
      </c>
      <c r="E3919" s="118" t="s">
        <v>48</v>
      </c>
      <c r="F3919" s="124" t="s">
        <v>35249</v>
      </c>
      <c r="G3919" s="118" t="s">
        <v>2</v>
      </c>
      <c r="H3919" s="137">
        <v>42660</v>
      </c>
      <c r="I3919" s="119">
        <v>450</v>
      </c>
      <c r="J3919" s="129"/>
      <c r="K3919" s="129"/>
      <c r="L3919" s="129">
        <v>0</v>
      </c>
      <c r="M3919" s="134" t="s">
        <v>20499</v>
      </c>
    </row>
    <row r="3920" spans="1:13" hidden="1" x14ac:dyDescent="0.25">
      <c r="A3920" s="128"/>
      <c r="B3920" s="2"/>
      <c r="C3920" s="139" t="s">
        <v>2197</v>
      </c>
      <c r="D3920" s="124" t="s">
        <v>2198</v>
      </c>
      <c r="E3920" s="118" t="s">
        <v>48</v>
      </c>
      <c r="F3920" s="124" t="s">
        <v>35249</v>
      </c>
      <c r="G3920" s="118" t="s">
        <v>2</v>
      </c>
      <c r="H3920" s="137">
        <v>41816</v>
      </c>
      <c r="I3920" s="119">
        <v>1420</v>
      </c>
      <c r="J3920" s="129"/>
      <c r="K3920" s="129"/>
      <c r="L3920" s="129">
        <v>0</v>
      </c>
      <c r="M3920" s="134" t="s">
        <v>20500</v>
      </c>
    </row>
    <row r="3921" spans="1:13" hidden="1" x14ac:dyDescent="0.25">
      <c r="A3921" s="128"/>
      <c r="B3921" s="2"/>
      <c r="C3921" s="139" t="s">
        <v>2199</v>
      </c>
      <c r="D3921" s="124" t="s">
        <v>2200</v>
      </c>
      <c r="E3921" s="118" t="s">
        <v>48</v>
      </c>
      <c r="F3921" s="124" t="s">
        <v>35249</v>
      </c>
      <c r="G3921" s="118" t="s">
        <v>2</v>
      </c>
      <c r="H3921" s="137">
        <v>43675</v>
      </c>
      <c r="I3921" s="119">
        <v>652.44000000000005</v>
      </c>
      <c r="J3921" s="129"/>
      <c r="K3921" s="129"/>
      <c r="L3921" s="129">
        <v>0</v>
      </c>
      <c r="M3921" s="134" t="s">
        <v>20501</v>
      </c>
    </row>
    <row r="3922" spans="1:13" hidden="1" x14ac:dyDescent="0.25">
      <c r="A3922" s="128"/>
      <c r="B3922" s="2"/>
      <c r="C3922" s="139" t="s">
        <v>2201</v>
      </c>
      <c r="D3922" s="124" t="s">
        <v>2202</v>
      </c>
      <c r="E3922" s="118" t="s">
        <v>48</v>
      </c>
      <c r="F3922" s="124" t="s">
        <v>35249</v>
      </c>
      <c r="G3922" s="118" t="s">
        <v>2</v>
      </c>
      <c r="H3922" s="137">
        <v>43675</v>
      </c>
      <c r="I3922" s="119">
        <v>506.7</v>
      </c>
      <c r="J3922" s="129"/>
      <c r="K3922" s="129"/>
      <c r="L3922" s="129">
        <v>0</v>
      </c>
      <c r="M3922" s="134" t="s">
        <v>20502</v>
      </c>
    </row>
    <row r="3923" spans="1:13" hidden="1" x14ac:dyDescent="0.25">
      <c r="A3923" s="128"/>
      <c r="B3923" s="2"/>
      <c r="C3923" s="139" t="s">
        <v>2203</v>
      </c>
      <c r="D3923" s="124" t="s">
        <v>2204</v>
      </c>
      <c r="E3923" s="118" t="s">
        <v>48</v>
      </c>
      <c r="F3923" s="124" t="s">
        <v>35249</v>
      </c>
      <c r="G3923" s="118" t="s">
        <v>2</v>
      </c>
      <c r="H3923" s="137">
        <v>40928</v>
      </c>
      <c r="I3923" s="119">
        <v>152.19999999999999</v>
      </c>
      <c r="J3923" s="129"/>
      <c r="K3923" s="129"/>
      <c r="L3923" s="129">
        <v>0</v>
      </c>
      <c r="M3923" s="134" t="s">
        <v>20503</v>
      </c>
    </row>
    <row r="3924" spans="1:13" hidden="1" x14ac:dyDescent="0.25">
      <c r="A3924" s="128"/>
      <c r="B3924" s="2"/>
      <c r="C3924" s="139" t="s">
        <v>28799</v>
      </c>
      <c r="D3924" s="124" t="s">
        <v>28800</v>
      </c>
      <c r="E3924" s="118" t="s">
        <v>48</v>
      </c>
      <c r="F3924" s="124" t="s">
        <v>35249</v>
      </c>
      <c r="G3924" s="118" t="s">
        <v>2</v>
      </c>
      <c r="H3924" s="137"/>
      <c r="I3924" s="119"/>
      <c r="J3924" s="129"/>
      <c r="K3924" s="129"/>
      <c r="L3924" s="129">
        <v>0</v>
      </c>
      <c r="M3924" s="134" t="s">
        <v>35269</v>
      </c>
    </row>
    <row r="3925" spans="1:13" hidden="1" x14ac:dyDescent="0.25">
      <c r="A3925" s="128"/>
      <c r="B3925" s="2"/>
      <c r="C3925" s="139" t="s">
        <v>2205</v>
      </c>
      <c r="D3925" s="124" t="s">
        <v>2206</v>
      </c>
      <c r="E3925" s="118" t="s">
        <v>48</v>
      </c>
      <c r="F3925" s="124" t="s">
        <v>35249</v>
      </c>
      <c r="G3925" s="118" t="s">
        <v>2</v>
      </c>
      <c r="H3925" s="137">
        <v>43675</v>
      </c>
      <c r="I3925" s="119">
        <v>538.45000000000005</v>
      </c>
      <c r="J3925" s="129"/>
      <c r="K3925" s="129"/>
      <c r="L3925" s="129">
        <v>0</v>
      </c>
      <c r="M3925" s="134" t="s">
        <v>28523</v>
      </c>
    </row>
    <row r="3926" spans="1:13" hidden="1" x14ac:dyDescent="0.25">
      <c r="A3926" s="128"/>
      <c r="B3926" s="2"/>
      <c r="C3926" s="139" t="s">
        <v>29266</v>
      </c>
      <c r="D3926" s="124" t="s">
        <v>29267</v>
      </c>
      <c r="E3926" s="118" t="s">
        <v>48</v>
      </c>
      <c r="F3926" s="124" t="s">
        <v>35249</v>
      </c>
      <c r="G3926" s="118" t="s">
        <v>2</v>
      </c>
      <c r="H3926" s="137"/>
      <c r="I3926" s="119"/>
      <c r="J3926" s="129"/>
      <c r="K3926" s="129"/>
      <c r="L3926" s="129">
        <v>0</v>
      </c>
      <c r="M3926" s="134" t="s">
        <v>20504</v>
      </c>
    </row>
    <row r="3927" spans="1:13" hidden="1" x14ac:dyDescent="0.25">
      <c r="A3927" s="128"/>
      <c r="B3927" s="2"/>
      <c r="C3927" s="139" t="s">
        <v>30200</v>
      </c>
      <c r="D3927" s="124" t="s">
        <v>30201</v>
      </c>
      <c r="E3927" s="118" t="s">
        <v>48</v>
      </c>
      <c r="F3927" s="124" t="s">
        <v>35249</v>
      </c>
      <c r="G3927" s="118" t="s">
        <v>2</v>
      </c>
      <c r="H3927" s="137"/>
      <c r="I3927" s="119"/>
      <c r="J3927" s="129"/>
      <c r="K3927" s="129"/>
      <c r="L3927" s="129">
        <v>0</v>
      </c>
      <c r="M3927" s="134" t="s">
        <v>20505</v>
      </c>
    </row>
    <row r="3928" spans="1:13" hidden="1" x14ac:dyDescent="0.25">
      <c r="A3928" s="128"/>
      <c r="B3928" s="2"/>
      <c r="C3928" s="139" t="s">
        <v>2207</v>
      </c>
      <c r="D3928" s="124" t="s">
        <v>2208</v>
      </c>
      <c r="E3928" s="118" t="s">
        <v>48</v>
      </c>
      <c r="F3928" s="124" t="s">
        <v>35249</v>
      </c>
      <c r="G3928" s="118" t="s">
        <v>2</v>
      </c>
      <c r="H3928" s="137">
        <v>43049</v>
      </c>
      <c r="I3928" s="119">
        <v>551.30999999999995</v>
      </c>
      <c r="J3928" s="129"/>
      <c r="K3928" s="129"/>
      <c r="L3928" s="129">
        <v>0</v>
      </c>
      <c r="M3928" s="134" t="s">
        <v>20506</v>
      </c>
    </row>
    <row r="3929" spans="1:13" hidden="1" x14ac:dyDescent="0.25">
      <c r="A3929" s="128"/>
      <c r="B3929" s="2"/>
      <c r="C3929" s="139" t="s">
        <v>2209</v>
      </c>
      <c r="D3929" s="124" t="s">
        <v>2210</v>
      </c>
      <c r="E3929" s="118" t="s">
        <v>48</v>
      </c>
      <c r="F3929" s="124" t="s">
        <v>35249</v>
      </c>
      <c r="G3929" s="118" t="s">
        <v>2</v>
      </c>
      <c r="H3929" s="137">
        <v>41928</v>
      </c>
      <c r="I3929" s="119">
        <v>1214.1600000000001</v>
      </c>
      <c r="J3929" s="129"/>
      <c r="K3929" s="129"/>
      <c r="L3929" s="129">
        <v>0</v>
      </c>
      <c r="M3929" s="134" t="s">
        <v>20507</v>
      </c>
    </row>
    <row r="3930" spans="1:13" hidden="1" x14ac:dyDescent="0.25">
      <c r="A3930" s="128"/>
      <c r="B3930" s="2"/>
      <c r="C3930" s="139" t="s">
        <v>2211</v>
      </c>
      <c r="D3930" s="124" t="s">
        <v>2212</v>
      </c>
      <c r="E3930" s="118" t="s">
        <v>48</v>
      </c>
      <c r="F3930" s="124" t="s">
        <v>35249</v>
      </c>
      <c r="G3930" s="118" t="s">
        <v>2</v>
      </c>
      <c r="H3930" s="137">
        <v>44242</v>
      </c>
      <c r="I3930" s="119">
        <v>525</v>
      </c>
      <c r="J3930" s="129"/>
      <c r="K3930" s="129"/>
      <c r="L3930" s="129">
        <v>0</v>
      </c>
      <c r="M3930" s="134" t="s">
        <v>20508</v>
      </c>
    </row>
    <row r="3931" spans="1:13" hidden="1" x14ac:dyDescent="0.25">
      <c r="A3931" s="128"/>
      <c r="B3931" s="2"/>
      <c r="C3931" s="139" t="s">
        <v>2213</v>
      </c>
      <c r="D3931" s="124" t="s">
        <v>2214</v>
      </c>
      <c r="E3931" s="118" t="s">
        <v>48</v>
      </c>
      <c r="F3931" s="124" t="s">
        <v>35249</v>
      </c>
      <c r="G3931" s="118" t="s">
        <v>2</v>
      </c>
      <c r="H3931" s="137">
        <v>43377</v>
      </c>
      <c r="I3931" s="119">
        <v>364.79</v>
      </c>
      <c r="J3931" s="129"/>
      <c r="K3931" s="129"/>
      <c r="L3931" s="129">
        <v>0</v>
      </c>
      <c r="M3931" s="134" t="s">
        <v>20509</v>
      </c>
    </row>
    <row r="3932" spans="1:13" hidden="1" x14ac:dyDescent="0.25">
      <c r="A3932" s="128"/>
      <c r="B3932" s="2"/>
      <c r="C3932" s="139" t="s">
        <v>2215</v>
      </c>
      <c r="D3932" s="124" t="s">
        <v>2216</v>
      </c>
      <c r="E3932" s="118" t="s">
        <v>48</v>
      </c>
      <c r="F3932" s="124" t="s">
        <v>35249</v>
      </c>
      <c r="G3932" s="118" t="s">
        <v>2</v>
      </c>
      <c r="H3932" s="137">
        <v>41521</v>
      </c>
      <c r="I3932" s="119">
        <v>1245</v>
      </c>
      <c r="J3932" s="129"/>
      <c r="K3932" s="129"/>
      <c r="L3932" s="129">
        <v>0</v>
      </c>
      <c r="M3932" s="134" t="s">
        <v>20510</v>
      </c>
    </row>
    <row r="3933" spans="1:13" hidden="1" x14ac:dyDescent="0.25">
      <c r="A3933" s="128"/>
      <c r="B3933" s="2"/>
      <c r="C3933" s="139" t="s">
        <v>2217</v>
      </c>
      <c r="D3933" s="124" t="s">
        <v>2218</v>
      </c>
      <c r="E3933" s="118" t="s">
        <v>48</v>
      </c>
      <c r="F3933" s="124" t="s">
        <v>35249</v>
      </c>
      <c r="G3933" s="118" t="s">
        <v>2</v>
      </c>
      <c r="H3933" s="137">
        <v>41941</v>
      </c>
      <c r="I3933" s="119">
        <v>227.67</v>
      </c>
      <c r="J3933" s="129"/>
      <c r="K3933" s="129"/>
      <c r="L3933" s="129">
        <v>0</v>
      </c>
      <c r="M3933" s="134" t="s">
        <v>20511</v>
      </c>
    </row>
    <row r="3934" spans="1:13" hidden="1" x14ac:dyDescent="0.25">
      <c r="A3934" s="128"/>
      <c r="B3934" s="2"/>
      <c r="C3934" s="139" t="s">
        <v>2219</v>
      </c>
      <c r="D3934" s="124" t="s">
        <v>2220</v>
      </c>
      <c r="E3934" s="118" t="s">
        <v>48</v>
      </c>
      <c r="F3934" s="124" t="s">
        <v>35249</v>
      </c>
      <c r="G3934" s="118" t="s">
        <v>2</v>
      </c>
      <c r="H3934" s="137">
        <v>41941</v>
      </c>
      <c r="I3934" s="119">
        <v>339.64</v>
      </c>
      <c r="J3934" s="129"/>
      <c r="K3934" s="129"/>
      <c r="L3934" s="129">
        <v>0</v>
      </c>
      <c r="M3934" s="134" t="s">
        <v>20512</v>
      </c>
    </row>
    <row r="3935" spans="1:13" hidden="1" x14ac:dyDescent="0.25">
      <c r="A3935" s="128"/>
      <c r="B3935" s="2"/>
      <c r="C3935" s="139" t="s">
        <v>2221</v>
      </c>
      <c r="D3935" s="124" t="s">
        <v>2222</v>
      </c>
      <c r="E3935" s="118" t="s">
        <v>48</v>
      </c>
      <c r="F3935" s="124" t="s">
        <v>35249</v>
      </c>
      <c r="G3935" s="118" t="s">
        <v>2</v>
      </c>
      <c r="H3935" s="137">
        <v>41849</v>
      </c>
      <c r="I3935" s="119">
        <v>357.74</v>
      </c>
      <c r="J3935" s="129"/>
      <c r="K3935" s="129"/>
      <c r="L3935" s="129">
        <v>0</v>
      </c>
      <c r="M3935" s="134" t="s">
        <v>29730</v>
      </c>
    </row>
    <row r="3936" spans="1:13" hidden="1" x14ac:dyDescent="0.25">
      <c r="A3936" s="128"/>
      <c r="B3936" s="2"/>
      <c r="C3936" s="139" t="s">
        <v>2223</v>
      </c>
      <c r="D3936" s="124" t="s">
        <v>2224</v>
      </c>
      <c r="E3936" s="118" t="s">
        <v>48</v>
      </c>
      <c r="F3936" s="124" t="s">
        <v>35249</v>
      </c>
      <c r="G3936" s="118" t="s">
        <v>2</v>
      </c>
      <c r="H3936" s="137">
        <v>42496</v>
      </c>
      <c r="I3936" s="119">
        <v>450</v>
      </c>
      <c r="J3936" s="129"/>
      <c r="K3936" s="129"/>
      <c r="L3936" s="129">
        <v>0</v>
      </c>
      <c r="M3936" s="134" t="s">
        <v>29019</v>
      </c>
    </row>
    <row r="3937" spans="1:13" x14ac:dyDescent="0.25">
      <c r="A3937" s="128"/>
      <c r="B3937" s="2"/>
      <c r="C3937" s="139" t="s">
        <v>2225</v>
      </c>
      <c r="D3937" s="124" t="s">
        <v>2226</v>
      </c>
      <c r="E3937" s="118" t="s">
        <v>48</v>
      </c>
      <c r="F3937" s="124" t="s">
        <v>35249</v>
      </c>
      <c r="G3937" s="118" t="s">
        <v>2</v>
      </c>
      <c r="H3937" s="137">
        <v>43873</v>
      </c>
      <c r="I3937" s="119">
        <v>547.76</v>
      </c>
      <c r="J3937" s="129"/>
      <c r="K3937" s="129"/>
      <c r="L3937" s="129">
        <v>0</v>
      </c>
      <c r="M3937" s="134" t="s">
        <v>20513</v>
      </c>
    </row>
    <row r="3938" spans="1:13" x14ac:dyDescent="0.25">
      <c r="A3938" s="128"/>
      <c r="B3938" s="2"/>
      <c r="C3938" s="139" t="s">
        <v>2227</v>
      </c>
      <c r="D3938" s="124" t="s">
        <v>2228</v>
      </c>
      <c r="E3938" s="118" t="s">
        <v>48</v>
      </c>
      <c r="F3938" s="124" t="s">
        <v>35249</v>
      </c>
      <c r="G3938" s="118" t="s">
        <v>2</v>
      </c>
      <c r="H3938" s="137">
        <v>42115</v>
      </c>
      <c r="I3938" s="119">
        <v>510.5</v>
      </c>
      <c r="J3938" s="129"/>
      <c r="K3938" s="129"/>
      <c r="L3938" s="129">
        <v>0</v>
      </c>
      <c r="M3938" s="134" t="s">
        <v>20514</v>
      </c>
    </row>
    <row r="3939" spans="1:13" x14ac:dyDescent="0.25">
      <c r="A3939" s="128"/>
      <c r="B3939" s="2"/>
      <c r="C3939" s="139" t="s">
        <v>2229</v>
      </c>
      <c r="D3939" s="124" t="s">
        <v>2230</v>
      </c>
      <c r="E3939" s="118" t="s">
        <v>48</v>
      </c>
      <c r="F3939" s="124" t="s">
        <v>35249</v>
      </c>
      <c r="G3939" s="118" t="s">
        <v>2</v>
      </c>
      <c r="H3939" s="137">
        <v>46101</v>
      </c>
      <c r="I3939" s="119">
        <v>1482.24</v>
      </c>
      <c r="J3939" s="129"/>
      <c r="K3939" s="129"/>
      <c r="L3939" s="129">
        <v>0</v>
      </c>
      <c r="M3939" s="134" t="s">
        <v>20515</v>
      </c>
    </row>
    <row r="3940" spans="1:13" x14ac:dyDescent="0.25">
      <c r="A3940" s="128"/>
      <c r="B3940" s="2"/>
      <c r="C3940" s="139" t="s">
        <v>2231</v>
      </c>
      <c r="D3940" s="124" t="s">
        <v>2232</v>
      </c>
      <c r="E3940" s="118" t="s">
        <v>48</v>
      </c>
      <c r="F3940" s="124" t="s">
        <v>35249</v>
      </c>
      <c r="G3940" s="118" t="s">
        <v>2</v>
      </c>
      <c r="H3940" s="137">
        <v>43028</v>
      </c>
      <c r="I3940" s="119">
        <v>564.30999999999995</v>
      </c>
      <c r="J3940" s="129"/>
      <c r="K3940" s="129"/>
      <c r="L3940" s="129">
        <v>0</v>
      </c>
      <c r="M3940" s="134" t="s">
        <v>20516</v>
      </c>
    </row>
    <row r="3941" spans="1:13" x14ac:dyDescent="0.25">
      <c r="A3941" s="128"/>
      <c r="B3941" s="2"/>
      <c r="C3941" s="139" t="s">
        <v>29764</v>
      </c>
      <c r="D3941" s="124" t="s">
        <v>29765</v>
      </c>
      <c r="E3941" s="118" t="s">
        <v>48</v>
      </c>
      <c r="F3941" s="124" t="s">
        <v>35249</v>
      </c>
      <c r="G3941" s="118" t="s">
        <v>2</v>
      </c>
      <c r="H3941" s="137"/>
      <c r="I3941" s="119"/>
      <c r="J3941" s="129"/>
      <c r="K3941" s="129"/>
      <c r="L3941" s="129">
        <v>0</v>
      </c>
      <c r="M3941" s="134" t="s">
        <v>20517</v>
      </c>
    </row>
    <row r="3942" spans="1:13" hidden="1" x14ac:dyDescent="0.25">
      <c r="A3942" s="128"/>
      <c r="B3942" s="2"/>
      <c r="C3942" s="139" t="s">
        <v>2233</v>
      </c>
      <c r="D3942" s="124" t="s">
        <v>2234</v>
      </c>
      <c r="E3942" s="118" t="s">
        <v>48</v>
      </c>
      <c r="F3942" s="124" t="s">
        <v>35249</v>
      </c>
      <c r="G3942" s="118" t="s">
        <v>2</v>
      </c>
      <c r="H3942" s="137">
        <v>41928</v>
      </c>
      <c r="I3942" s="119">
        <v>1267.26</v>
      </c>
      <c r="J3942" s="129"/>
      <c r="K3942" s="129"/>
      <c r="L3942" s="129">
        <v>0</v>
      </c>
      <c r="M3942" s="134" t="s">
        <v>20518</v>
      </c>
    </row>
    <row r="3943" spans="1:13" hidden="1" x14ac:dyDescent="0.25">
      <c r="A3943" s="128"/>
      <c r="B3943" s="2"/>
      <c r="C3943" s="139" t="s">
        <v>2235</v>
      </c>
      <c r="D3943" s="124" t="s">
        <v>2236</v>
      </c>
      <c r="E3943" s="118" t="s">
        <v>48</v>
      </c>
      <c r="F3943" s="124" t="s">
        <v>35249</v>
      </c>
      <c r="G3943" s="118" t="s">
        <v>59</v>
      </c>
      <c r="H3943" s="137">
        <v>43098</v>
      </c>
      <c r="I3943" s="119">
        <v>1502.96</v>
      </c>
      <c r="J3943" s="129"/>
      <c r="K3943" s="129"/>
      <c r="L3943" s="129">
        <v>0</v>
      </c>
      <c r="M3943" s="134" t="s">
        <v>20519</v>
      </c>
    </row>
    <row r="3944" spans="1:13" hidden="1" x14ac:dyDescent="0.25">
      <c r="A3944" s="128"/>
      <c r="B3944" s="2"/>
      <c r="C3944" s="139" t="s">
        <v>2237</v>
      </c>
      <c r="D3944" s="124" t="s">
        <v>2238</v>
      </c>
      <c r="E3944" s="118" t="s">
        <v>48</v>
      </c>
      <c r="F3944" s="124" t="s">
        <v>35249</v>
      </c>
      <c r="G3944" s="118" t="s">
        <v>2</v>
      </c>
      <c r="H3944" s="137">
        <v>41256</v>
      </c>
      <c r="I3944" s="119">
        <v>1182.6300000000001</v>
      </c>
      <c r="J3944" s="129"/>
      <c r="K3944" s="129"/>
      <c r="L3944" s="129">
        <v>0</v>
      </c>
      <c r="M3944" s="134" t="s">
        <v>20520</v>
      </c>
    </row>
    <row r="3945" spans="1:13" hidden="1" x14ac:dyDescent="0.25">
      <c r="A3945" s="128"/>
      <c r="B3945" s="2"/>
      <c r="C3945" s="139" t="s">
        <v>30372</v>
      </c>
      <c r="D3945" s="124" t="s">
        <v>30373</v>
      </c>
      <c r="E3945" s="118" t="s">
        <v>48</v>
      </c>
      <c r="F3945" s="124" t="s">
        <v>35249</v>
      </c>
      <c r="G3945" s="118" t="s">
        <v>2</v>
      </c>
      <c r="H3945" s="137"/>
      <c r="I3945" s="119"/>
      <c r="J3945" s="129"/>
      <c r="K3945" s="129"/>
      <c r="L3945" s="129">
        <v>0</v>
      </c>
      <c r="M3945" s="134" t="s">
        <v>2331</v>
      </c>
    </row>
    <row r="3946" spans="1:13" hidden="1" x14ac:dyDescent="0.25">
      <c r="A3946" s="128"/>
      <c r="B3946" s="2"/>
      <c r="C3946" s="139" t="s">
        <v>2239</v>
      </c>
      <c r="D3946" s="124" t="s">
        <v>2240</v>
      </c>
      <c r="E3946" s="118" t="s">
        <v>48</v>
      </c>
      <c r="F3946" s="124" t="s">
        <v>35249</v>
      </c>
      <c r="G3946" s="118" t="s">
        <v>2</v>
      </c>
      <c r="H3946" s="137">
        <v>40612</v>
      </c>
      <c r="I3946" s="119">
        <v>96.35</v>
      </c>
      <c r="J3946" s="129"/>
      <c r="K3946" s="129"/>
      <c r="L3946" s="129">
        <v>0</v>
      </c>
      <c r="M3946" s="134" t="s">
        <v>2333</v>
      </c>
    </row>
    <row r="3947" spans="1:13" hidden="1" x14ac:dyDescent="0.25">
      <c r="A3947" s="128"/>
      <c r="B3947" s="2"/>
      <c r="C3947" s="139" t="s">
        <v>31239</v>
      </c>
      <c r="D3947" s="124" t="s">
        <v>31240</v>
      </c>
      <c r="E3947" s="118" t="s">
        <v>48</v>
      </c>
      <c r="F3947" s="124" t="s">
        <v>35249</v>
      </c>
      <c r="G3947" s="118" t="s">
        <v>2</v>
      </c>
      <c r="H3947" s="137"/>
      <c r="I3947" s="119"/>
      <c r="J3947" s="129"/>
      <c r="K3947" s="129"/>
      <c r="L3947" s="129">
        <v>0</v>
      </c>
      <c r="M3947" s="134" t="s">
        <v>20521</v>
      </c>
    </row>
    <row r="3948" spans="1:13" hidden="1" x14ac:dyDescent="0.25">
      <c r="A3948" s="128"/>
      <c r="B3948" s="2"/>
      <c r="C3948" s="139" t="s">
        <v>2241</v>
      </c>
      <c r="D3948" s="124" t="s">
        <v>2242</v>
      </c>
      <c r="E3948" s="118" t="s">
        <v>48</v>
      </c>
      <c r="F3948" s="124" t="s">
        <v>35249</v>
      </c>
      <c r="G3948" s="118" t="s">
        <v>2</v>
      </c>
      <c r="H3948" s="137">
        <v>40711</v>
      </c>
      <c r="I3948" s="119">
        <v>142.6</v>
      </c>
      <c r="J3948" s="129"/>
      <c r="K3948" s="129"/>
      <c r="L3948" s="129">
        <v>0</v>
      </c>
      <c r="M3948" s="134" t="s">
        <v>20522</v>
      </c>
    </row>
    <row r="3949" spans="1:13" hidden="1" x14ac:dyDescent="0.25">
      <c r="A3949" s="128"/>
      <c r="B3949" s="2"/>
      <c r="C3949" s="139" t="s">
        <v>2243</v>
      </c>
      <c r="D3949" s="124" t="s">
        <v>2244</v>
      </c>
      <c r="E3949" s="118" t="s">
        <v>48</v>
      </c>
      <c r="F3949" s="124" t="s">
        <v>35249</v>
      </c>
      <c r="G3949" s="118" t="s">
        <v>2</v>
      </c>
      <c r="H3949" s="137">
        <v>41155</v>
      </c>
      <c r="I3949" s="119">
        <v>133.15</v>
      </c>
      <c r="J3949" s="129"/>
      <c r="K3949" s="129"/>
      <c r="L3949" s="129">
        <v>0</v>
      </c>
      <c r="M3949" s="134" t="s">
        <v>30884</v>
      </c>
    </row>
    <row r="3950" spans="1:13" hidden="1" x14ac:dyDescent="0.25">
      <c r="A3950" s="128"/>
      <c r="B3950" s="2"/>
      <c r="C3950" s="139" t="s">
        <v>31862</v>
      </c>
      <c r="D3950" s="124" t="s">
        <v>31863</v>
      </c>
      <c r="E3950" s="118" t="s">
        <v>48</v>
      </c>
      <c r="F3950" s="124" t="s">
        <v>35249</v>
      </c>
      <c r="G3950" s="118" t="s">
        <v>2</v>
      </c>
      <c r="H3950" s="137"/>
      <c r="I3950" s="119"/>
      <c r="J3950" s="129"/>
      <c r="K3950" s="129"/>
      <c r="L3950" s="129">
        <v>0</v>
      </c>
      <c r="M3950" s="134" t="s">
        <v>33627</v>
      </c>
    </row>
    <row r="3951" spans="1:13" hidden="1" x14ac:dyDescent="0.25">
      <c r="A3951" s="128"/>
      <c r="B3951" s="2"/>
      <c r="C3951" s="139" t="s">
        <v>35084</v>
      </c>
      <c r="D3951" s="124" t="s">
        <v>35085</v>
      </c>
      <c r="E3951" s="118" t="s">
        <v>48</v>
      </c>
      <c r="F3951" s="124" t="s">
        <v>35249</v>
      </c>
      <c r="G3951" s="118" t="s">
        <v>2</v>
      </c>
      <c r="H3951" s="137">
        <v>45986</v>
      </c>
      <c r="I3951" s="119">
        <v>582.11</v>
      </c>
      <c r="J3951" s="129"/>
      <c r="K3951" s="129"/>
      <c r="L3951" s="129">
        <v>0</v>
      </c>
      <c r="M3951" s="134" t="s">
        <v>20523</v>
      </c>
    </row>
    <row r="3952" spans="1:13" hidden="1" x14ac:dyDescent="0.25">
      <c r="A3952" s="128"/>
      <c r="B3952" s="2"/>
      <c r="C3952" s="139" t="s">
        <v>2245</v>
      </c>
      <c r="D3952" s="124" t="s">
        <v>2246</v>
      </c>
      <c r="E3952" s="118" t="s">
        <v>48</v>
      </c>
      <c r="F3952" s="124" t="s">
        <v>35249</v>
      </c>
      <c r="G3952" s="118" t="s">
        <v>2</v>
      </c>
      <c r="H3952" s="137">
        <v>42065</v>
      </c>
      <c r="I3952" s="119">
        <v>175.04</v>
      </c>
      <c r="J3952" s="129"/>
      <c r="K3952" s="129"/>
      <c r="L3952" s="129">
        <v>0</v>
      </c>
      <c r="M3952" s="134" t="s">
        <v>20524</v>
      </c>
    </row>
    <row r="3953" spans="1:13" hidden="1" x14ac:dyDescent="0.25">
      <c r="A3953" s="128"/>
      <c r="B3953" s="2"/>
      <c r="C3953" s="139" t="s">
        <v>2247</v>
      </c>
      <c r="D3953" s="124" t="s">
        <v>2248</v>
      </c>
      <c r="E3953" s="118" t="s">
        <v>48</v>
      </c>
      <c r="F3953" s="124" t="s">
        <v>35249</v>
      </c>
      <c r="G3953" s="118" t="s">
        <v>2</v>
      </c>
      <c r="H3953" s="137">
        <v>44013</v>
      </c>
      <c r="I3953" s="119">
        <v>271</v>
      </c>
      <c r="J3953" s="129"/>
      <c r="K3953" s="129"/>
      <c r="L3953" s="129">
        <v>0</v>
      </c>
      <c r="M3953" s="134" t="s">
        <v>20525</v>
      </c>
    </row>
    <row r="3954" spans="1:13" hidden="1" x14ac:dyDescent="0.25">
      <c r="A3954" s="128"/>
      <c r="B3954" s="2"/>
      <c r="C3954" s="139" t="s">
        <v>2249</v>
      </c>
      <c r="D3954" s="124" t="s">
        <v>2250</v>
      </c>
      <c r="E3954" s="118" t="s">
        <v>48</v>
      </c>
      <c r="F3954" s="124" t="s">
        <v>35249</v>
      </c>
      <c r="G3954" s="118" t="s">
        <v>2</v>
      </c>
      <c r="H3954" s="137">
        <v>44439</v>
      </c>
      <c r="I3954" s="119">
        <v>375</v>
      </c>
      <c r="J3954" s="129"/>
      <c r="K3954" s="129"/>
      <c r="L3954" s="129">
        <v>0</v>
      </c>
      <c r="M3954" s="134" t="s">
        <v>20526</v>
      </c>
    </row>
    <row r="3955" spans="1:13" hidden="1" x14ac:dyDescent="0.25">
      <c r="A3955" s="128"/>
      <c r="B3955" s="2"/>
      <c r="C3955" s="139" t="s">
        <v>35162</v>
      </c>
      <c r="D3955" s="124" t="s">
        <v>35163</v>
      </c>
      <c r="E3955" s="118" t="s">
        <v>48</v>
      </c>
      <c r="F3955" s="124" t="s">
        <v>35249</v>
      </c>
      <c r="G3955" s="118" t="s">
        <v>2</v>
      </c>
      <c r="H3955" s="137">
        <v>45986</v>
      </c>
      <c r="I3955" s="119">
        <v>478.69</v>
      </c>
      <c r="J3955" s="129"/>
      <c r="K3955" s="129"/>
      <c r="L3955" s="129">
        <v>0</v>
      </c>
      <c r="M3955" s="134" t="s">
        <v>20527</v>
      </c>
    </row>
    <row r="3956" spans="1:13" hidden="1" x14ac:dyDescent="0.25">
      <c r="A3956" s="128"/>
      <c r="B3956" s="2"/>
      <c r="C3956" s="139" t="s">
        <v>2251</v>
      </c>
      <c r="D3956" s="124" t="s">
        <v>2252</v>
      </c>
      <c r="E3956" s="118" t="s">
        <v>48</v>
      </c>
      <c r="F3956" s="124" t="s">
        <v>35249</v>
      </c>
      <c r="G3956" s="118" t="s">
        <v>2</v>
      </c>
      <c r="H3956" s="137">
        <v>44497</v>
      </c>
      <c r="I3956" s="119">
        <v>577</v>
      </c>
      <c r="J3956" s="129"/>
      <c r="K3956" s="129"/>
      <c r="L3956" s="129">
        <v>0</v>
      </c>
      <c r="M3956" s="134" t="s">
        <v>20528</v>
      </c>
    </row>
    <row r="3957" spans="1:13" hidden="1" x14ac:dyDescent="0.25">
      <c r="A3957" s="128"/>
      <c r="B3957" s="2"/>
      <c r="C3957" s="139" t="s">
        <v>2253</v>
      </c>
      <c r="D3957" s="124" t="s">
        <v>2254</v>
      </c>
      <c r="E3957" s="118" t="s">
        <v>48</v>
      </c>
      <c r="F3957" s="124" t="s">
        <v>35249</v>
      </c>
      <c r="G3957" s="118" t="s">
        <v>2</v>
      </c>
      <c r="H3957" s="137">
        <v>44439</v>
      </c>
      <c r="I3957" s="119">
        <v>559.19000000000005</v>
      </c>
      <c r="J3957" s="129"/>
      <c r="K3957" s="129"/>
      <c r="L3957" s="129">
        <v>0</v>
      </c>
      <c r="M3957" s="134" t="s">
        <v>20529</v>
      </c>
    </row>
    <row r="3958" spans="1:13" hidden="1" x14ac:dyDescent="0.25">
      <c r="A3958" s="128"/>
      <c r="B3958" s="2"/>
      <c r="C3958" s="139" t="s">
        <v>2255</v>
      </c>
      <c r="D3958" s="124" t="s">
        <v>2256</v>
      </c>
      <c r="E3958" s="118" t="s">
        <v>48</v>
      </c>
      <c r="F3958" s="124" t="s">
        <v>35249</v>
      </c>
      <c r="G3958" s="118" t="s">
        <v>2</v>
      </c>
      <c r="H3958" s="137">
        <v>44439</v>
      </c>
      <c r="I3958" s="119">
        <v>582.29</v>
      </c>
      <c r="J3958" s="129"/>
      <c r="K3958" s="129"/>
      <c r="L3958" s="129">
        <v>0</v>
      </c>
      <c r="M3958" s="134" t="s">
        <v>20530</v>
      </c>
    </row>
    <row r="3959" spans="1:13" hidden="1" x14ac:dyDescent="0.25">
      <c r="A3959" s="128"/>
      <c r="B3959" s="2"/>
      <c r="C3959" s="139" t="s">
        <v>35209</v>
      </c>
      <c r="D3959" s="124" t="s">
        <v>35210</v>
      </c>
      <c r="E3959" s="118" t="s">
        <v>48</v>
      </c>
      <c r="F3959" s="124" t="s">
        <v>35249</v>
      </c>
      <c r="G3959" s="118" t="s">
        <v>2</v>
      </c>
      <c r="H3959" s="137">
        <v>45986</v>
      </c>
      <c r="I3959" s="119">
        <v>725.58</v>
      </c>
      <c r="J3959" s="129"/>
      <c r="K3959" s="129"/>
      <c r="L3959" s="129">
        <v>0</v>
      </c>
      <c r="M3959" s="134" t="s">
        <v>20531</v>
      </c>
    </row>
    <row r="3960" spans="1:13" hidden="1" x14ac:dyDescent="0.25">
      <c r="A3960" s="128"/>
      <c r="B3960" s="2"/>
      <c r="C3960" s="139" t="s">
        <v>2257</v>
      </c>
      <c r="D3960" s="124" t="s">
        <v>2258</v>
      </c>
      <c r="E3960" s="118" t="s">
        <v>48</v>
      </c>
      <c r="F3960" s="124" t="s">
        <v>35249</v>
      </c>
      <c r="G3960" s="118" t="s">
        <v>2</v>
      </c>
      <c r="H3960" s="137">
        <v>44063</v>
      </c>
      <c r="I3960" s="119">
        <v>530</v>
      </c>
      <c r="J3960" s="129"/>
      <c r="K3960" s="129"/>
      <c r="L3960" s="129">
        <v>0</v>
      </c>
      <c r="M3960" s="134"/>
    </row>
    <row r="3961" spans="1:13" hidden="1" x14ac:dyDescent="0.25">
      <c r="A3961" s="128"/>
      <c r="B3961" s="2"/>
      <c r="C3961" s="139" t="s">
        <v>2259</v>
      </c>
      <c r="D3961" s="124" t="s">
        <v>2260</v>
      </c>
      <c r="E3961" s="118" t="s">
        <v>48</v>
      </c>
      <c r="F3961" s="124" t="s">
        <v>35249</v>
      </c>
      <c r="G3961" s="118" t="s">
        <v>2</v>
      </c>
      <c r="H3961" s="137">
        <v>44096</v>
      </c>
      <c r="I3961" s="119">
        <v>600</v>
      </c>
      <c r="J3961" s="129"/>
      <c r="K3961" s="129"/>
      <c r="L3961" s="129">
        <v>0</v>
      </c>
      <c r="M3961" s="134" t="s">
        <v>20532</v>
      </c>
    </row>
    <row r="3962" spans="1:13" hidden="1" x14ac:dyDescent="0.25">
      <c r="A3962" s="128"/>
      <c r="B3962" s="2"/>
      <c r="C3962" s="139" t="s">
        <v>2261</v>
      </c>
      <c r="D3962" s="124" t="s">
        <v>2262</v>
      </c>
      <c r="E3962" s="118" t="s">
        <v>48</v>
      </c>
      <c r="F3962" s="124" t="s">
        <v>35249</v>
      </c>
      <c r="G3962" s="118" t="s">
        <v>2</v>
      </c>
      <c r="H3962" s="137">
        <v>44235</v>
      </c>
      <c r="I3962" s="119">
        <v>628.5</v>
      </c>
      <c r="J3962" s="129"/>
      <c r="K3962" s="129"/>
      <c r="L3962" s="129">
        <v>0</v>
      </c>
      <c r="M3962" s="134" t="s">
        <v>20533</v>
      </c>
    </row>
    <row r="3963" spans="1:13" hidden="1" x14ac:dyDescent="0.25">
      <c r="A3963" s="128"/>
      <c r="B3963" s="2"/>
      <c r="C3963" s="139" t="s">
        <v>2263</v>
      </c>
      <c r="D3963" s="124" t="s">
        <v>2264</v>
      </c>
      <c r="E3963" s="118" t="s">
        <v>48</v>
      </c>
      <c r="F3963" s="124" t="s">
        <v>35249</v>
      </c>
      <c r="G3963" s="118" t="s">
        <v>2</v>
      </c>
      <c r="H3963" s="137">
        <v>42104</v>
      </c>
      <c r="I3963" s="119">
        <v>468.29</v>
      </c>
      <c r="J3963" s="129"/>
      <c r="K3963" s="129"/>
      <c r="L3963" s="129">
        <v>0</v>
      </c>
      <c r="M3963" s="134" t="s">
        <v>20534</v>
      </c>
    </row>
    <row r="3964" spans="1:13" hidden="1" x14ac:dyDescent="0.25">
      <c r="A3964" s="128"/>
      <c r="B3964" s="2"/>
      <c r="C3964" s="139" t="s">
        <v>2265</v>
      </c>
      <c r="D3964" s="124" t="s">
        <v>2266</v>
      </c>
      <c r="E3964" s="118" t="s">
        <v>48</v>
      </c>
      <c r="F3964" s="124" t="s">
        <v>35249</v>
      </c>
      <c r="G3964" s="118" t="s">
        <v>2</v>
      </c>
      <c r="H3964" s="137">
        <v>41269</v>
      </c>
      <c r="I3964" s="119">
        <v>129.18</v>
      </c>
      <c r="J3964" s="129"/>
      <c r="K3964" s="129"/>
      <c r="L3964" s="129">
        <v>0</v>
      </c>
      <c r="M3964" s="134" t="s">
        <v>20535</v>
      </c>
    </row>
    <row r="3965" spans="1:13" hidden="1" x14ac:dyDescent="0.25">
      <c r="A3965" s="128"/>
      <c r="B3965" s="2"/>
      <c r="C3965" s="139" t="s">
        <v>2267</v>
      </c>
      <c r="D3965" s="124" t="s">
        <v>2268</v>
      </c>
      <c r="E3965" s="118" t="s">
        <v>48</v>
      </c>
      <c r="F3965" s="124" t="s">
        <v>35249</v>
      </c>
      <c r="G3965" s="118" t="s">
        <v>2</v>
      </c>
      <c r="H3965" s="137">
        <v>40550</v>
      </c>
      <c r="I3965" s="119">
        <v>210</v>
      </c>
      <c r="J3965" s="129"/>
      <c r="K3965" s="129"/>
      <c r="L3965" s="129">
        <v>0</v>
      </c>
      <c r="M3965" s="134" t="s">
        <v>20536</v>
      </c>
    </row>
    <row r="3966" spans="1:13" hidden="1" x14ac:dyDescent="0.25">
      <c r="A3966" s="128"/>
      <c r="B3966" s="2"/>
      <c r="C3966" s="139" t="s">
        <v>2269</v>
      </c>
      <c r="D3966" s="124" t="s">
        <v>2270</v>
      </c>
      <c r="E3966" s="118" t="s">
        <v>48</v>
      </c>
      <c r="F3966" s="124" t="s">
        <v>35249</v>
      </c>
      <c r="G3966" s="118" t="s">
        <v>2</v>
      </c>
      <c r="H3966" s="137">
        <v>41269</v>
      </c>
      <c r="I3966" s="119">
        <v>251.4</v>
      </c>
      <c r="J3966" s="129"/>
      <c r="K3966" s="129"/>
      <c r="L3966" s="129">
        <v>0</v>
      </c>
      <c r="M3966" s="134" t="s">
        <v>20537</v>
      </c>
    </row>
    <row r="3967" spans="1:13" hidden="1" x14ac:dyDescent="0.25">
      <c r="A3967" s="128"/>
      <c r="B3967" s="2"/>
      <c r="C3967" s="139" t="s">
        <v>2271</v>
      </c>
      <c r="D3967" s="124" t="s">
        <v>2272</v>
      </c>
      <c r="E3967" s="118" t="s">
        <v>48</v>
      </c>
      <c r="F3967" s="124" t="s">
        <v>35249</v>
      </c>
      <c r="G3967" s="118" t="s">
        <v>2</v>
      </c>
      <c r="H3967" s="137">
        <v>40507</v>
      </c>
      <c r="I3967" s="119">
        <v>190</v>
      </c>
      <c r="J3967" s="129"/>
      <c r="K3967" s="129"/>
      <c r="L3967" s="129">
        <v>0</v>
      </c>
      <c r="M3967" s="134" t="s">
        <v>20538</v>
      </c>
    </row>
    <row r="3968" spans="1:13" hidden="1" x14ac:dyDescent="0.25">
      <c r="A3968" s="128"/>
      <c r="B3968" s="2"/>
      <c r="C3968" s="139" t="s">
        <v>2273</v>
      </c>
      <c r="D3968" s="124" t="s">
        <v>2274</v>
      </c>
      <c r="E3968" s="118" t="s">
        <v>48</v>
      </c>
      <c r="F3968" s="124" t="s">
        <v>35249</v>
      </c>
      <c r="G3968" s="118" t="s">
        <v>2</v>
      </c>
      <c r="H3968" s="137">
        <v>40382</v>
      </c>
      <c r="I3968" s="119">
        <v>174</v>
      </c>
      <c r="J3968" s="129"/>
      <c r="K3968" s="129"/>
      <c r="L3968" s="129">
        <v>0</v>
      </c>
      <c r="M3968" s="134" t="s">
        <v>20539</v>
      </c>
    </row>
    <row r="3969" spans="1:13" hidden="1" x14ac:dyDescent="0.25">
      <c r="A3969" s="128"/>
      <c r="B3969" s="2"/>
      <c r="C3969" s="139" t="s">
        <v>2275</v>
      </c>
      <c r="D3969" s="124" t="s">
        <v>2276</v>
      </c>
      <c r="E3969" s="118" t="s">
        <v>48</v>
      </c>
      <c r="F3969" s="124" t="s">
        <v>35249</v>
      </c>
      <c r="G3969" s="118" t="s">
        <v>2</v>
      </c>
      <c r="H3969" s="137">
        <v>41141</v>
      </c>
      <c r="I3969" s="119">
        <v>175.45</v>
      </c>
      <c r="J3969" s="129"/>
      <c r="K3969" s="129"/>
      <c r="L3969" s="129">
        <v>0</v>
      </c>
      <c r="M3969" s="134" t="s">
        <v>20540</v>
      </c>
    </row>
    <row r="3970" spans="1:13" hidden="1" x14ac:dyDescent="0.25">
      <c r="A3970" s="128"/>
      <c r="B3970" s="2"/>
      <c r="C3970" s="139" t="s">
        <v>2277</v>
      </c>
      <c r="D3970" s="124" t="s">
        <v>2278</v>
      </c>
      <c r="E3970" s="118" t="s">
        <v>48</v>
      </c>
      <c r="F3970" s="124" t="s">
        <v>35249</v>
      </c>
      <c r="G3970" s="118" t="s">
        <v>2</v>
      </c>
      <c r="H3970" s="137">
        <v>40770</v>
      </c>
      <c r="I3970" s="119">
        <v>170</v>
      </c>
      <c r="J3970" s="129"/>
      <c r="K3970" s="129"/>
      <c r="L3970" s="129">
        <v>0</v>
      </c>
      <c r="M3970" s="134" t="s">
        <v>20541</v>
      </c>
    </row>
    <row r="3971" spans="1:13" hidden="1" x14ac:dyDescent="0.25">
      <c r="A3971" s="128"/>
      <c r="B3971" s="2"/>
      <c r="C3971" s="139" t="s">
        <v>2279</v>
      </c>
      <c r="D3971" s="124" t="s">
        <v>2280</v>
      </c>
      <c r="E3971" s="118" t="s">
        <v>48</v>
      </c>
      <c r="F3971" s="124" t="s">
        <v>35249</v>
      </c>
      <c r="G3971" s="118" t="s">
        <v>2</v>
      </c>
      <c r="H3971" s="137">
        <v>41580</v>
      </c>
      <c r="I3971" s="119">
        <v>80.7</v>
      </c>
      <c r="J3971" s="129"/>
      <c r="K3971" s="129"/>
      <c r="L3971" s="129">
        <v>0</v>
      </c>
      <c r="M3971" s="134" t="s">
        <v>20542</v>
      </c>
    </row>
    <row r="3972" spans="1:13" hidden="1" x14ac:dyDescent="0.25">
      <c r="A3972" s="128"/>
      <c r="B3972" s="2"/>
      <c r="C3972" s="139" t="s">
        <v>32378</v>
      </c>
      <c r="D3972" s="124" t="s">
        <v>32379</v>
      </c>
      <c r="E3972" s="118" t="s">
        <v>48</v>
      </c>
      <c r="F3972" s="124" t="s">
        <v>35249</v>
      </c>
      <c r="G3972" s="118" t="s">
        <v>2</v>
      </c>
      <c r="H3972" s="137"/>
      <c r="I3972" s="119"/>
      <c r="J3972" s="129"/>
      <c r="K3972" s="129"/>
      <c r="L3972" s="129">
        <v>0</v>
      </c>
      <c r="M3972" s="134" t="s">
        <v>20543</v>
      </c>
    </row>
    <row r="3973" spans="1:13" hidden="1" x14ac:dyDescent="0.25">
      <c r="A3973" s="128"/>
      <c r="B3973" s="2"/>
      <c r="C3973" s="139" t="s">
        <v>31911</v>
      </c>
      <c r="D3973" s="124" t="s">
        <v>31912</v>
      </c>
      <c r="E3973" s="118" t="s">
        <v>48</v>
      </c>
      <c r="F3973" s="124" t="s">
        <v>35249</v>
      </c>
      <c r="G3973" s="118" t="s">
        <v>2</v>
      </c>
      <c r="H3973" s="137"/>
      <c r="I3973" s="119"/>
      <c r="J3973" s="129"/>
      <c r="K3973" s="129"/>
      <c r="L3973" s="129">
        <v>0</v>
      </c>
      <c r="M3973" s="134" t="s">
        <v>20544</v>
      </c>
    </row>
    <row r="3974" spans="1:13" hidden="1" x14ac:dyDescent="0.25">
      <c r="A3974" s="128"/>
      <c r="B3974" s="2"/>
      <c r="C3974" s="139" t="s">
        <v>2281</v>
      </c>
      <c r="D3974" s="124" t="s">
        <v>2282</v>
      </c>
      <c r="E3974" s="118" t="s">
        <v>48</v>
      </c>
      <c r="F3974" s="124" t="s">
        <v>35249</v>
      </c>
      <c r="G3974" s="118" t="s">
        <v>2</v>
      </c>
      <c r="H3974" s="137">
        <v>41941</v>
      </c>
      <c r="I3974" s="119">
        <v>238</v>
      </c>
      <c r="J3974" s="129"/>
      <c r="K3974" s="129"/>
      <c r="L3974" s="129">
        <v>0</v>
      </c>
      <c r="M3974" s="134" t="s">
        <v>20545</v>
      </c>
    </row>
    <row r="3975" spans="1:13" x14ac:dyDescent="0.25">
      <c r="A3975" s="128"/>
      <c r="B3975" s="2"/>
      <c r="C3975" s="139" t="s">
        <v>2283</v>
      </c>
      <c r="D3975" s="124" t="s">
        <v>2284</v>
      </c>
      <c r="E3975" s="118" t="s">
        <v>48</v>
      </c>
      <c r="F3975" s="124" t="s">
        <v>35249</v>
      </c>
      <c r="G3975" s="118" t="s">
        <v>2</v>
      </c>
      <c r="H3975" s="137">
        <v>41725</v>
      </c>
      <c r="I3975" s="119">
        <v>354.82</v>
      </c>
      <c r="J3975" s="129"/>
      <c r="K3975" s="129"/>
      <c r="L3975" s="129">
        <v>0</v>
      </c>
      <c r="M3975" s="134" t="s">
        <v>31652</v>
      </c>
    </row>
    <row r="3976" spans="1:13" hidden="1" x14ac:dyDescent="0.25">
      <c r="A3976" s="128"/>
      <c r="B3976" s="2"/>
      <c r="C3976" s="139" t="s">
        <v>2285</v>
      </c>
      <c r="D3976" s="124" t="s">
        <v>2286</v>
      </c>
      <c r="E3976" s="118" t="s">
        <v>48</v>
      </c>
      <c r="F3976" s="124" t="s">
        <v>35249</v>
      </c>
      <c r="G3976" s="118" t="s">
        <v>2</v>
      </c>
      <c r="H3976" s="137">
        <v>41941</v>
      </c>
      <c r="I3976" s="119">
        <v>365.35</v>
      </c>
      <c r="J3976" s="129"/>
      <c r="K3976" s="129"/>
      <c r="L3976" s="129">
        <v>0</v>
      </c>
      <c r="M3976" s="134" t="s">
        <v>20546</v>
      </c>
    </row>
    <row r="3977" spans="1:13" hidden="1" x14ac:dyDescent="0.25">
      <c r="A3977" s="128"/>
      <c r="B3977" s="2"/>
      <c r="C3977" s="139" t="s">
        <v>29026</v>
      </c>
      <c r="D3977" s="124" t="s">
        <v>29027</v>
      </c>
      <c r="E3977" s="118" t="s">
        <v>48</v>
      </c>
      <c r="F3977" s="124" t="s">
        <v>35249</v>
      </c>
      <c r="G3977" s="118" t="s">
        <v>2</v>
      </c>
      <c r="H3977" s="137"/>
      <c r="I3977" s="119"/>
      <c r="J3977" s="129"/>
      <c r="K3977" s="129"/>
      <c r="L3977" s="129">
        <v>0</v>
      </c>
      <c r="M3977" s="134" t="s">
        <v>20547</v>
      </c>
    </row>
    <row r="3978" spans="1:13" hidden="1" x14ac:dyDescent="0.25">
      <c r="A3978" s="128"/>
      <c r="B3978" s="2"/>
      <c r="C3978" s="139" t="s">
        <v>29633</v>
      </c>
      <c r="D3978" s="124" t="s">
        <v>29634</v>
      </c>
      <c r="E3978" s="118" t="s">
        <v>48</v>
      </c>
      <c r="F3978" s="124" t="s">
        <v>35249</v>
      </c>
      <c r="G3978" s="118" t="s">
        <v>2</v>
      </c>
      <c r="H3978" s="137"/>
      <c r="I3978" s="119"/>
      <c r="J3978" s="129"/>
      <c r="K3978" s="129"/>
      <c r="L3978" s="129">
        <v>0</v>
      </c>
      <c r="M3978" s="134" t="s">
        <v>20548</v>
      </c>
    </row>
    <row r="3979" spans="1:13" hidden="1" x14ac:dyDescent="0.25">
      <c r="A3979" s="128"/>
      <c r="B3979" s="2"/>
      <c r="C3979" s="139" t="s">
        <v>27910</v>
      </c>
      <c r="D3979" s="124" t="s">
        <v>27911</v>
      </c>
      <c r="E3979" s="118" t="s">
        <v>48</v>
      </c>
      <c r="F3979" s="124" t="s">
        <v>35249</v>
      </c>
      <c r="G3979" s="118" t="s">
        <v>2</v>
      </c>
      <c r="H3979" s="137"/>
      <c r="I3979" s="119"/>
      <c r="J3979" s="129"/>
      <c r="K3979" s="129"/>
      <c r="L3979" s="129">
        <v>0</v>
      </c>
      <c r="M3979" s="134" t="s">
        <v>20549</v>
      </c>
    </row>
    <row r="3980" spans="1:13" hidden="1" x14ac:dyDescent="0.25">
      <c r="A3980" s="128"/>
      <c r="B3980" s="2"/>
      <c r="C3980" s="139" t="s">
        <v>2287</v>
      </c>
      <c r="D3980" s="124" t="s">
        <v>2288</v>
      </c>
      <c r="E3980" s="118" t="s">
        <v>48</v>
      </c>
      <c r="F3980" s="124" t="s">
        <v>35249</v>
      </c>
      <c r="G3980" s="118" t="s">
        <v>2</v>
      </c>
      <c r="H3980" s="137">
        <v>41466</v>
      </c>
      <c r="I3980" s="119">
        <v>154.54</v>
      </c>
      <c r="J3980" s="129"/>
      <c r="K3980" s="129"/>
      <c r="L3980" s="129">
        <v>0</v>
      </c>
      <c r="M3980" s="134" t="s">
        <v>20550</v>
      </c>
    </row>
    <row r="3981" spans="1:13" hidden="1" x14ac:dyDescent="0.25">
      <c r="A3981" s="128"/>
      <c r="B3981" s="2"/>
      <c r="C3981" s="139" t="s">
        <v>2289</v>
      </c>
      <c r="D3981" s="124" t="s">
        <v>2290</v>
      </c>
      <c r="E3981" s="118" t="s">
        <v>48</v>
      </c>
      <c r="F3981" s="124" t="s">
        <v>35249</v>
      </c>
      <c r="G3981" s="118" t="s">
        <v>2</v>
      </c>
      <c r="H3981" s="137">
        <v>41466</v>
      </c>
      <c r="I3981" s="119">
        <v>222.04</v>
      </c>
      <c r="J3981" s="129"/>
      <c r="K3981" s="129"/>
      <c r="L3981" s="129">
        <v>0</v>
      </c>
      <c r="M3981" s="134" t="s">
        <v>20551</v>
      </c>
    </row>
    <row r="3982" spans="1:13" hidden="1" x14ac:dyDescent="0.25">
      <c r="A3982" s="128"/>
      <c r="B3982" s="2"/>
      <c r="C3982" s="139" t="s">
        <v>2291</v>
      </c>
      <c r="D3982" s="124" t="s">
        <v>2292</v>
      </c>
      <c r="E3982" s="118" t="s">
        <v>48</v>
      </c>
      <c r="F3982" s="124" t="s">
        <v>35249</v>
      </c>
      <c r="G3982" s="118" t="s">
        <v>2</v>
      </c>
      <c r="H3982" s="137">
        <v>44476</v>
      </c>
      <c r="I3982" s="119">
        <v>1085</v>
      </c>
      <c r="J3982" s="129"/>
      <c r="K3982" s="129"/>
      <c r="L3982" s="129">
        <v>0</v>
      </c>
      <c r="M3982" s="134" t="s">
        <v>20552</v>
      </c>
    </row>
    <row r="3983" spans="1:13" hidden="1" x14ac:dyDescent="0.25">
      <c r="A3983" s="128"/>
      <c r="B3983" s="2"/>
      <c r="C3983" s="139" t="s">
        <v>2293</v>
      </c>
      <c r="D3983" s="124" t="s">
        <v>2294</v>
      </c>
      <c r="E3983" s="118" t="s">
        <v>48</v>
      </c>
      <c r="F3983" s="124" t="s">
        <v>35249</v>
      </c>
      <c r="G3983" s="118" t="s">
        <v>2</v>
      </c>
      <c r="H3983" s="137">
        <v>44488</v>
      </c>
      <c r="I3983" s="119">
        <v>1545</v>
      </c>
      <c r="J3983" s="129"/>
      <c r="K3983" s="129"/>
      <c r="L3983" s="129">
        <v>0</v>
      </c>
      <c r="M3983" s="134" t="s">
        <v>34661</v>
      </c>
    </row>
    <row r="3984" spans="1:13" hidden="1" x14ac:dyDescent="0.25">
      <c r="A3984" s="128"/>
      <c r="B3984" s="2"/>
      <c r="C3984" s="139" t="s">
        <v>2295</v>
      </c>
      <c r="D3984" s="124" t="s">
        <v>2296</v>
      </c>
      <c r="E3984" s="118" t="s">
        <v>48</v>
      </c>
      <c r="F3984" s="124" t="s">
        <v>35249</v>
      </c>
      <c r="G3984" s="118" t="s">
        <v>2</v>
      </c>
      <c r="H3984" s="137">
        <v>41466</v>
      </c>
      <c r="I3984" s="119">
        <v>56.3</v>
      </c>
      <c r="J3984" s="129"/>
      <c r="K3984" s="129"/>
      <c r="L3984" s="129">
        <v>0</v>
      </c>
      <c r="M3984" s="134" t="s">
        <v>20553</v>
      </c>
    </row>
    <row r="3985" spans="1:13" hidden="1" x14ac:dyDescent="0.25">
      <c r="A3985" s="128"/>
      <c r="B3985" s="2"/>
      <c r="C3985" s="139" t="s">
        <v>35267</v>
      </c>
      <c r="D3985" s="124" t="s">
        <v>35268</v>
      </c>
      <c r="E3985" s="118" t="s">
        <v>48</v>
      </c>
      <c r="F3985" s="124" t="s">
        <v>35249</v>
      </c>
      <c r="G3985" s="118" t="s">
        <v>2</v>
      </c>
      <c r="H3985" s="137">
        <v>45562</v>
      </c>
      <c r="I3985" s="119">
        <v>1577.54</v>
      </c>
      <c r="J3985" s="129"/>
      <c r="K3985" s="129"/>
      <c r="L3985" s="129">
        <v>0</v>
      </c>
      <c r="M3985" s="134" t="s">
        <v>20554</v>
      </c>
    </row>
    <row r="3986" spans="1:13" hidden="1" x14ac:dyDescent="0.25">
      <c r="A3986" s="128"/>
      <c r="B3986" s="2"/>
      <c r="C3986" s="139" t="s">
        <v>28521</v>
      </c>
      <c r="D3986" s="124" t="s">
        <v>28522</v>
      </c>
      <c r="E3986" s="118" t="s">
        <v>48</v>
      </c>
      <c r="F3986" s="124" t="s">
        <v>35249</v>
      </c>
      <c r="G3986" s="118" t="s">
        <v>2</v>
      </c>
      <c r="H3986" s="137"/>
      <c r="I3986" s="119"/>
      <c r="J3986" s="129"/>
      <c r="K3986" s="129"/>
      <c r="L3986" s="129">
        <v>0</v>
      </c>
      <c r="M3986" s="134" t="s">
        <v>31024</v>
      </c>
    </row>
    <row r="3987" spans="1:13" hidden="1" x14ac:dyDescent="0.25">
      <c r="A3987" s="128"/>
      <c r="B3987" s="2"/>
      <c r="C3987" s="139" t="s">
        <v>2297</v>
      </c>
      <c r="D3987" s="124" t="s">
        <v>2298</v>
      </c>
      <c r="E3987" s="118" t="s">
        <v>48</v>
      </c>
      <c r="F3987" s="124" t="s">
        <v>35249</v>
      </c>
      <c r="G3987" s="118" t="s">
        <v>2</v>
      </c>
      <c r="H3987" s="137">
        <v>41183</v>
      </c>
      <c r="I3987" s="119">
        <v>246.94</v>
      </c>
      <c r="J3987" s="129"/>
      <c r="K3987" s="129"/>
      <c r="L3987" s="129">
        <v>0</v>
      </c>
      <c r="M3987" s="134" t="s">
        <v>30314</v>
      </c>
    </row>
    <row r="3988" spans="1:13" hidden="1" x14ac:dyDescent="0.25">
      <c r="A3988" s="128"/>
      <c r="B3988" s="2"/>
      <c r="C3988" s="139" t="s">
        <v>2299</v>
      </c>
      <c r="D3988" s="124" t="s">
        <v>2300</v>
      </c>
      <c r="E3988" s="118" t="s">
        <v>48</v>
      </c>
      <c r="F3988" s="124" t="s">
        <v>35249</v>
      </c>
      <c r="G3988" s="118" t="s">
        <v>2</v>
      </c>
      <c r="H3988" s="137">
        <v>42948</v>
      </c>
      <c r="I3988" s="119">
        <v>300</v>
      </c>
      <c r="J3988" s="129"/>
      <c r="K3988" s="129"/>
      <c r="L3988" s="129">
        <v>0</v>
      </c>
      <c r="M3988" s="134" t="s">
        <v>30462</v>
      </c>
    </row>
    <row r="3989" spans="1:13" hidden="1" x14ac:dyDescent="0.25">
      <c r="A3989" s="128"/>
      <c r="B3989" s="2"/>
      <c r="C3989" s="139" t="s">
        <v>2301</v>
      </c>
      <c r="D3989" s="124" t="s">
        <v>2302</v>
      </c>
      <c r="E3989" s="118" t="s">
        <v>48</v>
      </c>
      <c r="F3989" s="124" t="s">
        <v>35249</v>
      </c>
      <c r="G3989" s="118" t="s">
        <v>2</v>
      </c>
      <c r="H3989" s="137">
        <v>40441</v>
      </c>
      <c r="I3989" s="119">
        <v>253.2</v>
      </c>
      <c r="J3989" s="129"/>
      <c r="K3989" s="129"/>
      <c r="L3989" s="129">
        <v>0</v>
      </c>
      <c r="M3989" s="134" t="s">
        <v>20555</v>
      </c>
    </row>
    <row r="3990" spans="1:13" hidden="1" x14ac:dyDescent="0.25">
      <c r="A3990" s="128"/>
      <c r="B3990" s="2"/>
      <c r="C3990" s="139" t="s">
        <v>2303</v>
      </c>
      <c r="D3990" s="124" t="s">
        <v>2304</v>
      </c>
      <c r="E3990" s="118" t="s">
        <v>48</v>
      </c>
      <c r="F3990" s="124" t="s">
        <v>35249</v>
      </c>
      <c r="G3990" s="118" t="s">
        <v>2</v>
      </c>
      <c r="H3990" s="137">
        <v>42216</v>
      </c>
      <c r="I3990" s="119">
        <v>594</v>
      </c>
      <c r="J3990" s="129"/>
      <c r="K3990" s="129"/>
      <c r="L3990" s="129">
        <v>0</v>
      </c>
      <c r="M3990" s="134" t="s">
        <v>20556</v>
      </c>
    </row>
    <row r="3991" spans="1:13" hidden="1" x14ac:dyDescent="0.25">
      <c r="A3991" s="128"/>
      <c r="B3991" s="2"/>
      <c r="C3991" s="139" t="s">
        <v>2305</v>
      </c>
      <c r="D3991" s="124" t="s">
        <v>2306</v>
      </c>
      <c r="E3991" s="118" t="s">
        <v>48</v>
      </c>
      <c r="F3991" s="124" t="s">
        <v>35249</v>
      </c>
      <c r="G3991" s="118" t="s">
        <v>2</v>
      </c>
      <c r="H3991" s="137">
        <v>40714</v>
      </c>
      <c r="I3991" s="119">
        <v>220</v>
      </c>
      <c r="J3991" s="129"/>
      <c r="K3991" s="129"/>
      <c r="L3991" s="129">
        <v>0</v>
      </c>
      <c r="M3991" s="134" t="s">
        <v>20557</v>
      </c>
    </row>
    <row r="3992" spans="1:13" hidden="1" x14ac:dyDescent="0.25">
      <c r="A3992" s="128"/>
      <c r="B3992" s="2"/>
      <c r="C3992" s="139" t="s">
        <v>2307</v>
      </c>
      <c r="D3992" s="124" t="s">
        <v>2308</v>
      </c>
      <c r="E3992" s="118" t="s">
        <v>48</v>
      </c>
      <c r="F3992" s="124" t="s">
        <v>35249</v>
      </c>
      <c r="G3992" s="118" t="s">
        <v>2</v>
      </c>
      <c r="H3992" s="137">
        <v>43608</v>
      </c>
      <c r="I3992" s="119">
        <v>385</v>
      </c>
      <c r="J3992" s="129"/>
      <c r="K3992" s="129"/>
      <c r="L3992" s="129">
        <v>0</v>
      </c>
      <c r="M3992" s="134" t="s">
        <v>30477</v>
      </c>
    </row>
    <row r="3993" spans="1:13" hidden="1" x14ac:dyDescent="0.25">
      <c r="A3993" s="128"/>
      <c r="B3993" s="2"/>
      <c r="C3993" s="139" t="s">
        <v>2309</v>
      </c>
      <c r="D3993" s="124" t="s">
        <v>2310</v>
      </c>
      <c r="E3993" s="118" t="s">
        <v>48</v>
      </c>
      <c r="F3993" s="124" t="s">
        <v>35249</v>
      </c>
      <c r="G3993" s="118" t="s">
        <v>2</v>
      </c>
      <c r="H3993" s="137"/>
      <c r="I3993" s="119"/>
      <c r="J3993" s="129"/>
      <c r="K3993" s="129"/>
      <c r="L3993" s="129">
        <v>0</v>
      </c>
      <c r="M3993" s="134" t="s">
        <v>20558</v>
      </c>
    </row>
    <row r="3994" spans="1:13" hidden="1" x14ac:dyDescent="0.25">
      <c r="A3994" s="128"/>
      <c r="B3994" s="2"/>
      <c r="C3994" s="139" t="s">
        <v>2311</v>
      </c>
      <c r="D3994" s="124" t="s">
        <v>2312</v>
      </c>
      <c r="E3994" s="118" t="s">
        <v>48</v>
      </c>
      <c r="F3994" s="124" t="s">
        <v>35249</v>
      </c>
      <c r="G3994" s="118" t="s">
        <v>2</v>
      </c>
      <c r="H3994" s="137"/>
      <c r="I3994" s="119"/>
      <c r="J3994" s="129"/>
      <c r="K3994" s="129"/>
      <c r="L3994" s="129">
        <v>0</v>
      </c>
      <c r="M3994" s="134" t="s">
        <v>32992</v>
      </c>
    </row>
    <row r="3995" spans="1:13" hidden="1" x14ac:dyDescent="0.25">
      <c r="A3995" s="128"/>
      <c r="B3995" s="2"/>
      <c r="C3995" s="139" t="s">
        <v>2313</v>
      </c>
      <c r="D3995" s="124" t="s">
        <v>2314</v>
      </c>
      <c r="E3995" s="118" t="s">
        <v>48</v>
      </c>
      <c r="F3995" s="124" t="s">
        <v>35249</v>
      </c>
      <c r="G3995" s="118" t="s">
        <v>2</v>
      </c>
      <c r="H3995" s="137">
        <v>42548</v>
      </c>
      <c r="I3995" s="119">
        <v>950</v>
      </c>
      <c r="J3995" s="129"/>
      <c r="K3995" s="129"/>
      <c r="L3995" s="129">
        <v>0</v>
      </c>
      <c r="M3995" s="134" t="s">
        <v>20559</v>
      </c>
    </row>
    <row r="3996" spans="1:13" hidden="1" x14ac:dyDescent="0.25">
      <c r="A3996" s="128"/>
      <c r="B3996" s="2"/>
      <c r="C3996" s="139" t="s">
        <v>29728</v>
      </c>
      <c r="D3996" s="124" t="s">
        <v>29729</v>
      </c>
      <c r="E3996" s="118" t="s">
        <v>48</v>
      </c>
      <c r="F3996" s="124" t="s">
        <v>35249</v>
      </c>
      <c r="G3996" s="118" t="s">
        <v>2</v>
      </c>
      <c r="H3996" s="137"/>
      <c r="I3996" s="119"/>
      <c r="J3996" s="129"/>
      <c r="K3996" s="129"/>
      <c r="L3996" s="129">
        <v>0</v>
      </c>
      <c r="M3996" s="134" t="s">
        <v>20560</v>
      </c>
    </row>
    <row r="3997" spans="1:13" hidden="1" x14ac:dyDescent="0.25">
      <c r="A3997" s="128"/>
      <c r="B3997" s="2"/>
      <c r="C3997" s="139" t="s">
        <v>29017</v>
      </c>
      <c r="D3997" s="124" t="s">
        <v>29018</v>
      </c>
      <c r="E3997" s="118" t="s">
        <v>48</v>
      </c>
      <c r="F3997" s="124" t="s">
        <v>35249</v>
      </c>
      <c r="G3997" s="118" t="s">
        <v>2</v>
      </c>
      <c r="H3997" s="137"/>
      <c r="I3997" s="119"/>
      <c r="J3997" s="129"/>
      <c r="K3997" s="129"/>
      <c r="L3997" s="129">
        <v>0</v>
      </c>
      <c r="M3997" s="134" t="s">
        <v>29936</v>
      </c>
    </row>
    <row r="3998" spans="1:13" hidden="1" x14ac:dyDescent="0.25">
      <c r="A3998" s="128"/>
      <c r="B3998" s="2"/>
      <c r="C3998" s="139" t="s">
        <v>2315</v>
      </c>
      <c r="D3998" s="124" t="s">
        <v>2316</v>
      </c>
      <c r="E3998" s="118" t="s">
        <v>48</v>
      </c>
      <c r="F3998" s="124" t="s">
        <v>35249</v>
      </c>
      <c r="G3998" s="118" t="s">
        <v>2</v>
      </c>
      <c r="H3998" s="137">
        <v>41046</v>
      </c>
      <c r="I3998" s="119">
        <v>893.45</v>
      </c>
      <c r="J3998" s="129"/>
      <c r="K3998" s="129"/>
      <c r="L3998" s="129">
        <v>0</v>
      </c>
      <c r="M3998" s="134" t="s">
        <v>31186</v>
      </c>
    </row>
    <row r="3999" spans="1:13" hidden="1" x14ac:dyDescent="0.25">
      <c r="A3999" s="128"/>
      <c r="B3999" s="2"/>
      <c r="C3999" s="139" t="s">
        <v>2317</v>
      </c>
      <c r="D3999" s="124" t="s">
        <v>2318</v>
      </c>
      <c r="E3999" s="118" t="s">
        <v>48</v>
      </c>
      <c r="F3999" s="124" t="s">
        <v>35249</v>
      </c>
      <c r="G3999" s="118" t="s">
        <v>2</v>
      </c>
      <c r="H3999" s="137">
        <v>41046</v>
      </c>
      <c r="I3999" s="119">
        <v>893.45</v>
      </c>
      <c r="J3999" s="129"/>
      <c r="K3999" s="129"/>
      <c r="L3999" s="129">
        <v>0</v>
      </c>
      <c r="M3999" s="134" t="s">
        <v>30377</v>
      </c>
    </row>
    <row r="4000" spans="1:13" hidden="1" x14ac:dyDescent="0.25">
      <c r="A4000" s="128"/>
      <c r="B4000" s="2"/>
      <c r="C4000" s="139" t="s">
        <v>2319</v>
      </c>
      <c r="D4000" s="124" t="s">
        <v>2320</v>
      </c>
      <c r="E4000" s="118" t="s">
        <v>48</v>
      </c>
      <c r="F4000" s="124" t="s">
        <v>35249</v>
      </c>
      <c r="G4000" s="118" t="s">
        <v>2</v>
      </c>
      <c r="H4000" s="137">
        <v>40949</v>
      </c>
      <c r="I4000" s="119">
        <v>160</v>
      </c>
      <c r="J4000" s="129"/>
      <c r="K4000" s="129"/>
      <c r="L4000" s="129">
        <v>0</v>
      </c>
      <c r="M4000" s="134" t="s">
        <v>20561</v>
      </c>
    </row>
    <row r="4001" spans="1:13" hidden="1" x14ac:dyDescent="0.25">
      <c r="A4001" s="128"/>
      <c r="B4001" s="2"/>
      <c r="C4001" s="139" t="s">
        <v>2321</v>
      </c>
      <c r="D4001" s="124" t="s">
        <v>2322</v>
      </c>
      <c r="E4001" s="118" t="s">
        <v>48</v>
      </c>
      <c r="F4001" s="124" t="s">
        <v>35249</v>
      </c>
      <c r="G4001" s="118" t="s">
        <v>2</v>
      </c>
      <c r="H4001" s="137">
        <v>42669</v>
      </c>
      <c r="I4001" s="119">
        <v>475</v>
      </c>
      <c r="J4001" s="129"/>
      <c r="K4001" s="129"/>
      <c r="L4001" s="129">
        <v>0</v>
      </c>
      <c r="M4001" s="134" t="s">
        <v>35272</v>
      </c>
    </row>
    <row r="4002" spans="1:13" hidden="1" x14ac:dyDescent="0.25">
      <c r="A4002" s="128"/>
      <c r="B4002" s="2"/>
      <c r="C4002" s="139" t="s">
        <v>2323</v>
      </c>
      <c r="D4002" s="124" t="s">
        <v>2324</v>
      </c>
      <c r="E4002" s="118" t="s">
        <v>48</v>
      </c>
      <c r="F4002" s="124" t="s">
        <v>35249</v>
      </c>
      <c r="G4002" s="118" t="s">
        <v>2</v>
      </c>
      <c r="H4002" s="137">
        <v>41610</v>
      </c>
      <c r="I4002" s="119">
        <v>133</v>
      </c>
      <c r="J4002" s="129"/>
      <c r="K4002" s="129"/>
      <c r="L4002" s="129">
        <v>0</v>
      </c>
      <c r="M4002" s="134" t="s">
        <v>20562</v>
      </c>
    </row>
    <row r="4003" spans="1:13" x14ac:dyDescent="0.25">
      <c r="A4003" s="128"/>
      <c r="B4003" s="2"/>
      <c r="C4003" s="139" t="s">
        <v>2325</v>
      </c>
      <c r="D4003" s="124" t="s">
        <v>2326</v>
      </c>
      <c r="E4003" s="118" t="s">
        <v>48</v>
      </c>
      <c r="F4003" s="124" t="s">
        <v>35249</v>
      </c>
      <c r="G4003" s="118" t="s">
        <v>2</v>
      </c>
      <c r="H4003" s="137">
        <v>42746</v>
      </c>
      <c r="I4003" s="119">
        <v>328.83</v>
      </c>
      <c r="J4003" s="129"/>
      <c r="K4003" s="129"/>
      <c r="L4003" s="129">
        <v>0</v>
      </c>
      <c r="M4003" s="134" t="s">
        <v>20563</v>
      </c>
    </row>
    <row r="4004" spans="1:13" hidden="1" x14ac:dyDescent="0.25">
      <c r="A4004" s="128"/>
      <c r="B4004" s="2"/>
      <c r="C4004" s="139" t="s">
        <v>2327</v>
      </c>
      <c r="D4004" s="124" t="s">
        <v>2328</v>
      </c>
      <c r="E4004" s="118" t="s">
        <v>48</v>
      </c>
      <c r="F4004" s="124" t="s">
        <v>35249</v>
      </c>
      <c r="G4004" s="118" t="s">
        <v>2</v>
      </c>
      <c r="H4004" s="137">
        <v>44848</v>
      </c>
      <c r="I4004" s="119">
        <v>517</v>
      </c>
      <c r="J4004" s="129"/>
      <c r="K4004" s="129"/>
      <c r="L4004" s="129">
        <v>0</v>
      </c>
      <c r="M4004" s="134" t="s">
        <v>20564</v>
      </c>
    </row>
    <row r="4005" spans="1:13" hidden="1" x14ac:dyDescent="0.25">
      <c r="A4005" s="128"/>
      <c r="B4005" s="2"/>
      <c r="C4005" s="139" t="s">
        <v>2329</v>
      </c>
      <c r="D4005" s="124" t="s">
        <v>2330</v>
      </c>
      <c r="E4005" s="118" t="s">
        <v>48</v>
      </c>
      <c r="F4005" s="124" t="s">
        <v>35249</v>
      </c>
      <c r="G4005" s="118" t="s">
        <v>2</v>
      </c>
      <c r="H4005" s="137">
        <v>41599</v>
      </c>
      <c r="I4005" s="119">
        <v>221.23</v>
      </c>
      <c r="J4005" s="129"/>
      <c r="K4005" s="129"/>
      <c r="L4005" s="129">
        <v>0</v>
      </c>
      <c r="M4005" s="134" t="s">
        <v>29350</v>
      </c>
    </row>
    <row r="4006" spans="1:13" hidden="1" x14ac:dyDescent="0.25">
      <c r="A4006" s="128"/>
      <c r="B4006" s="2"/>
      <c r="C4006" s="139" t="s">
        <v>2331</v>
      </c>
      <c r="D4006" s="124" t="s">
        <v>2332</v>
      </c>
      <c r="E4006" s="118" t="s">
        <v>48</v>
      </c>
      <c r="F4006" s="124" t="s">
        <v>35249</v>
      </c>
      <c r="G4006" s="118" t="s">
        <v>2</v>
      </c>
      <c r="H4006" s="137">
        <v>42192</v>
      </c>
      <c r="I4006" s="119">
        <v>245</v>
      </c>
      <c r="J4006" s="129"/>
      <c r="K4006" s="129"/>
      <c r="L4006" s="129">
        <v>0</v>
      </c>
      <c r="M4006" s="134" t="s">
        <v>20565</v>
      </c>
    </row>
    <row r="4007" spans="1:13" hidden="1" x14ac:dyDescent="0.25">
      <c r="A4007" s="128"/>
      <c r="B4007" s="2"/>
      <c r="C4007" s="139" t="s">
        <v>2333</v>
      </c>
      <c r="D4007" s="124" t="s">
        <v>2334</v>
      </c>
      <c r="E4007" s="118" t="s">
        <v>48</v>
      </c>
      <c r="F4007" s="124" t="s">
        <v>35249</v>
      </c>
      <c r="G4007" s="118" t="s">
        <v>2</v>
      </c>
      <c r="H4007" s="137">
        <v>40431</v>
      </c>
      <c r="I4007" s="119">
        <v>207.5</v>
      </c>
      <c r="J4007" s="129"/>
      <c r="K4007" s="129"/>
      <c r="L4007" s="129">
        <v>0</v>
      </c>
      <c r="M4007" s="134" t="s">
        <v>20566</v>
      </c>
    </row>
    <row r="4008" spans="1:13" hidden="1" x14ac:dyDescent="0.25">
      <c r="A4008" s="128"/>
      <c r="B4008" s="2"/>
      <c r="C4008" s="139" t="s">
        <v>2335</v>
      </c>
      <c r="D4008" s="124" t="s">
        <v>2336</v>
      </c>
      <c r="E4008" s="118" t="s">
        <v>48</v>
      </c>
      <c r="F4008" s="124" t="s">
        <v>35249</v>
      </c>
      <c r="G4008" s="118" t="s">
        <v>2</v>
      </c>
      <c r="H4008" s="137">
        <v>43753</v>
      </c>
      <c r="I4008" s="119">
        <v>525</v>
      </c>
      <c r="J4008" s="129"/>
      <c r="K4008" s="129"/>
      <c r="L4008" s="129">
        <v>0</v>
      </c>
      <c r="M4008" s="134" t="s">
        <v>20567</v>
      </c>
    </row>
    <row r="4009" spans="1:13" hidden="1" x14ac:dyDescent="0.25">
      <c r="A4009" s="128"/>
      <c r="B4009" s="2"/>
      <c r="C4009" s="139" t="s">
        <v>2337</v>
      </c>
      <c r="D4009" s="124" t="s">
        <v>2338</v>
      </c>
      <c r="E4009" s="118" t="s">
        <v>48</v>
      </c>
      <c r="F4009" s="124" t="s">
        <v>35249</v>
      </c>
      <c r="G4009" s="118" t="s">
        <v>2</v>
      </c>
      <c r="H4009" s="137">
        <v>42613</v>
      </c>
      <c r="I4009" s="119">
        <v>466</v>
      </c>
      <c r="J4009" s="129"/>
      <c r="K4009" s="129"/>
      <c r="L4009" s="129">
        <v>0</v>
      </c>
      <c r="M4009" s="134" t="s">
        <v>20568</v>
      </c>
    </row>
    <row r="4010" spans="1:13" hidden="1" x14ac:dyDescent="0.25">
      <c r="A4010" s="128"/>
      <c r="B4010" s="2"/>
      <c r="C4010" s="139" t="s">
        <v>30882</v>
      </c>
      <c r="D4010" s="124" t="s">
        <v>30883</v>
      </c>
      <c r="E4010" s="118" t="s">
        <v>48</v>
      </c>
      <c r="F4010" s="124" t="s">
        <v>35249</v>
      </c>
      <c r="G4010" s="118" t="s">
        <v>2</v>
      </c>
      <c r="H4010" s="137"/>
      <c r="I4010" s="119"/>
      <c r="J4010" s="129"/>
      <c r="K4010" s="129"/>
      <c r="L4010" s="129">
        <v>0</v>
      </c>
      <c r="M4010" s="134" t="s">
        <v>20569</v>
      </c>
    </row>
    <row r="4011" spans="1:13" hidden="1" x14ac:dyDescent="0.25">
      <c r="A4011" s="128"/>
      <c r="B4011" s="2"/>
      <c r="C4011" s="139" t="s">
        <v>33625</v>
      </c>
      <c r="D4011" s="124" t="s">
        <v>33626</v>
      </c>
      <c r="E4011" s="118" t="s">
        <v>48</v>
      </c>
      <c r="F4011" s="124" t="s">
        <v>35249</v>
      </c>
      <c r="G4011" s="118" t="s">
        <v>2</v>
      </c>
      <c r="H4011" s="137"/>
      <c r="I4011" s="119"/>
      <c r="J4011" s="129"/>
      <c r="K4011" s="129"/>
      <c r="L4011" s="129">
        <v>0</v>
      </c>
      <c r="M4011" s="134" t="s">
        <v>20570</v>
      </c>
    </row>
    <row r="4012" spans="1:13" x14ac:dyDescent="0.25">
      <c r="A4012" s="128"/>
      <c r="B4012" s="2"/>
      <c r="C4012" s="139" t="s">
        <v>2339</v>
      </c>
      <c r="D4012" s="124" t="s">
        <v>2340</v>
      </c>
      <c r="E4012" s="118" t="s">
        <v>48</v>
      </c>
      <c r="F4012" s="124" t="s">
        <v>35249</v>
      </c>
      <c r="G4012" s="118" t="s">
        <v>2</v>
      </c>
      <c r="H4012" s="137">
        <v>42226</v>
      </c>
      <c r="I4012" s="119">
        <v>827.63</v>
      </c>
      <c r="J4012" s="129"/>
      <c r="K4012" s="129"/>
      <c r="L4012" s="129">
        <v>0</v>
      </c>
      <c r="M4012" s="134" t="s">
        <v>20571</v>
      </c>
    </row>
    <row r="4013" spans="1:13" hidden="1" x14ac:dyDescent="0.25">
      <c r="A4013" s="128"/>
      <c r="B4013" s="2"/>
      <c r="C4013" s="139" t="s">
        <v>2341</v>
      </c>
      <c r="D4013" s="124" t="s">
        <v>2342</v>
      </c>
      <c r="E4013" s="118" t="s">
        <v>48</v>
      </c>
      <c r="F4013" s="124" t="s">
        <v>35249</v>
      </c>
      <c r="G4013" s="118" t="s">
        <v>2</v>
      </c>
      <c r="H4013" s="137">
        <v>46008</v>
      </c>
      <c r="I4013" s="119">
        <v>968</v>
      </c>
      <c r="J4013" s="129"/>
      <c r="K4013" s="129"/>
      <c r="L4013" s="129">
        <v>0</v>
      </c>
      <c r="M4013" s="134" t="s">
        <v>20572</v>
      </c>
    </row>
    <row r="4014" spans="1:13" x14ac:dyDescent="0.25">
      <c r="A4014" s="128"/>
      <c r="B4014" s="2"/>
      <c r="C4014" s="139" t="s">
        <v>2343</v>
      </c>
      <c r="D4014" s="124" t="s">
        <v>2344</v>
      </c>
      <c r="E4014" s="118" t="s">
        <v>48</v>
      </c>
      <c r="F4014" s="124" t="s">
        <v>35249</v>
      </c>
      <c r="G4014" s="118" t="s">
        <v>2</v>
      </c>
      <c r="H4014" s="137">
        <v>46101</v>
      </c>
      <c r="I4014" s="119">
        <v>890.59</v>
      </c>
      <c r="J4014" s="129"/>
      <c r="K4014" s="129"/>
      <c r="L4014" s="129">
        <v>0</v>
      </c>
      <c r="M4014" s="134" t="s">
        <v>20573</v>
      </c>
    </row>
    <row r="4015" spans="1:13" x14ac:dyDescent="0.25">
      <c r="A4015" s="128"/>
      <c r="B4015" s="2"/>
      <c r="C4015" s="139" t="s">
        <v>2345</v>
      </c>
      <c r="D4015" s="124" t="s">
        <v>2346</v>
      </c>
      <c r="E4015" s="118" t="s">
        <v>48</v>
      </c>
      <c r="F4015" s="124" t="s">
        <v>35249</v>
      </c>
      <c r="G4015" s="118" t="s">
        <v>2</v>
      </c>
      <c r="H4015" s="137">
        <v>43858</v>
      </c>
      <c r="I4015" s="119">
        <v>657.18</v>
      </c>
      <c r="J4015" s="129"/>
      <c r="K4015" s="129"/>
      <c r="L4015" s="129">
        <v>0</v>
      </c>
      <c r="M4015" s="134" t="s">
        <v>20574</v>
      </c>
    </row>
    <row r="4016" spans="1:13" hidden="1" x14ac:dyDescent="0.25">
      <c r="A4016" s="128"/>
      <c r="B4016" s="2"/>
      <c r="C4016" s="139" t="s">
        <v>2347</v>
      </c>
      <c r="D4016" s="124" t="s">
        <v>2348</v>
      </c>
      <c r="E4016" s="118" t="s">
        <v>48</v>
      </c>
      <c r="F4016" s="124" t="s">
        <v>35249</v>
      </c>
      <c r="G4016" s="118" t="s">
        <v>2</v>
      </c>
      <c r="H4016" s="137"/>
      <c r="I4016" s="119"/>
      <c r="J4016" s="129"/>
      <c r="K4016" s="129"/>
      <c r="L4016" s="129">
        <v>0</v>
      </c>
      <c r="M4016" s="134" t="s">
        <v>20575</v>
      </c>
    </row>
    <row r="4017" spans="1:13" hidden="1" x14ac:dyDescent="0.25">
      <c r="A4017" s="128"/>
      <c r="B4017" s="2"/>
      <c r="C4017" s="139" t="s">
        <v>2349</v>
      </c>
      <c r="D4017" s="124" t="s">
        <v>2350</v>
      </c>
      <c r="E4017" s="118" t="s">
        <v>48</v>
      </c>
      <c r="F4017" s="124" t="s">
        <v>35249</v>
      </c>
      <c r="G4017" s="118" t="s">
        <v>2</v>
      </c>
      <c r="H4017" s="137"/>
      <c r="I4017" s="119"/>
      <c r="J4017" s="129"/>
      <c r="K4017" s="129"/>
      <c r="L4017" s="129">
        <v>0</v>
      </c>
      <c r="M4017" s="134" t="s">
        <v>20576</v>
      </c>
    </row>
    <row r="4018" spans="1:13" hidden="1" x14ac:dyDescent="0.25">
      <c r="A4018" s="128"/>
      <c r="B4018" s="2"/>
      <c r="C4018" s="139" t="s">
        <v>2351</v>
      </c>
      <c r="D4018" s="124" t="s">
        <v>2352</v>
      </c>
      <c r="E4018" s="118" t="s">
        <v>48</v>
      </c>
      <c r="F4018" s="124" t="s">
        <v>35249</v>
      </c>
      <c r="G4018" s="118" t="s">
        <v>2</v>
      </c>
      <c r="H4018" s="137">
        <v>45370</v>
      </c>
      <c r="I4018" s="119">
        <v>2579.48</v>
      </c>
      <c r="J4018" s="129"/>
      <c r="K4018" s="129"/>
      <c r="L4018" s="129">
        <v>0</v>
      </c>
      <c r="M4018" s="134" t="s">
        <v>20577</v>
      </c>
    </row>
    <row r="4019" spans="1:13" hidden="1" x14ac:dyDescent="0.25">
      <c r="A4019" s="128"/>
      <c r="B4019" s="2"/>
      <c r="C4019" s="139" t="s">
        <v>2353</v>
      </c>
      <c r="D4019" s="124" t="s">
        <v>2354</v>
      </c>
      <c r="E4019" s="118" t="s">
        <v>48</v>
      </c>
      <c r="F4019" s="124" t="s">
        <v>35249</v>
      </c>
      <c r="G4019" s="118" t="s">
        <v>2</v>
      </c>
      <c r="H4019" s="137">
        <v>44095</v>
      </c>
      <c r="I4019" s="119">
        <v>825</v>
      </c>
      <c r="J4019" s="129"/>
      <c r="K4019" s="129"/>
      <c r="L4019" s="129">
        <v>0</v>
      </c>
      <c r="M4019" s="134" t="s">
        <v>20578</v>
      </c>
    </row>
    <row r="4020" spans="1:13" hidden="1" x14ac:dyDescent="0.25">
      <c r="A4020" s="128"/>
      <c r="B4020" s="2"/>
      <c r="C4020" s="139" t="s">
        <v>2355</v>
      </c>
      <c r="D4020" s="124" t="s">
        <v>2356</v>
      </c>
      <c r="E4020" s="118" t="s">
        <v>48</v>
      </c>
      <c r="F4020" s="124" t="s">
        <v>35249</v>
      </c>
      <c r="G4020" s="118" t="s">
        <v>2</v>
      </c>
      <c r="H4020" s="137">
        <v>44111</v>
      </c>
      <c r="I4020" s="119">
        <v>695</v>
      </c>
      <c r="J4020" s="129"/>
      <c r="K4020" s="129"/>
      <c r="L4020" s="129">
        <v>0</v>
      </c>
      <c r="M4020" s="134" t="s">
        <v>20579</v>
      </c>
    </row>
    <row r="4021" spans="1:13" hidden="1" x14ac:dyDescent="0.25">
      <c r="A4021" s="128"/>
      <c r="B4021" s="2"/>
      <c r="C4021" s="139" t="s">
        <v>2357</v>
      </c>
      <c r="D4021" s="124" t="s">
        <v>2358</v>
      </c>
      <c r="E4021" s="118" t="s">
        <v>48</v>
      </c>
      <c r="F4021" s="124" t="s">
        <v>35249</v>
      </c>
      <c r="G4021" s="118" t="s">
        <v>2</v>
      </c>
      <c r="H4021" s="137">
        <v>40435</v>
      </c>
      <c r="I4021" s="119">
        <v>1215</v>
      </c>
      <c r="J4021" s="129"/>
      <c r="K4021" s="129"/>
      <c r="L4021" s="129">
        <v>0</v>
      </c>
      <c r="M4021" s="134" t="s">
        <v>20580</v>
      </c>
    </row>
    <row r="4022" spans="1:13" hidden="1" x14ac:dyDescent="0.25">
      <c r="A4022" s="128"/>
      <c r="B4022" s="2"/>
      <c r="C4022" s="139" t="s">
        <v>2359</v>
      </c>
      <c r="D4022" s="124" t="s">
        <v>2360</v>
      </c>
      <c r="E4022" s="118" t="s">
        <v>48</v>
      </c>
      <c r="F4022" s="124" t="s">
        <v>35249</v>
      </c>
      <c r="G4022" s="118" t="s">
        <v>2</v>
      </c>
      <c r="H4022" s="137">
        <v>41739</v>
      </c>
      <c r="I4022" s="119">
        <v>819.52</v>
      </c>
      <c r="J4022" s="129"/>
      <c r="K4022" s="129"/>
      <c r="L4022" s="129">
        <v>0</v>
      </c>
      <c r="M4022" s="134" t="s">
        <v>35161</v>
      </c>
    </row>
    <row r="4023" spans="1:13" hidden="1" x14ac:dyDescent="0.25">
      <c r="A4023" s="128"/>
      <c r="B4023" s="2"/>
      <c r="C4023" s="139" t="s">
        <v>2361</v>
      </c>
      <c r="D4023" s="124" t="s">
        <v>2362</v>
      </c>
      <c r="E4023" s="118" t="s">
        <v>48</v>
      </c>
      <c r="F4023" s="124" t="s">
        <v>35249</v>
      </c>
      <c r="G4023" s="118" t="s">
        <v>2</v>
      </c>
      <c r="H4023" s="137">
        <v>40533</v>
      </c>
      <c r="I4023" s="119">
        <v>1420.35</v>
      </c>
      <c r="J4023" s="129"/>
      <c r="K4023" s="129"/>
      <c r="L4023" s="129">
        <v>0</v>
      </c>
      <c r="M4023" s="134" t="s">
        <v>35195</v>
      </c>
    </row>
    <row r="4024" spans="1:13" hidden="1" x14ac:dyDescent="0.25">
      <c r="A4024" s="128"/>
      <c r="B4024" s="2"/>
      <c r="C4024" s="139" t="s">
        <v>2363</v>
      </c>
      <c r="D4024" s="124" t="s">
        <v>2364</v>
      </c>
      <c r="E4024" s="118" t="s">
        <v>48</v>
      </c>
      <c r="F4024" s="124" t="s">
        <v>35249</v>
      </c>
      <c r="G4024" s="118" t="s">
        <v>2</v>
      </c>
      <c r="H4024" s="137">
        <v>43383</v>
      </c>
      <c r="I4024" s="119">
        <v>816.65</v>
      </c>
      <c r="J4024" s="129"/>
      <c r="K4024" s="129"/>
      <c r="L4024" s="129">
        <v>0</v>
      </c>
      <c r="M4024" s="134" t="s">
        <v>35053</v>
      </c>
    </row>
    <row r="4025" spans="1:13" hidden="1" x14ac:dyDescent="0.25">
      <c r="A4025" s="128"/>
      <c r="B4025" s="2"/>
      <c r="C4025" s="139" t="s">
        <v>2365</v>
      </c>
      <c r="D4025" s="124" t="s">
        <v>2366</v>
      </c>
      <c r="E4025" s="118" t="s">
        <v>48</v>
      </c>
      <c r="F4025" s="124" t="s">
        <v>35249</v>
      </c>
      <c r="G4025" s="118" t="s">
        <v>2</v>
      </c>
      <c r="H4025" s="137">
        <v>41677</v>
      </c>
      <c r="I4025" s="119">
        <v>1346.01</v>
      </c>
      <c r="J4025" s="129"/>
      <c r="K4025" s="129"/>
      <c r="L4025" s="129">
        <v>0</v>
      </c>
      <c r="M4025" s="134" t="s">
        <v>30860</v>
      </c>
    </row>
    <row r="4026" spans="1:13" hidden="1" x14ac:dyDescent="0.25">
      <c r="A4026" s="128"/>
      <c r="B4026" s="2"/>
      <c r="C4026" s="139" t="s">
        <v>2367</v>
      </c>
      <c r="D4026" s="124" t="s">
        <v>2368</v>
      </c>
      <c r="E4026" s="118" t="s">
        <v>48</v>
      </c>
      <c r="F4026" s="124" t="s">
        <v>35249</v>
      </c>
      <c r="G4026" s="118" t="s">
        <v>2</v>
      </c>
      <c r="H4026" s="137">
        <v>41801</v>
      </c>
      <c r="I4026" s="119">
        <v>1776.5</v>
      </c>
      <c r="J4026" s="129"/>
      <c r="K4026" s="129"/>
      <c r="L4026" s="129">
        <v>0</v>
      </c>
      <c r="M4026" s="134" t="s">
        <v>20581</v>
      </c>
    </row>
    <row r="4027" spans="1:13" hidden="1" x14ac:dyDescent="0.25">
      <c r="A4027" s="128"/>
      <c r="B4027" s="2"/>
      <c r="C4027" s="139" t="s">
        <v>2369</v>
      </c>
      <c r="D4027" s="124" t="s">
        <v>2370</v>
      </c>
      <c r="E4027" s="118" t="s">
        <v>48</v>
      </c>
      <c r="F4027" s="124" t="s">
        <v>35249</v>
      </c>
      <c r="G4027" s="118" t="s">
        <v>2</v>
      </c>
      <c r="H4027" s="137">
        <v>41010</v>
      </c>
      <c r="I4027" s="119">
        <v>1181</v>
      </c>
      <c r="J4027" s="129"/>
      <c r="K4027" s="129"/>
      <c r="L4027" s="129">
        <v>0</v>
      </c>
      <c r="M4027" s="134" t="s">
        <v>34664</v>
      </c>
    </row>
    <row r="4028" spans="1:13" hidden="1" x14ac:dyDescent="0.25">
      <c r="A4028" s="128"/>
      <c r="B4028" s="2"/>
      <c r="C4028" s="139" t="s">
        <v>2371</v>
      </c>
      <c r="D4028" s="124" t="s">
        <v>2372</v>
      </c>
      <c r="E4028" s="118" t="s">
        <v>48</v>
      </c>
      <c r="F4028" s="124" t="s">
        <v>35249</v>
      </c>
      <c r="G4028" s="118" t="s">
        <v>2</v>
      </c>
      <c r="H4028" s="137">
        <v>43341</v>
      </c>
      <c r="I4028" s="119">
        <v>1788</v>
      </c>
      <c r="J4028" s="129"/>
      <c r="K4028" s="129"/>
      <c r="L4028" s="129">
        <v>0</v>
      </c>
      <c r="M4028" s="134" t="s">
        <v>20582</v>
      </c>
    </row>
    <row r="4029" spans="1:13" hidden="1" x14ac:dyDescent="0.25">
      <c r="A4029" s="128"/>
      <c r="B4029" s="2"/>
      <c r="C4029" s="139" t="s">
        <v>2373</v>
      </c>
      <c r="D4029" s="124" t="s">
        <v>2374</v>
      </c>
      <c r="E4029" s="118" t="s">
        <v>48</v>
      </c>
      <c r="F4029" s="124" t="s">
        <v>35249</v>
      </c>
      <c r="G4029" s="118" t="s">
        <v>2</v>
      </c>
      <c r="H4029" s="137">
        <v>43420</v>
      </c>
      <c r="I4029" s="119">
        <v>2500</v>
      </c>
      <c r="J4029" s="129"/>
      <c r="K4029" s="129"/>
      <c r="L4029" s="129">
        <v>0</v>
      </c>
      <c r="M4029" s="134" t="s">
        <v>20583</v>
      </c>
    </row>
    <row r="4030" spans="1:13" hidden="1" x14ac:dyDescent="0.25">
      <c r="A4030" s="128"/>
      <c r="B4030" s="2"/>
      <c r="C4030" s="139" t="s">
        <v>2375</v>
      </c>
      <c r="D4030" s="124" t="s">
        <v>2376</v>
      </c>
      <c r="E4030" s="118" t="s">
        <v>48</v>
      </c>
      <c r="F4030" s="124" t="s">
        <v>35249</v>
      </c>
      <c r="G4030" s="118" t="s">
        <v>2</v>
      </c>
      <c r="H4030" s="137">
        <v>41381</v>
      </c>
      <c r="I4030" s="119">
        <v>2803</v>
      </c>
      <c r="J4030" s="129"/>
      <c r="K4030" s="129"/>
      <c r="L4030" s="129">
        <v>0</v>
      </c>
      <c r="M4030" s="134" t="s">
        <v>28139</v>
      </c>
    </row>
    <row r="4031" spans="1:13" hidden="1" x14ac:dyDescent="0.25">
      <c r="A4031" s="128"/>
      <c r="B4031" s="2"/>
      <c r="C4031" s="139" t="s">
        <v>2377</v>
      </c>
      <c r="D4031" s="124" t="s">
        <v>2378</v>
      </c>
      <c r="E4031" s="118" t="s">
        <v>48</v>
      </c>
      <c r="F4031" s="124" t="s">
        <v>35249</v>
      </c>
      <c r="G4031" s="118" t="s">
        <v>2</v>
      </c>
      <c r="H4031" s="137">
        <v>41081</v>
      </c>
      <c r="I4031" s="119">
        <v>1951</v>
      </c>
      <c r="J4031" s="129"/>
      <c r="K4031" s="129"/>
      <c r="L4031" s="129">
        <v>0</v>
      </c>
      <c r="M4031" s="134" t="s">
        <v>20584</v>
      </c>
    </row>
    <row r="4032" spans="1:13" hidden="1" x14ac:dyDescent="0.25">
      <c r="A4032" s="128"/>
      <c r="B4032" s="2"/>
      <c r="C4032" s="139" t="s">
        <v>2379</v>
      </c>
      <c r="D4032" s="124" t="s">
        <v>2380</v>
      </c>
      <c r="E4032" s="118" t="s">
        <v>48</v>
      </c>
      <c r="F4032" s="124" t="s">
        <v>35249</v>
      </c>
      <c r="G4032" s="118" t="s">
        <v>2</v>
      </c>
      <c r="H4032" s="137">
        <v>44484</v>
      </c>
      <c r="I4032" s="119">
        <v>3036</v>
      </c>
      <c r="J4032" s="129"/>
      <c r="K4032" s="129"/>
      <c r="L4032" s="129">
        <v>0</v>
      </c>
      <c r="M4032" s="134" t="s">
        <v>34667</v>
      </c>
    </row>
    <row r="4033" spans="1:13" hidden="1" x14ac:dyDescent="0.25">
      <c r="A4033" s="128"/>
      <c r="B4033" s="2"/>
      <c r="C4033" s="139" t="s">
        <v>2381</v>
      </c>
      <c r="D4033" s="124" t="s">
        <v>2382</v>
      </c>
      <c r="E4033" s="118" t="s">
        <v>48</v>
      </c>
      <c r="F4033" s="124" t="s">
        <v>35249</v>
      </c>
      <c r="G4033" s="118" t="s">
        <v>2</v>
      </c>
      <c r="H4033" s="137">
        <v>44484</v>
      </c>
      <c r="I4033" s="119">
        <v>2964</v>
      </c>
      <c r="J4033" s="129"/>
      <c r="K4033" s="129"/>
      <c r="L4033" s="129">
        <v>0</v>
      </c>
      <c r="M4033" s="134" t="s">
        <v>20585</v>
      </c>
    </row>
    <row r="4034" spans="1:13" hidden="1" x14ac:dyDescent="0.25">
      <c r="A4034" s="128"/>
      <c r="B4034" s="2"/>
      <c r="C4034" s="139" t="s">
        <v>2383</v>
      </c>
      <c r="D4034" s="124" t="s">
        <v>2384</v>
      </c>
      <c r="E4034" s="118" t="s">
        <v>48</v>
      </c>
      <c r="F4034" s="124" t="s">
        <v>35249</v>
      </c>
      <c r="G4034" s="118" t="s">
        <v>2</v>
      </c>
      <c r="H4034" s="137">
        <v>41115</v>
      </c>
      <c r="I4034" s="119">
        <v>1576.5</v>
      </c>
      <c r="J4034" s="129"/>
      <c r="K4034" s="129"/>
      <c r="L4034" s="129">
        <v>0</v>
      </c>
      <c r="M4034" s="134" t="s">
        <v>20586</v>
      </c>
    </row>
    <row r="4035" spans="1:13" hidden="1" x14ac:dyDescent="0.25">
      <c r="A4035" s="128"/>
      <c r="B4035" s="2"/>
      <c r="C4035" s="139" t="s">
        <v>2385</v>
      </c>
      <c r="D4035" s="124" t="s">
        <v>2386</v>
      </c>
      <c r="E4035" s="118" t="s">
        <v>48</v>
      </c>
      <c r="F4035" s="124" t="s">
        <v>35249</v>
      </c>
      <c r="G4035" s="118" t="s">
        <v>2</v>
      </c>
      <c r="H4035" s="137">
        <v>42916</v>
      </c>
      <c r="I4035" s="119">
        <v>2150</v>
      </c>
      <c r="J4035" s="129"/>
      <c r="K4035" s="129"/>
      <c r="L4035" s="129">
        <v>0</v>
      </c>
      <c r="M4035" s="134" t="s">
        <v>20587</v>
      </c>
    </row>
    <row r="4036" spans="1:13" hidden="1" x14ac:dyDescent="0.25">
      <c r="A4036" s="128"/>
      <c r="B4036" s="2"/>
      <c r="C4036" s="139" t="s">
        <v>31650</v>
      </c>
      <c r="D4036" s="124" t="s">
        <v>31651</v>
      </c>
      <c r="E4036" s="118" t="s">
        <v>48</v>
      </c>
      <c r="F4036" s="124" t="s">
        <v>35249</v>
      </c>
      <c r="G4036" s="118" t="s">
        <v>2</v>
      </c>
      <c r="H4036" s="137"/>
      <c r="I4036" s="119"/>
      <c r="J4036" s="129"/>
      <c r="K4036" s="129"/>
      <c r="L4036" s="129">
        <v>0</v>
      </c>
      <c r="M4036" s="134" t="s">
        <v>20588</v>
      </c>
    </row>
    <row r="4037" spans="1:13" hidden="1" x14ac:dyDescent="0.25">
      <c r="A4037" s="128"/>
      <c r="B4037" s="2"/>
      <c r="C4037" s="139" t="s">
        <v>2387</v>
      </c>
      <c r="D4037" s="124" t="s">
        <v>2388</v>
      </c>
      <c r="E4037" s="118" t="s">
        <v>48</v>
      </c>
      <c r="F4037" s="124" t="s">
        <v>35249</v>
      </c>
      <c r="G4037" s="118" t="s">
        <v>2</v>
      </c>
      <c r="H4037" s="137">
        <v>45274</v>
      </c>
      <c r="I4037" s="119">
        <v>855</v>
      </c>
      <c r="J4037" s="129"/>
      <c r="K4037" s="129"/>
      <c r="L4037" s="129">
        <v>0</v>
      </c>
      <c r="M4037" s="134" t="s">
        <v>20589</v>
      </c>
    </row>
    <row r="4038" spans="1:13" hidden="1" x14ac:dyDescent="0.25">
      <c r="A4038" s="128"/>
      <c r="B4038" s="2"/>
      <c r="C4038" s="139" t="s">
        <v>2389</v>
      </c>
      <c r="D4038" s="124" t="s">
        <v>2390</v>
      </c>
      <c r="E4038" s="118" t="s">
        <v>48</v>
      </c>
      <c r="F4038" s="124" t="s">
        <v>35249</v>
      </c>
      <c r="G4038" s="118" t="s">
        <v>2</v>
      </c>
      <c r="H4038" s="137">
        <v>45664</v>
      </c>
      <c r="I4038" s="119">
        <v>913.04</v>
      </c>
      <c r="J4038" s="129"/>
      <c r="K4038" s="129"/>
      <c r="L4038" s="129">
        <v>0</v>
      </c>
      <c r="M4038" s="134" t="s">
        <v>20590</v>
      </c>
    </row>
    <row r="4039" spans="1:13" hidden="1" x14ac:dyDescent="0.25">
      <c r="A4039" s="128"/>
      <c r="B4039" s="2"/>
      <c r="C4039" s="139" t="s">
        <v>2391</v>
      </c>
      <c r="D4039" s="124" t="s">
        <v>2392</v>
      </c>
      <c r="E4039" s="118" t="s">
        <v>48</v>
      </c>
      <c r="F4039" s="124" t="s">
        <v>35249</v>
      </c>
      <c r="G4039" s="118" t="s">
        <v>2</v>
      </c>
      <c r="H4039" s="137">
        <v>41019</v>
      </c>
      <c r="I4039" s="119">
        <v>1317</v>
      </c>
      <c r="J4039" s="129"/>
      <c r="K4039" s="129"/>
      <c r="L4039" s="129">
        <v>0</v>
      </c>
      <c r="M4039" s="134" t="s">
        <v>20591</v>
      </c>
    </row>
    <row r="4040" spans="1:13" hidden="1" x14ac:dyDescent="0.25">
      <c r="A4040" s="128"/>
      <c r="B4040" s="2"/>
      <c r="C4040" s="139" t="s">
        <v>2393</v>
      </c>
      <c r="D4040" s="124" t="s">
        <v>2394</v>
      </c>
      <c r="E4040" s="118" t="s">
        <v>48</v>
      </c>
      <c r="F4040" s="124" t="s">
        <v>35249</v>
      </c>
      <c r="G4040" s="118" t="s">
        <v>2</v>
      </c>
      <c r="H4040" s="137">
        <v>41928</v>
      </c>
      <c r="I4040" s="119">
        <v>765.5</v>
      </c>
      <c r="J4040" s="129"/>
      <c r="K4040" s="129"/>
      <c r="L4040" s="129">
        <v>0</v>
      </c>
      <c r="M4040" s="134" t="s">
        <v>20592</v>
      </c>
    </row>
    <row r="4041" spans="1:13" hidden="1" x14ac:dyDescent="0.25">
      <c r="A4041" s="128"/>
      <c r="B4041" s="2"/>
      <c r="C4041" s="139" t="s">
        <v>2395</v>
      </c>
      <c r="D4041" s="124" t="s">
        <v>2396</v>
      </c>
      <c r="E4041" s="118" t="s">
        <v>48</v>
      </c>
      <c r="F4041" s="124" t="s">
        <v>35249</v>
      </c>
      <c r="G4041" s="118" t="s">
        <v>2</v>
      </c>
      <c r="H4041" s="137">
        <v>41622</v>
      </c>
      <c r="I4041" s="119">
        <v>1943</v>
      </c>
      <c r="J4041" s="129"/>
      <c r="K4041" s="129"/>
      <c r="L4041" s="129">
        <v>0</v>
      </c>
      <c r="M4041" s="134" t="s">
        <v>20593</v>
      </c>
    </row>
    <row r="4042" spans="1:13" hidden="1" x14ac:dyDescent="0.25">
      <c r="A4042" s="128"/>
      <c r="B4042" s="2"/>
      <c r="C4042" s="139" t="s">
        <v>2397</v>
      </c>
      <c r="D4042" s="124" t="s">
        <v>2398</v>
      </c>
      <c r="E4042" s="118" t="s">
        <v>48</v>
      </c>
      <c r="F4042" s="124" t="s">
        <v>35249</v>
      </c>
      <c r="G4042" s="118" t="s">
        <v>2</v>
      </c>
      <c r="H4042" s="137">
        <v>45708</v>
      </c>
      <c r="I4042" s="119">
        <v>617.07000000000005</v>
      </c>
      <c r="J4042" s="129"/>
      <c r="K4042" s="129"/>
      <c r="L4042" s="129">
        <v>0</v>
      </c>
      <c r="M4042" s="134" t="s">
        <v>29993</v>
      </c>
    </row>
    <row r="4043" spans="1:13" hidden="1" x14ac:dyDescent="0.25">
      <c r="A4043" s="128"/>
      <c r="B4043" s="2"/>
      <c r="C4043" s="139" t="s">
        <v>2399</v>
      </c>
      <c r="D4043" s="124" t="s">
        <v>2400</v>
      </c>
      <c r="E4043" s="118" t="s">
        <v>48</v>
      </c>
      <c r="F4043" s="124" t="s">
        <v>35249</v>
      </c>
      <c r="G4043" s="118" t="s">
        <v>2</v>
      </c>
      <c r="H4043" s="137">
        <v>42563</v>
      </c>
      <c r="I4043" s="119">
        <v>550</v>
      </c>
      <c r="J4043" s="129"/>
      <c r="K4043" s="129"/>
      <c r="L4043" s="129">
        <v>0</v>
      </c>
      <c r="M4043" s="134" t="s">
        <v>20594</v>
      </c>
    </row>
    <row r="4044" spans="1:13" hidden="1" x14ac:dyDescent="0.25">
      <c r="A4044" s="128"/>
      <c r="B4044" s="2"/>
      <c r="C4044" s="139" t="s">
        <v>2401</v>
      </c>
      <c r="D4044" s="124" t="s">
        <v>2402</v>
      </c>
      <c r="E4044" s="118" t="s">
        <v>48</v>
      </c>
      <c r="F4044" s="124" t="s">
        <v>35249</v>
      </c>
      <c r="G4044" s="118" t="s">
        <v>2</v>
      </c>
      <c r="H4044" s="137">
        <v>46098</v>
      </c>
      <c r="I4044" s="119">
        <v>543</v>
      </c>
      <c r="J4044" s="129"/>
      <c r="K4044" s="129"/>
      <c r="L4044" s="129">
        <v>0</v>
      </c>
      <c r="M4044" s="134" t="s">
        <v>20595</v>
      </c>
    </row>
    <row r="4045" spans="1:13" hidden="1" x14ac:dyDescent="0.25">
      <c r="A4045" s="128"/>
      <c r="B4045" s="2"/>
      <c r="C4045" s="139" t="s">
        <v>41826</v>
      </c>
      <c r="D4045" s="124" t="s">
        <v>41827</v>
      </c>
      <c r="E4045" s="118" t="s">
        <v>48</v>
      </c>
      <c r="F4045" s="124" t="s">
        <v>35249</v>
      </c>
      <c r="G4045" s="118" t="s">
        <v>2</v>
      </c>
      <c r="H4045" s="137">
        <v>46059</v>
      </c>
      <c r="I4045" s="119">
        <v>2536.48</v>
      </c>
      <c r="J4045" s="129"/>
      <c r="K4045" s="129"/>
      <c r="L4045" s="129">
        <v>0</v>
      </c>
      <c r="M4045" s="134" t="s">
        <v>20596</v>
      </c>
    </row>
    <row r="4046" spans="1:13" hidden="1" x14ac:dyDescent="0.25">
      <c r="A4046" s="128"/>
      <c r="B4046" s="2"/>
      <c r="C4046" s="139" t="s">
        <v>2403</v>
      </c>
      <c r="D4046" s="124" t="s">
        <v>2404</v>
      </c>
      <c r="E4046" s="118" t="s">
        <v>48</v>
      </c>
      <c r="F4046" s="124" t="s">
        <v>35249</v>
      </c>
      <c r="G4046" s="118" t="s">
        <v>2</v>
      </c>
      <c r="H4046" s="137">
        <v>41226</v>
      </c>
      <c r="I4046" s="119">
        <v>2100.48</v>
      </c>
      <c r="J4046" s="129"/>
      <c r="K4046" s="129"/>
      <c r="L4046" s="129">
        <v>0</v>
      </c>
      <c r="M4046" s="134" t="s">
        <v>20597</v>
      </c>
    </row>
    <row r="4047" spans="1:13" hidden="1" x14ac:dyDescent="0.25">
      <c r="A4047" s="128"/>
      <c r="B4047" s="2"/>
      <c r="C4047" s="139" t="s">
        <v>2405</v>
      </c>
      <c r="D4047" s="124" t="s">
        <v>2406</v>
      </c>
      <c r="E4047" s="118" t="s">
        <v>48</v>
      </c>
      <c r="F4047" s="124" t="s">
        <v>35249</v>
      </c>
      <c r="G4047" s="118" t="s">
        <v>2</v>
      </c>
      <c r="H4047" s="137">
        <v>44589</v>
      </c>
      <c r="I4047" s="119">
        <v>6790</v>
      </c>
      <c r="J4047" s="129"/>
      <c r="K4047" s="129"/>
      <c r="L4047" s="129">
        <v>0</v>
      </c>
      <c r="M4047" s="134" t="s">
        <v>20598</v>
      </c>
    </row>
    <row r="4048" spans="1:13" hidden="1" x14ac:dyDescent="0.25">
      <c r="A4048" s="128"/>
      <c r="B4048" s="2"/>
      <c r="C4048" s="139" t="s">
        <v>31022</v>
      </c>
      <c r="D4048" s="124" t="s">
        <v>31023</v>
      </c>
      <c r="E4048" s="118" t="s">
        <v>48</v>
      </c>
      <c r="F4048" s="124" t="s">
        <v>35249</v>
      </c>
      <c r="G4048" s="118" t="s">
        <v>2</v>
      </c>
      <c r="H4048" s="137"/>
      <c r="I4048" s="119"/>
      <c r="J4048" s="129"/>
      <c r="K4048" s="129"/>
      <c r="L4048" s="129">
        <v>0</v>
      </c>
      <c r="M4048" s="134" t="s">
        <v>20599</v>
      </c>
    </row>
    <row r="4049" spans="1:13" hidden="1" x14ac:dyDescent="0.25">
      <c r="A4049" s="128"/>
      <c r="B4049" s="2"/>
      <c r="C4049" s="139" t="s">
        <v>30312</v>
      </c>
      <c r="D4049" s="124" t="s">
        <v>30313</v>
      </c>
      <c r="E4049" s="118" t="s">
        <v>48</v>
      </c>
      <c r="F4049" s="124" t="s">
        <v>35249</v>
      </c>
      <c r="G4049" s="118" t="s">
        <v>2</v>
      </c>
      <c r="H4049" s="137"/>
      <c r="I4049" s="119"/>
      <c r="J4049" s="129"/>
      <c r="K4049" s="129"/>
      <c r="L4049" s="129">
        <v>0</v>
      </c>
      <c r="M4049" s="134" t="s">
        <v>20600</v>
      </c>
    </row>
    <row r="4050" spans="1:13" hidden="1" x14ac:dyDescent="0.25">
      <c r="A4050" s="128"/>
      <c r="B4050" s="2"/>
      <c r="C4050" s="139" t="s">
        <v>30460</v>
      </c>
      <c r="D4050" s="124" t="s">
        <v>30461</v>
      </c>
      <c r="E4050" s="118" t="s">
        <v>48</v>
      </c>
      <c r="F4050" s="124" t="s">
        <v>35249</v>
      </c>
      <c r="G4050" s="118" t="s">
        <v>2</v>
      </c>
      <c r="H4050" s="137"/>
      <c r="I4050" s="119"/>
      <c r="J4050" s="129"/>
      <c r="K4050" s="129"/>
      <c r="L4050" s="129">
        <v>0</v>
      </c>
      <c r="M4050" s="134" t="s">
        <v>29022</v>
      </c>
    </row>
    <row r="4051" spans="1:13" hidden="1" x14ac:dyDescent="0.25">
      <c r="A4051" s="128"/>
      <c r="B4051" s="2"/>
      <c r="C4051" s="139" t="s">
        <v>2407</v>
      </c>
      <c r="D4051" s="124" t="s">
        <v>2408</v>
      </c>
      <c r="E4051" s="118" t="s">
        <v>48</v>
      </c>
      <c r="F4051" s="124" t="s">
        <v>35249</v>
      </c>
      <c r="G4051" s="118" t="s">
        <v>2</v>
      </c>
      <c r="H4051" s="137">
        <v>42041</v>
      </c>
      <c r="I4051" s="119">
        <v>1309.6600000000001</v>
      </c>
      <c r="J4051" s="129"/>
      <c r="K4051" s="129"/>
      <c r="L4051" s="129">
        <v>0</v>
      </c>
      <c r="M4051" s="134" t="s">
        <v>20601</v>
      </c>
    </row>
    <row r="4052" spans="1:13" hidden="1" x14ac:dyDescent="0.25">
      <c r="A4052" s="128"/>
      <c r="B4052" s="2"/>
      <c r="C4052" s="139" t="s">
        <v>2409</v>
      </c>
      <c r="D4052" s="124" t="s">
        <v>2410</v>
      </c>
      <c r="E4052" s="118" t="s">
        <v>48</v>
      </c>
      <c r="F4052" s="124" t="s">
        <v>35249</v>
      </c>
      <c r="G4052" s="118" t="s">
        <v>2</v>
      </c>
      <c r="H4052" s="137">
        <v>42136</v>
      </c>
      <c r="I4052" s="119">
        <v>1721.6</v>
      </c>
      <c r="J4052" s="129"/>
      <c r="K4052" s="129"/>
      <c r="L4052" s="129">
        <v>0</v>
      </c>
      <c r="M4052" s="134" t="s">
        <v>20602</v>
      </c>
    </row>
    <row r="4053" spans="1:13" hidden="1" x14ac:dyDescent="0.25">
      <c r="A4053" s="128"/>
      <c r="B4053" s="2"/>
      <c r="C4053" s="139" t="s">
        <v>2411</v>
      </c>
      <c r="D4053" s="124" t="s">
        <v>2412</v>
      </c>
      <c r="E4053" s="118" t="s">
        <v>48</v>
      </c>
      <c r="F4053" s="124" t="s">
        <v>35249</v>
      </c>
      <c r="G4053" s="118" t="s">
        <v>2</v>
      </c>
      <c r="H4053" s="137">
        <v>44574</v>
      </c>
      <c r="I4053" s="119">
        <v>4110</v>
      </c>
      <c r="J4053" s="129"/>
      <c r="K4053" s="129"/>
      <c r="L4053" s="129">
        <v>0</v>
      </c>
      <c r="M4053" s="134" t="s">
        <v>27870</v>
      </c>
    </row>
    <row r="4054" spans="1:13" hidden="1" x14ac:dyDescent="0.25">
      <c r="A4054" s="128"/>
      <c r="B4054" s="2"/>
      <c r="C4054" s="139" t="s">
        <v>30475</v>
      </c>
      <c r="D4054" s="124" t="s">
        <v>30476</v>
      </c>
      <c r="E4054" s="118" t="s">
        <v>48</v>
      </c>
      <c r="F4054" s="124" t="s">
        <v>35249</v>
      </c>
      <c r="G4054" s="118" t="s">
        <v>2</v>
      </c>
      <c r="H4054" s="137"/>
      <c r="I4054" s="119"/>
      <c r="J4054" s="129"/>
      <c r="K4054" s="129"/>
      <c r="L4054" s="129">
        <v>0</v>
      </c>
      <c r="M4054" s="134" t="s">
        <v>20603</v>
      </c>
    </row>
    <row r="4055" spans="1:13" hidden="1" x14ac:dyDescent="0.25">
      <c r="A4055" s="128"/>
      <c r="B4055" s="2"/>
      <c r="C4055" s="139" t="s">
        <v>2413</v>
      </c>
      <c r="D4055" s="124" t="s">
        <v>2414</v>
      </c>
      <c r="E4055" s="118" t="s">
        <v>48</v>
      </c>
      <c r="F4055" s="124" t="s">
        <v>35249</v>
      </c>
      <c r="G4055" s="118" t="s">
        <v>2</v>
      </c>
      <c r="H4055" s="137">
        <v>43055</v>
      </c>
      <c r="I4055" s="119">
        <v>2726</v>
      </c>
      <c r="J4055" s="129"/>
      <c r="K4055" s="129"/>
      <c r="L4055" s="129">
        <v>0</v>
      </c>
      <c r="M4055" s="134" t="s">
        <v>20604</v>
      </c>
    </row>
    <row r="4056" spans="1:13" hidden="1" x14ac:dyDescent="0.25">
      <c r="A4056" s="128"/>
      <c r="B4056" s="2"/>
      <c r="C4056" s="139" t="s">
        <v>32990</v>
      </c>
      <c r="D4056" s="124" t="s">
        <v>32991</v>
      </c>
      <c r="E4056" s="118" t="s">
        <v>48</v>
      </c>
      <c r="F4056" s="124" t="s">
        <v>35249</v>
      </c>
      <c r="G4056" s="118" t="s">
        <v>2</v>
      </c>
      <c r="H4056" s="137"/>
      <c r="I4056" s="119"/>
      <c r="J4056" s="129"/>
      <c r="K4056" s="129"/>
      <c r="L4056" s="129">
        <v>0</v>
      </c>
      <c r="M4056" s="134" t="s">
        <v>20605</v>
      </c>
    </row>
    <row r="4057" spans="1:13" hidden="1" x14ac:dyDescent="0.25">
      <c r="A4057" s="128"/>
      <c r="B4057" s="2"/>
      <c r="C4057" s="139" t="s">
        <v>2415</v>
      </c>
      <c r="D4057" s="124" t="s">
        <v>2416</v>
      </c>
      <c r="E4057" s="118" t="s">
        <v>48</v>
      </c>
      <c r="F4057" s="124" t="s">
        <v>35249</v>
      </c>
      <c r="G4057" s="118" t="s">
        <v>2</v>
      </c>
      <c r="H4057" s="137">
        <v>40928</v>
      </c>
      <c r="I4057" s="119">
        <v>189.75</v>
      </c>
      <c r="J4057" s="129"/>
      <c r="K4057" s="129"/>
      <c r="L4057" s="129">
        <v>0</v>
      </c>
      <c r="M4057" s="134" t="s">
        <v>20606</v>
      </c>
    </row>
    <row r="4058" spans="1:13" x14ac:dyDescent="0.25">
      <c r="A4058" s="128"/>
      <c r="B4058" s="2"/>
      <c r="C4058" s="139" t="s">
        <v>2417</v>
      </c>
      <c r="D4058" s="124" t="s">
        <v>2418</v>
      </c>
      <c r="E4058" s="118" t="s">
        <v>48</v>
      </c>
      <c r="F4058" s="124" t="s">
        <v>35249</v>
      </c>
      <c r="G4058" s="118" t="s">
        <v>2</v>
      </c>
      <c r="H4058" s="137">
        <v>41810</v>
      </c>
      <c r="I4058" s="119">
        <v>437.18</v>
      </c>
      <c r="J4058" s="129"/>
      <c r="K4058" s="129"/>
      <c r="L4058" s="129">
        <v>0</v>
      </c>
      <c r="M4058" s="134" t="s">
        <v>20607</v>
      </c>
    </row>
    <row r="4059" spans="1:13" hidden="1" x14ac:dyDescent="0.25">
      <c r="A4059" s="128"/>
      <c r="B4059" s="2"/>
      <c r="C4059" s="139" t="s">
        <v>29934</v>
      </c>
      <c r="D4059" s="124" t="s">
        <v>29935</v>
      </c>
      <c r="E4059" s="118" t="s">
        <v>48</v>
      </c>
      <c r="F4059" s="124" t="s">
        <v>35249</v>
      </c>
      <c r="G4059" s="118" t="s">
        <v>2</v>
      </c>
      <c r="H4059" s="137"/>
      <c r="I4059" s="119"/>
      <c r="J4059" s="129"/>
      <c r="K4059" s="129"/>
      <c r="L4059" s="129">
        <v>0</v>
      </c>
      <c r="M4059" s="134" t="s">
        <v>21093</v>
      </c>
    </row>
    <row r="4060" spans="1:13" hidden="1" x14ac:dyDescent="0.25">
      <c r="A4060" s="128"/>
      <c r="B4060" s="2"/>
      <c r="C4060" s="139" t="s">
        <v>31184</v>
      </c>
      <c r="D4060" s="124" t="s">
        <v>31185</v>
      </c>
      <c r="E4060" s="118" t="s">
        <v>48</v>
      </c>
      <c r="F4060" s="124" t="s">
        <v>35249</v>
      </c>
      <c r="G4060" s="118" t="s">
        <v>2</v>
      </c>
      <c r="H4060" s="137"/>
      <c r="I4060" s="119"/>
      <c r="J4060" s="129"/>
      <c r="K4060" s="129"/>
      <c r="L4060" s="129">
        <v>0</v>
      </c>
      <c r="M4060" s="134" t="s">
        <v>28132</v>
      </c>
    </row>
    <row r="4061" spans="1:13" x14ac:dyDescent="0.25">
      <c r="A4061" s="128"/>
      <c r="B4061" s="2"/>
      <c r="C4061" s="139" t="s">
        <v>30375</v>
      </c>
      <c r="D4061" s="124" t="s">
        <v>30376</v>
      </c>
      <c r="E4061" s="118" t="s">
        <v>48</v>
      </c>
      <c r="F4061" s="124" t="s">
        <v>35249</v>
      </c>
      <c r="G4061" s="118" t="s">
        <v>2</v>
      </c>
      <c r="H4061" s="137"/>
      <c r="I4061" s="119"/>
      <c r="J4061" s="129"/>
      <c r="K4061" s="129"/>
      <c r="L4061" s="129">
        <v>0</v>
      </c>
      <c r="M4061" s="134" t="s">
        <v>20608</v>
      </c>
    </row>
    <row r="4062" spans="1:13" hidden="1" x14ac:dyDescent="0.25">
      <c r="A4062" s="128"/>
      <c r="B4062" s="2"/>
      <c r="C4062" s="139" t="s">
        <v>2419</v>
      </c>
      <c r="D4062" s="124" t="s">
        <v>2420</v>
      </c>
      <c r="E4062" s="118" t="s">
        <v>48</v>
      </c>
      <c r="F4062" s="124" t="s">
        <v>35249</v>
      </c>
      <c r="G4062" s="118" t="s">
        <v>2</v>
      </c>
      <c r="H4062" s="137">
        <v>41402</v>
      </c>
      <c r="I4062" s="119">
        <v>1461.53</v>
      </c>
      <c r="J4062" s="129"/>
      <c r="K4062" s="129"/>
      <c r="L4062" s="129">
        <v>0</v>
      </c>
      <c r="M4062" s="134" t="s">
        <v>20609</v>
      </c>
    </row>
    <row r="4063" spans="1:13" x14ac:dyDescent="0.25">
      <c r="A4063" s="128"/>
      <c r="B4063" s="2"/>
      <c r="C4063" s="139" t="s">
        <v>35270</v>
      </c>
      <c r="D4063" s="124" t="s">
        <v>35271</v>
      </c>
      <c r="E4063" s="118" t="s">
        <v>48</v>
      </c>
      <c r="F4063" s="124" t="s">
        <v>35249</v>
      </c>
      <c r="G4063" s="118" t="s">
        <v>2</v>
      </c>
      <c r="H4063" s="137"/>
      <c r="I4063" s="119"/>
      <c r="J4063" s="129"/>
      <c r="K4063" s="129"/>
      <c r="L4063" s="129">
        <v>0</v>
      </c>
      <c r="M4063" s="134" t="s">
        <v>20610</v>
      </c>
    </row>
    <row r="4064" spans="1:13" hidden="1" x14ac:dyDescent="0.25">
      <c r="A4064" s="128"/>
      <c r="B4064" s="2"/>
      <c r="C4064" s="139" t="s">
        <v>2421</v>
      </c>
      <c r="D4064" s="124" t="s">
        <v>2422</v>
      </c>
      <c r="E4064" s="118" t="s">
        <v>48</v>
      </c>
      <c r="F4064" s="124" t="s">
        <v>35249</v>
      </c>
      <c r="G4064" s="118" t="s">
        <v>2</v>
      </c>
      <c r="H4064" s="137">
        <v>42495</v>
      </c>
      <c r="I4064" s="119">
        <v>961.62</v>
      </c>
      <c r="J4064" s="129"/>
      <c r="K4064" s="129"/>
      <c r="L4064" s="129">
        <v>0</v>
      </c>
      <c r="M4064" s="134" t="s">
        <v>31560</v>
      </c>
    </row>
    <row r="4065" spans="1:13" hidden="1" x14ac:dyDescent="0.25">
      <c r="A4065" s="128"/>
      <c r="B4065" s="2"/>
      <c r="C4065" s="139" t="s">
        <v>2423</v>
      </c>
      <c r="D4065" s="124" t="s">
        <v>2424</v>
      </c>
      <c r="E4065" s="118" t="s">
        <v>48</v>
      </c>
      <c r="F4065" s="124" t="s">
        <v>35249</v>
      </c>
      <c r="G4065" s="118" t="s">
        <v>2</v>
      </c>
      <c r="H4065" s="137">
        <v>41015</v>
      </c>
      <c r="I4065" s="119">
        <v>812</v>
      </c>
      <c r="J4065" s="129"/>
      <c r="K4065" s="129"/>
      <c r="L4065" s="129">
        <v>0</v>
      </c>
      <c r="M4065" s="134" t="s">
        <v>28577</v>
      </c>
    </row>
    <row r="4066" spans="1:13" hidden="1" x14ac:dyDescent="0.25">
      <c r="A4066" s="128"/>
      <c r="B4066" s="2"/>
      <c r="C4066" s="139" t="s">
        <v>2425</v>
      </c>
      <c r="D4066" s="124" t="s">
        <v>2426</v>
      </c>
      <c r="E4066" s="118" t="s">
        <v>48</v>
      </c>
      <c r="F4066" s="124" t="s">
        <v>35249</v>
      </c>
      <c r="G4066" s="118" t="s">
        <v>2</v>
      </c>
      <c r="H4066" s="137">
        <v>41015</v>
      </c>
      <c r="I4066" s="119">
        <v>1461</v>
      </c>
      <c r="J4066" s="129"/>
      <c r="K4066" s="129"/>
      <c r="L4066" s="129">
        <v>0</v>
      </c>
      <c r="M4066" s="134" t="s">
        <v>20611</v>
      </c>
    </row>
    <row r="4067" spans="1:13" hidden="1" x14ac:dyDescent="0.25">
      <c r="A4067" s="128"/>
      <c r="B4067" s="2"/>
      <c r="C4067" s="139" t="s">
        <v>29348</v>
      </c>
      <c r="D4067" s="124" t="s">
        <v>29349</v>
      </c>
      <c r="E4067" s="118" t="s">
        <v>48</v>
      </c>
      <c r="F4067" s="124" t="s">
        <v>35249</v>
      </c>
      <c r="G4067" s="118" t="s">
        <v>2</v>
      </c>
      <c r="H4067" s="137"/>
      <c r="I4067" s="119"/>
      <c r="J4067" s="129"/>
      <c r="K4067" s="129"/>
      <c r="L4067" s="129">
        <v>0</v>
      </c>
      <c r="M4067" s="134" t="s">
        <v>20612</v>
      </c>
    </row>
    <row r="4068" spans="1:13" hidden="1" x14ac:dyDescent="0.25">
      <c r="A4068" s="128"/>
      <c r="B4068" s="2"/>
      <c r="C4068" s="139" t="s">
        <v>2427</v>
      </c>
      <c r="D4068" s="124" t="s">
        <v>2428</v>
      </c>
      <c r="E4068" s="118" t="s">
        <v>48</v>
      </c>
      <c r="F4068" s="124" t="s">
        <v>35249</v>
      </c>
      <c r="G4068" s="118" t="s">
        <v>2</v>
      </c>
      <c r="H4068" s="137">
        <v>44476</v>
      </c>
      <c r="I4068" s="119">
        <v>631</v>
      </c>
      <c r="J4068" s="129"/>
      <c r="K4068" s="129"/>
      <c r="L4068" s="129">
        <v>0</v>
      </c>
      <c r="M4068" s="134" t="s">
        <v>20612</v>
      </c>
    </row>
    <row r="4069" spans="1:13" hidden="1" x14ac:dyDescent="0.25">
      <c r="A4069" s="128"/>
      <c r="B4069" s="2"/>
      <c r="C4069" s="139" t="s">
        <v>2429</v>
      </c>
      <c r="D4069" s="124" t="s">
        <v>2430</v>
      </c>
      <c r="E4069" s="118" t="s">
        <v>48</v>
      </c>
      <c r="F4069" s="124" t="s">
        <v>35249</v>
      </c>
      <c r="G4069" s="118" t="s">
        <v>2</v>
      </c>
      <c r="H4069" s="137">
        <v>44603</v>
      </c>
      <c r="I4069" s="119">
        <v>600</v>
      </c>
      <c r="J4069" s="129"/>
      <c r="K4069" s="129"/>
      <c r="L4069" s="129">
        <v>0</v>
      </c>
      <c r="M4069" s="134" t="s">
        <v>20613</v>
      </c>
    </row>
    <row r="4070" spans="1:13" hidden="1" x14ac:dyDescent="0.25">
      <c r="A4070" s="128"/>
      <c r="B4070" s="2"/>
      <c r="C4070" s="139" t="s">
        <v>2431</v>
      </c>
      <c r="D4070" s="124" t="s">
        <v>2432</v>
      </c>
      <c r="E4070" s="118" t="s">
        <v>48</v>
      </c>
      <c r="F4070" s="124" t="s">
        <v>35249</v>
      </c>
      <c r="G4070" s="118" t="s">
        <v>2</v>
      </c>
      <c r="H4070" s="137">
        <v>41386</v>
      </c>
      <c r="I4070" s="119">
        <v>532.78</v>
      </c>
      <c r="J4070" s="129"/>
      <c r="K4070" s="129"/>
      <c r="L4070" s="129">
        <v>0</v>
      </c>
      <c r="M4070" s="134" t="s">
        <v>20614</v>
      </c>
    </row>
    <row r="4071" spans="1:13" hidden="1" x14ac:dyDescent="0.25">
      <c r="A4071" s="128"/>
      <c r="B4071" s="2"/>
      <c r="C4071" s="139" t="s">
        <v>2433</v>
      </c>
      <c r="D4071" s="124" t="s">
        <v>2434</v>
      </c>
      <c r="E4071" s="118" t="s">
        <v>48</v>
      </c>
      <c r="F4071" s="124" t="s">
        <v>35249</v>
      </c>
      <c r="G4071" s="118" t="s">
        <v>2</v>
      </c>
      <c r="H4071" s="137">
        <v>45798</v>
      </c>
      <c r="I4071" s="119">
        <v>879.5</v>
      </c>
      <c r="J4071" s="129"/>
      <c r="K4071" s="129"/>
      <c r="L4071" s="129">
        <v>0</v>
      </c>
      <c r="M4071" s="134" t="s">
        <v>20615</v>
      </c>
    </row>
    <row r="4072" spans="1:13" hidden="1" x14ac:dyDescent="0.25">
      <c r="A4072" s="128"/>
      <c r="B4072" s="2"/>
      <c r="C4072" s="139" t="s">
        <v>2435</v>
      </c>
      <c r="D4072" s="124" t="s">
        <v>2436</v>
      </c>
      <c r="E4072" s="118" t="s">
        <v>48</v>
      </c>
      <c r="F4072" s="124" t="s">
        <v>35249</v>
      </c>
      <c r="G4072" s="118" t="s">
        <v>2</v>
      </c>
      <c r="H4072" s="137">
        <v>41694</v>
      </c>
      <c r="I4072" s="119">
        <v>1651.68</v>
      </c>
      <c r="J4072" s="129"/>
      <c r="K4072" s="129"/>
      <c r="L4072" s="129">
        <v>0</v>
      </c>
      <c r="M4072" s="134" t="s">
        <v>20616</v>
      </c>
    </row>
    <row r="4073" spans="1:13" hidden="1" x14ac:dyDescent="0.25">
      <c r="A4073" s="128"/>
      <c r="B4073" s="2"/>
      <c r="C4073" s="139" t="s">
        <v>2437</v>
      </c>
      <c r="D4073" s="124" t="s">
        <v>2438</v>
      </c>
      <c r="E4073" s="118" t="s">
        <v>48</v>
      </c>
      <c r="F4073" s="124" t="s">
        <v>35249</v>
      </c>
      <c r="G4073" s="118" t="s">
        <v>2</v>
      </c>
      <c r="H4073" s="137">
        <v>41928</v>
      </c>
      <c r="I4073" s="119">
        <v>774.59</v>
      </c>
      <c r="J4073" s="129"/>
      <c r="K4073" s="129"/>
      <c r="L4073" s="129">
        <v>0</v>
      </c>
      <c r="M4073" s="134" t="s">
        <v>20617</v>
      </c>
    </row>
    <row r="4074" spans="1:13" hidden="1" x14ac:dyDescent="0.25">
      <c r="A4074" s="128"/>
      <c r="B4074" s="2"/>
      <c r="C4074" s="139" t="s">
        <v>2439</v>
      </c>
      <c r="D4074" s="124" t="s">
        <v>2440</v>
      </c>
      <c r="E4074" s="118" t="s">
        <v>48</v>
      </c>
      <c r="F4074" s="124" t="s">
        <v>35249</v>
      </c>
      <c r="G4074" s="118" t="s">
        <v>2</v>
      </c>
      <c r="H4074" s="137">
        <v>41774</v>
      </c>
      <c r="I4074" s="119">
        <v>1373.12</v>
      </c>
      <c r="J4074" s="129"/>
      <c r="K4074" s="129"/>
      <c r="L4074" s="129">
        <v>0</v>
      </c>
      <c r="M4074" s="134" t="s">
        <v>20618</v>
      </c>
    </row>
    <row r="4075" spans="1:13" hidden="1" x14ac:dyDescent="0.25">
      <c r="A4075" s="128"/>
      <c r="B4075" s="2"/>
      <c r="C4075" s="139" t="s">
        <v>2441</v>
      </c>
      <c r="D4075" s="124" t="s">
        <v>2442</v>
      </c>
      <c r="E4075" s="118" t="s">
        <v>48</v>
      </c>
      <c r="F4075" s="124" t="s">
        <v>35249</v>
      </c>
      <c r="G4075" s="118" t="s">
        <v>2</v>
      </c>
      <c r="H4075" s="137">
        <v>43797</v>
      </c>
      <c r="I4075" s="119">
        <v>592.35</v>
      </c>
      <c r="J4075" s="129"/>
      <c r="K4075" s="129"/>
      <c r="L4075" s="129">
        <v>0</v>
      </c>
      <c r="M4075" s="134" t="s">
        <v>31218</v>
      </c>
    </row>
    <row r="4076" spans="1:13" hidden="1" x14ac:dyDescent="0.25">
      <c r="A4076" s="128"/>
      <c r="B4076" s="2"/>
      <c r="C4076" s="139" t="s">
        <v>2443</v>
      </c>
      <c r="D4076" s="124" t="s">
        <v>2444</v>
      </c>
      <c r="E4076" s="118" t="s">
        <v>48</v>
      </c>
      <c r="F4076" s="124" t="s">
        <v>35249</v>
      </c>
      <c r="G4076" s="118" t="s">
        <v>2</v>
      </c>
      <c r="H4076" s="137">
        <v>41928</v>
      </c>
      <c r="I4076" s="119">
        <v>1382.18</v>
      </c>
      <c r="J4076" s="129"/>
      <c r="K4076" s="129"/>
      <c r="L4076" s="129">
        <v>0</v>
      </c>
      <c r="M4076" s="134" t="s">
        <v>20619</v>
      </c>
    </row>
    <row r="4077" spans="1:13" hidden="1" x14ac:dyDescent="0.25">
      <c r="A4077" s="128"/>
      <c r="B4077" s="2"/>
      <c r="C4077" s="139" t="s">
        <v>2445</v>
      </c>
      <c r="D4077" s="124" t="s">
        <v>2446</v>
      </c>
      <c r="E4077" s="118" t="s">
        <v>48</v>
      </c>
      <c r="F4077" s="124" t="s">
        <v>35249</v>
      </c>
      <c r="G4077" s="118" t="s">
        <v>2</v>
      </c>
      <c r="H4077" s="137">
        <v>43746</v>
      </c>
      <c r="I4077" s="119">
        <v>321.05</v>
      </c>
      <c r="J4077" s="129"/>
      <c r="K4077" s="129"/>
      <c r="L4077" s="129">
        <v>0</v>
      </c>
      <c r="M4077" s="134" t="s">
        <v>20620</v>
      </c>
    </row>
    <row r="4078" spans="1:13" hidden="1" x14ac:dyDescent="0.25">
      <c r="A4078" s="128"/>
      <c r="B4078" s="2"/>
      <c r="C4078" s="139" t="s">
        <v>2447</v>
      </c>
      <c r="D4078" s="124" t="s">
        <v>2448</v>
      </c>
      <c r="E4078" s="118" t="s">
        <v>48</v>
      </c>
      <c r="F4078" s="124" t="s">
        <v>35249</v>
      </c>
      <c r="G4078" s="118" t="s">
        <v>2</v>
      </c>
      <c r="H4078" s="137">
        <v>43802</v>
      </c>
      <c r="I4078" s="119">
        <v>1163.57</v>
      </c>
      <c r="J4078" s="129"/>
      <c r="K4078" s="129"/>
      <c r="L4078" s="129">
        <v>0</v>
      </c>
      <c r="M4078" s="134" t="s">
        <v>20621</v>
      </c>
    </row>
    <row r="4079" spans="1:13" hidden="1" x14ac:dyDescent="0.25">
      <c r="A4079" s="128"/>
      <c r="B4079" s="2"/>
      <c r="C4079" s="139" t="s">
        <v>2449</v>
      </c>
      <c r="D4079" s="124" t="s">
        <v>2450</v>
      </c>
      <c r="E4079" s="118" t="s">
        <v>48</v>
      </c>
      <c r="F4079" s="124" t="s">
        <v>35249</v>
      </c>
      <c r="G4079" s="118" t="s">
        <v>2</v>
      </c>
      <c r="H4079" s="137">
        <v>44476</v>
      </c>
      <c r="I4079" s="119">
        <v>1040</v>
      </c>
      <c r="J4079" s="129"/>
      <c r="K4079" s="129"/>
      <c r="L4079" s="129">
        <v>0</v>
      </c>
      <c r="M4079" s="134" t="s">
        <v>20621</v>
      </c>
    </row>
    <row r="4080" spans="1:13" hidden="1" x14ac:dyDescent="0.25">
      <c r="A4080" s="128"/>
      <c r="B4080" s="2"/>
      <c r="C4080" s="139" t="s">
        <v>2451</v>
      </c>
      <c r="D4080" s="124" t="s">
        <v>2452</v>
      </c>
      <c r="E4080" s="118" t="s">
        <v>48</v>
      </c>
      <c r="F4080" s="124" t="s">
        <v>35249</v>
      </c>
      <c r="G4080" s="118" t="s">
        <v>2</v>
      </c>
      <c r="H4080" s="137">
        <v>44476</v>
      </c>
      <c r="I4080" s="119">
        <v>1187</v>
      </c>
      <c r="J4080" s="129"/>
      <c r="K4080" s="129"/>
      <c r="L4080" s="129">
        <v>0</v>
      </c>
      <c r="M4080" s="134" t="s">
        <v>29166</v>
      </c>
    </row>
    <row r="4081" spans="1:13" hidden="1" x14ac:dyDescent="0.25">
      <c r="A4081" s="128"/>
      <c r="B4081" s="2"/>
      <c r="C4081" s="139" t="s">
        <v>2453</v>
      </c>
      <c r="D4081" s="124" t="s">
        <v>2454</v>
      </c>
      <c r="E4081" s="118" t="s">
        <v>48</v>
      </c>
      <c r="F4081" s="124" t="s">
        <v>35249</v>
      </c>
      <c r="G4081" s="118" t="s">
        <v>2</v>
      </c>
      <c r="H4081" s="137">
        <v>43746</v>
      </c>
      <c r="I4081" s="119">
        <v>861.55</v>
      </c>
      <c r="J4081" s="129"/>
      <c r="K4081" s="129"/>
      <c r="L4081" s="129">
        <v>0</v>
      </c>
      <c r="M4081" s="134" t="s">
        <v>29826</v>
      </c>
    </row>
    <row r="4082" spans="1:13" hidden="1" x14ac:dyDescent="0.25">
      <c r="A4082" s="128"/>
      <c r="B4082" s="2"/>
      <c r="C4082" s="139" t="s">
        <v>2455</v>
      </c>
      <c r="D4082" s="124" t="s">
        <v>2456</v>
      </c>
      <c r="E4082" s="118" t="s">
        <v>48</v>
      </c>
      <c r="F4082" s="124" t="s">
        <v>35249</v>
      </c>
      <c r="G4082" s="118" t="s">
        <v>2</v>
      </c>
      <c r="H4082" s="137">
        <v>43746</v>
      </c>
      <c r="I4082" s="119">
        <v>614.85</v>
      </c>
      <c r="J4082" s="129"/>
      <c r="K4082" s="129"/>
      <c r="L4082" s="129">
        <v>0</v>
      </c>
      <c r="M4082" s="134" t="s">
        <v>20622</v>
      </c>
    </row>
    <row r="4083" spans="1:13" hidden="1" x14ac:dyDescent="0.25">
      <c r="A4083" s="128"/>
      <c r="B4083" s="2"/>
      <c r="C4083" s="139" t="s">
        <v>2457</v>
      </c>
      <c r="D4083" s="124" t="s">
        <v>2458</v>
      </c>
      <c r="E4083" s="118" t="s">
        <v>48</v>
      </c>
      <c r="F4083" s="124" t="s">
        <v>35249</v>
      </c>
      <c r="G4083" s="118" t="s">
        <v>2</v>
      </c>
      <c r="H4083" s="137">
        <v>43797</v>
      </c>
      <c r="I4083" s="119">
        <v>1159.04</v>
      </c>
      <c r="J4083" s="129"/>
      <c r="K4083" s="129"/>
      <c r="L4083" s="129">
        <v>0</v>
      </c>
      <c r="M4083" s="134" t="s">
        <v>20623</v>
      </c>
    </row>
    <row r="4084" spans="1:13" hidden="1" x14ac:dyDescent="0.25">
      <c r="A4084" s="128"/>
      <c r="B4084" s="2"/>
      <c r="C4084" s="139" t="s">
        <v>35159</v>
      </c>
      <c r="D4084" s="124" t="s">
        <v>35160</v>
      </c>
      <c r="E4084" s="118" t="s">
        <v>48</v>
      </c>
      <c r="F4084" s="124" t="s">
        <v>35249</v>
      </c>
      <c r="G4084" s="118" t="s">
        <v>2</v>
      </c>
      <c r="H4084" s="137">
        <v>45986</v>
      </c>
      <c r="I4084" s="119">
        <v>519.70000000000005</v>
      </c>
      <c r="J4084" s="129"/>
      <c r="K4084" s="129"/>
      <c r="L4084" s="129">
        <v>0</v>
      </c>
      <c r="M4084" s="134" t="s">
        <v>28807</v>
      </c>
    </row>
    <row r="4085" spans="1:13" hidden="1" x14ac:dyDescent="0.25">
      <c r="A4085" s="128"/>
      <c r="B4085" s="2"/>
      <c r="C4085" s="139" t="s">
        <v>35193</v>
      </c>
      <c r="D4085" s="124" t="s">
        <v>35194</v>
      </c>
      <c r="E4085" s="118" t="s">
        <v>48</v>
      </c>
      <c r="F4085" s="124" t="s">
        <v>35249</v>
      </c>
      <c r="G4085" s="118" t="s">
        <v>2</v>
      </c>
      <c r="H4085" s="137">
        <v>45986</v>
      </c>
      <c r="I4085" s="119">
        <v>878.25</v>
      </c>
      <c r="J4085" s="129"/>
      <c r="K4085" s="129"/>
      <c r="L4085" s="129">
        <v>0</v>
      </c>
      <c r="M4085" s="134" t="s">
        <v>34301</v>
      </c>
    </row>
    <row r="4086" spans="1:13" hidden="1" x14ac:dyDescent="0.25">
      <c r="A4086" s="128"/>
      <c r="B4086" s="2"/>
      <c r="C4086" s="139" t="s">
        <v>35051</v>
      </c>
      <c r="D4086" s="124" t="s">
        <v>35052</v>
      </c>
      <c r="E4086" s="118" t="s">
        <v>48</v>
      </c>
      <c r="F4086" s="124" t="s">
        <v>35249</v>
      </c>
      <c r="G4086" s="118" t="s">
        <v>2</v>
      </c>
      <c r="H4086" s="137">
        <v>45981</v>
      </c>
      <c r="I4086" s="119">
        <v>959.45</v>
      </c>
      <c r="J4086" s="129"/>
      <c r="K4086" s="129"/>
      <c r="L4086" s="129">
        <v>0</v>
      </c>
      <c r="M4086" s="134" t="s">
        <v>28870</v>
      </c>
    </row>
    <row r="4087" spans="1:13" hidden="1" x14ac:dyDescent="0.25">
      <c r="A4087" s="128"/>
      <c r="B4087" s="2"/>
      <c r="C4087" s="139" t="s">
        <v>30858</v>
      </c>
      <c r="D4087" s="124" t="s">
        <v>30859</v>
      </c>
      <c r="E4087" s="118" t="s">
        <v>48</v>
      </c>
      <c r="F4087" s="124" t="s">
        <v>35249</v>
      </c>
      <c r="G4087" s="118" t="s">
        <v>2</v>
      </c>
      <c r="H4087" s="137"/>
      <c r="I4087" s="119"/>
      <c r="J4087" s="129"/>
      <c r="K4087" s="129"/>
      <c r="L4087" s="129">
        <v>0</v>
      </c>
      <c r="M4087" s="134" t="s">
        <v>27873</v>
      </c>
    </row>
    <row r="4088" spans="1:13" hidden="1" x14ac:dyDescent="0.25">
      <c r="A4088" s="128"/>
      <c r="B4088" s="2"/>
      <c r="C4088" s="139" t="s">
        <v>2459</v>
      </c>
      <c r="D4088" s="124" t="s">
        <v>2460</v>
      </c>
      <c r="E4088" s="118" t="s">
        <v>48</v>
      </c>
      <c r="F4088" s="124" t="s">
        <v>35249</v>
      </c>
      <c r="G4088" s="118" t="s">
        <v>2</v>
      </c>
      <c r="H4088" s="137">
        <v>41928</v>
      </c>
      <c r="I4088" s="119">
        <v>1413.18</v>
      </c>
      <c r="J4088" s="129"/>
      <c r="K4088" s="129"/>
      <c r="L4088" s="129">
        <v>0</v>
      </c>
      <c r="M4088" s="134" t="s">
        <v>20624</v>
      </c>
    </row>
    <row r="4089" spans="1:13" hidden="1" x14ac:dyDescent="0.25">
      <c r="A4089" s="128"/>
      <c r="B4089" s="2"/>
      <c r="C4089" s="139" t="s">
        <v>34662</v>
      </c>
      <c r="D4089" s="124" t="s">
        <v>34663</v>
      </c>
      <c r="E4089" s="118" t="s">
        <v>48</v>
      </c>
      <c r="F4089" s="124" t="s">
        <v>35249</v>
      </c>
      <c r="G4089" s="118" t="s">
        <v>2</v>
      </c>
      <c r="H4089" s="137">
        <v>45527</v>
      </c>
      <c r="I4089" s="119">
        <v>799.64</v>
      </c>
      <c r="J4089" s="129"/>
      <c r="K4089" s="129"/>
      <c r="L4089" s="129">
        <v>0</v>
      </c>
      <c r="M4089" s="134" t="s">
        <v>29057</v>
      </c>
    </row>
    <row r="4090" spans="1:13" hidden="1" x14ac:dyDescent="0.25">
      <c r="A4090" s="128"/>
      <c r="B4090" s="2"/>
      <c r="C4090" s="139" t="s">
        <v>2461</v>
      </c>
      <c r="D4090" s="124" t="s">
        <v>2462</v>
      </c>
      <c r="E4090" s="118" t="s">
        <v>48</v>
      </c>
      <c r="F4090" s="124" t="s">
        <v>35249</v>
      </c>
      <c r="G4090" s="118" t="s">
        <v>2</v>
      </c>
      <c r="H4090" s="137">
        <v>41178</v>
      </c>
      <c r="I4090" s="119">
        <v>516</v>
      </c>
      <c r="J4090" s="129"/>
      <c r="K4090" s="129"/>
      <c r="L4090" s="129">
        <v>0</v>
      </c>
      <c r="M4090" s="134" t="s">
        <v>29383</v>
      </c>
    </row>
    <row r="4091" spans="1:13" hidden="1" x14ac:dyDescent="0.25">
      <c r="A4091" s="128"/>
      <c r="B4091" s="2"/>
      <c r="C4091" s="139" t="s">
        <v>2463</v>
      </c>
      <c r="D4091" s="124" t="s">
        <v>2464</v>
      </c>
      <c r="E4091" s="118" t="s">
        <v>48</v>
      </c>
      <c r="F4091" s="124" t="s">
        <v>35249</v>
      </c>
      <c r="G4091" s="118" t="s">
        <v>2</v>
      </c>
      <c r="H4091" s="137">
        <v>41470</v>
      </c>
      <c r="I4091" s="119">
        <v>605.71</v>
      </c>
      <c r="J4091" s="129"/>
      <c r="K4091" s="129"/>
      <c r="L4091" s="129">
        <v>0</v>
      </c>
      <c r="M4091" s="134"/>
    </row>
    <row r="4092" spans="1:13" x14ac:dyDescent="0.25">
      <c r="A4092" s="128"/>
      <c r="B4092" s="2"/>
      <c r="C4092" s="139" t="s">
        <v>28137</v>
      </c>
      <c r="D4092" s="124" t="s">
        <v>28138</v>
      </c>
      <c r="E4092" s="118" t="s">
        <v>48</v>
      </c>
      <c r="F4092" s="124" t="s">
        <v>35249</v>
      </c>
      <c r="G4092" s="118" t="s">
        <v>2</v>
      </c>
      <c r="H4092" s="137">
        <v>45429</v>
      </c>
      <c r="I4092" s="119">
        <v>987.4</v>
      </c>
      <c r="J4092" s="129"/>
      <c r="K4092" s="129"/>
      <c r="L4092" s="129">
        <v>0</v>
      </c>
      <c r="M4092" s="134" t="s">
        <v>20625</v>
      </c>
    </row>
    <row r="4093" spans="1:13" hidden="1" x14ac:dyDescent="0.25">
      <c r="A4093" s="128"/>
      <c r="B4093" s="2"/>
      <c r="C4093" s="139" t="s">
        <v>2465</v>
      </c>
      <c r="D4093" s="124" t="s">
        <v>2466</v>
      </c>
      <c r="E4093" s="118" t="s">
        <v>48</v>
      </c>
      <c r="F4093" s="124" t="s">
        <v>35249</v>
      </c>
      <c r="G4093" s="118" t="s">
        <v>2</v>
      </c>
      <c r="H4093" s="137">
        <v>43413</v>
      </c>
      <c r="I4093" s="119">
        <v>1582.52</v>
      </c>
      <c r="J4093" s="129"/>
      <c r="K4093" s="129"/>
      <c r="L4093" s="129">
        <v>0</v>
      </c>
      <c r="M4093" s="134" t="s">
        <v>20626</v>
      </c>
    </row>
    <row r="4094" spans="1:13" hidden="1" x14ac:dyDescent="0.25">
      <c r="A4094" s="128"/>
      <c r="B4094" s="2"/>
      <c r="C4094" s="139" t="s">
        <v>34665</v>
      </c>
      <c r="D4094" s="124" t="s">
        <v>34666</v>
      </c>
      <c r="E4094" s="118" t="s">
        <v>48</v>
      </c>
      <c r="F4094" s="124" t="s">
        <v>35249</v>
      </c>
      <c r="G4094" s="118" t="s">
        <v>2</v>
      </c>
      <c r="H4094" s="137"/>
      <c r="I4094" s="119"/>
      <c r="J4094" s="129"/>
      <c r="K4094" s="129"/>
      <c r="L4094" s="129">
        <v>0</v>
      </c>
      <c r="M4094" s="134" t="s">
        <v>20627</v>
      </c>
    </row>
    <row r="4095" spans="1:13" hidden="1" x14ac:dyDescent="0.25">
      <c r="A4095" s="128"/>
      <c r="B4095" s="2"/>
      <c r="C4095" s="139" t="s">
        <v>2467</v>
      </c>
      <c r="D4095" s="124" t="s">
        <v>2468</v>
      </c>
      <c r="E4095" s="118" t="s">
        <v>48</v>
      </c>
      <c r="F4095" s="124" t="s">
        <v>35249</v>
      </c>
      <c r="G4095" s="118" t="s">
        <v>2</v>
      </c>
      <c r="H4095" s="137">
        <v>41711</v>
      </c>
      <c r="I4095" s="119">
        <v>830.74</v>
      </c>
      <c r="J4095" s="129"/>
      <c r="K4095" s="129"/>
      <c r="L4095" s="129">
        <v>0</v>
      </c>
      <c r="M4095" s="134" t="s">
        <v>20628</v>
      </c>
    </row>
    <row r="4096" spans="1:13" hidden="1" x14ac:dyDescent="0.25">
      <c r="A4096" s="128"/>
      <c r="B4096" s="2"/>
      <c r="C4096" s="139" t="s">
        <v>2469</v>
      </c>
      <c r="D4096" s="124" t="s">
        <v>2470</v>
      </c>
      <c r="E4096" s="118" t="s">
        <v>48</v>
      </c>
      <c r="F4096" s="124" t="s">
        <v>35249</v>
      </c>
      <c r="G4096" s="118" t="s">
        <v>2</v>
      </c>
      <c r="H4096" s="137">
        <v>40732</v>
      </c>
      <c r="I4096" s="119">
        <v>729.56</v>
      </c>
      <c r="J4096" s="129"/>
      <c r="K4096" s="129"/>
      <c r="L4096" s="129">
        <v>0</v>
      </c>
      <c r="M4096" s="134"/>
    </row>
    <row r="4097" spans="1:13" x14ac:dyDescent="0.25">
      <c r="A4097" s="128"/>
      <c r="B4097" s="2"/>
      <c r="C4097" s="139" t="s">
        <v>2471</v>
      </c>
      <c r="D4097" s="124" t="s">
        <v>2472</v>
      </c>
      <c r="E4097" s="118" t="s">
        <v>48</v>
      </c>
      <c r="F4097" s="124" t="s">
        <v>35249</v>
      </c>
      <c r="G4097" s="118" t="s">
        <v>2</v>
      </c>
      <c r="H4097" s="137">
        <v>41485</v>
      </c>
      <c r="I4097" s="119">
        <v>1491.97</v>
      </c>
      <c r="J4097" s="129"/>
      <c r="K4097" s="129"/>
      <c r="L4097" s="129">
        <v>0</v>
      </c>
      <c r="M4097" s="134" t="s">
        <v>20629</v>
      </c>
    </row>
    <row r="4098" spans="1:13" hidden="1" x14ac:dyDescent="0.25">
      <c r="A4098" s="128"/>
      <c r="B4098" s="2"/>
      <c r="C4098" s="139" t="s">
        <v>2473</v>
      </c>
      <c r="D4098" s="124" t="s">
        <v>2474</v>
      </c>
      <c r="E4098" s="118" t="s">
        <v>48</v>
      </c>
      <c r="F4098" s="124" t="s">
        <v>35249</v>
      </c>
      <c r="G4098" s="118" t="s">
        <v>2</v>
      </c>
      <c r="H4098" s="137">
        <v>41142</v>
      </c>
      <c r="I4098" s="119">
        <v>159.6</v>
      </c>
      <c r="J4098" s="129"/>
      <c r="K4098" s="129"/>
      <c r="L4098" s="129">
        <v>0</v>
      </c>
      <c r="M4098" s="134" t="s">
        <v>20630</v>
      </c>
    </row>
    <row r="4099" spans="1:13" hidden="1" x14ac:dyDescent="0.25">
      <c r="A4099" s="128"/>
      <c r="B4099" s="2"/>
      <c r="C4099" s="139" t="s">
        <v>2475</v>
      </c>
      <c r="D4099" s="124" t="s">
        <v>2476</v>
      </c>
      <c r="E4099" s="118" t="s">
        <v>48</v>
      </c>
      <c r="F4099" s="124" t="s">
        <v>35249</v>
      </c>
      <c r="G4099" s="118" t="s">
        <v>2</v>
      </c>
      <c r="H4099" s="137">
        <v>41142</v>
      </c>
      <c r="I4099" s="119">
        <v>204</v>
      </c>
      <c r="J4099" s="129"/>
      <c r="K4099" s="129"/>
      <c r="L4099" s="129">
        <v>0</v>
      </c>
      <c r="M4099" s="134" t="s">
        <v>20631</v>
      </c>
    </row>
    <row r="4100" spans="1:13" hidden="1" x14ac:dyDescent="0.25">
      <c r="A4100" s="128"/>
      <c r="B4100" s="2"/>
      <c r="C4100" s="139" t="s">
        <v>2477</v>
      </c>
      <c r="D4100" s="124" t="s">
        <v>2478</v>
      </c>
      <c r="E4100" s="118" t="s">
        <v>48</v>
      </c>
      <c r="F4100" s="124" t="s">
        <v>35249</v>
      </c>
      <c r="G4100" s="118" t="s">
        <v>2</v>
      </c>
      <c r="H4100" s="137">
        <v>41142</v>
      </c>
      <c r="I4100" s="119">
        <v>252</v>
      </c>
      <c r="J4100" s="129"/>
      <c r="K4100" s="129"/>
      <c r="L4100" s="129">
        <v>0</v>
      </c>
      <c r="M4100" s="134" t="s">
        <v>20632</v>
      </c>
    </row>
    <row r="4101" spans="1:13" hidden="1" x14ac:dyDescent="0.25">
      <c r="A4101" s="128"/>
      <c r="B4101" s="2"/>
      <c r="C4101" s="139" t="s">
        <v>2479</v>
      </c>
      <c r="D4101" s="124" t="s">
        <v>2480</v>
      </c>
      <c r="E4101" s="118" t="s">
        <v>48</v>
      </c>
      <c r="F4101" s="124" t="s">
        <v>35249</v>
      </c>
      <c r="G4101" s="118" t="s">
        <v>2</v>
      </c>
      <c r="H4101" s="137">
        <v>42108</v>
      </c>
      <c r="I4101" s="119">
        <v>374.69</v>
      </c>
      <c r="J4101" s="129"/>
      <c r="K4101" s="129"/>
      <c r="L4101" s="129">
        <v>0</v>
      </c>
      <c r="M4101" s="134" t="s">
        <v>20633</v>
      </c>
    </row>
    <row r="4102" spans="1:13" hidden="1" x14ac:dyDescent="0.25">
      <c r="A4102" s="128"/>
      <c r="B4102" s="2"/>
      <c r="C4102" s="139" t="s">
        <v>2481</v>
      </c>
      <c r="D4102" s="124" t="s">
        <v>2482</v>
      </c>
      <c r="E4102" s="118" t="s">
        <v>48</v>
      </c>
      <c r="F4102" s="124" t="s">
        <v>35249</v>
      </c>
      <c r="G4102" s="118" t="s">
        <v>2</v>
      </c>
      <c r="H4102" s="137">
        <v>40683</v>
      </c>
      <c r="I4102" s="119">
        <v>491.5</v>
      </c>
      <c r="J4102" s="129"/>
      <c r="K4102" s="129"/>
      <c r="L4102" s="129">
        <v>0</v>
      </c>
      <c r="M4102" s="134" t="s">
        <v>20634</v>
      </c>
    </row>
    <row r="4103" spans="1:13" hidden="1" x14ac:dyDescent="0.25">
      <c r="A4103" s="128"/>
      <c r="B4103" s="2"/>
      <c r="C4103" s="139" t="s">
        <v>2483</v>
      </c>
      <c r="D4103" s="124" t="s">
        <v>2484</v>
      </c>
      <c r="E4103" s="118" t="s">
        <v>48</v>
      </c>
      <c r="F4103" s="124" t="s">
        <v>35249</v>
      </c>
      <c r="G4103" s="118" t="s">
        <v>2</v>
      </c>
      <c r="H4103" s="137">
        <v>40683</v>
      </c>
      <c r="I4103" s="119">
        <v>491.5</v>
      </c>
      <c r="J4103" s="129"/>
      <c r="K4103" s="129"/>
      <c r="L4103" s="129">
        <v>0</v>
      </c>
      <c r="M4103" s="134" t="s">
        <v>30770</v>
      </c>
    </row>
    <row r="4104" spans="1:13" hidden="1" x14ac:dyDescent="0.25">
      <c r="A4104" s="128"/>
      <c r="B4104" s="2"/>
      <c r="C4104" s="139" t="s">
        <v>29991</v>
      </c>
      <c r="D4104" s="124" t="s">
        <v>29992</v>
      </c>
      <c r="E4104" s="118" t="s">
        <v>48</v>
      </c>
      <c r="F4104" s="124" t="s">
        <v>35249</v>
      </c>
      <c r="G4104" s="118" t="s">
        <v>2</v>
      </c>
      <c r="H4104" s="137"/>
      <c r="I4104" s="119"/>
      <c r="J4104" s="129"/>
      <c r="K4104" s="129"/>
      <c r="L4104" s="129">
        <v>0</v>
      </c>
      <c r="M4104" s="134" t="s">
        <v>20635</v>
      </c>
    </row>
    <row r="4105" spans="1:13" x14ac:dyDescent="0.25">
      <c r="A4105" s="128"/>
      <c r="B4105" s="2"/>
      <c r="C4105" s="139" t="s">
        <v>2485</v>
      </c>
      <c r="D4105" s="124" t="s">
        <v>2486</v>
      </c>
      <c r="E4105" s="118" t="s">
        <v>48</v>
      </c>
      <c r="F4105" s="124" t="s">
        <v>35249</v>
      </c>
      <c r="G4105" s="118" t="s">
        <v>2</v>
      </c>
      <c r="H4105" s="137">
        <v>42031</v>
      </c>
      <c r="I4105" s="119">
        <v>772.19</v>
      </c>
      <c r="J4105" s="129"/>
      <c r="K4105" s="129"/>
      <c r="L4105" s="129">
        <v>0</v>
      </c>
      <c r="M4105" s="134" t="s">
        <v>20636</v>
      </c>
    </row>
    <row r="4106" spans="1:13" hidden="1" x14ac:dyDescent="0.25">
      <c r="A4106" s="128"/>
      <c r="B4106" s="2"/>
      <c r="C4106" s="139" t="s">
        <v>2487</v>
      </c>
      <c r="D4106" s="124" t="s">
        <v>2488</v>
      </c>
      <c r="E4106" s="118" t="s">
        <v>48</v>
      </c>
      <c r="F4106" s="124" t="s">
        <v>35249</v>
      </c>
      <c r="G4106" s="118" t="s">
        <v>2</v>
      </c>
      <c r="H4106" s="137">
        <v>42843</v>
      </c>
      <c r="I4106" s="119">
        <v>675</v>
      </c>
      <c r="J4106" s="129"/>
      <c r="K4106" s="129"/>
      <c r="L4106" s="129">
        <v>0</v>
      </c>
      <c r="M4106" s="134" t="s">
        <v>20637</v>
      </c>
    </row>
    <row r="4107" spans="1:13" x14ac:dyDescent="0.25">
      <c r="A4107" s="128"/>
      <c r="B4107" s="2"/>
      <c r="C4107" s="139" t="s">
        <v>2489</v>
      </c>
      <c r="D4107" s="124" t="s">
        <v>2490</v>
      </c>
      <c r="E4107" s="118" t="s">
        <v>48</v>
      </c>
      <c r="F4107" s="124" t="s">
        <v>35249</v>
      </c>
      <c r="G4107" s="118" t="s">
        <v>2</v>
      </c>
      <c r="H4107" s="137">
        <v>43509</v>
      </c>
      <c r="I4107" s="119">
        <v>692.11</v>
      </c>
      <c r="J4107" s="129"/>
      <c r="K4107" s="129"/>
      <c r="L4107" s="129">
        <v>0</v>
      </c>
      <c r="M4107" s="134" t="s">
        <v>20638</v>
      </c>
    </row>
    <row r="4108" spans="1:13" hidden="1" x14ac:dyDescent="0.25">
      <c r="A4108" s="128"/>
      <c r="B4108" s="2"/>
      <c r="C4108" s="139" t="s">
        <v>2491</v>
      </c>
      <c r="D4108" s="124" t="s">
        <v>2492</v>
      </c>
      <c r="E4108" s="118" t="s">
        <v>48</v>
      </c>
      <c r="F4108" s="124" t="s">
        <v>35249</v>
      </c>
      <c r="G4108" s="118" t="s">
        <v>2</v>
      </c>
      <c r="H4108" s="137">
        <v>41836</v>
      </c>
      <c r="I4108" s="119">
        <v>851.25</v>
      </c>
      <c r="J4108" s="129"/>
      <c r="K4108" s="129"/>
      <c r="L4108" s="129">
        <v>0</v>
      </c>
      <c r="M4108" s="134" t="s">
        <v>20639</v>
      </c>
    </row>
    <row r="4109" spans="1:13" x14ac:dyDescent="0.25">
      <c r="A4109" s="128"/>
      <c r="B4109" s="2"/>
      <c r="C4109" s="139" t="s">
        <v>2493</v>
      </c>
      <c r="D4109" s="124" t="s">
        <v>2494</v>
      </c>
      <c r="E4109" s="118" t="s">
        <v>48</v>
      </c>
      <c r="F4109" s="124" t="s">
        <v>35249</v>
      </c>
      <c r="G4109" s="118" t="s">
        <v>2</v>
      </c>
      <c r="H4109" s="137">
        <v>45653</v>
      </c>
      <c r="I4109" s="119">
        <v>1844.2</v>
      </c>
      <c r="J4109" s="129"/>
      <c r="K4109" s="129"/>
      <c r="L4109" s="129">
        <v>0</v>
      </c>
      <c r="M4109" s="134" t="s">
        <v>20640</v>
      </c>
    </row>
    <row r="4110" spans="1:13" hidden="1" x14ac:dyDescent="0.25">
      <c r="A4110" s="128"/>
      <c r="B4110" s="2"/>
      <c r="C4110" s="139" t="s">
        <v>2495</v>
      </c>
      <c r="D4110" s="124" t="s">
        <v>2496</v>
      </c>
      <c r="E4110" s="118" t="s">
        <v>48</v>
      </c>
      <c r="F4110" s="124" t="s">
        <v>35249</v>
      </c>
      <c r="G4110" s="118" t="s">
        <v>2</v>
      </c>
      <c r="H4110" s="137">
        <v>42713</v>
      </c>
      <c r="I4110" s="119">
        <v>1450</v>
      </c>
      <c r="J4110" s="129"/>
      <c r="K4110" s="129"/>
      <c r="L4110" s="129">
        <v>0</v>
      </c>
      <c r="M4110" s="134" t="s">
        <v>20641</v>
      </c>
    </row>
    <row r="4111" spans="1:13" hidden="1" x14ac:dyDescent="0.25">
      <c r="A4111" s="128"/>
      <c r="B4111" s="2"/>
      <c r="C4111" s="139" t="s">
        <v>2497</v>
      </c>
      <c r="D4111" s="124" t="s">
        <v>2498</v>
      </c>
      <c r="E4111" s="118" t="s">
        <v>48</v>
      </c>
      <c r="F4111" s="124" t="s">
        <v>35249</v>
      </c>
      <c r="G4111" s="118" t="s">
        <v>2</v>
      </c>
      <c r="H4111" s="137">
        <v>44729</v>
      </c>
      <c r="I4111" s="119">
        <v>2132.35</v>
      </c>
      <c r="J4111" s="129"/>
      <c r="K4111" s="129"/>
      <c r="L4111" s="129">
        <v>0</v>
      </c>
      <c r="M4111" s="134" t="s">
        <v>20642</v>
      </c>
    </row>
    <row r="4112" spans="1:13" hidden="1" x14ac:dyDescent="0.25">
      <c r="A4112" s="128"/>
      <c r="B4112" s="2"/>
      <c r="C4112" s="139" t="s">
        <v>29020</v>
      </c>
      <c r="D4112" s="124" t="s">
        <v>29021</v>
      </c>
      <c r="E4112" s="118" t="s">
        <v>48</v>
      </c>
      <c r="F4112" s="124" t="s">
        <v>35249</v>
      </c>
      <c r="G4112" s="118" t="s">
        <v>2</v>
      </c>
      <c r="H4112" s="137"/>
      <c r="I4112" s="119"/>
      <c r="J4112" s="129"/>
      <c r="K4112" s="129"/>
      <c r="L4112" s="129">
        <v>0</v>
      </c>
      <c r="M4112" s="134" t="s">
        <v>20643</v>
      </c>
    </row>
    <row r="4113" spans="1:13" hidden="1" x14ac:dyDescent="0.25">
      <c r="A4113" s="128"/>
      <c r="B4113" s="2"/>
      <c r="C4113" s="139" t="s">
        <v>2499</v>
      </c>
      <c r="D4113" s="124" t="s">
        <v>2500</v>
      </c>
      <c r="E4113" s="118" t="s">
        <v>48</v>
      </c>
      <c r="F4113" s="124" t="s">
        <v>35249</v>
      </c>
      <c r="G4113" s="118" t="s">
        <v>2</v>
      </c>
      <c r="H4113" s="137">
        <v>40906</v>
      </c>
      <c r="I4113" s="119">
        <v>137.9</v>
      </c>
      <c r="J4113" s="129"/>
      <c r="K4113" s="129"/>
      <c r="L4113" s="129">
        <v>0</v>
      </c>
      <c r="M4113" s="134" t="s">
        <v>20644</v>
      </c>
    </row>
    <row r="4114" spans="1:13" x14ac:dyDescent="0.25">
      <c r="A4114" s="128"/>
      <c r="B4114" s="2"/>
      <c r="C4114" s="139" t="s">
        <v>2501</v>
      </c>
      <c r="D4114" s="124" t="s">
        <v>2502</v>
      </c>
      <c r="E4114" s="118" t="s">
        <v>48</v>
      </c>
      <c r="F4114" s="124" t="s">
        <v>35249</v>
      </c>
      <c r="G4114" s="118" t="s">
        <v>2</v>
      </c>
      <c r="H4114" s="137">
        <v>41731</v>
      </c>
      <c r="I4114" s="119">
        <v>442.84</v>
      </c>
      <c r="J4114" s="129"/>
      <c r="K4114" s="129"/>
      <c r="L4114" s="129">
        <v>0</v>
      </c>
      <c r="M4114" s="134" t="s">
        <v>27976</v>
      </c>
    </row>
    <row r="4115" spans="1:13" hidden="1" x14ac:dyDescent="0.25">
      <c r="A4115" s="128"/>
      <c r="B4115" s="2"/>
      <c r="C4115" s="139" t="s">
        <v>27868</v>
      </c>
      <c r="D4115" s="124" t="s">
        <v>27869</v>
      </c>
      <c r="E4115" s="118" t="s">
        <v>48</v>
      </c>
      <c r="F4115" s="124" t="s">
        <v>35249</v>
      </c>
      <c r="G4115" s="118" t="s">
        <v>2</v>
      </c>
      <c r="H4115" s="137"/>
      <c r="I4115" s="119"/>
      <c r="J4115" s="129"/>
      <c r="K4115" s="129"/>
      <c r="L4115" s="129">
        <v>0</v>
      </c>
      <c r="M4115" s="134" t="s">
        <v>20645</v>
      </c>
    </row>
    <row r="4116" spans="1:13" hidden="1" x14ac:dyDescent="0.25">
      <c r="A4116" s="128"/>
      <c r="B4116" s="2"/>
      <c r="C4116" s="139" t="s">
        <v>2503</v>
      </c>
      <c r="D4116" s="124" t="s">
        <v>2504</v>
      </c>
      <c r="E4116" s="118" t="s">
        <v>48</v>
      </c>
      <c r="F4116" s="124" t="s">
        <v>35249</v>
      </c>
      <c r="G4116" s="118" t="s">
        <v>2</v>
      </c>
      <c r="H4116" s="137">
        <v>40532</v>
      </c>
      <c r="I4116" s="119">
        <v>543.15</v>
      </c>
      <c r="J4116" s="129"/>
      <c r="K4116" s="129"/>
      <c r="L4116" s="129">
        <v>0</v>
      </c>
      <c r="M4116" s="134" t="s">
        <v>20646</v>
      </c>
    </row>
    <row r="4117" spans="1:13" hidden="1" x14ac:dyDescent="0.25">
      <c r="A4117" s="128"/>
      <c r="B4117" s="2"/>
      <c r="C4117" s="139" t="s">
        <v>2505</v>
      </c>
      <c r="D4117" s="124" t="s">
        <v>2506</v>
      </c>
      <c r="E4117" s="118" t="s">
        <v>48</v>
      </c>
      <c r="F4117" s="124" t="s">
        <v>35249</v>
      </c>
      <c r="G4117" s="118" t="s">
        <v>2</v>
      </c>
      <c r="H4117" s="137">
        <v>45730</v>
      </c>
      <c r="I4117" s="119">
        <v>825</v>
      </c>
      <c r="J4117" s="129"/>
      <c r="K4117" s="129"/>
      <c r="L4117" s="129">
        <v>0</v>
      </c>
      <c r="M4117" s="134" t="s">
        <v>20647</v>
      </c>
    </row>
    <row r="4118" spans="1:13" x14ac:dyDescent="0.25">
      <c r="A4118" s="128"/>
      <c r="B4118" s="2"/>
      <c r="C4118" s="139" t="s">
        <v>2507</v>
      </c>
      <c r="D4118" s="124" t="s">
        <v>2508</v>
      </c>
      <c r="E4118" s="118" t="s">
        <v>48</v>
      </c>
      <c r="F4118" s="124" t="s">
        <v>35249</v>
      </c>
      <c r="G4118" s="118" t="s">
        <v>2</v>
      </c>
      <c r="H4118" s="137">
        <v>46049</v>
      </c>
      <c r="I4118" s="119">
        <v>1108.92</v>
      </c>
      <c r="J4118" s="129"/>
      <c r="K4118" s="129"/>
      <c r="L4118" s="129">
        <v>0</v>
      </c>
      <c r="M4118" s="134" t="s">
        <v>29623</v>
      </c>
    </row>
    <row r="4119" spans="1:13" hidden="1" x14ac:dyDescent="0.25">
      <c r="A4119" s="128"/>
      <c r="B4119" s="2"/>
      <c r="C4119" s="139" t="s">
        <v>2509</v>
      </c>
      <c r="D4119" s="124" t="s">
        <v>2510</v>
      </c>
      <c r="E4119" s="118" t="s">
        <v>48</v>
      </c>
      <c r="F4119" s="124" t="s">
        <v>35249</v>
      </c>
      <c r="G4119" s="118" t="s">
        <v>2</v>
      </c>
      <c r="H4119" s="137">
        <v>43923</v>
      </c>
      <c r="I4119" s="119">
        <v>392</v>
      </c>
      <c r="J4119" s="129"/>
      <c r="K4119" s="129"/>
      <c r="L4119" s="129">
        <v>0</v>
      </c>
      <c r="M4119" s="134" t="s">
        <v>20648</v>
      </c>
    </row>
    <row r="4120" spans="1:13" hidden="1" x14ac:dyDescent="0.25">
      <c r="A4120" s="128"/>
      <c r="B4120" s="2"/>
      <c r="C4120" s="139" t="s">
        <v>2511</v>
      </c>
      <c r="D4120" s="124" t="s">
        <v>2512</v>
      </c>
      <c r="E4120" s="118" t="s">
        <v>48</v>
      </c>
      <c r="F4120" s="124" t="s">
        <v>35249</v>
      </c>
      <c r="G4120" s="118" t="s">
        <v>2</v>
      </c>
      <c r="H4120" s="137">
        <v>43923</v>
      </c>
      <c r="I4120" s="119">
        <v>683</v>
      </c>
      <c r="J4120" s="129"/>
      <c r="K4120" s="129"/>
      <c r="L4120" s="129">
        <v>0</v>
      </c>
      <c r="M4120" s="134" t="s">
        <v>20649</v>
      </c>
    </row>
    <row r="4121" spans="1:13" x14ac:dyDescent="0.25">
      <c r="A4121" s="128"/>
      <c r="B4121" s="2"/>
      <c r="C4121" s="139" t="s">
        <v>31171</v>
      </c>
      <c r="D4121" s="124" t="s">
        <v>31172</v>
      </c>
      <c r="E4121" s="118" t="s">
        <v>48</v>
      </c>
      <c r="F4121" s="124" t="s">
        <v>35249</v>
      </c>
      <c r="G4121" s="118" t="s">
        <v>2</v>
      </c>
      <c r="H4121" s="137"/>
      <c r="I4121" s="119"/>
      <c r="J4121" s="129"/>
      <c r="K4121" s="129"/>
      <c r="L4121" s="129">
        <v>0</v>
      </c>
      <c r="M4121" s="134" t="s">
        <v>20650</v>
      </c>
    </row>
    <row r="4122" spans="1:13" x14ac:dyDescent="0.25">
      <c r="A4122" s="128"/>
      <c r="B4122" s="2"/>
      <c r="C4122" s="139" t="s">
        <v>28130</v>
      </c>
      <c r="D4122" s="124" t="s">
        <v>28131</v>
      </c>
      <c r="E4122" s="118" t="s">
        <v>48</v>
      </c>
      <c r="F4122" s="124" t="s">
        <v>35249</v>
      </c>
      <c r="G4122" s="118" t="s">
        <v>2</v>
      </c>
      <c r="H4122" s="137"/>
      <c r="I4122" s="119"/>
      <c r="J4122" s="129"/>
      <c r="K4122" s="129"/>
      <c r="L4122" s="129">
        <v>0</v>
      </c>
      <c r="M4122" s="134" t="s">
        <v>20651</v>
      </c>
    </row>
    <row r="4123" spans="1:13" hidden="1" x14ac:dyDescent="0.25">
      <c r="A4123" s="128"/>
      <c r="B4123" s="2"/>
      <c r="C4123" s="139" t="s">
        <v>2513</v>
      </c>
      <c r="D4123" s="124" t="s">
        <v>2514</v>
      </c>
      <c r="E4123" s="118" t="s">
        <v>48</v>
      </c>
      <c r="F4123" s="124" t="s">
        <v>35249</v>
      </c>
      <c r="G4123" s="118" t="s">
        <v>2</v>
      </c>
      <c r="H4123" s="137">
        <v>44546</v>
      </c>
      <c r="I4123" s="119">
        <v>925</v>
      </c>
      <c r="J4123" s="129"/>
      <c r="K4123" s="129"/>
      <c r="L4123" s="129">
        <v>0</v>
      </c>
      <c r="M4123" s="134" t="s">
        <v>20652</v>
      </c>
    </row>
    <row r="4124" spans="1:13" hidden="1" x14ac:dyDescent="0.25">
      <c r="A4124" s="128"/>
      <c r="B4124" s="2"/>
      <c r="C4124" s="139" t="s">
        <v>2515</v>
      </c>
      <c r="D4124" s="124" t="s">
        <v>2516</v>
      </c>
      <c r="E4124" s="118" t="s">
        <v>48</v>
      </c>
      <c r="F4124" s="124" t="s">
        <v>35249</v>
      </c>
      <c r="G4124" s="118" t="s">
        <v>2</v>
      </c>
      <c r="H4124" s="137">
        <v>42086</v>
      </c>
      <c r="I4124" s="119">
        <v>553.55999999999995</v>
      </c>
      <c r="J4124" s="129"/>
      <c r="K4124" s="129"/>
      <c r="L4124" s="129">
        <v>0</v>
      </c>
      <c r="M4124" s="134" t="s">
        <v>20653</v>
      </c>
    </row>
    <row r="4125" spans="1:13" hidden="1" x14ac:dyDescent="0.25">
      <c r="A4125" s="128"/>
      <c r="B4125" s="2"/>
      <c r="C4125" s="139" t="s">
        <v>2517</v>
      </c>
      <c r="D4125" s="124" t="s">
        <v>2518</v>
      </c>
      <c r="E4125" s="118" t="s">
        <v>48</v>
      </c>
      <c r="F4125" s="124" t="s">
        <v>35249</v>
      </c>
      <c r="G4125" s="118" t="s">
        <v>2</v>
      </c>
      <c r="H4125" s="137">
        <v>45930</v>
      </c>
      <c r="I4125" s="119">
        <v>1192.94</v>
      </c>
      <c r="J4125" s="129"/>
      <c r="K4125" s="129"/>
      <c r="L4125" s="129">
        <v>0</v>
      </c>
      <c r="M4125" s="134" t="s">
        <v>20654</v>
      </c>
    </row>
    <row r="4126" spans="1:13" hidden="1" x14ac:dyDescent="0.25">
      <c r="A4126" s="128"/>
      <c r="B4126" s="2"/>
      <c r="C4126" s="139" t="s">
        <v>31558</v>
      </c>
      <c r="D4126" s="124" t="s">
        <v>31559</v>
      </c>
      <c r="E4126" s="118" t="s">
        <v>48</v>
      </c>
      <c r="F4126" s="124" t="s">
        <v>35249</v>
      </c>
      <c r="G4126" s="118" t="s">
        <v>2</v>
      </c>
      <c r="H4126" s="137"/>
      <c r="I4126" s="119"/>
      <c r="J4126" s="129"/>
      <c r="K4126" s="129"/>
      <c r="L4126" s="129">
        <v>0</v>
      </c>
      <c r="M4126" s="134" t="s">
        <v>20655</v>
      </c>
    </row>
    <row r="4127" spans="1:13" hidden="1" x14ac:dyDescent="0.25">
      <c r="A4127" s="128"/>
      <c r="B4127" s="2"/>
      <c r="C4127" s="139" t="s">
        <v>28575</v>
      </c>
      <c r="D4127" s="124" t="s">
        <v>28576</v>
      </c>
      <c r="E4127" s="118" t="s">
        <v>48</v>
      </c>
      <c r="F4127" s="124" t="s">
        <v>35249</v>
      </c>
      <c r="G4127" s="118" t="s">
        <v>2</v>
      </c>
      <c r="H4127" s="137">
        <v>44946</v>
      </c>
      <c r="I4127" s="119">
        <v>1079.97</v>
      </c>
      <c r="J4127" s="129"/>
      <c r="K4127" s="129"/>
      <c r="L4127" s="129">
        <v>0</v>
      </c>
      <c r="M4127" s="134" t="s">
        <v>20656</v>
      </c>
    </row>
    <row r="4128" spans="1:13" hidden="1" x14ac:dyDescent="0.25">
      <c r="A4128" s="128"/>
      <c r="B4128" s="2"/>
      <c r="C4128" s="139" t="s">
        <v>2519</v>
      </c>
      <c r="D4128" s="124" t="s">
        <v>2520</v>
      </c>
      <c r="E4128" s="118" t="s">
        <v>48</v>
      </c>
      <c r="F4128" s="124" t="s">
        <v>35249</v>
      </c>
      <c r="G4128" s="118" t="s">
        <v>2</v>
      </c>
      <c r="H4128" s="137">
        <v>41226</v>
      </c>
      <c r="I4128" s="119">
        <v>888.8</v>
      </c>
      <c r="J4128" s="129"/>
      <c r="K4128" s="129"/>
      <c r="L4128" s="129">
        <v>0</v>
      </c>
      <c r="M4128" s="134" t="s">
        <v>29260</v>
      </c>
    </row>
    <row r="4129" spans="1:13" hidden="1" x14ac:dyDescent="0.25">
      <c r="A4129" s="128"/>
      <c r="B4129" s="2"/>
      <c r="C4129" s="139" t="s">
        <v>2521</v>
      </c>
      <c r="D4129" s="124" t="s">
        <v>2522</v>
      </c>
      <c r="E4129" s="118" t="s">
        <v>48</v>
      </c>
      <c r="F4129" s="124" t="s">
        <v>35249</v>
      </c>
      <c r="G4129" s="118" t="s">
        <v>2</v>
      </c>
      <c r="H4129" s="137">
        <v>41187</v>
      </c>
      <c r="I4129" s="119">
        <v>278</v>
      </c>
      <c r="J4129" s="129"/>
      <c r="K4129" s="129"/>
      <c r="L4129" s="129">
        <v>0</v>
      </c>
      <c r="M4129" s="134" t="s">
        <v>27973</v>
      </c>
    </row>
    <row r="4130" spans="1:13" hidden="1" x14ac:dyDescent="0.25">
      <c r="A4130" s="128"/>
      <c r="B4130" s="2"/>
      <c r="C4130" s="139" t="s">
        <v>2523</v>
      </c>
      <c r="D4130" s="124" t="s">
        <v>2524</v>
      </c>
      <c r="E4130" s="118" t="s">
        <v>48</v>
      </c>
      <c r="F4130" s="124" t="s">
        <v>35249</v>
      </c>
      <c r="G4130" s="118" t="s">
        <v>2</v>
      </c>
      <c r="H4130" s="137">
        <v>45267</v>
      </c>
      <c r="I4130" s="119">
        <v>745</v>
      </c>
      <c r="J4130" s="129"/>
      <c r="K4130" s="129"/>
      <c r="L4130" s="129">
        <v>0</v>
      </c>
      <c r="M4130" s="134" t="s">
        <v>20657</v>
      </c>
    </row>
    <row r="4131" spans="1:13" hidden="1" x14ac:dyDescent="0.25">
      <c r="A4131" s="128"/>
      <c r="B4131" s="2"/>
      <c r="C4131" s="139" t="s">
        <v>2525</v>
      </c>
      <c r="D4131" s="124" t="s">
        <v>2526</v>
      </c>
      <c r="E4131" s="118" t="s">
        <v>48</v>
      </c>
      <c r="F4131" s="124" t="s">
        <v>35249</v>
      </c>
      <c r="G4131" s="118" t="s">
        <v>2</v>
      </c>
      <c r="H4131" s="137">
        <v>45707</v>
      </c>
      <c r="I4131" s="119">
        <v>767.88</v>
      </c>
      <c r="J4131" s="129"/>
      <c r="K4131" s="129"/>
      <c r="L4131" s="129">
        <v>0</v>
      </c>
      <c r="M4131" s="134" t="s">
        <v>30625</v>
      </c>
    </row>
    <row r="4132" spans="1:13" hidden="1" x14ac:dyDescent="0.25">
      <c r="A4132" s="128"/>
      <c r="B4132" s="2"/>
      <c r="C4132" s="139" t="s">
        <v>2527</v>
      </c>
      <c r="D4132" s="124" t="s">
        <v>2528</v>
      </c>
      <c r="E4132" s="118" t="s">
        <v>48</v>
      </c>
      <c r="F4132" s="124" t="s">
        <v>35249</v>
      </c>
      <c r="G4132" s="118" t="s">
        <v>2</v>
      </c>
      <c r="H4132" s="137">
        <v>40575</v>
      </c>
      <c r="I4132" s="119">
        <v>40</v>
      </c>
      <c r="J4132" s="129"/>
      <c r="K4132" s="129"/>
      <c r="L4132" s="129">
        <v>0</v>
      </c>
      <c r="M4132" s="134" t="s">
        <v>20658</v>
      </c>
    </row>
    <row r="4133" spans="1:13" hidden="1" x14ac:dyDescent="0.25">
      <c r="A4133" s="128"/>
      <c r="B4133" s="2"/>
      <c r="C4133" s="139" t="s">
        <v>2529</v>
      </c>
      <c r="D4133" s="124" t="s">
        <v>2530</v>
      </c>
      <c r="E4133" s="118" t="s">
        <v>48</v>
      </c>
      <c r="F4133" s="124" t="s">
        <v>35249</v>
      </c>
      <c r="G4133" s="118" t="s">
        <v>2</v>
      </c>
      <c r="H4133" s="137">
        <v>40683</v>
      </c>
      <c r="I4133" s="119">
        <v>522</v>
      </c>
      <c r="J4133" s="129"/>
      <c r="K4133" s="129"/>
      <c r="L4133" s="129">
        <v>0</v>
      </c>
      <c r="M4133" s="134" t="s">
        <v>28971</v>
      </c>
    </row>
    <row r="4134" spans="1:13" hidden="1" x14ac:dyDescent="0.25">
      <c r="A4134" s="128"/>
      <c r="B4134" s="2"/>
      <c r="C4134" s="139" t="s">
        <v>2531</v>
      </c>
      <c r="D4134" s="124" t="s">
        <v>2532</v>
      </c>
      <c r="E4134" s="118" t="s">
        <v>48</v>
      </c>
      <c r="F4134" s="124" t="s">
        <v>35249</v>
      </c>
      <c r="G4134" s="118" t="s">
        <v>2</v>
      </c>
      <c r="H4134" s="137">
        <v>40683</v>
      </c>
      <c r="I4134" s="119">
        <v>522</v>
      </c>
      <c r="J4134" s="129"/>
      <c r="K4134" s="129"/>
      <c r="L4134" s="129">
        <v>0</v>
      </c>
      <c r="M4134" s="134" t="s">
        <v>20659</v>
      </c>
    </row>
    <row r="4135" spans="1:13" hidden="1" x14ac:dyDescent="0.25">
      <c r="A4135" s="128"/>
      <c r="B4135" s="2"/>
      <c r="C4135" s="139" t="s">
        <v>2533</v>
      </c>
      <c r="D4135" s="124" t="s">
        <v>2534</v>
      </c>
      <c r="E4135" s="118" t="s">
        <v>48</v>
      </c>
      <c r="F4135" s="124" t="s">
        <v>35249</v>
      </c>
      <c r="G4135" s="118" t="s">
        <v>2</v>
      </c>
      <c r="H4135" s="137">
        <v>41103</v>
      </c>
      <c r="I4135" s="119">
        <v>567.14</v>
      </c>
      <c r="J4135" s="129"/>
      <c r="K4135" s="129"/>
      <c r="L4135" s="129">
        <v>0</v>
      </c>
      <c r="M4135" s="134" t="s">
        <v>20660</v>
      </c>
    </row>
    <row r="4136" spans="1:13" hidden="1" x14ac:dyDescent="0.25">
      <c r="A4136" s="128"/>
      <c r="B4136" s="2"/>
      <c r="C4136" s="139" t="s">
        <v>2535</v>
      </c>
      <c r="D4136" s="124" t="s">
        <v>2536</v>
      </c>
      <c r="E4136" s="118" t="s">
        <v>48</v>
      </c>
      <c r="F4136" s="124" t="s">
        <v>35249</v>
      </c>
      <c r="G4136" s="118" t="s">
        <v>2</v>
      </c>
      <c r="H4136" s="137">
        <v>41226</v>
      </c>
      <c r="I4136" s="119">
        <v>1604.74</v>
      </c>
      <c r="J4136" s="129"/>
      <c r="K4136" s="129"/>
      <c r="L4136" s="129">
        <v>0</v>
      </c>
      <c r="M4136" s="134" t="s">
        <v>29829</v>
      </c>
    </row>
    <row r="4137" spans="1:13" hidden="1" x14ac:dyDescent="0.25">
      <c r="A4137" s="128"/>
      <c r="B4137" s="2"/>
      <c r="C4137" s="139" t="s">
        <v>31216</v>
      </c>
      <c r="D4137" s="124" t="s">
        <v>31217</v>
      </c>
      <c r="E4137" s="118" t="s">
        <v>48</v>
      </c>
      <c r="F4137" s="124" t="s">
        <v>35249</v>
      </c>
      <c r="G4137" s="118" t="s">
        <v>2</v>
      </c>
      <c r="H4137" s="137"/>
      <c r="I4137" s="119"/>
      <c r="J4137" s="129"/>
      <c r="K4137" s="129"/>
      <c r="L4137" s="129">
        <v>0</v>
      </c>
      <c r="M4137" s="134" t="s">
        <v>20661</v>
      </c>
    </row>
    <row r="4138" spans="1:13" hidden="1" x14ac:dyDescent="0.25">
      <c r="A4138" s="128"/>
      <c r="B4138" s="2"/>
      <c r="C4138" s="139" t="s">
        <v>2537</v>
      </c>
      <c r="D4138" s="124" t="s">
        <v>2538</v>
      </c>
      <c r="E4138" s="118" t="s">
        <v>48</v>
      </c>
      <c r="F4138" s="124" t="s">
        <v>35249</v>
      </c>
      <c r="G4138" s="118" t="s">
        <v>2</v>
      </c>
      <c r="H4138" s="137">
        <v>42482</v>
      </c>
      <c r="I4138" s="119">
        <v>600</v>
      </c>
      <c r="J4138" s="129"/>
      <c r="K4138" s="129"/>
      <c r="L4138" s="129">
        <v>0</v>
      </c>
      <c r="M4138" s="134" t="s">
        <v>20662</v>
      </c>
    </row>
    <row r="4139" spans="1:13" x14ac:dyDescent="0.25">
      <c r="A4139" s="128"/>
      <c r="B4139" s="2"/>
      <c r="C4139" s="139" t="s">
        <v>2539</v>
      </c>
      <c r="D4139" s="124" t="s">
        <v>2540</v>
      </c>
      <c r="E4139" s="118" t="s">
        <v>48</v>
      </c>
      <c r="F4139" s="124" t="s">
        <v>35249</v>
      </c>
      <c r="G4139" s="118" t="s">
        <v>59</v>
      </c>
      <c r="H4139" s="137">
        <v>42058</v>
      </c>
      <c r="I4139" s="119">
        <v>685.99</v>
      </c>
      <c r="J4139" s="129"/>
      <c r="K4139" s="129"/>
      <c r="L4139" s="129">
        <v>0</v>
      </c>
      <c r="M4139" s="134" t="s">
        <v>20663</v>
      </c>
    </row>
    <row r="4140" spans="1:13" hidden="1" x14ac:dyDescent="0.25">
      <c r="A4140" s="128"/>
      <c r="B4140" s="2"/>
      <c r="C4140" s="139" t="s">
        <v>2541</v>
      </c>
      <c r="D4140" s="124" t="s">
        <v>2542</v>
      </c>
      <c r="E4140" s="118" t="s">
        <v>48</v>
      </c>
      <c r="F4140" s="124" t="s">
        <v>35249</v>
      </c>
      <c r="G4140" s="118" t="s">
        <v>2</v>
      </c>
      <c r="H4140" s="137">
        <v>41137</v>
      </c>
      <c r="I4140" s="119">
        <v>2865</v>
      </c>
      <c r="J4140" s="129"/>
      <c r="K4140" s="129"/>
      <c r="L4140" s="129">
        <v>0</v>
      </c>
      <c r="M4140" s="134" t="s">
        <v>20664</v>
      </c>
    </row>
    <row r="4141" spans="1:13" hidden="1" x14ac:dyDescent="0.25">
      <c r="A4141" s="128"/>
      <c r="B4141" s="2"/>
      <c r="C4141" s="139" t="s">
        <v>2543</v>
      </c>
      <c r="D4141" s="124" t="s">
        <v>2544</v>
      </c>
      <c r="E4141" s="118" t="s">
        <v>48</v>
      </c>
      <c r="F4141" s="124" t="s">
        <v>35249</v>
      </c>
      <c r="G4141" s="118" t="s">
        <v>2</v>
      </c>
      <c r="H4141" s="137">
        <v>41779</v>
      </c>
      <c r="I4141" s="119">
        <v>950</v>
      </c>
      <c r="J4141" s="129"/>
      <c r="K4141" s="129"/>
      <c r="L4141" s="129">
        <v>0</v>
      </c>
      <c r="M4141" s="134" t="s">
        <v>20665</v>
      </c>
    </row>
    <row r="4142" spans="1:13" hidden="1" x14ac:dyDescent="0.25">
      <c r="A4142" s="128"/>
      <c r="B4142" s="2"/>
      <c r="C4142" s="139" t="s">
        <v>41828</v>
      </c>
      <c r="D4142" s="124" t="s">
        <v>41829</v>
      </c>
      <c r="E4142" s="118" t="s">
        <v>48</v>
      </c>
      <c r="F4142" s="124" t="s">
        <v>35249</v>
      </c>
      <c r="G4142" s="118" t="s">
        <v>2</v>
      </c>
      <c r="H4142" s="137"/>
      <c r="I4142" s="119"/>
      <c r="J4142" s="129"/>
      <c r="K4142" s="129"/>
      <c r="L4142" s="129">
        <v>0</v>
      </c>
      <c r="M4142" s="134" t="s">
        <v>20666</v>
      </c>
    </row>
    <row r="4143" spans="1:13" hidden="1" x14ac:dyDescent="0.25">
      <c r="A4143" s="128"/>
      <c r="B4143" s="2"/>
      <c r="C4143" s="139" t="s">
        <v>29164</v>
      </c>
      <c r="D4143" s="124" t="s">
        <v>29165</v>
      </c>
      <c r="E4143" s="118" t="s">
        <v>48</v>
      </c>
      <c r="F4143" s="124" t="s">
        <v>35249</v>
      </c>
      <c r="G4143" s="118" t="s">
        <v>2</v>
      </c>
      <c r="H4143" s="137"/>
      <c r="I4143" s="119"/>
      <c r="J4143" s="129"/>
      <c r="K4143" s="129"/>
      <c r="L4143" s="129">
        <v>0</v>
      </c>
      <c r="M4143" s="134" t="s">
        <v>20667</v>
      </c>
    </row>
    <row r="4144" spans="1:13" hidden="1" x14ac:dyDescent="0.25">
      <c r="A4144" s="128"/>
      <c r="B4144" s="2"/>
      <c r="C4144" s="139" t="s">
        <v>29824</v>
      </c>
      <c r="D4144" s="124" t="s">
        <v>29825</v>
      </c>
      <c r="E4144" s="118" t="s">
        <v>48</v>
      </c>
      <c r="F4144" s="124" t="s">
        <v>35249</v>
      </c>
      <c r="G4144" s="118" t="s">
        <v>2</v>
      </c>
      <c r="H4144" s="137"/>
      <c r="I4144" s="119"/>
      <c r="J4144" s="129"/>
      <c r="K4144" s="129"/>
      <c r="L4144" s="129">
        <v>0</v>
      </c>
      <c r="M4144" s="134" t="s">
        <v>32265</v>
      </c>
    </row>
    <row r="4145" spans="1:13" hidden="1" x14ac:dyDescent="0.25">
      <c r="A4145" s="128"/>
      <c r="B4145" s="2"/>
      <c r="C4145" s="139" t="s">
        <v>2545</v>
      </c>
      <c r="D4145" s="124" t="s">
        <v>2546</v>
      </c>
      <c r="E4145" s="118" t="s">
        <v>48</v>
      </c>
      <c r="F4145" s="124" t="s">
        <v>35249</v>
      </c>
      <c r="G4145" s="118" t="s">
        <v>2</v>
      </c>
      <c r="H4145" s="137">
        <v>40392</v>
      </c>
      <c r="I4145" s="119">
        <v>91.57</v>
      </c>
      <c r="J4145" s="129"/>
      <c r="K4145" s="129"/>
      <c r="L4145" s="129">
        <v>0</v>
      </c>
      <c r="M4145" s="134" t="s">
        <v>20668</v>
      </c>
    </row>
    <row r="4146" spans="1:13" hidden="1" x14ac:dyDescent="0.25">
      <c r="A4146" s="128"/>
      <c r="B4146" s="2"/>
      <c r="C4146" s="139" t="s">
        <v>2547</v>
      </c>
      <c r="D4146" s="124" t="s">
        <v>2548</v>
      </c>
      <c r="E4146" s="118" t="s">
        <v>48</v>
      </c>
      <c r="F4146" s="124" t="s">
        <v>35249</v>
      </c>
      <c r="G4146" s="118" t="s">
        <v>2</v>
      </c>
      <c r="H4146" s="137">
        <v>40941</v>
      </c>
      <c r="I4146" s="119">
        <v>30</v>
      </c>
      <c r="J4146" s="129"/>
      <c r="K4146" s="129"/>
      <c r="L4146" s="129">
        <v>0</v>
      </c>
      <c r="M4146" s="134" t="s">
        <v>29025</v>
      </c>
    </row>
    <row r="4147" spans="1:13" hidden="1" x14ac:dyDescent="0.25">
      <c r="A4147" s="128"/>
      <c r="B4147" s="2"/>
      <c r="C4147" s="139" t="s">
        <v>28805</v>
      </c>
      <c r="D4147" s="124" t="s">
        <v>28806</v>
      </c>
      <c r="E4147" s="118" t="s">
        <v>48</v>
      </c>
      <c r="F4147" s="124" t="s">
        <v>35249</v>
      </c>
      <c r="G4147" s="118" t="s">
        <v>2</v>
      </c>
      <c r="H4147" s="137"/>
      <c r="I4147" s="119"/>
      <c r="J4147" s="129"/>
      <c r="K4147" s="129"/>
      <c r="L4147" s="129">
        <v>0</v>
      </c>
      <c r="M4147" s="134" t="s">
        <v>20669</v>
      </c>
    </row>
    <row r="4148" spans="1:13" x14ac:dyDescent="0.25">
      <c r="A4148" s="128"/>
      <c r="B4148" s="2"/>
      <c r="C4148" s="139" t="s">
        <v>34302</v>
      </c>
      <c r="D4148" s="124" t="s">
        <v>34303</v>
      </c>
      <c r="E4148" s="118" t="s">
        <v>48</v>
      </c>
      <c r="F4148" s="124" t="s">
        <v>35249</v>
      </c>
      <c r="G4148" s="118" t="s">
        <v>2</v>
      </c>
      <c r="H4148" s="137">
        <v>45357</v>
      </c>
      <c r="I4148" s="119">
        <v>1123.28</v>
      </c>
      <c r="J4148" s="129"/>
      <c r="K4148" s="129"/>
      <c r="L4148" s="129">
        <v>0</v>
      </c>
      <c r="M4148" s="134" t="s">
        <v>30872</v>
      </c>
    </row>
    <row r="4149" spans="1:13" hidden="1" x14ac:dyDescent="0.25">
      <c r="A4149" s="128"/>
      <c r="B4149" s="2"/>
      <c r="C4149" s="139" t="s">
        <v>41830</v>
      </c>
      <c r="D4149" s="124" t="s">
        <v>41831</v>
      </c>
      <c r="E4149" s="118" t="s">
        <v>48</v>
      </c>
      <c r="F4149" s="124" t="s">
        <v>35249</v>
      </c>
      <c r="G4149" s="118" t="s">
        <v>2</v>
      </c>
      <c r="H4149" s="137"/>
      <c r="I4149" s="119"/>
      <c r="J4149" s="129"/>
      <c r="K4149" s="129"/>
      <c r="L4149" s="129">
        <v>0</v>
      </c>
      <c r="M4149" s="134" t="s">
        <v>20670</v>
      </c>
    </row>
    <row r="4150" spans="1:13" hidden="1" x14ac:dyDescent="0.25">
      <c r="A4150" s="128"/>
      <c r="B4150" s="2"/>
      <c r="C4150" s="139" t="s">
        <v>28868</v>
      </c>
      <c r="D4150" s="124" t="s">
        <v>28869</v>
      </c>
      <c r="E4150" s="118" t="s">
        <v>48</v>
      </c>
      <c r="F4150" s="124" t="s">
        <v>35249</v>
      </c>
      <c r="G4150" s="118" t="s">
        <v>2</v>
      </c>
      <c r="H4150" s="137"/>
      <c r="I4150" s="119"/>
      <c r="J4150" s="129"/>
      <c r="K4150" s="129"/>
      <c r="L4150" s="129">
        <v>0</v>
      </c>
      <c r="M4150" s="134" t="s">
        <v>20671</v>
      </c>
    </row>
    <row r="4151" spans="1:13" x14ac:dyDescent="0.25">
      <c r="A4151" s="128"/>
      <c r="B4151" s="2"/>
      <c r="C4151" s="139" t="s">
        <v>27871</v>
      </c>
      <c r="D4151" s="124" t="s">
        <v>27872</v>
      </c>
      <c r="E4151" s="118" t="s">
        <v>48</v>
      </c>
      <c r="F4151" s="124" t="s">
        <v>35249</v>
      </c>
      <c r="G4151" s="118" t="s">
        <v>2</v>
      </c>
      <c r="H4151" s="137"/>
      <c r="I4151" s="119"/>
      <c r="J4151" s="129"/>
      <c r="K4151" s="129"/>
      <c r="L4151" s="129">
        <v>0</v>
      </c>
      <c r="M4151" s="134" t="s">
        <v>20672</v>
      </c>
    </row>
    <row r="4152" spans="1:13" hidden="1" x14ac:dyDescent="0.25">
      <c r="A4152" s="128"/>
      <c r="B4152" s="2"/>
      <c r="C4152" s="139" t="s">
        <v>2549</v>
      </c>
      <c r="D4152" s="124" t="s">
        <v>2550</v>
      </c>
      <c r="E4152" s="118" t="s">
        <v>48</v>
      </c>
      <c r="F4152" s="124" t="s">
        <v>35249</v>
      </c>
      <c r="G4152" s="118" t="s">
        <v>2</v>
      </c>
      <c r="H4152" s="137">
        <v>40392</v>
      </c>
      <c r="I4152" s="119">
        <v>337.39</v>
      </c>
      <c r="J4152" s="129"/>
      <c r="K4152" s="129"/>
      <c r="L4152" s="129">
        <v>0</v>
      </c>
      <c r="M4152" s="134" t="s">
        <v>20673</v>
      </c>
    </row>
    <row r="4153" spans="1:13" hidden="1" x14ac:dyDescent="0.25">
      <c r="A4153" s="128"/>
      <c r="B4153" s="2"/>
      <c r="C4153" s="139" t="s">
        <v>29055</v>
      </c>
      <c r="D4153" s="124" t="s">
        <v>29056</v>
      </c>
      <c r="E4153" s="118" t="s">
        <v>48</v>
      </c>
      <c r="F4153" s="124" t="s">
        <v>35249</v>
      </c>
      <c r="G4153" s="118" t="s">
        <v>2</v>
      </c>
      <c r="H4153" s="137"/>
      <c r="I4153" s="119"/>
      <c r="J4153" s="129"/>
      <c r="K4153" s="129"/>
      <c r="L4153" s="129">
        <v>0</v>
      </c>
      <c r="M4153" s="134" t="s">
        <v>20674</v>
      </c>
    </row>
    <row r="4154" spans="1:13" x14ac:dyDescent="0.25">
      <c r="A4154" s="128"/>
      <c r="B4154" s="2"/>
      <c r="C4154" s="139" t="s">
        <v>29381</v>
      </c>
      <c r="D4154" s="124" t="s">
        <v>29382</v>
      </c>
      <c r="E4154" s="118" t="s">
        <v>48</v>
      </c>
      <c r="F4154" s="124" t="s">
        <v>35249</v>
      </c>
      <c r="G4154" s="118" t="s">
        <v>2</v>
      </c>
      <c r="H4154" s="137"/>
      <c r="I4154" s="119"/>
      <c r="J4154" s="129"/>
      <c r="K4154" s="129"/>
      <c r="L4154" s="129">
        <v>0</v>
      </c>
      <c r="M4154" s="134"/>
    </row>
    <row r="4155" spans="1:13" hidden="1" x14ac:dyDescent="0.25">
      <c r="A4155" s="128"/>
      <c r="B4155" s="2"/>
      <c r="C4155" s="139" t="s">
        <v>2551</v>
      </c>
      <c r="D4155" s="124" t="s">
        <v>2552</v>
      </c>
      <c r="E4155" s="118" t="s">
        <v>48</v>
      </c>
      <c r="F4155" s="124" t="s">
        <v>35249</v>
      </c>
      <c r="G4155" s="118" t="s">
        <v>2</v>
      </c>
      <c r="H4155" s="137">
        <v>40627</v>
      </c>
      <c r="I4155" s="119">
        <v>439</v>
      </c>
      <c r="J4155" s="129"/>
      <c r="K4155" s="129"/>
      <c r="L4155" s="129">
        <v>0</v>
      </c>
      <c r="M4155" s="134" t="s">
        <v>20675</v>
      </c>
    </row>
    <row r="4156" spans="1:13" hidden="1" x14ac:dyDescent="0.25">
      <c r="A4156" s="128"/>
      <c r="B4156" s="2"/>
      <c r="C4156" s="139" t="s">
        <v>2553</v>
      </c>
      <c r="D4156" s="124" t="s">
        <v>2554</v>
      </c>
      <c r="E4156" s="118" t="s">
        <v>48</v>
      </c>
      <c r="F4156" s="124" t="s">
        <v>35249</v>
      </c>
      <c r="G4156" s="118" t="s">
        <v>2</v>
      </c>
      <c r="H4156" s="137">
        <v>42216</v>
      </c>
      <c r="I4156" s="119">
        <v>664</v>
      </c>
      <c r="J4156" s="129"/>
      <c r="K4156" s="129"/>
      <c r="L4156" s="129">
        <v>0</v>
      </c>
      <c r="M4156" s="134" t="s">
        <v>20676</v>
      </c>
    </row>
    <row r="4157" spans="1:13" x14ac:dyDescent="0.25">
      <c r="A4157" s="128"/>
      <c r="B4157" s="2"/>
      <c r="C4157" s="139" t="s">
        <v>2555</v>
      </c>
      <c r="D4157" s="124" t="s">
        <v>2556</v>
      </c>
      <c r="E4157" s="118" t="s">
        <v>48</v>
      </c>
      <c r="F4157" s="124" t="s">
        <v>35249</v>
      </c>
      <c r="G4157" s="118" t="s">
        <v>2</v>
      </c>
      <c r="H4157" s="137">
        <v>44245</v>
      </c>
      <c r="I4157" s="119">
        <v>909.63</v>
      </c>
      <c r="J4157" s="129"/>
      <c r="K4157" s="129"/>
      <c r="L4157" s="129">
        <v>0</v>
      </c>
      <c r="M4157" s="134" t="s">
        <v>20677</v>
      </c>
    </row>
    <row r="4158" spans="1:13" x14ac:dyDescent="0.25">
      <c r="A4158" s="128"/>
      <c r="B4158" s="2"/>
      <c r="C4158" s="139" t="s">
        <v>2557</v>
      </c>
      <c r="D4158" s="124" t="s">
        <v>2558</v>
      </c>
      <c r="E4158" s="118" t="s">
        <v>48</v>
      </c>
      <c r="F4158" s="124" t="s">
        <v>35249</v>
      </c>
      <c r="G4158" s="118" t="s">
        <v>2</v>
      </c>
      <c r="H4158" s="137">
        <v>44650</v>
      </c>
      <c r="I4158" s="119">
        <v>1821.52</v>
      </c>
      <c r="J4158" s="129"/>
      <c r="K4158" s="129"/>
      <c r="L4158" s="129">
        <v>0</v>
      </c>
      <c r="M4158" s="134" t="s">
        <v>20678</v>
      </c>
    </row>
    <row r="4159" spans="1:13" hidden="1" x14ac:dyDescent="0.25">
      <c r="A4159" s="128"/>
      <c r="B4159" s="2"/>
      <c r="C4159" s="139" t="s">
        <v>2559</v>
      </c>
      <c r="D4159" s="124" t="s">
        <v>2560</v>
      </c>
      <c r="E4159" s="118" t="s">
        <v>48</v>
      </c>
      <c r="F4159" s="124" t="s">
        <v>35249</v>
      </c>
      <c r="G4159" s="118" t="s">
        <v>2</v>
      </c>
      <c r="H4159" s="137">
        <v>41227</v>
      </c>
      <c r="I4159" s="119">
        <v>726.12</v>
      </c>
      <c r="J4159" s="129"/>
      <c r="K4159" s="129"/>
      <c r="L4159" s="129">
        <v>0</v>
      </c>
      <c r="M4159" s="134" t="s">
        <v>20679</v>
      </c>
    </row>
    <row r="4160" spans="1:13" hidden="1" x14ac:dyDescent="0.25">
      <c r="A4160" s="128"/>
      <c r="B4160" s="2"/>
      <c r="C4160" s="139" t="s">
        <v>2561</v>
      </c>
      <c r="D4160" s="124" t="s">
        <v>2562</v>
      </c>
      <c r="E4160" s="118" t="s">
        <v>48</v>
      </c>
      <c r="F4160" s="124" t="s">
        <v>35249</v>
      </c>
      <c r="G4160" s="118" t="s">
        <v>2</v>
      </c>
      <c r="H4160" s="137">
        <v>40627</v>
      </c>
      <c r="I4160" s="119">
        <v>422.55</v>
      </c>
      <c r="J4160" s="129"/>
      <c r="K4160" s="129"/>
      <c r="L4160" s="129">
        <v>0</v>
      </c>
      <c r="M4160" s="134" t="s">
        <v>20680</v>
      </c>
    </row>
    <row r="4161" spans="1:13" hidden="1" x14ac:dyDescent="0.25">
      <c r="A4161" s="128"/>
      <c r="B4161" s="2"/>
      <c r="C4161" s="139" t="s">
        <v>2563</v>
      </c>
      <c r="D4161" s="124" t="s">
        <v>2564</v>
      </c>
      <c r="E4161" s="118" t="s">
        <v>48</v>
      </c>
      <c r="F4161" s="124" t="s">
        <v>35249</v>
      </c>
      <c r="G4161" s="118" t="s">
        <v>2</v>
      </c>
      <c r="H4161" s="137">
        <v>40612</v>
      </c>
      <c r="I4161" s="119">
        <v>275.8</v>
      </c>
      <c r="J4161" s="129"/>
      <c r="K4161" s="129"/>
      <c r="L4161" s="129">
        <v>0</v>
      </c>
      <c r="M4161" s="134" t="s">
        <v>20681</v>
      </c>
    </row>
    <row r="4162" spans="1:13" hidden="1" x14ac:dyDescent="0.25">
      <c r="A4162" s="128"/>
      <c r="B4162" s="2"/>
      <c r="C4162" s="139" t="s">
        <v>2565</v>
      </c>
      <c r="D4162" s="124" t="s">
        <v>2566</v>
      </c>
      <c r="E4162" s="118" t="s">
        <v>48</v>
      </c>
      <c r="F4162" s="124" t="s">
        <v>35249</v>
      </c>
      <c r="G4162" s="118" t="s">
        <v>2</v>
      </c>
      <c r="H4162" s="137">
        <v>41359</v>
      </c>
      <c r="I4162" s="119">
        <v>702.77</v>
      </c>
      <c r="J4162" s="129"/>
      <c r="K4162" s="129"/>
      <c r="L4162" s="129">
        <v>0</v>
      </c>
      <c r="M4162" s="134" t="s">
        <v>20682</v>
      </c>
    </row>
    <row r="4163" spans="1:13" hidden="1" x14ac:dyDescent="0.25">
      <c r="A4163" s="128"/>
      <c r="B4163" s="2"/>
      <c r="C4163" s="139" t="s">
        <v>2567</v>
      </c>
      <c r="D4163" s="124" t="s">
        <v>2568</v>
      </c>
      <c r="E4163" s="118" t="s">
        <v>48</v>
      </c>
      <c r="F4163" s="124" t="s">
        <v>35249</v>
      </c>
      <c r="G4163" s="118" t="s">
        <v>2</v>
      </c>
      <c r="H4163" s="137">
        <v>44554</v>
      </c>
      <c r="I4163" s="119">
        <v>1500</v>
      </c>
      <c r="J4163" s="129"/>
      <c r="K4163" s="129"/>
      <c r="L4163" s="129">
        <v>0</v>
      </c>
      <c r="M4163" s="134" t="s">
        <v>20683</v>
      </c>
    </row>
    <row r="4164" spans="1:13" x14ac:dyDescent="0.25">
      <c r="A4164" s="128"/>
      <c r="B4164" s="2"/>
      <c r="C4164" s="139" t="s">
        <v>2569</v>
      </c>
      <c r="D4164" s="124" t="s">
        <v>2570</v>
      </c>
      <c r="E4164" s="118" t="s">
        <v>48</v>
      </c>
      <c r="F4164" s="124" t="s">
        <v>35249</v>
      </c>
      <c r="G4164" s="118" t="s">
        <v>2</v>
      </c>
      <c r="H4164" s="137">
        <v>45798</v>
      </c>
      <c r="I4164" s="119">
        <v>1327.26</v>
      </c>
      <c r="J4164" s="129"/>
      <c r="K4164" s="129"/>
      <c r="L4164" s="129">
        <v>0</v>
      </c>
      <c r="M4164" s="134" t="s">
        <v>20684</v>
      </c>
    </row>
    <row r="4165" spans="1:13" hidden="1" x14ac:dyDescent="0.25">
      <c r="A4165" s="128"/>
      <c r="B4165" s="2"/>
      <c r="C4165" s="139" t="s">
        <v>2571</v>
      </c>
      <c r="D4165" s="124" t="s">
        <v>2572</v>
      </c>
      <c r="E4165" s="118" t="s">
        <v>48</v>
      </c>
      <c r="F4165" s="124" t="s">
        <v>35249</v>
      </c>
      <c r="G4165" s="118" t="s">
        <v>2</v>
      </c>
      <c r="H4165" s="137">
        <v>41089</v>
      </c>
      <c r="I4165" s="119">
        <v>402</v>
      </c>
      <c r="J4165" s="129"/>
      <c r="K4165" s="129"/>
      <c r="L4165" s="129">
        <v>0</v>
      </c>
      <c r="M4165" s="134" t="s">
        <v>20685</v>
      </c>
    </row>
    <row r="4166" spans="1:13" hidden="1" x14ac:dyDescent="0.25">
      <c r="A4166" s="128"/>
      <c r="B4166" s="2"/>
      <c r="C4166" s="139" t="s">
        <v>2573</v>
      </c>
      <c r="D4166" s="124" t="s">
        <v>2574</v>
      </c>
      <c r="E4166" s="118" t="s">
        <v>48</v>
      </c>
      <c r="F4166" s="124" t="s">
        <v>35249</v>
      </c>
      <c r="G4166" s="118" t="s">
        <v>2</v>
      </c>
      <c r="H4166" s="137">
        <v>42821</v>
      </c>
      <c r="I4166" s="119">
        <v>750</v>
      </c>
      <c r="J4166" s="129"/>
      <c r="K4166" s="129"/>
      <c r="L4166" s="129">
        <v>0</v>
      </c>
      <c r="M4166" s="134" t="s">
        <v>20686</v>
      </c>
    </row>
    <row r="4167" spans="1:13" hidden="1" x14ac:dyDescent="0.25">
      <c r="A4167" s="128"/>
      <c r="B4167" s="2"/>
      <c r="C4167" s="139" t="s">
        <v>30768</v>
      </c>
      <c r="D4167" s="124" t="s">
        <v>30769</v>
      </c>
      <c r="E4167" s="118" t="s">
        <v>48</v>
      </c>
      <c r="F4167" s="124" t="s">
        <v>35249</v>
      </c>
      <c r="G4167" s="118" t="s">
        <v>2</v>
      </c>
      <c r="H4167" s="137"/>
      <c r="I4167" s="119"/>
      <c r="J4167" s="129"/>
      <c r="K4167" s="129"/>
      <c r="L4167" s="129">
        <v>0</v>
      </c>
      <c r="M4167" s="134" t="s">
        <v>20687</v>
      </c>
    </row>
    <row r="4168" spans="1:13" hidden="1" x14ac:dyDescent="0.25">
      <c r="A4168" s="128"/>
      <c r="B4168" s="2"/>
      <c r="C4168" s="139" t="s">
        <v>2575</v>
      </c>
      <c r="D4168" s="124" t="s">
        <v>2576</v>
      </c>
      <c r="E4168" s="118" t="s">
        <v>48</v>
      </c>
      <c r="F4168" s="124" t="s">
        <v>35249</v>
      </c>
      <c r="G4168" s="118" t="s">
        <v>2</v>
      </c>
      <c r="H4168" s="137">
        <v>45798</v>
      </c>
      <c r="I4168" s="119">
        <v>1359.22</v>
      </c>
      <c r="J4168" s="129"/>
      <c r="K4168" s="129"/>
      <c r="L4168" s="129">
        <v>0</v>
      </c>
      <c r="M4168" s="134" t="s">
        <v>20688</v>
      </c>
    </row>
    <row r="4169" spans="1:13" hidden="1" x14ac:dyDescent="0.25">
      <c r="A4169" s="128"/>
      <c r="B4169" s="2"/>
      <c r="C4169" s="139" t="s">
        <v>2577</v>
      </c>
      <c r="D4169" s="124" t="s">
        <v>2578</v>
      </c>
      <c r="E4169" s="118" t="s">
        <v>48</v>
      </c>
      <c r="F4169" s="124" t="s">
        <v>35249</v>
      </c>
      <c r="G4169" s="118" t="s">
        <v>2</v>
      </c>
      <c r="H4169" s="137">
        <v>42660</v>
      </c>
      <c r="I4169" s="119">
        <v>850</v>
      </c>
      <c r="J4169" s="129"/>
      <c r="K4169" s="129"/>
      <c r="L4169" s="129">
        <v>0</v>
      </c>
      <c r="M4169" s="134" t="s">
        <v>20689</v>
      </c>
    </row>
    <row r="4170" spans="1:13" hidden="1" x14ac:dyDescent="0.25">
      <c r="A4170" s="128"/>
      <c r="B4170" s="2"/>
      <c r="C4170" s="139" t="s">
        <v>2579</v>
      </c>
      <c r="D4170" s="124" t="s">
        <v>2580</v>
      </c>
      <c r="E4170" s="118" t="s">
        <v>48</v>
      </c>
      <c r="F4170" s="124" t="s">
        <v>35249</v>
      </c>
      <c r="G4170" s="118" t="s">
        <v>2</v>
      </c>
      <c r="H4170" s="137">
        <v>45506</v>
      </c>
      <c r="I4170" s="119">
        <v>445.34</v>
      </c>
      <c r="J4170" s="129"/>
      <c r="K4170" s="129"/>
      <c r="L4170" s="129">
        <v>0</v>
      </c>
      <c r="M4170" s="134" t="s">
        <v>20690</v>
      </c>
    </row>
    <row r="4171" spans="1:13" hidden="1" x14ac:dyDescent="0.25">
      <c r="A4171" s="128"/>
      <c r="B4171" s="2"/>
      <c r="C4171" s="139" t="s">
        <v>2581</v>
      </c>
      <c r="D4171" s="124" t="s">
        <v>2582</v>
      </c>
      <c r="E4171" s="118" t="s">
        <v>48</v>
      </c>
      <c r="F4171" s="124" t="s">
        <v>35249</v>
      </c>
      <c r="G4171" s="118" t="s">
        <v>2</v>
      </c>
      <c r="H4171" s="137">
        <v>43819</v>
      </c>
      <c r="I4171" s="119">
        <v>745.52</v>
      </c>
      <c r="J4171" s="129"/>
      <c r="K4171" s="129"/>
      <c r="L4171" s="129">
        <v>0</v>
      </c>
      <c r="M4171" s="134" t="s">
        <v>20691</v>
      </c>
    </row>
    <row r="4172" spans="1:13" hidden="1" x14ac:dyDescent="0.25">
      <c r="A4172" s="128"/>
      <c r="B4172" s="2"/>
      <c r="C4172" s="139" t="s">
        <v>2583</v>
      </c>
      <c r="D4172" s="124" t="s">
        <v>2584</v>
      </c>
      <c r="E4172" s="118" t="s">
        <v>48</v>
      </c>
      <c r="F4172" s="124" t="s">
        <v>35249</v>
      </c>
      <c r="G4172" s="118" t="s">
        <v>2</v>
      </c>
      <c r="H4172" s="137">
        <v>41428</v>
      </c>
      <c r="I4172" s="119">
        <v>959.9</v>
      </c>
      <c r="J4172" s="129"/>
      <c r="K4172" s="129"/>
      <c r="L4172" s="129">
        <v>0</v>
      </c>
      <c r="M4172" s="134" t="s">
        <v>20692</v>
      </c>
    </row>
    <row r="4173" spans="1:13" hidden="1" x14ac:dyDescent="0.25">
      <c r="A4173" s="128"/>
      <c r="B4173" s="2"/>
      <c r="C4173" s="139" t="s">
        <v>2585</v>
      </c>
      <c r="D4173" s="124" t="s">
        <v>2586</v>
      </c>
      <c r="E4173" s="118" t="s">
        <v>48</v>
      </c>
      <c r="F4173" s="124" t="s">
        <v>35249</v>
      </c>
      <c r="G4173" s="118" t="s">
        <v>2</v>
      </c>
      <c r="H4173" s="137">
        <v>41428</v>
      </c>
      <c r="I4173" s="119">
        <v>1182.78</v>
      </c>
      <c r="J4173" s="129"/>
      <c r="K4173" s="129"/>
      <c r="L4173" s="129">
        <v>0</v>
      </c>
      <c r="M4173" s="134" t="s">
        <v>28658</v>
      </c>
    </row>
    <row r="4174" spans="1:13" hidden="1" x14ac:dyDescent="0.25">
      <c r="A4174" s="128"/>
      <c r="B4174" s="2"/>
      <c r="C4174" s="139" t="s">
        <v>2587</v>
      </c>
      <c r="D4174" s="124" t="s">
        <v>2588</v>
      </c>
      <c r="E4174" s="118" t="s">
        <v>48</v>
      </c>
      <c r="F4174" s="124" t="s">
        <v>35249</v>
      </c>
      <c r="G4174" s="118" t="s">
        <v>2</v>
      </c>
      <c r="H4174" s="137">
        <v>41053</v>
      </c>
      <c r="I4174" s="119">
        <v>1595</v>
      </c>
      <c r="J4174" s="129"/>
      <c r="K4174" s="129"/>
      <c r="L4174" s="129">
        <v>0</v>
      </c>
      <c r="M4174" s="134" t="s">
        <v>20693</v>
      </c>
    </row>
    <row r="4175" spans="1:13" hidden="1" x14ac:dyDescent="0.25">
      <c r="A4175" s="128"/>
      <c r="B4175" s="2"/>
      <c r="C4175" s="139" t="s">
        <v>2589</v>
      </c>
      <c r="D4175" s="124" t="s">
        <v>2590</v>
      </c>
      <c r="E4175" s="118" t="s">
        <v>48</v>
      </c>
      <c r="F4175" s="124" t="s">
        <v>35249</v>
      </c>
      <c r="G4175" s="118" t="s">
        <v>2</v>
      </c>
      <c r="H4175" s="137">
        <v>40745</v>
      </c>
      <c r="I4175" s="119">
        <v>825.89</v>
      </c>
      <c r="J4175" s="129"/>
      <c r="K4175" s="129"/>
      <c r="L4175" s="129">
        <v>0</v>
      </c>
      <c r="M4175" s="134" t="s">
        <v>31261</v>
      </c>
    </row>
    <row r="4176" spans="1:13" x14ac:dyDescent="0.25">
      <c r="A4176" s="128"/>
      <c r="B4176" s="2"/>
      <c r="C4176" s="139" t="s">
        <v>2591</v>
      </c>
      <c r="D4176" s="124" t="s">
        <v>2592</v>
      </c>
      <c r="E4176" s="118" t="s">
        <v>48</v>
      </c>
      <c r="F4176" s="124" t="s">
        <v>35249</v>
      </c>
      <c r="G4176" s="118" t="s">
        <v>2</v>
      </c>
      <c r="H4176" s="137">
        <v>42718</v>
      </c>
      <c r="I4176" s="119">
        <v>2066.89</v>
      </c>
      <c r="J4176" s="129"/>
      <c r="K4176" s="129"/>
      <c r="L4176" s="129">
        <v>0</v>
      </c>
      <c r="M4176" s="134" t="s">
        <v>20694</v>
      </c>
    </row>
    <row r="4177" spans="1:13" hidden="1" x14ac:dyDescent="0.25">
      <c r="A4177" s="128"/>
      <c r="B4177" s="2"/>
      <c r="C4177" s="139" t="s">
        <v>2593</v>
      </c>
      <c r="D4177" s="124" t="s">
        <v>2594</v>
      </c>
      <c r="E4177" s="118" t="s">
        <v>48</v>
      </c>
      <c r="F4177" s="124" t="s">
        <v>35249</v>
      </c>
      <c r="G4177" s="118" t="s">
        <v>2</v>
      </c>
      <c r="H4177" s="137">
        <v>43411</v>
      </c>
      <c r="I4177" s="119">
        <v>1866.48</v>
      </c>
      <c r="J4177" s="129"/>
      <c r="K4177" s="129"/>
      <c r="L4177" s="129">
        <v>0</v>
      </c>
      <c r="M4177" s="134" t="s">
        <v>20695</v>
      </c>
    </row>
    <row r="4178" spans="1:13" hidden="1" x14ac:dyDescent="0.25">
      <c r="A4178" s="128"/>
      <c r="B4178" s="2"/>
      <c r="C4178" s="139" t="s">
        <v>27974</v>
      </c>
      <c r="D4178" s="124" t="s">
        <v>27975</v>
      </c>
      <c r="E4178" s="118" t="s">
        <v>48</v>
      </c>
      <c r="F4178" s="124" t="s">
        <v>35249</v>
      </c>
      <c r="G4178" s="118" t="s">
        <v>2</v>
      </c>
      <c r="H4178" s="137"/>
      <c r="I4178" s="119"/>
      <c r="J4178" s="129"/>
      <c r="K4178" s="129"/>
      <c r="L4178" s="129">
        <v>0</v>
      </c>
      <c r="M4178" s="134"/>
    </row>
    <row r="4179" spans="1:13" hidden="1" x14ac:dyDescent="0.25">
      <c r="A4179" s="128"/>
      <c r="B4179" s="2"/>
      <c r="C4179" s="139" t="s">
        <v>2595</v>
      </c>
      <c r="D4179" s="124" t="s">
        <v>2596</v>
      </c>
      <c r="E4179" s="118" t="s">
        <v>48</v>
      </c>
      <c r="F4179" s="124" t="s">
        <v>35249</v>
      </c>
      <c r="G4179" s="118" t="s">
        <v>2</v>
      </c>
      <c r="H4179" s="137">
        <v>43411</v>
      </c>
      <c r="I4179" s="119">
        <v>1881.83</v>
      </c>
      <c r="J4179" s="129"/>
      <c r="K4179" s="129"/>
      <c r="L4179" s="129">
        <v>0</v>
      </c>
      <c r="M4179" s="134" t="s">
        <v>20696</v>
      </c>
    </row>
    <row r="4180" spans="1:13" hidden="1" x14ac:dyDescent="0.25">
      <c r="A4180" s="128"/>
      <c r="B4180" s="2"/>
      <c r="C4180" s="139" t="s">
        <v>2597</v>
      </c>
      <c r="D4180" s="124" t="s">
        <v>2598</v>
      </c>
      <c r="E4180" s="118" t="s">
        <v>48</v>
      </c>
      <c r="F4180" s="124" t="s">
        <v>35249</v>
      </c>
      <c r="G4180" s="118" t="s">
        <v>2</v>
      </c>
      <c r="H4180" s="137">
        <v>40771</v>
      </c>
      <c r="I4180" s="119">
        <v>380</v>
      </c>
      <c r="J4180" s="129"/>
      <c r="K4180" s="129"/>
      <c r="L4180" s="129">
        <v>0</v>
      </c>
      <c r="M4180" s="134" t="s">
        <v>20697</v>
      </c>
    </row>
    <row r="4181" spans="1:13" hidden="1" x14ac:dyDescent="0.25">
      <c r="A4181" s="128"/>
      <c r="B4181" s="2"/>
      <c r="C4181" s="139" t="s">
        <v>2599</v>
      </c>
      <c r="D4181" s="124" t="s">
        <v>2600</v>
      </c>
      <c r="E4181" s="118" t="s">
        <v>48</v>
      </c>
      <c r="F4181" s="124" t="s">
        <v>35249</v>
      </c>
      <c r="G4181" s="118" t="s">
        <v>2</v>
      </c>
      <c r="H4181" s="137">
        <v>40771</v>
      </c>
      <c r="I4181" s="119">
        <v>301.5</v>
      </c>
      <c r="J4181" s="129"/>
      <c r="K4181" s="129"/>
      <c r="L4181" s="129">
        <v>0</v>
      </c>
      <c r="M4181" s="134" t="s">
        <v>29273</v>
      </c>
    </row>
    <row r="4182" spans="1:13" hidden="1" x14ac:dyDescent="0.25">
      <c r="A4182" s="128"/>
      <c r="B4182" s="2"/>
      <c r="C4182" s="139" t="s">
        <v>29621</v>
      </c>
      <c r="D4182" s="124" t="s">
        <v>29622</v>
      </c>
      <c r="E4182" s="118" t="s">
        <v>48</v>
      </c>
      <c r="F4182" s="124" t="s">
        <v>35249</v>
      </c>
      <c r="G4182" s="118" t="s">
        <v>2</v>
      </c>
      <c r="H4182" s="137"/>
      <c r="I4182" s="119"/>
      <c r="J4182" s="129"/>
      <c r="K4182" s="129"/>
      <c r="L4182" s="129">
        <v>0</v>
      </c>
      <c r="M4182" s="134" t="s">
        <v>31610</v>
      </c>
    </row>
    <row r="4183" spans="1:13" hidden="1" x14ac:dyDescent="0.25">
      <c r="A4183" s="128"/>
      <c r="B4183" s="2"/>
      <c r="C4183" s="139" t="s">
        <v>2601</v>
      </c>
      <c r="D4183" s="124" t="s">
        <v>2602</v>
      </c>
      <c r="E4183" s="118" t="s">
        <v>48</v>
      </c>
      <c r="F4183" s="124" t="s">
        <v>35249</v>
      </c>
      <c r="G4183" s="118" t="s">
        <v>2</v>
      </c>
      <c r="H4183" s="137">
        <v>41570</v>
      </c>
      <c r="I4183" s="119">
        <v>11.09</v>
      </c>
      <c r="J4183" s="129"/>
      <c r="K4183" s="129"/>
      <c r="L4183" s="129">
        <v>0</v>
      </c>
      <c r="M4183" s="134"/>
    </row>
    <row r="4184" spans="1:13" hidden="1" x14ac:dyDescent="0.25">
      <c r="A4184" s="128"/>
      <c r="B4184" s="2"/>
      <c r="C4184" s="139" t="s">
        <v>2603</v>
      </c>
      <c r="D4184" s="124" t="s">
        <v>2604</v>
      </c>
      <c r="E4184" s="118" t="s">
        <v>48</v>
      </c>
      <c r="F4184" s="124" t="s">
        <v>35249</v>
      </c>
      <c r="G4184" s="118" t="s">
        <v>2</v>
      </c>
      <c r="H4184" s="137">
        <v>40576</v>
      </c>
      <c r="I4184" s="119">
        <v>100</v>
      </c>
      <c r="J4184" s="129"/>
      <c r="K4184" s="129"/>
      <c r="L4184" s="129">
        <v>0</v>
      </c>
      <c r="M4184" s="134" t="s">
        <v>20698</v>
      </c>
    </row>
    <row r="4185" spans="1:13" hidden="1" x14ac:dyDescent="0.25">
      <c r="A4185" s="128"/>
      <c r="B4185" s="2"/>
      <c r="C4185" s="139" t="s">
        <v>2605</v>
      </c>
      <c r="D4185" s="124" t="s">
        <v>2606</v>
      </c>
      <c r="E4185" s="118" t="s">
        <v>48</v>
      </c>
      <c r="F4185" s="124" t="s">
        <v>35249</v>
      </c>
      <c r="G4185" s="118" t="s">
        <v>2</v>
      </c>
      <c r="H4185" s="137"/>
      <c r="I4185" s="119"/>
      <c r="J4185" s="129"/>
      <c r="K4185" s="129"/>
      <c r="L4185" s="129">
        <v>0</v>
      </c>
      <c r="M4185" s="134" t="s">
        <v>20699</v>
      </c>
    </row>
    <row r="4186" spans="1:13" hidden="1" x14ac:dyDescent="0.25">
      <c r="A4186" s="128"/>
      <c r="B4186" s="2"/>
      <c r="C4186" s="139" t="s">
        <v>2607</v>
      </c>
      <c r="D4186" s="124" t="s">
        <v>2608</v>
      </c>
      <c r="E4186" s="118" t="s">
        <v>48</v>
      </c>
      <c r="F4186" s="124" t="s">
        <v>35249</v>
      </c>
      <c r="G4186" s="118" t="s">
        <v>2</v>
      </c>
      <c r="H4186" s="137">
        <v>43539</v>
      </c>
      <c r="I4186" s="119">
        <v>1463.68</v>
      </c>
      <c r="J4186" s="129"/>
      <c r="K4186" s="129"/>
      <c r="L4186" s="129">
        <v>0</v>
      </c>
      <c r="M4186" s="134" t="s">
        <v>20700</v>
      </c>
    </row>
    <row r="4187" spans="1:13" hidden="1" x14ac:dyDescent="0.25">
      <c r="A4187" s="128"/>
      <c r="B4187" s="2"/>
      <c r="C4187" s="139" t="s">
        <v>2609</v>
      </c>
      <c r="D4187" s="124" t="s">
        <v>2610</v>
      </c>
      <c r="E4187" s="118" t="s">
        <v>48</v>
      </c>
      <c r="F4187" s="124" t="s">
        <v>35249</v>
      </c>
      <c r="G4187" s="118" t="s">
        <v>2</v>
      </c>
      <c r="H4187" s="137">
        <v>43539</v>
      </c>
      <c r="I4187" s="119">
        <v>1463.68</v>
      </c>
      <c r="J4187" s="129"/>
      <c r="K4187" s="129"/>
      <c r="L4187" s="129">
        <v>0</v>
      </c>
      <c r="M4187" s="134" t="s">
        <v>20701</v>
      </c>
    </row>
    <row r="4188" spans="1:13" hidden="1" x14ac:dyDescent="0.25">
      <c r="A4188" s="128"/>
      <c r="B4188" s="2"/>
      <c r="C4188" s="139" t="s">
        <v>2611</v>
      </c>
      <c r="D4188" s="124" t="s">
        <v>2612</v>
      </c>
      <c r="E4188" s="118" t="s">
        <v>48</v>
      </c>
      <c r="F4188" s="124" t="s">
        <v>35249</v>
      </c>
      <c r="G4188" s="118" t="s">
        <v>2</v>
      </c>
      <c r="H4188" s="137">
        <v>40576</v>
      </c>
      <c r="I4188" s="119">
        <v>20</v>
      </c>
      <c r="J4188" s="129"/>
      <c r="K4188" s="129"/>
      <c r="L4188" s="129">
        <v>0</v>
      </c>
      <c r="M4188" s="134" t="s">
        <v>20702</v>
      </c>
    </row>
    <row r="4189" spans="1:13" hidden="1" x14ac:dyDescent="0.25">
      <c r="A4189" s="128"/>
      <c r="B4189" s="2"/>
      <c r="C4189" s="139" t="s">
        <v>2613</v>
      </c>
      <c r="D4189" s="124" t="s">
        <v>2614</v>
      </c>
      <c r="E4189" s="118" t="s">
        <v>48</v>
      </c>
      <c r="F4189" s="124" t="s">
        <v>35249</v>
      </c>
      <c r="G4189" s="118" t="s">
        <v>2</v>
      </c>
      <c r="H4189" s="137">
        <v>43686</v>
      </c>
      <c r="I4189" s="119">
        <v>90</v>
      </c>
      <c r="J4189" s="129"/>
      <c r="K4189" s="129"/>
      <c r="L4189" s="129">
        <v>0</v>
      </c>
      <c r="M4189" s="134" t="s">
        <v>20703</v>
      </c>
    </row>
    <row r="4190" spans="1:13" hidden="1" x14ac:dyDescent="0.25">
      <c r="A4190" s="128"/>
      <c r="B4190" s="2"/>
      <c r="C4190" s="139" t="s">
        <v>2615</v>
      </c>
      <c r="D4190" s="124" t="s">
        <v>2616</v>
      </c>
      <c r="E4190" s="118" t="s">
        <v>48</v>
      </c>
      <c r="F4190" s="124" t="s">
        <v>35249</v>
      </c>
      <c r="G4190" s="118" t="s">
        <v>2</v>
      </c>
      <c r="H4190" s="137">
        <v>43417</v>
      </c>
      <c r="I4190" s="119">
        <v>1561.19</v>
      </c>
      <c r="J4190" s="129"/>
      <c r="K4190" s="129"/>
      <c r="L4190" s="129">
        <v>0</v>
      </c>
      <c r="M4190" s="134" t="s">
        <v>29903</v>
      </c>
    </row>
    <row r="4191" spans="1:13" hidden="1" x14ac:dyDescent="0.25">
      <c r="A4191" s="128"/>
      <c r="B4191" s="2"/>
      <c r="C4191" s="139" t="s">
        <v>2617</v>
      </c>
      <c r="D4191" s="124" t="s">
        <v>2618</v>
      </c>
      <c r="E4191" s="118" t="s">
        <v>48</v>
      </c>
      <c r="F4191" s="124" t="s">
        <v>35249</v>
      </c>
      <c r="G4191" s="118" t="s">
        <v>2</v>
      </c>
      <c r="H4191" s="137">
        <v>43377</v>
      </c>
      <c r="I4191" s="119">
        <v>1306.1600000000001</v>
      </c>
      <c r="J4191" s="129"/>
      <c r="K4191" s="129"/>
      <c r="L4191" s="129">
        <v>0</v>
      </c>
      <c r="M4191" s="134" t="s">
        <v>20704</v>
      </c>
    </row>
    <row r="4192" spans="1:13" hidden="1" x14ac:dyDescent="0.25">
      <c r="A4192" s="128"/>
      <c r="B4192" s="2"/>
      <c r="C4192" s="139" t="s">
        <v>29258</v>
      </c>
      <c r="D4192" s="124" t="s">
        <v>29259</v>
      </c>
      <c r="E4192" s="118" t="s">
        <v>48</v>
      </c>
      <c r="F4192" s="124" t="s">
        <v>35249</v>
      </c>
      <c r="G4192" s="118" t="s">
        <v>2</v>
      </c>
      <c r="H4192" s="137"/>
      <c r="I4192" s="119"/>
      <c r="J4192" s="129"/>
      <c r="K4192" s="129"/>
      <c r="L4192" s="129">
        <v>0</v>
      </c>
      <c r="M4192" s="134" t="s">
        <v>20705</v>
      </c>
    </row>
    <row r="4193" spans="1:13" hidden="1" x14ac:dyDescent="0.25">
      <c r="A4193" s="128"/>
      <c r="B4193" s="2"/>
      <c r="C4193" s="139" t="s">
        <v>27971</v>
      </c>
      <c r="D4193" s="124" t="s">
        <v>27972</v>
      </c>
      <c r="E4193" s="118" t="s">
        <v>48</v>
      </c>
      <c r="F4193" s="124" t="s">
        <v>35249</v>
      </c>
      <c r="G4193" s="118" t="s">
        <v>2</v>
      </c>
      <c r="H4193" s="137"/>
      <c r="I4193" s="119"/>
      <c r="J4193" s="129"/>
      <c r="K4193" s="129"/>
      <c r="L4193" s="129">
        <v>0</v>
      </c>
      <c r="M4193" s="134" t="s">
        <v>20706</v>
      </c>
    </row>
    <row r="4194" spans="1:13" hidden="1" x14ac:dyDescent="0.25">
      <c r="A4194" s="128"/>
      <c r="B4194" s="2"/>
      <c r="C4194" s="139" t="s">
        <v>2619</v>
      </c>
      <c r="D4194" s="124" t="s">
        <v>2620</v>
      </c>
      <c r="E4194" s="118" t="s">
        <v>48</v>
      </c>
      <c r="F4194" s="124" t="s">
        <v>35249</v>
      </c>
      <c r="G4194" s="118" t="s">
        <v>2</v>
      </c>
      <c r="H4194" s="137">
        <v>41257</v>
      </c>
      <c r="I4194" s="119">
        <v>503</v>
      </c>
      <c r="J4194" s="129"/>
      <c r="K4194" s="129"/>
      <c r="L4194" s="129">
        <v>0</v>
      </c>
      <c r="M4194" s="134" t="s">
        <v>20707</v>
      </c>
    </row>
    <row r="4195" spans="1:13" hidden="1" x14ac:dyDescent="0.25">
      <c r="A4195" s="128"/>
      <c r="B4195" s="2"/>
      <c r="C4195" s="139" t="s">
        <v>30623</v>
      </c>
      <c r="D4195" s="124" t="s">
        <v>30624</v>
      </c>
      <c r="E4195" s="118" t="s">
        <v>48</v>
      </c>
      <c r="F4195" s="124" t="s">
        <v>35249</v>
      </c>
      <c r="G4195" s="118" t="s">
        <v>2</v>
      </c>
      <c r="H4195" s="137"/>
      <c r="I4195" s="119"/>
      <c r="J4195" s="129"/>
      <c r="K4195" s="129"/>
      <c r="L4195" s="129">
        <v>0</v>
      </c>
      <c r="M4195" s="134" t="s">
        <v>20708</v>
      </c>
    </row>
    <row r="4196" spans="1:13" hidden="1" x14ac:dyDescent="0.25">
      <c r="A4196" s="128"/>
      <c r="B4196" s="2"/>
      <c r="C4196" s="139" t="s">
        <v>2621</v>
      </c>
      <c r="D4196" s="124" t="s">
        <v>2622</v>
      </c>
      <c r="E4196" s="118" t="s">
        <v>48</v>
      </c>
      <c r="F4196" s="124" t="s">
        <v>35249</v>
      </c>
      <c r="G4196" s="118" t="s">
        <v>2</v>
      </c>
      <c r="H4196" s="137">
        <v>41326</v>
      </c>
      <c r="I4196" s="119">
        <v>497.93</v>
      </c>
      <c r="J4196" s="129"/>
      <c r="K4196" s="129"/>
      <c r="L4196" s="129">
        <v>0</v>
      </c>
      <c r="M4196" s="134" t="s">
        <v>28001</v>
      </c>
    </row>
    <row r="4197" spans="1:13" hidden="1" x14ac:dyDescent="0.25">
      <c r="A4197" s="128"/>
      <c r="B4197" s="2"/>
      <c r="C4197" s="139" t="s">
        <v>28969</v>
      </c>
      <c r="D4197" s="124" t="s">
        <v>28970</v>
      </c>
      <c r="E4197" s="118" t="s">
        <v>48</v>
      </c>
      <c r="F4197" s="124" t="s">
        <v>35249</v>
      </c>
      <c r="G4197" s="118" t="s">
        <v>2</v>
      </c>
      <c r="H4197" s="137"/>
      <c r="I4197" s="119"/>
      <c r="J4197" s="129"/>
      <c r="K4197" s="129"/>
      <c r="L4197" s="129">
        <v>0</v>
      </c>
      <c r="M4197" s="134" t="s">
        <v>20709</v>
      </c>
    </row>
    <row r="4198" spans="1:13" hidden="1" x14ac:dyDescent="0.25">
      <c r="A4198" s="128"/>
      <c r="B4198" s="2"/>
      <c r="C4198" s="139" t="s">
        <v>2623</v>
      </c>
      <c r="D4198" s="124" t="s">
        <v>2624</v>
      </c>
      <c r="E4198" s="118" t="s">
        <v>48</v>
      </c>
      <c r="F4198" s="124" t="s">
        <v>35249</v>
      </c>
      <c r="G4198" s="118" t="s">
        <v>2</v>
      </c>
      <c r="H4198" s="137">
        <v>40241</v>
      </c>
      <c r="I4198" s="119">
        <v>76</v>
      </c>
      <c r="J4198" s="129"/>
      <c r="K4198" s="129"/>
      <c r="L4198" s="129">
        <v>0</v>
      </c>
      <c r="M4198" s="134" t="s">
        <v>20710</v>
      </c>
    </row>
    <row r="4199" spans="1:13" hidden="1" x14ac:dyDescent="0.25">
      <c r="A4199" s="128"/>
      <c r="B4199" s="2"/>
      <c r="C4199" s="139" t="s">
        <v>2625</v>
      </c>
      <c r="D4199" s="124" t="s">
        <v>2626</v>
      </c>
      <c r="E4199" s="118" t="s">
        <v>48</v>
      </c>
      <c r="F4199" s="124" t="s">
        <v>35249</v>
      </c>
      <c r="G4199" s="118" t="s">
        <v>2</v>
      </c>
      <c r="H4199" s="137">
        <v>40241</v>
      </c>
      <c r="I4199" s="119">
        <v>40</v>
      </c>
      <c r="J4199" s="129"/>
      <c r="K4199" s="129"/>
      <c r="L4199" s="129">
        <v>0</v>
      </c>
      <c r="M4199" s="134" t="s">
        <v>31916</v>
      </c>
    </row>
    <row r="4200" spans="1:13" hidden="1" x14ac:dyDescent="0.25">
      <c r="A4200" s="128"/>
      <c r="B4200" s="2"/>
      <c r="C4200" s="139" t="s">
        <v>29827</v>
      </c>
      <c r="D4200" s="124" t="s">
        <v>29828</v>
      </c>
      <c r="E4200" s="118" t="s">
        <v>48</v>
      </c>
      <c r="F4200" s="124" t="s">
        <v>35249</v>
      </c>
      <c r="G4200" s="118" t="s">
        <v>2</v>
      </c>
      <c r="H4200" s="137"/>
      <c r="I4200" s="119"/>
      <c r="J4200" s="129"/>
      <c r="K4200" s="129"/>
      <c r="L4200" s="129">
        <v>0</v>
      </c>
      <c r="M4200" s="134" t="s">
        <v>20711</v>
      </c>
    </row>
    <row r="4201" spans="1:13" hidden="1" x14ac:dyDescent="0.25">
      <c r="A4201" s="128"/>
      <c r="B4201" s="2"/>
      <c r="C4201" s="139" t="s">
        <v>19320</v>
      </c>
      <c r="D4201" s="124" t="s">
        <v>19319</v>
      </c>
      <c r="E4201" s="118" t="s">
        <v>48</v>
      </c>
      <c r="F4201" s="124" t="s">
        <v>35249</v>
      </c>
      <c r="G4201" s="118" t="s">
        <v>2</v>
      </c>
      <c r="H4201" s="137">
        <v>44862</v>
      </c>
      <c r="I4201" s="119">
        <v>859.37</v>
      </c>
      <c r="J4201" s="129"/>
      <c r="K4201" s="129"/>
      <c r="L4201" s="129">
        <v>0</v>
      </c>
      <c r="M4201" s="134" t="s">
        <v>20712</v>
      </c>
    </row>
    <row r="4202" spans="1:13" hidden="1" x14ac:dyDescent="0.25">
      <c r="A4202" s="128"/>
      <c r="B4202" s="2"/>
      <c r="C4202" s="139" t="s">
        <v>2627</v>
      </c>
      <c r="D4202" s="124" t="s">
        <v>2628</v>
      </c>
      <c r="E4202" s="118" t="s">
        <v>48</v>
      </c>
      <c r="F4202" s="124" t="s">
        <v>35249</v>
      </c>
      <c r="G4202" s="118" t="s">
        <v>2</v>
      </c>
      <c r="H4202" s="137">
        <v>44740</v>
      </c>
      <c r="I4202" s="119">
        <v>1120.7</v>
      </c>
      <c r="J4202" s="129"/>
      <c r="K4202" s="129"/>
      <c r="L4202" s="129">
        <v>0</v>
      </c>
      <c r="M4202" s="134" t="s">
        <v>20713</v>
      </c>
    </row>
    <row r="4203" spans="1:13" hidden="1" x14ac:dyDescent="0.25">
      <c r="A4203" s="128"/>
      <c r="B4203" s="2"/>
      <c r="C4203" s="139" t="s">
        <v>2629</v>
      </c>
      <c r="D4203" s="124" t="s">
        <v>2630</v>
      </c>
      <c r="E4203" s="118" t="s">
        <v>48</v>
      </c>
      <c r="F4203" s="124" t="s">
        <v>35249</v>
      </c>
      <c r="G4203" s="118" t="s">
        <v>2</v>
      </c>
      <c r="H4203" s="137">
        <v>41946</v>
      </c>
      <c r="I4203" s="119">
        <v>1591.99</v>
      </c>
      <c r="J4203" s="129"/>
      <c r="K4203" s="129"/>
      <c r="L4203" s="129">
        <v>0</v>
      </c>
      <c r="M4203" s="134" t="s">
        <v>20714</v>
      </c>
    </row>
    <row r="4204" spans="1:13" hidden="1" x14ac:dyDescent="0.25">
      <c r="A4204" s="128"/>
      <c r="B4204" s="2"/>
      <c r="C4204" s="139" t="s">
        <v>2631</v>
      </c>
      <c r="D4204" s="124" t="s">
        <v>2632</v>
      </c>
      <c r="E4204" s="118" t="s">
        <v>48</v>
      </c>
      <c r="F4204" s="124" t="s">
        <v>35249</v>
      </c>
      <c r="G4204" s="118" t="s">
        <v>2</v>
      </c>
      <c r="H4204" s="137">
        <v>40696</v>
      </c>
      <c r="I4204" s="119">
        <v>1006.86</v>
      </c>
      <c r="J4204" s="129"/>
      <c r="K4204" s="129"/>
      <c r="L4204" s="129">
        <v>0</v>
      </c>
      <c r="M4204" s="134"/>
    </row>
    <row r="4205" spans="1:13" hidden="1" x14ac:dyDescent="0.25">
      <c r="A4205" s="128"/>
      <c r="B4205" s="2"/>
      <c r="C4205" s="139" t="s">
        <v>2633</v>
      </c>
      <c r="D4205" s="124" t="s">
        <v>2634</v>
      </c>
      <c r="E4205" s="118" t="s">
        <v>48</v>
      </c>
      <c r="F4205" s="124" t="s">
        <v>35249</v>
      </c>
      <c r="G4205" s="118" t="s">
        <v>2</v>
      </c>
      <c r="H4205" s="137">
        <v>40728</v>
      </c>
      <c r="I4205" s="119">
        <v>1071.6600000000001</v>
      </c>
      <c r="J4205" s="129"/>
      <c r="K4205" s="129"/>
      <c r="L4205" s="129">
        <v>0</v>
      </c>
      <c r="M4205" s="134" t="s">
        <v>20715</v>
      </c>
    </row>
    <row r="4206" spans="1:13" hidden="1" x14ac:dyDescent="0.25">
      <c r="A4206" s="128"/>
      <c r="B4206" s="2"/>
      <c r="C4206" s="139" t="s">
        <v>2635</v>
      </c>
      <c r="D4206" s="124" t="s">
        <v>2636</v>
      </c>
      <c r="E4206" s="118" t="s">
        <v>48</v>
      </c>
      <c r="F4206" s="124" t="s">
        <v>35249</v>
      </c>
      <c r="G4206" s="118" t="s">
        <v>2</v>
      </c>
      <c r="H4206" s="137">
        <v>40850</v>
      </c>
      <c r="I4206" s="119">
        <v>80</v>
      </c>
      <c r="J4206" s="129"/>
      <c r="K4206" s="129"/>
      <c r="L4206" s="129">
        <v>0</v>
      </c>
      <c r="M4206" s="134" t="s">
        <v>20716</v>
      </c>
    </row>
    <row r="4207" spans="1:13" hidden="1" x14ac:dyDescent="0.25">
      <c r="A4207" s="128"/>
      <c r="B4207" s="2"/>
      <c r="C4207" s="139" t="s">
        <v>2637</v>
      </c>
      <c r="D4207" s="124" t="s">
        <v>2638</v>
      </c>
      <c r="E4207" s="118" t="s">
        <v>48</v>
      </c>
      <c r="F4207" s="124" t="s">
        <v>35249</v>
      </c>
      <c r="G4207" s="118" t="s">
        <v>2</v>
      </c>
      <c r="H4207" s="137">
        <v>41046</v>
      </c>
      <c r="I4207" s="119">
        <v>116</v>
      </c>
      <c r="J4207" s="129"/>
      <c r="K4207" s="129"/>
      <c r="L4207" s="129">
        <v>0</v>
      </c>
      <c r="M4207" s="134" t="s">
        <v>20717</v>
      </c>
    </row>
    <row r="4208" spans="1:13" hidden="1" x14ac:dyDescent="0.25">
      <c r="A4208" s="128"/>
      <c r="B4208" s="2"/>
      <c r="C4208" s="139" t="s">
        <v>32263</v>
      </c>
      <c r="D4208" s="124" t="s">
        <v>32264</v>
      </c>
      <c r="E4208" s="118" t="s">
        <v>48</v>
      </c>
      <c r="F4208" s="124" t="s">
        <v>35249</v>
      </c>
      <c r="G4208" s="118" t="s">
        <v>2</v>
      </c>
      <c r="H4208" s="137"/>
      <c r="I4208" s="119"/>
      <c r="J4208" s="129"/>
      <c r="K4208" s="129"/>
      <c r="L4208" s="129">
        <v>0</v>
      </c>
      <c r="M4208" s="134"/>
    </row>
    <row r="4209" spans="1:13" hidden="1" x14ac:dyDescent="0.25">
      <c r="A4209" s="128"/>
      <c r="B4209" s="2"/>
      <c r="C4209" s="139" t="s">
        <v>2639</v>
      </c>
      <c r="D4209" s="124" t="s">
        <v>2640</v>
      </c>
      <c r="E4209" s="118" t="s">
        <v>48</v>
      </c>
      <c r="F4209" s="124" t="s">
        <v>35249</v>
      </c>
      <c r="G4209" s="118" t="s">
        <v>2</v>
      </c>
      <c r="H4209" s="137">
        <v>43630</v>
      </c>
      <c r="I4209" s="119">
        <v>217.85</v>
      </c>
      <c r="J4209" s="129"/>
      <c r="K4209" s="129"/>
      <c r="L4209" s="129">
        <v>0</v>
      </c>
      <c r="M4209" s="134" t="s">
        <v>20718</v>
      </c>
    </row>
    <row r="4210" spans="1:13" hidden="1" x14ac:dyDescent="0.25">
      <c r="A4210" s="128"/>
      <c r="B4210" s="2"/>
      <c r="C4210" s="139" t="s">
        <v>29023</v>
      </c>
      <c r="D4210" s="124" t="s">
        <v>29024</v>
      </c>
      <c r="E4210" s="118" t="s">
        <v>48</v>
      </c>
      <c r="F4210" s="124" t="s">
        <v>35249</v>
      </c>
      <c r="G4210" s="118" t="s">
        <v>2</v>
      </c>
      <c r="H4210" s="137"/>
      <c r="I4210" s="119"/>
      <c r="J4210" s="129"/>
      <c r="K4210" s="129"/>
      <c r="L4210" s="129">
        <v>0</v>
      </c>
      <c r="M4210" s="134" t="s">
        <v>20719</v>
      </c>
    </row>
    <row r="4211" spans="1:13" hidden="1" x14ac:dyDescent="0.25">
      <c r="A4211" s="128"/>
      <c r="B4211" s="2"/>
      <c r="C4211" s="139" t="s">
        <v>2641</v>
      </c>
      <c r="D4211" s="124" t="s">
        <v>2642</v>
      </c>
      <c r="E4211" s="118" t="s">
        <v>48</v>
      </c>
      <c r="F4211" s="124" t="s">
        <v>35249</v>
      </c>
      <c r="G4211" s="118" t="s">
        <v>2</v>
      </c>
      <c r="H4211" s="137"/>
      <c r="I4211" s="119"/>
      <c r="J4211" s="129"/>
      <c r="K4211" s="129"/>
      <c r="L4211" s="129">
        <v>0</v>
      </c>
      <c r="M4211" s="134" t="s">
        <v>20720</v>
      </c>
    </row>
    <row r="4212" spans="1:13" hidden="1" x14ac:dyDescent="0.25">
      <c r="A4212" s="128"/>
      <c r="B4212" s="2"/>
      <c r="C4212" s="139" t="s">
        <v>30870</v>
      </c>
      <c r="D4212" s="124" t="s">
        <v>30871</v>
      </c>
      <c r="E4212" s="118" t="s">
        <v>48</v>
      </c>
      <c r="F4212" s="124" t="s">
        <v>35249</v>
      </c>
      <c r="G4212" s="118" t="s">
        <v>2</v>
      </c>
      <c r="H4212" s="137"/>
      <c r="I4212" s="119"/>
      <c r="J4212" s="129"/>
      <c r="K4212" s="129"/>
      <c r="L4212" s="129">
        <v>0</v>
      </c>
      <c r="M4212" s="134" t="s">
        <v>20721</v>
      </c>
    </row>
    <row r="4213" spans="1:13" hidden="1" x14ac:dyDescent="0.25">
      <c r="A4213" s="128"/>
      <c r="B4213" s="2"/>
      <c r="C4213" s="139" t="s">
        <v>19318</v>
      </c>
      <c r="D4213" s="124" t="s">
        <v>19317</v>
      </c>
      <c r="E4213" s="118" t="s">
        <v>48</v>
      </c>
      <c r="F4213" s="124" t="s">
        <v>35249</v>
      </c>
      <c r="G4213" s="118" t="s">
        <v>2</v>
      </c>
      <c r="H4213" s="137">
        <v>44851</v>
      </c>
      <c r="I4213" s="119">
        <v>966.92</v>
      </c>
      <c r="J4213" s="129"/>
      <c r="K4213" s="129"/>
      <c r="L4213" s="129">
        <v>0</v>
      </c>
      <c r="M4213" s="134" t="s">
        <v>20722</v>
      </c>
    </row>
    <row r="4214" spans="1:13" hidden="1" x14ac:dyDescent="0.25">
      <c r="A4214" s="128"/>
      <c r="B4214" s="2"/>
      <c r="C4214" s="139" t="s">
        <v>2643</v>
      </c>
      <c r="D4214" s="124" t="s">
        <v>2644</v>
      </c>
      <c r="E4214" s="118" t="s">
        <v>48</v>
      </c>
      <c r="F4214" s="124" t="s">
        <v>35249</v>
      </c>
      <c r="G4214" s="118" t="s">
        <v>2</v>
      </c>
      <c r="H4214" s="137">
        <v>44743</v>
      </c>
      <c r="I4214" s="119">
        <v>1268.44</v>
      </c>
      <c r="J4214" s="129"/>
      <c r="K4214" s="129"/>
      <c r="L4214" s="129">
        <v>0</v>
      </c>
      <c r="M4214" s="134" t="s">
        <v>30285</v>
      </c>
    </row>
    <row r="4215" spans="1:13" hidden="1" x14ac:dyDescent="0.25">
      <c r="A4215" s="128"/>
      <c r="B4215" s="2"/>
      <c r="C4215" s="139" t="s">
        <v>2645</v>
      </c>
      <c r="D4215" s="124" t="s">
        <v>2646</v>
      </c>
      <c r="E4215" s="118" t="s">
        <v>48</v>
      </c>
      <c r="F4215" s="124" t="s">
        <v>35249</v>
      </c>
      <c r="G4215" s="118" t="s">
        <v>2</v>
      </c>
      <c r="H4215" s="137"/>
      <c r="I4215" s="119"/>
      <c r="J4215" s="129"/>
      <c r="K4215" s="129"/>
      <c r="L4215" s="129">
        <v>0</v>
      </c>
      <c r="M4215" s="134" t="s">
        <v>29686</v>
      </c>
    </row>
    <row r="4216" spans="1:13" hidden="1" x14ac:dyDescent="0.25">
      <c r="A4216" s="128"/>
      <c r="B4216" s="2"/>
      <c r="C4216" s="139" t="s">
        <v>2647</v>
      </c>
      <c r="D4216" s="124" t="s">
        <v>2648</v>
      </c>
      <c r="E4216" s="118" t="s">
        <v>48</v>
      </c>
      <c r="F4216" s="124" t="s">
        <v>35249</v>
      </c>
      <c r="G4216" s="118" t="s">
        <v>2</v>
      </c>
      <c r="H4216" s="137">
        <v>41241</v>
      </c>
      <c r="I4216" s="119">
        <v>525.85</v>
      </c>
      <c r="J4216" s="129"/>
      <c r="K4216" s="129"/>
      <c r="L4216" s="129">
        <v>0</v>
      </c>
      <c r="M4216" s="134" t="s">
        <v>20723</v>
      </c>
    </row>
    <row r="4217" spans="1:13" hidden="1" x14ac:dyDescent="0.25">
      <c r="A4217" s="128"/>
      <c r="B4217" s="2"/>
      <c r="C4217" s="139" t="s">
        <v>2649</v>
      </c>
      <c r="D4217" s="124" t="s">
        <v>2650</v>
      </c>
      <c r="E4217" s="118" t="s">
        <v>48</v>
      </c>
      <c r="F4217" s="124" t="s">
        <v>35249</v>
      </c>
      <c r="G4217" s="118" t="s">
        <v>2</v>
      </c>
      <c r="H4217" s="137">
        <v>44456</v>
      </c>
      <c r="I4217" s="119">
        <v>1196.06</v>
      </c>
      <c r="J4217" s="129"/>
      <c r="K4217" s="129"/>
      <c r="L4217" s="129">
        <v>0</v>
      </c>
      <c r="M4217" s="134" t="s">
        <v>20724</v>
      </c>
    </row>
    <row r="4218" spans="1:13" hidden="1" x14ac:dyDescent="0.25">
      <c r="A4218" s="128"/>
      <c r="B4218" s="2"/>
      <c r="C4218" s="139" t="s">
        <v>2651</v>
      </c>
      <c r="D4218" s="124" t="s">
        <v>2652</v>
      </c>
      <c r="E4218" s="118" t="s">
        <v>48</v>
      </c>
      <c r="F4218" s="124" t="s">
        <v>35249</v>
      </c>
      <c r="G4218" s="118" t="s">
        <v>2</v>
      </c>
      <c r="H4218" s="137">
        <v>41173</v>
      </c>
      <c r="I4218" s="119">
        <v>400</v>
      </c>
      <c r="J4218" s="129"/>
      <c r="K4218" s="129"/>
      <c r="L4218" s="129">
        <v>0</v>
      </c>
      <c r="M4218" s="134" t="s">
        <v>20725</v>
      </c>
    </row>
    <row r="4219" spans="1:13" hidden="1" x14ac:dyDescent="0.25">
      <c r="A4219" s="128"/>
      <c r="B4219" s="2"/>
      <c r="C4219" s="139" t="s">
        <v>2653</v>
      </c>
      <c r="D4219" s="124" t="s">
        <v>2654</v>
      </c>
      <c r="E4219" s="118" t="s">
        <v>48</v>
      </c>
      <c r="F4219" s="124" t="s">
        <v>35249</v>
      </c>
      <c r="G4219" s="118" t="s">
        <v>2</v>
      </c>
      <c r="H4219" s="137">
        <v>41466</v>
      </c>
      <c r="I4219" s="119">
        <v>125.45</v>
      </c>
      <c r="J4219" s="129"/>
      <c r="K4219" s="129"/>
      <c r="L4219" s="129">
        <v>0</v>
      </c>
      <c r="M4219" s="134" t="s">
        <v>30953</v>
      </c>
    </row>
    <row r="4220" spans="1:13" hidden="1" x14ac:dyDescent="0.25">
      <c r="A4220" s="128"/>
      <c r="B4220" s="2"/>
      <c r="C4220" s="139" t="s">
        <v>2655</v>
      </c>
      <c r="D4220" s="124" t="s">
        <v>2656</v>
      </c>
      <c r="E4220" s="118" t="s">
        <v>48</v>
      </c>
      <c r="F4220" s="124" t="s">
        <v>35249</v>
      </c>
      <c r="G4220" s="118" t="s">
        <v>2</v>
      </c>
      <c r="H4220" s="137">
        <v>43669</v>
      </c>
      <c r="I4220" s="119">
        <v>116.57</v>
      </c>
      <c r="J4220" s="129"/>
      <c r="K4220" s="129"/>
      <c r="L4220" s="129">
        <v>0</v>
      </c>
      <c r="M4220" s="134" t="s">
        <v>30107</v>
      </c>
    </row>
    <row r="4221" spans="1:13" hidden="1" x14ac:dyDescent="0.25">
      <c r="A4221" s="128"/>
      <c r="B4221" s="2"/>
      <c r="C4221" s="139" t="s">
        <v>2657</v>
      </c>
      <c r="D4221" s="124" t="s">
        <v>2658</v>
      </c>
      <c r="E4221" s="118" t="s">
        <v>48</v>
      </c>
      <c r="F4221" s="124" t="s">
        <v>35249</v>
      </c>
      <c r="G4221" s="118" t="s">
        <v>2</v>
      </c>
      <c r="H4221" s="137">
        <v>44929</v>
      </c>
      <c r="I4221" s="119">
        <v>88.12</v>
      </c>
      <c r="J4221" s="129"/>
      <c r="K4221" s="129"/>
      <c r="L4221" s="129">
        <v>0</v>
      </c>
      <c r="M4221" s="134" t="s">
        <v>20726</v>
      </c>
    </row>
    <row r="4222" spans="1:13" hidden="1" x14ac:dyDescent="0.25">
      <c r="A4222" s="128"/>
      <c r="B4222" s="2"/>
      <c r="C4222" s="139" t="s">
        <v>2659</v>
      </c>
      <c r="D4222" s="124" t="s">
        <v>2660</v>
      </c>
      <c r="E4222" s="118" t="s">
        <v>48</v>
      </c>
      <c r="F4222" s="124" t="s">
        <v>35249</v>
      </c>
      <c r="G4222" s="118" t="s">
        <v>2</v>
      </c>
      <c r="H4222" s="137">
        <v>44807</v>
      </c>
      <c r="I4222" s="119">
        <v>915</v>
      </c>
      <c r="J4222" s="129"/>
      <c r="K4222" s="129"/>
      <c r="L4222" s="129">
        <v>0</v>
      </c>
      <c r="M4222" s="134" t="s">
        <v>20727</v>
      </c>
    </row>
    <row r="4223" spans="1:13" hidden="1" x14ac:dyDescent="0.25">
      <c r="A4223" s="128"/>
      <c r="B4223" s="2"/>
      <c r="C4223" s="139" t="s">
        <v>2661</v>
      </c>
      <c r="D4223" s="124" t="s">
        <v>2662</v>
      </c>
      <c r="E4223" s="118" t="s">
        <v>48</v>
      </c>
      <c r="F4223" s="124" t="s">
        <v>35249</v>
      </c>
      <c r="G4223" s="118" t="s">
        <v>2</v>
      </c>
      <c r="H4223" s="137">
        <v>42242</v>
      </c>
      <c r="I4223" s="119">
        <v>42</v>
      </c>
      <c r="J4223" s="129"/>
      <c r="K4223" s="129"/>
      <c r="L4223" s="129">
        <v>0</v>
      </c>
      <c r="M4223" s="134" t="s">
        <v>20728</v>
      </c>
    </row>
    <row r="4224" spans="1:13" hidden="1" x14ac:dyDescent="0.25">
      <c r="A4224" s="128"/>
      <c r="B4224" s="2"/>
      <c r="C4224" s="139" t="s">
        <v>2663</v>
      </c>
      <c r="D4224" s="124" t="s">
        <v>2664</v>
      </c>
      <c r="E4224" s="118" t="s">
        <v>48</v>
      </c>
      <c r="F4224" s="124" t="s">
        <v>35249</v>
      </c>
      <c r="G4224" s="118" t="s">
        <v>2</v>
      </c>
      <c r="H4224" s="137">
        <v>41290</v>
      </c>
      <c r="I4224" s="119">
        <v>998.7</v>
      </c>
      <c r="J4224" s="129"/>
      <c r="K4224" s="129"/>
      <c r="L4224" s="129">
        <v>0</v>
      </c>
      <c r="M4224" s="134" t="s">
        <v>20729</v>
      </c>
    </row>
    <row r="4225" spans="1:13" hidden="1" x14ac:dyDescent="0.25">
      <c r="A4225" s="128"/>
      <c r="B4225" s="2"/>
      <c r="C4225" s="139" t="s">
        <v>2665</v>
      </c>
      <c r="D4225" s="124" t="s">
        <v>2666</v>
      </c>
      <c r="E4225" s="118" t="s">
        <v>48</v>
      </c>
      <c r="F4225" s="124" t="s">
        <v>35249</v>
      </c>
      <c r="G4225" s="118" t="s">
        <v>2</v>
      </c>
      <c r="H4225" s="137">
        <v>41262</v>
      </c>
      <c r="I4225" s="119">
        <v>923.26</v>
      </c>
      <c r="J4225" s="129"/>
      <c r="K4225" s="129"/>
      <c r="L4225" s="129">
        <v>0</v>
      </c>
      <c r="M4225" s="134" t="s">
        <v>31840</v>
      </c>
    </row>
    <row r="4226" spans="1:13" hidden="1" x14ac:dyDescent="0.25">
      <c r="A4226" s="128"/>
      <c r="B4226" s="2"/>
      <c r="C4226" s="139" t="s">
        <v>2667</v>
      </c>
      <c r="D4226" s="124" t="s">
        <v>2668</v>
      </c>
      <c r="E4226" s="118" t="s">
        <v>48</v>
      </c>
      <c r="F4226" s="124" t="s">
        <v>35249</v>
      </c>
      <c r="G4226" s="118" t="s">
        <v>2</v>
      </c>
      <c r="H4226" s="137">
        <v>42513</v>
      </c>
      <c r="I4226" s="119">
        <v>1500</v>
      </c>
      <c r="J4226" s="129"/>
      <c r="K4226" s="129"/>
      <c r="L4226" s="129">
        <v>0</v>
      </c>
      <c r="M4226" s="134" t="s">
        <v>20730</v>
      </c>
    </row>
    <row r="4227" spans="1:13" hidden="1" x14ac:dyDescent="0.25">
      <c r="A4227" s="128"/>
      <c r="B4227" s="2"/>
      <c r="C4227" s="139" t="s">
        <v>2669</v>
      </c>
      <c r="D4227" s="124" t="s">
        <v>2670</v>
      </c>
      <c r="E4227" s="118" t="s">
        <v>48</v>
      </c>
      <c r="F4227" s="124" t="s">
        <v>35249</v>
      </c>
      <c r="G4227" s="118" t="s">
        <v>2</v>
      </c>
      <c r="H4227" s="137">
        <v>40396</v>
      </c>
      <c r="I4227" s="119">
        <v>52</v>
      </c>
      <c r="J4227" s="129"/>
      <c r="K4227" s="129"/>
      <c r="L4227" s="129">
        <v>0</v>
      </c>
      <c r="M4227" s="134" t="s">
        <v>20731</v>
      </c>
    </row>
    <row r="4228" spans="1:13" hidden="1" x14ac:dyDescent="0.25">
      <c r="A4228" s="128"/>
      <c r="B4228" s="2"/>
      <c r="C4228" s="139" t="s">
        <v>2671</v>
      </c>
      <c r="D4228" s="124" t="s">
        <v>2672</v>
      </c>
      <c r="E4228" s="118" t="s">
        <v>48</v>
      </c>
      <c r="F4228" s="124" t="s">
        <v>35249</v>
      </c>
      <c r="G4228" s="118" t="s">
        <v>2</v>
      </c>
      <c r="H4228" s="137">
        <v>40415</v>
      </c>
      <c r="I4228" s="119">
        <v>105.52</v>
      </c>
      <c r="J4228" s="129"/>
      <c r="K4228" s="129"/>
      <c r="L4228" s="129">
        <v>0</v>
      </c>
      <c r="M4228" s="134" t="s">
        <v>20732</v>
      </c>
    </row>
    <row r="4229" spans="1:13" hidden="1" x14ac:dyDescent="0.25">
      <c r="A4229" s="128"/>
      <c r="B4229" s="2"/>
      <c r="C4229" s="139" t="s">
        <v>2673</v>
      </c>
      <c r="D4229" s="124" t="s">
        <v>2674</v>
      </c>
      <c r="E4229" s="118" t="s">
        <v>48</v>
      </c>
      <c r="F4229" s="124" t="s">
        <v>35249</v>
      </c>
      <c r="G4229" s="118" t="s">
        <v>2</v>
      </c>
      <c r="H4229" s="137">
        <v>42118</v>
      </c>
      <c r="I4229" s="119">
        <v>277.2</v>
      </c>
      <c r="J4229" s="129"/>
      <c r="K4229" s="129"/>
      <c r="L4229" s="129">
        <v>0</v>
      </c>
      <c r="M4229" s="134" t="s">
        <v>20733</v>
      </c>
    </row>
    <row r="4230" spans="1:13" hidden="1" x14ac:dyDescent="0.25">
      <c r="A4230" s="128"/>
      <c r="B4230" s="2"/>
      <c r="C4230" s="139" t="s">
        <v>2675</v>
      </c>
      <c r="D4230" s="124" t="s">
        <v>2676</v>
      </c>
      <c r="E4230" s="118" t="s">
        <v>48</v>
      </c>
      <c r="F4230" s="124" t="s">
        <v>35249</v>
      </c>
      <c r="G4230" s="118" t="s">
        <v>2</v>
      </c>
      <c r="H4230" s="137">
        <v>41214</v>
      </c>
      <c r="I4230" s="119">
        <v>141.80000000000001</v>
      </c>
      <c r="J4230" s="129"/>
      <c r="K4230" s="129"/>
      <c r="L4230" s="129">
        <v>0</v>
      </c>
      <c r="M4230" s="134" t="s">
        <v>20734</v>
      </c>
    </row>
    <row r="4231" spans="1:13" hidden="1" x14ac:dyDescent="0.25">
      <c r="A4231" s="128"/>
      <c r="B4231" s="2"/>
      <c r="C4231" s="139" t="s">
        <v>2677</v>
      </c>
      <c r="D4231" s="124" t="s">
        <v>2678</v>
      </c>
      <c r="E4231" s="118" t="s">
        <v>48</v>
      </c>
      <c r="F4231" s="124" t="s">
        <v>35249</v>
      </c>
      <c r="G4231" s="118" t="s">
        <v>2</v>
      </c>
      <c r="H4231" s="137">
        <v>43675</v>
      </c>
      <c r="I4231" s="119">
        <v>75.790000000000006</v>
      </c>
      <c r="J4231" s="129"/>
      <c r="K4231" s="129"/>
      <c r="L4231" s="129">
        <v>0</v>
      </c>
      <c r="M4231" s="134" t="s">
        <v>20734</v>
      </c>
    </row>
    <row r="4232" spans="1:13" hidden="1" x14ac:dyDescent="0.25">
      <c r="A4232" s="128"/>
      <c r="B4232" s="2"/>
      <c r="C4232" s="139" t="s">
        <v>2679</v>
      </c>
      <c r="D4232" s="124" t="s">
        <v>2680</v>
      </c>
      <c r="E4232" s="118" t="s">
        <v>48</v>
      </c>
      <c r="F4232" s="124" t="s">
        <v>35249</v>
      </c>
      <c r="G4232" s="118" t="s">
        <v>2</v>
      </c>
      <c r="H4232" s="137">
        <v>41117</v>
      </c>
      <c r="I4232" s="119">
        <v>80</v>
      </c>
      <c r="J4232" s="129"/>
      <c r="K4232" s="129"/>
      <c r="L4232" s="129">
        <v>0</v>
      </c>
      <c r="M4232" s="134" t="s">
        <v>20735</v>
      </c>
    </row>
    <row r="4233" spans="1:13" hidden="1" x14ac:dyDescent="0.25">
      <c r="A4233" s="128"/>
      <c r="B4233" s="2"/>
      <c r="C4233" s="139" t="s">
        <v>2681</v>
      </c>
      <c r="D4233" s="124" t="s">
        <v>2682</v>
      </c>
      <c r="E4233" s="118" t="s">
        <v>48</v>
      </c>
      <c r="F4233" s="124" t="s">
        <v>35249</v>
      </c>
      <c r="G4233" s="118" t="s">
        <v>2</v>
      </c>
      <c r="H4233" s="137"/>
      <c r="I4233" s="119"/>
      <c r="J4233" s="129"/>
      <c r="K4233" s="129"/>
      <c r="L4233" s="129">
        <v>0</v>
      </c>
      <c r="M4233" s="134" t="s">
        <v>20736</v>
      </c>
    </row>
    <row r="4234" spans="1:13" hidden="1" x14ac:dyDescent="0.25">
      <c r="A4234" s="128"/>
      <c r="B4234" s="2"/>
      <c r="C4234" s="139" t="s">
        <v>2683</v>
      </c>
      <c r="D4234" s="124" t="s">
        <v>2684</v>
      </c>
      <c r="E4234" s="118" t="s">
        <v>48</v>
      </c>
      <c r="F4234" s="124" t="s">
        <v>35249</v>
      </c>
      <c r="G4234" s="118" t="s">
        <v>2</v>
      </c>
      <c r="H4234" s="137"/>
      <c r="I4234" s="119"/>
      <c r="J4234" s="129"/>
      <c r="K4234" s="129"/>
      <c r="L4234" s="129">
        <v>0</v>
      </c>
      <c r="M4234" s="134" t="s">
        <v>20737</v>
      </c>
    </row>
    <row r="4235" spans="1:13" hidden="1" x14ac:dyDescent="0.25">
      <c r="A4235" s="128"/>
      <c r="B4235" s="2"/>
      <c r="C4235" s="139" t="s">
        <v>2685</v>
      </c>
      <c r="D4235" s="124" t="s">
        <v>2686</v>
      </c>
      <c r="E4235" s="118" t="s">
        <v>48</v>
      </c>
      <c r="F4235" s="124" t="s">
        <v>35249</v>
      </c>
      <c r="G4235" s="118" t="s">
        <v>2</v>
      </c>
      <c r="H4235" s="137"/>
      <c r="I4235" s="119"/>
      <c r="J4235" s="129"/>
      <c r="K4235" s="129"/>
      <c r="L4235" s="129">
        <v>0</v>
      </c>
      <c r="M4235" s="134" t="s">
        <v>20738</v>
      </c>
    </row>
    <row r="4236" spans="1:13" hidden="1" x14ac:dyDescent="0.25">
      <c r="A4236" s="128"/>
      <c r="B4236" s="2"/>
      <c r="C4236" s="139" t="s">
        <v>2687</v>
      </c>
      <c r="D4236" s="124" t="s">
        <v>2688</v>
      </c>
      <c r="E4236" s="118" t="s">
        <v>48</v>
      </c>
      <c r="F4236" s="124" t="s">
        <v>35249</v>
      </c>
      <c r="G4236" s="118" t="s">
        <v>2</v>
      </c>
      <c r="H4236" s="137">
        <v>41326</v>
      </c>
      <c r="I4236" s="119">
        <v>90.5</v>
      </c>
      <c r="J4236" s="129"/>
      <c r="K4236" s="129"/>
      <c r="L4236" s="129">
        <v>0</v>
      </c>
      <c r="M4236" s="134" t="s">
        <v>29957</v>
      </c>
    </row>
    <row r="4237" spans="1:13" hidden="1" x14ac:dyDescent="0.25">
      <c r="A4237" s="128"/>
      <c r="B4237" s="2"/>
      <c r="C4237" s="139" t="s">
        <v>28656</v>
      </c>
      <c r="D4237" s="124" t="s">
        <v>28657</v>
      </c>
      <c r="E4237" s="118" t="s">
        <v>48</v>
      </c>
      <c r="F4237" s="124" t="s">
        <v>35249</v>
      </c>
      <c r="G4237" s="118" t="s">
        <v>2</v>
      </c>
      <c r="H4237" s="137"/>
      <c r="I4237" s="119"/>
      <c r="J4237" s="129"/>
      <c r="K4237" s="129"/>
      <c r="L4237" s="129">
        <v>0</v>
      </c>
      <c r="M4237" s="134" t="s">
        <v>20739</v>
      </c>
    </row>
    <row r="4238" spans="1:13" hidden="1" x14ac:dyDescent="0.25">
      <c r="A4238" s="128"/>
      <c r="B4238" s="2"/>
      <c r="C4238" s="139" t="s">
        <v>2689</v>
      </c>
      <c r="D4238" s="124" t="s">
        <v>2690</v>
      </c>
      <c r="E4238" s="118" t="s">
        <v>48</v>
      </c>
      <c r="F4238" s="124" t="s">
        <v>35249</v>
      </c>
      <c r="G4238" s="118" t="s">
        <v>2</v>
      </c>
      <c r="H4238" s="137">
        <v>41037</v>
      </c>
      <c r="I4238" s="119">
        <v>503</v>
      </c>
      <c r="J4238" s="129"/>
      <c r="K4238" s="129"/>
      <c r="L4238" s="129">
        <v>0</v>
      </c>
      <c r="M4238" s="134" t="s">
        <v>20740</v>
      </c>
    </row>
    <row r="4239" spans="1:13" hidden="1" x14ac:dyDescent="0.25">
      <c r="A4239" s="128"/>
      <c r="B4239" s="2"/>
      <c r="C4239" s="139" t="s">
        <v>31259</v>
      </c>
      <c r="D4239" s="124" t="s">
        <v>31260</v>
      </c>
      <c r="E4239" s="118" t="s">
        <v>48</v>
      </c>
      <c r="F4239" s="124" t="s">
        <v>35249</v>
      </c>
      <c r="G4239" s="118" t="s">
        <v>2</v>
      </c>
      <c r="H4239" s="137"/>
      <c r="I4239" s="119"/>
      <c r="J4239" s="129"/>
      <c r="K4239" s="129"/>
      <c r="L4239" s="129">
        <v>0</v>
      </c>
      <c r="M4239" s="134" t="s">
        <v>20741</v>
      </c>
    </row>
    <row r="4240" spans="1:13" hidden="1" x14ac:dyDescent="0.25">
      <c r="A4240" s="128"/>
      <c r="B4240" s="2"/>
      <c r="C4240" s="139" t="s">
        <v>2691</v>
      </c>
      <c r="D4240" s="124" t="s">
        <v>2692</v>
      </c>
      <c r="E4240" s="118" t="s">
        <v>48</v>
      </c>
      <c r="F4240" s="124" t="s">
        <v>35249</v>
      </c>
      <c r="G4240" s="118" t="s">
        <v>2</v>
      </c>
      <c r="H4240" s="137">
        <v>41142</v>
      </c>
      <c r="I4240" s="119">
        <v>45</v>
      </c>
      <c r="J4240" s="129"/>
      <c r="K4240" s="129"/>
      <c r="L4240" s="129">
        <v>0</v>
      </c>
      <c r="M4240" s="134" t="s">
        <v>20742</v>
      </c>
    </row>
    <row r="4241" spans="1:13" hidden="1" x14ac:dyDescent="0.25">
      <c r="A4241" s="128"/>
      <c r="B4241" s="2"/>
      <c r="C4241" s="139" t="s">
        <v>2693</v>
      </c>
      <c r="D4241" s="124" t="s">
        <v>2694</v>
      </c>
      <c r="E4241" s="118" t="s">
        <v>48</v>
      </c>
      <c r="F4241" s="124" t="s">
        <v>35249</v>
      </c>
      <c r="G4241" s="118" t="s">
        <v>2</v>
      </c>
      <c r="H4241" s="137">
        <v>41142</v>
      </c>
      <c r="I4241" s="119">
        <v>105</v>
      </c>
      <c r="J4241" s="129"/>
      <c r="K4241" s="129"/>
      <c r="L4241" s="129">
        <v>0</v>
      </c>
      <c r="M4241" s="134" t="s">
        <v>20743</v>
      </c>
    </row>
    <row r="4242" spans="1:13" hidden="1" x14ac:dyDescent="0.25">
      <c r="A4242" s="128"/>
      <c r="B4242" s="2"/>
      <c r="C4242" s="139" t="s">
        <v>2695</v>
      </c>
      <c r="D4242" s="124" t="s">
        <v>2696</v>
      </c>
      <c r="E4242" s="118" t="s">
        <v>48</v>
      </c>
      <c r="F4242" s="124" t="s">
        <v>35249</v>
      </c>
      <c r="G4242" s="118" t="s">
        <v>2</v>
      </c>
      <c r="H4242" s="137">
        <v>40409</v>
      </c>
      <c r="I4242" s="119">
        <v>68.5</v>
      </c>
      <c r="J4242" s="129"/>
      <c r="K4242" s="129"/>
      <c r="L4242" s="129">
        <v>0</v>
      </c>
      <c r="M4242" s="134" t="s">
        <v>20744</v>
      </c>
    </row>
    <row r="4243" spans="1:13" hidden="1" x14ac:dyDescent="0.25">
      <c r="A4243" s="128"/>
      <c r="B4243" s="2"/>
      <c r="C4243" s="139" t="s">
        <v>2697</v>
      </c>
      <c r="D4243" s="124" t="s">
        <v>2698</v>
      </c>
      <c r="E4243" s="118" t="s">
        <v>48</v>
      </c>
      <c r="F4243" s="124" t="s">
        <v>35249</v>
      </c>
      <c r="G4243" s="118" t="s">
        <v>2</v>
      </c>
      <c r="H4243" s="137">
        <v>41214</v>
      </c>
      <c r="I4243" s="119">
        <v>120</v>
      </c>
      <c r="J4243" s="129"/>
      <c r="K4243" s="129"/>
      <c r="L4243" s="129">
        <v>0</v>
      </c>
      <c r="M4243" s="134" t="s">
        <v>34670</v>
      </c>
    </row>
    <row r="4244" spans="1:13" hidden="1" x14ac:dyDescent="0.25">
      <c r="A4244" s="128"/>
      <c r="B4244" s="2"/>
      <c r="C4244" s="139" t="s">
        <v>2699</v>
      </c>
      <c r="D4244" s="124" t="s">
        <v>2700</v>
      </c>
      <c r="E4244" s="118" t="s">
        <v>48</v>
      </c>
      <c r="F4244" s="124" t="s">
        <v>35249</v>
      </c>
      <c r="G4244" s="118" t="s">
        <v>2</v>
      </c>
      <c r="H4244" s="137">
        <v>40392</v>
      </c>
      <c r="I4244" s="119">
        <v>27.57</v>
      </c>
      <c r="J4244" s="129"/>
      <c r="K4244" s="129"/>
      <c r="L4244" s="129">
        <v>0</v>
      </c>
      <c r="M4244" s="134" t="s">
        <v>20745</v>
      </c>
    </row>
    <row r="4245" spans="1:13" hidden="1" x14ac:dyDescent="0.25">
      <c r="A4245" s="128"/>
      <c r="B4245" s="2"/>
      <c r="C4245" s="139" t="s">
        <v>29271</v>
      </c>
      <c r="D4245" s="124" t="s">
        <v>29272</v>
      </c>
      <c r="E4245" s="118" t="s">
        <v>48</v>
      </c>
      <c r="F4245" s="124" t="s">
        <v>35249</v>
      </c>
      <c r="G4245" s="118" t="s">
        <v>2</v>
      </c>
      <c r="H4245" s="137"/>
      <c r="I4245" s="119"/>
      <c r="J4245" s="129"/>
      <c r="K4245" s="129"/>
      <c r="L4245" s="129">
        <v>0</v>
      </c>
      <c r="M4245" s="134" t="s">
        <v>20746</v>
      </c>
    </row>
    <row r="4246" spans="1:13" hidden="1" x14ac:dyDescent="0.25">
      <c r="A4246" s="128"/>
      <c r="B4246" s="2"/>
      <c r="C4246" s="139" t="s">
        <v>31608</v>
      </c>
      <c r="D4246" s="124" t="s">
        <v>31609</v>
      </c>
      <c r="E4246" s="118" t="s">
        <v>48</v>
      </c>
      <c r="F4246" s="124" t="s">
        <v>35249</v>
      </c>
      <c r="G4246" s="118" t="s">
        <v>2</v>
      </c>
      <c r="H4246" s="137"/>
      <c r="I4246" s="119"/>
      <c r="J4246" s="129"/>
      <c r="K4246" s="129"/>
      <c r="L4246" s="129">
        <v>0</v>
      </c>
      <c r="M4246" s="134" t="s">
        <v>20747</v>
      </c>
    </row>
    <row r="4247" spans="1:13" hidden="1" x14ac:dyDescent="0.25">
      <c r="A4247" s="128"/>
      <c r="B4247" s="2"/>
      <c r="C4247" s="139" t="s">
        <v>2701</v>
      </c>
      <c r="D4247" s="124" t="s">
        <v>2702</v>
      </c>
      <c r="E4247" s="118" t="s">
        <v>48</v>
      </c>
      <c r="F4247" s="124" t="s">
        <v>35249</v>
      </c>
      <c r="G4247" s="118" t="s">
        <v>2</v>
      </c>
      <c r="H4247" s="137">
        <v>40991</v>
      </c>
      <c r="I4247" s="119">
        <v>73.5</v>
      </c>
      <c r="J4247" s="129"/>
      <c r="K4247" s="129"/>
      <c r="L4247" s="129">
        <v>0</v>
      </c>
      <c r="M4247" s="134" t="s">
        <v>20748</v>
      </c>
    </row>
    <row r="4248" spans="1:13" hidden="1" x14ac:dyDescent="0.25">
      <c r="A4248" s="128"/>
      <c r="B4248" s="2"/>
      <c r="C4248" s="139" t="s">
        <v>2703</v>
      </c>
      <c r="D4248" s="124" t="s">
        <v>2704</v>
      </c>
      <c r="E4248" s="118" t="s">
        <v>48</v>
      </c>
      <c r="F4248" s="124" t="s">
        <v>35249</v>
      </c>
      <c r="G4248" s="118" t="s">
        <v>2</v>
      </c>
      <c r="H4248" s="137">
        <v>41235</v>
      </c>
      <c r="I4248" s="119">
        <v>173.97</v>
      </c>
      <c r="J4248" s="129"/>
      <c r="K4248" s="129"/>
      <c r="L4248" s="129">
        <v>0</v>
      </c>
      <c r="M4248" s="134" t="s">
        <v>20749</v>
      </c>
    </row>
    <row r="4249" spans="1:13" hidden="1" x14ac:dyDescent="0.25">
      <c r="A4249" s="128"/>
      <c r="B4249" s="2"/>
      <c r="C4249" s="139" t="s">
        <v>2705</v>
      </c>
      <c r="D4249" s="124" t="s">
        <v>2706</v>
      </c>
      <c r="E4249" s="118" t="s">
        <v>48</v>
      </c>
      <c r="F4249" s="124" t="s">
        <v>35249</v>
      </c>
      <c r="G4249" s="118" t="s">
        <v>2</v>
      </c>
      <c r="H4249" s="137">
        <v>41137</v>
      </c>
      <c r="I4249" s="119">
        <v>910</v>
      </c>
      <c r="J4249" s="129"/>
      <c r="K4249" s="129"/>
      <c r="L4249" s="129">
        <v>0</v>
      </c>
      <c r="M4249" s="134" t="s">
        <v>20750</v>
      </c>
    </row>
    <row r="4250" spans="1:13" hidden="1" x14ac:dyDescent="0.25">
      <c r="A4250" s="128"/>
      <c r="B4250" s="2"/>
      <c r="C4250" s="139" t="s">
        <v>2707</v>
      </c>
      <c r="D4250" s="124" t="s">
        <v>2708</v>
      </c>
      <c r="E4250" s="118" t="s">
        <v>48</v>
      </c>
      <c r="F4250" s="124" t="s">
        <v>35249</v>
      </c>
      <c r="G4250" s="118" t="s">
        <v>2</v>
      </c>
      <c r="H4250" s="137">
        <v>42944</v>
      </c>
      <c r="I4250" s="119">
        <v>1470</v>
      </c>
      <c r="J4250" s="129"/>
      <c r="K4250" s="129"/>
      <c r="L4250" s="129">
        <v>0</v>
      </c>
      <c r="M4250" s="134"/>
    </row>
    <row r="4251" spans="1:13" hidden="1" x14ac:dyDescent="0.25">
      <c r="A4251" s="128"/>
      <c r="B4251" s="2"/>
      <c r="C4251" s="139" t="s">
        <v>2709</v>
      </c>
      <c r="D4251" s="124" t="s">
        <v>2710</v>
      </c>
      <c r="E4251" s="118" t="s">
        <v>48</v>
      </c>
      <c r="F4251" s="124" t="s">
        <v>35249</v>
      </c>
      <c r="G4251" s="118" t="s">
        <v>2</v>
      </c>
      <c r="H4251" s="137">
        <v>42128</v>
      </c>
      <c r="I4251" s="119">
        <v>338.74</v>
      </c>
      <c r="J4251" s="129"/>
      <c r="K4251" s="129"/>
      <c r="L4251" s="129">
        <v>0</v>
      </c>
      <c r="M4251" s="134" t="s">
        <v>20751</v>
      </c>
    </row>
    <row r="4252" spans="1:13" hidden="1" x14ac:dyDescent="0.25">
      <c r="A4252" s="128"/>
      <c r="B4252" s="2"/>
      <c r="C4252" s="139" t="s">
        <v>2711</v>
      </c>
      <c r="D4252" s="124" t="s">
        <v>2712</v>
      </c>
      <c r="E4252" s="118" t="s">
        <v>48</v>
      </c>
      <c r="F4252" s="124" t="s">
        <v>35249</v>
      </c>
      <c r="G4252" s="118" t="s">
        <v>2</v>
      </c>
      <c r="H4252" s="137">
        <v>40679</v>
      </c>
      <c r="I4252" s="119">
        <v>76.25</v>
      </c>
      <c r="J4252" s="129"/>
      <c r="K4252" s="129"/>
      <c r="L4252" s="129">
        <v>0</v>
      </c>
      <c r="M4252" s="134"/>
    </row>
    <row r="4253" spans="1:13" hidden="1" x14ac:dyDescent="0.25">
      <c r="A4253" s="128"/>
      <c r="B4253" s="2"/>
      <c r="C4253" s="139" t="s">
        <v>2713</v>
      </c>
      <c r="D4253" s="124" t="s">
        <v>2714</v>
      </c>
      <c r="E4253" s="118" t="s">
        <v>48</v>
      </c>
      <c r="F4253" s="124" t="s">
        <v>35249</v>
      </c>
      <c r="G4253" s="118" t="s">
        <v>2</v>
      </c>
      <c r="H4253" s="137"/>
      <c r="I4253" s="119"/>
      <c r="J4253" s="129"/>
      <c r="K4253" s="129"/>
      <c r="L4253" s="129">
        <v>0</v>
      </c>
      <c r="M4253" s="134" t="s">
        <v>20752</v>
      </c>
    </row>
    <row r="4254" spans="1:13" hidden="1" x14ac:dyDescent="0.25">
      <c r="A4254" s="128"/>
      <c r="B4254" s="2"/>
      <c r="C4254" s="139" t="s">
        <v>29901</v>
      </c>
      <c r="D4254" s="124" t="s">
        <v>29902</v>
      </c>
      <c r="E4254" s="118" t="s">
        <v>48</v>
      </c>
      <c r="F4254" s="124" t="s">
        <v>35249</v>
      </c>
      <c r="G4254" s="118" t="s">
        <v>2</v>
      </c>
      <c r="H4254" s="137"/>
      <c r="I4254" s="119"/>
      <c r="J4254" s="129"/>
      <c r="K4254" s="129"/>
      <c r="L4254" s="129">
        <v>0</v>
      </c>
      <c r="M4254" s="134" t="s">
        <v>20753</v>
      </c>
    </row>
    <row r="4255" spans="1:13" hidden="1" x14ac:dyDescent="0.25">
      <c r="A4255" s="128"/>
      <c r="B4255" s="2"/>
      <c r="C4255" s="139" t="s">
        <v>2715</v>
      </c>
      <c r="D4255" s="124" t="s">
        <v>2716</v>
      </c>
      <c r="E4255" s="118" t="s">
        <v>48</v>
      </c>
      <c r="F4255" s="124" t="s">
        <v>35249</v>
      </c>
      <c r="G4255" s="118" t="s">
        <v>2</v>
      </c>
      <c r="H4255" s="137">
        <v>40933</v>
      </c>
      <c r="I4255" s="119">
        <v>72.34</v>
      </c>
      <c r="J4255" s="129"/>
      <c r="K4255" s="129"/>
      <c r="L4255" s="129">
        <v>0</v>
      </c>
      <c r="M4255" s="134" t="s">
        <v>20754</v>
      </c>
    </row>
    <row r="4256" spans="1:13" hidden="1" x14ac:dyDescent="0.25">
      <c r="A4256" s="128"/>
      <c r="B4256" s="2"/>
      <c r="C4256" s="139" t="s">
        <v>2717</v>
      </c>
      <c r="D4256" s="124" t="s">
        <v>2718</v>
      </c>
      <c r="E4256" s="118" t="s">
        <v>48</v>
      </c>
      <c r="F4256" s="124" t="s">
        <v>35249</v>
      </c>
      <c r="G4256" s="118" t="s">
        <v>2</v>
      </c>
      <c r="H4256" s="137"/>
      <c r="I4256" s="119"/>
      <c r="J4256" s="129"/>
      <c r="K4256" s="129"/>
      <c r="L4256" s="129">
        <v>0</v>
      </c>
      <c r="M4256" s="134" t="s">
        <v>20755</v>
      </c>
    </row>
    <row r="4257" spans="1:13" hidden="1" x14ac:dyDescent="0.25">
      <c r="A4257" s="128"/>
      <c r="B4257" s="2"/>
      <c r="C4257" s="139" t="s">
        <v>2719</v>
      </c>
      <c r="D4257" s="124" t="s">
        <v>2720</v>
      </c>
      <c r="E4257" s="118" t="s">
        <v>48</v>
      </c>
      <c r="F4257" s="124" t="s">
        <v>35249</v>
      </c>
      <c r="G4257" s="118" t="s">
        <v>2</v>
      </c>
      <c r="H4257" s="137">
        <v>42123</v>
      </c>
      <c r="I4257" s="119">
        <v>317.27999999999997</v>
      </c>
      <c r="J4257" s="129"/>
      <c r="K4257" s="129"/>
      <c r="L4257" s="129">
        <v>0</v>
      </c>
      <c r="M4257" s="134" t="s">
        <v>20756</v>
      </c>
    </row>
    <row r="4258" spans="1:13" hidden="1" x14ac:dyDescent="0.25">
      <c r="A4258" s="128"/>
      <c r="B4258" s="2"/>
      <c r="C4258" s="139" t="s">
        <v>2721</v>
      </c>
      <c r="D4258" s="124" t="s">
        <v>2722</v>
      </c>
      <c r="E4258" s="118" t="s">
        <v>48</v>
      </c>
      <c r="F4258" s="124" t="s">
        <v>35249</v>
      </c>
      <c r="G4258" s="118" t="s">
        <v>2</v>
      </c>
      <c r="H4258" s="137">
        <v>45741</v>
      </c>
      <c r="I4258" s="119">
        <v>250</v>
      </c>
      <c r="J4258" s="129"/>
      <c r="K4258" s="129"/>
      <c r="L4258" s="129">
        <v>0</v>
      </c>
      <c r="M4258" s="134" t="s">
        <v>20757</v>
      </c>
    </row>
    <row r="4259" spans="1:13" hidden="1" x14ac:dyDescent="0.25">
      <c r="A4259" s="128"/>
      <c r="B4259" s="2"/>
      <c r="C4259" s="139" t="s">
        <v>2723</v>
      </c>
      <c r="D4259" s="124" t="s">
        <v>2724</v>
      </c>
      <c r="E4259" s="118" t="s">
        <v>48</v>
      </c>
      <c r="F4259" s="124" t="s">
        <v>35249</v>
      </c>
      <c r="G4259" s="118" t="s">
        <v>2</v>
      </c>
      <c r="H4259" s="137"/>
      <c r="I4259" s="119"/>
      <c r="J4259" s="129"/>
      <c r="K4259" s="129"/>
      <c r="L4259" s="129">
        <v>0</v>
      </c>
      <c r="M4259" s="134" t="s">
        <v>34673</v>
      </c>
    </row>
    <row r="4260" spans="1:13" hidden="1" x14ac:dyDescent="0.25">
      <c r="A4260" s="128"/>
      <c r="B4260" s="2"/>
      <c r="C4260" s="139" t="s">
        <v>27999</v>
      </c>
      <c r="D4260" s="124" t="s">
        <v>28000</v>
      </c>
      <c r="E4260" s="118" t="s">
        <v>48</v>
      </c>
      <c r="F4260" s="124" t="s">
        <v>35249</v>
      </c>
      <c r="G4260" s="118" t="s">
        <v>2</v>
      </c>
      <c r="H4260" s="137"/>
      <c r="I4260" s="119"/>
      <c r="J4260" s="129"/>
      <c r="K4260" s="129"/>
      <c r="L4260" s="129">
        <v>0</v>
      </c>
      <c r="M4260" s="134" t="s">
        <v>20758</v>
      </c>
    </row>
    <row r="4261" spans="1:13" hidden="1" x14ac:dyDescent="0.25">
      <c r="A4261" s="128"/>
      <c r="B4261" s="2"/>
      <c r="C4261" s="139" t="s">
        <v>2725</v>
      </c>
      <c r="D4261" s="124" t="s">
        <v>2726</v>
      </c>
      <c r="E4261" s="118" t="s">
        <v>48</v>
      </c>
      <c r="F4261" s="124" t="s">
        <v>35249</v>
      </c>
      <c r="G4261" s="118" t="s">
        <v>2</v>
      </c>
      <c r="H4261" s="137">
        <v>44929</v>
      </c>
      <c r="I4261" s="119">
        <v>96.37</v>
      </c>
      <c r="J4261" s="129"/>
      <c r="K4261" s="129"/>
      <c r="L4261" s="129">
        <v>0</v>
      </c>
      <c r="M4261" s="134" t="s">
        <v>35275</v>
      </c>
    </row>
    <row r="4262" spans="1:13" hidden="1" x14ac:dyDescent="0.25">
      <c r="A4262" s="128"/>
      <c r="B4262" s="2"/>
      <c r="C4262" s="139" t="s">
        <v>2727</v>
      </c>
      <c r="D4262" s="124" t="s">
        <v>2728</v>
      </c>
      <c r="E4262" s="118" t="s">
        <v>48</v>
      </c>
      <c r="F4262" s="124" t="s">
        <v>35249</v>
      </c>
      <c r="G4262" s="118" t="s">
        <v>2</v>
      </c>
      <c r="H4262" s="137">
        <v>41941</v>
      </c>
      <c r="I4262" s="119">
        <v>71.989999999999995</v>
      </c>
      <c r="J4262" s="129"/>
      <c r="K4262" s="129"/>
      <c r="L4262" s="129">
        <v>0</v>
      </c>
      <c r="M4262" s="134" t="s">
        <v>20623</v>
      </c>
    </row>
    <row r="4263" spans="1:13" hidden="1" x14ac:dyDescent="0.25">
      <c r="A4263" s="128"/>
      <c r="B4263" s="2"/>
      <c r="C4263" s="139" t="s">
        <v>31914</v>
      </c>
      <c r="D4263" s="124" t="s">
        <v>31915</v>
      </c>
      <c r="E4263" s="118" t="s">
        <v>48</v>
      </c>
      <c r="F4263" s="124" t="s">
        <v>35249</v>
      </c>
      <c r="G4263" s="118" t="s">
        <v>2</v>
      </c>
      <c r="H4263" s="137"/>
      <c r="I4263" s="119"/>
      <c r="J4263" s="129"/>
      <c r="K4263" s="129"/>
      <c r="L4263" s="129">
        <v>0</v>
      </c>
      <c r="M4263" s="134" t="s">
        <v>28142</v>
      </c>
    </row>
    <row r="4264" spans="1:13" hidden="1" x14ac:dyDescent="0.25">
      <c r="A4264" s="128"/>
      <c r="B4264" s="2"/>
      <c r="C4264" s="139" t="s">
        <v>2729</v>
      </c>
      <c r="D4264" s="124" t="s">
        <v>2730</v>
      </c>
      <c r="E4264" s="118" t="s">
        <v>48</v>
      </c>
      <c r="F4264" s="124" t="s">
        <v>35249</v>
      </c>
      <c r="G4264" s="118" t="s">
        <v>2</v>
      </c>
      <c r="H4264" s="137">
        <v>41941</v>
      </c>
      <c r="I4264" s="119">
        <v>120.19</v>
      </c>
      <c r="J4264" s="129"/>
      <c r="K4264" s="129"/>
      <c r="L4264" s="129">
        <v>0</v>
      </c>
      <c r="M4264" s="134" t="s">
        <v>34676</v>
      </c>
    </row>
    <row r="4265" spans="1:13" hidden="1" x14ac:dyDescent="0.25">
      <c r="A4265" s="128"/>
      <c r="B4265" s="2"/>
      <c r="C4265" s="139" t="s">
        <v>2731</v>
      </c>
      <c r="D4265" s="124" t="s">
        <v>2732</v>
      </c>
      <c r="E4265" s="118" t="s">
        <v>48</v>
      </c>
      <c r="F4265" s="124" t="s">
        <v>35249</v>
      </c>
      <c r="G4265" s="118" t="s">
        <v>2</v>
      </c>
      <c r="H4265" s="137">
        <v>41941</v>
      </c>
      <c r="I4265" s="119">
        <v>214.7</v>
      </c>
      <c r="J4265" s="129"/>
      <c r="K4265" s="129"/>
      <c r="L4265" s="129">
        <v>0</v>
      </c>
      <c r="M4265" s="134" t="s">
        <v>34679</v>
      </c>
    </row>
    <row r="4266" spans="1:13" hidden="1" x14ac:dyDescent="0.25">
      <c r="A4266" s="128"/>
      <c r="B4266" s="2"/>
      <c r="C4266" s="139" t="s">
        <v>2733</v>
      </c>
      <c r="D4266" s="124" t="s">
        <v>2734</v>
      </c>
      <c r="E4266" s="118" t="s">
        <v>48</v>
      </c>
      <c r="F4266" s="124" t="s">
        <v>35249</v>
      </c>
      <c r="G4266" s="118" t="s">
        <v>2</v>
      </c>
      <c r="H4266" s="137">
        <v>41674</v>
      </c>
      <c r="I4266" s="119">
        <v>105.5</v>
      </c>
      <c r="J4266" s="129"/>
      <c r="K4266" s="129"/>
      <c r="L4266" s="129">
        <v>0</v>
      </c>
      <c r="M4266" s="134" t="s">
        <v>35278</v>
      </c>
    </row>
    <row r="4267" spans="1:13" hidden="1" x14ac:dyDescent="0.25">
      <c r="A4267" s="128"/>
      <c r="B4267" s="2"/>
      <c r="C4267" s="139" t="s">
        <v>2735</v>
      </c>
      <c r="D4267" s="124" t="s">
        <v>2736</v>
      </c>
      <c r="E4267" s="118" t="s">
        <v>48</v>
      </c>
      <c r="F4267" s="124" t="s">
        <v>35249</v>
      </c>
      <c r="G4267" s="118" t="s">
        <v>2</v>
      </c>
      <c r="H4267" s="137">
        <v>42284</v>
      </c>
      <c r="I4267" s="119">
        <v>203</v>
      </c>
      <c r="J4267" s="129"/>
      <c r="K4267" s="129"/>
      <c r="L4267" s="129">
        <v>0</v>
      </c>
      <c r="M4267" s="134"/>
    </row>
    <row r="4268" spans="1:13" hidden="1" x14ac:dyDescent="0.25">
      <c r="A4268" s="128"/>
      <c r="B4268" s="2"/>
      <c r="C4268" s="139" t="s">
        <v>2737</v>
      </c>
      <c r="D4268" s="124" t="s">
        <v>2738</v>
      </c>
      <c r="E4268" s="118" t="s">
        <v>48</v>
      </c>
      <c r="F4268" s="124" t="s">
        <v>35249</v>
      </c>
      <c r="G4268" s="118" t="s">
        <v>2</v>
      </c>
      <c r="H4268" s="137">
        <v>43896</v>
      </c>
      <c r="I4268" s="119">
        <v>240</v>
      </c>
      <c r="J4268" s="129"/>
      <c r="K4268" s="129"/>
      <c r="L4268" s="129">
        <v>0</v>
      </c>
      <c r="M4268" s="134" t="s">
        <v>20759</v>
      </c>
    </row>
    <row r="4269" spans="1:13" hidden="1" x14ac:dyDescent="0.25">
      <c r="A4269" s="128"/>
      <c r="B4269" s="2"/>
      <c r="C4269" s="139" t="s">
        <v>2739</v>
      </c>
      <c r="D4269" s="124" t="s">
        <v>2740</v>
      </c>
      <c r="E4269" s="118" t="s">
        <v>48</v>
      </c>
      <c r="F4269" s="124" t="s">
        <v>35249</v>
      </c>
      <c r="G4269" s="118" t="s">
        <v>2</v>
      </c>
      <c r="H4269" s="137">
        <v>45078</v>
      </c>
      <c r="I4269" s="119">
        <v>583</v>
      </c>
      <c r="J4269" s="129"/>
      <c r="K4269" s="129"/>
      <c r="L4269" s="129">
        <v>0</v>
      </c>
      <c r="M4269" s="134"/>
    </row>
    <row r="4270" spans="1:13" hidden="1" x14ac:dyDescent="0.25">
      <c r="A4270" s="128"/>
      <c r="B4270" s="2"/>
      <c r="C4270" s="139" t="s">
        <v>2741</v>
      </c>
      <c r="D4270" s="124" t="s">
        <v>2742</v>
      </c>
      <c r="E4270" s="118" t="s">
        <v>48</v>
      </c>
      <c r="F4270" s="124" t="s">
        <v>35249</v>
      </c>
      <c r="G4270" s="118" t="s">
        <v>2</v>
      </c>
      <c r="H4270" s="137">
        <v>42738</v>
      </c>
      <c r="I4270" s="119">
        <v>575</v>
      </c>
      <c r="J4270" s="129"/>
      <c r="K4270" s="129"/>
      <c r="L4270" s="129">
        <v>0</v>
      </c>
      <c r="M4270" s="134" t="s">
        <v>20760</v>
      </c>
    </row>
    <row r="4271" spans="1:13" hidden="1" x14ac:dyDescent="0.25">
      <c r="A4271" s="128"/>
      <c r="B4271" s="2"/>
      <c r="C4271" s="139" t="s">
        <v>2743</v>
      </c>
      <c r="D4271" s="124" t="s">
        <v>2744</v>
      </c>
      <c r="E4271" s="118" t="s">
        <v>48</v>
      </c>
      <c r="F4271" s="124" t="s">
        <v>35249</v>
      </c>
      <c r="G4271" s="118" t="s">
        <v>2</v>
      </c>
      <c r="H4271" s="137">
        <v>41235</v>
      </c>
      <c r="I4271" s="119">
        <v>88.76</v>
      </c>
      <c r="J4271" s="129"/>
      <c r="K4271" s="129"/>
      <c r="L4271" s="129">
        <v>0</v>
      </c>
      <c r="M4271" s="134" t="s">
        <v>20761</v>
      </c>
    </row>
    <row r="4272" spans="1:13" hidden="1" x14ac:dyDescent="0.25">
      <c r="A4272" s="128"/>
      <c r="B4272" s="2"/>
      <c r="C4272" s="139" t="s">
        <v>2745</v>
      </c>
      <c r="D4272" s="124" t="s">
        <v>2746</v>
      </c>
      <c r="E4272" s="118" t="s">
        <v>48</v>
      </c>
      <c r="F4272" s="124" t="s">
        <v>35249</v>
      </c>
      <c r="G4272" s="118" t="s">
        <v>2</v>
      </c>
      <c r="H4272" s="137">
        <v>41409</v>
      </c>
      <c r="I4272" s="119">
        <v>61</v>
      </c>
      <c r="J4272" s="129"/>
      <c r="K4272" s="129"/>
      <c r="L4272" s="129">
        <v>0</v>
      </c>
      <c r="M4272" s="134" t="s">
        <v>20761</v>
      </c>
    </row>
    <row r="4273" spans="1:13" hidden="1" x14ac:dyDescent="0.25">
      <c r="A4273" s="128"/>
      <c r="B4273" s="2"/>
      <c r="C4273" s="139" t="s">
        <v>2747</v>
      </c>
      <c r="D4273" s="124" t="s">
        <v>2748</v>
      </c>
      <c r="E4273" s="118" t="s">
        <v>48</v>
      </c>
      <c r="F4273" s="124" t="s">
        <v>35249</v>
      </c>
      <c r="G4273" s="118" t="s">
        <v>2</v>
      </c>
      <c r="H4273" s="137">
        <v>45846</v>
      </c>
      <c r="I4273" s="119">
        <v>414.3</v>
      </c>
      <c r="J4273" s="129"/>
      <c r="K4273" s="129"/>
      <c r="L4273" s="129">
        <v>0</v>
      </c>
      <c r="M4273" s="134" t="s">
        <v>20762</v>
      </c>
    </row>
    <row r="4274" spans="1:13" hidden="1" x14ac:dyDescent="0.25">
      <c r="A4274" s="128"/>
      <c r="B4274" s="2"/>
      <c r="C4274" s="139" t="s">
        <v>2749</v>
      </c>
      <c r="D4274" s="124" t="s">
        <v>2750</v>
      </c>
      <c r="E4274" s="118" t="s">
        <v>48</v>
      </c>
      <c r="F4274" s="124" t="s">
        <v>35249</v>
      </c>
      <c r="G4274" s="118" t="s">
        <v>2</v>
      </c>
      <c r="H4274" s="137">
        <v>44208</v>
      </c>
      <c r="I4274" s="119">
        <v>588.85</v>
      </c>
      <c r="J4274" s="129"/>
      <c r="K4274" s="129"/>
      <c r="L4274" s="129">
        <v>0</v>
      </c>
      <c r="M4274" s="134" t="s">
        <v>20763</v>
      </c>
    </row>
    <row r="4275" spans="1:13" hidden="1" x14ac:dyDescent="0.25">
      <c r="A4275" s="128"/>
      <c r="B4275" s="2"/>
      <c r="C4275" s="139" t="s">
        <v>2751</v>
      </c>
      <c r="D4275" s="124" t="s">
        <v>2752</v>
      </c>
      <c r="E4275" s="118" t="s">
        <v>48</v>
      </c>
      <c r="F4275" s="124" t="s">
        <v>35249</v>
      </c>
      <c r="G4275" s="118" t="s">
        <v>2</v>
      </c>
      <c r="H4275" s="137">
        <v>44204</v>
      </c>
      <c r="I4275" s="119">
        <v>302.10000000000002</v>
      </c>
      <c r="J4275" s="129"/>
      <c r="K4275" s="129"/>
      <c r="L4275" s="129">
        <v>0</v>
      </c>
      <c r="M4275" s="134" t="s">
        <v>35128</v>
      </c>
    </row>
    <row r="4276" spans="1:13" hidden="1" x14ac:dyDescent="0.25">
      <c r="A4276" s="128"/>
      <c r="B4276" s="2"/>
      <c r="C4276" s="139" t="s">
        <v>2753</v>
      </c>
      <c r="D4276" s="124" t="s">
        <v>2754</v>
      </c>
      <c r="E4276" s="118" t="s">
        <v>48</v>
      </c>
      <c r="F4276" s="124" t="s">
        <v>35249</v>
      </c>
      <c r="G4276" s="118" t="s">
        <v>2</v>
      </c>
      <c r="H4276" s="137">
        <v>44131</v>
      </c>
      <c r="I4276" s="119">
        <v>450</v>
      </c>
      <c r="J4276" s="129"/>
      <c r="K4276" s="129"/>
      <c r="L4276" s="129">
        <v>0</v>
      </c>
      <c r="M4276" s="134" t="s">
        <v>20764</v>
      </c>
    </row>
    <row r="4277" spans="1:13" hidden="1" x14ac:dyDescent="0.25">
      <c r="A4277" s="128"/>
      <c r="B4277" s="2"/>
      <c r="C4277" s="139" t="s">
        <v>2755</v>
      </c>
      <c r="D4277" s="124" t="s">
        <v>2756</v>
      </c>
      <c r="E4277" s="118" t="s">
        <v>48</v>
      </c>
      <c r="F4277" s="124" t="s">
        <v>35249</v>
      </c>
      <c r="G4277" s="118" t="s">
        <v>2</v>
      </c>
      <c r="H4277" s="137">
        <v>40534</v>
      </c>
      <c r="I4277" s="119">
        <v>280</v>
      </c>
      <c r="J4277" s="129"/>
      <c r="K4277" s="129"/>
      <c r="L4277" s="129">
        <v>0</v>
      </c>
      <c r="M4277" s="134" t="s">
        <v>20765</v>
      </c>
    </row>
    <row r="4278" spans="1:13" hidden="1" x14ac:dyDescent="0.25">
      <c r="A4278" s="128"/>
      <c r="B4278" s="2"/>
      <c r="C4278" s="139" t="s">
        <v>30283</v>
      </c>
      <c r="D4278" s="124" t="s">
        <v>30284</v>
      </c>
      <c r="E4278" s="118" t="s">
        <v>48</v>
      </c>
      <c r="F4278" s="124" t="s">
        <v>35249</v>
      </c>
      <c r="G4278" s="118" t="s">
        <v>2</v>
      </c>
      <c r="H4278" s="137"/>
      <c r="I4278" s="119"/>
      <c r="J4278" s="129"/>
      <c r="K4278" s="129"/>
      <c r="L4278" s="129">
        <v>0</v>
      </c>
      <c r="M4278" s="134" t="s">
        <v>20766</v>
      </c>
    </row>
    <row r="4279" spans="1:13" hidden="1" x14ac:dyDescent="0.25">
      <c r="A4279" s="128"/>
      <c r="B4279" s="2"/>
      <c r="C4279" s="139" t="s">
        <v>29684</v>
      </c>
      <c r="D4279" s="124" t="s">
        <v>29685</v>
      </c>
      <c r="E4279" s="118" t="s">
        <v>48</v>
      </c>
      <c r="F4279" s="124" t="s">
        <v>35249</v>
      </c>
      <c r="G4279" s="118" t="s">
        <v>2</v>
      </c>
      <c r="H4279" s="137"/>
      <c r="I4279" s="119"/>
      <c r="J4279" s="129"/>
      <c r="K4279" s="129"/>
      <c r="L4279" s="129">
        <v>0</v>
      </c>
      <c r="M4279" s="134" t="s">
        <v>20767</v>
      </c>
    </row>
    <row r="4280" spans="1:13" hidden="1" x14ac:dyDescent="0.25">
      <c r="A4280" s="128"/>
      <c r="B4280" s="2"/>
      <c r="C4280" s="139" t="s">
        <v>2757</v>
      </c>
      <c r="D4280" s="124" t="s">
        <v>2758</v>
      </c>
      <c r="E4280" s="118" t="s">
        <v>48</v>
      </c>
      <c r="F4280" s="124" t="s">
        <v>35249</v>
      </c>
      <c r="G4280" s="118" t="s">
        <v>2</v>
      </c>
      <c r="H4280" s="137"/>
      <c r="I4280" s="119"/>
      <c r="J4280" s="129"/>
      <c r="K4280" s="129"/>
      <c r="L4280" s="129">
        <v>0</v>
      </c>
      <c r="M4280" s="134" t="s">
        <v>20767</v>
      </c>
    </row>
    <row r="4281" spans="1:13" hidden="1" x14ac:dyDescent="0.25">
      <c r="A4281" s="128"/>
      <c r="B4281" s="2"/>
      <c r="C4281" s="139" t="s">
        <v>2759</v>
      </c>
      <c r="D4281" s="124" t="s">
        <v>2760</v>
      </c>
      <c r="E4281" s="118" t="s">
        <v>48</v>
      </c>
      <c r="F4281" s="124" t="s">
        <v>35249</v>
      </c>
      <c r="G4281" s="118" t="s">
        <v>2</v>
      </c>
      <c r="H4281" s="137"/>
      <c r="I4281" s="119"/>
      <c r="J4281" s="129"/>
      <c r="K4281" s="129"/>
      <c r="L4281" s="129">
        <v>0</v>
      </c>
      <c r="M4281" s="134" t="s">
        <v>29847</v>
      </c>
    </row>
    <row r="4282" spans="1:13" hidden="1" x14ac:dyDescent="0.25">
      <c r="A4282" s="128"/>
      <c r="B4282" s="2"/>
      <c r="C4282" s="139" t="s">
        <v>2761</v>
      </c>
      <c r="D4282" s="124" t="s">
        <v>2762</v>
      </c>
      <c r="E4282" s="118" t="s">
        <v>48</v>
      </c>
      <c r="F4282" s="124" t="s">
        <v>35249</v>
      </c>
      <c r="G4282" s="118" t="s">
        <v>2</v>
      </c>
      <c r="H4282" s="137"/>
      <c r="I4282" s="119"/>
      <c r="J4282" s="129"/>
      <c r="K4282" s="129"/>
      <c r="L4282" s="129">
        <v>0</v>
      </c>
      <c r="M4282" s="134" t="s">
        <v>20768</v>
      </c>
    </row>
    <row r="4283" spans="1:13" hidden="1" x14ac:dyDescent="0.25">
      <c r="A4283" s="128"/>
      <c r="B4283" s="2"/>
      <c r="C4283" s="139" t="s">
        <v>30951</v>
      </c>
      <c r="D4283" s="124" t="s">
        <v>30952</v>
      </c>
      <c r="E4283" s="118" t="s">
        <v>48</v>
      </c>
      <c r="F4283" s="124" t="s">
        <v>35249</v>
      </c>
      <c r="G4283" s="118" t="s">
        <v>2</v>
      </c>
      <c r="H4283" s="137"/>
      <c r="I4283" s="119"/>
      <c r="J4283" s="129"/>
      <c r="K4283" s="129"/>
      <c r="L4283" s="129">
        <v>0</v>
      </c>
      <c r="M4283" s="134" t="s">
        <v>20769</v>
      </c>
    </row>
    <row r="4284" spans="1:13" hidden="1" x14ac:dyDescent="0.25">
      <c r="A4284" s="128"/>
      <c r="B4284" s="2"/>
      <c r="C4284" s="139" t="s">
        <v>30105</v>
      </c>
      <c r="D4284" s="124" t="s">
        <v>30106</v>
      </c>
      <c r="E4284" s="118" t="s">
        <v>48</v>
      </c>
      <c r="F4284" s="124" t="s">
        <v>35249</v>
      </c>
      <c r="G4284" s="118" t="s">
        <v>2</v>
      </c>
      <c r="H4284" s="137"/>
      <c r="I4284" s="119"/>
      <c r="J4284" s="129"/>
      <c r="K4284" s="129"/>
      <c r="L4284" s="129">
        <v>0</v>
      </c>
      <c r="M4284" s="134" t="s">
        <v>20770</v>
      </c>
    </row>
    <row r="4285" spans="1:13" hidden="1" x14ac:dyDescent="0.25">
      <c r="A4285" s="128"/>
      <c r="B4285" s="2"/>
      <c r="C4285" s="139" t="s">
        <v>2763</v>
      </c>
      <c r="D4285" s="124" t="s">
        <v>2764</v>
      </c>
      <c r="E4285" s="118" t="s">
        <v>48</v>
      </c>
      <c r="F4285" s="124" t="s">
        <v>35249</v>
      </c>
      <c r="G4285" s="118" t="s">
        <v>2</v>
      </c>
      <c r="H4285" s="137">
        <v>40823</v>
      </c>
      <c r="I4285" s="119">
        <v>168.85</v>
      </c>
      <c r="J4285" s="129"/>
      <c r="K4285" s="129"/>
      <c r="L4285" s="129">
        <v>0</v>
      </c>
      <c r="M4285" s="134" t="s">
        <v>20771</v>
      </c>
    </row>
    <row r="4286" spans="1:13" hidden="1" x14ac:dyDescent="0.25">
      <c r="A4286" s="128"/>
      <c r="B4286" s="2"/>
      <c r="C4286" s="139" t="s">
        <v>2765</v>
      </c>
      <c r="D4286" s="124" t="s">
        <v>2766</v>
      </c>
      <c r="E4286" s="118" t="s">
        <v>48</v>
      </c>
      <c r="F4286" s="124" t="s">
        <v>35249</v>
      </c>
      <c r="G4286" s="118" t="s">
        <v>2</v>
      </c>
      <c r="H4286" s="137">
        <v>41075</v>
      </c>
      <c r="I4286" s="119">
        <v>179</v>
      </c>
      <c r="J4286" s="129"/>
      <c r="K4286" s="129"/>
      <c r="L4286" s="129">
        <v>0</v>
      </c>
      <c r="M4286" s="134" t="s">
        <v>20772</v>
      </c>
    </row>
    <row r="4287" spans="1:13" hidden="1" x14ac:dyDescent="0.25">
      <c r="A4287" s="128"/>
      <c r="B4287" s="2"/>
      <c r="C4287" s="139" t="s">
        <v>2767</v>
      </c>
      <c r="D4287" s="124" t="s">
        <v>2768</v>
      </c>
      <c r="E4287" s="118" t="s">
        <v>48</v>
      </c>
      <c r="F4287" s="124" t="s">
        <v>35249</v>
      </c>
      <c r="G4287" s="118" t="s">
        <v>2</v>
      </c>
      <c r="H4287" s="137">
        <v>41688</v>
      </c>
      <c r="I4287" s="119">
        <v>146.87</v>
      </c>
      <c r="J4287" s="129"/>
      <c r="K4287" s="129"/>
      <c r="L4287" s="129">
        <v>0</v>
      </c>
      <c r="M4287" s="134" t="s">
        <v>20773</v>
      </c>
    </row>
    <row r="4288" spans="1:13" hidden="1" x14ac:dyDescent="0.25">
      <c r="A4288" s="128"/>
      <c r="B4288" s="2"/>
      <c r="C4288" s="139" t="s">
        <v>2769</v>
      </c>
      <c r="D4288" s="124" t="s">
        <v>2770</v>
      </c>
      <c r="E4288" s="118" t="s">
        <v>48</v>
      </c>
      <c r="F4288" s="124" t="s">
        <v>35249</v>
      </c>
      <c r="G4288" s="118" t="s">
        <v>2</v>
      </c>
      <c r="H4288" s="137">
        <v>41677</v>
      </c>
      <c r="I4288" s="119">
        <v>63.71</v>
      </c>
      <c r="J4288" s="129"/>
      <c r="K4288" s="129"/>
      <c r="L4288" s="129">
        <v>0</v>
      </c>
      <c r="M4288" s="134" t="s">
        <v>20774</v>
      </c>
    </row>
    <row r="4289" spans="1:13" hidden="1" x14ac:dyDescent="0.25">
      <c r="A4289" s="128"/>
      <c r="B4289" s="2"/>
      <c r="C4289" s="139" t="s">
        <v>31838</v>
      </c>
      <c r="D4289" s="124" t="s">
        <v>31839</v>
      </c>
      <c r="E4289" s="118" t="s">
        <v>48</v>
      </c>
      <c r="F4289" s="124" t="s">
        <v>35249</v>
      </c>
      <c r="G4289" s="118" t="s">
        <v>2</v>
      </c>
      <c r="H4289" s="137"/>
      <c r="I4289" s="119"/>
      <c r="J4289" s="129"/>
      <c r="K4289" s="129"/>
      <c r="L4289" s="129">
        <v>0</v>
      </c>
      <c r="M4289" s="134" t="s">
        <v>20775</v>
      </c>
    </row>
    <row r="4290" spans="1:13" hidden="1" x14ac:dyDescent="0.25">
      <c r="A4290" s="128"/>
      <c r="B4290" s="2"/>
      <c r="C4290" s="139" t="s">
        <v>2771</v>
      </c>
      <c r="D4290" s="124" t="s">
        <v>2772</v>
      </c>
      <c r="E4290" s="118" t="s">
        <v>48</v>
      </c>
      <c r="F4290" s="124" t="s">
        <v>35249</v>
      </c>
      <c r="G4290" s="118" t="s">
        <v>2</v>
      </c>
      <c r="H4290" s="137">
        <v>41373</v>
      </c>
      <c r="I4290" s="119">
        <v>267.5</v>
      </c>
      <c r="J4290" s="129"/>
      <c r="K4290" s="129"/>
      <c r="L4290" s="129">
        <v>0</v>
      </c>
      <c r="M4290" s="134" t="s">
        <v>20776</v>
      </c>
    </row>
    <row r="4291" spans="1:13" hidden="1" x14ac:dyDescent="0.25">
      <c r="A4291" s="128"/>
      <c r="B4291" s="2"/>
      <c r="C4291" s="139" t="s">
        <v>2773</v>
      </c>
      <c r="D4291" s="124" t="s">
        <v>2774</v>
      </c>
      <c r="E4291" s="118" t="s">
        <v>48</v>
      </c>
      <c r="F4291" s="124" t="s">
        <v>35249</v>
      </c>
      <c r="G4291" s="118" t="s">
        <v>2</v>
      </c>
      <c r="H4291" s="137">
        <v>41235</v>
      </c>
      <c r="I4291" s="119">
        <v>78.37</v>
      </c>
      <c r="J4291" s="129"/>
      <c r="K4291" s="129"/>
      <c r="L4291" s="129">
        <v>0</v>
      </c>
      <c r="M4291" s="134" t="s">
        <v>20777</v>
      </c>
    </row>
    <row r="4292" spans="1:13" hidden="1" x14ac:dyDescent="0.25">
      <c r="A4292" s="128"/>
      <c r="B4292" s="2"/>
      <c r="C4292" s="139" t="s">
        <v>2775</v>
      </c>
      <c r="D4292" s="124" t="s">
        <v>2776</v>
      </c>
      <c r="E4292" s="118" t="s">
        <v>48</v>
      </c>
      <c r="F4292" s="124" t="s">
        <v>35249</v>
      </c>
      <c r="G4292" s="118" t="s">
        <v>2</v>
      </c>
      <c r="H4292" s="137">
        <v>42284</v>
      </c>
      <c r="I4292" s="119">
        <v>264</v>
      </c>
      <c r="J4292" s="129"/>
      <c r="K4292" s="129"/>
      <c r="L4292" s="129">
        <v>0</v>
      </c>
      <c r="M4292" s="134" t="s">
        <v>20778</v>
      </c>
    </row>
    <row r="4293" spans="1:13" hidden="1" x14ac:dyDescent="0.25">
      <c r="A4293" s="128"/>
      <c r="B4293" s="2"/>
      <c r="C4293" s="139" t="s">
        <v>2777</v>
      </c>
      <c r="D4293" s="124" t="s">
        <v>2778</v>
      </c>
      <c r="E4293" s="118" t="s">
        <v>48</v>
      </c>
      <c r="F4293" s="124" t="s">
        <v>35249</v>
      </c>
      <c r="G4293" s="118" t="s">
        <v>2</v>
      </c>
      <c r="H4293" s="137">
        <v>44476</v>
      </c>
      <c r="I4293" s="119">
        <v>245</v>
      </c>
      <c r="J4293" s="129"/>
      <c r="K4293" s="129"/>
      <c r="L4293" s="129">
        <v>0</v>
      </c>
      <c r="M4293" s="134" t="s">
        <v>20779</v>
      </c>
    </row>
    <row r="4294" spans="1:13" hidden="1" x14ac:dyDescent="0.25">
      <c r="A4294" s="128"/>
      <c r="B4294" s="2"/>
      <c r="C4294" s="139" t="s">
        <v>2779</v>
      </c>
      <c r="D4294" s="124" t="s">
        <v>2780</v>
      </c>
      <c r="E4294" s="118" t="s">
        <v>48</v>
      </c>
      <c r="F4294" s="124" t="s">
        <v>35249</v>
      </c>
      <c r="G4294" s="118" t="s">
        <v>2</v>
      </c>
      <c r="H4294" s="137">
        <v>42747</v>
      </c>
      <c r="I4294" s="119">
        <v>550</v>
      </c>
      <c r="J4294" s="129"/>
      <c r="K4294" s="129"/>
      <c r="L4294" s="129">
        <v>0</v>
      </c>
      <c r="M4294" s="134" t="s">
        <v>20780</v>
      </c>
    </row>
    <row r="4295" spans="1:13" hidden="1" x14ac:dyDescent="0.25">
      <c r="A4295" s="128"/>
      <c r="B4295" s="2"/>
      <c r="C4295" s="139" t="s">
        <v>2781</v>
      </c>
      <c r="D4295" s="124" t="s">
        <v>2782</v>
      </c>
      <c r="E4295" s="118" t="s">
        <v>48</v>
      </c>
      <c r="F4295" s="124" t="s">
        <v>35249</v>
      </c>
      <c r="G4295" s="118" t="s">
        <v>2</v>
      </c>
      <c r="H4295" s="137">
        <v>45414</v>
      </c>
      <c r="I4295" s="119">
        <v>382.27</v>
      </c>
      <c r="J4295" s="129"/>
      <c r="K4295" s="129"/>
      <c r="L4295" s="129">
        <v>0</v>
      </c>
      <c r="M4295" s="134" t="s">
        <v>20781</v>
      </c>
    </row>
    <row r="4296" spans="1:13" hidden="1" x14ac:dyDescent="0.25">
      <c r="A4296" s="128"/>
      <c r="B4296" s="2"/>
      <c r="C4296" s="139" t="s">
        <v>2783</v>
      </c>
      <c r="D4296" s="124" t="s">
        <v>2784</v>
      </c>
      <c r="E4296" s="118" t="s">
        <v>48</v>
      </c>
      <c r="F4296" s="124" t="s">
        <v>35249</v>
      </c>
      <c r="G4296" s="118" t="s">
        <v>2</v>
      </c>
      <c r="H4296" s="137">
        <v>43802</v>
      </c>
      <c r="I4296" s="119">
        <v>221.19</v>
      </c>
      <c r="J4296" s="129"/>
      <c r="K4296" s="129"/>
      <c r="L4296" s="129">
        <v>0</v>
      </c>
      <c r="M4296" s="134" t="s">
        <v>20782</v>
      </c>
    </row>
    <row r="4297" spans="1:13" hidden="1" x14ac:dyDescent="0.25">
      <c r="A4297" s="128"/>
      <c r="B4297" s="2"/>
      <c r="C4297" s="139" t="s">
        <v>2785</v>
      </c>
      <c r="D4297" s="124" t="s">
        <v>2786</v>
      </c>
      <c r="E4297" s="118" t="s">
        <v>48</v>
      </c>
      <c r="F4297" s="124" t="s">
        <v>35249</v>
      </c>
      <c r="G4297" s="118" t="s">
        <v>2</v>
      </c>
      <c r="H4297" s="137">
        <v>43746</v>
      </c>
      <c r="I4297" s="119">
        <v>114.32</v>
      </c>
      <c r="J4297" s="129"/>
      <c r="K4297" s="129"/>
      <c r="L4297" s="129">
        <v>0</v>
      </c>
      <c r="M4297" s="134" t="s">
        <v>28568</v>
      </c>
    </row>
    <row r="4298" spans="1:13" hidden="1" x14ac:dyDescent="0.25">
      <c r="A4298" s="128"/>
      <c r="B4298" s="2"/>
      <c r="C4298" s="139" t="s">
        <v>2787</v>
      </c>
      <c r="D4298" s="124" t="s">
        <v>2788</v>
      </c>
      <c r="E4298" s="118" t="s">
        <v>48</v>
      </c>
      <c r="F4298" s="124" t="s">
        <v>35249</v>
      </c>
      <c r="G4298" s="118" t="s">
        <v>2</v>
      </c>
      <c r="H4298" s="137">
        <v>41814</v>
      </c>
      <c r="I4298" s="119">
        <v>132</v>
      </c>
      <c r="J4298" s="129"/>
      <c r="K4298" s="129"/>
      <c r="L4298" s="129">
        <v>0</v>
      </c>
      <c r="M4298" s="134" t="s">
        <v>29638</v>
      </c>
    </row>
    <row r="4299" spans="1:13" hidden="1" x14ac:dyDescent="0.25">
      <c r="A4299" s="128"/>
      <c r="B4299" s="2"/>
      <c r="C4299" s="139" t="s">
        <v>2789</v>
      </c>
      <c r="D4299" s="124" t="s">
        <v>2790</v>
      </c>
      <c r="E4299" s="118" t="s">
        <v>48</v>
      </c>
      <c r="F4299" s="124" t="s">
        <v>35249</v>
      </c>
      <c r="G4299" s="118" t="s">
        <v>2</v>
      </c>
      <c r="H4299" s="137">
        <v>43216</v>
      </c>
      <c r="I4299" s="119">
        <v>250</v>
      </c>
      <c r="J4299" s="129"/>
      <c r="K4299" s="129"/>
      <c r="L4299" s="129">
        <v>0</v>
      </c>
      <c r="M4299" s="134" t="s">
        <v>28692</v>
      </c>
    </row>
    <row r="4300" spans="1:13" hidden="1" x14ac:dyDescent="0.25">
      <c r="A4300" s="128"/>
      <c r="B4300" s="2"/>
      <c r="C4300" s="139" t="s">
        <v>29955</v>
      </c>
      <c r="D4300" s="124" t="s">
        <v>29956</v>
      </c>
      <c r="E4300" s="118" t="s">
        <v>48</v>
      </c>
      <c r="F4300" s="124" t="s">
        <v>35249</v>
      </c>
      <c r="G4300" s="118" t="s">
        <v>2</v>
      </c>
      <c r="H4300" s="137"/>
      <c r="I4300" s="119"/>
      <c r="J4300" s="129"/>
      <c r="K4300" s="129"/>
      <c r="L4300" s="129">
        <v>0</v>
      </c>
      <c r="M4300" s="134" t="s">
        <v>28721</v>
      </c>
    </row>
    <row r="4301" spans="1:13" hidden="1" x14ac:dyDescent="0.25">
      <c r="A4301" s="128"/>
      <c r="B4301" s="2"/>
      <c r="C4301" s="139" t="s">
        <v>2791</v>
      </c>
      <c r="D4301" s="124" t="s">
        <v>2792</v>
      </c>
      <c r="E4301" s="118" t="s">
        <v>48</v>
      </c>
      <c r="F4301" s="124" t="s">
        <v>35249</v>
      </c>
      <c r="G4301" s="118" t="s">
        <v>2</v>
      </c>
      <c r="H4301" s="137">
        <v>41627</v>
      </c>
      <c r="I4301" s="119">
        <v>156.52000000000001</v>
      </c>
      <c r="J4301" s="129"/>
      <c r="K4301" s="129"/>
      <c r="L4301" s="129">
        <v>0</v>
      </c>
      <c r="M4301" s="134" t="s">
        <v>20783</v>
      </c>
    </row>
    <row r="4302" spans="1:13" hidden="1" x14ac:dyDescent="0.25">
      <c r="A4302" s="128"/>
      <c r="B4302" s="2"/>
      <c r="C4302" s="139" t="s">
        <v>2793</v>
      </c>
      <c r="D4302" s="124" t="s">
        <v>2794</v>
      </c>
      <c r="E4302" s="118" t="s">
        <v>48</v>
      </c>
      <c r="F4302" s="124" t="s">
        <v>35249</v>
      </c>
      <c r="G4302" s="118" t="s">
        <v>2</v>
      </c>
      <c r="H4302" s="137">
        <v>40976</v>
      </c>
      <c r="I4302" s="119">
        <v>340</v>
      </c>
      <c r="J4302" s="129"/>
      <c r="K4302" s="129"/>
      <c r="L4302" s="129">
        <v>0</v>
      </c>
      <c r="M4302" s="134" t="s">
        <v>20784</v>
      </c>
    </row>
    <row r="4303" spans="1:13" hidden="1" x14ac:dyDescent="0.25">
      <c r="A4303" s="128"/>
      <c r="B4303" s="2"/>
      <c r="C4303" s="139" t="s">
        <v>2795</v>
      </c>
      <c r="D4303" s="124" t="s">
        <v>2796</v>
      </c>
      <c r="E4303" s="118" t="s">
        <v>48</v>
      </c>
      <c r="F4303" s="124" t="s">
        <v>35249</v>
      </c>
      <c r="G4303" s="118" t="s">
        <v>2</v>
      </c>
      <c r="H4303" s="137">
        <v>42130</v>
      </c>
      <c r="I4303" s="119">
        <v>251.87</v>
      </c>
      <c r="J4303" s="129"/>
      <c r="K4303" s="129"/>
      <c r="L4303" s="129">
        <v>0</v>
      </c>
      <c r="M4303" s="134" t="s">
        <v>20785</v>
      </c>
    </row>
    <row r="4304" spans="1:13" hidden="1" x14ac:dyDescent="0.25">
      <c r="A4304" s="128"/>
      <c r="B4304" s="2"/>
      <c r="C4304" s="139" t="s">
        <v>2797</v>
      </c>
      <c r="D4304" s="124" t="s">
        <v>2798</v>
      </c>
      <c r="E4304" s="118" t="s">
        <v>48</v>
      </c>
      <c r="F4304" s="124" t="s">
        <v>35249</v>
      </c>
      <c r="G4304" s="118" t="s">
        <v>2</v>
      </c>
      <c r="H4304" s="137">
        <v>41611</v>
      </c>
      <c r="I4304" s="119">
        <v>107.97</v>
      </c>
      <c r="J4304" s="129"/>
      <c r="K4304" s="129"/>
      <c r="L4304" s="129">
        <v>0</v>
      </c>
      <c r="M4304" s="134" t="s">
        <v>20786</v>
      </c>
    </row>
    <row r="4305" spans="1:13" hidden="1" x14ac:dyDescent="0.25">
      <c r="A4305" s="128"/>
      <c r="B4305" s="2"/>
      <c r="C4305" s="139" t="s">
        <v>2799</v>
      </c>
      <c r="D4305" s="124" t="s">
        <v>2800</v>
      </c>
      <c r="E4305" s="118" t="s">
        <v>48</v>
      </c>
      <c r="F4305" s="124" t="s">
        <v>35249</v>
      </c>
      <c r="G4305" s="118" t="s">
        <v>2</v>
      </c>
      <c r="H4305" s="137">
        <v>41326</v>
      </c>
      <c r="I4305" s="119">
        <v>162.05000000000001</v>
      </c>
      <c r="J4305" s="129"/>
      <c r="K4305" s="129"/>
      <c r="L4305" s="129">
        <v>0</v>
      </c>
      <c r="M4305" s="134" t="s">
        <v>20787</v>
      </c>
    </row>
    <row r="4306" spans="1:13" hidden="1" x14ac:dyDescent="0.25">
      <c r="A4306" s="128"/>
      <c r="B4306" s="2"/>
      <c r="C4306" s="139" t="s">
        <v>2801</v>
      </c>
      <c r="D4306" s="124" t="s">
        <v>2802</v>
      </c>
      <c r="E4306" s="118" t="s">
        <v>48</v>
      </c>
      <c r="F4306" s="124" t="s">
        <v>35249</v>
      </c>
      <c r="G4306" s="118" t="s">
        <v>2</v>
      </c>
      <c r="H4306" s="137">
        <v>41156</v>
      </c>
      <c r="I4306" s="119">
        <v>79.760000000000005</v>
      </c>
      <c r="J4306" s="129"/>
      <c r="K4306" s="129"/>
      <c r="L4306" s="129">
        <v>0</v>
      </c>
      <c r="M4306" s="134" t="s">
        <v>20788</v>
      </c>
    </row>
    <row r="4307" spans="1:13" hidden="1" x14ac:dyDescent="0.25">
      <c r="A4307" s="128"/>
      <c r="B4307" s="2"/>
      <c r="C4307" s="139" t="s">
        <v>34668</v>
      </c>
      <c r="D4307" s="124" t="s">
        <v>34669</v>
      </c>
      <c r="E4307" s="118" t="s">
        <v>48</v>
      </c>
      <c r="F4307" s="124" t="s">
        <v>35249</v>
      </c>
      <c r="G4307" s="118" t="s">
        <v>2</v>
      </c>
      <c r="H4307" s="137">
        <v>45538</v>
      </c>
      <c r="I4307" s="119">
        <v>305.63</v>
      </c>
      <c r="J4307" s="129"/>
      <c r="K4307" s="129"/>
      <c r="L4307" s="129">
        <v>0</v>
      </c>
      <c r="M4307" s="134" t="s">
        <v>20789</v>
      </c>
    </row>
    <row r="4308" spans="1:13" hidden="1" x14ac:dyDescent="0.25">
      <c r="A4308" s="128"/>
      <c r="B4308" s="2"/>
      <c r="C4308" s="139" t="s">
        <v>2803</v>
      </c>
      <c r="D4308" s="124" t="s">
        <v>2804</v>
      </c>
      <c r="E4308" s="118" t="s">
        <v>48</v>
      </c>
      <c r="F4308" s="124" t="s">
        <v>35249</v>
      </c>
      <c r="G4308" s="118" t="s">
        <v>2</v>
      </c>
      <c r="H4308" s="137">
        <v>40532</v>
      </c>
      <c r="I4308" s="119">
        <v>115.1</v>
      </c>
      <c r="J4308" s="129"/>
      <c r="K4308" s="129"/>
      <c r="L4308" s="129">
        <v>0</v>
      </c>
      <c r="M4308" s="134" t="s">
        <v>20790</v>
      </c>
    </row>
    <row r="4309" spans="1:13" hidden="1" x14ac:dyDescent="0.25">
      <c r="A4309" s="128"/>
      <c r="B4309" s="2"/>
      <c r="C4309" s="139" t="s">
        <v>2805</v>
      </c>
      <c r="D4309" s="124" t="s">
        <v>2806</v>
      </c>
      <c r="E4309" s="118" t="s">
        <v>48</v>
      </c>
      <c r="F4309" s="124" t="s">
        <v>35249</v>
      </c>
      <c r="G4309" s="118" t="s">
        <v>2</v>
      </c>
      <c r="H4309" s="137">
        <v>40532</v>
      </c>
      <c r="I4309" s="119">
        <v>119.5</v>
      </c>
      <c r="J4309" s="129"/>
      <c r="K4309" s="129"/>
      <c r="L4309" s="129">
        <v>0</v>
      </c>
      <c r="M4309" s="134" t="s">
        <v>20791</v>
      </c>
    </row>
    <row r="4310" spans="1:13" hidden="1" x14ac:dyDescent="0.25">
      <c r="A4310" s="128"/>
      <c r="B4310" s="2"/>
      <c r="C4310" s="139" t="s">
        <v>2807</v>
      </c>
      <c r="D4310" s="124" t="s">
        <v>2808</v>
      </c>
      <c r="E4310" s="118" t="s">
        <v>48</v>
      </c>
      <c r="F4310" s="124" t="s">
        <v>35249</v>
      </c>
      <c r="G4310" s="118" t="s">
        <v>2</v>
      </c>
      <c r="H4310" s="137">
        <v>40575</v>
      </c>
      <c r="I4310" s="119">
        <v>273</v>
      </c>
      <c r="J4310" s="129"/>
      <c r="K4310" s="129"/>
      <c r="L4310" s="129">
        <v>0</v>
      </c>
      <c r="M4310" s="134" t="s">
        <v>20792</v>
      </c>
    </row>
    <row r="4311" spans="1:13" hidden="1" x14ac:dyDescent="0.25">
      <c r="A4311" s="128"/>
      <c r="B4311" s="2"/>
      <c r="C4311" s="139" t="s">
        <v>2809</v>
      </c>
      <c r="D4311" s="124" t="s">
        <v>2810</v>
      </c>
      <c r="E4311" s="118" t="s">
        <v>48</v>
      </c>
      <c r="F4311" s="124" t="s">
        <v>35249</v>
      </c>
      <c r="G4311" s="118" t="s">
        <v>2</v>
      </c>
      <c r="H4311" s="137">
        <v>40534</v>
      </c>
      <c r="I4311" s="119">
        <v>140</v>
      </c>
      <c r="J4311" s="129"/>
      <c r="K4311" s="129"/>
      <c r="L4311" s="129">
        <v>0</v>
      </c>
      <c r="M4311" s="134" t="s">
        <v>20793</v>
      </c>
    </row>
    <row r="4312" spans="1:13" hidden="1" x14ac:dyDescent="0.25">
      <c r="A4312" s="128"/>
      <c r="B4312" s="2"/>
      <c r="C4312" s="139" t="s">
        <v>2811</v>
      </c>
      <c r="D4312" s="124" t="s">
        <v>2812</v>
      </c>
      <c r="E4312" s="118" t="s">
        <v>48</v>
      </c>
      <c r="F4312" s="124" t="s">
        <v>35249</v>
      </c>
      <c r="G4312" s="118" t="s">
        <v>2</v>
      </c>
      <c r="H4312" s="137">
        <v>42684</v>
      </c>
      <c r="I4312" s="119">
        <v>116</v>
      </c>
      <c r="J4312" s="129"/>
      <c r="K4312" s="129"/>
      <c r="L4312" s="129">
        <v>0</v>
      </c>
      <c r="M4312" s="134" t="s">
        <v>20794</v>
      </c>
    </row>
    <row r="4313" spans="1:13" hidden="1" x14ac:dyDescent="0.25">
      <c r="A4313" s="128"/>
      <c r="B4313" s="2"/>
      <c r="C4313" s="139" t="s">
        <v>2813</v>
      </c>
      <c r="D4313" s="124" t="s">
        <v>2814</v>
      </c>
      <c r="E4313" s="118" t="s">
        <v>48</v>
      </c>
      <c r="F4313" s="124" t="s">
        <v>35249</v>
      </c>
      <c r="G4313" s="118" t="s">
        <v>2</v>
      </c>
      <c r="H4313" s="137">
        <v>41137</v>
      </c>
      <c r="I4313" s="119">
        <v>89</v>
      </c>
      <c r="J4313" s="129"/>
      <c r="K4313" s="129"/>
      <c r="L4313" s="129">
        <v>0</v>
      </c>
      <c r="M4313" s="134" t="s">
        <v>20795</v>
      </c>
    </row>
    <row r="4314" spans="1:13" hidden="1" x14ac:dyDescent="0.25">
      <c r="A4314" s="128"/>
      <c r="B4314" s="2"/>
      <c r="C4314" s="139" t="s">
        <v>2815</v>
      </c>
      <c r="D4314" s="124" t="s">
        <v>2816</v>
      </c>
      <c r="E4314" s="118" t="s">
        <v>48</v>
      </c>
      <c r="F4314" s="124" t="s">
        <v>35249</v>
      </c>
      <c r="G4314" s="118" t="s">
        <v>2</v>
      </c>
      <c r="H4314" s="137">
        <v>41057</v>
      </c>
      <c r="I4314" s="119">
        <v>143.25</v>
      </c>
      <c r="J4314" s="129"/>
      <c r="K4314" s="129"/>
      <c r="L4314" s="129">
        <v>0</v>
      </c>
      <c r="M4314" s="134" t="s">
        <v>20796</v>
      </c>
    </row>
    <row r="4315" spans="1:13" hidden="1" x14ac:dyDescent="0.25">
      <c r="A4315" s="128"/>
      <c r="B4315" s="2"/>
      <c r="C4315" s="139" t="s">
        <v>2817</v>
      </c>
      <c r="D4315" s="124" t="s">
        <v>2818</v>
      </c>
      <c r="E4315" s="118" t="s">
        <v>48</v>
      </c>
      <c r="F4315" s="124" t="s">
        <v>35249</v>
      </c>
      <c r="G4315" s="118" t="s">
        <v>2</v>
      </c>
      <c r="H4315" s="137">
        <v>41149</v>
      </c>
      <c r="I4315" s="119">
        <v>146</v>
      </c>
      <c r="J4315" s="129"/>
      <c r="K4315" s="129"/>
      <c r="L4315" s="129">
        <v>0</v>
      </c>
      <c r="M4315" s="134" t="s">
        <v>20797</v>
      </c>
    </row>
    <row r="4316" spans="1:13" hidden="1" x14ac:dyDescent="0.25">
      <c r="A4316" s="128"/>
      <c r="B4316" s="2"/>
      <c r="C4316" s="139" t="s">
        <v>2819</v>
      </c>
      <c r="D4316" s="124" t="s">
        <v>2820</v>
      </c>
      <c r="E4316" s="118" t="s">
        <v>48</v>
      </c>
      <c r="F4316" s="124" t="s">
        <v>35249</v>
      </c>
      <c r="G4316" s="118" t="s">
        <v>2</v>
      </c>
      <c r="H4316" s="137">
        <v>41057</v>
      </c>
      <c r="I4316" s="119">
        <v>59.5</v>
      </c>
      <c r="J4316" s="129"/>
      <c r="K4316" s="129"/>
      <c r="L4316" s="129">
        <v>0</v>
      </c>
      <c r="M4316" s="134" t="s">
        <v>20798</v>
      </c>
    </row>
    <row r="4317" spans="1:13" hidden="1" x14ac:dyDescent="0.25">
      <c r="A4317" s="128"/>
      <c r="B4317" s="2"/>
      <c r="C4317" s="139" t="s">
        <v>2821</v>
      </c>
      <c r="D4317" s="124" t="s">
        <v>2822</v>
      </c>
      <c r="E4317" s="118" t="s">
        <v>48</v>
      </c>
      <c r="F4317" s="124" t="s">
        <v>35249</v>
      </c>
      <c r="G4317" s="118" t="s">
        <v>2</v>
      </c>
      <c r="H4317" s="137">
        <v>40415</v>
      </c>
      <c r="I4317" s="119">
        <v>201.65</v>
      </c>
      <c r="J4317" s="129"/>
      <c r="K4317" s="129"/>
      <c r="L4317" s="129">
        <v>0</v>
      </c>
      <c r="M4317" s="134" t="s">
        <v>35168</v>
      </c>
    </row>
    <row r="4318" spans="1:13" hidden="1" x14ac:dyDescent="0.25">
      <c r="A4318" s="128"/>
      <c r="B4318" s="2"/>
      <c r="C4318" s="139" t="s">
        <v>2823</v>
      </c>
      <c r="D4318" s="124" t="s">
        <v>2824</v>
      </c>
      <c r="E4318" s="118" t="s">
        <v>48</v>
      </c>
      <c r="F4318" s="124" t="s">
        <v>35249</v>
      </c>
      <c r="G4318" s="118" t="s">
        <v>2</v>
      </c>
      <c r="H4318" s="137">
        <v>44042</v>
      </c>
      <c r="I4318" s="119">
        <v>251.09</v>
      </c>
      <c r="J4318" s="129"/>
      <c r="K4318" s="129"/>
      <c r="L4318" s="129">
        <v>0</v>
      </c>
      <c r="M4318" s="134" t="s">
        <v>20799</v>
      </c>
    </row>
    <row r="4319" spans="1:13" hidden="1" x14ac:dyDescent="0.25">
      <c r="A4319" s="128"/>
      <c r="B4319" s="2"/>
      <c r="C4319" s="139" t="s">
        <v>2825</v>
      </c>
      <c r="D4319" s="124" t="s">
        <v>2826</v>
      </c>
      <c r="E4319" s="118" t="s">
        <v>48</v>
      </c>
      <c r="F4319" s="124" t="s">
        <v>35249</v>
      </c>
      <c r="G4319" s="118" t="s">
        <v>2</v>
      </c>
      <c r="H4319" s="137">
        <v>44042</v>
      </c>
      <c r="I4319" s="119">
        <v>251.09</v>
      </c>
      <c r="J4319" s="129"/>
      <c r="K4319" s="129"/>
      <c r="L4319" s="129">
        <v>0</v>
      </c>
      <c r="M4319" s="134"/>
    </row>
    <row r="4320" spans="1:13" hidden="1" x14ac:dyDescent="0.25">
      <c r="A4320" s="128"/>
      <c r="B4320" s="2"/>
      <c r="C4320" s="139" t="s">
        <v>2827</v>
      </c>
      <c r="D4320" s="124" t="s">
        <v>2828</v>
      </c>
      <c r="E4320" s="118" t="s">
        <v>48</v>
      </c>
      <c r="F4320" s="124" t="s">
        <v>35249</v>
      </c>
      <c r="G4320" s="118" t="s">
        <v>2</v>
      </c>
      <c r="H4320" s="137">
        <v>41180</v>
      </c>
      <c r="I4320" s="119">
        <v>59</v>
      </c>
      <c r="J4320" s="129"/>
      <c r="K4320" s="129"/>
      <c r="L4320" s="129">
        <v>0</v>
      </c>
      <c r="M4320" s="134" t="s">
        <v>20800</v>
      </c>
    </row>
    <row r="4321" spans="1:13" hidden="1" x14ac:dyDescent="0.25">
      <c r="A4321" s="128"/>
      <c r="B4321" s="2"/>
      <c r="C4321" s="139" t="s">
        <v>19314</v>
      </c>
      <c r="D4321" s="124" t="s">
        <v>19313</v>
      </c>
      <c r="E4321" s="118" t="s">
        <v>48</v>
      </c>
      <c r="F4321" s="124" t="s">
        <v>35249</v>
      </c>
      <c r="G4321" s="118" t="s">
        <v>2</v>
      </c>
      <c r="H4321" s="137">
        <v>45061</v>
      </c>
      <c r="I4321" s="119">
        <v>585</v>
      </c>
      <c r="J4321" s="129"/>
      <c r="K4321" s="129"/>
      <c r="L4321" s="129">
        <v>0</v>
      </c>
      <c r="M4321" s="134"/>
    </row>
    <row r="4322" spans="1:13" hidden="1" x14ac:dyDescent="0.25">
      <c r="A4322" s="128"/>
      <c r="B4322" s="2"/>
      <c r="C4322" s="139" t="s">
        <v>2829</v>
      </c>
      <c r="D4322" s="124" t="s">
        <v>2830</v>
      </c>
      <c r="E4322" s="118" t="s">
        <v>48</v>
      </c>
      <c r="F4322" s="124" t="s">
        <v>35249</v>
      </c>
      <c r="G4322" s="118" t="s">
        <v>2</v>
      </c>
      <c r="H4322" s="137">
        <v>41137</v>
      </c>
      <c r="I4322" s="119">
        <v>119.49</v>
      </c>
      <c r="J4322" s="129"/>
      <c r="K4322" s="129"/>
      <c r="L4322" s="129">
        <v>0</v>
      </c>
      <c r="M4322" s="134" t="s">
        <v>27851</v>
      </c>
    </row>
    <row r="4323" spans="1:13" hidden="1" x14ac:dyDescent="0.25">
      <c r="A4323" s="128"/>
      <c r="B4323" s="2"/>
      <c r="C4323" s="139" t="s">
        <v>34671</v>
      </c>
      <c r="D4323" s="124" t="s">
        <v>34672</v>
      </c>
      <c r="E4323" s="118" t="s">
        <v>48</v>
      </c>
      <c r="F4323" s="124" t="s">
        <v>35249</v>
      </c>
      <c r="G4323" s="118" t="s">
        <v>2</v>
      </c>
      <c r="H4323" s="137">
        <v>45440</v>
      </c>
      <c r="I4323" s="119">
        <v>1349.1</v>
      </c>
      <c r="J4323" s="129"/>
      <c r="K4323" s="129"/>
      <c r="L4323" s="129">
        <v>0</v>
      </c>
      <c r="M4323" s="134"/>
    </row>
    <row r="4324" spans="1:13" hidden="1" x14ac:dyDescent="0.25">
      <c r="A4324" s="128"/>
      <c r="B4324" s="2"/>
      <c r="C4324" s="139" t="s">
        <v>2831</v>
      </c>
      <c r="D4324" s="124" t="s">
        <v>2832</v>
      </c>
      <c r="E4324" s="118" t="s">
        <v>48</v>
      </c>
      <c r="F4324" s="124" t="s">
        <v>35249</v>
      </c>
      <c r="G4324" s="118" t="s">
        <v>2</v>
      </c>
      <c r="H4324" s="137">
        <v>40576</v>
      </c>
      <c r="I4324" s="119">
        <v>226.58</v>
      </c>
      <c r="J4324" s="129"/>
      <c r="K4324" s="129"/>
      <c r="L4324" s="129">
        <v>0</v>
      </c>
      <c r="M4324" s="134" t="s">
        <v>20801</v>
      </c>
    </row>
    <row r="4325" spans="1:13" hidden="1" x14ac:dyDescent="0.25">
      <c r="A4325" s="128"/>
      <c r="B4325" s="2"/>
      <c r="C4325" s="139" t="s">
        <v>35273</v>
      </c>
      <c r="D4325" s="124" t="s">
        <v>35274</v>
      </c>
      <c r="E4325" s="118" t="s">
        <v>48</v>
      </c>
      <c r="F4325" s="124" t="s">
        <v>35249</v>
      </c>
      <c r="G4325" s="118" t="s">
        <v>2</v>
      </c>
      <c r="H4325" s="137">
        <v>45527</v>
      </c>
      <c r="I4325" s="119">
        <v>806.19</v>
      </c>
      <c r="J4325" s="129"/>
      <c r="K4325" s="129"/>
      <c r="L4325" s="129">
        <v>0</v>
      </c>
      <c r="M4325" s="134"/>
    </row>
    <row r="4326" spans="1:13" hidden="1" x14ac:dyDescent="0.25">
      <c r="A4326" s="128"/>
      <c r="B4326" s="2"/>
      <c r="C4326" s="139" t="s">
        <v>2833</v>
      </c>
      <c r="D4326" s="124" t="s">
        <v>2834</v>
      </c>
      <c r="E4326" s="118" t="s">
        <v>48</v>
      </c>
      <c r="F4326" s="124" t="s">
        <v>35249</v>
      </c>
      <c r="G4326" s="118" t="s">
        <v>2</v>
      </c>
      <c r="H4326" s="137">
        <v>40933</v>
      </c>
      <c r="I4326" s="119">
        <v>70</v>
      </c>
      <c r="J4326" s="129"/>
      <c r="K4326" s="129"/>
      <c r="L4326" s="129">
        <v>0</v>
      </c>
      <c r="M4326" s="134"/>
    </row>
    <row r="4327" spans="1:13" hidden="1" x14ac:dyDescent="0.25">
      <c r="A4327" s="128"/>
      <c r="B4327" s="2"/>
      <c r="C4327" s="139" t="s">
        <v>28140</v>
      </c>
      <c r="D4327" s="124" t="s">
        <v>28141</v>
      </c>
      <c r="E4327" s="118" t="s">
        <v>48</v>
      </c>
      <c r="F4327" s="124" t="s">
        <v>35249</v>
      </c>
      <c r="G4327" s="118" t="s">
        <v>2</v>
      </c>
      <c r="H4327" s="137">
        <v>45070</v>
      </c>
      <c r="I4327" s="119">
        <v>267.14999999999998</v>
      </c>
      <c r="J4327" s="129"/>
      <c r="K4327" s="129"/>
      <c r="L4327" s="129">
        <v>0</v>
      </c>
      <c r="M4327" s="134" t="s">
        <v>20802</v>
      </c>
    </row>
    <row r="4328" spans="1:13" hidden="1" x14ac:dyDescent="0.25">
      <c r="A4328" s="128"/>
      <c r="B4328" s="2"/>
      <c r="C4328" s="139" t="s">
        <v>34674</v>
      </c>
      <c r="D4328" s="124" t="s">
        <v>34675</v>
      </c>
      <c r="E4328" s="118" t="s">
        <v>48</v>
      </c>
      <c r="F4328" s="124" t="s">
        <v>35249</v>
      </c>
      <c r="G4328" s="118" t="s">
        <v>2</v>
      </c>
      <c r="H4328" s="137">
        <v>45440</v>
      </c>
      <c r="I4328" s="119">
        <v>1363.93</v>
      </c>
      <c r="J4328" s="129"/>
      <c r="K4328" s="129"/>
      <c r="L4328" s="129">
        <v>0</v>
      </c>
      <c r="M4328" s="134"/>
    </row>
    <row r="4329" spans="1:13" hidden="1" x14ac:dyDescent="0.25">
      <c r="A4329" s="128"/>
      <c r="B4329" s="2"/>
      <c r="C4329" s="139" t="s">
        <v>34677</v>
      </c>
      <c r="D4329" s="124" t="s">
        <v>34678</v>
      </c>
      <c r="E4329" s="118" t="s">
        <v>48</v>
      </c>
      <c r="F4329" s="124" t="s">
        <v>35249</v>
      </c>
      <c r="G4329" s="118" t="s">
        <v>2</v>
      </c>
      <c r="H4329" s="137">
        <v>45520</v>
      </c>
      <c r="I4329" s="119">
        <v>304.49</v>
      </c>
      <c r="J4329" s="129"/>
      <c r="K4329" s="129"/>
      <c r="L4329" s="129">
        <v>0</v>
      </c>
      <c r="M4329" s="134"/>
    </row>
    <row r="4330" spans="1:13" hidden="1" x14ac:dyDescent="0.25">
      <c r="A4330" s="128"/>
      <c r="B4330" s="2"/>
      <c r="C4330" s="139" t="s">
        <v>35276</v>
      </c>
      <c r="D4330" s="124" t="s">
        <v>35277</v>
      </c>
      <c r="E4330" s="118" t="s">
        <v>48</v>
      </c>
      <c r="F4330" s="124" t="s">
        <v>35249</v>
      </c>
      <c r="G4330" s="118" t="s">
        <v>2</v>
      </c>
      <c r="H4330" s="137">
        <v>45540</v>
      </c>
      <c r="I4330" s="119">
        <v>815.68</v>
      </c>
      <c r="J4330" s="129"/>
      <c r="K4330" s="129"/>
      <c r="L4330" s="129">
        <v>0</v>
      </c>
      <c r="M4330" s="134" t="s">
        <v>20803</v>
      </c>
    </row>
    <row r="4331" spans="1:13" hidden="1" x14ac:dyDescent="0.25">
      <c r="A4331" s="128"/>
      <c r="B4331" s="2"/>
      <c r="C4331" s="139" t="s">
        <v>2835</v>
      </c>
      <c r="D4331" s="124" t="s">
        <v>2836</v>
      </c>
      <c r="E4331" s="118" t="s">
        <v>48</v>
      </c>
      <c r="F4331" s="124" t="s">
        <v>35249</v>
      </c>
      <c r="G4331" s="118" t="s">
        <v>2</v>
      </c>
      <c r="H4331" s="137">
        <v>41057</v>
      </c>
      <c r="I4331" s="119">
        <v>118</v>
      </c>
      <c r="J4331" s="129"/>
      <c r="K4331" s="129"/>
      <c r="L4331" s="129">
        <v>0</v>
      </c>
      <c r="M4331" s="134"/>
    </row>
    <row r="4332" spans="1:13" hidden="1" x14ac:dyDescent="0.25">
      <c r="A4332" s="128"/>
      <c r="B4332" s="2"/>
      <c r="C4332" s="139" t="s">
        <v>2837</v>
      </c>
      <c r="D4332" s="124" t="s">
        <v>2838</v>
      </c>
      <c r="E4332" s="118" t="s">
        <v>48</v>
      </c>
      <c r="F4332" s="124" t="s">
        <v>35249</v>
      </c>
      <c r="G4332" s="118" t="s">
        <v>2</v>
      </c>
      <c r="H4332" s="137">
        <v>41149</v>
      </c>
      <c r="I4332" s="119">
        <v>131</v>
      </c>
      <c r="J4332" s="129"/>
      <c r="K4332" s="129"/>
      <c r="L4332" s="129">
        <v>0</v>
      </c>
      <c r="M4332" s="134" t="s">
        <v>20804</v>
      </c>
    </row>
    <row r="4333" spans="1:13" hidden="1" x14ac:dyDescent="0.25">
      <c r="A4333" s="128"/>
      <c r="B4333" s="2"/>
      <c r="C4333" s="139" t="s">
        <v>2839</v>
      </c>
      <c r="D4333" s="124" t="s">
        <v>2840</v>
      </c>
      <c r="E4333" s="118" t="s">
        <v>48</v>
      </c>
      <c r="F4333" s="124" t="s">
        <v>35249</v>
      </c>
      <c r="G4333" s="118" t="s">
        <v>2</v>
      </c>
      <c r="H4333" s="137">
        <v>41057</v>
      </c>
      <c r="I4333" s="119">
        <v>155.5</v>
      </c>
      <c r="J4333" s="129"/>
      <c r="K4333" s="129"/>
      <c r="L4333" s="129">
        <v>0</v>
      </c>
      <c r="M4333" s="134" t="s">
        <v>20805</v>
      </c>
    </row>
    <row r="4334" spans="1:13" hidden="1" x14ac:dyDescent="0.25">
      <c r="A4334" s="128"/>
      <c r="B4334" s="2"/>
      <c r="C4334" s="139" t="s">
        <v>2841</v>
      </c>
      <c r="D4334" s="124" t="s">
        <v>2842</v>
      </c>
      <c r="E4334" s="118" t="s">
        <v>48</v>
      </c>
      <c r="F4334" s="124" t="s">
        <v>35249</v>
      </c>
      <c r="G4334" s="118" t="s">
        <v>2</v>
      </c>
      <c r="H4334" s="137">
        <v>41149</v>
      </c>
      <c r="I4334" s="119">
        <v>158</v>
      </c>
      <c r="J4334" s="129"/>
      <c r="K4334" s="129"/>
      <c r="L4334" s="129">
        <v>0</v>
      </c>
      <c r="M4334" s="134" t="s">
        <v>20806</v>
      </c>
    </row>
    <row r="4335" spans="1:13" hidden="1" x14ac:dyDescent="0.25">
      <c r="A4335" s="128"/>
      <c r="B4335" s="2"/>
      <c r="C4335" s="139" t="s">
        <v>2843</v>
      </c>
      <c r="D4335" s="124" t="s">
        <v>2844</v>
      </c>
      <c r="E4335" s="118" t="s">
        <v>48</v>
      </c>
      <c r="F4335" s="124" t="s">
        <v>35249</v>
      </c>
      <c r="G4335" s="118" t="s">
        <v>2</v>
      </c>
      <c r="H4335" s="137">
        <v>40529</v>
      </c>
      <c r="I4335" s="119">
        <v>193.18</v>
      </c>
      <c r="J4335" s="129"/>
      <c r="K4335" s="129"/>
      <c r="L4335" s="129">
        <v>0</v>
      </c>
      <c r="M4335" s="134" t="s">
        <v>20807</v>
      </c>
    </row>
    <row r="4336" spans="1:13" hidden="1" x14ac:dyDescent="0.25">
      <c r="A4336" s="128"/>
      <c r="B4336" s="2"/>
      <c r="C4336" s="139" t="s">
        <v>2845</v>
      </c>
      <c r="D4336" s="124" t="s">
        <v>2846</v>
      </c>
      <c r="E4336" s="118" t="s">
        <v>48</v>
      </c>
      <c r="F4336" s="124" t="s">
        <v>35249</v>
      </c>
      <c r="G4336" s="118" t="s">
        <v>2</v>
      </c>
      <c r="H4336" s="137">
        <v>40413</v>
      </c>
      <c r="I4336" s="119">
        <v>199</v>
      </c>
      <c r="J4336" s="129"/>
      <c r="K4336" s="129"/>
      <c r="L4336" s="129">
        <v>0</v>
      </c>
      <c r="M4336" s="134" t="s">
        <v>20808</v>
      </c>
    </row>
    <row r="4337" spans="1:13" hidden="1" x14ac:dyDescent="0.25">
      <c r="A4337" s="128"/>
      <c r="B4337" s="2"/>
      <c r="C4337" s="139" t="s">
        <v>2847</v>
      </c>
      <c r="D4337" s="124" t="s">
        <v>2848</v>
      </c>
      <c r="E4337" s="118" t="s">
        <v>48</v>
      </c>
      <c r="F4337" s="124" t="s">
        <v>35249</v>
      </c>
      <c r="G4337" s="118" t="s">
        <v>2</v>
      </c>
      <c r="H4337" s="137">
        <v>41674</v>
      </c>
      <c r="I4337" s="119">
        <v>165.5</v>
      </c>
      <c r="J4337" s="129"/>
      <c r="K4337" s="129"/>
      <c r="L4337" s="129">
        <v>0</v>
      </c>
      <c r="M4337" s="134" t="s">
        <v>20809</v>
      </c>
    </row>
    <row r="4338" spans="1:13" hidden="1" x14ac:dyDescent="0.25">
      <c r="A4338" s="128"/>
      <c r="B4338" s="2"/>
      <c r="C4338" s="139" t="s">
        <v>2849</v>
      </c>
      <c r="D4338" s="124" t="s">
        <v>2850</v>
      </c>
      <c r="E4338" s="118" t="s">
        <v>48</v>
      </c>
      <c r="F4338" s="124" t="s">
        <v>35249</v>
      </c>
      <c r="G4338" s="118" t="s">
        <v>2</v>
      </c>
      <c r="H4338" s="137">
        <v>43630</v>
      </c>
      <c r="I4338" s="119">
        <v>490.73</v>
      </c>
      <c r="J4338" s="129"/>
      <c r="K4338" s="129"/>
      <c r="L4338" s="129">
        <v>0</v>
      </c>
      <c r="M4338" s="134" t="s">
        <v>20810</v>
      </c>
    </row>
    <row r="4339" spans="1:13" hidden="1" x14ac:dyDescent="0.25">
      <c r="A4339" s="128"/>
      <c r="B4339" s="2"/>
      <c r="C4339" s="139" t="s">
        <v>35126</v>
      </c>
      <c r="D4339" s="124" t="s">
        <v>35127</v>
      </c>
      <c r="E4339" s="118" t="s">
        <v>48</v>
      </c>
      <c r="F4339" s="124" t="s">
        <v>35249</v>
      </c>
      <c r="G4339" s="118" t="s">
        <v>2</v>
      </c>
      <c r="H4339" s="137"/>
      <c r="I4339" s="119"/>
      <c r="J4339" s="129"/>
      <c r="K4339" s="129"/>
      <c r="L4339" s="129">
        <v>0</v>
      </c>
      <c r="M4339" s="134"/>
    </row>
    <row r="4340" spans="1:13" hidden="1" x14ac:dyDescent="0.25">
      <c r="A4340" s="128"/>
      <c r="B4340" s="2"/>
      <c r="C4340" s="139" t="s">
        <v>2851</v>
      </c>
      <c r="D4340" s="124" t="s">
        <v>2852</v>
      </c>
      <c r="E4340" s="118" t="s">
        <v>48</v>
      </c>
      <c r="F4340" s="124" t="s">
        <v>35249</v>
      </c>
      <c r="G4340" s="118" t="s">
        <v>2</v>
      </c>
      <c r="H4340" s="137">
        <v>41373</v>
      </c>
      <c r="I4340" s="119">
        <v>308.89999999999998</v>
      </c>
      <c r="J4340" s="129"/>
      <c r="K4340" s="129"/>
      <c r="L4340" s="129">
        <v>0</v>
      </c>
      <c r="M4340" s="134"/>
    </row>
    <row r="4341" spans="1:13" hidden="1" x14ac:dyDescent="0.25">
      <c r="A4341" s="128"/>
      <c r="B4341" s="2"/>
      <c r="C4341" s="139" t="s">
        <v>2853</v>
      </c>
      <c r="D4341" s="124" t="s">
        <v>2854</v>
      </c>
      <c r="E4341" s="118" t="s">
        <v>48</v>
      </c>
      <c r="F4341" s="124" t="s">
        <v>35249</v>
      </c>
      <c r="G4341" s="118" t="s">
        <v>2</v>
      </c>
      <c r="H4341" s="137">
        <v>42066</v>
      </c>
      <c r="I4341" s="119">
        <v>288.44</v>
      </c>
      <c r="J4341" s="129"/>
      <c r="K4341" s="129"/>
      <c r="L4341" s="129">
        <v>0</v>
      </c>
      <c r="M4341" s="134" t="s">
        <v>20811</v>
      </c>
    </row>
    <row r="4342" spans="1:13" hidden="1" x14ac:dyDescent="0.25">
      <c r="A4342" s="128"/>
      <c r="B4342" s="2"/>
      <c r="C4342" s="139" t="s">
        <v>2855</v>
      </c>
      <c r="D4342" s="124" t="s">
        <v>2856</v>
      </c>
      <c r="E4342" s="118" t="s">
        <v>48</v>
      </c>
      <c r="F4342" s="124" t="s">
        <v>35249</v>
      </c>
      <c r="G4342" s="118" t="s">
        <v>2</v>
      </c>
      <c r="H4342" s="137">
        <v>40893</v>
      </c>
      <c r="I4342" s="119">
        <v>285.04000000000002</v>
      </c>
      <c r="J4342" s="129"/>
      <c r="K4342" s="129"/>
      <c r="L4342" s="129">
        <v>0</v>
      </c>
      <c r="M4342" s="134"/>
    </row>
    <row r="4343" spans="1:13" hidden="1" x14ac:dyDescent="0.25">
      <c r="A4343" s="128"/>
      <c r="B4343" s="2"/>
      <c r="C4343" s="139" t="s">
        <v>2857</v>
      </c>
      <c r="D4343" s="124" t="s">
        <v>2858</v>
      </c>
      <c r="E4343" s="118" t="s">
        <v>48</v>
      </c>
      <c r="F4343" s="124" t="s">
        <v>35249</v>
      </c>
      <c r="G4343" s="118" t="s">
        <v>2</v>
      </c>
      <c r="H4343" s="137">
        <v>40526</v>
      </c>
      <c r="I4343" s="119">
        <v>237.46</v>
      </c>
      <c r="J4343" s="129"/>
      <c r="K4343" s="129"/>
      <c r="L4343" s="129">
        <v>0</v>
      </c>
      <c r="M4343" s="134" t="s">
        <v>20812</v>
      </c>
    </row>
    <row r="4344" spans="1:13" hidden="1" x14ac:dyDescent="0.25">
      <c r="A4344" s="128"/>
      <c r="B4344" s="2"/>
      <c r="C4344" s="139" t="s">
        <v>2859</v>
      </c>
      <c r="D4344" s="124" t="s">
        <v>2860</v>
      </c>
      <c r="E4344" s="118" t="s">
        <v>48</v>
      </c>
      <c r="F4344" s="124" t="s">
        <v>35249</v>
      </c>
      <c r="G4344" s="118" t="s">
        <v>2</v>
      </c>
      <c r="H4344" s="137">
        <v>40417</v>
      </c>
      <c r="I4344" s="119">
        <v>238</v>
      </c>
      <c r="J4344" s="129"/>
      <c r="K4344" s="129"/>
      <c r="L4344" s="129">
        <v>0</v>
      </c>
      <c r="M4344" s="134" t="s">
        <v>20813</v>
      </c>
    </row>
    <row r="4345" spans="1:13" hidden="1" x14ac:dyDescent="0.25">
      <c r="A4345" s="128"/>
      <c r="B4345" s="2"/>
      <c r="C4345" s="139" t="s">
        <v>29845</v>
      </c>
      <c r="D4345" s="124" t="s">
        <v>29846</v>
      </c>
      <c r="E4345" s="118" t="s">
        <v>48</v>
      </c>
      <c r="F4345" s="124" t="s">
        <v>35249</v>
      </c>
      <c r="G4345" s="118" t="s">
        <v>2</v>
      </c>
      <c r="H4345" s="137"/>
      <c r="I4345" s="119"/>
      <c r="J4345" s="129"/>
      <c r="K4345" s="129"/>
      <c r="L4345" s="129">
        <v>0</v>
      </c>
      <c r="M4345" s="134" t="s">
        <v>20814</v>
      </c>
    </row>
    <row r="4346" spans="1:13" hidden="1" x14ac:dyDescent="0.25">
      <c r="A4346" s="128"/>
      <c r="B4346" s="2"/>
      <c r="C4346" s="139" t="s">
        <v>2861</v>
      </c>
      <c r="D4346" s="124" t="s">
        <v>2862</v>
      </c>
      <c r="E4346" s="118" t="s">
        <v>48</v>
      </c>
      <c r="F4346" s="124" t="s">
        <v>35249</v>
      </c>
      <c r="G4346" s="118" t="s">
        <v>2</v>
      </c>
      <c r="H4346" s="137">
        <v>40907</v>
      </c>
      <c r="I4346" s="119">
        <v>220.8</v>
      </c>
      <c r="J4346" s="129"/>
      <c r="K4346" s="129"/>
      <c r="L4346" s="129">
        <v>0</v>
      </c>
      <c r="M4346" s="134" t="s">
        <v>20815</v>
      </c>
    </row>
    <row r="4347" spans="1:13" hidden="1" x14ac:dyDescent="0.25">
      <c r="A4347" s="128"/>
      <c r="B4347" s="2"/>
      <c r="C4347" s="139" t="s">
        <v>2863</v>
      </c>
      <c r="D4347" s="124" t="s">
        <v>2864</v>
      </c>
      <c r="E4347" s="118" t="s">
        <v>48</v>
      </c>
      <c r="F4347" s="124" t="s">
        <v>35249</v>
      </c>
      <c r="G4347" s="118" t="s">
        <v>2</v>
      </c>
      <c r="H4347" s="137">
        <v>40728</v>
      </c>
      <c r="I4347" s="119">
        <v>220.8</v>
      </c>
      <c r="J4347" s="129"/>
      <c r="K4347" s="129"/>
      <c r="L4347" s="129">
        <v>0</v>
      </c>
      <c r="M4347" s="134" t="s">
        <v>20816</v>
      </c>
    </row>
    <row r="4348" spans="1:13" hidden="1" x14ac:dyDescent="0.25">
      <c r="A4348" s="128"/>
      <c r="B4348" s="2"/>
      <c r="C4348" s="139" t="s">
        <v>2865</v>
      </c>
      <c r="D4348" s="124" t="s">
        <v>2866</v>
      </c>
      <c r="E4348" s="118" t="s">
        <v>48</v>
      </c>
      <c r="F4348" s="124" t="s">
        <v>35249</v>
      </c>
      <c r="G4348" s="118" t="s">
        <v>2</v>
      </c>
      <c r="H4348" s="137">
        <v>40872</v>
      </c>
      <c r="I4348" s="119">
        <v>345.96</v>
      </c>
      <c r="J4348" s="129"/>
      <c r="K4348" s="129"/>
      <c r="L4348" s="129">
        <v>0</v>
      </c>
      <c r="M4348" s="134" t="s">
        <v>20815</v>
      </c>
    </row>
    <row r="4349" spans="1:13" x14ac:dyDescent="0.25">
      <c r="A4349" s="128"/>
      <c r="B4349" s="2"/>
      <c r="C4349" s="139" t="s">
        <v>2867</v>
      </c>
      <c r="D4349" s="124" t="s">
        <v>2868</v>
      </c>
      <c r="E4349" s="118" t="s">
        <v>48</v>
      </c>
      <c r="F4349" s="124" t="s">
        <v>35249</v>
      </c>
      <c r="G4349" s="118" t="s">
        <v>2</v>
      </c>
      <c r="H4349" s="137">
        <v>41403</v>
      </c>
      <c r="I4349" s="119">
        <v>985.11</v>
      </c>
      <c r="J4349" s="129"/>
      <c r="K4349" s="129"/>
      <c r="L4349" s="129">
        <v>0</v>
      </c>
      <c r="M4349" s="134" t="s">
        <v>20817</v>
      </c>
    </row>
    <row r="4350" spans="1:13" hidden="1" x14ac:dyDescent="0.25">
      <c r="A4350" s="128"/>
      <c r="B4350" s="2"/>
      <c r="C4350" s="139" t="s">
        <v>2869</v>
      </c>
      <c r="D4350" s="124" t="s">
        <v>2870</v>
      </c>
      <c r="E4350" s="118" t="s">
        <v>48</v>
      </c>
      <c r="F4350" s="124" t="s">
        <v>35249</v>
      </c>
      <c r="G4350" s="118" t="s">
        <v>2</v>
      </c>
      <c r="H4350" s="137">
        <v>40865</v>
      </c>
      <c r="I4350" s="119">
        <v>294.89</v>
      </c>
      <c r="J4350" s="129"/>
      <c r="K4350" s="129"/>
      <c r="L4350" s="129">
        <v>0</v>
      </c>
      <c r="M4350" s="134" t="s">
        <v>20818</v>
      </c>
    </row>
    <row r="4351" spans="1:13" hidden="1" x14ac:dyDescent="0.25">
      <c r="A4351" s="128"/>
      <c r="B4351" s="2"/>
      <c r="C4351" s="139" t="s">
        <v>2871</v>
      </c>
      <c r="D4351" s="124" t="s">
        <v>2872</v>
      </c>
      <c r="E4351" s="118" t="s">
        <v>48</v>
      </c>
      <c r="F4351" s="124" t="s">
        <v>35249</v>
      </c>
      <c r="G4351" s="118" t="s">
        <v>2</v>
      </c>
      <c r="H4351" s="137">
        <v>40529</v>
      </c>
      <c r="I4351" s="119">
        <v>241.14</v>
      </c>
      <c r="J4351" s="129"/>
      <c r="K4351" s="129"/>
      <c r="L4351" s="129">
        <v>0</v>
      </c>
      <c r="M4351" s="134" t="s">
        <v>20819</v>
      </c>
    </row>
    <row r="4352" spans="1:13" hidden="1" x14ac:dyDescent="0.25">
      <c r="A4352" s="128"/>
      <c r="B4352" s="2"/>
      <c r="C4352" s="139" t="s">
        <v>2873</v>
      </c>
      <c r="D4352" s="124" t="s">
        <v>2874</v>
      </c>
      <c r="E4352" s="118" t="s">
        <v>48</v>
      </c>
      <c r="F4352" s="124" t="s">
        <v>35249</v>
      </c>
      <c r="G4352" s="118" t="s">
        <v>2</v>
      </c>
      <c r="H4352" s="137">
        <v>40974</v>
      </c>
      <c r="I4352" s="119">
        <v>367.8</v>
      </c>
      <c r="J4352" s="129"/>
      <c r="K4352" s="129"/>
      <c r="L4352" s="129">
        <v>0</v>
      </c>
      <c r="M4352" s="134" t="s">
        <v>20820</v>
      </c>
    </row>
    <row r="4353" spans="1:13" hidden="1" x14ac:dyDescent="0.25">
      <c r="A4353" s="128"/>
      <c r="B4353" s="2"/>
      <c r="C4353" s="139" t="s">
        <v>2875</v>
      </c>
      <c r="D4353" s="124" t="s">
        <v>2876</v>
      </c>
      <c r="E4353" s="118" t="s">
        <v>48</v>
      </c>
      <c r="F4353" s="124" t="s">
        <v>35249</v>
      </c>
      <c r="G4353" s="118" t="s">
        <v>2</v>
      </c>
      <c r="H4353" s="137">
        <v>40413</v>
      </c>
      <c r="I4353" s="119">
        <v>245</v>
      </c>
      <c r="J4353" s="129"/>
      <c r="K4353" s="129"/>
      <c r="L4353" s="129">
        <v>0</v>
      </c>
      <c r="M4353" s="134" t="s">
        <v>20821</v>
      </c>
    </row>
    <row r="4354" spans="1:13" hidden="1" x14ac:dyDescent="0.25">
      <c r="A4354" s="128"/>
      <c r="B4354" s="2"/>
      <c r="C4354" s="139" t="s">
        <v>2877</v>
      </c>
      <c r="D4354" s="124" t="s">
        <v>2878</v>
      </c>
      <c r="E4354" s="118" t="s">
        <v>48</v>
      </c>
      <c r="F4354" s="124" t="s">
        <v>35249</v>
      </c>
      <c r="G4354" s="118" t="s">
        <v>2</v>
      </c>
      <c r="H4354" s="137">
        <v>40907</v>
      </c>
      <c r="I4354" s="119">
        <v>291.5</v>
      </c>
      <c r="J4354" s="129"/>
      <c r="K4354" s="129"/>
      <c r="L4354" s="129">
        <v>0</v>
      </c>
      <c r="M4354" s="134" t="s">
        <v>20822</v>
      </c>
    </row>
    <row r="4355" spans="1:13" hidden="1" x14ac:dyDescent="0.25">
      <c r="A4355" s="128"/>
      <c r="B4355" s="2"/>
      <c r="C4355" s="139" t="s">
        <v>2879</v>
      </c>
      <c r="D4355" s="124" t="s">
        <v>2880</v>
      </c>
      <c r="E4355" s="118" t="s">
        <v>48</v>
      </c>
      <c r="F4355" s="124" t="s">
        <v>35249</v>
      </c>
      <c r="G4355" s="118" t="s">
        <v>2</v>
      </c>
      <c r="H4355" s="137">
        <v>40977</v>
      </c>
      <c r="I4355" s="119">
        <v>325.2</v>
      </c>
      <c r="J4355" s="129"/>
      <c r="K4355" s="129"/>
      <c r="L4355" s="129">
        <v>0</v>
      </c>
      <c r="M4355" s="134" t="s">
        <v>31754</v>
      </c>
    </row>
    <row r="4356" spans="1:13" hidden="1" x14ac:dyDescent="0.25">
      <c r="A4356" s="128"/>
      <c r="B4356" s="2"/>
      <c r="C4356" s="139" t="s">
        <v>2881</v>
      </c>
      <c r="D4356" s="124" t="s">
        <v>2882</v>
      </c>
      <c r="E4356" s="118" t="s">
        <v>48</v>
      </c>
      <c r="F4356" s="124" t="s">
        <v>35249</v>
      </c>
      <c r="G4356" s="118" t="s">
        <v>2</v>
      </c>
      <c r="H4356" s="137"/>
      <c r="I4356" s="119"/>
      <c r="J4356" s="129"/>
      <c r="K4356" s="129"/>
      <c r="L4356" s="129">
        <v>0</v>
      </c>
      <c r="M4356" s="134" t="s">
        <v>20823</v>
      </c>
    </row>
    <row r="4357" spans="1:13" hidden="1" x14ac:dyDescent="0.25">
      <c r="A4357" s="128"/>
      <c r="B4357" s="2"/>
      <c r="C4357" s="139" t="s">
        <v>2883</v>
      </c>
      <c r="D4357" s="124" t="s">
        <v>2884</v>
      </c>
      <c r="E4357" s="118" t="s">
        <v>48</v>
      </c>
      <c r="F4357" s="124" t="s">
        <v>35249</v>
      </c>
      <c r="G4357" s="118" t="s">
        <v>2</v>
      </c>
      <c r="H4357" s="137">
        <v>44242</v>
      </c>
      <c r="I4357" s="119">
        <v>625</v>
      </c>
      <c r="J4357" s="129"/>
      <c r="K4357" s="129"/>
      <c r="L4357" s="129">
        <v>0</v>
      </c>
      <c r="M4357" s="134" t="s">
        <v>31598</v>
      </c>
    </row>
    <row r="4358" spans="1:13" hidden="1" x14ac:dyDescent="0.25">
      <c r="A4358" s="128"/>
      <c r="B4358" s="2"/>
      <c r="C4358" s="139" t="s">
        <v>2885</v>
      </c>
      <c r="D4358" s="124" t="s">
        <v>2886</v>
      </c>
      <c r="E4358" s="118" t="s">
        <v>48</v>
      </c>
      <c r="F4358" s="124" t="s">
        <v>35249</v>
      </c>
      <c r="G4358" s="118" t="s">
        <v>2</v>
      </c>
      <c r="H4358" s="137">
        <v>40878</v>
      </c>
      <c r="I4358" s="119">
        <v>300.49</v>
      </c>
      <c r="J4358" s="129"/>
      <c r="K4358" s="129"/>
      <c r="L4358" s="129">
        <v>0</v>
      </c>
      <c r="M4358" s="134" t="s">
        <v>20824</v>
      </c>
    </row>
    <row r="4359" spans="1:13" hidden="1" x14ac:dyDescent="0.25">
      <c r="A4359" s="128"/>
      <c r="B4359" s="2"/>
      <c r="C4359" s="139" t="s">
        <v>2887</v>
      </c>
      <c r="D4359" s="124" t="s">
        <v>2888</v>
      </c>
      <c r="E4359" s="118" t="s">
        <v>48</v>
      </c>
      <c r="F4359" s="124" t="s">
        <v>35249</v>
      </c>
      <c r="G4359" s="118" t="s">
        <v>2</v>
      </c>
      <c r="H4359" s="137">
        <v>44242</v>
      </c>
      <c r="I4359" s="119">
        <v>675</v>
      </c>
      <c r="J4359" s="129"/>
      <c r="K4359" s="129"/>
      <c r="L4359" s="129">
        <v>0</v>
      </c>
      <c r="M4359" s="134" t="s">
        <v>20825</v>
      </c>
    </row>
    <row r="4360" spans="1:13" hidden="1" x14ac:dyDescent="0.25">
      <c r="A4360" s="128"/>
      <c r="B4360" s="2"/>
      <c r="C4360" s="139" t="s">
        <v>2889</v>
      </c>
      <c r="D4360" s="124" t="s">
        <v>2890</v>
      </c>
      <c r="E4360" s="118" t="s">
        <v>48</v>
      </c>
      <c r="F4360" s="124" t="s">
        <v>35249</v>
      </c>
      <c r="G4360" s="118" t="s">
        <v>2</v>
      </c>
      <c r="H4360" s="137"/>
      <c r="I4360" s="119"/>
      <c r="J4360" s="129"/>
      <c r="K4360" s="129"/>
      <c r="L4360" s="129">
        <v>0</v>
      </c>
      <c r="M4360" s="134" t="s">
        <v>20826</v>
      </c>
    </row>
    <row r="4361" spans="1:13" hidden="1" x14ac:dyDescent="0.25">
      <c r="A4361" s="128"/>
      <c r="B4361" s="2"/>
      <c r="C4361" s="139" t="s">
        <v>28566</v>
      </c>
      <c r="D4361" s="124" t="s">
        <v>28567</v>
      </c>
      <c r="E4361" s="118" t="s">
        <v>48</v>
      </c>
      <c r="F4361" s="124" t="s">
        <v>35249</v>
      </c>
      <c r="G4361" s="118" t="s">
        <v>2</v>
      </c>
      <c r="H4361" s="137"/>
      <c r="I4361" s="119"/>
      <c r="J4361" s="129"/>
      <c r="K4361" s="129"/>
      <c r="L4361" s="129">
        <v>0</v>
      </c>
      <c r="M4361" s="134" t="s">
        <v>20827</v>
      </c>
    </row>
    <row r="4362" spans="1:13" hidden="1" x14ac:dyDescent="0.25">
      <c r="A4362" s="128"/>
      <c r="B4362" s="2"/>
      <c r="C4362" s="139" t="s">
        <v>29636</v>
      </c>
      <c r="D4362" s="124" t="s">
        <v>29637</v>
      </c>
      <c r="E4362" s="118" t="s">
        <v>48</v>
      </c>
      <c r="F4362" s="124" t="s">
        <v>35249</v>
      </c>
      <c r="G4362" s="118" t="s">
        <v>2</v>
      </c>
      <c r="H4362" s="137"/>
      <c r="I4362" s="119"/>
      <c r="J4362" s="129"/>
      <c r="K4362" s="129"/>
      <c r="L4362" s="129">
        <v>0</v>
      </c>
      <c r="M4362" s="134" t="s">
        <v>20828</v>
      </c>
    </row>
    <row r="4363" spans="1:13" hidden="1" x14ac:dyDescent="0.25">
      <c r="A4363" s="128"/>
      <c r="B4363" s="2"/>
      <c r="C4363" s="139" t="s">
        <v>28690</v>
      </c>
      <c r="D4363" s="124" t="s">
        <v>28691</v>
      </c>
      <c r="E4363" s="118" t="s">
        <v>48</v>
      </c>
      <c r="F4363" s="124" t="s">
        <v>35249</v>
      </c>
      <c r="G4363" s="118" t="s">
        <v>2</v>
      </c>
      <c r="H4363" s="137"/>
      <c r="I4363" s="119"/>
      <c r="J4363" s="129"/>
      <c r="K4363" s="129"/>
      <c r="L4363" s="129">
        <v>0</v>
      </c>
      <c r="M4363" s="134" t="s">
        <v>20829</v>
      </c>
    </row>
    <row r="4364" spans="1:13" hidden="1" x14ac:dyDescent="0.25">
      <c r="A4364" s="128"/>
      <c r="B4364" s="2"/>
      <c r="C4364" s="139" t="s">
        <v>28719</v>
      </c>
      <c r="D4364" s="124" t="s">
        <v>28720</v>
      </c>
      <c r="E4364" s="118" t="s">
        <v>48</v>
      </c>
      <c r="F4364" s="124" t="s">
        <v>35249</v>
      </c>
      <c r="G4364" s="118" t="s">
        <v>2</v>
      </c>
      <c r="H4364" s="137"/>
      <c r="I4364" s="119"/>
      <c r="J4364" s="129"/>
      <c r="K4364" s="129"/>
      <c r="L4364" s="129">
        <v>0</v>
      </c>
      <c r="M4364" s="134" t="s">
        <v>20830</v>
      </c>
    </row>
    <row r="4365" spans="1:13" hidden="1" x14ac:dyDescent="0.25">
      <c r="A4365" s="128"/>
      <c r="B4365" s="2"/>
      <c r="C4365" s="139" t="s">
        <v>2891</v>
      </c>
      <c r="D4365" s="124" t="s">
        <v>2892</v>
      </c>
      <c r="E4365" s="118" t="s">
        <v>48</v>
      </c>
      <c r="F4365" s="124" t="s">
        <v>35249</v>
      </c>
      <c r="G4365" s="118" t="s">
        <v>2</v>
      </c>
      <c r="H4365" s="137">
        <v>40875</v>
      </c>
      <c r="I4365" s="119">
        <v>305.26</v>
      </c>
      <c r="J4365" s="129"/>
      <c r="K4365" s="129"/>
      <c r="L4365" s="129">
        <v>0</v>
      </c>
      <c r="M4365" s="134" t="s">
        <v>20831</v>
      </c>
    </row>
    <row r="4366" spans="1:13" hidden="1" x14ac:dyDescent="0.25">
      <c r="A4366" s="128"/>
      <c r="B4366" s="2"/>
      <c r="C4366" s="139" t="s">
        <v>2893</v>
      </c>
      <c r="D4366" s="124" t="s">
        <v>2894</v>
      </c>
      <c r="E4366" s="118" t="s">
        <v>48</v>
      </c>
      <c r="F4366" s="124" t="s">
        <v>35249</v>
      </c>
      <c r="G4366" s="118" t="s">
        <v>2</v>
      </c>
      <c r="H4366" s="137">
        <v>40907</v>
      </c>
      <c r="I4366" s="119">
        <v>271.10000000000002</v>
      </c>
      <c r="J4366" s="129"/>
      <c r="K4366" s="129"/>
      <c r="L4366" s="129">
        <v>0</v>
      </c>
      <c r="M4366" s="134" t="s">
        <v>30713</v>
      </c>
    </row>
    <row r="4367" spans="1:13" hidden="1" x14ac:dyDescent="0.25">
      <c r="A4367" s="128"/>
      <c r="B4367" s="2"/>
      <c r="C4367" s="139" t="s">
        <v>2895</v>
      </c>
      <c r="D4367" s="124" t="s">
        <v>2896</v>
      </c>
      <c r="E4367" s="118" t="s">
        <v>48</v>
      </c>
      <c r="F4367" s="124" t="s">
        <v>35249</v>
      </c>
      <c r="G4367" s="118" t="s">
        <v>2</v>
      </c>
      <c r="H4367" s="137">
        <v>41774</v>
      </c>
      <c r="I4367" s="119">
        <v>626.35</v>
      </c>
      <c r="J4367" s="129"/>
      <c r="K4367" s="129"/>
      <c r="L4367" s="129">
        <v>0</v>
      </c>
      <c r="M4367" s="134" t="s">
        <v>20832</v>
      </c>
    </row>
    <row r="4368" spans="1:13" hidden="1" x14ac:dyDescent="0.25">
      <c r="A4368" s="128"/>
      <c r="B4368" s="2"/>
      <c r="C4368" s="139" t="s">
        <v>2897</v>
      </c>
      <c r="D4368" s="124" t="s">
        <v>2898</v>
      </c>
      <c r="E4368" s="118" t="s">
        <v>48</v>
      </c>
      <c r="F4368" s="124" t="s">
        <v>35249</v>
      </c>
      <c r="G4368" s="118" t="s">
        <v>2</v>
      </c>
      <c r="H4368" s="137">
        <v>40612</v>
      </c>
      <c r="I4368" s="119">
        <v>51.1</v>
      </c>
      <c r="J4368" s="129"/>
      <c r="K4368" s="129"/>
      <c r="L4368" s="129">
        <v>0</v>
      </c>
      <c r="M4368" s="134" t="s">
        <v>20833</v>
      </c>
    </row>
    <row r="4369" spans="1:13" hidden="1" x14ac:dyDescent="0.25">
      <c r="A4369" s="128"/>
      <c r="B4369" s="2"/>
      <c r="C4369" s="139" t="s">
        <v>2899</v>
      </c>
      <c r="D4369" s="124" t="s">
        <v>2900</v>
      </c>
      <c r="E4369" s="118" t="s">
        <v>48</v>
      </c>
      <c r="F4369" s="124" t="s">
        <v>35249</v>
      </c>
      <c r="G4369" s="118" t="s">
        <v>2</v>
      </c>
      <c r="H4369" s="137">
        <v>41141</v>
      </c>
      <c r="I4369" s="119">
        <v>55.22</v>
      </c>
      <c r="J4369" s="129"/>
      <c r="K4369" s="129"/>
      <c r="L4369" s="129">
        <v>0</v>
      </c>
      <c r="M4369" s="134" t="s">
        <v>20834</v>
      </c>
    </row>
    <row r="4370" spans="1:13" hidden="1" x14ac:dyDescent="0.25">
      <c r="A4370" s="128"/>
      <c r="B4370" s="2"/>
      <c r="C4370" s="139" t="s">
        <v>2901</v>
      </c>
      <c r="D4370" s="124" t="s">
        <v>2902</v>
      </c>
      <c r="E4370" s="118" t="s">
        <v>48</v>
      </c>
      <c r="F4370" s="124" t="s">
        <v>35249</v>
      </c>
      <c r="G4370" s="118" t="s">
        <v>2</v>
      </c>
      <c r="H4370" s="137">
        <v>41929</v>
      </c>
      <c r="I4370" s="119">
        <v>688.14</v>
      </c>
      <c r="J4370" s="129"/>
      <c r="K4370" s="129"/>
      <c r="L4370" s="129">
        <v>0</v>
      </c>
      <c r="M4370" s="134" t="s">
        <v>29939</v>
      </c>
    </row>
    <row r="4371" spans="1:13" hidden="1" x14ac:dyDescent="0.25">
      <c r="A4371" s="128"/>
      <c r="B4371" s="2"/>
      <c r="C4371" s="139" t="s">
        <v>2903</v>
      </c>
      <c r="D4371" s="124" t="s">
        <v>2904</v>
      </c>
      <c r="E4371" s="118" t="s">
        <v>48</v>
      </c>
      <c r="F4371" s="124" t="s">
        <v>35249</v>
      </c>
      <c r="G4371" s="118" t="s">
        <v>2</v>
      </c>
      <c r="H4371" s="137">
        <v>40534</v>
      </c>
      <c r="I4371" s="119">
        <v>89.25</v>
      </c>
      <c r="J4371" s="129"/>
      <c r="K4371" s="129"/>
      <c r="L4371" s="129">
        <v>0</v>
      </c>
      <c r="M4371" s="134" t="s">
        <v>29389</v>
      </c>
    </row>
    <row r="4372" spans="1:13" hidden="1" x14ac:dyDescent="0.25">
      <c r="A4372" s="128"/>
      <c r="B4372" s="2"/>
      <c r="C4372" s="139" t="s">
        <v>2905</v>
      </c>
      <c r="D4372" s="124" t="s">
        <v>2906</v>
      </c>
      <c r="E4372" s="118" t="s">
        <v>48</v>
      </c>
      <c r="F4372" s="124" t="s">
        <v>35249</v>
      </c>
      <c r="G4372" s="118" t="s">
        <v>2</v>
      </c>
      <c r="H4372" s="137">
        <v>44098</v>
      </c>
      <c r="I4372" s="119">
        <v>350</v>
      </c>
      <c r="J4372" s="129"/>
      <c r="K4372" s="129"/>
      <c r="L4372" s="129">
        <v>0</v>
      </c>
      <c r="M4372" s="134" t="s">
        <v>20835</v>
      </c>
    </row>
    <row r="4373" spans="1:13" hidden="1" x14ac:dyDescent="0.25">
      <c r="A4373" s="128"/>
      <c r="B4373" s="2"/>
      <c r="C4373" s="139" t="s">
        <v>2907</v>
      </c>
      <c r="D4373" s="124" t="s">
        <v>2908</v>
      </c>
      <c r="E4373" s="118" t="s">
        <v>48</v>
      </c>
      <c r="F4373" s="124" t="s">
        <v>35249</v>
      </c>
      <c r="G4373" s="118" t="s">
        <v>2</v>
      </c>
      <c r="H4373" s="137">
        <v>41172</v>
      </c>
      <c r="I4373" s="119">
        <v>178.75</v>
      </c>
      <c r="J4373" s="129"/>
      <c r="K4373" s="129"/>
      <c r="L4373" s="129">
        <v>0</v>
      </c>
      <c r="M4373" s="134"/>
    </row>
    <row r="4374" spans="1:13" hidden="1" x14ac:dyDescent="0.25">
      <c r="A4374" s="128"/>
      <c r="B4374" s="2"/>
      <c r="C4374" s="139" t="s">
        <v>2909</v>
      </c>
      <c r="D4374" s="124" t="s">
        <v>2910</v>
      </c>
      <c r="E4374" s="118" t="s">
        <v>48</v>
      </c>
      <c r="F4374" s="124" t="s">
        <v>35249</v>
      </c>
      <c r="G4374" s="118" t="s">
        <v>2</v>
      </c>
      <c r="H4374" s="137">
        <v>41269</v>
      </c>
      <c r="I4374" s="119">
        <v>64.25</v>
      </c>
      <c r="J4374" s="129"/>
      <c r="K4374" s="129"/>
      <c r="L4374" s="129">
        <v>0</v>
      </c>
      <c r="M4374" s="134" t="s">
        <v>20836</v>
      </c>
    </row>
    <row r="4375" spans="1:13" hidden="1" x14ac:dyDescent="0.25">
      <c r="A4375" s="128"/>
      <c r="B4375" s="2"/>
      <c r="C4375" s="139" t="s">
        <v>2911</v>
      </c>
      <c r="D4375" s="124" t="s">
        <v>2912</v>
      </c>
      <c r="E4375" s="118" t="s">
        <v>48</v>
      </c>
      <c r="F4375" s="124" t="s">
        <v>35249</v>
      </c>
      <c r="G4375" s="118" t="s">
        <v>2</v>
      </c>
      <c r="H4375" s="137">
        <v>40550</v>
      </c>
      <c r="I4375" s="119">
        <v>100</v>
      </c>
      <c r="J4375" s="129"/>
      <c r="K4375" s="129"/>
      <c r="L4375" s="129">
        <v>0</v>
      </c>
      <c r="M4375" s="134" t="s">
        <v>20837</v>
      </c>
    </row>
    <row r="4376" spans="1:13" hidden="1" x14ac:dyDescent="0.25">
      <c r="A4376" s="128"/>
      <c r="B4376" s="2"/>
      <c r="C4376" s="139" t="s">
        <v>2913</v>
      </c>
      <c r="D4376" s="124" t="s">
        <v>2914</v>
      </c>
      <c r="E4376" s="118" t="s">
        <v>48</v>
      </c>
      <c r="F4376" s="124" t="s">
        <v>35249</v>
      </c>
      <c r="G4376" s="118" t="s">
        <v>2</v>
      </c>
      <c r="H4376" s="137">
        <v>41201</v>
      </c>
      <c r="I4376" s="119">
        <v>1347.2</v>
      </c>
      <c r="J4376" s="129"/>
      <c r="K4376" s="129"/>
      <c r="L4376" s="129">
        <v>0</v>
      </c>
      <c r="M4376" s="134" t="s">
        <v>20838</v>
      </c>
    </row>
    <row r="4377" spans="1:13" hidden="1" x14ac:dyDescent="0.25">
      <c r="A4377" s="128"/>
      <c r="B4377" s="2"/>
      <c r="C4377" s="139" t="s">
        <v>2915</v>
      </c>
      <c r="D4377" s="124" t="s">
        <v>2916</v>
      </c>
      <c r="E4377" s="118" t="s">
        <v>48</v>
      </c>
      <c r="F4377" s="124" t="s">
        <v>35249</v>
      </c>
      <c r="G4377" s="118" t="s">
        <v>2</v>
      </c>
      <c r="H4377" s="137">
        <v>41512</v>
      </c>
      <c r="I4377" s="119">
        <v>1307.01</v>
      </c>
      <c r="J4377" s="129"/>
      <c r="K4377" s="129"/>
      <c r="L4377" s="129">
        <v>0</v>
      </c>
      <c r="M4377" s="134" t="s">
        <v>20833</v>
      </c>
    </row>
    <row r="4378" spans="1:13" hidden="1" x14ac:dyDescent="0.25">
      <c r="A4378" s="128"/>
      <c r="B4378" s="2"/>
      <c r="C4378" s="139" t="s">
        <v>2917</v>
      </c>
      <c r="D4378" s="124" t="s">
        <v>2918</v>
      </c>
      <c r="E4378" s="118" t="s">
        <v>48</v>
      </c>
      <c r="F4378" s="124" t="s">
        <v>35249</v>
      </c>
      <c r="G4378" s="118" t="s">
        <v>2</v>
      </c>
      <c r="H4378" s="137">
        <v>44242</v>
      </c>
      <c r="I4378" s="119">
        <v>750</v>
      </c>
      <c r="J4378" s="129"/>
      <c r="K4378" s="129"/>
      <c r="L4378" s="129">
        <v>0</v>
      </c>
      <c r="M4378" s="134" t="s">
        <v>20839</v>
      </c>
    </row>
    <row r="4379" spans="1:13" hidden="1" x14ac:dyDescent="0.25">
      <c r="A4379" s="128"/>
      <c r="B4379" s="2"/>
      <c r="C4379" s="139" t="s">
        <v>2919</v>
      </c>
      <c r="D4379" s="124" t="s">
        <v>2920</v>
      </c>
      <c r="E4379" s="118" t="s">
        <v>48</v>
      </c>
      <c r="F4379" s="124" t="s">
        <v>35249</v>
      </c>
      <c r="G4379" s="118" t="s">
        <v>2</v>
      </c>
      <c r="H4379" s="137">
        <v>41928</v>
      </c>
      <c r="I4379" s="119">
        <v>665.4</v>
      </c>
      <c r="J4379" s="129"/>
      <c r="K4379" s="129"/>
      <c r="L4379" s="129">
        <v>0</v>
      </c>
      <c r="M4379" s="134" t="s">
        <v>20840</v>
      </c>
    </row>
    <row r="4380" spans="1:13" hidden="1" x14ac:dyDescent="0.25">
      <c r="A4380" s="128"/>
      <c r="B4380" s="2"/>
      <c r="C4380" s="139" t="s">
        <v>2921</v>
      </c>
      <c r="D4380" s="124" t="s">
        <v>2922</v>
      </c>
      <c r="E4380" s="118" t="s">
        <v>48</v>
      </c>
      <c r="F4380" s="124" t="s">
        <v>35249</v>
      </c>
      <c r="G4380" s="118" t="s">
        <v>2</v>
      </c>
      <c r="H4380" s="137">
        <v>40575</v>
      </c>
      <c r="I4380" s="119">
        <v>134</v>
      </c>
      <c r="J4380" s="129"/>
      <c r="K4380" s="129"/>
      <c r="L4380" s="129">
        <v>0</v>
      </c>
      <c r="M4380" s="134" t="s">
        <v>20841</v>
      </c>
    </row>
    <row r="4381" spans="1:13" hidden="1" x14ac:dyDescent="0.25">
      <c r="A4381" s="128"/>
      <c r="B4381" s="2"/>
      <c r="C4381" s="139" t="s">
        <v>35166</v>
      </c>
      <c r="D4381" s="124" t="s">
        <v>35167</v>
      </c>
      <c r="E4381" s="118" t="s">
        <v>48</v>
      </c>
      <c r="F4381" s="124" t="s">
        <v>35249</v>
      </c>
      <c r="G4381" s="118" t="s">
        <v>2</v>
      </c>
      <c r="H4381" s="137">
        <v>45981</v>
      </c>
      <c r="I4381" s="119">
        <v>345.03</v>
      </c>
      <c r="J4381" s="129"/>
      <c r="K4381" s="129"/>
      <c r="L4381" s="129">
        <v>0</v>
      </c>
      <c r="M4381" s="134" t="s">
        <v>20842</v>
      </c>
    </row>
    <row r="4382" spans="1:13" hidden="1" x14ac:dyDescent="0.25">
      <c r="A4382" s="128"/>
      <c r="B4382" s="2"/>
      <c r="C4382" s="139" t="s">
        <v>2923</v>
      </c>
      <c r="D4382" s="124" t="s">
        <v>2924</v>
      </c>
      <c r="E4382" s="118" t="s">
        <v>48</v>
      </c>
      <c r="F4382" s="124" t="s">
        <v>35249</v>
      </c>
      <c r="G4382" s="118" t="s">
        <v>2</v>
      </c>
      <c r="H4382" s="137">
        <v>40241</v>
      </c>
      <c r="I4382" s="119">
        <v>154</v>
      </c>
      <c r="J4382" s="129"/>
      <c r="K4382" s="129"/>
      <c r="L4382" s="129">
        <v>0</v>
      </c>
      <c r="M4382" s="134" t="s">
        <v>20843</v>
      </c>
    </row>
    <row r="4383" spans="1:13" hidden="1" x14ac:dyDescent="0.25">
      <c r="A4383" s="128"/>
      <c r="B4383" s="2"/>
      <c r="C4383" s="139" t="s">
        <v>2925</v>
      </c>
      <c r="D4383" s="124" t="s">
        <v>2926</v>
      </c>
      <c r="E4383" s="118" t="s">
        <v>48</v>
      </c>
      <c r="F4383" s="124" t="s">
        <v>35249</v>
      </c>
      <c r="G4383" s="118" t="s">
        <v>2</v>
      </c>
      <c r="H4383" s="137">
        <v>40500</v>
      </c>
      <c r="I4383" s="119">
        <v>68.900000000000006</v>
      </c>
      <c r="J4383" s="129"/>
      <c r="K4383" s="129"/>
      <c r="L4383" s="129">
        <v>0</v>
      </c>
      <c r="M4383" s="134" t="s">
        <v>20844</v>
      </c>
    </row>
    <row r="4384" spans="1:13" hidden="1" x14ac:dyDescent="0.25">
      <c r="A4384" s="128"/>
      <c r="B4384" s="2"/>
      <c r="C4384" s="139" t="s">
        <v>2927</v>
      </c>
      <c r="D4384" s="124" t="s">
        <v>2928</v>
      </c>
      <c r="E4384" s="118" t="s">
        <v>48</v>
      </c>
      <c r="F4384" s="124" t="s">
        <v>35249</v>
      </c>
      <c r="G4384" s="118" t="s">
        <v>2</v>
      </c>
      <c r="H4384" s="137">
        <v>43746</v>
      </c>
      <c r="I4384" s="119">
        <v>199.92</v>
      </c>
      <c r="J4384" s="129"/>
      <c r="K4384" s="129"/>
      <c r="L4384" s="129">
        <v>0</v>
      </c>
      <c r="M4384" s="134" t="s">
        <v>33624</v>
      </c>
    </row>
    <row r="4385" spans="1:13" hidden="1" x14ac:dyDescent="0.25">
      <c r="A4385" s="128"/>
      <c r="B4385" s="2"/>
      <c r="C4385" s="139" t="s">
        <v>2929</v>
      </c>
      <c r="D4385" s="124" t="s">
        <v>2930</v>
      </c>
      <c r="E4385" s="118" t="s">
        <v>48</v>
      </c>
      <c r="F4385" s="124" t="s">
        <v>35249</v>
      </c>
      <c r="G4385" s="118" t="s">
        <v>2</v>
      </c>
      <c r="H4385" s="137">
        <v>40683</v>
      </c>
      <c r="I4385" s="119">
        <v>100</v>
      </c>
      <c r="J4385" s="129"/>
      <c r="K4385" s="129"/>
      <c r="L4385" s="129">
        <v>0</v>
      </c>
      <c r="M4385" s="134" t="s">
        <v>31195</v>
      </c>
    </row>
    <row r="4386" spans="1:13" hidden="1" x14ac:dyDescent="0.25">
      <c r="A4386" s="128"/>
      <c r="B4386" s="2"/>
      <c r="C4386" s="139" t="s">
        <v>27849</v>
      </c>
      <c r="D4386" s="124" t="s">
        <v>27850</v>
      </c>
      <c r="E4386" s="118" t="s">
        <v>48</v>
      </c>
      <c r="F4386" s="124" t="s">
        <v>35249</v>
      </c>
      <c r="G4386" s="118" t="s">
        <v>2</v>
      </c>
      <c r="H4386" s="137">
        <v>45070</v>
      </c>
      <c r="I4386" s="119">
        <v>201.35</v>
      </c>
      <c r="J4386" s="129"/>
      <c r="K4386" s="129"/>
      <c r="L4386" s="129">
        <v>0</v>
      </c>
      <c r="M4386" s="134" t="s">
        <v>20845</v>
      </c>
    </row>
    <row r="4387" spans="1:13" hidden="1" x14ac:dyDescent="0.25">
      <c r="A4387" s="128"/>
      <c r="B4387" s="2"/>
      <c r="C4387" s="139" t="s">
        <v>2931</v>
      </c>
      <c r="D4387" s="124" t="s">
        <v>2932</v>
      </c>
      <c r="E4387" s="118" t="s">
        <v>48</v>
      </c>
      <c r="F4387" s="124" t="s">
        <v>35249</v>
      </c>
      <c r="G4387" s="118" t="s">
        <v>2</v>
      </c>
      <c r="H4387" s="137">
        <v>40511</v>
      </c>
      <c r="I4387" s="119">
        <v>69.5</v>
      </c>
      <c r="J4387" s="129"/>
      <c r="K4387" s="129"/>
      <c r="L4387" s="129">
        <v>0</v>
      </c>
      <c r="M4387" s="134" t="s">
        <v>32201</v>
      </c>
    </row>
    <row r="4388" spans="1:13" hidden="1" x14ac:dyDescent="0.25">
      <c r="A4388" s="128"/>
      <c r="B4388" s="2"/>
      <c r="C4388" s="139" t="s">
        <v>2933</v>
      </c>
      <c r="D4388" s="124" t="s">
        <v>2934</v>
      </c>
      <c r="E4388" s="118" t="s">
        <v>48</v>
      </c>
      <c r="F4388" s="124" t="s">
        <v>35249</v>
      </c>
      <c r="G4388" s="118" t="s">
        <v>2</v>
      </c>
      <c r="H4388" s="137">
        <v>44489</v>
      </c>
      <c r="I4388" s="119">
        <v>211.79</v>
      </c>
      <c r="J4388" s="129"/>
      <c r="K4388" s="129"/>
      <c r="L4388" s="129">
        <v>0</v>
      </c>
      <c r="M4388" s="134" t="s">
        <v>30679</v>
      </c>
    </row>
    <row r="4389" spans="1:13" hidden="1" x14ac:dyDescent="0.25">
      <c r="A4389" s="128"/>
      <c r="B4389" s="2"/>
      <c r="C4389" s="139" t="s">
        <v>2935</v>
      </c>
      <c r="D4389" s="124" t="s">
        <v>2936</v>
      </c>
      <c r="E4389" s="118" t="s">
        <v>48</v>
      </c>
      <c r="F4389" s="124" t="s">
        <v>35249</v>
      </c>
      <c r="G4389" s="118" t="s">
        <v>2</v>
      </c>
      <c r="H4389" s="137">
        <v>40609</v>
      </c>
      <c r="I4389" s="119">
        <v>260.36</v>
      </c>
      <c r="J4389" s="129"/>
      <c r="K4389" s="129"/>
      <c r="L4389" s="129">
        <v>0</v>
      </c>
      <c r="M4389" s="134" t="s">
        <v>20846</v>
      </c>
    </row>
    <row r="4390" spans="1:13" hidden="1" x14ac:dyDescent="0.25">
      <c r="A4390" s="128"/>
      <c r="B4390" s="2"/>
      <c r="C4390" s="139" t="s">
        <v>2937</v>
      </c>
      <c r="D4390" s="124" t="s">
        <v>2938</v>
      </c>
      <c r="E4390" s="118" t="s">
        <v>48</v>
      </c>
      <c r="F4390" s="124" t="s">
        <v>35249</v>
      </c>
      <c r="G4390" s="118" t="s">
        <v>2</v>
      </c>
      <c r="H4390" s="137">
        <v>40505</v>
      </c>
      <c r="I4390" s="119">
        <v>129.69999999999999</v>
      </c>
      <c r="J4390" s="129"/>
      <c r="K4390" s="129"/>
      <c r="L4390" s="129">
        <v>0</v>
      </c>
      <c r="M4390" s="134" t="s">
        <v>20847</v>
      </c>
    </row>
    <row r="4391" spans="1:13" hidden="1" x14ac:dyDescent="0.25">
      <c r="A4391" s="128"/>
      <c r="B4391" s="2"/>
      <c r="C4391" s="139" t="s">
        <v>2939</v>
      </c>
      <c r="D4391" s="124" t="s">
        <v>2940</v>
      </c>
      <c r="E4391" s="118" t="s">
        <v>48</v>
      </c>
      <c r="F4391" s="124" t="s">
        <v>35249</v>
      </c>
      <c r="G4391" s="118" t="s">
        <v>2</v>
      </c>
      <c r="H4391" s="137">
        <v>41214</v>
      </c>
      <c r="I4391" s="119">
        <v>86.85</v>
      </c>
      <c r="J4391" s="129"/>
      <c r="K4391" s="129"/>
      <c r="L4391" s="129">
        <v>0</v>
      </c>
      <c r="M4391" s="134" t="s">
        <v>20848</v>
      </c>
    </row>
    <row r="4392" spans="1:13" hidden="1" x14ac:dyDescent="0.25">
      <c r="A4392" s="128"/>
      <c r="B4392" s="2"/>
      <c r="C4392" s="139" t="s">
        <v>2941</v>
      </c>
      <c r="D4392" s="124" t="s">
        <v>2942</v>
      </c>
      <c r="E4392" s="118" t="s">
        <v>48</v>
      </c>
      <c r="F4392" s="124" t="s">
        <v>35249</v>
      </c>
      <c r="G4392" s="118" t="s">
        <v>2</v>
      </c>
      <c r="H4392" s="137">
        <v>40430</v>
      </c>
      <c r="I4392" s="119">
        <v>371.2</v>
      </c>
      <c r="J4392" s="129"/>
      <c r="K4392" s="129"/>
      <c r="L4392" s="129">
        <v>0</v>
      </c>
      <c r="M4392" s="134" t="s">
        <v>20849</v>
      </c>
    </row>
    <row r="4393" spans="1:13" hidden="1" x14ac:dyDescent="0.25">
      <c r="A4393" s="128"/>
      <c r="B4393" s="2"/>
      <c r="C4393" s="139" t="s">
        <v>2943</v>
      </c>
      <c r="D4393" s="124" t="s">
        <v>2944</v>
      </c>
      <c r="E4393" s="118" t="s">
        <v>48</v>
      </c>
      <c r="F4393" s="124" t="s">
        <v>35249</v>
      </c>
      <c r="G4393" s="118" t="s">
        <v>2</v>
      </c>
      <c r="H4393" s="137">
        <v>40430</v>
      </c>
      <c r="I4393" s="119">
        <v>282.7</v>
      </c>
      <c r="J4393" s="129"/>
      <c r="K4393" s="129"/>
      <c r="L4393" s="129">
        <v>0</v>
      </c>
      <c r="M4393" s="134" t="s">
        <v>20850</v>
      </c>
    </row>
    <row r="4394" spans="1:13" hidden="1" x14ac:dyDescent="0.25">
      <c r="A4394" s="128"/>
      <c r="B4394" s="2"/>
      <c r="C4394" s="139" t="s">
        <v>2945</v>
      </c>
      <c r="D4394" s="124" t="s">
        <v>2946</v>
      </c>
      <c r="E4394" s="118" t="s">
        <v>48</v>
      </c>
      <c r="F4394" s="124" t="s">
        <v>35249</v>
      </c>
      <c r="G4394" s="118" t="s">
        <v>2</v>
      </c>
      <c r="H4394" s="137">
        <v>40535</v>
      </c>
      <c r="I4394" s="119">
        <v>237.98</v>
      </c>
      <c r="J4394" s="129"/>
      <c r="K4394" s="129"/>
      <c r="L4394" s="129">
        <v>0</v>
      </c>
      <c r="M4394" s="134" t="s">
        <v>32198</v>
      </c>
    </row>
    <row r="4395" spans="1:13" hidden="1" x14ac:dyDescent="0.25">
      <c r="A4395" s="128"/>
      <c r="B4395" s="2"/>
      <c r="C4395" s="139" t="s">
        <v>2947</v>
      </c>
      <c r="D4395" s="124" t="s">
        <v>2948</v>
      </c>
      <c r="E4395" s="118" t="s">
        <v>48</v>
      </c>
      <c r="F4395" s="124" t="s">
        <v>35249</v>
      </c>
      <c r="G4395" s="118" t="s">
        <v>2</v>
      </c>
      <c r="H4395" s="137">
        <v>40504</v>
      </c>
      <c r="I4395" s="119">
        <v>415.6</v>
      </c>
      <c r="J4395" s="129"/>
      <c r="K4395" s="129"/>
      <c r="L4395" s="129">
        <v>0</v>
      </c>
      <c r="M4395" s="134" t="s">
        <v>20851</v>
      </c>
    </row>
    <row r="4396" spans="1:13" hidden="1" x14ac:dyDescent="0.25">
      <c r="A4396" s="128"/>
      <c r="B4396" s="2"/>
      <c r="C4396" s="139" t="s">
        <v>2949</v>
      </c>
      <c r="D4396" s="124" t="s">
        <v>2950</v>
      </c>
      <c r="E4396" s="118" t="s">
        <v>48</v>
      </c>
      <c r="F4396" s="124" t="s">
        <v>35249</v>
      </c>
      <c r="G4396" s="118" t="s">
        <v>2</v>
      </c>
      <c r="H4396" s="137">
        <v>44476</v>
      </c>
      <c r="I4396" s="119">
        <v>535</v>
      </c>
      <c r="J4396" s="129"/>
      <c r="K4396" s="129"/>
      <c r="L4396" s="129">
        <v>0</v>
      </c>
      <c r="M4396" s="134" t="s">
        <v>20852</v>
      </c>
    </row>
    <row r="4397" spans="1:13" hidden="1" x14ac:dyDescent="0.25">
      <c r="A4397" s="128"/>
      <c r="B4397" s="2"/>
      <c r="C4397" s="139" t="s">
        <v>2951</v>
      </c>
      <c r="D4397" s="124" t="s">
        <v>2952</v>
      </c>
      <c r="E4397" s="118" t="s">
        <v>48</v>
      </c>
      <c r="F4397" s="124" t="s">
        <v>35249</v>
      </c>
      <c r="G4397" s="118" t="s">
        <v>2</v>
      </c>
      <c r="H4397" s="137">
        <v>44235</v>
      </c>
      <c r="I4397" s="119">
        <v>479.97</v>
      </c>
      <c r="J4397" s="129"/>
      <c r="K4397" s="129"/>
      <c r="L4397" s="129">
        <v>0</v>
      </c>
      <c r="M4397" s="134" t="s">
        <v>20853</v>
      </c>
    </row>
    <row r="4398" spans="1:13" hidden="1" x14ac:dyDescent="0.25">
      <c r="A4398" s="128"/>
      <c r="B4398" s="2"/>
      <c r="C4398" s="139" t="s">
        <v>2953</v>
      </c>
      <c r="D4398" s="124" t="s">
        <v>2954</v>
      </c>
      <c r="E4398" s="118" t="s">
        <v>48</v>
      </c>
      <c r="F4398" s="124" t="s">
        <v>35249</v>
      </c>
      <c r="G4398" s="118" t="s">
        <v>2</v>
      </c>
      <c r="H4398" s="137">
        <v>44244</v>
      </c>
      <c r="I4398" s="119">
        <v>503.07</v>
      </c>
      <c r="J4398" s="129"/>
      <c r="K4398" s="129"/>
      <c r="L4398" s="129">
        <v>0</v>
      </c>
      <c r="M4398" s="134"/>
    </row>
    <row r="4399" spans="1:13" hidden="1" x14ac:dyDescent="0.25">
      <c r="A4399" s="128"/>
      <c r="B4399" s="2"/>
      <c r="C4399" s="139" t="s">
        <v>2955</v>
      </c>
      <c r="D4399" s="124" t="s">
        <v>2956</v>
      </c>
      <c r="E4399" s="118" t="s">
        <v>48</v>
      </c>
      <c r="F4399" s="124" t="s">
        <v>35249</v>
      </c>
      <c r="G4399" s="118" t="s">
        <v>2</v>
      </c>
      <c r="H4399" s="137">
        <v>41946</v>
      </c>
      <c r="I4399" s="119">
        <v>365.38</v>
      </c>
      <c r="J4399" s="129"/>
      <c r="K4399" s="129"/>
      <c r="L4399" s="129">
        <v>0</v>
      </c>
      <c r="M4399" s="134" t="s">
        <v>20854</v>
      </c>
    </row>
    <row r="4400" spans="1:13" hidden="1" x14ac:dyDescent="0.25">
      <c r="A4400" s="128"/>
      <c r="B4400" s="2"/>
      <c r="C4400" s="139" t="s">
        <v>2957</v>
      </c>
      <c r="D4400" s="124" t="s">
        <v>2958</v>
      </c>
      <c r="E4400" s="118" t="s">
        <v>48</v>
      </c>
      <c r="F4400" s="124" t="s">
        <v>35249</v>
      </c>
      <c r="G4400" s="118" t="s">
        <v>2</v>
      </c>
      <c r="H4400" s="137">
        <v>41928</v>
      </c>
      <c r="I4400" s="119">
        <v>692.13</v>
      </c>
      <c r="J4400" s="129"/>
      <c r="K4400" s="129"/>
      <c r="L4400" s="129">
        <v>0</v>
      </c>
      <c r="M4400" s="134" t="s">
        <v>20855</v>
      </c>
    </row>
    <row r="4401" spans="1:13" hidden="1" x14ac:dyDescent="0.25">
      <c r="A4401" s="128"/>
      <c r="B4401" s="2"/>
      <c r="C4401" s="139" t="s">
        <v>2959</v>
      </c>
      <c r="D4401" s="124" t="s">
        <v>2960</v>
      </c>
      <c r="E4401" s="118" t="s">
        <v>48</v>
      </c>
      <c r="F4401" s="124" t="s">
        <v>35249</v>
      </c>
      <c r="G4401" s="118" t="s">
        <v>2</v>
      </c>
      <c r="H4401" s="137">
        <v>40540</v>
      </c>
      <c r="I4401" s="119">
        <v>273.18</v>
      </c>
      <c r="J4401" s="129"/>
      <c r="K4401" s="129"/>
      <c r="L4401" s="129">
        <v>0</v>
      </c>
      <c r="M4401" s="134" t="s">
        <v>20856</v>
      </c>
    </row>
    <row r="4402" spans="1:13" hidden="1" x14ac:dyDescent="0.25">
      <c r="A4402" s="128"/>
      <c r="B4402" s="2"/>
      <c r="C4402" s="139" t="s">
        <v>2961</v>
      </c>
      <c r="D4402" s="124" t="s">
        <v>2962</v>
      </c>
      <c r="E4402" s="118" t="s">
        <v>48</v>
      </c>
      <c r="F4402" s="124" t="s">
        <v>35249</v>
      </c>
      <c r="G4402" s="118" t="s">
        <v>2</v>
      </c>
      <c r="H4402" s="137">
        <v>40259</v>
      </c>
      <c r="I4402" s="119">
        <v>226.75</v>
      </c>
      <c r="J4402" s="129"/>
      <c r="K4402" s="129"/>
      <c r="L4402" s="129">
        <v>0</v>
      </c>
      <c r="M4402" s="134" t="s">
        <v>20857</v>
      </c>
    </row>
    <row r="4403" spans="1:13" hidden="1" x14ac:dyDescent="0.25">
      <c r="A4403" s="128"/>
      <c r="B4403" s="2"/>
      <c r="C4403" s="139" t="s">
        <v>2963</v>
      </c>
      <c r="D4403" s="124" t="s">
        <v>2964</v>
      </c>
      <c r="E4403" s="118" t="s">
        <v>48</v>
      </c>
      <c r="F4403" s="124" t="s">
        <v>35249</v>
      </c>
      <c r="G4403" s="118" t="s">
        <v>2</v>
      </c>
      <c r="H4403" s="137">
        <v>40506</v>
      </c>
      <c r="I4403" s="119">
        <v>315.7</v>
      </c>
      <c r="J4403" s="129"/>
      <c r="K4403" s="129"/>
      <c r="L4403" s="129">
        <v>0</v>
      </c>
      <c r="M4403" s="134" t="s">
        <v>20858</v>
      </c>
    </row>
    <row r="4404" spans="1:13" hidden="1" x14ac:dyDescent="0.25">
      <c r="A4404" s="128"/>
      <c r="B4404" s="2"/>
      <c r="C4404" s="139" t="s">
        <v>2965</v>
      </c>
      <c r="D4404" s="124" t="s">
        <v>2966</v>
      </c>
      <c r="E4404" s="118" t="s">
        <v>48</v>
      </c>
      <c r="F4404" s="124" t="s">
        <v>35249</v>
      </c>
      <c r="G4404" s="118" t="s">
        <v>2</v>
      </c>
      <c r="H4404" s="137">
        <v>40430</v>
      </c>
      <c r="I4404" s="119">
        <v>314.45</v>
      </c>
      <c r="J4404" s="129"/>
      <c r="K4404" s="129"/>
      <c r="L4404" s="129">
        <v>0</v>
      </c>
      <c r="M4404" s="134" t="s">
        <v>20859</v>
      </c>
    </row>
    <row r="4405" spans="1:13" hidden="1" x14ac:dyDescent="0.25">
      <c r="A4405" s="128"/>
      <c r="B4405" s="2"/>
      <c r="C4405" s="139" t="s">
        <v>2967</v>
      </c>
      <c r="D4405" s="124" t="s">
        <v>2968</v>
      </c>
      <c r="E4405" s="118" t="s">
        <v>48</v>
      </c>
      <c r="F4405" s="124" t="s">
        <v>35249</v>
      </c>
      <c r="G4405" s="118" t="s">
        <v>2</v>
      </c>
      <c r="H4405" s="137">
        <v>41802</v>
      </c>
      <c r="I4405" s="119">
        <v>663.91</v>
      </c>
      <c r="J4405" s="129"/>
      <c r="K4405" s="129"/>
      <c r="L4405" s="129">
        <v>0</v>
      </c>
      <c r="M4405" s="134" t="s">
        <v>30968</v>
      </c>
    </row>
    <row r="4406" spans="1:13" hidden="1" x14ac:dyDescent="0.25">
      <c r="A4406" s="128"/>
      <c r="B4406" s="2"/>
      <c r="C4406" s="139" t="s">
        <v>2969</v>
      </c>
      <c r="D4406" s="124" t="s">
        <v>2970</v>
      </c>
      <c r="E4406" s="118" t="s">
        <v>48</v>
      </c>
      <c r="F4406" s="124" t="s">
        <v>35249</v>
      </c>
      <c r="G4406" s="118" t="s">
        <v>2</v>
      </c>
      <c r="H4406" s="137">
        <v>40402</v>
      </c>
      <c r="I4406" s="119">
        <v>418</v>
      </c>
      <c r="J4406" s="129"/>
      <c r="K4406" s="129"/>
      <c r="L4406" s="129">
        <v>0</v>
      </c>
      <c r="M4406" s="134" t="s">
        <v>33048</v>
      </c>
    </row>
    <row r="4407" spans="1:13" hidden="1" x14ac:dyDescent="0.25">
      <c r="A4407" s="128"/>
      <c r="B4407" s="2"/>
      <c r="C4407" s="139" t="s">
        <v>2971</v>
      </c>
      <c r="D4407" s="124" t="s">
        <v>2972</v>
      </c>
      <c r="E4407" s="118" t="s">
        <v>48</v>
      </c>
      <c r="F4407" s="124" t="s">
        <v>35249</v>
      </c>
      <c r="G4407" s="118" t="s">
        <v>2</v>
      </c>
      <c r="H4407" s="137">
        <v>43434</v>
      </c>
      <c r="I4407" s="119">
        <v>388.62</v>
      </c>
      <c r="J4407" s="129"/>
      <c r="K4407" s="129"/>
      <c r="L4407" s="129">
        <v>0</v>
      </c>
      <c r="M4407" s="134" t="s">
        <v>20860</v>
      </c>
    </row>
    <row r="4408" spans="1:13" hidden="1" x14ac:dyDescent="0.25">
      <c r="A4408" s="128"/>
      <c r="B4408" s="2"/>
      <c r="C4408" s="139" t="s">
        <v>2973</v>
      </c>
      <c r="D4408" s="124" t="s">
        <v>2974</v>
      </c>
      <c r="E4408" s="118" t="s">
        <v>48</v>
      </c>
      <c r="F4408" s="124" t="s">
        <v>35249</v>
      </c>
      <c r="G4408" s="118" t="s">
        <v>2</v>
      </c>
      <c r="H4408" s="137">
        <v>43076</v>
      </c>
      <c r="I4408" s="119">
        <v>888</v>
      </c>
      <c r="J4408" s="129"/>
      <c r="K4408" s="129"/>
      <c r="L4408" s="129">
        <v>0</v>
      </c>
      <c r="M4408" s="134" t="s">
        <v>20861</v>
      </c>
    </row>
    <row r="4409" spans="1:13" hidden="1" x14ac:dyDescent="0.25">
      <c r="A4409" s="128"/>
      <c r="B4409" s="2"/>
      <c r="C4409" s="139" t="s">
        <v>2975</v>
      </c>
      <c r="D4409" s="124" t="s">
        <v>2976</v>
      </c>
      <c r="E4409" s="118" t="s">
        <v>48</v>
      </c>
      <c r="F4409" s="124" t="s">
        <v>35249</v>
      </c>
      <c r="G4409" s="118" t="s">
        <v>2</v>
      </c>
      <c r="H4409" s="137">
        <v>41912</v>
      </c>
      <c r="I4409" s="119">
        <v>751.56</v>
      </c>
      <c r="J4409" s="129"/>
      <c r="K4409" s="129"/>
      <c r="L4409" s="129">
        <v>0</v>
      </c>
      <c r="M4409" s="134" t="s">
        <v>20862</v>
      </c>
    </row>
    <row r="4410" spans="1:13" hidden="1" x14ac:dyDescent="0.25">
      <c r="A4410" s="128"/>
      <c r="B4410" s="2"/>
      <c r="C4410" s="139" t="s">
        <v>2977</v>
      </c>
      <c r="D4410" s="124" t="s">
        <v>2978</v>
      </c>
      <c r="E4410" s="118" t="s">
        <v>48</v>
      </c>
      <c r="F4410" s="124" t="s">
        <v>35249</v>
      </c>
      <c r="G4410" s="118" t="s">
        <v>2</v>
      </c>
      <c r="H4410" s="137">
        <v>40711</v>
      </c>
      <c r="I4410" s="119">
        <v>202.6</v>
      </c>
      <c r="J4410" s="129"/>
      <c r="K4410" s="129"/>
      <c r="L4410" s="129">
        <v>0</v>
      </c>
      <c r="M4410" s="134"/>
    </row>
    <row r="4411" spans="1:13" hidden="1" x14ac:dyDescent="0.25">
      <c r="A4411" s="128"/>
      <c r="B4411" s="2"/>
      <c r="C4411" s="139" t="s">
        <v>2979</v>
      </c>
      <c r="D4411" s="124" t="s">
        <v>2980</v>
      </c>
      <c r="E4411" s="118" t="s">
        <v>48</v>
      </c>
      <c r="F4411" s="124" t="s">
        <v>35249</v>
      </c>
      <c r="G4411" s="118" t="s">
        <v>2</v>
      </c>
      <c r="H4411" s="137">
        <v>40679</v>
      </c>
      <c r="I4411" s="119">
        <v>277.38</v>
      </c>
      <c r="J4411" s="129"/>
      <c r="K4411" s="129"/>
      <c r="L4411" s="129">
        <v>0</v>
      </c>
      <c r="M4411" s="134"/>
    </row>
    <row r="4412" spans="1:13" hidden="1" x14ac:dyDescent="0.25">
      <c r="A4412" s="128"/>
      <c r="B4412" s="2"/>
      <c r="C4412" s="139" t="s">
        <v>2981</v>
      </c>
      <c r="D4412" s="124" t="s">
        <v>2982</v>
      </c>
      <c r="E4412" s="118" t="s">
        <v>48</v>
      </c>
      <c r="F4412" s="124" t="s">
        <v>35249</v>
      </c>
      <c r="G4412" s="118" t="s">
        <v>2</v>
      </c>
      <c r="H4412" s="137">
        <v>41269</v>
      </c>
      <c r="I4412" s="119">
        <v>266.33</v>
      </c>
      <c r="J4412" s="129"/>
      <c r="K4412" s="129"/>
      <c r="L4412" s="129">
        <v>0</v>
      </c>
      <c r="M4412" s="134"/>
    </row>
    <row r="4413" spans="1:13" hidden="1" x14ac:dyDescent="0.25">
      <c r="A4413" s="128"/>
      <c r="B4413" s="2"/>
      <c r="C4413" s="139" t="s">
        <v>2983</v>
      </c>
      <c r="D4413" s="124" t="s">
        <v>2984</v>
      </c>
      <c r="E4413" s="118" t="s">
        <v>48</v>
      </c>
      <c r="F4413" s="124" t="s">
        <v>35249</v>
      </c>
      <c r="G4413" s="118" t="s">
        <v>2</v>
      </c>
      <c r="H4413" s="137">
        <v>41214</v>
      </c>
      <c r="I4413" s="119">
        <v>215.35</v>
      </c>
      <c r="J4413" s="129"/>
      <c r="K4413" s="129"/>
      <c r="L4413" s="129">
        <v>0</v>
      </c>
      <c r="M4413" s="134" t="s">
        <v>20863</v>
      </c>
    </row>
    <row r="4414" spans="1:13" hidden="1" x14ac:dyDescent="0.25">
      <c r="A4414" s="128"/>
      <c r="B4414" s="2"/>
      <c r="C4414" s="139" t="s">
        <v>2985</v>
      </c>
      <c r="D4414" s="124" t="s">
        <v>2986</v>
      </c>
      <c r="E4414" s="118" t="s">
        <v>48</v>
      </c>
      <c r="F4414" s="124" t="s">
        <v>35249</v>
      </c>
      <c r="G4414" s="118" t="s">
        <v>2</v>
      </c>
      <c r="H4414" s="137">
        <v>40814</v>
      </c>
      <c r="I4414" s="119">
        <v>359.29</v>
      </c>
      <c r="J4414" s="129"/>
      <c r="K4414" s="129"/>
      <c r="L4414" s="129">
        <v>0</v>
      </c>
      <c r="M4414" s="134" t="s">
        <v>20864</v>
      </c>
    </row>
    <row r="4415" spans="1:13" hidden="1" x14ac:dyDescent="0.25">
      <c r="A4415" s="128"/>
      <c r="B4415" s="2"/>
      <c r="C4415" s="139" t="s">
        <v>2987</v>
      </c>
      <c r="D4415" s="124" t="s">
        <v>2988</v>
      </c>
      <c r="E4415" s="118" t="s">
        <v>48</v>
      </c>
      <c r="F4415" s="124" t="s">
        <v>35249</v>
      </c>
      <c r="G4415" s="118" t="s">
        <v>2</v>
      </c>
      <c r="H4415" s="137">
        <v>44476</v>
      </c>
      <c r="I4415" s="119">
        <v>430</v>
      </c>
      <c r="J4415" s="129"/>
      <c r="K4415" s="129"/>
      <c r="L4415" s="129">
        <v>0</v>
      </c>
      <c r="M4415" s="134" t="s">
        <v>20865</v>
      </c>
    </row>
    <row r="4416" spans="1:13" hidden="1" x14ac:dyDescent="0.25">
      <c r="A4416" s="128"/>
      <c r="B4416" s="2"/>
      <c r="C4416" s="139" t="s">
        <v>2989</v>
      </c>
      <c r="D4416" s="124" t="s">
        <v>2990</v>
      </c>
      <c r="E4416" s="118" t="s">
        <v>48</v>
      </c>
      <c r="F4416" s="124" t="s">
        <v>35249</v>
      </c>
      <c r="G4416" s="118" t="s">
        <v>2</v>
      </c>
      <c r="H4416" s="137">
        <v>40974</v>
      </c>
      <c r="I4416" s="119">
        <v>293.10000000000002</v>
      </c>
      <c r="J4416" s="129"/>
      <c r="K4416" s="129"/>
      <c r="L4416" s="129">
        <v>0</v>
      </c>
      <c r="M4416" s="134" t="s">
        <v>20866</v>
      </c>
    </row>
    <row r="4417" spans="1:13" hidden="1" x14ac:dyDescent="0.25">
      <c r="A4417" s="128"/>
      <c r="B4417" s="2"/>
      <c r="C4417" s="139" t="s">
        <v>2991</v>
      </c>
      <c r="D4417" s="124" t="s">
        <v>2992</v>
      </c>
      <c r="E4417" s="118" t="s">
        <v>48</v>
      </c>
      <c r="F4417" s="124" t="s">
        <v>35249</v>
      </c>
      <c r="G4417" s="118" t="s">
        <v>2</v>
      </c>
      <c r="H4417" s="137">
        <v>41466</v>
      </c>
      <c r="I4417" s="119">
        <v>76.42</v>
      </c>
      <c r="J4417" s="129"/>
      <c r="K4417" s="129"/>
      <c r="L4417" s="129">
        <v>0</v>
      </c>
      <c r="M4417" s="134" t="s">
        <v>20867</v>
      </c>
    </row>
    <row r="4418" spans="1:13" hidden="1" x14ac:dyDescent="0.25">
      <c r="A4418" s="128"/>
      <c r="B4418" s="2"/>
      <c r="C4418" s="139" t="s">
        <v>2993</v>
      </c>
      <c r="D4418" s="124" t="s">
        <v>2994</v>
      </c>
      <c r="E4418" s="118" t="s">
        <v>48</v>
      </c>
      <c r="F4418" s="124" t="s">
        <v>35249</v>
      </c>
      <c r="G4418" s="118" t="s">
        <v>2</v>
      </c>
      <c r="H4418" s="137">
        <v>42242</v>
      </c>
      <c r="I4418" s="119">
        <v>85</v>
      </c>
      <c r="J4418" s="129"/>
      <c r="K4418" s="129"/>
      <c r="L4418" s="129">
        <v>0</v>
      </c>
      <c r="M4418" s="134" t="s">
        <v>20868</v>
      </c>
    </row>
    <row r="4419" spans="1:13" x14ac:dyDescent="0.25">
      <c r="A4419" s="128"/>
      <c r="B4419" s="2"/>
      <c r="C4419" s="139" t="s">
        <v>31752</v>
      </c>
      <c r="D4419" s="124" t="s">
        <v>31753</v>
      </c>
      <c r="E4419" s="118" t="s">
        <v>48</v>
      </c>
      <c r="F4419" s="124" t="s">
        <v>35249</v>
      </c>
      <c r="G4419" s="118" t="s">
        <v>2</v>
      </c>
      <c r="H4419" s="137"/>
      <c r="I4419" s="119"/>
      <c r="J4419" s="129"/>
      <c r="K4419" s="129"/>
      <c r="L4419" s="129">
        <v>0</v>
      </c>
      <c r="M4419" s="134"/>
    </row>
    <row r="4420" spans="1:13" hidden="1" x14ac:dyDescent="0.25">
      <c r="A4420" s="128"/>
      <c r="B4420" s="2"/>
      <c r="C4420" s="139" t="s">
        <v>2995</v>
      </c>
      <c r="D4420" s="124" t="s">
        <v>2996</v>
      </c>
      <c r="E4420" s="118" t="s">
        <v>48</v>
      </c>
      <c r="F4420" s="124" t="s">
        <v>35249</v>
      </c>
      <c r="G4420" s="118" t="s">
        <v>2</v>
      </c>
      <c r="H4420" s="137">
        <v>40949</v>
      </c>
      <c r="I4420" s="119">
        <v>212.7</v>
      </c>
      <c r="J4420" s="129"/>
      <c r="K4420" s="129"/>
      <c r="L4420" s="129">
        <v>0</v>
      </c>
      <c r="M4420" s="134" t="s">
        <v>20869</v>
      </c>
    </row>
    <row r="4421" spans="1:13" x14ac:dyDescent="0.25">
      <c r="A4421" s="128"/>
      <c r="B4421" s="2"/>
      <c r="C4421" s="139" t="s">
        <v>31596</v>
      </c>
      <c r="D4421" s="124" t="s">
        <v>31597</v>
      </c>
      <c r="E4421" s="118" t="s">
        <v>48</v>
      </c>
      <c r="F4421" s="124" t="s">
        <v>35249</v>
      </c>
      <c r="G4421" s="118" t="s">
        <v>2</v>
      </c>
      <c r="H4421" s="137"/>
      <c r="I4421" s="119"/>
      <c r="J4421" s="129"/>
      <c r="K4421" s="129"/>
      <c r="L4421" s="129">
        <v>0</v>
      </c>
      <c r="M4421" s="134" t="s">
        <v>20870</v>
      </c>
    </row>
    <row r="4422" spans="1:13" hidden="1" x14ac:dyDescent="0.25">
      <c r="A4422" s="128"/>
      <c r="B4422" s="2"/>
      <c r="C4422" s="139" t="s">
        <v>2997</v>
      </c>
      <c r="D4422" s="124" t="s">
        <v>2998</v>
      </c>
      <c r="E4422" s="118" t="s">
        <v>48</v>
      </c>
      <c r="F4422" s="124" t="s">
        <v>35249</v>
      </c>
      <c r="G4422" s="118" t="s">
        <v>2</v>
      </c>
      <c r="H4422" s="137">
        <v>41457</v>
      </c>
      <c r="I4422" s="119">
        <v>185.55</v>
      </c>
      <c r="J4422" s="129"/>
      <c r="K4422" s="129"/>
      <c r="L4422" s="129">
        <v>0</v>
      </c>
      <c r="M4422" s="134" t="s">
        <v>20871</v>
      </c>
    </row>
    <row r="4423" spans="1:13" hidden="1" x14ac:dyDescent="0.25">
      <c r="A4423" s="128"/>
      <c r="B4423" s="2"/>
      <c r="C4423" s="139" t="s">
        <v>2999</v>
      </c>
      <c r="D4423" s="124" t="s">
        <v>3000</v>
      </c>
      <c r="E4423" s="118" t="s">
        <v>48</v>
      </c>
      <c r="F4423" s="124" t="s">
        <v>35249</v>
      </c>
      <c r="G4423" s="118" t="s">
        <v>2</v>
      </c>
      <c r="H4423" s="137">
        <v>41457</v>
      </c>
      <c r="I4423" s="119">
        <v>185.55</v>
      </c>
      <c r="J4423" s="129"/>
      <c r="K4423" s="129"/>
      <c r="L4423" s="129">
        <v>0</v>
      </c>
      <c r="M4423" s="134" t="s">
        <v>20872</v>
      </c>
    </row>
    <row r="4424" spans="1:13" hidden="1" x14ac:dyDescent="0.25">
      <c r="A4424" s="128"/>
      <c r="B4424" s="2"/>
      <c r="C4424" s="139" t="s">
        <v>3001</v>
      </c>
      <c r="D4424" s="124" t="s">
        <v>3002</v>
      </c>
      <c r="E4424" s="118" t="s">
        <v>48</v>
      </c>
      <c r="F4424" s="124" t="s">
        <v>35249</v>
      </c>
      <c r="G4424" s="118" t="s">
        <v>2</v>
      </c>
      <c r="H4424" s="137">
        <v>41375</v>
      </c>
      <c r="I4424" s="119">
        <v>105.48</v>
      </c>
      <c r="J4424" s="129"/>
      <c r="K4424" s="129"/>
      <c r="L4424" s="129">
        <v>0</v>
      </c>
      <c r="M4424" s="134" t="s">
        <v>20873</v>
      </c>
    </row>
    <row r="4425" spans="1:13" hidden="1" x14ac:dyDescent="0.25">
      <c r="A4425" s="128"/>
      <c r="B4425" s="2"/>
      <c r="C4425" s="139" t="s">
        <v>3003</v>
      </c>
      <c r="D4425" s="124" t="s">
        <v>3004</v>
      </c>
      <c r="E4425" s="118" t="s">
        <v>48</v>
      </c>
      <c r="F4425" s="124" t="s">
        <v>35249</v>
      </c>
      <c r="G4425" s="118" t="s">
        <v>2</v>
      </c>
      <c r="H4425" s="137">
        <v>40441</v>
      </c>
      <c r="I4425" s="119">
        <v>86.3</v>
      </c>
      <c r="J4425" s="129"/>
      <c r="K4425" s="129"/>
      <c r="L4425" s="129">
        <v>0</v>
      </c>
      <c r="M4425" s="134" t="s">
        <v>20874</v>
      </c>
    </row>
    <row r="4426" spans="1:13" hidden="1" x14ac:dyDescent="0.25">
      <c r="A4426" s="128"/>
      <c r="B4426" s="2"/>
      <c r="C4426" s="139" t="s">
        <v>3005</v>
      </c>
      <c r="D4426" s="124" t="s">
        <v>3006</v>
      </c>
      <c r="E4426" s="118" t="s">
        <v>48</v>
      </c>
      <c r="F4426" s="124" t="s">
        <v>35249</v>
      </c>
      <c r="G4426" s="118" t="s">
        <v>2</v>
      </c>
      <c r="H4426" s="137">
        <v>42681</v>
      </c>
      <c r="I4426" s="119">
        <v>205</v>
      </c>
      <c r="J4426" s="129"/>
      <c r="K4426" s="129"/>
      <c r="L4426" s="129">
        <v>0</v>
      </c>
      <c r="M4426" s="134" t="s">
        <v>20875</v>
      </c>
    </row>
    <row r="4427" spans="1:13" hidden="1" x14ac:dyDescent="0.25">
      <c r="A4427" s="128"/>
      <c r="B4427" s="2"/>
      <c r="C4427" s="139" t="s">
        <v>3007</v>
      </c>
      <c r="D4427" s="124" t="s">
        <v>3008</v>
      </c>
      <c r="E4427" s="118" t="s">
        <v>48</v>
      </c>
      <c r="F4427" s="124" t="s">
        <v>35249</v>
      </c>
      <c r="G4427" s="118" t="s">
        <v>2</v>
      </c>
      <c r="H4427" s="137">
        <v>40441</v>
      </c>
      <c r="I4427" s="119">
        <v>138.30000000000001</v>
      </c>
      <c r="J4427" s="129"/>
      <c r="K4427" s="129"/>
      <c r="L4427" s="129">
        <v>0</v>
      </c>
      <c r="M4427" s="134" t="s">
        <v>20875</v>
      </c>
    </row>
    <row r="4428" spans="1:13" hidden="1" x14ac:dyDescent="0.25">
      <c r="A4428" s="128"/>
      <c r="B4428" s="2"/>
      <c r="C4428" s="139" t="s">
        <v>3009</v>
      </c>
      <c r="D4428" s="124" t="s">
        <v>3010</v>
      </c>
      <c r="E4428" s="118" t="s">
        <v>48</v>
      </c>
      <c r="F4428" s="124" t="s">
        <v>35249</v>
      </c>
      <c r="G4428" s="118" t="s">
        <v>2</v>
      </c>
      <c r="H4428" s="137">
        <v>43082</v>
      </c>
      <c r="I4428" s="119">
        <v>903</v>
      </c>
      <c r="J4428" s="129"/>
      <c r="K4428" s="129"/>
      <c r="L4428" s="129">
        <v>0</v>
      </c>
      <c r="M4428" s="134" t="s">
        <v>20876</v>
      </c>
    </row>
    <row r="4429" spans="1:13" hidden="1" x14ac:dyDescent="0.25">
      <c r="A4429" s="128"/>
      <c r="B4429" s="2"/>
      <c r="C4429" s="139" t="s">
        <v>3011</v>
      </c>
      <c r="D4429" s="124" t="s">
        <v>3012</v>
      </c>
      <c r="E4429" s="118" t="s">
        <v>48</v>
      </c>
      <c r="F4429" s="124" t="s">
        <v>35249</v>
      </c>
      <c r="G4429" s="118" t="s">
        <v>2</v>
      </c>
      <c r="H4429" s="137">
        <v>43089</v>
      </c>
      <c r="I4429" s="119">
        <v>538</v>
      </c>
      <c r="J4429" s="129"/>
      <c r="K4429" s="129"/>
      <c r="L4429" s="129">
        <v>0</v>
      </c>
      <c r="M4429" s="134" t="s">
        <v>20877</v>
      </c>
    </row>
    <row r="4430" spans="1:13" hidden="1" x14ac:dyDescent="0.25">
      <c r="A4430" s="128"/>
      <c r="B4430" s="2"/>
      <c r="C4430" s="139" t="s">
        <v>30711</v>
      </c>
      <c r="D4430" s="124" t="s">
        <v>30712</v>
      </c>
      <c r="E4430" s="118" t="s">
        <v>48</v>
      </c>
      <c r="F4430" s="124" t="s">
        <v>35249</v>
      </c>
      <c r="G4430" s="118" t="s">
        <v>2</v>
      </c>
      <c r="H4430" s="137"/>
      <c r="I4430" s="119"/>
      <c r="J4430" s="129"/>
      <c r="K4430" s="129"/>
      <c r="L4430" s="129">
        <v>0</v>
      </c>
      <c r="M4430" s="134" t="s">
        <v>20878</v>
      </c>
    </row>
    <row r="4431" spans="1:13" hidden="1" x14ac:dyDescent="0.25">
      <c r="A4431" s="128"/>
      <c r="B4431" s="2"/>
      <c r="C4431" s="139" t="s">
        <v>3013</v>
      </c>
      <c r="D4431" s="124" t="s">
        <v>3014</v>
      </c>
      <c r="E4431" s="118" t="s">
        <v>48</v>
      </c>
      <c r="F4431" s="124" t="s">
        <v>35249</v>
      </c>
      <c r="G4431" s="118" t="s">
        <v>2</v>
      </c>
      <c r="H4431" s="137">
        <v>41269</v>
      </c>
      <c r="I4431" s="119">
        <v>409.13</v>
      </c>
      <c r="J4431" s="129"/>
      <c r="K4431" s="129"/>
      <c r="L4431" s="129">
        <v>0</v>
      </c>
      <c r="M4431" s="134" t="s">
        <v>20879</v>
      </c>
    </row>
    <row r="4432" spans="1:13" hidden="1" x14ac:dyDescent="0.25">
      <c r="A4432" s="128"/>
      <c r="B4432" s="2"/>
      <c r="C4432" s="139" t="s">
        <v>3015</v>
      </c>
      <c r="D4432" s="124" t="s">
        <v>3016</v>
      </c>
      <c r="E4432" s="118" t="s">
        <v>48</v>
      </c>
      <c r="F4432" s="124" t="s">
        <v>35249</v>
      </c>
      <c r="G4432" s="118" t="s">
        <v>2</v>
      </c>
      <c r="H4432" s="137">
        <v>41269</v>
      </c>
      <c r="I4432" s="119">
        <v>306.45999999999998</v>
      </c>
      <c r="J4432" s="129"/>
      <c r="K4432" s="129"/>
      <c r="L4432" s="129">
        <v>0</v>
      </c>
      <c r="M4432" s="134" t="s">
        <v>20880</v>
      </c>
    </row>
    <row r="4433" spans="1:13" hidden="1" x14ac:dyDescent="0.25">
      <c r="A4433" s="128"/>
      <c r="B4433" s="2"/>
      <c r="C4433" s="139" t="s">
        <v>3017</v>
      </c>
      <c r="D4433" s="124" t="s">
        <v>3018</v>
      </c>
      <c r="E4433" s="118" t="s">
        <v>48</v>
      </c>
      <c r="F4433" s="124" t="s">
        <v>35249</v>
      </c>
      <c r="G4433" s="118" t="s">
        <v>2</v>
      </c>
      <c r="H4433" s="137">
        <v>40974</v>
      </c>
      <c r="I4433" s="119">
        <v>338.61</v>
      </c>
      <c r="J4433" s="129"/>
      <c r="K4433" s="129"/>
      <c r="L4433" s="129">
        <v>0</v>
      </c>
      <c r="M4433" s="134"/>
    </row>
    <row r="4434" spans="1:13" hidden="1" x14ac:dyDescent="0.25">
      <c r="A4434" s="128"/>
      <c r="B4434" s="2"/>
      <c r="C4434" s="139" t="s">
        <v>29937</v>
      </c>
      <c r="D4434" s="124" t="s">
        <v>29938</v>
      </c>
      <c r="E4434" s="118" t="s">
        <v>48</v>
      </c>
      <c r="F4434" s="124" t="s">
        <v>35249</v>
      </c>
      <c r="G4434" s="118" t="s">
        <v>2</v>
      </c>
      <c r="H4434" s="137"/>
      <c r="I4434" s="119"/>
      <c r="J4434" s="129"/>
      <c r="K4434" s="129"/>
      <c r="L4434" s="129">
        <v>0</v>
      </c>
      <c r="M4434" s="134" t="s">
        <v>20881</v>
      </c>
    </row>
    <row r="4435" spans="1:13" hidden="1" x14ac:dyDescent="0.25">
      <c r="A4435" s="128"/>
      <c r="B4435" s="2"/>
      <c r="C4435" s="139" t="s">
        <v>29387</v>
      </c>
      <c r="D4435" s="124" t="s">
        <v>29388</v>
      </c>
      <c r="E4435" s="118" t="s">
        <v>48</v>
      </c>
      <c r="F4435" s="124" t="s">
        <v>35249</v>
      </c>
      <c r="G4435" s="118" t="s">
        <v>2</v>
      </c>
      <c r="H4435" s="137"/>
      <c r="I4435" s="119"/>
      <c r="J4435" s="129"/>
      <c r="K4435" s="129"/>
      <c r="L4435" s="129">
        <v>0</v>
      </c>
      <c r="M4435" s="134" t="s">
        <v>20882</v>
      </c>
    </row>
    <row r="4436" spans="1:13" hidden="1" x14ac:dyDescent="0.25">
      <c r="A4436" s="128"/>
      <c r="B4436" s="2"/>
      <c r="C4436" s="139" t="s">
        <v>3019</v>
      </c>
      <c r="D4436" s="124" t="s">
        <v>3020</v>
      </c>
      <c r="E4436" s="118" t="s">
        <v>48</v>
      </c>
      <c r="F4436" s="124" t="s">
        <v>35249</v>
      </c>
      <c r="G4436" s="118" t="s">
        <v>2</v>
      </c>
      <c r="H4436" s="137">
        <v>40679</v>
      </c>
      <c r="I4436" s="119">
        <v>329.76</v>
      </c>
      <c r="J4436" s="129"/>
      <c r="K4436" s="129"/>
      <c r="L4436" s="129">
        <v>0</v>
      </c>
      <c r="M4436" s="134" t="s">
        <v>20883</v>
      </c>
    </row>
    <row r="4437" spans="1:13" hidden="1" x14ac:dyDescent="0.25">
      <c r="A4437" s="128"/>
      <c r="B4437" s="2"/>
      <c r="C4437" s="139" t="s">
        <v>3021</v>
      </c>
      <c r="D4437" s="124" t="s">
        <v>3022</v>
      </c>
      <c r="E4437" s="118" t="s">
        <v>48</v>
      </c>
      <c r="F4437" s="124" t="s">
        <v>35249</v>
      </c>
      <c r="G4437" s="118" t="s">
        <v>2</v>
      </c>
      <c r="H4437" s="137">
        <v>40506</v>
      </c>
      <c r="I4437" s="119">
        <v>333.3</v>
      </c>
      <c r="J4437" s="129"/>
      <c r="K4437" s="129"/>
      <c r="L4437" s="129">
        <v>0</v>
      </c>
      <c r="M4437" s="134" t="s">
        <v>20884</v>
      </c>
    </row>
    <row r="4438" spans="1:13" hidden="1" x14ac:dyDescent="0.25">
      <c r="A4438" s="128"/>
      <c r="B4438" s="2"/>
      <c r="C4438" s="139" t="s">
        <v>3023</v>
      </c>
      <c r="D4438" s="124" t="s">
        <v>3024</v>
      </c>
      <c r="E4438" s="118" t="s">
        <v>48</v>
      </c>
      <c r="F4438" s="124" t="s">
        <v>35249</v>
      </c>
      <c r="G4438" s="118" t="s">
        <v>2</v>
      </c>
      <c r="H4438" s="137">
        <v>40241</v>
      </c>
      <c r="I4438" s="119">
        <v>270</v>
      </c>
      <c r="J4438" s="129"/>
      <c r="K4438" s="129"/>
      <c r="L4438" s="129">
        <v>0</v>
      </c>
      <c r="M4438" s="134" t="s">
        <v>20885</v>
      </c>
    </row>
    <row r="4439" spans="1:13" hidden="1" x14ac:dyDescent="0.25">
      <c r="A4439" s="128"/>
      <c r="B4439" s="2"/>
      <c r="C4439" s="139" t="s">
        <v>3025</v>
      </c>
      <c r="D4439" s="124" t="s">
        <v>3026</v>
      </c>
      <c r="E4439" s="118" t="s">
        <v>48</v>
      </c>
      <c r="F4439" s="124" t="s">
        <v>35249</v>
      </c>
      <c r="G4439" s="118" t="s">
        <v>2</v>
      </c>
      <c r="H4439" s="137">
        <v>44273</v>
      </c>
      <c r="I4439" s="119">
        <v>275</v>
      </c>
      <c r="J4439" s="129"/>
      <c r="K4439" s="129"/>
      <c r="L4439" s="129">
        <v>0</v>
      </c>
      <c r="M4439" s="134" t="s">
        <v>20886</v>
      </c>
    </row>
    <row r="4440" spans="1:13" hidden="1" x14ac:dyDescent="0.25">
      <c r="A4440" s="128"/>
      <c r="B4440" s="2"/>
      <c r="C4440" s="139" t="s">
        <v>3027</v>
      </c>
      <c r="D4440" s="124" t="s">
        <v>3028</v>
      </c>
      <c r="E4440" s="118" t="s">
        <v>48</v>
      </c>
      <c r="F4440" s="124" t="s">
        <v>35249</v>
      </c>
      <c r="G4440" s="118" t="s">
        <v>2</v>
      </c>
      <c r="H4440" s="137">
        <v>40679</v>
      </c>
      <c r="I4440" s="119">
        <v>419.56</v>
      </c>
      <c r="J4440" s="129"/>
      <c r="K4440" s="129"/>
      <c r="L4440" s="129">
        <v>0</v>
      </c>
      <c r="M4440" s="134" t="s">
        <v>31655</v>
      </c>
    </row>
    <row r="4441" spans="1:13" hidden="1" x14ac:dyDescent="0.25">
      <c r="A4441" s="128"/>
      <c r="B4441" s="2"/>
      <c r="C4441" s="139" t="s">
        <v>3029</v>
      </c>
      <c r="D4441" s="124" t="s">
        <v>3030</v>
      </c>
      <c r="E4441" s="118" t="s">
        <v>48</v>
      </c>
      <c r="F4441" s="124" t="s">
        <v>35249</v>
      </c>
      <c r="G4441" s="118" t="s">
        <v>2</v>
      </c>
      <c r="H4441" s="137">
        <v>40711</v>
      </c>
      <c r="I4441" s="119">
        <v>246.3</v>
      </c>
      <c r="J4441" s="129"/>
      <c r="K4441" s="129"/>
      <c r="L4441" s="129">
        <v>0</v>
      </c>
      <c r="M4441" s="134" t="s">
        <v>31127</v>
      </c>
    </row>
    <row r="4442" spans="1:13" hidden="1" x14ac:dyDescent="0.25">
      <c r="A4442" s="128"/>
      <c r="B4442" s="2"/>
      <c r="C4442" s="139" t="s">
        <v>3031</v>
      </c>
      <c r="D4442" s="124" t="s">
        <v>3032</v>
      </c>
      <c r="E4442" s="118" t="s">
        <v>48</v>
      </c>
      <c r="F4442" s="124" t="s">
        <v>35249</v>
      </c>
      <c r="G4442" s="118" t="s">
        <v>2</v>
      </c>
      <c r="H4442" s="137">
        <v>40679</v>
      </c>
      <c r="I4442" s="119">
        <v>315.67</v>
      </c>
      <c r="J4442" s="129"/>
      <c r="K4442" s="129"/>
      <c r="L4442" s="129">
        <v>0</v>
      </c>
      <c r="M4442" s="134" t="s">
        <v>20887</v>
      </c>
    </row>
    <row r="4443" spans="1:13" hidden="1" x14ac:dyDescent="0.25">
      <c r="A4443" s="128"/>
      <c r="B4443" s="2"/>
      <c r="C4443" s="139" t="s">
        <v>3033</v>
      </c>
      <c r="D4443" s="124" t="s">
        <v>3034</v>
      </c>
      <c r="E4443" s="118" t="s">
        <v>48</v>
      </c>
      <c r="F4443" s="124" t="s">
        <v>35249</v>
      </c>
      <c r="G4443" s="118" t="s">
        <v>2</v>
      </c>
      <c r="H4443" s="137">
        <v>42325</v>
      </c>
      <c r="I4443" s="119">
        <v>343</v>
      </c>
      <c r="J4443" s="129"/>
      <c r="K4443" s="129"/>
      <c r="L4443" s="129">
        <v>0</v>
      </c>
      <c r="M4443" s="134" t="s">
        <v>20888</v>
      </c>
    </row>
    <row r="4444" spans="1:13" hidden="1" x14ac:dyDescent="0.25">
      <c r="A4444" s="128"/>
      <c r="B4444" s="2"/>
      <c r="C4444" s="139" t="s">
        <v>3035</v>
      </c>
      <c r="D4444" s="124" t="s">
        <v>3036</v>
      </c>
      <c r="E4444" s="118" t="s">
        <v>48</v>
      </c>
      <c r="F4444" s="124" t="s">
        <v>35249</v>
      </c>
      <c r="G4444" s="118" t="s">
        <v>2</v>
      </c>
      <c r="H4444" s="137">
        <v>42325</v>
      </c>
      <c r="I4444" s="119">
        <v>343</v>
      </c>
      <c r="J4444" s="129"/>
      <c r="K4444" s="129"/>
      <c r="L4444" s="129">
        <v>0</v>
      </c>
      <c r="M4444" s="134" t="s">
        <v>20889</v>
      </c>
    </row>
    <row r="4445" spans="1:13" hidden="1" x14ac:dyDescent="0.25">
      <c r="A4445" s="128"/>
      <c r="B4445" s="2"/>
      <c r="C4445" s="139" t="s">
        <v>3037</v>
      </c>
      <c r="D4445" s="124" t="s">
        <v>3038</v>
      </c>
      <c r="E4445" s="118" t="s">
        <v>48</v>
      </c>
      <c r="F4445" s="124" t="s">
        <v>35249</v>
      </c>
      <c r="G4445" s="118" t="s">
        <v>2</v>
      </c>
      <c r="H4445" s="137"/>
      <c r="I4445" s="119"/>
      <c r="J4445" s="129"/>
      <c r="K4445" s="129"/>
      <c r="L4445" s="129">
        <v>0</v>
      </c>
      <c r="M4445" s="134" t="s">
        <v>20890</v>
      </c>
    </row>
    <row r="4446" spans="1:13" hidden="1" x14ac:dyDescent="0.25">
      <c r="A4446" s="128"/>
      <c r="B4446" s="2"/>
      <c r="C4446" s="139" t="s">
        <v>3039</v>
      </c>
      <c r="D4446" s="124" t="s">
        <v>3040</v>
      </c>
      <c r="E4446" s="118" t="s">
        <v>48</v>
      </c>
      <c r="F4446" s="124" t="s">
        <v>35249</v>
      </c>
      <c r="G4446" s="118" t="s">
        <v>2</v>
      </c>
      <c r="H4446" s="137">
        <v>44456</v>
      </c>
      <c r="I4446" s="119">
        <v>794.69</v>
      </c>
      <c r="J4446" s="129"/>
      <c r="K4446" s="129"/>
      <c r="L4446" s="129">
        <v>0</v>
      </c>
      <c r="M4446" s="134" t="s">
        <v>20891</v>
      </c>
    </row>
    <row r="4447" spans="1:13" hidden="1" x14ac:dyDescent="0.25">
      <c r="A4447" s="128"/>
      <c r="B4447" s="2"/>
      <c r="C4447" s="139" t="s">
        <v>3041</v>
      </c>
      <c r="D4447" s="124" t="s">
        <v>3042</v>
      </c>
      <c r="E4447" s="118" t="s">
        <v>48</v>
      </c>
      <c r="F4447" s="124" t="s">
        <v>35249</v>
      </c>
      <c r="G4447" s="118" t="s">
        <v>2</v>
      </c>
      <c r="H4447" s="137">
        <v>42460</v>
      </c>
      <c r="I4447" s="119">
        <v>530</v>
      </c>
      <c r="J4447" s="129"/>
      <c r="K4447" s="129"/>
      <c r="L4447" s="129">
        <v>0</v>
      </c>
      <c r="M4447" s="134" t="s">
        <v>20892</v>
      </c>
    </row>
    <row r="4448" spans="1:13" hidden="1" x14ac:dyDescent="0.25">
      <c r="A4448" s="128"/>
      <c r="B4448" s="2"/>
      <c r="C4448" s="139" t="s">
        <v>33622</v>
      </c>
      <c r="D4448" s="124" t="s">
        <v>33623</v>
      </c>
      <c r="E4448" s="118" t="s">
        <v>48</v>
      </c>
      <c r="F4448" s="124" t="s">
        <v>35249</v>
      </c>
      <c r="G4448" s="118" t="s">
        <v>2</v>
      </c>
      <c r="H4448" s="137"/>
      <c r="I4448" s="119"/>
      <c r="J4448" s="129"/>
      <c r="K4448" s="129"/>
      <c r="L4448" s="129">
        <v>0</v>
      </c>
      <c r="M4448" s="134" t="s">
        <v>20893</v>
      </c>
    </row>
    <row r="4449" spans="1:13" hidden="1" x14ac:dyDescent="0.25">
      <c r="A4449" s="128"/>
      <c r="B4449" s="2"/>
      <c r="C4449" s="139" t="s">
        <v>31193</v>
      </c>
      <c r="D4449" s="124" t="s">
        <v>31194</v>
      </c>
      <c r="E4449" s="118" t="s">
        <v>48</v>
      </c>
      <c r="F4449" s="124" t="s">
        <v>35249</v>
      </c>
      <c r="G4449" s="118" t="s">
        <v>2</v>
      </c>
      <c r="H4449" s="137"/>
      <c r="I4449" s="119"/>
      <c r="J4449" s="129"/>
      <c r="K4449" s="129"/>
      <c r="L4449" s="129">
        <v>0</v>
      </c>
      <c r="M4449" s="134" t="s">
        <v>20894</v>
      </c>
    </row>
    <row r="4450" spans="1:13" hidden="1" x14ac:dyDescent="0.25">
      <c r="A4450" s="128"/>
      <c r="B4450" s="2"/>
      <c r="C4450" s="139" t="s">
        <v>3043</v>
      </c>
      <c r="D4450" s="124" t="s">
        <v>3044</v>
      </c>
      <c r="E4450" s="118" t="s">
        <v>48</v>
      </c>
      <c r="F4450" s="124" t="s">
        <v>35249</v>
      </c>
      <c r="G4450" s="118" t="s">
        <v>2</v>
      </c>
      <c r="H4450" s="137">
        <v>40520</v>
      </c>
      <c r="I4450" s="119">
        <v>441.05</v>
      </c>
      <c r="J4450" s="129"/>
      <c r="K4450" s="129"/>
      <c r="L4450" s="129">
        <v>0</v>
      </c>
      <c r="M4450" s="134" t="s">
        <v>20895</v>
      </c>
    </row>
    <row r="4451" spans="1:13" hidden="1" x14ac:dyDescent="0.25">
      <c r="A4451" s="128"/>
      <c r="B4451" s="2"/>
      <c r="C4451" s="139" t="s">
        <v>32199</v>
      </c>
      <c r="D4451" s="124" t="s">
        <v>32200</v>
      </c>
      <c r="E4451" s="118" t="s">
        <v>48</v>
      </c>
      <c r="F4451" s="124" t="s">
        <v>35249</v>
      </c>
      <c r="G4451" s="118" t="s">
        <v>2</v>
      </c>
      <c r="H4451" s="137"/>
      <c r="I4451" s="119"/>
      <c r="J4451" s="129"/>
      <c r="K4451" s="129"/>
      <c r="L4451" s="129">
        <v>0</v>
      </c>
      <c r="M4451" s="134" t="s">
        <v>20896</v>
      </c>
    </row>
    <row r="4452" spans="1:13" hidden="1" x14ac:dyDescent="0.25">
      <c r="A4452" s="128"/>
      <c r="B4452" s="2"/>
      <c r="C4452" s="139" t="s">
        <v>30677</v>
      </c>
      <c r="D4452" s="124" t="s">
        <v>30678</v>
      </c>
      <c r="E4452" s="118" t="s">
        <v>48</v>
      </c>
      <c r="F4452" s="124" t="s">
        <v>35249</v>
      </c>
      <c r="G4452" s="118" t="s">
        <v>2</v>
      </c>
      <c r="H4452" s="137"/>
      <c r="I4452" s="119"/>
      <c r="J4452" s="129"/>
      <c r="K4452" s="129"/>
      <c r="L4452" s="129">
        <v>0</v>
      </c>
      <c r="M4452" s="134" t="s">
        <v>20897</v>
      </c>
    </row>
    <row r="4453" spans="1:13" hidden="1" x14ac:dyDescent="0.25">
      <c r="A4453" s="128"/>
      <c r="B4453" s="2"/>
      <c r="C4453" s="139" t="s">
        <v>3045</v>
      </c>
      <c r="D4453" s="124" t="s">
        <v>3046</v>
      </c>
      <c r="E4453" s="118" t="s">
        <v>48</v>
      </c>
      <c r="F4453" s="124" t="s">
        <v>35249</v>
      </c>
      <c r="G4453" s="118" t="s">
        <v>2</v>
      </c>
      <c r="H4453" s="137">
        <v>42669</v>
      </c>
      <c r="I4453" s="119">
        <v>250</v>
      </c>
      <c r="J4453" s="129"/>
      <c r="K4453" s="129"/>
      <c r="L4453" s="129">
        <v>0</v>
      </c>
      <c r="M4453" s="134" t="s">
        <v>20898</v>
      </c>
    </row>
    <row r="4454" spans="1:13" hidden="1" x14ac:dyDescent="0.25">
      <c r="A4454" s="128"/>
      <c r="B4454" s="2"/>
      <c r="C4454" s="139" t="s">
        <v>3047</v>
      </c>
      <c r="D4454" s="124" t="s">
        <v>3048</v>
      </c>
      <c r="E4454" s="118" t="s">
        <v>48</v>
      </c>
      <c r="F4454" s="124" t="s">
        <v>35249</v>
      </c>
      <c r="G4454" s="118" t="s">
        <v>2</v>
      </c>
      <c r="H4454" s="137">
        <v>41610</v>
      </c>
      <c r="I4454" s="119">
        <v>72.5</v>
      </c>
      <c r="J4454" s="129"/>
      <c r="K4454" s="129"/>
      <c r="L4454" s="129">
        <v>0</v>
      </c>
      <c r="M4454" s="134" t="s">
        <v>20899</v>
      </c>
    </row>
    <row r="4455" spans="1:13" hidden="1" x14ac:dyDescent="0.25">
      <c r="A4455" s="128"/>
      <c r="B4455" s="2"/>
      <c r="C4455" s="139" t="s">
        <v>3049</v>
      </c>
      <c r="D4455" s="124" t="s">
        <v>3050</v>
      </c>
      <c r="E4455" s="118" t="s">
        <v>48</v>
      </c>
      <c r="F4455" s="124" t="s">
        <v>35249</v>
      </c>
      <c r="G4455" s="118" t="s">
        <v>2</v>
      </c>
      <c r="H4455" s="137">
        <v>42913</v>
      </c>
      <c r="I4455" s="119">
        <v>300</v>
      </c>
      <c r="J4455" s="129"/>
      <c r="K4455" s="129"/>
      <c r="L4455" s="129">
        <v>0</v>
      </c>
      <c r="M4455" s="134" t="s">
        <v>20900</v>
      </c>
    </row>
    <row r="4456" spans="1:13" x14ac:dyDescent="0.25">
      <c r="A4456" s="128"/>
      <c r="B4456" s="2"/>
      <c r="C4456" s="139" t="s">
        <v>3051</v>
      </c>
      <c r="D4456" s="124" t="s">
        <v>3052</v>
      </c>
      <c r="E4456" s="118" t="s">
        <v>48</v>
      </c>
      <c r="F4456" s="124" t="s">
        <v>35249</v>
      </c>
      <c r="G4456" s="118" t="s">
        <v>2</v>
      </c>
      <c r="H4456" s="137">
        <v>42384</v>
      </c>
      <c r="I4456" s="119">
        <v>154.56</v>
      </c>
      <c r="J4456" s="129"/>
      <c r="K4456" s="129"/>
      <c r="L4456" s="129">
        <v>0</v>
      </c>
      <c r="M4456" s="134" t="s">
        <v>20901</v>
      </c>
    </row>
    <row r="4457" spans="1:13" hidden="1" x14ac:dyDescent="0.25">
      <c r="A4457" s="128"/>
      <c r="B4457" s="2"/>
      <c r="C4457" s="139" t="s">
        <v>3053</v>
      </c>
      <c r="D4457" s="124" t="s">
        <v>3054</v>
      </c>
      <c r="E4457" s="118" t="s">
        <v>48</v>
      </c>
      <c r="F4457" s="124" t="s">
        <v>35249</v>
      </c>
      <c r="G4457" s="118" t="s">
        <v>2</v>
      </c>
      <c r="H4457" s="137">
        <v>44756</v>
      </c>
      <c r="I4457" s="119">
        <v>249</v>
      </c>
      <c r="J4457" s="129"/>
      <c r="K4457" s="129"/>
      <c r="L4457" s="129">
        <v>0</v>
      </c>
      <c r="M4457" s="134" t="s">
        <v>20902</v>
      </c>
    </row>
    <row r="4458" spans="1:13" hidden="1" x14ac:dyDescent="0.25">
      <c r="A4458" s="128"/>
      <c r="B4458" s="2"/>
      <c r="C4458" s="139" t="s">
        <v>32196</v>
      </c>
      <c r="D4458" s="124" t="s">
        <v>32197</v>
      </c>
      <c r="E4458" s="118" t="s">
        <v>48</v>
      </c>
      <c r="F4458" s="124" t="s">
        <v>35249</v>
      </c>
      <c r="G4458" s="118" t="s">
        <v>2</v>
      </c>
      <c r="H4458" s="137"/>
      <c r="I4458" s="119"/>
      <c r="J4458" s="129"/>
      <c r="K4458" s="129"/>
      <c r="L4458" s="129">
        <v>0</v>
      </c>
      <c r="M4458" s="134" t="s">
        <v>20903</v>
      </c>
    </row>
    <row r="4459" spans="1:13" hidden="1" x14ac:dyDescent="0.25">
      <c r="A4459" s="128"/>
      <c r="B4459" s="2"/>
      <c r="C4459" s="139" t="s">
        <v>3055</v>
      </c>
      <c r="D4459" s="124" t="s">
        <v>3056</v>
      </c>
      <c r="E4459" s="118" t="s">
        <v>48</v>
      </c>
      <c r="F4459" s="124" t="s">
        <v>35249</v>
      </c>
      <c r="G4459" s="118" t="s">
        <v>2</v>
      </c>
      <c r="H4459" s="137">
        <v>42843</v>
      </c>
      <c r="I4459" s="119">
        <v>185</v>
      </c>
      <c r="J4459" s="129"/>
      <c r="K4459" s="129"/>
      <c r="L4459" s="129">
        <v>0</v>
      </c>
      <c r="M4459" s="134" t="s">
        <v>29353</v>
      </c>
    </row>
    <row r="4460" spans="1:13" hidden="1" x14ac:dyDescent="0.25">
      <c r="A4460" s="128"/>
      <c r="B4460" s="2"/>
      <c r="C4460" s="139" t="s">
        <v>3057</v>
      </c>
      <c r="D4460" s="124" t="s">
        <v>3058</v>
      </c>
      <c r="E4460" s="118" t="s">
        <v>48</v>
      </c>
      <c r="F4460" s="124" t="s">
        <v>35249</v>
      </c>
      <c r="G4460" s="118" t="s">
        <v>2</v>
      </c>
      <c r="H4460" s="137">
        <v>42432</v>
      </c>
      <c r="I4460" s="119">
        <v>140</v>
      </c>
      <c r="J4460" s="129"/>
      <c r="K4460" s="129"/>
      <c r="L4460" s="129">
        <v>0</v>
      </c>
      <c r="M4460" s="134" t="s">
        <v>20904</v>
      </c>
    </row>
    <row r="4461" spans="1:13" hidden="1" x14ac:dyDescent="0.25">
      <c r="A4461" s="128"/>
      <c r="B4461" s="2"/>
      <c r="C4461" s="139" t="s">
        <v>3059</v>
      </c>
      <c r="D4461" s="124" t="s">
        <v>3060</v>
      </c>
      <c r="E4461" s="118" t="s">
        <v>48</v>
      </c>
      <c r="F4461" s="124" t="s">
        <v>35249</v>
      </c>
      <c r="G4461" s="118" t="s">
        <v>2</v>
      </c>
      <c r="H4461" s="137">
        <v>41626</v>
      </c>
      <c r="I4461" s="119">
        <v>108</v>
      </c>
      <c r="J4461" s="129"/>
      <c r="K4461" s="129"/>
      <c r="L4461" s="129">
        <v>0</v>
      </c>
      <c r="M4461" s="134" t="s">
        <v>33328</v>
      </c>
    </row>
    <row r="4462" spans="1:13" hidden="1" x14ac:dyDescent="0.25">
      <c r="A4462" s="128"/>
      <c r="B4462" s="2"/>
      <c r="C4462" s="139" t="s">
        <v>3061</v>
      </c>
      <c r="D4462" s="124" t="s">
        <v>3062</v>
      </c>
      <c r="E4462" s="118" t="s">
        <v>48</v>
      </c>
      <c r="F4462" s="124" t="s">
        <v>35249</v>
      </c>
      <c r="G4462" s="118" t="s">
        <v>2</v>
      </c>
      <c r="H4462" s="137">
        <v>40283</v>
      </c>
      <c r="I4462" s="119">
        <v>121.32</v>
      </c>
      <c r="J4462" s="129"/>
      <c r="K4462" s="129"/>
      <c r="L4462" s="129">
        <v>0</v>
      </c>
      <c r="M4462" s="134" t="s">
        <v>30480</v>
      </c>
    </row>
    <row r="4463" spans="1:13" hidden="1" x14ac:dyDescent="0.25">
      <c r="A4463" s="128"/>
      <c r="B4463" s="2"/>
      <c r="C4463" s="139" t="s">
        <v>3063</v>
      </c>
      <c r="D4463" s="124" t="s">
        <v>3064</v>
      </c>
      <c r="E4463" s="118" t="s">
        <v>48</v>
      </c>
      <c r="F4463" s="124" t="s">
        <v>35249</v>
      </c>
      <c r="G4463" s="118" t="s">
        <v>2</v>
      </c>
      <c r="H4463" s="137"/>
      <c r="I4463" s="119"/>
      <c r="J4463" s="129"/>
      <c r="K4463" s="129"/>
      <c r="L4463" s="129">
        <v>0</v>
      </c>
      <c r="M4463" s="134" t="s">
        <v>20905</v>
      </c>
    </row>
    <row r="4464" spans="1:13" hidden="1" x14ac:dyDescent="0.25">
      <c r="A4464" s="128"/>
      <c r="B4464" s="2"/>
      <c r="C4464" s="139" t="s">
        <v>3065</v>
      </c>
      <c r="D4464" s="124" t="s">
        <v>3066</v>
      </c>
      <c r="E4464" s="118" t="s">
        <v>48</v>
      </c>
      <c r="F4464" s="124" t="s">
        <v>35249</v>
      </c>
      <c r="G4464" s="118" t="s">
        <v>2</v>
      </c>
      <c r="H4464" s="137"/>
      <c r="I4464" s="119"/>
      <c r="J4464" s="129"/>
      <c r="K4464" s="129"/>
      <c r="L4464" s="129">
        <v>0</v>
      </c>
      <c r="M4464" s="134" t="s">
        <v>32123</v>
      </c>
    </row>
    <row r="4465" spans="1:13" hidden="1" x14ac:dyDescent="0.25">
      <c r="A4465" s="128"/>
      <c r="B4465" s="2"/>
      <c r="C4465" s="139" t="s">
        <v>3067</v>
      </c>
      <c r="D4465" s="124" t="s">
        <v>3068</v>
      </c>
      <c r="E4465" s="118" t="s">
        <v>48</v>
      </c>
      <c r="F4465" s="124" t="s">
        <v>35249</v>
      </c>
      <c r="G4465" s="118" t="s">
        <v>2</v>
      </c>
      <c r="H4465" s="137">
        <v>41542</v>
      </c>
      <c r="I4465" s="119">
        <v>169.8</v>
      </c>
      <c r="J4465" s="129"/>
      <c r="K4465" s="129"/>
      <c r="L4465" s="129">
        <v>0</v>
      </c>
      <c r="M4465" s="134" t="s">
        <v>20906</v>
      </c>
    </row>
    <row r="4466" spans="1:13" x14ac:dyDescent="0.25">
      <c r="A4466" s="128"/>
      <c r="B4466" s="2"/>
      <c r="C4466" s="139" t="s">
        <v>3069</v>
      </c>
      <c r="D4466" s="124" t="s">
        <v>3070</v>
      </c>
      <c r="E4466" s="118" t="s">
        <v>48</v>
      </c>
      <c r="F4466" s="124" t="s">
        <v>35249</v>
      </c>
      <c r="G4466" s="118" t="s">
        <v>2</v>
      </c>
      <c r="H4466" s="137">
        <v>41912</v>
      </c>
      <c r="I4466" s="119">
        <v>239.66</v>
      </c>
      <c r="J4466" s="129"/>
      <c r="K4466" s="129"/>
      <c r="L4466" s="129">
        <v>0</v>
      </c>
      <c r="M4466" s="134" t="s">
        <v>20907</v>
      </c>
    </row>
    <row r="4467" spans="1:13" hidden="1" x14ac:dyDescent="0.25">
      <c r="A4467" s="128"/>
      <c r="B4467" s="2"/>
      <c r="C4467" s="139" t="s">
        <v>3071</v>
      </c>
      <c r="D4467" s="124" t="s">
        <v>3072</v>
      </c>
      <c r="E4467" s="118" t="s">
        <v>48</v>
      </c>
      <c r="F4467" s="124" t="s">
        <v>35249</v>
      </c>
      <c r="G4467" s="118" t="s">
        <v>2</v>
      </c>
      <c r="H4467" s="137">
        <v>43657</v>
      </c>
      <c r="I4467" s="119">
        <v>230</v>
      </c>
      <c r="J4467" s="129"/>
      <c r="K4467" s="129"/>
      <c r="L4467" s="129">
        <v>0</v>
      </c>
      <c r="M4467" s="134" t="s">
        <v>31233</v>
      </c>
    </row>
    <row r="4468" spans="1:13" hidden="1" x14ac:dyDescent="0.25">
      <c r="A4468" s="128"/>
      <c r="B4468" s="2"/>
      <c r="C4468" s="139" t="s">
        <v>3073</v>
      </c>
      <c r="D4468" s="124" t="s">
        <v>3074</v>
      </c>
      <c r="E4468" s="118" t="s">
        <v>48</v>
      </c>
      <c r="F4468" s="124" t="s">
        <v>35249</v>
      </c>
      <c r="G4468" s="118" t="s">
        <v>2</v>
      </c>
      <c r="H4468" s="137">
        <v>43657</v>
      </c>
      <c r="I4468" s="119">
        <v>230</v>
      </c>
      <c r="J4468" s="129"/>
      <c r="K4468" s="129"/>
      <c r="L4468" s="129">
        <v>0</v>
      </c>
      <c r="M4468" s="134" t="s">
        <v>20908</v>
      </c>
    </row>
    <row r="4469" spans="1:13" hidden="1" x14ac:dyDescent="0.25">
      <c r="A4469" s="128"/>
      <c r="B4469" s="2"/>
      <c r="C4469" s="139" t="s">
        <v>30966</v>
      </c>
      <c r="D4469" s="124" t="s">
        <v>30967</v>
      </c>
      <c r="E4469" s="118" t="s">
        <v>48</v>
      </c>
      <c r="F4469" s="124" t="s">
        <v>35249</v>
      </c>
      <c r="G4469" s="118" t="s">
        <v>2</v>
      </c>
      <c r="H4469" s="137"/>
      <c r="I4469" s="119"/>
      <c r="J4469" s="129"/>
      <c r="K4469" s="129"/>
      <c r="L4469" s="129">
        <v>0</v>
      </c>
      <c r="M4469" s="134" t="s">
        <v>20909</v>
      </c>
    </row>
    <row r="4470" spans="1:13" hidden="1" x14ac:dyDescent="0.25">
      <c r="A4470" s="128"/>
      <c r="B4470" s="2"/>
      <c r="C4470" s="139" t="s">
        <v>33046</v>
      </c>
      <c r="D4470" s="124" t="s">
        <v>33047</v>
      </c>
      <c r="E4470" s="118" t="s">
        <v>48</v>
      </c>
      <c r="F4470" s="124" t="s">
        <v>35249</v>
      </c>
      <c r="G4470" s="118" t="s">
        <v>2</v>
      </c>
      <c r="H4470" s="137"/>
      <c r="I4470" s="119"/>
      <c r="J4470" s="129"/>
      <c r="K4470" s="129"/>
      <c r="L4470" s="129">
        <v>0</v>
      </c>
      <c r="M4470" s="134" t="s">
        <v>20901</v>
      </c>
    </row>
    <row r="4471" spans="1:13" hidden="1" x14ac:dyDescent="0.25">
      <c r="A4471" s="128"/>
      <c r="B4471" s="2"/>
      <c r="C4471" s="139" t="s">
        <v>3075</v>
      </c>
      <c r="D4471" s="124" t="s">
        <v>3076</v>
      </c>
      <c r="E4471" s="118" t="s">
        <v>48</v>
      </c>
      <c r="F4471" s="124" t="s">
        <v>35249</v>
      </c>
      <c r="G4471" s="118" t="s">
        <v>2</v>
      </c>
      <c r="H4471" s="137">
        <v>41347</v>
      </c>
      <c r="I4471" s="119">
        <v>218.1</v>
      </c>
      <c r="J4471" s="129"/>
      <c r="K4471" s="129"/>
      <c r="L4471" s="129">
        <v>0</v>
      </c>
      <c r="M4471" s="134" t="s">
        <v>20910</v>
      </c>
    </row>
    <row r="4472" spans="1:13" hidden="1" x14ac:dyDescent="0.25">
      <c r="A4472" s="128"/>
      <c r="B4472" s="2"/>
      <c r="C4472" s="139" t="s">
        <v>3077</v>
      </c>
      <c r="D4472" s="124" t="s">
        <v>3078</v>
      </c>
      <c r="E4472" s="118" t="s">
        <v>48</v>
      </c>
      <c r="F4472" s="124" t="s">
        <v>35249</v>
      </c>
      <c r="G4472" s="118" t="s">
        <v>2</v>
      </c>
      <c r="H4472" s="137">
        <v>41347</v>
      </c>
      <c r="I4472" s="119">
        <v>218.1</v>
      </c>
      <c r="J4472" s="129"/>
      <c r="K4472" s="129"/>
      <c r="L4472" s="129">
        <v>0</v>
      </c>
      <c r="M4472" s="134" t="s">
        <v>20911</v>
      </c>
    </row>
    <row r="4473" spans="1:13" hidden="1" x14ac:dyDescent="0.25">
      <c r="A4473" s="128"/>
      <c r="B4473" s="2"/>
      <c r="C4473" s="139" t="s">
        <v>3079</v>
      </c>
      <c r="D4473" s="124" t="s">
        <v>3080</v>
      </c>
      <c r="E4473" s="118" t="s">
        <v>48</v>
      </c>
      <c r="F4473" s="124" t="s">
        <v>35249</v>
      </c>
      <c r="G4473" s="118" t="s">
        <v>2</v>
      </c>
      <c r="H4473" s="137">
        <v>40259</v>
      </c>
      <c r="I4473" s="119">
        <v>230.35</v>
      </c>
      <c r="J4473" s="129"/>
      <c r="K4473" s="129"/>
      <c r="L4473" s="129">
        <v>0</v>
      </c>
      <c r="M4473" s="134" t="s">
        <v>20912</v>
      </c>
    </row>
    <row r="4474" spans="1:13" hidden="1" x14ac:dyDescent="0.25">
      <c r="A4474" s="128"/>
      <c r="B4474" s="2"/>
      <c r="C4474" s="139" t="s">
        <v>3081</v>
      </c>
      <c r="D4474" s="124" t="s">
        <v>3082</v>
      </c>
      <c r="E4474" s="118" t="s">
        <v>48</v>
      </c>
      <c r="F4474" s="124" t="s">
        <v>35249</v>
      </c>
      <c r="G4474" s="118" t="s">
        <v>2</v>
      </c>
      <c r="H4474" s="137">
        <v>40506</v>
      </c>
      <c r="I4474" s="119">
        <v>319.39999999999998</v>
      </c>
      <c r="J4474" s="129"/>
      <c r="K4474" s="129"/>
      <c r="L4474" s="129">
        <v>0</v>
      </c>
      <c r="M4474" s="134" t="s">
        <v>20913</v>
      </c>
    </row>
    <row r="4475" spans="1:13" hidden="1" x14ac:dyDescent="0.25">
      <c r="A4475" s="128"/>
      <c r="B4475" s="2"/>
      <c r="C4475" s="139" t="s">
        <v>3083</v>
      </c>
      <c r="D4475" s="124" t="s">
        <v>3084</v>
      </c>
      <c r="E4475" s="118" t="s">
        <v>48</v>
      </c>
      <c r="F4475" s="124" t="s">
        <v>35249</v>
      </c>
      <c r="G4475" s="118" t="s">
        <v>2</v>
      </c>
      <c r="H4475" s="137">
        <v>40430</v>
      </c>
      <c r="I4475" s="119">
        <v>321.60000000000002</v>
      </c>
      <c r="J4475" s="129"/>
      <c r="K4475" s="129"/>
      <c r="L4475" s="129">
        <v>0</v>
      </c>
      <c r="M4475" s="134" t="s">
        <v>29715</v>
      </c>
    </row>
    <row r="4476" spans="1:13" hidden="1" x14ac:dyDescent="0.25">
      <c r="A4476" s="128"/>
      <c r="B4476" s="2"/>
      <c r="C4476" s="139" t="s">
        <v>3085</v>
      </c>
      <c r="D4476" s="124" t="s">
        <v>3086</v>
      </c>
      <c r="E4476" s="118" t="s">
        <v>48</v>
      </c>
      <c r="F4476" s="124" t="s">
        <v>35249</v>
      </c>
      <c r="G4476" s="118" t="s">
        <v>2</v>
      </c>
      <c r="H4476" s="137">
        <v>40309</v>
      </c>
      <c r="I4476" s="119">
        <v>80.95</v>
      </c>
      <c r="J4476" s="129"/>
      <c r="K4476" s="129"/>
      <c r="L4476" s="129">
        <v>0</v>
      </c>
      <c r="M4476" s="134"/>
    </row>
    <row r="4477" spans="1:13" hidden="1" x14ac:dyDescent="0.25">
      <c r="A4477" s="128"/>
      <c r="B4477" s="2"/>
      <c r="C4477" s="139" t="s">
        <v>3087</v>
      </c>
      <c r="D4477" s="124" t="s">
        <v>3088</v>
      </c>
      <c r="E4477" s="118" t="s">
        <v>48</v>
      </c>
      <c r="F4477" s="124" t="s">
        <v>35249</v>
      </c>
      <c r="G4477" s="118" t="s">
        <v>2</v>
      </c>
      <c r="H4477" s="137">
        <v>40309</v>
      </c>
      <c r="I4477" s="119">
        <v>149.1</v>
      </c>
      <c r="J4477" s="129"/>
      <c r="K4477" s="129"/>
      <c r="L4477" s="129">
        <v>0</v>
      </c>
      <c r="M4477" s="134" t="s">
        <v>20914</v>
      </c>
    </row>
    <row r="4478" spans="1:13" hidden="1" x14ac:dyDescent="0.25">
      <c r="A4478" s="128"/>
      <c r="B4478" s="2"/>
      <c r="C4478" s="139" t="s">
        <v>3089</v>
      </c>
      <c r="D4478" s="124" t="s">
        <v>3090</v>
      </c>
      <c r="E4478" s="118" t="s">
        <v>48</v>
      </c>
      <c r="F4478" s="124" t="s">
        <v>35249</v>
      </c>
      <c r="G4478" s="118" t="s">
        <v>2</v>
      </c>
      <c r="H4478" s="137">
        <v>40549</v>
      </c>
      <c r="I4478" s="119">
        <v>296.57</v>
      </c>
      <c r="J4478" s="129"/>
      <c r="K4478" s="129"/>
      <c r="L4478" s="129">
        <v>0</v>
      </c>
      <c r="M4478" s="134" t="s">
        <v>20915</v>
      </c>
    </row>
    <row r="4479" spans="1:13" hidden="1" x14ac:dyDescent="0.25">
      <c r="A4479" s="128"/>
      <c r="B4479" s="2"/>
      <c r="C4479" s="139" t="s">
        <v>3091</v>
      </c>
      <c r="D4479" s="124" t="s">
        <v>3092</v>
      </c>
      <c r="E4479" s="118" t="s">
        <v>48</v>
      </c>
      <c r="F4479" s="124" t="s">
        <v>35249</v>
      </c>
      <c r="G4479" s="118" t="s">
        <v>2</v>
      </c>
      <c r="H4479" s="137">
        <v>40814</v>
      </c>
      <c r="I4479" s="119">
        <v>325.83999999999997</v>
      </c>
      <c r="J4479" s="129"/>
      <c r="K4479" s="129"/>
      <c r="L4479" s="129">
        <v>0</v>
      </c>
      <c r="M4479" s="134" t="s">
        <v>20916</v>
      </c>
    </row>
    <row r="4480" spans="1:13" hidden="1" x14ac:dyDescent="0.25">
      <c r="A4480" s="128"/>
      <c r="B4480" s="2"/>
      <c r="C4480" s="139" t="s">
        <v>3093</v>
      </c>
      <c r="D4480" s="124" t="s">
        <v>3094</v>
      </c>
      <c r="E4480" s="118" t="s">
        <v>48</v>
      </c>
      <c r="F4480" s="124" t="s">
        <v>35249</v>
      </c>
      <c r="G4480" s="118" t="s">
        <v>2</v>
      </c>
      <c r="H4480" s="137">
        <v>43746</v>
      </c>
      <c r="I4480" s="119">
        <v>205.91</v>
      </c>
      <c r="J4480" s="129"/>
      <c r="K4480" s="129"/>
      <c r="L4480" s="129">
        <v>0</v>
      </c>
      <c r="M4480" s="134" t="s">
        <v>20917</v>
      </c>
    </row>
    <row r="4481" spans="1:13" hidden="1" x14ac:dyDescent="0.25">
      <c r="A4481" s="128"/>
      <c r="B4481" s="2"/>
      <c r="C4481" s="139" t="s">
        <v>3095</v>
      </c>
      <c r="D4481" s="124" t="s">
        <v>3096</v>
      </c>
      <c r="E4481" s="118" t="s">
        <v>48</v>
      </c>
      <c r="F4481" s="124" t="s">
        <v>35249</v>
      </c>
      <c r="G4481" s="118" t="s">
        <v>2</v>
      </c>
      <c r="H4481" s="137">
        <v>43746</v>
      </c>
      <c r="I4481" s="119">
        <v>230.2</v>
      </c>
      <c r="J4481" s="129"/>
      <c r="K4481" s="129"/>
      <c r="L4481" s="129">
        <v>0</v>
      </c>
      <c r="M4481" s="134" t="s">
        <v>20918</v>
      </c>
    </row>
    <row r="4482" spans="1:13" hidden="1" x14ac:dyDescent="0.25">
      <c r="A4482" s="128"/>
      <c r="B4482" s="2"/>
      <c r="C4482" s="139" t="s">
        <v>3097</v>
      </c>
      <c r="D4482" s="124" t="s">
        <v>3098</v>
      </c>
      <c r="E4482" s="118" t="s">
        <v>48</v>
      </c>
      <c r="F4482" s="124" t="s">
        <v>35249</v>
      </c>
      <c r="G4482" s="118" t="s">
        <v>2</v>
      </c>
      <c r="H4482" s="137">
        <v>40963</v>
      </c>
      <c r="I4482" s="119">
        <v>79.650000000000006</v>
      </c>
      <c r="J4482" s="129"/>
      <c r="K4482" s="129"/>
      <c r="L4482" s="129">
        <v>0</v>
      </c>
      <c r="M4482" s="134" t="s">
        <v>20919</v>
      </c>
    </row>
    <row r="4483" spans="1:13" hidden="1" x14ac:dyDescent="0.25">
      <c r="A4483" s="128"/>
      <c r="B4483" s="2"/>
      <c r="C4483" s="139" t="s">
        <v>29261</v>
      </c>
      <c r="D4483" s="124" t="s">
        <v>29262</v>
      </c>
      <c r="E4483" s="118" t="s">
        <v>48</v>
      </c>
      <c r="F4483" s="124" t="s">
        <v>35249</v>
      </c>
      <c r="G4483" s="118" t="s">
        <v>2</v>
      </c>
      <c r="H4483" s="137"/>
      <c r="I4483" s="119"/>
      <c r="J4483" s="129"/>
      <c r="K4483" s="129"/>
      <c r="L4483" s="129">
        <v>0</v>
      </c>
      <c r="M4483" s="134" t="s">
        <v>28867</v>
      </c>
    </row>
    <row r="4484" spans="1:13" hidden="1" x14ac:dyDescent="0.25">
      <c r="A4484" s="128"/>
      <c r="B4484" s="2"/>
      <c r="C4484" s="139" t="s">
        <v>3099</v>
      </c>
      <c r="D4484" s="124" t="s">
        <v>3100</v>
      </c>
      <c r="E4484" s="118" t="s">
        <v>48</v>
      </c>
      <c r="F4484" s="124" t="s">
        <v>35249</v>
      </c>
      <c r="G4484" s="118" t="s">
        <v>2</v>
      </c>
      <c r="H4484" s="137">
        <v>44489</v>
      </c>
      <c r="I4484" s="119">
        <v>228.01</v>
      </c>
      <c r="J4484" s="129"/>
      <c r="K4484" s="129"/>
      <c r="L4484" s="129">
        <v>0</v>
      </c>
      <c r="M4484" s="134" t="s">
        <v>20920</v>
      </c>
    </row>
    <row r="4485" spans="1:13" hidden="1" x14ac:dyDescent="0.25">
      <c r="A4485" s="128"/>
      <c r="B4485" s="2"/>
      <c r="C4485" s="139" t="s">
        <v>3101</v>
      </c>
      <c r="D4485" s="124" t="s">
        <v>3102</v>
      </c>
      <c r="E4485" s="118" t="s">
        <v>48</v>
      </c>
      <c r="F4485" s="124" t="s">
        <v>35249</v>
      </c>
      <c r="G4485" s="118" t="s">
        <v>2</v>
      </c>
      <c r="H4485" s="137">
        <v>44546</v>
      </c>
      <c r="I4485" s="119">
        <v>380</v>
      </c>
      <c r="J4485" s="129"/>
      <c r="K4485" s="129"/>
      <c r="L4485" s="129">
        <v>0</v>
      </c>
      <c r="M4485" s="134" t="s">
        <v>30082</v>
      </c>
    </row>
    <row r="4486" spans="1:13" hidden="1" x14ac:dyDescent="0.25">
      <c r="A4486" s="128"/>
      <c r="B4486" s="2"/>
      <c r="C4486" s="139" t="s">
        <v>3103</v>
      </c>
      <c r="D4486" s="124" t="s">
        <v>3104</v>
      </c>
      <c r="E4486" s="118" t="s">
        <v>48</v>
      </c>
      <c r="F4486" s="124" t="s">
        <v>35249</v>
      </c>
      <c r="G4486" s="118" t="s">
        <v>2</v>
      </c>
      <c r="H4486" s="137">
        <v>44083</v>
      </c>
      <c r="I4486" s="119">
        <v>204</v>
      </c>
      <c r="J4486" s="129"/>
      <c r="K4486" s="129"/>
      <c r="L4486" s="129">
        <v>0</v>
      </c>
      <c r="M4486" s="134" t="s">
        <v>20921</v>
      </c>
    </row>
    <row r="4487" spans="1:13" hidden="1" x14ac:dyDescent="0.25">
      <c r="A4487" s="128"/>
      <c r="B4487" s="2"/>
      <c r="C4487" s="139" t="s">
        <v>3105</v>
      </c>
      <c r="D4487" s="124" t="s">
        <v>3106</v>
      </c>
      <c r="E4487" s="118" t="s">
        <v>48</v>
      </c>
      <c r="F4487" s="124" t="s">
        <v>35249</v>
      </c>
      <c r="G4487" s="118" t="s">
        <v>2</v>
      </c>
      <c r="H4487" s="137">
        <v>45026</v>
      </c>
      <c r="I4487" s="119">
        <v>401.07</v>
      </c>
      <c r="J4487" s="129"/>
      <c r="K4487" s="129"/>
      <c r="L4487" s="129">
        <v>0</v>
      </c>
      <c r="M4487" s="134" t="s">
        <v>20922</v>
      </c>
    </row>
    <row r="4488" spans="1:13" hidden="1" x14ac:dyDescent="0.25">
      <c r="A4488" s="128"/>
      <c r="B4488" s="2"/>
      <c r="C4488" s="139" t="s">
        <v>3107</v>
      </c>
      <c r="D4488" s="124" t="s">
        <v>3108</v>
      </c>
      <c r="E4488" s="118" t="s">
        <v>48</v>
      </c>
      <c r="F4488" s="124" t="s">
        <v>35249</v>
      </c>
      <c r="G4488" s="118" t="s">
        <v>2</v>
      </c>
      <c r="H4488" s="137">
        <v>46051</v>
      </c>
      <c r="I4488" s="119">
        <v>480</v>
      </c>
      <c r="J4488" s="129"/>
      <c r="K4488" s="129"/>
      <c r="L4488" s="129">
        <v>0</v>
      </c>
      <c r="M4488" s="134" t="s">
        <v>20923</v>
      </c>
    </row>
    <row r="4489" spans="1:13" hidden="1" x14ac:dyDescent="0.25">
      <c r="A4489" s="128"/>
      <c r="B4489" s="2"/>
      <c r="C4489" s="139" t="s">
        <v>3109</v>
      </c>
      <c r="D4489" s="124" t="s">
        <v>3110</v>
      </c>
      <c r="E4489" s="118" t="s">
        <v>48</v>
      </c>
      <c r="F4489" s="124" t="s">
        <v>35249</v>
      </c>
      <c r="G4489" s="118" t="s">
        <v>2</v>
      </c>
      <c r="H4489" s="137">
        <v>40533</v>
      </c>
      <c r="I4489" s="119">
        <v>708.4</v>
      </c>
      <c r="J4489" s="129"/>
      <c r="K4489" s="129"/>
      <c r="L4489" s="129">
        <v>0</v>
      </c>
      <c r="M4489" s="134" t="s">
        <v>20924</v>
      </c>
    </row>
    <row r="4490" spans="1:13" hidden="1" x14ac:dyDescent="0.25">
      <c r="A4490" s="128"/>
      <c r="B4490" s="2"/>
      <c r="C4490" s="139" t="s">
        <v>3111</v>
      </c>
      <c r="D4490" s="124" t="s">
        <v>3112</v>
      </c>
      <c r="E4490" s="118" t="s">
        <v>48</v>
      </c>
      <c r="F4490" s="124" t="s">
        <v>35249</v>
      </c>
      <c r="G4490" s="118" t="s">
        <v>2</v>
      </c>
      <c r="H4490" s="137">
        <v>43341</v>
      </c>
      <c r="I4490" s="119">
        <v>1020</v>
      </c>
      <c r="J4490" s="129"/>
      <c r="K4490" s="129"/>
      <c r="L4490" s="129">
        <v>0</v>
      </c>
      <c r="M4490" s="134" t="s">
        <v>20925</v>
      </c>
    </row>
    <row r="4491" spans="1:13" hidden="1" x14ac:dyDescent="0.25">
      <c r="A4491" s="128"/>
      <c r="B4491" s="2"/>
      <c r="C4491" s="139" t="s">
        <v>3113</v>
      </c>
      <c r="D4491" s="124" t="s">
        <v>3114</v>
      </c>
      <c r="E4491" s="118" t="s">
        <v>48</v>
      </c>
      <c r="F4491" s="124" t="s">
        <v>35249</v>
      </c>
      <c r="G4491" s="118" t="s">
        <v>2</v>
      </c>
      <c r="H4491" s="137">
        <v>40339</v>
      </c>
      <c r="I4491" s="119">
        <v>529.6</v>
      </c>
      <c r="J4491" s="129"/>
      <c r="K4491" s="129"/>
      <c r="L4491" s="129">
        <v>0</v>
      </c>
      <c r="M4491" s="134" t="s">
        <v>20926</v>
      </c>
    </row>
    <row r="4492" spans="1:13" hidden="1" x14ac:dyDescent="0.25">
      <c r="A4492" s="128"/>
      <c r="B4492" s="2"/>
      <c r="C4492" s="139" t="s">
        <v>3115</v>
      </c>
      <c r="D4492" s="124" t="s">
        <v>3116</v>
      </c>
      <c r="E4492" s="118" t="s">
        <v>48</v>
      </c>
      <c r="F4492" s="124" t="s">
        <v>35249</v>
      </c>
      <c r="G4492" s="118" t="s">
        <v>2</v>
      </c>
      <c r="H4492" s="137">
        <v>41586</v>
      </c>
      <c r="I4492" s="119">
        <v>705.43</v>
      </c>
      <c r="J4492" s="129"/>
      <c r="K4492" s="129"/>
      <c r="L4492" s="129">
        <v>0</v>
      </c>
      <c r="M4492" s="134" t="s">
        <v>20927</v>
      </c>
    </row>
    <row r="4493" spans="1:13" hidden="1" x14ac:dyDescent="0.25">
      <c r="A4493" s="128"/>
      <c r="B4493" s="2"/>
      <c r="C4493" s="139" t="s">
        <v>3117</v>
      </c>
      <c r="D4493" s="124" t="s">
        <v>3118</v>
      </c>
      <c r="E4493" s="118" t="s">
        <v>48</v>
      </c>
      <c r="F4493" s="124" t="s">
        <v>35249</v>
      </c>
      <c r="G4493" s="118" t="s">
        <v>2</v>
      </c>
      <c r="H4493" s="137">
        <v>41677</v>
      </c>
      <c r="I4493" s="119">
        <v>705.43</v>
      </c>
      <c r="J4493" s="129"/>
      <c r="K4493" s="129"/>
      <c r="L4493" s="129">
        <v>0</v>
      </c>
      <c r="M4493" s="134" t="s">
        <v>20928</v>
      </c>
    </row>
    <row r="4494" spans="1:13" hidden="1" x14ac:dyDescent="0.25">
      <c r="A4494" s="128"/>
      <c r="B4494" s="2"/>
      <c r="C4494" s="139" t="s">
        <v>3119</v>
      </c>
      <c r="D4494" s="124" t="s">
        <v>3120</v>
      </c>
      <c r="E4494" s="118" t="s">
        <v>48</v>
      </c>
      <c r="F4494" s="124" t="s">
        <v>35249</v>
      </c>
      <c r="G4494" s="118" t="s">
        <v>2</v>
      </c>
      <c r="H4494" s="137">
        <v>41801</v>
      </c>
      <c r="I4494" s="119">
        <v>875.5</v>
      </c>
      <c r="J4494" s="129"/>
      <c r="K4494" s="129"/>
      <c r="L4494" s="129">
        <v>0</v>
      </c>
      <c r="M4494" s="134" t="s">
        <v>31252</v>
      </c>
    </row>
    <row r="4495" spans="1:13" hidden="1" x14ac:dyDescent="0.25">
      <c r="A4495" s="128"/>
      <c r="B4495" s="2"/>
      <c r="C4495" s="139" t="s">
        <v>3121</v>
      </c>
      <c r="D4495" s="124" t="s">
        <v>3122</v>
      </c>
      <c r="E4495" s="118" t="s">
        <v>48</v>
      </c>
      <c r="F4495" s="124" t="s">
        <v>35249</v>
      </c>
      <c r="G4495" s="118" t="s">
        <v>2</v>
      </c>
      <c r="H4495" s="137">
        <v>41653</v>
      </c>
      <c r="I4495" s="119">
        <v>650.47</v>
      </c>
      <c r="J4495" s="129"/>
      <c r="K4495" s="129"/>
      <c r="L4495" s="129">
        <v>0</v>
      </c>
      <c r="M4495" s="134" t="s">
        <v>20929</v>
      </c>
    </row>
    <row r="4496" spans="1:13" hidden="1" x14ac:dyDescent="0.25">
      <c r="A4496" s="128"/>
      <c r="B4496" s="2"/>
      <c r="C4496" s="139" t="s">
        <v>3123</v>
      </c>
      <c r="D4496" s="124" t="s">
        <v>3124</v>
      </c>
      <c r="E4496" s="118" t="s">
        <v>48</v>
      </c>
      <c r="F4496" s="124" t="s">
        <v>35249</v>
      </c>
      <c r="G4496" s="118" t="s">
        <v>2</v>
      </c>
      <c r="H4496" s="137">
        <v>41652</v>
      </c>
      <c r="I4496" s="119">
        <v>705.43</v>
      </c>
      <c r="J4496" s="129"/>
      <c r="K4496" s="129"/>
      <c r="L4496" s="129">
        <v>0</v>
      </c>
      <c r="M4496" s="134" t="s">
        <v>20930</v>
      </c>
    </row>
    <row r="4497" spans="1:13" hidden="1" x14ac:dyDescent="0.25">
      <c r="A4497" s="128"/>
      <c r="B4497" s="2"/>
      <c r="C4497" s="139" t="s">
        <v>3125</v>
      </c>
      <c r="D4497" s="124" t="s">
        <v>3126</v>
      </c>
      <c r="E4497" s="118" t="s">
        <v>48</v>
      </c>
      <c r="F4497" s="124" t="s">
        <v>35249</v>
      </c>
      <c r="G4497" s="118" t="s">
        <v>2</v>
      </c>
      <c r="H4497" s="137">
        <v>40256</v>
      </c>
      <c r="I4497" s="119">
        <v>791</v>
      </c>
      <c r="J4497" s="129"/>
      <c r="K4497" s="129"/>
      <c r="L4497" s="129">
        <v>0</v>
      </c>
      <c r="M4497" s="134" t="s">
        <v>20931</v>
      </c>
    </row>
    <row r="4498" spans="1:13" hidden="1" x14ac:dyDescent="0.25">
      <c r="A4498" s="128"/>
      <c r="B4498" s="2"/>
      <c r="C4498" s="139" t="s">
        <v>3127</v>
      </c>
      <c r="D4498" s="124" t="s">
        <v>3128</v>
      </c>
      <c r="E4498" s="118" t="s">
        <v>48</v>
      </c>
      <c r="F4498" s="124" t="s">
        <v>35249</v>
      </c>
      <c r="G4498" s="118" t="s">
        <v>2</v>
      </c>
      <c r="H4498" s="137">
        <v>42299</v>
      </c>
      <c r="I4498" s="119">
        <v>923</v>
      </c>
      <c r="J4498" s="129"/>
      <c r="K4498" s="129"/>
      <c r="L4498" s="129">
        <v>0</v>
      </c>
      <c r="M4498" s="134" t="s">
        <v>20932</v>
      </c>
    </row>
    <row r="4499" spans="1:13" hidden="1" x14ac:dyDescent="0.25">
      <c r="A4499" s="128"/>
      <c r="B4499" s="2"/>
      <c r="C4499" s="139" t="s">
        <v>3129</v>
      </c>
      <c r="D4499" s="124" t="s">
        <v>3130</v>
      </c>
      <c r="E4499" s="118" t="s">
        <v>48</v>
      </c>
      <c r="F4499" s="124" t="s">
        <v>35249</v>
      </c>
      <c r="G4499" s="118" t="s">
        <v>2</v>
      </c>
      <c r="H4499" s="137">
        <v>43255</v>
      </c>
      <c r="I4499" s="119">
        <v>1325</v>
      </c>
      <c r="J4499" s="129"/>
      <c r="K4499" s="129"/>
      <c r="L4499" s="129">
        <v>0</v>
      </c>
      <c r="M4499" s="134" t="s">
        <v>20933</v>
      </c>
    </row>
    <row r="4500" spans="1:13" hidden="1" x14ac:dyDescent="0.25">
      <c r="A4500" s="128"/>
      <c r="B4500" s="2"/>
      <c r="C4500" s="139" t="s">
        <v>3131</v>
      </c>
      <c r="D4500" s="124" t="s">
        <v>3132</v>
      </c>
      <c r="E4500" s="118" t="s">
        <v>48</v>
      </c>
      <c r="F4500" s="124" t="s">
        <v>35249</v>
      </c>
      <c r="G4500" s="118" t="s">
        <v>2</v>
      </c>
      <c r="H4500" s="137">
        <v>41334</v>
      </c>
      <c r="I4500" s="119">
        <v>1157.8499999999999</v>
      </c>
      <c r="J4500" s="129"/>
      <c r="K4500" s="129"/>
      <c r="L4500" s="129">
        <v>0</v>
      </c>
      <c r="M4500" s="134" t="s">
        <v>20934</v>
      </c>
    </row>
    <row r="4501" spans="1:13" hidden="1" x14ac:dyDescent="0.25">
      <c r="A4501" s="128"/>
      <c r="B4501" s="2"/>
      <c r="C4501" s="139" t="s">
        <v>3133</v>
      </c>
      <c r="D4501" s="124" t="s">
        <v>3134</v>
      </c>
      <c r="E4501" s="118" t="s">
        <v>48</v>
      </c>
      <c r="F4501" s="124" t="s">
        <v>35249</v>
      </c>
      <c r="G4501" s="118" t="s">
        <v>2</v>
      </c>
      <c r="H4501" s="137">
        <v>41593</v>
      </c>
      <c r="I4501" s="119">
        <v>783.62</v>
      </c>
      <c r="J4501" s="129"/>
      <c r="K4501" s="129"/>
      <c r="L4501" s="129">
        <v>0</v>
      </c>
      <c r="M4501" s="134" t="s">
        <v>20935</v>
      </c>
    </row>
    <row r="4502" spans="1:13" hidden="1" x14ac:dyDescent="0.25">
      <c r="A4502" s="128"/>
      <c r="B4502" s="2"/>
      <c r="C4502" s="139" t="s">
        <v>3135</v>
      </c>
      <c r="D4502" s="124" t="s">
        <v>3136</v>
      </c>
      <c r="E4502" s="118" t="s">
        <v>48</v>
      </c>
      <c r="F4502" s="124" t="s">
        <v>35249</v>
      </c>
      <c r="G4502" s="118" t="s">
        <v>2</v>
      </c>
      <c r="H4502" s="137">
        <v>41201</v>
      </c>
      <c r="I4502" s="119">
        <v>1029</v>
      </c>
      <c r="J4502" s="129"/>
      <c r="K4502" s="129"/>
      <c r="L4502" s="129">
        <v>0</v>
      </c>
      <c r="M4502" s="134" t="s">
        <v>20936</v>
      </c>
    </row>
    <row r="4503" spans="1:13" hidden="1" x14ac:dyDescent="0.25">
      <c r="A4503" s="128"/>
      <c r="B4503" s="2"/>
      <c r="C4503" s="139" t="s">
        <v>3137</v>
      </c>
      <c r="D4503" s="124" t="s">
        <v>3138</v>
      </c>
      <c r="E4503" s="118" t="s">
        <v>48</v>
      </c>
      <c r="F4503" s="124" t="s">
        <v>35249</v>
      </c>
      <c r="G4503" s="118" t="s">
        <v>2</v>
      </c>
      <c r="H4503" s="137">
        <v>45359</v>
      </c>
      <c r="I4503" s="119">
        <v>1337.26</v>
      </c>
      <c r="J4503" s="129"/>
      <c r="K4503" s="129"/>
      <c r="L4503" s="129">
        <v>0</v>
      </c>
      <c r="M4503" s="134" t="s">
        <v>20937</v>
      </c>
    </row>
    <row r="4504" spans="1:13" hidden="1" x14ac:dyDescent="0.25">
      <c r="A4504" s="128"/>
      <c r="B4504" s="2"/>
      <c r="C4504" s="139" t="s">
        <v>31653</v>
      </c>
      <c r="D4504" s="124" t="s">
        <v>31654</v>
      </c>
      <c r="E4504" s="118" t="s">
        <v>48</v>
      </c>
      <c r="F4504" s="124" t="s">
        <v>35249</v>
      </c>
      <c r="G4504" s="118" t="s">
        <v>2</v>
      </c>
      <c r="H4504" s="137"/>
      <c r="I4504" s="119"/>
      <c r="J4504" s="129"/>
      <c r="K4504" s="129"/>
      <c r="L4504" s="129">
        <v>0</v>
      </c>
      <c r="M4504" s="134" t="s">
        <v>20938</v>
      </c>
    </row>
    <row r="4505" spans="1:13" hidden="1" x14ac:dyDescent="0.25">
      <c r="A4505" s="128"/>
      <c r="B4505" s="2"/>
      <c r="C4505" s="139" t="s">
        <v>31125</v>
      </c>
      <c r="D4505" s="124" t="s">
        <v>31126</v>
      </c>
      <c r="E4505" s="118" t="s">
        <v>48</v>
      </c>
      <c r="F4505" s="124" t="s">
        <v>35249</v>
      </c>
      <c r="G4505" s="118" t="s">
        <v>2</v>
      </c>
      <c r="H4505" s="137"/>
      <c r="I4505" s="119"/>
      <c r="J4505" s="129"/>
      <c r="K4505" s="129"/>
      <c r="L4505" s="129">
        <v>0</v>
      </c>
      <c r="M4505" s="134" t="s">
        <v>20939</v>
      </c>
    </row>
    <row r="4506" spans="1:13" hidden="1" x14ac:dyDescent="0.25">
      <c r="A4506" s="128"/>
      <c r="B4506" s="2"/>
      <c r="C4506" s="139" t="s">
        <v>3139</v>
      </c>
      <c r="D4506" s="124" t="s">
        <v>3140</v>
      </c>
      <c r="E4506" s="118" t="s">
        <v>48</v>
      </c>
      <c r="F4506" s="124" t="s">
        <v>35249</v>
      </c>
      <c r="G4506" s="118" t="s">
        <v>2</v>
      </c>
      <c r="H4506" s="137">
        <v>41523</v>
      </c>
      <c r="I4506" s="119">
        <v>922</v>
      </c>
      <c r="J4506" s="129"/>
      <c r="K4506" s="129"/>
      <c r="L4506" s="129">
        <v>0</v>
      </c>
      <c r="M4506" s="134" t="s">
        <v>29016</v>
      </c>
    </row>
    <row r="4507" spans="1:13" hidden="1" x14ac:dyDescent="0.25">
      <c r="A4507" s="128"/>
      <c r="B4507" s="2"/>
      <c r="C4507" s="139" t="s">
        <v>3141</v>
      </c>
      <c r="D4507" s="124" t="s">
        <v>3142</v>
      </c>
      <c r="E4507" s="118" t="s">
        <v>48</v>
      </c>
      <c r="F4507" s="124" t="s">
        <v>35249</v>
      </c>
      <c r="G4507" s="118" t="s">
        <v>2</v>
      </c>
      <c r="H4507" s="137">
        <v>41829</v>
      </c>
      <c r="I4507" s="119">
        <v>947.18</v>
      </c>
      <c r="J4507" s="129"/>
      <c r="K4507" s="129"/>
      <c r="L4507" s="129">
        <v>0</v>
      </c>
      <c r="M4507" s="134" t="s">
        <v>20940</v>
      </c>
    </row>
    <row r="4508" spans="1:13" hidden="1" x14ac:dyDescent="0.25">
      <c r="A4508" s="128"/>
      <c r="B4508" s="2"/>
      <c r="C4508" s="139" t="s">
        <v>3143</v>
      </c>
      <c r="D4508" s="124" t="s">
        <v>3144</v>
      </c>
      <c r="E4508" s="118" t="s">
        <v>48</v>
      </c>
      <c r="F4508" s="124" t="s">
        <v>35249</v>
      </c>
      <c r="G4508" s="118" t="s">
        <v>2</v>
      </c>
      <c r="H4508" s="137">
        <v>41586</v>
      </c>
      <c r="I4508" s="119">
        <v>863.75</v>
      </c>
      <c r="J4508" s="129"/>
      <c r="K4508" s="129"/>
      <c r="L4508" s="129">
        <v>0</v>
      </c>
      <c r="M4508" s="134" t="s">
        <v>20941</v>
      </c>
    </row>
    <row r="4509" spans="1:13" hidden="1" x14ac:dyDescent="0.25">
      <c r="A4509" s="128"/>
      <c r="B4509" s="2"/>
      <c r="C4509" s="139" t="s">
        <v>3145</v>
      </c>
      <c r="D4509" s="124" t="s">
        <v>3146</v>
      </c>
      <c r="E4509" s="118" t="s">
        <v>48</v>
      </c>
      <c r="F4509" s="124" t="s">
        <v>35249</v>
      </c>
      <c r="G4509" s="118" t="s">
        <v>2</v>
      </c>
      <c r="H4509" s="137">
        <v>42913</v>
      </c>
      <c r="I4509" s="119">
        <v>1250</v>
      </c>
      <c r="J4509" s="129"/>
      <c r="K4509" s="129"/>
      <c r="L4509" s="129">
        <v>0</v>
      </c>
      <c r="M4509" s="134" t="s">
        <v>20942</v>
      </c>
    </row>
    <row r="4510" spans="1:13" hidden="1" x14ac:dyDescent="0.25">
      <c r="A4510" s="128"/>
      <c r="B4510" s="2"/>
      <c r="C4510" s="139" t="s">
        <v>3147</v>
      </c>
      <c r="D4510" s="124" t="s">
        <v>3148</v>
      </c>
      <c r="E4510" s="118" t="s">
        <v>48</v>
      </c>
      <c r="F4510" s="124" t="s">
        <v>35249</v>
      </c>
      <c r="G4510" s="118" t="s">
        <v>2</v>
      </c>
      <c r="H4510" s="137">
        <v>41918</v>
      </c>
      <c r="I4510" s="119">
        <v>694.31</v>
      </c>
      <c r="J4510" s="129"/>
      <c r="K4510" s="129"/>
      <c r="L4510" s="129">
        <v>0</v>
      </c>
      <c r="M4510" s="134" t="s">
        <v>31415</v>
      </c>
    </row>
    <row r="4511" spans="1:13" hidden="1" x14ac:dyDescent="0.25">
      <c r="A4511" s="128"/>
      <c r="B4511" s="2"/>
      <c r="C4511" s="139" t="s">
        <v>3149</v>
      </c>
      <c r="D4511" s="124" t="s">
        <v>3150</v>
      </c>
      <c r="E4511" s="118" t="s">
        <v>48</v>
      </c>
      <c r="F4511" s="124" t="s">
        <v>35249</v>
      </c>
      <c r="G4511" s="118" t="s">
        <v>2</v>
      </c>
      <c r="H4511" s="137">
        <v>41954</v>
      </c>
      <c r="I4511" s="119">
        <v>1390.95</v>
      </c>
      <c r="J4511" s="129"/>
      <c r="K4511" s="129"/>
      <c r="L4511" s="129">
        <v>0</v>
      </c>
      <c r="M4511" s="134" t="s">
        <v>29553</v>
      </c>
    </row>
    <row r="4512" spans="1:13" hidden="1" x14ac:dyDescent="0.25">
      <c r="A4512" s="128"/>
      <c r="B4512" s="2"/>
      <c r="C4512" s="139" t="s">
        <v>3151</v>
      </c>
      <c r="D4512" s="124" t="s">
        <v>3152</v>
      </c>
      <c r="E4512" s="118" t="s">
        <v>48</v>
      </c>
      <c r="F4512" s="124" t="s">
        <v>35249</v>
      </c>
      <c r="G4512" s="118" t="s">
        <v>2</v>
      </c>
      <c r="H4512" s="137">
        <v>41019</v>
      </c>
      <c r="I4512" s="119">
        <v>729.2</v>
      </c>
      <c r="J4512" s="129"/>
      <c r="K4512" s="129"/>
      <c r="L4512" s="129">
        <v>0</v>
      </c>
      <c r="M4512" s="134" t="s">
        <v>20943</v>
      </c>
    </row>
    <row r="4513" spans="1:13" hidden="1" x14ac:dyDescent="0.25">
      <c r="A4513" s="128"/>
      <c r="B4513" s="2"/>
      <c r="C4513" s="139" t="s">
        <v>3153</v>
      </c>
      <c r="D4513" s="124" t="s">
        <v>3154</v>
      </c>
      <c r="E4513" s="118" t="s">
        <v>48</v>
      </c>
      <c r="F4513" s="124" t="s">
        <v>35249</v>
      </c>
      <c r="G4513" s="118" t="s">
        <v>2</v>
      </c>
      <c r="H4513" s="137"/>
      <c r="I4513" s="119"/>
      <c r="J4513" s="129"/>
      <c r="K4513" s="129"/>
      <c r="L4513" s="129">
        <v>0</v>
      </c>
      <c r="M4513" s="134" t="s">
        <v>20944</v>
      </c>
    </row>
    <row r="4514" spans="1:13" hidden="1" x14ac:dyDescent="0.25">
      <c r="A4514" s="128"/>
      <c r="B4514" s="2"/>
      <c r="C4514" s="139" t="s">
        <v>3155</v>
      </c>
      <c r="D4514" s="124" t="s">
        <v>3156</v>
      </c>
      <c r="E4514" s="118" t="s">
        <v>48</v>
      </c>
      <c r="F4514" s="124" t="s">
        <v>35249</v>
      </c>
      <c r="G4514" s="118" t="s">
        <v>2</v>
      </c>
      <c r="H4514" s="137">
        <v>40974</v>
      </c>
      <c r="I4514" s="119">
        <v>345.75</v>
      </c>
      <c r="J4514" s="129"/>
      <c r="K4514" s="129"/>
      <c r="L4514" s="129">
        <v>0</v>
      </c>
      <c r="M4514" s="134" t="s">
        <v>30965</v>
      </c>
    </row>
    <row r="4515" spans="1:13" hidden="1" x14ac:dyDescent="0.25">
      <c r="A4515" s="128"/>
      <c r="B4515" s="2"/>
      <c r="C4515" s="139" t="s">
        <v>3157</v>
      </c>
      <c r="D4515" s="124" t="s">
        <v>3158</v>
      </c>
      <c r="E4515" s="118" t="s">
        <v>48</v>
      </c>
      <c r="F4515" s="124" t="s">
        <v>35249</v>
      </c>
      <c r="G4515" s="118" t="s">
        <v>2</v>
      </c>
      <c r="H4515" s="137">
        <v>42944</v>
      </c>
      <c r="I4515" s="119">
        <v>550</v>
      </c>
      <c r="J4515" s="129"/>
      <c r="K4515" s="129"/>
      <c r="L4515" s="129">
        <v>0</v>
      </c>
      <c r="M4515" s="134" t="s">
        <v>20945</v>
      </c>
    </row>
    <row r="4516" spans="1:13" hidden="1" x14ac:dyDescent="0.25">
      <c r="A4516" s="128"/>
      <c r="B4516" s="2"/>
      <c r="C4516" s="139" t="s">
        <v>3159</v>
      </c>
      <c r="D4516" s="124" t="s">
        <v>3160</v>
      </c>
      <c r="E4516" s="118" t="s">
        <v>48</v>
      </c>
      <c r="F4516" s="124" t="s">
        <v>35249</v>
      </c>
      <c r="G4516" s="118" t="s">
        <v>2</v>
      </c>
      <c r="H4516" s="137">
        <v>41204</v>
      </c>
      <c r="I4516" s="119">
        <v>87</v>
      </c>
      <c r="J4516" s="129"/>
      <c r="K4516" s="129"/>
      <c r="L4516" s="129">
        <v>0</v>
      </c>
      <c r="M4516" s="134" t="s">
        <v>20946</v>
      </c>
    </row>
    <row r="4517" spans="1:13" hidden="1" x14ac:dyDescent="0.25">
      <c r="A4517" s="128"/>
      <c r="B4517" s="2"/>
      <c r="C4517" s="139" t="s">
        <v>3161</v>
      </c>
      <c r="D4517" s="124" t="s">
        <v>3162</v>
      </c>
      <c r="E4517" s="118" t="s">
        <v>48</v>
      </c>
      <c r="F4517" s="124" t="s">
        <v>35249</v>
      </c>
      <c r="G4517" s="118" t="s">
        <v>2</v>
      </c>
      <c r="H4517" s="137">
        <v>42563</v>
      </c>
      <c r="I4517" s="119">
        <v>275</v>
      </c>
      <c r="J4517" s="129"/>
      <c r="K4517" s="129"/>
      <c r="L4517" s="129">
        <v>0</v>
      </c>
      <c r="M4517" s="134" t="s">
        <v>20947</v>
      </c>
    </row>
    <row r="4518" spans="1:13" hidden="1" x14ac:dyDescent="0.25">
      <c r="A4518" s="128"/>
      <c r="B4518" s="2"/>
      <c r="C4518" s="139" t="s">
        <v>3163</v>
      </c>
      <c r="D4518" s="124" t="s">
        <v>3164</v>
      </c>
      <c r="E4518" s="118" t="s">
        <v>48</v>
      </c>
      <c r="F4518" s="124" t="s">
        <v>35249</v>
      </c>
      <c r="G4518" s="118" t="s">
        <v>2</v>
      </c>
      <c r="H4518" s="137">
        <v>46098</v>
      </c>
      <c r="I4518" s="119">
        <v>250</v>
      </c>
      <c r="J4518" s="129"/>
      <c r="K4518" s="129"/>
      <c r="L4518" s="129">
        <v>0</v>
      </c>
      <c r="M4518" s="134" t="s">
        <v>20948</v>
      </c>
    </row>
    <row r="4519" spans="1:13" hidden="1" x14ac:dyDescent="0.25">
      <c r="A4519" s="128"/>
      <c r="B4519" s="2"/>
      <c r="C4519" s="139" t="s">
        <v>3165</v>
      </c>
      <c r="D4519" s="124" t="s">
        <v>3166</v>
      </c>
      <c r="E4519" s="118" t="s">
        <v>48</v>
      </c>
      <c r="F4519" s="124" t="s">
        <v>35249</v>
      </c>
      <c r="G4519" s="118" t="s">
        <v>2</v>
      </c>
      <c r="H4519" s="137">
        <v>43334</v>
      </c>
      <c r="I4519" s="119">
        <v>216.07</v>
      </c>
      <c r="J4519" s="129"/>
      <c r="K4519" s="129"/>
      <c r="L4519" s="129">
        <v>0</v>
      </c>
      <c r="M4519" s="134" t="s">
        <v>20446</v>
      </c>
    </row>
    <row r="4520" spans="1:13" hidden="1" x14ac:dyDescent="0.25">
      <c r="A4520" s="128"/>
      <c r="B4520" s="2"/>
      <c r="C4520" s="139" t="s">
        <v>3167</v>
      </c>
      <c r="D4520" s="124" t="s">
        <v>3168</v>
      </c>
      <c r="E4520" s="118" t="s">
        <v>48</v>
      </c>
      <c r="F4520" s="124" t="s">
        <v>35249</v>
      </c>
      <c r="G4520" s="118" t="s">
        <v>2</v>
      </c>
      <c r="H4520" s="137">
        <v>41269</v>
      </c>
      <c r="I4520" s="119">
        <v>311.94</v>
      </c>
      <c r="J4520" s="129"/>
      <c r="K4520" s="129"/>
      <c r="L4520" s="129">
        <v>0</v>
      </c>
      <c r="M4520" s="134" t="s">
        <v>20949</v>
      </c>
    </row>
    <row r="4521" spans="1:13" hidden="1" x14ac:dyDescent="0.25">
      <c r="A4521" s="128"/>
      <c r="B4521" s="2"/>
      <c r="C4521" s="139" t="s">
        <v>3169</v>
      </c>
      <c r="D4521" s="124" t="s">
        <v>3170</v>
      </c>
      <c r="E4521" s="118" t="s">
        <v>48</v>
      </c>
      <c r="F4521" s="124" t="s">
        <v>35249</v>
      </c>
      <c r="G4521" s="118" t="s">
        <v>2</v>
      </c>
      <c r="H4521" s="137">
        <v>41373</v>
      </c>
      <c r="I4521" s="119">
        <v>670.19</v>
      </c>
      <c r="J4521" s="129"/>
      <c r="K4521" s="129"/>
      <c r="L4521" s="129">
        <v>0</v>
      </c>
      <c r="M4521" s="134" t="s">
        <v>20447</v>
      </c>
    </row>
    <row r="4522" spans="1:13" hidden="1" x14ac:dyDescent="0.25">
      <c r="A4522" s="128"/>
      <c r="B4522" s="2"/>
      <c r="C4522" s="139" t="s">
        <v>3171</v>
      </c>
      <c r="D4522" s="124" t="s">
        <v>3172</v>
      </c>
      <c r="E4522" s="118" t="s">
        <v>48</v>
      </c>
      <c r="F4522" s="124" t="s">
        <v>35249</v>
      </c>
      <c r="G4522" s="118" t="s">
        <v>2</v>
      </c>
      <c r="H4522" s="137"/>
      <c r="I4522" s="119"/>
      <c r="J4522" s="129"/>
      <c r="K4522" s="129"/>
      <c r="L4522" s="129">
        <v>0</v>
      </c>
      <c r="M4522" s="134" t="s">
        <v>20950</v>
      </c>
    </row>
    <row r="4523" spans="1:13" hidden="1" x14ac:dyDescent="0.25">
      <c r="A4523" s="128"/>
      <c r="B4523" s="2"/>
      <c r="C4523" s="139" t="s">
        <v>29351</v>
      </c>
      <c r="D4523" s="124" t="s">
        <v>29352</v>
      </c>
      <c r="E4523" s="118" t="s">
        <v>48</v>
      </c>
      <c r="F4523" s="124" t="s">
        <v>35249</v>
      </c>
      <c r="G4523" s="118" t="s">
        <v>2</v>
      </c>
      <c r="H4523" s="137"/>
      <c r="I4523" s="119"/>
      <c r="J4523" s="129"/>
      <c r="K4523" s="129"/>
      <c r="L4523" s="129">
        <v>0</v>
      </c>
      <c r="M4523" s="134" t="s">
        <v>20951</v>
      </c>
    </row>
    <row r="4524" spans="1:13" hidden="1" x14ac:dyDescent="0.25">
      <c r="A4524" s="128"/>
      <c r="B4524" s="2"/>
      <c r="C4524" s="139" t="s">
        <v>3173</v>
      </c>
      <c r="D4524" s="124" t="s">
        <v>3174</v>
      </c>
      <c r="E4524" s="118" t="s">
        <v>48</v>
      </c>
      <c r="F4524" s="124" t="s">
        <v>35249</v>
      </c>
      <c r="G4524" s="118" t="s">
        <v>2</v>
      </c>
      <c r="H4524" s="137">
        <v>43669</v>
      </c>
      <c r="I4524" s="119">
        <v>268.49</v>
      </c>
      <c r="J4524" s="129"/>
      <c r="K4524" s="129"/>
      <c r="L4524" s="129">
        <v>0</v>
      </c>
      <c r="M4524" s="134" t="s">
        <v>20952</v>
      </c>
    </row>
    <row r="4525" spans="1:13" hidden="1" x14ac:dyDescent="0.25">
      <c r="A4525" s="128"/>
      <c r="B4525" s="2"/>
      <c r="C4525" s="139" t="s">
        <v>33326</v>
      </c>
      <c r="D4525" s="124" t="s">
        <v>33327</v>
      </c>
      <c r="E4525" s="118" t="s">
        <v>48</v>
      </c>
      <c r="F4525" s="124" t="s">
        <v>35249</v>
      </c>
      <c r="G4525" s="118" t="s">
        <v>2</v>
      </c>
      <c r="H4525" s="137"/>
      <c r="I4525" s="119"/>
      <c r="J4525" s="129"/>
      <c r="K4525" s="129"/>
      <c r="L4525" s="129">
        <v>0</v>
      </c>
      <c r="M4525" s="134" t="s">
        <v>20953</v>
      </c>
    </row>
    <row r="4526" spans="1:13" hidden="1" x14ac:dyDescent="0.25">
      <c r="A4526" s="128"/>
      <c r="B4526" s="2"/>
      <c r="C4526" s="139" t="s">
        <v>30478</v>
      </c>
      <c r="D4526" s="124" t="s">
        <v>30479</v>
      </c>
      <c r="E4526" s="118" t="s">
        <v>48</v>
      </c>
      <c r="F4526" s="124" t="s">
        <v>35249</v>
      </c>
      <c r="G4526" s="118" t="s">
        <v>2</v>
      </c>
      <c r="H4526" s="137"/>
      <c r="I4526" s="119"/>
      <c r="J4526" s="129"/>
      <c r="K4526" s="129"/>
      <c r="L4526" s="129">
        <v>0</v>
      </c>
      <c r="M4526" s="134" t="s">
        <v>20954</v>
      </c>
    </row>
    <row r="4527" spans="1:13" hidden="1" x14ac:dyDescent="0.25">
      <c r="A4527" s="128"/>
      <c r="B4527" s="2"/>
      <c r="C4527" s="139" t="s">
        <v>3175</v>
      </c>
      <c r="D4527" s="124" t="s">
        <v>3176</v>
      </c>
      <c r="E4527" s="118" t="s">
        <v>48</v>
      </c>
      <c r="F4527" s="124" t="s">
        <v>35249</v>
      </c>
      <c r="G4527" s="118" t="s">
        <v>2</v>
      </c>
      <c r="H4527" s="137">
        <v>43383</v>
      </c>
      <c r="I4527" s="119">
        <v>604.5</v>
      </c>
      <c r="J4527" s="129"/>
      <c r="K4527" s="129"/>
      <c r="L4527" s="129">
        <v>0</v>
      </c>
      <c r="M4527" s="134" t="s">
        <v>20955</v>
      </c>
    </row>
    <row r="4528" spans="1:13" hidden="1" x14ac:dyDescent="0.25">
      <c r="A4528" s="128"/>
      <c r="B4528" s="2"/>
      <c r="C4528" s="139" t="s">
        <v>32121</v>
      </c>
      <c r="D4528" s="124" t="s">
        <v>32122</v>
      </c>
      <c r="E4528" s="118" t="s">
        <v>48</v>
      </c>
      <c r="F4528" s="124" t="s">
        <v>35249</v>
      </c>
      <c r="G4528" s="118" t="s">
        <v>2</v>
      </c>
      <c r="H4528" s="137"/>
      <c r="I4528" s="119"/>
      <c r="J4528" s="129"/>
      <c r="K4528" s="129"/>
      <c r="L4528" s="129">
        <v>0</v>
      </c>
      <c r="M4528" s="134" t="s">
        <v>20956</v>
      </c>
    </row>
    <row r="4529" spans="1:13" hidden="1" x14ac:dyDescent="0.25">
      <c r="A4529" s="128"/>
      <c r="B4529" s="2"/>
      <c r="C4529" s="139" t="s">
        <v>3177</v>
      </c>
      <c r="D4529" s="124" t="s">
        <v>3178</v>
      </c>
      <c r="E4529" s="118" t="s">
        <v>48</v>
      </c>
      <c r="F4529" s="124" t="s">
        <v>35249</v>
      </c>
      <c r="G4529" s="118" t="s">
        <v>2</v>
      </c>
      <c r="H4529" s="137">
        <v>43675</v>
      </c>
      <c r="I4529" s="119">
        <v>357.03</v>
      </c>
      <c r="J4529" s="129"/>
      <c r="K4529" s="129"/>
      <c r="L4529" s="129">
        <v>0</v>
      </c>
      <c r="M4529" s="134" t="s">
        <v>30881</v>
      </c>
    </row>
    <row r="4530" spans="1:13" hidden="1" x14ac:dyDescent="0.25">
      <c r="A4530" s="128"/>
      <c r="B4530" s="2"/>
      <c r="C4530" s="139" t="s">
        <v>3179</v>
      </c>
      <c r="D4530" s="124" t="s">
        <v>3180</v>
      </c>
      <c r="E4530" s="118" t="s">
        <v>48</v>
      </c>
      <c r="F4530" s="124" t="s">
        <v>35249</v>
      </c>
      <c r="G4530" s="118" t="s">
        <v>2</v>
      </c>
      <c r="H4530" s="137">
        <v>43055</v>
      </c>
      <c r="I4530" s="119">
        <v>1471</v>
      </c>
      <c r="J4530" s="129"/>
      <c r="K4530" s="129"/>
      <c r="L4530" s="129">
        <v>0</v>
      </c>
      <c r="M4530" s="134" t="s">
        <v>29733</v>
      </c>
    </row>
    <row r="4531" spans="1:13" hidden="1" x14ac:dyDescent="0.25">
      <c r="A4531" s="128"/>
      <c r="B4531" s="2"/>
      <c r="C4531" s="139" t="s">
        <v>31231</v>
      </c>
      <c r="D4531" s="124" t="s">
        <v>31232</v>
      </c>
      <c r="E4531" s="118" t="s">
        <v>48</v>
      </c>
      <c r="F4531" s="124" t="s">
        <v>35249</v>
      </c>
      <c r="G4531" s="118" t="s">
        <v>2</v>
      </c>
      <c r="H4531" s="137"/>
      <c r="I4531" s="119"/>
      <c r="J4531" s="129"/>
      <c r="K4531" s="129"/>
      <c r="L4531" s="129">
        <v>0</v>
      </c>
      <c r="M4531" s="134" t="s">
        <v>20957</v>
      </c>
    </row>
    <row r="4532" spans="1:13" hidden="1" x14ac:dyDescent="0.25">
      <c r="A4532" s="128"/>
      <c r="B4532" s="2"/>
      <c r="C4532" s="139" t="s">
        <v>3181</v>
      </c>
      <c r="D4532" s="124" t="s">
        <v>3182</v>
      </c>
      <c r="E4532" s="118" t="s">
        <v>48</v>
      </c>
      <c r="F4532" s="124" t="s">
        <v>35249</v>
      </c>
      <c r="G4532" s="118" t="s">
        <v>2</v>
      </c>
      <c r="H4532" s="137">
        <v>42684</v>
      </c>
      <c r="I4532" s="119">
        <v>340</v>
      </c>
      <c r="J4532" s="129"/>
      <c r="K4532" s="129"/>
      <c r="L4532" s="129">
        <v>0</v>
      </c>
      <c r="M4532" s="134" t="s">
        <v>20958</v>
      </c>
    </row>
    <row r="4533" spans="1:13" hidden="1" x14ac:dyDescent="0.25">
      <c r="A4533" s="128"/>
      <c r="B4533" s="2"/>
      <c r="C4533" s="139" t="s">
        <v>3183</v>
      </c>
      <c r="D4533" s="124" t="s">
        <v>3184</v>
      </c>
      <c r="E4533" s="118" t="s">
        <v>48</v>
      </c>
      <c r="F4533" s="124" t="s">
        <v>35249</v>
      </c>
      <c r="G4533" s="118" t="s">
        <v>2</v>
      </c>
      <c r="H4533" s="137">
        <v>41946</v>
      </c>
      <c r="I4533" s="119">
        <v>332.87</v>
      </c>
      <c r="J4533" s="129"/>
      <c r="K4533" s="129"/>
      <c r="L4533" s="129">
        <v>0</v>
      </c>
      <c r="M4533" s="134" t="s">
        <v>20959</v>
      </c>
    </row>
    <row r="4534" spans="1:13" hidden="1" x14ac:dyDescent="0.25">
      <c r="A4534" s="128"/>
      <c r="B4534" s="2"/>
      <c r="C4534" s="139" t="s">
        <v>3185</v>
      </c>
      <c r="D4534" s="124" t="s">
        <v>3186</v>
      </c>
      <c r="E4534" s="118" t="s">
        <v>48</v>
      </c>
      <c r="F4534" s="124" t="s">
        <v>35249</v>
      </c>
      <c r="G4534" s="118" t="s">
        <v>2</v>
      </c>
      <c r="H4534" s="137">
        <v>40711</v>
      </c>
      <c r="I4534" s="119">
        <v>218.06</v>
      </c>
      <c r="J4534" s="129"/>
      <c r="K4534" s="129"/>
      <c r="L4534" s="129">
        <v>0</v>
      </c>
      <c r="M4534" s="134" t="s">
        <v>20960</v>
      </c>
    </row>
    <row r="4535" spans="1:13" hidden="1" x14ac:dyDescent="0.25">
      <c r="A4535" s="128"/>
      <c r="B4535" s="2"/>
      <c r="C4535" s="139" t="s">
        <v>3187</v>
      </c>
      <c r="D4535" s="124" t="s">
        <v>3188</v>
      </c>
      <c r="E4535" s="118" t="s">
        <v>48</v>
      </c>
      <c r="F4535" s="124" t="s">
        <v>35249</v>
      </c>
      <c r="G4535" s="118" t="s">
        <v>2</v>
      </c>
      <c r="H4535" s="137">
        <v>40679</v>
      </c>
      <c r="I4535" s="119">
        <v>322.8</v>
      </c>
      <c r="J4535" s="129"/>
      <c r="K4535" s="129"/>
      <c r="L4535" s="129">
        <v>0</v>
      </c>
      <c r="M4535" s="134" t="s">
        <v>20961</v>
      </c>
    </row>
    <row r="4536" spans="1:13" hidden="1" x14ac:dyDescent="0.25">
      <c r="A4536" s="128"/>
      <c r="B4536" s="2"/>
      <c r="C4536" s="139" t="s">
        <v>3189</v>
      </c>
      <c r="D4536" s="124" t="s">
        <v>3190</v>
      </c>
      <c r="E4536" s="118" t="s">
        <v>48</v>
      </c>
      <c r="F4536" s="124" t="s">
        <v>35249</v>
      </c>
      <c r="G4536" s="118" t="s">
        <v>2</v>
      </c>
      <c r="H4536" s="137">
        <v>43377</v>
      </c>
      <c r="I4536" s="119">
        <v>1417.79</v>
      </c>
      <c r="J4536" s="129"/>
      <c r="K4536" s="129"/>
      <c r="L4536" s="129">
        <v>0</v>
      </c>
      <c r="M4536" s="134" t="s">
        <v>20962</v>
      </c>
    </row>
    <row r="4537" spans="1:13" hidden="1" x14ac:dyDescent="0.25">
      <c r="A4537" s="128"/>
      <c r="B4537" s="2"/>
      <c r="C4537" s="139" t="s">
        <v>3191</v>
      </c>
      <c r="D4537" s="124" t="s">
        <v>3192</v>
      </c>
      <c r="E4537" s="118" t="s">
        <v>48</v>
      </c>
      <c r="F4537" s="124" t="s">
        <v>35249</v>
      </c>
      <c r="G4537" s="118" t="s">
        <v>2</v>
      </c>
      <c r="H4537" s="137">
        <v>43377</v>
      </c>
      <c r="I4537" s="119">
        <v>1393.5</v>
      </c>
      <c r="J4537" s="129"/>
      <c r="K4537" s="129"/>
      <c r="L4537" s="129">
        <v>0</v>
      </c>
      <c r="M4537" s="134" t="s">
        <v>20963</v>
      </c>
    </row>
    <row r="4538" spans="1:13" hidden="1" x14ac:dyDescent="0.25">
      <c r="A4538" s="128"/>
      <c r="B4538" s="2"/>
      <c r="C4538" s="139" t="s">
        <v>3193</v>
      </c>
      <c r="D4538" s="124" t="s">
        <v>3194</v>
      </c>
      <c r="E4538" s="118" t="s">
        <v>48</v>
      </c>
      <c r="F4538" s="124" t="s">
        <v>35249</v>
      </c>
      <c r="G4538" s="118" t="s">
        <v>2</v>
      </c>
      <c r="H4538" s="137">
        <v>43377</v>
      </c>
      <c r="I4538" s="119">
        <v>1369.21</v>
      </c>
      <c r="J4538" s="129"/>
      <c r="K4538" s="129"/>
      <c r="L4538" s="129">
        <v>0</v>
      </c>
      <c r="M4538" s="134" t="s">
        <v>20964</v>
      </c>
    </row>
    <row r="4539" spans="1:13" hidden="1" x14ac:dyDescent="0.25">
      <c r="A4539" s="128"/>
      <c r="B4539" s="2"/>
      <c r="C4539" s="139" t="s">
        <v>29713</v>
      </c>
      <c r="D4539" s="124" t="s">
        <v>29714</v>
      </c>
      <c r="E4539" s="118" t="s">
        <v>48</v>
      </c>
      <c r="F4539" s="124" t="s">
        <v>35249</v>
      </c>
      <c r="G4539" s="118" t="s">
        <v>2</v>
      </c>
      <c r="H4539" s="137"/>
      <c r="I4539" s="119"/>
      <c r="J4539" s="129"/>
      <c r="K4539" s="129"/>
      <c r="L4539" s="129">
        <v>0</v>
      </c>
      <c r="M4539" s="134" t="s">
        <v>20965</v>
      </c>
    </row>
    <row r="4540" spans="1:13" hidden="1" x14ac:dyDescent="0.25">
      <c r="A4540" s="128"/>
      <c r="B4540" s="2"/>
      <c r="C4540" s="139" t="s">
        <v>3195</v>
      </c>
      <c r="D4540" s="124" t="s">
        <v>3196</v>
      </c>
      <c r="E4540" s="118" t="s">
        <v>48</v>
      </c>
      <c r="F4540" s="124" t="s">
        <v>35249</v>
      </c>
      <c r="G4540" s="118" t="s">
        <v>2</v>
      </c>
      <c r="H4540" s="137">
        <v>41057</v>
      </c>
      <c r="I4540" s="119">
        <v>155</v>
      </c>
      <c r="J4540" s="129"/>
      <c r="K4540" s="129"/>
      <c r="L4540" s="129">
        <v>0</v>
      </c>
      <c r="M4540" s="134" t="s">
        <v>20966</v>
      </c>
    </row>
    <row r="4541" spans="1:13" hidden="1" x14ac:dyDescent="0.25">
      <c r="A4541" s="128"/>
      <c r="B4541" s="2"/>
      <c r="C4541" s="139" t="s">
        <v>3197</v>
      </c>
      <c r="D4541" s="124" t="s">
        <v>3198</v>
      </c>
      <c r="E4541" s="118" t="s">
        <v>48</v>
      </c>
      <c r="F4541" s="124" t="s">
        <v>35249</v>
      </c>
      <c r="G4541" s="118" t="s">
        <v>2</v>
      </c>
      <c r="H4541" s="137">
        <v>42894</v>
      </c>
      <c r="I4541" s="119">
        <v>175</v>
      </c>
      <c r="J4541" s="129"/>
      <c r="K4541" s="129"/>
      <c r="L4541" s="129">
        <v>0</v>
      </c>
      <c r="M4541" s="134" t="s">
        <v>33057</v>
      </c>
    </row>
    <row r="4542" spans="1:13" hidden="1" x14ac:dyDescent="0.25">
      <c r="A4542" s="128"/>
      <c r="B4542" s="2"/>
      <c r="C4542" s="139" t="s">
        <v>3199</v>
      </c>
      <c r="D4542" s="124" t="s">
        <v>3200</v>
      </c>
      <c r="E4542" s="118" t="s">
        <v>48</v>
      </c>
      <c r="F4542" s="124" t="s">
        <v>35249</v>
      </c>
      <c r="G4542" s="118" t="s">
        <v>2</v>
      </c>
      <c r="H4542" s="137">
        <v>41940</v>
      </c>
      <c r="I4542" s="119">
        <v>749.5</v>
      </c>
      <c r="J4542" s="129"/>
      <c r="K4542" s="129"/>
      <c r="L4542" s="129">
        <v>0</v>
      </c>
      <c r="M4542" s="134" t="s">
        <v>32777</v>
      </c>
    </row>
    <row r="4543" spans="1:13" hidden="1" x14ac:dyDescent="0.25">
      <c r="A4543" s="128"/>
      <c r="B4543" s="2"/>
      <c r="C4543" s="139" t="s">
        <v>3201</v>
      </c>
      <c r="D4543" s="124" t="s">
        <v>3202</v>
      </c>
      <c r="E4543" s="118" t="s">
        <v>48</v>
      </c>
      <c r="F4543" s="124" t="s">
        <v>35249</v>
      </c>
      <c r="G4543" s="118" t="s">
        <v>2</v>
      </c>
      <c r="H4543" s="137">
        <v>43082</v>
      </c>
      <c r="I4543" s="119">
        <v>647</v>
      </c>
      <c r="J4543" s="129"/>
      <c r="K4543" s="129"/>
      <c r="L4543" s="129">
        <v>0</v>
      </c>
      <c r="M4543" s="134" t="s">
        <v>20967</v>
      </c>
    </row>
    <row r="4544" spans="1:13" hidden="1" x14ac:dyDescent="0.25">
      <c r="A4544" s="128"/>
      <c r="B4544" s="2"/>
      <c r="C4544" s="139" t="s">
        <v>3203</v>
      </c>
      <c r="D4544" s="124" t="s">
        <v>3204</v>
      </c>
      <c r="E4544" s="118" t="s">
        <v>48</v>
      </c>
      <c r="F4544" s="124" t="s">
        <v>35249</v>
      </c>
      <c r="G4544" s="118" t="s">
        <v>2</v>
      </c>
      <c r="H4544" s="137">
        <v>40159</v>
      </c>
      <c r="I4544" s="119">
        <v>150</v>
      </c>
      <c r="J4544" s="129"/>
      <c r="K4544" s="129"/>
      <c r="L4544" s="129">
        <v>0</v>
      </c>
      <c r="M4544" s="134" t="s">
        <v>20968</v>
      </c>
    </row>
    <row r="4545" spans="1:13" hidden="1" x14ac:dyDescent="0.25">
      <c r="A4545" s="128"/>
      <c r="B4545" s="2"/>
      <c r="C4545" s="139" t="s">
        <v>3205</v>
      </c>
      <c r="D4545" s="124" t="s">
        <v>3206</v>
      </c>
      <c r="E4545" s="118" t="s">
        <v>48</v>
      </c>
      <c r="F4545" s="124" t="s">
        <v>35249</v>
      </c>
      <c r="G4545" s="118" t="s">
        <v>2</v>
      </c>
      <c r="H4545" s="137">
        <v>40833</v>
      </c>
      <c r="I4545" s="119">
        <v>59.7</v>
      </c>
      <c r="J4545" s="129"/>
      <c r="K4545" s="129"/>
      <c r="L4545" s="129">
        <v>0</v>
      </c>
      <c r="M4545" s="134" t="s">
        <v>20969</v>
      </c>
    </row>
    <row r="4546" spans="1:13" hidden="1" x14ac:dyDescent="0.25">
      <c r="A4546" s="128"/>
      <c r="B4546" s="2"/>
      <c r="C4546" s="139" t="s">
        <v>3207</v>
      </c>
      <c r="D4546" s="124" t="s">
        <v>3208</v>
      </c>
      <c r="E4546" s="118" t="s">
        <v>48</v>
      </c>
      <c r="F4546" s="124" t="s">
        <v>35249</v>
      </c>
      <c r="G4546" s="118" t="s">
        <v>2</v>
      </c>
      <c r="H4546" s="137">
        <v>43061</v>
      </c>
      <c r="I4546" s="119">
        <v>309.79000000000002</v>
      </c>
      <c r="J4546" s="129"/>
      <c r="K4546" s="129"/>
      <c r="L4546" s="129">
        <v>0</v>
      </c>
      <c r="M4546" s="134" t="s">
        <v>20970</v>
      </c>
    </row>
    <row r="4547" spans="1:13" hidden="1" x14ac:dyDescent="0.25">
      <c r="A4547" s="128"/>
      <c r="B4547" s="2"/>
      <c r="C4547" s="139" t="s">
        <v>28865</v>
      </c>
      <c r="D4547" s="124" t="s">
        <v>28866</v>
      </c>
      <c r="E4547" s="118" t="s">
        <v>48</v>
      </c>
      <c r="F4547" s="124" t="s">
        <v>35249</v>
      </c>
      <c r="G4547" s="118" t="s">
        <v>2</v>
      </c>
      <c r="H4547" s="137"/>
      <c r="I4547" s="119"/>
      <c r="J4547" s="129"/>
      <c r="K4547" s="129"/>
      <c r="L4547" s="129">
        <v>0</v>
      </c>
      <c r="M4547" s="134" t="s">
        <v>31385</v>
      </c>
    </row>
    <row r="4548" spans="1:13" x14ac:dyDescent="0.25">
      <c r="A4548" s="128"/>
      <c r="B4548" s="2"/>
      <c r="C4548" s="139" t="s">
        <v>3209</v>
      </c>
      <c r="D4548" s="124" t="s">
        <v>3210</v>
      </c>
      <c r="E4548" s="118" t="s">
        <v>48</v>
      </c>
      <c r="F4548" s="124" t="s">
        <v>35249</v>
      </c>
      <c r="G4548" s="118" t="s">
        <v>2</v>
      </c>
      <c r="H4548" s="137">
        <v>41473</v>
      </c>
      <c r="I4548" s="119">
        <v>809.42</v>
      </c>
      <c r="J4548" s="129"/>
      <c r="K4548" s="129"/>
      <c r="L4548" s="129">
        <v>0</v>
      </c>
      <c r="M4548" s="134" t="s">
        <v>20971</v>
      </c>
    </row>
    <row r="4549" spans="1:13" hidden="1" x14ac:dyDescent="0.25">
      <c r="A4549" s="128"/>
      <c r="B4549" s="2"/>
      <c r="C4549" s="139" t="s">
        <v>30080</v>
      </c>
      <c r="D4549" s="124" t="s">
        <v>30081</v>
      </c>
      <c r="E4549" s="118" t="s">
        <v>48</v>
      </c>
      <c r="F4549" s="124" t="s">
        <v>35249</v>
      </c>
      <c r="G4549" s="118" t="s">
        <v>2</v>
      </c>
      <c r="H4549" s="137"/>
      <c r="I4549" s="119"/>
      <c r="J4549" s="129"/>
      <c r="K4549" s="129"/>
      <c r="L4549" s="129">
        <v>0</v>
      </c>
      <c r="M4549" s="134" t="s">
        <v>20972</v>
      </c>
    </row>
    <row r="4550" spans="1:13" hidden="1" x14ac:dyDescent="0.25">
      <c r="A4550" s="128"/>
      <c r="B4550" s="2"/>
      <c r="C4550" s="139" t="s">
        <v>3211</v>
      </c>
      <c r="D4550" s="124" t="s">
        <v>3212</v>
      </c>
      <c r="E4550" s="118" t="s">
        <v>48</v>
      </c>
      <c r="F4550" s="124" t="s">
        <v>35249</v>
      </c>
      <c r="G4550" s="118" t="s">
        <v>2</v>
      </c>
      <c r="H4550" s="137">
        <v>42409</v>
      </c>
      <c r="I4550" s="119">
        <v>225</v>
      </c>
      <c r="J4550" s="129"/>
      <c r="K4550" s="129"/>
      <c r="L4550" s="129">
        <v>0</v>
      </c>
      <c r="M4550" s="134" t="s">
        <v>20973</v>
      </c>
    </row>
    <row r="4551" spans="1:13" hidden="1" x14ac:dyDescent="0.25">
      <c r="A4551" s="128"/>
      <c r="B4551" s="2"/>
      <c r="C4551" s="139" t="s">
        <v>3213</v>
      </c>
      <c r="D4551" s="124" t="s">
        <v>3214</v>
      </c>
      <c r="E4551" s="118" t="s">
        <v>48</v>
      </c>
      <c r="F4551" s="124" t="s">
        <v>35249</v>
      </c>
      <c r="G4551" s="118" t="s">
        <v>2</v>
      </c>
      <c r="H4551" s="137">
        <v>41087</v>
      </c>
      <c r="I4551" s="119">
        <v>138.37</v>
      </c>
      <c r="J4551" s="129"/>
      <c r="K4551" s="129"/>
      <c r="L4551" s="129">
        <v>0</v>
      </c>
      <c r="M4551" s="134" t="s">
        <v>20974</v>
      </c>
    </row>
    <row r="4552" spans="1:13" hidden="1" x14ac:dyDescent="0.25">
      <c r="A4552" s="128"/>
      <c r="B4552" s="2"/>
      <c r="C4552" s="139" t="s">
        <v>3215</v>
      </c>
      <c r="D4552" s="124" t="s">
        <v>3216</v>
      </c>
      <c r="E4552" s="118" t="s">
        <v>48</v>
      </c>
      <c r="F4552" s="124" t="s">
        <v>35249</v>
      </c>
      <c r="G4552" s="118" t="s">
        <v>2</v>
      </c>
      <c r="H4552" s="137"/>
      <c r="I4552" s="119"/>
      <c r="J4552" s="129"/>
      <c r="K4552" s="129"/>
      <c r="L4552" s="129">
        <v>0</v>
      </c>
      <c r="M4552" s="134" t="s">
        <v>20975</v>
      </c>
    </row>
    <row r="4553" spans="1:13" hidden="1" x14ac:dyDescent="0.25">
      <c r="A4553" s="128"/>
      <c r="B4553" s="2"/>
      <c r="C4553" s="139" t="s">
        <v>3217</v>
      </c>
      <c r="D4553" s="124" t="s">
        <v>3218</v>
      </c>
      <c r="E4553" s="118" t="s">
        <v>48</v>
      </c>
      <c r="F4553" s="124" t="s">
        <v>35249</v>
      </c>
      <c r="G4553" s="118" t="s">
        <v>2</v>
      </c>
      <c r="H4553" s="137">
        <v>41694</v>
      </c>
      <c r="I4553" s="119">
        <v>928</v>
      </c>
      <c r="J4553" s="129"/>
      <c r="K4553" s="129"/>
      <c r="L4553" s="129">
        <v>0</v>
      </c>
      <c r="M4553" s="134"/>
    </row>
    <row r="4554" spans="1:13" hidden="1" x14ac:dyDescent="0.25">
      <c r="A4554" s="128"/>
      <c r="B4554" s="2"/>
      <c r="C4554" s="139" t="s">
        <v>3219</v>
      </c>
      <c r="D4554" s="124" t="s">
        <v>3220</v>
      </c>
      <c r="E4554" s="118" t="s">
        <v>48</v>
      </c>
      <c r="F4554" s="124" t="s">
        <v>35249</v>
      </c>
      <c r="G4554" s="118" t="s">
        <v>2</v>
      </c>
      <c r="H4554" s="137">
        <v>44923</v>
      </c>
      <c r="I4554" s="119">
        <v>1165</v>
      </c>
      <c r="J4554" s="129"/>
      <c r="K4554" s="129"/>
      <c r="L4554" s="129">
        <v>0</v>
      </c>
      <c r="M4554" s="134" t="s">
        <v>20976</v>
      </c>
    </row>
    <row r="4555" spans="1:13" hidden="1" x14ac:dyDescent="0.25">
      <c r="A4555" s="128"/>
      <c r="B4555" s="2"/>
      <c r="C4555" s="139" t="s">
        <v>3221</v>
      </c>
      <c r="D4555" s="124" t="s">
        <v>3222</v>
      </c>
      <c r="E4555" s="118" t="s">
        <v>48</v>
      </c>
      <c r="F4555" s="124" t="s">
        <v>35249</v>
      </c>
      <c r="G4555" s="118" t="s">
        <v>2</v>
      </c>
      <c r="H4555" s="137">
        <v>42684</v>
      </c>
      <c r="I4555" s="119">
        <v>183</v>
      </c>
      <c r="J4555" s="129"/>
      <c r="K4555" s="129"/>
      <c r="L4555" s="129">
        <v>0</v>
      </c>
      <c r="M4555" s="134" t="s">
        <v>20977</v>
      </c>
    </row>
    <row r="4556" spans="1:13" hidden="1" x14ac:dyDescent="0.25">
      <c r="A4556" s="128"/>
      <c r="B4556" s="2"/>
      <c r="C4556" s="139" t="s">
        <v>3223</v>
      </c>
      <c r="D4556" s="124" t="s">
        <v>3224</v>
      </c>
      <c r="E4556" s="118" t="s">
        <v>48</v>
      </c>
      <c r="F4556" s="124" t="s">
        <v>35249</v>
      </c>
      <c r="G4556" s="118" t="s">
        <v>2</v>
      </c>
      <c r="H4556" s="137">
        <v>42684</v>
      </c>
      <c r="I4556" s="119">
        <v>185</v>
      </c>
      <c r="J4556" s="129"/>
      <c r="K4556" s="129"/>
      <c r="L4556" s="129">
        <v>0</v>
      </c>
      <c r="M4556" s="134" t="s">
        <v>20978</v>
      </c>
    </row>
    <row r="4557" spans="1:13" hidden="1" x14ac:dyDescent="0.25">
      <c r="A4557" s="128"/>
      <c r="B4557" s="2"/>
      <c r="C4557" s="139" t="s">
        <v>3225</v>
      </c>
      <c r="D4557" s="124" t="s">
        <v>3226</v>
      </c>
      <c r="E4557" s="118" t="s">
        <v>48</v>
      </c>
      <c r="F4557" s="124" t="s">
        <v>35249</v>
      </c>
      <c r="G4557" s="118" t="s">
        <v>2</v>
      </c>
      <c r="H4557" s="137">
        <v>42684</v>
      </c>
      <c r="I4557" s="119">
        <v>313</v>
      </c>
      <c r="J4557" s="129"/>
      <c r="K4557" s="129"/>
      <c r="L4557" s="129">
        <v>0</v>
      </c>
      <c r="M4557" s="134" t="s">
        <v>20979</v>
      </c>
    </row>
    <row r="4558" spans="1:13" hidden="1" x14ac:dyDescent="0.25">
      <c r="A4558" s="128"/>
      <c r="B4558" s="2"/>
      <c r="C4558" s="139" t="s">
        <v>31250</v>
      </c>
      <c r="D4558" s="124" t="s">
        <v>31251</v>
      </c>
      <c r="E4558" s="118" t="s">
        <v>48</v>
      </c>
      <c r="F4558" s="124" t="s">
        <v>35249</v>
      </c>
      <c r="G4558" s="118" t="s">
        <v>2</v>
      </c>
      <c r="H4558" s="137"/>
      <c r="I4558" s="119"/>
      <c r="J4558" s="129"/>
      <c r="K4558" s="129"/>
      <c r="L4558" s="129">
        <v>0</v>
      </c>
      <c r="M4558" s="134" t="s">
        <v>20980</v>
      </c>
    </row>
    <row r="4559" spans="1:13" hidden="1" x14ac:dyDescent="0.25">
      <c r="A4559" s="128"/>
      <c r="B4559" s="2"/>
      <c r="C4559" s="139" t="s">
        <v>3227</v>
      </c>
      <c r="D4559" s="124" t="s">
        <v>3228</v>
      </c>
      <c r="E4559" s="118" t="s">
        <v>48</v>
      </c>
      <c r="F4559" s="124" t="s">
        <v>35249</v>
      </c>
      <c r="G4559" s="118" t="s">
        <v>2</v>
      </c>
      <c r="H4559" s="137">
        <v>41940</v>
      </c>
      <c r="I4559" s="119">
        <v>860.14</v>
      </c>
      <c r="J4559" s="129"/>
      <c r="K4559" s="129"/>
      <c r="L4559" s="129">
        <v>0</v>
      </c>
      <c r="M4559" s="134" t="s">
        <v>33334</v>
      </c>
    </row>
    <row r="4560" spans="1:13" hidden="1" x14ac:dyDescent="0.25">
      <c r="A4560" s="128"/>
      <c r="B4560" s="2"/>
      <c r="C4560" s="139" t="s">
        <v>3229</v>
      </c>
      <c r="D4560" s="124" t="s">
        <v>3230</v>
      </c>
      <c r="E4560" s="118" t="s">
        <v>48</v>
      </c>
      <c r="F4560" s="124" t="s">
        <v>35249</v>
      </c>
      <c r="G4560" s="118" t="s">
        <v>2</v>
      </c>
      <c r="H4560" s="137">
        <v>42894</v>
      </c>
      <c r="I4560" s="119">
        <v>225</v>
      </c>
      <c r="J4560" s="129"/>
      <c r="K4560" s="129"/>
      <c r="L4560" s="129">
        <v>0</v>
      </c>
      <c r="M4560" s="134" t="s">
        <v>20981</v>
      </c>
    </row>
    <row r="4561" spans="1:13" hidden="1" x14ac:dyDescent="0.25">
      <c r="A4561" s="128"/>
      <c r="B4561" s="2"/>
      <c r="C4561" s="139" t="s">
        <v>3231</v>
      </c>
      <c r="D4561" s="124" t="s">
        <v>3232</v>
      </c>
      <c r="E4561" s="118" t="s">
        <v>48</v>
      </c>
      <c r="F4561" s="124" t="s">
        <v>35249</v>
      </c>
      <c r="G4561" s="118" t="s">
        <v>2</v>
      </c>
      <c r="H4561" s="137">
        <v>40959</v>
      </c>
      <c r="I4561" s="119">
        <v>256.7</v>
      </c>
      <c r="J4561" s="129"/>
      <c r="K4561" s="129"/>
      <c r="L4561" s="129">
        <v>0</v>
      </c>
      <c r="M4561" s="134" t="s">
        <v>20982</v>
      </c>
    </row>
    <row r="4562" spans="1:13" hidden="1" x14ac:dyDescent="0.25">
      <c r="A4562" s="128"/>
      <c r="B4562" s="2"/>
      <c r="C4562" s="139" t="s">
        <v>3233</v>
      </c>
      <c r="D4562" s="124" t="s">
        <v>3234</v>
      </c>
      <c r="E4562" s="118" t="s">
        <v>48</v>
      </c>
      <c r="F4562" s="124" t="s">
        <v>35249</v>
      </c>
      <c r="G4562" s="118" t="s">
        <v>2</v>
      </c>
      <c r="H4562" s="137">
        <v>42892</v>
      </c>
      <c r="I4562" s="119">
        <v>550</v>
      </c>
      <c r="J4562" s="129"/>
      <c r="K4562" s="129"/>
      <c r="L4562" s="129">
        <v>0</v>
      </c>
      <c r="M4562" s="134" t="s">
        <v>31258</v>
      </c>
    </row>
    <row r="4563" spans="1:13" hidden="1" x14ac:dyDescent="0.25">
      <c r="A4563" s="128"/>
      <c r="B4563" s="2"/>
      <c r="C4563" s="139" t="s">
        <v>3235</v>
      </c>
      <c r="D4563" s="124" t="s">
        <v>3236</v>
      </c>
      <c r="E4563" s="118" t="s">
        <v>48</v>
      </c>
      <c r="F4563" s="124" t="s">
        <v>35249</v>
      </c>
      <c r="G4563" s="118" t="s">
        <v>2</v>
      </c>
      <c r="H4563" s="137">
        <v>42971</v>
      </c>
      <c r="I4563" s="119">
        <v>325</v>
      </c>
      <c r="J4563" s="129"/>
      <c r="K4563" s="129"/>
      <c r="L4563" s="129">
        <v>0</v>
      </c>
      <c r="M4563" s="134" t="s">
        <v>20983</v>
      </c>
    </row>
    <row r="4564" spans="1:13" hidden="1" x14ac:dyDescent="0.25">
      <c r="A4564" s="128"/>
      <c r="B4564" s="2"/>
      <c r="C4564" s="139" t="s">
        <v>3237</v>
      </c>
      <c r="D4564" s="124" t="s">
        <v>3238</v>
      </c>
      <c r="E4564" s="118" t="s">
        <v>48</v>
      </c>
      <c r="F4564" s="124" t="s">
        <v>35249</v>
      </c>
      <c r="G4564" s="118" t="s">
        <v>2</v>
      </c>
      <c r="H4564" s="137">
        <v>42325</v>
      </c>
      <c r="I4564" s="119">
        <v>430</v>
      </c>
      <c r="J4564" s="129"/>
      <c r="K4564" s="129"/>
      <c r="L4564" s="129">
        <v>0</v>
      </c>
      <c r="M4564" s="134" t="s">
        <v>20984</v>
      </c>
    </row>
    <row r="4565" spans="1:13" hidden="1" x14ac:dyDescent="0.25">
      <c r="A4565" s="128"/>
      <c r="B4565" s="2"/>
      <c r="C4565" s="139" t="s">
        <v>3239</v>
      </c>
      <c r="D4565" s="124" t="s">
        <v>3240</v>
      </c>
      <c r="E4565" s="118" t="s">
        <v>48</v>
      </c>
      <c r="F4565" s="124" t="s">
        <v>35249</v>
      </c>
      <c r="G4565" s="118" t="s">
        <v>2</v>
      </c>
      <c r="H4565" s="137">
        <v>42325</v>
      </c>
      <c r="I4565" s="119">
        <v>430</v>
      </c>
      <c r="J4565" s="129"/>
      <c r="K4565" s="129"/>
      <c r="L4565" s="129">
        <v>0</v>
      </c>
      <c r="M4565" s="134" t="s">
        <v>31130</v>
      </c>
    </row>
    <row r="4566" spans="1:13" hidden="1" x14ac:dyDescent="0.25">
      <c r="A4566" s="128"/>
      <c r="B4566" s="2"/>
      <c r="C4566" s="139" t="s">
        <v>3241</v>
      </c>
      <c r="D4566" s="124" t="s">
        <v>3242</v>
      </c>
      <c r="E4566" s="118" t="s">
        <v>48</v>
      </c>
      <c r="F4566" s="124" t="s">
        <v>35249</v>
      </c>
      <c r="G4566" s="118" t="s">
        <v>2</v>
      </c>
      <c r="H4566" s="137"/>
      <c r="I4566" s="119"/>
      <c r="J4566" s="129"/>
      <c r="K4566" s="129"/>
      <c r="L4566" s="129">
        <v>0</v>
      </c>
      <c r="M4566" s="134" t="s">
        <v>20985</v>
      </c>
    </row>
    <row r="4567" spans="1:13" hidden="1" x14ac:dyDescent="0.25">
      <c r="A4567" s="128"/>
      <c r="B4567" s="2"/>
      <c r="C4567" s="139" t="s">
        <v>3243</v>
      </c>
      <c r="D4567" s="124" t="s">
        <v>3244</v>
      </c>
      <c r="E4567" s="118" t="s">
        <v>48</v>
      </c>
      <c r="F4567" s="124" t="s">
        <v>35249</v>
      </c>
      <c r="G4567" s="118" t="s">
        <v>2</v>
      </c>
      <c r="H4567" s="137"/>
      <c r="I4567" s="119"/>
      <c r="J4567" s="129"/>
      <c r="K4567" s="129"/>
      <c r="L4567" s="129">
        <v>0</v>
      </c>
      <c r="M4567" s="134" t="s">
        <v>20986</v>
      </c>
    </row>
    <row r="4568" spans="1:13" hidden="1" x14ac:dyDescent="0.25">
      <c r="A4568" s="128"/>
      <c r="B4568" s="2"/>
      <c r="C4568" s="139" t="s">
        <v>3245</v>
      </c>
      <c r="D4568" s="124" t="s">
        <v>3246</v>
      </c>
      <c r="E4568" s="118" t="s">
        <v>48</v>
      </c>
      <c r="F4568" s="124" t="s">
        <v>35249</v>
      </c>
      <c r="G4568" s="118" t="s">
        <v>2</v>
      </c>
      <c r="H4568" s="137"/>
      <c r="I4568" s="119"/>
      <c r="J4568" s="129"/>
      <c r="K4568" s="129"/>
      <c r="L4568" s="129">
        <v>0</v>
      </c>
      <c r="M4568" s="134" t="s">
        <v>20987</v>
      </c>
    </row>
    <row r="4569" spans="1:13" hidden="1" x14ac:dyDescent="0.25">
      <c r="A4569" s="128"/>
      <c r="B4569" s="2"/>
      <c r="C4569" s="139" t="s">
        <v>3247</v>
      </c>
      <c r="D4569" s="124" t="s">
        <v>3248</v>
      </c>
      <c r="E4569" s="118" t="s">
        <v>48</v>
      </c>
      <c r="F4569" s="124" t="s">
        <v>35249</v>
      </c>
      <c r="G4569" s="118" t="s">
        <v>2</v>
      </c>
      <c r="H4569" s="137"/>
      <c r="I4569" s="119"/>
      <c r="J4569" s="129"/>
      <c r="K4569" s="129"/>
      <c r="L4569" s="129">
        <v>0</v>
      </c>
      <c r="M4569" s="134" t="s">
        <v>20988</v>
      </c>
    </row>
    <row r="4570" spans="1:13" hidden="1" x14ac:dyDescent="0.25">
      <c r="A4570" s="128"/>
      <c r="B4570" s="2"/>
      <c r="C4570" s="139" t="s">
        <v>29014</v>
      </c>
      <c r="D4570" s="124" t="s">
        <v>29015</v>
      </c>
      <c r="E4570" s="118" t="s">
        <v>48</v>
      </c>
      <c r="F4570" s="124" t="s">
        <v>35249</v>
      </c>
      <c r="G4570" s="118" t="s">
        <v>2</v>
      </c>
      <c r="H4570" s="137"/>
      <c r="I4570" s="119"/>
      <c r="J4570" s="129"/>
      <c r="K4570" s="129"/>
      <c r="L4570" s="129">
        <v>0</v>
      </c>
      <c r="M4570" s="134" t="s">
        <v>20989</v>
      </c>
    </row>
    <row r="4571" spans="1:13" hidden="1" x14ac:dyDescent="0.25">
      <c r="A4571" s="128"/>
      <c r="B4571" s="2"/>
      <c r="C4571" s="139" t="s">
        <v>3249</v>
      </c>
      <c r="D4571" s="124" t="s">
        <v>3250</v>
      </c>
      <c r="E4571" s="118" t="s">
        <v>48</v>
      </c>
      <c r="F4571" s="124" t="s">
        <v>35249</v>
      </c>
      <c r="G4571" s="118" t="s">
        <v>2</v>
      </c>
      <c r="H4571" s="137">
        <v>42713</v>
      </c>
      <c r="I4571" s="119">
        <v>750</v>
      </c>
      <c r="J4571" s="129"/>
      <c r="K4571" s="129"/>
      <c r="L4571" s="129">
        <v>0</v>
      </c>
      <c r="M4571" s="134" t="s">
        <v>20990</v>
      </c>
    </row>
    <row r="4572" spans="1:13" hidden="1" x14ac:dyDescent="0.25">
      <c r="A4572" s="128"/>
      <c r="B4572" s="2"/>
      <c r="C4572" s="139" t="s">
        <v>3251</v>
      </c>
      <c r="D4572" s="124" t="s">
        <v>3252</v>
      </c>
      <c r="E4572" s="118" t="s">
        <v>48</v>
      </c>
      <c r="F4572" s="124" t="s">
        <v>35249</v>
      </c>
      <c r="G4572" s="118" t="s">
        <v>2</v>
      </c>
      <c r="H4572" s="137">
        <v>41176</v>
      </c>
      <c r="I4572" s="119">
        <v>491.6</v>
      </c>
      <c r="J4572" s="129"/>
      <c r="K4572" s="129"/>
      <c r="L4572" s="129">
        <v>0</v>
      </c>
      <c r="M4572" s="134" t="s">
        <v>20991</v>
      </c>
    </row>
    <row r="4573" spans="1:13" hidden="1" x14ac:dyDescent="0.25">
      <c r="A4573" s="128"/>
      <c r="B4573" s="2"/>
      <c r="C4573" s="139" t="s">
        <v>3253</v>
      </c>
      <c r="D4573" s="124" t="s">
        <v>3254</v>
      </c>
      <c r="E4573" s="118" t="s">
        <v>48</v>
      </c>
      <c r="F4573" s="124" t="s">
        <v>35249</v>
      </c>
      <c r="G4573" s="118" t="s">
        <v>2</v>
      </c>
      <c r="H4573" s="137">
        <v>41947</v>
      </c>
      <c r="I4573" s="119">
        <v>483</v>
      </c>
      <c r="J4573" s="129"/>
      <c r="K4573" s="129"/>
      <c r="L4573" s="129">
        <v>0</v>
      </c>
      <c r="M4573" s="134" t="s">
        <v>20992</v>
      </c>
    </row>
    <row r="4574" spans="1:13" hidden="1" x14ac:dyDescent="0.25">
      <c r="A4574" s="128"/>
      <c r="B4574" s="2"/>
      <c r="C4574" s="139" t="s">
        <v>31413</v>
      </c>
      <c r="D4574" s="124" t="s">
        <v>31414</v>
      </c>
      <c r="E4574" s="118" t="s">
        <v>48</v>
      </c>
      <c r="F4574" s="124" t="s">
        <v>35249</v>
      </c>
      <c r="G4574" s="118" t="s">
        <v>2</v>
      </c>
      <c r="H4574" s="137"/>
      <c r="I4574" s="119"/>
      <c r="J4574" s="129"/>
      <c r="K4574" s="129"/>
      <c r="L4574" s="129">
        <v>0</v>
      </c>
      <c r="M4574" s="134" t="s">
        <v>20993</v>
      </c>
    </row>
    <row r="4575" spans="1:13" hidden="1" x14ac:dyDescent="0.25">
      <c r="A4575" s="128"/>
      <c r="B4575" s="2"/>
      <c r="C4575" s="139" t="s">
        <v>29551</v>
      </c>
      <c r="D4575" s="124" t="s">
        <v>29552</v>
      </c>
      <c r="E4575" s="118" t="s">
        <v>48</v>
      </c>
      <c r="F4575" s="124" t="s">
        <v>35249</v>
      </c>
      <c r="G4575" s="118" t="s">
        <v>2</v>
      </c>
      <c r="H4575" s="137"/>
      <c r="I4575" s="119"/>
      <c r="J4575" s="129"/>
      <c r="K4575" s="129"/>
      <c r="L4575" s="129">
        <v>0</v>
      </c>
      <c r="M4575" s="134" t="s">
        <v>20994</v>
      </c>
    </row>
    <row r="4576" spans="1:13" hidden="1" x14ac:dyDescent="0.25">
      <c r="A4576" s="128"/>
      <c r="B4576" s="2"/>
      <c r="C4576" s="139" t="s">
        <v>3255</v>
      </c>
      <c r="D4576" s="124" t="s">
        <v>3256</v>
      </c>
      <c r="E4576" s="118" t="s">
        <v>48</v>
      </c>
      <c r="F4576" s="124" t="s">
        <v>35249</v>
      </c>
      <c r="G4576" s="118" t="s">
        <v>2</v>
      </c>
      <c r="H4576" s="137">
        <v>41086</v>
      </c>
      <c r="I4576" s="119">
        <v>586.75</v>
      </c>
      <c r="J4576" s="129"/>
      <c r="K4576" s="129"/>
      <c r="L4576" s="129">
        <v>0</v>
      </c>
      <c r="M4576" s="134" t="s">
        <v>28655</v>
      </c>
    </row>
    <row r="4577" spans="1:13" hidden="1" x14ac:dyDescent="0.25">
      <c r="A4577" s="128"/>
      <c r="B4577" s="2"/>
      <c r="C4577" s="139" t="s">
        <v>3257</v>
      </c>
      <c r="D4577" s="124" t="s">
        <v>3258</v>
      </c>
      <c r="E4577" s="118" t="s">
        <v>48</v>
      </c>
      <c r="F4577" s="124" t="s">
        <v>35249</v>
      </c>
      <c r="G4577" s="118" t="s">
        <v>2</v>
      </c>
      <c r="H4577" s="137">
        <v>41086</v>
      </c>
      <c r="I4577" s="119">
        <v>586.76</v>
      </c>
      <c r="J4577" s="129"/>
      <c r="K4577" s="129"/>
      <c r="L4577" s="129">
        <v>0</v>
      </c>
      <c r="M4577" s="134" t="s">
        <v>30449</v>
      </c>
    </row>
    <row r="4578" spans="1:13" hidden="1" x14ac:dyDescent="0.25">
      <c r="A4578" s="128"/>
      <c r="B4578" s="2"/>
      <c r="C4578" s="139" t="s">
        <v>30963</v>
      </c>
      <c r="D4578" s="124" t="s">
        <v>30964</v>
      </c>
      <c r="E4578" s="118" t="s">
        <v>48</v>
      </c>
      <c r="F4578" s="124" t="s">
        <v>35249</v>
      </c>
      <c r="G4578" s="118" t="s">
        <v>2</v>
      </c>
      <c r="H4578" s="137"/>
      <c r="I4578" s="119"/>
      <c r="J4578" s="129"/>
      <c r="K4578" s="129"/>
      <c r="L4578" s="129">
        <v>0</v>
      </c>
      <c r="M4578" s="134" t="s">
        <v>31206</v>
      </c>
    </row>
    <row r="4579" spans="1:13" hidden="1" x14ac:dyDescent="0.25">
      <c r="A4579" s="128"/>
      <c r="B4579" s="2"/>
      <c r="C4579" s="139" t="s">
        <v>3259</v>
      </c>
      <c r="D4579" s="124" t="s">
        <v>3260</v>
      </c>
      <c r="E4579" s="118" t="s">
        <v>48</v>
      </c>
      <c r="F4579" s="124" t="s">
        <v>35249</v>
      </c>
      <c r="G4579" s="118" t="s">
        <v>2</v>
      </c>
      <c r="H4579" s="137">
        <v>46051</v>
      </c>
      <c r="I4579" s="119">
        <v>183.62</v>
      </c>
      <c r="J4579" s="129"/>
      <c r="K4579" s="129"/>
      <c r="L4579" s="129">
        <v>0</v>
      </c>
      <c r="M4579" s="134" t="s">
        <v>20995</v>
      </c>
    </row>
    <row r="4580" spans="1:13" hidden="1" x14ac:dyDescent="0.25">
      <c r="A4580" s="128"/>
      <c r="B4580" s="2"/>
      <c r="C4580" s="139" t="s">
        <v>3261</v>
      </c>
      <c r="D4580" s="124" t="s">
        <v>3262</v>
      </c>
      <c r="E4580" s="118" t="s">
        <v>48</v>
      </c>
      <c r="F4580" s="124" t="s">
        <v>35249</v>
      </c>
      <c r="G4580" s="118" t="s">
        <v>2</v>
      </c>
      <c r="H4580" s="137">
        <v>41655</v>
      </c>
      <c r="I4580" s="119">
        <v>90.96</v>
      </c>
      <c r="J4580" s="129"/>
      <c r="K4580" s="129"/>
      <c r="L4580" s="129">
        <v>0</v>
      </c>
      <c r="M4580" s="134" t="s">
        <v>30446</v>
      </c>
    </row>
    <row r="4581" spans="1:13" hidden="1" x14ac:dyDescent="0.25">
      <c r="A4581" s="128"/>
      <c r="B4581" s="2"/>
      <c r="C4581" s="139" t="s">
        <v>3263</v>
      </c>
      <c r="D4581" s="124" t="s">
        <v>3264</v>
      </c>
      <c r="E4581" s="118" t="s">
        <v>48</v>
      </c>
      <c r="F4581" s="124" t="s">
        <v>35249</v>
      </c>
      <c r="G4581" s="118" t="s">
        <v>2</v>
      </c>
      <c r="H4581" s="137">
        <v>42191</v>
      </c>
      <c r="I4581" s="119">
        <v>135.05000000000001</v>
      </c>
      <c r="J4581" s="129"/>
      <c r="K4581" s="129"/>
      <c r="L4581" s="129">
        <v>0</v>
      </c>
      <c r="M4581" s="134" t="s">
        <v>20996</v>
      </c>
    </row>
    <row r="4582" spans="1:13" x14ac:dyDescent="0.25">
      <c r="A4582" s="128"/>
      <c r="B4582" s="2"/>
      <c r="C4582" s="139" t="s">
        <v>3265</v>
      </c>
      <c r="D4582" s="124" t="s">
        <v>3266</v>
      </c>
      <c r="E4582" s="118" t="s">
        <v>48</v>
      </c>
      <c r="F4582" s="124" t="s">
        <v>35249</v>
      </c>
      <c r="G4582" s="118" t="s">
        <v>2</v>
      </c>
      <c r="H4582" s="137">
        <v>43643</v>
      </c>
      <c r="I4582" s="119">
        <v>330</v>
      </c>
      <c r="J4582" s="129"/>
      <c r="K4582" s="129"/>
      <c r="L4582" s="129">
        <v>0</v>
      </c>
      <c r="M4582" s="134" t="s">
        <v>31940</v>
      </c>
    </row>
    <row r="4583" spans="1:13" hidden="1" x14ac:dyDescent="0.25">
      <c r="A4583" s="128"/>
      <c r="B4583" s="2"/>
      <c r="C4583" s="139" t="s">
        <v>3267</v>
      </c>
      <c r="D4583" s="124" t="s">
        <v>3268</v>
      </c>
      <c r="E4583" s="118" t="s">
        <v>48</v>
      </c>
      <c r="F4583" s="124" t="s">
        <v>35249</v>
      </c>
      <c r="G4583" s="118" t="s">
        <v>2</v>
      </c>
      <c r="H4583" s="137">
        <v>43614</v>
      </c>
      <c r="I4583" s="119">
        <v>450</v>
      </c>
      <c r="J4583" s="129"/>
      <c r="K4583" s="129"/>
      <c r="L4583" s="129">
        <v>0</v>
      </c>
      <c r="M4583" s="134" t="s">
        <v>20997</v>
      </c>
    </row>
    <row r="4584" spans="1:13" hidden="1" x14ac:dyDescent="0.25">
      <c r="A4584" s="128"/>
      <c r="B4584" s="2"/>
      <c r="C4584" s="139" t="s">
        <v>3269</v>
      </c>
      <c r="D4584" s="124" t="s">
        <v>3270</v>
      </c>
      <c r="E4584" s="118" t="s">
        <v>48</v>
      </c>
      <c r="F4584" s="124" t="s">
        <v>35249</v>
      </c>
      <c r="G4584" s="118" t="s">
        <v>2</v>
      </c>
      <c r="H4584" s="137">
        <v>40721</v>
      </c>
      <c r="I4584" s="119">
        <v>124.05</v>
      </c>
      <c r="J4584" s="129"/>
      <c r="K4584" s="129"/>
      <c r="L4584" s="129">
        <v>0</v>
      </c>
      <c r="M4584" s="134" t="s">
        <v>20998</v>
      </c>
    </row>
    <row r="4585" spans="1:13" hidden="1" x14ac:dyDescent="0.25">
      <c r="A4585" s="128"/>
      <c r="B4585" s="2"/>
      <c r="C4585" s="139" t="s">
        <v>3271</v>
      </c>
      <c r="D4585" s="124" t="s">
        <v>3272</v>
      </c>
      <c r="E4585" s="118" t="s">
        <v>48</v>
      </c>
      <c r="F4585" s="124" t="s">
        <v>35249</v>
      </c>
      <c r="G4585" s="118" t="s">
        <v>2</v>
      </c>
      <c r="H4585" s="137">
        <v>42031</v>
      </c>
      <c r="I4585" s="119">
        <v>248.1</v>
      </c>
      <c r="J4585" s="129"/>
      <c r="K4585" s="129"/>
      <c r="L4585" s="129">
        <v>0</v>
      </c>
      <c r="M4585" s="134" t="s">
        <v>20999</v>
      </c>
    </row>
    <row r="4586" spans="1:13" hidden="1" x14ac:dyDescent="0.25">
      <c r="A4586" s="128"/>
      <c r="B4586" s="2"/>
      <c r="C4586" s="139" t="s">
        <v>3273</v>
      </c>
      <c r="D4586" s="124" t="s">
        <v>3274</v>
      </c>
      <c r="E4586" s="118" t="s">
        <v>48</v>
      </c>
      <c r="F4586" s="124" t="s">
        <v>35249</v>
      </c>
      <c r="G4586" s="118" t="s">
        <v>2</v>
      </c>
      <c r="H4586" s="137">
        <v>45797</v>
      </c>
      <c r="I4586" s="119">
        <v>280.7</v>
      </c>
      <c r="J4586" s="129"/>
      <c r="K4586" s="129"/>
      <c r="L4586" s="129">
        <v>0</v>
      </c>
      <c r="M4586" s="134" t="s">
        <v>21000</v>
      </c>
    </row>
    <row r="4587" spans="1:13" hidden="1" x14ac:dyDescent="0.25">
      <c r="A4587" s="128"/>
      <c r="B4587" s="2"/>
      <c r="C4587" s="139" t="s">
        <v>3275</v>
      </c>
      <c r="D4587" s="124" t="s">
        <v>3276</v>
      </c>
      <c r="E4587" s="118" t="s">
        <v>48</v>
      </c>
      <c r="F4587" s="124" t="s">
        <v>35249</v>
      </c>
      <c r="G4587" s="118" t="s">
        <v>2</v>
      </c>
      <c r="H4587" s="137">
        <v>45797</v>
      </c>
      <c r="I4587" s="119">
        <v>280.7</v>
      </c>
      <c r="J4587" s="129"/>
      <c r="K4587" s="129"/>
      <c r="L4587" s="129">
        <v>0</v>
      </c>
      <c r="M4587" s="134" t="s">
        <v>21001</v>
      </c>
    </row>
    <row r="4588" spans="1:13" hidden="1" x14ac:dyDescent="0.25">
      <c r="A4588" s="128"/>
      <c r="B4588" s="2"/>
      <c r="C4588" s="139" t="s">
        <v>3277</v>
      </c>
      <c r="D4588" s="124" t="s">
        <v>3278</v>
      </c>
      <c r="E4588" s="118" t="s">
        <v>48</v>
      </c>
      <c r="F4588" s="124" t="s">
        <v>35249</v>
      </c>
      <c r="G4588" s="118" t="s">
        <v>2</v>
      </c>
      <c r="H4588" s="137"/>
      <c r="I4588" s="119"/>
      <c r="J4588" s="129"/>
      <c r="K4588" s="129"/>
      <c r="L4588" s="129">
        <v>0</v>
      </c>
      <c r="M4588" s="134" t="s">
        <v>21002</v>
      </c>
    </row>
    <row r="4589" spans="1:13" hidden="1" x14ac:dyDescent="0.25">
      <c r="A4589" s="128"/>
      <c r="B4589" s="2"/>
      <c r="C4589" s="139" t="s">
        <v>3279</v>
      </c>
      <c r="D4589" s="124" t="s">
        <v>3280</v>
      </c>
      <c r="E4589" s="118" t="s">
        <v>48</v>
      </c>
      <c r="F4589" s="124" t="s">
        <v>35249</v>
      </c>
      <c r="G4589" s="118" t="s">
        <v>2</v>
      </c>
      <c r="H4589" s="137"/>
      <c r="I4589" s="119"/>
      <c r="J4589" s="129"/>
      <c r="K4589" s="129"/>
      <c r="L4589" s="129">
        <v>0</v>
      </c>
      <c r="M4589" s="134" t="s">
        <v>21003</v>
      </c>
    </row>
    <row r="4590" spans="1:13" hidden="1" x14ac:dyDescent="0.25">
      <c r="A4590" s="128"/>
      <c r="B4590" s="2"/>
      <c r="C4590" s="139" t="s">
        <v>3281</v>
      </c>
      <c r="D4590" s="124" t="s">
        <v>3282</v>
      </c>
      <c r="E4590" s="118" t="s">
        <v>48</v>
      </c>
      <c r="F4590" s="124" t="s">
        <v>35249</v>
      </c>
      <c r="G4590" s="118" t="s">
        <v>2</v>
      </c>
      <c r="H4590" s="137">
        <v>42690</v>
      </c>
      <c r="I4590" s="119">
        <v>450</v>
      </c>
      <c r="J4590" s="129"/>
      <c r="K4590" s="129"/>
      <c r="L4590" s="129">
        <v>0</v>
      </c>
      <c r="M4590" s="134" t="s">
        <v>21004</v>
      </c>
    </row>
    <row r="4591" spans="1:13" hidden="1" x14ac:dyDescent="0.25">
      <c r="A4591" s="128"/>
      <c r="B4591" s="2"/>
      <c r="C4591" s="139" t="s">
        <v>3283</v>
      </c>
      <c r="D4591" s="124" t="s">
        <v>3284</v>
      </c>
      <c r="E4591" s="118" t="s">
        <v>48</v>
      </c>
      <c r="F4591" s="124" t="s">
        <v>35249</v>
      </c>
      <c r="G4591" s="118" t="s">
        <v>2</v>
      </c>
      <c r="H4591" s="137">
        <v>45797</v>
      </c>
      <c r="I4591" s="119">
        <v>437.5</v>
      </c>
      <c r="J4591" s="129"/>
      <c r="K4591" s="129"/>
      <c r="L4591" s="129">
        <v>0</v>
      </c>
      <c r="M4591" s="134" t="s">
        <v>21005</v>
      </c>
    </row>
    <row r="4592" spans="1:13" hidden="1" x14ac:dyDescent="0.25">
      <c r="A4592" s="128"/>
      <c r="B4592" s="2"/>
      <c r="C4592" s="139" t="s">
        <v>3285</v>
      </c>
      <c r="D4592" s="124" t="s">
        <v>3286</v>
      </c>
      <c r="E4592" s="118" t="s">
        <v>48</v>
      </c>
      <c r="F4592" s="124" t="s">
        <v>35249</v>
      </c>
      <c r="G4592" s="118" t="s">
        <v>2</v>
      </c>
      <c r="H4592" s="137">
        <v>45797</v>
      </c>
      <c r="I4592" s="119">
        <v>437.5</v>
      </c>
      <c r="J4592" s="129"/>
      <c r="K4592" s="129"/>
      <c r="L4592" s="129">
        <v>0</v>
      </c>
      <c r="M4592" s="134" t="s">
        <v>21006</v>
      </c>
    </row>
    <row r="4593" spans="1:13" hidden="1" x14ac:dyDescent="0.25">
      <c r="A4593" s="128"/>
      <c r="B4593" s="2"/>
      <c r="C4593" s="139" t="s">
        <v>30879</v>
      </c>
      <c r="D4593" s="124" t="s">
        <v>30880</v>
      </c>
      <c r="E4593" s="118" t="s">
        <v>48</v>
      </c>
      <c r="F4593" s="124" t="s">
        <v>35249</v>
      </c>
      <c r="G4593" s="118" t="s">
        <v>2</v>
      </c>
      <c r="H4593" s="137"/>
      <c r="I4593" s="119"/>
      <c r="J4593" s="129"/>
      <c r="K4593" s="129"/>
      <c r="L4593" s="129">
        <v>0</v>
      </c>
      <c r="M4593" s="134" t="s">
        <v>21007</v>
      </c>
    </row>
    <row r="4594" spans="1:13" hidden="1" x14ac:dyDescent="0.25">
      <c r="A4594" s="128"/>
      <c r="B4594" s="2"/>
      <c r="C4594" s="139" t="s">
        <v>29731</v>
      </c>
      <c r="D4594" s="124" t="s">
        <v>29732</v>
      </c>
      <c r="E4594" s="118" t="s">
        <v>48</v>
      </c>
      <c r="F4594" s="124" t="s">
        <v>35249</v>
      </c>
      <c r="G4594" s="118" t="s">
        <v>2</v>
      </c>
      <c r="H4594" s="137"/>
      <c r="I4594" s="119"/>
      <c r="J4594" s="129"/>
      <c r="K4594" s="129"/>
      <c r="L4594" s="129">
        <v>0</v>
      </c>
      <c r="M4594" s="134" t="s">
        <v>21008</v>
      </c>
    </row>
    <row r="4595" spans="1:13" hidden="1" x14ac:dyDescent="0.25">
      <c r="A4595" s="128"/>
      <c r="B4595" s="2"/>
      <c r="C4595" s="139" t="s">
        <v>3287</v>
      </c>
      <c r="D4595" s="124" t="s">
        <v>3288</v>
      </c>
      <c r="E4595" s="118" t="s">
        <v>48</v>
      </c>
      <c r="F4595" s="124" t="s">
        <v>35249</v>
      </c>
      <c r="G4595" s="118" t="s">
        <v>2</v>
      </c>
      <c r="H4595" s="137">
        <v>41968</v>
      </c>
      <c r="I4595" s="119">
        <v>1129.8599999999999</v>
      </c>
      <c r="J4595" s="129"/>
      <c r="K4595" s="129"/>
      <c r="L4595" s="129">
        <v>0</v>
      </c>
      <c r="M4595" s="134" t="s">
        <v>21009</v>
      </c>
    </row>
    <row r="4596" spans="1:13" hidden="1" x14ac:dyDescent="0.25">
      <c r="A4596" s="128"/>
      <c r="B4596" s="2"/>
      <c r="C4596" s="139" t="s">
        <v>3289</v>
      </c>
      <c r="D4596" s="124" t="s">
        <v>3290</v>
      </c>
      <c r="E4596" s="118" t="s">
        <v>48</v>
      </c>
      <c r="F4596" s="124" t="s">
        <v>35249</v>
      </c>
      <c r="G4596" s="118" t="s">
        <v>2</v>
      </c>
      <c r="H4596" s="137">
        <v>40679</v>
      </c>
      <c r="I4596" s="119">
        <v>127.2</v>
      </c>
      <c r="J4596" s="129"/>
      <c r="K4596" s="129"/>
      <c r="L4596" s="129">
        <v>0</v>
      </c>
      <c r="M4596" s="134" t="s">
        <v>21010</v>
      </c>
    </row>
    <row r="4597" spans="1:13" hidden="1" x14ac:dyDescent="0.25">
      <c r="A4597" s="128"/>
      <c r="B4597" s="2"/>
      <c r="C4597" s="139" t="s">
        <v>3291</v>
      </c>
      <c r="D4597" s="124" t="s">
        <v>3292</v>
      </c>
      <c r="E4597" s="118" t="s">
        <v>48</v>
      </c>
      <c r="F4597" s="124" t="s">
        <v>35249</v>
      </c>
      <c r="G4597" s="118" t="s">
        <v>2</v>
      </c>
      <c r="H4597" s="137">
        <v>40679</v>
      </c>
      <c r="I4597" s="119">
        <v>256.55</v>
      </c>
      <c r="J4597" s="129"/>
      <c r="K4597" s="129"/>
      <c r="L4597" s="129">
        <v>0</v>
      </c>
      <c r="M4597" s="134" t="s">
        <v>21011</v>
      </c>
    </row>
    <row r="4598" spans="1:13" hidden="1" x14ac:dyDescent="0.25">
      <c r="A4598" s="128"/>
      <c r="B4598" s="2"/>
      <c r="C4598" s="139" t="s">
        <v>3293</v>
      </c>
      <c r="D4598" s="124" t="s">
        <v>3294</v>
      </c>
      <c r="E4598" s="118" t="s">
        <v>48</v>
      </c>
      <c r="F4598" s="124" t="s">
        <v>35249</v>
      </c>
      <c r="G4598" s="118" t="s">
        <v>2</v>
      </c>
      <c r="H4598" s="137"/>
      <c r="I4598" s="119"/>
      <c r="J4598" s="129"/>
      <c r="K4598" s="129"/>
      <c r="L4598" s="129">
        <v>0</v>
      </c>
      <c r="M4598" s="134" t="s">
        <v>31750</v>
      </c>
    </row>
    <row r="4599" spans="1:13" hidden="1" x14ac:dyDescent="0.25">
      <c r="A4599" s="128"/>
      <c r="B4599" s="2"/>
      <c r="C4599" s="139" t="s">
        <v>3295</v>
      </c>
      <c r="D4599" s="124" t="s">
        <v>3296</v>
      </c>
      <c r="E4599" s="118" t="s">
        <v>48</v>
      </c>
      <c r="F4599" s="124" t="s">
        <v>35249</v>
      </c>
      <c r="G4599" s="118" t="s">
        <v>2</v>
      </c>
      <c r="H4599" s="137"/>
      <c r="I4599" s="119"/>
      <c r="J4599" s="129"/>
      <c r="K4599" s="129"/>
      <c r="L4599" s="129">
        <v>0</v>
      </c>
      <c r="M4599" s="134" t="s">
        <v>21012</v>
      </c>
    </row>
    <row r="4600" spans="1:13" hidden="1" x14ac:dyDescent="0.25">
      <c r="A4600" s="128"/>
      <c r="B4600" s="2"/>
      <c r="C4600" s="139" t="s">
        <v>3297</v>
      </c>
      <c r="D4600" s="124" t="s">
        <v>3298</v>
      </c>
      <c r="E4600" s="118" t="s">
        <v>48</v>
      </c>
      <c r="F4600" s="124" t="s">
        <v>35249</v>
      </c>
      <c r="G4600" s="118" t="s">
        <v>2</v>
      </c>
      <c r="H4600" s="137">
        <v>43623</v>
      </c>
      <c r="I4600" s="119">
        <v>74.069999999999993</v>
      </c>
      <c r="J4600" s="129"/>
      <c r="K4600" s="129"/>
      <c r="L4600" s="129">
        <v>0</v>
      </c>
      <c r="M4600" s="134" t="s">
        <v>31234</v>
      </c>
    </row>
    <row r="4601" spans="1:13" hidden="1" x14ac:dyDescent="0.25">
      <c r="A4601" s="128"/>
      <c r="B4601" s="2"/>
      <c r="C4601" s="139" t="s">
        <v>3299</v>
      </c>
      <c r="D4601" s="124" t="s">
        <v>3300</v>
      </c>
      <c r="E4601" s="118" t="s">
        <v>48</v>
      </c>
      <c r="F4601" s="124" t="s">
        <v>35249</v>
      </c>
      <c r="G4601" s="118" t="s">
        <v>2</v>
      </c>
      <c r="H4601" s="137">
        <v>44091</v>
      </c>
      <c r="I4601" s="119">
        <v>425</v>
      </c>
      <c r="J4601" s="129"/>
      <c r="K4601" s="129"/>
      <c r="L4601" s="129">
        <v>0</v>
      </c>
      <c r="M4601" s="134" t="s">
        <v>21013</v>
      </c>
    </row>
    <row r="4602" spans="1:13" hidden="1" x14ac:dyDescent="0.25">
      <c r="A4602" s="128"/>
      <c r="B4602" s="2"/>
      <c r="C4602" s="139" t="s">
        <v>3301</v>
      </c>
      <c r="D4602" s="124" t="s">
        <v>3302</v>
      </c>
      <c r="E4602" s="118" t="s">
        <v>48</v>
      </c>
      <c r="F4602" s="124" t="s">
        <v>35249</v>
      </c>
      <c r="G4602" s="118" t="s">
        <v>2</v>
      </c>
      <c r="H4602" s="137">
        <v>44091</v>
      </c>
      <c r="I4602" s="119">
        <v>650</v>
      </c>
      <c r="J4602" s="129"/>
      <c r="K4602" s="129"/>
      <c r="L4602" s="129">
        <v>0</v>
      </c>
      <c r="M4602" s="134"/>
    </row>
    <row r="4603" spans="1:13" hidden="1" x14ac:dyDescent="0.25">
      <c r="A4603" s="128"/>
      <c r="B4603" s="2"/>
      <c r="C4603" s="139" t="s">
        <v>3303</v>
      </c>
      <c r="D4603" s="124" t="s">
        <v>3304</v>
      </c>
      <c r="E4603" s="118" t="s">
        <v>48</v>
      </c>
      <c r="F4603" s="124" t="s">
        <v>35249</v>
      </c>
      <c r="G4603" s="118" t="s">
        <v>2</v>
      </c>
      <c r="H4603" s="137">
        <v>44091</v>
      </c>
      <c r="I4603" s="119">
        <v>650</v>
      </c>
      <c r="J4603" s="129"/>
      <c r="K4603" s="129"/>
      <c r="L4603" s="129">
        <v>0</v>
      </c>
      <c r="M4603" s="134" t="s">
        <v>34681</v>
      </c>
    </row>
    <row r="4604" spans="1:13" hidden="1" x14ac:dyDescent="0.25">
      <c r="A4604" s="128"/>
      <c r="B4604" s="2"/>
      <c r="C4604" s="139" t="s">
        <v>3305</v>
      </c>
      <c r="D4604" s="124" t="s">
        <v>3306</v>
      </c>
      <c r="E4604" s="118" t="s">
        <v>48</v>
      </c>
      <c r="F4604" s="124" t="s">
        <v>35249</v>
      </c>
      <c r="G4604" s="118" t="s">
        <v>2</v>
      </c>
      <c r="H4604" s="137">
        <v>41166</v>
      </c>
      <c r="I4604" s="119">
        <v>140</v>
      </c>
      <c r="J4604" s="129"/>
      <c r="K4604" s="129"/>
      <c r="L4604" s="129">
        <v>0</v>
      </c>
      <c r="M4604" s="134" t="s">
        <v>21014</v>
      </c>
    </row>
    <row r="4605" spans="1:13" hidden="1" x14ac:dyDescent="0.25">
      <c r="A4605" s="128"/>
      <c r="B4605" s="2"/>
      <c r="C4605" s="139" t="s">
        <v>33055</v>
      </c>
      <c r="D4605" s="124" t="s">
        <v>33056</v>
      </c>
      <c r="E4605" s="118" t="s">
        <v>48</v>
      </c>
      <c r="F4605" s="124" t="s">
        <v>35249</v>
      </c>
      <c r="G4605" s="118" t="s">
        <v>2</v>
      </c>
      <c r="H4605" s="137"/>
      <c r="I4605" s="119"/>
      <c r="J4605" s="129"/>
      <c r="K4605" s="129"/>
      <c r="L4605" s="129">
        <v>0</v>
      </c>
      <c r="M4605" s="134" t="s">
        <v>21015</v>
      </c>
    </row>
    <row r="4606" spans="1:13" hidden="1" x14ac:dyDescent="0.25">
      <c r="A4606" s="128"/>
      <c r="B4606" s="2"/>
      <c r="C4606" s="139" t="s">
        <v>32775</v>
      </c>
      <c r="D4606" s="124" t="s">
        <v>32776</v>
      </c>
      <c r="E4606" s="118" t="s">
        <v>48</v>
      </c>
      <c r="F4606" s="124" t="s">
        <v>35249</v>
      </c>
      <c r="G4606" s="118" t="s">
        <v>2</v>
      </c>
      <c r="H4606" s="137"/>
      <c r="I4606" s="119"/>
      <c r="J4606" s="129"/>
      <c r="K4606" s="129"/>
      <c r="L4606" s="129">
        <v>0</v>
      </c>
      <c r="M4606" s="134" t="s">
        <v>21016</v>
      </c>
    </row>
    <row r="4607" spans="1:13" hidden="1" x14ac:dyDescent="0.25">
      <c r="A4607" s="128"/>
      <c r="B4607" s="2"/>
      <c r="C4607" s="139" t="s">
        <v>3307</v>
      </c>
      <c r="D4607" s="124" t="s">
        <v>3308</v>
      </c>
      <c r="E4607" s="118" t="s">
        <v>48</v>
      </c>
      <c r="F4607" s="124" t="s">
        <v>35249</v>
      </c>
      <c r="G4607" s="118" t="s">
        <v>2</v>
      </c>
      <c r="H4607" s="137">
        <v>44077</v>
      </c>
      <c r="I4607" s="119">
        <v>255</v>
      </c>
      <c r="J4607" s="129"/>
      <c r="K4607" s="129"/>
      <c r="L4607" s="129">
        <v>0</v>
      </c>
      <c r="M4607" s="134" t="s">
        <v>21017</v>
      </c>
    </row>
    <row r="4608" spans="1:13" hidden="1" x14ac:dyDescent="0.25">
      <c r="A4608" s="128"/>
      <c r="B4608" s="2"/>
      <c r="C4608" s="139" t="s">
        <v>3309</v>
      </c>
      <c r="D4608" s="124" t="s">
        <v>3310</v>
      </c>
      <c r="E4608" s="118" t="s">
        <v>48</v>
      </c>
      <c r="F4608" s="124" t="s">
        <v>35249</v>
      </c>
      <c r="G4608" s="118" t="s">
        <v>2</v>
      </c>
      <c r="H4608" s="137">
        <v>43602</v>
      </c>
      <c r="I4608" s="119">
        <v>450</v>
      </c>
      <c r="J4608" s="129"/>
      <c r="K4608" s="129"/>
      <c r="L4608" s="129">
        <v>0</v>
      </c>
      <c r="M4608" s="134" t="s">
        <v>21018</v>
      </c>
    </row>
    <row r="4609" spans="1:13" hidden="1" x14ac:dyDescent="0.25">
      <c r="A4609" s="128"/>
      <c r="B4609" s="2"/>
      <c r="C4609" s="139" t="s">
        <v>3311</v>
      </c>
      <c r="D4609" s="124" t="s">
        <v>3312</v>
      </c>
      <c r="E4609" s="118" t="s">
        <v>48</v>
      </c>
      <c r="F4609" s="124" t="s">
        <v>35249</v>
      </c>
      <c r="G4609" s="118" t="s">
        <v>2</v>
      </c>
      <c r="H4609" s="137">
        <v>42494</v>
      </c>
      <c r="I4609" s="119">
        <v>990</v>
      </c>
      <c r="J4609" s="129"/>
      <c r="K4609" s="129"/>
      <c r="L4609" s="129">
        <v>0</v>
      </c>
      <c r="M4609" s="134" t="s">
        <v>21019</v>
      </c>
    </row>
    <row r="4610" spans="1:13" hidden="1" x14ac:dyDescent="0.25">
      <c r="A4610" s="128"/>
      <c r="B4610" s="2"/>
      <c r="C4610" s="139" t="s">
        <v>3313</v>
      </c>
      <c r="D4610" s="124" t="s">
        <v>3314</v>
      </c>
      <c r="E4610" s="118" t="s">
        <v>48</v>
      </c>
      <c r="F4610" s="124" t="s">
        <v>35249</v>
      </c>
      <c r="G4610" s="118" t="s">
        <v>2</v>
      </c>
      <c r="H4610" s="137">
        <v>40339</v>
      </c>
      <c r="I4610" s="119">
        <v>682.2</v>
      </c>
      <c r="J4610" s="129"/>
      <c r="K4610" s="129"/>
      <c r="L4610" s="129">
        <v>0</v>
      </c>
      <c r="M4610" s="134" t="s">
        <v>21020</v>
      </c>
    </row>
    <row r="4611" spans="1:13" hidden="1" x14ac:dyDescent="0.25">
      <c r="A4611" s="128"/>
      <c r="B4611" s="2"/>
      <c r="C4611" s="139" t="s">
        <v>31383</v>
      </c>
      <c r="D4611" s="124" t="s">
        <v>31384</v>
      </c>
      <c r="E4611" s="118" t="s">
        <v>48</v>
      </c>
      <c r="F4611" s="124" t="s">
        <v>35249</v>
      </c>
      <c r="G4611" s="118" t="s">
        <v>2</v>
      </c>
      <c r="H4611" s="137"/>
      <c r="I4611" s="119"/>
      <c r="J4611" s="129"/>
      <c r="K4611" s="129"/>
      <c r="L4611" s="129">
        <v>0</v>
      </c>
      <c r="M4611" s="134" t="s">
        <v>21021</v>
      </c>
    </row>
    <row r="4612" spans="1:13" hidden="1" x14ac:dyDescent="0.25">
      <c r="A4612" s="128"/>
      <c r="B4612" s="2"/>
      <c r="C4612" s="139" t="s">
        <v>3315</v>
      </c>
      <c r="D4612" s="124" t="s">
        <v>3316</v>
      </c>
      <c r="E4612" s="118" t="s">
        <v>48</v>
      </c>
      <c r="F4612" s="124" t="s">
        <v>35249</v>
      </c>
      <c r="G4612" s="118" t="s">
        <v>2</v>
      </c>
      <c r="H4612" s="137">
        <v>41680</v>
      </c>
      <c r="I4612" s="119">
        <v>865.68</v>
      </c>
      <c r="J4612" s="129"/>
      <c r="K4612" s="129"/>
      <c r="L4612" s="129">
        <v>0</v>
      </c>
      <c r="M4612" s="134"/>
    </row>
    <row r="4613" spans="1:13" hidden="1" x14ac:dyDescent="0.25">
      <c r="A4613" s="128"/>
      <c r="B4613" s="2"/>
      <c r="C4613" s="139" t="s">
        <v>3317</v>
      </c>
      <c r="D4613" s="124" t="s">
        <v>3318</v>
      </c>
      <c r="E4613" s="118" t="s">
        <v>48</v>
      </c>
      <c r="F4613" s="124" t="s">
        <v>35249</v>
      </c>
      <c r="G4613" s="118" t="s">
        <v>2</v>
      </c>
      <c r="H4613" s="137">
        <v>42326</v>
      </c>
      <c r="I4613" s="119">
        <v>1211</v>
      </c>
      <c r="J4613" s="129"/>
      <c r="K4613" s="129"/>
      <c r="L4613" s="129">
        <v>0</v>
      </c>
      <c r="M4613" s="134" t="s">
        <v>34683</v>
      </c>
    </row>
    <row r="4614" spans="1:13" hidden="1" x14ac:dyDescent="0.25">
      <c r="A4614" s="128"/>
      <c r="B4614" s="2"/>
      <c r="C4614" s="139" t="s">
        <v>3319</v>
      </c>
      <c r="D4614" s="124" t="s">
        <v>3320</v>
      </c>
      <c r="E4614" s="118" t="s">
        <v>48</v>
      </c>
      <c r="F4614" s="124" t="s">
        <v>35249</v>
      </c>
      <c r="G4614" s="118" t="s">
        <v>2</v>
      </c>
      <c r="H4614" s="137">
        <v>42326</v>
      </c>
      <c r="I4614" s="119">
        <v>1211</v>
      </c>
      <c r="J4614" s="129"/>
      <c r="K4614" s="129"/>
      <c r="L4614" s="129">
        <v>0</v>
      </c>
      <c r="M4614" s="134" t="s">
        <v>34685</v>
      </c>
    </row>
    <row r="4615" spans="1:13" hidden="1" x14ac:dyDescent="0.25">
      <c r="A4615" s="128"/>
      <c r="B4615" s="2"/>
      <c r="C4615" s="139" t="s">
        <v>3321</v>
      </c>
      <c r="D4615" s="124" t="s">
        <v>3322</v>
      </c>
      <c r="E4615" s="118" t="s">
        <v>48</v>
      </c>
      <c r="F4615" s="124" t="s">
        <v>35249</v>
      </c>
      <c r="G4615" s="118" t="s">
        <v>2</v>
      </c>
      <c r="H4615" s="137">
        <v>41649</v>
      </c>
      <c r="I4615" s="119">
        <v>787.23</v>
      </c>
      <c r="J4615" s="129"/>
      <c r="K4615" s="129"/>
      <c r="L4615" s="129">
        <v>0</v>
      </c>
      <c r="M4615" s="134" t="s">
        <v>21022</v>
      </c>
    </row>
    <row r="4616" spans="1:13" hidden="1" x14ac:dyDescent="0.25">
      <c r="A4616" s="128"/>
      <c r="B4616" s="2"/>
      <c r="C4616" s="139" t="s">
        <v>3323</v>
      </c>
      <c r="D4616" s="124" t="s">
        <v>3324</v>
      </c>
      <c r="E4616" s="118" t="s">
        <v>48</v>
      </c>
      <c r="F4616" s="124" t="s">
        <v>35249</v>
      </c>
      <c r="G4616" s="118" t="s">
        <v>2</v>
      </c>
      <c r="H4616" s="137">
        <v>41649</v>
      </c>
      <c r="I4616" s="119">
        <v>865.58</v>
      </c>
      <c r="J4616" s="129"/>
      <c r="K4616" s="129"/>
      <c r="L4616" s="129">
        <v>0</v>
      </c>
      <c r="M4616" s="134" t="s">
        <v>21023</v>
      </c>
    </row>
    <row r="4617" spans="1:13" hidden="1" x14ac:dyDescent="0.25">
      <c r="A4617" s="128"/>
      <c r="B4617" s="2"/>
      <c r="C4617" s="139" t="s">
        <v>3325</v>
      </c>
      <c r="D4617" s="124" t="s">
        <v>3326</v>
      </c>
      <c r="E4617" s="118" t="s">
        <v>48</v>
      </c>
      <c r="F4617" s="124" t="s">
        <v>35249</v>
      </c>
      <c r="G4617" s="118" t="s">
        <v>2</v>
      </c>
      <c r="H4617" s="137">
        <v>40281</v>
      </c>
      <c r="I4617" s="119">
        <v>896</v>
      </c>
      <c r="J4617" s="129"/>
      <c r="K4617" s="129"/>
      <c r="L4617" s="129">
        <v>0</v>
      </c>
      <c r="M4617" s="134" t="s">
        <v>21024</v>
      </c>
    </row>
    <row r="4618" spans="1:13" hidden="1" x14ac:dyDescent="0.25">
      <c r="A4618" s="128"/>
      <c r="B4618" s="2"/>
      <c r="C4618" s="139" t="s">
        <v>3327</v>
      </c>
      <c r="D4618" s="124" t="s">
        <v>3328</v>
      </c>
      <c r="E4618" s="118" t="s">
        <v>48</v>
      </c>
      <c r="F4618" s="124" t="s">
        <v>35249</v>
      </c>
      <c r="G4618" s="118" t="s">
        <v>2</v>
      </c>
      <c r="H4618" s="137">
        <v>42348</v>
      </c>
      <c r="I4618" s="119">
        <v>1138</v>
      </c>
      <c r="J4618" s="129"/>
      <c r="K4618" s="129"/>
      <c r="L4618" s="129">
        <v>0</v>
      </c>
      <c r="M4618" s="134" t="s">
        <v>30773</v>
      </c>
    </row>
    <row r="4619" spans="1:13" hidden="1" x14ac:dyDescent="0.25">
      <c r="A4619" s="128"/>
      <c r="B4619" s="2"/>
      <c r="C4619" s="139" t="s">
        <v>3329</v>
      </c>
      <c r="D4619" s="124" t="s">
        <v>3330</v>
      </c>
      <c r="E4619" s="118" t="s">
        <v>48</v>
      </c>
      <c r="F4619" s="124" t="s">
        <v>35249</v>
      </c>
      <c r="G4619" s="118" t="s">
        <v>2</v>
      </c>
      <c r="H4619" s="137">
        <v>43278</v>
      </c>
      <c r="I4619" s="119">
        <v>1785</v>
      </c>
      <c r="J4619" s="129"/>
      <c r="K4619" s="129"/>
      <c r="L4619" s="129">
        <v>0</v>
      </c>
      <c r="M4619" s="134" t="s">
        <v>21025</v>
      </c>
    </row>
    <row r="4620" spans="1:13" hidden="1" x14ac:dyDescent="0.25">
      <c r="A4620" s="128"/>
      <c r="B4620" s="2"/>
      <c r="C4620" s="139" t="s">
        <v>3331</v>
      </c>
      <c r="D4620" s="124" t="s">
        <v>3332</v>
      </c>
      <c r="E4620" s="118" t="s">
        <v>48</v>
      </c>
      <c r="F4620" s="124" t="s">
        <v>35249</v>
      </c>
      <c r="G4620" s="118" t="s">
        <v>2</v>
      </c>
      <c r="H4620" s="137">
        <v>41586</v>
      </c>
      <c r="I4620" s="119">
        <v>961.44</v>
      </c>
      <c r="J4620" s="129"/>
      <c r="K4620" s="129"/>
      <c r="L4620" s="129">
        <v>0</v>
      </c>
      <c r="M4620" s="134" t="s">
        <v>21026</v>
      </c>
    </row>
    <row r="4621" spans="1:13" hidden="1" x14ac:dyDescent="0.25">
      <c r="A4621" s="128"/>
      <c r="B4621" s="2"/>
      <c r="C4621" s="139" t="s">
        <v>3333</v>
      </c>
      <c r="D4621" s="124" t="s">
        <v>3334</v>
      </c>
      <c r="E4621" s="118" t="s">
        <v>48</v>
      </c>
      <c r="F4621" s="124" t="s">
        <v>35249</v>
      </c>
      <c r="G4621" s="118" t="s">
        <v>2</v>
      </c>
      <c r="H4621" s="137">
        <v>41081</v>
      </c>
      <c r="I4621" s="119">
        <v>1259</v>
      </c>
      <c r="J4621" s="129"/>
      <c r="K4621" s="129"/>
      <c r="L4621" s="129">
        <v>0</v>
      </c>
      <c r="M4621" s="134" t="s">
        <v>21027</v>
      </c>
    </row>
    <row r="4622" spans="1:13" hidden="1" x14ac:dyDescent="0.25">
      <c r="A4622" s="128"/>
      <c r="B4622" s="2"/>
      <c r="C4622" s="139" t="s">
        <v>3335</v>
      </c>
      <c r="D4622" s="124" t="s">
        <v>3336</v>
      </c>
      <c r="E4622" s="118" t="s">
        <v>48</v>
      </c>
      <c r="F4622" s="124" t="s">
        <v>35249</v>
      </c>
      <c r="G4622" s="118" t="s">
        <v>2</v>
      </c>
      <c r="H4622" s="137">
        <v>40994</v>
      </c>
      <c r="I4622" s="119">
        <v>1127</v>
      </c>
      <c r="J4622" s="129"/>
      <c r="K4622" s="129"/>
      <c r="L4622" s="129">
        <v>0</v>
      </c>
      <c r="M4622" s="134" t="s">
        <v>34304</v>
      </c>
    </row>
    <row r="4623" spans="1:13" hidden="1" x14ac:dyDescent="0.25">
      <c r="A4623" s="128"/>
      <c r="B4623" s="2"/>
      <c r="C4623" s="139" t="s">
        <v>33332</v>
      </c>
      <c r="D4623" s="124" t="s">
        <v>33333</v>
      </c>
      <c r="E4623" s="118" t="s">
        <v>48</v>
      </c>
      <c r="F4623" s="124" t="s">
        <v>35249</v>
      </c>
      <c r="G4623" s="118" t="s">
        <v>2</v>
      </c>
      <c r="H4623" s="137"/>
      <c r="I4623" s="119"/>
      <c r="J4623" s="129"/>
      <c r="K4623" s="129"/>
      <c r="L4623" s="129">
        <v>0</v>
      </c>
      <c r="M4623" s="134" t="s">
        <v>21028</v>
      </c>
    </row>
    <row r="4624" spans="1:13" hidden="1" x14ac:dyDescent="0.25">
      <c r="A4624" s="128"/>
      <c r="B4624" s="2"/>
      <c r="C4624" s="139" t="s">
        <v>3337</v>
      </c>
      <c r="D4624" s="124" t="s">
        <v>3338</v>
      </c>
      <c r="E4624" s="118" t="s">
        <v>48</v>
      </c>
      <c r="F4624" s="124" t="s">
        <v>35249</v>
      </c>
      <c r="G4624" s="118" t="s">
        <v>2</v>
      </c>
      <c r="H4624" s="137">
        <v>41975</v>
      </c>
      <c r="I4624" s="119">
        <v>1426.45</v>
      </c>
      <c r="J4624" s="129"/>
      <c r="K4624" s="129"/>
      <c r="L4624" s="129">
        <v>0</v>
      </c>
      <c r="M4624" s="134" t="s">
        <v>21029</v>
      </c>
    </row>
    <row r="4625" spans="1:13" hidden="1" x14ac:dyDescent="0.25">
      <c r="A4625" s="128"/>
      <c r="B4625" s="2"/>
      <c r="C4625" s="139" t="s">
        <v>3339</v>
      </c>
      <c r="D4625" s="124" t="s">
        <v>3340</v>
      </c>
      <c r="E4625" s="118" t="s">
        <v>48</v>
      </c>
      <c r="F4625" s="124" t="s">
        <v>35249</v>
      </c>
      <c r="G4625" s="118" t="s">
        <v>2</v>
      </c>
      <c r="H4625" s="137">
        <v>45362</v>
      </c>
      <c r="I4625" s="119">
        <v>1648.8</v>
      </c>
      <c r="J4625" s="129"/>
      <c r="K4625" s="129"/>
      <c r="L4625" s="129">
        <v>0</v>
      </c>
      <c r="M4625" s="134" t="s">
        <v>21030</v>
      </c>
    </row>
    <row r="4626" spans="1:13" hidden="1" x14ac:dyDescent="0.25">
      <c r="A4626" s="128"/>
      <c r="B4626" s="2"/>
      <c r="C4626" s="139" t="s">
        <v>31256</v>
      </c>
      <c r="D4626" s="124" t="s">
        <v>31257</v>
      </c>
      <c r="E4626" s="118" t="s">
        <v>48</v>
      </c>
      <c r="F4626" s="124" t="s">
        <v>35249</v>
      </c>
      <c r="G4626" s="118" t="s">
        <v>2</v>
      </c>
      <c r="H4626" s="137"/>
      <c r="I4626" s="119"/>
      <c r="J4626" s="129"/>
      <c r="K4626" s="129"/>
      <c r="L4626" s="129">
        <v>0</v>
      </c>
      <c r="M4626" s="134" t="s">
        <v>21031</v>
      </c>
    </row>
    <row r="4627" spans="1:13" hidden="1" x14ac:dyDescent="0.25">
      <c r="A4627" s="128"/>
      <c r="B4627" s="2"/>
      <c r="C4627" s="139" t="s">
        <v>3341</v>
      </c>
      <c r="D4627" s="124" t="s">
        <v>3342</v>
      </c>
      <c r="E4627" s="118" t="s">
        <v>48</v>
      </c>
      <c r="F4627" s="124" t="s">
        <v>35249</v>
      </c>
      <c r="G4627" s="118" t="s">
        <v>2</v>
      </c>
      <c r="H4627" s="137">
        <v>42396</v>
      </c>
      <c r="I4627" s="119">
        <v>1073</v>
      </c>
      <c r="J4627" s="129"/>
      <c r="K4627" s="129"/>
      <c r="L4627" s="129">
        <v>0</v>
      </c>
      <c r="M4627" s="134" t="s">
        <v>32009</v>
      </c>
    </row>
    <row r="4628" spans="1:13" hidden="1" x14ac:dyDescent="0.25">
      <c r="A4628" s="128"/>
      <c r="B4628" s="2"/>
      <c r="C4628" s="139" t="s">
        <v>3343</v>
      </c>
      <c r="D4628" s="124" t="s">
        <v>3344</v>
      </c>
      <c r="E4628" s="118" t="s">
        <v>48</v>
      </c>
      <c r="F4628" s="124" t="s">
        <v>35249</v>
      </c>
      <c r="G4628" s="118" t="s">
        <v>2</v>
      </c>
      <c r="H4628" s="137">
        <v>41800</v>
      </c>
      <c r="I4628" s="119">
        <v>1164.0999999999999</v>
      </c>
      <c r="J4628" s="129"/>
      <c r="K4628" s="129"/>
      <c r="L4628" s="129">
        <v>0</v>
      </c>
      <c r="M4628" s="134" t="s">
        <v>21032</v>
      </c>
    </row>
    <row r="4629" spans="1:13" hidden="1" x14ac:dyDescent="0.25">
      <c r="A4629" s="128"/>
      <c r="B4629" s="2"/>
      <c r="C4629" s="139" t="s">
        <v>31128</v>
      </c>
      <c r="D4629" s="124" t="s">
        <v>31129</v>
      </c>
      <c r="E4629" s="118" t="s">
        <v>48</v>
      </c>
      <c r="F4629" s="124" t="s">
        <v>35249</v>
      </c>
      <c r="G4629" s="118" t="s">
        <v>2</v>
      </c>
      <c r="H4629" s="137"/>
      <c r="I4629" s="119"/>
      <c r="J4629" s="129"/>
      <c r="K4629" s="129"/>
      <c r="L4629" s="129">
        <v>0</v>
      </c>
      <c r="M4629" s="134" t="s">
        <v>21033</v>
      </c>
    </row>
    <row r="4630" spans="1:13" hidden="1" x14ac:dyDescent="0.25">
      <c r="A4630" s="128"/>
      <c r="B4630" s="2"/>
      <c r="C4630" s="139" t="s">
        <v>3345</v>
      </c>
      <c r="D4630" s="124" t="s">
        <v>3346</v>
      </c>
      <c r="E4630" s="118" t="s">
        <v>48</v>
      </c>
      <c r="F4630" s="124" t="s">
        <v>35249</v>
      </c>
      <c r="G4630" s="118" t="s">
        <v>2</v>
      </c>
      <c r="H4630" s="137">
        <v>42913</v>
      </c>
      <c r="I4630" s="119">
        <v>1350</v>
      </c>
      <c r="J4630" s="129"/>
      <c r="K4630" s="129"/>
      <c r="L4630" s="129">
        <v>0</v>
      </c>
      <c r="M4630" s="134" t="s">
        <v>21034</v>
      </c>
    </row>
    <row r="4631" spans="1:13" hidden="1" x14ac:dyDescent="0.25">
      <c r="A4631" s="128"/>
      <c r="B4631" s="2"/>
      <c r="C4631" s="139" t="s">
        <v>3347</v>
      </c>
      <c r="D4631" s="124" t="s">
        <v>3348</v>
      </c>
      <c r="E4631" s="118" t="s">
        <v>48</v>
      </c>
      <c r="F4631" s="124" t="s">
        <v>35249</v>
      </c>
      <c r="G4631" s="118" t="s">
        <v>2</v>
      </c>
      <c r="H4631" s="137">
        <v>41919</v>
      </c>
      <c r="I4631" s="119">
        <v>846.16</v>
      </c>
      <c r="J4631" s="129"/>
      <c r="K4631" s="129"/>
      <c r="L4631" s="129">
        <v>0</v>
      </c>
      <c r="M4631" s="134" t="s">
        <v>21035</v>
      </c>
    </row>
    <row r="4632" spans="1:13" hidden="1" x14ac:dyDescent="0.25">
      <c r="A4632" s="128"/>
      <c r="B4632" s="2"/>
      <c r="C4632" s="139" t="s">
        <v>3349</v>
      </c>
      <c r="D4632" s="124" t="s">
        <v>3350</v>
      </c>
      <c r="E4632" s="118" t="s">
        <v>48</v>
      </c>
      <c r="F4632" s="124" t="s">
        <v>35249</v>
      </c>
      <c r="G4632" s="118" t="s">
        <v>2</v>
      </c>
      <c r="H4632" s="137">
        <v>41949</v>
      </c>
      <c r="I4632" s="119">
        <v>1717.41</v>
      </c>
      <c r="J4632" s="129"/>
      <c r="K4632" s="129"/>
      <c r="L4632" s="129">
        <v>0</v>
      </c>
      <c r="M4632" s="134" t="s">
        <v>21036</v>
      </c>
    </row>
    <row r="4633" spans="1:13" hidden="1" x14ac:dyDescent="0.25">
      <c r="A4633" s="128"/>
      <c r="B4633" s="2"/>
      <c r="C4633" s="139" t="s">
        <v>3351</v>
      </c>
      <c r="D4633" s="124" t="s">
        <v>3352</v>
      </c>
      <c r="E4633" s="118" t="s">
        <v>48</v>
      </c>
      <c r="F4633" s="124" t="s">
        <v>35249</v>
      </c>
      <c r="G4633" s="118" t="s">
        <v>2</v>
      </c>
      <c r="H4633" s="137">
        <v>41694</v>
      </c>
      <c r="I4633" s="119">
        <v>1057.3</v>
      </c>
      <c r="J4633" s="129"/>
      <c r="K4633" s="129"/>
      <c r="L4633" s="129">
        <v>0</v>
      </c>
      <c r="M4633" s="134" t="s">
        <v>21037</v>
      </c>
    </row>
    <row r="4634" spans="1:13" hidden="1" x14ac:dyDescent="0.25">
      <c r="A4634" s="128"/>
      <c r="B4634" s="2"/>
      <c r="C4634" s="139" t="s">
        <v>3353</v>
      </c>
      <c r="D4634" s="124" t="s">
        <v>3354</v>
      </c>
      <c r="E4634" s="118" t="s">
        <v>48</v>
      </c>
      <c r="F4634" s="124" t="s">
        <v>35249</v>
      </c>
      <c r="G4634" s="118" t="s">
        <v>2</v>
      </c>
      <c r="H4634" s="137">
        <v>44175</v>
      </c>
      <c r="I4634" s="119">
        <v>520</v>
      </c>
      <c r="J4634" s="129"/>
      <c r="K4634" s="129"/>
      <c r="L4634" s="129">
        <v>0</v>
      </c>
      <c r="M4634" s="134" t="s">
        <v>21038</v>
      </c>
    </row>
    <row r="4635" spans="1:13" hidden="1" x14ac:dyDescent="0.25">
      <c r="A4635" s="128"/>
      <c r="B4635" s="2"/>
      <c r="C4635" s="139" t="s">
        <v>3355</v>
      </c>
      <c r="D4635" s="124" t="s">
        <v>3356</v>
      </c>
      <c r="E4635" s="118" t="s">
        <v>48</v>
      </c>
      <c r="F4635" s="124" t="s">
        <v>35249</v>
      </c>
      <c r="G4635" s="118" t="s">
        <v>2</v>
      </c>
      <c r="H4635" s="137">
        <v>42191</v>
      </c>
      <c r="I4635" s="119">
        <v>263.97000000000003</v>
      </c>
      <c r="J4635" s="129"/>
      <c r="K4635" s="129"/>
      <c r="L4635" s="129">
        <v>0</v>
      </c>
      <c r="M4635" s="134" t="s">
        <v>21039</v>
      </c>
    </row>
    <row r="4636" spans="1:13" hidden="1" x14ac:dyDescent="0.25">
      <c r="A4636" s="128"/>
      <c r="B4636" s="2"/>
      <c r="C4636" s="139" t="s">
        <v>3357</v>
      </c>
      <c r="D4636" s="124" t="s">
        <v>3358</v>
      </c>
      <c r="E4636" s="118" t="s">
        <v>48</v>
      </c>
      <c r="F4636" s="124" t="s">
        <v>35249</v>
      </c>
      <c r="G4636" s="118" t="s">
        <v>2</v>
      </c>
      <c r="H4636" s="137">
        <v>42563</v>
      </c>
      <c r="I4636" s="119">
        <v>350</v>
      </c>
      <c r="J4636" s="129"/>
      <c r="K4636" s="129"/>
      <c r="L4636" s="129">
        <v>0</v>
      </c>
      <c r="M4636" s="134" t="s">
        <v>21040</v>
      </c>
    </row>
    <row r="4637" spans="1:13" hidden="1" x14ac:dyDescent="0.25">
      <c r="A4637" s="128"/>
      <c r="B4637" s="2"/>
      <c r="C4637" s="139" t="s">
        <v>3359</v>
      </c>
      <c r="D4637" s="124" t="s">
        <v>3360</v>
      </c>
      <c r="E4637" s="118" t="s">
        <v>48</v>
      </c>
      <c r="F4637" s="124" t="s">
        <v>35249</v>
      </c>
      <c r="G4637" s="118" t="s">
        <v>2</v>
      </c>
      <c r="H4637" s="137">
        <v>43377</v>
      </c>
      <c r="I4637" s="119">
        <v>1743.79</v>
      </c>
      <c r="J4637" s="129"/>
      <c r="K4637" s="129"/>
      <c r="L4637" s="129">
        <v>0</v>
      </c>
      <c r="M4637" s="134" t="s">
        <v>21041</v>
      </c>
    </row>
    <row r="4638" spans="1:13" hidden="1" x14ac:dyDescent="0.25">
      <c r="A4638" s="128"/>
      <c r="B4638" s="2"/>
      <c r="C4638" s="139" t="s">
        <v>3361</v>
      </c>
      <c r="D4638" s="124" t="s">
        <v>3362</v>
      </c>
      <c r="E4638" s="118" t="s">
        <v>48</v>
      </c>
      <c r="F4638" s="124" t="s">
        <v>35249</v>
      </c>
      <c r="G4638" s="118" t="s">
        <v>2</v>
      </c>
      <c r="H4638" s="137">
        <v>43377</v>
      </c>
      <c r="I4638" s="119">
        <v>1719.5</v>
      </c>
      <c r="J4638" s="129"/>
      <c r="K4638" s="129"/>
      <c r="L4638" s="129">
        <v>0</v>
      </c>
      <c r="M4638" s="134" t="s">
        <v>21042</v>
      </c>
    </row>
    <row r="4639" spans="1:13" hidden="1" x14ac:dyDescent="0.25">
      <c r="A4639" s="128"/>
      <c r="B4639" s="2"/>
      <c r="C4639" s="139" t="s">
        <v>3363</v>
      </c>
      <c r="D4639" s="124" t="s">
        <v>3364</v>
      </c>
      <c r="E4639" s="118" t="s">
        <v>48</v>
      </c>
      <c r="F4639" s="124" t="s">
        <v>35249</v>
      </c>
      <c r="G4639" s="118" t="s">
        <v>2</v>
      </c>
      <c r="H4639" s="137">
        <v>43455</v>
      </c>
      <c r="I4639" s="119">
        <v>1695.01</v>
      </c>
      <c r="J4639" s="129"/>
      <c r="K4639" s="129"/>
      <c r="L4639" s="129">
        <v>0</v>
      </c>
      <c r="M4639" s="134" t="s">
        <v>21043</v>
      </c>
    </row>
    <row r="4640" spans="1:13" hidden="1" x14ac:dyDescent="0.25">
      <c r="A4640" s="128"/>
      <c r="B4640" s="2"/>
      <c r="C4640" s="139" t="s">
        <v>28653</v>
      </c>
      <c r="D4640" s="124" t="s">
        <v>28654</v>
      </c>
      <c r="E4640" s="118" t="s">
        <v>48</v>
      </c>
      <c r="F4640" s="124" t="s">
        <v>35249</v>
      </c>
      <c r="G4640" s="118" t="s">
        <v>2</v>
      </c>
      <c r="H4640" s="137"/>
      <c r="I4640" s="119"/>
      <c r="J4640" s="129"/>
      <c r="K4640" s="129"/>
      <c r="L4640" s="129">
        <v>0</v>
      </c>
      <c r="M4640" s="134" t="s">
        <v>21044</v>
      </c>
    </row>
    <row r="4641" spans="1:13" hidden="1" x14ac:dyDescent="0.25">
      <c r="A4641" s="128"/>
      <c r="B4641" s="2"/>
      <c r="C4641" s="139" t="s">
        <v>30447</v>
      </c>
      <c r="D4641" s="124" t="s">
        <v>30448</v>
      </c>
      <c r="E4641" s="118" t="s">
        <v>48</v>
      </c>
      <c r="F4641" s="124" t="s">
        <v>35249</v>
      </c>
      <c r="G4641" s="118" t="s">
        <v>2</v>
      </c>
      <c r="H4641" s="137"/>
      <c r="I4641" s="119"/>
      <c r="J4641" s="129"/>
      <c r="K4641" s="129"/>
      <c r="L4641" s="129">
        <v>0</v>
      </c>
      <c r="M4641" s="134" t="s">
        <v>21045</v>
      </c>
    </row>
    <row r="4642" spans="1:13" hidden="1" x14ac:dyDescent="0.25">
      <c r="A4642" s="128"/>
      <c r="B4642" s="2"/>
      <c r="C4642" s="139" t="s">
        <v>31204</v>
      </c>
      <c r="D4642" s="124" t="s">
        <v>31205</v>
      </c>
      <c r="E4642" s="118" t="s">
        <v>48</v>
      </c>
      <c r="F4642" s="124" t="s">
        <v>35249</v>
      </c>
      <c r="G4642" s="118" t="s">
        <v>2</v>
      </c>
      <c r="H4642" s="137"/>
      <c r="I4642" s="119"/>
      <c r="J4642" s="129"/>
      <c r="K4642" s="129"/>
      <c r="L4642" s="129">
        <v>0</v>
      </c>
      <c r="M4642" s="134" t="s">
        <v>21046</v>
      </c>
    </row>
    <row r="4643" spans="1:13" hidden="1" x14ac:dyDescent="0.25">
      <c r="A4643" s="128"/>
      <c r="B4643" s="2"/>
      <c r="C4643" s="139" t="s">
        <v>3365</v>
      </c>
      <c r="D4643" s="124" t="s">
        <v>3366</v>
      </c>
      <c r="E4643" s="118" t="s">
        <v>48</v>
      </c>
      <c r="F4643" s="124" t="s">
        <v>35249</v>
      </c>
      <c r="G4643" s="118" t="s">
        <v>2</v>
      </c>
      <c r="H4643" s="137">
        <v>42913</v>
      </c>
      <c r="I4643" s="119">
        <v>1750</v>
      </c>
      <c r="J4643" s="129"/>
      <c r="K4643" s="129"/>
      <c r="L4643" s="129">
        <v>0</v>
      </c>
      <c r="M4643" s="134" t="s">
        <v>21047</v>
      </c>
    </row>
    <row r="4644" spans="1:13" hidden="1" x14ac:dyDescent="0.25">
      <c r="A4644" s="128"/>
      <c r="B4644" s="2"/>
      <c r="C4644" s="139" t="s">
        <v>30444</v>
      </c>
      <c r="D4644" s="124" t="s">
        <v>30445</v>
      </c>
      <c r="E4644" s="118" t="s">
        <v>48</v>
      </c>
      <c r="F4644" s="124" t="s">
        <v>35249</v>
      </c>
      <c r="G4644" s="118" t="s">
        <v>2</v>
      </c>
      <c r="H4644" s="137"/>
      <c r="I4644" s="119"/>
      <c r="J4644" s="129"/>
      <c r="K4644" s="129"/>
      <c r="L4644" s="129">
        <v>0</v>
      </c>
      <c r="M4644" s="134" t="s">
        <v>21048</v>
      </c>
    </row>
    <row r="4645" spans="1:13" hidden="1" x14ac:dyDescent="0.25">
      <c r="A4645" s="128"/>
      <c r="B4645" s="2"/>
      <c r="C4645" s="139" t="s">
        <v>3367</v>
      </c>
      <c r="D4645" s="124" t="s">
        <v>3368</v>
      </c>
      <c r="E4645" s="118" t="s">
        <v>48</v>
      </c>
      <c r="F4645" s="124" t="s">
        <v>35249</v>
      </c>
      <c r="G4645" s="118" t="s">
        <v>2</v>
      </c>
      <c r="H4645" s="137">
        <v>43055</v>
      </c>
      <c r="I4645" s="119">
        <v>2092</v>
      </c>
      <c r="J4645" s="129"/>
      <c r="K4645" s="129"/>
      <c r="L4645" s="129">
        <v>0</v>
      </c>
      <c r="M4645" s="134" t="s">
        <v>3477</v>
      </c>
    </row>
    <row r="4646" spans="1:13" hidden="1" x14ac:dyDescent="0.25">
      <c r="A4646" s="128"/>
      <c r="B4646" s="2"/>
      <c r="C4646" s="139" t="s">
        <v>31938</v>
      </c>
      <c r="D4646" s="124" t="s">
        <v>31939</v>
      </c>
      <c r="E4646" s="118" t="s">
        <v>48</v>
      </c>
      <c r="F4646" s="124" t="s">
        <v>35249</v>
      </c>
      <c r="G4646" s="118" t="s">
        <v>2</v>
      </c>
      <c r="H4646" s="137"/>
      <c r="I4646" s="119"/>
      <c r="J4646" s="129"/>
      <c r="K4646" s="129"/>
      <c r="L4646" s="129">
        <v>0</v>
      </c>
      <c r="M4646" s="134" t="s">
        <v>21049</v>
      </c>
    </row>
    <row r="4647" spans="1:13" hidden="1" x14ac:dyDescent="0.25">
      <c r="A4647" s="128"/>
      <c r="B4647" s="2"/>
      <c r="C4647" s="139" t="s">
        <v>3369</v>
      </c>
      <c r="D4647" s="124" t="s">
        <v>3370</v>
      </c>
      <c r="E4647" s="118" t="s">
        <v>48</v>
      </c>
      <c r="F4647" s="124" t="s">
        <v>35249</v>
      </c>
      <c r="G4647" s="118" t="s">
        <v>2</v>
      </c>
      <c r="H4647" s="137">
        <v>41142</v>
      </c>
      <c r="I4647" s="119">
        <v>276</v>
      </c>
      <c r="J4647" s="129"/>
      <c r="K4647" s="129"/>
      <c r="L4647" s="129">
        <v>0</v>
      </c>
      <c r="M4647" s="134" t="s">
        <v>3481</v>
      </c>
    </row>
    <row r="4648" spans="1:13" hidden="1" x14ac:dyDescent="0.25">
      <c r="A4648" s="128"/>
      <c r="B4648" s="2"/>
      <c r="C4648" s="139" t="s">
        <v>3371</v>
      </c>
      <c r="D4648" s="124" t="s">
        <v>3372</v>
      </c>
      <c r="E4648" s="118" t="s">
        <v>48</v>
      </c>
      <c r="F4648" s="124" t="s">
        <v>35249</v>
      </c>
      <c r="G4648" s="118" t="s">
        <v>2</v>
      </c>
      <c r="H4648" s="137">
        <v>46000</v>
      </c>
      <c r="I4648" s="119">
        <v>216</v>
      </c>
      <c r="J4648" s="129"/>
      <c r="K4648" s="129"/>
      <c r="L4648" s="129">
        <v>0</v>
      </c>
      <c r="M4648" s="134" t="s">
        <v>21050</v>
      </c>
    </row>
    <row r="4649" spans="1:13" hidden="1" x14ac:dyDescent="0.25">
      <c r="A4649" s="128"/>
      <c r="B4649" s="2"/>
      <c r="C4649" s="139" t="s">
        <v>3373</v>
      </c>
      <c r="D4649" s="124" t="s">
        <v>3374</v>
      </c>
      <c r="E4649" s="118" t="s">
        <v>48</v>
      </c>
      <c r="F4649" s="124" t="s">
        <v>35249</v>
      </c>
      <c r="G4649" s="118" t="s">
        <v>2</v>
      </c>
      <c r="H4649" s="137">
        <v>42135</v>
      </c>
      <c r="I4649" s="119">
        <v>155</v>
      </c>
      <c r="J4649" s="129"/>
      <c r="K4649" s="129"/>
      <c r="L4649" s="129">
        <v>0</v>
      </c>
      <c r="M4649" s="134" t="s">
        <v>21051</v>
      </c>
    </row>
    <row r="4650" spans="1:13" hidden="1" x14ac:dyDescent="0.25">
      <c r="A4650" s="128"/>
      <c r="B4650" s="2"/>
      <c r="C4650" s="139" t="s">
        <v>3375</v>
      </c>
      <c r="D4650" s="124" t="s">
        <v>3376</v>
      </c>
      <c r="E4650" s="118" t="s">
        <v>48</v>
      </c>
      <c r="F4650" s="124" t="s">
        <v>35249</v>
      </c>
      <c r="G4650" s="118" t="s">
        <v>2</v>
      </c>
      <c r="H4650" s="137">
        <v>41605</v>
      </c>
      <c r="I4650" s="119">
        <v>447.27</v>
      </c>
      <c r="J4650" s="129"/>
      <c r="K4650" s="129"/>
      <c r="L4650" s="129">
        <v>0</v>
      </c>
      <c r="M4650" s="134" t="s">
        <v>21052</v>
      </c>
    </row>
    <row r="4651" spans="1:13" hidden="1" x14ac:dyDescent="0.25">
      <c r="A4651" s="128"/>
      <c r="B4651" s="2"/>
      <c r="C4651" s="139" t="s">
        <v>3377</v>
      </c>
      <c r="D4651" s="124" t="s">
        <v>3378</v>
      </c>
      <c r="E4651" s="118" t="s">
        <v>48</v>
      </c>
      <c r="F4651" s="124" t="s">
        <v>35249</v>
      </c>
      <c r="G4651" s="118" t="s">
        <v>2</v>
      </c>
      <c r="H4651" s="137">
        <v>40515</v>
      </c>
      <c r="I4651" s="119">
        <v>338.4</v>
      </c>
      <c r="J4651" s="129"/>
      <c r="K4651" s="129"/>
      <c r="L4651" s="129">
        <v>0</v>
      </c>
      <c r="M4651" s="134" t="s">
        <v>21053</v>
      </c>
    </row>
    <row r="4652" spans="1:13" hidden="1" x14ac:dyDescent="0.25">
      <c r="A4652" s="128"/>
      <c r="B4652" s="2"/>
      <c r="C4652" s="139" t="s">
        <v>3379</v>
      </c>
      <c r="D4652" s="124" t="s">
        <v>3380</v>
      </c>
      <c r="E4652" s="118" t="s">
        <v>48</v>
      </c>
      <c r="F4652" s="124" t="s">
        <v>35249</v>
      </c>
      <c r="G4652" s="118" t="s">
        <v>2</v>
      </c>
      <c r="H4652" s="137">
        <v>43370</v>
      </c>
      <c r="I4652" s="119">
        <v>825</v>
      </c>
      <c r="J4652" s="129"/>
      <c r="K4652" s="129"/>
      <c r="L4652" s="129">
        <v>0</v>
      </c>
      <c r="M4652" s="134" t="s">
        <v>21054</v>
      </c>
    </row>
    <row r="4653" spans="1:13" hidden="1" x14ac:dyDescent="0.25">
      <c r="A4653" s="128"/>
      <c r="B4653" s="2"/>
      <c r="C4653" s="139" t="s">
        <v>3381</v>
      </c>
      <c r="D4653" s="124" t="s">
        <v>3382</v>
      </c>
      <c r="E4653" s="118" t="s">
        <v>48</v>
      </c>
      <c r="F4653" s="124" t="s">
        <v>35249</v>
      </c>
      <c r="G4653" s="118" t="s">
        <v>2</v>
      </c>
      <c r="H4653" s="137">
        <v>41542</v>
      </c>
      <c r="I4653" s="119">
        <v>815.67</v>
      </c>
      <c r="J4653" s="129"/>
      <c r="K4653" s="129"/>
      <c r="L4653" s="129">
        <v>0</v>
      </c>
      <c r="M4653" s="134" t="s">
        <v>21055</v>
      </c>
    </row>
    <row r="4654" spans="1:13" hidden="1" x14ac:dyDescent="0.25">
      <c r="A4654" s="128"/>
      <c r="B4654" s="2"/>
      <c r="C4654" s="139" t="s">
        <v>3383</v>
      </c>
      <c r="D4654" s="124" t="s">
        <v>3384</v>
      </c>
      <c r="E4654" s="118" t="s">
        <v>48</v>
      </c>
      <c r="F4654" s="124" t="s">
        <v>35249</v>
      </c>
      <c r="G4654" s="118" t="s">
        <v>2</v>
      </c>
      <c r="H4654" s="137">
        <v>40228</v>
      </c>
      <c r="I4654" s="119">
        <v>443.21</v>
      </c>
      <c r="J4654" s="129"/>
      <c r="K4654" s="129"/>
      <c r="L4654" s="129">
        <v>0</v>
      </c>
      <c r="M4654" s="134" t="s">
        <v>21056</v>
      </c>
    </row>
    <row r="4655" spans="1:13" hidden="1" x14ac:dyDescent="0.25">
      <c r="A4655" s="128"/>
      <c r="B4655" s="2"/>
      <c r="C4655" s="139" t="s">
        <v>3385</v>
      </c>
      <c r="D4655" s="124" t="s">
        <v>3386</v>
      </c>
      <c r="E4655" s="118" t="s">
        <v>48</v>
      </c>
      <c r="F4655" s="124" t="s">
        <v>35249</v>
      </c>
      <c r="G4655" s="118" t="s">
        <v>2</v>
      </c>
      <c r="H4655" s="137">
        <v>41617</v>
      </c>
      <c r="I4655" s="119">
        <v>370</v>
      </c>
      <c r="J4655" s="129"/>
      <c r="K4655" s="129"/>
      <c r="L4655" s="129">
        <v>0</v>
      </c>
      <c r="M4655" s="134" t="s">
        <v>21057</v>
      </c>
    </row>
    <row r="4656" spans="1:13" hidden="1" x14ac:dyDescent="0.25">
      <c r="A4656" s="128"/>
      <c r="B4656" s="2"/>
      <c r="C4656" s="139" t="s">
        <v>3387</v>
      </c>
      <c r="D4656" s="124" t="s">
        <v>3388</v>
      </c>
      <c r="E4656" s="118" t="s">
        <v>48</v>
      </c>
      <c r="F4656" s="124" t="s">
        <v>35249</v>
      </c>
      <c r="G4656" s="118" t="s">
        <v>2</v>
      </c>
      <c r="H4656" s="137">
        <v>40192</v>
      </c>
      <c r="I4656" s="119">
        <v>543.65</v>
      </c>
      <c r="J4656" s="129"/>
      <c r="K4656" s="129"/>
      <c r="L4656" s="129">
        <v>0</v>
      </c>
      <c r="M4656" s="134" t="s">
        <v>31418</v>
      </c>
    </row>
    <row r="4657" spans="1:13" hidden="1" x14ac:dyDescent="0.25">
      <c r="A4657" s="128"/>
      <c r="B4657" s="2"/>
      <c r="C4657" s="139" t="s">
        <v>3389</v>
      </c>
      <c r="D4657" s="124" t="s">
        <v>3390</v>
      </c>
      <c r="E4657" s="118" t="s">
        <v>48</v>
      </c>
      <c r="F4657" s="124" t="s">
        <v>35249</v>
      </c>
      <c r="G4657" s="118" t="s">
        <v>2</v>
      </c>
      <c r="H4657" s="137">
        <v>41617</v>
      </c>
      <c r="I4657" s="119">
        <v>382.95</v>
      </c>
      <c r="J4657" s="129"/>
      <c r="K4657" s="129"/>
      <c r="L4657" s="129">
        <v>0</v>
      </c>
      <c r="M4657" s="134" t="s">
        <v>32338</v>
      </c>
    </row>
    <row r="4658" spans="1:13" hidden="1" x14ac:dyDescent="0.25">
      <c r="A4658" s="128"/>
      <c r="B4658" s="2"/>
      <c r="C4658" s="139" t="s">
        <v>3391</v>
      </c>
      <c r="D4658" s="124" t="s">
        <v>3392</v>
      </c>
      <c r="E4658" s="118" t="s">
        <v>48</v>
      </c>
      <c r="F4658" s="124" t="s">
        <v>35249</v>
      </c>
      <c r="G4658" s="118" t="s">
        <v>2</v>
      </c>
      <c r="H4658" s="137">
        <v>41183</v>
      </c>
      <c r="I4658" s="119">
        <v>815.88</v>
      </c>
      <c r="J4658" s="129"/>
      <c r="K4658" s="129"/>
      <c r="L4658" s="129">
        <v>0</v>
      </c>
      <c r="M4658" s="134" t="s">
        <v>21058</v>
      </c>
    </row>
    <row r="4659" spans="1:13" hidden="1" x14ac:dyDescent="0.25">
      <c r="A4659" s="128"/>
      <c r="B4659" s="2"/>
      <c r="C4659" s="139" t="s">
        <v>3393</v>
      </c>
      <c r="D4659" s="124" t="s">
        <v>3394</v>
      </c>
      <c r="E4659" s="118" t="s">
        <v>48</v>
      </c>
      <c r="F4659" s="124" t="s">
        <v>35249</v>
      </c>
      <c r="G4659" s="118" t="s">
        <v>2</v>
      </c>
      <c r="H4659" s="137">
        <v>43370</v>
      </c>
      <c r="I4659" s="119">
        <v>825</v>
      </c>
      <c r="J4659" s="129"/>
      <c r="K4659" s="129"/>
      <c r="L4659" s="129">
        <v>0</v>
      </c>
      <c r="M4659" s="134" t="s">
        <v>21059</v>
      </c>
    </row>
    <row r="4660" spans="1:13" hidden="1" x14ac:dyDescent="0.25">
      <c r="A4660" s="128"/>
      <c r="B4660" s="2"/>
      <c r="C4660" s="139" t="s">
        <v>3395</v>
      </c>
      <c r="D4660" s="124" t="s">
        <v>3396</v>
      </c>
      <c r="E4660" s="118" t="s">
        <v>48</v>
      </c>
      <c r="F4660" s="124" t="s">
        <v>35249</v>
      </c>
      <c r="G4660" s="118" t="s">
        <v>2</v>
      </c>
      <c r="H4660" s="137">
        <v>41542</v>
      </c>
      <c r="I4660" s="119">
        <v>825.93</v>
      </c>
      <c r="J4660" s="129"/>
      <c r="K4660" s="129"/>
      <c r="L4660" s="129">
        <v>0</v>
      </c>
      <c r="M4660" s="134" t="s">
        <v>32216</v>
      </c>
    </row>
    <row r="4661" spans="1:13" hidden="1" x14ac:dyDescent="0.25">
      <c r="A4661" s="128"/>
      <c r="B4661" s="2"/>
      <c r="C4661" s="139" t="s">
        <v>3397</v>
      </c>
      <c r="D4661" s="124" t="s">
        <v>3398</v>
      </c>
      <c r="E4661" s="118" t="s">
        <v>48</v>
      </c>
      <c r="F4661" s="124" t="s">
        <v>35249</v>
      </c>
      <c r="G4661" s="118" t="s">
        <v>2</v>
      </c>
      <c r="H4661" s="137">
        <v>40228</v>
      </c>
      <c r="I4661" s="119">
        <v>448.6</v>
      </c>
      <c r="J4661" s="129"/>
      <c r="K4661" s="129"/>
      <c r="L4661" s="129">
        <v>0</v>
      </c>
      <c r="M4661" s="134" t="s">
        <v>21060</v>
      </c>
    </row>
    <row r="4662" spans="1:13" hidden="1" x14ac:dyDescent="0.25">
      <c r="A4662" s="128"/>
      <c r="B4662" s="2"/>
      <c r="C4662" s="139" t="s">
        <v>31750</v>
      </c>
      <c r="D4662" s="124" t="s">
        <v>31751</v>
      </c>
      <c r="E4662" s="118" t="s">
        <v>48</v>
      </c>
      <c r="F4662" s="124" t="s">
        <v>35249</v>
      </c>
      <c r="G4662" s="118" t="s">
        <v>2</v>
      </c>
      <c r="H4662" s="137"/>
      <c r="I4662" s="119"/>
      <c r="J4662" s="129"/>
      <c r="K4662" s="129"/>
      <c r="L4662" s="129">
        <v>0</v>
      </c>
      <c r="M4662" s="134" t="s">
        <v>21061</v>
      </c>
    </row>
    <row r="4663" spans="1:13" hidden="1" x14ac:dyDescent="0.25">
      <c r="A4663" s="128"/>
      <c r="B4663" s="2"/>
      <c r="C4663" s="139" t="s">
        <v>3399</v>
      </c>
      <c r="D4663" s="124" t="s">
        <v>3400</v>
      </c>
      <c r="E4663" s="118" t="s">
        <v>48</v>
      </c>
      <c r="F4663" s="124" t="s">
        <v>35249</v>
      </c>
      <c r="G4663" s="118" t="s">
        <v>2</v>
      </c>
      <c r="H4663" s="137">
        <v>40150</v>
      </c>
      <c r="I4663" s="119">
        <v>228.15</v>
      </c>
      <c r="J4663" s="129"/>
      <c r="K4663" s="129"/>
      <c r="L4663" s="129">
        <v>0</v>
      </c>
      <c r="M4663" s="134" t="s">
        <v>21062</v>
      </c>
    </row>
    <row r="4664" spans="1:13" hidden="1" x14ac:dyDescent="0.25">
      <c r="A4664" s="128"/>
      <c r="B4664" s="2"/>
      <c r="C4664" s="139" t="s">
        <v>31234</v>
      </c>
      <c r="D4664" s="124" t="s">
        <v>31235</v>
      </c>
      <c r="E4664" s="118" t="s">
        <v>48</v>
      </c>
      <c r="F4664" s="124" t="s">
        <v>35249</v>
      </c>
      <c r="G4664" s="118" t="s">
        <v>2</v>
      </c>
      <c r="H4664" s="137"/>
      <c r="I4664" s="119"/>
      <c r="J4664" s="129"/>
      <c r="K4664" s="129"/>
      <c r="L4664" s="129">
        <v>0</v>
      </c>
      <c r="M4664" s="134" t="s">
        <v>21063</v>
      </c>
    </row>
    <row r="4665" spans="1:13" hidden="1" x14ac:dyDescent="0.25">
      <c r="A4665" s="128"/>
      <c r="B4665" s="2"/>
      <c r="C4665" s="139" t="s">
        <v>3401</v>
      </c>
      <c r="D4665" s="124" t="s">
        <v>3402</v>
      </c>
      <c r="E4665" s="118" t="s">
        <v>48</v>
      </c>
      <c r="F4665" s="124" t="s">
        <v>35249</v>
      </c>
      <c r="G4665" s="118" t="s">
        <v>2</v>
      </c>
      <c r="H4665" s="137">
        <v>40959</v>
      </c>
      <c r="I4665" s="119">
        <v>337.5</v>
      </c>
      <c r="J4665" s="129"/>
      <c r="K4665" s="129"/>
      <c r="L4665" s="129">
        <v>0</v>
      </c>
      <c r="M4665" s="134" t="s">
        <v>21064</v>
      </c>
    </row>
    <row r="4666" spans="1:13" hidden="1" x14ac:dyDescent="0.25">
      <c r="A4666" s="128"/>
      <c r="B4666" s="2"/>
      <c r="C4666" s="139" t="s">
        <v>3403</v>
      </c>
      <c r="D4666" s="124" t="s">
        <v>3404</v>
      </c>
      <c r="E4666" s="118" t="s">
        <v>48</v>
      </c>
      <c r="F4666" s="124" t="s">
        <v>35249</v>
      </c>
      <c r="G4666" s="118" t="s">
        <v>2</v>
      </c>
      <c r="H4666" s="137">
        <v>40254</v>
      </c>
      <c r="I4666" s="119">
        <v>96.1</v>
      </c>
      <c r="J4666" s="129"/>
      <c r="K4666" s="129"/>
      <c r="L4666" s="129">
        <v>0</v>
      </c>
      <c r="M4666" s="134" t="s">
        <v>33639</v>
      </c>
    </row>
    <row r="4667" spans="1:13" hidden="1" x14ac:dyDescent="0.25">
      <c r="A4667" s="128"/>
      <c r="B4667" s="2"/>
      <c r="C4667" s="139" t="s">
        <v>34680</v>
      </c>
      <c r="D4667" s="124" t="s">
        <v>35192</v>
      </c>
      <c r="E4667" s="118" t="s">
        <v>48</v>
      </c>
      <c r="F4667" s="124" t="s">
        <v>35249</v>
      </c>
      <c r="G4667" s="118" t="s">
        <v>2</v>
      </c>
      <c r="H4667" s="137">
        <v>45461</v>
      </c>
      <c r="I4667" s="119">
        <v>411.06</v>
      </c>
      <c r="J4667" s="129"/>
      <c r="K4667" s="129"/>
      <c r="L4667" s="129">
        <v>0</v>
      </c>
      <c r="M4667" s="134" t="s">
        <v>21065</v>
      </c>
    </row>
    <row r="4668" spans="1:13" hidden="1" x14ac:dyDescent="0.25">
      <c r="A4668" s="128"/>
      <c r="B4668" s="2"/>
      <c r="C4668" s="139" t="s">
        <v>3405</v>
      </c>
      <c r="D4668" s="124" t="s">
        <v>3406</v>
      </c>
      <c r="E4668" s="118" t="s">
        <v>48</v>
      </c>
      <c r="F4668" s="124" t="s">
        <v>35249</v>
      </c>
      <c r="G4668" s="118" t="s">
        <v>2</v>
      </c>
      <c r="H4668" s="137">
        <v>40833</v>
      </c>
      <c r="I4668" s="119">
        <v>71.150000000000006</v>
      </c>
      <c r="J4668" s="129"/>
      <c r="K4668" s="129"/>
      <c r="L4668" s="129">
        <v>0</v>
      </c>
      <c r="M4668" s="134" t="s">
        <v>21066</v>
      </c>
    </row>
    <row r="4669" spans="1:13" hidden="1" x14ac:dyDescent="0.25">
      <c r="A4669" s="128"/>
      <c r="B4669" s="2"/>
      <c r="C4669" s="139" t="s">
        <v>3407</v>
      </c>
      <c r="D4669" s="124" t="s">
        <v>3408</v>
      </c>
      <c r="E4669" s="118" t="s">
        <v>48</v>
      </c>
      <c r="F4669" s="124" t="s">
        <v>35249</v>
      </c>
      <c r="G4669" s="118" t="s">
        <v>2</v>
      </c>
      <c r="H4669" s="137">
        <v>41928</v>
      </c>
      <c r="I4669" s="119">
        <v>917.69</v>
      </c>
      <c r="J4669" s="129"/>
      <c r="K4669" s="129"/>
      <c r="L4669" s="129">
        <v>0</v>
      </c>
      <c r="M4669" s="134" t="s">
        <v>21054</v>
      </c>
    </row>
    <row r="4670" spans="1:13" hidden="1" x14ac:dyDescent="0.25">
      <c r="A4670" s="128"/>
      <c r="B4670" s="2"/>
      <c r="C4670" s="139" t="s">
        <v>3409</v>
      </c>
      <c r="D4670" s="124" t="s">
        <v>3410</v>
      </c>
      <c r="E4670" s="118" t="s">
        <v>48</v>
      </c>
      <c r="F4670" s="124" t="s">
        <v>35249</v>
      </c>
      <c r="G4670" s="118" t="s">
        <v>2</v>
      </c>
      <c r="H4670" s="137">
        <v>40254</v>
      </c>
      <c r="I4670" s="119">
        <v>58.95</v>
      </c>
      <c r="J4670" s="129"/>
      <c r="K4670" s="129"/>
      <c r="L4670" s="129">
        <v>0</v>
      </c>
      <c r="M4670" s="134" t="s">
        <v>21055</v>
      </c>
    </row>
    <row r="4671" spans="1:13" hidden="1" x14ac:dyDescent="0.25">
      <c r="A4671" s="128"/>
      <c r="B4671" s="2"/>
      <c r="C4671" s="139" t="s">
        <v>3411</v>
      </c>
      <c r="D4671" s="124" t="s">
        <v>3412</v>
      </c>
      <c r="E4671" s="118" t="s">
        <v>48</v>
      </c>
      <c r="F4671" s="124" t="s">
        <v>35249</v>
      </c>
      <c r="G4671" s="118" t="s">
        <v>2</v>
      </c>
      <c r="H4671" s="137"/>
      <c r="I4671" s="119"/>
      <c r="J4671" s="129"/>
      <c r="K4671" s="129"/>
      <c r="L4671" s="129">
        <v>0</v>
      </c>
      <c r="M4671" s="134"/>
    </row>
    <row r="4672" spans="1:13" hidden="1" x14ac:dyDescent="0.25">
      <c r="A4672" s="128"/>
      <c r="B4672" s="2"/>
      <c r="C4672" s="139" t="s">
        <v>3413</v>
      </c>
      <c r="D4672" s="124" t="s">
        <v>3414</v>
      </c>
      <c r="E4672" s="118" t="s">
        <v>48</v>
      </c>
      <c r="F4672" s="124" t="s">
        <v>35249</v>
      </c>
      <c r="G4672" s="118" t="s">
        <v>2</v>
      </c>
      <c r="H4672" s="137">
        <v>41368</v>
      </c>
      <c r="I4672" s="119">
        <v>921.2</v>
      </c>
      <c r="J4672" s="129"/>
      <c r="K4672" s="129"/>
      <c r="L4672" s="129">
        <v>0</v>
      </c>
      <c r="M4672" s="134" t="s">
        <v>21067</v>
      </c>
    </row>
    <row r="4673" spans="1:13" hidden="1" x14ac:dyDescent="0.25">
      <c r="A4673" s="128"/>
      <c r="B4673" s="2"/>
      <c r="C4673" s="139" t="s">
        <v>3415</v>
      </c>
      <c r="D4673" s="124" t="s">
        <v>3416</v>
      </c>
      <c r="E4673" s="118" t="s">
        <v>48</v>
      </c>
      <c r="F4673" s="124" t="s">
        <v>35249</v>
      </c>
      <c r="G4673" s="118" t="s">
        <v>2</v>
      </c>
      <c r="H4673" s="137">
        <v>41369</v>
      </c>
      <c r="I4673" s="119">
        <v>1556.59</v>
      </c>
      <c r="J4673" s="129"/>
      <c r="K4673" s="129"/>
      <c r="L4673" s="129">
        <v>0</v>
      </c>
      <c r="M4673" s="134" t="s">
        <v>21068</v>
      </c>
    </row>
    <row r="4674" spans="1:13" x14ac:dyDescent="0.25">
      <c r="A4674" s="128"/>
      <c r="B4674" s="2"/>
      <c r="C4674" s="139" t="s">
        <v>3417</v>
      </c>
      <c r="D4674" s="124" t="s">
        <v>3418</v>
      </c>
      <c r="E4674" s="118" t="s">
        <v>48</v>
      </c>
      <c r="F4674" s="124" t="s">
        <v>35249</v>
      </c>
      <c r="G4674" s="118" t="s">
        <v>2</v>
      </c>
      <c r="H4674" s="137">
        <v>41438</v>
      </c>
      <c r="I4674" s="119">
        <v>1556.59</v>
      </c>
      <c r="J4674" s="129"/>
      <c r="K4674" s="129"/>
      <c r="L4674" s="129">
        <v>0</v>
      </c>
      <c r="M4674" s="134" t="s">
        <v>21070</v>
      </c>
    </row>
    <row r="4675" spans="1:13" hidden="1" x14ac:dyDescent="0.25">
      <c r="A4675" s="128"/>
      <c r="B4675" s="2"/>
      <c r="C4675" s="139" t="s">
        <v>3419</v>
      </c>
      <c r="D4675" s="124" t="s">
        <v>3420</v>
      </c>
      <c r="E4675" s="118" t="s">
        <v>48</v>
      </c>
      <c r="F4675" s="124" t="s">
        <v>35249</v>
      </c>
      <c r="G4675" s="118" t="s">
        <v>2</v>
      </c>
      <c r="H4675" s="137">
        <v>42136</v>
      </c>
      <c r="I4675" s="119">
        <v>1206.8699999999999</v>
      </c>
      <c r="J4675" s="129"/>
      <c r="K4675" s="129"/>
      <c r="L4675" s="129">
        <v>0</v>
      </c>
      <c r="M4675" s="134" t="s">
        <v>21069</v>
      </c>
    </row>
    <row r="4676" spans="1:13" hidden="1" x14ac:dyDescent="0.25">
      <c r="A4676" s="128"/>
      <c r="B4676" s="2"/>
      <c r="C4676" s="139" t="s">
        <v>3421</v>
      </c>
      <c r="D4676" s="124" t="s">
        <v>3422</v>
      </c>
      <c r="E4676" s="118" t="s">
        <v>48</v>
      </c>
      <c r="F4676" s="124" t="s">
        <v>35249</v>
      </c>
      <c r="G4676" s="118" t="s">
        <v>2</v>
      </c>
      <c r="H4676" s="137">
        <v>40331</v>
      </c>
      <c r="I4676" s="119">
        <v>49.5</v>
      </c>
      <c r="J4676" s="129"/>
      <c r="K4676" s="129"/>
      <c r="L4676" s="129">
        <v>0</v>
      </c>
      <c r="M4676" s="134" t="s">
        <v>21070</v>
      </c>
    </row>
    <row r="4677" spans="1:13" hidden="1" x14ac:dyDescent="0.25">
      <c r="A4677" s="128"/>
      <c r="B4677" s="2"/>
      <c r="C4677" s="139" t="s">
        <v>34682</v>
      </c>
      <c r="D4677" s="124" t="s">
        <v>35125</v>
      </c>
      <c r="E4677" s="118" t="s">
        <v>48</v>
      </c>
      <c r="F4677" s="124" t="s">
        <v>35249</v>
      </c>
      <c r="G4677" s="118" t="s">
        <v>2</v>
      </c>
      <c r="H4677" s="137">
        <v>45427</v>
      </c>
      <c r="I4677" s="119">
        <v>365.88</v>
      </c>
      <c r="J4677" s="129"/>
      <c r="K4677" s="129"/>
      <c r="L4677" s="129">
        <v>0</v>
      </c>
      <c r="M4677" s="134" t="s">
        <v>21071</v>
      </c>
    </row>
    <row r="4678" spans="1:13" hidden="1" x14ac:dyDescent="0.25">
      <c r="A4678" s="128"/>
      <c r="B4678" s="2"/>
      <c r="C4678" s="139" t="s">
        <v>34684</v>
      </c>
      <c r="D4678" s="124" t="s">
        <v>35165</v>
      </c>
      <c r="E4678" s="118" t="s">
        <v>48</v>
      </c>
      <c r="F4678" s="124" t="s">
        <v>35249</v>
      </c>
      <c r="G4678" s="118" t="s">
        <v>2</v>
      </c>
      <c r="H4678" s="137">
        <v>45461</v>
      </c>
      <c r="I4678" s="119">
        <v>1476.84</v>
      </c>
      <c r="J4678" s="129"/>
      <c r="K4678" s="129"/>
      <c r="L4678" s="129">
        <v>0</v>
      </c>
      <c r="M4678" s="134" t="s">
        <v>21072</v>
      </c>
    </row>
    <row r="4679" spans="1:13" hidden="1" x14ac:dyDescent="0.25">
      <c r="A4679" s="128"/>
      <c r="B4679" s="2"/>
      <c r="C4679" s="139" t="s">
        <v>3423</v>
      </c>
      <c r="D4679" s="124" t="s">
        <v>3424</v>
      </c>
      <c r="E4679" s="118" t="s">
        <v>48</v>
      </c>
      <c r="F4679" s="124" t="s">
        <v>35249</v>
      </c>
      <c r="G4679" s="118" t="s">
        <v>2</v>
      </c>
      <c r="H4679" s="137"/>
      <c r="I4679" s="119"/>
      <c r="J4679" s="129"/>
      <c r="K4679" s="129"/>
      <c r="L4679" s="129">
        <v>0</v>
      </c>
      <c r="M4679" s="134" t="s">
        <v>21073</v>
      </c>
    </row>
    <row r="4680" spans="1:13" hidden="1" x14ac:dyDescent="0.25">
      <c r="A4680" s="128"/>
      <c r="B4680" s="2"/>
      <c r="C4680" s="139" t="s">
        <v>3425</v>
      </c>
      <c r="D4680" s="124" t="s">
        <v>3426</v>
      </c>
      <c r="E4680" s="118" t="s">
        <v>48</v>
      </c>
      <c r="F4680" s="124" t="s">
        <v>35249</v>
      </c>
      <c r="G4680" s="118" t="s">
        <v>2</v>
      </c>
      <c r="H4680" s="137">
        <v>41677</v>
      </c>
      <c r="I4680" s="119">
        <v>114.7</v>
      </c>
      <c r="J4680" s="129"/>
      <c r="K4680" s="129"/>
      <c r="L4680" s="129">
        <v>0</v>
      </c>
      <c r="M4680" s="134" t="s">
        <v>21074</v>
      </c>
    </row>
    <row r="4681" spans="1:13" hidden="1" x14ac:dyDescent="0.25">
      <c r="A4681" s="128"/>
      <c r="B4681" s="2"/>
      <c r="C4681" s="139" t="s">
        <v>3427</v>
      </c>
      <c r="D4681" s="124" t="s">
        <v>3428</v>
      </c>
      <c r="E4681" s="118" t="s">
        <v>48</v>
      </c>
      <c r="F4681" s="124" t="s">
        <v>35249</v>
      </c>
      <c r="G4681" s="118" t="s">
        <v>2</v>
      </c>
      <c r="H4681" s="137">
        <v>40233</v>
      </c>
      <c r="I4681" s="119">
        <v>706</v>
      </c>
      <c r="J4681" s="129"/>
      <c r="K4681" s="129"/>
      <c r="L4681" s="129">
        <v>0</v>
      </c>
      <c r="M4681" s="134" t="s">
        <v>29815</v>
      </c>
    </row>
    <row r="4682" spans="1:13" hidden="1" x14ac:dyDescent="0.25">
      <c r="A4682" s="128"/>
      <c r="B4682" s="2"/>
      <c r="C4682" s="139" t="s">
        <v>30771</v>
      </c>
      <c r="D4682" s="124" t="s">
        <v>30772</v>
      </c>
      <c r="E4682" s="118" t="s">
        <v>48</v>
      </c>
      <c r="F4682" s="124" t="s">
        <v>35249</v>
      </c>
      <c r="G4682" s="118" t="s">
        <v>2</v>
      </c>
      <c r="H4682" s="137"/>
      <c r="I4682" s="119"/>
      <c r="J4682" s="129"/>
      <c r="K4682" s="129"/>
      <c r="L4682" s="129">
        <v>0</v>
      </c>
      <c r="M4682" s="134" t="s">
        <v>31198</v>
      </c>
    </row>
    <row r="4683" spans="1:13" x14ac:dyDescent="0.25">
      <c r="A4683" s="128"/>
      <c r="B4683" s="2"/>
      <c r="C4683" s="139" t="s">
        <v>3429</v>
      </c>
      <c r="D4683" s="124" t="s">
        <v>3430</v>
      </c>
      <c r="E4683" s="118" t="s">
        <v>48</v>
      </c>
      <c r="F4683" s="124" t="s">
        <v>35249</v>
      </c>
      <c r="G4683" s="118" t="s">
        <v>2</v>
      </c>
      <c r="H4683" s="137">
        <v>42737</v>
      </c>
      <c r="I4683" s="119">
        <v>455.05</v>
      </c>
      <c r="J4683" s="129"/>
      <c r="K4683" s="129"/>
      <c r="L4683" s="129">
        <v>0</v>
      </c>
      <c r="M4683" s="134" t="s">
        <v>21075</v>
      </c>
    </row>
    <row r="4684" spans="1:13" x14ac:dyDescent="0.25">
      <c r="A4684" s="128"/>
      <c r="B4684" s="2"/>
      <c r="C4684" s="139" t="s">
        <v>3431</v>
      </c>
      <c r="D4684" s="124" t="s">
        <v>3432</v>
      </c>
      <c r="E4684" s="118" t="s">
        <v>48</v>
      </c>
      <c r="F4684" s="124" t="s">
        <v>35249</v>
      </c>
      <c r="G4684" s="118" t="s">
        <v>2</v>
      </c>
      <c r="H4684" s="137">
        <v>45345</v>
      </c>
      <c r="I4684" s="119">
        <v>1064.9100000000001</v>
      </c>
      <c r="J4684" s="129"/>
      <c r="K4684" s="129"/>
      <c r="L4684" s="129">
        <v>0</v>
      </c>
      <c r="M4684" s="134" t="s">
        <v>21076</v>
      </c>
    </row>
    <row r="4685" spans="1:13" hidden="1" x14ac:dyDescent="0.25">
      <c r="A4685" s="128"/>
      <c r="B4685" s="2"/>
      <c r="C4685" s="139" t="s">
        <v>3433</v>
      </c>
      <c r="D4685" s="124" t="s">
        <v>3434</v>
      </c>
      <c r="E4685" s="118" t="s">
        <v>48</v>
      </c>
      <c r="F4685" s="124" t="s">
        <v>35249</v>
      </c>
      <c r="G4685" s="118" t="s">
        <v>2</v>
      </c>
      <c r="H4685" s="137">
        <v>45968</v>
      </c>
      <c r="I4685" s="119">
        <v>413.93</v>
      </c>
      <c r="J4685" s="129"/>
      <c r="K4685" s="129"/>
      <c r="L4685" s="129">
        <v>0</v>
      </c>
      <c r="M4685" s="134" t="s">
        <v>21077</v>
      </c>
    </row>
    <row r="4686" spans="1:13" hidden="1" x14ac:dyDescent="0.25">
      <c r="A4686" s="128"/>
      <c r="B4686" s="2"/>
      <c r="C4686" s="139" t="s">
        <v>34305</v>
      </c>
      <c r="D4686" s="124" t="s">
        <v>34306</v>
      </c>
      <c r="E4686" s="118" t="s">
        <v>48</v>
      </c>
      <c r="F4686" s="124" t="s">
        <v>35249</v>
      </c>
      <c r="G4686" s="118" t="s">
        <v>2</v>
      </c>
      <c r="H4686" s="137">
        <v>45313</v>
      </c>
      <c r="I4686" s="119">
        <v>450</v>
      </c>
      <c r="J4686" s="129"/>
      <c r="K4686" s="129"/>
      <c r="L4686" s="129">
        <v>0</v>
      </c>
      <c r="M4686" s="134" t="s">
        <v>21078</v>
      </c>
    </row>
    <row r="4687" spans="1:13" hidden="1" x14ac:dyDescent="0.25">
      <c r="A4687" s="128"/>
      <c r="B4687" s="2"/>
      <c r="C4687" s="139" t="s">
        <v>3435</v>
      </c>
      <c r="D4687" s="124" t="s">
        <v>3436</v>
      </c>
      <c r="E4687" s="118" t="s">
        <v>48</v>
      </c>
      <c r="F4687" s="124" t="s">
        <v>35249</v>
      </c>
      <c r="G4687" s="118" t="s">
        <v>2</v>
      </c>
      <c r="H4687" s="137">
        <v>40193</v>
      </c>
      <c r="I4687" s="119">
        <v>238</v>
      </c>
      <c r="J4687" s="129"/>
      <c r="K4687" s="129"/>
      <c r="L4687" s="129">
        <v>0</v>
      </c>
      <c r="M4687" s="134" t="s">
        <v>21079</v>
      </c>
    </row>
    <row r="4688" spans="1:13" hidden="1" x14ac:dyDescent="0.25">
      <c r="A4688" s="128"/>
      <c r="B4688" s="2"/>
      <c r="C4688" s="139" t="s">
        <v>3437</v>
      </c>
      <c r="D4688" s="124" t="s">
        <v>3438</v>
      </c>
      <c r="E4688" s="118" t="s">
        <v>48</v>
      </c>
      <c r="F4688" s="124" t="s">
        <v>35249</v>
      </c>
      <c r="G4688" s="118" t="s">
        <v>2</v>
      </c>
      <c r="H4688" s="137">
        <v>41332</v>
      </c>
      <c r="I4688" s="119">
        <v>306.10000000000002</v>
      </c>
      <c r="J4688" s="129"/>
      <c r="K4688" s="129"/>
      <c r="L4688" s="129">
        <v>0</v>
      </c>
      <c r="M4688" s="134" t="s">
        <v>21080</v>
      </c>
    </row>
    <row r="4689" spans="1:13" hidden="1" x14ac:dyDescent="0.25">
      <c r="A4689" s="128"/>
      <c r="B4689" s="2"/>
      <c r="C4689" s="139" t="s">
        <v>3439</v>
      </c>
      <c r="D4689" s="124" t="s">
        <v>3440</v>
      </c>
      <c r="E4689" s="118" t="s">
        <v>48</v>
      </c>
      <c r="F4689" s="124" t="s">
        <v>35249</v>
      </c>
      <c r="G4689" s="118" t="s">
        <v>2</v>
      </c>
      <c r="H4689" s="137">
        <v>42299</v>
      </c>
      <c r="I4689" s="119">
        <v>473</v>
      </c>
      <c r="J4689" s="129"/>
      <c r="K4689" s="129"/>
      <c r="L4689" s="129">
        <v>0</v>
      </c>
      <c r="M4689" s="134" t="s">
        <v>21081</v>
      </c>
    </row>
    <row r="4690" spans="1:13" hidden="1" x14ac:dyDescent="0.25">
      <c r="A4690" s="128"/>
      <c r="B4690" s="2"/>
      <c r="C4690" s="139" t="s">
        <v>3441</v>
      </c>
      <c r="D4690" s="124" t="s">
        <v>3442</v>
      </c>
      <c r="E4690" s="118" t="s">
        <v>48</v>
      </c>
      <c r="F4690" s="124" t="s">
        <v>35249</v>
      </c>
      <c r="G4690" s="118" t="s">
        <v>2</v>
      </c>
      <c r="H4690" s="137">
        <v>46000</v>
      </c>
      <c r="I4690" s="119">
        <v>997</v>
      </c>
      <c r="J4690" s="129"/>
      <c r="K4690" s="129"/>
      <c r="L4690" s="129">
        <v>0</v>
      </c>
      <c r="M4690" s="134" t="s">
        <v>21082</v>
      </c>
    </row>
    <row r="4691" spans="1:13" hidden="1" x14ac:dyDescent="0.25">
      <c r="A4691" s="128"/>
      <c r="B4691" s="2"/>
      <c r="C4691" s="139" t="s">
        <v>32007</v>
      </c>
      <c r="D4691" s="124" t="s">
        <v>32008</v>
      </c>
      <c r="E4691" s="118" t="s">
        <v>48</v>
      </c>
      <c r="F4691" s="124" t="s">
        <v>35249</v>
      </c>
      <c r="G4691" s="118" t="s">
        <v>2</v>
      </c>
      <c r="H4691" s="137"/>
      <c r="I4691" s="119"/>
      <c r="J4691" s="129"/>
      <c r="K4691" s="129"/>
      <c r="L4691" s="129">
        <v>0</v>
      </c>
      <c r="M4691" s="134" t="s">
        <v>21083</v>
      </c>
    </row>
    <row r="4692" spans="1:13" hidden="1" x14ac:dyDescent="0.25">
      <c r="A4692" s="128"/>
      <c r="B4692" s="2"/>
      <c r="C4692" s="139" t="s">
        <v>3443</v>
      </c>
      <c r="D4692" s="124" t="s">
        <v>3444</v>
      </c>
      <c r="E4692" s="118" t="s">
        <v>48</v>
      </c>
      <c r="F4692" s="124" t="s">
        <v>35249</v>
      </c>
      <c r="G4692" s="118" t="s">
        <v>2</v>
      </c>
      <c r="H4692" s="137">
        <v>40814</v>
      </c>
      <c r="I4692" s="119">
        <v>431.62</v>
      </c>
      <c r="J4692" s="129"/>
      <c r="K4692" s="129"/>
      <c r="L4692" s="129">
        <v>0</v>
      </c>
      <c r="M4692" s="134" t="s">
        <v>21084</v>
      </c>
    </row>
    <row r="4693" spans="1:13" hidden="1" x14ac:dyDescent="0.25">
      <c r="A4693" s="128"/>
      <c r="B4693" s="2"/>
      <c r="C4693" s="139" t="s">
        <v>3445</v>
      </c>
      <c r="D4693" s="124" t="s">
        <v>3446</v>
      </c>
      <c r="E4693" s="118" t="s">
        <v>48</v>
      </c>
      <c r="F4693" s="124" t="s">
        <v>35249</v>
      </c>
      <c r="G4693" s="118" t="s">
        <v>2</v>
      </c>
      <c r="H4693" s="137">
        <v>41589</v>
      </c>
      <c r="I4693" s="119">
        <v>518.44000000000005</v>
      </c>
      <c r="J4693" s="129"/>
      <c r="K4693" s="129"/>
      <c r="L4693" s="129">
        <v>0</v>
      </c>
      <c r="M4693" s="134" t="s">
        <v>21085</v>
      </c>
    </row>
    <row r="4694" spans="1:13" hidden="1" x14ac:dyDescent="0.25">
      <c r="A4694" s="128"/>
      <c r="B4694" s="2"/>
      <c r="C4694" s="139" t="s">
        <v>3447</v>
      </c>
      <c r="D4694" s="124" t="s">
        <v>3448</v>
      </c>
      <c r="E4694" s="118" t="s">
        <v>48</v>
      </c>
      <c r="F4694" s="124" t="s">
        <v>35249</v>
      </c>
      <c r="G4694" s="118" t="s">
        <v>2</v>
      </c>
      <c r="H4694" s="137">
        <v>41719</v>
      </c>
      <c r="I4694" s="119">
        <v>102.69</v>
      </c>
      <c r="J4694" s="129"/>
      <c r="K4694" s="129"/>
      <c r="L4694" s="129">
        <v>0</v>
      </c>
      <c r="M4694" s="134" t="s">
        <v>21086</v>
      </c>
    </row>
    <row r="4695" spans="1:13" hidden="1" x14ac:dyDescent="0.25">
      <c r="A4695" s="128"/>
      <c r="B4695" s="2"/>
      <c r="C4695" s="139" t="s">
        <v>3449</v>
      </c>
      <c r="D4695" s="124" t="s">
        <v>3450</v>
      </c>
      <c r="E4695" s="118" t="s">
        <v>48</v>
      </c>
      <c r="F4695" s="124" t="s">
        <v>35249</v>
      </c>
      <c r="G4695" s="118" t="s">
        <v>2</v>
      </c>
      <c r="H4695" s="137">
        <v>43215</v>
      </c>
      <c r="I4695" s="119">
        <v>164</v>
      </c>
      <c r="J4695" s="129"/>
      <c r="K4695" s="129"/>
      <c r="L4695" s="129">
        <v>0</v>
      </c>
      <c r="M4695" s="134" t="s">
        <v>21087</v>
      </c>
    </row>
    <row r="4696" spans="1:13" hidden="1" x14ac:dyDescent="0.25">
      <c r="A4696" s="128"/>
      <c r="B4696" s="2"/>
      <c r="C4696" s="139" t="s">
        <v>3451</v>
      </c>
      <c r="D4696" s="124" t="s">
        <v>3452</v>
      </c>
      <c r="E4696" s="118" t="s">
        <v>48</v>
      </c>
      <c r="F4696" s="124" t="s">
        <v>35249</v>
      </c>
      <c r="G4696" s="118" t="s">
        <v>2</v>
      </c>
      <c r="H4696" s="137">
        <v>41487</v>
      </c>
      <c r="I4696" s="119">
        <v>933.6</v>
      </c>
      <c r="J4696" s="129"/>
      <c r="K4696" s="129"/>
      <c r="L4696" s="129">
        <v>0</v>
      </c>
      <c r="M4696" s="134" t="s">
        <v>21088</v>
      </c>
    </row>
    <row r="4697" spans="1:13" hidden="1" x14ac:dyDescent="0.25">
      <c r="A4697" s="128"/>
      <c r="B4697" s="2"/>
      <c r="C4697" s="139" t="s">
        <v>3453</v>
      </c>
      <c r="D4697" s="124" t="s">
        <v>3454</v>
      </c>
      <c r="E4697" s="118" t="s">
        <v>48</v>
      </c>
      <c r="F4697" s="124" t="s">
        <v>35249</v>
      </c>
      <c r="G4697" s="118" t="s">
        <v>2</v>
      </c>
      <c r="H4697" s="137">
        <v>42136</v>
      </c>
      <c r="I4697" s="119">
        <v>1301.93</v>
      </c>
      <c r="J4697" s="129"/>
      <c r="K4697" s="129"/>
      <c r="L4697" s="129">
        <v>0</v>
      </c>
      <c r="M4697" s="134" t="s">
        <v>31388</v>
      </c>
    </row>
    <row r="4698" spans="1:13" hidden="1" x14ac:dyDescent="0.25">
      <c r="A4698" s="128"/>
      <c r="B4698" s="2"/>
      <c r="C4698" s="139" t="s">
        <v>3455</v>
      </c>
      <c r="D4698" s="124" t="s">
        <v>3456</v>
      </c>
      <c r="E4698" s="118" t="s">
        <v>48</v>
      </c>
      <c r="F4698" s="124" t="s">
        <v>35249</v>
      </c>
      <c r="G4698" s="118" t="s">
        <v>2</v>
      </c>
      <c r="H4698" s="137">
        <v>41032</v>
      </c>
      <c r="I4698" s="119">
        <v>1147</v>
      </c>
      <c r="J4698" s="129"/>
      <c r="K4698" s="129"/>
      <c r="L4698" s="129">
        <v>0</v>
      </c>
      <c r="M4698" s="134" t="s">
        <v>21089</v>
      </c>
    </row>
    <row r="4699" spans="1:13" hidden="1" x14ac:dyDescent="0.25">
      <c r="A4699" s="128"/>
      <c r="B4699" s="2"/>
      <c r="C4699" s="139" t="s">
        <v>3457</v>
      </c>
      <c r="D4699" s="124" t="s">
        <v>3458</v>
      </c>
      <c r="E4699" s="118" t="s">
        <v>48</v>
      </c>
      <c r="F4699" s="124" t="s">
        <v>35249</v>
      </c>
      <c r="G4699" s="118" t="s">
        <v>2</v>
      </c>
      <c r="H4699" s="137">
        <v>42110</v>
      </c>
      <c r="I4699" s="119">
        <v>270.62</v>
      </c>
      <c r="J4699" s="129"/>
      <c r="K4699" s="129"/>
      <c r="L4699" s="129">
        <v>0</v>
      </c>
      <c r="M4699" s="134" t="s">
        <v>21090</v>
      </c>
    </row>
    <row r="4700" spans="1:13" hidden="1" x14ac:dyDescent="0.25">
      <c r="A4700" s="128"/>
      <c r="B4700" s="2"/>
      <c r="C4700" s="139" t="s">
        <v>3459</v>
      </c>
      <c r="D4700" s="124" t="s">
        <v>3460</v>
      </c>
      <c r="E4700" s="118" t="s">
        <v>48</v>
      </c>
      <c r="F4700" s="124" t="s">
        <v>35249</v>
      </c>
      <c r="G4700" s="118" t="s">
        <v>2</v>
      </c>
      <c r="H4700" s="137"/>
      <c r="I4700" s="119"/>
      <c r="J4700" s="129"/>
      <c r="K4700" s="129"/>
      <c r="L4700" s="129">
        <v>0</v>
      </c>
      <c r="M4700" s="134" t="s">
        <v>21091</v>
      </c>
    </row>
    <row r="4701" spans="1:13" hidden="1" x14ac:dyDescent="0.25">
      <c r="A4701" s="128"/>
      <c r="B4701" s="2"/>
      <c r="C4701" s="139" t="s">
        <v>3461</v>
      </c>
      <c r="D4701" s="124" t="s">
        <v>3462</v>
      </c>
      <c r="E4701" s="118" t="s">
        <v>48</v>
      </c>
      <c r="F4701" s="124" t="s">
        <v>35249</v>
      </c>
      <c r="G4701" s="118" t="s">
        <v>2</v>
      </c>
      <c r="H4701" s="137"/>
      <c r="I4701" s="119"/>
      <c r="J4701" s="129"/>
      <c r="K4701" s="129"/>
      <c r="L4701" s="129">
        <v>0</v>
      </c>
      <c r="M4701" s="134" t="s">
        <v>21092</v>
      </c>
    </row>
    <row r="4702" spans="1:13" hidden="1" x14ac:dyDescent="0.25">
      <c r="A4702" s="128"/>
      <c r="B4702" s="2"/>
      <c r="C4702" s="139" t="s">
        <v>3463</v>
      </c>
      <c r="D4702" s="124" t="s">
        <v>3464</v>
      </c>
      <c r="E4702" s="118" t="s">
        <v>48</v>
      </c>
      <c r="F4702" s="124" t="s">
        <v>35249</v>
      </c>
      <c r="G4702" s="118" t="s">
        <v>2</v>
      </c>
      <c r="H4702" s="137">
        <v>41611</v>
      </c>
      <c r="I4702" s="119">
        <v>138.12</v>
      </c>
      <c r="J4702" s="129"/>
      <c r="K4702" s="129"/>
      <c r="L4702" s="129">
        <v>0</v>
      </c>
      <c r="M4702" s="134" t="s">
        <v>21093</v>
      </c>
    </row>
    <row r="4703" spans="1:13" hidden="1" x14ac:dyDescent="0.25">
      <c r="A4703" s="128"/>
      <c r="B4703" s="2"/>
      <c r="C4703" s="139" t="s">
        <v>3465</v>
      </c>
      <c r="D4703" s="124" t="s">
        <v>3466</v>
      </c>
      <c r="E4703" s="118" t="s">
        <v>48</v>
      </c>
      <c r="F4703" s="124" t="s">
        <v>35249</v>
      </c>
      <c r="G4703" s="118" t="s">
        <v>2</v>
      </c>
      <c r="H4703" s="137">
        <v>41046</v>
      </c>
      <c r="I4703" s="119">
        <v>420</v>
      </c>
      <c r="J4703" s="129"/>
      <c r="K4703" s="129"/>
      <c r="L4703" s="129">
        <v>0</v>
      </c>
      <c r="M4703" s="134" t="s">
        <v>21094</v>
      </c>
    </row>
    <row r="4704" spans="1:13" hidden="1" x14ac:dyDescent="0.25">
      <c r="A4704" s="128"/>
      <c r="B4704" s="2"/>
      <c r="C4704" s="139" t="s">
        <v>3467</v>
      </c>
      <c r="D4704" s="124" t="s">
        <v>3468</v>
      </c>
      <c r="E4704" s="118" t="s">
        <v>48</v>
      </c>
      <c r="F4704" s="124" t="s">
        <v>35249</v>
      </c>
      <c r="G4704" s="118" t="s">
        <v>2</v>
      </c>
      <c r="H4704" s="137">
        <v>41051</v>
      </c>
      <c r="I4704" s="119">
        <v>430</v>
      </c>
      <c r="J4704" s="129"/>
      <c r="K4704" s="129"/>
      <c r="L4704" s="129">
        <v>0</v>
      </c>
      <c r="M4704" s="134" t="s">
        <v>21095</v>
      </c>
    </row>
    <row r="4705" spans="1:13" hidden="1" x14ac:dyDescent="0.25">
      <c r="A4705" s="128"/>
      <c r="B4705" s="2"/>
      <c r="C4705" s="139" t="s">
        <v>3469</v>
      </c>
      <c r="D4705" s="124" t="s">
        <v>3470</v>
      </c>
      <c r="E4705" s="118" t="s">
        <v>48</v>
      </c>
      <c r="F4705" s="124" t="s">
        <v>35249</v>
      </c>
      <c r="G4705" s="118" t="s">
        <v>2</v>
      </c>
      <c r="H4705" s="137">
        <v>41724</v>
      </c>
      <c r="I4705" s="119">
        <v>64.989999999999995</v>
      </c>
      <c r="J4705" s="129"/>
      <c r="K4705" s="129"/>
      <c r="L4705" s="129">
        <v>0</v>
      </c>
      <c r="M4705" s="134"/>
    </row>
    <row r="4706" spans="1:13" hidden="1" x14ac:dyDescent="0.25">
      <c r="A4706" s="128"/>
      <c r="B4706" s="2"/>
      <c r="C4706" s="139" t="s">
        <v>3471</v>
      </c>
      <c r="D4706" s="124" t="s">
        <v>3472</v>
      </c>
      <c r="E4706" s="118" t="s">
        <v>48</v>
      </c>
      <c r="F4706" s="124" t="s">
        <v>35249</v>
      </c>
      <c r="G4706" s="118" t="s">
        <v>2</v>
      </c>
      <c r="H4706" s="137">
        <v>41687</v>
      </c>
      <c r="I4706" s="119">
        <v>100</v>
      </c>
      <c r="J4706" s="129"/>
      <c r="K4706" s="129"/>
      <c r="L4706" s="129">
        <v>0</v>
      </c>
      <c r="M4706" s="134" t="s">
        <v>21096</v>
      </c>
    </row>
    <row r="4707" spans="1:13" hidden="1" x14ac:dyDescent="0.25">
      <c r="A4707" s="128"/>
      <c r="B4707" s="2"/>
      <c r="C4707" s="139" t="s">
        <v>3473</v>
      </c>
      <c r="D4707" s="124" t="s">
        <v>3474</v>
      </c>
      <c r="E4707" s="118" t="s">
        <v>48</v>
      </c>
      <c r="F4707" s="124" t="s">
        <v>35249</v>
      </c>
      <c r="G4707" s="118" t="s">
        <v>2</v>
      </c>
      <c r="H4707" s="137">
        <v>42747</v>
      </c>
      <c r="I4707" s="119">
        <v>250</v>
      </c>
      <c r="J4707" s="129"/>
      <c r="K4707" s="129"/>
      <c r="L4707" s="129">
        <v>0</v>
      </c>
      <c r="M4707" s="134" t="s">
        <v>21097</v>
      </c>
    </row>
    <row r="4708" spans="1:13" hidden="1" x14ac:dyDescent="0.25">
      <c r="A4708" s="128"/>
      <c r="B4708" s="2"/>
      <c r="C4708" s="139" t="s">
        <v>3475</v>
      </c>
      <c r="D4708" s="124" t="s">
        <v>3476</v>
      </c>
      <c r="E4708" s="118" t="s">
        <v>48</v>
      </c>
      <c r="F4708" s="124" t="s">
        <v>35249</v>
      </c>
      <c r="G4708" s="118" t="s">
        <v>2</v>
      </c>
      <c r="H4708" s="137">
        <v>41815</v>
      </c>
      <c r="I4708" s="119">
        <v>94.45</v>
      </c>
      <c r="J4708" s="129"/>
      <c r="K4708" s="129"/>
      <c r="L4708" s="129">
        <v>0</v>
      </c>
      <c r="M4708" s="134" t="s">
        <v>21098</v>
      </c>
    </row>
    <row r="4709" spans="1:13" hidden="1" x14ac:dyDescent="0.25">
      <c r="A4709" s="128"/>
      <c r="B4709" s="2"/>
      <c r="C4709" s="139" t="s">
        <v>3477</v>
      </c>
      <c r="D4709" s="124" t="s">
        <v>3478</v>
      </c>
      <c r="E4709" s="118" t="s">
        <v>48</v>
      </c>
      <c r="F4709" s="124" t="s">
        <v>35249</v>
      </c>
      <c r="G4709" s="118" t="s">
        <v>2</v>
      </c>
      <c r="H4709" s="137">
        <v>40967</v>
      </c>
      <c r="I4709" s="119">
        <v>123.2</v>
      </c>
      <c r="J4709" s="129"/>
      <c r="K4709" s="129"/>
      <c r="L4709" s="129">
        <v>0</v>
      </c>
      <c r="M4709" s="134" t="s">
        <v>21099</v>
      </c>
    </row>
    <row r="4710" spans="1:13" hidden="1" x14ac:dyDescent="0.25">
      <c r="A4710" s="128"/>
      <c r="B4710" s="2"/>
      <c r="C4710" s="139" t="s">
        <v>3479</v>
      </c>
      <c r="D4710" s="124" t="s">
        <v>3480</v>
      </c>
      <c r="E4710" s="118" t="s">
        <v>48</v>
      </c>
      <c r="F4710" s="124" t="s">
        <v>35249</v>
      </c>
      <c r="G4710" s="118" t="s">
        <v>2</v>
      </c>
      <c r="H4710" s="137">
        <v>41156</v>
      </c>
      <c r="I4710" s="119">
        <v>250</v>
      </c>
      <c r="J4710" s="129"/>
      <c r="K4710" s="129"/>
      <c r="L4710" s="129">
        <v>0</v>
      </c>
      <c r="M4710" s="134" t="s">
        <v>21100</v>
      </c>
    </row>
    <row r="4711" spans="1:13" hidden="1" x14ac:dyDescent="0.25">
      <c r="A4711" s="128"/>
      <c r="B4711" s="2"/>
      <c r="C4711" s="139" t="s">
        <v>3481</v>
      </c>
      <c r="D4711" s="124" t="s">
        <v>3482</v>
      </c>
      <c r="E4711" s="118" t="s">
        <v>48</v>
      </c>
      <c r="F4711" s="124" t="s">
        <v>35249</v>
      </c>
      <c r="G4711" s="118" t="s">
        <v>2</v>
      </c>
      <c r="H4711" s="137">
        <v>40192</v>
      </c>
      <c r="I4711" s="119">
        <v>253.4</v>
      </c>
      <c r="J4711" s="129"/>
      <c r="K4711" s="129"/>
      <c r="L4711" s="129">
        <v>0</v>
      </c>
      <c r="M4711" s="134" t="s">
        <v>21101</v>
      </c>
    </row>
    <row r="4712" spans="1:13" hidden="1" x14ac:dyDescent="0.25">
      <c r="A4712" s="128"/>
      <c r="B4712" s="2"/>
      <c r="C4712" s="139" t="s">
        <v>3483</v>
      </c>
      <c r="D4712" s="124" t="s">
        <v>3484</v>
      </c>
      <c r="E4712" s="118" t="s">
        <v>48</v>
      </c>
      <c r="F4712" s="124" t="s">
        <v>35249</v>
      </c>
      <c r="G4712" s="118" t="s">
        <v>2</v>
      </c>
      <c r="H4712" s="137">
        <v>41631</v>
      </c>
      <c r="I4712" s="119">
        <v>306.68</v>
      </c>
      <c r="J4712" s="129"/>
      <c r="K4712" s="129"/>
      <c r="L4712" s="129">
        <v>0</v>
      </c>
      <c r="M4712" s="134" t="s">
        <v>21102</v>
      </c>
    </row>
    <row r="4713" spans="1:13" hidden="1" x14ac:dyDescent="0.25">
      <c r="A4713" s="128"/>
      <c r="B4713" s="2"/>
      <c r="C4713" s="139" t="s">
        <v>3485</v>
      </c>
      <c r="D4713" s="124" t="s">
        <v>3486</v>
      </c>
      <c r="E4713" s="118" t="s">
        <v>48</v>
      </c>
      <c r="F4713" s="124" t="s">
        <v>35249</v>
      </c>
      <c r="G4713" s="118" t="s">
        <v>2</v>
      </c>
      <c r="H4713" s="137">
        <v>40192</v>
      </c>
      <c r="I4713" s="119">
        <v>271.5</v>
      </c>
      <c r="J4713" s="129"/>
      <c r="K4713" s="129"/>
      <c r="L4713" s="129">
        <v>0</v>
      </c>
      <c r="M4713" s="134" t="s">
        <v>21103</v>
      </c>
    </row>
    <row r="4714" spans="1:13" hidden="1" x14ac:dyDescent="0.25">
      <c r="A4714" s="128"/>
      <c r="B4714" s="2"/>
      <c r="C4714" s="139" t="s">
        <v>3487</v>
      </c>
      <c r="D4714" s="124" t="s">
        <v>3488</v>
      </c>
      <c r="E4714" s="118" t="s">
        <v>48</v>
      </c>
      <c r="F4714" s="124" t="s">
        <v>35249</v>
      </c>
      <c r="G4714" s="118" t="s">
        <v>2</v>
      </c>
      <c r="H4714" s="137">
        <v>40441</v>
      </c>
      <c r="I4714" s="119">
        <v>205.6</v>
      </c>
      <c r="J4714" s="129"/>
      <c r="K4714" s="129"/>
      <c r="L4714" s="129">
        <v>0</v>
      </c>
      <c r="M4714" s="134" t="s">
        <v>32041</v>
      </c>
    </row>
    <row r="4715" spans="1:13" hidden="1" x14ac:dyDescent="0.25">
      <c r="A4715" s="128"/>
      <c r="B4715" s="2"/>
      <c r="C4715" s="139" t="s">
        <v>3489</v>
      </c>
      <c r="D4715" s="124" t="s">
        <v>3490</v>
      </c>
      <c r="E4715" s="118" t="s">
        <v>48</v>
      </c>
      <c r="F4715" s="124" t="s">
        <v>35249</v>
      </c>
      <c r="G4715" s="118" t="s">
        <v>2</v>
      </c>
      <c r="H4715" s="137">
        <v>42216</v>
      </c>
      <c r="I4715" s="119">
        <v>443</v>
      </c>
      <c r="J4715" s="129"/>
      <c r="K4715" s="129"/>
      <c r="L4715" s="129">
        <v>0</v>
      </c>
      <c r="M4715" s="134" t="s">
        <v>21104</v>
      </c>
    </row>
    <row r="4716" spans="1:13" hidden="1" x14ac:dyDescent="0.25">
      <c r="A4716" s="128"/>
      <c r="B4716" s="2"/>
      <c r="C4716" s="139" t="s">
        <v>3491</v>
      </c>
      <c r="D4716" s="124" t="s">
        <v>3492</v>
      </c>
      <c r="E4716" s="118" t="s">
        <v>48</v>
      </c>
      <c r="F4716" s="124" t="s">
        <v>35249</v>
      </c>
      <c r="G4716" s="118" t="s">
        <v>2</v>
      </c>
      <c r="H4716" s="137">
        <v>40718</v>
      </c>
      <c r="I4716" s="119">
        <v>315.8</v>
      </c>
      <c r="J4716" s="129"/>
      <c r="K4716" s="129"/>
      <c r="L4716" s="129">
        <v>0</v>
      </c>
      <c r="M4716" s="134" t="s">
        <v>21105</v>
      </c>
    </row>
    <row r="4717" spans="1:13" hidden="1" x14ac:dyDescent="0.25">
      <c r="A4717" s="128"/>
      <c r="B4717" s="2"/>
      <c r="C4717" s="139" t="s">
        <v>3493</v>
      </c>
      <c r="D4717" s="124" t="s">
        <v>3494</v>
      </c>
      <c r="E4717" s="118" t="s">
        <v>48</v>
      </c>
      <c r="F4717" s="124" t="s">
        <v>35249</v>
      </c>
      <c r="G4717" s="118" t="s">
        <v>2</v>
      </c>
      <c r="H4717" s="137"/>
      <c r="I4717" s="119"/>
      <c r="J4717" s="129"/>
      <c r="K4717" s="129"/>
      <c r="L4717" s="129">
        <v>0</v>
      </c>
      <c r="M4717" s="134" t="s">
        <v>21106</v>
      </c>
    </row>
    <row r="4718" spans="1:13" hidden="1" x14ac:dyDescent="0.25">
      <c r="A4718" s="128"/>
      <c r="B4718" s="2"/>
      <c r="C4718" s="139" t="s">
        <v>3495</v>
      </c>
      <c r="D4718" s="124" t="s">
        <v>3496</v>
      </c>
      <c r="E4718" s="118" t="s">
        <v>48</v>
      </c>
      <c r="F4718" s="124" t="s">
        <v>35249</v>
      </c>
      <c r="G4718" s="118" t="s">
        <v>2</v>
      </c>
      <c r="H4718" s="137">
        <v>44456</v>
      </c>
      <c r="I4718" s="119">
        <v>1091.2</v>
      </c>
      <c r="J4718" s="129"/>
      <c r="K4718" s="129"/>
      <c r="L4718" s="129">
        <v>0</v>
      </c>
      <c r="M4718" s="134" t="s">
        <v>21107</v>
      </c>
    </row>
    <row r="4719" spans="1:13" hidden="1" x14ac:dyDescent="0.25">
      <c r="A4719" s="128"/>
      <c r="B4719" s="2"/>
      <c r="C4719" s="139" t="s">
        <v>3497</v>
      </c>
      <c r="D4719" s="124" t="s">
        <v>3498</v>
      </c>
      <c r="E4719" s="118" t="s">
        <v>48</v>
      </c>
      <c r="F4719" s="124" t="s">
        <v>35249</v>
      </c>
      <c r="G4719" s="118" t="s">
        <v>2</v>
      </c>
      <c r="H4719" s="137">
        <v>41834</v>
      </c>
      <c r="I4719" s="119">
        <v>578</v>
      </c>
      <c r="J4719" s="129"/>
      <c r="K4719" s="129"/>
      <c r="L4719" s="129">
        <v>0</v>
      </c>
      <c r="M4719" s="134" t="s">
        <v>21108</v>
      </c>
    </row>
    <row r="4720" spans="1:13" hidden="1" x14ac:dyDescent="0.25">
      <c r="A4720" s="128"/>
      <c r="B4720" s="2"/>
      <c r="C4720" s="139" t="s">
        <v>31416</v>
      </c>
      <c r="D4720" s="124" t="s">
        <v>31417</v>
      </c>
      <c r="E4720" s="118" t="s">
        <v>48</v>
      </c>
      <c r="F4720" s="124" t="s">
        <v>35249</v>
      </c>
      <c r="G4720" s="118" t="s">
        <v>2</v>
      </c>
      <c r="H4720" s="137"/>
      <c r="I4720" s="119"/>
      <c r="J4720" s="129"/>
      <c r="K4720" s="129"/>
      <c r="L4720" s="129">
        <v>0</v>
      </c>
      <c r="M4720" s="134" t="s">
        <v>21109</v>
      </c>
    </row>
    <row r="4721" spans="1:13" hidden="1" x14ac:dyDescent="0.25">
      <c r="A4721" s="128"/>
      <c r="B4721" s="2"/>
      <c r="C4721" s="139" t="s">
        <v>32336</v>
      </c>
      <c r="D4721" s="124" t="s">
        <v>32337</v>
      </c>
      <c r="E4721" s="118" t="s">
        <v>48</v>
      </c>
      <c r="F4721" s="124" t="s">
        <v>35249</v>
      </c>
      <c r="G4721" s="118" t="s">
        <v>2</v>
      </c>
      <c r="H4721" s="137"/>
      <c r="I4721" s="119"/>
      <c r="J4721" s="129"/>
      <c r="K4721" s="129"/>
      <c r="L4721" s="129">
        <v>0</v>
      </c>
      <c r="M4721" s="134" t="s">
        <v>21110</v>
      </c>
    </row>
    <row r="4722" spans="1:13" hidden="1" x14ac:dyDescent="0.25">
      <c r="A4722" s="128"/>
      <c r="B4722" s="2"/>
      <c r="C4722" s="139" t="s">
        <v>3499</v>
      </c>
      <c r="D4722" s="124" t="s">
        <v>3500</v>
      </c>
      <c r="E4722" s="118" t="s">
        <v>48</v>
      </c>
      <c r="F4722" s="124" t="s">
        <v>35249</v>
      </c>
      <c r="G4722" s="118" t="s">
        <v>2</v>
      </c>
      <c r="H4722" s="137">
        <v>41821</v>
      </c>
      <c r="I4722" s="119">
        <v>716.71</v>
      </c>
      <c r="J4722" s="129"/>
      <c r="K4722" s="129"/>
      <c r="L4722" s="129">
        <v>0</v>
      </c>
      <c r="M4722" s="134" t="s">
        <v>21111</v>
      </c>
    </row>
    <row r="4723" spans="1:13" hidden="1" x14ac:dyDescent="0.25">
      <c r="A4723" s="128"/>
      <c r="B4723" s="2"/>
      <c r="C4723" s="139" t="s">
        <v>3501</v>
      </c>
      <c r="D4723" s="124" t="s">
        <v>3502</v>
      </c>
      <c r="E4723" s="118" t="s">
        <v>48</v>
      </c>
      <c r="F4723" s="124" t="s">
        <v>35249</v>
      </c>
      <c r="G4723" s="118" t="s">
        <v>2</v>
      </c>
      <c r="H4723" s="137">
        <v>41821</v>
      </c>
      <c r="I4723" s="119">
        <v>716.71</v>
      </c>
      <c r="J4723" s="129"/>
      <c r="K4723" s="129"/>
      <c r="L4723" s="129">
        <v>0</v>
      </c>
      <c r="M4723" s="134" t="s">
        <v>30199</v>
      </c>
    </row>
    <row r="4724" spans="1:13" hidden="1" x14ac:dyDescent="0.25">
      <c r="A4724" s="128"/>
      <c r="B4724" s="2"/>
      <c r="C4724" s="139" t="s">
        <v>32214</v>
      </c>
      <c r="D4724" s="124" t="s">
        <v>32215</v>
      </c>
      <c r="E4724" s="118" t="s">
        <v>48</v>
      </c>
      <c r="F4724" s="124" t="s">
        <v>35249</v>
      </c>
      <c r="G4724" s="118" t="s">
        <v>2</v>
      </c>
      <c r="H4724" s="137"/>
      <c r="I4724" s="119"/>
      <c r="J4724" s="129"/>
      <c r="K4724" s="129"/>
      <c r="L4724" s="129">
        <v>0</v>
      </c>
      <c r="M4724" s="134" t="s">
        <v>21112</v>
      </c>
    </row>
    <row r="4725" spans="1:13" hidden="1" x14ac:dyDescent="0.25">
      <c r="A4725" s="128"/>
      <c r="B4725" s="2"/>
      <c r="C4725" s="139" t="s">
        <v>3503</v>
      </c>
      <c r="D4725" s="124" t="s">
        <v>3504</v>
      </c>
      <c r="E4725" s="118" t="s">
        <v>48</v>
      </c>
      <c r="F4725" s="124" t="s">
        <v>35249</v>
      </c>
      <c r="G4725" s="118" t="s">
        <v>2</v>
      </c>
      <c r="H4725" s="137">
        <v>42669</v>
      </c>
      <c r="I4725" s="119">
        <v>375</v>
      </c>
      <c r="J4725" s="129"/>
      <c r="K4725" s="129"/>
      <c r="L4725" s="129">
        <v>0</v>
      </c>
      <c r="M4725" s="134" t="s">
        <v>21113</v>
      </c>
    </row>
    <row r="4726" spans="1:13" hidden="1" x14ac:dyDescent="0.25">
      <c r="A4726" s="128"/>
      <c r="B4726" s="2"/>
      <c r="C4726" s="139" t="s">
        <v>3505</v>
      </c>
      <c r="D4726" s="124" t="s">
        <v>3506</v>
      </c>
      <c r="E4726" s="118" t="s">
        <v>48</v>
      </c>
      <c r="F4726" s="124" t="s">
        <v>35249</v>
      </c>
      <c r="G4726" s="118" t="s">
        <v>2</v>
      </c>
      <c r="H4726" s="137"/>
      <c r="I4726" s="119"/>
      <c r="J4726" s="129"/>
      <c r="K4726" s="129"/>
      <c r="L4726" s="129">
        <v>0</v>
      </c>
      <c r="M4726" s="134" t="s">
        <v>21114</v>
      </c>
    </row>
    <row r="4727" spans="1:13" hidden="1" x14ac:dyDescent="0.25">
      <c r="A4727" s="128"/>
      <c r="B4727" s="2"/>
      <c r="C4727" s="139" t="s">
        <v>3507</v>
      </c>
      <c r="D4727" s="124" t="s">
        <v>3508</v>
      </c>
      <c r="E4727" s="118" t="s">
        <v>48</v>
      </c>
      <c r="F4727" s="124" t="s">
        <v>35249</v>
      </c>
      <c r="G4727" s="118" t="s">
        <v>2</v>
      </c>
      <c r="H4727" s="137">
        <v>41325</v>
      </c>
      <c r="I4727" s="119">
        <v>143.15</v>
      </c>
      <c r="J4727" s="129"/>
      <c r="K4727" s="129"/>
      <c r="L4727" s="129">
        <v>0</v>
      </c>
      <c r="M4727" s="134" t="s">
        <v>21115</v>
      </c>
    </row>
    <row r="4728" spans="1:13" hidden="1" x14ac:dyDescent="0.25">
      <c r="A4728" s="128"/>
      <c r="B4728" s="2"/>
      <c r="C4728" s="139" t="s">
        <v>3509</v>
      </c>
      <c r="D4728" s="124" t="s">
        <v>3510</v>
      </c>
      <c r="E4728" s="118" t="s">
        <v>48</v>
      </c>
      <c r="F4728" s="124" t="s">
        <v>35249</v>
      </c>
      <c r="G4728" s="118" t="s">
        <v>2</v>
      </c>
      <c r="H4728" s="137"/>
      <c r="I4728" s="119"/>
      <c r="J4728" s="129"/>
      <c r="K4728" s="129"/>
      <c r="L4728" s="129">
        <v>0</v>
      </c>
      <c r="M4728" s="134" t="s">
        <v>21116</v>
      </c>
    </row>
    <row r="4729" spans="1:13" hidden="1" x14ac:dyDescent="0.25">
      <c r="A4729" s="128"/>
      <c r="B4729" s="2"/>
      <c r="C4729" s="139" t="s">
        <v>3511</v>
      </c>
      <c r="D4729" s="124" t="s">
        <v>3512</v>
      </c>
      <c r="E4729" s="118" t="s">
        <v>48</v>
      </c>
      <c r="F4729" s="124" t="s">
        <v>35249</v>
      </c>
      <c r="G4729" s="118" t="s">
        <v>2</v>
      </c>
      <c r="H4729" s="137">
        <v>42985</v>
      </c>
      <c r="I4729" s="119">
        <v>275</v>
      </c>
      <c r="J4729" s="129"/>
      <c r="K4729" s="129"/>
      <c r="L4729" s="129">
        <v>0</v>
      </c>
      <c r="M4729" s="134"/>
    </row>
    <row r="4730" spans="1:13" x14ac:dyDescent="0.25">
      <c r="A4730" s="128"/>
      <c r="B4730" s="2"/>
      <c r="C4730" s="139" t="s">
        <v>33637</v>
      </c>
      <c r="D4730" s="124" t="s">
        <v>33638</v>
      </c>
      <c r="E4730" s="118" t="s">
        <v>48</v>
      </c>
      <c r="F4730" s="124" t="s">
        <v>35249</v>
      </c>
      <c r="G4730" s="118" t="s">
        <v>2</v>
      </c>
      <c r="H4730" s="137"/>
      <c r="I4730" s="119"/>
      <c r="J4730" s="129"/>
      <c r="K4730" s="129"/>
      <c r="L4730" s="129">
        <v>0</v>
      </c>
      <c r="M4730" s="134" t="s">
        <v>21117</v>
      </c>
    </row>
    <row r="4731" spans="1:13" hidden="1" x14ac:dyDescent="0.25">
      <c r="A4731" s="128"/>
      <c r="B4731" s="2"/>
      <c r="C4731" s="139" t="s">
        <v>3513</v>
      </c>
      <c r="D4731" s="124" t="s">
        <v>3514</v>
      </c>
      <c r="E4731" s="118" t="s">
        <v>48</v>
      </c>
      <c r="F4731" s="124" t="s">
        <v>35249</v>
      </c>
      <c r="G4731" s="118" t="s">
        <v>2</v>
      </c>
      <c r="H4731" s="137">
        <v>44729</v>
      </c>
      <c r="I4731" s="119">
        <v>377</v>
      </c>
      <c r="J4731" s="129"/>
      <c r="K4731" s="129"/>
      <c r="L4731" s="129">
        <v>0</v>
      </c>
      <c r="M4731" s="134" t="s">
        <v>31943</v>
      </c>
    </row>
    <row r="4732" spans="1:13" hidden="1" x14ac:dyDescent="0.25">
      <c r="A4732" s="128"/>
      <c r="B4732" s="2"/>
      <c r="C4732" s="139" t="s">
        <v>3515</v>
      </c>
      <c r="D4732" s="124" t="s">
        <v>3516</v>
      </c>
      <c r="E4732" s="118" t="s">
        <v>48</v>
      </c>
      <c r="F4732" s="124" t="s">
        <v>35249</v>
      </c>
      <c r="G4732" s="118" t="s">
        <v>2</v>
      </c>
      <c r="H4732" s="137">
        <v>42843</v>
      </c>
      <c r="I4732" s="119">
        <v>200</v>
      </c>
      <c r="J4732" s="129"/>
      <c r="K4732" s="129"/>
      <c r="L4732" s="129">
        <v>0</v>
      </c>
      <c r="M4732" s="134" t="s">
        <v>30440</v>
      </c>
    </row>
    <row r="4733" spans="1:13" hidden="1" x14ac:dyDescent="0.25">
      <c r="A4733" s="128"/>
      <c r="B4733" s="2"/>
      <c r="C4733" s="139" t="s">
        <v>3517</v>
      </c>
      <c r="D4733" s="124" t="s">
        <v>3518</v>
      </c>
      <c r="E4733" s="118" t="s">
        <v>48</v>
      </c>
      <c r="F4733" s="124" t="s">
        <v>35249</v>
      </c>
      <c r="G4733" s="118" t="s">
        <v>2</v>
      </c>
      <c r="H4733" s="137">
        <v>42432</v>
      </c>
      <c r="I4733" s="119">
        <v>211.5</v>
      </c>
      <c r="J4733" s="129"/>
      <c r="K4733" s="129"/>
      <c r="L4733" s="129">
        <v>0</v>
      </c>
      <c r="M4733" s="134" t="s">
        <v>21118</v>
      </c>
    </row>
    <row r="4734" spans="1:13" hidden="1" x14ac:dyDescent="0.25">
      <c r="A4734" s="128"/>
      <c r="B4734" s="2"/>
      <c r="C4734" s="139" t="s">
        <v>3519</v>
      </c>
      <c r="D4734" s="124" t="s">
        <v>3520</v>
      </c>
      <c r="E4734" s="118" t="s">
        <v>48</v>
      </c>
      <c r="F4734" s="124" t="s">
        <v>35249</v>
      </c>
      <c r="G4734" s="118" t="s">
        <v>2</v>
      </c>
      <c r="H4734" s="137">
        <v>41626</v>
      </c>
      <c r="I4734" s="119">
        <v>164</v>
      </c>
      <c r="J4734" s="129"/>
      <c r="K4734" s="129"/>
      <c r="L4734" s="129">
        <v>0</v>
      </c>
      <c r="M4734" s="134" t="s">
        <v>30504</v>
      </c>
    </row>
    <row r="4735" spans="1:13" hidden="1" x14ac:dyDescent="0.25">
      <c r="A4735" s="128"/>
      <c r="B4735" s="2"/>
      <c r="C4735" s="139" t="s">
        <v>3521</v>
      </c>
      <c r="D4735" s="124" t="s">
        <v>3522</v>
      </c>
      <c r="E4735" s="118" t="s">
        <v>48</v>
      </c>
      <c r="F4735" s="124" t="s">
        <v>35249</v>
      </c>
      <c r="G4735" s="118" t="s">
        <v>2</v>
      </c>
      <c r="H4735" s="137">
        <v>40283</v>
      </c>
      <c r="I4735" s="119">
        <v>152.52000000000001</v>
      </c>
      <c r="J4735" s="129"/>
      <c r="K4735" s="129"/>
      <c r="L4735" s="129">
        <v>0</v>
      </c>
      <c r="M4735" s="134" t="s">
        <v>21119</v>
      </c>
    </row>
    <row r="4736" spans="1:13" hidden="1" x14ac:dyDescent="0.25">
      <c r="A4736" s="128"/>
      <c r="B4736" s="2"/>
      <c r="C4736" s="139" t="s">
        <v>3523</v>
      </c>
      <c r="D4736" s="124" t="s">
        <v>3524</v>
      </c>
      <c r="E4736" s="118" t="s">
        <v>48</v>
      </c>
      <c r="F4736" s="124" t="s">
        <v>35249</v>
      </c>
      <c r="G4736" s="118" t="s">
        <v>2</v>
      </c>
      <c r="H4736" s="137"/>
      <c r="I4736" s="119"/>
      <c r="J4736" s="129"/>
      <c r="K4736" s="129"/>
      <c r="L4736" s="129">
        <v>0</v>
      </c>
      <c r="M4736" s="134" t="s">
        <v>30437</v>
      </c>
    </row>
    <row r="4737" spans="1:13" hidden="1" x14ac:dyDescent="0.25">
      <c r="A4737" s="128"/>
      <c r="B4737" s="2"/>
      <c r="C4737" s="139" t="s">
        <v>3525</v>
      </c>
      <c r="D4737" s="124" t="s">
        <v>3526</v>
      </c>
      <c r="E4737" s="118" t="s">
        <v>48</v>
      </c>
      <c r="F4737" s="124" t="s">
        <v>35249</v>
      </c>
      <c r="G4737" s="118" t="s">
        <v>2</v>
      </c>
      <c r="H4737" s="137"/>
      <c r="I4737" s="119"/>
      <c r="J4737" s="129"/>
      <c r="K4737" s="129"/>
      <c r="L4737" s="129">
        <v>0</v>
      </c>
      <c r="M4737" s="134"/>
    </row>
    <row r="4738" spans="1:13" hidden="1" x14ac:dyDescent="0.25">
      <c r="A4738" s="128"/>
      <c r="B4738" s="2"/>
      <c r="C4738" s="139" t="s">
        <v>32194</v>
      </c>
      <c r="D4738" s="124" t="s">
        <v>32195</v>
      </c>
      <c r="E4738" s="118" t="s">
        <v>48</v>
      </c>
      <c r="F4738" s="124" t="s">
        <v>35249</v>
      </c>
      <c r="G4738" s="118" t="s">
        <v>2</v>
      </c>
      <c r="H4738" s="137"/>
      <c r="I4738" s="119"/>
      <c r="J4738" s="129"/>
      <c r="K4738" s="129"/>
      <c r="L4738" s="129">
        <v>0</v>
      </c>
      <c r="M4738" s="134" t="s">
        <v>28751</v>
      </c>
    </row>
    <row r="4739" spans="1:13" hidden="1" x14ac:dyDescent="0.25">
      <c r="A4739" s="128"/>
      <c r="B4739" s="2"/>
      <c r="C4739" s="139" t="s">
        <v>3527</v>
      </c>
      <c r="D4739" s="124" t="s">
        <v>3528</v>
      </c>
      <c r="E4739" s="118" t="s">
        <v>48</v>
      </c>
      <c r="F4739" s="124" t="s">
        <v>35249</v>
      </c>
      <c r="G4739" s="118" t="s">
        <v>2</v>
      </c>
      <c r="H4739" s="137"/>
      <c r="I4739" s="119"/>
      <c r="J4739" s="129"/>
      <c r="K4739" s="129"/>
      <c r="L4739" s="129">
        <v>0</v>
      </c>
      <c r="M4739" s="134" t="s">
        <v>30941</v>
      </c>
    </row>
    <row r="4740" spans="1:13" hidden="1" x14ac:dyDescent="0.25">
      <c r="A4740" s="128"/>
      <c r="B4740" s="2"/>
      <c r="C4740" s="139" t="s">
        <v>3529</v>
      </c>
      <c r="D4740" s="124" t="s">
        <v>3530</v>
      </c>
      <c r="E4740" s="118" t="s">
        <v>48</v>
      </c>
      <c r="F4740" s="124" t="s">
        <v>35249</v>
      </c>
      <c r="G4740" s="118" t="s">
        <v>2</v>
      </c>
      <c r="H4740" s="137">
        <v>44921</v>
      </c>
      <c r="I4740" s="119">
        <v>380</v>
      </c>
      <c r="J4740" s="129"/>
      <c r="K4740" s="129"/>
      <c r="L4740" s="129">
        <v>0</v>
      </c>
      <c r="M4740" s="134" t="s">
        <v>21120</v>
      </c>
    </row>
    <row r="4741" spans="1:13" hidden="1" x14ac:dyDescent="0.25">
      <c r="A4741" s="128"/>
      <c r="B4741" s="2"/>
      <c r="C4741" s="139" t="s">
        <v>3531</v>
      </c>
      <c r="D4741" s="124" t="s">
        <v>3532</v>
      </c>
      <c r="E4741" s="118" t="s">
        <v>48</v>
      </c>
      <c r="F4741" s="124" t="s">
        <v>35249</v>
      </c>
      <c r="G4741" s="118" t="s">
        <v>2</v>
      </c>
      <c r="H4741" s="137">
        <v>43657</v>
      </c>
      <c r="I4741" s="119">
        <v>330</v>
      </c>
      <c r="J4741" s="129"/>
      <c r="K4741" s="129"/>
      <c r="L4741" s="129">
        <v>0</v>
      </c>
      <c r="M4741" s="134" t="s">
        <v>21121</v>
      </c>
    </row>
    <row r="4742" spans="1:13" hidden="1" x14ac:dyDescent="0.25">
      <c r="A4742" s="128"/>
      <c r="B4742" s="2"/>
      <c r="C4742" s="139" t="s">
        <v>3533</v>
      </c>
      <c r="D4742" s="124" t="s">
        <v>3534</v>
      </c>
      <c r="E4742" s="118" t="s">
        <v>48</v>
      </c>
      <c r="F4742" s="124" t="s">
        <v>35249</v>
      </c>
      <c r="G4742" s="118" t="s">
        <v>2</v>
      </c>
      <c r="H4742" s="137">
        <v>41610</v>
      </c>
      <c r="I4742" s="119">
        <v>275</v>
      </c>
      <c r="J4742" s="129"/>
      <c r="K4742" s="129"/>
      <c r="L4742" s="129">
        <v>0</v>
      </c>
      <c r="M4742" s="134" t="s">
        <v>21122</v>
      </c>
    </row>
    <row r="4743" spans="1:13" hidden="1" x14ac:dyDescent="0.25">
      <c r="A4743" s="128"/>
      <c r="B4743" s="2"/>
      <c r="C4743" s="139" t="s">
        <v>3535</v>
      </c>
      <c r="D4743" s="124" t="s">
        <v>3536</v>
      </c>
      <c r="E4743" s="118" t="s">
        <v>48</v>
      </c>
      <c r="F4743" s="124" t="s">
        <v>35249</v>
      </c>
      <c r="G4743" s="118" t="s">
        <v>2</v>
      </c>
      <c r="H4743" s="137">
        <v>41457</v>
      </c>
      <c r="I4743" s="119">
        <v>275</v>
      </c>
      <c r="J4743" s="129"/>
      <c r="K4743" s="129"/>
      <c r="L4743" s="129">
        <v>0</v>
      </c>
      <c r="M4743" s="134" t="s">
        <v>21123</v>
      </c>
    </row>
    <row r="4744" spans="1:13" hidden="1" x14ac:dyDescent="0.25">
      <c r="A4744" s="128"/>
      <c r="B4744" s="2"/>
      <c r="C4744" s="139" t="s">
        <v>3537</v>
      </c>
      <c r="D4744" s="124" t="s">
        <v>3538</v>
      </c>
      <c r="E4744" s="118" t="s">
        <v>48</v>
      </c>
      <c r="F4744" s="124" t="s">
        <v>35249</v>
      </c>
      <c r="G4744" s="118" t="s">
        <v>2</v>
      </c>
      <c r="H4744" s="137">
        <v>41610</v>
      </c>
      <c r="I4744" s="119">
        <v>275</v>
      </c>
      <c r="J4744" s="129"/>
      <c r="K4744" s="129"/>
      <c r="L4744" s="129">
        <v>0</v>
      </c>
      <c r="M4744" s="134" t="s">
        <v>29152</v>
      </c>
    </row>
    <row r="4745" spans="1:13" hidden="1" x14ac:dyDescent="0.25">
      <c r="A4745" s="128"/>
      <c r="B4745" s="2"/>
      <c r="C4745" s="139" t="s">
        <v>29813</v>
      </c>
      <c r="D4745" s="124" t="s">
        <v>29814</v>
      </c>
      <c r="E4745" s="118" t="s">
        <v>48</v>
      </c>
      <c r="F4745" s="124" t="s">
        <v>35249</v>
      </c>
      <c r="G4745" s="118" t="s">
        <v>2</v>
      </c>
      <c r="H4745" s="137"/>
      <c r="I4745" s="119"/>
      <c r="J4745" s="129"/>
      <c r="K4745" s="129"/>
      <c r="L4745" s="129">
        <v>0</v>
      </c>
      <c r="M4745" s="134" t="s">
        <v>28804</v>
      </c>
    </row>
    <row r="4746" spans="1:13" hidden="1" x14ac:dyDescent="0.25">
      <c r="A4746" s="128"/>
      <c r="B4746" s="2"/>
      <c r="C4746" s="139" t="s">
        <v>31196</v>
      </c>
      <c r="D4746" s="124" t="s">
        <v>31197</v>
      </c>
      <c r="E4746" s="118" t="s">
        <v>48</v>
      </c>
      <c r="F4746" s="124" t="s">
        <v>35249</v>
      </c>
      <c r="G4746" s="118" t="s">
        <v>2</v>
      </c>
      <c r="H4746" s="137"/>
      <c r="I4746" s="119"/>
      <c r="J4746" s="129"/>
      <c r="K4746" s="129"/>
      <c r="L4746" s="129">
        <v>0</v>
      </c>
      <c r="M4746" s="134" t="s">
        <v>21124</v>
      </c>
    </row>
    <row r="4747" spans="1:13" hidden="1" x14ac:dyDescent="0.25">
      <c r="A4747" s="128"/>
      <c r="B4747" s="2"/>
      <c r="C4747" s="139" t="s">
        <v>3539</v>
      </c>
      <c r="D4747" s="124" t="s">
        <v>3540</v>
      </c>
      <c r="E4747" s="118" t="s">
        <v>48</v>
      </c>
      <c r="F4747" s="124" t="s">
        <v>35249</v>
      </c>
      <c r="G4747" s="118" t="s">
        <v>2</v>
      </c>
      <c r="H4747" s="137">
        <v>41347</v>
      </c>
      <c r="I4747" s="119">
        <v>327.60000000000002</v>
      </c>
      <c r="J4747" s="129"/>
      <c r="K4747" s="129"/>
      <c r="L4747" s="129">
        <v>0</v>
      </c>
      <c r="M4747" s="134" t="s">
        <v>21125</v>
      </c>
    </row>
    <row r="4748" spans="1:13" hidden="1" x14ac:dyDescent="0.25">
      <c r="A4748" s="128"/>
      <c r="B4748" s="2"/>
      <c r="C4748" s="139" t="s">
        <v>3541</v>
      </c>
      <c r="D4748" s="124" t="s">
        <v>3542</v>
      </c>
      <c r="E4748" s="118" t="s">
        <v>48</v>
      </c>
      <c r="F4748" s="124" t="s">
        <v>35249</v>
      </c>
      <c r="G4748" s="118" t="s">
        <v>2</v>
      </c>
      <c r="H4748" s="137">
        <v>41347</v>
      </c>
      <c r="I4748" s="119">
        <v>327.60000000000002</v>
      </c>
      <c r="J4748" s="129"/>
      <c r="K4748" s="129"/>
      <c r="L4748" s="129">
        <v>0</v>
      </c>
      <c r="M4748" s="134" t="s">
        <v>21126</v>
      </c>
    </row>
    <row r="4749" spans="1:13" hidden="1" x14ac:dyDescent="0.25">
      <c r="A4749" s="128"/>
      <c r="B4749" s="2"/>
      <c r="C4749" s="139" t="s">
        <v>3543</v>
      </c>
      <c r="D4749" s="124" t="s">
        <v>3544</v>
      </c>
      <c r="E4749" s="118" t="s">
        <v>48</v>
      </c>
      <c r="F4749" s="124" t="s">
        <v>35249</v>
      </c>
      <c r="G4749" s="118" t="s">
        <v>2</v>
      </c>
      <c r="H4749" s="137">
        <v>40463</v>
      </c>
      <c r="I4749" s="119">
        <v>372.75</v>
      </c>
      <c r="J4749" s="129"/>
      <c r="K4749" s="129"/>
      <c r="L4749" s="129">
        <v>0</v>
      </c>
      <c r="M4749" s="134" t="s">
        <v>21127</v>
      </c>
    </row>
    <row r="4750" spans="1:13" hidden="1" x14ac:dyDescent="0.25">
      <c r="A4750" s="128"/>
      <c r="B4750" s="2"/>
      <c r="C4750" s="139" t="s">
        <v>3545</v>
      </c>
      <c r="D4750" s="124" t="s">
        <v>3546</v>
      </c>
      <c r="E4750" s="118" t="s">
        <v>48</v>
      </c>
      <c r="F4750" s="124" t="s">
        <v>35249</v>
      </c>
      <c r="G4750" s="118" t="s">
        <v>2</v>
      </c>
      <c r="H4750" s="137">
        <v>40532</v>
      </c>
      <c r="I4750" s="119">
        <v>233.85</v>
      </c>
      <c r="J4750" s="129"/>
      <c r="K4750" s="129"/>
      <c r="L4750" s="129">
        <v>0</v>
      </c>
      <c r="M4750" s="134" t="s">
        <v>28583</v>
      </c>
    </row>
    <row r="4751" spans="1:13" hidden="1" x14ac:dyDescent="0.25">
      <c r="A4751" s="128"/>
      <c r="B4751" s="2"/>
      <c r="C4751" s="139" t="s">
        <v>3547</v>
      </c>
      <c r="D4751" s="124" t="s">
        <v>3548</v>
      </c>
      <c r="E4751" s="118" t="s">
        <v>48</v>
      </c>
      <c r="F4751" s="124" t="s">
        <v>35249</v>
      </c>
      <c r="G4751" s="118" t="s">
        <v>2</v>
      </c>
      <c r="H4751" s="137">
        <v>41968</v>
      </c>
      <c r="I4751" s="119">
        <v>1299.78</v>
      </c>
      <c r="J4751" s="129"/>
      <c r="K4751" s="129"/>
      <c r="L4751" s="129">
        <v>0</v>
      </c>
      <c r="M4751" s="134"/>
    </row>
    <row r="4752" spans="1:13" hidden="1" x14ac:dyDescent="0.25">
      <c r="A4752" s="128"/>
      <c r="B4752" s="2"/>
      <c r="C4752" s="139" t="s">
        <v>3549</v>
      </c>
      <c r="D4752" s="124" t="s">
        <v>3550</v>
      </c>
      <c r="E4752" s="118" t="s">
        <v>48</v>
      </c>
      <c r="F4752" s="124" t="s">
        <v>35249</v>
      </c>
      <c r="G4752" s="118" t="s">
        <v>2</v>
      </c>
      <c r="H4752" s="137">
        <v>41326</v>
      </c>
      <c r="I4752" s="119">
        <v>161.4</v>
      </c>
      <c r="J4752" s="129"/>
      <c r="K4752" s="129"/>
      <c r="L4752" s="129">
        <v>0</v>
      </c>
      <c r="M4752" s="134" t="s">
        <v>21128</v>
      </c>
    </row>
    <row r="4753" spans="1:13" hidden="1" x14ac:dyDescent="0.25">
      <c r="A4753" s="128"/>
      <c r="B4753" s="2"/>
      <c r="C4753" s="139" t="s">
        <v>3551</v>
      </c>
      <c r="D4753" s="124" t="s">
        <v>3552</v>
      </c>
      <c r="E4753" s="118" t="s">
        <v>48</v>
      </c>
      <c r="F4753" s="124" t="s">
        <v>35249</v>
      </c>
      <c r="G4753" s="118" t="s">
        <v>2</v>
      </c>
      <c r="H4753" s="137">
        <v>40976</v>
      </c>
      <c r="I4753" s="119">
        <v>93</v>
      </c>
      <c r="J4753" s="129"/>
      <c r="K4753" s="129"/>
      <c r="L4753" s="129">
        <v>0</v>
      </c>
      <c r="M4753" s="134" t="s">
        <v>21129</v>
      </c>
    </row>
    <row r="4754" spans="1:13" hidden="1" x14ac:dyDescent="0.25">
      <c r="A4754" s="128"/>
      <c r="B4754" s="2"/>
      <c r="C4754" s="139" t="s">
        <v>3553</v>
      </c>
      <c r="D4754" s="124" t="s">
        <v>3554</v>
      </c>
      <c r="E4754" s="118" t="s">
        <v>48</v>
      </c>
      <c r="F4754" s="124" t="s">
        <v>35249</v>
      </c>
      <c r="G4754" s="118" t="s">
        <v>2</v>
      </c>
      <c r="H4754" s="137">
        <v>42130</v>
      </c>
      <c r="I4754" s="119">
        <v>137.81</v>
      </c>
      <c r="J4754" s="129"/>
      <c r="K4754" s="129"/>
      <c r="L4754" s="129">
        <v>0</v>
      </c>
      <c r="M4754" s="134" t="s">
        <v>35171</v>
      </c>
    </row>
    <row r="4755" spans="1:13" hidden="1" x14ac:dyDescent="0.25">
      <c r="A4755" s="128"/>
      <c r="B4755" s="2"/>
      <c r="C4755" s="139" t="s">
        <v>3555</v>
      </c>
      <c r="D4755" s="124" t="s">
        <v>3556</v>
      </c>
      <c r="E4755" s="118" t="s">
        <v>48</v>
      </c>
      <c r="F4755" s="124" t="s">
        <v>35249</v>
      </c>
      <c r="G4755" s="118" t="s">
        <v>2</v>
      </c>
      <c r="H4755" s="137">
        <v>43472</v>
      </c>
      <c r="I4755" s="119">
        <v>550</v>
      </c>
      <c r="J4755" s="129"/>
      <c r="K4755" s="129"/>
      <c r="L4755" s="129">
        <v>0</v>
      </c>
      <c r="M4755" s="134" t="s">
        <v>21130</v>
      </c>
    </row>
    <row r="4756" spans="1:13" x14ac:dyDescent="0.25">
      <c r="A4756" s="128"/>
      <c r="B4756" s="2"/>
      <c r="C4756" s="139" t="s">
        <v>3557</v>
      </c>
      <c r="D4756" s="124" t="s">
        <v>3558</v>
      </c>
      <c r="E4756" s="118" t="s">
        <v>48</v>
      </c>
      <c r="F4756" s="124" t="s">
        <v>35249</v>
      </c>
      <c r="G4756" s="118" t="s">
        <v>2</v>
      </c>
      <c r="H4756" s="137">
        <v>45411</v>
      </c>
      <c r="I4756" s="119">
        <v>672.25</v>
      </c>
      <c r="J4756" s="129"/>
      <c r="K4756" s="129"/>
      <c r="L4756" s="129">
        <v>0</v>
      </c>
      <c r="M4756" s="134" t="s">
        <v>21131</v>
      </c>
    </row>
    <row r="4757" spans="1:13" hidden="1" x14ac:dyDescent="0.25">
      <c r="A4757" s="128"/>
      <c r="B4757" s="2"/>
      <c r="C4757" s="139" t="s">
        <v>3559</v>
      </c>
      <c r="D4757" s="124" t="s">
        <v>3560</v>
      </c>
      <c r="E4757" s="118" t="s">
        <v>48</v>
      </c>
      <c r="F4757" s="124" t="s">
        <v>35249</v>
      </c>
      <c r="G4757" s="118" t="s">
        <v>2</v>
      </c>
      <c r="H4757" s="137">
        <v>44112</v>
      </c>
      <c r="I4757" s="119">
        <v>306</v>
      </c>
      <c r="J4757" s="129"/>
      <c r="K4757" s="129"/>
      <c r="L4757" s="129">
        <v>0</v>
      </c>
      <c r="M4757" s="134" t="s">
        <v>21132</v>
      </c>
    </row>
    <row r="4758" spans="1:13" hidden="1" x14ac:dyDescent="0.25">
      <c r="A4758" s="128"/>
      <c r="B4758" s="2"/>
      <c r="C4758" s="139" t="s">
        <v>3561</v>
      </c>
      <c r="D4758" s="124" t="s">
        <v>3562</v>
      </c>
      <c r="E4758" s="118" t="s">
        <v>48</v>
      </c>
      <c r="F4758" s="124" t="s">
        <v>35249</v>
      </c>
      <c r="G4758" s="118" t="s">
        <v>2</v>
      </c>
      <c r="H4758" s="137">
        <v>41466</v>
      </c>
      <c r="I4758" s="119">
        <v>332.2</v>
      </c>
      <c r="J4758" s="129"/>
      <c r="K4758" s="129"/>
      <c r="L4758" s="129">
        <v>0</v>
      </c>
      <c r="M4758" s="134" t="s">
        <v>21133</v>
      </c>
    </row>
    <row r="4759" spans="1:13" hidden="1" x14ac:dyDescent="0.25">
      <c r="A4759" s="128"/>
      <c r="B4759" s="2"/>
      <c r="C4759" s="139" t="s">
        <v>3563</v>
      </c>
      <c r="D4759" s="124" t="s">
        <v>3564</v>
      </c>
      <c r="E4759" s="118" t="s">
        <v>48</v>
      </c>
      <c r="F4759" s="124" t="s">
        <v>35249</v>
      </c>
      <c r="G4759" s="118" t="s">
        <v>2</v>
      </c>
      <c r="H4759" s="137">
        <v>40533</v>
      </c>
      <c r="I4759" s="119">
        <v>1064.4000000000001</v>
      </c>
      <c r="J4759" s="129"/>
      <c r="K4759" s="129"/>
      <c r="L4759" s="129">
        <v>0</v>
      </c>
      <c r="M4759" s="134" t="s">
        <v>21134</v>
      </c>
    </row>
    <row r="4760" spans="1:13" hidden="1" x14ac:dyDescent="0.25">
      <c r="A4760" s="128"/>
      <c r="B4760" s="2"/>
      <c r="C4760" s="139" t="s">
        <v>3565</v>
      </c>
      <c r="D4760" s="124" t="s">
        <v>3566</v>
      </c>
      <c r="E4760" s="118" t="s">
        <v>48</v>
      </c>
      <c r="F4760" s="124" t="s">
        <v>35249</v>
      </c>
      <c r="G4760" s="118" t="s">
        <v>2</v>
      </c>
      <c r="H4760" s="137">
        <v>43341</v>
      </c>
      <c r="I4760" s="119">
        <v>990</v>
      </c>
      <c r="J4760" s="129"/>
      <c r="K4760" s="129"/>
      <c r="L4760" s="129">
        <v>0</v>
      </c>
      <c r="M4760" s="134" t="s">
        <v>28754</v>
      </c>
    </row>
    <row r="4761" spans="1:13" hidden="1" x14ac:dyDescent="0.25">
      <c r="A4761" s="128"/>
      <c r="B4761" s="2"/>
      <c r="C4761" s="139" t="s">
        <v>31386</v>
      </c>
      <c r="D4761" s="124" t="s">
        <v>31387</v>
      </c>
      <c r="E4761" s="118" t="s">
        <v>48</v>
      </c>
      <c r="F4761" s="124" t="s">
        <v>35249</v>
      </c>
      <c r="G4761" s="118" t="s">
        <v>2</v>
      </c>
      <c r="H4761" s="137"/>
      <c r="I4761" s="119"/>
      <c r="J4761" s="129"/>
      <c r="K4761" s="129"/>
      <c r="L4761" s="129">
        <v>0</v>
      </c>
      <c r="M4761" s="134" t="s">
        <v>28873</v>
      </c>
    </row>
    <row r="4762" spans="1:13" hidden="1" x14ac:dyDescent="0.25">
      <c r="A4762" s="128"/>
      <c r="B4762" s="2"/>
      <c r="C4762" s="139" t="s">
        <v>3567</v>
      </c>
      <c r="D4762" s="124" t="s">
        <v>3568</v>
      </c>
      <c r="E4762" s="118" t="s">
        <v>48</v>
      </c>
      <c r="F4762" s="124" t="s">
        <v>35249</v>
      </c>
      <c r="G4762" s="118" t="s">
        <v>2</v>
      </c>
      <c r="H4762" s="137">
        <v>41586</v>
      </c>
      <c r="I4762" s="119">
        <v>1025.72</v>
      </c>
      <c r="J4762" s="129"/>
      <c r="K4762" s="129"/>
      <c r="L4762" s="129">
        <v>0</v>
      </c>
      <c r="M4762" s="134" t="s">
        <v>21135</v>
      </c>
    </row>
    <row r="4763" spans="1:13" hidden="1" x14ac:dyDescent="0.25">
      <c r="A4763" s="128"/>
      <c r="B4763" s="2"/>
      <c r="C4763" s="139" t="s">
        <v>3569</v>
      </c>
      <c r="D4763" s="124" t="s">
        <v>3570</v>
      </c>
      <c r="E4763" s="118" t="s">
        <v>48</v>
      </c>
      <c r="F4763" s="124" t="s">
        <v>35249</v>
      </c>
      <c r="G4763" s="118" t="s">
        <v>2</v>
      </c>
      <c r="H4763" s="137">
        <v>41837</v>
      </c>
      <c r="I4763" s="119">
        <v>1025.72</v>
      </c>
      <c r="J4763" s="129"/>
      <c r="K4763" s="129"/>
      <c r="L4763" s="129">
        <v>0</v>
      </c>
      <c r="M4763" s="134" t="s">
        <v>30409</v>
      </c>
    </row>
    <row r="4764" spans="1:13" hidden="1" x14ac:dyDescent="0.25">
      <c r="A4764" s="128"/>
      <c r="B4764" s="2"/>
      <c r="C4764" s="139" t="s">
        <v>3571</v>
      </c>
      <c r="D4764" s="124" t="s">
        <v>3572</v>
      </c>
      <c r="E4764" s="118" t="s">
        <v>48</v>
      </c>
      <c r="F4764" s="124" t="s">
        <v>35249</v>
      </c>
      <c r="G4764" s="118" t="s">
        <v>2</v>
      </c>
      <c r="H4764" s="137">
        <v>42348</v>
      </c>
      <c r="I4764" s="119">
        <v>1439</v>
      </c>
      <c r="J4764" s="129"/>
      <c r="K4764" s="129"/>
      <c r="L4764" s="129">
        <v>0</v>
      </c>
      <c r="M4764" s="134" t="s">
        <v>31175</v>
      </c>
    </row>
    <row r="4765" spans="1:13" hidden="1" x14ac:dyDescent="0.25">
      <c r="A4765" s="128"/>
      <c r="B4765" s="2"/>
      <c r="C4765" s="139" t="s">
        <v>3573</v>
      </c>
      <c r="D4765" s="124" t="s">
        <v>3574</v>
      </c>
      <c r="E4765" s="118" t="s">
        <v>48</v>
      </c>
      <c r="F4765" s="124" t="s">
        <v>35249</v>
      </c>
      <c r="G4765" s="118" t="s">
        <v>2</v>
      </c>
      <c r="H4765" s="137">
        <v>41801</v>
      </c>
      <c r="I4765" s="119">
        <v>1330.25</v>
      </c>
      <c r="J4765" s="129"/>
      <c r="K4765" s="129"/>
      <c r="L4765" s="129">
        <v>0</v>
      </c>
      <c r="M4765" s="134" t="s">
        <v>21136</v>
      </c>
    </row>
    <row r="4766" spans="1:13" hidden="1" x14ac:dyDescent="0.25">
      <c r="A4766" s="128"/>
      <c r="B4766" s="2"/>
      <c r="C4766" s="139" t="s">
        <v>3575</v>
      </c>
      <c r="D4766" s="124" t="s">
        <v>3576</v>
      </c>
      <c r="E4766" s="118" t="s">
        <v>48</v>
      </c>
      <c r="F4766" s="124" t="s">
        <v>35249</v>
      </c>
      <c r="G4766" s="118" t="s">
        <v>2</v>
      </c>
      <c r="H4766" s="137">
        <v>41817</v>
      </c>
      <c r="I4766" s="119">
        <v>1330.25</v>
      </c>
      <c r="J4766" s="129"/>
      <c r="K4766" s="129"/>
      <c r="L4766" s="129">
        <v>0</v>
      </c>
      <c r="M4766" s="134" t="s">
        <v>21137</v>
      </c>
    </row>
    <row r="4767" spans="1:13" hidden="1" x14ac:dyDescent="0.25">
      <c r="A4767" s="128"/>
      <c r="B4767" s="2"/>
      <c r="C4767" s="139" t="s">
        <v>3577</v>
      </c>
      <c r="D4767" s="124" t="s">
        <v>3578</v>
      </c>
      <c r="E4767" s="118" t="s">
        <v>48</v>
      </c>
      <c r="F4767" s="124" t="s">
        <v>35249</v>
      </c>
      <c r="G4767" s="118" t="s">
        <v>2</v>
      </c>
      <c r="H4767" s="137">
        <v>41655</v>
      </c>
      <c r="I4767" s="119">
        <v>923.99</v>
      </c>
      <c r="J4767" s="129"/>
      <c r="K4767" s="129"/>
      <c r="L4767" s="129">
        <v>0</v>
      </c>
      <c r="M4767" s="134" t="s">
        <v>21138</v>
      </c>
    </row>
    <row r="4768" spans="1:13" hidden="1" x14ac:dyDescent="0.25">
      <c r="A4768" s="128"/>
      <c r="B4768" s="2"/>
      <c r="C4768" s="139" t="s">
        <v>3579</v>
      </c>
      <c r="D4768" s="124" t="s">
        <v>3580</v>
      </c>
      <c r="E4768" s="118" t="s">
        <v>48</v>
      </c>
      <c r="F4768" s="124" t="s">
        <v>35249</v>
      </c>
      <c r="G4768" s="118" t="s">
        <v>2</v>
      </c>
      <c r="H4768" s="137">
        <v>41653</v>
      </c>
      <c r="I4768" s="119">
        <v>1025.72</v>
      </c>
      <c r="J4768" s="129"/>
      <c r="K4768" s="129"/>
      <c r="L4768" s="129">
        <v>0</v>
      </c>
      <c r="M4768" s="134" t="s">
        <v>21139</v>
      </c>
    </row>
    <row r="4769" spans="1:13" hidden="1" x14ac:dyDescent="0.25">
      <c r="A4769" s="128"/>
      <c r="B4769" s="2"/>
      <c r="C4769" s="139" t="s">
        <v>3581</v>
      </c>
      <c r="D4769" s="124" t="s">
        <v>3582</v>
      </c>
      <c r="E4769" s="118" t="s">
        <v>48</v>
      </c>
      <c r="F4769" s="124" t="s">
        <v>35249</v>
      </c>
      <c r="G4769" s="118" t="s">
        <v>2</v>
      </c>
      <c r="H4769" s="137">
        <v>40281</v>
      </c>
      <c r="I4769" s="119">
        <v>1024.4000000000001</v>
      </c>
      <c r="J4769" s="129"/>
      <c r="K4769" s="129"/>
      <c r="L4769" s="129">
        <v>0</v>
      </c>
      <c r="M4769" s="134" t="s">
        <v>21140</v>
      </c>
    </row>
    <row r="4770" spans="1:13" hidden="1" x14ac:dyDescent="0.25">
      <c r="A4770" s="128"/>
      <c r="B4770" s="2"/>
      <c r="C4770" s="139" t="s">
        <v>3583</v>
      </c>
      <c r="D4770" s="124" t="s">
        <v>3584</v>
      </c>
      <c r="E4770" s="118" t="s">
        <v>48</v>
      </c>
      <c r="F4770" s="124" t="s">
        <v>35249</v>
      </c>
      <c r="G4770" s="118" t="s">
        <v>2</v>
      </c>
      <c r="H4770" s="137">
        <v>42299</v>
      </c>
      <c r="I4770" s="119">
        <v>1361</v>
      </c>
      <c r="J4770" s="129"/>
      <c r="K4770" s="129"/>
      <c r="L4770" s="129">
        <v>0</v>
      </c>
      <c r="M4770" s="134" t="s">
        <v>21141</v>
      </c>
    </row>
    <row r="4771" spans="1:13" hidden="1" x14ac:dyDescent="0.25">
      <c r="A4771" s="128"/>
      <c r="B4771" s="2"/>
      <c r="C4771" s="139" t="s">
        <v>3585</v>
      </c>
      <c r="D4771" s="124" t="s">
        <v>3586</v>
      </c>
      <c r="E4771" s="118" t="s">
        <v>48</v>
      </c>
      <c r="F4771" s="124" t="s">
        <v>35249</v>
      </c>
      <c r="G4771" s="118" t="s">
        <v>2</v>
      </c>
      <c r="H4771" s="137">
        <v>43278</v>
      </c>
      <c r="I4771" s="119">
        <v>2066.41</v>
      </c>
      <c r="J4771" s="129"/>
      <c r="K4771" s="129"/>
      <c r="L4771" s="129">
        <v>0</v>
      </c>
      <c r="M4771" s="134" t="s">
        <v>29914</v>
      </c>
    </row>
    <row r="4772" spans="1:13" hidden="1" x14ac:dyDescent="0.25">
      <c r="A4772" s="128"/>
      <c r="B4772" s="2"/>
      <c r="C4772" s="139" t="s">
        <v>3587</v>
      </c>
      <c r="D4772" s="124" t="s">
        <v>3588</v>
      </c>
      <c r="E4772" s="118" t="s">
        <v>48</v>
      </c>
      <c r="F4772" s="124" t="s">
        <v>35249</v>
      </c>
      <c r="G4772" s="118" t="s">
        <v>2</v>
      </c>
      <c r="H4772" s="137">
        <v>41334</v>
      </c>
      <c r="I4772" s="119">
        <v>1701.57</v>
      </c>
      <c r="J4772" s="129"/>
      <c r="K4772" s="129"/>
      <c r="L4772" s="129">
        <v>0</v>
      </c>
      <c r="M4772" s="134"/>
    </row>
    <row r="4773" spans="1:13" hidden="1" x14ac:dyDescent="0.25">
      <c r="A4773" s="128"/>
      <c r="B4773" s="2"/>
      <c r="C4773" s="139" t="s">
        <v>3589</v>
      </c>
      <c r="D4773" s="124" t="s">
        <v>3590</v>
      </c>
      <c r="E4773" s="118" t="s">
        <v>48</v>
      </c>
      <c r="F4773" s="124" t="s">
        <v>35249</v>
      </c>
      <c r="G4773" s="118" t="s">
        <v>2</v>
      </c>
      <c r="H4773" s="137">
        <v>41593</v>
      </c>
      <c r="I4773" s="119">
        <v>1139.27</v>
      </c>
      <c r="J4773" s="129"/>
      <c r="K4773" s="129"/>
      <c r="L4773" s="129">
        <v>0</v>
      </c>
      <c r="M4773" s="134" t="s">
        <v>21142</v>
      </c>
    </row>
    <row r="4774" spans="1:13" hidden="1" x14ac:dyDescent="0.25">
      <c r="A4774" s="128"/>
      <c r="B4774" s="2"/>
      <c r="C4774" s="139" t="s">
        <v>3591</v>
      </c>
      <c r="D4774" s="124" t="s">
        <v>3592</v>
      </c>
      <c r="E4774" s="118" t="s">
        <v>48</v>
      </c>
      <c r="F4774" s="124" t="s">
        <v>35249</v>
      </c>
      <c r="G4774" s="118" t="s">
        <v>2</v>
      </c>
      <c r="H4774" s="137">
        <v>41081</v>
      </c>
      <c r="I4774" s="119">
        <v>1490</v>
      </c>
      <c r="J4774" s="129"/>
      <c r="K4774" s="129"/>
      <c r="L4774" s="129">
        <v>0</v>
      </c>
      <c r="M4774" s="134" t="s">
        <v>21143</v>
      </c>
    </row>
    <row r="4775" spans="1:13" hidden="1" x14ac:dyDescent="0.25">
      <c r="A4775" s="128"/>
      <c r="B4775" s="2"/>
      <c r="C4775" s="139" t="s">
        <v>3593</v>
      </c>
      <c r="D4775" s="124" t="s">
        <v>3594</v>
      </c>
      <c r="E4775" s="118" t="s">
        <v>48</v>
      </c>
      <c r="F4775" s="124" t="s">
        <v>35249</v>
      </c>
      <c r="G4775" s="118" t="s">
        <v>2</v>
      </c>
      <c r="H4775" s="137">
        <v>40995</v>
      </c>
      <c r="I4775" s="119">
        <v>1243</v>
      </c>
      <c r="J4775" s="129"/>
      <c r="K4775" s="129"/>
      <c r="L4775" s="129">
        <v>0</v>
      </c>
      <c r="M4775" s="134" t="s">
        <v>21143</v>
      </c>
    </row>
    <row r="4776" spans="1:13" hidden="1" x14ac:dyDescent="0.25">
      <c r="A4776" s="128"/>
      <c r="B4776" s="2"/>
      <c r="C4776" s="139" t="s">
        <v>3595</v>
      </c>
      <c r="D4776" s="124" t="s">
        <v>3596</v>
      </c>
      <c r="E4776" s="118" t="s">
        <v>48</v>
      </c>
      <c r="F4776" s="124" t="s">
        <v>35249</v>
      </c>
      <c r="G4776" s="118" t="s">
        <v>2</v>
      </c>
      <c r="H4776" s="137">
        <v>43364</v>
      </c>
      <c r="I4776" s="119">
        <v>1518</v>
      </c>
      <c r="J4776" s="129"/>
      <c r="K4776" s="129"/>
      <c r="L4776" s="129">
        <v>0</v>
      </c>
      <c r="M4776" s="134" t="s">
        <v>21144</v>
      </c>
    </row>
    <row r="4777" spans="1:13" hidden="1" x14ac:dyDescent="0.25">
      <c r="A4777" s="128"/>
      <c r="B4777" s="2"/>
      <c r="C4777" s="139" t="s">
        <v>3597</v>
      </c>
      <c r="D4777" s="124" t="s">
        <v>3598</v>
      </c>
      <c r="E4777" s="118" t="s">
        <v>48</v>
      </c>
      <c r="F4777" s="124" t="s">
        <v>35249</v>
      </c>
      <c r="G4777" s="118" t="s">
        <v>2</v>
      </c>
      <c r="H4777" s="137">
        <v>41990</v>
      </c>
      <c r="I4777" s="119">
        <v>1761.09</v>
      </c>
      <c r="J4777" s="129"/>
      <c r="K4777" s="129"/>
      <c r="L4777" s="129">
        <v>0</v>
      </c>
      <c r="M4777" s="134" t="s">
        <v>21144</v>
      </c>
    </row>
    <row r="4778" spans="1:13" hidden="1" x14ac:dyDescent="0.25">
      <c r="A4778" s="128"/>
      <c r="B4778" s="2"/>
      <c r="C4778" s="139" t="s">
        <v>32039</v>
      </c>
      <c r="D4778" s="124" t="s">
        <v>32040</v>
      </c>
      <c r="E4778" s="118" t="s">
        <v>48</v>
      </c>
      <c r="F4778" s="124" t="s">
        <v>35249</v>
      </c>
      <c r="G4778" s="118" t="s">
        <v>2</v>
      </c>
      <c r="H4778" s="137"/>
      <c r="I4778" s="119"/>
      <c r="J4778" s="129"/>
      <c r="K4778" s="129"/>
      <c r="L4778" s="129">
        <v>0</v>
      </c>
      <c r="M4778" s="134" t="s">
        <v>21143</v>
      </c>
    </row>
    <row r="4779" spans="1:13" hidden="1" x14ac:dyDescent="0.25">
      <c r="A4779" s="128"/>
      <c r="B4779" s="2"/>
      <c r="C4779" s="139" t="s">
        <v>3599</v>
      </c>
      <c r="D4779" s="124" t="s">
        <v>3600</v>
      </c>
      <c r="E4779" s="118" t="s">
        <v>48</v>
      </c>
      <c r="F4779" s="124" t="s">
        <v>35249</v>
      </c>
      <c r="G4779" s="118" t="s">
        <v>2</v>
      </c>
      <c r="H4779" s="137">
        <v>41529</v>
      </c>
      <c r="I4779" s="119">
        <v>1079.19</v>
      </c>
      <c r="J4779" s="129"/>
      <c r="K4779" s="129"/>
      <c r="L4779" s="129">
        <v>0</v>
      </c>
      <c r="M4779" s="134"/>
    </row>
    <row r="4780" spans="1:13" hidden="1" x14ac:dyDescent="0.25">
      <c r="A4780" s="128"/>
      <c r="B4780" s="2"/>
      <c r="C4780" s="139" t="s">
        <v>3601</v>
      </c>
      <c r="D4780" s="124" t="s">
        <v>3602</v>
      </c>
      <c r="E4780" s="118" t="s">
        <v>48</v>
      </c>
      <c r="F4780" s="124" t="s">
        <v>35249</v>
      </c>
      <c r="G4780" s="118" t="s">
        <v>2</v>
      </c>
      <c r="H4780" s="137">
        <v>41820</v>
      </c>
      <c r="I4780" s="119">
        <v>1381.02</v>
      </c>
      <c r="J4780" s="129"/>
      <c r="K4780" s="129"/>
      <c r="L4780" s="129">
        <v>0</v>
      </c>
      <c r="M4780" s="134" t="s">
        <v>21145</v>
      </c>
    </row>
    <row r="4781" spans="1:13" hidden="1" x14ac:dyDescent="0.25">
      <c r="A4781" s="128"/>
      <c r="B4781" s="2"/>
      <c r="C4781" s="139" t="s">
        <v>3603</v>
      </c>
      <c r="D4781" s="124" t="s">
        <v>3604</v>
      </c>
      <c r="E4781" s="118" t="s">
        <v>48</v>
      </c>
      <c r="F4781" s="124" t="s">
        <v>35249</v>
      </c>
      <c r="G4781" s="118" t="s">
        <v>2</v>
      </c>
      <c r="H4781" s="137">
        <v>41661</v>
      </c>
      <c r="I4781" s="119">
        <v>1255.67</v>
      </c>
      <c r="J4781" s="129"/>
      <c r="K4781" s="129"/>
      <c r="L4781" s="129">
        <v>0</v>
      </c>
      <c r="M4781" s="134" t="s">
        <v>21146</v>
      </c>
    </row>
    <row r="4782" spans="1:13" hidden="1" x14ac:dyDescent="0.25">
      <c r="A4782" s="128"/>
      <c r="B4782" s="2"/>
      <c r="C4782" s="139" t="s">
        <v>3605</v>
      </c>
      <c r="D4782" s="124" t="s">
        <v>3606</v>
      </c>
      <c r="E4782" s="118" t="s">
        <v>48</v>
      </c>
      <c r="F4782" s="124" t="s">
        <v>35249</v>
      </c>
      <c r="G4782" s="118" t="s">
        <v>2</v>
      </c>
      <c r="H4782" s="137">
        <v>42292</v>
      </c>
      <c r="I4782" s="119">
        <v>1428</v>
      </c>
      <c r="J4782" s="129"/>
      <c r="K4782" s="129"/>
      <c r="L4782" s="129">
        <v>0</v>
      </c>
      <c r="M4782" s="134" t="s">
        <v>21147</v>
      </c>
    </row>
    <row r="4783" spans="1:13" hidden="1" x14ac:dyDescent="0.25">
      <c r="A4783" s="128"/>
      <c r="B4783" s="2"/>
      <c r="C4783" s="139" t="s">
        <v>3607</v>
      </c>
      <c r="D4783" s="124" t="s">
        <v>3608</v>
      </c>
      <c r="E4783" s="118" t="s">
        <v>48</v>
      </c>
      <c r="F4783" s="124" t="s">
        <v>35249</v>
      </c>
      <c r="G4783" s="118" t="s">
        <v>2</v>
      </c>
      <c r="H4783" s="137"/>
      <c r="I4783" s="119"/>
      <c r="J4783" s="129"/>
      <c r="K4783" s="129"/>
      <c r="L4783" s="129">
        <v>0</v>
      </c>
      <c r="M4783" s="134" t="s">
        <v>21148</v>
      </c>
    </row>
    <row r="4784" spans="1:13" hidden="1" x14ac:dyDescent="0.25">
      <c r="A4784" s="128"/>
      <c r="B4784" s="2"/>
      <c r="C4784" s="139" t="s">
        <v>3609</v>
      </c>
      <c r="D4784" s="124" t="s">
        <v>3610</v>
      </c>
      <c r="E4784" s="118" t="s">
        <v>48</v>
      </c>
      <c r="F4784" s="124" t="s">
        <v>35249</v>
      </c>
      <c r="G4784" s="118" t="s">
        <v>2</v>
      </c>
      <c r="H4784" s="137"/>
      <c r="I4784" s="119"/>
      <c r="J4784" s="129"/>
      <c r="K4784" s="129"/>
      <c r="L4784" s="129">
        <v>0</v>
      </c>
      <c r="M4784" s="134" t="s">
        <v>21149</v>
      </c>
    </row>
    <row r="4785" spans="1:13" hidden="1" x14ac:dyDescent="0.25">
      <c r="A4785" s="128"/>
      <c r="B4785" s="2"/>
      <c r="C4785" s="139" t="s">
        <v>3611</v>
      </c>
      <c r="D4785" s="124" t="s">
        <v>3612</v>
      </c>
      <c r="E4785" s="118" t="s">
        <v>48</v>
      </c>
      <c r="F4785" s="124" t="s">
        <v>35249</v>
      </c>
      <c r="G4785" s="118" t="s">
        <v>2</v>
      </c>
      <c r="H4785" s="137">
        <v>41918</v>
      </c>
      <c r="I4785" s="119">
        <v>998.02</v>
      </c>
      <c r="J4785" s="129"/>
      <c r="K4785" s="129"/>
      <c r="L4785" s="129">
        <v>0</v>
      </c>
      <c r="M4785" s="134" t="s">
        <v>21150</v>
      </c>
    </row>
    <row r="4786" spans="1:13" hidden="1" x14ac:dyDescent="0.25">
      <c r="A4786" s="128"/>
      <c r="B4786" s="2"/>
      <c r="C4786" s="139" t="s">
        <v>3613</v>
      </c>
      <c r="D4786" s="124" t="s">
        <v>3614</v>
      </c>
      <c r="E4786" s="118" t="s">
        <v>48</v>
      </c>
      <c r="F4786" s="124" t="s">
        <v>35249</v>
      </c>
      <c r="G4786" s="118" t="s">
        <v>2</v>
      </c>
      <c r="H4786" s="137">
        <v>41988</v>
      </c>
      <c r="I4786" s="119">
        <v>2120.5100000000002</v>
      </c>
      <c r="J4786" s="129"/>
      <c r="K4786" s="129"/>
      <c r="L4786" s="129">
        <v>0</v>
      </c>
      <c r="M4786" s="134" t="s">
        <v>35281</v>
      </c>
    </row>
    <row r="4787" spans="1:13" hidden="1" x14ac:dyDescent="0.25">
      <c r="A4787" s="128"/>
      <c r="B4787" s="2"/>
      <c r="C4787" s="139" t="s">
        <v>30197</v>
      </c>
      <c r="D4787" s="124" t="s">
        <v>30198</v>
      </c>
      <c r="E4787" s="118" t="s">
        <v>48</v>
      </c>
      <c r="F4787" s="124" t="s">
        <v>35249</v>
      </c>
      <c r="G4787" s="118" t="s">
        <v>2</v>
      </c>
      <c r="H4787" s="137"/>
      <c r="I4787" s="119"/>
      <c r="J4787" s="129"/>
      <c r="K4787" s="129"/>
      <c r="L4787" s="129">
        <v>0</v>
      </c>
      <c r="M4787" s="134" t="s">
        <v>21151</v>
      </c>
    </row>
    <row r="4788" spans="1:13" hidden="1" x14ac:dyDescent="0.25">
      <c r="A4788" s="128"/>
      <c r="B4788" s="2"/>
      <c r="C4788" s="139" t="s">
        <v>3615</v>
      </c>
      <c r="D4788" s="124" t="s">
        <v>3616</v>
      </c>
      <c r="E4788" s="118" t="s">
        <v>48</v>
      </c>
      <c r="F4788" s="124" t="s">
        <v>35249</v>
      </c>
      <c r="G4788" s="118" t="s">
        <v>2</v>
      </c>
      <c r="H4788" s="137">
        <v>45798</v>
      </c>
      <c r="I4788" s="119">
        <v>689.84</v>
      </c>
      <c r="J4788" s="129"/>
      <c r="K4788" s="129"/>
      <c r="L4788" s="129">
        <v>0</v>
      </c>
      <c r="M4788" s="134" t="s">
        <v>33082</v>
      </c>
    </row>
    <row r="4789" spans="1:13" hidden="1" x14ac:dyDescent="0.25">
      <c r="A4789" s="128"/>
      <c r="B4789" s="2"/>
      <c r="C4789" s="139" t="s">
        <v>3617</v>
      </c>
      <c r="D4789" s="124" t="s">
        <v>3618</v>
      </c>
      <c r="E4789" s="118" t="s">
        <v>48</v>
      </c>
      <c r="F4789" s="124" t="s">
        <v>35249</v>
      </c>
      <c r="G4789" s="118" t="s">
        <v>2</v>
      </c>
      <c r="H4789" s="137">
        <v>40933</v>
      </c>
      <c r="I4789" s="119">
        <v>948.77</v>
      </c>
      <c r="J4789" s="129"/>
      <c r="K4789" s="129"/>
      <c r="L4789" s="129">
        <v>0</v>
      </c>
      <c r="M4789" s="134" t="s">
        <v>21152</v>
      </c>
    </row>
    <row r="4790" spans="1:13" x14ac:dyDescent="0.25">
      <c r="A4790" s="128"/>
      <c r="B4790" s="2"/>
      <c r="C4790" s="139" t="s">
        <v>3619</v>
      </c>
      <c r="D4790" s="124" t="s">
        <v>3620</v>
      </c>
      <c r="E4790" s="118" t="s">
        <v>48</v>
      </c>
      <c r="F4790" s="124" t="s">
        <v>35249</v>
      </c>
      <c r="G4790" s="118" t="s">
        <v>2</v>
      </c>
      <c r="H4790" s="137">
        <v>41878</v>
      </c>
      <c r="I4790" s="119">
        <v>536.85</v>
      </c>
      <c r="J4790" s="129"/>
      <c r="K4790" s="129"/>
      <c r="L4790" s="129">
        <v>0</v>
      </c>
      <c r="M4790" s="134" t="s">
        <v>21153</v>
      </c>
    </row>
    <row r="4791" spans="1:13" hidden="1" x14ac:dyDescent="0.25">
      <c r="A4791" s="128"/>
      <c r="B4791" s="2"/>
      <c r="C4791" s="139" t="s">
        <v>3621</v>
      </c>
      <c r="D4791" s="124" t="s">
        <v>3622</v>
      </c>
      <c r="E4791" s="118" t="s">
        <v>48</v>
      </c>
      <c r="F4791" s="124" t="s">
        <v>35249</v>
      </c>
      <c r="G4791" s="118" t="s">
        <v>2</v>
      </c>
      <c r="H4791" s="137">
        <v>43334</v>
      </c>
      <c r="I4791" s="119">
        <v>318.93</v>
      </c>
      <c r="J4791" s="129"/>
      <c r="K4791" s="129"/>
      <c r="L4791" s="129">
        <v>0</v>
      </c>
      <c r="M4791" s="134" t="s">
        <v>21154</v>
      </c>
    </row>
    <row r="4792" spans="1:13" hidden="1" x14ac:dyDescent="0.25">
      <c r="A4792" s="128"/>
      <c r="B4792" s="2"/>
      <c r="C4792" s="139" t="s">
        <v>3623</v>
      </c>
      <c r="D4792" s="124" t="s">
        <v>3624</v>
      </c>
      <c r="E4792" s="118" t="s">
        <v>48</v>
      </c>
      <c r="F4792" s="124" t="s">
        <v>35249</v>
      </c>
      <c r="G4792" s="118" t="s">
        <v>2</v>
      </c>
      <c r="H4792" s="137">
        <v>44316</v>
      </c>
      <c r="I4792" s="119">
        <v>425</v>
      </c>
      <c r="J4792" s="129"/>
      <c r="K4792" s="129"/>
      <c r="L4792" s="129">
        <v>0</v>
      </c>
      <c r="M4792" s="134" t="s">
        <v>21155</v>
      </c>
    </row>
    <row r="4793" spans="1:13" hidden="1" x14ac:dyDescent="0.25">
      <c r="A4793" s="128"/>
      <c r="B4793" s="2"/>
      <c r="C4793" s="139" t="s">
        <v>32729</v>
      </c>
      <c r="D4793" s="124" t="s">
        <v>32730</v>
      </c>
      <c r="E4793" s="118" t="s">
        <v>48</v>
      </c>
      <c r="F4793" s="124" t="s">
        <v>35249</v>
      </c>
      <c r="G4793" s="118" t="s">
        <v>2</v>
      </c>
      <c r="H4793" s="137"/>
      <c r="I4793" s="119"/>
      <c r="J4793" s="129"/>
      <c r="K4793" s="129"/>
      <c r="L4793" s="129">
        <v>0</v>
      </c>
      <c r="M4793" s="134"/>
    </row>
    <row r="4794" spans="1:13" x14ac:dyDescent="0.25">
      <c r="A4794" s="128"/>
      <c r="B4794" s="2"/>
      <c r="C4794" s="139" t="s">
        <v>3625</v>
      </c>
      <c r="D4794" s="124" t="s">
        <v>3626</v>
      </c>
      <c r="E4794" s="118" t="s">
        <v>48</v>
      </c>
      <c r="F4794" s="124" t="s">
        <v>35249</v>
      </c>
      <c r="G4794" s="118" t="s">
        <v>2</v>
      </c>
      <c r="H4794" s="137">
        <v>41387</v>
      </c>
      <c r="I4794" s="119">
        <v>1826.21</v>
      </c>
      <c r="J4794" s="129"/>
      <c r="K4794" s="129"/>
      <c r="L4794" s="129">
        <v>0</v>
      </c>
      <c r="M4794" s="134" t="s">
        <v>21156</v>
      </c>
    </row>
    <row r="4795" spans="1:13" hidden="1" x14ac:dyDescent="0.25">
      <c r="A4795" s="128"/>
      <c r="B4795" s="2"/>
      <c r="C4795" s="139" t="s">
        <v>31941</v>
      </c>
      <c r="D4795" s="124" t="s">
        <v>31942</v>
      </c>
      <c r="E4795" s="118" t="s">
        <v>48</v>
      </c>
      <c r="F4795" s="124" t="s">
        <v>35249</v>
      </c>
      <c r="G4795" s="118" t="s">
        <v>2</v>
      </c>
      <c r="H4795" s="137"/>
      <c r="I4795" s="119"/>
      <c r="J4795" s="129"/>
      <c r="K4795" s="129"/>
      <c r="L4795" s="129">
        <v>0</v>
      </c>
      <c r="M4795" s="134" t="s">
        <v>34688</v>
      </c>
    </row>
    <row r="4796" spans="1:13" hidden="1" x14ac:dyDescent="0.25">
      <c r="A4796" s="128"/>
      <c r="B4796" s="2"/>
      <c r="C4796" s="139" t="s">
        <v>30438</v>
      </c>
      <c r="D4796" s="124" t="s">
        <v>30439</v>
      </c>
      <c r="E4796" s="118" t="s">
        <v>48</v>
      </c>
      <c r="F4796" s="124" t="s">
        <v>35249</v>
      </c>
      <c r="G4796" s="118" t="s">
        <v>2</v>
      </c>
      <c r="H4796" s="137"/>
      <c r="I4796" s="119"/>
      <c r="J4796" s="129"/>
      <c r="K4796" s="129"/>
      <c r="L4796" s="129">
        <v>0</v>
      </c>
      <c r="M4796" s="134" t="s">
        <v>21157</v>
      </c>
    </row>
    <row r="4797" spans="1:13" hidden="1" x14ac:dyDescent="0.25">
      <c r="A4797" s="128"/>
      <c r="B4797" s="2"/>
      <c r="C4797" s="139" t="s">
        <v>3627</v>
      </c>
      <c r="D4797" s="124" t="s">
        <v>3628</v>
      </c>
      <c r="E4797" s="118" t="s">
        <v>48</v>
      </c>
      <c r="F4797" s="124" t="s">
        <v>35249</v>
      </c>
      <c r="G4797" s="118" t="s">
        <v>2</v>
      </c>
      <c r="H4797" s="137">
        <v>43698</v>
      </c>
      <c r="I4797" s="119">
        <v>1850</v>
      </c>
      <c r="J4797" s="129"/>
      <c r="K4797" s="129"/>
      <c r="L4797" s="129">
        <v>0</v>
      </c>
      <c r="M4797" s="134" t="s">
        <v>29550</v>
      </c>
    </row>
    <row r="4798" spans="1:13" hidden="1" x14ac:dyDescent="0.25">
      <c r="A4798" s="128"/>
      <c r="B4798" s="2"/>
      <c r="C4798" s="139" t="s">
        <v>30502</v>
      </c>
      <c r="D4798" s="124" t="s">
        <v>30503</v>
      </c>
      <c r="E4798" s="118" t="s">
        <v>48</v>
      </c>
      <c r="F4798" s="124" t="s">
        <v>35249</v>
      </c>
      <c r="G4798" s="118" t="s">
        <v>2</v>
      </c>
      <c r="H4798" s="137"/>
      <c r="I4798" s="119"/>
      <c r="J4798" s="129"/>
      <c r="K4798" s="129"/>
      <c r="L4798" s="129">
        <v>0</v>
      </c>
      <c r="M4798" s="134" t="s">
        <v>21158</v>
      </c>
    </row>
    <row r="4799" spans="1:13" hidden="1" x14ac:dyDescent="0.25">
      <c r="A4799" s="128"/>
      <c r="B4799" s="2"/>
      <c r="C4799" s="139" t="s">
        <v>3629</v>
      </c>
      <c r="D4799" s="124" t="s">
        <v>3630</v>
      </c>
      <c r="E4799" s="118" t="s">
        <v>48</v>
      </c>
      <c r="F4799" s="124" t="s">
        <v>35249</v>
      </c>
      <c r="G4799" s="118" t="s">
        <v>2</v>
      </c>
      <c r="H4799" s="137">
        <v>43055</v>
      </c>
      <c r="I4799" s="119">
        <v>2510</v>
      </c>
      <c r="J4799" s="129"/>
      <c r="K4799" s="129"/>
      <c r="L4799" s="129">
        <v>0</v>
      </c>
      <c r="M4799" s="134" t="s">
        <v>21159</v>
      </c>
    </row>
    <row r="4800" spans="1:13" hidden="1" x14ac:dyDescent="0.25">
      <c r="A4800" s="128"/>
      <c r="B4800" s="2"/>
      <c r="C4800" s="139" t="s">
        <v>30435</v>
      </c>
      <c r="D4800" s="124" t="s">
        <v>30436</v>
      </c>
      <c r="E4800" s="118" t="s">
        <v>48</v>
      </c>
      <c r="F4800" s="124" t="s">
        <v>35249</v>
      </c>
      <c r="G4800" s="118" t="s">
        <v>2</v>
      </c>
      <c r="H4800" s="137"/>
      <c r="I4800" s="119"/>
      <c r="J4800" s="129"/>
      <c r="K4800" s="129"/>
      <c r="L4800" s="129">
        <v>0</v>
      </c>
      <c r="M4800" s="134"/>
    </row>
    <row r="4801" spans="1:13" hidden="1" x14ac:dyDescent="0.25">
      <c r="A4801" s="128"/>
      <c r="B4801" s="2"/>
      <c r="C4801" s="139" t="s">
        <v>3631</v>
      </c>
      <c r="D4801" s="124" t="s">
        <v>3632</v>
      </c>
      <c r="E4801" s="118" t="s">
        <v>48</v>
      </c>
      <c r="F4801" s="124" t="s">
        <v>35249</v>
      </c>
      <c r="G4801" s="118" t="s">
        <v>2</v>
      </c>
      <c r="H4801" s="137">
        <v>40627</v>
      </c>
      <c r="I4801" s="119">
        <v>536</v>
      </c>
      <c r="J4801" s="129"/>
      <c r="K4801" s="129"/>
      <c r="L4801" s="129">
        <v>0</v>
      </c>
      <c r="M4801" s="134" t="s">
        <v>21160</v>
      </c>
    </row>
    <row r="4802" spans="1:13" hidden="1" x14ac:dyDescent="0.25">
      <c r="A4802" s="128"/>
      <c r="B4802" s="2"/>
      <c r="C4802" s="139" t="s">
        <v>28749</v>
      </c>
      <c r="D4802" s="124" t="s">
        <v>28750</v>
      </c>
      <c r="E4802" s="118" t="s">
        <v>48</v>
      </c>
      <c r="F4802" s="124" t="s">
        <v>35249</v>
      </c>
      <c r="G4802" s="118" t="s">
        <v>2</v>
      </c>
      <c r="H4802" s="137"/>
      <c r="I4802" s="119"/>
      <c r="J4802" s="129"/>
      <c r="K4802" s="129"/>
      <c r="L4802" s="129">
        <v>0</v>
      </c>
      <c r="M4802" s="134" t="s">
        <v>21161</v>
      </c>
    </row>
    <row r="4803" spans="1:13" hidden="1" x14ac:dyDescent="0.25">
      <c r="A4803" s="128"/>
      <c r="B4803" s="2"/>
      <c r="C4803" s="139" t="s">
        <v>30939</v>
      </c>
      <c r="D4803" s="124" t="s">
        <v>30940</v>
      </c>
      <c r="E4803" s="118" t="s">
        <v>48</v>
      </c>
      <c r="F4803" s="124" t="s">
        <v>35249</v>
      </c>
      <c r="G4803" s="118" t="s">
        <v>2</v>
      </c>
      <c r="H4803" s="137"/>
      <c r="I4803" s="119"/>
      <c r="J4803" s="129"/>
      <c r="K4803" s="129"/>
      <c r="L4803" s="129">
        <v>0</v>
      </c>
      <c r="M4803" s="134" t="s">
        <v>21162</v>
      </c>
    </row>
    <row r="4804" spans="1:13" hidden="1" x14ac:dyDescent="0.25">
      <c r="A4804" s="128"/>
      <c r="B4804" s="2"/>
      <c r="C4804" s="139" t="s">
        <v>3633</v>
      </c>
      <c r="D4804" s="124" t="s">
        <v>3634</v>
      </c>
      <c r="E4804" s="118" t="s">
        <v>48</v>
      </c>
      <c r="F4804" s="124" t="s">
        <v>35249</v>
      </c>
      <c r="G4804" s="118" t="s">
        <v>2</v>
      </c>
      <c r="H4804" s="137">
        <v>41053</v>
      </c>
      <c r="I4804" s="119">
        <v>561</v>
      </c>
      <c r="J4804" s="129"/>
      <c r="K4804" s="129"/>
      <c r="L4804" s="129">
        <v>0</v>
      </c>
      <c r="M4804" s="134" t="s">
        <v>21163</v>
      </c>
    </row>
    <row r="4805" spans="1:13" hidden="1" x14ac:dyDescent="0.25">
      <c r="A4805" s="128"/>
      <c r="B4805" s="2"/>
      <c r="C4805" s="139" t="s">
        <v>3635</v>
      </c>
      <c r="D4805" s="124" t="s">
        <v>3636</v>
      </c>
      <c r="E4805" s="118" t="s">
        <v>48</v>
      </c>
      <c r="F4805" s="124" t="s">
        <v>35249</v>
      </c>
      <c r="G4805" s="118" t="s">
        <v>2</v>
      </c>
      <c r="H4805" s="137">
        <v>42229</v>
      </c>
      <c r="I4805" s="119">
        <v>250</v>
      </c>
      <c r="J4805" s="129"/>
      <c r="K4805" s="129"/>
      <c r="L4805" s="129">
        <v>0</v>
      </c>
      <c r="M4805" s="134" t="s">
        <v>21164</v>
      </c>
    </row>
    <row r="4806" spans="1:13" x14ac:dyDescent="0.25">
      <c r="A4806" s="128"/>
      <c r="B4806" s="2"/>
      <c r="C4806" s="139" t="s">
        <v>3637</v>
      </c>
      <c r="D4806" s="124" t="s">
        <v>3638</v>
      </c>
      <c r="E4806" s="118" t="s">
        <v>48</v>
      </c>
      <c r="F4806" s="124" t="s">
        <v>35249</v>
      </c>
      <c r="G4806" s="118" t="s">
        <v>2</v>
      </c>
      <c r="H4806" s="137">
        <v>42265</v>
      </c>
      <c r="I4806" s="119">
        <v>417.35</v>
      </c>
      <c r="J4806" s="129"/>
      <c r="K4806" s="129"/>
      <c r="L4806" s="129">
        <v>0</v>
      </c>
      <c r="M4806" s="134" t="s">
        <v>21165</v>
      </c>
    </row>
    <row r="4807" spans="1:13" hidden="1" x14ac:dyDescent="0.25">
      <c r="A4807" s="128"/>
      <c r="B4807" s="2"/>
      <c r="C4807" s="139" t="s">
        <v>3639</v>
      </c>
      <c r="D4807" s="124" t="s">
        <v>3640</v>
      </c>
      <c r="E4807" s="118" t="s">
        <v>48</v>
      </c>
      <c r="F4807" s="124" t="s">
        <v>35249</v>
      </c>
      <c r="G4807" s="118" t="s">
        <v>2</v>
      </c>
      <c r="H4807" s="137">
        <v>42495</v>
      </c>
      <c r="I4807" s="119">
        <v>731.92</v>
      </c>
      <c r="J4807" s="129"/>
      <c r="K4807" s="129"/>
      <c r="L4807" s="129">
        <v>0</v>
      </c>
      <c r="M4807" s="134" t="s">
        <v>21166</v>
      </c>
    </row>
    <row r="4808" spans="1:13" hidden="1" x14ac:dyDescent="0.25">
      <c r="A4808" s="128"/>
      <c r="B4808" s="2"/>
      <c r="C4808" s="139" t="s">
        <v>29150</v>
      </c>
      <c r="D4808" s="124" t="s">
        <v>29151</v>
      </c>
      <c r="E4808" s="118" t="s">
        <v>48</v>
      </c>
      <c r="F4808" s="124" t="s">
        <v>35249</v>
      </c>
      <c r="G4808" s="118" t="s">
        <v>2</v>
      </c>
      <c r="H4808" s="137"/>
      <c r="I4808" s="119"/>
      <c r="J4808" s="129"/>
      <c r="K4808" s="129"/>
      <c r="L4808" s="129">
        <v>0</v>
      </c>
      <c r="M4808" s="134" t="s">
        <v>29987</v>
      </c>
    </row>
    <row r="4809" spans="1:13" hidden="1" x14ac:dyDescent="0.25">
      <c r="A4809" s="128"/>
      <c r="B4809" s="2"/>
      <c r="C4809" s="139" t="s">
        <v>28802</v>
      </c>
      <c r="D4809" s="124" t="s">
        <v>28803</v>
      </c>
      <c r="E4809" s="118" t="s">
        <v>48</v>
      </c>
      <c r="F4809" s="124" t="s">
        <v>35249</v>
      </c>
      <c r="G4809" s="118" t="s">
        <v>2</v>
      </c>
      <c r="H4809" s="137"/>
      <c r="I4809" s="119"/>
      <c r="J4809" s="129"/>
      <c r="K4809" s="129"/>
      <c r="L4809" s="129">
        <v>0</v>
      </c>
      <c r="M4809" s="134" t="s">
        <v>21167</v>
      </c>
    </row>
    <row r="4810" spans="1:13" hidden="1" x14ac:dyDescent="0.25">
      <c r="A4810" s="128"/>
      <c r="B4810" s="2"/>
      <c r="C4810" s="139" t="s">
        <v>3641</v>
      </c>
      <c r="D4810" s="124" t="s">
        <v>3642</v>
      </c>
      <c r="E4810" s="118" t="s">
        <v>48</v>
      </c>
      <c r="F4810" s="124" t="s">
        <v>35249</v>
      </c>
      <c r="G4810" s="118" t="s">
        <v>2</v>
      </c>
      <c r="H4810" s="137">
        <v>40745</v>
      </c>
      <c r="I4810" s="119">
        <v>326.62</v>
      </c>
      <c r="J4810" s="129"/>
      <c r="K4810" s="129"/>
      <c r="L4810" s="129">
        <v>0</v>
      </c>
      <c r="M4810" s="134" t="s">
        <v>21168</v>
      </c>
    </row>
    <row r="4811" spans="1:13" x14ac:dyDescent="0.25">
      <c r="A4811" s="128"/>
      <c r="B4811" s="2"/>
      <c r="C4811" s="139" t="s">
        <v>3643</v>
      </c>
      <c r="D4811" s="124" t="s">
        <v>3644</v>
      </c>
      <c r="E4811" s="118" t="s">
        <v>48</v>
      </c>
      <c r="F4811" s="124" t="s">
        <v>35249</v>
      </c>
      <c r="G4811" s="118" t="s">
        <v>2</v>
      </c>
      <c r="H4811" s="137">
        <v>42711</v>
      </c>
      <c r="I4811" s="119">
        <v>830.7</v>
      </c>
      <c r="J4811" s="129"/>
      <c r="K4811" s="129"/>
      <c r="L4811" s="129">
        <v>0</v>
      </c>
      <c r="M4811" s="134" t="s">
        <v>21169</v>
      </c>
    </row>
    <row r="4812" spans="1:13" hidden="1" x14ac:dyDescent="0.25">
      <c r="A4812" s="128"/>
      <c r="B4812" s="2"/>
      <c r="C4812" s="139" t="s">
        <v>3645</v>
      </c>
      <c r="D4812" s="124" t="s">
        <v>3646</v>
      </c>
      <c r="E4812" s="118" t="s">
        <v>48</v>
      </c>
      <c r="F4812" s="124" t="s">
        <v>35249</v>
      </c>
      <c r="G4812" s="118" t="s">
        <v>2</v>
      </c>
      <c r="H4812" s="137">
        <v>41166</v>
      </c>
      <c r="I4812" s="119">
        <v>170</v>
      </c>
      <c r="J4812" s="129"/>
      <c r="K4812" s="129"/>
      <c r="L4812" s="129">
        <v>0</v>
      </c>
      <c r="M4812" s="134" t="s">
        <v>21170</v>
      </c>
    </row>
    <row r="4813" spans="1:13" hidden="1" x14ac:dyDescent="0.25">
      <c r="A4813" s="128"/>
      <c r="B4813" s="2"/>
      <c r="C4813" s="139" t="s">
        <v>3647</v>
      </c>
      <c r="D4813" s="124" t="s">
        <v>3648</v>
      </c>
      <c r="E4813" s="118" t="s">
        <v>48</v>
      </c>
      <c r="F4813" s="124" t="s">
        <v>35249</v>
      </c>
      <c r="G4813" s="118" t="s">
        <v>2</v>
      </c>
      <c r="H4813" s="137">
        <v>41940</v>
      </c>
      <c r="I4813" s="119">
        <v>1054.8800000000001</v>
      </c>
      <c r="J4813" s="129"/>
      <c r="K4813" s="129"/>
      <c r="L4813" s="129">
        <v>0</v>
      </c>
      <c r="M4813" s="134" t="s">
        <v>21171</v>
      </c>
    </row>
    <row r="4814" spans="1:13" hidden="1" x14ac:dyDescent="0.25">
      <c r="A4814" s="128"/>
      <c r="B4814" s="2"/>
      <c r="C4814" s="139" t="s">
        <v>28581</v>
      </c>
      <c r="D4814" s="124" t="s">
        <v>28582</v>
      </c>
      <c r="E4814" s="118" t="s">
        <v>48</v>
      </c>
      <c r="F4814" s="124" t="s">
        <v>35249</v>
      </c>
      <c r="G4814" s="118" t="s">
        <v>2</v>
      </c>
      <c r="H4814" s="137"/>
      <c r="I4814" s="119"/>
      <c r="J4814" s="129"/>
      <c r="K4814" s="129"/>
      <c r="L4814" s="129">
        <v>0</v>
      </c>
      <c r="M4814" s="134" t="s">
        <v>21172</v>
      </c>
    </row>
    <row r="4815" spans="1:13" hidden="1" x14ac:dyDescent="0.25">
      <c r="A4815" s="128"/>
      <c r="B4815" s="2"/>
      <c r="C4815" s="139" t="s">
        <v>31553</v>
      </c>
      <c r="D4815" s="124" t="s">
        <v>31554</v>
      </c>
      <c r="E4815" s="118" t="s">
        <v>48</v>
      </c>
      <c r="F4815" s="124" t="s">
        <v>35249</v>
      </c>
      <c r="G4815" s="118" t="s">
        <v>2</v>
      </c>
      <c r="H4815" s="137"/>
      <c r="I4815" s="119"/>
      <c r="J4815" s="129"/>
      <c r="K4815" s="129"/>
      <c r="L4815" s="129">
        <v>0</v>
      </c>
      <c r="M4815" s="134" t="s">
        <v>21173</v>
      </c>
    </row>
    <row r="4816" spans="1:13" hidden="1" x14ac:dyDescent="0.25">
      <c r="A4816" s="128"/>
      <c r="B4816" s="2"/>
      <c r="C4816" s="139" t="s">
        <v>3649</v>
      </c>
      <c r="D4816" s="124" t="s">
        <v>3650</v>
      </c>
      <c r="E4816" s="118" t="s">
        <v>48</v>
      </c>
      <c r="F4816" s="124" t="s">
        <v>35249</v>
      </c>
      <c r="G4816" s="118" t="s">
        <v>2</v>
      </c>
      <c r="H4816" s="137">
        <v>42053</v>
      </c>
      <c r="I4816" s="119">
        <v>1563.06</v>
      </c>
      <c r="J4816" s="129"/>
      <c r="K4816" s="129"/>
      <c r="L4816" s="129">
        <v>0</v>
      </c>
      <c r="M4816" s="134" t="s">
        <v>21174</v>
      </c>
    </row>
    <row r="4817" spans="1:13" hidden="1" x14ac:dyDescent="0.25">
      <c r="A4817" s="128"/>
      <c r="B4817" s="2"/>
      <c r="C4817" s="139" t="s">
        <v>3651</v>
      </c>
      <c r="D4817" s="124" t="s">
        <v>3652</v>
      </c>
      <c r="E4817" s="118" t="s">
        <v>48</v>
      </c>
      <c r="F4817" s="124" t="s">
        <v>35249</v>
      </c>
      <c r="G4817" s="118" t="s">
        <v>2</v>
      </c>
      <c r="H4817" s="137">
        <v>41674</v>
      </c>
      <c r="I4817" s="119">
        <v>332</v>
      </c>
      <c r="J4817" s="129"/>
      <c r="K4817" s="129"/>
      <c r="L4817" s="129">
        <v>0</v>
      </c>
      <c r="M4817" s="134" t="s">
        <v>30101</v>
      </c>
    </row>
    <row r="4818" spans="1:13" hidden="1" x14ac:dyDescent="0.25">
      <c r="A4818" s="128"/>
      <c r="B4818" s="2"/>
      <c r="C4818" s="139" t="s">
        <v>35169</v>
      </c>
      <c r="D4818" s="124" t="s">
        <v>35170</v>
      </c>
      <c r="E4818" s="118" t="s">
        <v>48</v>
      </c>
      <c r="F4818" s="124" t="s">
        <v>35249</v>
      </c>
      <c r="G4818" s="118" t="s">
        <v>2</v>
      </c>
      <c r="H4818" s="137"/>
      <c r="I4818" s="119"/>
      <c r="J4818" s="129"/>
      <c r="K4818" s="129"/>
      <c r="L4818" s="129">
        <v>0</v>
      </c>
      <c r="M4818" s="134" t="s">
        <v>21175</v>
      </c>
    </row>
    <row r="4819" spans="1:13" hidden="1" x14ac:dyDescent="0.25">
      <c r="A4819" s="128"/>
      <c r="B4819" s="2"/>
      <c r="C4819" s="139" t="s">
        <v>3653</v>
      </c>
      <c r="D4819" s="124" t="s">
        <v>3654</v>
      </c>
      <c r="E4819" s="118" t="s">
        <v>48</v>
      </c>
      <c r="F4819" s="124" t="s">
        <v>35249</v>
      </c>
      <c r="G4819" s="118" t="s">
        <v>2</v>
      </c>
      <c r="H4819" s="137">
        <v>44062</v>
      </c>
      <c r="I4819" s="119">
        <v>320</v>
      </c>
      <c r="J4819" s="129"/>
      <c r="K4819" s="129"/>
      <c r="L4819" s="129">
        <v>0</v>
      </c>
      <c r="M4819" s="134"/>
    </row>
    <row r="4820" spans="1:13" hidden="1" x14ac:dyDescent="0.25">
      <c r="A4820" s="128"/>
      <c r="B4820" s="2"/>
      <c r="C4820" s="139" t="s">
        <v>3655</v>
      </c>
      <c r="D4820" s="124" t="s">
        <v>3656</v>
      </c>
      <c r="E4820" s="118" t="s">
        <v>48</v>
      </c>
      <c r="F4820" s="124" t="s">
        <v>35249</v>
      </c>
      <c r="G4820" s="118" t="s">
        <v>2</v>
      </c>
      <c r="H4820" s="137">
        <v>44063</v>
      </c>
      <c r="I4820" s="119">
        <v>330</v>
      </c>
      <c r="J4820" s="129"/>
      <c r="K4820" s="129"/>
      <c r="L4820" s="129">
        <v>0</v>
      </c>
      <c r="M4820" s="134" t="s">
        <v>21176</v>
      </c>
    </row>
    <row r="4821" spans="1:13" hidden="1" x14ac:dyDescent="0.25">
      <c r="A4821" s="128"/>
      <c r="B4821" s="2"/>
      <c r="C4821" s="139" t="s">
        <v>3657</v>
      </c>
      <c r="D4821" s="124" t="s">
        <v>3658</v>
      </c>
      <c r="E4821" s="118" t="s">
        <v>48</v>
      </c>
      <c r="F4821" s="124" t="s">
        <v>35249</v>
      </c>
      <c r="G4821" s="118" t="s">
        <v>2</v>
      </c>
      <c r="H4821" s="137">
        <v>42195</v>
      </c>
      <c r="I4821" s="119">
        <v>250</v>
      </c>
      <c r="J4821" s="129"/>
      <c r="K4821" s="129"/>
      <c r="L4821" s="129">
        <v>0</v>
      </c>
      <c r="M4821" s="134" t="s">
        <v>21177</v>
      </c>
    </row>
    <row r="4822" spans="1:13" hidden="1" x14ac:dyDescent="0.25">
      <c r="A4822" s="128"/>
      <c r="B4822" s="2"/>
      <c r="C4822" s="139" t="s">
        <v>3659</v>
      </c>
      <c r="D4822" s="124" t="s">
        <v>3660</v>
      </c>
      <c r="E4822" s="118" t="s">
        <v>48</v>
      </c>
      <c r="F4822" s="124" t="s">
        <v>35249</v>
      </c>
      <c r="G4822" s="118" t="s">
        <v>2</v>
      </c>
      <c r="H4822" s="137">
        <v>44063</v>
      </c>
      <c r="I4822" s="119">
        <v>540</v>
      </c>
      <c r="J4822" s="129"/>
      <c r="K4822" s="129"/>
      <c r="L4822" s="129">
        <v>0</v>
      </c>
      <c r="M4822" s="134" t="s">
        <v>21178</v>
      </c>
    </row>
    <row r="4823" spans="1:13" hidden="1" x14ac:dyDescent="0.25">
      <c r="A4823" s="128"/>
      <c r="B4823" s="2"/>
      <c r="C4823" s="139" t="s">
        <v>3661</v>
      </c>
      <c r="D4823" s="124" t="s">
        <v>3662</v>
      </c>
      <c r="E4823" s="118" t="s">
        <v>48</v>
      </c>
      <c r="F4823" s="124" t="s">
        <v>35249</v>
      </c>
      <c r="G4823" s="118" t="s">
        <v>2</v>
      </c>
      <c r="H4823" s="137">
        <v>44063</v>
      </c>
      <c r="I4823" s="119">
        <v>590</v>
      </c>
      <c r="J4823" s="129"/>
      <c r="K4823" s="129"/>
      <c r="L4823" s="129">
        <v>0</v>
      </c>
      <c r="M4823" s="134" t="s">
        <v>21179</v>
      </c>
    </row>
    <row r="4824" spans="1:13" hidden="1" x14ac:dyDescent="0.25">
      <c r="A4824" s="128"/>
      <c r="B4824" s="2"/>
      <c r="C4824" s="139" t="s">
        <v>28752</v>
      </c>
      <c r="D4824" s="124" t="s">
        <v>28753</v>
      </c>
      <c r="E4824" s="118" t="s">
        <v>48</v>
      </c>
      <c r="F4824" s="124" t="s">
        <v>35249</v>
      </c>
      <c r="G4824" s="118" t="s">
        <v>2</v>
      </c>
      <c r="H4824" s="137"/>
      <c r="I4824" s="119"/>
      <c r="J4824" s="129"/>
      <c r="K4824" s="129"/>
      <c r="L4824" s="129">
        <v>0</v>
      </c>
      <c r="M4824" s="134" t="s">
        <v>21180</v>
      </c>
    </row>
    <row r="4825" spans="1:13" hidden="1" x14ac:dyDescent="0.25">
      <c r="A4825" s="128"/>
      <c r="B4825" s="2"/>
      <c r="C4825" s="139" t="s">
        <v>28871</v>
      </c>
      <c r="D4825" s="124" t="s">
        <v>28872</v>
      </c>
      <c r="E4825" s="118" t="s">
        <v>48</v>
      </c>
      <c r="F4825" s="124" t="s">
        <v>35249</v>
      </c>
      <c r="G4825" s="118" t="s">
        <v>2</v>
      </c>
      <c r="H4825" s="137"/>
      <c r="I4825" s="119"/>
      <c r="J4825" s="129"/>
      <c r="K4825" s="129"/>
      <c r="L4825" s="129">
        <v>0</v>
      </c>
      <c r="M4825" s="134" t="s">
        <v>21181</v>
      </c>
    </row>
    <row r="4826" spans="1:13" hidden="1" x14ac:dyDescent="0.25">
      <c r="A4826" s="128"/>
      <c r="B4826" s="2"/>
      <c r="C4826" s="139" t="s">
        <v>3663</v>
      </c>
      <c r="D4826" s="124" t="s">
        <v>3664</v>
      </c>
      <c r="E4826" s="118" t="s">
        <v>48</v>
      </c>
      <c r="F4826" s="124" t="s">
        <v>35249</v>
      </c>
      <c r="G4826" s="118" t="s">
        <v>2</v>
      </c>
      <c r="H4826" s="137">
        <v>41928</v>
      </c>
      <c r="I4826" s="119">
        <v>1099.06</v>
      </c>
      <c r="J4826" s="129"/>
      <c r="K4826" s="129"/>
      <c r="L4826" s="129">
        <v>0</v>
      </c>
      <c r="M4826" s="134" t="s">
        <v>21182</v>
      </c>
    </row>
    <row r="4827" spans="1:13" hidden="1" x14ac:dyDescent="0.25">
      <c r="A4827" s="128"/>
      <c r="B4827" s="2"/>
      <c r="C4827" s="139" t="s">
        <v>30407</v>
      </c>
      <c r="D4827" s="124" t="s">
        <v>30408</v>
      </c>
      <c r="E4827" s="118" t="s">
        <v>48</v>
      </c>
      <c r="F4827" s="124" t="s">
        <v>35249</v>
      </c>
      <c r="G4827" s="118" t="s">
        <v>2</v>
      </c>
      <c r="H4827" s="137"/>
      <c r="I4827" s="119"/>
      <c r="J4827" s="129"/>
      <c r="K4827" s="129"/>
      <c r="L4827" s="129">
        <v>0</v>
      </c>
      <c r="M4827" s="134" t="s">
        <v>21183</v>
      </c>
    </row>
    <row r="4828" spans="1:13" x14ac:dyDescent="0.25">
      <c r="A4828" s="128"/>
      <c r="B4828" s="2"/>
      <c r="C4828" s="139" t="s">
        <v>31173</v>
      </c>
      <c r="D4828" s="124" t="s">
        <v>31174</v>
      </c>
      <c r="E4828" s="118" t="s">
        <v>48</v>
      </c>
      <c r="F4828" s="124" t="s">
        <v>35249</v>
      </c>
      <c r="G4828" s="118" t="s">
        <v>2</v>
      </c>
      <c r="H4828" s="137"/>
      <c r="I4828" s="119"/>
      <c r="J4828" s="129"/>
      <c r="K4828" s="129"/>
      <c r="L4828" s="129">
        <v>0</v>
      </c>
      <c r="M4828" s="134" t="s">
        <v>30134</v>
      </c>
    </row>
    <row r="4829" spans="1:13" hidden="1" x14ac:dyDescent="0.25">
      <c r="A4829" s="128"/>
      <c r="B4829" s="2"/>
      <c r="C4829" s="139" t="s">
        <v>3665</v>
      </c>
      <c r="D4829" s="124" t="s">
        <v>3666</v>
      </c>
      <c r="E4829" s="118" t="s">
        <v>48</v>
      </c>
      <c r="F4829" s="124" t="s">
        <v>35249</v>
      </c>
      <c r="G4829" s="118" t="s">
        <v>2</v>
      </c>
      <c r="H4829" s="137">
        <v>44501</v>
      </c>
      <c r="I4829" s="119">
        <v>405.18</v>
      </c>
      <c r="J4829" s="129"/>
      <c r="K4829" s="129"/>
      <c r="L4829" s="129">
        <v>0</v>
      </c>
      <c r="M4829" s="134" t="s">
        <v>21184</v>
      </c>
    </row>
    <row r="4830" spans="1:13" hidden="1" x14ac:dyDescent="0.25">
      <c r="A4830" s="128"/>
      <c r="B4830" s="2"/>
      <c r="C4830" s="139" t="s">
        <v>3667</v>
      </c>
      <c r="D4830" s="124" t="s">
        <v>3668</v>
      </c>
      <c r="E4830" s="118" t="s">
        <v>48</v>
      </c>
      <c r="F4830" s="124" t="s">
        <v>35249</v>
      </c>
      <c r="G4830" s="118" t="s">
        <v>2</v>
      </c>
      <c r="H4830" s="137">
        <v>43341</v>
      </c>
      <c r="I4830" s="119">
        <v>1050</v>
      </c>
      <c r="J4830" s="129"/>
      <c r="K4830" s="129"/>
      <c r="L4830" s="129">
        <v>0</v>
      </c>
      <c r="M4830" s="134" t="s">
        <v>30974</v>
      </c>
    </row>
    <row r="4831" spans="1:13" hidden="1" x14ac:dyDescent="0.25">
      <c r="A4831" s="128"/>
      <c r="B4831" s="2"/>
      <c r="C4831" s="139" t="s">
        <v>3669</v>
      </c>
      <c r="D4831" s="124" t="s">
        <v>3670</v>
      </c>
      <c r="E4831" s="118" t="s">
        <v>48</v>
      </c>
      <c r="F4831" s="124" t="s">
        <v>35249</v>
      </c>
      <c r="G4831" s="118" t="s">
        <v>2</v>
      </c>
      <c r="H4831" s="137">
        <v>43630</v>
      </c>
      <c r="I4831" s="119">
        <v>487.54</v>
      </c>
      <c r="J4831" s="129"/>
      <c r="K4831" s="129"/>
      <c r="L4831" s="129">
        <v>0</v>
      </c>
      <c r="M4831" s="134" t="s">
        <v>21185</v>
      </c>
    </row>
    <row r="4832" spans="1:13" hidden="1" x14ac:dyDescent="0.25">
      <c r="A4832" s="128"/>
      <c r="B4832" s="2"/>
      <c r="C4832" s="139" t="s">
        <v>3671</v>
      </c>
      <c r="D4832" s="124" t="s">
        <v>3672</v>
      </c>
      <c r="E4832" s="118" t="s">
        <v>48</v>
      </c>
      <c r="F4832" s="124" t="s">
        <v>35249</v>
      </c>
      <c r="G4832" s="118" t="s">
        <v>2</v>
      </c>
      <c r="H4832" s="137">
        <v>43630</v>
      </c>
      <c r="I4832" s="119">
        <v>905.31</v>
      </c>
      <c r="J4832" s="129"/>
      <c r="K4832" s="129"/>
      <c r="L4832" s="129">
        <v>0</v>
      </c>
      <c r="M4832" s="134" t="s">
        <v>21186</v>
      </c>
    </row>
    <row r="4833" spans="1:13" hidden="1" x14ac:dyDescent="0.25">
      <c r="A4833" s="128"/>
      <c r="B4833" s="2"/>
      <c r="C4833" s="139" t="s">
        <v>3673</v>
      </c>
      <c r="D4833" s="124" t="s">
        <v>3674</v>
      </c>
      <c r="E4833" s="118" t="s">
        <v>48</v>
      </c>
      <c r="F4833" s="124" t="s">
        <v>35249</v>
      </c>
      <c r="G4833" s="118" t="s">
        <v>2</v>
      </c>
      <c r="H4833" s="137"/>
      <c r="I4833" s="119"/>
      <c r="J4833" s="129"/>
      <c r="K4833" s="129"/>
      <c r="L4833" s="129">
        <v>0</v>
      </c>
      <c r="M4833" s="134" t="s">
        <v>21187</v>
      </c>
    </row>
    <row r="4834" spans="1:13" hidden="1" x14ac:dyDescent="0.25">
      <c r="A4834" s="128"/>
      <c r="B4834" s="2"/>
      <c r="C4834" s="139" t="s">
        <v>3675</v>
      </c>
      <c r="D4834" s="124" t="s">
        <v>3676</v>
      </c>
      <c r="E4834" s="118" t="s">
        <v>48</v>
      </c>
      <c r="F4834" s="124" t="s">
        <v>35249</v>
      </c>
      <c r="G4834" s="118" t="s">
        <v>2</v>
      </c>
      <c r="H4834" s="137">
        <v>41928</v>
      </c>
      <c r="I4834" s="119">
        <v>1116.7</v>
      </c>
      <c r="J4834" s="129"/>
      <c r="K4834" s="129"/>
      <c r="L4834" s="129">
        <v>0</v>
      </c>
      <c r="M4834" s="134" t="s">
        <v>21188</v>
      </c>
    </row>
    <row r="4835" spans="1:13" hidden="1" x14ac:dyDescent="0.25">
      <c r="A4835" s="128"/>
      <c r="B4835" s="2"/>
      <c r="C4835" s="139" t="s">
        <v>29912</v>
      </c>
      <c r="D4835" s="124" t="s">
        <v>29913</v>
      </c>
      <c r="E4835" s="118" t="s">
        <v>48</v>
      </c>
      <c r="F4835" s="124" t="s">
        <v>35249</v>
      </c>
      <c r="G4835" s="118" t="s">
        <v>2</v>
      </c>
      <c r="H4835" s="137"/>
      <c r="I4835" s="119"/>
      <c r="J4835" s="129"/>
      <c r="K4835" s="129"/>
      <c r="L4835" s="129">
        <v>0</v>
      </c>
      <c r="M4835" s="134" t="s">
        <v>21189</v>
      </c>
    </row>
    <row r="4836" spans="1:13" hidden="1" x14ac:dyDescent="0.25">
      <c r="A4836" s="128"/>
      <c r="B4836" s="2"/>
      <c r="C4836" s="139" t="s">
        <v>3677</v>
      </c>
      <c r="D4836" s="124" t="s">
        <v>3678</v>
      </c>
      <c r="E4836" s="118" t="s">
        <v>48</v>
      </c>
      <c r="F4836" s="124" t="s">
        <v>35249</v>
      </c>
      <c r="G4836" s="118" t="s">
        <v>2</v>
      </c>
      <c r="H4836" s="137">
        <v>41057</v>
      </c>
      <c r="I4836" s="119">
        <v>113.5</v>
      </c>
      <c r="J4836" s="129"/>
      <c r="K4836" s="129"/>
      <c r="L4836" s="129">
        <v>0</v>
      </c>
      <c r="M4836" s="134" t="s">
        <v>29919</v>
      </c>
    </row>
    <row r="4837" spans="1:13" hidden="1" x14ac:dyDescent="0.25">
      <c r="A4837" s="128"/>
      <c r="B4837" s="2"/>
      <c r="C4837" s="139" t="s">
        <v>3679</v>
      </c>
      <c r="D4837" s="124" t="s">
        <v>3680</v>
      </c>
      <c r="E4837" s="118" t="s">
        <v>48</v>
      </c>
      <c r="F4837" s="124" t="s">
        <v>35249</v>
      </c>
      <c r="G4837" s="118" t="s">
        <v>2</v>
      </c>
      <c r="H4837" s="137">
        <v>41096</v>
      </c>
      <c r="I4837" s="119">
        <v>96.58</v>
      </c>
      <c r="J4837" s="129"/>
      <c r="K4837" s="129"/>
      <c r="L4837" s="129">
        <v>0</v>
      </c>
      <c r="M4837" s="134" t="s">
        <v>21190</v>
      </c>
    </row>
    <row r="4838" spans="1:13" hidden="1" x14ac:dyDescent="0.25">
      <c r="A4838" s="128"/>
      <c r="B4838" s="2"/>
      <c r="C4838" s="139" t="s">
        <v>3681</v>
      </c>
      <c r="D4838" s="124" t="s">
        <v>3682</v>
      </c>
      <c r="E4838" s="118" t="s">
        <v>48</v>
      </c>
      <c r="F4838" s="124" t="s">
        <v>35249</v>
      </c>
      <c r="G4838" s="118" t="s">
        <v>2</v>
      </c>
      <c r="H4838" s="137">
        <v>40991</v>
      </c>
      <c r="I4838" s="119">
        <v>64</v>
      </c>
      <c r="J4838" s="129"/>
      <c r="K4838" s="129"/>
      <c r="L4838" s="129">
        <v>0</v>
      </c>
      <c r="M4838" s="134" t="s">
        <v>21191</v>
      </c>
    </row>
    <row r="4839" spans="1:13" hidden="1" x14ac:dyDescent="0.25">
      <c r="A4839" s="128"/>
      <c r="B4839" s="2"/>
      <c r="C4839" s="139" t="s">
        <v>3683</v>
      </c>
      <c r="D4839" s="124" t="s">
        <v>3684</v>
      </c>
      <c r="E4839" s="118" t="s">
        <v>48</v>
      </c>
      <c r="F4839" s="124" t="s">
        <v>35249</v>
      </c>
      <c r="G4839" s="118" t="s">
        <v>2</v>
      </c>
      <c r="H4839" s="137">
        <v>41169</v>
      </c>
      <c r="I4839" s="119">
        <v>99.82</v>
      </c>
      <c r="J4839" s="129"/>
      <c r="K4839" s="129"/>
      <c r="L4839" s="129">
        <v>0</v>
      </c>
      <c r="M4839" s="134" t="s">
        <v>21192</v>
      </c>
    </row>
    <row r="4840" spans="1:13" hidden="1" x14ac:dyDescent="0.25">
      <c r="A4840" s="128"/>
      <c r="B4840" s="2"/>
      <c r="C4840" s="139" t="s">
        <v>3685</v>
      </c>
      <c r="D4840" s="124" t="s">
        <v>3686</v>
      </c>
      <c r="E4840" s="118" t="s">
        <v>48</v>
      </c>
      <c r="F4840" s="124" t="s">
        <v>35249</v>
      </c>
      <c r="G4840" s="118" t="s">
        <v>2</v>
      </c>
      <c r="H4840" s="137">
        <v>41057</v>
      </c>
      <c r="I4840" s="119">
        <v>117.25</v>
      </c>
      <c r="J4840" s="129"/>
      <c r="K4840" s="129"/>
      <c r="L4840" s="129">
        <v>0</v>
      </c>
      <c r="M4840" s="134" t="s">
        <v>21193</v>
      </c>
    </row>
    <row r="4841" spans="1:13" hidden="1" x14ac:dyDescent="0.25">
      <c r="A4841" s="128"/>
      <c r="B4841" s="2"/>
      <c r="C4841" s="139" t="s">
        <v>3687</v>
      </c>
      <c r="D4841" s="124" t="s">
        <v>3688</v>
      </c>
      <c r="E4841" s="118" t="s">
        <v>48</v>
      </c>
      <c r="F4841" s="124" t="s">
        <v>35249</v>
      </c>
      <c r="G4841" s="118" t="s">
        <v>2</v>
      </c>
      <c r="H4841" s="137">
        <v>41169</v>
      </c>
      <c r="I4841" s="119">
        <v>101.26</v>
      </c>
      <c r="J4841" s="129"/>
      <c r="K4841" s="129"/>
      <c r="L4841" s="129">
        <v>0</v>
      </c>
      <c r="M4841" s="134" t="s">
        <v>21194</v>
      </c>
    </row>
    <row r="4842" spans="1:13" hidden="1" x14ac:dyDescent="0.25">
      <c r="A4842" s="128"/>
      <c r="B4842" s="2"/>
      <c r="C4842" s="139" t="s">
        <v>3689</v>
      </c>
      <c r="D4842" s="124" t="s">
        <v>3690</v>
      </c>
      <c r="E4842" s="118" t="s">
        <v>48</v>
      </c>
      <c r="F4842" s="124" t="s">
        <v>35249</v>
      </c>
      <c r="G4842" s="118" t="s">
        <v>2</v>
      </c>
      <c r="H4842" s="137">
        <v>41057</v>
      </c>
      <c r="I4842" s="119">
        <v>142</v>
      </c>
      <c r="J4842" s="129"/>
      <c r="K4842" s="129"/>
      <c r="L4842" s="129">
        <v>0</v>
      </c>
      <c r="M4842" s="134" t="s">
        <v>21195</v>
      </c>
    </row>
    <row r="4843" spans="1:13" hidden="1" x14ac:dyDescent="0.25">
      <c r="A4843" s="128"/>
      <c r="B4843" s="2"/>
      <c r="C4843" s="139" t="s">
        <v>3691</v>
      </c>
      <c r="D4843" s="124" t="s">
        <v>3692</v>
      </c>
      <c r="E4843" s="118" t="s">
        <v>48</v>
      </c>
      <c r="F4843" s="124" t="s">
        <v>35249</v>
      </c>
      <c r="G4843" s="118" t="s">
        <v>2</v>
      </c>
      <c r="H4843" s="137">
        <v>41057</v>
      </c>
      <c r="I4843" s="119">
        <v>165.25</v>
      </c>
      <c r="J4843" s="129"/>
      <c r="K4843" s="129"/>
      <c r="L4843" s="129">
        <v>0</v>
      </c>
      <c r="M4843" s="134" t="s">
        <v>21196</v>
      </c>
    </row>
    <row r="4844" spans="1:13" hidden="1" x14ac:dyDescent="0.25">
      <c r="A4844" s="128"/>
      <c r="B4844" s="2"/>
      <c r="C4844" s="139" t="s">
        <v>3693</v>
      </c>
      <c r="D4844" s="124" t="s">
        <v>3694</v>
      </c>
      <c r="E4844" s="118" t="s">
        <v>48</v>
      </c>
      <c r="F4844" s="124" t="s">
        <v>35249</v>
      </c>
      <c r="G4844" s="118" t="s">
        <v>2</v>
      </c>
      <c r="H4844" s="137">
        <v>41103</v>
      </c>
      <c r="I4844" s="119">
        <v>133.66</v>
      </c>
      <c r="J4844" s="129"/>
      <c r="K4844" s="129"/>
      <c r="L4844" s="129">
        <v>0</v>
      </c>
      <c r="M4844" s="134" t="s">
        <v>21197</v>
      </c>
    </row>
    <row r="4845" spans="1:13" hidden="1" x14ac:dyDescent="0.25">
      <c r="A4845" s="128"/>
      <c r="B4845" s="2"/>
      <c r="C4845" s="139" t="s">
        <v>3695</v>
      </c>
      <c r="D4845" s="124" t="s">
        <v>3696</v>
      </c>
      <c r="E4845" s="118" t="s">
        <v>48</v>
      </c>
      <c r="F4845" s="124" t="s">
        <v>35249</v>
      </c>
      <c r="G4845" s="118" t="s">
        <v>2</v>
      </c>
      <c r="H4845" s="137">
        <v>41928</v>
      </c>
      <c r="I4845" s="119">
        <v>1130.07</v>
      </c>
      <c r="J4845" s="129"/>
      <c r="K4845" s="129"/>
      <c r="L4845" s="129">
        <v>0</v>
      </c>
      <c r="M4845" s="134" t="s">
        <v>21198</v>
      </c>
    </row>
    <row r="4846" spans="1:13" hidden="1" x14ac:dyDescent="0.25">
      <c r="A4846" s="128"/>
      <c r="B4846" s="2"/>
      <c r="C4846" s="139" t="s">
        <v>3697</v>
      </c>
      <c r="D4846" s="124" t="s">
        <v>3698</v>
      </c>
      <c r="E4846" s="118" t="s">
        <v>48</v>
      </c>
      <c r="F4846" s="124" t="s">
        <v>35249</v>
      </c>
      <c r="G4846" s="118" t="s">
        <v>2</v>
      </c>
      <c r="H4846" s="137">
        <v>41968</v>
      </c>
      <c r="I4846" s="119">
        <v>179.72</v>
      </c>
      <c r="J4846" s="129"/>
      <c r="K4846" s="129"/>
      <c r="L4846" s="129">
        <v>0</v>
      </c>
      <c r="M4846" s="134" t="s">
        <v>21199</v>
      </c>
    </row>
    <row r="4847" spans="1:13" hidden="1" x14ac:dyDescent="0.25">
      <c r="A4847" s="128"/>
      <c r="B4847" s="2"/>
      <c r="C4847" s="139" t="s">
        <v>3699</v>
      </c>
      <c r="D4847" s="124" t="s">
        <v>3700</v>
      </c>
      <c r="E4847" s="118" t="s">
        <v>48</v>
      </c>
      <c r="F4847" s="124" t="s">
        <v>35249</v>
      </c>
      <c r="G4847" s="118" t="s">
        <v>2</v>
      </c>
      <c r="H4847" s="137">
        <v>41968</v>
      </c>
      <c r="I4847" s="119">
        <v>240.99</v>
      </c>
      <c r="J4847" s="129"/>
      <c r="K4847" s="129"/>
      <c r="L4847" s="129">
        <v>0</v>
      </c>
      <c r="M4847" s="134" t="s">
        <v>35284</v>
      </c>
    </row>
    <row r="4848" spans="1:13" hidden="1" x14ac:dyDescent="0.25">
      <c r="A4848" s="128"/>
      <c r="B4848" s="2"/>
      <c r="C4848" s="139" t="s">
        <v>3701</v>
      </c>
      <c r="D4848" s="124" t="s">
        <v>3702</v>
      </c>
      <c r="E4848" s="118" t="s">
        <v>48</v>
      </c>
      <c r="F4848" s="124" t="s">
        <v>35249</v>
      </c>
      <c r="G4848" s="118" t="s">
        <v>2</v>
      </c>
      <c r="H4848" s="137">
        <v>41457</v>
      </c>
      <c r="I4848" s="119">
        <v>102</v>
      </c>
      <c r="J4848" s="129"/>
      <c r="K4848" s="129"/>
      <c r="L4848" s="129">
        <v>0</v>
      </c>
      <c r="M4848" s="134" t="s">
        <v>21200</v>
      </c>
    </row>
    <row r="4849" spans="1:13" hidden="1" x14ac:dyDescent="0.25">
      <c r="A4849" s="128"/>
      <c r="B4849" s="2"/>
      <c r="C4849" s="139" t="s">
        <v>3703</v>
      </c>
      <c r="D4849" s="124" t="s">
        <v>3704</v>
      </c>
      <c r="E4849" s="118" t="s">
        <v>48</v>
      </c>
      <c r="F4849" s="124" t="s">
        <v>35249</v>
      </c>
      <c r="G4849" s="118" t="s">
        <v>2</v>
      </c>
      <c r="H4849" s="137">
        <v>41457</v>
      </c>
      <c r="I4849" s="119">
        <v>102</v>
      </c>
      <c r="J4849" s="129"/>
      <c r="K4849" s="129"/>
      <c r="L4849" s="129">
        <v>0</v>
      </c>
      <c r="M4849" s="134" t="s">
        <v>21201</v>
      </c>
    </row>
    <row r="4850" spans="1:13" hidden="1" x14ac:dyDescent="0.25">
      <c r="A4850" s="128"/>
      <c r="B4850" s="2"/>
      <c r="C4850" s="139" t="s">
        <v>35279</v>
      </c>
      <c r="D4850" s="124" t="s">
        <v>35280</v>
      </c>
      <c r="E4850" s="118" t="s">
        <v>48</v>
      </c>
      <c r="F4850" s="124" t="s">
        <v>35249</v>
      </c>
      <c r="G4850" s="118" t="s">
        <v>2</v>
      </c>
      <c r="H4850" s="137">
        <v>46006</v>
      </c>
      <c r="I4850" s="119">
        <v>478.92</v>
      </c>
      <c r="J4850" s="129"/>
      <c r="K4850" s="129"/>
      <c r="L4850" s="129">
        <v>0</v>
      </c>
      <c r="M4850" s="134" t="s">
        <v>21202</v>
      </c>
    </row>
    <row r="4851" spans="1:13" hidden="1" x14ac:dyDescent="0.25">
      <c r="A4851" s="128"/>
      <c r="B4851" s="2"/>
      <c r="C4851" s="139" t="s">
        <v>3705</v>
      </c>
      <c r="D4851" s="124" t="s">
        <v>3706</v>
      </c>
      <c r="E4851" s="118" t="s">
        <v>48</v>
      </c>
      <c r="F4851" s="124" t="s">
        <v>35249</v>
      </c>
      <c r="G4851" s="118" t="s">
        <v>2</v>
      </c>
      <c r="H4851" s="137">
        <v>41928</v>
      </c>
      <c r="I4851" s="119">
        <v>1138.97</v>
      </c>
      <c r="J4851" s="129"/>
      <c r="K4851" s="129"/>
      <c r="L4851" s="129">
        <v>0</v>
      </c>
      <c r="M4851" s="134" t="s">
        <v>21203</v>
      </c>
    </row>
    <row r="4852" spans="1:13" hidden="1" x14ac:dyDescent="0.25">
      <c r="A4852" s="128"/>
      <c r="B4852" s="2"/>
      <c r="C4852" s="139" t="s">
        <v>33080</v>
      </c>
      <c r="D4852" s="124" t="s">
        <v>33081</v>
      </c>
      <c r="E4852" s="118" t="s">
        <v>48</v>
      </c>
      <c r="F4852" s="124" t="s">
        <v>35249</v>
      </c>
      <c r="G4852" s="118" t="s">
        <v>2</v>
      </c>
      <c r="H4852" s="137"/>
      <c r="I4852" s="119"/>
      <c r="J4852" s="129"/>
      <c r="K4852" s="129"/>
      <c r="L4852" s="129">
        <v>0</v>
      </c>
      <c r="M4852" s="134" t="s">
        <v>21204</v>
      </c>
    </row>
    <row r="4853" spans="1:13" hidden="1" x14ac:dyDescent="0.25">
      <c r="A4853" s="128"/>
      <c r="B4853" s="2"/>
      <c r="C4853" s="139" t="s">
        <v>3707</v>
      </c>
      <c r="D4853" s="124" t="s">
        <v>3708</v>
      </c>
      <c r="E4853" s="118" t="s">
        <v>48</v>
      </c>
      <c r="F4853" s="124" t="s">
        <v>35249</v>
      </c>
      <c r="G4853" s="118" t="s">
        <v>2</v>
      </c>
      <c r="H4853" s="137">
        <v>44574</v>
      </c>
      <c r="I4853" s="119">
        <v>350</v>
      </c>
      <c r="J4853" s="129"/>
      <c r="K4853" s="129"/>
      <c r="L4853" s="129">
        <v>0</v>
      </c>
      <c r="M4853" s="134" t="s">
        <v>21205</v>
      </c>
    </row>
    <row r="4854" spans="1:13" hidden="1" x14ac:dyDescent="0.25">
      <c r="A4854" s="128"/>
      <c r="B4854" s="2"/>
      <c r="C4854" s="139" t="s">
        <v>3709</v>
      </c>
      <c r="D4854" s="124" t="s">
        <v>3710</v>
      </c>
      <c r="E4854" s="118" t="s">
        <v>48</v>
      </c>
      <c r="F4854" s="124" t="s">
        <v>35249</v>
      </c>
      <c r="G4854" s="118" t="s">
        <v>2</v>
      </c>
      <c r="H4854" s="137">
        <v>41940</v>
      </c>
      <c r="I4854" s="119">
        <v>116.46</v>
      </c>
      <c r="J4854" s="129"/>
      <c r="K4854" s="129"/>
      <c r="L4854" s="129">
        <v>0</v>
      </c>
      <c r="M4854" s="134" t="s">
        <v>21206</v>
      </c>
    </row>
    <row r="4855" spans="1:13" hidden="1" x14ac:dyDescent="0.25">
      <c r="A4855" s="128"/>
      <c r="B4855" s="2"/>
      <c r="C4855" s="139" t="s">
        <v>3711</v>
      </c>
      <c r="D4855" s="124" t="s">
        <v>3712</v>
      </c>
      <c r="E4855" s="118" t="s">
        <v>48</v>
      </c>
      <c r="F4855" s="124" t="s">
        <v>35249</v>
      </c>
      <c r="G4855" s="118" t="s">
        <v>2</v>
      </c>
      <c r="H4855" s="137">
        <v>43055</v>
      </c>
      <c r="I4855" s="119">
        <v>650</v>
      </c>
      <c r="J4855" s="129"/>
      <c r="K4855" s="129"/>
      <c r="L4855" s="129">
        <v>0</v>
      </c>
      <c r="M4855" s="134" t="s">
        <v>21207</v>
      </c>
    </row>
    <row r="4856" spans="1:13" hidden="1" x14ac:dyDescent="0.25">
      <c r="A4856" s="128"/>
      <c r="B4856" s="2"/>
      <c r="C4856" s="139" t="s">
        <v>3713</v>
      </c>
      <c r="D4856" s="124" t="s">
        <v>3714</v>
      </c>
      <c r="E4856" s="118" t="s">
        <v>48</v>
      </c>
      <c r="F4856" s="124" t="s">
        <v>35249</v>
      </c>
      <c r="G4856" s="118" t="s">
        <v>2</v>
      </c>
      <c r="H4856" s="137">
        <v>41610</v>
      </c>
      <c r="I4856" s="119">
        <v>1587.03</v>
      </c>
      <c r="J4856" s="129"/>
      <c r="K4856" s="129"/>
      <c r="L4856" s="129">
        <v>0</v>
      </c>
      <c r="M4856" s="134" t="s">
        <v>21208</v>
      </c>
    </row>
    <row r="4857" spans="1:13" hidden="1" x14ac:dyDescent="0.25">
      <c r="A4857" s="128"/>
      <c r="B4857" s="2"/>
      <c r="C4857" s="139" t="s">
        <v>30559</v>
      </c>
      <c r="D4857" s="124" t="s">
        <v>30560</v>
      </c>
      <c r="E4857" s="118" t="s">
        <v>48</v>
      </c>
      <c r="F4857" s="124" t="s">
        <v>35249</v>
      </c>
      <c r="G4857" s="118" t="s">
        <v>2</v>
      </c>
      <c r="H4857" s="137"/>
      <c r="I4857" s="119"/>
      <c r="J4857" s="129"/>
      <c r="K4857" s="129"/>
      <c r="L4857" s="129">
        <v>0</v>
      </c>
      <c r="M4857" s="134" t="s">
        <v>21209</v>
      </c>
    </row>
    <row r="4858" spans="1:13" hidden="1" x14ac:dyDescent="0.25">
      <c r="A4858" s="128"/>
      <c r="B4858" s="2"/>
      <c r="C4858" s="139" t="s">
        <v>3715</v>
      </c>
      <c r="D4858" s="124" t="s">
        <v>3716</v>
      </c>
      <c r="E4858" s="118" t="s">
        <v>48</v>
      </c>
      <c r="F4858" s="124" t="s">
        <v>35249</v>
      </c>
      <c r="G4858" s="118" t="s">
        <v>2</v>
      </c>
      <c r="H4858" s="137">
        <v>41677</v>
      </c>
      <c r="I4858" s="119">
        <v>908.77</v>
      </c>
      <c r="J4858" s="129"/>
      <c r="K4858" s="129"/>
      <c r="L4858" s="129">
        <v>0</v>
      </c>
      <c r="M4858" s="134" t="s">
        <v>31329</v>
      </c>
    </row>
    <row r="4859" spans="1:13" hidden="1" x14ac:dyDescent="0.25">
      <c r="A4859" s="128"/>
      <c r="B4859" s="2"/>
      <c r="C4859" s="139" t="s">
        <v>34686</v>
      </c>
      <c r="D4859" s="124" t="s">
        <v>34687</v>
      </c>
      <c r="E4859" s="118" t="s">
        <v>48</v>
      </c>
      <c r="F4859" s="124" t="s">
        <v>35249</v>
      </c>
      <c r="G4859" s="118" t="s">
        <v>2</v>
      </c>
      <c r="H4859" s="137"/>
      <c r="I4859" s="119"/>
      <c r="J4859" s="129"/>
      <c r="K4859" s="129"/>
      <c r="L4859" s="129">
        <v>0</v>
      </c>
      <c r="M4859" s="134" t="s">
        <v>21210</v>
      </c>
    </row>
    <row r="4860" spans="1:13" hidden="1" x14ac:dyDescent="0.25">
      <c r="A4860" s="128"/>
      <c r="B4860" s="2"/>
      <c r="C4860" s="139" t="s">
        <v>3717</v>
      </c>
      <c r="D4860" s="124" t="s">
        <v>3718</v>
      </c>
      <c r="E4860" s="118" t="s">
        <v>48</v>
      </c>
      <c r="F4860" s="124" t="s">
        <v>35249</v>
      </c>
      <c r="G4860" s="118" t="s">
        <v>2</v>
      </c>
      <c r="H4860" s="137"/>
      <c r="I4860" s="119"/>
      <c r="J4860" s="129"/>
      <c r="K4860" s="129"/>
      <c r="L4860" s="129">
        <v>0</v>
      </c>
      <c r="M4860" s="134"/>
    </row>
    <row r="4861" spans="1:13" hidden="1" x14ac:dyDescent="0.25">
      <c r="A4861" s="128"/>
      <c r="B4861" s="2"/>
      <c r="C4861" s="139" t="s">
        <v>29548</v>
      </c>
      <c r="D4861" s="124" t="s">
        <v>29549</v>
      </c>
      <c r="E4861" s="118" t="s">
        <v>48</v>
      </c>
      <c r="F4861" s="124" t="s">
        <v>35249</v>
      </c>
      <c r="G4861" s="118" t="s">
        <v>2</v>
      </c>
      <c r="H4861" s="137"/>
      <c r="I4861" s="119"/>
      <c r="J4861" s="129"/>
      <c r="K4861" s="129"/>
      <c r="L4861" s="129">
        <v>0</v>
      </c>
      <c r="M4861" s="134" t="s">
        <v>21211</v>
      </c>
    </row>
    <row r="4862" spans="1:13" hidden="1" x14ac:dyDescent="0.25">
      <c r="A4862" s="128"/>
      <c r="B4862" s="2"/>
      <c r="C4862" s="139" t="s">
        <v>2159</v>
      </c>
      <c r="D4862" s="124" t="s">
        <v>19315</v>
      </c>
      <c r="E4862" s="118" t="s">
        <v>48</v>
      </c>
      <c r="F4862" s="124" t="s">
        <v>35249</v>
      </c>
      <c r="G4862" s="118" t="s">
        <v>2</v>
      </c>
      <c r="H4862" s="137">
        <v>44929</v>
      </c>
      <c r="I4862" s="119">
        <v>241.55</v>
      </c>
      <c r="J4862" s="129"/>
      <c r="K4862" s="129"/>
      <c r="L4862" s="129">
        <v>0</v>
      </c>
      <c r="M4862" s="134" t="s">
        <v>21212</v>
      </c>
    </row>
    <row r="4863" spans="1:13" hidden="1" x14ac:dyDescent="0.25">
      <c r="A4863" s="128"/>
      <c r="B4863" s="2"/>
      <c r="C4863" s="139" t="s">
        <v>2160</v>
      </c>
      <c r="D4863" s="124" t="s">
        <v>19316</v>
      </c>
      <c r="E4863" s="118" t="s">
        <v>48</v>
      </c>
      <c r="F4863" s="124" t="s">
        <v>35249</v>
      </c>
      <c r="G4863" s="118" t="s">
        <v>2</v>
      </c>
      <c r="H4863" s="137">
        <v>44929</v>
      </c>
      <c r="I4863" s="119">
        <v>296.86</v>
      </c>
      <c r="J4863" s="129"/>
      <c r="K4863" s="129"/>
      <c r="L4863" s="129">
        <v>0</v>
      </c>
      <c r="M4863" s="134" t="s">
        <v>21213</v>
      </c>
    </row>
    <row r="4864" spans="1:13" hidden="1" x14ac:dyDescent="0.25">
      <c r="A4864" s="128"/>
      <c r="B4864" s="2"/>
      <c r="C4864" s="139" t="s">
        <v>32421</v>
      </c>
      <c r="D4864" s="124" t="s">
        <v>32422</v>
      </c>
      <c r="E4864" s="118" t="s">
        <v>48</v>
      </c>
      <c r="F4864" s="124" t="s">
        <v>35249</v>
      </c>
      <c r="G4864" s="118" t="s">
        <v>2</v>
      </c>
      <c r="H4864" s="137"/>
      <c r="I4864" s="119"/>
      <c r="J4864" s="129"/>
      <c r="K4864" s="129"/>
      <c r="L4864" s="129">
        <v>0</v>
      </c>
      <c r="M4864" s="134" t="s">
        <v>21214</v>
      </c>
    </row>
    <row r="4865" spans="1:13" hidden="1" x14ac:dyDescent="0.25">
      <c r="A4865" s="128"/>
      <c r="B4865" s="2"/>
      <c r="C4865" s="139" t="s">
        <v>3719</v>
      </c>
      <c r="D4865" s="124" t="s">
        <v>3720</v>
      </c>
      <c r="E4865" s="118" t="s">
        <v>48</v>
      </c>
      <c r="F4865" s="124" t="s">
        <v>35249</v>
      </c>
      <c r="G4865" s="118" t="s">
        <v>2</v>
      </c>
      <c r="H4865" s="137">
        <v>42859</v>
      </c>
      <c r="I4865" s="119">
        <v>6290.83</v>
      </c>
      <c r="J4865" s="129"/>
      <c r="K4865" s="129"/>
      <c r="L4865" s="129">
        <v>0</v>
      </c>
      <c r="M4865" s="134" t="s">
        <v>21215</v>
      </c>
    </row>
    <row r="4866" spans="1:13" hidden="1" x14ac:dyDescent="0.25">
      <c r="A4866" s="128"/>
      <c r="B4866" s="2"/>
      <c r="C4866" s="139" t="s">
        <v>3721</v>
      </c>
      <c r="D4866" s="124" t="s">
        <v>3722</v>
      </c>
      <c r="E4866" s="118" t="s">
        <v>48</v>
      </c>
      <c r="F4866" s="124" t="s">
        <v>35249</v>
      </c>
      <c r="G4866" s="118" t="s">
        <v>2</v>
      </c>
      <c r="H4866" s="137"/>
      <c r="I4866" s="119"/>
      <c r="J4866" s="129"/>
      <c r="K4866" s="129"/>
      <c r="L4866" s="129">
        <v>0</v>
      </c>
      <c r="M4866" s="134" t="s">
        <v>21216</v>
      </c>
    </row>
    <row r="4867" spans="1:13" hidden="1" x14ac:dyDescent="0.25">
      <c r="A4867" s="128"/>
      <c r="B4867" s="2"/>
      <c r="C4867" s="139" t="s">
        <v>41832</v>
      </c>
      <c r="D4867" s="124" t="s">
        <v>41833</v>
      </c>
      <c r="E4867" s="118" t="s">
        <v>48</v>
      </c>
      <c r="F4867" s="124" t="s">
        <v>35249</v>
      </c>
      <c r="G4867" s="118" t="s">
        <v>2</v>
      </c>
      <c r="H4867" s="137"/>
      <c r="I4867" s="119"/>
      <c r="J4867" s="129"/>
      <c r="K4867" s="129"/>
      <c r="L4867" s="129">
        <v>0</v>
      </c>
      <c r="M4867" s="134"/>
    </row>
    <row r="4868" spans="1:13" hidden="1" x14ac:dyDescent="0.25">
      <c r="A4868" s="128"/>
      <c r="B4868" s="2"/>
      <c r="C4868" s="139" t="s">
        <v>3723</v>
      </c>
      <c r="D4868" s="124" t="s">
        <v>3724</v>
      </c>
      <c r="E4868" s="118" t="s">
        <v>48</v>
      </c>
      <c r="F4868" s="124" t="s">
        <v>35249</v>
      </c>
      <c r="G4868" s="118" t="s">
        <v>2</v>
      </c>
      <c r="H4868" s="137"/>
      <c r="I4868" s="119"/>
      <c r="J4868" s="129"/>
      <c r="K4868" s="129"/>
      <c r="L4868" s="129">
        <v>0</v>
      </c>
      <c r="M4868" s="134" t="s">
        <v>21217</v>
      </c>
    </row>
    <row r="4869" spans="1:13" hidden="1" x14ac:dyDescent="0.25">
      <c r="A4869" s="128"/>
      <c r="B4869" s="2"/>
      <c r="C4869" s="139" t="s">
        <v>3725</v>
      </c>
      <c r="D4869" s="124" t="s">
        <v>3726</v>
      </c>
      <c r="E4869" s="118" t="s">
        <v>48</v>
      </c>
      <c r="F4869" s="124" t="s">
        <v>35249</v>
      </c>
      <c r="G4869" s="118" t="s">
        <v>2</v>
      </c>
      <c r="H4869" s="137"/>
      <c r="I4869" s="119"/>
      <c r="J4869" s="129"/>
      <c r="K4869" s="129"/>
      <c r="L4869" s="129">
        <v>0</v>
      </c>
      <c r="M4869" s="134" t="s">
        <v>21218</v>
      </c>
    </row>
    <row r="4870" spans="1:13" hidden="1" x14ac:dyDescent="0.25">
      <c r="A4870" s="128"/>
      <c r="B4870" s="2"/>
      <c r="C4870" s="139" t="s">
        <v>3727</v>
      </c>
      <c r="D4870" s="124" t="s">
        <v>3728</v>
      </c>
      <c r="E4870" s="118" t="s">
        <v>48</v>
      </c>
      <c r="F4870" s="124" t="s">
        <v>35249</v>
      </c>
      <c r="G4870" s="118" t="s">
        <v>2</v>
      </c>
      <c r="H4870" s="137">
        <v>44313</v>
      </c>
      <c r="I4870" s="119">
        <v>664.3</v>
      </c>
      <c r="J4870" s="129"/>
      <c r="K4870" s="129"/>
      <c r="L4870" s="129">
        <v>0</v>
      </c>
      <c r="M4870" s="134"/>
    </row>
    <row r="4871" spans="1:13" hidden="1" x14ac:dyDescent="0.25">
      <c r="A4871" s="128"/>
      <c r="B4871" s="2"/>
      <c r="C4871" s="139" t="s">
        <v>3729</v>
      </c>
      <c r="D4871" s="124" t="s">
        <v>3730</v>
      </c>
      <c r="E4871" s="118" t="s">
        <v>48</v>
      </c>
      <c r="F4871" s="124" t="s">
        <v>35249</v>
      </c>
      <c r="G4871" s="118" t="s">
        <v>2</v>
      </c>
      <c r="H4871" s="137">
        <v>43858</v>
      </c>
      <c r="I4871" s="119">
        <v>687.87</v>
      </c>
      <c r="J4871" s="129"/>
      <c r="K4871" s="129"/>
      <c r="L4871" s="129">
        <v>0</v>
      </c>
      <c r="M4871" s="134" t="s">
        <v>21209</v>
      </c>
    </row>
    <row r="4872" spans="1:13" hidden="1" x14ac:dyDescent="0.25">
      <c r="A4872" s="128"/>
      <c r="B4872" s="2"/>
      <c r="C4872" s="139" t="s">
        <v>41834</v>
      </c>
      <c r="D4872" s="124" t="s">
        <v>41835</v>
      </c>
      <c r="E4872" s="118" t="s">
        <v>48</v>
      </c>
      <c r="F4872" s="124" t="s">
        <v>35249</v>
      </c>
      <c r="G4872" s="118" t="s">
        <v>2</v>
      </c>
      <c r="H4872" s="137">
        <v>46043</v>
      </c>
      <c r="I4872" s="119">
        <v>766.84</v>
      </c>
      <c r="J4872" s="129"/>
      <c r="K4872" s="129"/>
      <c r="L4872" s="129">
        <v>0</v>
      </c>
      <c r="M4872" s="134" t="s">
        <v>21219</v>
      </c>
    </row>
    <row r="4873" spans="1:13" hidden="1" x14ac:dyDescent="0.25">
      <c r="A4873" s="128"/>
      <c r="B4873" s="2"/>
      <c r="C4873" s="139" t="s">
        <v>41836</v>
      </c>
      <c r="D4873" s="124" t="s">
        <v>41837</v>
      </c>
      <c r="E4873" s="118" t="s">
        <v>48</v>
      </c>
      <c r="F4873" s="124" t="s">
        <v>35249</v>
      </c>
      <c r="G4873" s="118" t="s">
        <v>2</v>
      </c>
      <c r="H4873" s="137">
        <v>46043</v>
      </c>
      <c r="I4873" s="119">
        <v>2529.84</v>
      </c>
      <c r="J4873" s="129"/>
      <c r="K4873" s="129"/>
      <c r="L4873" s="129">
        <v>0</v>
      </c>
      <c r="M4873" s="134" t="s">
        <v>21220</v>
      </c>
    </row>
    <row r="4874" spans="1:13" hidden="1" x14ac:dyDescent="0.25">
      <c r="A4874" s="128"/>
      <c r="B4874" s="2"/>
      <c r="C4874" s="139" t="s">
        <v>41838</v>
      </c>
      <c r="D4874" s="124" t="s">
        <v>41839</v>
      </c>
      <c r="E4874" s="118" t="s">
        <v>48</v>
      </c>
      <c r="F4874" s="124" t="s">
        <v>35249</v>
      </c>
      <c r="G4874" s="118" t="s">
        <v>2</v>
      </c>
      <c r="H4874" s="137">
        <v>46043</v>
      </c>
      <c r="I4874" s="119">
        <v>1683.36</v>
      </c>
      <c r="J4874" s="129"/>
      <c r="K4874" s="129"/>
      <c r="L4874" s="129">
        <v>0</v>
      </c>
      <c r="M4874" s="134" t="s">
        <v>21221</v>
      </c>
    </row>
    <row r="4875" spans="1:13" hidden="1" x14ac:dyDescent="0.25">
      <c r="A4875" s="128"/>
      <c r="B4875" s="2"/>
      <c r="C4875" s="139" t="s">
        <v>3731</v>
      </c>
      <c r="D4875" s="124" t="s">
        <v>3732</v>
      </c>
      <c r="E4875" s="118" t="s">
        <v>48</v>
      </c>
      <c r="F4875" s="124" t="s">
        <v>35249</v>
      </c>
      <c r="G4875" s="118" t="s">
        <v>2</v>
      </c>
      <c r="H4875" s="137">
        <v>44672</v>
      </c>
      <c r="I4875" s="119">
        <v>914.21</v>
      </c>
      <c r="J4875" s="129"/>
      <c r="K4875" s="129"/>
      <c r="L4875" s="129">
        <v>0</v>
      </c>
      <c r="M4875" s="134" t="s">
        <v>21222</v>
      </c>
    </row>
    <row r="4876" spans="1:13" hidden="1" x14ac:dyDescent="0.25">
      <c r="A4876" s="128"/>
      <c r="B4876" s="2"/>
      <c r="C4876" s="139" t="s">
        <v>29985</v>
      </c>
      <c r="D4876" s="124" t="s">
        <v>29986</v>
      </c>
      <c r="E4876" s="118" t="s">
        <v>48</v>
      </c>
      <c r="F4876" s="124" t="s">
        <v>35249</v>
      </c>
      <c r="G4876" s="118" t="s">
        <v>2</v>
      </c>
      <c r="H4876" s="137"/>
      <c r="I4876" s="119"/>
      <c r="J4876" s="129"/>
      <c r="K4876" s="129"/>
      <c r="L4876" s="129">
        <v>0</v>
      </c>
      <c r="M4876" s="134" t="s">
        <v>21223</v>
      </c>
    </row>
    <row r="4877" spans="1:13" hidden="1" x14ac:dyDescent="0.25">
      <c r="A4877" s="128"/>
      <c r="B4877" s="2"/>
      <c r="C4877" s="139" t="s">
        <v>3733</v>
      </c>
      <c r="D4877" s="124" t="s">
        <v>3734</v>
      </c>
      <c r="E4877" s="118" t="s">
        <v>48</v>
      </c>
      <c r="F4877" s="124" t="s">
        <v>35249</v>
      </c>
      <c r="G4877" s="118" t="s">
        <v>2</v>
      </c>
      <c r="H4877" s="137">
        <v>45930</v>
      </c>
      <c r="I4877" s="119">
        <v>1164.3699999999999</v>
      </c>
      <c r="J4877" s="129"/>
      <c r="K4877" s="129"/>
      <c r="L4877" s="129">
        <v>0</v>
      </c>
      <c r="M4877" s="134" t="s">
        <v>34307</v>
      </c>
    </row>
    <row r="4878" spans="1:13" hidden="1" x14ac:dyDescent="0.25">
      <c r="A4878" s="128"/>
      <c r="B4878" s="2"/>
      <c r="C4878" s="139" t="s">
        <v>3735</v>
      </c>
      <c r="D4878" s="124" t="s">
        <v>3736</v>
      </c>
      <c r="E4878" s="118" t="s">
        <v>48</v>
      </c>
      <c r="F4878" s="124" t="s">
        <v>35249</v>
      </c>
      <c r="G4878" s="118" t="s">
        <v>2</v>
      </c>
      <c r="H4878" s="137"/>
      <c r="I4878" s="119"/>
      <c r="J4878" s="129"/>
      <c r="K4878" s="129"/>
      <c r="L4878" s="129">
        <v>0</v>
      </c>
      <c r="M4878" s="134" t="s">
        <v>31870</v>
      </c>
    </row>
    <row r="4879" spans="1:13" hidden="1" x14ac:dyDescent="0.25">
      <c r="A4879" s="128"/>
      <c r="B4879" s="2"/>
      <c r="C4879" s="139" t="s">
        <v>3737</v>
      </c>
      <c r="D4879" s="124" t="s">
        <v>3738</v>
      </c>
      <c r="E4879" s="118" t="s">
        <v>48</v>
      </c>
      <c r="F4879" s="124" t="s">
        <v>35249</v>
      </c>
      <c r="G4879" s="118" t="s">
        <v>2</v>
      </c>
      <c r="H4879" s="137">
        <v>41941</v>
      </c>
      <c r="I4879" s="119">
        <v>598.94000000000005</v>
      </c>
      <c r="J4879" s="129"/>
      <c r="K4879" s="129"/>
      <c r="L4879" s="129">
        <v>0</v>
      </c>
      <c r="M4879" s="134" t="s">
        <v>31873</v>
      </c>
    </row>
    <row r="4880" spans="1:13" hidden="1" x14ac:dyDescent="0.25">
      <c r="A4880" s="128"/>
      <c r="B4880" s="2"/>
      <c r="C4880" s="139" t="s">
        <v>3739</v>
      </c>
      <c r="D4880" s="124" t="s">
        <v>3740</v>
      </c>
      <c r="E4880" s="118" t="s">
        <v>48</v>
      </c>
      <c r="F4880" s="124" t="s">
        <v>35249</v>
      </c>
      <c r="G4880" s="118" t="s">
        <v>2</v>
      </c>
      <c r="H4880" s="137"/>
      <c r="I4880" s="119"/>
      <c r="J4880" s="129"/>
      <c r="K4880" s="129"/>
      <c r="L4880" s="129">
        <v>0</v>
      </c>
      <c r="M4880" s="134" t="s">
        <v>21224</v>
      </c>
    </row>
    <row r="4881" spans="1:13" hidden="1" x14ac:dyDescent="0.25">
      <c r="A4881" s="128"/>
      <c r="B4881" s="2"/>
      <c r="C4881" s="139" t="s">
        <v>3741</v>
      </c>
      <c r="D4881" s="124" t="s">
        <v>3742</v>
      </c>
      <c r="E4881" s="118" t="s">
        <v>48</v>
      </c>
      <c r="F4881" s="124" t="s">
        <v>35249</v>
      </c>
      <c r="G4881" s="118" t="s">
        <v>2</v>
      </c>
      <c r="H4881" s="137">
        <v>44109</v>
      </c>
      <c r="I4881" s="119">
        <v>2295.71</v>
      </c>
      <c r="J4881" s="129"/>
      <c r="K4881" s="129"/>
      <c r="L4881" s="129">
        <v>0</v>
      </c>
      <c r="M4881" s="134" t="s">
        <v>21225</v>
      </c>
    </row>
    <row r="4882" spans="1:13" hidden="1" x14ac:dyDescent="0.25">
      <c r="A4882" s="128"/>
      <c r="B4882" s="2"/>
      <c r="C4882" s="139" t="s">
        <v>3743</v>
      </c>
      <c r="D4882" s="124" t="s">
        <v>3744</v>
      </c>
      <c r="E4882" s="118" t="s">
        <v>48</v>
      </c>
      <c r="F4882" s="124" t="s">
        <v>35249</v>
      </c>
      <c r="G4882" s="118" t="s">
        <v>2</v>
      </c>
      <c r="H4882" s="137">
        <v>44109</v>
      </c>
      <c r="I4882" s="119">
        <v>1510.01</v>
      </c>
      <c r="J4882" s="129"/>
      <c r="K4882" s="129"/>
      <c r="L4882" s="129">
        <v>0</v>
      </c>
      <c r="M4882" s="134" t="s">
        <v>21226</v>
      </c>
    </row>
    <row r="4883" spans="1:13" hidden="1" x14ac:dyDescent="0.25">
      <c r="A4883" s="128"/>
      <c r="B4883" s="2"/>
      <c r="C4883" s="139" t="s">
        <v>3745</v>
      </c>
      <c r="D4883" s="124" t="s">
        <v>3746</v>
      </c>
      <c r="E4883" s="118" t="s">
        <v>48</v>
      </c>
      <c r="F4883" s="124" t="s">
        <v>35249</v>
      </c>
      <c r="G4883" s="118" t="s">
        <v>2</v>
      </c>
      <c r="H4883" s="137">
        <v>44106</v>
      </c>
      <c r="I4883" s="119">
        <v>1510.01</v>
      </c>
      <c r="J4883" s="129"/>
      <c r="K4883" s="129"/>
      <c r="L4883" s="129">
        <v>0</v>
      </c>
      <c r="M4883" s="134" t="s">
        <v>21227</v>
      </c>
    </row>
    <row r="4884" spans="1:13" hidden="1" x14ac:dyDescent="0.25">
      <c r="A4884" s="128"/>
      <c r="B4884" s="2"/>
      <c r="C4884" s="139" t="s">
        <v>3747</v>
      </c>
      <c r="D4884" s="124" t="s">
        <v>3748</v>
      </c>
      <c r="E4884" s="118" t="s">
        <v>48</v>
      </c>
      <c r="F4884" s="124" t="s">
        <v>35249</v>
      </c>
      <c r="G4884" s="118" t="s">
        <v>2</v>
      </c>
      <c r="H4884" s="137">
        <v>44103</v>
      </c>
      <c r="I4884" s="119">
        <v>2295.71</v>
      </c>
      <c r="J4884" s="129"/>
      <c r="K4884" s="129"/>
      <c r="L4884" s="129">
        <v>0</v>
      </c>
      <c r="M4884" s="134" t="s">
        <v>21228</v>
      </c>
    </row>
    <row r="4885" spans="1:13" hidden="1" x14ac:dyDescent="0.25">
      <c r="A4885" s="128"/>
      <c r="B4885" s="2"/>
      <c r="C4885" s="139" t="s">
        <v>30099</v>
      </c>
      <c r="D4885" s="124" t="s">
        <v>30100</v>
      </c>
      <c r="E4885" s="118" t="s">
        <v>48</v>
      </c>
      <c r="F4885" s="124" t="s">
        <v>35249</v>
      </c>
      <c r="G4885" s="118" t="s">
        <v>2</v>
      </c>
      <c r="H4885" s="137"/>
      <c r="I4885" s="119"/>
      <c r="J4885" s="129"/>
      <c r="K4885" s="129"/>
      <c r="L4885" s="129">
        <v>0</v>
      </c>
      <c r="M4885" s="134" t="s">
        <v>21229</v>
      </c>
    </row>
    <row r="4886" spans="1:13" hidden="1" x14ac:dyDescent="0.25">
      <c r="A4886" s="128"/>
      <c r="B4886" s="2"/>
      <c r="C4886" s="139" t="s">
        <v>3749</v>
      </c>
      <c r="D4886" s="124" t="s">
        <v>3750</v>
      </c>
      <c r="E4886" s="118" t="s">
        <v>48</v>
      </c>
      <c r="F4886" s="124" t="s">
        <v>35249</v>
      </c>
      <c r="G4886" s="118" t="s">
        <v>2</v>
      </c>
      <c r="H4886" s="137">
        <v>41191</v>
      </c>
      <c r="I4886" s="119">
        <v>834.92</v>
      </c>
      <c r="J4886" s="129"/>
      <c r="K4886" s="129"/>
      <c r="L4886" s="129">
        <v>0</v>
      </c>
      <c r="M4886" s="134" t="s">
        <v>21074</v>
      </c>
    </row>
    <row r="4887" spans="1:13" hidden="1" x14ac:dyDescent="0.25">
      <c r="A4887" s="128"/>
      <c r="B4887" s="2"/>
      <c r="C4887" s="139" t="s">
        <v>3751</v>
      </c>
      <c r="D4887" s="124" t="s">
        <v>3752</v>
      </c>
      <c r="E4887" s="118" t="s">
        <v>48</v>
      </c>
      <c r="F4887" s="124" t="s">
        <v>35249</v>
      </c>
      <c r="G4887" s="118" t="s">
        <v>2</v>
      </c>
      <c r="H4887" s="137">
        <v>40721</v>
      </c>
      <c r="I4887" s="119">
        <v>450</v>
      </c>
      <c r="J4887" s="129"/>
      <c r="K4887" s="129"/>
      <c r="L4887" s="129">
        <v>0</v>
      </c>
      <c r="M4887" s="134" t="s">
        <v>21230</v>
      </c>
    </row>
    <row r="4888" spans="1:13" hidden="1" x14ac:dyDescent="0.25">
      <c r="A4888" s="128"/>
      <c r="B4888" s="2"/>
      <c r="C4888" s="139" t="s">
        <v>3753</v>
      </c>
      <c r="D4888" s="124" t="s">
        <v>3754</v>
      </c>
      <c r="E4888" s="118" t="s">
        <v>48</v>
      </c>
      <c r="F4888" s="124" t="s">
        <v>35249</v>
      </c>
      <c r="G4888" s="118" t="s">
        <v>2</v>
      </c>
      <c r="H4888" s="137">
        <v>41606</v>
      </c>
      <c r="I4888" s="119">
        <v>696.48</v>
      </c>
      <c r="J4888" s="129"/>
      <c r="K4888" s="129"/>
      <c r="L4888" s="129">
        <v>0</v>
      </c>
      <c r="M4888" s="134" t="s">
        <v>21231</v>
      </c>
    </row>
    <row r="4889" spans="1:13" hidden="1" x14ac:dyDescent="0.25">
      <c r="A4889" s="128"/>
      <c r="B4889" s="2"/>
      <c r="C4889" s="139" t="s">
        <v>3755</v>
      </c>
      <c r="D4889" s="124" t="s">
        <v>3756</v>
      </c>
      <c r="E4889" s="118" t="s">
        <v>48</v>
      </c>
      <c r="F4889" s="124" t="s">
        <v>35249</v>
      </c>
      <c r="G4889" s="118" t="s">
        <v>2</v>
      </c>
      <c r="H4889" s="137">
        <v>42334</v>
      </c>
      <c r="I4889" s="119">
        <v>450</v>
      </c>
      <c r="J4889" s="129"/>
      <c r="K4889" s="129"/>
      <c r="L4889" s="129">
        <v>0</v>
      </c>
      <c r="M4889" s="134" t="s">
        <v>21232</v>
      </c>
    </row>
    <row r="4890" spans="1:13" hidden="1" x14ac:dyDescent="0.25">
      <c r="A4890" s="128"/>
      <c r="B4890" s="2"/>
      <c r="C4890" s="139" t="s">
        <v>3757</v>
      </c>
      <c r="D4890" s="124" t="s">
        <v>3758</v>
      </c>
      <c r="E4890" s="118" t="s">
        <v>48</v>
      </c>
      <c r="F4890" s="124" t="s">
        <v>35249</v>
      </c>
      <c r="G4890" s="118" t="s">
        <v>2</v>
      </c>
      <c r="H4890" s="137">
        <v>41103</v>
      </c>
      <c r="I4890" s="119">
        <v>471.29</v>
      </c>
      <c r="J4890" s="129"/>
      <c r="K4890" s="129"/>
      <c r="L4890" s="129">
        <v>0</v>
      </c>
      <c r="M4890" s="134" t="s">
        <v>21233</v>
      </c>
    </row>
    <row r="4891" spans="1:13" hidden="1" x14ac:dyDescent="0.25">
      <c r="A4891" s="128"/>
      <c r="B4891" s="2"/>
      <c r="C4891" s="139" t="s">
        <v>3759</v>
      </c>
      <c r="D4891" s="124" t="s">
        <v>3760</v>
      </c>
      <c r="E4891" s="118" t="s">
        <v>48</v>
      </c>
      <c r="F4891" s="124" t="s">
        <v>35249</v>
      </c>
      <c r="G4891" s="118" t="s">
        <v>2</v>
      </c>
      <c r="H4891" s="137">
        <v>40732</v>
      </c>
      <c r="I4891" s="119">
        <v>357.77</v>
      </c>
      <c r="J4891" s="129"/>
      <c r="K4891" s="129"/>
      <c r="L4891" s="129">
        <v>0</v>
      </c>
      <c r="M4891" s="134" t="s">
        <v>21234</v>
      </c>
    </row>
    <row r="4892" spans="1:13" hidden="1" x14ac:dyDescent="0.25">
      <c r="A4892" s="128"/>
      <c r="B4892" s="2"/>
      <c r="C4892" s="139" t="s">
        <v>3761</v>
      </c>
      <c r="D4892" s="124" t="s">
        <v>3762</v>
      </c>
      <c r="E4892" s="118" t="s">
        <v>48</v>
      </c>
      <c r="F4892" s="124" t="s">
        <v>35249</v>
      </c>
      <c r="G4892" s="118" t="s">
        <v>2</v>
      </c>
      <c r="H4892" s="137">
        <v>40731</v>
      </c>
      <c r="I4892" s="119">
        <v>357.77</v>
      </c>
      <c r="J4892" s="129"/>
      <c r="K4892" s="129"/>
      <c r="L4892" s="129">
        <v>0</v>
      </c>
      <c r="M4892" s="134"/>
    </row>
    <row r="4893" spans="1:13" hidden="1" x14ac:dyDescent="0.25">
      <c r="A4893" s="128"/>
      <c r="B4893" s="2"/>
      <c r="C4893" s="139" t="s">
        <v>3763</v>
      </c>
      <c r="D4893" s="124" t="s">
        <v>3764</v>
      </c>
      <c r="E4893" s="118" t="s">
        <v>48</v>
      </c>
      <c r="F4893" s="124" t="s">
        <v>35249</v>
      </c>
      <c r="G4893" s="118" t="s">
        <v>2</v>
      </c>
      <c r="H4893" s="137">
        <v>43045</v>
      </c>
      <c r="I4893" s="119">
        <v>1700</v>
      </c>
      <c r="J4893" s="129"/>
      <c r="K4893" s="129"/>
      <c r="L4893" s="129">
        <v>0</v>
      </c>
      <c r="M4893" s="134" t="s">
        <v>21235</v>
      </c>
    </row>
    <row r="4894" spans="1:13" hidden="1" x14ac:dyDescent="0.25">
      <c r="A4894" s="128"/>
      <c r="B4894" s="2"/>
      <c r="C4894" s="139" t="s">
        <v>3765</v>
      </c>
      <c r="D4894" s="124" t="s">
        <v>3766</v>
      </c>
      <c r="E4894" s="118" t="s">
        <v>48</v>
      </c>
      <c r="F4894" s="124" t="s">
        <v>35249</v>
      </c>
      <c r="G4894" s="118" t="s">
        <v>2</v>
      </c>
      <c r="H4894" s="137">
        <v>44299</v>
      </c>
      <c r="I4894" s="119">
        <v>575</v>
      </c>
      <c r="J4894" s="129"/>
      <c r="K4894" s="129"/>
      <c r="L4894" s="129">
        <v>0</v>
      </c>
      <c r="M4894" s="134" t="s">
        <v>21236</v>
      </c>
    </row>
    <row r="4895" spans="1:13" hidden="1" x14ac:dyDescent="0.25">
      <c r="A4895" s="128"/>
      <c r="B4895" s="2"/>
      <c r="C4895" s="139" t="s">
        <v>3767</v>
      </c>
      <c r="D4895" s="124" t="s">
        <v>3768</v>
      </c>
      <c r="E4895" s="118" t="s">
        <v>48</v>
      </c>
      <c r="F4895" s="124" t="s">
        <v>35249</v>
      </c>
      <c r="G4895" s="118" t="s">
        <v>2</v>
      </c>
      <c r="H4895" s="137">
        <v>45797</v>
      </c>
      <c r="I4895" s="119">
        <v>1500</v>
      </c>
      <c r="J4895" s="129"/>
      <c r="K4895" s="129"/>
      <c r="L4895" s="129">
        <v>0</v>
      </c>
      <c r="M4895" s="134" t="s">
        <v>31403</v>
      </c>
    </row>
    <row r="4896" spans="1:13" hidden="1" x14ac:dyDescent="0.25">
      <c r="A4896" s="128"/>
      <c r="B4896" s="2"/>
      <c r="C4896" s="139" t="s">
        <v>30132</v>
      </c>
      <c r="D4896" s="124" t="s">
        <v>30133</v>
      </c>
      <c r="E4896" s="118" t="s">
        <v>48</v>
      </c>
      <c r="F4896" s="124" t="s">
        <v>35249</v>
      </c>
      <c r="G4896" s="118" t="s">
        <v>2</v>
      </c>
      <c r="H4896" s="137"/>
      <c r="I4896" s="119"/>
      <c r="J4896" s="129"/>
      <c r="K4896" s="129"/>
      <c r="L4896" s="129">
        <v>0</v>
      </c>
      <c r="M4896" s="134" t="s">
        <v>31867</v>
      </c>
    </row>
    <row r="4897" spans="1:13" hidden="1" x14ac:dyDescent="0.25">
      <c r="A4897" s="128"/>
      <c r="B4897" s="2"/>
      <c r="C4897" s="139" t="s">
        <v>3769</v>
      </c>
      <c r="D4897" s="124" t="s">
        <v>3770</v>
      </c>
      <c r="E4897" s="118" t="s">
        <v>48</v>
      </c>
      <c r="F4897" s="124" t="s">
        <v>35249</v>
      </c>
      <c r="G4897" s="118" t="s">
        <v>2</v>
      </c>
      <c r="H4897" s="137">
        <v>40875</v>
      </c>
      <c r="I4897" s="119">
        <v>2960</v>
      </c>
      <c r="J4897" s="129"/>
      <c r="K4897" s="129"/>
      <c r="L4897" s="129">
        <v>0</v>
      </c>
      <c r="M4897" s="134" t="s">
        <v>31746</v>
      </c>
    </row>
    <row r="4898" spans="1:13" hidden="1" x14ac:dyDescent="0.25">
      <c r="A4898" s="128"/>
      <c r="B4898" s="2"/>
      <c r="C4898" s="139" t="s">
        <v>30972</v>
      </c>
      <c r="D4898" s="124" t="s">
        <v>30973</v>
      </c>
      <c r="E4898" s="118" t="s">
        <v>48</v>
      </c>
      <c r="F4898" s="124" t="s">
        <v>35249</v>
      </c>
      <c r="G4898" s="118" t="s">
        <v>2</v>
      </c>
      <c r="H4898" s="137"/>
      <c r="I4898" s="119"/>
      <c r="J4898" s="129"/>
      <c r="K4898" s="129"/>
      <c r="L4898" s="129">
        <v>0</v>
      </c>
      <c r="M4898" s="134" t="s">
        <v>31489</v>
      </c>
    </row>
    <row r="4899" spans="1:13" hidden="1" x14ac:dyDescent="0.25">
      <c r="A4899" s="128"/>
      <c r="B4899" s="2"/>
      <c r="C4899" s="139" t="s">
        <v>3771</v>
      </c>
      <c r="D4899" s="124" t="s">
        <v>3772</v>
      </c>
      <c r="E4899" s="118" t="s">
        <v>48</v>
      </c>
      <c r="F4899" s="124" t="s">
        <v>35249</v>
      </c>
      <c r="G4899" s="118" t="s">
        <v>2</v>
      </c>
      <c r="H4899" s="137">
        <v>40696</v>
      </c>
      <c r="I4899" s="119">
        <v>857.76</v>
      </c>
      <c r="J4899" s="129"/>
      <c r="K4899" s="129"/>
      <c r="L4899" s="129">
        <v>0</v>
      </c>
      <c r="M4899" s="134" t="s">
        <v>33252</v>
      </c>
    </row>
    <row r="4900" spans="1:13" hidden="1" x14ac:dyDescent="0.25">
      <c r="A4900" s="128"/>
      <c r="B4900" s="2"/>
      <c r="C4900" s="139" t="s">
        <v>3773</v>
      </c>
      <c r="D4900" s="124" t="s">
        <v>3774</v>
      </c>
      <c r="E4900" s="118" t="s">
        <v>48</v>
      </c>
      <c r="F4900" s="124" t="s">
        <v>35249</v>
      </c>
      <c r="G4900" s="118" t="s">
        <v>2</v>
      </c>
      <c r="H4900" s="137">
        <v>40932</v>
      </c>
      <c r="I4900" s="119">
        <v>112</v>
      </c>
      <c r="J4900" s="129"/>
      <c r="K4900" s="129"/>
      <c r="L4900" s="129">
        <v>0</v>
      </c>
      <c r="M4900" s="134" t="s">
        <v>32044</v>
      </c>
    </row>
    <row r="4901" spans="1:13" hidden="1" x14ac:dyDescent="0.25">
      <c r="A4901" s="128"/>
      <c r="B4901" s="2"/>
      <c r="C4901" s="139" t="s">
        <v>3775</v>
      </c>
      <c r="D4901" s="124" t="s">
        <v>3776</v>
      </c>
      <c r="E4901" s="118" t="s">
        <v>48</v>
      </c>
      <c r="F4901" s="124" t="s">
        <v>35249</v>
      </c>
      <c r="G4901" s="118" t="s">
        <v>2</v>
      </c>
      <c r="H4901" s="137">
        <v>40899</v>
      </c>
      <c r="I4901" s="119">
        <v>112</v>
      </c>
      <c r="J4901" s="129"/>
      <c r="K4901" s="129"/>
      <c r="L4901" s="129">
        <v>0</v>
      </c>
      <c r="M4901" s="134" t="s">
        <v>31814</v>
      </c>
    </row>
    <row r="4902" spans="1:13" hidden="1" x14ac:dyDescent="0.25">
      <c r="A4902" s="128"/>
      <c r="B4902" s="2"/>
      <c r="C4902" s="139" t="s">
        <v>3777</v>
      </c>
      <c r="D4902" s="124" t="s">
        <v>3778</v>
      </c>
      <c r="E4902" s="118" t="s">
        <v>48</v>
      </c>
      <c r="F4902" s="124" t="s">
        <v>35249</v>
      </c>
      <c r="G4902" s="118" t="s">
        <v>2</v>
      </c>
      <c r="H4902" s="137">
        <v>40893</v>
      </c>
      <c r="I4902" s="119">
        <v>210</v>
      </c>
      <c r="J4902" s="129"/>
      <c r="K4902" s="129"/>
      <c r="L4902" s="129">
        <v>0</v>
      </c>
      <c r="M4902" s="134" t="s">
        <v>32693</v>
      </c>
    </row>
    <row r="4903" spans="1:13" hidden="1" x14ac:dyDescent="0.25">
      <c r="A4903" s="128"/>
      <c r="B4903" s="2"/>
      <c r="C4903" s="139" t="s">
        <v>3779</v>
      </c>
      <c r="D4903" s="124" t="s">
        <v>3780</v>
      </c>
      <c r="E4903" s="118" t="s">
        <v>48</v>
      </c>
      <c r="F4903" s="124" t="s">
        <v>35249</v>
      </c>
      <c r="G4903" s="118" t="s">
        <v>2</v>
      </c>
      <c r="H4903" s="137">
        <v>43341</v>
      </c>
      <c r="I4903" s="119">
        <v>650</v>
      </c>
      <c r="J4903" s="129"/>
      <c r="K4903" s="129"/>
      <c r="L4903" s="129">
        <v>0</v>
      </c>
      <c r="M4903" s="134" t="s">
        <v>33675</v>
      </c>
    </row>
    <row r="4904" spans="1:13" hidden="1" x14ac:dyDescent="0.25">
      <c r="A4904" s="128"/>
      <c r="B4904" s="2"/>
      <c r="C4904" s="139" t="s">
        <v>29917</v>
      </c>
      <c r="D4904" s="124" t="s">
        <v>29918</v>
      </c>
      <c r="E4904" s="118" t="s">
        <v>48</v>
      </c>
      <c r="F4904" s="124" t="s">
        <v>35249</v>
      </c>
      <c r="G4904" s="118" t="s">
        <v>2</v>
      </c>
      <c r="H4904" s="137"/>
      <c r="I4904" s="119"/>
      <c r="J4904" s="129"/>
      <c r="K4904" s="129"/>
      <c r="L4904" s="129">
        <v>0</v>
      </c>
      <c r="M4904" s="134" t="s">
        <v>31778</v>
      </c>
    </row>
    <row r="4905" spans="1:13" hidden="1" x14ac:dyDescent="0.25">
      <c r="A4905" s="128"/>
      <c r="B4905" s="2"/>
      <c r="C4905" s="139" t="s">
        <v>3781</v>
      </c>
      <c r="D4905" s="124" t="s">
        <v>3782</v>
      </c>
      <c r="E4905" s="118" t="s">
        <v>48</v>
      </c>
      <c r="F4905" s="124" t="s">
        <v>35249</v>
      </c>
      <c r="G4905" s="118" t="s">
        <v>2</v>
      </c>
      <c r="H4905" s="137">
        <v>41137</v>
      </c>
      <c r="I4905" s="119">
        <v>315</v>
      </c>
      <c r="J4905" s="129"/>
      <c r="K4905" s="129"/>
      <c r="L4905" s="129">
        <v>0</v>
      </c>
      <c r="M4905" s="134" t="s">
        <v>32884</v>
      </c>
    </row>
    <row r="4906" spans="1:13" hidden="1" x14ac:dyDescent="0.25">
      <c r="A4906" s="128"/>
      <c r="B4906" s="2"/>
      <c r="C4906" s="139" t="s">
        <v>3783</v>
      </c>
      <c r="D4906" s="124" t="s">
        <v>3784</v>
      </c>
      <c r="E4906" s="118" t="s">
        <v>48</v>
      </c>
      <c r="F4906" s="124" t="s">
        <v>35249</v>
      </c>
      <c r="G4906" s="118" t="s">
        <v>2</v>
      </c>
      <c r="H4906" s="137">
        <v>40932</v>
      </c>
      <c r="I4906" s="119">
        <v>400</v>
      </c>
      <c r="J4906" s="129"/>
      <c r="K4906" s="129"/>
      <c r="L4906" s="129">
        <v>0</v>
      </c>
      <c r="M4906" s="134" t="s">
        <v>32696</v>
      </c>
    </row>
    <row r="4907" spans="1:13" hidden="1" x14ac:dyDescent="0.25">
      <c r="A4907" s="128"/>
      <c r="B4907" s="2"/>
      <c r="C4907" s="139" t="s">
        <v>3785</v>
      </c>
      <c r="D4907" s="124" t="s">
        <v>3786</v>
      </c>
      <c r="E4907" s="118" t="s">
        <v>48</v>
      </c>
      <c r="F4907" s="124" t="s">
        <v>35249</v>
      </c>
      <c r="G4907" s="118" t="s">
        <v>2</v>
      </c>
      <c r="H4907" s="137">
        <v>42649</v>
      </c>
      <c r="I4907" s="119">
        <v>1150</v>
      </c>
      <c r="J4907" s="129"/>
      <c r="K4907" s="129"/>
      <c r="L4907" s="129">
        <v>0</v>
      </c>
      <c r="M4907" s="134" t="s">
        <v>32359</v>
      </c>
    </row>
    <row r="4908" spans="1:13" hidden="1" x14ac:dyDescent="0.25">
      <c r="A4908" s="128"/>
      <c r="B4908" s="2"/>
      <c r="C4908" s="139" t="s">
        <v>3787</v>
      </c>
      <c r="D4908" s="124" t="s">
        <v>3788</v>
      </c>
      <c r="E4908" s="118" t="s">
        <v>48</v>
      </c>
      <c r="F4908" s="124" t="s">
        <v>35249</v>
      </c>
      <c r="G4908" s="118" t="s">
        <v>2</v>
      </c>
      <c r="H4908" s="137">
        <v>45797</v>
      </c>
      <c r="I4908" s="119">
        <v>810</v>
      </c>
      <c r="J4908" s="129"/>
      <c r="K4908" s="129"/>
      <c r="L4908" s="129">
        <v>0</v>
      </c>
      <c r="M4908" s="134" t="s">
        <v>32135</v>
      </c>
    </row>
    <row r="4909" spans="1:13" x14ac:dyDescent="0.25">
      <c r="A4909" s="128"/>
      <c r="B4909" s="2"/>
      <c r="C4909" s="139" t="s">
        <v>3789</v>
      </c>
      <c r="D4909" s="124" t="s">
        <v>3790</v>
      </c>
      <c r="E4909" s="118" t="s">
        <v>48</v>
      </c>
      <c r="F4909" s="124" t="s">
        <v>35249</v>
      </c>
      <c r="G4909" s="118" t="s">
        <v>2</v>
      </c>
      <c r="H4909" s="137">
        <v>41485</v>
      </c>
      <c r="I4909" s="119">
        <v>498.6</v>
      </c>
      <c r="J4909" s="129"/>
      <c r="K4909" s="129"/>
      <c r="L4909" s="129">
        <v>0</v>
      </c>
      <c r="M4909" s="134" t="s">
        <v>32795</v>
      </c>
    </row>
    <row r="4910" spans="1:13" x14ac:dyDescent="0.25">
      <c r="A4910" s="128"/>
      <c r="B4910" s="2"/>
      <c r="C4910" s="139" t="s">
        <v>3791</v>
      </c>
      <c r="D4910" s="124" t="s">
        <v>3792</v>
      </c>
      <c r="E4910" s="118" t="s">
        <v>48</v>
      </c>
      <c r="F4910" s="124" t="s">
        <v>35249</v>
      </c>
      <c r="G4910" s="118" t="s">
        <v>2</v>
      </c>
      <c r="H4910" s="137">
        <v>41501</v>
      </c>
      <c r="I4910" s="119">
        <v>448.78</v>
      </c>
      <c r="J4910" s="129"/>
      <c r="K4910" s="129"/>
      <c r="L4910" s="129">
        <v>0</v>
      </c>
      <c r="M4910" s="134" t="s">
        <v>32021</v>
      </c>
    </row>
    <row r="4911" spans="1:13" x14ac:dyDescent="0.25">
      <c r="A4911" s="128"/>
      <c r="B4911" s="2"/>
      <c r="C4911" s="139" t="s">
        <v>3793</v>
      </c>
      <c r="D4911" s="124" t="s">
        <v>3794</v>
      </c>
      <c r="E4911" s="118" t="s">
        <v>48</v>
      </c>
      <c r="F4911" s="124" t="s">
        <v>35249</v>
      </c>
      <c r="G4911" s="118" t="s">
        <v>2</v>
      </c>
      <c r="H4911" s="137">
        <v>41485</v>
      </c>
      <c r="I4911" s="119">
        <v>498.6</v>
      </c>
      <c r="J4911" s="129"/>
      <c r="K4911" s="129"/>
      <c r="L4911" s="129">
        <v>0</v>
      </c>
      <c r="M4911" s="134" t="s">
        <v>32887</v>
      </c>
    </row>
    <row r="4912" spans="1:13" x14ac:dyDescent="0.25">
      <c r="A4912" s="128"/>
      <c r="B4912" s="2"/>
      <c r="C4912" s="139" t="s">
        <v>3795</v>
      </c>
      <c r="D4912" s="124" t="s">
        <v>3796</v>
      </c>
      <c r="E4912" s="118" t="s">
        <v>48</v>
      </c>
      <c r="F4912" s="124" t="s">
        <v>35249</v>
      </c>
      <c r="G4912" s="118" t="s">
        <v>2</v>
      </c>
      <c r="H4912" s="137">
        <v>41501</v>
      </c>
      <c r="I4912" s="119">
        <v>448.78</v>
      </c>
      <c r="J4912" s="129"/>
      <c r="K4912" s="129"/>
      <c r="L4912" s="129">
        <v>0</v>
      </c>
      <c r="M4912" s="134" t="s">
        <v>31625</v>
      </c>
    </row>
    <row r="4913" spans="1:13" hidden="1" x14ac:dyDescent="0.25">
      <c r="A4913" s="128"/>
      <c r="B4913" s="2"/>
      <c r="C4913" s="139" t="s">
        <v>3797</v>
      </c>
      <c r="D4913" s="124" t="s">
        <v>3798</v>
      </c>
      <c r="E4913" s="118" t="s">
        <v>48</v>
      </c>
      <c r="F4913" s="124" t="s">
        <v>35249</v>
      </c>
      <c r="G4913" s="118" t="s">
        <v>2</v>
      </c>
      <c r="H4913" s="137">
        <v>41989</v>
      </c>
      <c r="I4913" s="119">
        <v>642.79999999999995</v>
      </c>
      <c r="J4913" s="129"/>
      <c r="K4913" s="129"/>
      <c r="L4913" s="129">
        <v>0</v>
      </c>
      <c r="M4913" s="134" t="s">
        <v>33249</v>
      </c>
    </row>
    <row r="4914" spans="1:13" hidden="1" x14ac:dyDescent="0.25">
      <c r="A4914" s="128"/>
      <c r="B4914" s="2"/>
      <c r="C4914" s="139" t="s">
        <v>3799</v>
      </c>
      <c r="D4914" s="124" t="s">
        <v>3800</v>
      </c>
      <c r="E4914" s="118" t="s">
        <v>48</v>
      </c>
      <c r="F4914" s="124" t="s">
        <v>35249</v>
      </c>
      <c r="G4914" s="118" t="s">
        <v>2</v>
      </c>
      <c r="H4914" s="137">
        <v>43256</v>
      </c>
      <c r="I4914" s="119">
        <v>367.7</v>
      </c>
      <c r="J4914" s="129"/>
      <c r="K4914" s="129"/>
      <c r="L4914" s="129">
        <v>0</v>
      </c>
      <c r="M4914" s="134" t="s">
        <v>21237</v>
      </c>
    </row>
    <row r="4915" spans="1:13" hidden="1" x14ac:dyDescent="0.25">
      <c r="A4915" s="128"/>
      <c r="B4915" s="2"/>
      <c r="C4915" s="139" t="s">
        <v>35282</v>
      </c>
      <c r="D4915" s="124" t="s">
        <v>35283</v>
      </c>
      <c r="E4915" s="118" t="s">
        <v>48</v>
      </c>
      <c r="F4915" s="124" t="s">
        <v>35249</v>
      </c>
      <c r="G4915" s="118" t="s">
        <v>2</v>
      </c>
      <c r="H4915" s="137">
        <v>45569</v>
      </c>
      <c r="I4915" s="119">
        <v>812</v>
      </c>
      <c r="J4915" s="129"/>
      <c r="K4915" s="129"/>
      <c r="L4915" s="129">
        <v>0</v>
      </c>
      <c r="M4915" s="134" t="s">
        <v>21238</v>
      </c>
    </row>
    <row r="4916" spans="1:13" hidden="1" x14ac:dyDescent="0.25">
      <c r="A4916" s="128"/>
      <c r="B4916" s="2"/>
      <c r="C4916" s="139" t="s">
        <v>3801</v>
      </c>
      <c r="D4916" s="124" t="s">
        <v>3802</v>
      </c>
      <c r="E4916" s="118" t="s">
        <v>48</v>
      </c>
      <c r="F4916" s="124" t="s">
        <v>35249</v>
      </c>
      <c r="G4916" s="118" t="s">
        <v>2</v>
      </c>
      <c r="H4916" s="137">
        <v>45958</v>
      </c>
      <c r="I4916" s="119">
        <v>1585</v>
      </c>
      <c r="J4916" s="129"/>
      <c r="K4916" s="129"/>
      <c r="L4916" s="129">
        <v>0</v>
      </c>
      <c r="M4916" s="134" t="s">
        <v>21239</v>
      </c>
    </row>
    <row r="4917" spans="1:13" hidden="1" x14ac:dyDescent="0.25">
      <c r="A4917" s="128"/>
      <c r="B4917" s="2"/>
      <c r="C4917" s="139" t="s">
        <v>3803</v>
      </c>
      <c r="D4917" s="124" t="s">
        <v>3804</v>
      </c>
      <c r="E4917" s="118" t="s">
        <v>48</v>
      </c>
      <c r="F4917" s="124" t="s">
        <v>35249</v>
      </c>
      <c r="G4917" s="118" t="s">
        <v>2</v>
      </c>
      <c r="H4917" s="137">
        <v>41995</v>
      </c>
      <c r="I4917" s="119">
        <v>698.86</v>
      </c>
      <c r="J4917" s="129"/>
      <c r="K4917" s="129"/>
      <c r="L4917" s="129">
        <v>0</v>
      </c>
      <c r="M4917" s="134" t="s">
        <v>21240</v>
      </c>
    </row>
    <row r="4918" spans="1:13" hidden="1" x14ac:dyDescent="0.25">
      <c r="A4918" s="128"/>
      <c r="B4918" s="2"/>
      <c r="C4918" s="139" t="s">
        <v>19308</v>
      </c>
      <c r="D4918" s="124" t="s">
        <v>19307</v>
      </c>
      <c r="E4918" s="118" t="s">
        <v>48</v>
      </c>
      <c r="F4918" s="124" t="s">
        <v>35249</v>
      </c>
      <c r="G4918" s="118" t="s">
        <v>2</v>
      </c>
      <c r="H4918" s="137">
        <v>44909</v>
      </c>
      <c r="I4918" s="119">
        <v>475</v>
      </c>
      <c r="J4918" s="129"/>
      <c r="K4918" s="129"/>
      <c r="L4918" s="129">
        <v>0</v>
      </c>
      <c r="M4918" s="134" t="s">
        <v>21241</v>
      </c>
    </row>
    <row r="4919" spans="1:13" hidden="1" x14ac:dyDescent="0.25">
      <c r="A4919" s="128"/>
      <c r="B4919" s="2"/>
      <c r="C4919" s="139" t="s">
        <v>19310</v>
      </c>
      <c r="D4919" s="124" t="s">
        <v>19309</v>
      </c>
      <c r="E4919" s="118" t="s">
        <v>48</v>
      </c>
      <c r="F4919" s="124" t="s">
        <v>35249</v>
      </c>
      <c r="G4919" s="118" t="s">
        <v>2</v>
      </c>
      <c r="H4919" s="137">
        <v>44909</v>
      </c>
      <c r="I4919" s="119">
        <v>1262</v>
      </c>
      <c r="J4919" s="129"/>
      <c r="K4919" s="129"/>
      <c r="L4919" s="129">
        <v>0</v>
      </c>
      <c r="M4919" s="134" t="s">
        <v>21242</v>
      </c>
    </row>
    <row r="4920" spans="1:13" hidden="1" x14ac:dyDescent="0.25">
      <c r="A4920" s="128"/>
      <c r="B4920" s="2"/>
      <c r="C4920" s="139" t="s">
        <v>3805</v>
      </c>
      <c r="D4920" s="124" t="s">
        <v>3806</v>
      </c>
      <c r="E4920" s="118" t="s">
        <v>48</v>
      </c>
      <c r="F4920" s="124" t="s">
        <v>35249</v>
      </c>
      <c r="G4920" s="118" t="s">
        <v>2</v>
      </c>
      <c r="H4920" s="137">
        <v>41687</v>
      </c>
      <c r="I4920" s="119">
        <v>728.28</v>
      </c>
      <c r="J4920" s="129"/>
      <c r="K4920" s="129"/>
      <c r="L4920" s="129">
        <v>0</v>
      </c>
      <c r="M4920" s="134" t="s">
        <v>21243</v>
      </c>
    </row>
    <row r="4921" spans="1:13" hidden="1" x14ac:dyDescent="0.25">
      <c r="A4921" s="128"/>
      <c r="B4921" s="2"/>
      <c r="C4921" s="139" t="s">
        <v>3807</v>
      </c>
      <c r="D4921" s="124" t="s">
        <v>3808</v>
      </c>
      <c r="E4921" s="118" t="s">
        <v>48</v>
      </c>
      <c r="F4921" s="124" t="s">
        <v>35249</v>
      </c>
      <c r="G4921" s="118" t="s">
        <v>2</v>
      </c>
      <c r="H4921" s="137">
        <v>43753</v>
      </c>
      <c r="I4921" s="119">
        <v>525</v>
      </c>
      <c r="J4921" s="129"/>
      <c r="K4921" s="129"/>
      <c r="L4921" s="129">
        <v>0</v>
      </c>
      <c r="M4921" s="134" t="s">
        <v>21244</v>
      </c>
    </row>
    <row r="4922" spans="1:13" hidden="1" x14ac:dyDescent="0.25">
      <c r="A4922" s="128"/>
      <c r="B4922" s="2"/>
      <c r="C4922" s="139" t="s">
        <v>3809</v>
      </c>
      <c r="D4922" s="124" t="s">
        <v>3810</v>
      </c>
      <c r="E4922" s="118" t="s">
        <v>48</v>
      </c>
      <c r="F4922" s="124" t="s">
        <v>35249</v>
      </c>
      <c r="G4922" s="118" t="s">
        <v>2</v>
      </c>
      <c r="H4922" s="137">
        <v>41990</v>
      </c>
      <c r="I4922" s="119">
        <v>726.89</v>
      </c>
      <c r="J4922" s="129"/>
      <c r="K4922" s="129"/>
      <c r="L4922" s="129">
        <v>0</v>
      </c>
      <c r="M4922" s="134" t="s">
        <v>21245</v>
      </c>
    </row>
    <row r="4923" spans="1:13" hidden="1" x14ac:dyDescent="0.25">
      <c r="A4923" s="128"/>
      <c r="B4923" s="2"/>
      <c r="C4923" s="139" t="s">
        <v>3811</v>
      </c>
      <c r="D4923" s="124" t="s">
        <v>3812</v>
      </c>
      <c r="E4923" s="118" t="s">
        <v>48</v>
      </c>
      <c r="F4923" s="124" t="s">
        <v>35249</v>
      </c>
      <c r="G4923" s="118" t="s">
        <v>2</v>
      </c>
      <c r="H4923" s="137">
        <v>44914</v>
      </c>
      <c r="I4923" s="119">
        <v>867.9</v>
      </c>
      <c r="J4923" s="129"/>
      <c r="K4923" s="129"/>
      <c r="L4923" s="129">
        <v>0</v>
      </c>
      <c r="M4923" s="134" t="s">
        <v>21246</v>
      </c>
    </row>
    <row r="4924" spans="1:13" hidden="1" x14ac:dyDescent="0.25">
      <c r="A4924" s="128"/>
      <c r="B4924" s="2"/>
      <c r="C4924" s="139" t="s">
        <v>3813</v>
      </c>
      <c r="D4924" s="124" t="s">
        <v>3814</v>
      </c>
      <c r="E4924" s="118" t="s">
        <v>48</v>
      </c>
      <c r="F4924" s="124" t="s">
        <v>35249</v>
      </c>
      <c r="G4924" s="118" t="s">
        <v>2</v>
      </c>
      <c r="H4924" s="137">
        <v>45958</v>
      </c>
      <c r="I4924" s="119">
        <v>1897</v>
      </c>
      <c r="J4924" s="129"/>
      <c r="K4924" s="129"/>
      <c r="L4924" s="129">
        <v>0</v>
      </c>
      <c r="M4924" s="134" t="s">
        <v>29470</v>
      </c>
    </row>
    <row r="4925" spans="1:13" hidden="1" x14ac:dyDescent="0.25">
      <c r="A4925" s="128"/>
      <c r="B4925" s="2"/>
      <c r="C4925" s="139" t="s">
        <v>3815</v>
      </c>
      <c r="D4925" s="124" t="s">
        <v>3816</v>
      </c>
      <c r="E4925" s="118" t="s">
        <v>48</v>
      </c>
      <c r="F4925" s="124" t="s">
        <v>35249</v>
      </c>
      <c r="G4925" s="118" t="s">
        <v>2</v>
      </c>
      <c r="H4925" s="137">
        <v>40324</v>
      </c>
      <c r="I4925" s="119">
        <v>143.25</v>
      </c>
      <c r="J4925" s="129"/>
      <c r="K4925" s="129"/>
      <c r="L4925" s="129">
        <v>0</v>
      </c>
      <c r="M4925" s="134" t="s">
        <v>21247</v>
      </c>
    </row>
    <row r="4926" spans="1:13" hidden="1" x14ac:dyDescent="0.25">
      <c r="A4926" s="128"/>
      <c r="B4926" s="2"/>
      <c r="C4926" s="139" t="s">
        <v>31327</v>
      </c>
      <c r="D4926" s="124" t="s">
        <v>31328</v>
      </c>
      <c r="E4926" s="118" t="s">
        <v>48</v>
      </c>
      <c r="F4926" s="124" t="s">
        <v>35249</v>
      </c>
      <c r="G4926" s="118" t="s">
        <v>2</v>
      </c>
      <c r="H4926" s="137"/>
      <c r="I4926" s="119"/>
      <c r="J4926" s="129"/>
      <c r="K4926" s="129"/>
      <c r="L4926" s="129">
        <v>0</v>
      </c>
      <c r="M4926" s="134" t="s">
        <v>21248</v>
      </c>
    </row>
    <row r="4927" spans="1:13" hidden="1" x14ac:dyDescent="0.25">
      <c r="A4927" s="128"/>
      <c r="B4927" s="2"/>
      <c r="C4927" s="139" t="s">
        <v>3817</v>
      </c>
      <c r="D4927" s="124" t="s">
        <v>3818</v>
      </c>
      <c r="E4927" s="118" t="s">
        <v>48</v>
      </c>
      <c r="F4927" s="124" t="s">
        <v>35249</v>
      </c>
      <c r="G4927" s="118" t="s">
        <v>2</v>
      </c>
      <c r="H4927" s="137">
        <v>43355</v>
      </c>
      <c r="I4927" s="119">
        <v>849.55</v>
      </c>
      <c r="J4927" s="129"/>
      <c r="K4927" s="129"/>
      <c r="L4927" s="129">
        <v>0</v>
      </c>
      <c r="M4927" s="134" t="s">
        <v>32256</v>
      </c>
    </row>
    <row r="4928" spans="1:13" hidden="1" x14ac:dyDescent="0.25">
      <c r="A4928" s="128"/>
      <c r="B4928" s="2"/>
      <c r="C4928" s="139" t="s">
        <v>31041</v>
      </c>
      <c r="D4928" s="124" t="s">
        <v>31042</v>
      </c>
      <c r="E4928" s="118" t="s">
        <v>48</v>
      </c>
      <c r="F4928" s="124" t="s">
        <v>35249</v>
      </c>
      <c r="G4928" s="118" t="s">
        <v>2</v>
      </c>
      <c r="H4928" s="137"/>
      <c r="I4928" s="119"/>
      <c r="J4928" s="129"/>
      <c r="K4928" s="129"/>
      <c r="L4928" s="129">
        <v>0</v>
      </c>
      <c r="M4928" s="134" t="s">
        <v>21249</v>
      </c>
    </row>
    <row r="4929" spans="1:13" hidden="1" x14ac:dyDescent="0.25">
      <c r="A4929" s="128"/>
      <c r="B4929" s="2"/>
      <c r="C4929" s="139" t="s">
        <v>3819</v>
      </c>
      <c r="D4929" s="124" t="s">
        <v>3820</v>
      </c>
      <c r="E4929" s="118" t="s">
        <v>48</v>
      </c>
      <c r="F4929" s="124" t="s">
        <v>35249</v>
      </c>
      <c r="G4929" s="118" t="s">
        <v>2</v>
      </c>
      <c r="H4929" s="137">
        <v>43346</v>
      </c>
      <c r="I4929" s="119">
        <v>175</v>
      </c>
      <c r="J4929" s="129"/>
      <c r="K4929" s="129"/>
      <c r="L4929" s="129">
        <v>0</v>
      </c>
      <c r="M4929" s="134" t="s">
        <v>21250</v>
      </c>
    </row>
    <row r="4930" spans="1:13" hidden="1" x14ac:dyDescent="0.25">
      <c r="A4930" s="128"/>
      <c r="B4930" s="2"/>
      <c r="C4930" s="139" t="s">
        <v>3821</v>
      </c>
      <c r="D4930" s="124" t="s">
        <v>3822</v>
      </c>
      <c r="E4930" s="118" t="s">
        <v>48</v>
      </c>
      <c r="F4930" s="124" t="s">
        <v>35249</v>
      </c>
      <c r="G4930" s="118" t="s">
        <v>2</v>
      </c>
      <c r="H4930" s="137">
        <v>40575</v>
      </c>
      <c r="I4930" s="119">
        <v>230</v>
      </c>
      <c r="J4930" s="129"/>
      <c r="K4930" s="129"/>
      <c r="L4930" s="129">
        <v>0</v>
      </c>
      <c r="M4930" s="134" t="s">
        <v>21251</v>
      </c>
    </row>
    <row r="4931" spans="1:13" hidden="1" x14ac:dyDescent="0.25">
      <c r="A4931" s="128"/>
      <c r="B4931" s="2"/>
      <c r="C4931" s="139" t="s">
        <v>3823</v>
      </c>
      <c r="D4931" s="124" t="s">
        <v>3824</v>
      </c>
      <c r="E4931" s="118" t="s">
        <v>48</v>
      </c>
      <c r="F4931" s="124" t="s">
        <v>35249</v>
      </c>
      <c r="G4931" s="118" t="s">
        <v>2</v>
      </c>
      <c r="H4931" s="137"/>
      <c r="I4931" s="119"/>
      <c r="J4931" s="129"/>
      <c r="K4931" s="129"/>
      <c r="L4931" s="129">
        <v>0</v>
      </c>
      <c r="M4931" s="134" t="s">
        <v>21252</v>
      </c>
    </row>
    <row r="4932" spans="1:13" hidden="1" x14ac:dyDescent="0.25">
      <c r="A4932" s="128"/>
      <c r="B4932" s="2"/>
      <c r="C4932" s="139" t="s">
        <v>3825</v>
      </c>
      <c r="D4932" s="124" t="s">
        <v>3826</v>
      </c>
      <c r="E4932" s="118" t="s">
        <v>48</v>
      </c>
      <c r="F4932" s="124" t="s">
        <v>35249</v>
      </c>
      <c r="G4932" s="118" t="s">
        <v>2</v>
      </c>
      <c r="H4932" s="137">
        <v>41466</v>
      </c>
      <c r="I4932" s="119">
        <v>212.68</v>
      </c>
      <c r="J4932" s="129"/>
      <c r="K4932" s="129"/>
      <c r="L4932" s="129">
        <v>0</v>
      </c>
      <c r="M4932" s="134" t="s">
        <v>21253</v>
      </c>
    </row>
    <row r="4933" spans="1:13" hidden="1" x14ac:dyDescent="0.25">
      <c r="A4933" s="128"/>
      <c r="B4933" s="2"/>
      <c r="C4933" s="139" t="s">
        <v>3827</v>
      </c>
      <c r="D4933" s="124" t="s">
        <v>3828</v>
      </c>
      <c r="E4933" s="118" t="s">
        <v>48</v>
      </c>
      <c r="F4933" s="124" t="s">
        <v>35249</v>
      </c>
      <c r="G4933" s="118" t="s">
        <v>2</v>
      </c>
      <c r="H4933" s="137">
        <v>40241</v>
      </c>
      <c r="I4933" s="119">
        <v>260.5</v>
      </c>
      <c r="J4933" s="129"/>
      <c r="K4933" s="129"/>
      <c r="L4933" s="129">
        <v>0</v>
      </c>
      <c r="M4933" s="134" t="s">
        <v>29562</v>
      </c>
    </row>
    <row r="4934" spans="1:13" hidden="1" x14ac:dyDescent="0.25">
      <c r="A4934" s="128"/>
      <c r="B4934" s="2"/>
      <c r="C4934" s="139" t="s">
        <v>3829</v>
      </c>
      <c r="D4934" s="124" t="s">
        <v>3830</v>
      </c>
      <c r="E4934" s="118" t="s">
        <v>48</v>
      </c>
      <c r="F4934" s="124" t="s">
        <v>35249</v>
      </c>
      <c r="G4934" s="118" t="s">
        <v>2</v>
      </c>
      <c r="H4934" s="137"/>
      <c r="I4934" s="119"/>
      <c r="J4934" s="129"/>
      <c r="K4934" s="129"/>
      <c r="L4934" s="129">
        <v>0</v>
      </c>
      <c r="M4934" s="134" t="s">
        <v>29031</v>
      </c>
    </row>
    <row r="4935" spans="1:13" hidden="1" x14ac:dyDescent="0.25">
      <c r="A4935" s="128"/>
      <c r="B4935" s="2"/>
      <c r="C4935" s="139" t="s">
        <v>3831</v>
      </c>
      <c r="D4935" s="124" t="s">
        <v>3832</v>
      </c>
      <c r="E4935" s="118" t="s">
        <v>48</v>
      </c>
      <c r="F4935" s="124" t="s">
        <v>35249</v>
      </c>
      <c r="G4935" s="118" t="s">
        <v>2</v>
      </c>
      <c r="H4935" s="137">
        <v>40974</v>
      </c>
      <c r="I4935" s="119">
        <v>260.36</v>
      </c>
      <c r="J4935" s="129"/>
      <c r="K4935" s="129"/>
      <c r="L4935" s="129">
        <v>0</v>
      </c>
      <c r="M4935" s="134" t="s">
        <v>21254</v>
      </c>
    </row>
    <row r="4936" spans="1:13" hidden="1" x14ac:dyDescent="0.25">
      <c r="A4936" s="128"/>
      <c r="B4936" s="2"/>
      <c r="C4936" s="139" t="s">
        <v>3833</v>
      </c>
      <c r="D4936" s="124" t="s">
        <v>3834</v>
      </c>
      <c r="E4936" s="118" t="s">
        <v>48</v>
      </c>
      <c r="F4936" s="124" t="s">
        <v>35249</v>
      </c>
      <c r="G4936" s="118" t="s">
        <v>2</v>
      </c>
      <c r="H4936" s="137">
        <v>41269</v>
      </c>
      <c r="I4936" s="119">
        <v>329.76</v>
      </c>
      <c r="J4936" s="129"/>
      <c r="K4936" s="129"/>
      <c r="L4936" s="129">
        <v>0</v>
      </c>
      <c r="M4936" s="134" t="s">
        <v>21255</v>
      </c>
    </row>
    <row r="4937" spans="1:13" hidden="1" x14ac:dyDescent="0.25">
      <c r="A4937" s="128"/>
      <c r="B4937" s="2"/>
      <c r="C4937" s="139" t="s">
        <v>3835</v>
      </c>
      <c r="D4937" s="124" t="s">
        <v>3836</v>
      </c>
      <c r="E4937" s="118" t="s">
        <v>48</v>
      </c>
      <c r="F4937" s="124" t="s">
        <v>35249</v>
      </c>
      <c r="G4937" s="118" t="s">
        <v>2</v>
      </c>
      <c r="H4937" s="137">
        <v>42936</v>
      </c>
      <c r="I4937" s="119">
        <v>530</v>
      </c>
      <c r="J4937" s="129"/>
      <c r="K4937" s="129"/>
      <c r="L4937" s="129">
        <v>0</v>
      </c>
      <c r="M4937" s="134" t="s">
        <v>21256</v>
      </c>
    </row>
    <row r="4938" spans="1:13" hidden="1" x14ac:dyDescent="0.25">
      <c r="A4938" s="128"/>
      <c r="B4938" s="2"/>
      <c r="C4938" s="139" t="s">
        <v>3837</v>
      </c>
      <c r="D4938" s="124" t="s">
        <v>3838</v>
      </c>
      <c r="E4938" s="118" t="s">
        <v>48</v>
      </c>
      <c r="F4938" s="124" t="s">
        <v>35249</v>
      </c>
      <c r="G4938" s="118" t="s">
        <v>2</v>
      </c>
      <c r="H4938" s="137">
        <v>40711</v>
      </c>
      <c r="I4938" s="119">
        <v>318.35000000000002</v>
      </c>
      <c r="J4938" s="129"/>
      <c r="K4938" s="129"/>
      <c r="L4938" s="129">
        <v>0</v>
      </c>
      <c r="M4938" s="134" t="s">
        <v>21257</v>
      </c>
    </row>
    <row r="4939" spans="1:13" hidden="1" x14ac:dyDescent="0.25">
      <c r="A4939" s="128"/>
      <c r="B4939" s="2"/>
      <c r="C4939" s="139" t="s">
        <v>3839</v>
      </c>
      <c r="D4939" s="124" t="s">
        <v>3840</v>
      </c>
      <c r="E4939" s="118" t="s">
        <v>48</v>
      </c>
      <c r="F4939" s="124" t="s">
        <v>35249</v>
      </c>
      <c r="G4939" s="118" t="s">
        <v>2</v>
      </c>
      <c r="H4939" s="137">
        <v>40324</v>
      </c>
      <c r="I4939" s="119">
        <v>56.5</v>
      </c>
      <c r="J4939" s="129"/>
      <c r="K4939" s="129"/>
      <c r="L4939" s="129">
        <v>0</v>
      </c>
      <c r="M4939" s="134" t="s">
        <v>21258</v>
      </c>
    </row>
    <row r="4940" spans="1:13" hidden="1" x14ac:dyDescent="0.25">
      <c r="A4940" s="128"/>
      <c r="B4940" s="2"/>
      <c r="C4940" s="139" t="s">
        <v>3841</v>
      </c>
      <c r="D4940" s="124" t="s">
        <v>3842</v>
      </c>
      <c r="E4940" s="118" t="s">
        <v>48</v>
      </c>
      <c r="F4940" s="124" t="s">
        <v>35249</v>
      </c>
      <c r="G4940" s="118" t="s">
        <v>2</v>
      </c>
      <c r="H4940" s="137">
        <v>40532</v>
      </c>
      <c r="I4940" s="119">
        <v>154.65</v>
      </c>
      <c r="J4940" s="129"/>
      <c r="K4940" s="129"/>
      <c r="L4940" s="129">
        <v>0</v>
      </c>
      <c r="M4940" s="134" t="s">
        <v>21259</v>
      </c>
    </row>
    <row r="4941" spans="1:13" hidden="1" x14ac:dyDescent="0.25">
      <c r="A4941" s="128"/>
      <c r="B4941" s="2"/>
      <c r="C4941" s="139" t="s">
        <v>3843</v>
      </c>
      <c r="D4941" s="124" t="s">
        <v>3844</v>
      </c>
      <c r="E4941" s="118" t="s">
        <v>48</v>
      </c>
      <c r="F4941" s="124" t="s">
        <v>35249</v>
      </c>
      <c r="G4941" s="118" t="s">
        <v>2</v>
      </c>
      <c r="H4941" s="137">
        <v>41184</v>
      </c>
      <c r="I4941" s="119">
        <v>212.28</v>
      </c>
      <c r="J4941" s="129"/>
      <c r="K4941" s="129"/>
      <c r="L4941" s="129">
        <v>0</v>
      </c>
      <c r="M4941" s="134" t="s">
        <v>21260</v>
      </c>
    </row>
    <row r="4942" spans="1:13" hidden="1" x14ac:dyDescent="0.25">
      <c r="A4942" s="128"/>
      <c r="B4942" s="2"/>
      <c r="C4942" s="139" t="s">
        <v>3845</v>
      </c>
      <c r="D4942" s="124" t="s">
        <v>3846</v>
      </c>
      <c r="E4942" s="118" t="s">
        <v>48</v>
      </c>
      <c r="F4942" s="124" t="s">
        <v>35249</v>
      </c>
      <c r="G4942" s="118" t="s">
        <v>2</v>
      </c>
      <c r="H4942" s="137">
        <v>45173</v>
      </c>
      <c r="I4942" s="119">
        <v>411.54</v>
      </c>
      <c r="J4942" s="129"/>
      <c r="K4942" s="129"/>
      <c r="L4942" s="129">
        <v>0</v>
      </c>
      <c r="M4942" s="134" t="s">
        <v>21261</v>
      </c>
    </row>
    <row r="4943" spans="1:13" hidden="1" x14ac:dyDescent="0.25">
      <c r="A4943" s="128"/>
      <c r="B4943" s="2"/>
      <c r="C4943" s="139" t="s">
        <v>3847</v>
      </c>
      <c r="D4943" s="124" t="s">
        <v>3848</v>
      </c>
      <c r="E4943" s="118" t="s">
        <v>48</v>
      </c>
      <c r="F4943" s="124" t="s">
        <v>35249</v>
      </c>
      <c r="G4943" s="118" t="s">
        <v>2</v>
      </c>
      <c r="H4943" s="137">
        <v>41148</v>
      </c>
      <c r="I4943" s="119">
        <v>555.07000000000005</v>
      </c>
      <c r="J4943" s="129"/>
      <c r="K4943" s="129"/>
      <c r="L4943" s="129">
        <v>0</v>
      </c>
      <c r="M4943" s="134" t="s">
        <v>21262</v>
      </c>
    </row>
    <row r="4944" spans="1:13" hidden="1" x14ac:dyDescent="0.25">
      <c r="A4944" s="128"/>
      <c r="B4944" s="2"/>
      <c r="C4944" s="139" t="s">
        <v>3849</v>
      </c>
      <c r="D4944" s="124" t="s">
        <v>3850</v>
      </c>
      <c r="E4944" s="118" t="s">
        <v>48</v>
      </c>
      <c r="F4944" s="124" t="s">
        <v>35249</v>
      </c>
      <c r="G4944" s="118" t="s">
        <v>2</v>
      </c>
      <c r="H4944" s="137">
        <v>42681</v>
      </c>
      <c r="I4944" s="119">
        <v>250</v>
      </c>
      <c r="J4944" s="129"/>
      <c r="K4944" s="129"/>
      <c r="L4944" s="129">
        <v>0</v>
      </c>
      <c r="M4944" s="134" t="s">
        <v>31057</v>
      </c>
    </row>
    <row r="4945" spans="1:13" x14ac:dyDescent="0.25">
      <c r="A4945" s="128"/>
      <c r="B4945" s="2"/>
      <c r="C4945" s="139" t="s">
        <v>34308</v>
      </c>
      <c r="D4945" s="124" t="s">
        <v>34309</v>
      </c>
      <c r="E4945" s="118" t="s">
        <v>48</v>
      </c>
      <c r="F4945" s="124" t="s">
        <v>35249</v>
      </c>
      <c r="G4945" s="118" t="s">
        <v>2</v>
      </c>
      <c r="H4945" s="137">
        <v>45351</v>
      </c>
      <c r="I4945" s="119">
        <v>429.41</v>
      </c>
      <c r="J4945" s="129"/>
      <c r="K4945" s="129"/>
      <c r="L4945" s="129">
        <v>0</v>
      </c>
      <c r="M4945" s="134" t="s">
        <v>21263</v>
      </c>
    </row>
    <row r="4946" spans="1:13" hidden="1" x14ac:dyDescent="0.25">
      <c r="A4946" s="128"/>
      <c r="B4946" s="2"/>
      <c r="C4946" s="139" t="s">
        <v>31868</v>
      </c>
      <c r="D4946" s="124" t="s">
        <v>31869</v>
      </c>
      <c r="E4946" s="118" t="s">
        <v>48</v>
      </c>
      <c r="F4946" s="124" t="s">
        <v>35249</v>
      </c>
      <c r="G4946" s="118" t="s">
        <v>2</v>
      </c>
      <c r="H4946" s="137"/>
      <c r="I4946" s="119"/>
      <c r="J4946" s="129"/>
      <c r="K4946" s="129"/>
      <c r="L4946" s="129">
        <v>0</v>
      </c>
      <c r="M4946" s="134" t="s">
        <v>30800</v>
      </c>
    </row>
    <row r="4947" spans="1:13" x14ac:dyDescent="0.25">
      <c r="A4947" s="128"/>
      <c r="B4947" s="2"/>
      <c r="C4947" s="139" t="s">
        <v>31871</v>
      </c>
      <c r="D4947" s="124" t="s">
        <v>31872</v>
      </c>
      <c r="E4947" s="118" t="s">
        <v>48</v>
      </c>
      <c r="F4947" s="124" t="s">
        <v>35249</v>
      </c>
      <c r="G4947" s="118" t="s">
        <v>2</v>
      </c>
      <c r="H4947" s="137"/>
      <c r="I4947" s="119"/>
      <c r="J4947" s="129"/>
      <c r="K4947" s="129"/>
      <c r="L4947" s="129">
        <v>0</v>
      </c>
      <c r="M4947" s="134" t="s">
        <v>31060</v>
      </c>
    </row>
    <row r="4948" spans="1:13" hidden="1" x14ac:dyDescent="0.25">
      <c r="A4948" s="128"/>
      <c r="B4948" s="2"/>
      <c r="C4948" s="139" t="s">
        <v>3851</v>
      </c>
      <c r="D4948" s="124" t="s">
        <v>3852</v>
      </c>
      <c r="E4948" s="118" t="s">
        <v>48</v>
      </c>
      <c r="F4948" s="124" t="s">
        <v>35249</v>
      </c>
      <c r="G4948" s="118" t="s">
        <v>2</v>
      </c>
      <c r="H4948" s="137">
        <v>41631</v>
      </c>
      <c r="I4948" s="119">
        <v>176</v>
      </c>
      <c r="J4948" s="129"/>
      <c r="K4948" s="129"/>
      <c r="L4948" s="129">
        <v>0</v>
      </c>
      <c r="M4948" s="134" t="s">
        <v>30400</v>
      </c>
    </row>
    <row r="4949" spans="1:13" hidden="1" x14ac:dyDescent="0.25">
      <c r="A4949" s="128"/>
      <c r="B4949" s="2"/>
      <c r="C4949" s="139" t="s">
        <v>3853</v>
      </c>
      <c r="D4949" s="124" t="s">
        <v>3854</v>
      </c>
      <c r="E4949" s="118" t="s">
        <v>48</v>
      </c>
      <c r="F4949" s="124" t="s">
        <v>35249</v>
      </c>
      <c r="G4949" s="118" t="s">
        <v>2</v>
      </c>
      <c r="H4949" s="137">
        <v>40947</v>
      </c>
      <c r="I4949" s="119">
        <v>322.75</v>
      </c>
      <c r="J4949" s="129"/>
      <c r="K4949" s="129"/>
      <c r="L4949" s="129">
        <v>0</v>
      </c>
      <c r="M4949" s="134" t="s">
        <v>29883</v>
      </c>
    </row>
    <row r="4950" spans="1:13" x14ac:dyDescent="0.25">
      <c r="A4950" s="128"/>
      <c r="B4950" s="2"/>
      <c r="C4950" s="139" t="s">
        <v>3855</v>
      </c>
      <c r="D4950" s="124" t="s">
        <v>3856</v>
      </c>
      <c r="E4950" s="118" t="s">
        <v>48</v>
      </c>
      <c r="F4950" s="124" t="s">
        <v>35249</v>
      </c>
      <c r="G4950" s="118" t="s">
        <v>2</v>
      </c>
      <c r="H4950" s="137">
        <v>42132</v>
      </c>
      <c r="I4950" s="119">
        <v>454.08</v>
      </c>
      <c r="J4950" s="129"/>
      <c r="K4950" s="129"/>
      <c r="L4950" s="129">
        <v>0</v>
      </c>
      <c r="M4950" s="134" t="s">
        <v>32825</v>
      </c>
    </row>
    <row r="4951" spans="1:13" hidden="1" x14ac:dyDescent="0.25">
      <c r="A4951" s="128"/>
      <c r="B4951" s="2"/>
      <c r="C4951" s="139" t="s">
        <v>3857</v>
      </c>
      <c r="D4951" s="124" t="s">
        <v>3858</v>
      </c>
      <c r="E4951" s="118" t="s">
        <v>48</v>
      </c>
      <c r="F4951" s="124" t="s">
        <v>35249</v>
      </c>
      <c r="G4951" s="118" t="s">
        <v>2</v>
      </c>
      <c r="H4951" s="137">
        <v>41487</v>
      </c>
      <c r="I4951" s="119">
        <v>963</v>
      </c>
      <c r="J4951" s="129"/>
      <c r="K4951" s="129"/>
      <c r="L4951" s="129">
        <v>0</v>
      </c>
      <c r="M4951" s="134" t="s">
        <v>21264</v>
      </c>
    </row>
    <row r="4952" spans="1:13" hidden="1" x14ac:dyDescent="0.25">
      <c r="A4952" s="128"/>
      <c r="B4952" s="2"/>
      <c r="C4952" s="139" t="s">
        <v>3859</v>
      </c>
      <c r="D4952" s="124" t="s">
        <v>3860</v>
      </c>
      <c r="E4952" s="118" t="s">
        <v>48</v>
      </c>
      <c r="F4952" s="124" t="s">
        <v>35249</v>
      </c>
      <c r="G4952" s="118" t="s">
        <v>2</v>
      </c>
      <c r="H4952" s="137">
        <v>42948</v>
      </c>
      <c r="I4952" s="119">
        <v>350</v>
      </c>
      <c r="J4952" s="129"/>
      <c r="K4952" s="129"/>
      <c r="L4952" s="129">
        <v>0</v>
      </c>
      <c r="M4952" s="134" t="s">
        <v>21265</v>
      </c>
    </row>
    <row r="4953" spans="1:13" hidden="1" x14ac:dyDescent="0.25">
      <c r="A4953" s="128"/>
      <c r="B4953" s="2"/>
      <c r="C4953" s="139" t="s">
        <v>3861</v>
      </c>
      <c r="D4953" s="124" t="s">
        <v>3862</v>
      </c>
      <c r="E4953" s="118" t="s">
        <v>48</v>
      </c>
      <c r="F4953" s="124" t="s">
        <v>35249</v>
      </c>
      <c r="G4953" s="118" t="s">
        <v>2</v>
      </c>
      <c r="H4953" s="137">
        <v>44273</v>
      </c>
      <c r="I4953" s="119">
        <v>385</v>
      </c>
      <c r="J4953" s="129"/>
      <c r="K4953" s="129"/>
      <c r="L4953" s="129">
        <v>0</v>
      </c>
      <c r="M4953" s="134" t="s">
        <v>21266</v>
      </c>
    </row>
    <row r="4954" spans="1:13" hidden="1" x14ac:dyDescent="0.25">
      <c r="A4954" s="128"/>
      <c r="B4954" s="2"/>
      <c r="C4954" s="139" t="s">
        <v>3863</v>
      </c>
      <c r="D4954" s="124" t="s">
        <v>3864</v>
      </c>
      <c r="E4954" s="118" t="s">
        <v>48</v>
      </c>
      <c r="F4954" s="124" t="s">
        <v>35249</v>
      </c>
      <c r="G4954" s="118" t="s">
        <v>2</v>
      </c>
      <c r="H4954" s="137">
        <v>41187</v>
      </c>
      <c r="I4954" s="119">
        <v>292.64</v>
      </c>
      <c r="J4954" s="129"/>
      <c r="K4954" s="129"/>
      <c r="L4954" s="129">
        <v>0</v>
      </c>
      <c r="M4954" s="134" t="s">
        <v>21267</v>
      </c>
    </row>
    <row r="4955" spans="1:13" hidden="1" x14ac:dyDescent="0.25">
      <c r="A4955" s="128"/>
      <c r="B4955" s="2"/>
      <c r="C4955" s="139" t="s">
        <v>3865</v>
      </c>
      <c r="D4955" s="124" t="s">
        <v>3866</v>
      </c>
      <c r="E4955" s="118" t="s">
        <v>48</v>
      </c>
      <c r="F4955" s="124" t="s">
        <v>35249</v>
      </c>
      <c r="G4955" s="118" t="s">
        <v>2</v>
      </c>
      <c r="H4955" s="137">
        <v>43256</v>
      </c>
      <c r="I4955" s="119">
        <v>316.26</v>
      </c>
      <c r="J4955" s="129"/>
      <c r="K4955" s="129"/>
      <c r="L4955" s="129">
        <v>0</v>
      </c>
      <c r="M4955" s="134" t="s">
        <v>31737</v>
      </c>
    </row>
    <row r="4956" spans="1:13" hidden="1" x14ac:dyDescent="0.25">
      <c r="A4956" s="128"/>
      <c r="B4956" s="2"/>
      <c r="C4956" s="139" t="s">
        <v>3867</v>
      </c>
      <c r="D4956" s="124" t="s">
        <v>3868</v>
      </c>
      <c r="E4956" s="118" t="s">
        <v>48</v>
      </c>
      <c r="F4956" s="124" t="s">
        <v>35249</v>
      </c>
      <c r="G4956" s="118" t="s">
        <v>2</v>
      </c>
      <c r="H4956" s="137">
        <v>40939</v>
      </c>
      <c r="I4956" s="119">
        <v>120.88</v>
      </c>
      <c r="J4956" s="129"/>
      <c r="K4956" s="129"/>
      <c r="L4956" s="129">
        <v>0</v>
      </c>
      <c r="M4956" s="134" t="s">
        <v>29587</v>
      </c>
    </row>
    <row r="4957" spans="1:13" x14ac:dyDescent="0.25">
      <c r="A4957" s="128"/>
      <c r="B4957" s="2"/>
      <c r="C4957" s="139" t="s">
        <v>3869</v>
      </c>
      <c r="D4957" s="124" t="s">
        <v>3870</v>
      </c>
      <c r="E4957" s="118" t="s">
        <v>48</v>
      </c>
      <c r="F4957" s="124" t="s">
        <v>35249</v>
      </c>
      <c r="G4957" s="118" t="s">
        <v>2</v>
      </c>
      <c r="H4957" s="137">
        <v>41387</v>
      </c>
      <c r="I4957" s="119">
        <v>1898.33</v>
      </c>
      <c r="J4957" s="129"/>
      <c r="K4957" s="129"/>
      <c r="L4957" s="129">
        <v>0</v>
      </c>
      <c r="M4957" s="134" t="s">
        <v>21268</v>
      </c>
    </row>
    <row r="4958" spans="1:13" hidden="1" x14ac:dyDescent="0.25">
      <c r="A4958" s="128"/>
      <c r="B4958" s="2"/>
      <c r="C4958" s="139" t="s">
        <v>3871</v>
      </c>
      <c r="D4958" s="124" t="s">
        <v>3872</v>
      </c>
      <c r="E4958" s="118" t="s">
        <v>48</v>
      </c>
      <c r="F4958" s="124" t="s">
        <v>35249</v>
      </c>
      <c r="G4958" s="118" t="s">
        <v>2</v>
      </c>
      <c r="H4958" s="137">
        <v>44463</v>
      </c>
      <c r="I4958" s="119">
        <v>1925.08</v>
      </c>
      <c r="J4958" s="129"/>
      <c r="K4958" s="129"/>
      <c r="L4958" s="129">
        <v>0</v>
      </c>
      <c r="M4958" s="134" t="s">
        <v>28241</v>
      </c>
    </row>
    <row r="4959" spans="1:13" hidden="1" x14ac:dyDescent="0.25">
      <c r="A4959" s="128"/>
      <c r="B4959" s="2"/>
      <c r="C4959" s="139" t="s">
        <v>3873</v>
      </c>
      <c r="D4959" s="124" t="s">
        <v>3874</v>
      </c>
      <c r="E4959" s="118" t="s">
        <v>48</v>
      </c>
      <c r="F4959" s="124" t="s">
        <v>35249</v>
      </c>
      <c r="G4959" s="118" t="s">
        <v>2</v>
      </c>
      <c r="H4959" s="137">
        <v>45187</v>
      </c>
      <c r="I4959" s="119">
        <v>6075.71</v>
      </c>
      <c r="J4959" s="129"/>
      <c r="K4959" s="129"/>
      <c r="L4959" s="129">
        <v>0</v>
      </c>
      <c r="M4959" s="134" t="s">
        <v>21269</v>
      </c>
    </row>
    <row r="4960" spans="1:13" hidden="1" x14ac:dyDescent="0.25">
      <c r="A4960" s="128"/>
      <c r="B4960" s="2"/>
      <c r="C4960" s="139" t="s">
        <v>19582</v>
      </c>
      <c r="D4960" s="124" t="s">
        <v>19581</v>
      </c>
      <c r="E4960" s="118" t="s">
        <v>48</v>
      </c>
      <c r="F4960" s="124" t="s">
        <v>35249</v>
      </c>
      <c r="G4960" s="118" t="s">
        <v>34659</v>
      </c>
      <c r="H4960" s="137">
        <v>42479</v>
      </c>
      <c r="I4960" s="119">
        <v>2056.86</v>
      </c>
      <c r="J4960" s="129"/>
      <c r="K4960" s="129"/>
      <c r="L4960" s="129">
        <v>0</v>
      </c>
      <c r="M4960" s="134" t="s">
        <v>21270</v>
      </c>
    </row>
    <row r="4961" spans="1:13" hidden="1" x14ac:dyDescent="0.25">
      <c r="A4961" s="128"/>
      <c r="B4961" s="2"/>
      <c r="C4961" s="139" t="s">
        <v>3875</v>
      </c>
      <c r="D4961" s="124" t="s">
        <v>3876</v>
      </c>
      <c r="E4961" s="118" t="s">
        <v>48</v>
      </c>
      <c r="F4961" s="124" t="s">
        <v>35249</v>
      </c>
      <c r="G4961" s="118" t="s">
        <v>2</v>
      </c>
      <c r="H4961" s="137">
        <v>42535</v>
      </c>
      <c r="I4961" s="119">
        <v>4657.4799999999996</v>
      </c>
      <c r="J4961" s="129"/>
      <c r="K4961" s="129"/>
      <c r="L4961" s="129">
        <v>0</v>
      </c>
      <c r="M4961" s="134" t="s">
        <v>21271</v>
      </c>
    </row>
    <row r="4962" spans="1:13" hidden="1" x14ac:dyDescent="0.25">
      <c r="A4962" s="128"/>
      <c r="B4962" s="2"/>
      <c r="C4962" s="139" t="s">
        <v>3877</v>
      </c>
      <c r="D4962" s="124" t="s">
        <v>3878</v>
      </c>
      <c r="E4962" s="118" t="s">
        <v>48</v>
      </c>
      <c r="F4962" s="124" t="s">
        <v>35249</v>
      </c>
      <c r="G4962" s="118" t="s">
        <v>2</v>
      </c>
      <c r="H4962" s="137">
        <v>42822</v>
      </c>
      <c r="I4962" s="119">
        <v>11766.57</v>
      </c>
      <c r="J4962" s="129"/>
      <c r="K4962" s="129"/>
      <c r="L4962" s="129">
        <v>0</v>
      </c>
      <c r="M4962" s="134" t="s">
        <v>21272</v>
      </c>
    </row>
    <row r="4963" spans="1:13" hidden="1" x14ac:dyDescent="0.25">
      <c r="A4963" s="128"/>
      <c r="B4963" s="2"/>
      <c r="C4963" s="139" t="s">
        <v>31401</v>
      </c>
      <c r="D4963" s="124" t="s">
        <v>31402</v>
      </c>
      <c r="E4963" s="118" t="s">
        <v>48</v>
      </c>
      <c r="F4963" s="124" t="s">
        <v>35249</v>
      </c>
      <c r="G4963" s="118" t="s">
        <v>2</v>
      </c>
      <c r="H4963" s="137"/>
      <c r="I4963" s="119"/>
      <c r="J4963" s="129"/>
      <c r="K4963" s="129"/>
      <c r="L4963" s="129">
        <v>0</v>
      </c>
      <c r="M4963" s="134" t="s">
        <v>21273</v>
      </c>
    </row>
    <row r="4964" spans="1:13" hidden="1" x14ac:dyDescent="0.25">
      <c r="A4964" s="128"/>
      <c r="B4964" s="2"/>
      <c r="C4964" s="139" t="s">
        <v>31865</v>
      </c>
      <c r="D4964" s="124" t="s">
        <v>31866</v>
      </c>
      <c r="E4964" s="118" t="s">
        <v>48</v>
      </c>
      <c r="F4964" s="124" t="s">
        <v>35249</v>
      </c>
      <c r="G4964" s="118" t="s">
        <v>2</v>
      </c>
      <c r="H4964" s="137"/>
      <c r="I4964" s="119"/>
      <c r="J4964" s="129"/>
      <c r="K4964" s="129"/>
      <c r="L4964" s="129">
        <v>0</v>
      </c>
      <c r="M4964" s="134" t="s">
        <v>29380</v>
      </c>
    </row>
    <row r="4965" spans="1:13" hidden="1" x14ac:dyDescent="0.25">
      <c r="A4965" s="128"/>
      <c r="B4965" s="2"/>
      <c r="C4965" s="139" t="s">
        <v>31744</v>
      </c>
      <c r="D4965" s="124" t="s">
        <v>31745</v>
      </c>
      <c r="E4965" s="118" t="s">
        <v>48</v>
      </c>
      <c r="F4965" s="124" t="s">
        <v>35249</v>
      </c>
      <c r="G4965" s="118" t="s">
        <v>2</v>
      </c>
      <c r="H4965" s="137"/>
      <c r="I4965" s="119"/>
      <c r="J4965" s="129"/>
      <c r="K4965" s="129"/>
      <c r="L4965" s="129">
        <v>0</v>
      </c>
      <c r="M4965" s="134" t="s">
        <v>21274</v>
      </c>
    </row>
    <row r="4966" spans="1:13" hidden="1" x14ac:dyDescent="0.25">
      <c r="A4966" s="128"/>
      <c r="B4966" s="2"/>
      <c r="C4966" s="139" t="s">
        <v>31487</v>
      </c>
      <c r="D4966" s="124" t="s">
        <v>31488</v>
      </c>
      <c r="E4966" s="118" t="s">
        <v>48</v>
      </c>
      <c r="F4966" s="124" t="s">
        <v>35249</v>
      </c>
      <c r="G4966" s="118" t="s">
        <v>2</v>
      </c>
      <c r="H4966" s="137"/>
      <c r="I4966" s="119"/>
      <c r="J4966" s="129"/>
      <c r="K4966" s="129"/>
      <c r="L4966" s="129">
        <v>0</v>
      </c>
      <c r="M4966" s="134" t="s">
        <v>21275</v>
      </c>
    </row>
    <row r="4967" spans="1:13" hidden="1" x14ac:dyDescent="0.25">
      <c r="A4967" s="128"/>
      <c r="B4967" s="2"/>
      <c r="C4967" s="139" t="s">
        <v>33250</v>
      </c>
      <c r="D4967" s="124" t="s">
        <v>33251</v>
      </c>
      <c r="E4967" s="118" t="s">
        <v>48</v>
      </c>
      <c r="F4967" s="124" t="s">
        <v>35249</v>
      </c>
      <c r="G4967" s="118" t="s">
        <v>34659</v>
      </c>
      <c r="H4967" s="137"/>
      <c r="I4967" s="119"/>
      <c r="J4967" s="129"/>
      <c r="K4967" s="129"/>
      <c r="L4967" s="129">
        <v>0</v>
      </c>
      <c r="M4967" s="134" t="s">
        <v>21276</v>
      </c>
    </row>
    <row r="4968" spans="1:13" hidden="1" x14ac:dyDescent="0.25">
      <c r="A4968" s="128"/>
      <c r="B4968" s="2"/>
      <c r="C4968" s="139" t="s">
        <v>32042</v>
      </c>
      <c r="D4968" s="124" t="s">
        <v>32043</v>
      </c>
      <c r="E4968" s="118" t="s">
        <v>48</v>
      </c>
      <c r="F4968" s="124" t="s">
        <v>35249</v>
      </c>
      <c r="G4968" s="118" t="s">
        <v>2</v>
      </c>
      <c r="H4968" s="137"/>
      <c r="I4968" s="119"/>
      <c r="J4968" s="129"/>
      <c r="K4968" s="129"/>
      <c r="L4968" s="129">
        <v>0</v>
      </c>
      <c r="M4968" s="134" t="s">
        <v>30839</v>
      </c>
    </row>
    <row r="4969" spans="1:13" hidden="1" x14ac:dyDescent="0.25">
      <c r="A4969" s="128"/>
      <c r="B4969" s="2"/>
      <c r="C4969" s="139" t="s">
        <v>31812</v>
      </c>
      <c r="D4969" s="124" t="s">
        <v>31813</v>
      </c>
      <c r="E4969" s="118" t="s">
        <v>48</v>
      </c>
      <c r="F4969" s="124" t="s">
        <v>35249</v>
      </c>
      <c r="G4969" s="118" t="s">
        <v>34659</v>
      </c>
      <c r="H4969" s="137"/>
      <c r="I4969" s="119"/>
      <c r="J4969" s="129"/>
      <c r="K4969" s="129"/>
      <c r="L4969" s="129">
        <v>0</v>
      </c>
      <c r="M4969" s="134" t="s">
        <v>21277</v>
      </c>
    </row>
    <row r="4970" spans="1:13" hidden="1" x14ac:dyDescent="0.25">
      <c r="A4970" s="128"/>
      <c r="B4970" s="2"/>
      <c r="C4970" s="139" t="s">
        <v>32691</v>
      </c>
      <c r="D4970" s="124" t="s">
        <v>32692</v>
      </c>
      <c r="E4970" s="118" t="s">
        <v>48</v>
      </c>
      <c r="F4970" s="124" t="s">
        <v>35249</v>
      </c>
      <c r="G4970" s="118" t="s">
        <v>34659</v>
      </c>
      <c r="H4970" s="137"/>
      <c r="I4970" s="119"/>
      <c r="J4970" s="129"/>
      <c r="K4970" s="129"/>
      <c r="L4970" s="129">
        <v>0</v>
      </c>
      <c r="M4970" s="134" t="s">
        <v>21278</v>
      </c>
    </row>
    <row r="4971" spans="1:13" hidden="1" x14ac:dyDescent="0.25">
      <c r="A4971" s="128"/>
      <c r="B4971" s="2"/>
      <c r="C4971" s="139" t="s">
        <v>33673</v>
      </c>
      <c r="D4971" s="124" t="s">
        <v>33674</v>
      </c>
      <c r="E4971" s="118" t="s">
        <v>48</v>
      </c>
      <c r="F4971" s="124" t="s">
        <v>35249</v>
      </c>
      <c r="G4971" s="118" t="s">
        <v>34659</v>
      </c>
      <c r="H4971" s="137"/>
      <c r="I4971" s="119"/>
      <c r="J4971" s="129"/>
      <c r="K4971" s="129"/>
      <c r="L4971" s="129">
        <v>0</v>
      </c>
      <c r="M4971" s="134" t="s">
        <v>21279</v>
      </c>
    </row>
    <row r="4972" spans="1:13" hidden="1" x14ac:dyDescent="0.25">
      <c r="A4972" s="128"/>
      <c r="B4972" s="2"/>
      <c r="C4972" s="139" t="s">
        <v>31776</v>
      </c>
      <c r="D4972" s="124" t="s">
        <v>31777</v>
      </c>
      <c r="E4972" s="118" t="s">
        <v>48</v>
      </c>
      <c r="F4972" s="124" t="s">
        <v>35249</v>
      </c>
      <c r="G4972" s="118" t="s">
        <v>34659</v>
      </c>
      <c r="H4972" s="137"/>
      <c r="I4972" s="119"/>
      <c r="J4972" s="129"/>
      <c r="K4972" s="129"/>
      <c r="L4972" s="129">
        <v>0</v>
      </c>
      <c r="M4972" s="134" t="s">
        <v>21280</v>
      </c>
    </row>
    <row r="4973" spans="1:13" hidden="1" x14ac:dyDescent="0.25">
      <c r="A4973" s="128"/>
      <c r="B4973" s="2"/>
      <c r="C4973" s="139" t="s">
        <v>32882</v>
      </c>
      <c r="D4973" s="124" t="s">
        <v>32883</v>
      </c>
      <c r="E4973" s="118" t="s">
        <v>48</v>
      </c>
      <c r="F4973" s="124" t="s">
        <v>35249</v>
      </c>
      <c r="G4973" s="118" t="s">
        <v>34659</v>
      </c>
      <c r="H4973" s="137"/>
      <c r="I4973" s="119"/>
      <c r="J4973" s="129"/>
      <c r="K4973" s="129"/>
      <c r="L4973" s="129">
        <v>0</v>
      </c>
      <c r="M4973" s="134" t="s">
        <v>21281</v>
      </c>
    </row>
    <row r="4974" spans="1:13" hidden="1" x14ac:dyDescent="0.25">
      <c r="A4974" s="128"/>
      <c r="B4974" s="2"/>
      <c r="C4974" s="139" t="s">
        <v>32694</v>
      </c>
      <c r="D4974" s="124" t="s">
        <v>32695</v>
      </c>
      <c r="E4974" s="118" t="s">
        <v>48</v>
      </c>
      <c r="F4974" s="124" t="s">
        <v>35249</v>
      </c>
      <c r="G4974" s="118" t="s">
        <v>34659</v>
      </c>
      <c r="H4974" s="137"/>
      <c r="I4974" s="119"/>
      <c r="J4974" s="129"/>
      <c r="K4974" s="129"/>
      <c r="L4974" s="129">
        <v>0</v>
      </c>
      <c r="M4974" s="134" t="s">
        <v>21282</v>
      </c>
    </row>
    <row r="4975" spans="1:13" hidden="1" x14ac:dyDescent="0.25">
      <c r="A4975" s="128"/>
      <c r="B4975" s="2"/>
      <c r="C4975" s="139" t="s">
        <v>32357</v>
      </c>
      <c r="D4975" s="124" t="s">
        <v>32358</v>
      </c>
      <c r="E4975" s="118" t="s">
        <v>48</v>
      </c>
      <c r="F4975" s="124" t="s">
        <v>35249</v>
      </c>
      <c r="G4975" s="118" t="s">
        <v>34659</v>
      </c>
      <c r="H4975" s="137"/>
      <c r="I4975" s="119"/>
      <c r="J4975" s="129"/>
      <c r="K4975" s="129"/>
      <c r="L4975" s="129">
        <v>0</v>
      </c>
      <c r="M4975" s="134" t="s">
        <v>32414</v>
      </c>
    </row>
    <row r="4976" spans="1:13" hidden="1" x14ac:dyDescent="0.25">
      <c r="A4976" s="128"/>
      <c r="B4976" s="2"/>
      <c r="C4976" s="139" t="s">
        <v>32133</v>
      </c>
      <c r="D4976" s="124" t="s">
        <v>32134</v>
      </c>
      <c r="E4976" s="118" t="s">
        <v>48</v>
      </c>
      <c r="F4976" s="124" t="s">
        <v>35249</v>
      </c>
      <c r="G4976" s="118" t="s">
        <v>34659</v>
      </c>
      <c r="H4976" s="137"/>
      <c r="I4976" s="119"/>
      <c r="J4976" s="129"/>
      <c r="K4976" s="129"/>
      <c r="L4976" s="129">
        <v>0</v>
      </c>
      <c r="M4976" s="134" t="s">
        <v>21283</v>
      </c>
    </row>
    <row r="4977" spans="1:13" hidden="1" x14ac:dyDescent="0.25">
      <c r="A4977" s="128"/>
      <c r="B4977" s="2"/>
      <c r="C4977" s="139" t="s">
        <v>32793</v>
      </c>
      <c r="D4977" s="124" t="s">
        <v>32794</v>
      </c>
      <c r="E4977" s="118" t="s">
        <v>48</v>
      </c>
      <c r="F4977" s="124" t="s">
        <v>35249</v>
      </c>
      <c r="G4977" s="118" t="s">
        <v>2</v>
      </c>
      <c r="H4977" s="137"/>
      <c r="I4977" s="119"/>
      <c r="J4977" s="129"/>
      <c r="K4977" s="129"/>
      <c r="L4977" s="129">
        <v>0</v>
      </c>
      <c r="M4977" s="134" t="s">
        <v>21284</v>
      </c>
    </row>
    <row r="4978" spans="1:13" hidden="1" x14ac:dyDescent="0.25">
      <c r="A4978" s="128"/>
      <c r="B4978" s="2"/>
      <c r="C4978" s="139" t="s">
        <v>32019</v>
      </c>
      <c r="D4978" s="124" t="s">
        <v>32020</v>
      </c>
      <c r="E4978" s="118" t="s">
        <v>48</v>
      </c>
      <c r="F4978" s="124" t="s">
        <v>35249</v>
      </c>
      <c r="G4978" s="118" t="s">
        <v>2</v>
      </c>
      <c r="H4978" s="137"/>
      <c r="I4978" s="119"/>
      <c r="J4978" s="129"/>
      <c r="K4978" s="129"/>
      <c r="L4978" s="129">
        <v>0</v>
      </c>
      <c r="M4978" s="134" t="s">
        <v>21285</v>
      </c>
    </row>
    <row r="4979" spans="1:13" hidden="1" x14ac:dyDescent="0.25">
      <c r="A4979" s="128"/>
      <c r="B4979" s="2"/>
      <c r="C4979" s="139" t="s">
        <v>32885</v>
      </c>
      <c r="D4979" s="124" t="s">
        <v>32886</v>
      </c>
      <c r="E4979" s="118" t="s">
        <v>48</v>
      </c>
      <c r="F4979" s="124" t="s">
        <v>35249</v>
      </c>
      <c r="G4979" s="118" t="s">
        <v>34659</v>
      </c>
      <c r="H4979" s="137"/>
      <c r="I4979" s="119"/>
      <c r="J4979" s="129"/>
      <c r="K4979" s="129"/>
      <c r="L4979" s="129">
        <v>0</v>
      </c>
      <c r="M4979" s="134" t="s">
        <v>31063</v>
      </c>
    </row>
    <row r="4980" spans="1:13" hidden="1" x14ac:dyDescent="0.25">
      <c r="A4980" s="128"/>
      <c r="B4980" s="2"/>
      <c r="C4980" s="139" t="s">
        <v>31623</v>
      </c>
      <c r="D4980" s="124" t="s">
        <v>31624</v>
      </c>
      <c r="E4980" s="118" t="s">
        <v>48</v>
      </c>
      <c r="F4980" s="124" t="s">
        <v>35249</v>
      </c>
      <c r="G4980" s="118" t="s">
        <v>34659</v>
      </c>
      <c r="H4980" s="137"/>
      <c r="I4980" s="119"/>
      <c r="J4980" s="129"/>
      <c r="K4980" s="129"/>
      <c r="L4980" s="129">
        <v>0</v>
      </c>
      <c r="M4980" s="134" t="s">
        <v>31436</v>
      </c>
    </row>
    <row r="4981" spans="1:13" hidden="1" x14ac:dyDescent="0.25">
      <c r="A4981" s="128"/>
      <c r="B4981" s="2"/>
      <c r="C4981" s="139" t="s">
        <v>33247</v>
      </c>
      <c r="D4981" s="124" t="s">
        <v>33248</v>
      </c>
      <c r="E4981" s="118" t="s">
        <v>48</v>
      </c>
      <c r="F4981" s="124" t="s">
        <v>35249</v>
      </c>
      <c r="G4981" s="118" t="s">
        <v>34659</v>
      </c>
      <c r="H4981" s="137"/>
      <c r="I4981" s="119"/>
      <c r="J4981" s="129"/>
      <c r="K4981" s="129"/>
      <c r="L4981" s="129">
        <v>0</v>
      </c>
      <c r="M4981" s="134" t="s">
        <v>21286</v>
      </c>
    </row>
    <row r="4982" spans="1:13" hidden="1" x14ac:dyDescent="0.25">
      <c r="A4982" s="128"/>
      <c r="B4982" s="2"/>
      <c r="C4982" s="139" t="s">
        <v>3879</v>
      </c>
      <c r="D4982" s="124" t="s">
        <v>3880</v>
      </c>
      <c r="E4982" s="118" t="s">
        <v>48</v>
      </c>
      <c r="F4982" s="124" t="s">
        <v>35249</v>
      </c>
      <c r="G4982" s="118" t="s">
        <v>2</v>
      </c>
      <c r="H4982" s="137"/>
      <c r="I4982" s="119"/>
      <c r="J4982" s="129"/>
      <c r="K4982" s="129"/>
      <c r="L4982" s="129">
        <v>0</v>
      </c>
      <c r="M4982" s="134" t="s">
        <v>21287</v>
      </c>
    </row>
    <row r="4983" spans="1:13" hidden="1" x14ac:dyDescent="0.25">
      <c r="A4983" s="128"/>
      <c r="B4983" s="2"/>
      <c r="C4983" s="139" t="s">
        <v>3881</v>
      </c>
      <c r="D4983" s="124" t="s">
        <v>3882</v>
      </c>
      <c r="E4983" s="118" t="s">
        <v>48</v>
      </c>
      <c r="F4983" s="124" t="s">
        <v>35249</v>
      </c>
      <c r="G4983" s="118" t="s">
        <v>2</v>
      </c>
      <c r="H4983" s="137">
        <v>41787</v>
      </c>
      <c r="I4983" s="119">
        <v>615.98</v>
      </c>
      <c r="J4983" s="129"/>
      <c r="K4983" s="129"/>
      <c r="L4983" s="129">
        <v>0</v>
      </c>
      <c r="M4983" s="134" t="s">
        <v>21288</v>
      </c>
    </row>
    <row r="4984" spans="1:13" hidden="1" x14ac:dyDescent="0.25">
      <c r="A4984" s="128"/>
      <c r="B4984" s="2"/>
      <c r="C4984" s="139" t="s">
        <v>3883</v>
      </c>
      <c r="D4984" s="124" t="s">
        <v>3884</v>
      </c>
      <c r="E4984" s="118" t="s">
        <v>48</v>
      </c>
      <c r="F4984" s="124" t="s">
        <v>35249</v>
      </c>
      <c r="G4984" s="118" t="s">
        <v>2</v>
      </c>
      <c r="H4984" s="137">
        <v>41789</v>
      </c>
      <c r="I4984" s="119">
        <v>766.1</v>
      </c>
      <c r="J4984" s="129"/>
      <c r="K4984" s="129"/>
      <c r="L4984" s="129">
        <v>0</v>
      </c>
      <c r="M4984" s="134" t="s">
        <v>21289</v>
      </c>
    </row>
    <row r="4985" spans="1:13" hidden="1" x14ac:dyDescent="0.25">
      <c r="A4985" s="128"/>
      <c r="B4985" s="2"/>
      <c r="C4985" s="139" t="s">
        <v>3885</v>
      </c>
      <c r="D4985" s="124" t="s">
        <v>3886</v>
      </c>
      <c r="E4985" s="118" t="s">
        <v>48</v>
      </c>
      <c r="F4985" s="124" t="s">
        <v>35249</v>
      </c>
      <c r="G4985" s="118" t="s">
        <v>2</v>
      </c>
      <c r="H4985" s="137">
        <v>41794</v>
      </c>
      <c r="I4985" s="119">
        <v>2271.9299999999998</v>
      </c>
      <c r="J4985" s="129"/>
      <c r="K4985" s="129"/>
      <c r="L4985" s="129">
        <v>0</v>
      </c>
      <c r="M4985" s="134" t="s">
        <v>30767</v>
      </c>
    </row>
    <row r="4986" spans="1:13" hidden="1" x14ac:dyDescent="0.25">
      <c r="A4986" s="128"/>
      <c r="B4986" s="2"/>
      <c r="C4986" s="139" t="s">
        <v>3887</v>
      </c>
      <c r="D4986" s="124" t="s">
        <v>3888</v>
      </c>
      <c r="E4986" s="118" t="s">
        <v>48</v>
      </c>
      <c r="F4986" s="124" t="s">
        <v>35249</v>
      </c>
      <c r="G4986" s="118" t="s">
        <v>2</v>
      </c>
      <c r="H4986" s="137">
        <v>41781</v>
      </c>
      <c r="I4986" s="119">
        <v>1444.82</v>
      </c>
      <c r="J4986" s="129"/>
      <c r="K4986" s="129"/>
      <c r="L4986" s="129">
        <v>0</v>
      </c>
      <c r="M4986" s="134" t="s">
        <v>21290</v>
      </c>
    </row>
    <row r="4987" spans="1:13" hidden="1" x14ac:dyDescent="0.25">
      <c r="A4987" s="128"/>
      <c r="B4987" s="2"/>
      <c r="C4987" s="139" t="s">
        <v>3889</v>
      </c>
      <c r="D4987" s="124" t="s">
        <v>3890</v>
      </c>
      <c r="E4987" s="118" t="s">
        <v>48</v>
      </c>
      <c r="F4987" s="124" t="s">
        <v>35249</v>
      </c>
      <c r="G4987" s="118" t="s">
        <v>2</v>
      </c>
      <c r="H4987" s="137">
        <v>45089</v>
      </c>
      <c r="I4987" s="119">
        <v>13214.29</v>
      </c>
      <c r="J4987" s="129"/>
      <c r="K4987" s="129"/>
      <c r="L4987" s="129">
        <v>0</v>
      </c>
      <c r="M4987" s="134" t="s">
        <v>32828</v>
      </c>
    </row>
    <row r="4988" spans="1:13" hidden="1" x14ac:dyDescent="0.25">
      <c r="A4988" s="128"/>
      <c r="B4988" s="2"/>
      <c r="C4988" s="139" t="s">
        <v>3891</v>
      </c>
      <c r="D4988" s="124" t="s">
        <v>3892</v>
      </c>
      <c r="E4988" s="118" t="s">
        <v>48</v>
      </c>
      <c r="F4988" s="124" t="s">
        <v>35249</v>
      </c>
      <c r="G4988" s="118" t="s">
        <v>2</v>
      </c>
      <c r="H4988" s="137">
        <v>41296</v>
      </c>
      <c r="I4988" s="119">
        <v>4570.21</v>
      </c>
      <c r="J4988" s="129"/>
      <c r="K4988" s="129"/>
      <c r="L4988" s="129">
        <v>0</v>
      </c>
      <c r="M4988" s="134" t="s">
        <v>30896</v>
      </c>
    </row>
    <row r="4989" spans="1:13" hidden="1" x14ac:dyDescent="0.25">
      <c r="A4989" s="128"/>
      <c r="B4989" s="2"/>
      <c r="C4989" s="139" t="s">
        <v>3893</v>
      </c>
      <c r="D4989" s="124" t="s">
        <v>3894</v>
      </c>
      <c r="E4989" s="118" t="s">
        <v>48</v>
      </c>
      <c r="F4989" s="124" t="s">
        <v>35249</v>
      </c>
      <c r="G4989" s="118" t="s">
        <v>2</v>
      </c>
      <c r="H4989" s="137">
        <v>41396</v>
      </c>
      <c r="I4989" s="119">
        <v>2311.71</v>
      </c>
      <c r="J4989" s="129"/>
      <c r="K4989" s="129"/>
      <c r="L4989" s="129">
        <v>0</v>
      </c>
      <c r="M4989" s="134" t="s">
        <v>21291</v>
      </c>
    </row>
    <row r="4990" spans="1:13" hidden="1" x14ac:dyDescent="0.25">
      <c r="A4990" s="128"/>
      <c r="B4990" s="2"/>
      <c r="C4990" s="139" t="s">
        <v>3895</v>
      </c>
      <c r="D4990" s="124" t="s">
        <v>3896</v>
      </c>
      <c r="E4990" s="118" t="s">
        <v>48</v>
      </c>
      <c r="F4990" s="124" t="s">
        <v>35249</v>
      </c>
      <c r="G4990" s="118" t="s">
        <v>2</v>
      </c>
      <c r="H4990" s="137">
        <v>44013</v>
      </c>
      <c r="I4990" s="119">
        <v>6342.88</v>
      </c>
      <c r="J4990" s="129"/>
      <c r="K4990" s="129"/>
      <c r="L4990" s="129">
        <v>0</v>
      </c>
      <c r="M4990" s="134" t="s">
        <v>30412</v>
      </c>
    </row>
    <row r="4991" spans="1:13" hidden="1" x14ac:dyDescent="0.25">
      <c r="A4991" s="128"/>
      <c r="B4991" s="2"/>
      <c r="C4991" s="139" t="s">
        <v>3897</v>
      </c>
      <c r="D4991" s="124" t="s">
        <v>3898</v>
      </c>
      <c r="E4991" s="118" t="s">
        <v>48</v>
      </c>
      <c r="F4991" s="124" t="s">
        <v>35249</v>
      </c>
      <c r="G4991" s="118" t="s">
        <v>34659</v>
      </c>
      <c r="H4991" s="137">
        <v>44074</v>
      </c>
      <c r="I4991" s="119">
        <v>3599.64</v>
      </c>
      <c r="J4991" s="129"/>
      <c r="K4991" s="129"/>
      <c r="L4991" s="129">
        <v>0</v>
      </c>
      <c r="M4991" s="134" t="s">
        <v>21292</v>
      </c>
    </row>
    <row r="4992" spans="1:13" hidden="1" x14ac:dyDescent="0.25">
      <c r="A4992" s="128"/>
      <c r="B4992" s="2"/>
      <c r="C4992" s="139" t="s">
        <v>29468</v>
      </c>
      <c r="D4992" s="124" t="s">
        <v>29469</v>
      </c>
      <c r="E4992" s="118" t="s">
        <v>48</v>
      </c>
      <c r="F4992" s="124" t="s">
        <v>35249</v>
      </c>
      <c r="G4992" s="118" t="s">
        <v>2</v>
      </c>
      <c r="H4992" s="137"/>
      <c r="I4992" s="119"/>
      <c r="J4992" s="129"/>
      <c r="K4992" s="129"/>
      <c r="L4992" s="129">
        <v>0</v>
      </c>
      <c r="M4992" s="134" t="s">
        <v>21293</v>
      </c>
    </row>
    <row r="4993" spans="1:13" hidden="1" x14ac:dyDescent="0.25">
      <c r="A4993" s="128"/>
      <c r="B4993" s="2"/>
      <c r="C4993" s="139" t="s">
        <v>3899</v>
      </c>
      <c r="D4993" s="124" t="s">
        <v>3900</v>
      </c>
      <c r="E4993" s="118" t="s">
        <v>48</v>
      </c>
      <c r="F4993" s="124" t="s">
        <v>35249</v>
      </c>
      <c r="G4993" s="118" t="s">
        <v>2</v>
      </c>
      <c r="H4993" s="137">
        <v>41269</v>
      </c>
      <c r="I4993" s="119">
        <v>2425.29</v>
      </c>
      <c r="J4993" s="129"/>
      <c r="K4993" s="129"/>
      <c r="L4993" s="129">
        <v>0</v>
      </c>
      <c r="M4993" s="134" t="s">
        <v>21294</v>
      </c>
    </row>
    <row r="4994" spans="1:13" hidden="1" x14ac:dyDescent="0.25">
      <c r="A4994" s="128"/>
      <c r="B4994" s="2"/>
      <c r="C4994" s="139" t="s">
        <v>3901</v>
      </c>
      <c r="D4994" s="124" t="s">
        <v>3902</v>
      </c>
      <c r="E4994" s="118" t="s">
        <v>48</v>
      </c>
      <c r="F4994" s="124" t="s">
        <v>35249</v>
      </c>
      <c r="G4994" s="118" t="s">
        <v>2</v>
      </c>
      <c r="H4994" s="137">
        <v>41256</v>
      </c>
      <c r="I4994" s="119">
        <v>1004.87</v>
      </c>
      <c r="J4994" s="129"/>
      <c r="K4994" s="129"/>
      <c r="L4994" s="129">
        <v>0</v>
      </c>
      <c r="M4994" s="134" t="s">
        <v>21295</v>
      </c>
    </row>
    <row r="4995" spans="1:13" hidden="1" x14ac:dyDescent="0.25">
      <c r="A4995" s="128"/>
      <c r="B4995" s="2"/>
      <c r="C4995" s="139" t="s">
        <v>32254</v>
      </c>
      <c r="D4995" s="124" t="s">
        <v>32255</v>
      </c>
      <c r="E4995" s="118" t="s">
        <v>48</v>
      </c>
      <c r="F4995" s="124" t="s">
        <v>35249</v>
      </c>
      <c r="G4995" s="118" t="s">
        <v>2</v>
      </c>
      <c r="H4995" s="137"/>
      <c r="I4995" s="119"/>
      <c r="J4995" s="129"/>
      <c r="K4995" s="129"/>
      <c r="L4995" s="129">
        <v>0</v>
      </c>
      <c r="M4995" s="134" t="s">
        <v>28305</v>
      </c>
    </row>
    <row r="4996" spans="1:13" hidden="1" x14ac:dyDescent="0.25">
      <c r="A4996" s="128"/>
      <c r="B4996" s="2"/>
      <c r="C4996" s="139" t="s">
        <v>3903</v>
      </c>
      <c r="D4996" s="124" t="s">
        <v>3904</v>
      </c>
      <c r="E4996" s="118" t="s">
        <v>48</v>
      </c>
      <c r="F4996" s="124" t="s">
        <v>35249</v>
      </c>
      <c r="G4996" s="118" t="s">
        <v>2</v>
      </c>
      <c r="H4996" s="137">
        <v>41478</v>
      </c>
      <c r="I4996" s="119">
        <v>6089.57</v>
      </c>
      <c r="J4996" s="129"/>
      <c r="K4996" s="129"/>
      <c r="L4996" s="129">
        <v>0</v>
      </c>
      <c r="M4996" s="134" t="s">
        <v>21296</v>
      </c>
    </row>
    <row r="4997" spans="1:13" hidden="1" x14ac:dyDescent="0.25">
      <c r="A4997" s="128"/>
      <c r="B4997" s="2"/>
      <c r="C4997" s="139" t="s">
        <v>3905</v>
      </c>
      <c r="D4997" s="124" t="s">
        <v>3906</v>
      </c>
      <c r="E4997" s="118" t="s">
        <v>48</v>
      </c>
      <c r="F4997" s="124" t="s">
        <v>35249</v>
      </c>
      <c r="G4997" s="118" t="s">
        <v>2</v>
      </c>
      <c r="H4997" s="137">
        <v>41459</v>
      </c>
      <c r="I4997" s="119">
        <v>5414.7</v>
      </c>
      <c r="J4997" s="129"/>
      <c r="K4997" s="129"/>
      <c r="L4997" s="129">
        <v>0</v>
      </c>
      <c r="M4997" s="134" t="s">
        <v>21297</v>
      </c>
    </row>
    <row r="4998" spans="1:13" hidden="1" x14ac:dyDescent="0.25">
      <c r="A4998" s="128"/>
      <c r="B4998" s="2"/>
      <c r="C4998" s="139" t="s">
        <v>3907</v>
      </c>
      <c r="D4998" s="124" t="s">
        <v>3908</v>
      </c>
      <c r="E4998" s="118" t="s">
        <v>48</v>
      </c>
      <c r="F4998" s="124" t="s">
        <v>35249</v>
      </c>
      <c r="G4998" s="118" t="s">
        <v>2</v>
      </c>
      <c r="H4998" s="137">
        <v>41241</v>
      </c>
      <c r="I4998" s="119">
        <v>2563.6799999999998</v>
      </c>
      <c r="J4998" s="129"/>
      <c r="K4998" s="129"/>
      <c r="L4998" s="129">
        <v>0</v>
      </c>
      <c r="M4998" s="134" t="s">
        <v>21298</v>
      </c>
    </row>
    <row r="4999" spans="1:13" hidden="1" x14ac:dyDescent="0.25">
      <c r="A4999" s="128"/>
      <c r="B4999" s="2"/>
      <c r="C4999" s="139" t="s">
        <v>3909</v>
      </c>
      <c r="D4999" s="124" t="s">
        <v>3910</v>
      </c>
      <c r="E4999" s="118" t="s">
        <v>48</v>
      </c>
      <c r="F4999" s="124" t="s">
        <v>35249</v>
      </c>
      <c r="G4999" s="118" t="s">
        <v>2</v>
      </c>
      <c r="H4999" s="137">
        <v>41304</v>
      </c>
      <c r="I4999" s="119">
        <v>4338.05</v>
      </c>
      <c r="J4999" s="129"/>
      <c r="K4999" s="129"/>
      <c r="L4999" s="129">
        <v>0</v>
      </c>
      <c r="M4999" s="134" t="s">
        <v>21299</v>
      </c>
    </row>
    <row r="5000" spans="1:13" hidden="1" x14ac:dyDescent="0.25">
      <c r="A5000" s="128"/>
      <c r="B5000" s="2"/>
      <c r="C5000" s="139" t="s">
        <v>3911</v>
      </c>
      <c r="D5000" s="124" t="s">
        <v>3912</v>
      </c>
      <c r="E5000" s="118" t="s">
        <v>48</v>
      </c>
      <c r="F5000" s="124" t="s">
        <v>35249</v>
      </c>
      <c r="G5000" s="118" t="s">
        <v>2</v>
      </c>
      <c r="H5000" s="137">
        <v>44242</v>
      </c>
      <c r="I5000" s="119">
        <v>2922.85</v>
      </c>
      <c r="J5000" s="129"/>
      <c r="K5000" s="129"/>
      <c r="L5000" s="129">
        <v>0</v>
      </c>
      <c r="M5000" s="134" t="s">
        <v>21300</v>
      </c>
    </row>
    <row r="5001" spans="1:13" hidden="1" x14ac:dyDescent="0.25">
      <c r="A5001" s="128"/>
      <c r="B5001" s="2"/>
      <c r="C5001" s="139" t="s">
        <v>29560</v>
      </c>
      <c r="D5001" s="124" t="s">
        <v>29561</v>
      </c>
      <c r="E5001" s="118" t="s">
        <v>48</v>
      </c>
      <c r="F5001" s="124" t="s">
        <v>35249</v>
      </c>
      <c r="G5001" s="118" t="s">
        <v>2</v>
      </c>
      <c r="H5001" s="137"/>
      <c r="I5001" s="119"/>
      <c r="J5001" s="129"/>
      <c r="K5001" s="129"/>
      <c r="L5001" s="129">
        <v>0</v>
      </c>
      <c r="M5001" s="134" t="s">
        <v>30406</v>
      </c>
    </row>
    <row r="5002" spans="1:13" hidden="1" x14ac:dyDescent="0.25">
      <c r="A5002" s="128"/>
      <c r="B5002" s="2"/>
      <c r="C5002" s="139" t="s">
        <v>29029</v>
      </c>
      <c r="D5002" s="124" t="s">
        <v>29030</v>
      </c>
      <c r="E5002" s="118" t="s">
        <v>48</v>
      </c>
      <c r="F5002" s="124" t="s">
        <v>35249</v>
      </c>
      <c r="G5002" s="118" t="s">
        <v>2</v>
      </c>
      <c r="H5002" s="137"/>
      <c r="I5002" s="119"/>
      <c r="J5002" s="129"/>
      <c r="K5002" s="129"/>
      <c r="L5002" s="129">
        <v>0</v>
      </c>
      <c r="M5002" s="134" t="s">
        <v>21301</v>
      </c>
    </row>
    <row r="5003" spans="1:13" hidden="1" x14ac:dyDescent="0.25">
      <c r="A5003" s="128"/>
      <c r="B5003" s="2"/>
      <c r="C5003" s="139" t="s">
        <v>3913</v>
      </c>
      <c r="D5003" s="124" t="s">
        <v>3914</v>
      </c>
      <c r="E5003" s="118" t="s">
        <v>48</v>
      </c>
      <c r="F5003" s="124" t="s">
        <v>35249</v>
      </c>
      <c r="G5003" s="118" t="s">
        <v>2</v>
      </c>
      <c r="H5003" s="137">
        <v>44281</v>
      </c>
      <c r="I5003" s="119">
        <v>5014.1099999999997</v>
      </c>
      <c r="J5003" s="129"/>
      <c r="K5003" s="129"/>
      <c r="L5003" s="129">
        <v>0</v>
      </c>
      <c r="M5003" s="134" t="s">
        <v>21302</v>
      </c>
    </row>
    <row r="5004" spans="1:13" hidden="1" x14ac:dyDescent="0.25">
      <c r="A5004" s="128"/>
      <c r="B5004" s="2"/>
      <c r="C5004" s="139" t="s">
        <v>3915</v>
      </c>
      <c r="D5004" s="124" t="s">
        <v>3916</v>
      </c>
      <c r="E5004" s="118" t="s">
        <v>48</v>
      </c>
      <c r="F5004" s="124" t="s">
        <v>35249</v>
      </c>
      <c r="G5004" s="118" t="s">
        <v>2</v>
      </c>
      <c r="H5004" s="137">
        <v>41353</v>
      </c>
      <c r="I5004" s="119">
        <v>837.42</v>
      </c>
      <c r="J5004" s="129"/>
      <c r="K5004" s="129"/>
      <c r="L5004" s="129">
        <v>0</v>
      </c>
      <c r="M5004" s="134" t="s">
        <v>21303</v>
      </c>
    </row>
    <row r="5005" spans="1:13" hidden="1" x14ac:dyDescent="0.25">
      <c r="A5005" s="128"/>
      <c r="B5005" s="2"/>
      <c r="C5005" s="139" t="s">
        <v>3917</v>
      </c>
      <c r="D5005" s="124" t="s">
        <v>3918</v>
      </c>
      <c r="E5005" s="118" t="s">
        <v>48</v>
      </c>
      <c r="F5005" s="124" t="s">
        <v>35249</v>
      </c>
      <c r="G5005" s="118" t="s">
        <v>2</v>
      </c>
      <c r="H5005" s="137">
        <v>43139</v>
      </c>
      <c r="I5005" s="119">
        <v>1494.9</v>
      </c>
      <c r="J5005" s="129"/>
      <c r="K5005" s="129"/>
      <c r="L5005" s="129">
        <v>0</v>
      </c>
      <c r="M5005" s="134" t="s">
        <v>21304</v>
      </c>
    </row>
    <row r="5006" spans="1:13" hidden="1" x14ac:dyDescent="0.25">
      <c r="A5006" s="128"/>
      <c r="B5006" s="2"/>
      <c r="C5006" s="139" t="s">
        <v>3919</v>
      </c>
      <c r="D5006" s="124" t="s">
        <v>3920</v>
      </c>
      <c r="E5006" s="118" t="s">
        <v>48</v>
      </c>
      <c r="F5006" s="124" t="s">
        <v>35249</v>
      </c>
      <c r="G5006" s="118" t="s">
        <v>2</v>
      </c>
      <c r="H5006" s="137">
        <v>43021</v>
      </c>
      <c r="I5006" s="119">
        <v>3399.75</v>
      </c>
      <c r="J5006" s="129"/>
      <c r="K5006" s="129"/>
      <c r="L5006" s="129">
        <v>0</v>
      </c>
      <c r="M5006" s="134" t="s">
        <v>31595</v>
      </c>
    </row>
    <row r="5007" spans="1:13" hidden="1" x14ac:dyDescent="0.25">
      <c r="A5007" s="128"/>
      <c r="B5007" s="2"/>
      <c r="C5007" s="139" t="s">
        <v>3921</v>
      </c>
      <c r="D5007" s="124" t="s">
        <v>3922</v>
      </c>
      <c r="E5007" s="118" t="s">
        <v>48</v>
      </c>
      <c r="F5007" s="124" t="s">
        <v>35249</v>
      </c>
      <c r="G5007" s="118" t="s">
        <v>2</v>
      </c>
      <c r="H5007" s="137">
        <v>42647</v>
      </c>
      <c r="I5007" s="119">
        <v>6440.09</v>
      </c>
      <c r="J5007" s="129"/>
      <c r="K5007" s="129"/>
      <c r="L5007" s="129">
        <v>0</v>
      </c>
      <c r="M5007" s="134" t="s">
        <v>30869</v>
      </c>
    </row>
    <row r="5008" spans="1:13" hidden="1" x14ac:dyDescent="0.25">
      <c r="A5008" s="128"/>
      <c r="B5008" s="2"/>
      <c r="C5008" s="139" t="s">
        <v>3923</v>
      </c>
      <c r="D5008" s="124" t="s">
        <v>3924</v>
      </c>
      <c r="E5008" s="118" t="s">
        <v>48</v>
      </c>
      <c r="F5008" s="124" t="s">
        <v>35249</v>
      </c>
      <c r="G5008" s="118" t="s">
        <v>2</v>
      </c>
      <c r="H5008" s="137">
        <v>45772</v>
      </c>
      <c r="I5008" s="119">
        <v>6941.94</v>
      </c>
      <c r="J5008" s="129"/>
      <c r="K5008" s="129"/>
      <c r="L5008" s="129">
        <v>0</v>
      </c>
      <c r="M5008" s="134" t="s">
        <v>21305</v>
      </c>
    </row>
    <row r="5009" spans="1:13" hidden="1" x14ac:dyDescent="0.25">
      <c r="A5009" s="128"/>
      <c r="B5009" s="2"/>
      <c r="C5009" s="139" t="s">
        <v>3925</v>
      </c>
      <c r="D5009" s="124" t="s">
        <v>3926</v>
      </c>
      <c r="E5009" s="118" t="s">
        <v>48</v>
      </c>
      <c r="F5009" s="124" t="s">
        <v>35249</v>
      </c>
      <c r="G5009" s="118" t="s">
        <v>2</v>
      </c>
      <c r="H5009" s="137">
        <v>42131</v>
      </c>
      <c r="I5009" s="119">
        <v>3440.4</v>
      </c>
      <c r="J5009" s="129"/>
      <c r="K5009" s="129"/>
      <c r="L5009" s="129">
        <v>0</v>
      </c>
      <c r="M5009" s="134" t="s">
        <v>21306</v>
      </c>
    </row>
    <row r="5010" spans="1:13" hidden="1" x14ac:dyDescent="0.25">
      <c r="A5010" s="128"/>
      <c r="B5010" s="2"/>
      <c r="C5010" s="139" t="s">
        <v>3927</v>
      </c>
      <c r="D5010" s="124" t="s">
        <v>3928</v>
      </c>
      <c r="E5010" s="118" t="s">
        <v>48</v>
      </c>
      <c r="F5010" s="124" t="s">
        <v>35249</v>
      </c>
      <c r="G5010" s="118" t="s">
        <v>2</v>
      </c>
      <c r="H5010" s="137">
        <v>41583</v>
      </c>
      <c r="I5010" s="119">
        <v>3737.34</v>
      </c>
      <c r="J5010" s="129"/>
      <c r="K5010" s="129"/>
      <c r="L5010" s="129">
        <v>0</v>
      </c>
      <c r="M5010" s="134" t="s">
        <v>21307</v>
      </c>
    </row>
    <row r="5011" spans="1:13" hidden="1" x14ac:dyDescent="0.25">
      <c r="A5011" s="128"/>
      <c r="B5011" s="2"/>
      <c r="C5011" s="139" t="s">
        <v>3929</v>
      </c>
      <c r="D5011" s="124" t="s">
        <v>3930</v>
      </c>
      <c r="E5011" s="118" t="s">
        <v>48</v>
      </c>
      <c r="F5011" s="124" t="s">
        <v>35249</v>
      </c>
      <c r="G5011" s="118" t="s">
        <v>2</v>
      </c>
      <c r="H5011" s="137">
        <v>42348</v>
      </c>
      <c r="I5011" s="119">
        <v>2462.5</v>
      </c>
      <c r="J5011" s="129"/>
      <c r="K5011" s="129"/>
      <c r="L5011" s="129">
        <v>0</v>
      </c>
      <c r="M5011" s="134" t="s">
        <v>21308</v>
      </c>
    </row>
    <row r="5012" spans="1:13" hidden="1" x14ac:dyDescent="0.25">
      <c r="A5012" s="128"/>
      <c r="B5012" s="2"/>
      <c r="C5012" s="139" t="s">
        <v>31055</v>
      </c>
      <c r="D5012" s="124" t="s">
        <v>31056</v>
      </c>
      <c r="E5012" s="118" t="s">
        <v>48</v>
      </c>
      <c r="F5012" s="124" t="s">
        <v>35249</v>
      </c>
      <c r="G5012" s="118" t="s">
        <v>2</v>
      </c>
      <c r="H5012" s="137"/>
      <c r="I5012" s="119"/>
      <c r="J5012" s="129"/>
      <c r="K5012" s="129"/>
      <c r="L5012" s="129">
        <v>0</v>
      </c>
      <c r="M5012" s="134" t="s">
        <v>21309</v>
      </c>
    </row>
    <row r="5013" spans="1:13" hidden="1" x14ac:dyDescent="0.25">
      <c r="A5013" s="128"/>
      <c r="B5013" s="2"/>
      <c r="C5013" s="139" t="s">
        <v>3931</v>
      </c>
      <c r="D5013" s="124" t="s">
        <v>3932</v>
      </c>
      <c r="E5013" s="118" t="s">
        <v>48</v>
      </c>
      <c r="F5013" s="124" t="s">
        <v>35249</v>
      </c>
      <c r="G5013" s="118" t="s">
        <v>2</v>
      </c>
      <c r="H5013" s="137">
        <v>42948</v>
      </c>
      <c r="I5013" s="119">
        <v>4841.34</v>
      </c>
      <c r="J5013" s="129"/>
      <c r="K5013" s="129"/>
      <c r="L5013" s="129">
        <v>0</v>
      </c>
      <c r="M5013" s="134" t="s">
        <v>21310</v>
      </c>
    </row>
    <row r="5014" spans="1:13" hidden="1" x14ac:dyDescent="0.25">
      <c r="A5014" s="128"/>
      <c r="B5014" s="2"/>
      <c r="C5014" s="139" t="s">
        <v>30798</v>
      </c>
      <c r="D5014" s="124" t="s">
        <v>30799</v>
      </c>
      <c r="E5014" s="118" t="s">
        <v>48</v>
      </c>
      <c r="F5014" s="124" t="s">
        <v>35249</v>
      </c>
      <c r="G5014" s="118" t="s">
        <v>2</v>
      </c>
      <c r="H5014" s="137"/>
      <c r="I5014" s="119"/>
      <c r="J5014" s="129"/>
      <c r="K5014" s="129"/>
      <c r="L5014" s="129">
        <v>0</v>
      </c>
      <c r="M5014" s="134" t="s">
        <v>21311</v>
      </c>
    </row>
    <row r="5015" spans="1:13" hidden="1" x14ac:dyDescent="0.25">
      <c r="A5015" s="128"/>
      <c r="B5015" s="2"/>
      <c r="C5015" s="139" t="s">
        <v>31058</v>
      </c>
      <c r="D5015" s="124" t="s">
        <v>31059</v>
      </c>
      <c r="E5015" s="118" t="s">
        <v>48</v>
      </c>
      <c r="F5015" s="124" t="s">
        <v>35249</v>
      </c>
      <c r="G5015" s="118" t="s">
        <v>2</v>
      </c>
      <c r="H5015" s="137"/>
      <c r="I5015" s="119"/>
      <c r="J5015" s="129"/>
      <c r="K5015" s="129"/>
      <c r="L5015" s="129">
        <v>0</v>
      </c>
      <c r="M5015" s="134" t="s">
        <v>33288</v>
      </c>
    </row>
    <row r="5016" spans="1:13" hidden="1" x14ac:dyDescent="0.25">
      <c r="A5016" s="128"/>
      <c r="B5016" s="2"/>
      <c r="C5016" s="139" t="s">
        <v>30398</v>
      </c>
      <c r="D5016" s="124" t="s">
        <v>30399</v>
      </c>
      <c r="E5016" s="118" t="s">
        <v>48</v>
      </c>
      <c r="F5016" s="124" t="s">
        <v>35249</v>
      </c>
      <c r="G5016" s="118" t="s">
        <v>2</v>
      </c>
      <c r="H5016" s="137"/>
      <c r="I5016" s="119"/>
      <c r="J5016" s="129"/>
      <c r="K5016" s="129"/>
      <c r="L5016" s="129">
        <v>0</v>
      </c>
      <c r="M5016" s="134" t="s">
        <v>30389</v>
      </c>
    </row>
    <row r="5017" spans="1:13" hidden="1" x14ac:dyDescent="0.25">
      <c r="A5017" s="128"/>
      <c r="B5017" s="2"/>
      <c r="C5017" s="139" t="s">
        <v>29881</v>
      </c>
      <c r="D5017" s="124" t="s">
        <v>29882</v>
      </c>
      <c r="E5017" s="118" t="s">
        <v>48</v>
      </c>
      <c r="F5017" s="124" t="s">
        <v>35249</v>
      </c>
      <c r="G5017" s="118" t="s">
        <v>2</v>
      </c>
      <c r="H5017" s="137"/>
      <c r="I5017" s="119"/>
      <c r="J5017" s="129"/>
      <c r="K5017" s="129"/>
      <c r="L5017" s="129">
        <v>0</v>
      </c>
      <c r="M5017" s="134" t="s">
        <v>32090</v>
      </c>
    </row>
    <row r="5018" spans="1:13" hidden="1" x14ac:dyDescent="0.25">
      <c r="A5018" s="128"/>
      <c r="B5018" s="2"/>
      <c r="C5018" s="139" t="s">
        <v>32823</v>
      </c>
      <c r="D5018" s="124" t="s">
        <v>32824</v>
      </c>
      <c r="E5018" s="118" t="s">
        <v>48</v>
      </c>
      <c r="F5018" s="124" t="s">
        <v>35249</v>
      </c>
      <c r="G5018" s="118" t="s">
        <v>2</v>
      </c>
      <c r="H5018" s="137"/>
      <c r="I5018" s="119"/>
      <c r="J5018" s="129"/>
      <c r="K5018" s="129"/>
      <c r="L5018" s="129">
        <v>0</v>
      </c>
      <c r="M5018" s="134" t="s">
        <v>21312</v>
      </c>
    </row>
    <row r="5019" spans="1:13" hidden="1" x14ac:dyDescent="0.25">
      <c r="A5019" s="128"/>
      <c r="B5019" s="2"/>
      <c r="C5019" s="139" t="s">
        <v>3933</v>
      </c>
      <c r="D5019" s="124" t="s">
        <v>3934</v>
      </c>
      <c r="E5019" s="118" t="s">
        <v>48</v>
      </c>
      <c r="F5019" s="124" t="s">
        <v>35249</v>
      </c>
      <c r="G5019" s="118" t="s">
        <v>2</v>
      </c>
      <c r="H5019" s="137">
        <v>44883</v>
      </c>
      <c r="I5019" s="119">
        <v>1459.11</v>
      </c>
      <c r="J5019" s="129"/>
      <c r="K5019" s="129"/>
      <c r="L5019" s="129">
        <v>0</v>
      </c>
      <c r="M5019" s="134" t="s">
        <v>21313</v>
      </c>
    </row>
    <row r="5020" spans="1:13" hidden="1" x14ac:dyDescent="0.25">
      <c r="A5020" s="128"/>
      <c r="B5020" s="2"/>
      <c r="C5020" s="139" t="s">
        <v>3935</v>
      </c>
      <c r="D5020" s="124" t="s">
        <v>3936</v>
      </c>
      <c r="E5020" s="118" t="s">
        <v>48</v>
      </c>
      <c r="F5020" s="124" t="s">
        <v>35249</v>
      </c>
      <c r="G5020" s="118" t="s">
        <v>2</v>
      </c>
      <c r="H5020" s="137">
        <v>43139</v>
      </c>
      <c r="I5020" s="119">
        <v>868.41</v>
      </c>
      <c r="J5020" s="129"/>
      <c r="K5020" s="129"/>
      <c r="L5020" s="129">
        <v>0</v>
      </c>
      <c r="M5020" s="134" t="s">
        <v>32831</v>
      </c>
    </row>
    <row r="5021" spans="1:13" hidden="1" x14ac:dyDescent="0.25">
      <c r="A5021" s="128"/>
      <c r="B5021" s="2"/>
      <c r="C5021" s="139" t="s">
        <v>3937</v>
      </c>
      <c r="D5021" s="124" t="s">
        <v>3938</v>
      </c>
      <c r="E5021" s="118" t="s">
        <v>48</v>
      </c>
      <c r="F5021" s="124" t="s">
        <v>35249</v>
      </c>
      <c r="G5021" s="118" t="s">
        <v>2</v>
      </c>
      <c r="H5021" s="137">
        <v>41291</v>
      </c>
      <c r="I5021" s="119">
        <v>755.25</v>
      </c>
      <c r="J5021" s="129"/>
      <c r="K5021" s="129"/>
      <c r="L5021" s="129">
        <v>0</v>
      </c>
      <c r="M5021" s="134" t="s">
        <v>21314</v>
      </c>
    </row>
    <row r="5022" spans="1:13" hidden="1" x14ac:dyDescent="0.25">
      <c r="A5022" s="128"/>
      <c r="B5022" s="2"/>
      <c r="C5022" s="139" t="s">
        <v>3939</v>
      </c>
      <c r="D5022" s="124" t="s">
        <v>3940</v>
      </c>
      <c r="E5022" s="118" t="s">
        <v>48</v>
      </c>
      <c r="F5022" s="124" t="s">
        <v>35249</v>
      </c>
      <c r="G5022" s="118" t="s">
        <v>2</v>
      </c>
      <c r="H5022" s="137">
        <v>42858</v>
      </c>
      <c r="I5022" s="119">
        <v>1182.81</v>
      </c>
      <c r="J5022" s="129"/>
      <c r="K5022" s="129"/>
      <c r="L5022" s="129">
        <v>0</v>
      </c>
      <c r="M5022" s="134" t="s">
        <v>30803</v>
      </c>
    </row>
    <row r="5023" spans="1:13" hidden="1" x14ac:dyDescent="0.25">
      <c r="A5023" s="128"/>
      <c r="B5023" s="2"/>
      <c r="C5023" s="139" t="s">
        <v>31735</v>
      </c>
      <c r="D5023" s="124" t="s">
        <v>31736</v>
      </c>
      <c r="E5023" s="118" t="s">
        <v>48</v>
      </c>
      <c r="F5023" s="124" t="s">
        <v>35249</v>
      </c>
      <c r="G5023" s="118" t="s">
        <v>2</v>
      </c>
      <c r="H5023" s="137"/>
      <c r="I5023" s="119"/>
      <c r="J5023" s="129"/>
      <c r="K5023" s="129"/>
      <c r="L5023" s="129">
        <v>0</v>
      </c>
      <c r="M5023" s="134" t="s">
        <v>29889</v>
      </c>
    </row>
    <row r="5024" spans="1:13" hidden="1" x14ac:dyDescent="0.25">
      <c r="A5024" s="128"/>
      <c r="B5024" s="2"/>
      <c r="C5024" s="139" t="s">
        <v>29585</v>
      </c>
      <c r="D5024" s="124" t="s">
        <v>29586</v>
      </c>
      <c r="E5024" s="118" t="s">
        <v>48</v>
      </c>
      <c r="F5024" s="124" t="s">
        <v>35249</v>
      </c>
      <c r="G5024" s="118" t="s">
        <v>2</v>
      </c>
      <c r="H5024" s="137"/>
      <c r="I5024" s="119"/>
      <c r="J5024" s="129"/>
      <c r="K5024" s="129"/>
      <c r="L5024" s="129">
        <v>0</v>
      </c>
      <c r="M5024" s="134" t="s">
        <v>29886</v>
      </c>
    </row>
    <row r="5025" spans="1:13" hidden="1" x14ac:dyDescent="0.25">
      <c r="A5025" s="128"/>
      <c r="B5025" s="2"/>
      <c r="C5025" s="139" t="s">
        <v>3941</v>
      </c>
      <c r="D5025" s="124" t="s">
        <v>3942</v>
      </c>
      <c r="E5025" s="118" t="s">
        <v>48</v>
      </c>
      <c r="F5025" s="124" t="s">
        <v>35249</v>
      </c>
      <c r="G5025" s="118" t="s">
        <v>2</v>
      </c>
      <c r="H5025" s="137">
        <v>43747</v>
      </c>
      <c r="I5025" s="119">
        <v>4138.79</v>
      </c>
      <c r="J5025" s="129"/>
      <c r="K5025" s="129"/>
      <c r="L5025" s="129">
        <v>0</v>
      </c>
      <c r="M5025" s="134" t="s">
        <v>30403</v>
      </c>
    </row>
    <row r="5026" spans="1:13" hidden="1" x14ac:dyDescent="0.25">
      <c r="A5026" s="128"/>
      <c r="B5026" s="2"/>
      <c r="C5026" s="139" t="s">
        <v>28239</v>
      </c>
      <c r="D5026" s="124" t="s">
        <v>28240</v>
      </c>
      <c r="E5026" s="118" t="s">
        <v>48</v>
      </c>
      <c r="F5026" s="124" t="s">
        <v>35249</v>
      </c>
      <c r="G5026" s="118" t="s">
        <v>2</v>
      </c>
      <c r="H5026" s="137"/>
      <c r="I5026" s="119"/>
      <c r="J5026" s="129"/>
      <c r="K5026" s="129"/>
      <c r="L5026" s="129">
        <v>0</v>
      </c>
      <c r="M5026" s="134" t="s">
        <v>21315</v>
      </c>
    </row>
    <row r="5027" spans="1:13" hidden="1" x14ac:dyDescent="0.25">
      <c r="A5027" s="128"/>
      <c r="B5027" s="2"/>
      <c r="C5027" s="139" t="s">
        <v>3943</v>
      </c>
      <c r="D5027" s="124" t="s">
        <v>3944</v>
      </c>
      <c r="E5027" s="118" t="s">
        <v>48</v>
      </c>
      <c r="F5027" s="124" t="s">
        <v>35249</v>
      </c>
      <c r="G5027" s="118" t="s">
        <v>2</v>
      </c>
      <c r="H5027" s="137">
        <v>44979</v>
      </c>
      <c r="I5027" s="119">
        <v>8460.98</v>
      </c>
      <c r="J5027" s="129"/>
      <c r="K5027" s="129"/>
      <c r="L5027" s="129">
        <v>0</v>
      </c>
      <c r="M5027" s="134" t="s">
        <v>21316</v>
      </c>
    </row>
    <row r="5028" spans="1:13" hidden="1" x14ac:dyDescent="0.25">
      <c r="A5028" s="128"/>
      <c r="B5028" s="2"/>
      <c r="C5028" s="139" t="s">
        <v>3945</v>
      </c>
      <c r="D5028" s="124" t="s">
        <v>3946</v>
      </c>
      <c r="E5028" s="118" t="s">
        <v>48</v>
      </c>
      <c r="F5028" s="124" t="s">
        <v>35249</v>
      </c>
      <c r="G5028" s="118" t="s">
        <v>2</v>
      </c>
      <c r="H5028" s="137">
        <v>43299</v>
      </c>
      <c r="I5028" s="119">
        <v>5433.13</v>
      </c>
      <c r="J5028" s="129"/>
      <c r="K5028" s="129"/>
      <c r="L5028" s="129">
        <v>0</v>
      </c>
      <c r="M5028" s="134" t="s">
        <v>21317</v>
      </c>
    </row>
    <row r="5029" spans="1:13" hidden="1" x14ac:dyDescent="0.25">
      <c r="A5029" s="128"/>
      <c r="B5029" s="2"/>
      <c r="C5029" s="139" t="s">
        <v>3947</v>
      </c>
      <c r="D5029" s="124" t="s">
        <v>3948</v>
      </c>
      <c r="E5029" s="118" t="s">
        <v>48</v>
      </c>
      <c r="F5029" s="124" t="s">
        <v>35249</v>
      </c>
      <c r="G5029" s="118" t="s">
        <v>2</v>
      </c>
      <c r="H5029" s="137">
        <v>43601</v>
      </c>
      <c r="I5029" s="119">
        <v>6891.43</v>
      </c>
      <c r="J5029" s="129"/>
      <c r="K5029" s="129"/>
      <c r="L5029" s="129">
        <v>0</v>
      </c>
      <c r="M5029" s="134" t="s">
        <v>21318</v>
      </c>
    </row>
    <row r="5030" spans="1:13" hidden="1" x14ac:dyDescent="0.25">
      <c r="A5030" s="128"/>
      <c r="B5030" s="2"/>
      <c r="C5030" s="139" t="s">
        <v>3949</v>
      </c>
      <c r="D5030" s="124" t="s">
        <v>3950</v>
      </c>
      <c r="E5030" s="118" t="s">
        <v>48</v>
      </c>
      <c r="F5030" s="124" t="s">
        <v>35249</v>
      </c>
      <c r="G5030" s="118" t="s">
        <v>2</v>
      </c>
      <c r="H5030" s="137">
        <v>41830</v>
      </c>
      <c r="I5030" s="119">
        <v>4068.72</v>
      </c>
      <c r="J5030" s="129"/>
      <c r="K5030" s="129"/>
      <c r="L5030" s="129">
        <v>0</v>
      </c>
      <c r="M5030" s="134" t="s">
        <v>21319</v>
      </c>
    </row>
    <row r="5031" spans="1:13" hidden="1" x14ac:dyDescent="0.25">
      <c r="A5031" s="128"/>
      <c r="B5031" s="2"/>
      <c r="C5031" s="139" t="s">
        <v>3951</v>
      </c>
      <c r="D5031" s="124" t="s">
        <v>3952</v>
      </c>
      <c r="E5031" s="118" t="s">
        <v>48</v>
      </c>
      <c r="F5031" s="124" t="s">
        <v>35249</v>
      </c>
      <c r="G5031" s="118" t="s">
        <v>2</v>
      </c>
      <c r="H5031" s="137">
        <v>41285</v>
      </c>
      <c r="I5031" s="119">
        <v>2625.46</v>
      </c>
      <c r="J5031" s="129"/>
      <c r="K5031" s="129"/>
      <c r="L5031" s="129">
        <v>0</v>
      </c>
      <c r="M5031" s="134" t="s">
        <v>21320</v>
      </c>
    </row>
    <row r="5032" spans="1:13" hidden="1" x14ac:dyDescent="0.25">
      <c r="A5032" s="128"/>
      <c r="B5032" s="2"/>
      <c r="C5032" s="139" t="s">
        <v>29378</v>
      </c>
      <c r="D5032" s="124" t="s">
        <v>29379</v>
      </c>
      <c r="E5032" s="118" t="s">
        <v>48</v>
      </c>
      <c r="F5032" s="124" t="s">
        <v>35249</v>
      </c>
      <c r="G5032" s="118" t="s">
        <v>2</v>
      </c>
      <c r="H5032" s="137"/>
      <c r="I5032" s="119"/>
      <c r="J5032" s="129"/>
      <c r="K5032" s="129"/>
      <c r="L5032" s="129">
        <v>0</v>
      </c>
      <c r="M5032" s="134" t="s">
        <v>28586</v>
      </c>
    </row>
    <row r="5033" spans="1:13" hidden="1" x14ac:dyDescent="0.25">
      <c r="A5033" s="128"/>
      <c r="B5033" s="2"/>
      <c r="C5033" s="139" t="s">
        <v>3953</v>
      </c>
      <c r="D5033" s="124" t="s">
        <v>3954</v>
      </c>
      <c r="E5033" s="118" t="s">
        <v>48</v>
      </c>
      <c r="F5033" s="124" t="s">
        <v>35249</v>
      </c>
      <c r="G5033" s="118" t="s">
        <v>2</v>
      </c>
      <c r="H5033" s="137">
        <v>41184</v>
      </c>
      <c r="I5033" s="119">
        <v>1029.95</v>
      </c>
      <c r="J5033" s="129"/>
      <c r="K5033" s="129"/>
      <c r="L5033" s="129">
        <v>0</v>
      </c>
      <c r="M5033" s="134" t="s">
        <v>21321</v>
      </c>
    </row>
    <row r="5034" spans="1:13" hidden="1" x14ac:dyDescent="0.25">
      <c r="A5034" s="128"/>
      <c r="B5034" s="2"/>
      <c r="C5034" s="139" t="s">
        <v>3955</v>
      </c>
      <c r="D5034" s="124" t="s">
        <v>3956</v>
      </c>
      <c r="E5034" s="118" t="s">
        <v>48</v>
      </c>
      <c r="F5034" s="124" t="s">
        <v>35249</v>
      </c>
      <c r="G5034" s="118" t="s">
        <v>2</v>
      </c>
      <c r="H5034" s="137">
        <v>41183</v>
      </c>
      <c r="I5034" s="119">
        <v>804.47</v>
      </c>
      <c r="J5034" s="129"/>
      <c r="K5034" s="129"/>
      <c r="L5034" s="129">
        <v>0</v>
      </c>
      <c r="M5034" s="134" t="s">
        <v>21322</v>
      </c>
    </row>
    <row r="5035" spans="1:13" hidden="1" x14ac:dyDescent="0.25">
      <c r="A5035" s="128"/>
      <c r="B5035" s="2"/>
      <c r="C5035" s="139" t="s">
        <v>3957</v>
      </c>
      <c r="D5035" s="124" t="s">
        <v>3958</v>
      </c>
      <c r="E5035" s="118" t="s">
        <v>48</v>
      </c>
      <c r="F5035" s="124" t="s">
        <v>35249</v>
      </c>
      <c r="G5035" s="118" t="s">
        <v>2</v>
      </c>
      <c r="H5035" s="137">
        <v>41191</v>
      </c>
      <c r="I5035" s="119">
        <v>2123.62</v>
      </c>
      <c r="J5035" s="129"/>
      <c r="K5035" s="129"/>
      <c r="L5035" s="129">
        <v>0</v>
      </c>
      <c r="M5035" s="134" t="s">
        <v>21323</v>
      </c>
    </row>
    <row r="5036" spans="1:13" hidden="1" x14ac:dyDescent="0.25">
      <c r="A5036" s="128"/>
      <c r="B5036" s="2"/>
      <c r="C5036" s="139" t="s">
        <v>30837</v>
      </c>
      <c r="D5036" s="124" t="s">
        <v>30838</v>
      </c>
      <c r="E5036" s="118" t="s">
        <v>48</v>
      </c>
      <c r="F5036" s="124" t="s">
        <v>35249</v>
      </c>
      <c r="G5036" s="118" t="s">
        <v>2</v>
      </c>
      <c r="H5036" s="137"/>
      <c r="I5036" s="119"/>
      <c r="J5036" s="129"/>
      <c r="K5036" s="129"/>
      <c r="L5036" s="129">
        <v>0</v>
      </c>
      <c r="M5036" s="134" t="s">
        <v>21324</v>
      </c>
    </row>
    <row r="5037" spans="1:13" hidden="1" x14ac:dyDescent="0.25">
      <c r="A5037" s="128"/>
      <c r="B5037" s="2"/>
      <c r="C5037" s="139" t="s">
        <v>3959</v>
      </c>
      <c r="D5037" s="124" t="s">
        <v>3960</v>
      </c>
      <c r="E5037" s="118" t="s">
        <v>48</v>
      </c>
      <c r="F5037" s="124" t="s">
        <v>35249</v>
      </c>
      <c r="G5037" s="118" t="s">
        <v>2</v>
      </c>
      <c r="H5037" s="137">
        <v>41236</v>
      </c>
      <c r="I5037" s="119">
        <v>2176.7399999999998</v>
      </c>
      <c r="J5037" s="129"/>
      <c r="K5037" s="129"/>
      <c r="L5037" s="129">
        <v>0</v>
      </c>
      <c r="M5037" s="134" t="s">
        <v>21325</v>
      </c>
    </row>
    <row r="5038" spans="1:13" hidden="1" x14ac:dyDescent="0.25">
      <c r="A5038" s="128"/>
      <c r="B5038" s="2"/>
      <c r="C5038" s="139" t="s">
        <v>3961</v>
      </c>
      <c r="D5038" s="124" t="s">
        <v>3962</v>
      </c>
      <c r="E5038" s="118" t="s">
        <v>48</v>
      </c>
      <c r="F5038" s="124" t="s">
        <v>35249</v>
      </c>
      <c r="G5038" s="118" t="s">
        <v>2</v>
      </c>
      <c r="H5038" s="137">
        <v>41183</v>
      </c>
      <c r="I5038" s="119">
        <v>435.96</v>
      </c>
      <c r="J5038" s="129"/>
      <c r="K5038" s="129"/>
      <c r="L5038" s="129">
        <v>0</v>
      </c>
      <c r="M5038" s="134" t="s">
        <v>21326</v>
      </c>
    </row>
    <row r="5039" spans="1:13" hidden="1" x14ac:dyDescent="0.25">
      <c r="A5039" s="128"/>
      <c r="B5039" s="2"/>
      <c r="C5039" s="139" t="s">
        <v>3963</v>
      </c>
      <c r="D5039" s="124" t="s">
        <v>3964</v>
      </c>
      <c r="E5039" s="118" t="s">
        <v>48</v>
      </c>
      <c r="F5039" s="124" t="s">
        <v>35249</v>
      </c>
      <c r="G5039" s="118" t="s">
        <v>2</v>
      </c>
      <c r="H5039" s="137">
        <v>41183</v>
      </c>
      <c r="I5039" s="119">
        <v>460.65</v>
      </c>
      <c r="J5039" s="129"/>
      <c r="K5039" s="129"/>
      <c r="L5039" s="129">
        <v>0</v>
      </c>
      <c r="M5039" s="134" t="s">
        <v>21327</v>
      </c>
    </row>
    <row r="5040" spans="1:13" hidden="1" x14ac:dyDescent="0.25">
      <c r="A5040" s="128"/>
      <c r="B5040" s="2"/>
      <c r="C5040" s="139" t="s">
        <v>3965</v>
      </c>
      <c r="D5040" s="124" t="s">
        <v>3966</v>
      </c>
      <c r="E5040" s="118" t="s">
        <v>48</v>
      </c>
      <c r="F5040" s="124" t="s">
        <v>35249</v>
      </c>
      <c r="G5040" s="118" t="s">
        <v>2</v>
      </c>
      <c r="H5040" s="137">
        <v>41183</v>
      </c>
      <c r="I5040" s="119">
        <v>493.77</v>
      </c>
      <c r="J5040" s="129"/>
      <c r="K5040" s="129"/>
      <c r="L5040" s="129">
        <v>0</v>
      </c>
      <c r="M5040" s="134" t="s">
        <v>21328</v>
      </c>
    </row>
    <row r="5041" spans="1:13" hidden="1" x14ac:dyDescent="0.25">
      <c r="A5041" s="128"/>
      <c r="B5041" s="2"/>
      <c r="C5041" s="139" t="s">
        <v>3967</v>
      </c>
      <c r="D5041" s="124" t="s">
        <v>3968</v>
      </c>
      <c r="E5041" s="118" t="s">
        <v>48</v>
      </c>
      <c r="F5041" s="124" t="s">
        <v>35249</v>
      </c>
      <c r="G5041" s="118" t="s">
        <v>2</v>
      </c>
      <c r="H5041" s="137">
        <v>41191</v>
      </c>
      <c r="I5041" s="119">
        <v>643.35</v>
      </c>
      <c r="J5041" s="129"/>
      <c r="K5041" s="129"/>
      <c r="L5041" s="129">
        <v>0</v>
      </c>
      <c r="M5041" s="134" t="s">
        <v>21329</v>
      </c>
    </row>
    <row r="5042" spans="1:13" hidden="1" x14ac:dyDescent="0.25">
      <c r="A5042" s="128"/>
      <c r="B5042" s="2"/>
      <c r="C5042" s="139" t="s">
        <v>3969</v>
      </c>
      <c r="D5042" s="124" t="s">
        <v>3970</v>
      </c>
      <c r="E5042" s="118" t="s">
        <v>48</v>
      </c>
      <c r="F5042" s="124" t="s">
        <v>35249</v>
      </c>
      <c r="G5042" s="118" t="s">
        <v>2</v>
      </c>
      <c r="H5042" s="137">
        <v>41190</v>
      </c>
      <c r="I5042" s="119">
        <v>917.25</v>
      </c>
      <c r="J5042" s="129"/>
      <c r="K5042" s="129"/>
      <c r="L5042" s="129">
        <v>0</v>
      </c>
      <c r="M5042" s="134" t="s">
        <v>21330</v>
      </c>
    </row>
    <row r="5043" spans="1:13" hidden="1" x14ac:dyDescent="0.25">
      <c r="A5043" s="128"/>
      <c r="B5043" s="2"/>
      <c r="C5043" s="139" t="s">
        <v>32412</v>
      </c>
      <c r="D5043" s="124" t="s">
        <v>32413</v>
      </c>
      <c r="E5043" s="118" t="s">
        <v>48</v>
      </c>
      <c r="F5043" s="124" t="s">
        <v>35249</v>
      </c>
      <c r="G5043" s="118" t="s">
        <v>34659</v>
      </c>
      <c r="H5043" s="137"/>
      <c r="I5043" s="119"/>
      <c r="J5043" s="129"/>
      <c r="K5043" s="129"/>
      <c r="L5043" s="129">
        <v>0</v>
      </c>
      <c r="M5043" s="134" t="s">
        <v>21331</v>
      </c>
    </row>
    <row r="5044" spans="1:13" hidden="1" x14ac:dyDescent="0.25">
      <c r="A5044" s="128"/>
      <c r="B5044" s="2"/>
      <c r="C5044" s="139" t="s">
        <v>41840</v>
      </c>
      <c r="D5044" s="124" t="s">
        <v>41841</v>
      </c>
      <c r="E5044" s="118" t="s">
        <v>48</v>
      </c>
      <c r="F5044" s="124" t="s">
        <v>35249</v>
      </c>
      <c r="G5044" s="118" t="s">
        <v>2</v>
      </c>
      <c r="H5044" s="137">
        <v>46099</v>
      </c>
      <c r="I5044" s="119">
        <v>1465.26</v>
      </c>
      <c r="J5044" s="129"/>
      <c r="K5044" s="129"/>
      <c r="L5044" s="129">
        <v>0</v>
      </c>
      <c r="M5044" s="134" t="s">
        <v>21332</v>
      </c>
    </row>
    <row r="5045" spans="1:13" hidden="1" x14ac:dyDescent="0.25">
      <c r="A5045" s="128"/>
      <c r="B5045" s="2"/>
      <c r="C5045" s="139" t="s">
        <v>3971</v>
      </c>
      <c r="D5045" s="124" t="s">
        <v>3972</v>
      </c>
      <c r="E5045" s="118" t="s">
        <v>48</v>
      </c>
      <c r="F5045" s="124" t="s">
        <v>35249</v>
      </c>
      <c r="G5045" s="118" t="s">
        <v>2</v>
      </c>
      <c r="H5045" s="137">
        <v>43867</v>
      </c>
      <c r="I5045" s="119">
        <v>1876.76</v>
      </c>
      <c r="J5045" s="129"/>
      <c r="K5045" s="129"/>
      <c r="L5045" s="129">
        <v>0</v>
      </c>
      <c r="M5045" s="134" t="s">
        <v>21333</v>
      </c>
    </row>
    <row r="5046" spans="1:13" hidden="1" x14ac:dyDescent="0.25">
      <c r="A5046" s="128"/>
      <c r="B5046" s="2"/>
      <c r="C5046" s="139" t="s">
        <v>3973</v>
      </c>
      <c r="D5046" s="124" t="s">
        <v>3974</v>
      </c>
      <c r="E5046" s="118" t="s">
        <v>48</v>
      </c>
      <c r="F5046" s="124" t="s">
        <v>35249</v>
      </c>
      <c r="G5046" s="118" t="s">
        <v>2</v>
      </c>
      <c r="H5046" s="137">
        <v>43763</v>
      </c>
      <c r="I5046" s="119">
        <v>1293.3399999999999</v>
      </c>
      <c r="J5046" s="129"/>
      <c r="K5046" s="129"/>
      <c r="L5046" s="129">
        <v>0</v>
      </c>
      <c r="M5046" s="134" t="s">
        <v>31557</v>
      </c>
    </row>
    <row r="5047" spans="1:13" hidden="1" x14ac:dyDescent="0.25">
      <c r="A5047" s="128"/>
      <c r="B5047" s="2"/>
      <c r="C5047" s="139" t="s">
        <v>3975</v>
      </c>
      <c r="D5047" s="124" t="s">
        <v>3976</v>
      </c>
      <c r="E5047" s="118" t="s">
        <v>48</v>
      </c>
      <c r="F5047" s="124" t="s">
        <v>35249</v>
      </c>
      <c r="G5047" s="118" t="s">
        <v>2</v>
      </c>
      <c r="H5047" s="137">
        <v>42815</v>
      </c>
      <c r="I5047" s="119">
        <v>3475.52</v>
      </c>
      <c r="J5047" s="129"/>
      <c r="K5047" s="129"/>
      <c r="L5047" s="129">
        <v>0</v>
      </c>
      <c r="M5047" s="134" t="s">
        <v>21334</v>
      </c>
    </row>
    <row r="5048" spans="1:13" hidden="1" x14ac:dyDescent="0.25">
      <c r="A5048" s="128"/>
      <c r="B5048" s="2"/>
      <c r="C5048" s="139" t="s">
        <v>31061</v>
      </c>
      <c r="D5048" s="124" t="s">
        <v>31062</v>
      </c>
      <c r="E5048" s="118" t="s">
        <v>48</v>
      </c>
      <c r="F5048" s="124" t="s">
        <v>35249</v>
      </c>
      <c r="G5048" s="118" t="s">
        <v>2</v>
      </c>
      <c r="H5048" s="137"/>
      <c r="I5048" s="119"/>
      <c r="J5048" s="129"/>
      <c r="K5048" s="129"/>
      <c r="L5048" s="129">
        <v>0</v>
      </c>
      <c r="M5048" s="134" t="s">
        <v>21335</v>
      </c>
    </row>
    <row r="5049" spans="1:13" hidden="1" x14ac:dyDescent="0.25">
      <c r="A5049" s="128"/>
      <c r="B5049" s="2"/>
      <c r="C5049" s="139" t="s">
        <v>31434</v>
      </c>
      <c r="D5049" s="124" t="s">
        <v>31435</v>
      </c>
      <c r="E5049" s="118" t="s">
        <v>48</v>
      </c>
      <c r="F5049" s="124" t="s">
        <v>35249</v>
      </c>
      <c r="G5049" s="118" t="s">
        <v>2</v>
      </c>
      <c r="H5049" s="137"/>
      <c r="I5049" s="119"/>
      <c r="J5049" s="129"/>
      <c r="K5049" s="129"/>
      <c r="L5049" s="129">
        <v>0</v>
      </c>
      <c r="M5049" s="134" t="s">
        <v>21336</v>
      </c>
    </row>
    <row r="5050" spans="1:13" hidden="1" x14ac:dyDescent="0.25">
      <c r="A5050" s="128"/>
      <c r="B5050" s="2"/>
      <c r="C5050" s="139" t="s">
        <v>3977</v>
      </c>
      <c r="D5050" s="124" t="s">
        <v>3978</v>
      </c>
      <c r="E5050" s="118" t="s">
        <v>48</v>
      </c>
      <c r="F5050" s="124" t="s">
        <v>35249</v>
      </c>
      <c r="G5050" s="118" t="s">
        <v>2</v>
      </c>
      <c r="H5050" s="137">
        <v>45772</v>
      </c>
      <c r="I5050" s="119">
        <v>9481.64</v>
      </c>
      <c r="J5050" s="129"/>
      <c r="K5050" s="129"/>
      <c r="L5050" s="129">
        <v>0</v>
      </c>
      <c r="M5050" s="134" t="s">
        <v>29270</v>
      </c>
    </row>
    <row r="5051" spans="1:13" hidden="1" x14ac:dyDescent="0.25">
      <c r="A5051" s="128"/>
      <c r="B5051" s="2"/>
      <c r="C5051" s="139" t="s">
        <v>3979</v>
      </c>
      <c r="D5051" s="124" t="s">
        <v>3980</v>
      </c>
      <c r="E5051" s="118" t="s">
        <v>48</v>
      </c>
      <c r="F5051" s="124" t="s">
        <v>35249</v>
      </c>
      <c r="G5051" s="118" t="s">
        <v>2</v>
      </c>
      <c r="H5051" s="137">
        <v>42593</v>
      </c>
      <c r="I5051" s="119">
        <v>1752.93</v>
      </c>
      <c r="J5051" s="129"/>
      <c r="K5051" s="129"/>
      <c r="L5051" s="129">
        <v>0</v>
      </c>
      <c r="M5051" s="134" t="s">
        <v>21337</v>
      </c>
    </row>
    <row r="5052" spans="1:13" hidden="1" x14ac:dyDescent="0.25">
      <c r="A5052" s="128"/>
      <c r="B5052" s="2"/>
      <c r="C5052" s="139" t="s">
        <v>3981</v>
      </c>
      <c r="D5052" s="124" t="s">
        <v>3982</v>
      </c>
      <c r="E5052" s="118" t="s">
        <v>48</v>
      </c>
      <c r="F5052" s="124" t="s">
        <v>35249</v>
      </c>
      <c r="G5052" s="118" t="s">
        <v>2</v>
      </c>
      <c r="H5052" s="137">
        <v>44418</v>
      </c>
      <c r="I5052" s="119">
        <v>2642.69</v>
      </c>
      <c r="J5052" s="129"/>
      <c r="K5052" s="129"/>
      <c r="L5052" s="129">
        <v>0</v>
      </c>
      <c r="M5052" s="134" t="s">
        <v>21338</v>
      </c>
    </row>
    <row r="5053" spans="1:13" hidden="1" x14ac:dyDescent="0.25">
      <c r="A5053" s="128"/>
      <c r="B5053" s="2"/>
      <c r="C5053" s="139" t="s">
        <v>3983</v>
      </c>
      <c r="D5053" s="124" t="s">
        <v>3984</v>
      </c>
      <c r="E5053" s="118" t="s">
        <v>48</v>
      </c>
      <c r="F5053" s="124" t="s">
        <v>35249</v>
      </c>
      <c r="G5053" s="118" t="s">
        <v>2</v>
      </c>
      <c r="H5053" s="137">
        <v>42752</v>
      </c>
      <c r="I5053" s="119">
        <v>4556.0600000000004</v>
      </c>
      <c r="J5053" s="129"/>
      <c r="K5053" s="129"/>
      <c r="L5053" s="129">
        <v>0</v>
      </c>
      <c r="M5053" s="134" t="s">
        <v>29812</v>
      </c>
    </row>
    <row r="5054" spans="1:13" hidden="1" x14ac:dyDescent="0.25">
      <c r="A5054" s="128"/>
      <c r="B5054" s="2"/>
      <c r="C5054" s="139" t="s">
        <v>30765</v>
      </c>
      <c r="D5054" s="124" t="s">
        <v>30766</v>
      </c>
      <c r="E5054" s="118" t="s">
        <v>48</v>
      </c>
      <c r="F5054" s="124" t="s">
        <v>35249</v>
      </c>
      <c r="G5054" s="118" t="s">
        <v>2</v>
      </c>
      <c r="H5054" s="137"/>
      <c r="I5054" s="119"/>
      <c r="J5054" s="129"/>
      <c r="K5054" s="129"/>
      <c r="L5054" s="129">
        <v>0</v>
      </c>
      <c r="M5054" s="134" t="s">
        <v>21339</v>
      </c>
    </row>
    <row r="5055" spans="1:13" hidden="1" x14ac:dyDescent="0.25">
      <c r="A5055" s="128"/>
      <c r="B5055" s="2"/>
      <c r="C5055" s="139" t="s">
        <v>3985</v>
      </c>
      <c r="D5055" s="124" t="s">
        <v>3986</v>
      </c>
      <c r="E5055" s="118" t="s">
        <v>48</v>
      </c>
      <c r="F5055" s="124" t="s">
        <v>35249</v>
      </c>
      <c r="G5055" s="118" t="s">
        <v>2</v>
      </c>
      <c r="H5055" s="137">
        <v>41759</v>
      </c>
      <c r="I5055" s="119">
        <v>2786.45</v>
      </c>
      <c r="J5055" s="129"/>
      <c r="K5055" s="129"/>
      <c r="L5055" s="129">
        <v>0</v>
      </c>
      <c r="M5055" s="134" t="s">
        <v>35287</v>
      </c>
    </row>
    <row r="5056" spans="1:13" hidden="1" x14ac:dyDescent="0.25">
      <c r="A5056" s="128"/>
      <c r="B5056" s="2"/>
      <c r="C5056" s="139" t="s">
        <v>32826</v>
      </c>
      <c r="D5056" s="124" t="s">
        <v>32827</v>
      </c>
      <c r="E5056" s="118" t="s">
        <v>48</v>
      </c>
      <c r="F5056" s="124" t="s">
        <v>35249</v>
      </c>
      <c r="G5056" s="118" t="s">
        <v>2</v>
      </c>
      <c r="H5056" s="137"/>
      <c r="I5056" s="119"/>
      <c r="J5056" s="129"/>
      <c r="K5056" s="129"/>
      <c r="L5056" s="129">
        <v>0</v>
      </c>
      <c r="M5056" s="134" t="s">
        <v>21340</v>
      </c>
    </row>
    <row r="5057" spans="1:13" hidden="1" x14ac:dyDescent="0.25">
      <c r="A5057" s="128"/>
      <c r="B5057" s="2"/>
      <c r="C5057" s="139" t="s">
        <v>30894</v>
      </c>
      <c r="D5057" s="124" t="s">
        <v>30895</v>
      </c>
      <c r="E5057" s="118" t="s">
        <v>48</v>
      </c>
      <c r="F5057" s="124" t="s">
        <v>35249</v>
      </c>
      <c r="G5057" s="118" t="s">
        <v>2</v>
      </c>
      <c r="H5057" s="137"/>
      <c r="I5057" s="119"/>
      <c r="J5057" s="129"/>
      <c r="K5057" s="129"/>
      <c r="L5057" s="129">
        <v>0</v>
      </c>
      <c r="M5057" s="134" t="s">
        <v>21341</v>
      </c>
    </row>
    <row r="5058" spans="1:13" hidden="1" x14ac:dyDescent="0.25">
      <c r="A5058" s="128"/>
      <c r="B5058" s="2"/>
      <c r="C5058" s="139" t="s">
        <v>19588</v>
      </c>
      <c r="D5058" s="124" t="s">
        <v>19587</v>
      </c>
      <c r="E5058" s="118" t="s">
        <v>48</v>
      </c>
      <c r="F5058" s="124" t="s">
        <v>35249</v>
      </c>
      <c r="G5058" s="118" t="s">
        <v>2</v>
      </c>
      <c r="H5058" s="137">
        <v>43766</v>
      </c>
      <c r="I5058" s="119">
        <v>1693.62</v>
      </c>
      <c r="J5058" s="129"/>
      <c r="K5058" s="129"/>
      <c r="L5058" s="129">
        <v>0</v>
      </c>
      <c r="M5058" s="134" t="s">
        <v>21342</v>
      </c>
    </row>
    <row r="5059" spans="1:13" hidden="1" x14ac:dyDescent="0.25">
      <c r="A5059" s="128"/>
      <c r="B5059" s="2"/>
      <c r="C5059" s="139" t="s">
        <v>30410</v>
      </c>
      <c r="D5059" s="124" t="s">
        <v>30411</v>
      </c>
      <c r="E5059" s="118" t="s">
        <v>48</v>
      </c>
      <c r="F5059" s="124" t="s">
        <v>35249</v>
      </c>
      <c r="G5059" s="118" t="s">
        <v>2</v>
      </c>
      <c r="H5059" s="137"/>
      <c r="I5059" s="119"/>
      <c r="J5059" s="129"/>
      <c r="K5059" s="129"/>
      <c r="L5059" s="129">
        <v>0</v>
      </c>
      <c r="M5059" s="134" t="s">
        <v>21343</v>
      </c>
    </row>
    <row r="5060" spans="1:13" hidden="1" x14ac:dyDescent="0.25">
      <c r="A5060" s="128"/>
      <c r="B5060" s="2"/>
      <c r="C5060" s="139" t="s">
        <v>41842</v>
      </c>
      <c r="D5060" s="124" t="s">
        <v>41843</v>
      </c>
      <c r="E5060" s="118" t="s">
        <v>48</v>
      </c>
      <c r="F5060" s="124" t="s">
        <v>35249</v>
      </c>
      <c r="G5060" s="118" t="s">
        <v>2</v>
      </c>
      <c r="H5060" s="137">
        <v>45876</v>
      </c>
      <c r="I5060" s="119">
        <v>2200.6</v>
      </c>
      <c r="J5060" s="129"/>
      <c r="K5060" s="129"/>
      <c r="L5060" s="129">
        <v>0</v>
      </c>
      <c r="M5060" s="134" t="s">
        <v>31209</v>
      </c>
    </row>
    <row r="5061" spans="1:13" hidden="1" x14ac:dyDescent="0.25">
      <c r="A5061" s="128"/>
      <c r="B5061" s="2"/>
      <c r="C5061" s="139" t="s">
        <v>3987</v>
      </c>
      <c r="D5061" s="124" t="s">
        <v>3988</v>
      </c>
      <c r="E5061" s="118" t="s">
        <v>48</v>
      </c>
      <c r="F5061" s="124" t="s">
        <v>35249</v>
      </c>
      <c r="G5061" s="118" t="s">
        <v>2</v>
      </c>
      <c r="H5061" s="137">
        <v>43536</v>
      </c>
      <c r="I5061" s="119">
        <v>3446.19</v>
      </c>
      <c r="J5061" s="129"/>
      <c r="K5061" s="129"/>
      <c r="L5061" s="129">
        <v>0</v>
      </c>
      <c r="M5061" s="134" t="s">
        <v>29897</v>
      </c>
    </row>
    <row r="5062" spans="1:13" hidden="1" x14ac:dyDescent="0.25">
      <c r="A5062" s="128"/>
      <c r="B5062" s="2"/>
      <c r="C5062" s="139" t="s">
        <v>41844</v>
      </c>
      <c r="D5062" s="124" t="s">
        <v>41845</v>
      </c>
      <c r="E5062" s="118" t="s">
        <v>48</v>
      </c>
      <c r="F5062" s="124" t="s">
        <v>35249</v>
      </c>
      <c r="G5062" s="118" t="s">
        <v>2</v>
      </c>
      <c r="H5062" s="137">
        <v>46091</v>
      </c>
      <c r="I5062" s="119">
        <v>5547.3</v>
      </c>
      <c r="J5062" s="129"/>
      <c r="K5062" s="129"/>
      <c r="L5062" s="129">
        <v>0</v>
      </c>
      <c r="M5062" s="134" t="s">
        <v>32995</v>
      </c>
    </row>
    <row r="5063" spans="1:13" hidden="1" x14ac:dyDescent="0.25">
      <c r="A5063" s="128"/>
      <c r="B5063" s="2"/>
      <c r="C5063" s="139" t="s">
        <v>41846</v>
      </c>
      <c r="D5063" s="124" t="s">
        <v>41847</v>
      </c>
      <c r="E5063" s="118" t="s">
        <v>48</v>
      </c>
      <c r="F5063" s="124" t="s">
        <v>35249</v>
      </c>
      <c r="G5063" s="118" t="s">
        <v>2</v>
      </c>
      <c r="H5063" s="137">
        <v>46091</v>
      </c>
      <c r="I5063" s="119">
        <v>7515.3</v>
      </c>
      <c r="J5063" s="129"/>
      <c r="K5063" s="129"/>
      <c r="L5063" s="129">
        <v>0</v>
      </c>
      <c r="M5063" s="134" t="s">
        <v>30288</v>
      </c>
    </row>
    <row r="5064" spans="1:13" hidden="1" x14ac:dyDescent="0.25">
      <c r="A5064" s="128"/>
      <c r="B5064" s="2"/>
      <c r="C5064" s="139" t="s">
        <v>41848</v>
      </c>
      <c r="D5064" s="124" t="s">
        <v>41849</v>
      </c>
      <c r="E5064" s="118" t="s">
        <v>48</v>
      </c>
      <c r="F5064" s="124" t="s">
        <v>35249</v>
      </c>
      <c r="G5064" s="118" t="s">
        <v>2</v>
      </c>
      <c r="H5064" s="137"/>
      <c r="I5064" s="119"/>
      <c r="J5064" s="129"/>
      <c r="K5064" s="129"/>
      <c r="L5064" s="129">
        <v>0</v>
      </c>
      <c r="M5064" s="134" t="s">
        <v>21344</v>
      </c>
    </row>
    <row r="5065" spans="1:13" hidden="1" x14ac:dyDescent="0.25">
      <c r="A5065" s="128"/>
      <c r="B5065" s="2"/>
      <c r="C5065" s="139" t="s">
        <v>3989</v>
      </c>
      <c r="D5065" s="124" t="s">
        <v>3990</v>
      </c>
      <c r="E5065" s="118" t="s">
        <v>48</v>
      </c>
      <c r="F5065" s="124" t="s">
        <v>35249</v>
      </c>
      <c r="G5065" s="118" t="s">
        <v>2</v>
      </c>
      <c r="H5065" s="137">
        <v>45182</v>
      </c>
      <c r="I5065" s="119">
        <v>4594.8999999999996</v>
      </c>
      <c r="J5065" s="129"/>
      <c r="K5065" s="129"/>
      <c r="L5065" s="129">
        <v>0</v>
      </c>
      <c r="M5065" s="134" t="s">
        <v>21345</v>
      </c>
    </row>
    <row r="5066" spans="1:13" hidden="1" x14ac:dyDescent="0.25">
      <c r="A5066" s="128"/>
      <c r="B5066" s="2"/>
      <c r="C5066" s="139" t="s">
        <v>19586</v>
      </c>
      <c r="D5066" s="124" t="s">
        <v>19585</v>
      </c>
      <c r="E5066" s="118" t="s">
        <v>48</v>
      </c>
      <c r="F5066" s="124" t="s">
        <v>35249</v>
      </c>
      <c r="G5066" s="118" t="s">
        <v>2</v>
      </c>
      <c r="H5066" s="137">
        <v>43719</v>
      </c>
      <c r="I5066" s="119">
        <v>2069.06</v>
      </c>
      <c r="J5066" s="129"/>
      <c r="K5066" s="129"/>
      <c r="L5066" s="129">
        <v>0</v>
      </c>
      <c r="M5066" s="134" t="s">
        <v>28724</v>
      </c>
    </row>
    <row r="5067" spans="1:13" hidden="1" x14ac:dyDescent="0.25">
      <c r="A5067" s="128"/>
      <c r="B5067" s="2"/>
      <c r="C5067" s="139" t="s">
        <v>19584</v>
      </c>
      <c r="D5067" s="124" t="s">
        <v>19583</v>
      </c>
      <c r="E5067" s="118" t="s">
        <v>48</v>
      </c>
      <c r="F5067" s="124" t="s">
        <v>35249</v>
      </c>
      <c r="G5067" s="118" t="s">
        <v>2</v>
      </c>
      <c r="H5067" s="137">
        <v>42461</v>
      </c>
      <c r="I5067" s="119">
        <v>5045.43</v>
      </c>
      <c r="J5067" s="129"/>
      <c r="K5067" s="129"/>
      <c r="L5067" s="129">
        <v>0</v>
      </c>
      <c r="M5067" s="134" t="s">
        <v>21346</v>
      </c>
    </row>
    <row r="5068" spans="1:13" hidden="1" x14ac:dyDescent="0.25">
      <c r="A5068" s="128"/>
      <c r="B5068" s="2"/>
      <c r="C5068" s="139" t="s">
        <v>28303</v>
      </c>
      <c r="D5068" s="124" t="s">
        <v>28304</v>
      </c>
      <c r="E5068" s="118" t="s">
        <v>48</v>
      </c>
      <c r="F5068" s="124" t="s">
        <v>35249</v>
      </c>
      <c r="G5068" s="118" t="s">
        <v>2</v>
      </c>
      <c r="H5068" s="137"/>
      <c r="I5068" s="119"/>
      <c r="J5068" s="129"/>
      <c r="K5068" s="129"/>
      <c r="L5068" s="129">
        <v>0</v>
      </c>
      <c r="M5068" s="134" t="s">
        <v>21347</v>
      </c>
    </row>
    <row r="5069" spans="1:13" hidden="1" x14ac:dyDescent="0.25">
      <c r="A5069" s="128"/>
      <c r="B5069" s="2"/>
      <c r="C5069" s="139" t="s">
        <v>3991</v>
      </c>
      <c r="D5069" s="124" t="s">
        <v>3992</v>
      </c>
      <c r="E5069" s="118" t="s">
        <v>48</v>
      </c>
      <c r="F5069" s="124" t="s">
        <v>35249</v>
      </c>
      <c r="G5069" s="118" t="s">
        <v>2</v>
      </c>
      <c r="H5069" s="137">
        <v>42886</v>
      </c>
      <c r="I5069" s="119">
        <v>6773</v>
      </c>
      <c r="J5069" s="129"/>
      <c r="K5069" s="129"/>
      <c r="L5069" s="129">
        <v>0</v>
      </c>
      <c r="M5069" s="134" t="s">
        <v>21348</v>
      </c>
    </row>
    <row r="5070" spans="1:13" hidden="1" x14ac:dyDescent="0.25">
      <c r="A5070" s="128"/>
      <c r="B5070" s="2"/>
      <c r="C5070" s="139" t="s">
        <v>3993</v>
      </c>
      <c r="D5070" s="124" t="s">
        <v>3994</v>
      </c>
      <c r="E5070" s="118" t="s">
        <v>48</v>
      </c>
      <c r="F5070" s="124" t="s">
        <v>35249</v>
      </c>
      <c r="G5070" s="118" t="s">
        <v>2</v>
      </c>
      <c r="H5070" s="137">
        <v>43853</v>
      </c>
      <c r="I5070" s="119">
        <v>8848.68</v>
      </c>
      <c r="J5070" s="129"/>
      <c r="K5070" s="129"/>
      <c r="L5070" s="129">
        <v>0</v>
      </c>
      <c r="M5070" s="134" t="s">
        <v>21349</v>
      </c>
    </row>
    <row r="5071" spans="1:13" hidden="1" x14ac:dyDescent="0.25">
      <c r="A5071" s="128"/>
      <c r="B5071" s="2"/>
      <c r="C5071" s="139" t="s">
        <v>3995</v>
      </c>
      <c r="D5071" s="124" t="s">
        <v>3996</v>
      </c>
      <c r="E5071" s="118" t="s">
        <v>48</v>
      </c>
      <c r="F5071" s="124" t="s">
        <v>35249</v>
      </c>
      <c r="G5071" s="118" t="s">
        <v>2</v>
      </c>
      <c r="H5071" s="137">
        <v>42895</v>
      </c>
      <c r="I5071" s="119">
        <v>3044.57</v>
      </c>
      <c r="J5071" s="129"/>
      <c r="K5071" s="129"/>
      <c r="L5071" s="129">
        <v>0</v>
      </c>
      <c r="M5071" s="134" t="s">
        <v>31616</v>
      </c>
    </row>
    <row r="5072" spans="1:13" hidden="1" x14ac:dyDescent="0.25">
      <c r="A5072" s="128"/>
      <c r="B5072" s="2"/>
      <c r="C5072" s="139" t="s">
        <v>3997</v>
      </c>
      <c r="D5072" s="124" t="s">
        <v>3998</v>
      </c>
      <c r="E5072" s="118" t="s">
        <v>48</v>
      </c>
      <c r="F5072" s="124" t="s">
        <v>35249</v>
      </c>
      <c r="G5072" s="118" t="s">
        <v>2</v>
      </c>
      <c r="H5072" s="137">
        <v>41764</v>
      </c>
      <c r="I5072" s="119">
        <v>3198.01</v>
      </c>
      <c r="J5072" s="129"/>
      <c r="K5072" s="129"/>
      <c r="L5072" s="129">
        <v>0</v>
      </c>
      <c r="M5072" s="134" t="s">
        <v>21350</v>
      </c>
    </row>
    <row r="5073" spans="1:13" hidden="1" x14ac:dyDescent="0.25">
      <c r="A5073" s="128"/>
      <c r="B5073" s="2"/>
      <c r="C5073" s="139" t="s">
        <v>3999</v>
      </c>
      <c r="D5073" s="124" t="s">
        <v>4000</v>
      </c>
      <c r="E5073" s="118" t="s">
        <v>48</v>
      </c>
      <c r="F5073" s="124" t="s">
        <v>35249</v>
      </c>
      <c r="G5073" s="118" t="s">
        <v>2</v>
      </c>
      <c r="H5073" s="137">
        <v>43157</v>
      </c>
      <c r="I5073" s="119">
        <v>3659.34</v>
      </c>
      <c r="J5073" s="129"/>
      <c r="K5073" s="129"/>
      <c r="L5073" s="129">
        <v>0</v>
      </c>
      <c r="M5073" s="134" t="s">
        <v>21351</v>
      </c>
    </row>
    <row r="5074" spans="1:13" hidden="1" x14ac:dyDescent="0.25">
      <c r="A5074" s="128"/>
      <c r="B5074" s="2"/>
      <c r="C5074" s="139" t="s">
        <v>30404</v>
      </c>
      <c r="D5074" s="124" t="s">
        <v>30405</v>
      </c>
      <c r="E5074" s="118" t="s">
        <v>48</v>
      </c>
      <c r="F5074" s="124" t="s">
        <v>35249</v>
      </c>
      <c r="G5074" s="118" t="s">
        <v>2</v>
      </c>
      <c r="H5074" s="137"/>
      <c r="I5074" s="119"/>
      <c r="J5074" s="129"/>
      <c r="K5074" s="129"/>
      <c r="L5074" s="129">
        <v>0</v>
      </c>
      <c r="M5074" s="134" t="s">
        <v>21352</v>
      </c>
    </row>
    <row r="5075" spans="1:13" hidden="1" x14ac:dyDescent="0.25">
      <c r="A5075" s="128"/>
      <c r="B5075" s="2"/>
      <c r="C5075" s="139" t="s">
        <v>4001</v>
      </c>
      <c r="D5075" s="124" t="s">
        <v>4002</v>
      </c>
      <c r="E5075" s="118" t="s">
        <v>48</v>
      </c>
      <c r="F5075" s="124" t="s">
        <v>35249</v>
      </c>
      <c r="G5075" s="118" t="s">
        <v>2</v>
      </c>
      <c r="H5075" s="137">
        <v>43172</v>
      </c>
      <c r="I5075" s="119">
        <v>3884.65</v>
      </c>
      <c r="J5075" s="129"/>
      <c r="K5075" s="129"/>
      <c r="L5075" s="129">
        <v>0</v>
      </c>
      <c r="M5075" s="134" t="s">
        <v>21353</v>
      </c>
    </row>
    <row r="5076" spans="1:13" hidden="1" x14ac:dyDescent="0.25">
      <c r="A5076" s="128"/>
      <c r="B5076" s="2"/>
      <c r="C5076" s="139" t="s">
        <v>4003</v>
      </c>
      <c r="D5076" s="124" t="s">
        <v>4004</v>
      </c>
      <c r="E5076" s="118" t="s">
        <v>48</v>
      </c>
      <c r="F5076" s="124" t="s">
        <v>35249</v>
      </c>
      <c r="G5076" s="118" t="s">
        <v>2</v>
      </c>
      <c r="H5076" s="137">
        <v>44079</v>
      </c>
      <c r="I5076" s="119">
        <v>3418.92</v>
      </c>
      <c r="J5076" s="129"/>
      <c r="K5076" s="129"/>
      <c r="L5076" s="129">
        <v>0</v>
      </c>
      <c r="M5076" s="134" t="s">
        <v>21354</v>
      </c>
    </row>
    <row r="5077" spans="1:13" hidden="1" x14ac:dyDescent="0.25">
      <c r="A5077" s="128"/>
      <c r="B5077" s="2"/>
      <c r="C5077" s="139" t="s">
        <v>4005</v>
      </c>
      <c r="D5077" s="124" t="s">
        <v>4006</v>
      </c>
      <c r="E5077" s="118" t="s">
        <v>48</v>
      </c>
      <c r="F5077" s="124" t="s">
        <v>35249</v>
      </c>
      <c r="G5077" s="118" t="s">
        <v>2</v>
      </c>
      <c r="H5077" s="137">
        <v>42650</v>
      </c>
      <c r="I5077" s="119">
        <v>5610.84</v>
      </c>
      <c r="J5077" s="129"/>
      <c r="K5077" s="129"/>
      <c r="L5077" s="129">
        <v>0</v>
      </c>
      <c r="M5077" s="134" t="s">
        <v>21355</v>
      </c>
    </row>
    <row r="5078" spans="1:13" hidden="1" x14ac:dyDescent="0.25">
      <c r="A5078" s="128"/>
      <c r="B5078" s="2"/>
      <c r="C5078" s="139" t="s">
        <v>4007</v>
      </c>
      <c r="D5078" s="124" t="s">
        <v>4008</v>
      </c>
      <c r="E5078" s="118" t="s">
        <v>48</v>
      </c>
      <c r="F5078" s="124" t="s">
        <v>35249</v>
      </c>
      <c r="G5078" s="118" t="s">
        <v>2</v>
      </c>
      <c r="H5078" s="137">
        <v>43439</v>
      </c>
      <c r="I5078" s="119">
        <v>8588.92</v>
      </c>
      <c r="J5078" s="129"/>
      <c r="K5078" s="129"/>
      <c r="L5078" s="129">
        <v>0</v>
      </c>
      <c r="M5078" s="134" t="s">
        <v>21356</v>
      </c>
    </row>
    <row r="5079" spans="1:13" hidden="1" x14ac:dyDescent="0.25">
      <c r="A5079" s="128"/>
      <c r="B5079" s="2"/>
      <c r="C5079" s="139" t="s">
        <v>31593</v>
      </c>
      <c r="D5079" s="124" t="s">
        <v>31594</v>
      </c>
      <c r="E5079" s="118" t="s">
        <v>48</v>
      </c>
      <c r="F5079" s="124" t="s">
        <v>35249</v>
      </c>
      <c r="G5079" s="118" t="s">
        <v>2</v>
      </c>
      <c r="H5079" s="137"/>
      <c r="I5079" s="119"/>
      <c r="J5079" s="129"/>
      <c r="K5079" s="129"/>
      <c r="L5079" s="129">
        <v>0</v>
      </c>
      <c r="M5079" s="134" t="s">
        <v>21357</v>
      </c>
    </row>
    <row r="5080" spans="1:13" hidden="1" x14ac:dyDescent="0.25">
      <c r="A5080" s="128"/>
      <c r="B5080" s="2"/>
      <c r="C5080" s="139" t="s">
        <v>30867</v>
      </c>
      <c r="D5080" s="124" t="s">
        <v>30868</v>
      </c>
      <c r="E5080" s="118" t="s">
        <v>48</v>
      </c>
      <c r="F5080" s="124" t="s">
        <v>35249</v>
      </c>
      <c r="G5080" s="118" t="s">
        <v>2</v>
      </c>
      <c r="H5080" s="137"/>
      <c r="I5080" s="119"/>
      <c r="J5080" s="129"/>
      <c r="K5080" s="129"/>
      <c r="L5080" s="129">
        <v>0</v>
      </c>
      <c r="M5080" s="134" t="s">
        <v>31843</v>
      </c>
    </row>
    <row r="5081" spans="1:13" hidden="1" x14ac:dyDescent="0.25">
      <c r="A5081" s="128"/>
      <c r="B5081" s="2"/>
      <c r="C5081" s="139" t="s">
        <v>4009</v>
      </c>
      <c r="D5081" s="124" t="s">
        <v>4010</v>
      </c>
      <c r="E5081" s="118" t="s">
        <v>48</v>
      </c>
      <c r="F5081" s="124" t="s">
        <v>35249</v>
      </c>
      <c r="G5081" s="118" t="s">
        <v>2</v>
      </c>
      <c r="H5081" s="137">
        <v>42755</v>
      </c>
      <c r="I5081" s="119">
        <v>10091.48</v>
      </c>
      <c r="J5081" s="129"/>
      <c r="K5081" s="129"/>
      <c r="L5081" s="129">
        <v>0</v>
      </c>
      <c r="M5081" s="134" t="s">
        <v>21358</v>
      </c>
    </row>
    <row r="5082" spans="1:13" hidden="1" x14ac:dyDescent="0.25">
      <c r="A5082" s="128"/>
      <c r="B5082" s="2"/>
      <c r="C5082" s="139" t="s">
        <v>4011</v>
      </c>
      <c r="D5082" s="124" t="s">
        <v>4012</v>
      </c>
      <c r="E5082" s="118" t="s">
        <v>48</v>
      </c>
      <c r="F5082" s="124" t="s">
        <v>35249</v>
      </c>
      <c r="G5082" s="118" t="s">
        <v>2</v>
      </c>
      <c r="H5082" s="137">
        <v>44176</v>
      </c>
      <c r="I5082" s="119">
        <v>3852.25</v>
      </c>
      <c r="J5082" s="129"/>
      <c r="K5082" s="129"/>
      <c r="L5082" s="129">
        <v>0</v>
      </c>
      <c r="M5082" s="134" t="s">
        <v>21359</v>
      </c>
    </row>
    <row r="5083" spans="1:13" hidden="1" x14ac:dyDescent="0.25">
      <c r="A5083" s="128"/>
      <c r="B5083" s="2"/>
      <c r="C5083" s="139" t="s">
        <v>4013</v>
      </c>
      <c r="D5083" s="124" t="s">
        <v>4014</v>
      </c>
      <c r="E5083" s="118" t="s">
        <v>48</v>
      </c>
      <c r="F5083" s="124" t="s">
        <v>35249</v>
      </c>
      <c r="G5083" s="118" t="s">
        <v>2</v>
      </c>
      <c r="H5083" s="137">
        <v>42955</v>
      </c>
      <c r="I5083" s="119">
        <v>4343.28</v>
      </c>
      <c r="J5083" s="129"/>
      <c r="K5083" s="129"/>
      <c r="L5083" s="129">
        <v>0</v>
      </c>
      <c r="M5083" s="134" t="s">
        <v>21360</v>
      </c>
    </row>
    <row r="5084" spans="1:13" hidden="1" x14ac:dyDescent="0.25">
      <c r="A5084" s="128"/>
      <c r="B5084" s="2"/>
      <c r="C5084" s="139" t="s">
        <v>4015</v>
      </c>
      <c r="D5084" s="124" t="s">
        <v>4016</v>
      </c>
      <c r="E5084" s="118" t="s">
        <v>48</v>
      </c>
      <c r="F5084" s="124" t="s">
        <v>35249</v>
      </c>
      <c r="G5084" s="118" t="s">
        <v>2</v>
      </c>
      <c r="H5084" s="137">
        <v>42774</v>
      </c>
      <c r="I5084" s="119">
        <v>5077.78</v>
      </c>
      <c r="J5084" s="129"/>
      <c r="K5084" s="129"/>
      <c r="L5084" s="129">
        <v>0</v>
      </c>
      <c r="M5084" s="134" t="s">
        <v>30682</v>
      </c>
    </row>
    <row r="5085" spans="1:13" hidden="1" x14ac:dyDescent="0.25">
      <c r="A5085" s="128"/>
      <c r="B5085" s="2"/>
      <c r="C5085" s="139" t="s">
        <v>4017</v>
      </c>
      <c r="D5085" s="124" t="s">
        <v>4018</v>
      </c>
      <c r="E5085" s="118" t="s">
        <v>48</v>
      </c>
      <c r="F5085" s="124" t="s">
        <v>35249</v>
      </c>
      <c r="G5085" s="118" t="s">
        <v>2</v>
      </c>
      <c r="H5085" s="137">
        <v>43174</v>
      </c>
      <c r="I5085" s="119">
        <v>7548.49</v>
      </c>
      <c r="J5085" s="129"/>
      <c r="K5085" s="129"/>
      <c r="L5085" s="129">
        <v>0</v>
      </c>
      <c r="M5085" s="134" t="s">
        <v>21361</v>
      </c>
    </row>
    <row r="5086" spans="1:13" hidden="1" x14ac:dyDescent="0.25">
      <c r="A5086" s="128"/>
      <c r="B5086" s="2"/>
      <c r="C5086" s="139" t="s">
        <v>4019</v>
      </c>
      <c r="D5086" s="124" t="s">
        <v>4020</v>
      </c>
      <c r="E5086" s="118" t="s">
        <v>48</v>
      </c>
      <c r="F5086" s="124" t="s">
        <v>35249</v>
      </c>
      <c r="G5086" s="118" t="s">
        <v>2</v>
      </c>
      <c r="H5086" s="137">
        <v>41788</v>
      </c>
      <c r="I5086" s="119">
        <v>5639.12</v>
      </c>
      <c r="J5086" s="129"/>
      <c r="K5086" s="129"/>
      <c r="L5086" s="129">
        <v>0</v>
      </c>
      <c r="M5086" s="134" t="s">
        <v>21362</v>
      </c>
    </row>
    <row r="5087" spans="1:13" hidden="1" x14ac:dyDescent="0.25">
      <c r="A5087" s="128"/>
      <c r="B5087" s="2"/>
      <c r="C5087" s="139" t="s">
        <v>4021</v>
      </c>
      <c r="D5087" s="124" t="s">
        <v>4022</v>
      </c>
      <c r="E5087" s="118" t="s">
        <v>48</v>
      </c>
      <c r="F5087" s="124" t="s">
        <v>35249</v>
      </c>
      <c r="G5087" s="118" t="s">
        <v>2</v>
      </c>
      <c r="H5087" s="137">
        <v>43530</v>
      </c>
      <c r="I5087" s="119">
        <v>9620.07</v>
      </c>
      <c r="J5087" s="129"/>
      <c r="K5087" s="129"/>
      <c r="L5087" s="129">
        <v>0</v>
      </c>
      <c r="M5087" s="134" t="s">
        <v>21363</v>
      </c>
    </row>
    <row r="5088" spans="1:13" hidden="1" x14ac:dyDescent="0.25">
      <c r="A5088" s="128"/>
      <c r="B5088" s="2"/>
      <c r="C5088" s="139" t="s">
        <v>33286</v>
      </c>
      <c r="D5088" s="124" t="s">
        <v>33287</v>
      </c>
      <c r="E5088" s="118" t="s">
        <v>48</v>
      </c>
      <c r="F5088" s="124" t="s">
        <v>35249</v>
      </c>
      <c r="G5088" s="118" t="s">
        <v>2</v>
      </c>
      <c r="H5088" s="137"/>
      <c r="I5088" s="119"/>
      <c r="J5088" s="129"/>
      <c r="K5088" s="129"/>
      <c r="L5088" s="129">
        <v>0</v>
      </c>
      <c r="M5088" s="134" t="s">
        <v>21364</v>
      </c>
    </row>
    <row r="5089" spans="1:13" hidden="1" x14ac:dyDescent="0.25">
      <c r="A5089" s="128"/>
      <c r="B5089" s="2"/>
      <c r="C5089" s="139" t="s">
        <v>30387</v>
      </c>
      <c r="D5089" s="124" t="s">
        <v>30388</v>
      </c>
      <c r="E5089" s="118" t="s">
        <v>48</v>
      </c>
      <c r="F5089" s="124" t="s">
        <v>35249</v>
      </c>
      <c r="G5089" s="118" t="s">
        <v>2</v>
      </c>
      <c r="H5089" s="137"/>
      <c r="I5089" s="119"/>
      <c r="J5089" s="129"/>
      <c r="K5089" s="129"/>
      <c r="L5089" s="129">
        <v>0</v>
      </c>
      <c r="M5089" s="134" t="s">
        <v>21365</v>
      </c>
    </row>
    <row r="5090" spans="1:13" hidden="1" x14ac:dyDescent="0.25">
      <c r="A5090" s="128"/>
      <c r="B5090" s="2"/>
      <c r="C5090" s="139" t="s">
        <v>32088</v>
      </c>
      <c r="D5090" s="124" t="s">
        <v>32089</v>
      </c>
      <c r="E5090" s="118" t="s">
        <v>48</v>
      </c>
      <c r="F5090" s="124" t="s">
        <v>35249</v>
      </c>
      <c r="G5090" s="118" t="s">
        <v>2</v>
      </c>
      <c r="H5090" s="137"/>
      <c r="I5090" s="119"/>
      <c r="J5090" s="129"/>
      <c r="K5090" s="129"/>
      <c r="L5090" s="129">
        <v>0</v>
      </c>
      <c r="M5090" s="134" t="s">
        <v>21366</v>
      </c>
    </row>
    <row r="5091" spans="1:13" hidden="1" x14ac:dyDescent="0.25">
      <c r="A5091" s="128"/>
      <c r="B5091" s="2"/>
      <c r="C5091" s="139" t="s">
        <v>4023</v>
      </c>
      <c r="D5091" s="124" t="s">
        <v>4024</v>
      </c>
      <c r="E5091" s="118" t="s">
        <v>48</v>
      </c>
      <c r="F5091" s="124" t="s">
        <v>35249</v>
      </c>
      <c r="G5091" s="118" t="s">
        <v>2</v>
      </c>
      <c r="H5091" s="137">
        <v>42654</v>
      </c>
      <c r="I5091" s="119">
        <v>2261.98</v>
      </c>
      <c r="J5091" s="129"/>
      <c r="K5091" s="129"/>
      <c r="L5091" s="129">
        <v>0</v>
      </c>
      <c r="M5091" s="134" t="s">
        <v>21367</v>
      </c>
    </row>
    <row r="5092" spans="1:13" hidden="1" x14ac:dyDescent="0.25">
      <c r="A5092" s="128"/>
      <c r="B5092" s="2"/>
      <c r="C5092" s="139" t="s">
        <v>4025</v>
      </c>
      <c r="D5092" s="124" t="s">
        <v>4026</v>
      </c>
      <c r="E5092" s="118" t="s">
        <v>48</v>
      </c>
      <c r="F5092" s="124" t="s">
        <v>35249</v>
      </c>
      <c r="G5092" s="118" t="s">
        <v>2</v>
      </c>
      <c r="H5092" s="137">
        <v>42059</v>
      </c>
      <c r="I5092" s="119">
        <v>5466.64</v>
      </c>
      <c r="J5092" s="129"/>
      <c r="K5092" s="129"/>
      <c r="L5092" s="129">
        <v>0</v>
      </c>
      <c r="M5092" s="134" t="s">
        <v>21368</v>
      </c>
    </row>
    <row r="5093" spans="1:13" hidden="1" x14ac:dyDescent="0.25">
      <c r="A5093" s="128"/>
      <c r="B5093" s="2"/>
      <c r="C5093" s="139" t="s">
        <v>32829</v>
      </c>
      <c r="D5093" s="124" t="s">
        <v>32830</v>
      </c>
      <c r="E5093" s="118" t="s">
        <v>48</v>
      </c>
      <c r="F5093" s="124" t="s">
        <v>35249</v>
      </c>
      <c r="G5093" s="118" t="s">
        <v>2</v>
      </c>
      <c r="H5093" s="137"/>
      <c r="I5093" s="119"/>
      <c r="J5093" s="129"/>
      <c r="K5093" s="129"/>
      <c r="L5093" s="129">
        <v>0</v>
      </c>
      <c r="M5093" s="134" t="s">
        <v>31133</v>
      </c>
    </row>
    <row r="5094" spans="1:13" hidden="1" x14ac:dyDescent="0.25">
      <c r="A5094" s="128"/>
      <c r="B5094" s="2"/>
      <c r="C5094" s="139" t="s">
        <v>4027</v>
      </c>
      <c r="D5094" s="124" t="s">
        <v>4028</v>
      </c>
      <c r="E5094" s="118" t="s">
        <v>48</v>
      </c>
      <c r="F5094" s="124" t="s">
        <v>35249</v>
      </c>
      <c r="G5094" s="118" t="s">
        <v>2</v>
      </c>
      <c r="H5094" s="137">
        <v>43664</v>
      </c>
      <c r="I5094" s="119">
        <v>10633.94</v>
      </c>
      <c r="J5094" s="129"/>
      <c r="K5094" s="129"/>
      <c r="L5094" s="129">
        <v>0</v>
      </c>
      <c r="M5094" s="134" t="s">
        <v>21369</v>
      </c>
    </row>
    <row r="5095" spans="1:13" hidden="1" x14ac:dyDescent="0.25">
      <c r="A5095" s="128"/>
      <c r="B5095" s="2"/>
      <c r="C5095" s="139" t="s">
        <v>30801</v>
      </c>
      <c r="D5095" s="124" t="s">
        <v>30802</v>
      </c>
      <c r="E5095" s="118" t="s">
        <v>48</v>
      </c>
      <c r="F5095" s="124" t="s">
        <v>35249</v>
      </c>
      <c r="G5095" s="118" t="s">
        <v>2</v>
      </c>
      <c r="H5095" s="137"/>
      <c r="I5095" s="119"/>
      <c r="J5095" s="129"/>
      <c r="K5095" s="129"/>
      <c r="L5095" s="129">
        <v>0</v>
      </c>
      <c r="M5095" s="134" t="s">
        <v>21370</v>
      </c>
    </row>
    <row r="5096" spans="1:13" hidden="1" x14ac:dyDescent="0.25">
      <c r="A5096" s="128"/>
      <c r="B5096" s="2"/>
      <c r="C5096" s="139" t="s">
        <v>29887</v>
      </c>
      <c r="D5096" s="124" t="s">
        <v>29888</v>
      </c>
      <c r="E5096" s="118" t="s">
        <v>48</v>
      </c>
      <c r="F5096" s="124" t="s">
        <v>35249</v>
      </c>
      <c r="G5096" s="118" t="s">
        <v>2</v>
      </c>
      <c r="H5096" s="137"/>
      <c r="I5096" s="119"/>
      <c r="J5096" s="129"/>
      <c r="K5096" s="129"/>
      <c r="L5096" s="129">
        <v>0</v>
      </c>
      <c r="M5096" s="134" t="s">
        <v>33060</v>
      </c>
    </row>
    <row r="5097" spans="1:13" hidden="1" x14ac:dyDescent="0.25">
      <c r="A5097" s="128"/>
      <c r="B5097" s="2"/>
      <c r="C5097" s="139" t="s">
        <v>29884</v>
      </c>
      <c r="D5097" s="124" t="s">
        <v>29885</v>
      </c>
      <c r="E5097" s="118" t="s">
        <v>48</v>
      </c>
      <c r="F5097" s="124" t="s">
        <v>35249</v>
      </c>
      <c r="G5097" s="118" t="s">
        <v>2</v>
      </c>
      <c r="H5097" s="137"/>
      <c r="I5097" s="119"/>
      <c r="J5097" s="129"/>
      <c r="K5097" s="129"/>
      <c r="L5097" s="129">
        <v>0</v>
      </c>
      <c r="M5097" s="134" t="s">
        <v>29868</v>
      </c>
    </row>
    <row r="5098" spans="1:13" hidden="1" x14ac:dyDescent="0.25">
      <c r="A5098" s="128"/>
      <c r="B5098" s="2"/>
      <c r="C5098" s="139" t="s">
        <v>41850</v>
      </c>
      <c r="D5098" s="124" t="s">
        <v>41851</v>
      </c>
      <c r="E5098" s="118" t="s">
        <v>48</v>
      </c>
      <c r="F5098" s="124" t="s">
        <v>35249</v>
      </c>
      <c r="G5098" s="118" t="s">
        <v>2</v>
      </c>
      <c r="H5098" s="137">
        <v>46091</v>
      </c>
      <c r="I5098" s="119">
        <v>2294.7199999999998</v>
      </c>
      <c r="J5098" s="129"/>
      <c r="K5098" s="129"/>
      <c r="L5098" s="129">
        <v>0</v>
      </c>
      <c r="M5098" s="134" t="s">
        <v>21371</v>
      </c>
    </row>
    <row r="5099" spans="1:13" hidden="1" x14ac:dyDescent="0.25">
      <c r="A5099" s="128"/>
      <c r="B5099" s="2"/>
      <c r="C5099" s="139" t="s">
        <v>30401</v>
      </c>
      <c r="D5099" s="124" t="s">
        <v>30402</v>
      </c>
      <c r="E5099" s="118" t="s">
        <v>48</v>
      </c>
      <c r="F5099" s="124" t="s">
        <v>35249</v>
      </c>
      <c r="G5099" s="118" t="s">
        <v>2</v>
      </c>
      <c r="H5099" s="137"/>
      <c r="I5099" s="119"/>
      <c r="J5099" s="129"/>
      <c r="K5099" s="129"/>
      <c r="L5099" s="129">
        <v>0</v>
      </c>
      <c r="M5099" s="134" t="s">
        <v>21372</v>
      </c>
    </row>
    <row r="5100" spans="1:13" hidden="1" x14ac:dyDescent="0.25">
      <c r="A5100" s="128"/>
      <c r="B5100" s="2"/>
      <c r="C5100" s="139" t="s">
        <v>4029</v>
      </c>
      <c r="D5100" s="124" t="s">
        <v>4030</v>
      </c>
      <c r="E5100" s="118" t="s">
        <v>48</v>
      </c>
      <c r="F5100" s="124" t="s">
        <v>35249</v>
      </c>
      <c r="G5100" s="118" t="s">
        <v>2</v>
      </c>
      <c r="H5100" s="137">
        <v>41901</v>
      </c>
      <c r="I5100" s="119">
        <v>1314.07</v>
      </c>
      <c r="J5100" s="129"/>
      <c r="K5100" s="129"/>
      <c r="L5100" s="129">
        <v>0</v>
      </c>
      <c r="M5100" s="134" t="s">
        <v>32451</v>
      </c>
    </row>
    <row r="5101" spans="1:13" hidden="1" x14ac:dyDescent="0.25">
      <c r="A5101" s="128"/>
      <c r="B5101" s="2"/>
      <c r="C5101" s="139" t="s">
        <v>4031</v>
      </c>
      <c r="D5101" s="124" t="s">
        <v>4032</v>
      </c>
      <c r="E5101" s="118" t="s">
        <v>48</v>
      </c>
      <c r="F5101" s="124" t="s">
        <v>35249</v>
      </c>
      <c r="G5101" s="118" t="s">
        <v>2</v>
      </c>
      <c r="H5101" s="137">
        <v>42633</v>
      </c>
      <c r="I5101" s="119">
        <v>3087.76</v>
      </c>
      <c r="J5101" s="129"/>
      <c r="K5101" s="129"/>
      <c r="L5101" s="129">
        <v>0</v>
      </c>
      <c r="M5101" s="134" t="s">
        <v>21373</v>
      </c>
    </row>
    <row r="5102" spans="1:13" hidden="1" x14ac:dyDescent="0.25">
      <c r="A5102" s="128"/>
      <c r="B5102" s="2"/>
      <c r="C5102" s="139" t="s">
        <v>4033</v>
      </c>
      <c r="D5102" s="124" t="s">
        <v>4034</v>
      </c>
      <c r="E5102" s="118" t="s">
        <v>48</v>
      </c>
      <c r="F5102" s="124" t="s">
        <v>35249</v>
      </c>
      <c r="G5102" s="118" t="s">
        <v>2</v>
      </c>
      <c r="H5102" s="137">
        <v>43711</v>
      </c>
      <c r="I5102" s="119">
        <v>3056.3</v>
      </c>
      <c r="J5102" s="129"/>
      <c r="K5102" s="129"/>
      <c r="L5102" s="129">
        <v>0</v>
      </c>
      <c r="M5102" s="134" t="s">
        <v>21374</v>
      </c>
    </row>
    <row r="5103" spans="1:13" hidden="1" x14ac:dyDescent="0.25">
      <c r="A5103" s="128"/>
      <c r="B5103" s="2"/>
      <c r="C5103" s="139" t="s">
        <v>4035</v>
      </c>
      <c r="D5103" s="124" t="s">
        <v>4036</v>
      </c>
      <c r="E5103" s="118" t="s">
        <v>48</v>
      </c>
      <c r="F5103" s="124" t="s">
        <v>35249</v>
      </c>
      <c r="G5103" s="118" t="s">
        <v>2</v>
      </c>
      <c r="H5103" s="137">
        <v>45898</v>
      </c>
      <c r="I5103" s="119">
        <v>4094.3</v>
      </c>
      <c r="J5103" s="129"/>
      <c r="K5103" s="129"/>
      <c r="L5103" s="129">
        <v>0</v>
      </c>
      <c r="M5103" s="134" t="s">
        <v>28559</v>
      </c>
    </row>
    <row r="5104" spans="1:13" hidden="1" x14ac:dyDescent="0.25">
      <c r="A5104" s="128"/>
      <c r="B5104" s="2"/>
      <c r="C5104" s="139" t="s">
        <v>4037</v>
      </c>
      <c r="D5104" s="124" t="s">
        <v>4038</v>
      </c>
      <c r="E5104" s="118" t="s">
        <v>48</v>
      </c>
      <c r="F5104" s="124" t="s">
        <v>35249</v>
      </c>
      <c r="G5104" s="118" t="s">
        <v>2</v>
      </c>
      <c r="H5104" s="137">
        <v>43643</v>
      </c>
      <c r="I5104" s="119">
        <v>6891.43</v>
      </c>
      <c r="J5104" s="129"/>
      <c r="K5104" s="129"/>
      <c r="L5104" s="129">
        <v>0</v>
      </c>
      <c r="M5104" s="134" t="s">
        <v>21375</v>
      </c>
    </row>
    <row r="5105" spans="1:13" hidden="1" x14ac:dyDescent="0.25">
      <c r="A5105" s="128"/>
      <c r="B5105" s="2"/>
      <c r="C5105" s="139" t="s">
        <v>4039</v>
      </c>
      <c r="D5105" s="124" t="s">
        <v>4040</v>
      </c>
      <c r="E5105" s="118" t="s">
        <v>48</v>
      </c>
      <c r="F5105" s="124" t="s">
        <v>35249</v>
      </c>
      <c r="G5105" s="118" t="s">
        <v>2</v>
      </c>
      <c r="H5105" s="137">
        <v>42460</v>
      </c>
      <c r="I5105" s="119">
        <v>5753.54</v>
      </c>
      <c r="J5105" s="129"/>
      <c r="K5105" s="129"/>
      <c r="L5105" s="129">
        <v>0</v>
      </c>
      <c r="M5105" s="134" t="s">
        <v>21376</v>
      </c>
    </row>
    <row r="5106" spans="1:13" hidden="1" x14ac:dyDescent="0.25">
      <c r="A5106" s="128"/>
      <c r="B5106" s="2"/>
      <c r="C5106" s="139" t="s">
        <v>28584</v>
      </c>
      <c r="D5106" s="124" t="s">
        <v>28585</v>
      </c>
      <c r="E5106" s="118" t="s">
        <v>48</v>
      </c>
      <c r="F5106" s="124" t="s">
        <v>35249</v>
      </c>
      <c r="G5106" s="118" t="s">
        <v>2</v>
      </c>
      <c r="H5106" s="137"/>
      <c r="I5106" s="119"/>
      <c r="J5106" s="129"/>
      <c r="K5106" s="129"/>
      <c r="L5106" s="129">
        <v>0</v>
      </c>
      <c r="M5106" s="134" t="s">
        <v>21377</v>
      </c>
    </row>
    <row r="5107" spans="1:13" hidden="1" x14ac:dyDescent="0.25">
      <c r="A5107" s="128"/>
      <c r="B5107" s="2"/>
      <c r="C5107" s="139" t="s">
        <v>4041</v>
      </c>
      <c r="D5107" s="124" t="s">
        <v>4042</v>
      </c>
      <c r="E5107" s="118" t="s">
        <v>48</v>
      </c>
      <c r="F5107" s="124" t="s">
        <v>35249</v>
      </c>
      <c r="G5107" s="118" t="s">
        <v>2</v>
      </c>
      <c r="H5107" s="137">
        <v>44358</v>
      </c>
      <c r="I5107" s="119">
        <v>7812.48</v>
      </c>
      <c r="J5107" s="129"/>
      <c r="K5107" s="129"/>
      <c r="L5107" s="129">
        <v>0</v>
      </c>
      <c r="M5107" s="134" t="s">
        <v>21378</v>
      </c>
    </row>
    <row r="5108" spans="1:13" hidden="1" x14ac:dyDescent="0.25">
      <c r="A5108" s="128"/>
      <c r="B5108" s="2"/>
      <c r="C5108" s="139" t="s">
        <v>4043</v>
      </c>
      <c r="D5108" s="124" t="s">
        <v>4044</v>
      </c>
      <c r="E5108" s="118" t="s">
        <v>48</v>
      </c>
      <c r="F5108" s="124" t="s">
        <v>35249</v>
      </c>
      <c r="G5108" s="118" t="s">
        <v>2</v>
      </c>
      <c r="H5108" s="137">
        <v>43056</v>
      </c>
      <c r="I5108" s="119">
        <v>9199.02</v>
      </c>
      <c r="J5108" s="129"/>
      <c r="K5108" s="129"/>
      <c r="L5108" s="129">
        <v>0</v>
      </c>
      <c r="M5108" s="134" t="s">
        <v>29060</v>
      </c>
    </row>
    <row r="5109" spans="1:13" hidden="1" x14ac:dyDescent="0.25">
      <c r="A5109" s="128"/>
      <c r="B5109" s="2"/>
      <c r="C5109" s="139" t="s">
        <v>4045</v>
      </c>
      <c r="D5109" s="124" t="s">
        <v>4046</v>
      </c>
      <c r="E5109" s="118" t="s">
        <v>48</v>
      </c>
      <c r="F5109" s="124" t="s">
        <v>35249</v>
      </c>
      <c r="G5109" s="118" t="s">
        <v>2</v>
      </c>
      <c r="H5109" s="137">
        <v>46029</v>
      </c>
      <c r="I5109" s="119">
        <v>1945.49</v>
      </c>
      <c r="J5109" s="129"/>
      <c r="K5109" s="129"/>
      <c r="L5109" s="129">
        <v>0</v>
      </c>
      <c r="M5109" s="134" t="s">
        <v>21379</v>
      </c>
    </row>
    <row r="5110" spans="1:13" hidden="1" x14ac:dyDescent="0.25">
      <c r="A5110" s="128"/>
      <c r="B5110" s="2"/>
      <c r="C5110" s="139" t="s">
        <v>4047</v>
      </c>
      <c r="D5110" s="124" t="s">
        <v>4048</v>
      </c>
      <c r="E5110" s="118" t="s">
        <v>48</v>
      </c>
      <c r="F5110" s="124" t="s">
        <v>35249</v>
      </c>
      <c r="G5110" s="118" t="s">
        <v>2</v>
      </c>
      <c r="H5110" s="137">
        <v>44169</v>
      </c>
      <c r="I5110" s="119">
        <v>3123.29</v>
      </c>
      <c r="J5110" s="129"/>
      <c r="K5110" s="129"/>
      <c r="L5110" s="129">
        <v>0</v>
      </c>
      <c r="M5110" s="134" t="s">
        <v>21379</v>
      </c>
    </row>
    <row r="5111" spans="1:13" hidden="1" x14ac:dyDescent="0.25">
      <c r="A5111" s="128"/>
      <c r="B5111" s="2"/>
      <c r="C5111" s="139" t="s">
        <v>4049</v>
      </c>
      <c r="D5111" s="124" t="s">
        <v>4050</v>
      </c>
      <c r="E5111" s="118" t="s">
        <v>48</v>
      </c>
      <c r="F5111" s="124" t="s">
        <v>35249</v>
      </c>
      <c r="G5111" s="118" t="s">
        <v>2</v>
      </c>
      <c r="H5111" s="137">
        <v>44355</v>
      </c>
      <c r="I5111" s="119">
        <v>5025.8</v>
      </c>
      <c r="J5111" s="129"/>
      <c r="K5111" s="129"/>
      <c r="L5111" s="129">
        <v>0</v>
      </c>
      <c r="M5111" s="134" t="s">
        <v>21380</v>
      </c>
    </row>
    <row r="5112" spans="1:13" hidden="1" x14ac:dyDescent="0.25">
      <c r="A5112" s="128"/>
      <c r="B5112" s="2"/>
      <c r="C5112" s="139" t="s">
        <v>4051</v>
      </c>
      <c r="D5112" s="124" t="s">
        <v>4052</v>
      </c>
      <c r="E5112" s="118" t="s">
        <v>48</v>
      </c>
      <c r="F5112" s="124" t="s">
        <v>35249</v>
      </c>
      <c r="G5112" s="118" t="s">
        <v>2</v>
      </c>
      <c r="H5112" s="137">
        <v>43370</v>
      </c>
      <c r="I5112" s="119">
        <v>5012.24</v>
      </c>
      <c r="J5112" s="129"/>
      <c r="K5112" s="129"/>
      <c r="L5112" s="129">
        <v>0</v>
      </c>
      <c r="M5112" s="134" t="s">
        <v>21381</v>
      </c>
    </row>
    <row r="5113" spans="1:13" hidden="1" x14ac:dyDescent="0.25">
      <c r="A5113" s="128"/>
      <c r="B5113" s="2"/>
      <c r="C5113" s="139" t="s">
        <v>4053</v>
      </c>
      <c r="D5113" s="124" t="s">
        <v>4054</v>
      </c>
      <c r="E5113" s="118" t="s">
        <v>48</v>
      </c>
      <c r="F5113" s="124" t="s">
        <v>35249</v>
      </c>
      <c r="G5113" s="118" t="s">
        <v>2</v>
      </c>
      <c r="H5113" s="137">
        <v>42100</v>
      </c>
      <c r="I5113" s="119">
        <v>4996.8100000000004</v>
      </c>
      <c r="J5113" s="129"/>
      <c r="K5113" s="129"/>
      <c r="L5113" s="129">
        <v>0</v>
      </c>
      <c r="M5113" s="134" t="s">
        <v>30980</v>
      </c>
    </row>
    <row r="5114" spans="1:13" hidden="1" x14ac:dyDescent="0.25">
      <c r="A5114" s="128"/>
      <c r="B5114" s="2"/>
      <c r="C5114" s="139" t="s">
        <v>4055</v>
      </c>
      <c r="D5114" s="124" t="s">
        <v>4056</v>
      </c>
      <c r="E5114" s="118" t="s">
        <v>48</v>
      </c>
      <c r="F5114" s="124" t="s">
        <v>35249</v>
      </c>
      <c r="G5114" s="118" t="s">
        <v>2</v>
      </c>
      <c r="H5114" s="137">
        <v>43376</v>
      </c>
      <c r="I5114" s="119">
        <v>7651.96</v>
      </c>
      <c r="J5114" s="129"/>
      <c r="K5114" s="129"/>
      <c r="L5114" s="129">
        <v>0</v>
      </c>
      <c r="M5114" s="134" t="s">
        <v>21382</v>
      </c>
    </row>
    <row r="5115" spans="1:13" hidden="1" x14ac:dyDescent="0.25">
      <c r="A5115" s="128"/>
      <c r="B5115" s="2"/>
      <c r="C5115" s="139" t="s">
        <v>4057</v>
      </c>
      <c r="D5115" s="124" t="s">
        <v>4058</v>
      </c>
      <c r="E5115" s="118" t="s">
        <v>48</v>
      </c>
      <c r="F5115" s="124" t="s">
        <v>35249</v>
      </c>
      <c r="G5115" s="118" t="s">
        <v>2</v>
      </c>
      <c r="H5115" s="137">
        <v>43102</v>
      </c>
      <c r="I5115" s="119">
        <v>8583.17</v>
      </c>
      <c r="J5115" s="129"/>
      <c r="K5115" s="129"/>
      <c r="L5115" s="129">
        <v>0</v>
      </c>
      <c r="M5115" s="134" t="s">
        <v>21383</v>
      </c>
    </row>
    <row r="5116" spans="1:13" hidden="1" x14ac:dyDescent="0.25">
      <c r="A5116" s="128"/>
      <c r="B5116" s="2"/>
      <c r="C5116" s="139" t="s">
        <v>4059</v>
      </c>
      <c r="D5116" s="124" t="s">
        <v>4060</v>
      </c>
      <c r="E5116" s="118" t="s">
        <v>48</v>
      </c>
      <c r="F5116" s="124" t="s">
        <v>35249</v>
      </c>
      <c r="G5116" s="118" t="s">
        <v>2</v>
      </c>
      <c r="H5116" s="137">
        <v>42111</v>
      </c>
      <c r="I5116" s="119">
        <v>5775.01</v>
      </c>
      <c r="J5116" s="129"/>
      <c r="K5116" s="129"/>
      <c r="L5116" s="129">
        <v>0</v>
      </c>
      <c r="M5116" s="134" t="s">
        <v>21384</v>
      </c>
    </row>
    <row r="5117" spans="1:13" hidden="1" x14ac:dyDescent="0.25">
      <c r="A5117" s="128"/>
      <c r="B5117" s="2"/>
      <c r="C5117" s="139" t="s">
        <v>4061</v>
      </c>
      <c r="D5117" s="124" t="s">
        <v>4062</v>
      </c>
      <c r="E5117" s="118" t="s">
        <v>48</v>
      </c>
      <c r="F5117" s="124" t="s">
        <v>35249</v>
      </c>
      <c r="G5117" s="118" t="s">
        <v>2</v>
      </c>
      <c r="H5117" s="137">
        <v>43306</v>
      </c>
      <c r="I5117" s="119">
        <v>10054.59</v>
      </c>
      <c r="J5117" s="129"/>
      <c r="K5117" s="129"/>
      <c r="L5117" s="129">
        <v>0</v>
      </c>
      <c r="M5117" s="134" t="s">
        <v>21385</v>
      </c>
    </row>
    <row r="5118" spans="1:13" hidden="1" x14ac:dyDescent="0.25">
      <c r="A5118" s="128"/>
      <c r="B5118" s="2"/>
      <c r="C5118" s="139" t="s">
        <v>4063</v>
      </c>
      <c r="D5118" s="124" t="s">
        <v>4064</v>
      </c>
      <c r="E5118" s="118" t="s">
        <v>48</v>
      </c>
      <c r="F5118" s="124" t="s">
        <v>35249</v>
      </c>
      <c r="G5118" s="118" t="s">
        <v>2</v>
      </c>
      <c r="H5118" s="137">
        <v>42754</v>
      </c>
      <c r="I5118" s="119">
        <v>9921.51</v>
      </c>
      <c r="J5118" s="129"/>
      <c r="K5118" s="129"/>
      <c r="L5118" s="129">
        <v>0</v>
      </c>
      <c r="M5118" s="134" t="s">
        <v>32291</v>
      </c>
    </row>
    <row r="5119" spans="1:13" hidden="1" x14ac:dyDescent="0.25">
      <c r="A5119" s="128"/>
      <c r="B5119" s="2"/>
      <c r="C5119" s="139" t="s">
        <v>4065</v>
      </c>
      <c r="D5119" s="124" t="s">
        <v>4066</v>
      </c>
      <c r="E5119" s="118" t="s">
        <v>48</v>
      </c>
      <c r="F5119" s="124" t="s">
        <v>35249</v>
      </c>
      <c r="G5119" s="118" t="s">
        <v>2</v>
      </c>
      <c r="H5119" s="137">
        <v>42103</v>
      </c>
      <c r="I5119" s="119">
        <v>6553.21</v>
      </c>
      <c r="J5119" s="129"/>
      <c r="K5119" s="129"/>
      <c r="L5119" s="129">
        <v>0</v>
      </c>
      <c r="M5119" s="134" t="s">
        <v>21386</v>
      </c>
    </row>
    <row r="5120" spans="1:13" hidden="1" x14ac:dyDescent="0.25">
      <c r="A5120" s="128"/>
      <c r="B5120" s="2"/>
      <c r="C5120" s="139" t="s">
        <v>31555</v>
      </c>
      <c r="D5120" s="124" t="s">
        <v>31556</v>
      </c>
      <c r="E5120" s="118" t="s">
        <v>48</v>
      </c>
      <c r="F5120" s="124" t="s">
        <v>35249</v>
      </c>
      <c r="G5120" s="118" t="s">
        <v>2</v>
      </c>
      <c r="H5120" s="137"/>
      <c r="I5120" s="119"/>
      <c r="J5120" s="129"/>
      <c r="K5120" s="129"/>
      <c r="L5120" s="129">
        <v>0</v>
      </c>
      <c r="M5120" s="134" t="s">
        <v>32383</v>
      </c>
    </row>
    <row r="5121" spans="1:13" hidden="1" x14ac:dyDescent="0.25">
      <c r="A5121" s="128"/>
      <c r="B5121" s="2"/>
      <c r="C5121" s="139" t="s">
        <v>4067</v>
      </c>
      <c r="D5121" s="124" t="s">
        <v>4068</v>
      </c>
      <c r="E5121" s="118" t="s">
        <v>48</v>
      </c>
      <c r="F5121" s="124" t="s">
        <v>35249</v>
      </c>
      <c r="G5121" s="118" t="s">
        <v>2</v>
      </c>
      <c r="H5121" s="137">
        <v>42593</v>
      </c>
      <c r="I5121" s="119">
        <v>2153.87</v>
      </c>
      <c r="J5121" s="129"/>
      <c r="K5121" s="129"/>
      <c r="L5121" s="129">
        <v>0</v>
      </c>
      <c r="M5121" s="134" t="s">
        <v>21387</v>
      </c>
    </row>
    <row r="5122" spans="1:13" hidden="1" x14ac:dyDescent="0.25">
      <c r="A5122" s="128"/>
      <c r="B5122" s="2"/>
      <c r="C5122" s="139" t="s">
        <v>4069</v>
      </c>
      <c r="D5122" s="124" t="s">
        <v>4070</v>
      </c>
      <c r="E5122" s="118" t="s">
        <v>48</v>
      </c>
      <c r="F5122" s="124" t="s">
        <v>35249</v>
      </c>
      <c r="G5122" s="118" t="s">
        <v>2</v>
      </c>
      <c r="H5122" s="137">
        <v>42530</v>
      </c>
      <c r="I5122" s="119">
        <v>6637.75</v>
      </c>
      <c r="J5122" s="129"/>
      <c r="K5122" s="129"/>
      <c r="L5122" s="129">
        <v>0</v>
      </c>
      <c r="M5122" s="134" t="s">
        <v>33402</v>
      </c>
    </row>
    <row r="5123" spans="1:13" hidden="1" x14ac:dyDescent="0.25">
      <c r="A5123" s="128"/>
      <c r="B5123" s="2"/>
      <c r="C5123" s="139" t="s">
        <v>4071</v>
      </c>
      <c r="D5123" s="124" t="s">
        <v>4072</v>
      </c>
      <c r="E5123" s="118" t="s">
        <v>48</v>
      </c>
      <c r="F5123" s="124" t="s">
        <v>35249</v>
      </c>
      <c r="G5123" s="118" t="s">
        <v>2</v>
      </c>
      <c r="H5123" s="137">
        <v>42929</v>
      </c>
      <c r="I5123" s="119">
        <v>1550</v>
      </c>
      <c r="J5123" s="129"/>
      <c r="K5123" s="129"/>
      <c r="L5123" s="129">
        <v>0</v>
      </c>
      <c r="M5123" s="134" t="s">
        <v>21388</v>
      </c>
    </row>
    <row r="5124" spans="1:13" hidden="1" x14ac:dyDescent="0.25">
      <c r="A5124" s="128"/>
      <c r="B5124" s="2"/>
      <c r="C5124" s="139" t="s">
        <v>29268</v>
      </c>
      <c r="D5124" s="124" t="s">
        <v>29269</v>
      </c>
      <c r="E5124" s="118" t="s">
        <v>48</v>
      </c>
      <c r="F5124" s="124" t="s">
        <v>35249</v>
      </c>
      <c r="G5124" s="118" t="s">
        <v>2</v>
      </c>
      <c r="H5124" s="137"/>
      <c r="I5124" s="119"/>
      <c r="J5124" s="129"/>
      <c r="K5124" s="129"/>
      <c r="L5124" s="129">
        <v>0</v>
      </c>
      <c r="M5124" s="134" t="s">
        <v>21389</v>
      </c>
    </row>
    <row r="5125" spans="1:13" hidden="1" x14ac:dyDescent="0.25">
      <c r="A5125" s="128"/>
      <c r="B5125" s="2"/>
      <c r="C5125" s="139" t="s">
        <v>4073</v>
      </c>
      <c r="D5125" s="124" t="s">
        <v>4074</v>
      </c>
      <c r="E5125" s="118" t="s">
        <v>48</v>
      </c>
      <c r="F5125" s="124" t="s">
        <v>35249</v>
      </c>
      <c r="G5125" s="118" t="s">
        <v>2</v>
      </c>
      <c r="H5125" s="137">
        <v>44600</v>
      </c>
      <c r="I5125" s="119">
        <v>3380.52</v>
      </c>
      <c r="J5125" s="129"/>
      <c r="K5125" s="129"/>
      <c r="L5125" s="129">
        <v>0</v>
      </c>
      <c r="M5125" s="134" t="s">
        <v>21390</v>
      </c>
    </row>
    <row r="5126" spans="1:13" hidden="1" x14ac:dyDescent="0.25">
      <c r="A5126" s="128"/>
      <c r="B5126" s="2"/>
      <c r="C5126" s="139" t="s">
        <v>4075</v>
      </c>
      <c r="D5126" s="124" t="s">
        <v>4076</v>
      </c>
      <c r="E5126" s="118" t="s">
        <v>48</v>
      </c>
      <c r="F5126" s="124" t="s">
        <v>35249</v>
      </c>
      <c r="G5126" s="118" t="s">
        <v>2</v>
      </c>
      <c r="H5126" s="137">
        <v>42608</v>
      </c>
      <c r="I5126" s="119">
        <v>7545.06</v>
      </c>
      <c r="J5126" s="129"/>
      <c r="K5126" s="129"/>
      <c r="L5126" s="129">
        <v>0</v>
      </c>
      <c r="M5126" s="134" t="s">
        <v>31424</v>
      </c>
    </row>
    <row r="5127" spans="1:13" hidden="1" x14ac:dyDescent="0.25">
      <c r="A5127" s="128"/>
      <c r="B5127" s="2"/>
      <c r="C5127" s="139" t="s">
        <v>29810</v>
      </c>
      <c r="D5127" s="124" t="s">
        <v>29811</v>
      </c>
      <c r="E5127" s="118" t="s">
        <v>48</v>
      </c>
      <c r="F5127" s="124" t="s">
        <v>35249</v>
      </c>
      <c r="G5127" s="118" t="s">
        <v>2</v>
      </c>
      <c r="H5127" s="137"/>
      <c r="I5127" s="119"/>
      <c r="J5127" s="129"/>
      <c r="K5127" s="129"/>
      <c r="L5127" s="129">
        <v>0</v>
      </c>
      <c r="M5127" s="134" t="s">
        <v>33630</v>
      </c>
    </row>
    <row r="5128" spans="1:13" hidden="1" x14ac:dyDescent="0.25">
      <c r="A5128" s="128"/>
      <c r="B5128" s="2"/>
      <c r="C5128" s="139" t="s">
        <v>4077</v>
      </c>
      <c r="D5128" s="124" t="s">
        <v>4078</v>
      </c>
      <c r="E5128" s="118" t="s">
        <v>48</v>
      </c>
      <c r="F5128" s="124" t="s">
        <v>35249</v>
      </c>
      <c r="G5128" s="118" t="s">
        <v>2</v>
      </c>
      <c r="H5128" s="137">
        <v>43007</v>
      </c>
      <c r="I5128" s="119">
        <v>299</v>
      </c>
      <c r="J5128" s="129"/>
      <c r="K5128" s="129"/>
      <c r="L5128" s="129">
        <v>0</v>
      </c>
      <c r="M5128" s="134" t="s">
        <v>21391</v>
      </c>
    </row>
    <row r="5129" spans="1:13" hidden="1" x14ac:dyDescent="0.25">
      <c r="A5129" s="128"/>
      <c r="B5129" s="2"/>
      <c r="C5129" s="139" t="s">
        <v>35285</v>
      </c>
      <c r="D5129" s="124" t="s">
        <v>35286</v>
      </c>
      <c r="E5129" s="118" t="s">
        <v>48</v>
      </c>
      <c r="F5129" s="124" t="s">
        <v>35249</v>
      </c>
      <c r="G5129" s="118" t="s">
        <v>2</v>
      </c>
      <c r="H5129" s="137">
        <v>45632</v>
      </c>
      <c r="I5129" s="119">
        <v>2414.7199999999998</v>
      </c>
      <c r="J5129" s="129"/>
      <c r="K5129" s="129"/>
      <c r="L5129" s="129">
        <v>0</v>
      </c>
      <c r="M5129" s="134" t="s">
        <v>21392</v>
      </c>
    </row>
    <row r="5130" spans="1:13" hidden="1" x14ac:dyDescent="0.25">
      <c r="A5130" s="128"/>
      <c r="B5130" s="2"/>
      <c r="C5130" s="139" t="s">
        <v>4079</v>
      </c>
      <c r="D5130" s="124" t="s">
        <v>4080</v>
      </c>
      <c r="E5130" s="118" t="s">
        <v>48</v>
      </c>
      <c r="F5130" s="124" t="s">
        <v>35249</v>
      </c>
      <c r="G5130" s="118" t="s">
        <v>2</v>
      </c>
      <c r="H5130" s="137">
        <v>40925</v>
      </c>
      <c r="I5130" s="119">
        <v>750</v>
      </c>
      <c r="J5130" s="129"/>
      <c r="K5130" s="129"/>
      <c r="L5130" s="129">
        <v>0</v>
      </c>
      <c r="M5130" s="134" t="s">
        <v>21393</v>
      </c>
    </row>
    <row r="5131" spans="1:13" hidden="1" x14ac:dyDescent="0.25">
      <c r="A5131" s="128"/>
      <c r="B5131" s="2"/>
      <c r="C5131" s="139" t="s">
        <v>4081</v>
      </c>
      <c r="D5131" s="124" t="s">
        <v>4082</v>
      </c>
      <c r="E5131" s="118" t="s">
        <v>48</v>
      </c>
      <c r="F5131" s="124" t="s">
        <v>35249</v>
      </c>
      <c r="G5131" s="118" t="s">
        <v>2</v>
      </c>
      <c r="H5131" s="137">
        <v>40925</v>
      </c>
      <c r="I5131" s="119">
        <v>750</v>
      </c>
      <c r="J5131" s="129"/>
      <c r="K5131" s="129"/>
      <c r="L5131" s="129">
        <v>0</v>
      </c>
      <c r="M5131" s="134" t="s">
        <v>21394</v>
      </c>
    </row>
    <row r="5132" spans="1:13" x14ac:dyDescent="0.25">
      <c r="A5132" s="128"/>
      <c r="B5132" s="2"/>
      <c r="C5132" s="139" t="s">
        <v>4083</v>
      </c>
      <c r="D5132" s="124" t="s">
        <v>4084</v>
      </c>
      <c r="E5132" s="118" t="s">
        <v>48</v>
      </c>
      <c r="F5132" s="124" t="s">
        <v>35249</v>
      </c>
      <c r="G5132" s="118" t="s">
        <v>2</v>
      </c>
      <c r="H5132" s="137">
        <v>41593</v>
      </c>
      <c r="I5132" s="119">
        <v>421.97</v>
      </c>
      <c r="J5132" s="129"/>
      <c r="K5132" s="129"/>
      <c r="L5132" s="129">
        <v>0</v>
      </c>
      <c r="M5132" s="134" t="s">
        <v>21395</v>
      </c>
    </row>
    <row r="5133" spans="1:13" hidden="1" x14ac:dyDescent="0.25">
      <c r="A5133" s="128"/>
      <c r="B5133" s="2"/>
      <c r="C5133" s="139" t="s">
        <v>4085</v>
      </c>
      <c r="D5133" s="124" t="s">
        <v>4086</v>
      </c>
      <c r="E5133" s="118" t="s">
        <v>48</v>
      </c>
      <c r="F5133" s="124" t="s">
        <v>35249</v>
      </c>
      <c r="G5133" s="118" t="s">
        <v>2</v>
      </c>
      <c r="H5133" s="137">
        <v>41820</v>
      </c>
      <c r="I5133" s="119">
        <v>1655.39</v>
      </c>
      <c r="J5133" s="129"/>
      <c r="K5133" s="129"/>
      <c r="L5133" s="129">
        <v>0</v>
      </c>
      <c r="M5133" s="134" t="s">
        <v>31456</v>
      </c>
    </row>
    <row r="5134" spans="1:13" hidden="1" x14ac:dyDescent="0.25">
      <c r="A5134" s="128"/>
      <c r="B5134" s="2"/>
      <c r="C5134" s="139" t="s">
        <v>31207</v>
      </c>
      <c r="D5134" s="124" t="s">
        <v>31208</v>
      </c>
      <c r="E5134" s="118" t="s">
        <v>48</v>
      </c>
      <c r="F5134" s="124" t="s">
        <v>35249</v>
      </c>
      <c r="G5134" s="118" t="s">
        <v>2</v>
      </c>
      <c r="H5134" s="137"/>
      <c r="I5134" s="119"/>
      <c r="J5134" s="129"/>
      <c r="K5134" s="129"/>
      <c r="L5134" s="129">
        <v>0</v>
      </c>
      <c r="M5134" s="134" t="s">
        <v>21396</v>
      </c>
    </row>
    <row r="5135" spans="1:13" hidden="1" x14ac:dyDescent="0.25">
      <c r="A5135" s="128"/>
      <c r="B5135" s="2"/>
      <c r="C5135" s="139" t="s">
        <v>29895</v>
      </c>
      <c r="D5135" s="124" t="s">
        <v>29896</v>
      </c>
      <c r="E5135" s="118" t="s">
        <v>48</v>
      </c>
      <c r="F5135" s="124" t="s">
        <v>35249</v>
      </c>
      <c r="G5135" s="118" t="s">
        <v>2</v>
      </c>
      <c r="H5135" s="137"/>
      <c r="I5135" s="119"/>
      <c r="J5135" s="129"/>
      <c r="K5135" s="129"/>
      <c r="L5135" s="129">
        <v>0</v>
      </c>
      <c r="M5135" s="134" t="s">
        <v>32660</v>
      </c>
    </row>
    <row r="5136" spans="1:13" hidden="1" x14ac:dyDescent="0.25">
      <c r="A5136" s="128"/>
      <c r="B5136" s="2"/>
      <c r="C5136" s="139" t="s">
        <v>32993</v>
      </c>
      <c r="D5136" s="124" t="s">
        <v>32994</v>
      </c>
      <c r="E5136" s="118" t="s">
        <v>48</v>
      </c>
      <c r="F5136" s="124" t="s">
        <v>35249</v>
      </c>
      <c r="G5136" s="118" t="s">
        <v>2</v>
      </c>
      <c r="H5136" s="137"/>
      <c r="I5136" s="119"/>
      <c r="J5136" s="129"/>
      <c r="K5136" s="129"/>
      <c r="L5136" s="129">
        <v>0</v>
      </c>
      <c r="M5136" s="134" t="s">
        <v>21397</v>
      </c>
    </row>
    <row r="5137" spans="1:13" hidden="1" x14ac:dyDescent="0.25">
      <c r="A5137" s="128"/>
      <c r="B5137" s="2"/>
      <c r="C5137" s="139" t="s">
        <v>30286</v>
      </c>
      <c r="D5137" s="124" t="s">
        <v>30287</v>
      </c>
      <c r="E5137" s="118" t="s">
        <v>48</v>
      </c>
      <c r="F5137" s="124" t="s">
        <v>35249</v>
      </c>
      <c r="G5137" s="118" t="s">
        <v>2</v>
      </c>
      <c r="H5137" s="137"/>
      <c r="I5137" s="119"/>
      <c r="J5137" s="129"/>
      <c r="K5137" s="129"/>
      <c r="L5137" s="129">
        <v>0</v>
      </c>
      <c r="M5137" s="134" t="s">
        <v>21398</v>
      </c>
    </row>
    <row r="5138" spans="1:13" hidden="1" x14ac:dyDescent="0.25">
      <c r="A5138" s="128"/>
      <c r="B5138" s="2"/>
      <c r="C5138" s="139" t="s">
        <v>4087</v>
      </c>
      <c r="D5138" s="124" t="s">
        <v>4088</v>
      </c>
      <c r="E5138" s="118" t="s">
        <v>48</v>
      </c>
      <c r="F5138" s="124" t="s">
        <v>35249</v>
      </c>
      <c r="G5138" s="118" t="s">
        <v>2</v>
      </c>
      <c r="H5138" s="137">
        <v>43077</v>
      </c>
      <c r="I5138" s="119">
        <v>326.82</v>
      </c>
      <c r="J5138" s="129"/>
      <c r="K5138" s="129"/>
      <c r="L5138" s="129">
        <v>0</v>
      </c>
      <c r="M5138" s="134" t="s">
        <v>33462</v>
      </c>
    </row>
    <row r="5139" spans="1:13" hidden="1" x14ac:dyDescent="0.25">
      <c r="A5139" s="128"/>
      <c r="B5139" s="2"/>
      <c r="C5139" s="139" t="s">
        <v>4089</v>
      </c>
      <c r="D5139" s="124" t="s">
        <v>4090</v>
      </c>
      <c r="E5139" s="118" t="s">
        <v>48</v>
      </c>
      <c r="F5139" s="124" t="s">
        <v>35249</v>
      </c>
      <c r="G5139" s="118" t="s">
        <v>2</v>
      </c>
      <c r="H5139" s="137">
        <v>41773</v>
      </c>
      <c r="I5139" s="119">
        <v>275</v>
      </c>
      <c r="J5139" s="129"/>
      <c r="K5139" s="129"/>
      <c r="L5139" s="129">
        <v>0</v>
      </c>
      <c r="M5139" s="134"/>
    </row>
    <row r="5140" spans="1:13" hidden="1" x14ac:dyDescent="0.25">
      <c r="A5140" s="128"/>
      <c r="B5140" s="2"/>
      <c r="C5140" s="139" t="s">
        <v>28722</v>
      </c>
      <c r="D5140" s="124" t="s">
        <v>28723</v>
      </c>
      <c r="E5140" s="118" t="s">
        <v>48</v>
      </c>
      <c r="F5140" s="124" t="s">
        <v>35249</v>
      </c>
      <c r="G5140" s="118" t="s">
        <v>2</v>
      </c>
      <c r="H5140" s="137"/>
      <c r="I5140" s="119"/>
      <c r="J5140" s="129"/>
      <c r="K5140" s="129"/>
      <c r="L5140" s="129">
        <v>0</v>
      </c>
      <c r="M5140" s="134" t="s">
        <v>32027</v>
      </c>
    </row>
    <row r="5141" spans="1:13" hidden="1" x14ac:dyDescent="0.25">
      <c r="A5141" s="128"/>
      <c r="B5141" s="2"/>
      <c r="C5141" s="139" t="s">
        <v>4091</v>
      </c>
      <c r="D5141" s="124" t="s">
        <v>4092</v>
      </c>
      <c r="E5141" s="118" t="s">
        <v>48</v>
      </c>
      <c r="F5141" s="124" t="s">
        <v>35249</v>
      </c>
      <c r="G5141" s="118" t="s">
        <v>2</v>
      </c>
      <c r="H5141" s="137">
        <v>43007</v>
      </c>
      <c r="I5141" s="119">
        <v>310</v>
      </c>
      <c r="J5141" s="129"/>
      <c r="K5141" s="129"/>
      <c r="L5141" s="129">
        <v>0</v>
      </c>
      <c r="M5141" s="134" t="s">
        <v>29969</v>
      </c>
    </row>
    <row r="5142" spans="1:13" hidden="1" x14ac:dyDescent="0.25">
      <c r="A5142" s="128"/>
      <c r="B5142" s="2"/>
      <c r="C5142" s="139" t="s">
        <v>4093</v>
      </c>
      <c r="D5142" s="124" t="s">
        <v>4094</v>
      </c>
      <c r="E5142" s="118" t="s">
        <v>48</v>
      </c>
      <c r="F5142" s="124" t="s">
        <v>35249</v>
      </c>
      <c r="G5142" s="118" t="s">
        <v>2</v>
      </c>
      <c r="H5142" s="137">
        <v>40940</v>
      </c>
      <c r="I5142" s="119">
        <v>1347.8</v>
      </c>
      <c r="J5142" s="129"/>
      <c r="K5142" s="129"/>
      <c r="L5142" s="129">
        <v>0</v>
      </c>
      <c r="M5142" s="134" t="s">
        <v>21399</v>
      </c>
    </row>
    <row r="5143" spans="1:13" hidden="1" x14ac:dyDescent="0.25">
      <c r="A5143" s="128"/>
      <c r="B5143" s="2"/>
      <c r="C5143" s="139" t="s">
        <v>4095</v>
      </c>
      <c r="D5143" s="124" t="s">
        <v>4096</v>
      </c>
      <c r="E5143" s="118" t="s">
        <v>48</v>
      </c>
      <c r="F5143" s="124" t="s">
        <v>35249</v>
      </c>
      <c r="G5143" s="118" t="s">
        <v>2</v>
      </c>
      <c r="H5143" s="137">
        <v>40940</v>
      </c>
      <c r="I5143" s="119">
        <v>1437.4</v>
      </c>
      <c r="J5143" s="129"/>
      <c r="K5143" s="129"/>
      <c r="L5143" s="129">
        <v>0</v>
      </c>
      <c r="M5143" s="134" t="s">
        <v>33170</v>
      </c>
    </row>
    <row r="5144" spans="1:13" hidden="1" x14ac:dyDescent="0.25">
      <c r="A5144" s="128"/>
      <c r="B5144" s="2"/>
      <c r="C5144" s="139" t="s">
        <v>4097</v>
      </c>
      <c r="D5144" s="124" t="s">
        <v>4098</v>
      </c>
      <c r="E5144" s="118" t="s">
        <v>48</v>
      </c>
      <c r="F5144" s="124" t="s">
        <v>35249</v>
      </c>
      <c r="G5144" s="118" t="s">
        <v>2</v>
      </c>
      <c r="H5144" s="137">
        <v>40441</v>
      </c>
      <c r="I5144" s="119">
        <v>1586.8</v>
      </c>
      <c r="J5144" s="129"/>
      <c r="K5144" s="129"/>
      <c r="L5144" s="129">
        <v>0</v>
      </c>
      <c r="M5144" s="134" t="s">
        <v>21400</v>
      </c>
    </row>
    <row r="5145" spans="1:13" hidden="1" x14ac:dyDescent="0.25">
      <c r="A5145" s="128"/>
      <c r="B5145" s="2"/>
      <c r="C5145" s="139" t="s">
        <v>31614</v>
      </c>
      <c r="D5145" s="124" t="s">
        <v>31615</v>
      </c>
      <c r="E5145" s="118" t="s">
        <v>48</v>
      </c>
      <c r="F5145" s="124" t="s">
        <v>35249</v>
      </c>
      <c r="G5145" s="118" t="s">
        <v>2</v>
      </c>
      <c r="H5145" s="137"/>
      <c r="I5145" s="119"/>
      <c r="J5145" s="129"/>
      <c r="K5145" s="129"/>
      <c r="L5145" s="129">
        <v>0</v>
      </c>
      <c r="M5145" s="134" t="s">
        <v>21401</v>
      </c>
    </row>
    <row r="5146" spans="1:13" hidden="1" x14ac:dyDescent="0.25">
      <c r="A5146" s="128"/>
      <c r="B5146" s="2"/>
      <c r="C5146" s="139" t="s">
        <v>4099</v>
      </c>
      <c r="D5146" s="124" t="s">
        <v>4100</v>
      </c>
      <c r="E5146" s="118" t="s">
        <v>48</v>
      </c>
      <c r="F5146" s="124" t="s">
        <v>35249</v>
      </c>
      <c r="G5146" s="118" t="s">
        <v>2</v>
      </c>
      <c r="H5146" s="137">
        <v>41849</v>
      </c>
      <c r="I5146" s="119">
        <v>1488.72</v>
      </c>
      <c r="J5146" s="129"/>
      <c r="K5146" s="129"/>
      <c r="L5146" s="129">
        <v>0</v>
      </c>
      <c r="M5146" s="134" t="s">
        <v>21402</v>
      </c>
    </row>
    <row r="5147" spans="1:13" hidden="1" x14ac:dyDescent="0.25">
      <c r="A5147" s="128"/>
      <c r="B5147" s="2"/>
      <c r="C5147" s="139" t="s">
        <v>4101</v>
      </c>
      <c r="D5147" s="124" t="s">
        <v>4102</v>
      </c>
      <c r="E5147" s="118" t="s">
        <v>48</v>
      </c>
      <c r="F5147" s="124" t="s">
        <v>35249</v>
      </c>
      <c r="G5147" s="118" t="s">
        <v>2</v>
      </c>
      <c r="H5147" s="137">
        <v>43024</v>
      </c>
      <c r="I5147" s="119">
        <v>2050</v>
      </c>
      <c r="J5147" s="129"/>
      <c r="K5147" s="129"/>
      <c r="L5147" s="129">
        <v>0</v>
      </c>
      <c r="M5147" s="134" t="s">
        <v>21403</v>
      </c>
    </row>
    <row r="5148" spans="1:13" hidden="1" x14ac:dyDescent="0.25">
      <c r="A5148" s="128"/>
      <c r="B5148" s="2"/>
      <c r="C5148" s="139" t="s">
        <v>4103</v>
      </c>
      <c r="D5148" s="124" t="s">
        <v>4104</v>
      </c>
      <c r="E5148" s="118" t="s">
        <v>48</v>
      </c>
      <c r="F5148" s="124" t="s">
        <v>35249</v>
      </c>
      <c r="G5148" s="118" t="s">
        <v>2</v>
      </c>
      <c r="H5148" s="137">
        <v>41323</v>
      </c>
      <c r="I5148" s="119">
        <v>2050</v>
      </c>
      <c r="J5148" s="129"/>
      <c r="K5148" s="129"/>
      <c r="L5148" s="129">
        <v>0</v>
      </c>
      <c r="M5148" s="134" t="s">
        <v>21404</v>
      </c>
    </row>
    <row r="5149" spans="1:13" hidden="1" x14ac:dyDescent="0.25">
      <c r="A5149" s="128"/>
      <c r="B5149" s="2"/>
      <c r="C5149" s="139" t="s">
        <v>4105</v>
      </c>
      <c r="D5149" s="124" t="s">
        <v>4106</v>
      </c>
      <c r="E5149" s="118" t="s">
        <v>48</v>
      </c>
      <c r="F5149" s="124" t="s">
        <v>35249</v>
      </c>
      <c r="G5149" s="118" t="s">
        <v>2</v>
      </c>
      <c r="H5149" s="137">
        <v>42599</v>
      </c>
      <c r="I5149" s="119">
        <v>2250</v>
      </c>
      <c r="J5149" s="129"/>
      <c r="K5149" s="129"/>
      <c r="L5149" s="129">
        <v>0</v>
      </c>
      <c r="M5149" s="134" t="s">
        <v>21405</v>
      </c>
    </row>
    <row r="5150" spans="1:13" hidden="1" x14ac:dyDescent="0.25">
      <c r="A5150" s="128"/>
      <c r="B5150" s="2"/>
      <c r="C5150" s="139" t="s">
        <v>4107</v>
      </c>
      <c r="D5150" s="124" t="s">
        <v>4108</v>
      </c>
      <c r="E5150" s="118" t="s">
        <v>48</v>
      </c>
      <c r="F5150" s="124" t="s">
        <v>35249</v>
      </c>
      <c r="G5150" s="118" t="s">
        <v>2</v>
      </c>
      <c r="H5150" s="137">
        <v>41779</v>
      </c>
      <c r="I5150" s="119">
        <v>2185</v>
      </c>
      <c r="J5150" s="129"/>
      <c r="K5150" s="129"/>
      <c r="L5150" s="129">
        <v>0</v>
      </c>
      <c r="M5150" s="134" t="s">
        <v>21406</v>
      </c>
    </row>
    <row r="5151" spans="1:13" hidden="1" x14ac:dyDescent="0.25">
      <c r="A5151" s="128"/>
      <c r="B5151" s="2"/>
      <c r="C5151" s="139" t="s">
        <v>4109</v>
      </c>
      <c r="D5151" s="124" t="s">
        <v>4110</v>
      </c>
      <c r="E5151" s="118" t="s">
        <v>48</v>
      </c>
      <c r="F5151" s="124" t="s">
        <v>35249</v>
      </c>
      <c r="G5151" s="118" t="s">
        <v>2</v>
      </c>
      <c r="H5151" s="137">
        <v>41841</v>
      </c>
      <c r="I5151" s="119">
        <v>1643.7</v>
      </c>
      <c r="J5151" s="129"/>
      <c r="K5151" s="129"/>
      <c r="L5151" s="129">
        <v>0</v>
      </c>
      <c r="M5151" s="134" t="s">
        <v>21407</v>
      </c>
    </row>
    <row r="5152" spans="1:13" hidden="1" x14ac:dyDescent="0.25">
      <c r="A5152" s="128"/>
      <c r="B5152" s="2"/>
      <c r="C5152" s="139" t="s">
        <v>4111</v>
      </c>
      <c r="D5152" s="124" t="s">
        <v>4112</v>
      </c>
      <c r="E5152" s="118" t="s">
        <v>48</v>
      </c>
      <c r="F5152" s="124" t="s">
        <v>35249</v>
      </c>
      <c r="G5152" s="118" t="s">
        <v>2</v>
      </c>
      <c r="H5152" s="137">
        <v>41115</v>
      </c>
      <c r="I5152" s="119">
        <v>1728.1</v>
      </c>
      <c r="J5152" s="129"/>
      <c r="K5152" s="129"/>
      <c r="L5152" s="129">
        <v>0</v>
      </c>
      <c r="M5152" s="134" t="s">
        <v>21408</v>
      </c>
    </row>
    <row r="5153" spans="1:13" hidden="1" x14ac:dyDescent="0.25">
      <c r="A5153" s="128"/>
      <c r="B5153" s="2"/>
      <c r="C5153" s="139" t="s">
        <v>4113</v>
      </c>
      <c r="D5153" s="124" t="s">
        <v>4114</v>
      </c>
      <c r="E5153" s="118" t="s">
        <v>48</v>
      </c>
      <c r="F5153" s="124" t="s">
        <v>35249</v>
      </c>
      <c r="G5153" s="118" t="s">
        <v>2</v>
      </c>
      <c r="H5153" s="137">
        <v>41032</v>
      </c>
      <c r="I5153" s="119">
        <v>1442.9</v>
      </c>
      <c r="J5153" s="129"/>
      <c r="K5153" s="129"/>
      <c r="L5153" s="129">
        <v>0</v>
      </c>
      <c r="M5153" s="134" t="s">
        <v>21409</v>
      </c>
    </row>
    <row r="5154" spans="1:13" hidden="1" x14ac:dyDescent="0.25">
      <c r="A5154" s="128"/>
      <c r="B5154" s="2"/>
      <c r="C5154" s="139" t="s">
        <v>31841</v>
      </c>
      <c r="D5154" s="124" t="s">
        <v>31842</v>
      </c>
      <c r="E5154" s="118" t="s">
        <v>48</v>
      </c>
      <c r="F5154" s="124" t="s">
        <v>35249</v>
      </c>
      <c r="G5154" s="118" t="s">
        <v>2</v>
      </c>
      <c r="H5154" s="137"/>
      <c r="I5154" s="119"/>
      <c r="J5154" s="129"/>
      <c r="K5154" s="129"/>
      <c r="L5154" s="129">
        <v>0</v>
      </c>
      <c r="M5154" s="134" t="s">
        <v>21410</v>
      </c>
    </row>
    <row r="5155" spans="1:13" hidden="1" x14ac:dyDescent="0.25">
      <c r="A5155" s="128"/>
      <c r="B5155" s="2"/>
      <c r="C5155" s="139" t="s">
        <v>4115</v>
      </c>
      <c r="D5155" s="124" t="s">
        <v>4116</v>
      </c>
      <c r="E5155" s="118" t="s">
        <v>48</v>
      </c>
      <c r="F5155" s="124" t="s">
        <v>35249</v>
      </c>
      <c r="G5155" s="118" t="s">
        <v>2</v>
      </c>
      <c r="H5155" s="137">
        <v>43341</v>
      </c>
      <c r="I5155" s="119">
        <v>1855</v>
      </c>
      <c r="J5155" s="129"/>
      <c r="K5155" s="129"/>
      <c r="L5155" s="129">
        <v>0</v>
      </c>
      <c r="M5155" s="134" t="s">
        <v>32411</v>
      </c>
    </row>
    <row r="5156" spans="1:13" hidden="1" x14ac:dyDescent="0.25">
      <c r="A5156" s="128"/>
      <c r="B5156" s="2"/>
      <c r="C5156" s="139" t="s">
        <v>4117</v>
      </c>
      <c r="D5156" s="124" t="s">
        <v>4118</v>
      </c>
      <c r="E5156" s="118" t="s">
        <v>48</v>
      </c>
      <c r="F5156" s="124" t="s">
        <v>35249</v>
      </c>
      <c r="G5156" s="118" t="s">
        <v>2</v>
      </c>
      <c r="H5156" s="137">
        <v>41081</v>
      </c>
      <c r="I5156" s="119">
        <v>2585</v>
      </c>
      <c r="J5156" s="129"/>
      <c r="K5156" s="129"/>
      <c r="L5156" s="129">
        <v>0</v>
      </c>
      <c r="M5156" s="134" t="s">
        <v>33258</v>
      </c>
    </row>
    <row r="5157" spans="1:13" hidden="1" x14ac:dyDescent="0.25">
      <c r="A5157" s="128"/>
      <c r="B5157" s="2"/>
      <c r="C5157" s="139" t="s">
        <v>4119</v>
      </c>
      <c r="D5157" s="124" t="s">
        <v>4120</v>
      </c>
      <c r="E5157" s="118" t="s">
        <v>48</v>
      </c>
      <c r="F5157" s="124" t="s">
        <v>35249</v>
      </c>
      <c r="G5157" s="118" t="s">
        <v>2</v>
      </c>
      <c r="H5157" s="137">
        <v>43370</v>
      </c>
      <c r="I5157" s="119">
        <v>2300</v>
      </c>
      <c r="J5157" s="129"/>
      <c r="K5157" s="129"/>
      <c r="L5157" s="129">
        <v>0</v>
      </c>
      <c r="M5157" s="134" t="s">
        <v>32084</v>
      </c>
    </row>
    <row r="5158" spans="1:13" hidden="1" x14ac:dyDescent="0.25">
      <c r="A5158" s="128"/>
      <c r="B5158" s="2"/>
      <c r="C5158" s="139" t="s">
        <v>30680</v>
      </c>
      <c r="D5158" s="124" t="s">
        <v>30681</v>
      </c>
      <c r="E5158" s="118" t="s">
        <v>48</v>
      </c>
      <c r="F5158" s="124" t="s">
        <v>35249</v>
      </c>
      <c r="G5158" s="118" t="s">
        <v>2</v>
      </c>
      <c r="H5158" s="137"/>
      <c r="I5158" s="119"/>
      <c r="J5158" s="129"/>
      <c r="K5158" s="129"/>
      <c r="L5158" s="129">
        <v>0</v>
      </c>
      <c r="M5158" s="134" t="s">
        <v>21411</v>
      </c>
    </row>
    <row r="5159" spans="1:13" hidden="1" x14ac:dyDescent="0.25">
      <c r="A5159" s="128"/>
      <c r="B5159" s="2"/>
      <c r="C5159" s="139" t="s">
        <v>4121</v>
      </c>
      <c r="D5159" s="124" t="s">
        <v>4122</v>
      </c>
      <c r="E5159" s="118" t="s">
        <v>48</v>
      </c>
      <c r="F5159" s="124" t="s">
        <v>35249</v>
      </c>
      <c r="G5159" s="118" t="s">
        <v>2</v>
      </c>
      <c r="H5159" s="137">
        <v>42292</v>
      </c>
      <c r="I5159" s="119">
        <v>1970</v>
      </c>
      <c r="J5159" s="129"/>
      <c r="K5159" s="129"/>
      <c r="L5159" s="129">
        <v>0</v>
      </c>
      <c r="M5159" s="134" t="s">
        <v>31178</v>
      </c>
    </row>
    <row r="5160" spans="1:13" hidden="1" x14ac:dyDescent="0.25">
      <c r="A5160" s="128"/>
      <c r="B5160" s="2"/>
      <c r="C5160" s="139" t="s">
        <v>4123</v>
      </c>
      <c r="D5160" s="124" t="s">
        <v>4124</v>
      </c>
      <c r="E5160" s="118" t="s">
        <v>48</v>
      </c>
      <c r="F5160" s="124" t="s">
        <v>35249</v>
      </c>
      <c r="G5160" s="118" t="s">
        <v>2</v>
      </c>
      <c r="H5160" s="137">
        <v>42913</v>
      </c>
      <c r="I5160" s="119">
        <v>2250</v>
      </c>
      <c r="J5160" s="129"/>
      <c r="K5160" s="129"/>
      <c r="L5160" s="129">
        <v>0</v>
      </c>
      <c r="M5160" s="134" t="s">
        <v>31549</v>
      </c>
    </row>
    <row r="5161" spans="1:13" hidden="1" x14ac:dyDescent="0.25">
      <c r="A5161" s="128"/>
      <c r="B5161" s="2"/>
      <c r="C5161" s="139" t="s">
        <v>4125</v>
      </c>
      <c r="D5161" s="124" t="s">
        <v>4126</v>
      </c>
      <c r="E5161" s="118" t="s">
        <v>48</v>
      </c>
      <c r="F5161" s="124" t="s">
        <v>35249</v>
      </c>
      <c r="G5161" s="118" t="s">
        <v>2</v>
      </c>
      <c r="H5161" s="137">
        <v>41982</v>
      </c>
      <c r="I5161" s="119">
        <v>1939.44</v>
      </c>
      <c r="J5161" s="129"/>
      <c r="K5161" s="129"/>
      <c r="L5161" s="129">
        <v>0</v>
      </c>
      <c r="M5161" s="134" t="s">
        <v>21412</v>
      </c>
    </row>
    <row r="5162" spans="1:13" hidden="1" x14ac:dyDescent="0.25">
      <c r="A5162" s="128"/>
      <c r="B5162" s="2"/>
      <c r="C5162" s="139" t="s">
        <v>4127</v>
      </c>
      <c r="D5162" s="124" t="s">
        <v>4128</v>
      </c>
      <c r="E5162" s="118" t="s">
        <v>48</v>
      </c>
      <c r="F5162" s="124" t="s">
        <v>35249</v>
      </c>
      <c r="G5162" s="118" t="s">
        <v>2</v>
      </c>
      <c r="H5162" s="137">
        <v>40933</v>
      </c>
      <c r="I5162" s="119">
        <v>2024.75</v>
      </c>
      <c r="J5162" s="129"/>
      <c r="K5162" s="129"/>
      <c r="L5162" s="129">
        <v>0</v>
      </c>
      <c r="M5162" s="134" t="s">
        <v>21413</v>
      </c>
    </row>
    <row r="5163" spans="1:13" hidden="1" x14ac:dyDescent="0.25">
      <c r="A5163" s="128"/>
      <c r="B5163" s="2"/>
      <c r="C5163" s="139" t="s">
        <v>4129</v>
      </c>
      <c r="D5163" s="124" t="s">
        <v>4130</v>
      </c>
      <c r="E5163" s="118" t="s">
        <v>48</v>
      </c>
      <c r="F5163" s="124" t="s">
        <v>35249</v>
      </c>
      <c r="G5163" s="118" t="s">
        <v>2</v>
      </c>
      <c r="H5163" s="137">
        <v>40933</v>
      </c>
      <c r="I5163" s="119">
        <v>2024.75</v>
      </c>
      <c r="J5163" s="129"/>
      <c r="K5163" s="129"/>
      <c r="L5163" s="129">
        <v>0</v>
      </c>
      <c r="M5163" s="134" t="s">
        <v>28145</v>
      </c>
    </row>
    <row r="5164" spans="1:13" hidden="1" x14ac:dyDescent="0.25">
      <c r="A5164" s="128"/>
      <c r="B5164" s="2"/>
      <c r="C5164" s="139" t="s">
        <v>4131</v>
      </c>
      <c r="D5164" s="124" t="s">
        <v>4132</v>
      </c>
      <c r="E5164" s="118" t="s">
        <v>48</v>
      </c>
      <c r="F5164" s="124" t="s">
        <v>35249</v>
      </c>
      <c r="G5164" s="118" t="s">
        <v>2</v>
      </c>
      <c r="H5164" s="137">
        <v>40946</v>
      </c>
      <c r="I5164" s="119">
        <v>2390</v>
      </c>
      <c r="J5164" s="129"/>
      <c r="K5164" s="129"/>
      <c r="L5164" s="129">
        <v>0</v>
      </c>
      <c r="M5164" s="134" t="s">
        <v>30697</v>
      </c>
    </row>
    <row r="5165" spans="1:13" hidden="1" x14ac:dyDescent="0.25">
      <c r="A5165" s="128"/>
      <c r="B5165" s="2"/>
      <c r="C5165" s="139" t="s">
        <v>4133</v>
      </c>
      <c r="D5165" s="124" t="s">
        <v>4134</v>
      </c>
      <c r="E5165" s="118" t="s">
        <v>48</v>
      </c>
      <c r="F5165" s="124" t="s">
        <v>35249</v>
      </c>
      <c r="G5165" s="118" t="s">
        <v>2</v>
      </c>
      <c r="H5165" s="137">
        <v>40946</v>
      </c>
      <c r="I5165" s="119">
        <v>2390</v>
      </c>
      <c r="J5165" s="129"/>
      <c r="K5165" s="129"/>
      <c r="L5165" s="129">
        <v>0</v>
      </c>
      <c r="M5165" s="134" t="s">
        <v>34310</v>
      </c>
    </row>
    <row r="5166" spans="1:13" hidden="1" x14ac:dyDescent="0.25">
      <c r="A5166" s="128"/>
      <c r="B5166" s="2"/>
      <c r="C5166" s="139" t="s">
        <v>4135</v>
      </c>
      <c r="D5166" s="124" t="s">
        <v>4136</v>
      </c>
      <c r="E5166" s="118" t="s">
        <v>48</v>
      </c>
      <c r="F5166" s="124" t="s">
        <v>35249</v>
      </c>
      <c r="G5166" s="118" t="s">
        <v>2</v>
      </c>
      <c r="H5166" s="137">
        <v>41032</v>
      </c>
      <c r="I5166" s="119">
        <v>2158</v>
      </c>
      <c r="J5166" s="129"/>
      <c r="K5166" s="129"/>
      <c r="L5166" s="129">
        <v>0</v>
      </c>
      <c r="M5166" s="134" t="s">
        <v>21414</v>
      </c>
    </row>
    <row r="5167" spans="1:13" hidden="1" x14ac:dyDescent="0.25">
      <c r="A5167" s="128"/>
      <c r="B5167" s="2"/>
      <c r="C5167" s="139" t="s">
        <v>31131</v>
      </c>
      <c r="D5167" s="124" t="s">
        <v>31132</v>
      </c>
      <c r="E5167" s="118" t="s">
        <v>48</v>
      </c>
      <c r="F5167" s="124" t="s">
        <v>35249</v>
      </c>
      <c r="G5167" s="118" t="s">
        <v>2</v>
      </c>
      <c r="H5167" s="137"/>
      <c r="I5167" s="119"/>
      <c r="J5167" s="129"/>
      <c r="K5167" s="129"/>
      <c r="L5167" s="129">
        <v>0</v>
      </c>
      <c r="M5167" s="134" t="s">
        <v>21415</v>
      </c>
    </row>
    <row r="5168" spans="1:13" hidden="1" x14ac:dyDescent="0.25">
      <c r="A5168" s="128"/>
      <c r="B5168" s="2"/>
      <c r="C5168" s="139" t="s">
        <v>4137</v>
      </c>
      <c r="D5168" s="124" t="s">
        <v>4138</v>
      </c>
      <c r="E5168" s="118" t="s">
        <v>48</v>
      </c>
      <c r="F5168" s="124" t="s">
        <v>35249</v>
      </c>
      <c r="G5168" s="118" t="s">
        <v>2</v>
      </c>
      <c r="H5168" s="137">
        <v>43255</v>
      </c>
      <c r="I5168" s="119">
        <v>2430</v>
      </c>
      <c r="J5168" s="129"/>
      <c r="K5168" s="129"/>
      <c r="L5168" s="129">
        <v>0</v>
      </c>
      <c r="M5168" s="134" t="s">
        <v>34301</v>
      </c>
    </row>
    <row r="5169" spans="1:13" hidden="1" x14ac:dyDescent="0.25">
      <c r="A5169" s="128"/>
      <c r="B5169" s="2"/>
      <c r="C5169" s="139" t="s">
        <v>4139</v>
      </c>
      <c r="D5169" s="124" t="s">
        <v>4140</v>
      </c>
      <c r="E5169" s="118" t="s">
        <v>48</v>
      </c>
      <c r="F5169" s="124" t="s">
        <v>35249</v>
      </c>
      <c r="G5169" s="118" t="s">
        <v>2</v>
      </c>
      <c r="H5169" s="137">
        <v>41345</v>
      </c>
      <c r="I5169" s="119">
        <v>1790.03</v>
      </c>
      <c r="J5169" s="129"/>
      <c r="K5169" s="129"/>
      <c r="L5169" s="129">
        <v>0</v>
      </c>
      <c r="M5169" s="134" t="s">
        <v>21416</v>
      </c>
    </row>
    <row r="5170" spans="1:13" hidden="1" x14ac:dyDescent="0.25">
      <c r="A5170" s="128"/>
      <c r="B5170" s="2"/>
      <c r="C5170" s="139" t="s">
        <v>33058</v>
      </c>
      <c r="D5170" s="124" t="s">
        <v>33059</v>
      </c>
      <c r="E5170" s="118" t="s">
        <v>48</v>
      </c>
      <c r="F5170" s="124" t="s">
        <v>35249</v>
      </c>
      <c r="G5170" s="118" t="s">
        <v>2</v>
      </c>
      <c r="H5170" s="137"/>
      <c r="I5170" s="119"/>
      <c r="J5170" s="129"/>
      <c r="K5170" s="129"/>
      <c r="L5170" s="129">
        <v>0</v>
      </c>
      <c r="M5170" s="134" t="s">
        <v>35290</v>
      </c>
    </row>
    <row r="5171" spans="1:13" hidden="1" x14ac:dyDescent="0.25">
      <c r="A5171" s="128"/>
      <c r="B5171" s="2"/>
      <c r="C5171" s="139" t="s">
        <v>29866</v>
      </c>
      <c r="D5171" s="124" t="s">
        <v>29867</v>
      </c>
      <c r="E5171" s="118" t="s">
        <v>48</v>
      </c>
      <c r="F5171" s="124" t="s">
        <v>35249</v>
      </c>
      <c r="G5171" s="118" t="s">
        <v>2</v>
      </c>
      <c r="H5171" s="137"/>
      <c r="I5171" s="119"/>
      <c r="J5171" s="129"/>
      <c r="K5171" s="129"/>
      <c r="L5171" s="129">
        <v>0</v>
      </c>
      <c r="M5171" s="134" t="s">
        <v>28936</v>
      </c>
    </row>
    <row r="5172" spans="1:13" hidden="1" x14ac:dyDescent="0.25">
      <c r="A5172" s="128"/>
      <c r="B5172" s="2"/>
      <c r="C5172" s="139" t="s">
        <v>4141</v>
      </c>
      <c r="D5172" s="124" t="s">
        <v>4142</v>
      </c>
      <c r="E5172" s="118" t="s">
        <v>48</v>
      </c>
      <c r="F5172" s="124" t="s">
        <v>35249</v>
      </c>
      <c r="G5172" s="118" t="s">
        <v>2</v>
      </c>
      <c r="H5172" s="137">
        <v>42009</v>
      </c>
      <c r="I5172" s="119">
        <v>2030.25</v>
      </c>
      <c r="J5172" s="129"/>
      <c r="K5172" s="129"/>
      <c r="L5172" s="129">
        <v>0</v>
      </c>
      <c r="M5172" s="134" t="s">
        <v>29695</v>
      </c>
    </row>
    <row r="5173" spans="1:13" hidden="1" x14ac:dyDescent="0.25">
      <c r="A5173" s="128"/>
      <c r="B5173" s="2"/>
      <c r="C5173" s="139" t="s">
        <v>4143</v>
      </c>
      <c r="D5173" s="124" t="s">
        <v>4144</v>
      </c>
      <c r="E5173" s="118" t="s">
        <v>48</v>
      </c>
      <c r="F5173" s="124" t="s">
        <v>35249</v>
      </c>
      <c r="G5173" s="118" t="s">
        <v>2</v>
      </c>
      <c r="H5173" s="137">
        <v>41918</v>
      </c>
      <c r="I5173" s="119">
        <v>1832.52</v>
      </c>
      <c r="J5173" s="129"/>
      <c r="K5173" s="129"/>
      <c r="L5173" s="129">
        <v>0</v>
      </c>
      <c r="M5173" s="134" t="s">
        <v>21417</v>
      </c>
    </row>
    <row r="5174" spans="1:13" hidden="1" x14ac:dyDescent="0.25">
      <c r="A5174" s="128"/>
      <c r="B5174" s="2"/>
      <c r="C5174" s="139" t="s">
        <v>32449</v>
      </c>
      <c r="D5174" s="124" t="s">
        <v>32450</v>
      </c>
      <c r="E5174" s="118" t="s">
        <v>48</v>
      </c>
      <c r="F5174" s="124" t="s">
        <v>35249</v>
      </c>
      <c r="G5174" s="118" t="s">
        <v>2</v>
      </c>
      <c r="H5174" s="137"/>
      <c r="I5174" s="119"/>
      <c r="J5174" s="129"/>
      <c r="K5174" s="129"/>
      <c r="L5174" s="129">
        <v>0</v>
      </c>
      <c r="M5174" s="134" t="s">
        <v>28526</v>
      </c>
    </row>
    <row r="5175" spans="1:13" hidden="1" x14ac:dyDescent="0.25">
      <c r="A5175" s="128"/>
      <c r="B5175" s="2"/>
      <c r="C5175" s="139" t="s">
        <v>19017</v>
      </c>
      <c r="D5175" s="124" t="s">
        <v>19016</v>
      </c>
      <c r="E5175" s="118" t="s">
        <v>48</v>
      </c>
      <c r="F5175" s="124" t="s">
        <v>35249</v>
      </c>
      <c r="G5175" s="118" t="s">
        <v>2</v>
      </c>
      <c r="H5175" s="137">
        <v>43143</v>
      </c>
      <c r="I5175" s="119">
        <v>2475</v>
      </c>
      <c r="J5175" s="129"/>
      <c r="K5175" s="129"/>
      <c r="L5175" s="129">
        <v>0</v>
      </c>
      <c r="M5175" s="134" t="s">
        <v>21418</v>
      </c>
    </row>
    <row r="5176" spans="1:13" hidden="1" x14ac:dyDescent="0.25">
      <c r="A5176" s="128"/>
      <c r="B5176" s="2"/>
      <c r="C5176" s="139" t="s">
        <v>4145</v>
      </c>
      <c r="D5176" s="124" t="s">
        <v>4146</v>
      </c>
      <c r="E5176" s="118" t="s">
        <v>48</v>
      </c>
      <c r="F5176" s="124" t="s">
        <v>35249</v>
      </c>
      <c r="G5176" s="118" t="s">
        <v>2</v>
      </c>
      <c r="H5176" s="137">
        <v>40980</v>
      </c>
      <c r="I5176" s="119">
        <v>2716.5</v>
      </c>
      <c r="J5176" s="129"/>
      <c r="K5176" s="129"/>
      <c r="L5176" s="129">
        <v>0</v>
      </c>
      <c r="M5176" s="134" t="s">
        <v>21419</v>
      </c>
    </row>
    <row r="5177" spans="1:13" hidden="1" x14ac:dyDescent="0.25">
      <c r="A5177" s="128"/>
      <c r="B5177" s="2"/>
      <c r="C5177" s="139" t="s">
        <v>28557</v>
      </c>
      <c r="D5177" s="124" t="s">
        <v>28558</v>
      </c>
      <c r="E5177" s="118" t="s">
        <v>48</v>
      </c>
      <c r="F5177" s="124" t="s">
        <v>35249</v>
      </c>
      <c r="G5177" s="118" t="s">
        <v>2</v>
      </c>
      <c r="H5177" s="137">
        <v>42585</v>
      </c>
      <c r="I5177" s="119">
        <v>2809</v>
      </c>
      <c r="J5177" s="129"/>
      <c r="K5177" s="129"/>
      <c r="L5177" s="129">
        <v>0</v>
      </c>
      <c r="M5177" s="134" t="s">
        <v>35198</v>
      </c>
    </row>
    <row r="5178" spans="1:13" hidden="1" x14ac:dyDescent="0.25">
      <c r="A5178" s="128"/>
      <c r="B5178" s="2"/>
      <c r="C5178" s="139" t="s">
        <v>4147</v>
      </c>
      <c r="D5178" s="124" t="s">
        <v>4148</v>
      </c>
      <c r="E5178" s="118" t="s">
        <v>48</v>
      </c>
      <c r="F5178" s="124" t="s">
        <v>35249</v>
      </c>
      <c r="G5178" s="118" t="s">
        <v>2</v>
      </c>
      <c r="H5178" s="137">
        <v>41949</v>
      </c>
      <c r="I5178" s="119">
        <v>1869.11</v>
      </c>
      <c r="J5178" s="129"/>
      <c r="K5178" s="129"/>
      <c r="L5178" s="129">
        <v>0</v>
      </c>
      <c r="M5178" s="134" t="s">
        <v>34315</v>
      </c>
    </row>
    <row r="5179" spans="1:13" hidden="1" x14ac:dyDescent="0.25">
      <c r="A5179" s="128"/>
      <c r="B5179" s="2"/>
      <c r="C5179" s="139" t="s">
        <v>4149</v>
      </c>
      <c r="D5179" s="124" t="s">
        <v>4150</v>
      </c>
      <c r="E5179" s="118" t="s">
        <v>48</v>
      </c>
      <c r="F5179" s="124" t="s">
        <v>35249</v>
      </c>
      <c r="G5179" s="118" t="s">
        <v>2</v>
      </c>
      <c r="H5179" s="137">
        <v>44571</v>
      </c>
      <c r="I5179" s="119">
        <v>4258.49</v>
      </c>
      <c r="J5179" s="129"/>
      <c r="K5179" s="129"/>
      <c r="L5179" s="129">
        <v>0</v>
      </c>
      <c r="M5179" s="134" t="s">
        <v>29224</v>
      </c>
    </row>
    <row r="5180" spans="1:13" hidden="1" x14ac:dyDescent="0.25">
      <c r="A5180" s="128"/>
      <c r="B5180" s="2"/>
      <c r="C5180" s="139" t="s">
        <v>4151</v>
      </c>
      <c r="D5180" s="124" t="s">
        <v>4152</v>
      </c>
      <c r="E5180" s="118" t="s">
        <v>48</v>
      </c>
      <c r="F5180" s="124" t="s">
        <v>35249</v>
      </c>
      <c r="G5180" s="118" t="s">
        <v>2</v>
      </c>
      <c r="H5180" s="137">
        <v>42072</v>
      </c>
      <c r="I5180" s="119">
        <v>1914.23</v>
      </c>
      <c r="J5180" s="129"/>
      <c r="K5180" s="129"/>
      <c r="L5180" s="129">
        <v>0</v>
      </c>
      <c r="M5180" s="134" t="s">
        <v>21420</v>
      </c>
    </row>
    <row r="5181" spans="1:13" hidden="1" x14ac:dyDescent="0.25">
      <c r="A5181" s="128"/>
      <c r="B5181" s="2"/>
      <c r="C5181" s="139" t="s">
        <v>4153</v>
      </c>
      <c r="D5181" s="124" t="s">
        <v>4154</v>
      </c>
      <c r="E5181" s="118" t="s">
        <v>48</v>
      </c>
      <c r="F5181" s="124" t="s">
        <v>35249</v>
      </c>
      <c r="G5181" s="118" t="s">
        <v>2</v>
      </c>
      <c r="H5181" s="137">
        <v>41990</v>
      </c>
      <c r="I5181" s="119">
        <v>2147.9899999999998</v>
      </c>
      <c r="J5181" s="129"/>
      <c r="K5181" s="129"/>
      <c r="L5181" s="129">
        <v>0</v>
      </c>
      <c r="M5181" s="134" t="s">
        <v>31212</v>
      </c>
    </row>
    <row r="5182" spans="1:13" hidden="1" x14ac:dyDescent="0.25">
      <c r="A5182" s="128"/>
      <c r="B5182" s="2"/>
      <c r="C5182" s="139" t="s">
        <v>29058</v>
      </c>
      <c r="D5182" s="124" t="s">
        <v>29059</v>
      </c>
      <c r="E5182" s="118" t="s">
        <v>48</v>
      </c>
      <c r="F5182" s="124" t="s">
        <v>35249</v>
      </c>
      <c r="G5182" s="118" t="s">
        <v>2</v>
      </c>
      <c r="H5182" s="137"/>
      <c r="I5182" s="119"/>
      <c r="J5182" s="129"/>
      <c r="K5182" s="129"/>
      <c r="L5182" s="129">
        <v>0</v>
      </c>
      <c r="M5182" s="134" t="s">
        <v>21421</v>
      </c>
    </row>
    <row r="5183" spans="1:13" hidden="1" x14ac:dyDescent="0.25">
      <c r="A5183" s="128"/>
      <c r="B5183" s="2"/>
      <c r="C5183" s="139" t="s">
        <v>4155</v>
      </c>
      <c r="D5183" s="124" t="s">
        <v>4156</v>
      </c>
      <c r="E5183" s="118" t="s">
        <v>48</v>
      </c>
      <c r="F5183" s="124" t="s">
        <v>35249</v>
      </c>
      <c r="G5183" s="118" t="s">
        <v>2</v>
      </c>
      <c r="H5183" s="137">
        <v>43216</v>
      </c>
      <c r="I5183" s="119">
        <v>2250</v>
      </c>
      <c r="J5183" s="129"/>
      <c r="K5183" s="129"/>
      <c r="L5183" s="129">
        <v>0</v>
      </c>
      <c r="M5183" s="134" t="s">
        <v>21422</v>
      </c>
    </row>
    <row r="5184" spans="1:13" hidden="1" x14ac:dyDescent="0.25">
      <c r="A5184" s="128"/>
      <c r="B5184" s="2"/>
      <c r="C5184" s="139" t="s">
        <v>4157</v>
      </c>
      <c r="D5184" s="124" t="s">
        <v>4158</v>
      </c>
      <c r="E5184" s="118" t="s">
        <v>48</v>
      </c>
      <c r="F5184" s="124" t="s">
        <v>35249</v>
      </c>
      <c r="G5184" s="118" t="s">
        <v>2</v>
      </c>
      <c r="H5184" s="137">
        <v>41953</v>
      </c>
      <c r="I5184" s="119">
        <v>1944.95</v>
      </c>
      <c r="J5184" s="129"/>
      <c r="K5184" s="129"/>
      <c r="L5184" s="129">
        <v>0</v>
      </c>
      <c r="M5184" s="134" t="s">
        <v>30857</v>
      </c>
    </row>
    <row r="5185" spans="1:13" hidden="1" x14ac:dyDescent="0.25">
      <c r="A5185" s="128"/>
      <c r="B5185" s="2"/>
      <c r="C5185" s="139" t="s">
        <v>4159</v>
      </c>
      <c r="D5185" s="124" t="s">
        <v>4160</v>
      </c>
      <c r="E5185" s="118" t="s">
        <v>48</v>
      </c>
      <c r="F5185" s="124" t="s">
        <v>35249</v>
      </c>
      <c r="G5185" s="118" t="s">
        <v>2</v>
      </c>
      <c r="H5185" s="137">
        <v>43374</v>
      </c>
      <c r="I5185" s="119">
        <v>371.73</v>
      </c>
      <c r="J5185" s="129"/>
      <c r="K5185" s="129"/>
      <c r="L5185" s="129">
        <v>0</v>
      </c>
      <c r="M5185" s="134" t="s">
        <v>21423</v>
      </c>
    </row>
    <row r="5186" spans="1:13" hidden="1" x14ac:dyDescent="0.25">
      <c r="A5186" s="128"/>
      <c r="B5186" s="2"/>
      <c r="C5186" s="139" t="s">
        <v>4161</v>
      </c>
      <c r="D5186" s="124" t="s">
        <v>4162</v>
      </c>
      <c r="E5186" s="118" t="s">
        <v>48</v>
      </c>
      <c r="F5186" s="124" t="s">
        <v>35249</v>
      </c>
      <c r="G5186" s="118" t="s">
        <v>2</v>
      </c>
      <c r="H5186" s="137">
        <v>41808</v>
      </c>
      <c r="I5186" s="119">
        <v>1643.7</v>
      </c>
      <c r="J5186" s="129"/>
      <c r="K5186" s="129"/>
      <c r="L5186" s="129">
        <v>0</v>
      </c>
      <c r="M5186" s="134" t="s">
        <v>33308</v>
      </c>
    </row>
    <row r="5187" spans="1:13" hidden="1" x14ac:dyDescent="0.25">
      <c r="A5187" s="128"/>
      <c r="B5187" s="2"/>
      <c r="C5187" s="139" t="s">
        <v>30978</v>
      </c>
      <c r="D5187" s="124" t="s">
        <v>30979</v>
      </c>
      <c r="E5187" s="118" t="s">
        <v>48</v>
      </c>
      <c r="F5187" s="124" t="s">
        <v>35249</v>
      </c>
      <c r="G5187" s="118" t="s">
        <v>2</v>
      </c>
      <c r="H5187" s="137"/>
      <c r="I5187" s="119"/>
      <c r="J5187" s="129"/>
      <c r="K5187" s="129"/>
      <c r="L5187" s="129">
        <v>0</v>
      </c>
      <c r="M5187" s="134" t="s">
        <v>32165</v>
      </c>
    </row>
    <row r="5188" spans="1:13" hidden="1" x14ac:dyDescent="0.25">
      <c r="A5188" s="128"/>
      <c r="B5188" s="2"/>
      <c r="C5188" s="139" t="s">
        <v>4163</v>
      </c>
      <c r="D5188" s="124" t="s">
        <v>4164</v>
      </c>
      <c r="E5188" s="118" t="s">
        <v>48</v>
      </c>
      <c r="F5188" s="124" t="s">
        <v>35249</v>
      </c>
      <c r="G5188" s="118" t="s">
        <v>2</v>
      </c>
      <c r="H5188" s="137">
        <v>41669</v>
      </c>
      <c r="I5188" s="119">
        <v>1643.7</v>
      </c>
      <c r="J5188" s="129"/>
      <c r="K5188" s="129"/>
      <c r="L5188" s="129">
        <v>0</v>
      </c>
      <c r="M5188" s="134" t="s">
        <v>21424</v>
      </c>
    </row>
    <row r="5189" spans="1:13" hidden="1" x14ac:dyDescent="0.25">
      <c r="A5189" s="128"/>
      <c r="B5189" s="2"/>
      <c r="C5189" s="139" t="s">
        <v>4165</v>
      </c>
      <c r="D5189" s="124" t="s">
        <v>4166</v>
      </c>
      <c r="E5189" s="118" t="s">
        <v>48</v>
      </c>
      <c r="F5189" s="124" t="s">
        <v>35249</v>
      </c>
      <c r="G5189" s="118" t="s">
        <v>2</v>
      </c>
      <c r="H5189" s="137">
        <v>41340</v>
      </c>
      <c r="I5189" s="119">
        <v>1899.57</v>
      </c>
      <c r="J5189" s="129"/>
      <c r="K5189" s="129"/>
      <c r="L5189" s="129">
        <v>0</v>
      </c>
      <c r="M5189" s="134" t="s">
        <v>21425</v>
      </c>
    </row>
    <row r="5190" spans="1:13" hidden="1" x14ac:dyDescent="0.25">
      <c r="A5190" s="128"/>
      <c r="B5190" s="2"/>
      <c r="C5190" s="139" t="s">
        <v>4167</v>
      </c>
      <c r="D5190" s="124" t="s">
        <v>4168</v>
      </c>
      <c r="E5190" s="118" t="s">
        <v>48</v>
      </c>
      <c r="F5190" s="124" t="s">
        <v>35249</v>
      </c>
      <c r="G5190" s="118" t="s">
        <v>2</v>
      </c>
      <c r="H5190" s="137">
        <v>41590</v>
      </c>
      <c r="I5190" s="119">
        <v>1786.99</v>
      </c>
      <c r="J5190" s="129"/>
      <c r="K5190" s="129"/>
      <c r="L5190" s="129">
        <v>0</v>
      </c>
      <c r="M5190" s="134" t="s">
        <v>21426</v>
      </c>
    </row>
    <row r="5191" spans="1:13" hidden="1" x14ac:dyDescent="0.25">
      <c r="A5191" s="128"/>
      <c r="B5191" s="2"/>
      <c r="C5191" s="139" t="s">
        <v>4169</v>
      </c>
      <c r="D5191" s="124" t="s">
        <v>4170</v>
      </c>
      <c r="E5191" s="118" t="s">
        <v>48</v>
      </c>
      <c r="F5191" s="124" t="s">
        <v>35249</v>
      </c>
      <c r="G5191" s="118" t="s">
        <v>2</v>
      </c>
      <c r="H5191" s="137">
        <v>44484</v>
      </c>
      <c r="I5191" s="119">
        <v>2883</v>
      </c>
      <c r="J5191" s="129"/>
      <c r="K5191" s="129"/>
      <c r="L5191" s="129">
        <v>0</v>
      </c>
      <c r="M5191" s="134" t="s">
        <v>29324</v>
      </c>
    </row>
    <row r="5192" spans="1:13" hidden="1" x14ac:dyDescent="0.25">
      <c r="A5192" s="128"/>
      <c r="B5192" s="2"/>
      <c r="C5192" s="139" t="s">
        <v>32289</v>
      </c>
      <c r="D5192" s="124" t="s">
        <v>32290</v>
      </c>
      <c r="E5192" s="118" t="s">
        <v>48</v>
      </c>
      <c r="F5192" s="124" t="s">
        <v>35249</v>
      </c>
      <c r="G5192" s="118" t="s">
        <v>2</v>
      </c>
      <c r="H5192" s="137"/>
      <c r="I5192" s="119"/>
      <c r="J5192" s="129"/>
      <c r="K5192" s="129"/>
      <c r="L5192" s="129">
        <v>0</v>
      </c>
      <c r="M5192" s="134" t="s">
        <v>21427</v>
      </c>
    </row>
    <row r="5193" spans="1:13" hidden="1" x14ac:dyDescent="0.25">
      <c r="A5193" s="128"/>
      <c r="B5193" s="2"/>
      <c r="C5193" s="139" t="s">
        <v>4171</v>
      </c>
      <c r="D5193" s="124" t="s">
        <v>4172</v>
      </c>
      <c r="E5193" s="118" t="s">
        <v>48</v>
      </c>
      <c r="F5193" s="124" t="s">
        <v>35249</v>
      </c>
      <c r="G5193" s="118" t="s">
        <v>2</v>
      </c>
      <c r="H5193" s="137">
        <v>41590</v>
      </c>
      <c r="I5193" s="119">
        <v>1871.24</v>
      </c>
      <c r="J5193" s="129"/>
      <c r="K5193" s="129"/>
      <c r="L5193" s="129">
        <v>0</v>
      </c>
      <c r="M5193" s="134" t="s">
        <v>28945</v>
      </c>
    </row>
    <row r="5194" spans="1:13" hidden="1" x14ac:dyDescent="0.25">
      <c r="A5194" s="128"/>
      <c r="B5194" s="2"/>
      <c r="C5194" s="139" t="s">
        <v>32381</v>
      </c>
      <c r="D5194" s="124" t="s">
        <v>32382</v>
      </c>
      <c r="E5194" s="118" t="s">
        <v>48</v>
      </c>
      <c r="F5194" s="124" t="s">
        <v>35249</v>
      </c>
      <c r="G5194" s="118" t="s">
        <v>2</v>
      </c>
      <c r="H5194" s="137"/>
      <c r="I5194" s="119"/>
      <c r="J5194" s="129"/>
      <c r="K5194" s="129"/>
      <c r="L5194" s="129">
        <v>0</v>
      </c>
      <c r="M5194" s="134" t="s">
        <v>21428</v>
      </c>
    </row>
    <row r="5195" spans="1:13" hidden="1" x14ac:dyDescent="0.25">
      <c r="A5195" s="128"/>
      <c r="B5195" s="2"/>
      <c r="C5195" s="139" t="s">
        <v>4173</v>
      </c>
      <c r="D5195" s="124" t="s">
        <v>4174</v>
      </c>
      <c r="E5195" s="118" t="s">
        <v>48</v>
      </c>
      <c r="F5195" s="124" t="s">
        <v>35249</v>
      </c>
      <c r="G5195" s="118" t="s">
        <v>2</v>
      </c>
      <c r="H5195" s="137">
        <v>41617</v>
      </c>
      <c r="I5195" s="119">
        <v>2022.14</v>
      </c>
      <c r="J5195" s="129"/>
      <c r="K5195" s="129"/>
      <c r="L5195" s="129">
        <v>0</v>
      </c>
      <c r="M5195" s="134" t="s">
        <v>21429</v>
      </c>
    </row>
    <row r="5196" spans="1:13" hidden="1" x14ac:dyDescent="0.25">
      <c r="A5196" s="128"/>
      <c r="B5196" s="2"/>
      <c r="C5196" s="139" t="s">
        <v>33400</v>
      </c>
      <c r="D5196" s="124" t="s">
        <v>33401</v>
      </c>
      <c r="E5196" s="118" t="s">
        <v>48</v>
      </c>
      <c r="F5196" s="124" t="s">
        <v>35249</v>
      </c>
      <c r="G5196" s="118" t="s">
        <v>2</v>
      </c>
      <c r="H5196" s="137"/>
      <c r="I5196" s="119"/>
      <c r="J5196" s="129"/>
      <c r="K5196" s="129"/>
      <c r="L5196" s="129">
        <v>0</v>
      </c>
      <c r="M5196" s="134" t="s">
        <v>30836</v>
      </c>
    </row>
    <row r="5197" spans="1:13" hidden="1" x14ac:dyDescent="0.25">
      <c r="A5197" s="128"/>
      <c r="B5197" s="2"/>
      <c r="C5197" s="139" t="s">
        <v>4175</v>
      </c>
      <c r="D5197" s="124" t="s">
        <v>4176</v>
      </c>
      <c r="E5197" s="118" t="s">
        <v>48</v>
      </c>
      <c r="F5197" s="124" t="s">
        <v>35249</v>
      </c>
      <c r="G5197" s="118" t="s">
        <v>2</v>
      </c>
      <c r="H5197" s="137">
        <v>41807</v>
      </c>
      <c r="I5197" s="119">
        <v>1895.14</v>
      </c>
      <c r="J5197" s="129"/>
      <c r="K5197" s="129"/>
      <c r="L5197" s="129">
        <v>0</v>
      </c>
      <c r="M5197" s="134" t="s">
        <v>21430</v>
      </c>
    </row>
    <row r="5198" spans="1:13" hidden="1" x14ac:dyDescent="0.25">
      <c r="A5198" s="128"/>
      <c r="B5198" s="2"/>
      <c r="C5198" s="139" t="s">
        <v>4177</v>
      </c>
      <c r="D5198" s="124" t="s">
        <v>4178</v>
      </c>
      <c r="E5198" s="118" t="s">
        <v>48</v>
      </c>
      <c r="F5198" s="124" t="s">
        <v>35249</v>
      </c>
      <c r="G5198" s="118" t="s">
        <v>2</v>
      </c>
      <c r="H5198" s="137">
        <v>41773</v>
      </c>
      <c r="I5198" s="119">
        <v>1963.43</v>
      </c>
      <c r="J5198" s="129"/>
      <c r="K5198" s="129"/>
      <c r="L5198" s="129">
        <v>0</v>
      </c>
      <c r="M5198" s="134" t="s">
        <v>21431</v>
      </c>
    </row>
    <row r="5199" spans="1:13" hidden="1" x14ac:dyDescent="0.25">
      <c r="A5199" s="128"/>
      <c r="B5199" s="2"/>
      <c r="C5199" s="139" t="s">
        <v>4179</v>
      </c>
      <c r="D5199" s="124" t="s">
        <v>4180</v>
      </c>
      <c r="E5199" s="118" t="s">
        <v>48</v>
      </c>
      <c r="F5199" s="124" t="s">
        <v>35249</v>
      </c>
      <c r="G5199" s="118" t="s">
        <v>2</v>
      </c>
      <c r="H5199" s="137">
        <v>43374</v>
      </c>
      <c r="I5199" s="119">
        <v>371.73</v>
      </c>
      <c r="J5199" s="129"/>
      <c r="K5199" s="129"/>
      <c r="L5199" s="129">
        <v>0</v>
      </c>
      <c r="M5199" s="134" t="s">
        <v>21432</v>
      </c>
    </row>
    <row r="5200" spans="1:13" hidden="1" x14ac:dyDescent="0.25">
      <c r="A5200" s="128"/>
      <c r="B5200" s="2"/>
      <c r="C5200" s="139" t="s">
        <v>31422</v>
      </c>
      <c r="D5200" s="124" t="s">
        <v>31423</v>
      </c>
      <c r="E5200" s="118" t="s">
        <v>48</v>
      </c>
      <c r="F5200" s="124" t="s">
        <v>35249</v>
      </c>
      <c r="G5200" s="118" t="s">
        <v>2</v>
      </c>
      <c r="H5200" s="137"/>
      <c r="I5200" s="119"/>
      <c r="J5200" s="129"/>
      <c r="K5200" s="129"/>
      <c r="L5200" s="129">
        <v>0</v>
      </c>
      <c r="M5200" s="134" t="s">
        <v>21433</v>
      </c>
    </row>
    <row r="5201" spans="1:13" hidden="1" x14ac:dyDescent="0.25">
      <c r="A5201" s="128"/>
      <c r="B5201" s="2"/>
      <c r="C5201" s="139" t="s">
        <v>33628</v>
      </c>
      <c r="D5201" s="124" t="s">
        <v>33629</v>
      </c>
      <c r="E5201" s="118" t="s">
        <v>48</v>
      </c>
      <c r="F5201" s="124" t="s">
        <v>35249</v>
      </c>
      <c r="G5201" s="118" t="s">
        <v>2</v>
      </c>
      <c r="H5201" s="137"/>
      <c r="I5201" s="119"/>
      <c r="J5201" s="129"/>
      <c r="K5201" s="129"/>
      <c r="L5201" s="129">
        <v>0</v>
      </c>
      <c r="M5201" s="134" t="s">
        <v>21434</v>
      </c>
    </row>
    <row r="5202" spans="1:13" hidden="1" x14ac:dyDescent="0.25">
      <c r="A5202" s="128"/>
      <c r="B5202" s="2"/>
      <c r="C5202" s="139" t="s">
        <v>4181</v>
      </c>
      <c r="D5202" s="124" t="s">
        <v>4182</v>
      </c>
      <c r="E5202" s="118" t="s">
        <v>48</v>
      </c>
      <c r="F5202" s="124" t="s">
        <v>35249</v>
      </c>
      <c r="G5202" s="118" t="s">
        <v>2</v>
      </c>
      <c r="H5202" s="137">
        <v>41334</v>
      </c>
      <c r="I5202" s="119">
        <v>1899.57</v>
      </c>
      <c r="J5202" s="129"/>
      <c r="K5202" s="129"/>
      <c r="L5202" s="129">
        <v>0</v>
      </c>
      <c r="M5202" s="134" t="s">
        <v>21435</v>
      </c>
    </row>
    <row r="5203" spans="1:13" hidden="1" x14ac:dyDescent="0.25">
      <c r="A5203" s="128"/>
      <c r="B5203" s="2"/>
      <c r="C5203" s="139" t="s">
        <v>4183</v>
      </c>
      <c r="D5203" s="124" t="s">
        <v>4184</v>
      </c>
      <c r="E5203" s="118" t="s">
        <v>48</v>
      </c>
      <c r="F5203" s="124" t="s">
        <v>35249</v>
      </c>
      <c r="G5203" s="118" t="s">
        <v>2</v>
      </c>
      <c r="H5203" s="137">
        <v>41590</v>
      </c>
      <c r="I5203" s="119">
        <v>1786.99</v>
      </c>
      <c r="J5203" s="129"/>
      <c r="K5203" s="129"/>
      <c r="L5203" s="129">
        <v>0</v>
      </c>
      <c r="M5203" s="134" t="s">
        <v>21436</v>
      </c>
    </row>
    <row r="5204" spans="1:13" hidden="1" x14ac:dyDescent="0.25">
      <c r="A5204" s="128"/>
      <c r="B5204" s="2"/>
      <c r="C5204" s="139" t="s">
        <v>4185</v>
      </c>
      <c r="D5204" s="124" t="s">
        <v>4186</v>
      </c>
      <c r="E5204" s="118" t="s">
        <v>48</v>
      </c>
      <c r="F5204" s="124" t="s">
        <v>35249</v>
      </c>
      <c r="G5204" s="118" t="s">
        <v>2</v>
      </c>
      <c r="H5204" s="137">
        <v>44554</v>
      </c>
      <c r="I5204" s="119">
        <v>4290</v>
      </c>
      <c r="J5204" s="129"/>
      <c r="K5204" s="129"/>
      <c r="L5204" s="129">
        <v>0</v>
      </c>
      <c r="M5204" s="134" t="s">
        <v>21437</v>
      </c>
    </row>
    <row r="5205" spans="1:13" hidden="1" x14ac:dyDescent="0.25">
      <c r="A5205" s="128"/>
      <c r="B5205" s="2"/>
      <c r="C5205" s="139" t="s">
        <v>4187</v>
      </c>
      <c r="D5205" s="124" t="s">
        <v>4188</v>
      </c>
      <c r="E5205" s="118" t="s">
        <v>48</v>
      </c>
      <c r="F5205" s="124" t="s">
        <v>35249</v>
      </c>
      <c r="G5205" s="118" t="s">
        <v>2</v>
      </c>
      <c r="H5205" s="137">
        <v>41590</v>
      </c>
      <c r="I5205" s="119">
        <v>1930.27</v>
      </c>
      <c r="J5205" s="129"/>
      <c r="K5205" s="129"/>
      <c r="L5205" s="129">
        <v>0</v>
      </c>
      <c r="M5205" s="134" t="s">
        <v>21438</v>
      </c>
    </row>
    <row r="5206" spans="1:13" hidden="1" x14ac:dyDescent="0.25">
      <c r="A5206" s="128"/>
      <c r="B5206" s="2"/>
      <c r="C5206" s="139" t="s">
        <v>4189</v>
      </c>
      <c r="D5206" s="124" t="s">
        <v>4190</v>
      </c>
      <c r="E5206" s="118" t="s">
        <v>48</v>
      </c>
      <c r="F5206" s="124" t="s">
        <v>35249</v>
      </c>
      <c r="G5206" s="118" t="s">
        <v>2</v>
      </c>
      <c r="H5206" s="137">
        <v>41590</v>
      </c>
      <c r="I5206" s="119">
        <v>1871.24</v>
      </c>
      <c r="J5206" s="129"/>
      <c r="K5206" s="129"/>
      <c r="L5206" s="129">
        <v>0</v>
      </c>
      <c r="M5206" s="134" t="s">
        <v>21439</v>
      </c>
    </row>
    <row r="5207" spans="1:13" hidden="1" x14ac:dyDescent="0.25">
      <c r="A5207" s="128"/>
      <c r="B5207" s="2"/>
      <c r="C5207" s="139" t="s">
        <v>31454</v>
      </c>
      <c r="D5207" s="124" t="s">
        <v>31455</v>
      </c>
      <c r="E5207" s="118" t="s">
        <v>48</v>
      </c>
      <c r="F5207" s="124" t="s">
        <v>35249</v>
      </c>
      <c r="G5207" s="118" t="s">
        <v>2</v>
      </c>
      <c r="H5207" s="137"/>
      <c r="I5207" s="119"/>
      <c r="J5207" s="129"/>
      <c r="K5207" s="129"/>
      <c r="L5207" s="129">
        <v>0</v>
      </c>
      <c r="M5207" s="134" t="s">
        <v>28858</v>
      </c>
    </row>
    <row r="5208" spans="1:13" hidden="1" x14ac:dyDescent="0.25">
      <c r="A5208" s="128"/>
      <c r="B5208" s="2"/>
      <c r="C5208" s="139" t="s">
        <v>4191</v>
      </c>
      <c r="D5208" s="124" t="s">
        <v>4192</v>
      </c>
      <c r="E5208" s="118" t="s">
        <v>48</v>
      </c>
      <c r="F5208" s="124" t="s">
        <v>35249</v>
      </c>
      <c r="G5208" s="118" t="s">
        <v>2</v>
      </c>
      <c r="H5208" s="137">
        <v>41617</v>
      </c>
      <c r="I5208" s="119">
        <v>2022.14</v>
      </c>
      <c r="J5208" s="129"/>
      <c r="K5208" s="129"/>
      <c r="L5208" s="129">
        <v>0</v>
      </c>
      <c r="M5208" s="134" t="s">
        <v>21440</v>
      </c>
    </row>
    <row r="5209" spans="1:13" hidden="1" x14ac:dyDescent="0.25">
      <c r="A5209" s="128"/>
      <c r="B5209" s="2"/>
      <c r="C5209" s="139" t="s">
        <v>32658</v>
      </c>
      <c r="D5209" s="124" t="s">
        <v>32659</v>
      </c>
      <c r="E5209" s="118" t="s">
        <v>48</v>
      </c>
      <c r="F5209" s="124" t="s">
        <v>35249</v>
      </c>
      <c r="G5209" s="118" t="s">
        <v>2</v>
      </c>
      <c r="H5209" s="137"/>
      <c r="I5209" s="119"/>
      <c r="J5209" s="129"/>
      <c r="K5209" s="129"/>
      <c r="L5209" s="129">
        <v>0</v>
      </c>
      <c r="M5209" s="134" t="s">
        <v>21441</v>
      </c>
    </row>
    <row r="5210" spans="1:13" hidden="1" x14ac:dyDescent="0.25">
      <c r="A5210" s="128"/>
      <c r="B5210" s="2"/>
      <c r="C5210" s="139" t="s">
        <v>4193</v>
      </c>
      <c r="D5210" s="124" t="s">
        <v>4194</v>
      </c>
      <c r="E5210" s="118" t="s">
        <v>48</v>
      </c>
      <c r="F5210" s="124" t="s">
        <v>35249</v>
      </c>
      <c r="G5210" s="118" t="s">
        <v>2</v>
      </c>
      <c r="H5210" s="137">
        <v>41807</v>
      </c>
      <c r="I5210" s="119">
        <v>1895.14</v>
      </c>
      <c r="J5210" s="129"/>
      <c r="K5210" s="129"/>
      <c r="L5210" s="129">
        <v>0</v>
      </c>
      <c r="M5210" s="134" t="s">
        <v>33325</v>
      </c>
    </row>
    <row r="5211" spans="1:13" hidden="1" x14ac:dyDescent="0.25">
      <c r="A5211" s="128"/>
      <c r="B5211" s="2"/>
      <c r="C5211" s="139" t="s">
        <v>4195</v>
      </c>
      <c r="D5211" s="124" t="s">
        <v>4196</v>
      </c>
      <c r="E5211" s="118" t="s">
        <v>48</v>
      </c>
      <c r="F5211" s="124" t="s">
        <v>35249</v>
      </c>
      <c r="G5211" s="118" t="s">
        <v>2</v>
      </c>
      <c r="H5211" s="137">
        <v>41773</v>
      </c>
      <c r="I5211" s="119">
        <v>1963.43</v>
      </c>
      <c r="J5211" s="129"/>
      <c r="K5211" s="129"/>
      <c r="L5211" s="129">
        <v>0</v>
      </c>
      <c r="M5211" s="134" t="s">
        <v>32003</v>
      </c>
    </row>
    <row r="5212" spans="1:13" hidden="1" x14ac:dyDescent="0.25">
      <c r="A5212" s="128"/>
      <c r="B5212" s="2"/>
      <c r="C5212" s="139" t="s">
        <v>33460</v>
      </c>
      <c r="D5212" s="124" t="s">
        <v>33461</v>
      </c>
      <c r="E5212" s="118" t="s">
        <v>48</v>
      </c>
      <c r="F5212" s="124" t="s">
        <v>35249</v>
      </c>
      <c r="G5212" s="118" t="s">
        <v>2</v>
      </c>
      <c r="H5212" s="137"/>
      <c r="I5212" s="119"/>
      <c r="J5212" s="129"/>
      <c r="K5212" s="129"/>
      <c r="L5212" s="129">
        <v>0</v>
      </c>
      <c r="M5212" s="134" t="s">
        <v>32000</v>
      </c>
    </row>
    <row r="5213" spans="1:13" hidden="1" x14ac:dyDescent="0.25">
      <c r="A5213" s="128"/>
      <c r="B5213" s="2"/>
      <c r="C5213" s="139" t="s">
        <v>4197</v>
      </c>
      <c r="D5213" s="124" t="s">
        <v>4198</v>
      </c>
      <c r="E5213" s="118" t="s">
        <v>48</v>
      </c>
      <c r="F5213" s="124" t="s">
        <v>35249</v>
      </c>
      <c r="G5213" s="118" t="s">
        <v>2</v>
      </c>
      <c r="H5213" s="137">
        <v>40365</v>
      </c>
      <c r="I5213" s="119">
        <v>1750</v>
      </c>
      <c r="J5213" s="129"/>
      <c r="K5213" s="129"/>
      <c r="L5213" s="129">
        <v>0</v>
      </c>
      <c r="M5213" s="134" t="s">
        <v>29966</v>
      </c>
    </row>
    <row r="5214" spans="1:13" hidden="1" x14ac:dyDescent="0.25">
      <c r="A5214" s="128"/>
      <c r="B5214" s="2"/>
      <c r="C5214" s="139" t="s">
        <v>32025</v>
      </c>
      <c r="D5214" s="124" t="s">
        <v>32026</v>
      </c>
      <c r="E5214" s="118" t="s">
        <v>48</v>
      </c>
      <c r="F5214" s="124" t="s">
        <v>35249</v>
      </c>
      <c r="G5214" s="118" t="s">
        <v>2</v>
      </c>
      <c r="H5214" s="137"/>
      <c r="I5214" s="119"/>
      <c r="J5214" s="129"/>
      <c r="K5214" s="129"/>
      <c r="L5214" s="129">
        <v>0</v>
      </c>
      <c r="M5214" s="134" t="s">
        <v>21442</v>
      </c>
    </row>
    <row r="5215" spans="1:13" hidden="1" x14ac:dyDescent="0.25">
      <c r="A5215" s="128"/>
      <c r="B5215" s="2"/>
      <c r="C5215" s="139" t="s">
        <v>29967</v>
      </c>
      <c r="D5215" s="124" t="s">
        <v>29968</v>
      </c>
      <c r="E5215" s="118" t="s">
        <v>48</v>
      </c>
      <c r="F5215" s="124" t="s">
        <v>35249</v>
      </c>
      <c r="G5215" s="118" t="s">
        <v>2</v>
      </c>
      <c r="H5215" s="137"/>
      <c r="I5215" s="119"/>
      <c r="J5215" s="129"/>
      <c r="K5215" s="129"/>
      <c r="L5215" s="129">
        <v>0</v>
      </c>
      <c r="M5215" s="134" t="s">
        <v>21443</v>
      </c>
    </row>
    <row r="5216" spans="1:13" hidden="1" x14ac:dyDescent="0.25">
      <c r="A5216" s="128"/>
      <c r="B5216" s="2"/>
      <c r="C5216" s="139" t="s">
        <v>4199</v>
      </c>
      <c r="D5216" s="124" t="s">
        <v>4200</v>
      </c>
      <c r="E5216" s="118" t="s">
        <v>48</v>
      </c>
      <c r="F5216" s="124" t="s">
        <v>35249</v>
      </c>
      <c r="G5216" s="118" t="s">
        <v>2</v>
      </c>
      <c r="H5216" s="137">
        <v>40955</v>
      </c>
      <c r="I5216" s="119">
        <v>1947.9</v>
      </c>
      <c r="J5216" s="129"/>
      <c r="K5216" s="129"/>
      <c r="L5216" s="129">
        <v>0</v>
      </c>
      <c r="M5216" s="134" t="s">
        <v>21444</v>
      </c>
    </row>
    <row r="5217" spans="1:13" hidden="1" x14ac:dyDescent="0.25">
      <c r="A5217" s="128"/>
      <c r="B5217" s="2"/>
      <c r="C5217" s="139" t="s">
        <v>33168</v>
      </c>
      <c r="D5217" s="124" t="s">
        <v>33169</v>
      </c>
      <c r="E5217" s="118" t="s">
        <v>48</v>
      </c>
      <c r="F5217" s="124" t="s">
        <v>35249</v>
      </c>
      <c r="G5217" s="118" t="s">
        <v>2</v>
      </c>
      <c r="H5217" s="137"/>
      <c r="I5217" s="119"/>
      <c r="J5217" s="129"/>
      <c r="K5217" s="129"/>
      <c r="L5217" s="129">
        <v>0</v>
      </c>
      <c r="M5217" s="134" t="s">
        <v>21445</v>
      </c>
    </row>
    <row r="5218" spans="1:13" hidden="1" x14ac:dyDescent="0.25">
      <c r="A5218" s="128"/>
      <c r="B5218" s="2"/>
      <c r="C5218" s="139" t="s">
        <v>4201</v>
      </c>
      <c r="D5218" s="124" t="s">
        <v>4202</v>
      </c>
      <c r="E5218" s="118" t="s">
        <v>48</v>
      </c>
      <c r="F5218" s="124" t="s">
        <v>35249</v>
      </c>
      <c r="G5218" s="118" t="s">
        <v>2</v>
      </c>
      <c r="H5218" s="137">
        <v>40989</v>
      </c>
      <c r="I5218" s="119">
        <v>2629.5</v>
      </c>
      <c r="J5218" s="129"/>
      <c r="K5218" s="129"/>
      <c r="L5218" s="129">
        <v>0</v>
      </c>
      <c r="M5218" s="134" t="s">
        <v>30652</v>
      </c>
    </row>
    <row r="5219" spans="1:13" hidden="1" x14ac:dyDescent="0.25">
      <c r="A5219" s="128"/>
      <c r="B5219" s="2"/>
      <c r="C5219" s="139" t="s">
        <v>4203</v>
      </c>
      <c r="D5219" s="124" t="s">
        <v>4204</v>
      </c>
      <c r="E5219" s="118" t="s">
        <v>48</v>
      </c>
      <c r="F5219" s="124" t="s">
        <v>35249</v>
      </c>
      <c r="G5219" s="118" t="s">
        <v>2</v>
      </c>
      <c r="H5219" s="137">
        <v>41038</v>
      </c>
      <c r="I5219" s="119">
        <v>2930</v>
      </c>
      <c r="J5219" s="129"/>
      <c r="K5219" s="129"/>
      <c r="L5219" s="129">
        <v>0</v>
      </c>
      <c r="M5219" s="134" t="s">
        <v>30833</v>
      </c>
    </row>
    <row r="5220" spans="1:13" hidden="1" x14ac:dyDescent="0.25">
      <c r="A5220" s="128"/>
      <c r="B5220" s="2"/>
      <c r="C5220" s="139" t="s">
        <v>4205</v>
      </c>
      <c r="D5220" s="124" t="s">
        <v>4206</v>
      </c>
      <c r="E5220" s="118" t="s">
        <v>48</v>
      </c>
      <c r="F5220" s="124" t="s">
        <v>35249</v>
      </c>
      <c r="G5220" s="118" t="s">
        <v>2</v>
      </c>
      <c r="H5220" s="137">
        <v>40609</v>
      </c>
      <c r="I5220" s="119">
        <v>2486.14</v>
      </c>
      <c r="J5220" s="129"/>
      <c r="K5220" s="129"/>
      <c r="L5220" s="129">
        <v>0</v>
      </c>
      <c r="M5220" s="134" t="s">
        <v>21446</v>
      </c>
    </row>
    <row r="5221" spans="1:13" hidden="1" x14ac:dyDescent="0.25">
      <c r="A5221" s="128"/>
      <c r="B5221" s="2"/>
      <c r="C5221" s="139" t="s">
        <v>4207</v>
      </c>
      <c r="D5221" s="124" t="s">
        <v>4208</v>
      </c>
      <c r="E5221" s="118" t="s">
        <v>48</v>
      </c>
      <c r="F5221" s="124" t="s">
        <v>35249</v>
      </c>
      <c r="G5221" s="118" t="s">
        <v>2</v>
      </c>
      <c r="H5221" s="137">
        <v>41080</v>
      </c>
      <c r="I5221" s="119">
        <v>3395.6</v>
      </c>
      <c r="J5221" s="129"/>
      <c r="K5221" s="129"/>
      <c r="L5221" s="129">
        <v>0</v>
      </c>
      <c r="M5221" s="134" t="s">
        <v>21447</v>
      </c>
    </row>
    <row r="5222" spans="1:13" hidden="1" x14ac:dyDescent="0.25">
      <c r="A5222" s="128"/>
      <c r="B5222" s="2"/>
      <c r="C5222" s="139" t="s">
        <v>4209</v>
      </c>
      <c r="D5222" s="124" t="s">
        <v>4210</v>
      </c>
      <c r="E5222" s="118" t="s">
        <v>48</v>
      </c>
      <c r="F5222" s="124" t="s">
        <v>35249</v>
      </c>
      <c r="G5222" s="118" t="s">
        <v>2</v>
      </c>
      <c r="H5222" s="137">
        <v>41589</v>
      </c>
      <c r="I5222" s="119">
        <v>3219.93</v>
      </c>
      <c r="J5222" s="129"/>
      <c r="K5222" s="129"/>
      <c r="L5222" s="129">
        <v>0</v>
      </c>
      <c r="M5222" s="134" t="s">
        <v>21448</v>
      </c>
    </row>
    <row r="5223" spans="1:13" hidden="1" x14ac:dyDescent="0.25">
      <c r="A5223" s="128"/>
      <c r="B5223" s="2"/>
      <c r="C5223" s="139" t="s">
        <v>4211</v>
      </c>
      <c r="D5223" s="124" t="s">
        <v>4212</v>
      </c>
      <c r="E5223" s="118" t="s">
        <v>48</v>
      </c>
      <c r="F5223" s="124" t="s">
        <v>35249</v>
      </c>
      <c r="G5223" s="118" t="s">
        <v>2</v>
      </c>
      <c r="H5223" s="137">
        <v>41382</v>
      </c>
      <c r="I5223" s="119">
        <v>3443.82</v>
      </c>
      <c r="J5223" s="129"/>
      <c r="K5223" s="129"/>
      <c r="L5223" s="129">
        <v>0</v>
      </c>
      <c r="M5223" s="134" t="s">
        <v>21449</v>
      </c>
    </row>
    <row r="5224" spans="1:13" hidden="1" x14ac:dyDescent="0.25">
      <c r="A5224" s="128"/>
      <c r="B5224" s="2"/>
      <c r="C5224" s="139" t="s">
        <v>4213</v>
      </c>
      <c r="D5224" s="124" t="s">
        <v>4214</v>
      </c>
      <c r="E5224" s="118" t="s">
        <v>48</v>
      </c>
      <c r="F5224" s="124" t="s">
        <v>35249</v>
      </c>
      <c r="G5224" s="118" t="s">
        <v>2</v>
      </c>
      <c r="H5224" s="137">
        <v>43455</v>
      </c>
      <c r="I5224" s="119">
        <v>6719.6</v>
      </c>
      <c r="J5224" s="129"/>
      <c r="K5224" s="129"/>
      <c r="L5224" s="129">
        <v>0</v>
      </c>
      <c r="M5224" s="134" t="s">
        <v>32573</v>
      </c>
    </row>
    <row r="5225" spans="1:13" hidden="1" x14ac:dyDescent="0.25">
      <c r="A5225" s="128"/>
      <c r="B5225" s="2"/>
      <c r="C5225" s="139" t="s">
        <v>4215</v>
      </c>
      <c r="D5225" s="124" t="s">
        <v>4216</v>
      </c>
      <c r="E5225" s="118" t="s">
        <v>48</v>
      </c>
      <c r="F5225" s="124" t="s">
        <v>35249</v>
      </c>
      <c r="G5225" s="118" t="s">
        <v>2</v>
      </c>
      <c r="H5225" s="137">
        <v>43455</v>
      </c>
      <c r="I5225" s="119">
        <v>6552.41</v>
      </c>
      <c r="J5225" s="129"/>
      <c r="K5225" s="129"/>
      <c r="L5225" s="129">
        <v>0</v>
      </c>
      <c r="M5225" s="134" t="s">
        <v>27845</v>
      </c>
    </row>
    <row r="5226" spans="1:13" hidden="1" x14ac:dyDescent="0.25">
      <c r="A5226" s="128"/>
      <c r="B5226" s="2"/>
      <c r="C5226" s="139" t="s">
        <v>4217</v>
      </c>
      <c r="D5226" s="124" t="s">
        <v>4218</v>
      </c>
      <c r="E5226" s="118" t="s">
        <v>48</v>
      </c>
      <c r="F5226" s="124" t="s">
        <v>35249</v>
      </c>
      <c r="G5226" s="118" t="s">
        <v>2</v>
      </c>
      <c r="H5226" s="137">
        <v>43007</v>
      </c>
      <c r="I5226" s="119">
        <v>385</v>
      </c>
      <c r="J5226" s="129"/>
      <c r="K5226" s="129"/>
      <c r="L5226" s="129">
        <v>0</v>
      </c>
      <c r="M5226" s="134" t="s">
        <v>21450</v>
      </c>
    </row>
    <row r="5227" spans="1:13" hidden="1" x14ac:dyDescent="0.25">
      <c r="A5227" s="128"/>
      <c r="B5227" s="2"/>
      <c r="C5227" s="139" t="s">
        <v>4219</v>
      </c>
      <c r="D5227" s="124" t="s">
        <v>4220</v>
      </c>
      <c r="E5227" s="118" t="s">
        <v>48</v>
      </c>
      <c r="F5227" s="124" t="s">
        <v>35249</v>
      </c>
      <c r="G5227" s="118" t="s">
        <v>2</v>
      </c>
      <c r="H5227" s="137"/>
      <c r="I5227" s="119"/>
      <c r="J5227" s="129"/>
      <c r="K5227" s="129"/>
      <c r="L5227" s="129">
        <v>0</v>
      </c>
      <c r="M5227" s="134" t="s">
        <v>21451</v>
      </c>
    </row>
    <row r="5228" spans="1:13" hidden="1" x14ac:dyDescent="0.25">
      <c r="A5228" s="128"/>
      <c r="B5228" s="2"/>
      <c r="C5228" s="139" t="s">
        <v>4221</v>
      </c>
      <c r="D5228" s="124" t="s">
        <v>4222</v>
      </c>
      <c r="E5228" s="118" t="s">
        <v>48</v>
      </c>
      <c r="F5228" s="124" t="s">
        <v>35249</v>
      </c>
      <c r="G5228" s="118" t="s">
        <v>2</v>
      </c>
      <c r="H5228" s="137">
        <v>43294</v>
      </c>
      <c r="I5228" s="119">
        <v>1430</v>
      </c>
      <c r="J5228" s="129"/>
      <c r="K5228" s="129"/>
      <c r="L5228" s="129">
        <v>0</v>
      </c>
      <c r="M5228" s="134" t="s">
        <v>21452</v>
      </c>
    </row>
    <row r="5229" spans="1:13" hidden="1" x14ac:dyDescent="0.25">
      <c r="A5229" s="128"/>
      <c r="B5229" s="2"/>
      <c r="C5229" s="139" t="s">
        <v>32409</v>
      </c>
      <c r="D5229" s="124" t="s">
        <v>32410</v>
      </c>
      <c r="E5229" s="118" t="s">
        <v>48</v>
      </c>
      <c r="F5229" s="124" t="s">
        <v>35249</v>
      </c>
      <c r="G5229" s="118" t="s">
        <v>34659</v>
      </c>
      <c r="H5229" s="137"/>
      <c r="I5229" s="119"/>
      <c r="J5229" s="129"/>
      <c r="K5229" s="129"/>
      <c r="L5229" s="129">
        <v>0</v>
      </c>
      <c r="M5229" s="134" t="s">
        <v>21453</v>
      </c>
    </row>
    <row r="5230" spans="1:13" hidden="1" x14ac:dyDescent="0.25">
      <c r="A5230" s="128"/>
      <c r="B5230" s="2"/>
      <c r="C5230" s="139" t="s">
        <v>33256</v>
      </c>
      <c r="D5230" s="124" t="s">
        <v>33257</v>
      </c>
      <c r="E5230" s="118" t="s">
        <v>48</v>
      </c>
      <c r="F5230" s="124" t="s">
        <v>35249</v>
      </c>
      <c r="G5230" s="118" t="s">
        <v>34659</v>
      </c>
      <c r="H5230" s="137"/>
      <c r="I5230" s="119"/>
      <c r="J5230" s="129"/>
      <c r="K5230" s="129"/>
      <c r="L5230" s="129">
        <v>0</v>
      </c>
      <c r="M5230" s="134" t="s">
        <v>21454</v>
      </c>
    </row>
    <row r="5231" spans="1:13" hidden="1" x14ac:dyDescent="0.25">
      <c r="A5231" s="128"/>
      <c r="B5231" s="2"/>
      <c r="C5231" s="139" t="s">
        <v>32082</v>
      </c>
      <c r="D5231" s="124" t="s">
        <v>32083</v>
      </c>
      <c r="E5231" s="118" t="s">
        <v>48</v>
      </c>
      <c r="F5231" s="124" t="s">
        <v>35249</v>
      </c>
      <c r="G5231" s="118" t="s">
        <v>2</v>
      </c>
      <c r="H5231" s="137"/>
      <c r="I5231" s="119"/>
      <c r="J5231" s="129"/>
      <c r="K5231" s="129"/>
      <c r="L5231" s="129">
        <v>0</v>
      </c>
      <c r="M5231" s="134" t="s">
        <v>33261</v>
      </c>
    </row>
    <row r="5232" spans="1:13" hidden="1" x14ac:dyDescent="0.25">
      <c r="A5232" s="128"/>
      <c r="B5232" s="2"/>
      <c r="C5232" s="139" t="s">
        <v>4223</v>
      </c>
      <c r="D5232" s="124" t="s">
        <v>4224</v>
      </c>
      <c r="E5232" s="118" t="s">
        <v>48</v>
      </c>
      <c r="F5232" s="124" t="s">
        <v>35249</v>
      </c>
      <c r="G5232" s="118" t="s">
        <v>2</v>
      </c>
      <c r="H5232" s="137">
        <v>41241</v>
      </c>
      <c r="I5232" s="119">
        <v>1148.33</v>
      </c>
      <c r="J5232" s="129"/>
      <c r="K5232" s="129"/>
      <c r="L5232" s="129">
        <v>0</v>
      </c>
      <c r="M5232" s="134" t="s">
        <v>21455</v>
      </c>
    </row>
    <row r="5233" spans="1:13" hidden="1" x14ac:dyDescent="0.25">
      <c r="A5233" s="128"/>
      <c r="B5233" s="2"/>
      <c r="C5233" s="139" t="s">
        <v>31176</v>
      </c>
      <c r="D5233" s="124" t="s">
        <v>31177</v>
      </c>
      <c r="E5233" s="118" t="s">
        <v>48</v>
      </c>
      <c r="F5233" s="124" t="s">
        <v>35249</v>
      </c>
      <c r="G5233" s="118" t="s">
        <v>2</v>
      </c>
      <c r="H5233" s="137"/>
      <c r="I5233" s="119"/>
      <c r="J5233" s="129"/>
      <c r="K5233" s="129"/>
      <c r="L5233" s="129">
        <v>0</v>
      </c>
      <c r="M5233" s="134" t="s">
        <v>30902</v>
      </c>
    </row>
    <row r="5234" spans="1:13" hidden="1" x14ac:dyDescent="0.25">
      <c r="A5234" s="128"/>
      <c r="B5234" s="2"/>
      <c r="C5234" s="139" t="s">
        <v>31547</v>
      </c>
      <c r="D5234" s="124" t="s">
        <v>31548</v>
      </c>
      <c r="E5234" s="118" t="s">
        <v>48</v>
      </c>
      <c r="F5234" s="124" t="s">
        <v>35249</v>
      </c>
      <c r="G5234" s="118" t="s">
        <v>2</v>
      </c>
      <c r="H5234" s="137"/>
      <c r="I5234" s="119"/>
      <c r="J5234" s="129"/>
      <c r="K5234" s="129"/>
      <c r="L5234" s="129">
        <v>0</v>
      </c>
      <c r="M5234" s="134" t="s">
        <v>21456</v>
      </c>
    </row>
    <row r="5235" spans="1:13" hidden="1" x14ac:dyDescent="0.25">
      <c r="A5235" s="128"/>
      <c r="B5235" s="2"/>
      <c r="C5235" s="139" t="s">
        <v>4225</v>
      </c>
      <c r="D5235" s="124" t="s">
        <v>4226</v>
      </c>
      <c r="E5235" s="118" t="s">
        <v>48</v>
      </c>
      <c r="F5235" s="124" t="s">
        <v>35249</v>
      </c>
      <c r="G5235" s="118" t="s">
        <v>2</v>
      </c>
      <c r="H5235" s="137">
        <v>45226</v>
      </c>
      <c r="I5235" s="119">
        <v>1450</v>
      </c>
      <c r="J5235" s="129"/>
      <c r="K5235" s="129"/>
      <c r="L5235" s="129">
        <v>0</v>
      </c>
      <c r="M5235" s="134" t="s">
        <v>21457</v>
      </c>
    </row>
    <row r="5236" spans="1:13" hidden="1" x14ac:dyDescent="0.25">
      <c r="A5236" s="128"/>
      <c r="B5236" s="2"/>
      <c r="C5236" s="139" t="s">
        <v>4227</v>
      </c>
      <c r="D5236" s="124" t="s">
        <v>4228</v>
      </c>
      <c r="E5236" s="118" t="s">
        <v>48</v>
      </c>
      <c r="F5236" s="124" t="s">
        <v>35249</v>
      </c>
      <c r="G5236" s="118" t="s">
        <v>2</v>
      </c>
      <c r="H5236" s="137">
        <v>42024</v>
      </c>
      <c r="I5236" s="119">
        <v>965.42</v>
      </c>
      <c r="J5236" s="129"/>
      <c r="K5236" s="129"/>
      <c r="L5236" s="129">
        <v>0</v>
      </c>
      <c r="M5236" s="134" t="s">
        <v>33285</v>
      </c>
    </row>
    <row r="5237" spans="1:13" hidden="1" x14ac:dyDescent="0.25">
      <c r="A5237" s="128"/>
      <c r="B5237" s="2"/>
      <c r="C5237" s="139" t="s">
        <v>41852</v>
      </c>
      <c r="D5237" s="124" t="s">
        <v>41853</v>
      </c>
      <c r="E5237" s="118" t="s">
        <v>48</v>
      </c>
      <c r="F5237" s="124" t="s">
        <v>35249</v>
      </c>
      <c r="G5237" s="118" t="s">
        <v>2</v>
      </c>
      <c r="H5237" s="137">
        <v>46043</v>
      </c>
      <c r="I5237" s="119">
        <v>623.23</v>
      </c>
      <c r="J5237" s="129"/>
      <c r="K5237" s="129"/>
      <c r="L5237" s="129">
        <v>0</v>
      </c>
      <c r="M5237" s="134" t="s">
        <v>21458</v>
      </c>
    </row>
    <row r="5238" spans="1:13" hidden="1" x14ac:dyDescent="0.25">
      <c r="A5238" s="128"/>
      <c r="B5238" s="2"/>
      <c r="C5238" s="139" t="s">
        <v>41854</v>
      </c>
      <c r="D5238" s="124" t="s">
        <v>41855</v>
      </c>
      <c r="E5238" s="118" t="s">
        <v>48</v>
      </c>
      <c r="F5238" s="124" t="s">
        <v>35249</v>
      </c>
      <c r="G5238" s="118" t="s">
        <v>2</v>
      </c>
      <c r="H5238" s="137"/>
      <c r="I5238" s="119"/>
      <c r="J5238" s="129"/>
      <c r="K5238" s="129"/>
      <c r="L5238" s="129">
        <v>0</v>
      </c>
      <c r="M5238" s="134" t="s">
        <v>21459</v>
      </c>
    </row>
    <row r="5239" spans="1:13" hidden="1" x14ac:dyDescent="0.25">
      <c r="A5239" s="128"/>
      <c r="B5239" s="2"/>
      <c r="C5239" s="139" t="s">
        <v>28143</v>
      </c>
      <c r="D5239" s="124" t="s">
        <v>28144</v>
      </c>
      <c r="E5239" s="118" t="s">
        <v>48</v>
      </c>
      <c r="F5239" s="124" t="s">
        <v>35249</v>
      </c>
      <c r="G5239" s="118" t="s">
        <v>2</v>
      </c>
      <c r="H5239" s="137">
        <v>45197</v>
      </c>
      <c r="I5239" s="119">
        <v>1608.85</v>
      </c>
      <c r="J5239" s="129"/>
      <c r="K5239" s="129"/>
      <c r="L5239" s="129">
        <v>0</v>
      </c>
      <c r="M5239" s="134" t="s">
        <v>21460</v>
      </c>
    </row>
    <row r="5240" spans="1:13" hidden="1" x14ac:dyDescent="0.25">
      <c r="A5240" s="128"/>
      <c r="B5240" s="2"/>
      <c r="C5240" s="139" t="s">
        <v>30695</v>
      </c>
      <c r="D5240" s="124" t="s">
        <v>30696</v>
      </c>
      <c r="E5240" s="118" t="s">
        <v>48</v>
      </c>
      <c r="F5240" s="124" t="s">
        <v>35249</v>
      </c>
      <c r="G5240" s="118" t="s">
        <v>2</v>
      </c>
      <c r="H5240" s="137"/>
      <c r="I5240" s="119"/>
      <c r="J5240" s="129"/>
      <c r="K5240" s="129"/>
      <c r="L5240" s="129">
        <v>0</v>
      </c>
      <c r="M5240" s="134" t="s">
        <v>28574</v>
      </c>
    </row>
    <row r="5241" spans="1:13" hidden="1" x14ac:dyDescent="0.25">
      <c r="A5241" s="128"/>
      <c r="B5241" s="2"/>
      <c r="C5241" s="139" t="s">
        <v>34311</v>
      </c>
      <c r="D5241" s="124" t="s">
        <v>34312</v>
      </c>
      <c r="E5241" s="118" t="s">
        <v>48</v>
      </c>
      <c r="F5241" s="124" t="s">
        <v>35249</v>
      </c>
      <c r="G5241" s="118" t="s">
        <v>2</v>
      </c>
      <c r="H5241" s="137">
        <v>45828</v>
      </c>
      <c r="I5241" s="119">
        <v>660.45</v>
      </c>
      <c r="J5241" s="129"/>
      <c r="K5241" s="129"/>
      <c r="L5241" s="129">
        <v>0</v>
      </c>
      <c r="M5241" s="134" t="s">
        <v>21461</v>
      </c>
    </row>
    <row r="5242" spans="1:13" hidden="1" x14ac:dyDescent="0.25">
      <c r="A5242" s="128"/>
      <c r="B5242" s="2"/>
      <c r="C5242" s="139" t="s">
        <v>4229</v>
      </c>
      <c r="D5242" s="124" t="s">
        <v>4230</v>
      </c>
      <c r="E5242" s="118" t="s">
        <v>48</v>
      </c>
      <c r="F5242" s="124" t="s">
        <v>35249</v>
      </c>
      <c r="G5242" s="118" t="s">
        <v>2</v>
      </c>
      <c r="H5242" s="137">
        <v>46069</v>
      </c>
      <c r="I5242" s="119">
        <v>1847</v>
      </c>
      <c r="J5242" s="129"/>
      <c r="K5242" s="129"/>
      <c r="L5242" s="129">
        <v>0</v>
      </c>
      <c r="M5242" s="134" t="s">
        <v>21462</v>
      </c>
    </row>
    <row r="5243" spans="1:13" hidden="1" x14ac:dyDescent="0.25">
      <c r="A5243" s="128"/>
      <c r="B5243" s="2"/>
      <c r="C5243" s="139" t="s">
        <v>4231</v>
      </c>
      <c r="D5243" s="124" t="s">
        <v>4232</v>
      </c>
      <c r="E5243" s="118" t="s">
        <v>48</v>
      </c>
      <c r="F5243" s="124" t="s">
        <v>35249</v>
      </c>
      <c r="G5243" s="118" t="s">
        <v>2</v>
      </c>
      <c r="H5243" s="137">
        <v>46069</v>
      </c>
      <c r="I5243" s="119">
        <v>1086</v>
      </c>
      <c r="J5243" s="129"/>
      <c r="K5243" s="129"/>
      <c r="L5243" s="129">
        <v>0</v>
      </c>
      <c r="M5243" s="134" t="s">
        <v>21463</v>
      </c>
    </row>
    <row r="5244" spans="1:13" hidden="1" x14ac:dyDescent="0.25">
      <c r="A5244" s="128"/>
      <c r="B5244" s="2"/>
      <c r="C5244" s="139" t="s">
        <v>34313</v>
      </c>
      <c r="D5244" s="124" t="s">
        <v>34314</v>
      </c>
      <c r="E5244" s="118" t="s">
        <v>48</v>
      </c>
      <c r="F5244" s="124" t="s">
        <v>35249</v>
      </c>
      <c r="G5244" s="118" t="s">
        <v>2</v>
      </c>
      <c r="H5244" s="137">
        <v>45583</v>
      </c>
      <c r="I5244" s="119">
        <v>733.4</v>
      </c>
      <c r="J5244" s="129"/>
      <c r="K5244" s="129"/>
      <c r="L5244" s="129">
        <v>0</v>
      </c>
      <c r="M5244" s="134" t="s">
        <v>21464</v>
      </c>
    </row>
    <row r="5245" spans="1:13" hidden="1" x14ac:dyDescent="0.25">
      <c r="A5245" s="128"/>
      <c r="B5245" s="2"/>
      <c r="C5245" s="139" t="s">
        <v>4233</v>
      </c>
      <c r="D5245" s="124" t="s">
        <v>4234</v>
      </c>
      <c r="E5245" s="118" t="s">
        <v>48</v>
      </c>
      <c r="F5245" s="124" t="s">
        <v>35249</v>
      </c>
      <c r="G5245" s="118" t="s">
        <v>2</v>
      </c>
      <c r="H5245" s="137">
        <v>43077</v>
      </c>
      <c r="I5245" s="119">
        <v>897.75</v>
      </c>
      <c r="J5245" s="129"/>
      <c r="K5245" s="129"/>
      <c r="L5245" s="129">
        <v>0</v>
      </c>
      <c r="M5245" s="134" t="s">
        <v>21465</v>
      </c>
    </row>
    <row r="5246" spans="1:13" hidden="1" x14ac:dyDescent="0.25">
      <c r="A5246" s="128"/>
      <c r="B5246" s="2"/>
      <c r="C5246" s="139" t="s">
        <v>35288</v>
      </c>
      <c r="D5246" s="124" t="s">
        <v>35289</v>
      </c>
      <c r="E5246" s="118" t="s">
        <v>48</v>
      </c>
      <c r="F5246" s="124" t="s">
        <v>35249</v>
      </c>
      <c r="G5246" s="118" t="s">
        <v>2</v>
      </c>
      <c r="H5246" s="137"/>
      <c r="I5246" s="119"/>
      <c r="J5246" s="129"/>
      <c r="K5246" s="129"/>
      <c r="L5246" s="129">
        <v>0</v>
      </c>
      <c r="M5246" s="134" t="s">
        <v>21466</v>
      </c>
    </row>
    <row r="5247" spans="1:13" hidden="1" x14ac:dyDescent="0.25">
      <c r="A5247" s="128"/>
      <c r="B5247" s="2"/>
      <c r="C5247" s="139" t="s">
        <v>28934</v>
      </c>
      <c r="D5247" s="124" t="s">
        <v>28935</v>
      </c>
      <c r="E5247" s="118" t="s">
        <v>48</v>
      </c>
      <c r="F5247" s="124" t="s">
        <v>35249</v>
      </c>
      <c r="G5247" s="118" t="s">
        <v>2</v>
      </c>
      <c r="H5247" s="137"/>
      <c r="I5247" s="119"/>
      <c r="J5247" s="129"/>
      <c r="K5247" s="129"/>
      <c r="L5247" s="129">
        <v>0</v>
      </c>
      <c r="M5247" s="134" t="s">
        <v>21467</v>
      </c>
    </row>
    <row r="5248" spans="1:13" hidden="1" x14ac:dyDescent="0.25">
      <c r="A5248" s="128"/>
      <c r="B5248" s="2"/>
      <c r="C5248" s="139" t="s">
        <v>29693</v>
      </c>
      <c r="D5248" s="124" t="s">
        <v>29694</v>
      </c>
      <c r="E5248" s="118" t="s">
        <v>48</v>
      </c>
      <c r="F5248" s="124" t="s">
        <v>35249</v>
      </c>
      <c r="G5248" s="118" t="s">
        <v>2</v>
      </c>
      <c r="H5248" s="137"/>
      <c r="I5248" s="119"/>
      <c r="J5248" s="129"/>
      <c r="K5248" s="129"/>
      <c r="L5248" s="129">
        <v>0</v>
      </c>
      <c r="M5248" s="134" t="s">
        <v>21468</v>
      </c>
    </row>
    <row r="5249" spans="1:13" hidden="1" x14ac:dyDescent="0.25">
      <c r="A5249" s="128"/>
      <c r="B5249" s="2"/>
      <c r="C5249" s="139" t="s">
        <v>4235</v>
      </c>
      <c r="D5249" s="124" t="s">
        <v>4236</v>
      </c>
      <c r="E5249" s="118" t="s">
        <v>48</v>
      </c>
      <c r="F5249" s="124" t="s">
        <v>35249</v>
      </c>
      <c r="G5249" s="118" t="s">
        <v>2</v>
      </c>
      <c r="H5249" s="137">
        <v>46069</v>
      </c>
      <c r="I5249" s="119">
        <v>492</v>
      </c>
      <c r="J5249" s="129"/>
      <c r="K5249" s="129"/>
      <c r="L5249" s="129">
        <v>0</v>
      </c>
      <c r="M5249" s="134" t="s">
        <v>21469</v>
      </c>
    </row>
    <row r="5250" spans="1:13" hidden="1" x14ac:dyDescent="0.25">
      <c r="A5250" s="128"/>
      <c r="B5250" s="2"/>
      <c r="C5250" s="139" t="s">
        <v>41856</v>
      </c>
      <c r="D5250" s="124" t="s">
        <v>41857</v>
      </c>
      <c r="E5250" s="118" t="s">
        <v>48</v>
      </c>
      <c r="F5250" s="124" t="s">
        <v>35249</v>
      </c>
      <c r="G5250" s="118" t="s">
        <v>2</v>
      </c>
      <c r="H5250" s="137">
        <v>46020</v>
      </c>
      <c r="I5250" s="119">
        <v>1638.41</v>
      </c>
      <c r="J5250" s="129"/>
      <c r="K5250" s="129"/>
      <c r="L5250" s="129">
        <v>0</v>
      </c>
      <c r="M5250" s="134" t="s">
        <v>21470</v>
      </c>
    </row>
    <row r="5251" spans="1:13" hidden="1" x14ac:dyDescent="0.25">
      <c r="A5251" s="128"/>
      <c r="B5251" s="2"/>
      <c r="C5251" s="139" t="s">
        <v>28524</v>
      </c>
      <c r="D5251" s="124" t="s">
        <v>28525</v>
      </c>
      <c r="E5251" s="118" t="s">
        <v>48</v>
      </c>
      <c r="F5251" s="124" t="s">
        <v>35249</v>
      </c>
      <c r="G5251" s="118" t="s">
        <v>2</v>
      </c>
      <c r="H5251" s="137">
        <v>46020</v>
      </c>
      <c r="I5251" s="119">
        <v>325.52</v>
      </c>
      <c r="J5251" s="129"/>
      <c r="K5251" s="129"/>
      <c r="L5251" s="129">
        <v>0</v>
      </c>
      <c r="M5251" s="134" t="s">
        <v>21471</v>
      </c>
    </row>
    <row r="5252" spans="1:13" hidden="1" x14ac:dyDescent="0.25">
      <c r="A5252" s="128"/>
      <c r="B5252" s="2"/>
      <c r="C5252" s="139" t="s">
        <v>4237</v>
      </c>
      <c r="D5252" s="124" t="s">
        <v>4238</v>
      </c>
      <c r="E5252" s="118" t="s">
        <v>48</v>
      </c>
      <c r="F5252" s="124" t="s">
        <v>35249</v>
      </c>
      <c r="G5252" s="118" t="s">
        <v>2</v>
      </c>
      <c r="H5252" s="137">
        <v>43077</v>
      </c>
      <c r="I5252" s="119">
        <v>267.60000000000002</v>
      </c>
      <c r="J5252" s="129"/>
      <c r="K5252" s="129"/>
      <c r="L5252" s="129">
        <v>0</v>
      </c>
      <c r="M5252" s="134" t="s">
        <v>31167</v>
      </c>
    </row>
    <row r="5253" spans="1:13" hidden="1" x14ac:dyDescent="0.25">
      <c r="A5253" s="128"/>
      <c r="B5253" s="2"/>
      <c r="C5253" s="139" t="s">
        <v>4239</v>
      </c>
      <c r="D5253" s="124" t="s">
        <v>4240</v>
      </c>
      <c r="E5253" s="118" t="s">
        <v>48</v>
      </c>
      <c r="F5253" s="124" t="s">
        <v>35249</v>
      </c>
      <c r="G5253" s="118" t="s">
        <v>2</v>
      </c>
      <c r="H5253" s="137">
        <v>43077</v>
      </c>
      <c r="I5253" s="119">
        <v>328.21</v>
      </c>
      <c r="J5253" s="129"/>
      <c r="K5253" s="129"/>
      <c r="L5253" s="129">
        <v>0</v>
      </c>
      <c r="M5253" s="134" t="s">
        <v>21472</v>
      </c>
    </row>
    <row r="5254" spans="1:13" hidden="1" x14ac:dyDescent="0.25">
      <c r="A5254" s="128"/>
      <c r="B5254" s="2"/>
      <c r="C5254" s="139" t="s">
        <v>35196</v>
      </c>
      <c r="D5254" s="124" t="s">
        <v>35197</v>
      </c>
      <c r="E5254" s="118" t="s">
        <v>48</v>
      </c>
      <c r="F5254" s="124" t="s">
        <v>35249</v>
      </c>
      <c r="G5254" s="118" t="s">
        <v>2</v>
      </c>
      <c r="H5254" s="137">
        <v>45538</v>
      </c>
      <c r="I5254" s="119">
        <v>892.5</v>
      </c>
      <c r="J5254" s="129"/>
      <c r="K5254" s="129"/>
      <c r="L5254" s="129">
        <v>0</v>
      </c>
      <c r="M5254" s="134" t="s">
        <v>29880</v>
      </c>
    </row>
    <row r="5255" spans="1:13" hidden="1" x14ac:dyDescent="0.25">
      <c r="A5255" s="128"/>
      <c r="B5255" s="2"/>
      <c r="C5255" s="139" t="s">
        <v>34316</v>
      </c>
      <c r="D5255" s="124" t="s">
        <v>34317</v>
      </c>
      <c r="E5255" s="118" t="s">
        <v>48</v>
      </c>
      <c r="F5255" s="124" t="s">
        <v>35249</v>
      </c>
      <c r="G5255" s="118" t="s">
        <v>2</v>
      </c>
      <c r="H5255" s="137">
        <v>45828</v>
      </c>
      <c r="I5255" s="119">
        <v>340.85</v>
      </c>
      <c r="J5255" s="129"/>
      <c r="K5255" s="129"/>
      <c r="L5255" s="129">
        <v>0</v>
      </c>
      <c r="M5255" s="134" t="s">
        <v>21473</v>
      </c>
    </row>
    <row r="5256" spans="1:13" hidden="1" x14ac:dyDescent="0.25">
      <c r="A5256" s="128"/>
      <c r="B5256" s="2"/>
      <c r="C5256" s="139" t="s">
        <v>29222</v>
      </c>
      <c r="D5256" s="124" t="s">
        <v>29223</v>
      </c>
      <c r="E5256" s="118" t="s">
        <v>48</v>
      </c>
      <c r="F5256" s="124" t="s">
        <v>35249</v>
      </c>
      <c r="G5256" s="118" t="s">
        <v>2</v>
      </c>
      <c r="H5256" s="137"/>
      <c r="I5256" s="119"/>
      <c r="J5256" s="129"/>
      <c r="K5256" s="129"/>
      <c r="L5256" s="129">
        <v>0</v>
      </c>
      <c r="M5256" s="134" t="s">
        <v>21474</v>
      </c>
    </row>
    <row r="5257" spans="1:13" hidden="1" x14ac:dyDescent="0.25">
      <c r="A5257" s="128"/>
      <c r="B5257" s="2"/>
      <c r="C5257" s="139" t="s">
        <v>4241</v>
      </c>
      <c r="D5257" s="124" t="s">
        <v>4242</v>
      </c>
      <c r="E5257" s="118" t="s">
        <v>48</v>
      </c>
      <c r="F5257" s="124" t="s">
        <v>35249</v>
      </c>
      <c r="G5257" s="118" t="s">
        <v>2</v>
      </c>
      <c r="H5257" s="137">
        <v>43077</v>
      </c>
      <c r="I5257" s="119">
        <v>388.82</v>
      </c>
      <c r="J5257" s="129"/>
      <c r="K5257" s="129"/>
      <c r="L5257" s="129">
        <v>0</v>
      </c>
      <c r="M5257" s="134" t="s">
        <v>21475</v>
      </c>
    </row>
    <row r="5258" spans="1:13" hidden="1" x14ac:dyDescent="0.25">
      <c r="A5258" s="128"/>
      <c r="B5258" s="2"/>
      <c r="C5258" s="139" t="s">
        <v>41858</v>
      </c>
      <c r="D5258" s="124" t="s">
        <v>41859</v>
      </c>
      <c r="E5258" s="118" t="s">
        <v>48</v>
      </c>
      <c r="F5258" s="124" t="s">
        <v>35249</v>
      </c>
      <c r="G5258" s="118" t="s">
        <v>2</v>
      </c>
      <c r="H5258" s="137"/>
      <c r="I5258" s="119"/>
      <c r="J5258" s="129"/>
      <c r="K5258" s="129"/>
      <c r="L5258" s="129">
        <v>0</v>
      </c>
      <c r="M5258" s="134" t="s">
        <v>31170</v>
      </c>
    </row>
    <row r="5259" spans="1:13" hidden="1" x14ac:dyDescent="0.25">
      <c r="A5259" s="128"/>
      <c r="B5259" s="2"/>
      <c r="C5259" s="139" t="s">
        <v>31210</v>
      </c>
      <c r="D5259" s="124" t="s">
        <v>31211</v>
      </c>
      <c r="E5259" s="118" t="s">
        <v>48</v>
      </c>
      <c r="F5259" s="124" t="s">
        <v>35249</v>
      </c>
      <c r="G5259" s="118" t="s">
        <v>2</v>
      </c>
      <c r="H5259" s="137">
        <v>45741</v>
      </c>
      <c r="I5259" s="119">
        <v>1715</v>
      </c>
      <c r="J5259" s="129"/>
      <c r="K5259" s="129"/>
      <c r="L5259" s="129">
        <v>0</v>
      </c>
      <c r="M5259" s="134" t="s">
        <v>21476</v>
      </c>
    </row>
    <row r="5260" spans="1:13" hidden="1" x14ac:dyDescent="0.25">
      <c r="A5260" s="128"/>
      <c r="B5260" s="2"/>
      <c r="C5260" s="139" t="s">
        <v>4243</v>
      </c>
      <c r="D5260" s="124" t="s">
        <v>4244</v>
      </c>
      <c r="E5260" s="118" t="s">
        <v>48</v>
      </c>
      <c r="F5260" s="124" t="s">
        <v>35249</v>
      </c>
      <c r="G5260" s="118" t="s">
        <v>2</v>
      </c>
      <c r="H5260" s="137">
        <v>41509</v>
      </c>
      <c r="I5260" s="119">
        <v>1590.77</v>
      </c>
      <c r="J5260" s="129"/>
      <c r="K5260" s="129"/>
      <c r="L5260" s="129">
        <v>0</v>
      </c>
      <c r="M5260" s="134" t="s">
        <v>21477</v>
      </c>
    </row>
    <row r="5261" spans="1:13" hidden="1" x14ac:dyDescent="0.25">
      <c r="A5261" s="128"/>
      <c r="B5261" s="2"/>
      <c r="C5261" s="139" t="s">
        <v>4245</v>
      </c>
      <c r="D5261" s="124" t="s">
        <v>4246</v>
      </c>
      <c r="E5261" s="118" t="s">
        <v>48</v>
      </c>
      <c r="F5261" s="124" t="s">
        <v>35249</v>
      </c>
      <c r="G5261" s="118" t="s">
        <v>2</v>
      </c>
      <c r="H5261" s="137">
        <v>41509</v>
      </c>
      <c r="I5261" s="119">
        <v>1821</v>
      </c>
      <c r="J5261" s="129"/>
      <c r="K5261" s="129"/>
      <c r="L5261" s="129">
        <v>0</v>
      </c>
      <c r="M5261" s="134" t="s">
        <v>21478</v>
      </c>
    </row>
    <row r="5262" spans="1:13" hidden="1" x14ac:dyDescent="0.25">
      <c r="A5262" s="128"/>
      <c r="B5262" s="2"/>
      <c r="C5262" s="139" t="s">
        <v>30855</v>
      </c>
      <c r="D5262" s="124" t="s">
        <v>30856</v>
      </c>
      <c r="E5262" s="118" t="s">
        <v>48</v>
      </c>
      <c r="F5262" s="124" t="s">
        <v>35249</v>
      </c>
      <c r="G5262" s="118" t="s">
        <v>2</v>
      </c>
      <c r="H5262" s="137"/>
      <c r="I5262" s="119"/>
      <c r="J5262" s="129"/>
      <c r="K5262" s="129"/>
      <c r="L5262" s="129">
        <v>0</v>
      </c>
      <c r="M5262" s="134" t="s">
        <v>21479</v>
      </c>
    </row>
    <row r="5263" spans="1:13" hidden="1" x14ac:dyDescent="0.25">
      <c r="A5263" s="128"/>
      <c r="B5263" s="2"/>
      <c r="C5263" s="139" t="s">
        <v>4247</v>
      </c>
      <c r="D5263" s="124" t="s">
        <v>4248</v>
      </c>
      <c r="E5263" s="118" t="s">
        <v>48</v>
      </c>
      <c r="F5263" s="124" t="s">
        <v>35249</v>
      </c>
      <c r="G5263" s="118" t="s">
        <v>2</v>
      </c>
      <c r="H5263" s="137">
        <v>41332</v>
      </c>
      <c r="I5263" s="119">
        <v>3062.37</v>
      </c>
      <c r="J5263" s="129"/>
      <c r="K5263" s="129"/>
      <c r="L5263" s="129">
        <v>0</v>
      </c>
      <c r="M5263" s="134" t="s">
        <v>21480</v>
      </c>
    </row>
    <row r="5264" spans="1:13" hidden="1" x14ac:dyDescent="0.25">
      <c r="A5264" s="128"/>
      <c r="B5264" s="2"/>
      <c r="C5264" s="139" t="s">
        <v>33306</v>
      </c>
      <c r="D5264" s="124" t="s">
        <v>33307</v>
      </c>
      <c r="E5264" s="118" t="s">
        <v>48</v>
      </c>
      <c r="F5264" s="124" t="s">
        <v>35249</v>
      </c>
      <c r="G5264" s="118" t="s">
        <v>2</v>
      </c>
      <c r="H5264" s="137"/>
      <c r="I5264" s="119"/>
      <c r="J5264" s="129"/>
      <c r="K5264" s="129"/>
      <c r="L5264" s="129">
        <v>0</v>
      </c>
      <c r="M5264" s="134" t="s">
        <v>21481</v>
      </c>
    </row>
    <row r="5265" spans="1:13" hidden="1" x14ac:dyDescent="0.25">
      <c r="A5265" s="128"/>
      <c r="B5265" s="2"/>
      <c r="C5265" s="139" t="s">
        <v>32163</v>
      </c>
      <c r="D5265" s="124" t="s">
        <v>32164</v>
      </c>
      <c r="E5265" s="118" t="s">
        <v>48</v>
      </c>
      <c r="F5265" s="124" t="s">
        <v>35249</v>
      </c>
      <c r="G5265" s="118" t="s">
        <v>2</v>
      </c>
      <c r="H5265" s="137"/>
      <c r="I5265" s="119"/>
      <c r="J5265" s="129"/>
      <c r="K5265" s="129"/>
      <c r="L5265" s="129">
        <v>0</v>
      </c>
      <c r="M5265" s="134" t="s">
        <v>21482</v>
      </c>
    </row>
    <row r="5266" spans="1:13" hidden="1" x14ac:dyDescent="0.25">
      <c r="A5266" s="128"/>
      <c r="B5266" s="2"/>
      <c r="C5266" s="139" t="s">
        <v>4249</v>
      </c>
      <c r="D5266" s="124" t="s">
        <v>4250</v>
      </c>
      <c r="E5266" s="118" t="s">
        <v>48</v>
      </c>
      <c r="F5266" s="124" t="s">
        <v>35249</v>
      </c>
      <c r="G5266" s="118" t="s">
        <v>2</v>
      </c>
      <c r="H5266" s="137">
        <v>45335</v>
      </c>
      <c r="I5266" s="119">
        <v>1681</v>
      </c>
      <c r="J5266" s="129"/>
      <c r="K5266" s="129"/>
      <c r="L5266" s="129">
        <v>0</v>
      </c>
      <c r="M5266" s="134" t="s">
        <v>21483</v>
      </c>
    </row>
    <row r="5267" spans="1:13" hidden="1" x14ac:dyDescent="0.25">
      <c r="A5267" s="128"/>
      <c r="B5267" s="2"/>
      <c r="C5267" s="139" t="s">
        <v>4251</v>
      </c>
      <c r="D5267" s="124" t="s">
        <v>4252</v>
      </c>
      <c r="E5267" s="118" t="s">
        <v>48</v>
      </c>
      <c r="F5267" s="124" t="s">
        <v>35249</v>
      </c>
      <c r="G5267" s="118" t="s">
        <v>2</v>
      </c>
      <c r="H5267" s="137">
        <v>41332</v>
      </c>
      <c r="I5267" s="119">
        <v>3112.88</v>
      </c>
      <c r="J5267" s="129"/>
      <c r="K5267" s="129"/>
      <c r="L5267" s="129">
        <v>0</v>
      </c>
      <c r="M5267" s="134" t="s">
        <v>32087</v>
      </c>
    </row>
    <row r="5268" spans="1:13" hidden="1" x14ac:dyDescent="0.25">
      <c r="A5268" s="128"/>
      <c r="B5268" s="2"/>
      <c r="C5268" s="139" t="s">
        <v>4253</v>
      </c>
      <c r="D5268" s="124" t="s">
        <v>4254</v>
      </c>
      <c r="E5268" s="118" t="s">
        <v>48</v>
      </c>
      <c r="F5268" s="124" t="s">
        <v>35249</v>
      </c>
      <c r="G5268" s="118" t="s">
        <v>2</v>
      </c>
      <c r="H5268" s="137">
        <v>45751</v>
      </c>
      <c r="I5268" s="119">
        <v>997.5</v>
      </c>
      <c r="J5268" s="129"/>
      <c r="K5268" s="129"/>
      <c r="L5268" s="129">
        <v>0</v>
      </c>
      <c r="M5268" s="134" t="s">
        <v>21484</v>
      </c>
    </row>
    <row r="5269" spans="1:13" hidden="1" x14ac:dyDescent="0.25">
      <c r="A5269" s="128"/>
      <c r="B5269" s="2"/>
      <c r="C5269" s="139" t="s">
        <v>29322</v>
      </c>
      <c r="D5269" s="124" t="s">
        <v>29323</v>
      </c>
      <c r="E5269" s="118" t="s">
        <v>48</v>
      </c>
      <c r="F5269" s="124" t="s">
        <v>35249</v>
      </c>
      <c r="G5269" s="118" t="s">
        <v>2</v>
      </c>
      <c r="H5269" s="137"/>
      <c r="I5269" s="119"/>
      <c r="J5269" s="129"/>
      <c r="K5269" s="129"/>
      <c r="L5269" s="129">
        <v>0</v>
      </c>
      <c r="M5269" s="134" t="s">
        <v>21485</v>
      </c>
    </row>
    <row r="5270" spans="1:13" hidden="1" x14ac:dyDescent="0.25">
      <c r="A5270" s="128"/>
      <c r="B5270" s="2"/>
      <c r="C5270" s="139" t="s">
        <v>4255</v>
      </c>
      <c r="D5270" s="124" t="s">
        <v>4256</v>
      </c>
      <c r="E5270" s="118" t="s">
        <v>48</v>
      </c>
      <c r="F5270" s="124" t="s">
        <v>35249</v>
      </c>
      <c r="G5270" s="118" t="s">
        <v>2</v>
      </c>
      <c r="H5270" s="137">
        <v>42460</v>
      </c>
      <c r="I5270" s="119">
        <v>1147.45</v>
      </c>
      <c r="J5270" s="129"/>
      <c r="K5270" s="129"/>
      <c r="L5270" s="129">
        <v>0</v>
      </c>
      <c r="M5270" s="134" t="s">
        <v>21486</v>
      </c>
    </row>
    <row r="5271" spans="1:13" hidden="1" x14ac:dyDescent="0.25">
      <c r="A5271" s="128"/>
      <c r="B5271" s="2"/>
      <c r="C5271" s="139" t="s">
        <v>28943</v>
      </c>
      <c r="D5271" s="124" t="s">
        <v>28944</v>
      </c>
      <c r="E5271" s="118" t="s">
        <v>48</v>
      </c>
      <c r="F5271" s="124" t="s">
        <v>35249</v>
      </c>
      <c r="G5271" s="118" t="s">
        <v>2</v>
      </c>
      <c r="H5271" s="137"/>
      <c r="I5271" s="119"/>
      <c r="J5271" s="129"/>
      <c r="K5271" s="129"/>
      <c r="L5271" s="129">
        <v>0</v>
      </c>
      <c r="M5271" s="134" t="s">
        <v>21487</v>
      </c>
    </row>
    <row r="5272" spans="1:13" hidden="1" x14ac:dyDescent="0.25">
      <c r="A5272" s="128"/>
      <c r="B5272" s="2"/>
      <c r="C5272" s="139" t="s">
        <v>4257</v>
      </c>
      <c r="D5272" s="124" t="s">
        <v>4258</v>
      </c>
      <c r="E5272" s="118" t="s">
        <v>48</v>
      </c>
      <c r="F5272" s="124" t="s">
        <v>35249</v>
      </c>
      <c r="G5272" s="118" t="s">
        <v>2</v>
      </c>
      <c r="H5272" s="137">
        <v>44860</v>
      </c>
      <c r="I5272" s="119">
        <v>850</v>
      </c>
      <c r="J5272" s="129"/>
      <c r="K5272" s="129"/>
      <c r="L5272" s="129">
        <v>0</v>
      </c>
      <c r="M5272" s="134" t="s">
        <v>21488</v>
      </c>
    </row>
    <row r="5273" spans="1:13" hidden="1" x14ac:dyDescent="0.25">
      <c r="A5273" s="128"/>
      <c r="B5273" s="2"/>
      <c r="C5273" s="139" t="s">
        <v>4259</v>
      </c>
      <c r="D5273" s="124" t="s">
        <v>4260</v>
      </c>
      <c r="E5273" s="118" t="s">
        <v>48</v>
      </c>
      <c r="F5273" s="124" t="s">
        <v>35249</v>
      </c>
      <c r="G5273" s="118" t="s">
        <v>2</v>
      </c>
      <c r="H5273" s="137">
        <v>45083</v>
      </c>
      <c r="I5273" s="119">
        <v>1126.23</v>
      </c>
      <c r="J5273" s="129"/>
      <c r="K5273" s="129"/>
      <c r="L5273" s="129">
        <v>0</v>
      </c>
      <c r="M5273" s="134" t="s">
        <v>21489</v>
      </c>
    </row>
    <row r="5274" spans="1:13" hidden="1" x14ac:dyDescent="0.25">
      <c r="A5274" s="128"/>
      <c r="B5274" s="2"/>
      <c r="C5274" s="139" t="s">
        <v>30834</v>
      </c>
      <c r="D5274" s="124" t="s">
        <v>30835</v>
      </c>
      <c r="E5274" s="118" t="s">
        <v>48</v>
      </c>
      <c r="F5274" s="124" t="s">
        <v>35249</v>
      </c>
      <c r="G5274" s="118" t="s">
        <v>2</v>
      </c>
      <c r="H5274" s="137"/>
      <c r="I5274" s="119"/>
      <c r="J5274" s="129"/>
      <c r="K5274" s="129"/>
      <c r="L5274" s="129">
        <v>0</v>
      </c>
      <c r="M5274" s="134" t="s">
        <v>21490</v>
      </c>
    </row>
    <row r="5275" spans="1:13" hidden="1" x14ac:dyDescent="0.25">
      <c r="A5275" s="128"/>
      <c r="B5275" s="2"/>
      <c r="C5275" s="139" t="s">
        <v>4261</v>
      </c>
      <c r="D5275" s="124" t="s">
        <v>4262</v>
      </c>
      <c r="E5275" s="118" t="s">
        <v>48</v>
      </c>
      <c r="F5275" s="124" t="s">
        <v>35249</v>
      </c>
      <c r="G5275" s="118" t="s">
        <v>2</v>
      </c>
      <c r="H5275" s="137">
        <v>44463</v>
      </c>
      <c r="I5275" s="119">
        <v>1130.22</v>
      </c>
      <c r="J5275" s="129"/>
      <c r="K5275" s="129"/>
      <c r="L5275" s="129">
        <v>0</v>
      </c>
      <c r="M5275" s="134" t="s">
        <v>21491</v>
      </c>
    </row>
    <row r="5276" spans="1:13" hidden="1" x14ac:dyDescent="0.25">
      <c r="A5276" s="128"/>
      <c r="B5276" s="2"/>
      <c r="C5276" s="139" t="s">
        <v>4263</v>
      </c>
      <c r="D5276" s="124" t="s">
        <v>4264</v>
      </c>
      <c r="E5276" s="118" t="s">
        <v>48</v>
      </c>
      <c r="F5276" s="124" t="s">
        <v>35249</v>
      </c>
      <c r="G5276" s="118" t="s">
        <v>2</v>
      </c>
      <c r="H5276" s="137">
        <v>42773</v>
      </c>
      <c r="I5276" s="119">
        <v>788.12</v>
      </c>
      <c r="J5276" s="129"/>
      <c r="K5276" s="129"/>
      <c r="L5276" s="129">
        <v>0</v>
      </c>
      <c r="M5276" s="134" t="s">
        <v>21492</v>
      </c>
    </row>
    <row r="5277" spans="1:13" hidden="1" x14ac:dyDescent="0.25">
      <c r="A5277" s="128"/>
      <c r="B5277" s="2"/>
      <c r="C5277" s="139" t="s">
        <v>4265</v>
      </c>
      <c r="D5277" s="124" t="s">
        <v>4266</v>
      </c>
      <c r="E5277" s="118" t="s">
        <v>48</v>
      </c>
      <c r="F5277" s="124" t="s">
        <v>35249</v>
      </c>
      <c r="G5277" s="118" t="s">
        <v>2</v>
      </c>
      <c r="H5277" s="137">
        <v>42599</v>
      </c>
      <c r="I5277" s="119">
        <v>801.77</v>
      </c>
      <c r="J5277" s="129"/>
      <c r="K5277" s="129"/>
      <c r="L5277" s="129">
        <v>0</v>
      </c>
      <c r="M5277" s="134" t="s">
        <v>21492</v>
      </c>
    </row>
    <row r="5278" spans="1:13" hidden="1" x14ac:dyDescent="0.25">
      <c r="A5278" s="128"/>
      <c r="B5278" s="2"/>
      <c r="C5278" s="139" t="s">
        <v>4267</v>
      </c>
      <c r="D5278" s="124" t="s">
        <v>4268</v>
      </c>
      <c r="E5278" s="118" t="s">
        <v>48</v>
      </c>
      <c r="F5278" s="124" t="s">
        <v>35249</v>
      </c>
      <c r="G5278" s="118" t="s">
        <v>2</v>
      </c>
      <c r="H5278" s="137">
        <v>45945</v>
      </c>
      <c r="I5278" s="119">
        <v>1650</v>
      </c>
      <c r="J5278" s="129"/>
      <c r="K5278" s="129"/>
      <c r="L5278" s="129">
        <v>0</v>
      </c>
      <c r="M5278" s="134" t="s">
        <v>30676</v>
      </c>
    </row>
    <row r="5279" spans="1:13" hidden="1" x14ac:dyDescent="0.25">
      <c r="A5279" s="128"/>
      <c r="B5279" s="2"/>
      <c r="C5279" s="139" t="s">
        <v>4269</v>
      </c>
      <c r="D5279" s="124" t="s">
        <v>4270</v>
      </c>
      <c r="E5279" s="118" t="s">
        <v>48</v>
      </c>
      <c r="F5279" s="124" t="s">
        <v>35249</v>
      </c>
      <c r="G5279" s="118" t="s">
        <v>2</v>
      </c>
      <c r="H5279" s="137">
        <v>43564</v>
      </c>
      <c r="I5279" s="119">
        <v>3390.22</v>
      </c>
      <c r="J5279" s="129"/>
      <c r="K5279" s="129"/>
      <c r="L5279" s="129">
        <v>0</v>
      </c>
      <c r="M5279" s="134" t="s">
        <v>30170</v>
      </c>
    </row>
    <row r="5280" spans="1:13" hidden="1" x14ac:dyDescent="0.25">
      <c r="A5280" s="128"/>
      <c r="B5280" s="2"/>
      <c r="C5280" s="139" t="s">
        <v>4271</v>
      </c>
      <c r="D5280" s="124" t="s">
        <v>4272</v>
      </c>
      <c r="E5280" s="118" t="s">
        <v>48</v>
      </c>
      <c r="F5280" s="124" t="s">
        <v>35249</v>
      </c>
      <c r="G5280" s="118" t="s">
        <v>2</v>
      </c>
      <c r="H5280" s="137">
        <v>46121</v>
      </c>
      <c r="I5280" s="119">
        <v>1073</v>
      </c>
      <c r="J5280" s="129"/>
      <c r="K5280" s="129"/>
      <c r="L5280" s="129">
        <v>0</v>
      </c>
      <c r="M5280" s="134" t="s">
        <v>30658</v>
      </c>
    </row>
    <row r="5281" spans="1:13" hidden="1" x14ac:dyDescent="0.25">
      <c r="A5281" s="128"/>
      <c r="B5281" s="2"/>
      <c r="C5281" s="139" t="s">
        <v>4273</v>
      </c>
      <c r="D5281" s="124" t="s">
        <v>4274</v>
      </c>
      <c r="E5281" s="118" t="s">
        <v>48</v>
      </c>
      <c r="F5281" s="124" t="s">
        <v>35249</v>
      </c>
      <c r="G5281" s="118" t="s">
        <v>2</v>
      </c>
      <c r="H5281" s="137">
        <v>44384</v>
      </c>
      <c r="I5281" s="119">
        <v>1800</v>
      </c>
      <c r="J5281" s="129"/>
      <c r="K5281" s="129"/>
      <c r="L5281" s="129">
        <v>0</v>
      </c>
      <c r="M5281" s="134" t="s">
        <v>21493</v>
      </c>
    </row>
    <row r="5282" spans="1:13" hidden="1" x14ac:dyDescent="0.25">
      <c r="A5282" s="128"/>
      <c r="B5282" s="2"/>
      <c r="C5282" s="139" t="s">
        <v>4275</v>
      </c>
      <c r="D5282" s="124" t="s">
        <v>4276</v>
      </c>
      <c r="E5282" s="118" t="s">
        <v>48</v>
      </c>
      <c r="F5282" s="124" t="s">
        <v>35249</v>
      </c>
      <c r="G5282" s="118" t="s">
        <v>2</v>
      </c>
      <c r="H5282" s="137">
        <v>46069</v>
      </c>
      <c r="I5282" s="119">
        <v>1153</v>
      </c>
      <c r="J5282" s="129"/>
      <c r="K5282" s="129"/>
      <c r="L5282" s="129">
        <v>0</v>
      </c>
      <c r="M5282" s="134" t="s">
        <v>21494</v>
      </c>
    </row>
    <row r="5283" spans="1:13" hidden="1" x14ac:dyDescent="0.25">
      <c r="A5283" s="128"/>
      <c r="B5283" s="2"/>
      <c r="C5283" s="139" t="s">
        <v>4277</v>
      </c>
      <c r="D5283" s="124" t="s">
        <v>4278</v>
      </c>
      <c r="E5283" s="118" t="s">
        <v>48</v>
      </c>
      <c r="F5283" s="124" t="s">
        <v>35249</v>
      </c>
      <c r="G5283" s="118" t="s">
        <v>2</v>
      </c>
      <c r="H5283" s="137">
        <v>43077</v>
      </c>
      <c r="I5283" s="119">
        <v>897.75</v>
      </c>
      <c r="J5283" s="129"/>
      <c r="K5283" s="129"/>
      <c r="L5283" s="129">
        <v>0</v>
      </c>
      <c r="M5283" s="134" t="s">
        <v>21495</v>
      </c>
    </row>
    <row r="5284" spans="1:13" hidden="1" x14ac:dyDescent="0.25">
      <c r="A5284" s="128"/>
      <c r="B5284" s="2"/>
      <c r="C5284" s="139" t="s">
        <v>4279</v>
      </c>
      <c r="D5284" s="124" t="s">
        <v>4280</v>
      </c>
      <c r="E5284" s="118" t="s">
        <v>48</v>
      </c>
      <c r="F5284" s="124" t="s">
        <v>35249</v>
      </c>
      <c r="G5284" s="118" t="s">
        <v>2</v>
      </c>
      <c r="H5284" s="137">
        <v>45908</v>
      </c>
      <c r="I5284" s="119">
        <v>800</v>
      </c>
      <c r="J5284" s="129"/>
      <c r="K5284" s="129"/>
      <c r="L5284" s="129">
        <v>0</v>
      </c>
      <c r="M5284" s="134" t="s">
        <v>21496</v>
      </c>
    </row>
    <row r="5285" spans="1:13" hidden="1" x14ac:dyDescent="0.25">
      <c r="A5285" s="128"/>
      <c r="B5285" s="2"/>
      <c r="C5285" s="139" t="s">
        <v>28856</v>
      </c>
      <c r="D5285" s="124" t="s">
        <v>28857</v>
      </c>
      <c r="E5285" s="118" t="s">
        <v>48</v>
      </c>
      <c r="F5285" s="124" t="s">
        <v>35249</v>
      </c>
      <c r="G5285" s="118" t="s">
        <v>2</v>
      </c>
      <c r="H5285" s="137"/>
      <c r="I5285" s="119"/>
      <c r="J5285" s="129"/>
      <c r="K5285" s="129"/>
      <c r="L5285" s="129">
        <v>0</v>
      </c>
      <c r="M5285" s="134" t="s">
        <v>30337</v>
      </c>
    </row>
    <row r="5286" spans="1:13" hidden="1" x14ac:dyDescent="0.25">
      <c r="A5286" s="128"/>
      <c r="B5286" s="2"/>
      <c r="C5286" s="139" t="s">
        <v>4281</v>
      </c>
      <c r="D5286" s="124" t="s">
        <v>4282</v>
      </c>
      <c r="E5286" s="118" t="s">
        <v>48</v>
      </c>
      <c r="F5286" s="124" t="s">
        <v>35249</v>
      </c>
      <c r="G5286" s="118" t="s">
        <v>2</v>
      </c>
      <c r="H5286" s="137">
        <v>44068</v>
      </c>
      <c r="I5286" s="119">
        <v>3291.74</v>
      </c>
      <c r="J5286" s="129"/>
      <c r="K5286" s="129"/>
      <c r="L5286" s="129">
        <v>0</v>
      </c>
      <c r="M5286" s="134" t="s">
        <v>30028</v>
      </c>
    </row>
    <row r="5287" spans="1:13" hidden="1" x14ac:dyDescent="0.25">
      <c r="A5287" s="128"/>
      <c r="B5287" s="2"/>
      <c r="C5287" s="139" t="s">
        <v>4283</v>
      </c>
      <c r="D5287" s="124" t="s">
        <v>4284</v>
      </c>
      <c r="E5287" s="118" t="s">
        <v>48</v>
      </c>
      <c r="F5287" s="124" t="s">
        <v>35249</v>
      </c>
      <c r="G5287" s="118" t="s">
        <v>2</v>
      </c>
      <c r="H5287" s="137">
        <v>43146</v>
      </c>
      <c r="I5287" s="119">
        <v>3835.74</v>
      </c>
      <c r="J5287" s="129"/>
      <c r="K5287" s="129"/>
      <c r="L5287" s="129">
        <v>0</v>
      </c>
      <c r="M5287" s="134" t="s">
        <v>29683</v>
      </c>
    </row>
    <row r="5288" spans="1:13" hidden="1" x14ac:dyDescent="0.25">
      <c r="A5288" s="128"/>
      <c r="B5288" s="2"/>
      <c r="C5288" s="139" t="s">
        <v>33323</v>
      </c>
      <c r="D5288" s="124" t="s">
        <v>33324</v>
      </c>
      <c r="E5288" s="118" t="s">
        <v>48</v>
      </c>
      <c r="F5288" s="124" t="s">
        <v>35249</v>
      </c>
      <c r="G5288" s="118" t="s">
        <v>2</v>
      </c>
      <c r="H5288" s="137"/>
      <c r="I5288" s="119"/>
      <c r="J5288" s="129"/>
      <c r="K5288" s="129"/>
      <c r="L5288" s="129">
        <v>0</v>
      </c>
      <c r="M5288" s="134" t="s">
        <v>30866</v>
      </c>
    </row>
    <row r="5289" spans="1:13" hidden="1" x14ac:dyDescent="0.25">
      <c r="A5289" s="128"/>
      <c r="B5289" s="2"/>
      <c r="C5289" s="139" t="s">
        <v>32001</v>
      </c>
      <c r="D5289" s="124" t="s">
        <v>32002</v>
      </c>
      <c r="E5289" s="118" t="s">
        <v>48</v>
      </c>
      <c r="F5289" s="124" t="s">
        <v>35249</v>
      </c>
      <c r="G5289" s="118" t="s">
        <v>2</v>
      </c>
      <c r="H5289" s="137"/>
      <c r="I5289" s="119"/>
      <c r="J5289" s="129"/>
      <c r="K5289" s="129"/>
      <c r="L5289" s="129">
        <v>0</v>
      </c>
      <c r="M5289" s="134" t="s">
        <v>21497</v>
      </c>
    </row>
    <row r="5290" spans="1:13" hidden="1" x14ac:dyDescent="0.25">
      <c r="A5290" s="128"/>
      <c r="B5290" s="2"/>
      <c r="C5290" s="139" t="s">
        <v>31998</v>
      </c>
      <c r="D5290" s="124" t="s">
        <v>31999</v>
      </c>
      <c r="E5290" s="118" t="s">
        <v>48</v>
      </c>
      <c r="F5290" s="124" t="s">
        <v>35249</v>
      </c>
      <c r="G5290" s="118" t="s">
        <v>2</v>
      </c>
      <c r="H5290" s="137"/>
      <c r="I5290" s="119"/>
      <c r="J5290" s="129"/>
      <c r="K5290" s="129"/>
      <c r="L5290" s="129">
        <v>0</v>
      </c>
      <c r="M5290" s="134" t="s">
        <v>30425</v>
      </c>
    </row>
    <row r="5291" spans="1:13" hidden="1" x14ac:dyDescent="0.25">
      <c r="A5291" s="128"/>
      <c r="B5291" s="2"/>
      <c r="C5291" s="139" t="s">
        <v>29964</v>
      </c>
      <c r="D5291" s="124" t="s">
        <v>29965</v>
      </c>
      <c r="E5291" s="118" t="s">
        <v>48</v>
      </c>
      <c r="F5291" s="124" t="s">
        <v>35249</v>
      </c>
      <c r="G5291" s="118" t="s">
        <v>2</v>
      </c>
      <c r="H5291" s="137"/>
      <c r="I5291" s="119"/>
      <c r="J5291" s="129"/>
      <c r="K5291" s="129"/>
      <c r="L5291" s="129">
        <v>0</v>
      </c>
      <c r="M5291" s="134" t="s">
        <v>21498</v>
      </c>
    </row>
    <row r="5292" spans="1:13" hidden="1" x14ac:dyDescent="0.25">
      <c r="A5292" s="128"/>
      <c r="B5292" s="2"/>
      <c r="C5292" s="139" t="s">
        <v>4285</v>
      </c>
      <c r="D5292" s="124" t="s">
        <v>4286</v>
      </c>
      <c r="E5292" s="118" t="s">
        <v>48</v>
      </c>
      <c r="F5292" s="124" t="s">
        <v>35249</v>
      </c>
      <c r="G5292" s="118" t="s">
        <v>2</v>
      </c>
      <c r="H5292" s="137">
        <v>44860</v>
      </c>
      <c r="I5292" s="119">
        <v>1258.01</v>
      </c>
      <c r="J5292" s="129"/>
      <c r="K5292" s="129"/>
      <c r="L5292" s="129">
        <v>0</v>
      </c>
      <c r="M5292" s="134" t="s">
        <v>21499</v>
      </c>
    </row>
    <row r="5293" spans="1:13" hidden="1" x14ac:dyDescent="0.25">
      <c r="A5293" s="128"/>
      <c r="B5293" s="2"/>
      <c r="C5293" s="139" t="s">
        <v>4287</v>
      </c>
      <c r="D5293" s="124" t="s">
        <v>4288</v>
      </c>
      <c r="E5293" s="118" t="s">
        <v>48</v>
      </c>
      <c r="F5293" s="124" t="s">
        <v>35249</v>
      </c>
      <c r="G5293" s="118" t="s">
        <v>2</v>
      </c>
      <c r="H5293" s="137">
        <v>45072</v>
      </c>
      <c r="I5293" s="119">
        <v>1258.01</v>
      </c>
      <c r="J5293" s="129"/>
      <c r="K5293" s="129"/>
      <c r="L5293" s="129">
        <v>0</v>
      </c>
      <c r="M5293" s="134" t="s">
        <v>21500</v>
      </c>
    </row>
    <row r="5294" spans="1:13" hidden="1" x14ac:dyDescent="0.25">
      <c r="A5294" s="128"/>
      <c r="B5294" s="2"/>
      <c r="C5294" s="139" t="s">
        <v>4289</v>
      </c>
      <c r="D5294" s="124" t="s">
        <v>4290</v>
      </c>
      <c r="E5294" s="118" t="s">
        <v>48</v>
      </c>
      <c r="F5294" s="124" t="s">
        <v>35249</v>
      </c>
      <c r="G5294" s="118" t="s">
        <v>2</v>
      </c>
      <c r="H5294" s="137">
        <v>43686</v>
      </c>
      <c r="I5294" s="119">
        <v>1867.21</v>
      </c>
      <c r="J5294" s="129"/>
      <c r="K5294" s="129"/>
      <c r="L5294" s="129">
        <v>0</v>
      </c>
      <c r="M5294" s="134" t="s">
        <v>21501</v>
      </c>
    </row>
    <row r="5295" spans="1:13" hidden="1" x14ac:dyDescent="0.25">
      <c r="A5295" s="128"/>
      <c r="B5295" s="2"/>
      <c r="C5295" s="139" t="s">
        <v>4291</v>
      </c>
      <c r="D5295" s="124" t="s">
        <v>4292</v>
      </c>
      <c r="E5295" s="118" t="s">
        <v>48</v>
      </c>
      <c r="F5295" s="124" t="s">
        <v>35249</v>
      </c>
      <c r="G5295" s="118" t="s">
        <v>2</v>
      </c>
      <c r="H5295" s="137">
        <v>43858</v>
      </c>
      <c r="I5295" s="119">
        <v>1665</v>
      </c>
      <c r="J5295" s="129"/>
      <c r="K5295" s="129"/>
      <c r="L5295" s="129">
        <v>0</v>
      </c>
      <c r="M5295" s="134" t="s">
        <v>21502</v>
      </c>
    </row>
    <row r="5296" spans="1:13" hidden="1" x14ac:dyDescent="0.25">
      <c r="A5296" s="128"/>
      <c r="B5296" s="2"/>
      <c r="C5296" s="139" t="s">
        <v>30650</v>
      </c>
      <c r="D5296" s="124" t="s">
        <v>30651</v>
      </c>
      <c r="E5296" s="118" t="s">
        <v>48</v>
      </c>
      <c r="F5296" s="124" t="s">
        <v>35249</v>
      </c>
      <c r="G5296" s="118" t="s">
        <v>2</v>
      </c>
      <c r="H5296" s="137"/>
      <c r="I5296" s="119"/>
      <c r="J5296" s="129"/>
      <c r="K5296" s="129"/>
      <c r="L5296" s="129">
        <v>0</v>
      </c>
      <c r="M5296" s="134" t="s">
        <v>21503</v>
      </c>
    </row>
    <row r="5297" spans="1:13" hidden="1" x14ac:dyDescent="0.25">
      <c r="A5297" s="128"/>
      <c r="B5297" s="2"/>
      <c r="C5297" s="139" t="s">
        <v>30831</v>
      </c>
      <c r="D5297" s="124" t="s">
        <v>30832</v>
      </c>
      <c r="E5297" s="118" t="s">
        <v>48</v>
      </c>
      <c r="F5297" s="124" t="s">
        <v>35249</v>
      </c>
      <c r="G5297" s="118" t="s">
        <v>2</v>
      </c>
      <c r="H5297" s="137"/>
      <c r="I5297" s="119"/>
      <c r="J5297" s="129"/>
      <c r="K5297" s="129"/>
      <c r="L5297" s="129">
        <v>0</v>
      </c>
      <c r="M5297" s="134" t="s">
        <v>21504</v>
      </c>
    </row>
    <row r="5298" spans="1:13" hidden="1" x14ac:dyDescent="0.25">
      <c r="A5298" s="128"/>
      <c r="B5298" s="2"/>
      <c r="C5298" s="139" t="s">
        <v>4293</v>
      </c>
      <c r="D5298" s="124" t="s">
        <v>4294</v>
      </c>
      <c r="E5298" s="118" t="s">
        <v>48</v>
      </c>
      <c r="F5298" s="124" t="s">
        <v>35249</v>
      </c>
      <c r="G5298" s="118" t="s">
        <v>2</v>
      </c>
      <c r="H5298" s="137">
        <v>41779</v>
      </c>
      <c r="I5298" s="119">
        <v>1474.97</v>
      </c>
      <c r="J5298" s="129"/>
      <c r="K5298" s="129"/>
      <c r="L5298" s="129">
        <v>0</v>
      </c>
      <c r="M5298" s="134" t="s">
        <v>20698</v>
      </c>
    </row>
    <row r="5299" spans="1:13" hidden="1" x14ac:dyDescent="0.25">
      <c r="A5299" s="128"/>
      <c r="B5299" s="2"/>
      <c r="C5299" s="139" t="s">
        <v>4295</v>
      </c>
      <c r="D5299" s="124" t="s">
        <v>4296</v>
      </c>
      <c r="E5299" s="118" t="s">
        <v>48</v>
      </c>
      <c r="F5299" s="124" t="s">
        <v>35249</v>
      </c>
      <c r="G5299" s="118" t="s">
        <v>2</v>
      </c>
      <c r="H5299" s="137">
        <v>41585</v>
      </c>
      <c r="I5299" s="119">
        <v>708.65</v>
      </c>
      <c r="J5299" s="129"/>
      <c r="K5299" s="129"/>
      <c r="L5299" s="129">
        <v>0</v>
      </c>
      <c r="M5299" s="134" t="s">
        <v>20717</v>
      </c>
    </row>
    <row r="5300" spans="1:13" hidden="1" x14ac:dyDescent="0.25">
      <c r="A5300" s="128"/>
      <c r="B5300" s="2"/>
      <c r="C5300" s="139" t="s">
        <v>4297</v>
      </c>
      <c r="D5300" s="124" t="s">
        <v>4298</v>
      </c>
      <c r="E5300" s="118" t="s">
        <v>48</v>
      </c>
      <c r="F5300" s="124" t="s">
        <v>35249</v>
      </c>
      <c r="G5300" s="118" t="s">
        <v>2</v>
      </c>
      <c r="H5300" s="137">
        <v>45826</v>
      </c>
      <c r="I5300" s="119">
        <v>1280</v>
      </c>
      <c r="J5300" s="129"/>
      <c r="K5300" s="129"/>
      <c r="L5300" s="129">
        <v>0</v>
      </c>
      <c r="M5300" s="134" t="s">
        <v>20731</v>
      </c>
    </row>
    <row r="5301" spans="1:13" hidden="1" x14ac:dyDescent="0.25">
      <c r="A5301" s="128"/>
      <c r="B5301" s="2"/>
      <c r="C5301" s="139" t="s">
        <v>4299</v>
      </c>
      <c r="D5301" s="124" t="s">
        <v>4300</v>
      </c>
      <c r="E5301" s="118" t="s">
        <v>48</v>
      </c>
      <c r="F5301" s="124" t="s">
        <v>35249</v>
      </c>
      <c r="G5301" s="118" t="s">
        <v>2</v>
      </c>
      <c r="H5301" s="137">
        <v>42697</v>
      </c>
      <c r="I5301" s="119">
        <v>1754.76</v>
      </c>
      <c r="J5301" s="129"/>
      <c r="K5301" s="129"/>
      <c r="L5301" s="129">
        <v>0</v>
      </c>
      <c r="M5301" s="134" t="s">
        <v>21505</v>
      </c>
    </row>
    <row r="5302" spans="1:13" hidden="1" x14ac:dyDescent="0.25">
      <c r="A5302" s="128"/>
      <c r="B5302" s="2"/>
      <c r="C5302" s="139" t="s">
        <v>32571</v>
      </c>
      <c r="D5302" s="124" t="s">
        <v>32572</v>
      </c>
      <c r="E5302" s="118" t="s">
        <v>48</v>
      </c>
      <c r="F5302" s="124" t="s">
        <v>35249</v>
      </c>
      <c r="G5302" s="118" t="s">
        <v>34659</v>
      </c>
      <c r="H5302" s="137"/>
      <c r="I5302" s="119"/>
      <c r="J5302" s="129"/>
      <c r="K5302" s="129"/>
      <c r="L5302" s="129">
        <v>0</v>
      </c>
      <c r="M5302" s="134" t="s">
        <v>21506</v>
      </c>
    </row>
    <row r="5303" spans="1:13" hidden="1" x14ac:dyDescent="0.25">
      <c r="A5303" s="128"/>
      <c r="B5303" s="2"/>
      <c r="C5303" s="139" t="s">
        <v>27843</v>
      </c>
      <c r="D5303" s="124" t="s">
        <v>27844</v>
      </c>
      <c r="E5303" s="118" t="s">
        <v>48</v>
      </c>
      <c r="F5303" s="124" t="s">
        <v>35249</v>
      </c>
      <c r="G5303" s="118" t="s">
        <v>2</v>
      </c>
      <c r="H5303" s="137"/>
      <c r="I5303" s="119"/>
      <c r="J5303" s="129"/>
      <c r="K5303" s="129"/>
      <c r="L5303" s="129">
        <v>0</v>
      </c>
      <c r="M5303" s="134" t="s">
        <v>21507</v>
      </c>
    </row>
    <row r="5304" spans="1:13" hidden="1" x14ac:dyDescent="0.25">
      <c r="A5304" s="128"/>
      <c r="B5304" s="2"/>
      <c r="C5304" s="139" t="s">
        <v>4301</v>
      </c>
      <c r="D5304" s="124" t="s">
        <v>4302</v>
      </c>
      <c r="E5304" s="118" t="s">
        <v>48</v>
      </c>
      <c r="F5304" s="124" t="s">
        <v>35249</v>
      </c>
      <c r="G5304" s="118" t="s">
        <v>2</v>
      </c>
      <c r="H5304" s="137">
        <v>41779</v>
      </c>
      <c r="I5304" s="119">
        <v>718.45</v>
      </c>
      <c r="J5304" s="129"/>
      <c r="K5304" s="129"/>
      <c r="L5304" s="129">
        <v>0</v>
      </c>
      <c r="M5304" s="134" t="s">
        <v>21508</v>
      </c>
    </row>
    <row r="5305" spans="1:13" hidden="1" x14ac:dyDescent="0.25">
      <c r="A5305" s="128"/>
      <c r="B5305" s="2"/>
      <c r="C5305" s="139" t="s">
        <v>4303</v>
      </c>
      <c r="D5305" s="124" t="s">
        <v>4304</v>
      </c>
      <c r="E5305" s="118" t="s">
        <v>48</v>
      </c>
      <c r="F5305" s="124" t="s">
        <v>35249</v>
      </c>
      <c r="G5305" s="118" t="s">
        <v>2</v>
      </c>
      <c r="H5305" s="137">
        <v>41687</v>
      </c>
      <c r="I5305" s="119">
        <v>598.38</v>
      </c>
      <c r="J5305" s="129"/>
      <c r="K5305" s="129"/>
      <c r="L5305" s="129">
        <v>0</v>
      </c>
      <c r="M5305" s="134" t="s">
        <v>21509</v>
      </c>
    </row>
    <row r="5306" spans="1:13" hidden="1" x14ac:dyDescent="0.25">
      <c r="A5306" s="128"/>
      <c r="B5306" s="2"/>
      <c r="C5306" s="139" t="s">
        <v>4305</v>
      </c>
      <c r="D5306" s="124" t="s">
        <v>4306</v>
      </c>
      <c r="E5306" s="118" t="s">
        <v>48</v>
      </c>
      <c r="F5306" s="124" t="s">
        <v>35249</v>
      </c>
      <c r="G5306" s="118" t="s">
        <v>2</v>
      </c>
      <c r="H5306" s="137">
        <v>41687</v>
      </c>
      <c r="I5306" s="119">
        <v>919.72</v>
      </c>
      <c r="J5306" s="129"/>
      <c r="K5306" s="129"/>
      <c r="L5306" s="129">
        <v>0</v>
      </c>
      <c r="M5306" s="134" t="s">
        <v>21510</v>
      </c>
    </row>
    <row r="5307" spans="1:13" hidden="1" x14ac:dyDescent="0.25">
      <c r="A5307" s="128"/>
      <c r="B5307" s="2"/>
      <c r="C5307" s="139" t="s">
        <v>4307</v>
      </c>
      <c r="D5307" s="124" t="s">
        <v>4308</v>
      </c>
      <c r="E5307" s="118" t="s">
        <v>48</v>
      </c>
      <c r="F5307" s="124" t="s">
        <v>35249</v>
      </c>
      <c r="G5307" s="118" t="s">
        <v>2</v>
      </c>
      <c r="H5307" s="137">
        <v>45147</v>
      </c>
      <c r="I5307" s="119">
        <v>1958.42</v>
      </c>
      <c r="J5307" s="129"/>
      <c r="K5307" s="129"/>
      <c r="L5307" s="129">
        <v>0</v>
      </c>
      <c r="M5307" s="134" t="s">
        <v>21511</v>
      </c>
    </row>
    <row r="5308" spans="1:13" hidden="1" x14ac:dyDescent="0.25">
      <c r="A5308" s="128"/>
      <c r="B5308" s="2"/>
      <c r="C5308" s="139" t="s">
        <v>4309</v>
      </c>
      <c r="D5308" s="124" t="s">
        <v>4310</v>
      </c>
      <c r="E5308" s="118" t="s">
        <v>48</v>
      </c>
      <c r="F5308" s="124" t="s">
        <v>35249</v>
      </c>
      <c r="G5308" s="118" t="s">
        <v>2</v>
      </c>
      <c r="H5308" s="137">
        <v>44231</v>
      </c>
      <c r="I5308" s="119">
        <v>2121.33</v>
      </c>
      <c r="J5308" s="129"/>
      <c r="K5308" s="129"/>
      <c r="L5308" s="129">
        <v>0</v>
      </c>
      <c r="M5308" s="134" t="s">
        <v>32989</v>
      </c>
    </row>
    <row r="5309" spans="1:13" hidden="1" x14ac:dyDescent="0.25">
      <c r="A5309" s="128"/>
      <c r="B5309" s="2"/>
      <c r="C5309" s="139" t="s">
        <v>33259</v>
      </c>
      <c r="D5309" s="124" t="s">
        <v>33260</v>
      </c>
      <c r="E5309" s="118" t="s">
        <v>48</v>
      </c>
      <c r="F5309" s="124" t="s">
        <v>35249</v>
      </c>
      <c r="G5309" s="118" t="s">
        <v>34659</v>
      </c>
      <c r="H5309" s="137"/>
      <c r="I5309" s="119"/>
      <c r="J5309" s="129"/>
      <c r="K5309" s="129"/>
      <c r="L5309" s="129">
        <v>0</v>
      </c>
      <c r="M5309" s="134" t="s">
        <v>30434</v>
      </c>
    </row>
    <row r="5310" spans="1:13" hidden="1" x14ac:dyDescent="0.25">
      <c r="A5310" s="128"/>
      <c r="B5310" s="2"/>
      <c r="C5310" s="139" t="s">
        <v>4311</v>
      </c>
      <c r="D5310" s="124" t="s">
        <v>4312</v>
      </c>
      <c r="E5310" s="118" t="s">
        <v>48</v>
      </c>
      <c r="F5310" s="124" t="s">
        <v>35249</v>
      </c>
      <c r="G5310" s="118" t="s">
        <v>2</v>
      </c>
      <c r="H5310" s="137">
        <v>41663</v>
      </c>
      <c r="I5310" s="119">
        <v>569.75</v>
      </c>
      <c r="J5310" s="129"/>
      <c r="K5310" s="129"/>
      <c r="L5310" s="129">
        <v>0</v>
      </c>
      <c r="M5310" s="134" t="s">
        <v>31883</v>
      </c>
    </row>
    <row r="5311" spans="1:13" hidden="1" x14ac:dyDescent="0.25">
      <c r="A5311" s="128"/>
      <c r="B5311" s="2"/>
      <c r="C5311" s="139" t="s">
        <v>30900</v>
      </c>
      <c r="D5311" s="124" t="s">
        <v>30901</v>
      </c>
      <c r="E5311" s="118" t="s">
        <v>48</v>
      </c>
      <c r="F5311" s="124" t="s">
        <v>35249</v>
      </c>
      <c r="G5311" s="118" t="s">
        <v>34659</v>
      </c>
      <c r="H5311" s="137"/>
      <c r="I5311" s="119"/>
      <c r="J5311" s="129"/>
      <c r="K5311" s="129"/>
      <c r="L5311" s="129">
        <v>0</v>
      </c>
      <c r="M5311" s="134" t="s">
        <v>21512</v>
      </c>
    </row>
    <row r="5312" spans="1:13" hidden="1" x14ac:dyDescent="0.25">
      <c r="A5312" s="128"/>
      <c r="B5312" s="2"/>
      <c r="C5312" s="139" t="s">
        <v>4313</v>
      </c>
      <c r="D5312" s="124" t="s">
        <v>4314</v>
      </c>
      <c r="E5312" s="118" t="s">
        <v>48</v>
      </c>
      <c r="F5312" s="124" t="s">
        <v>35249</v>
      </c>
      <c r="G5312" s="118" t="s">
        <v>2</v>
      </c>
      <c r="H5312" s="137">
        <v>42268</v>
      </c>
      <c r="I5312" s="119">
        <v>772.64</v>
      </c>
      <c r="J5312" s="129"/>
      <c r="K5312" s="129"/>
      <c r="L5312" s="129">
        <v>0</v>
      </c>
      <c r="M5312" s="134" t="s">
        <v>28120</v>
      </c>
    </row>
    <row r="5313" spans="1:13" hidden="1" x14ac:dyDescent="0.25">
      <c r="A5313" s="128"/>
      <c r="B5313" s="2"/>
      <c r="C5313" s="139" t="s">
        <v>4315</v>
      </c>
      <c r="D5313" s="124" t="s">
        <v>4316</v>
      </c>
      <c r="E5313" s="118" t="s">
        <v>48</v>
      </c>
      <c r="F5313" s="124" t="s">
        <v>35249</v>
      </c>
      <c r="G5313" s="118" t="s">
        <v>2</v>
      </c>
      <c r="H5313" s="137">
        <v>41695</v>
      </c>
      <c r="I5313" s="119">
        <v>639.29999999999995</v>
      </c>
      <c r="J5313" s="129"/>
      <c r="K5313" s="129"/>
      <c r="L5313" s="129">
        <v>0</v>
      </c>
      <c r="M5313" s="134" t="s">
        <v>21513</v>
      </c>
    </row>
    <row r="5314" spans="1:13" hidden="1" x14ac:dyDescent="0.25">
      <c r="A5314" s="128"/>
      <c r="B5314" s="2"/>
      <c r="C5314" s="139" t="s">
        <v>33283</v>
      </c>
      <c r="D5314" s="124" t="s">
        <v>33284</v>
      </c>
      <c r="E5314" s="118" t="s">
        <v>48</v>
      </c>
      <c r="F5314" s="124" t="s">
        <v>35249</v>
      </c>
      <c r="G5314" s="118" t="s">
        <v>2</v>
      </c>
      <c r="H5314" s="137"/>
      <c r="I5314" s="119"/>
      <c r="J5314" s="129"/>
      <c r="K5314" s="129"/>
      <c r="L5314" s="129">
        <v>0</v>
      </c>
      <c r="M5314" s="134" t="s">
        <v>31162</v>
      </c>
    </row>
    <row r="5315" spans="1:13" hidden="1" x14ac:dyDescent="0.25">
      <c r="A5315" s="128"/>
      <c r="B5315" s="2"/>
      <c r="C5315" s="139" t="s">
        <v>4317</v>
      </c>
      <c r="D5315" s="124" t="s">
        <v>4318</v>
      </c>
      <c r="E5315" s="118" t="s">
        <v>48</v>
      </c>
      <c r="F5315" s="124" t="s">
        <v>35249</v>
      </c>
      <c r="G5315" s="118" t="s">
        <v>2</v>
      </c>
      <c r="H5315" s="137">
        <v>42649</v>
      </c>
      <c r="I5315" s="119">
        <v>1310.08</v>
      </c>
      <c r="J5315" s="129"/>
      <c r="K5315" s="129"/>
      <c r="L5315" s="129">
        <v>0</v>
      </c>
      <c r="M5315" s="134" t="s">
        <v>21514</v>
      </c>
    </row>
    <row r="5316" spans="1:13" hidden="1" x14ac:dyDescent="0.25">
      <c r="A5316" s="128"/>
      <c r="B5316" s="2"/>
      <c r="C5316" s="139" t="s">
        <v>4319</v>
      </c>
      <c r="D5316" s="124" t="s">
        <v>4320</v>
      </c>
      <c r="E5316" s="118" t="s">
        <v>48</v>
      </c>
      <c r="F5316" s="124" t="s">
        <v>35249</v>
      </c>
      <c r="G5316" s="118" t="s">
        <v>2</v>
      </c>
      <c r="H5316" s="137">
        <v>45636</v>
      </c>
      <c r="I5316" s="119">
        <v>1880</v>
      </c>
      <c r="J5316" s="129"/>
      <c r="K5316" s="129"/>
      <c r="L5316" s="129">
        <v>0</v>
      </c>
      <c r="M5316" s="134" t="s">
        <v>21515</v>
      </c>
    </row>
    <row r="5317" spans="1:13" hidden="1" x14ac:dyDescent="0.25">
      <c r="A5317" s="128"/>
      <c r="B5317" s="2"/>
      <c r="C5317" s="139" t="s">
        <v>4321</v>
      </c>
      <c r="D5317" s="124" t="s">
        <v>4322</v>
      </c>
      <c r="E5317" s="118" t="s">
        <v>48</v>
      </c>
      <c r="F5317" s="124" t="s">
        <v>35249</v>
      </c>
      <c r="G5317" s="118" t="s">
        <v>2</v>
      </c>
      <c r="H5317" s="137">
        <v>46121</v>
      </c>
      <c r="I5317" s="119">
        <v>1192.5899999999999</v>
      </c>
      <c r="J5317" s="129"/>
      <c r="K5317" s="129"/>
      <c r="L5317" s="129">
        <v>0</v>
      </c>
      <c r="M5317" s="134" t="s">
        <v>21516</v>
      </c>
    </row>
    <row r="5318" spans="1:13" hidden="1" x14ac:dyDescent="0.25">
      <c r="A5318" s="128"/>
      <c r="B5318" s="2"/>
      <c r="C5318" s="139" t="s">
        <v>28572</v>
      </c>
      <c r="D5318" s="124" t="s">
        <v>28573</v>
      </c>
      <c r="E5318" s="118" t="s">
        <v>48</v>
      </c>
      <c r="F5318" s="124" t="s">
        <v>35249</v>
      </c>
      <c r="G5318" s="118" t="s">
        <v>2</v>
      </c>
      <c r="H5318" s="137"/>
      <c r="I5318" s="119"/>
      <c r="J5318" s="129"/>
      <c r="K5318" s="129"/>
      <c r="L5318" s="129">
        <v>0</v>
      </c>
      <c r="M5318" s="134" t="s">
        <v>21517</v>
      </c>
    </row>
    <row r="5319" spans="1:13" hidden="1" x14ac:dyDescent="0.25">
      <c r="A5319" s="128"/>
      <c r="B5319" s="2"/>
      <c r="C5319" s="139" t="s">
        <v>4323</v>
      </c>
      <c r="D5319" s="124" t="s">
        <v>4324</v>
      </c>
      <c r="E5319" s="118" t="s">
        <v>48</v>
      </c>
      <c r="F5319" s="124" t="s">
        <v>35249</v>
      </c>
      <c r="G5319" s="118" t="s">
        <v>2</v>
      </c>
      <c r="H5319" s="137">
        <v>42653</v>
      </c>
      <c r="I5319" s="119">
        <v>2416.4299999999998</v>
      </c>
      <c r="J5319" s="129"/>
      <c r="K5319" s="129"/>
      <c r="L5319" s="129">
        <v>0</v>
      </c>
      <c r="M5319" s="134" t="s">
        <v>21518</v>
      </c>
    </row>
    <row r="5320" spans="1:13" hidden="1" x14ac:dyDescent="0.25">
      <c r="A5320" s="128"/>
      <c r="B5320" s="2"/>
      <c r="C5320" s="139" t="s">
        <v>4325</v>
      </c>
      <c r="D5320" s="124" t="s">
        <v>4326</v>
      </c>
      <c r="E5320" s="118" t="s">
        <v>48</v>
      </c>
      <c r="F5320" s="124" t="s">
        <v>35249</v>
      </c>
      <c r="G5320" s="118" t="s">
        <v>2</v>
      </c>
      <c r="H5320" s="137">
        <v>44180</v>
      </c>
      <c r="I5320" s="119">
        <v>725</v>
      </c>
      <c r="J5320" s="129"/>
      <c r="K5320" s="129"/>
      <c r="L5320" s="129">
        <v>0</v>
      </c>
      <c r="M5320" s="134" t="s">
        <v>21519</v>
      </c>
    </row>
    <row r="5321" spans="1:13" hidden="1" x14ac:dyDescent="0.25">
      <c r="A5321" s="128"/>
      <c r="B5321" s="2"/>
      <c r="C5321" s="139" t="s">
        <v>4327</v>
      </c>
      <c r="D5321" s="124" t="s">
        <v>4328</v>
      </c>
      <c r="E5321" s="118" t="s">
        <v>48</v>
      </c>
      <c r="F5321" s="124" t="s">
        <v>35249</v>
      </c>
      <c r="G5321" s="118" t="s">
        <v>2</v>
      </c>
      <c r="H5321" s="137">
        <v>44718</v>
      </c>
      <c r="I5321" s="119">
        <v>775</v>
      </c>
      <c r="J5321" s="129"/>
      <c r="K5321" s="129"/>
      <c r="L5321" s="129">
        <v>0</v>
      </c>
      <c r="M5321" s="134" t="s">
        <v>32120</v>
      </c>
    </row>
    <row r="5322" spans="1:13" hidden="1" x14ac:dyDescent="0.25">
      <c r="A5322" s="128"/>
      <c r="B5322" s="2"/>
      <c r="C5322" s="139" t="s">
        <v>4329</v>
      </c>
      <c r="D5322" s="124" t="s">
        <v>4330</v>
      </c>
      <c r="E5322" s="118" t="s">
        <v>48</v>
      </c>
      <c r="F5322" s="124" t="s">
        <v>35249</v>
      </c>
      <c r="G5322" s="118" t="s">
        <v>2</v>
      </c>
      <c r="H5322" s="137">
        <v>45070</v>
      </c>
      <c r="I5322" s="119">
        <v>1110.8399999999999</v>
      </c>
      <c r="J5322" s="129"/>
      <c r="K5322" s="129"/>
      <c r="L5322" s="129">
        <v>0</v>
      </c>
      <c r="M5322" s="134" t="s">
        <v>32335</v>
      </c>
    </row>
    <row r="5323" spans="1:13" hidden="1" x14ac:dyDescent="0.25">
      <c r="A5323" s="128"/>
      <c r="B5323" s="2"/>
      <c r="C5323" s="139" t="s">
        <v>4331</v>
      </c>
      <c r="D5323" s="124" t="s">
        <v>4332</v>
      </c>
      <c r="E5323" s="118" t="s">
        <v>48</v>
      </c>
      <c r="F5323" s="124" t="s">
        <v>35249</v>
      </c>
      <c r="G5323" s="118" t="s">
        <v>2</v>
      </c>
      <c r="H5323" s="137">
        <v>46098</v>
      </c>
      <c r="I5323" s="119">
        <v>1389.22</v>
      </c>
      <c r="J5323" s="129"/>
      <c r="K5323" s="129"/>
      <c r="L5323" s="129">
        <v>0</v>
      </c>
      <c r="M5323" s="134" t="s">
        <v>30646</v>
      </c>
    </row>
    <row r="5324" spans="1:13" hidden="1" x14ac:dyDescent="0.25">
      <c r="A5324" s="128"/>
      <c r="B5324" s="2"/>
      <c r="C5324" s="139" t="s">
        <v>4333</v>
      </c>
      <c r="D5324" s="124" t="s">
        <v>4334</v>
      </c>
      <c r="E5324" s="118" t="s">
        <v>48</v>
      </c>
      <c r="F5324" s="124" t="s">
        <v>35249</v>
      </c>
      <c r="G5324" s="118" t="s">
        <v>2</v>
      </c>
      <c r="H5324" s="137">
        <v>46051</v>
      </c>
      <c r="I5324" s="119">
        <v>970</v>
      </c>
      <c r="J5324" s="129"/>
      <c r="K5324" s="129"/>
      <c r="L5324" s="129">
        <v>0</v>
      </c>
      <c r="M5324" s="134" t="s">
        <v>30761</v>
      </c>
    </row>
    <row r="5325" spans="1:13" hidden="1" x14ac:dyDescent="0.25">
      <c r="A5325" s="128"/>
      <c r="B5325" s="2"/>
      <c r="C5325" s="139" t="s">
        <v>4335</v>
      </c>
      <c r="D5325" s="124" t="s">
        <v>4336</v>
      </c>
      <c r="E5325" s="118" t="s">
        <v>48</v>
      </c>
      <c r="F5325" s="124" t="s">
        <v>35249</v>
      </c>
      <c r="G5325" s="118" t="s">
        <v>2</v>
      </c>
      <c r="H5325" s="137">
        <v>42359</v>
      </c>
      <c r="I5325" s="119">
        <v>3500.15</v>
      </c>
      <c r="J5325" s="129"/>
      <c r="K5325" s="129"/>
      <c r="L5325" s="129">
        <v>0</v>
      </c>
      <c r="M5325" s="134" t="s">
        <v>27903</v>
      </c>
    </row>
    <row r="5326" spans="1:13" hidden="1" x14ac:dyDescent="0.25">
      <c r="A5326" s="128"/>
      <c r="B5326" s="2"/>
      <c r="C5326" s="139" t="s">
        <v>4337</v>
      </c>
      <c r="D5326" s="124" t="s">
        <v>4338</v>
      </c>
      <c r="E5326" s="118" t="s">
        <v>48</v>
      </c>
      <c r="F5326" s="124" t="s">
        <v>35249</v>
      </c>
      <c r="G5326" s="118" t="s">
        <v>2</v>
      </c>
      <c r="H5326" s="137">
        <v>42479</v>
      </c>
      <c r="I5326" s="119">
        <v>5014.6400000000003</v>
      </c>
      <c r="J5326" s="129"/>
      <c r="K5326" s="129"/>
      <c r="L5326" s="129">
        <v>0</v>
      </c>
      <c r="M5326" s="134" t="s">
        <v>30328</v>
      </c>
    </row>
    <row r="5327" spans="1:13" hidden="1" x14ac:dyDescent="0.25">
      <c r="A5327" s="128"/>
      <c r="B5327" s="2"/>
      <c r="C5327" s="139" t="s">
        <v>4339</v>
      </c>
      <c r="D5327" s="124" t="s">
        <v>4340</v>
      </c>
      <c r="E5327" s="118" t="s">
        <v>48</v>
      </c>
      <c r="F5327" s="124" t="s">
        <v>35249</v>
      </c>
      <c r="G5327" s="118" t="s">
        <v>2</v>
      </c>
      <c r="H5327" s="137">
        <v>44046</v>
      </c>
      <c r="I5327" s="119">
        <v>1695</v>
      </c>
      <c r="J5327" s="129"/>
      <c r="K5327" s="129"/>
      <c r="L5327" s="129">
        <v>0</v>
      </c>
      <c r="M5327" s="134" t="s">
        <v>21520</v>
      </c>
    </row>
    <row r="5328" spans="1:13" hidden="1" x14ac:dyDescent="0.25">
      <c r="A5328" s="128"/>
      <c r="B5328" s="2"/>
      <c r="C5328" s="139" t="s">
        <v>4341</v>
      </c>
      <c r="D5328" s="124" t="s">
        <v>4342</v>
      </c>
      <c r="E5328" s="118" t="s">
        <v>48</v>
      </c>
      <c r="F5328" s="124" t="s">
        <v>35249</v>
      </c>
      <c r="G5328" s="118" t="s">
        <v>2</v>
      </c>
      <c r="H5328" s="137">
        <v>45449</v>
      </c>
      <c r="I5328" s="119">
        <v>1695</v>
      </c>
      <c r="J5328" s="129"/>
      <c r="K5328" s="129"/>
      <c r="L5328" s="129">
        <v>0</v>
      </c>
      <c r="M5328" s="134" t="s">
        <v>31345</v>
      </c>
    </row>
    <row r="5329" spans="1:13" hidden="1" x14ac:dyDescent="0.25">
      <c r="A5329" s="128"/>
      <c r="B5329" s="2"/>
      <c r="C5329" s="139" t="s">
        <v>4343</v>
      </c>
      <c r="D5329" s="124" t="s">
        <v>4344</v>
      </c>
      <c r="E5329" s="118" t="s">
        <v>48</v>
      </c>
      <c r="F5329" s="124" t="s">
        <v>35249</v>
      </c>
      <c r="G5329" s="118" t="s">
        <v>2</v>
      </c>
      <c r="H5329" s="137">
        <v>43858</v>
      </c>
      <c r="I5329" s="119">
        <v>1210</v>
      </c>
      <c r="J5329" s="129"/>
      <c r="K5329" s="129"/>
      <c r="L5329" s="129">
        <v>0</v>
      </c>
      <c r="M5329" s="134" t="s">
        <v>29130</v>
      </c>
    </row>
    <row r="5330" spans="1:13" hidden="1" x14ac:dyDescent="0.25">
      <c r="A5330" s="128"/>
      <c r="B5330" s="2"/>
      <c r="C5330" s="139" t="s">
        <v>31165</v>
      </c>
      <c r="D5330" s="124" t="s">
        <v>31166</v>
      </c>
      <c r="E5330" s="118" t="s">
        <v>48</v>
      </c>
      <c r="F5330" s="124" t="s">
        <v>35249</v>
      </c>
      <c r="G5330" s="118" t="s">
        <v>2</v>
      </c>
      <c r="H5330" s="137"/>
      <c r="I5330" s="119"/>
      <c r="J5330" s="129"/>
      <c r="K5330" s="129"/>
      <c r="L5330" s="129">
        <v>0</v>
      </c>
      <c r="M5330" s="134" t="s">
        <v>21521</v>
      </c>
    </row>
    <row r="5331" spans="1:13" hidden="1" x14ac:dyDescent="0.25">
      <c r="A5331" s="128"/>
      <c r="B5331" s="2"/>
      <c r="C5331" s="139" t="s">
        <v>4345</v>
      </c>
      <c r="D5331" s="124" t="s">
        <v>4346</v>
      </c>
      <c r="E5331" s="118" t="s">
        <v>48</v>
      </c>
      <c r="F5331" s="124" t="s">
        <v>35249</v>
      </c>
      <c r="G5331" s="118" t="s">
        <v>2</v>
      </c>
      <c r="H5331" s="137">
        <v>42915</v>
      </c>
      <c r="I5331" s="119">
        <v>2595.19</v>
      </c>
      <c r="J5331" s="129"/>
      <c r="K5331" s="129"/>
      <c r="L5331" s="129">
        <v>0</v>
      </c>
      <c r="M5331" s="134" t="s">
        <v>21522</v>
      </c>
    </row>
    <row r="5332" spans="1:13" hidden="1" x14ac:dyDescent="0.25">
      <c r="A5332" s="128"/>
      <c r="B5332" s="2"/>
      <c r="C5332" s="139" t="s">
        <v>29878</v>
      </c>
      <c r="D5332" s="124" t="s">
        <v>29879</v>
      </c>
      <c r="E5332" s="118" t="s">
        <v>48</v>
      </c>
      <c r="F5332" s="124" t="s">
        <v>35249</v>
      </c>
      <c r="G5332" s="118" t="s">
        <v>2</v>
      </c>
      <c r="H5332" s="137"/>
      <c r="I5332" s="119"/>
      <c r="J5332" s="129"/>
      <c r="K5332" s="129"/>
      <c r="L5332" s="129">
        <v>0</v>
      </c>
      <c r="M5332" s="134" t="s">
        <v>21523</v>
      </c>
    </row>
    <row r="5333" spans="1:13" hidden="1" x14ac:dyDescent="0.25">
      <c r="A5333" s="128"/>
      <c r="B5333" s="2"/>
      <c r="C5333" s="139" t="s">
        <v>4347</v>
      </c>
      <c r="D5333" s="124" t="s">
        <v>4348</v>
      </c>
      <c r="E5333" s="118" t="s">
        <v>48</v>
      </c>
      <c r="F5333" s="124" t="s">
        <v>35249</v>
      </c>
      <c r="G5333" s="118" t="s">
        <v>2</v>
      </c>
      <c r="H5333" s="137">
        <v>44040</v>
      </c>
      <c r="I5333" s="119">
        <v>1200</v>
      </c>
      <c r="J5333" s="129"/>
      <c r="K5333" s="129"/>
      <c r="L5333" s="129">
        <v>0</v>
      </c>
      <c r="M5333" s="134" t="s">
        <v>21524</v>
      </c>
    </row>
    <row r="5334" spans="1:13" hidden="1" x14ac:dyDescent="0.25">
      <c r="A5334" s="128"/>
      <c r="B5334" s="2"/>
      <c r="C5334" s="139" t="s">
        <v>4349</v>
      </c>
      <c r="D5334" s="124" t="s">
        <v>4350</v>
      </c>
      <c r="E5334" s="118" t="s">
        <v>48</v>
      </c>
      <c r="F5334" s="124" t="s">
        <v>35249</v>
      </c>
      <c r="G5334" s="118" t="s">
        <v>2</v>
      </c>
      <c r="H5334" s="137">
        <v>42255</v>
      </c>
      <c r="I5334" s="119">
        <v>1315.88</v>
      </c>
      <c r="J5334" s="129"/>
      <c r="K5334" s="129"/>
      <c r="L5334" s="129">
        <v>0</v>
      </c>
      <c r="M5334" s="134" t="s">
        <v>21525</v>
      </c>
    </row>
    <row r="5335" spans="1:13" hidden="1" x14ac:dyDescent="0.25">
      <c r="A5335" s="128"/>
      <c r="B5335" s="2"/>
      <c r="C5335" s="139" t="s">
        <v>4351</v>
      </c>
      <c r="D5335" s="124" t="s">
        <v>4352</v>
      </c>
      <c r="E5335" s="118" t="s">
        <v>48</v>
      </c>
      <c r="F5335" s="124" t="s">
        <v>35249</v>
      </c>
      <c r="G5335" s="118" t="s">
        <v>2</v>
      </c>
      <c r="H5335" s="137">
        <v>42326</v>
      </c>
      <c r="I5335" s="119">
        <v>2978.59</v>
      </c>
      <c r="J5335" s="129"/>
      <c r="K5335" s="129"/>
      <c r="L5335" s="129">
        <v>0</v>
      </c>
      <c r="M5335" s="134" t="s">
        <v>21526</v>
      </c>
    </row>
    <row r="5336" spans="1:13" hidden="1" x14ac:dyDescent="0.25">
      <c r="A5336" s="128"/>
      <c r="B5336" s="2"/>
      <c r="C5336" s="139" t="s">
        <v>31168</v>
      </c>
      <c r="D5336" s="124" t="s">
        <v>31169</v>
      </c>
      <c r="E5336" s="118" t="s">
        <v>48</v>
      </c>
      <c r="F5336" s="124" t="s">
        <v>35249</v>
      </c>
      <c r="G5336" s="118" t="s">
        <v>2</v>
      </c>
      <c r="H5336" s="137"/>
      <c r="I5336" s="119"/>
      <c r="J5336" s="129"/>
      <c r="K5336" s="129"/>
      <c r="L5336" s="129">
        <v>0</v>
      </c>
      <c r="M5336" s="134" t="s">
        <v>21527</v>
      </c>
    </row>
    <row r="5337" spans="1:13" hidden="1" x14ac:dyDescent="0.25">
      <c r="A5337" s="128"/>
      <c r="B5337" s="2"/>
      <c r="C5337" s="139" t="s">
        <v>4353</v>
      </c>
      <c r="D5337" s="124" t="s">
        <v>4354</v>
      </c>
      <c r="E5337" s="118" t="s">
        <v>48</v>
      </c>
      <c r="F5337" s="124" t="s">
        <v>35249</v>
      </c>
      <c r="G5337" s="118" t="s">
        <v>2</v>
      </c>
      <c r="H5337" s="137">
        <v>44601</v>
      </c>
      <c r="I5337" s="119">
        <v>1985.96</v>
      </c>
      <c r="J5337" s="129"/>
      <c r="K5337" s="129"/>
      <c r="L5337" s="129">
        <v>0</v>
      </c>
      <c r="M5337" s="134" t="s">
        <v>21528</v>
      </c>
    </row>
    <row r="5338" spans="1:13" hidden="1" x14ac:dyDescent="0.25">
      <c r="A5338" s="128"/>
      <c r="B5338" s="2"/>
      <c r="C5338" s="139" t="s">
        <v>4355</v>
      </c>
      <c r="D5338" s="124" t="s">
        <v>4356</v>
      </c>
      <c r="E5338" s="118" t="s">
        <v>48</v>
      </c>
      <c r="F5338" s="124" t="s">
        <v>35249</v>
      </c>
      <c r="G5338" s="118" t="s">
        <v>2</v>
      </c>
      <c r="H5338" s="137">
        <v>41646</v>
      </c>
      <c r="I5338" s="119">
        <v>770.96</v>
      </c>
      <c r="J5338" s="129"/>
      <c r="K5338" s="129"/>
      <c r="L5338" s="129">
        <v>0</v>
      </c>
      <c r="M5338" s="134" t="s">
        <v>21529</v>
      </c>
    </row>
    <row r="5339" spans="1:13" hidden="1" x14ac:dyDescent="0.25">
      <c r="A5339" s="128"/>
      <c r="B5339" s="2"/>
      <c r="C5339" s="139" t="s">
        <v>4357</v>
      </c>
      <c r="D5339" s="124" t="s">
        <v>4358</v>
      </c>
      <c r="E5339" s="118" t="s">
        <v>48</v>
      </c>
      <c r="F5339" s="124" t="s">
        <v>35249</v>
      </c>
      <c r="G5339" s="118" t="s">
        <v>2</v>
      </c>
      <c r="H5339" s="137">
        <v>42429</v>
      </c>
      <c r="I5339" s="119">
        <v>5701.85</v>
      </c>
      <c r="J5339" s="129"/>
      <c r="K5339" s="129"/>
      <c r="L5339" s="129">
        <v>0</v>
      </c>
      <c r="M5339" s="134" t="s">
        <v>21529</v>
      </c>
    </row>
    <row r="5340" spans="1:13" hidden="1" x14ac:dyDescent="0.25">
      <c r="A5340" s="128"/>
      <c r="B5340" s="2"/>
      <c r="C5340" s="139" t="s">
        <v>4359</v>
      </c>
      <c r="D5340" s="124" t="s">
        <v>4360</v>
      </c>
      <c r="E5340" s="118" t="s">
        <v>48</v>
      </c>
      <c r="F5340" s="124" t="s">
        <v>35249</v>
      </c>
      <c r="G5340" s="118" t="s">
        <v>2</v>
      </c>
      <c r="H5340" s="137">
        <v>42425</v>
      </c>
      <c r="I5340" s="119">
        <v>5273.13</v>
      </c>
      <c r="J5340" s="129"/>
      <c r="K5340" s="129"/>
      <c r="L5340" s="129">
        <v>0</v>
      </c>
      <c r="M5340" s="134" t="s">
        <v>32585</v>
      </c>
    </row>
    <row r="5341" spans="1:13" hidden="1" x14ac:dyDescent="0.25">
      <c r="A5341" s="128"/>
      <c r="B5341" s="2"/>
      <c r="C5341" s="139" t="s">
        <v>4361</v>
      </c>
      <c r="D5341" s="124" t="s">
        <v>4362</v>
      </c>
      <c r="E5341" s="118" t="s">
        <v>48</v>
      </c>
      <c r="F5341" s="124" t="s">
        <v>35249</v>
      </c>
      <c r="G5341" s="118" t="s">
        <v>2</v>
      </c>
      <c r="H5341" s="137">
        <v>42425</v>
      </c>
      <c r="I5341" s="119">
        <v>5273.13</v>
      </c>
      <c r="J5341" s="129"/>
      <c r="K5341" s="129"/>
      <c r="L5341" s="129">
        <v>0</v>
      </c>
      <c r="M5341" s="134" t="s">
        <v>32262</v>
      </c>
    </row>
    <row r="5342" spans="1:13" hidden="1" x14ac:dyDescent="0.25">
      <c r="A5342" s="128"/>
      <c r="B5342" s="2"/>
      <c r="C5342" s="139" t="s">
        <v>4363</v>
      </c>
      <c r="D5342" s="124" t="s">
        <v>4364</v>
      </c>
      <c r="E5342" s="118" t="s">
        <v>48</v>
      </c>
      <c r="F5342" s="124" t="s">
        <v>35249</v>
      </c>
      <c r="G5342" s="118" t="s">
        <v>2</v>
      </c>
      <c r="H5342" s="137">
        <v>43866</v>
      </c>
      <c r="I5342" s="119">
        <v>1850</v>
      </c>
      <c r="J5342" s="129"/>
      <c r="K5342" s="129"/>
      <c r="L5342" s="129">
        <v>0</v>
      </c>
      <c r="M5342" s="134" t="s">
        <v>31421</v>
      </c>
    </row>
    <row r="5343" spans="1:13" hidden="1" x14ac:dyDescent="0.25">
      <c r="A5343" s="128"/>
      <c r="B5343" s="2"/>
      <c r="C5343" s="139" t="s">
        <v>4365</v>
      </c>
      <c r="D5343" s="124" t="s">
        <v>4366</v>
      </c>
      <c r="E5343" s="118" t="s">
        <v>48</v>
      </c>
      <c r="F5343" s="124" t="s">
        <v>35249</v>
      </c>
      <c r="G5343" s="118" t="s">
        <v>2</v>
      </c>
      <c r="H5343" s="137">
        <v>43727</v>
      </c>
      <c r="I5343" s="119">
        <v>1813.89</v>
      </c>
      <c r="J5343" s="129"/>
      <c r="K5343" s="129"/>
      <c r="L5343" s="129">
        <v>0</v>
      </c>
      <c r="M5343" s="134" t="s">
        <v>31952</v>
      </c>
    </row>
    <row r="5344" spans="1:13" hidden="1" x14ac:dyDescent="0.25">
      <c r="A5344" s="128"/>
      <c r="B5344" s="2"/>
      <c r="C5344" s="139" t="s">
        <v>4367</v>
      </c>
      <c r="D5344" s="124" t="s">
        <v>4368</v>
      </c>
      <c r="E5344" s="118" t="s">
        <v>48</v>
      </c>
      <c r="F5344" s="124" t="s">
        <v>35249</v>
      </c>
      <c r="G5344" s="118" t="s">
        <v>2</v>
      </c>
      <c r="H5344" s="137">
        <v>45831</v>
      </c>
      <c r="I5344" s="119">
        <v>684</v>
      </c>
      <c r="J5344" s="129"/>
      <c r="K5344" s="129"/>
      <c r="L5344" s="129">
        <v>0</v>
      </c>
      <c r="M5344" s="134" t="s">
        <v>21530</v>
      </c>
    </row>
    <row r="5345" spans="1:13" hidden="1" x14ac:dyDescent="0.25">
      <c r="A5345" s="128"/>
      <c r="B5345" s="2"/>
      <c r="C5345" s="139" t="s">
        <v>32085</v>
      </c>
      <c r="D5345" s="124" t="s">
        <v>32086</v>
      </c>
      <c r="E5345" s="118" t="s">
        <v>48</v>
      </c>
      <c r="F5345" s="124" t="s">
        <v>35249</v>
      </c>
      <c r="G5345" s="118" t="s">
        <v>2</v>
      </c>
      <c r="H5345" s="137"/>
      <c r="I5345" s="119"/>
      <c r="J5345" s="129"/>
      <c r="K5345" s="129"/>
      <c r="L5345" s="129">
        <v>0</v>
      </c>
      <c r="M5345" s="134" t="s">
        <v>28366</v>
      </c>
    </row>
    <row r="5346" spans="1:13" hidden="1" x14ac:dyDescent="0.25">
      <c r="A5346" s="128"/>
      <c r="B5346" s="2"/>
      <c r="C5346" s="139" t="s">
        <v>4369</v>
      </c>
      <c r="D5346" s="124" t="s">
        <v>4370</v>
      </c>
      <c r="E5346" s="118" t="s">
        <v>48</v>
      </c>
      <c r="F5346" s="124" t="s">
        <v>35249</v>
      </c>
      <c r="G5346" s="118" t="s">
        <v>2</v>
      </c>
      <c r="H5346" s="137">
        <v>45405</v>
      </c>
      <c r="I5346" s="119">
        <v>1419.05</v>
      </c>
      <c r="J5346" s="129"/>
      <c r="K5346" s="129"/>
      <c r="L5346" s="129">
        <v>0</v>
      </c>
      <c r="M5346" s="134" t="s">
        <v>21531</v>
      </c>
    </row>
    <row r="5347" spans="1:13" hidden="1" x14ac:dyDescent="0.25">
      <c r="A5347" s="128"/>
      <c r="B5347" s="2"/>
      <c r="C5347" s="139" t="s">
        <v>4371</v>
      </c>
      <c r="D5347" s="124" t="s">
        <v>4372</v>
      </c>
      <c r="E5347" s="118" t="s">
        <v>48</v>
      </c>
      <c r="F5347" s="124" t="s">
        <v>35249</v>
      </c>
      <c r="G5347" s="118" t="s">
        <v>2</v>
      </c>
      <c r="H5347" s="137">
        <v>43858</v>
      </c>
      <c r="I5347" s="119">
        <v>1050</v>
      </c>
      <c r="J5347" s="129"/>
      <c r="K5347" s="129"/>
      <c r="L5347" s="129">
        <v>0</v>
      </c>
      <c r="M5347" s="134" t="s">
        <v>21532</v>
      </c>
    </row>
    <row r="5348" spans="1:13" hidden="1" x14ac:dyDescent="0.25">
      <c r="A5348" s="128"/>
      <c r="B5348" s="2"/>
      <c r="C5348" s="139" t="s">
        <v>4373</v>
      </c>
      <c r="D5348" s="124" t="s">
        <v>4374</v>
      </c>
      <c r="E5348" s="118" t="s">
        <v>48</v>
      </c>
      <c r="F5348" s="124" t="s">
        <v>35249</v>
      </c>
      <c r="G5348" s="118" t="s">
        <v>2</v>
      </c>
      <c r="H5348" s="137">
        <v>41906</v>
      </c>
      <c r="I5348" s="119">
        <v>1965.8</v>
      </c>
      <c r="J5348" s="129"/>
      <c r="K5348" s="129"/>
      <c r="L5348" s="129">
        <v>0</v>
      </c>
      <c r="M5348" s="134" t="s">
        <v>30655</v>
      </c>
    </row>
    <row r="5349" spans="1:13" hidden="1" x14ac:dyDescent="0.25">
      <c r="A5349" s="128"/>
      <c r="B5349" s="2"/>
      <c r="C5349" s="139" t="s">
        <v>4375</v>
      </c>
      <c r="D5349" s="124" t="s">
        <v>4376</v>
      </c>
      <c r="E5349" s="118" t="s">
        <v>48</v>
      </c>
      <c r="F5349" s="124" t="s">
        <v>35249</v>
      </c>
      <c r="G5349" s="118" t="s">
        <v>2</v>
      </c>
      <c r="H5349" s="137">
        <v>41929</v>
      </c>
      <c r="I5349" s="119">
        <v>2409.86</v>
      </c>
      <c r="J5349" s="129"/>
      <c r="K5349" s="129"/>
      <c r="L5349" s="129">
        <v>0</v>
      </c>
      <c r="M5349" s="134" t="s">
        <v>31861</v>
      </c>
    </row>
    <row r="5350" spans="1:13" hidden="1" x14ac:dyDescent="0.25">
      <c r="A5350" s="128"/>
      <c r="B5350" s="2"/>
      <c r="C5350" s="139" t="s">
        <v>4377</v>
      </c>
      <c r="D5350" s="124" t="s">
        <v>4378</v>
      </c>
      <c r="E5350" s="118" t="s">
        <v>48</v>
      </c>
      <c r="F5350" s="124" t="s">
        <v>35249</v>
      </c>
      <c r="G5350" s="118" t="s">
        <v>2</v>
      </c>
      <c r="H5350" s="137">
        <v>41801</v>
      </c>
      <c r="I5350" s="119">
        <v>2367.2399999999998</v>
      </c>
      <c r="J5350" s="129"/>
      <c r="K5350" s="129"/>
      <c r="L5350" s="129">
        <v>0</v>
      </c>
      <c r="M5350" s="134" t="s">
        <v>30854</v>
      </c>
    </row>
    <row r="5351" spans="1:13" hidden="1" x14ac:dyDescent="0.25">
      <c r="A5351" s="128"/>
      <c r="B5351" s="2"/>
      <c r="C5351" s="139" t="s">
        <v>4379</v>
      </c>
      <c r="D5351" s="124" t="s">
        <v>4380</v>
      </c>
      <c r="E5351" s="118" t="s">
        <v>48</v>
      </c>
      <c r="F5351" s="124" t="s">
        <v>35249</v>
      </c>
      <c r="G5351" s="118" t="s">
        <v>2</v>
      </c>
      <c r="H5351" s="137">
        <v>43392</v>
      </c>
      <c r="I5351" s="119">
        <v>3703.22</v>
      </c>
      <c r="J5351" s="129"/>
      <c r="K5351" s="129"/>
      <c r="L5351" s="129">
        <v>0</v>
      </c>
      <c r="M5351" s="134" t="s">
        <v>33305</v>
      </c>
    </row>
    <row r="5352" spans="1:13" hidden="1" x14ac:dyDescent="0.25">
      <c r="A5352" s="128"/>
      <c r="B5352" s="2"/>
      <c r="C5352" s="139" t="s">
        <v>4381</v>
      </c>
      <c r="D5352" s="124" t="s">
        <v>4382</v>
      </c>
      <c r="E5352" s="118" t="s">
        <v>48</v>
      </c>
      <c r="F5352" s="124" t="s">
        <v>35249</v>
      </c>
      <c r="G5352" s="118" t="s">
        <v>2</v>
      </c>
      <c r="H5352" s="137">
        <v>41585</v>
      </c>
      <c r="I5352" s="119">
        <v>1558.88</v>
      </c>
      <c r="J5352" s="129"/>
      <c r="K5352" s="129"/>
      <c r="L5352" s="129">
        <v>0</v>
      </c>
      <c r="M5352" s="134" t="s">
        <v>27979</v>
      </c>
    </row>
    <row r="5353" spans="1:13" hidden="1" x14ac:dyDescent="0.25">
      <c r="A5353" s="128"/>
      <c r="B5353" s="2"/>
      <c r="C5353" s="139" t="s">
        <v>4383</v>
      </c>
      <c r="D5353" s="124" t="s">
        <v>4384</v>
      </c>
      <c r="E5353" s="118" t="s">
        <v>48</v>
      </c>
      <c r="F5353" s="124" t="s">
        <v>35249</v>
      </c>
      <c r="G5353" s="118" t="s">
        <v>2</v>
      </c>
      <c r="H5353" s="137">
        <v>43257</v>
      </c>
      <c r="I5353" s="119">
        <v>128</v>
      </c>
      <c r="J5353" s="129"/>
      <c r="K5353" s="129"/>
      <c r="L5353" s="129">
        <v>0</v>
      </c>
      <c r="M5353" s="134" t="s">
        <v>21533</v>
      </c>
    </row>
    <row r="5354" spans="1:13" hidden="1" x14ac:dyDescent="0.25">
      <c r="A5354" s="128"/>
      <c r="B5354" s="2"/>
      <c r="C5354" s="139" t="s">
        <v>4385</v>
      </c>
      <c r="D5354" s="124" t="s">
        <v>4386</v>
      </c>
      <c r="E5354" s="118" t="s">
        <v>48</v>
      </c>
      <c r="F5354" s="124" t="s">
        <v>35249</v>
      </c>
      <c r="G5354" s="118" t="s">
        <v>2</v>
      </c>
      <c r="H5354" s="137">
        <v>41249</v>
      </c>
      <c r="I5354" s="119">
        <v>90.61</v>
      </c>
      <c r="J5354" s="129"/>
      <c r="K5354" s="129"/>
      <c r="L5354" s="129">
        <v>0</v>
      </c>
      <c r="M5354" s="134" t="s">
        <v>21534</v>
      </c>
    </row>
    <row r="5355" spans="1:13" hidden="1" x14ac:dyDescent="0.25">
      <c r="A5355" s="128"/>
      <c r="B5355" s="2"/>
      <c r="C5355" s="139" t="s">
        <v>31163</v>
      </c>
      <c r="D5355" s="124" t="s">
        <v>31164</v>
      </c>
      <c r="E5355" s="118" t="s">
        <v>48</v>
      </c>
      <c r="F5355" s="124" t="s">
        <v>35249</v>
      </c>
      <c r="G5355" s="118" t="s">
        <v>2</v>
      </c>
      <c r="H5355" s="137"/>
      <c r="I5355" s="119"/>
      <c r="J5355" s="129"/>
      <c r="K5355" s="129"/>
      <c r="L5355" s="129">
        <v>0</v>
      </c>
      <c r="M5355" s="134" t="s">
        <v>21535</v>
      </c>
    </row>
    <row r="5356" spans="1:13" hidden="1" x14ac:dyDescent="0.25">
      <c r="A5356" s="128"/>
      <c r="B5356" s="2"/>
      <c r="C5356" s="139" t="s">
        <v>30674</v>
      </c>
      <c r="D5356" s="124" t="s">
        <v>30675</v>
      </c>
      <c r="E5356" s="118" t="s">
        <v>48</v>
      </c>
      <c r="F5356" s="124" t="s">
        <v>35249</v>
      </c>
      <c r="G5356" s="118" t="s">
        <v>2</v>
      </c>
      <c r="H5356" s="137"/>
      <c r="I5356" s="119"/>
      <c r="J5356" s="129"/>
      <c r="K5356" s="129"/>
      <c r="L5356" s="129">
        <v>0</v>
      </c>
      <c r="M5356" s="134" t="s">
        <v>21536</v>
      </c>
    </row>
    <row r="5357" spans="1:13" hidden="1" x14ac:dyDescent="0.25">
      <c r="A5357" s="128"/>
      <c r="B5357" s="2"/>
      <c r="C5357" s="139" t="s">
        <v>30168</v>
      </c>
      <c r="D5357" s="124" t="s">
        <v>30169</v>
      </c>
      <c r="E5357" s="118" t="s">
        <v>48</v>
      </c>
      <c r="F5357" s="124" t="s">
        <v>35249</v>
      </c>
      <c r="G5357" s="118" t="s">
        <v>2</v>
      </c>
      <c r="H5357" s="137"/>
      <c r="I5357" s="119"/>
      <c r="J5357" s="129"/>
      <c r="K5357" s="129"/>
      <c r="L5357" s="129">
        <v>0</v>
      </c>
      <c r="M5357" s="134" t="s">
        <v>21537</v>
      </c>
    </row>
    <row r="5358" spans="1:13" hidden="1" x14ac:dyDescent="0.25">
      <c r="A5358" s="128"/>
      <c r="B5358" s="2"/>
      <c r="C5358" s="139" t="s">
        <v>30656</v>
      </c>
      <c r="D5358" s="124" t="s">
        <v>30657</v>
      </c>
      <c r="E5358" s="118" t="s">
        <v>48</v>
      </c>
      <c r="F5358" s="124" t="s">
        <v>35249</v>
      </c>
      <c r="G5358" s="118" t="s">
        <v>2</v>
      </c>
      <c r="H5358" s="137"/>
      <c r="I5358" s="119"/>
      <c r="J5358" s="129"/>
      <c r="K5358" s="129"/>
      <c r="L5358" s="129">
        <v>0</v>
      </c>
      <c r="M5358" s="134" t="s">
        <v>30622</v>
      </c>
    </row>
    <row r="5359" spans="1:13" hidden="1" x14ac:dyDescent="0.25">
      <c r="A5359" s="128"/>
      <c r="B5359" s="2"/>
      <c r="C5359" s="139" t="s">
        <v>4387</v>
      </c>
      <c r="D5359" s="124" t="s">
        <v>4388</v>
      </c>
      <c r="E5359" s="118" t="s">
        <v>48</v>
      </c>
      <c r="F5359" s="124" t="s">
        <v>35249</v>
      </c>
      <c r="G5359" s="118" t="s">
        <v>2</v>
      </c>
      <c r="H5359" s="137">
        <v>44435</v>
      </c>
      <c r="I5359" s="119">
        <v>1956.48</v>
      </c>
      <c r="J5359" s="129"/>
      <c r="K5359" s="129"/>
      <c r="L5359" s="129">
        <v>0</v>
      </c>
      <c r="M5359" s="134" t="s">
        <v>21538</v>
      </c>
    </row>
    <row r="5360" spans="1:13" hidden="1" x14ac:dyDescent="0.25">
      <c r="A5360" s="128"/>
      <c r="B5360" s="2"/>
      <c r="C5360" s="139" t="s">
        <v>4389</v>
      </c>
      <c r="D5360" s="124" t="s">
        <v>4390</v>
      </c>
      <c r="E5360" s="118" t="s">
        <v>48</v>
      </c>
      <c r="F5360" s="124" t="s">
        <v>35249</v>
      </c>
      <c r="G5360" s="118" t="s">
        <v>2</v>
      </c>
      <c r="H5360" s="137">
        <v>41953</v>
      </c>
      <c r="I5360" s="119">
        <v>1847.22</v>
      </c>
      <c r="J5360" s="129"/>
      <c r="K5360" s="129"/>
      <c r="L5360" s="129">
        <v>0</v>
      </c>
      <c r="M5360" s="134" t="s">
        <v>21539</v>
      </c>
    </row>
    <row r="5361" spans="1:13" hidden="1" x14ac:dyDescent="0.25">
      <c r="A5361" s="128"/>
      <c r="B5361" s="2"/>
      <c r="C5361" s="139" t="s">
        <v>4391</v>
      </c>
      <c r="D5361" s="124" t="s">
        <v>4392</v>
      </c>
      <c r="E5361" s="118" t="s">
        <v>48</v>
      </c>
      <c r="F5361" s="124" t="s">
        <v>35249</v>
      </c>
      <c r="G5361" s="118" t="s">
        <v>2</v>
      </c>
      <c r="H5361" s="137">
        <v>42653</v>
      </c>
      <c r="I5361" s="119">
        <v>4036.04</v>
      </c>
      <c r="J5361" s="129"/>
      <c r="K5361" s="129"/>
      <c r="L5361" s="129">
        <v>0</v>
      </c>
      <c r="M5361" s="134" t="s">
        <v>29632</v>
      </c>
    </row>
    <row r="5362" spans="1:13" hidden="1" x14ac:dyDescent="0.25">
      <c r="A5362" s="128"/>
      <c r="B5362" s="2"/>
      <c r="C5362" s="139" t="s">
        <v>4393</v>
      </c>
      <c r="D5362" s="124" t="s">
        <v>4394</v>
      </c>
      <c r="E5362" s="118" t="s">
        <v>48</v>
      </c>
      <c r="F5362" s="124" t="s">
        <v>35249</v>
      </c>
      <c r="G5362" s="118" t="s">
        <v>2</v>
      </c>
      <c r="H5362" s="137">
        <v>42677</v>
      </c>
      <c r="I5362" s="119">
        <v>4238.34</v>
      </c>
      <c r="J5362" s="129"/>
      <c r="K5362" s="129"/>
      <c r="L5362" s="129">
        <v>0</v>
      </c>
      <c r="M5362" s="134" t="s">
        <v>35293</v>
      </c>
    </row>
    <row r="5363" spans="1:13" hidden="1" x14ac:dyDescent="0.25">
      <c r="A5363" s="128"/>
      <c r="B5363" s="2"/>
      <c r="C5363" s="139" t="s">
        <v>30335</v>
      </c>
      <c r="D5363" s="124" t="s">
        <v>30336</v>
      </c>
      <c r="E5363" s="118" t="s">
        <v>48</v>
      </c>
      <c r="F5363" s="124" t="s">
        <v>35249</v>
      </c>
      <c r="G5363" s="118" t="s">
        <v>2</v>
      </c>
      <c r="H5363" s="137"/>
      <c r="I5363" s="119"/>
      <c r="J5363" s="129"/>
      <c r="K5363" s="129"/>
      <c r="L5363" s="129">
        <v>0</v>
      </c>
      <c r="M5363" s="134" t="s">
        <v>31348</v>
      </c>
    </row>
    <row r="5364" spans="1:13" hidden="1" x14ac:dyDescent="0.25">
      <c r="A5364" s="128"/>
      <c r="B5364" s="2"/>
      <c r="C5364" s="139" t="s">
        <v>30026</v>
      </c>
      <c r="D5364" s="124" t="s">
        <v>30027</v>
      </c>
      <c r="E5364" s="118" t="s">
        <v>48</v>
      </c>
      <c r="F5364" s="124" t="s">
        <v>35249</v>
      </c>
      <c r="G5364" s="118" t="s">
        <v>2</v>
      </c>
      <c r="H5364" s="137"/>
      <c r="I5364" s="119"/>
      <c r="J5364" s="129"/>
      <c r="K5364" s="129"/>
      <c r="L5364" s="129">
        <v>0</v>
      </c>
      <c r="M5364" s="134" t="s">
        <v>30661</v>
      </c>
    </row>
    <row r="5365" spans="1:13" hidden="1" x14ac:dyDescent="0.25">
      <c r="A5365" s="128"/>
      <c r="B5365" s="2"/>
      <c r="C5365" s="139" t="s">
        <v>29681</v>
      </c>
      <c r="D5365" s="124" t="s">
        <v>29682</v>
      </c>
      <c r="E5365" s="118" t="s">
        <v>48</v>
      </c>
      <c r="F5365" s="124" t="s">
        <v>35249</v>
      </c>
      <c r="G5365" s="118" t="s">
        <v>2</v>
      </c>
      <c r="H5365" s="137"/>
      <c r="I5365" s="119"/>
      <c r="J5365" s="129"/>
      <c r="K5365" s="129"/>
      <c r="L5365" s="129">
        <v>0</v>
      </c>
      <c r="M5365" s="134" t="s">
        <v>30764</v>
      </c>
    </row>
    <row r="5366" spans="1:13" hidden="1" x14ac:dyDescent="0.25">
      <c r="A5366" s="128"/>
      <c r="B5366" s="2"/>
      <c r="C5366" s="139" t="s">
        <v>30864</v>
      </c>
      <c r="D5366" s="124" t="s">
        <v>30865</v>
      </c>
      <c r="E5366" s="118" t="s">
        <v>48</v>
      </c>
      <c r="F5366" s="124" t="s">
        <v>35249</v>
      </c>
      <c r="G5366" s="118" t="s">
        <v>2</v>
      </c>
      <c r="H5366" s="137"/>
      <c r="I5366" s="119"/>
      <c r="J5366" s="129"/>
      <c r="K5366" s="129"/>
      <c r="L5366" s="129">
        <v>0</v>
      </c>
      <c r="M5366" s="134" t="s">
        <v>33054</v>
      </c>
    </row>
    <row r="5367" spans="1:13" hidden="1" x14ac:dyDescent="0.25">
      <c r="A5367" s="128"/>
      <c r="B5367" s="2"/>
      <c r="C5367" s="139" t="s">
        <v>4395</v>
      </c>
      <c r="D5367" s="124" t="s">
        <v>4396</v>
      </c>
      <c r="E5367" s="118" t="s">
        <v>48</v>
      </c>
      <c r="F5367" s="124" t="s">
        <v>35249</v>
      </c>
      <c r="G5367" s="118" t="s">
        <v>2</v>
      </c>
      <c r="H5367" s="137">
        <v>41254</v>
      </c>
      <c r="I5367" s="119">
        <v>3982.56</v>
      </c>
      <c r="J5367" s="129"/>
      <c r="K5367" s="129"/>
      <c r="L5367" s="129">
        <v>0</v>
      </c>
      <c r="M5367" s="134" t="s">
        <v>21540</v>
      </c>
    </row>
    <row r="5368" spans="1:13" hidden="1" x14ac:dyDescent="0.25">
      <c r="A5368" s="128"/>
      <c r="B5368" s="2"/>
      <c r="C5368" s="139" t="s">
        <v>30423</v>
      </c>
      <c r="D5368" s="124" t="s">
        <v>30424</v>
      </c>
      <c r="E5368" s="118" t="s">
        <v>48</v>
      </c>
      <c r="F5368" s="124" t="s">
        <v>35249</v>
      </c>
      <c r="G5368" s="118" t="s">
        <v>2</v>
      </c>
      <c r="H5368" s="137"/>
      <c r="I5368" s="119"/>
      <c r="J5368" s="129"/>
      <c r="K5368" s="129"/>
      <c r="L5368" s="129">
        <v>0</v>
      </c>
      <c r="M5368" s="134" t="s">
        <v>27848</v>
      </c>
    </row>
    <row r="5369" spans="1:13" hidden="1" x14ac:dyDescent="0.25">
      <c r="A5369" s="128"/>
      <c r="B5369" s="2"/>
      <c r="C5369" s="139" t="s">
        <v>4397</v>
      </c>
      <c r="D5369" s="124" t="s">
        <v>4398</v>
      </c>
      <c r="E5369" s="118" t="s">
        <v>48</v>
      </c>
      <c r="F5369" s="124" t="s">
        <v>35249</v>
      </c>
      <c r="G5369" s="118" t="s">
        <v>2</v>
      </c>
      <c r="H5369" s="137">
        <v>41347</v>
      </c>
      <c r="I5369" s="119">
        <v>1866.02</v>
      </c>
      <c r="J5369" s="129"/>
      <c r="K5369" s="129"/>
      <c r="L5369" s="129">
        <v>0</v>
      </c>
      <c r="M5369" s="134" t="s">
        <v>21541</v>
      </c>
    </row>
    <row r="5370" spans="1:13" hidden="1" x14ac:dyDescent="0.25">
      <c r="A5370" s="128"/>
      <c r="B5370" s="2"/>
      <c r="C5370" s="139" t="s">
        <v>4399</v>
      </c>
      <c r="D5370" s="124" t="s">
        <v>4400</v>
      </c>
      <c r="E5370" s="118" t="s">
        <v>48</v>
      </c>
      <c r="F5370" s="124" t="s">
        <v>35249</v>
      </c>
      <c r="G5370" s="118" t="s">
        <v>2</v>
      </c>
      <c r="H5370" s="137">
        <v>42915</v>
      </c>
      <c r="I5370" s="119">
        <v>4119.62</v>
      </c>
      <c r="J5370" s="129"/>
      <c r="K5370" s="129"/>
      <c r="L5370" s="129">
        <v>0</v>
      </c>
      <c r="M5370" s="134" t="s">
        <v>21542</v>
      </c>
    </row>
    <row r="5371" spans="1:13" hidden="1" x14ac:dyDescent="0.25">
      <c r="A5371" s="128"/>
      <c r="B5371" s="2"/>
      <c r="C5371" s="139" t="s">
        <v>4401</v>
      </c>
      <c r="D5371" s="124" t="s">
        <v>4402</v>
      </c>
      <c r="E5371" s="118" t="s">
        <v>48</v>
      </c>
      <c r="F5371" s="124" t="s">
        <v>35249</v>
      </c>
      <c r="G5371" s="118" t="s">
        <v>2</v>
      </c>
      <c r="H5371" s="137">
        <v>42915</v>
      </c>
      <c r="I5371" s="119">
        <v>4927.71</v>
      </c>
      <c r="J5371" s="129"/>
      <c r="K5371" s="129"/>
      <c r="L5371" s="129">
        <v>0</v>
      </c>
      <c r="M5371" s="134" t="s">
        <v>21543</v>
      </c>
    </row>
    <row r="5372" spans="1:13" hidden="1" x14ac:dyDescent="0.25">
      <c r="A5372" s="128"/>
      <c r="B5372" s="2"/>
      <c r="C5372" s="139" t="s">
        <v>4403</v>
      </c>
      <c r="D5372" s="124" t="s">
        <v>4404</v>
      </c>
      <c r="E5372" s="118" t="s">
        <v>48</v>
      </c>
      <c r="F5372" s="124" t="s">
        <v>35249</v>
      </c>
      <c r="G5372" s="118" t="s">
        <v>2</v>
      </c>
      <c r="H5372" s="137">
        <v>44384</v>
      </c>
      <c r="I5372" s="119">
        <v>5062.3999999999996</v>
      </c>
      <c r="J5372" s="129"/>
      <c r="K5372" s="129"/>
      <c r="L5372" s="129">
        <v>0</v>
      </c>
      <c r="M5372" s="134" t="s">
        <v>31342</v>
      </c>
    </row>
    <row r="5373" spans="1:13" hidden="1" x14ac:dyDescent="0.25">
      <c r="A5373" s="128"/>
      <c r="B5373" s="2"/>
      <c r="C5373" s="139" t="s">
        <v>4405</v>
      </c>
      <c r="D5373" s="124" t="s">
        <v>4406</v>
      </c>
      <c r="E5373" s="118" t="s">
        <v>48</v>
      </c>
      <c r="F5373" s="124" t="s">
        <v>35249</v>
      </c>
      <c r="G5373" s="118" t="s">
        <v>2</v>
      </c>
      <c r="H5373" s="137">
        <v>41621</v>
      </c>
      <c r="I5373" s="119">
        <v>1116.05</v>
      </c>
      <c r="J5373" s="129"/>
      <c r="K5373" s="129"/>
      <c r="L5373" s="129">
        <v>0</v>
      </c>
      <c r="M5373" s="134" t="s">
        <v>21544</v>
      </c>
    </row>
    <row r="5374" spans="1:13" hidden="1" x14ac:dyDescent="0.25">
      <c r="A5374" s="128"/>
      <c r="B5374" s="2"/>
      <c r="C5374" s="139" t="s">
        <v>4407</v>
      </c>
      <c r="D5374" s="124" t="s">
        <v>4408</v>
      </c>
      <c r="E5374" s="118" t="s">
        <v>48</v>
      </c>
      <c r="F5374" s="124" t="s">
        <v>35249</v>
      </c>
      <c r="G5374" s="118" t="s">
        <v>2</v>
      </c>
      <c r="H5374" s="137">
        <v>41622</v>
      </c>
      <c r="I5374" s="119">
        <v>1394.28</v>
      </c>
      <c r="J5374" s="129"/>
      <c r="K5374" s="129"/>
      <c r="L5374" s="129">
        <v>0</v>
      </c>
      <c r="M5374" s="134" t="s">
        <v>21545</v>
      </c>
    </row>
    <row r="5375" spans="1:13" hidden="1" x14ac:dyDescent="0.25">
      <c r="A5375" s="128"/>
      <c r="B5375" s="2"/>
      <c r="C5375" s="139" t="s">
        <v>4409</v>
      </c>
      <c r="D5375" s="124" t="s">
        <v>4410</v>
      </c>
      <c r="E5375" s="118" t="s">
        <v>48</v>
      </c>
      <c r="F5375" s="124" t="s">
        <v>35249</v>
      </c>
      <c r="G5375" s="118" t="s">
        <v>2</v>
      </c>
      <c r="H5375" s="137">
        <v>41646</v>
      </c>
      <c r="I5375" s="119">
        <v>1163</v>
      </c>
      <c r="J5375" s="129"/>
      <c r="K5375" s="129"/>
      <c r="L5375" s="129">
        <v>0</v>
      </c>
      <c r="M5375" s="134" t="s">
        <v>21546</v>
      </c>
    </row>
    <row r="5376" spans="1:13" hidden="1" x14ac:dyDescent="0.25">
      <c r="A5376" s="128"/>
      <c r="B5376" s="2"/>
      <c r="C5376" s="139" t="s">
        <v>4411</v>
      </c>
      <c r="D5376" s="124" t="s">
        <v>4412</v>
      </c>
      <c r="E5376" s="118" t="s">
        <v>48</v>
      </c>
      <c r="F5376" s="124" t="s">
        <v>35249</v>
      </c>
      <c r="G5376" s="118" t="s">
        <v>30</v>
      </c>
      <c r="H5376" s="137">
        <v>42031</v>
      </c>
      <c r="I5376" s="119">
        <v>241.73</v>
      </c>
      <c r="J5376" s="129"/>
      <c r="K5376" s="129"/>
      <c r="L5376" s="129">
        <v>0</v>
      </c>
      <c r="M5376" s="134" t="s">
        <v>30173</v>
      </c>
    </row>
    <row r="5377" spans="1:13" hidden="1" x14ac:dyDescent="0.25">
      <c r="A5377" s="128"/>
      <c r="B5377" s="2"/>
      <c r="C5377" s="139" t="s">
        <v>4413</v>
      </c>
      <c r="D5377" s="124" t="s">
        <v>4414</v>
      </c>
      <c r="E5377" s="118" t="s">
        <v>48</v>
      </c>
      <c r="F5377" s="124" t="s">
        <v>35249</v>
      </c>
      <c r="G5377" s="118" t="s">
        <v>30</v>
      </c>
      <c r="H5377" s="137">
        <v>42032</v>
      </c>
      <c r="I5377" s="119">
        <v>279.83</v>
      </c>
      <c r="J5377" s="129"/>
      <c r="K5377" s="129"/>
      <c r="L5377" s="129">
        <v>0</v>
      </c>
      <c r="M5377" s="134" t="s">
        <v>21547</v>
      </c>
    </row>
    <row r="5378" spans="1:13" hidden="1" x14ac:dyDescent="0.25">
      <c r="A5378" s="128"/>
      <c r="B5378" s="2"/>
      <c r="C5378" s="139" t="s">
        <v>4415</v>
      </c>
      <c r="D5378" s="124" t="s">
        <v>4416</v>
      </c>
      <c r="E5378" s="118" t="s">
        <v>48</v>
      </c>
      <c r="F5378" s="124" t="s">
        <v>35249</v>
      </c>
      <c r="G5378" s="118" t="s">
        <v>30</v>
      </c>
      <c r="H5378" s="137">
        <v>42024</v>
      </c>
      <c r="I5378" s="119">
        <v>584.87</v>
      </c>
      <c r="J5378" s="129"/>
      <c r="K5378" s="129"/>
      <c r="L5378" s="129">
        <v>0</v>
      </c>
      <c r="M5378" s="134" t="s">
        <v>21548</v>
      </c>
    </row>
    <row r="5379" spans="1:13" hidden="1" x14ac:dyDescent="0.25">
      <c r="A5379" s="128"/>
      <c r="B5379" s="2"/>
      <c r="C5379" s="139" t="s">
        <v>4417</v>
      </c>
      <c r="D5379" s="124" t="s">
        <v>4418</v>
      </c>
      <c r="E5379" s="118" t="s">
        <v>48</v>
      </c>
      <c r="F5379" s="124" t="s">
        <v>35249</v>
      </c>
      <c r="G5379" s="118" t="s">
        <v>2</v>
      </c>
      <c r="H5379" s="137">
        <v>42773</v>
      </c>
      <c r="I5379" s="119">
        <v>81.709999999999994</v>
      </c>
      <c r="J5379" s="129"/>
      <c r="K5379" s="129"/>
      <c r="L5379" s="129">
        <v>0</v>
      </c>
      <c r="M5379" s="134" t="s">
        <v>21549</v>
      </c>
    </row>
    <row r="5380" spans="1:13" hidden="1" x14ac:dyDescent="0.25">
      <c r="A5380" s="128"/>
      <c r="B5380" s="2"/>
      <c r="C5380" s="139" t="s">
        <v>4419</v>
      </c>
      <c r="D5380" s="124" t="s">
        <v>4420</v>
      </c>
      <c r="E5380" s="118" t="s">
        <v>48</v>
      </c>
      <c r="F5380" s="124" t="s">
        <v>35249</v>
      </c>
      <c r="G5380" s="118" t="s">
        <v>2</v>
      </c>
      <c r="H5380" s="137">
        <v>43546</v>
      </c>
      <c r="I5380" s="119">
        <v>306.07</v>
      </c>
      <c r="J5380" s="129"/>
      <c r="K5380" s="129"/>
      <c r="L5380" s="129">
        <v>0</v>
      </c>
      <c r="M5380" s="134" t="s">
        <v>21550</v>
      </c>
    </row>
    <row r="5381" spans="1:13" hidden="1" x14ac:dyDescent="0.25">
      <c r="A5381" s="128"/>
      <c r="B5381" s="2"/>
      <c r="C5381" s="139" t="s">
        <v>4421</v>
      </c>
      <c r="D5381" s="124" t="s">
        <v>4422</v>
      </c>
      <c r="E5381" s="118" t="s">
        <v>48</v>
      </c>
      <c r="F5381" s="124" t="s">
        <v>35249</v>
      </c>
      <c r="G5381" s="118" t="s">
        <v>2</v>
      </c>
      <c r="H5381" s="137">
        <v>42074</v>
      </c>
      <c r="I5381" s="119">
        <v>181.37</v>
      </c>
      <c r="J5381" s="129"/>
      <c r="K5381" s="129"/>
      <c r="L5381" s="129">
        <v>0</v>
      </c>
      <c r="M5381" s="134" t="s">
        <v>21551</v>
      </c>
    </row>
    <row r="5382" spans="1:13" hidden="1" x14ac:dyDescent="0.25">
      <c r="A5382" s="128"/>
      <c r="B5382" s="2"/>
      <c r="C5382" s="139" t="s">
        <v>4423</v>
      </c>
      <c r="D5382" s="124" t="s">
        <v>4424</v>
      </c>
      <c r="E5382" s="118" t="s">
        <v>48</v>
      </c>
      <c r="F5382" s="124" t="s">
        <v>35249</v>
      </c>
      <c r="G5382" s="118" t="s">
        <v>2</v>
      </c>
      <c r="H5382" s="137">
        <v>45544</v>
      </c>
      <c r="I5382" s="119">
        <v>935</v>
      </c>
      <c r="J5382" s="129"/>
      <c r="K5382" s="129"/>
      <c r="L5382" s="129">
        <v>0</v>
      </c>
      <c r="M5382" s="134" t="s">
        <v>31709</v>
      </c>
    </row>
    <row r="5383" spans="1:13" hidden="1" x14ac:dyDescent="0.25">
      <c r="A5383" s="128"/>
      <c r="B5383" s="2"/>
      <c r="C5383" s="139" t="s">
        <v>4425</v>
      </c>
      <c r="D5383" s="124" t="s">
        <v>4426</v>
      </c>
      <c r="E5383" s="118" t="s">
        <v>48</v>
      </c>
      <c r="F5383" s="124" t="s">
        <v>35249</v>
      </c>
      <c r="G5383" s="118" t="s">
        <v>2</v>
      </c>
      <c r="H5383" s="137">
        <v>44645</v>
      </c>
      <c r="I5383" s="119">
        <v>480</v>
      </c>
      <c r="J5383" s="129"/>
      <c r="K5383" s="129"/>
      <c r="L5383" s="129">
        <v>0</v>
      </c>
      <c r="M5383" s="134" t="s">
        <v>21552</v>
      </c>
    </row>
    <row r="5384" spans="1:13" hidden="1" x14ac:dyDescent="0.25">
      <c r="A5384" s="128"/>
      <c r="B5384" s="2"/>
      <c r="C5384" s="139" t="s">
        <v>4427</v>
      </c>
      <c r="D5384" s="124" t="s">
        <v>4428</v>
      </c>
      <c r="E5384" s="118" t="s">
        <v>48</v>
      </c>
      <c r="F5384" s="124" t="s">
        <v>35249</v>
      </c>
      <c r="G5384" s="118" t="s">
        <v>2</v>
      </c>
      <c r="H5384" s="137">
        <v>45849</v>
      </c>
      <c r="I5384" s="119">
        <v>497</v>
      </c>
      <c r="J5384" s="129"/>
      <c r="K5384" s="129"/>
      <c r="L5384" s="129">
        <v>0</v>
      </c>
      <c r="M5384" s="134" t="s">
        <v>21447</v>
      </c>
    </row>
    <row r="5385" spans="1:13" hidden="1" x14ac:dyDescent="0.25">
      <c r="A5385" s="128"/>
      <c r="B5385" s="2"/>
      <c r="C5385" s="139" t="s">
        <v>4429</v>
      </c>
      <c r="D5385" s="124" t="s">
        <v>4430</v>
      </c>
      <c r="E5385" s="118" t="s">
        <v>48</v>
      </c>
      <c r="F5385" s="124" t="s">
        <v>35249</v>
      </c>
      <c r="G5385" s="118" t="s">
        <v>2</v>
      </c>
      <c r="H5385" s="137">
        <v>43245</v>
      </c>
      <c r="I5385" s="119">
        <v>1751.21</v>
      </c>
      <c r="J5385" s="129"/>
      <c r="K5385" s="129"/>
      <c r="L5385" s="129">
        <v>0</v>
      </c>
      <c r="M5385" s="134" t="s">
        <v>21553</v>
      </c>
    </row>
    <row r="5386" spans="1:13" hidden="1" x14ac:dyDescent="0.25">
      <c r="A5386" s="128"/>
      <c r="B5386" s="2"/>
      <c r="C5386" s="139" t="s">
        <v>32987</v>
      </c>
      <c r="D5386" s="124" t="s">
        <v>32988</v>
      </c>
      <c r="E5386" s="118" t="s">
        <v>48</v>
      </c>
      <c r="F5386" s="124" t="s">
        <v>35249</v>
      </c>
      <c r="G5386" s="118" t="s">
        <v>2</v>
      </c>
      <c r="H5386" s="137"/>
      <c r="I5386" s="119"/>
      <c r="J5386" s="129"/>
      <c r="K5386" s="129"/>
      <c r="L5386" s="129">
        <v>0</v>
      </c>
      <c r="M5386" s="134" t="s">
        <v>21490</v>
      </c>
    </row>
    <row r="5387" spans="1:13" hidden="1" x14ac:dyDescent="0.25">
      <c r="A5387" s="128"/>
      <c r="B5387" s="2"/>
      <c r="C5387" s="139" t="s">
        <v>30432</v>
      </c>
      <c r="D5387" s="124" t="s">
        <v>30433</v>
      </c>
      <c r="E5387" s="118" t="s">
        <v>48</v>
      </c>
      <c r="F5387" s="124" t="s">
        <v>35249</v>
      </c>
      <c r="G5387" s="118" t="s">
        <v>2</v>
      </c>
      <c r="H5387" s="137"/>
      <c r="I5387" s="119"/>
      <c r="J5387" s="129"/>
      <c r="K5387" s="129"/>
      <c r="L5387" s="129">
        <v>0</v>
      </c>
      <c r="M5387" s="134" t="s">
        <v>21491</v>
      </c>
    </row>
    <row r="5388" spans="1:13" hidden="1" x14ac:dyDescent="0.25">
      <c r="A5388" s="128"/>
      <c r="B5388" s="2"/>
      <c r="C5388" s="139" t="s">
        <v>31881</v>
      </c>
      <c r="D5388" s="124" t="s">
        <v>31882</v>
      </c>
      <c r="E5388" s="118" t="s">
        <v>48</v>
      </c>
      <c r="F5388" s="124" t="s">
        <v>35249</v>
      </c>
      <c r="G5388" s="118" t="s">
        <v>2</v>
      </c>
      <c r="H5388" s="137"/>
      <c r="I5388" s="119"/>
      <c r="J5388" s="129"/>
      <c r="K5388" s="129"/>
      <c r="L5388" s="129">
        <v>0</v>
      </c>
      <c r="M5388" s="134" t="s">
        <v>21492</v>
      </c>
    </row>
    <row r="5389" spans="1:13" hidden="1" x14ac:dyDescent="0.25">
      <c r="A5389" s="128"/>
      <c r="B5389" s="2"/>
      <c r="C5389" s="139" t="s">
        <v>4431</v>
      </c>
      <c r="D5389" s="124" t="s">
        <v>4432</v>
      </c>
      <c r="E5389" s="118" t="s">
        <v>48</v>
      </c>
      <c r="F5389" s="124" t="s">
        <v>35249</v>
      </c>
      <c r="G5389" s="118" t="s">
        <v>2</v>
      </c>
      <c r="H5389" s="137">
        <v>41625</v>
      </c>
      <c r="I5389" s="119">
        <v>354.8</v>
      </c>
      <c r="J5389" s="129"/>
      <c r="K5389" s="129"/>
      <c r="L5389" s="129">
        <v>0</v>
      </c>
      <c r="M5389" s="134" t="s">
        <v>21501</v>
      </c>
    </row>
    <row r="5390" spans="1:13" hidden="1" x14ac:dyDescent="0.25">
      <c r="A5390" s="128"/>
      <c r="B5390" s="2"/>
      <c r="C5390" s="139" t="s">
        <v>28118</v>
      </c>
      <c r="D5390" s="124" t="s">
        <v>28119</v>
      </c>
      <c r="E5390" s="118" t="s">
        <v>48</v>
      </c>
      <c r="F5390" s="124" t="s">
        <v>35249</v>
      </c>
      <c r="G5390" s="118" t="s">
        <v>2</v>
      </c>
      <c r="H5390" s="137"/>
      <c r="I5390" s="119"/>
      <c r="J5390" s="129"/>
      <c r="K5390" s="129"/>
      <c r="L5390" s="129">
        <v>0</v>
      </c>
      <c r="M5390" s="134" t="s">
        <v>21511</v>
      </c>
    </row>
    <row r="5391" spans="1:13" hidden="1" x14ac:dyDescent="0.25">
      <c r="A5391" s="128"/>
      <c r="B5391" s="2"/>
      <c r="C5391" s="139" t="s">
        <v>4433</v>
      </c>
      <c r="D5391" s="124" t="s">
        <v>4434</v>
      </c>
      <c r="E5391" s="118" t="s">
        <v>48</v>
      </c>
      <c r="F5391" s="124" t="s">
        <v>35249</v>
      </c>
      <c r="G5391" s="118" t="s">
        <v>2</v>
      </c>
      <c r="H5391" s="137">
        <v>45132</v>
      </c>
      <c r="I5391" s="119">
        <v>1127.5</v>
      </c>
      <c r="J5391" s="129"/>
      <c r="K5391" s="129"/>
      <c r="L5391" s="129">
        <v>0</v>
      </c>
      <c r="M5391" s="134" t="s">
        <v>21512</v>
      </c>
    </row>
    <row r="5392" spans="1:13" hidden="1" x14ac:dyDescent="0.25">
      <c r="A5392" s="128"/>
      <c r="B5392" s="2"/>
      <c r="C5392" s="139" t="s">
        <v>31160</v>
      </c>
      <c r="D5392" s="124" t="s">
        <v>31161</v>
      </c>
      <c r="E5392" s="118" t="s">
        <v>48</v>
      </c>
      <c r="F5392" s="124" t="s">
        <v>35249</v>
      </c>
      <c r="G5392" s="118" t="s">
        <v>2</v>
      </c>
      <c r="H5392" s="137"/>
      <c r="I5392" s="119"/>
      <c r="J5392" s="129"/>
      <c r="K5392" s="129"/>
      <c r="L5392" s="129">
        <v>0</v>
      </c>
      <c r="M5392" s="134" t="s">
        <v>21514</v>
      </c>
    </row>
    <row r="5393" spans="1:13" hidden="1" x14ac:dyDescent="0.25">
      <c r="A5393" s="128"/>
      <c r="B5393" s="2"/>
      <c r="C5393" s="139" t="s">
        <v>4435</v>
      </c>
      <c r="D5393" s="124" t="s">
        <v>4436</v>
      </c>
      <c r="E5393" s="118" t="s">
        <v>48</v>
      </c>
      <c r="F5393" s="124" t="s">
        <v>35249</v>
      </c>
      <c r="G5393" s="118" t="s">
        <v>2</v>
      </c>
      <c r="H5393" s="137">
        <v>44384</v>
      </c>
      <c r="I5393" s="119">
        <v>888.34</v>
      </c>
      <c r="J5393" s="129"/>
      <c r="K5393" s="129"/>
      <c r="L5393" s="129">
        <v>0</v>
      </c>
      <c r="M5393" s="134" t="s">
        <v>21516</v>
      </c>
    </row>
    <row r="5394" spans="1:13" hidden="1" x14ac:dyDescent="0.25">
      <c r="A5394" s="128"/>
      <c r="B5394" s="2"/>
      <c r="C5394" s="139" t="s">
        <v>4437</v>
      </c>
      <c r="D5394" s="124" t="s">
        <v>4438</v>
      </c>
      <c r="E5394" s="118" t="s">
        <v>48</v>
      </c>
      <c r="F5394" s="124" t="s">
        <v>35249</v>
      </c>
      <c r="G5394" s="118" t="s">
        <v>2</v>
      </c>
      <c r="H5394" s="137">
        <v>43245</v>
      </c>
      <c r="I5394" s="119">
        <v>1165.49</v>
      </c>
      <c r="J5394" s="129"/>
      <c r="K5394" s="129"/>
      <c r="L5394" s="129">
        <v>0</v>
      </c>
      <c r="M5394" s="134" t="s">
        <v>21517</v>
      </c>
    </row>
    <row r="5395" spans="1:13" hidden="1" x14ac:dyDescent="0.25">
      <c r="A5395" s="128"/>
      <c r="B5395" s="2"/>
      <c r="C5395" s="139" t="s">
        <v>4439</v>
      </c>
      <c r="D5395" s="124" t="s">
        <v>4440</v>
      </c>
      <c r="E5395" s="118" t="s">
        <v>48</v>
      </c>
      <c r="F5395" s="124" t="s">
        <v>35249</v>
      </c>
      <c r="G5395" s="118" t="s">
        <v>2</v>
      </c>
      <c r="H5395" s="137">
        <v>43245</v>
      </c>
      <c r="I5395" s="119">
        <v>1005.84</v>
      </c>
      <c r="J5395" s="129"/>
      <c r="K5395" s="129"/>
      <c r="L5395" s="129">
        <v>0</v>
      </c>
      <c r="M5395" s="134" t="s">
        <v>21518</v>
      </c>
    </row>
    <row r="5396" spans="1:13" hidden="1" x14ac:dyDescent="0.25">
      <c r="A5396" s="128"/>
      <c r="B5396" s="2"/>
      <c r="C5396" s="139" t="s">
        <v>4441</v>
      </c>
      <c r="D5396" s="124" t="s">
        <v>4442</v>
      </c>
      <c r="E5396" s="118" t="s">
        <v>48</v>
      </c>
      <c r="F5396" s="124" t="s">
        <v>35249</v>
      </c>
      <c r="G5396" s="118" t="s">
        <v>2</v>
      </c>
      <c r="H5396" s="137">
        <v>41585</v>
      </c>
      <c r="I5396" s="119">
        <v>421.53</v>
      </c>
      <c r="J5396" s="129"/>
      <c r="K5396" s="129"/>
      <c r="L5396" s="129">
        <v>0</v>
      </c>
      <c r="M5396" s="134" t="s">
        <v>21554</v>
      </c>
    </row>
    <row r="5397" spans="1:13" hidden="1" x14ac:dyDescent="0.25">
      <c r="A5397" s="128"/>
      <c r="B5397" s="2"/>
      <c r="C5397" s="139" t="s">
        <v>4443</v>
      </c>
      <c r="D5397" s="124" t="s">
        <v>4444</v>
      </c>
      <c r="E5397" s="118" t="s">
        <v>48</v>
      </c>
      <c r="F5397" s="124" t="s">
        <v>35249</v>
      </c>
      <c r="G5397" s="118" t="s">
        <v>2</v>
      </c>
      <c r="H5397" s="137">
        <v>41585</v>
      </c>
      <c r="I5397" s="119">
        <v>620.75</v>
      </c>
      <c r="J5397" s="129"/>
      <c r="K5397" s="129"/>
      <c r="L5397" s="129">
        <v>0</v>
      </c>
      <c r="M5397" s="134" t="s">
        <v>21555</v>
      </c>
    </row>
    <row r="5398" spans="1:13" hidden="1" x14ac:dyDescent="0.25">
      <c r="A5398" s="128"/>
      <c r="B5398" s="2"/>
      <c r="C5398" s="139" t="s">
        <v>4445</v>
      </c>
      <c r="D5398" s="124" t="s">
        <v>4446</v>
      </c>
      <c r="E5398" s="118" t="s">
        <v>48</v>
      </c>
      <c r="F5398" s="124" t="s">
        <v>35249</v>
      </c>
      <c r="G5398" s="118" t="s">
        <v>2</v>
      </c>
      <c r="H5398" s="137">
        <v>45831</v>
      </c>
      <c r="I5398" s="119">
        <v>474</v>
      </c>
      <c r="J5398" s="129"/>
      <c r="K5398" s="129"/>
      <c r="L5398" s="129">
        <v>0</v>
      </c>
      <c r="M5398" s="134" t="s">
        <v>21556</v>
      </c>
    </row>
    <row r="5399" spans="1:13" hidden="1" x14ac:dyDescent="0.25">
      <c r="A5399" s="128"/>
      <c r="B5399" s="2"/>
      <c r="C5399" s="139" t="s">
        <v>32118</v>
      </c>
      <c r="D5399" s="124" t="s">
        <v>32119</v>
      </c>
      <c r="E5399" s="118" t="s">
        <v>48</v>
      </c>
      <c r="F5399" s="124" t="s">
        <v>35249</v>
      </c>
      <c r="G5399" s="118" t="s">
        <v>2</v>
      </c>
      <c r="H5399" s="137"/>
      <c r="I5399" s="119"/>
      <c r="J5399" s="129"/>
      <c r="K5399" s="129"/>
      <c r="L5399" s="129">
        <v>0</v>
      </c>
      <c r="M5399" s="134" t="s">
        <v>21557</v>
      </c>
    </row>
    <row r="5400" spans="1:13" hidden="1" x14ac:dyDescent="0.25">
      <c r="A5400" s="128"/>
      <c r="B5400" s="2"/>
      <c r="C5400" s="139" t="s">
        <v>32333</v>
      </c>
      <c r="D5400" s="124" t="s">
        <v>32334</v>
      </c>
      <c r="E5400" s="118" t="s">
        <v>48</v>
      </c>
      <c r="F5400" s="124" t="s">
        <v>35249</v>
      </c>
      <c r="G5400" s="118" t="s">
        <v>2</v>
      </c>
      <c r="H5400" s="137"/>
      <c r="I5400" s="119"/>
      <c r="J5400" s="129"/>
      <c r="K5400" s="129"/>
      <c r="L5400" s="129">
        <v>0</v>
      </c>
      <c r="M5400" s="134" t="s">
        <v>21558</v>
      </c>
    </row>
    <row r="5401" spans="1:13" hidden="1" x14ac:dyDescent="0.25">
      <c r="A5401" s="128"/>
      <c r="B5401" s="2"/>
      <c r="C5401" s="139" t="s">
        <v>30644</v>
      </c>
      <c r="D5401" s="124" t="s">
        <v>30645</v>
      </c>
      <c r="E5401" s="118" t="s">
        <v>48</v>
      </c>
      <c r="F5401" s="124" t="s">
        <v>35249</v>
      </c>
      <c r="G5401" s="118" t="s">
        <v>2</v>
      </c>
      <c r="H5401" s="137"/>
      <c r="I5401" s="119"/>
      <c r="J5401" s="129"/>
      <c r="K5401" s="129"/>
      <c r="L5401" s="129">
        <v>0</v>
      </c>
      <c r="M5401" s="134" t="s">
        <v>21559</v>
      </c>
    </row>
    <row r="5402" spans="1:13" hidden="1" x14ac:dyDescent="0.25">
      <c r="A5402" s="128"/>
      <c r="B5402" s="2"/>
      <c r="C5402" s="139" t="s">
        <v>30759</v>
      </c>
      <c r="D5402" s="124" t="s">
        <v>30760</v>
      </c>
      <c r="E5402" s="118" t="s">
        <v>48</v>
      </c>
      <c r="F5402" s="124" t="s">
        <v>35249</v>
      </c>
      <c r="G5402" s="118" t="s">
        <v>2</v>
      </c>
      <c r="H5402" s="137"/>
      <c r="I5402" s="119"/>
      <c r="J5402" s="129"/>
      <c r="K5402" s="129"/>
      <c r="L5402" s="129">
        <v>0</v>
      </c>
      <c r="M5402" s="134" t="s">
        <v>21560</v>
      </c>
    </row>
    <row r="5403" spans="1:13" hidden="1" x14ac:dyDescent="0.25">
      <c r="A5403" s="128"/>
      <c r="B5403" s="2"/>
      <c r="C5403" s="139" t="s">
        <v>27901</v>
      </c>
      <c r="D5403" s="124" t="s">
        <v>27902</v>
      </c>
      <c r="E5403" s="118" t="s">
        <v>48</v>
      </c>
      <c r="F5403" s="124" t="s">
        <v>35249</v>
      </c>
      <c r="G5403" s="118" t="s">
        <v>2</v>
      </c>
      <c r="H5403" s="137"/>
      <c r="I5403" s="119"/>
      <c r="J5403" s="129"/>
      <c r="K5403" s="129"/>
      <c r="L5403" s="129">
        <v>0</v>
      </c>
      <c r="M5403" s="134" t="s">
        <v>21561</v>
      </c>
    </row>
    <row r="5404" spans="1:13" hidden="1" x14ac:dyDescent="0.25">
      <c r="A5404" s="128"/>
      <c r="B5404" s="2"/>
      <c r="C5404" s="139" t="s">
        <v>30326</v>
      </c>
      <c r="D5404" s="124" t="s">
        <v>30327</v>
      </c>
      <c r="E5404" s="118" t="s">
        <v>48</v>
      </c>
      <c r="F5404" s="124" t="s">
        <v>35249</v>
      </c>
      <c r="G5404" s="118" t="s">
        <v>2</v>
      </c>
      <c r="H5404" s="137"/>
      <c r="I5404" s="119"/>
      <c r="J5404" s="129"/>
      <c r="K5404" s="129"/>
      <c r="L5404" s="129">
        <v>0</v>
      </c>
      <c r="M5404" s="134" t="s">
        <v>21562</v>
      </c>
    </row>
    <row r="5405" spans="1:13" hidden="1" x14ac:dyDescent="0.25">
      <c r="A5405" s="128"/>
      <c r="B5405" s="2"/>
      <c r="C5405" s="139" t="s">
        <v>4447</v>
      </c>
      <c r="D5405" s="124" t="s">
        <v>4448</v>
      </c>
      <c r="E5405" s="118" t="s">
        <v>48</v>
      </c>
      <c r="F5405" s="124" t="s">
        <v>35249</v>
      </c>
      <c r="G5405" s="118" t="s">
        <v>2</v>
      </c>
      <c r="H5405" s="137">
        <v>45945</v>
      </c>
      <c r="I5405" s="119">
        <v>1395.93</v>
      </c>
      <c r="J5405" s="129"/>
      <c r="K5405" s="129"/>
      <c r="L5405" s="129">
        <v>0</v>
      </c>
      <c r="M5405" s="134" t="s">
        <v>21563</v>
      </c>
    </row>
    <row r="5406" spans="1:13" hidden="1" x14ac:dyDescent="0.25">
      <c r="A5406" s="128"/>
      <c r="B5406" s="2"/>
      <c r="C5406" s="139" t="s">
        <v>31343</v>
      </c>
      <c r="D5406" s="124" t="s">
        <v>31344</v>
      </c>
      <c r="E5406" s="118" t="s">
        <v>48</v>
      </c>
      <c r="F5406" s="124" t="s">
        <v>35249</v>
      </c>
      <c r="G5406" s="118" t="s">
        <v>2</v>
      </c>
      <c r="H5406" s="137"/>
      <c r="I5406" s="119"/>
      <c r="J5406" s="129"/>
      <c r="K5406" s="129"/>
      <c r="L5406" s="129">
        <v>0</v>
      </c>
      <c r="M5406" s="134" t="s">
        <v>21517</v>
      </c>
    </row>
    <row r="5407" spans="1:13" hidden="1" x14ac:dyDescent="0.25">
      <c r="A5407" s="128"/>
      <c r="B5407" s="2"/>
      <c r="C5407" s="139" t="s">
        <v>29128</v>
      </c>
      <c r="D5407" s="124" t="s">
        <v>29129</v>
      </c>
      <c r="E5407" s="118" t="s">
        <v>48</v>
      </c>
      <c r="F5407" s="124" t="s">
        <v>35249</v>
      </c>
      <c r="G5407" s="118" t="s">
        <v>2</v>
      </c>
      <c r="H5407" s="137"/>
      <c r="I5407" s="119"/>
      <c r="J5407" s="129"/>
      <c r="K5407" s="129"/>
      <c r="L5407" s="129">
        <v>0</v>
      </c>
      <c r="M5407" s="134" t="s">
        <v>29689</v>
      </c>
    </row>
    <row r="5408" spans="1:13" hidden="1" x14ac:dyDescent="0.25">
      <c r="A5408" s="128"/>
      <c r="B5408" s="2"/>
      <c r="C5408" s="139" t="s">
        <v>4449</v>
      </c>
      <c r="D5408" s="124" t="s">
        <v>4450</v>
      </c>
      <c r="E5408" s="118" t="s">
        <v>48</v>
      </c>
      <c r="F5408" s="124" t="s">
        <v>35249</v>
      </c>
      <c r="G5408" s="118" t="s">
        <v>2</v>
      </c>
      <c r="H5408" s="137">
        <v>43717</v>
      </c>
      <c r="I5408" s="119">
        <v>1675</v>
      </c>
      <c r="J5408" s="129"/>
      <c r="K5408" s="129"/>
      <c r="L5408" s="129">
        <v>0</v>
      </c>
      <c r="M5408" s="134" t="s">
        <v>21564</v>
      </c>
    </row>
    <row r="5409" spans="1:13" hidden="1" x14ac:dyDescent="0.25">
      <c r="A5409" s="128"/>
      <c r="B5409" s="2"/>
      <c r="C5409" s="139" t="s">
        <v>4451</v>
      </c>
      <c r="D5409" s="124" t="s">
        <v>4452</v>
      </c>
      <c r="E5409" s="118" t="s">
        <v>48</v>
      </c>
      <c r="F5409" s="124" t="s">
        <v>35249</v>
      </c>
      <c r="G5409" s="118" t="s">
        <v>2</v>
      </c>
      <c r="H5409" s="137">
        <v>42023</v>
      </c>
      <c r="I5409" s="119">
        <v>623.45000000000005</v>
      </c>
      <c r="J5409" s="129"/>
      <c r="K5409" s="129"/>
      <c r="L5409" s="129">
        <v>0</v>
      </c>
      <c r="M5409" s="134" t="s">
        <v>21565</v>
      </c>
    </row>
    <row r="5410" spans="1:13" hidden="1" x14ac:dyDescent="0.25">
      <c r="A5410" s="128"/>
      <c r="B5410" s="2"/>
      <c r="C5410" s="139" t="s">
        <v>4453</v>
      </c>
      <c r="D5410" s="124" t="s">
        <v>4454</v>
      </c>
      <c r="E5410" s="118" t="s">
        <v>48</v>
      </c>
      <c r="F5410" s="124" t="s">
        <v>35249</v>
      </c>
      <c r="G5410" s="118" t="s">
        <v>2</v>
      </c>
      <c r="H5410" s="137">
        <v>42284</v>
      </c>
      <c r="I5410" s="119">
        <v>309.20999999999998</v>
      </c>
      <c r="J5410" s="129"/>
      <c r="K5410" s="129"/>
      <c r="L5410" s="129">
        <v>0</v>
      </c>
      <c r="M5410" s="134" t="s">
        <v>21566</v>
      </c>
    </row>
    <row r="5411" spans="1:13" hidden="1" x14ac:dyDescent="0.25">
      <c r="A5411" s="128"/>
      <c r="B5411" s="2"/>
      <c r="C5411" s="139" t="s">
        <v>19300</v>
      </c>
      <c r="D5411" s="124" t="s">
        <v>19299</v>
      </c>
      <c r="E5411" s="118" t="s">
        <v>48</v>
      </c>
      <c r="F5411" s="124" t="s">
        <v>35249</v>
      </c>
      <c r="G5411" s="118" t="s">
        <v>2</v>
      </c>
      <c r="H5411" s="137">
        <v>44833</v>
      </c>
      <c r="I5411" s="119">
        <v>2280</v>
      </c>
      <c r="J5411" s="129"/>
      <c r="K5411" s="129"/>
      <c r="L5411" s="129">
        <v>0</v>
      </c>
      <c r="M5411" s="134" t="s">
        <v>21567</v>
      </c>
    </row>
    <row r="5412" spans="1:13" hidden="1" x14ac:dyDescent="0.25">
      <c r="A5412" s="128"/>
      <c r="B5412" s="2"/>
      <c r="C5412" s="139" t="s">
        <v>4455</v>
      </c>
      <c r="D5412" s="124" t="s">
        <v>4456</v>
      </c>
      <c r="E5412" s="118" t="s">
        <v>48</v>
      </c>
      <c r="F5412" s="124" t="s">
        <v>35249</v>
      </c>
      <c r="G5412" s="118" t="s">
        <v>2</v>
      </c>
      <c r="H5412" s="137">
        <v>44848</v>
      </c>
      <c r="I5412" s="119">
        <v>2280</v>
      </c>
      <c r="J5412" s="129"/>
      <c r="K5412" s="129"/>
      <c r="L5412" s="129">
        <v>0</v>
      </c>
      <c r="M5412" s="134" t="s">
        <v>21568</v>
      </c>
    </row>
    <row r="5413" spans="1:13" hidden="1" x14ac:dyDescent="0.25">
      <c r="A5413" s="128"/>
      <c r="B5413" s="2"/>
      <c r="C5413" s="139" t="s">
        <v>4457</v>
      </c>
      <c r="D5413" s="124" t="s">
        <v>4458</v>
      </c>
      <c r="E5413" s="118" t="s">
        <v>48</v>
      </c>
      <c r="F5413" s="124" t="s">
        <v>35249</v>
      </c>
      <c r="G5413" s="118" t="s">
        <v>2</v>
      </c>
      <c r="H5413" s="137">
        <v>43591</v>
      </c>
      <c r="I5413" s="119">
        <v>1882.96</v>
      </c>
      <c r="J5413" s="129"/>
      <c r="K5413" s="129"/>
      <c r="L5413" s="129">
        <v>0</v>
      </c>
      <c r="M5413" s="134" t="s">
        <v>21569</v>
      </c>
    </row>
    <row r="5414" spans="1:13" hidden="1" x14ac:dyDescent="0.25">
      <c r="A5414" s="128"/>
      <c r="B5414" s="2"/>
      <c r="C5414" s="139" t="s">
        <v>4459</v>
      </c>
      <c r="D5414" s="124" t="s">
        <v>4460</v>
      </c>
      <c r="E5414" s="118" t="s">
        <v>48</v>
      </c>
      <c r="F5414" s="124" t="s">
        <v>35249</v>
      </c>
      <c r="G5414" s="118" t="s">
        <v>2</v>
      </c>
      <c r="H5414" s="137">
        <v>46065</v>
      </c>
      <c r="I5414" s="119">
        <v>850</v>
      </c>
      <c r="J5414" s="129"/>
      <c r="K5414" s="129"/>
      <c r="L5414" s="129">
        <v>0</v>
      </c>
      <c r="M5414" s="134" t="s">
        <v>21570</v>
      </c>
    </row>
    <row r="5415" spans="1:13" hidden="1" x14ac:dyDescent="0.25">
      <c r="A5415" s="128"/>
      <c r="B5415" s="2"/>
      <c r="C5415" s="139" t="s">
        <v>4461</v>
      </c>
      <c r="D5415" s="124" t="s">
        <v>4462</v>
      </c>
      <c r="E5415" s="118" t="s">
        <v>48</v>
      </c>
      <c r="F5415" s="124" t="s">
        <v>35249</v>
      </c>
      <c r="G5415" s="118" t="s">
        <v>2</v>
      </c>
      <c r="H5415" s="137">
        <v>44687</v>
      </c>
      <c r="I5415" s="119">
        <v>914.12</v>
      </c>
      <c r="J5415" s="129"/>
      <c r="K5415" s="129"/>
      <c r="L5415" s="129">
        <v>0</v>
      </c>
      <c r="M5415" s="134" t="s">
        <v>21571</v>
      </c>
    </row>
    <row r="5416" spans="1:13" hidden="1" x14ac:dyDescent="0.25">
      <c r="A5416" s="128"/>
      <c r="B5416" s="2"/>
      <c r="C5416" s="139" t="s">
        <v>30673</v>
      </c>
      <c r="D5416" s="124" t="s">
        <v>4464</v>
      </c>
      <c r="E5416" s="118" t="s">
        <v>48</v>
      </c>
      <c r="F5416" s="124" t="s">
        <v>35249</v>
      </c>
      <c r="G5416" s="118" t="s">
        <v>2</v>
      </c>
      <c r="H5416" s="137"/>
      <c r="I5416" s="119"/>
      <c r="J5416" s="129"/>
      <c r="K5416" s="129"/>
      <c r="L5416" s="129">
        <v>0</v>
      </c>
      <c r="M5416" s="134" t="s">
        <v>21572</v>
      </c>
    </row>
    <row r="5417" spans="1:13" hidden="1" x14ac:dyDescent="0.25">
      <c r="A5417" s="128"/>
      <c r="B5417" s="2"/>
      <c r="C5417" s="139" t="s">
        <v>4463</v>
      </c>
      <c r="D5417" s="124" t="s">
        <v>4464</v>
      </c>
      <c r="E5417" s="118" t="s">
        <v>48</v>
      </c>
      <c r="F5417" s="124" t="s">
        <v>35249</v>
      </c>
      <c r="G5417" s="118" t="s">
        <v>2</v>
      </c>
      <c r="H5417" s="137">
        <v>45713</v>
      </c>
      <c r="I5417" s="119">
        <v>620</v>
      </c>
      <c r="J5417" s="129"/>
      <c r="K5417" s="129"/>
      <c r="L5417" s="129">
        <v>0</v>
      </c>
      <c r="M5417" s="134" t="s">
        <v>21573</v>
      </c>
    </row>
    <row r="5418" spans="1:13" hidden="1" x14ac:dyDescent="0.25">
      <c r="A5418" s="128"/>
      <c r="B5418" s="2"/>
      <c r="C5418" s="139" t="s">
        <v>32583</v>
      </c>
      <c r="D5418" s="124" t="s">
        <v>32584</v>
      </c>
      <c r="E5418" s="118" t="s">
        <v>48</v>
      </c>
      <c r="F5418" s="124" t="s">
        <v>35249</v>
      </c>
      <c r="G5418" s="118" t="s">
        <v>2</v>
      </c>
      <c r="H5418" s="137"/>
      <c r="I5418" s="119"/>
      <c r="J5418" s="129"/>
      <c r="K5418" s="129"/>
      <c r="L5418" s="129">
        <v>0</v>
      </c>
      <c r="M5418" s="134"/>
    </row>
    <row r="5419" spans="1:13" hidden="1" x14ac:dyDescent="0.25">
      <c r="A5419" s="128"/>
      <c r="B5419" s="2"/>
      <c r="C5419" s="139" t="s">
        <v>32260</v>
      </c>
      <c r="D5419" s="124" t="s">
        <v>32261</v>
      </c>
      <c r="E5419" s="118" t="s">
        <v>48</v>
      </c>
      <c r="F5419" s="124" t="s">
        <v>35249</v>
      </c>
      <c r="G5419" s="118" t="s">
        <v>2</v>
      </c>
      <c r="H5419" s="137"/>
      <c r="I5419" s="119"/>
      <c r="J5419" s="129"/>
      <c r="K5419" s="129"/>
      <c r="L5419" s="129">
        <v>0</v>
      </c>
      <c r="M5419" s="134" t="s">
        <v>21574</v>
      </c>
    </row>
    <row r="5420" spans="1:13" hidden="1" x14ac:dyDescent="0.25">
      <c r="A5420" s="128"/>
      <c r="B5420" s="2"/>
      <c r="C5420" s="139" t="s">
        <v>31419</v>
      </c>
      <c r="D5420" s="124" t="s">
        <v>31420</v>
      </c>
      <c r="E5420" s="118" t="s">
        <v>48</v>
      </c>
      <c r="F5420" s="124" t="s">
        <v>35249</v>
      </c>
      <c r="G5420" s="118" t="s">
        <v>2</v>
      </c>
      <c r="H5420" s="137"/>
      <c r="I5420" s="119"/>
      <c r="J5420" s="129"/>
      <c r="K5420" s="129"/>
      <c r="L5420" s="129">
        <v>0</v>
      </c>
      <c r="M5420" s="134" t="s">
        <v>30392</v>
      </c>
    </row>
    <row r="5421" spans="1:13" hidden="1" x14ac:dyDescent="0.25">
      <c r="A5421" s="128"/>
      <c r="B5421" s="2"/>
      <c r="C5421" s="139" t="s">
        <v>31950</v>
      </c>
      <c r="D5421" s="124" t="s">
        <v>31951</v>
      </c>
      <c r="E5421" s="118" t="s">
        <v>48</v>
      </c>
      <c r="F5421" s="124" t="s">
        <v>35249</v>
      </c>
      <c r="G5421" s="118" t="s">
        <v>2</v>
      </c>
      <c r="H5421" s="137"/>
      <c r="I5421" s="119"/>
      <c r="J5421" s="129"/>
      <c r="K5421" s="129"/>
      <c r="L5421" s="129">
        <v>0</v>
      </c>
      <c r="M5421" s="134" t="s">
        <v>21575</v>
      </c>
    </row>
    <row r="5422" spans="1:13" hidden="1" x14ac:dyDescent="0.25">
      <c r="A5422" s="128"/>
      <c r="B5422" s="2"/>
      <c r="C5422" s="139" t="s">
        <v>4465</v>
      </c>
      <c r="D5422" s="124" t="s">
        <v>4466</v>
      </c>
      <c r="E5422" s="118" t="s">
        <v>48</v>
      </c>
      <c r="F5422" s="124" t="s">
        <v>35249</v>
      </c>
      <c r="G5422" s="118" t="s">
        <v>2</v>
      </c>
      <c r="H5422" s="137">
        <v>43858</v>
      </c>
      <c r="I5422" s="119">
        <v>735.7</v>
      </c>
      <c r="J5422" s="129"/>
      <c r="K5422" s="129"/>
      <c r="L5422" s="129">
        <v>0</v>
      </c>
      <c r="M5422" s="134" t="s">
        <v>21576</v>
      </c>
    </row>
    <row r="5423" spans="1:13" hidden="1" x14ac:dyDescent="0.25">
      <c r="A5423" s="128"/>
      <c r="B5423" s="2"/>
      <c r="C5423" s="139" t="s">
        <v>28364</v>
      </c>
      <c r="D5423" s="124" t="s">
        <v>28365</v>
      </c>
      <c r="E5423" s="118" t="s">
        <v>48</v>
      </c>
      <c r="F5423" s="124" t="s">
        <v>35249</v>
      </c>
      <c r="G5423" s="118" t="s">
        <v>2</v>
      </c>
      <c r="H5423" s="137"/>
      <c r="I5423" s="119"/>
      <c r="J5423" s="129"/>
      <c r="K5423" s="129"/>
      <c r="L5423" s="129">
        <v>0</v>
      </c>
      <c r="M5423" s="134" t="s">
        <v>21577</v>
      </c>
    </row>
    <row r="5424" spans="1:13" hidden="1" x14ac:dyDescent="0.25">
      <c r="A5424" s="128"/>
      <c r="B5424" s="2"/>
      <c r="C5424" s="139" t="s">
        <v>4467</v>
      </c>
      <c r="D5424" s="124" t="s">
        <v>4468</v>
      </c>
      <c r="E5424" s="118" t="s">
        <v>48</v>
      </c>
      <c r="F5424" s="124" t="s">
        <v>35249</v>
      </c>
      <c r="G5424" s="118" t="s">
        <v>2</v>
      </c>
      <c r="H5424" s="137">
        <v>45008</v>
      </c>
      <c r="I5424" s="119">
        <v>1950</v>
      </c>
      <c r="J5424" s="129"/>
      <c r="K5424" s="129"/>
      <c r="L5424" s="129">
        <v>0</v>
      </c>
      <c r="M5424" s="134" t="s">
        <v>21578</v>
      </c>
    </row>
    <row r="5425" spans="1:13" hidden="1" x14ac:dyDescent="0.25">
      <c r="A5425" s="128"/>
      <c r="B5425" s="2"/>
      <c r="C5425" s="139" t="s">
        <v>4469</v>
      </c>
      <c r="D5425" s="124" t="s">
        <v>4470</v>
      </c>
      <c r="E5425" s="118" t="s">
        <v>48</v>
      </c>
      <c r="F5425" s="124" t="s">
        <v>35249</v>
      </c>
      <c r="G5425" s="118" t="s">
        <v>2</v>
      </c>
      <c r="H5425" s="137">
        <v>43700</v>
      </c>
      <c r="I5425" s="119">
        <v>998.68</v>
      </c>
      <c r="J5425" s="129"/>
      <c r="K5425" s="129"/>
      <c r="L5425" s="129">
        <v>0</v>
      </c>
      <c r="M5425" s="134" t="s">
        <v>21579</v>
      </c>
    </row>
    <row r="5426" spans="1:13" hidden="1" x14ac:dyDescent="0.25">
      <c r="A5426" s="128"/>
      <c r="B5426" s="2"/>
      <c r="C5426" s="139" t="s">
        <v>30653</v>
      </c>
      <c r="D5426" s="124" t="s">
        <v>30654</v>
      </c>
      <c r="E5426" s="118" t="s">
        <v>48</v>
      </c>
      <c r="F5426" s="124" t="s">
        <v>35249</v>
      </c>
      <c r="G5426" s="118" t="s">
        <v>2</v>
      </c>
      <c r="H5426" s="137"/>
      <c r="I5426" s="119"/>
      <c r="J5426" s="129"/>
      <c r="K5426" s="129"/>
      <c r="L5426" s="129">
        <v>0</v>
      </c>
      <c r="M5426" s="134" t="s">
        <v>32093</v>
      </c>
    </row>
    <row r="5427" spans="1:13" hidden="1" x14ac:dyDescent="0.25">
      <c r="A5427" s="128"/>
      <c r="B5427" s="2"/>
      <c r="C5427" s="139" t="s">
        <v>31859</v>
      </c>
      <c r="D5427" s="124" t="s">
        <v>31860</v>
      </c>
      <c r="E5427" s="118" t="s">
        <v>48</v>
      </c>
      <c r="F5427" s="124" t="s">
        <v>35249</v>
      </c>
      <c r="G5427" s="118" t="s">
        <v>2</v>
      </c>
      <c r="H5427" s="137"/>
      <c r="I5427" s="119"/>
      <c r="J5427" s="129"/>
      <c r="K5427" s="129"/>
      <c r="L5427" s="129">
        <v>0</v>
      </c>
      <c r="M5427" s="134" t="s">
        <v>21580</v>
      </c>
    </row>
    <row r="5428" spans="1:13" hidden="1" x14ac:dyDescent="0.25">
      <c r="A5428" s="128"/>
      <c r="B5428" s="2"/>
      <c r="C5428" s="139" t="s">
        <v>30852</v>
      </c>
      <c r="D5428" s="124" t="s">
        <v>30853</v>
      </c>
      <c r="E5428" s="118" t="s">
        <v>48</v>
      </c>
      <c r="F5428" s="124" t="s">
        <v>35249</v>
      </c>
      <c r="G5428" s="118" t="s">
        <v>2</v>
      </c>
      <c r="H5428" s="137"/>
      <c r="I5428" s="119"/>
      <c r="J5428" s="129"/>
      <c r="K5428" s="129"/>
      <c r="L5428" s="129">
        <v>0</v>
      </c>
      <c r="M5428" s="134" t="s">
        <v>21581</v>
      </c>
    </row>
    <row r="5429" spans="1:13" hidden="1" x14ac:dyDescent="0.25">
      <c r="A5429" s="128"/>
      <c r="B5429" s="2"/>
      <c r="C5429" s="139" t="s">
        <v>33303</v>
      </c>
      <c r="D5429" s="124" t="s">
        <v>33304</v>
      </c>
      <c r="E5429" s="118" t="s">
        <v>48</v>
      </c>
      <c r="F5429" s="124" t="s">
        <v>35249</v>
      </c>
      <c r="G5429" s="118" t="s">
        <v>2</v>
      </c>
      <c r="H5429" s="137"/>
      <c r="I5429" s="119"/>
      <c r="J5429" s="129"/>
      <c r="K5429" s="129"/>
      <c r="L5429" s="129">
        <v>0</v>
      </c>
      <c r="M5429" s="134" t="s">
        <v>21582</v>
      </c>
    </row>
    <row r="5430" spans="1:13" hidden="1" x14ac:dyDescent="0.25">
      <c r="A5430" s="128"/>
      <c r="B5430" s="2"/>
      <c r="C5430" s="139" t="s">
        <v>27977</v>
      </c>
      <c r="D5430" s="124" t="s">
        <v>27978</v>
      </c>
      <c r="E5430" s="118" t="s">
        <v>48</v>
      </c>
      <c r="F5430" s="124" t="s">
        <v>35249</v>
      </c>
      <c r="G5430" s="118" t="s">
        <v>2</v>
      </c>
      <c r="H5430" s="137"/>
      <c r="I5430" s="119"/>
      <c r="J5430" s="129"/>
      <c r="K5430" s="129"/>
      <c r="L5430" s="129">
        <v>0</v>
      </c>
      <c r="M5430" s="134" t="s">
        <v>21583</v>
      </c>
    </row>
    <row r="5431" spans="1:13" hidden="1" x14ac:dyDescent="0.25">
      <c r="A5431" s="128"/>
      <c r="B5431" s="2"/>
      <c r="C5431" s="139" t="s">
        <v>4471</v>
      </c>
      <c r="D5431" s="124" t="s">
        <v>4472</v>
      </c>
      <c r="E5431" s="118" t="s">
        <v>48</v>
      </c>
      <c r="F5431" s="124" t="s">
        <v>35249</v>
      </c>
      <c r="G5431" s="118" t="s">
        <v>2</v>
      </c>
      <c r="H5431" s="137">
        <v>43858</v>
      </c>
      <c r="I5431" s="119">
        <v>2245.88</v>
      </c>
      <c r="J5431" s="129"/>
      <c r="K5431" s="129"/>
      <c r="L5431" s="129">
        <v>0</v>
      </c>
      <c r="M5431" s="134" t="s">
        <v>21584</v>
      </c>
    </row>
    <row r="5432" spans="1:13" hidden="1" x14ac:dyDescent="0.25">
      <c r="A5432" s="128"/>
      <c r="B5432" s="2"/>
      <c r="C5432" s="139" t="s">
        <v>4473</v>
      </c>
      <c r="D5432" s="124" t="s">
        <v>4474</v>
      </c>
      <c r="E5432" s="118" t="s">
        <v>48</v>
      </c>
      <c r="F5432" s="124" t="s">
        <v>35249</v>
      </c>
      <c r="G5432" s="118" t="s">
        <v>2</v>
      </c>
      <c r="H5432" s="137">
        <v>44273</v>
      </c>
      <c r="I5432" s="119">
        <v>3291.74</v>
      </c>
      <c r="J5432" s="129"/>
      <c r="K5432" s="129"/>
      <c r="L5432" s="129">
        <v>0</v>
      </c>
      <c r="M5432" s="134" t="s">
        <v>21585</v>
      </c>
    </row>
    <row r="5433" spans="1:13" hidden="1" x14ac:dyDescent="0.25">
      <c r="A5433" s="128"/>
      <c r="B5433" s="2"/>
      <c r="C5433" s="139" t="s">
        <v>4475</v>
      </c>
      <c r="D5433" s="124" t="s">
        <v>4476</v>
      </c>
      <c r="E5433" s="118" t="s">
        <v>48</v>
      </c>
      <c r="F5433" s="124" t="s">
        <v>35249</v>
      </c>
      <c r="G5433" s="118" t="s">
        <v>2</v>
      </c>
      <c r="H5433" s="137">
        <v>43439</v>
      </c>
      <c r="I5433" s="119">
        <v>3291.74</v>
      </c>
      <c r="J5433" s="129"/>
      <c r="K5433" s="129"/>
      <c r="L5433" s="129">
        <v>0</v>
      </c>
      <c r="M5433" s="134" t="s">
        <v>21586</v>
      </c>
    </row>
    <row r="5434" spans="1:13" hidden="1" x14ac:dyDescent="0.25">
      <c r="A5434" s="128"/>
      <c r="B5434" s="2"/>
      <c r="C5434" s="139" t="s">
        <v>4477</v>
      </c>
      <c r="D5434" s="124" t="s">
        <v>4478</v>
      </c>
      <c r="E5434" s="118" t="s">
        <v>48</v>
      </c>
      <c r="F5434" s="124" t="s">
        <v>35249</v>
      </c>
      <c r="G5434" s="118" t="s">
        <v>2</v>
      </c>
      <c r="H5434" s="137">
        <v>42200</v>
      </c>
      <c r="I5434" s="119">
        <v>3246.81</v>
      </c>
      <c r="J5434" s="129"/>
      <c r="K5434" s="129"/>
      <c r="L5434" s="129">
        <v>0</v>
      </c>
      <c r="M5434" s="134" t="s">
        <v>21587</v>
      </c>
    </row>
    <row r="5435" spans="1:13" hidden="1" x14ac:dyDescent="0.25">
      <c r="A5435" s="128"/>
      <c r="B5435" s="2"/>
      <c r="C5435" s="139" t="s">
        <v>4479</v>
      </c>
      <c r="D5435" s="124" t="s">
        <v>4480</v>
      </c>
      <c r="E5435" s="118" t="s">
        <v>48</v>
      </c>
      <c r="F5435" s="124" t="s">
        <v>35249</v>
      </c>
      <c r="G5435" s="118" t="s">
        <v>2</v>
      </c>
      <c r="H5435" s="137">
        <v>43097</v>
      </c>
      <c r="I5435" s="119">
        <v>5118.59</v>
      </c>
      <c r="J5435" s="129"/>
      <c r="K5435" s="129"/>
      <c r="L5435" s="129">
        <v>0</v>
      </c>
      <c r="M5435" s="134" t="s">
        <v>21588</v>
      </c>
    </row>
    <row r="5436" spans="1:13" hidden="1" x14ac:dyDescent="0.25">
      <c r="A5436" s="128"/>
      <c r="B5436" s="2"/>
      <c r="C5436" s="139" t="s">
        <v>30620</v>
      </c>
      <c r="D5436" s="124" t="s">
        <v>30621</v>
      </c>
      <c r="E5436" s="118" t="s">
        <v>48</v>
      </c>
      <c r="F5436" s="124" t="s">
        <v>35249</v>
      </c>
      <c r="G5436" s="118" t="s">
        <v>2</v>
      </c>
      <c r="H5436" s="137"/>
      <c r="I5436" s="119"/>
      <c r="J5436" s="129"/>
      <c r="K5436" s="129"/>
      <c r="L5436" s="129">
        <v>0</v>
      </c>
      <c r="M5436" s="134" t="s">
        <v>21589</v>
      </c>
    </row>
    <row r="5437" spans="1:13" hidden="1" x14ac:dyDescent="0.25">
      <c r="A5437" s="128"/>
      <c r="B5437" s="2"/>
      <c r="C5437" s="139" t="s">
        <v>4481</v>
      </c>
      <c r="D5437" s="124" t="s">
        <v>4482</v>
      </c>
      <c r="E5437" s="118" t="s">
        <v>48</v>
      </c>
      <c r="F5437" s="124" t="s">
        <v>35249</v>
      </c>
      <c r="G5437" s="118" t="s">
        <v>2</v>
      </c>
      <c r="H5437" s="137">
        <v>46105</v>
      </c>
      <c r="I5437" s="119">
        <v>1109.23</v>
      </c>
      <c r="J5437" s="129"/>
      <c r="K5437" s="129"/>
      <c r="L5437" s="129">
        <v>0</v>
      </c>
      <c r="M5437" s="134" t="s">
        <v>30893</v>
      </c>
    </row>
    <row r="5438" spans="1:13" hidden="1" x14ac:dyDescent="0.25">
      <c r="A5438" s="128"/>
      <c r="B5438" s="2"/>
      <c r="C5438" s="139" t="s">
        <v>4483</v>
      </c>
      <c r="D5438" s="124" t="s">
        <v>4484</v>
      </c>
      <c r="E5438" s="118" t="s">
        <v>48</v>
      </c>
      <c r="F5438" s="124" t="s">
        <v>35249</v>
      </c>
      <c r="G5438" s="118" t="s">
        <v>2</v>
      </c>
      <c r="H5438" s="137">
        <v>43494</v>
      </c>
      <c r="I5438" s="119">
        <v>2565.2800000000002</v>
      </c>
      <c r="J5438" s="129"/>
      <c r="K5438" s="129"/>
      <c r="L5438" s="129">
        <v>0</v>
      </c>
      <c r="M5438" s="134" t="s">
        <v>21590</v>
      </c>
    </row>
    <row r="5439" spans="1:13" hidden="1" x14ac:dyDescent="0.25">
      <c r="A5439" s="128"/>
      <c r="B5439" s="2"/>
      <c r="C5439" s="139" t="s">
        <v>29630</v>
      </c>
      <c r="D5439" s="124" t="s">
        <v>29631</v>
      </c>
      <c r="E5439" s="118" t="s">
        <v>48</v>
      </c>
      <c r="F5439" s="124" t="s">
        <v>35249</v>
      </c>
      <c r="G5439" s="118" t="s">
        <v>2</v>
      </c>
      <c r="H5439" s="137"/>
      <c r="I5439" s="119"/>
      <c r="J5439" s="129"/>
      <c r="K5439" s="129"/>
      <c r="L5439" s="129">
        <v>0</v>
      </c>
      <c r="M5439" s="134" t="s">
        <v>21591</v>
      </c>
    </row>
    <row r="5440" spans="1:13" hidden="1" x14ac:dyDescent="0.25">
      <c r="A5440" s="128"/>
      <c r="B5440" s="2"/>
      <c r="C5440" s="139" t="s">
        <v>35291</v>
      </c>
      <c r="D5440" s="124" t="s">
        <v>35292</v>
      </c>
      <c r="E5440" s="118" t="s">
        <v>48</v>
      </c>
      <c r="F5440" s="124" t="s">
        <v>35249</v>
      </c>
      <c r="G5440" s="118" t="s">
        <v>2</v>
      </c>
      <c r="H5440" s="137">
        <v>44928</v>
      </c>
      <c r="I5440" s="119">
        <v>2422.5</v>
      </c>
      <c r="J5440" s="129"/>
      <c r="K5440" s="129"/>
      <c r="L5440" s="129">
        <v>0</v>
      </c>
      <c r="M5440" s="134" t="s">
        <v>21592</v>
      </c>
    </row>
    <row r="5441" spans="1:13" hidden="1" x14ac:dyDescent="0.25">
      <c r="A5441" s="128"/>
      <c r="B5441" s="2"/>
      <c r="C5441" s="139" t="s">
        <v>31346</v>
      </c>
      <c r="D5441" s="124" t="s">
        <v>31347</v>
      </c>
      <c r="E5441" s="118" t="s">
        <v>48</v>
      </c>
      <c r="F5441" s="124" t="s">
        <v>35249</v>
      </c>
      <c r="G5441" s="118" t="s">
        <v>2</v>
      </c>
      <c r="H5441" s="137"/>
      <c r="I5441" s="119"/>
      <c r="J5441" s="129"/>
      <c r="K5441" s="129"/>
      <c r="L5441" s="129">
        <v>0</v>
      </c>
      <c r="M5441" s="134" t="s">
        <v>30166</v>
      </c>
    </row>
    <row r="5442" spans="1:13" hidden="1" x14ac:dyDescent="0.25">
      <c r="A5442" s="128"/>
      <c r="B5442" s="2"/>
      <c r="C5442" s="139" t="s">
        <v>30659</v>
      </c>
      <c r="D5442" s="124" t="s">
        <v>30660</v>
      </c>
      <c r="E5442" s="118" t="s">
        <v>48</v>
      </c>
      <c r="F5442" s="124" t="s">
        <v>35249</v>
      </c>
      <c r="G5442" s="118" t="s">
        <v>2</v>
      </c>
      <c r="H5442" s="137"/>
      <c r="I5442" s="119"/>
      <c r="J5442" s="129"/>
      <c r="K5442" s="129"/>
      <c r="L5442" s="129">
        <v>0</v>
      </c>
      <c r="M5442" s="134" t="s">
        <v>21593</v>
      </c>
    </row>
    <row r="5443" spans="1:13" hidden="1" x14ac:dyDescent="0.25">
      <c r="A5443" s="128"/>
      <c r="B5443" s="2"/>
      <c r="C5443" s="139" t="s">
        <v>30762</v>
      </c>
      <c r="D5443" s="124" t="s">
        <v>30763</v>
      </c>
      <c r="E5443" s="118" t="s">
        <v>48</v>
      </c>
      <c r="F5443" s="124" t="s">
        <v>35249</v>
      </c>
      <c r="G5443" s="118" t="s">
        <v>2</v>
      </c>
      <c r="H5443" s="137"/>
      <c r="I5443" s="119"/>
      <c r="J5443" s="129"/>
      <c r="K5443" s="129"/>
      <c r="L5443" s="129">
        <v>0</v>
      </c>
      <c r="M5443" s="134" t="s">
        <v>29832</v>
      </c>
    </row>
    <row r="5444" spans="1:13" hidden="1" x14ac:dyDescent="0.25">
      <c r="A5444" s="128"/>
      <c r="B5444" s="2"/>
      <c r="C5444" s="139" t="s">
        <v>33052</v>
      </c>
      <c r="D5444" s="124" t="s">
        <v>33053</v>
      </c>
      <c r="E5444" s="118" t="s">
        <v>48</v>
      </c>
      <c r="F5444" s="124" t="s">
        <v>35249</v>
      </c>
      <c r="G5444" s="118" t="s">
        <v>2</v>
      </c>
      <c r="H5444" s="137"/>
      <c r="I5444" s="119"/>
      <c r="J5444" s="129"/>
      <c r="K5444" s="129"/>
      <c r="L5444" s="129">
        <v>0</v>
      </c>
      <c r="M5444" s="134" t="s">
        <v>21594</v>
      </c>
    </row>
    <row r="5445" spans="1:13" hidden="1" x14ac:dyDescent="0.25">
      <c r="A5445" s="128"/>
      <c r="B5445" s="2"/>
      <c r="C5445" s="139" t="s">
        <v>4485</v>
      </c>
      <c r="D5445" s="124" t="s">
        <v>4486</v>
      </c>
      <c r="E5445" s="118" t="s">
        <v>48</v>
      </c>
      <c r="F5445" s="124" t="s">
        <v>35249</v>
      </c>
      <c r="G5445" s="118" t="s">
        <v>2</v>
      </c>
      <c r="H5445" s="137">
        <v>44823</v>
      </c>
      <c r="I5445" s="119">
        <v>2458</v>
      </c>
      <c r="J5445" s="129"/>
      <c r="K5445" s="129"/>
      <c r="L5445" s="129">
        <v>0</v>
      </c>
      <c r="M5445" s="134" t="s">
        <v>21595</v>
      </c>
    </row>
    <row r="5446" spans="1:13" hidden="1" x14ac:dyDescent="0.25">
      <c r="A5446" s="128"/>
      <c r="B5446" s="2"/>
      <c r="C5446" s="139" t="s">
        <v>27846</v>
      </c>
      <c r="D5446" s="124" t="s">
        <v>27847</v>
      </c>
      <c r="E5446" s="118" t="s">
        <v>48</v>
      </c>
      <c r="F5446" s="124" t="s">
        <v>35249</v>
      </c>
      <c r="G5446" s="118" t="s">
        <v>2</v>
      </c>
      <c r="H5446" s="137"/>
      <c r="I5446" s="119"/>
      <c r="J5446" s="129"/>
      <c r="K5446" s="129"/>
      <c r="L5446" s="129">
        <v>0</v>
      </c>
      <c r="M5446" s="134" t="s">
        <v>21596</v>
      </c>
    </row>
    <row r="5447" spans="1:13" hidden="1" x14ac:dyDescent="0.25">
      <c r="A5447" s="128"/>
      <c r="B5447" s="2"/>
      <c r="C5447" s="139" t="s">
        <v>4487</v>
      </c>
      <c r="D5447" s="124" t="s">
        <v>4488</v>
      </c>
      <c r="E5447" s="118" t="s">
        <v>48</v>
      </c>
      <c r="F5447" s="124" t="s">
        <v>35249</v>
      </c>
      <c r="G5447" s="118" t="s">
        <v>2</v>
      </c>
      <c r="H5447" s="137">
        <v>42534</v>
      </c>
      <c r="I5447" s="119">
        <v>4682.7700000000004</v>
      </c>
      <c r="J5447" s="129"/>
      <c r="K5447" s="129"/>
      <c r="L5447" s="129">
        <v>0</v>
      </c>
      <c r="M5447" s="134" t="s">
        <v>21597</v>
      </c>
    </row>
    <row r="5448" spans="1:13" hidden="1" x14ac:dyDescent="0.25">
      <c r="A5448" s="128"/>
      <c r="B5448" s="2"/>
      <c r="C5448" s="139" t="s">
        <v>4489</v>
      </c>
      <c r="D5448" s="124" t="s">
        <v>4490</v>
      </c>
      <c r="E5448" s="118" t="s">
        <v>48</v>
      </c>
      <c r="F5448" s="124" t="s">
        <v>35249</v>
      </c>
      <c r="G5448" s="118" t="s">
        <v>2</v>
      </c>
      <c r="H5448" s="137">
        <v>41739</v>
      </c>
      <c r="I5448" s="119">
        <v>3173.18</v>
      </c>
      <c r="J5448" s="129"/>
      <c r="K5448" s="129"/>
      <c r="L5448" s="129">
        <v>0</v>
      </c>
      <c r="M5448" s="134" t="s">
        <v>21598</v>
      </c>
    </row>
    <row r="5449" spans="1:13" hidden="1" x14ac:dyDescent="0.25">
      <c r="A5449" s="128"/>
      <c r="B5449" s="2"/>
      <c r="C5449" s="139" t="s">
        <v>4491</v>
      </c>
      <c r="D5449" s="124" t="s">
        <v>4492</v>
      </c>
      <c r="E5449" s="118" t="s">
        <v>48</v>
      </c>
      <c r="F5449" s="124" t="s">
        <v>35249</v>
      </c>
      <c r="G5449" s="118" t="s">
        <v>2</v>
      </c>
      <c r="H5449" s="137">
        <v>43376</v>
      </c>
      <c r="I5449" s="119">
        <v>5156.7</v>
      </c>
      <c r="J5449" s="129"/>
      <c r="K5449" s="129"/>
      <c r="L5449" s="129">
        <v>0</v>
      </c>
      <c r="M5449" s="134" t="s">
        <v>21599</v>
      </c>
    </row>
    <row r="5450" spans="1:13" hidden="1" x14ac:dyDescent="0.25">
      <c r="A5450" s="128"/>
      <c r="B5450" s="2"/>
      <c r="C5450" s="139" t="s">
        <v>31340</v>
      </c>
      <c r="D5450" s="124" t="s">
        <v>31341</v>
      </c>
      <c r="E5450" s="118" t="s">
        <v>48</v>
      </c>
      <c r="F5450" s="124" t="s">
        <v>35249</v>
      </c>
      <c r="G5450" s="118" t="s">
        <v>2</v>
      </c>
      <c r="H5450" s="137"/>
      <c r="I5450" s="119"/>
      <c r="J5450" s="129"/>
      <c r="K5450" s="129"/>
      <c r="L5450" s="129">
        <v>0</v>
      </c>
      <c r="M5450" s="134" t="s">
        <v>21600</v>
      </c>
    </row>
    <row r="5451" spans="1:13" hidden="1" x14ac:dyDescent="0.25">
      <c r="A5451" s="128"/>
      <c r="B5451" s="2"/>
      <c r="C5451" s="139" t="s">
        <v>4493</v>
      </c>
      <c r="D5451" s="124" t="s">
        <v>4494</v>
      </c>
      <c r="E5451" s="118" t="s">
        <v>48</v>
      </c>
      <c r="F5451" s="124" t="s">
        <v>35249</v>
      </c>
      <c r="G5451" s="118" t="s">
        <v>2</v>
      </c>
      <c r="H5451" s="137">
        <v>42131</v>
      </c>
      <c r="I5451" s="119">
        <v>4414.3999999999996</v>
      </c>
      <c r="J5451" s="129"/>
      <c r="K5451" s="129"/>
      <c r="L5451" s="129">
        <v>0</v>
      </c>
      <c r="M5451" s="134" t="s">
        <v>21601</v>
      </c>
    </row>
    <row r="5452" spans="1:13" hidden="1" x14ac:dyDescent="0.25">
      <c r="A5452" s="128"/>
      <c r="B5452" s="2"/>
      <c r="C5452" s="139" t="s">
        <v>4495</v>
      </c>
      <c r="D5452" s="124" t="s">
        <v>4496</v>
      </c>
      <c r="E5452" s="118" t="s">
        <v>48</v>
      </c>
      <c r="F5452" s="124" t="s">
        <v>35249</v>
      </c>
      <c r="G5452" s="118" t="s">
        <v>2</v>
      </c>
      <c r="H5452" s="137">
        <v>42117</v>
      </c>
      <c r="I5452" s="119">
        <v>5467.18</v>
      </c>
      <c r="J5452" s="129"/>
      <c r="K5452" s="129"/>
      <c r="L5452" s="129">
        <v>0</v>
      </c>
      <c r="M5452" s="134" t="s">
        <v>21602</v>
      </c>
    </row>
    <row r="5453" spans="1:13" hidden="1" x14ac:dyDescent="0.25">
      <c r="A5453" s="128"/>
      <c r="B5453" s="2"/>
      <c r="C5453" s="139" t="s">
        <v>4497</v>
      </c>
      <c r="D5453" s="124" t="s">
        <v>4498</v>
      </c>
      <c r="E5453" s="118" t="s">
        <v>48</v>
      </c>
      <c r="F5453" s="124" t="s">
        <v>35249</v>
      </c>
      <c r="G5453" s="118" t="s">
        <v>2</v>
      </c>
      <c r="H5453" s="137">
        <v>42685</v>
      </c>
      <c r="I5453" s="119">
        <v>6907.72</v>
      </c>
      <c r="J5453" s="129"/>
      <c r="K5453" s="129"/>
      <c r="L5453" s="129">
        <v>0</v>
      </c>
      <c r="M5453" s="134" t="s">
        <v>21603</v>
      </c>
    </row>
    <row r="5454" spans="1:13" hidden="1" x14ac:dyDescent="0.25">
      <c r="A5454" s="128"/>
      <c r="B5454" s="2"/>
      <c r="C5454" s="139" t="s">
        <v>30171</v>
      </c>
      <c r="D5454" s="124" t="s">
        <v>30172</v>
      </c>
      <c r="E5454" s="118" t="s">
        <v>48</v>
      </c>
      <c r="F5454" s="124" t="s">
        <v>35249</v>
      </c>
      <c r="G5454" s="118" t="s">
        <v>2</v>
      </c>
      <c r="H5454" s="137"/>
      <c r="I5454" s="119"/>
      <c r="J5454" s="129"/>
      <c r="K5454" s="129"/>
      <c r="L5454" s="129">
        <v>0</v>
      </c>
      <c r="M5454" s="134" t="s">
        <v>21604</v>
      </c>
    </row>
    <row r="5455" spans="1:13" hidden="1" x14ac:dyDescent="0.25">
      <c r="A5455" s="128"/>
      <c r="B5455" s="2"/>
      <c r="C5455" s="139" t="s">
        <v>4499</v>
      </c>
      <c r="D5455" s="124" t="s">
        <v>4500</v>
      </c>
      <c r="E5455" s="118" t="s">
        <v>48</v>
      </c>
      <c r="F5455" s="124" t="s">
        <v>35249</v>
      </c>
      <c r="G5455" s="118" t="s">
        <v>2</v>
      </c>
      <c r="H5455" s="137">
        <v>41676</v>
      </c>
      <c r="I5455" s="119">
        <v>569.96</v>
      </c>
      <c r="J5455" s="129"/>
      <c r="K5455" s="129"/>
      <c r="L5455" s="129">
        <v>0</v>
      </c>
      <c r="M5455" s="134" t="s">
        <v>21605</v>
      </c>
    </row>
    <row r="5456" spans="1:13" hidden="1" x14ac:dyDescent="0.25">
      <c r="A5456" s="128"/>
      <c r="B5456" s="2"/>
      <c r="C5456" s="139" t="s">
        <v>4501</v>
      </c>
      <c r="D5456" s="124" t="s">
        <v>4502</v>
      </c>
      <c r="E5456" s="118" t="s">
        <v>48</v>
      </c>
      <c r="F5456" s="124" t="s">
        <v>35249</v>
      </c>
      <c r="G5456" s="118" t="s">
        <v>2</v>
      </c>
      <c r="H5456" s="137">
        <v>41559</v>
      </c>
      <c r="I5456" s="119">
        <v>773.86</v>
      </c>
      <c r="J5456" s="129"/>
      <c r="K5456" s="129"/>
      <c r="L5456" s="129">
        <v>0</v>
      </c>
      <c r="M5456" s="134" t="s">
        <v>21606</v>
      </c>
    </row>
    <row r="5457" spans="1:13" hidden="1" x14ac:dyDescent="0.25">
      <c r="A5457" s="128"/>
      <c r="B5457" s="2"/>
      <c r="C5457" s="139" t="s">
        <v>4503</v>
      </c>
      <c r="D5457" s="124" t="s">
        <v>4504</v>
      </c>
      <c r="E5457" s="118" t="s">
        <v>48</v>
      </c>
      <c r="F5457" s="124" t="s">
        <v>35249</v>
      </c>
      <c r="G5457" s="118" t="s">
        <v>2</v>
      </c>
      <c r="H5457" s="137">
        <v>41676</v>
      </c>
      <c r="I5457" s="119">
        <v>708.86</v>
      </c>
      <c r="J5457" s="129"/>
      <c r="K5457" s="129"/>
      <c r="L5457" s="129">
        <v>0</v>
      </c>
      <c r="M5457" s="134" t="s">
        <v>21607</v>
      </c>
    </row>
    <row r="5458" spans="1:13" hidden="1" x14ac:dyDescent="0.25">
      <c r="A5458" s="128"/>
      <c r="B5458" s="2"/>
      <c r="C5458" s="139" t="s">
        <v>4505</v>
      </c>
      <c r="D5458" s="124" t="s">
        <v>4506</v>
      </c>
      <c r="E5458" s="118" t="s">
        <v>48</v>
      </c>
      <c r="F5458" s="124" t="s">
        <v>35249</v>
      </c>
      <c r="G5458" s="118" t="s">
        <v>2</v>
      </c>
      <c r="H5458" s="137">
        <v>42605</v>
      </c>
      <c r="I5458" s="119">
        <v>7517.48</v>
      </c>
      <c r="J5458" s="129"/>
      <c r="K5458" s="129"/>
      <c r="L5458" s="129">
        <v>0</v>
      </c>
      <c r="M5458" s="134" t="s">
        <v>21608</v>
      </c>
    </row>
    <row r="5459" spans="1:13" hidden="1" x14ac:dyDescent="0.25">
      <c r="A5459" s="128"/>
      <c r="B5459" s="2"/>
      <c r="C5459" s="139" t="s">
        <v>4507</v>
      </c>
      <c r="D5459" s="124" t="s">
        <v>4508</v>
      </c>
      <c r="E5459" s="118" t="s">
        <v>48</v>
      </c>
      <c r="F5459" s="124" t="s">
        <v>35249</v>
      </c>
      <c r="G5459" s="118" t="s">
        <v>2</v>
      </c>
      <c r="H5459" s="137">
        <v>41803</v>
      </c>
      <c r="I5459" s="119">
        <v>3428.96</v>
      </c>
      <c r="J5459" s="129"/>
      <c r="K5459" s="129"/>
      <c r="L5459" s="129">
        <v>0</v>
      </c>
      <c r="M5459" s="134" t="s">
        <v>21609</v>
      </c>
    </row>
    <row r="5460" spans="1:13" hidden="1" x14ac:dyDescent="0.25">
      <c r="A5460" s="128"/>
      <c r="B5460" s="2"/>
      <c r="C5460" s="139" t="s">
        <v>31707</v>
      </c>
      <c r="D5460" s="124" t="s">
        <v>31708</v>
      </c>
      <c r="E5460" s="118" t="s">
        <v>48</v>
      </c>
      <c r="F5460" s="124" t="s">
        <v>35249</v>
      </c>
      <c r="G5460" s="118" t="s">
        <v>2</v>
      </c>
      <c r="H5460" s="137"/>
      <c r="I5460" s="119"/>
      <c r="J5460" s="129"/>
      <c r="K5460" s="129"/>
      <c r="L5460" s="129">
        <v>0</v>
      </c>
      <c r="M5460" s="134" t="s">
        <v>21610</v>
      </c>
    </row>
    <row r="5461" spans="1:13" hidden="1" x14ac:dyDescent="0.25">
      <c r="A5461" s="128"/>
      <c r="B5461" s="2"/>
      <c r="C5461" s="139" t="s">
        <v>4509</v>
      </c>
      <c r="D5461" s="124" t="s">
        <v>4510</v>
      </c>
      <c r="E5461" s="118" t="s">
        <v>48</v>
      </c>
      <c r="F5461" s="124" t="s">
        <v>35249</v>
      </c>
      <c r="G5461" s="118" t="s">
        <v>2</v>
      </c>
      <c r="H5461" s="137">
        <v>42766</v>
      </c>
      <c r="I5461" s="119">
        <v>683.87</v>
      </c>
      <c r="J5461" s="129"/>
      <c r="K5461" s="129"/>
      <c r="L5461" s="129">
        <v>0</v>
      </c>
      <c r="M5461" s="134" t="s">
        <v>21611</v>
      </c>
    </row>
    <row r="5462" spans="1:13" hidden="1" x14ac:dyDescent="0.25">
      <c r="A5462" s="128"/>
      <c r="B5462" s="2"/>
      <c r="C5462" s="139" t="s">
        <v>4511</v>
      </c>
      <c r="D5462" s="124" t="s">
        <v>4512</v>
      </c>
      <c r="E5462" s="118" t="s">
        <v>48</v>
      </c>
      <c r="F5462" s="124" t="s">
        <v>35249</v>
      </c>
      <c r="G5462" s="118" t="s">
        <v>2</v>
      </c>
      <c r="H5462" s="137">
        <v>41229</v>
      </c>
      <c r="I5462" s="119">
        <v>663.96</v>
      </c>
      <c r="J5462" s="129"/>
      <c r="K5462" s="129"/>
      <c r="L5462" s="129">
        <v>0</v>
      </c>
      <c r="M5462" s="134" t="s">
        <v>30386</v>
      </c>
    </row>
    <row r="5463" spans="1:13" hidden="1" x14ac:dyDescent="0.25">
      <c r="A5463" s="128"/>
      <c r="B5463" s="2"/>
      <c r="C5463" s="139" t="s">
        <v>4513</v>
      </c>
      <c r="D5463" s="124" t="s">
        <v>4514</v>
      </c>
      <c r="E5463" s="118" t="s">
        <v>48</v>
      </c>
      <c r="F5463" s="124" t="s">
        <v>35249</v>
      </c>
      <c r="G5463" s="118" t="s">
        <v>2</v>
      </c>
      <c r="H5463" s="137">
        <v>42032</v>
      </c>
      <c r="I5463" s="119">
        <v>2538.35</v>
      </c>
      <c r="J5463" s="129"/>
      <c r="K5463" s="129"/>
      <c r="L5463" s="129">
        <v>0</v>
      </c>
      <c r="M5463" s="134" t="s">
        <v>21587</v>
      </c>
    </row>
    <row r="5464" spans="1:13" hidden="1" x14ac:dyDescent="0.25">
      <c r="A5464" s="128"/>
      <c r="B5464" s="2"/>
      <c r="C5464" s="139" t="s">
        <v>4515</v>
      </c>
      <c r="D5464" s="124" t="s">
        <v>4516</v>
      </c>
      <c r="E5464" s="118" t="s">
        <v>48</v>
      </c>
      <c r="F5464" s="124" t="s">
        <v>35249</v>
      </c>
      <c r="G5464" s="118" t="s">
        <v>2</v>
      </c>
      <c r="H5464" s="137">
        <v>41229</v>
      </c>
      <c r="I5464" s="119">
        <v>1443.41</v>
      </c>
      <c r="J5464" s="129"/>
      <c r="K5464" s="129"/>
      <c r="L5464" s="129">
        <v>0</v>
      </c>
      <c r="M5464" s="134" t="s">
        <v>21612</v>
      </c>
    </row>
    <row r="5465" spans="1:13" hidden="1" x14ac:dyDescent="0.25">
      <c r="A5465" s="128"/>
      <c r="B5465" s="2"/>
      <c r="C5465" s="139" t="s">
        <v>30393</v>
      </c>
      <c r="D5465" s="124" t="s">
        <v>30394</v>
      </c>
      <c r="E5465" s="118" t="s">
        <v>48</v>
      </c>
      <c r="F5465" s="124" t="s">
        <v>35249</v>
      </c>
      <c r="G5465" s="118" t="s">
        <v>2</v>
      </c>
      <c r="H5465" s="137"/>
      <c r="I5465" s="119"/>
      <c r="J5465" s="129"/>
      <c r="K5465" s="129"/>
      <c r="L5465" s="129">
        <v>0</v>
      </c>
      <c r="M5465" s="134" t="s">
        <v>21613</v>
      </c>
    </row>
    <row r="5466" spans="1:13" hidden="1" x14ac:dyDescent="0.25">
      <c r="A5466" s="128"/>
      <c r="B5466" s="2"/>
      <c r="C5466" s="139" t="s">
        <v>31179</v>
      </c>
      <c r="D5466" s="124" t="s">
        <v>31180</v>
      </c>
      <c r="E5466" s="118" t="s">
        <v>48</v>
      </c>
      <c r="F5466" s="124" t="s">
        <v>35249</v>
      </c>
      <c r="G5466" s="118" t="s">
        <v>2</v>
      </c>
      <c r="H5466" s="137"/>
      <c r="I5466" s="119"/>
      <c r="J5466" s="129"/>
      <c r="K5466" s="129"/>
      <c r="L5466" s="129">
        <v>0</v>
      </c>
      <c r="M5466" s="134" t="s">
        <v>21614</v>
      </c>
    </row>
    <row r="5467" spans="1:13" hidden="1" x14ac:dyDescent="0.25">
      <c r="A5467" s="128"/>
      <c r="B5467" s="2"/>
      <c r="C5467" s="139" t="s">
        <v>32832</v>
      </c>
      <c r="D5467" s="124" t="s">
        <v>32833</v>
      </c>
      <c r="E5467" s="118" t="s">
        <v>48</v>
      </c>
      <c r="F5467" s="124" t="s">
        <v>35249</v>
      </c>
      <c r="G5467" s="118" t="s">
        <v>2</v>
      </c>
      <c r="H5467" s="137"/>
      <c r="I5467" s="119"/>
      <c r="J5467" s="129"/>
      <c r="K5467" s="129"/>
      <c r="L5467" s="129">
        <v>0</v>
      </c>
      <c r="M5467" s="134" t="s">
        <v>21615</v>
      </c>
    </row>
    <row r="5468" spans="1:13" hidden="1" x14ac:dyDescent="0.25">
      <c r="A5468" s="128"/>
      <c r="B5468" s="2"/>
      <c r="C5468" s="139" t="s">
        <v>31519</v>
      </c>
      <c r="D5468" s="124" t="s">
        <v>31520</v>
      </c>
      <c r="E5468" s="118" t="s">
        <v>48</v>
      </c>
      <c r="F5468" s="124" t="s">
        <v>35249</v>
      </c>
      <c r="G5468" s="118" t="s">
        <v>2</v>
      </c>
      <c r="H5468" s="137"/>
      <c r="I5468" s="119"/>
      <c r="J5468" s="129"/>
      <c r="K5468" s="129"/>
      <c r="L5468" s="129">
        <v>0</v>
      </c>
      <c r="M5468" s="134" t="s">
        <v>21616</v>
      </c>
    </row>
    <row r="5469" spans="1:13" hidden="1" x14ac:dyDescent="0.25">
      <c r="A5469" s="128"/>
      <c r="B5469" s="2"/>
      <c r="C5469" s="139" t="s">
        <v>31039</v>
      </c>
      <c r="D5469" s="124" t="s">
        <v>31040</v>
      </c>
      <c r="E5469" s="118" t="s">
        <v>48</v>
      </c>
      <c r="F5469" s="124" t="s">
        <v>35249</v>
      </c>
      <c r="G5469" s="118" t="s">
        <v>2</v>
      </c>
      <c r="H5469" s="137"/>
      <c r="I5469" s="119"/>
      <c r="J5469" s="129"/>
      <c r="K5469" s="129"/>
      <c r="L5469" s="129">
        <v>0</v>
      </c>
      <c r="M5469" s="134" t="s">
        <v>21617</v>
      </c>
    </row>
    <row r="5470" spans="1:13" hidden="1" x14ac:dyDescent="0.25">
      <c r="A5470" s="128"/>
      <c r="B5470" s="2"/>
      <c r="C5470" s="139" t="s">
        <v>30662</v>
      </c>
      <c r="D5470" s="124" t="s">
        <v>30663</v>
      </c>
      <c r="E5470" s="118" t="s">
        <v>48</v>
      </c>
      <c r="F5470" s="124" t="s">
        <v>35249</v>
      </c>
      <c r="G5470" s="118" t="s">
        <v>2</v>
      </c>
      <c r="H5470" s="137"/>
      <c r="I5470" s="119"/>
      <c r="J5470" s="129"/>
      <c r="K5470" s="129"/>
      <c r="L5470" s="129">
        <v>0</v>
      </c>
      <c r="M5470" s="134" t="s">
        <v>33264</v>
      </c>
    </row>
    <row r="5471" spans="1:13" hidden="1" x14ac:dyDescent="0.25">
      <c r="A5471" s="128"/>
      <c r="B5471" s="2"/>
      <c r="C5471" s="139" t="s">
        <v>30706</v>
      </c>
      <c r="D5471" s="124" t="s">
        <v>30707</v>
      </c>
      <c r="E5471" s="118" t="s">
        <v>48</v>
      </c>
      <c r="F5471" s="124" t="s">
        <v>35249</v>
      </c>
      <c r="G5471" s="118" t="s">
        <v>2</v>
      </c>
      <c r="H5471" s="137"/>
      <c r="I5471" s="119"/>
      <c r="J5471" s="129"/>
      <c r="K5471" s="129"/>
      <c r="L5471" s="129">
        <v>0</v>
      </c>
      <c r="M5471" s="134" t="s">
        <v>35296</v>
      </c>
    </row>
    <row r="5472" spans="1:13" hidden="1" x14ac:dyDescent="0.25">
      <c r="A5472" s="128"/>
      <c r="B5472" s="2"/>
      <c r="C5472" s="139" t="s">
        <v>4517</v>
      </c>
      <c r="D5472" s="124" t="s">
        <v>4518</v>
      </c>
      <c r="E5472" s="118" t="s">
        <v>48</v>
      </c>
      <c r="F5472" s="124" t="s">
        <v>35249</v>
      </c>
      <c r="G5472" s="118" t="s">
        <v>2</v>
      </c>
      <c r="H5472" s="137">
        <v>41229</v>
      </c>
      <c r="I5472" s="119">
        <v>395.2</v>
      </c>
      <c r="J5472" s="129"/>
      <c r="K5472" s="129"/>
      <c r="L5472" s="129">
        <v>0</v>
      </c>
      <c r="M5472" s="134" t="s">
        <v>35299</v>
      </c>
    </row>
    <row r="5473" spans="1:13" hidden="1" x14ac:dyDescent="0.25">
      <c r="A5473" s="128"/>
      <c r="B5473" s="2"/>
      <c r="C5473" s="139" t="s">
        <v>4519</v>
      </c>
      <c r="D5473" s="124" t="s">
        <v>4520</v>
      </c>
      <c r="E5473" s="118" t="s">
        <v>48</v>
      </c>
      <c r="F5473" s="124" t="s">
        <v>35249</v>
      </c>
      <c r="G5473" s="118" t="s">
        <v>2</v>
      </c>
      <c r="H5473" s="137">
        <v>41229</v>
      </c>
      <c r="I5473" s="119">
        <v>579.15</v>
      </c>
      <c r="J5473" s="129"/>
      <c r="K5473" s="129"/>
      <c r="L5473" s="129">
        <v>0</v>
      </c>
      <c r="M5473" s="134" t="s">
        <v>21618</v>
      </c>
    </row>
    <row r="5474" spans="1:13" hidden="1" x14ac:dyDescent="0.25">
      <c r="A5474" s="128"/>
      <c r="B5474" s="2"/>
      <c r="C5474" s="139" t="s">
        <v>4521</v>
      </c>
      <c r="D5474" s="124" t="s">
        <v>4522</v>
      </c>
      <c r="E5474" s="118" t="s">
        <v>48</v>
      </c>
      <c r="F5474" s="124" t="s">
        <v>35249</v>
      </c>
      <c r="G5474" s="118" t="s">
        <v>2</v>
      </c>
      <c r="H5474" s="137">
        <v>41235</v>
      </c>
      <c r="I5474" s="119">
        <v>719.5</v>
      </c>
      <c r="J5474" s="129"/>
      <c r="K5474" s="129"/>
      <c r="L5474" s="129">
        <v>0</v>
      </c>
      <c r="M5474" s="134" t="s">
        <v>21619</v>
      </c>
    </row>
    <row r="5475" spans="1:13" hidden="1" x14ac:dyDescent="0.25">
      <c r="A5475" s="128"/>
      <c r="B5475" s="2"/>
      <c r="C5475" s="139" t="s">
        <v>4523</v>
      </c>
      <c r="D5475" s="124" t="s">
        <v>4524</v>
      </c>
      <c r="E5475" s="118" t="s">
        <v>48</v>
      </c>
      <c r="F5475" s="124" t="s">
        <v>35249</v>
      </c>
      <c r="G5475" s="118" t="s">
        <v>2</v>
      </c>
      <c r="H5475" s="137">
        <v>41590</v>
      </c>
      <c r="I5475" s="119">
        <v>1583.34</v>
      </c>
      <c r="J5475" s="129"/>
      <c r="K5475" s="129"/>
      <c r="L5475" s="129">
        <v>0</v>
      </c>
      <c r="M5475" s="134" t="s">
        <v>21620</v>
      </c>
    </row>
    <row r="5476" spans="1:13" hidden="1" x14ac:dyDescent="0.25">
      <c r="A5476" s="128"/>
      <c r="B5476" s="2"/>
      <c r="C5476" s="139" t="s">
        <v>4525</v>
      </c>
      <c r="D5476" s="124" t="s">
        <v>4526</v>
      </c>
      <c r="E5476" s="118" t="s">
        <v>48</v>
      </c>
      <c r="F5476" s="124" t="s">
        <v>35249</v>
      </c>
      <c r="G5476" s="118" t="s">
        <v>2</v>
      </c>
      <c r="H5476" s="137">
        <v>41590</v>
      </c>
      <c r="I5476" s="119">
        <v>1547.26</v>
      </c>
      <c r="J5476" s="129"/>
      <c r="K5476" s="129"/>
      <c r="L5476" s="129">
        <v>0</v>
      </c>
      <c r="M5476" s="134" t="s">
        <v>21621</v>
      </c>
    </row>
    <row r="5477" spans="1:13" hidden="1" x14ac:dyDescent="0.25">
      <c r="A5477" s="128"/>
      <c r="B5477" s="2"/>
      <c r="C5477" s="139" t="s">
        <v>4527</v>
      </c>
      <c r="D5477" s="124" t="s">
        <v>4528</v>
      </c>
      <c r="E5477" s="118" t="s">
        <v>48</v>
      </c>
      <c r="F5477" s="124" t="s">
        <v>35249</v>
      </c>
      <c r="G5477" s="118" t="s">
        <v>2</v>
      </c>
      <c r="H5477" s="137">
        <v>41423</v>
      </c>
      <c r="I5477" s="119">
        <v>280.91000000000003</v>
      </c>
      <c r="J5477" s="129"/>
      <c r="K5477" s="129"/>
      <c r="L5477" s="129">
        <v>0</v>
      </c>
      <c r="M5477" s="134" t="s">
        <v>21622</v>
      </c>
    </row>
    <row r="5478" spans="1:13" hidden="1" x14ac:dyDescent="0.25">
      <c r="A5478" s="128"/>
      <c r="B5478" s="2"/>
      <c r="C5478" s="139" t="s">
        <v>4529</v>
      </c>
      <c r="D5478" s="124" t="s">
        <v>4530</v>
      </c>
      <c r="E5478" s="118" t="s">
        <v>48</v>
      </c>
      <c r="F5478" s="124" t="s">
        <v>35249</v>
      </c>
      <c r="G5478" s="118" t="s">
        <v>2</v>
      </c>
      <c r="H5478" s="137">
        <v>41437</v>
      </c>
      <c r="I5478" s="119">
        <v>1658.68</v>
      </c>
      <c r="J5478" s="129"/>
      <c r="K5478" s="129"/>
      <c r="L5478" s="129">
        <v>0</v>
      </c>
      <c r="M5478" s="134" t="s">
        <v>21623</v>
      </c>
    </row>
    <row r="5479" spans="1:13" hidden="1" x14ac:dyDescent="0.25">
      <c r="A5479" s="128"/>
      <c r="B5479" s="2"/>
      <c r="C5479" s="139" t="s">
        <v>4531</v>
      </c>
      <c r="D5479" s="124" t="s">
        <v>4532</v>
      </c>
      <c r="E5479" s="118" t="s">
        <v>48</v>
      </c>
      <c r="F5479" s="124" t="s">
        <v>35249</v>
      </c>
      <c r="G5479" s="118" t="s">
        <v>2</v>
      </c>
      <c r="H5479" s="137">
        <v>41423</v>
      </c>
      <c r="I5479" s="119">
        <v>1658.68</v>
      </c>
      <c r="J5479" s="129"/>
      <c r="K5479" s="129"/>
      <c r="L5479" s="129">
        <v>0</v>
      </c>
      <c r="M5479" s="134" t="s">
        <v>21624</v>
      </c>
    </row>
    <row r="5480" spans="1:13" hidden="1" x14ac:dyDescent="0.25">
      <c r="A5480" s="128"/>
      <c r="B5480" s="2"/>
      <c r="C5480" s="139" t="s">
        <v>4533</v>
      </c>
      <c r="D5480" s="124" t="s">
        <v>4534</v>
      </c>
      <c r="E5480" s="118" t="s">
        <v>48</v>
      </c>
      <c r="F5480" s="124" t="s">
        <v>35249</v>
      </c>
      <c r="G5480" s="118" t="s">
        <v>2</v>
      </c>
      <c r="H5480" s="137">
        <v>42796</v>
      </c>
      <c r="I5480" s="119">
        <v>5830.42</v>
      </c>
      <c r="J5480" s="129"/>
      <c r="K5480" s="129"/>
      <c r="L5480" s="129">
        <v>0</v>
      </c>
      <c r="M5480" s="134" t="s">
        <v>21625</v>
      </c>
    </row>
    <row r="5481" spans="1:13" hidden="1" x14ac:dyDescent="0.25">
      <c r="A5481" s="128"/>
      <c r="B5481" s="2"/>
      <c r="C5481" s="139" t="s">
        <v>4535</v>
      </c>
      <c r="D5481" s="124" t="s">
        <v>4536</v>
      </c>
      <c r="E5481" s="118" t="s">
        <v>48</v>
      </c>
      <c r="F5481" s="124" t="s">
        <v>35249</v>
      </c>
      <c r="G5481" s="118" t="s">
        <v>2</v>
      </c>
      <c r="H5481" s="137">
        <v>42417</v>
      </c>
      <c r="I5481" s="119">
        <v>5406.83</v>
      </c>
      <c r="J5481" s="129"/>
      <c r="K5481" s="129"/>
      <c r="L5481" s="129">
        <v>0</v>
      </c>
      <c r="M5481" s="134" t="s">
        <v>21626</v>
      </c>
    </row>
    <row r="5482" spans="1:13" hidden="1" x14ac:dyDescent="0.25">
      <c r="A5482" s="128"/>
      <c r="B5482" s="2"/>
      <c r="C5482" s="139" t="s">
        <v>4537</v>
      </c>
      <c r="D5482" s="124" t="s">
        <v>4538</v>
      </c>
      <c r="E5482" s="118" t="s">
        <v>48</v>
      </c>
      <c r="F5482" s="124" t="s">
        <v>35249</v>
      </c>
      <c r="G5482" s="118" t="s">
        <v>2</v>
      </c>
      <c r="H5482" s="137">
        <v>43070</v>
      </c>
      <c r="I5482" s="119">
        <v>5598.88</v>
      </c>
      <c r="J5482" s="129"/>
      <c r="K5482" s="129"/>
      <c r="L5482" s="129">
        <v>0</v>
      </c>
      <c r="M5482" s="134" t="s">
        <v>21627</v>
      </c>
    </row>
    <row r="5483" spans="1:13" hidden="1" x14ac:dyDescent="0.25">
      <c r="A5483" s="128"/>
      <c r="B5483" s="2"/>
      <c r="C5483" s="139" t="s">
        <v>4539</v>
      </c>
      <c r="D5483" s="124" t="s">
        <v>4540</v>
      </c>
      <c r="E5483" s="118" t="s">
        <v>48</v>
      </c>
      <c r="F5483" s="124" t="s">
        <v>35249</v>
      </c>
      <c r="G5483" s="118" t="s">
        <v>2</v>
      </c>
      <c r="H5483" s="137">
        <v>42221</v>
      </c>
      <c r="I5483" s="119">
        <v>5484.4</v>
      </c>
      <c r="J5483" s="129"/>
      <c r="K5483" s="129"/>
      <c r="L5483" s="129">
        <v>0</v>
      </c>
      <c r="M5483" s="134" t="s">
        <v>21628</v>
      </c>
    </row>
    <row r="5484" spans="1:13" hidden="1" x14ac:dyDescent="0.25">
      <c r="A5484" s="128"/>
      <c r="B5484" s="2"/>
      <c r="C5484" s="139" t="s">
        <v>4541</v>
      </c>
      <c r="D5484" s="124" t="s">
        <v>4542</v>
      </c>
      <c r="E5484" s="118" t="s">
        <v>48</v>
      </c>
      <c r="F5484" s="124" t="s">
        <v>35249</v>
      </c>
      <c r="G5484" s="118" t="s">
        <v>2</v>
      </c>
      <c r="H5484" s="137">
        <v>41235</v>
      </c>
      <c r="I5484" s="119">
        <v>332.02</v>
      </c>
      <c r="J5484" s="129"/>
      <c r="K5484" s="129"/>
      <c r="L5484" s="129">
        <v>0</v>
      </c>
      <c r="M5484" s="134" t="s">
        <v>21629</v>
      </c>
    </row>
    <row r="5485" spans="1:13" hidden="1" x14ac:dyDescent="0.25">
      <c r="A5485" s="128"/>
      <c r="B5485" s="2"/>
      <c r="C5485" s="139" t="s">
        <v>29687</v>
      </c>
      <c r="D5485" s="124" t="s">
        <v>29688</v>
      </c>
      <c r="E5485" s="118" t="s">
        <v>48</v>
      </c>
      <c r="F5485" s="124" t="s">
        <v>35249</v>
      </c>
      <c r="G5485" s="118" t="s">
        <v>236</v>
      </c>
      <c r="H5485" s="137"/>
      <c r="I5485" s="119"/>
      <c r="J5485" s="129"/>
      <c r="K5485" s="129"/>
      <c r="L5485" s="129">
        <v>0</v>
      </c>
      <c r="M5485" s="134" t="s">
        <v>32244</v>
      </c>
    </row>
    <row r="5486" spans="1:13" hidden="1" x14ac:dyDescent="0.25">
      <c r="A5486" s="128"/>
      <c r="B5486" s="2"/>
      <c r="C5486" s="139" t="s">
        <v>4543</v>
      </c>
      <c r="D5486" s="124" t="s">
        <v>4544</v>
      </c>
      <c r="E5486" s="118" t="s">
        <v>48</v>
      </c>
      <c r="F5486" s="124" t="s">
        <v>35249</v>
      </c>
      <c r="G5486" s="118" t="s">
        <v>2</v>
      </c>
      <c r="H5486" s="137"/>
      <c r="I5486" s="119"/>
      <c r="J5486" s="129"/>
      <c r="K5486" s="129"/>
      <c r="L5486" s="129">
        <v>0</v>
      </c>
      <c r="M5486" s="134" t="s">
        <v>31649</v>
      </c>
    </row>
    <row r="5487" spans="1:13" hidden="1" x14ac:dyDescent="0.25">
      <c r="A5487" s="128"/>
      <c r="B5487" s="2"/>
      <c r="C5487" s="139" t="s">
        <v>4545</v>
      </c>
      <c r="D5487" s="124" t="s">
        <v>4546</v>
      </c>
      <c r="E5487" s="118" t="s">
        <v>48</v>
      </c>
      <c r="F5487" s="124" t="s">
        <v>35249</v>
      </c>
      <c r="G5487" s="118" t="s">
        <v>2</v>
      </c>
      <c r="H5487" s="137">
        <v>41002</v>
      </c>
      <c r="I5487" s="119">
        <v>1982</v>
      </c>
      <c r="J5487" s="129"/>
      <c r="K5487" s="129"/>
      <c r="L5487" s="129">
        <v>0</v>
      </c>
      <c r="M5487" s="134" t="s">
        <v>21630</v>
      </c>
    </row>
    <row r="5488" spans="1:13" hidden="1" x14ac:dyDescent="0.25">
      <c r="A5488" s="128"/>
      <c r="B5488" s="2"/>
      <c r="C5488" s="139" t="s">
        <v>4547</v>
      </c>
      <c r="D5488" s="124" t="s">
        <v>4548</v>
      </c>
      <c r="E5488" s="118" t="s">
        <v>48</v>
      </c>
      <c r="F5488" s="124" t="s">
        <v>35249</v>
      </c>
      <c r="G5488" s="118" t="s">
        <v>2</v>
      </c>
      <c r="H5488" s="137">
        <v>41586</v>
      </c>
      <c r="I5488" s="119">
        <v>484</v>
      </c>
      <c r="J5488" s="129"/>
      <c r="K5488" s="129"/>
      <c r="L5488" s="129">
        <v>0</v>
      </c>
      <c r="M5488" s="134" t="s">
        <v>21630</v>
      </c>
    </row>
    <row r="5489" spans="1:13" hidden="1" x14ac:dyDescent="0.25">
      <c r="A5489" s="128"/>
      <c r="B5489" s="2"/>
      <c r="C5489" s="139" t="s">
        <v>4549</v>
      </c>
      <c r="D5489" s="124" t="s">
        <v>4550</v>
      </c>
      <c r="E5489" s="118" t="s">
        <v>48</v>
      </c>
      <c r="F5489" s="124" t="s">
        <v>35249</v>
      </c>
      <c r="G5489" s="118" t="s">
        <v>2</v>
      </c>
      <c r="H5489" s="137">
        <v>40290</v>
      </c>
      <c r="I5489" s="119">
        <v>93.35</v>
      </c>
      <c r="J5489" s="129"/>
      <c r="K5489" s="129"/>
      <c r="L5489" s="129">
        <v>0</v>
      </c>
      <c r="M5489" s="134" t="s">
        <v>21631</v>
      </c>
    </row>
    <row r="5490" spans="1:13" hidden="1" x14ac:dyDescent="0.25">
      <c r="A5490" s="128"/>
      <c r="B5490" s="2"/>
      <c r="C5490" s="139" t="s">
        <v>4551</v>
      </c>
      <c r="D5490" s="124" t="s">
        <v>4552</v>
      </c>
      <c r="E5490" s="118" t="s">
        <v>48</v>
      </c>
      <c r="F5490" s="124" t="s">
        <v>35249</v>
      </c>
      <c r="G5490" s="118" t="s">
        <v>2</v>
      </c>
      <c r="H5490" s="137">
        <v>44560</v>
      </c>
      <c r="I5490" s="119">
        <v>581.34</v>
      </c>
      <c r="J5490" s="129"/>
      <c r="K5490" s="129"/>
      <c r="L5490" s="129">
        <v>0</v>
      </c>
      <c r="M5490" s="134" t="s">
        <v>31255</v>
      </c>
    </row>
    <row r="5491" spans="1:13" hidden="1" x14ac:dyDescent="0.25">
      <c r="A5491" s="128"/>
      <c r="B5491" s="2"/>
      <c r="C5491" s="139" t="s">
        <v>4553</v>
      </c>
      <c r="D5491" s="124" t="s">
        <v>4554</v>
      </c>
      <c r="E5491" s="118" t="s">
        <v>48</v>
      </c>
      <c r="F5491" s="124" t="s">
        <v>35249</v>
      </c>
      <c r="G5491" s="118" t="s">
        <v>2</v>
      </c>
      <c r="H5491" s="137">
        <v>41283</v>
      </c>
      <c r="I5491" s="119">
        <v>449.4</v>
      </c>
      <c r="J5491" s="129"/>
      <c r="K5491" s="129"/>
      <c r="L5491" s="129">
        <v>0</v>
      </c>
      <c r="M5491" s="134" t="s">
        <v>29496</v>
      </c>
    </row>
    <row r="5492" spans="1:13" hidden="1" x14ac:dyDescent="0.25">
      <c r="A5492" s="128"/>
      <c r="B5492" s="2"/>
      <c r="C5492" s="139" t="s">
        <v>4555</v>
      </c>
      <c r="D5492" s="124" t="s">
        <v>4556</v>
      </c>
      <c r="E5492" s="118" t="s">
        <v>48</v>
      </c>
      <c r="F5492" s="124" t="s">
        <v>35249</v>
      </c>
      <c r="G5492" s="118" t="s">
        <v>2</v>
      </c>
      <c r="H5492" s="137">
        <v>41431</v>
      </c>
      <c r="I5492" s="119">
        <v>568</v>
      </c>
      <c r="J5492" s="129"/>
      <c r="K5492" s="129"/>
      <c r="L5492" s="129">
        <v>0</v>
      </c>
      <c r="M5492" s="134" t="s">
        <v>21632</v>
      </c>
    </row>
    <row r="5493" spans="1:13" hidden="1" x14ac:dyDescent="0.25">
      <c r="A5493" s="128"/>
      <c r="B5493" s="2"/>
      <c r="C5493" s="139" t="s">
        <v>4557</v>
      </c>
      <c r="D5493" s="124" t="s">
        <v>4558</v>
      </c>
      <c r="E5493" s="118" t="s">
        <v>48</v>
      </c>
      <c r="F5493" s="124" t="s">
        <v>35249</v>
      </c>
      <c r="G5493" s="118" t="s">
        <v>2</v>
      </c>
      <c r="H5493" s="137">
        <v>40679</v>
      </c>
      <c r="I5493" s="119">
        <v>243.35</v>
      </c>
      <c r="J5493" s="129"/>
      <c r="K5493" s="129"/>
      <c r="L5493" s="129">
        <v>0</v>
      </c>
      <c r="M5493" s="134" t="s">
        <v>21633</v>
      </c>
    </row>
    <row r="5494" spans="1:13" hidden="1" x14ac:dyDescent="0.25">
      <c r="A5494" s="128"/>
      <c r="B5494" s="2"/>
      <c r="C5494" s="139" t="s">
        <v>4559</v>
      </c>
      <c r="D5494" s="124" t="s">
        <v>4560</v>
      </c>
      <c r="E5494" s="118" t="s">
        <v>48</v>
      </c>
      <c r="F5494" s="124" t="s">
        <v>35249</v>
      </c>
      <c r="G5494" s="118" t="s">
        <v>2</v>
      </c>
      <c r="H5494" s="137">
        <v>42555</v>
      </c>
      <c r="I5494" s="119">
        <v>2927.73</v>
      </c>
      <c r="J5494" s="129"/>
      <c r="K5494" s="129"/>
      <c r="L5494" s="129">
        <v>0</v>
      </c>
      <c r="M5494" s="134" t="s">
        <v>21634</v>
      </c>
    </row>
    <row r="5495" spans="1:13" hidden="1" x14ac:dyDescent="0.25">
      <c r="A5495" s="128"/>
      <c r="B5495" s="2"/>
      <c r="C5495" s="139" t="s">
        <v>4561</v>
      </c>
      <c r="D5495" s="124" t="s">
        <v>4562</v>
      </c>
      <c r="E5495" s="118" t="s">
        <v>48</v>
      </c>
      <c r="F5495" s="124" t="s">
        <v>35249</v>
      </c>
      <c r="G5495" s="118" t="s">
        <v>2</v>
      </c>
      <c r="H5495" s="137">
        <v>45967</v>
      </c>
      <c r="I5495" s="119">
        <v>5981.54</v>
      </c>
      <c r="J5495" s="129"/>
      <c r="K5495" s="129"/>
      <c r="L5495" s="129">
        <v>0</v>
      </c>
      <c r="M5495" s="134" t="s">
        <v>21635</v>
      </c>
    </row>
    <row r="5496" spans="1:13" hidden="1" x14ac:dyDescent="0.25">
      <c r="A5496" s="128"/>
      <c r="B5496" s="2"/>
      <c r="C5496" s="139" t="s">
        <v>4563</v>
      </c>
      <c r="D5496" s="124" t="s">
        <v>4564</v>
      </c>
      <c r="E5496" s="118" t="s">
        <v>48</v>
      </c>
      <c r="F5496" s="124" t="s">
        <v>35249</v>
      </c>
      <c r="G5496" s="118" t="s">
        <v>2</v>
      </c>
      <c r="H5496" s="137">
        <v>42073</v>
      </c>
      <c r="I5496" s="119">
        <v>1663.4</v>
      </c>
      <c r="J5496" s="129"/>
      <c r="K5496" s="129"/>
      <c r="L5496" s="129">
        <v>0</v>
      </c>
      <c r="M5496" s="134" t="s">
        <v>21636</v>
      </c>
    </row>
    <row r="5497" spans="1:13" hidden="1" x14ac:dyDescent="0.25">
      <c r="A5497" s="128"/>
      <c r="B5497" s="2"/>
      <c r="C5497" s="139" t="s">
        <v>4565</v>
      </c>
      <c r="D5497" s="124" t="s">
        <v>4566</v>
      </c>
      <c r="E5497" s="118" t="s">
        <v>48</v>
      </c>
      <c r="F5497" s="124" t="s">
        <v>35249</v>
      </c>
      <c r="G5497" s="118" t="s">
        <v>2</v>
      </c>
      <c r="H5497" s="137">
        <v>44517</v>
      </c>
      <c r="I5497" s="119">
        <v>2775.62</v>
      </c>
      <c r="J5497" s="129"/>
      <c r="K5497" s="129"/>
      <c r="L5497" s="129">
        <v>0</v>
      </c>
      <c r="M5497" s="134" t="s">
        <v>31201</v>
      </c>
    </row>
    <row r="5498" spans="1:13" hidden="1" x14ac:dyDescent="0.25">
      <c r="A5498" s="128"/>
      <c r="B5498" s="2"/>
      <c r="C5498" s="139" t="s">
        <v>30390</v>
      </c>
      <c r="D5498" s="124" t="s">
        <v>30391</v>
      </c>
      <c r="E5498" s="118" t="s">
        <v>48</v>
      </c>
      <c r="F5498" s="124" t="s">
        <v>35249</v>
      </c>
      <c r="G5498" s="118" t="s">
        <v>2</v>
      </c>
      <c r="H5498" s="137"/>
      <c r="I5498" s="119"/>
      <c r="J5498" s="129"/>
      <c r="K5498" s="129"/>
      <c r="L5498" s="129">
        <v>0</v>
      </c>
      <c r="M5498" s="134" t="s">
        <v>29963</v>
      </c>
    </row>
    <row r="5499" spans="1:13" hidden="1" x14ac:dyDescent="0.25">
      <c r="A5499" s="128"/>
      <c r="B5499" s="2"/>
      <c r="C5499" s="139" t="s">
        <v>4567</v>
      </c>
      <c r="D5499" s="124" t="s">
        <v>4568</v>
      </c>
      <c r="E5499" s="118" t="s">
        <v>48</v>
      </c>
      <c r="F5499" s="124" t="s">
        <v>35249</v>
      </c>
      <c r="G5499" s="118" t="s">
        <v>2</v>
      </c>
      <c r="H5499" s="137"/>
      <c r="I5499" s="119"/>
      <c r="J5499" s="129"/>
      <c r="K5499" s="129"/>
      <c r="L5499" s="129">
        <v>0</v>
      </c>
      <c r="M5499" s="134" t="s">
        <v>21637</v>
      </c>
    </row>
    <row r="5500" spans="1:13" hidden="1" x14ac:dyDescent="0.25">
      <c r="A5500" s="128"/>
      <c r="B5500" s="2"/>
      <c r="C5500" s="139" t="s">
        <v>4569</v>
      </c>
      <c r="D5500" s="124" t="s">
        <v>4570</v>
      </c>
      <c r="E5500" s="118" t="s">
        <v>48</v>
      </c>
      <c r="F5500" s="124" t="s">
        <v>35249</v>
      </c>
      <c r="G5500" s="118" t="s">
        <v>2</v>
      </c>
      <c r="H5500" s="137"/>
      <c r="I5500" s="119"/>
      <c r="J5500" s="129"/>
      <c r="K5500" s="129"/>
      <c r="L5500" s="129">
        <v>0</v>
      </c>
      <c r="M5500" s="134" t="s">
        <v>21638</v>
      </c>
    </row>
    <row r="5501" spans="1:13" hidden="1" x14ac:dyDescent="0.25">
      <c r="A5501" s="128"/>
      <c r="B5501" s="2"/>
      <c r="C5501" s="139" t="s">
        <v>4571</v>
      </c>
      <c r="D5501" s="124" t="s">
        <v>4572</v>
      </c>
      <c r="E5501" s="118" t="s">
        <v>48</v>
      </c>
      <c r="F5501" s="124" t="s">
        <v>35249</v>
      </c>
      <c r="G5501" s="118" t="s">
        <v>2</v>
      </c>
      <c r="H5501" s="137">
        <v>42173</v>
      </c>
      <c r="I5501" s="119">
        <v>401.53</v>
      </c>
      <c r="J5501" s="129"/>
      <c r="K5501" s="129"/>
      <c r="L5501" s="129">
        <v>0</v>
      </c>
      <c r="M5501" s="134" t="s">
        <v>33051</v>
      </c>
    </row>
    <row r="5502" spans="1:13" hidden="1" x14ac:dyDescent="0.25">
      <c r="A5502" s="128"/>
      <c r="B5502" s="2"/>
      <c r="C5502" s="139" t="s">
        <v>4573</v>
      </c>
      <c r="D5502" s="124" t="s">
        <v>4574</v>
      </c>
      <c r="E5502" s="118" t="s">
        <v>48</v>
      </c>
      <c r="F5502" s="124" t="s">
        <v>35249</v>
      </c>
      <c r="G5502" s="118" t="s">
        <v>2</v>
      </c>
      <c r="H5502" s="137">
        <v>40679</v>
      </c>
      <c r="I5502" s="119">
        <v>340.35</v>
      </c>
      <c r="J5502" s="129"/>
      <c r="K5502" s="129"/>
      <c r="L5502" s="129">
        <v>0</v>
      </c>
      <c r="M5502" s="134" t="s">
        <v>32344</v>
      </c>
    </row>
    <row r="5503" spans="1:13" hidden="1" x14ac:dyDescent="0.25">
      <c r="A5503" s="128"/>
      <c r="B5503" s="2"/>
      <c r="C5503" s="139" t="s">
        <v>4575</v>
      </c>
      <c r="D5503" s="124" t="s">
        <v>4576</v>
      </c>
      <c r="E5503" s="118" t="s">
        <v>48</v>
      </c>
      <c r="F5503" s="124" t="s">
        <v>35249</v>
      </c>
      <c r="G5503" s="118" t="s">
        <v>2</v>
      </c>
      <c r="H5503" s="137"/>
      <c r="I5503" s="119"/>
      <c r="J5503" s="129"/>
      <c r="K5503" s="129"/>
      <c r="L5503" s="129">
        <v>0</v>
      </c>
      <c r="M5503" s="134" t="s">
        <v>21639</v>
      </c>
    </row>
    <row r="5504" spans="1:13" hidden="1" x14ac:dyDescent="0.25">
      <c r="A5504" s="128"/>
      <c r="B5504" s="2"/>
      <c r="C5504" s="139" t="s">
        <v>32091</v>
      </c>
      <c r="D5504" s="124" t="s">
        <v>32092</v>
      </c>
      <c r="E5504" s="118" t="s">
        <v>48</v>
      </c>
      <c r="F5504" s="124" t="s">
        <v>35249</v>
      </c>
      <c r="G5504" s="118" t="s">
        <v>2</v>
      </c>
      <c r="H5504" s="137"/>
      <c r="I5504" s="119"/>
      <c r="J5504" s="129"/>
      <c r="K5504" s="129"/>
      <c r="L5504" s="129">
        <v>0</v>
      </c>
      <c r="M5504" s="134" t="s">
        <v>29863</v>
      </c>
    </row>
    <row r="5505" spans="1:13" hidden="1" x14ac:dyDescent="0.25">
      <c r="A5505" s="128"/>
      <c r="B5505" s="2"/>
      <c r="C5505" s="139" t="s">
        <v>4577</v>
      </c>
      <c r="D5505" s="124" t="s">
        <v>4578</v>
      </c>
      <c r="E5505" s="118" t="s">
        <v>48</v>
      </c>
      <c r="F5505" s="124" t="s">
        <v>35249</v>
      </c>
      <c r="G5505" s="118" t="s">
        <v>2</v>
      </c>
      <c r="H5505" s="137"/>
      <c r="I5505" s="119"/>
      <c r="J5505" s="129"/>
      <c r="K5505" s="129"/>
      <c r="L5505" s="129">
        <v>0</v>
      </c>
      <c r="M5505" s="134" t="s">
        <v>21640</v>
      </c>
    </row>
    <row r="5506" spans="1:13" hidden="1" x14ac:dyDescent="0.25">
      <c r="A5506" s="128"/>
      <c r="B5506" s="2"/>
      <c r="C5506" s="139" t="s">
        <v>4579</v>
      </c>
      <c r="D5506" s="124" t="s">
        <v>4580</v>
      </c>
      <c r="E5506" s="118" t="s">
        <v>48</v>
      </c>
      <c r="F5506" s="124" t="s">
        <v>35249</v>
      </c>
      <c r="G5506" s="118" t="s">
        <v>2</v>
      </c>
      <c r="H5506" s="137"/>
      <c r="I5506" s="119"/>
      <c r="J5506" s="129"/>
      <c r="K5506" s="129"/>
      <c r="L5506" s="129">
        <v>0</v>
      </c>
      <c r="M5506" s="134" t="s">
        <v>30719</v>
      </c>
    </row>
    <row r="5507" spans="1:13" hidden="1" x14ac:dyDescent="0.25">
      <c r="A5507" s="128"/>
      <c r="B5507" s="2"/>
      <c r="C5507" s="139" t="s">
        <v>4581</v>
      </c>
      <c r="D5507" s="124" t="s">
        <v>4582</v>
      </c>
      <c r="E5507" s="118" t="s">
        <v>48</v>
      </c>
      <c r="F5507" s="124" t="s">
        <v>35249</v>
      </c>
      <c r="G5507" s="118" t="s">
        <v>2</v>
      </c>
      <c r="H5507" s="137"/>
      <c r="I5507" s="119"/>
      <c r="J5507" s="129"/>
      <c r="K5507" s="129"/>
      <c r="L5507" s="129">
        <v>0</v>
      </c>
      <c r="M5507" s="134" t="s">
        <v>21641</v>
      </c>
    </row>
    <row r="5508" spans="1:13" hidden="1" x14ac:dyDescent="0.25">
      <c r="A5508" s="128"/>
      <c r="B5508" s="2"/>
      <c r="C5508" s="139" t="s">
        <v>4583</v>
      </c>
      <c r="D5508" s="124" t="s">
        <v>4584</v>
      </c>
      <c r="E5508" s="118" t="s">
        <v>48</v>
      </c>
      <c r="F5508" s="124" t="s">
        <v>35249</v>
      </c>
      <c r="G5508" s="118" t="s">
        <v>2</v>
      </c>
      <c r="H5508" s="137"/>
      <c r="I5508" s="119"/>
      <c r="J5508" s="129"/>
      <c r="K5508" s="129"/>
      <c r="L5508" s="129">
        <v>0</v>
      </c>
      <c r="M5508" s="134" t="s">
        <v>21642</v>
      </c>
    </row>
    <row r="5509" spans="1:13" hidden="1" x14ac:dyDescent="0.25">
      <c r="A5509" s="128"/>
      <c r="B5509" s="2"/>
      <c r="C5509" s="139" t="s">
        <v>4585</v>
      </c>
      <c r="D5509" s="124" t="s">
        <v>4586</v>
      </c>
      <c r="E5509" s="118" t="s">
        <v>48</v>
      </c>
      <c r="F5509" s="124" t="s">
        <v>35249</v>
      </c>
      <c r="G5509" s="118" t="s">
        <v>2</v>
      </c>
      <c r="H5509" s="137">
        <v>41962</v>
      </c>
      <c r="I5509" s="119">
        <v>6509.37</v>
      </c>
      <c r="J5509" s="129"/>
      <c r="K5509" s="129"/>
      <c r="L5509" s="129">
        <v>0</v>
      </c>
      <c r="M5509" s="134" t="s">
        <v>21643</v>
      </c>
    </row>
    <row r="5510" spans="1:13" hidden="1" x14ac:dyDescent="0.25">
      <c r="A5510" s="128"/>
      <c r="B5510" s="2"/>
      <c r="C5510" s="139" t="s">
        <v>4587</v>
      </c>
      <c r="D5510" s="124" t="s">
        <v>4588</v>
      </c>
      <c r="E5510" s="118" t="s">
        <v>48</v>
      </c>
      <c r="F5510" s="124" t="s">
        <v>35249</v>
      </c>
      <c r="G5510" s="118" t="s">
        <v>2</v>
      </c>
      <c r="H5510" s="137">
        <v>42041</v>
      </c>
      <c r="I5510" s="119">
        <v>6506.43</v>
      </c>
      <c r="J5510" s="129"/>
      <c r="K5510" s="129"/>
      <c r="L5510" s="129">
        <v>0</v>
      </c>
      <c r="M5510" s="134" t="s">
        <v>31221</v>
      </c>
    </row>
    <row r="5511" spans="1:13" hidden="1" x14ac:dyDescent="0.25">
      <c r="A5511" s="128"/>
      <c r="B5511" s="2"/>
      <c r="C5511" s="139" t="s">
        <v>4589</v>
      </c>
      <c r="D5511" s="124" t="s">
        <v>4590</v>
      </c>
      <c r="E5511" s="118" t="s">
        <v>48</v>
      </c>
      <c r="F5511" s="124" t="s">
        <v>35249</v>
      </c>
      <c r="G5511" s="118" t="s">
        <v>2</v>
      </c>
      <c r="H5511" s="137">
        <v>42555</v>
      </c>
      <c r="I5511" s="119">
        <v>7159.45</v>
      </c>
      <c r="J5511" s="129"/>
      <c r="K5511" s="129"/>
      <c r="L5511" s="129">
        <v>0</v>
      </c>
      <c r="M5511" s="134" t="s">
        <v>31224</v>
      </c>
    </row>
    <row r="5512" spans="1:13" hidden="1" x14ac:dyDescent="0.25">
      <c r="A5512" s="128"/>
      <c r="B5512" s="2"/>
      <c r="C5512" s="139" t="s">
        <v>4591</v>
      </c>
      <c r="D5512" s="124" t="s">
        <v>4592</v>
      </c>
      <c r="E5512" s="118" t="s">
        <v>48</v>
      </c>
      <c r="F5512" s="124" t="s">
        <v>35249</v>
      </c>
      <c r="G5512" s="118" t="s">
        <v>2</v>
      </c>
      <c r="H5512" s="137">
        <v>45966</v>
      </c>
      <c r="I5512" s="119">
        <v>11559</v>
      </c>
      <c r="J5512" s="129"/>
      <c r="K5512" s="129"/>
      <c r="L5512" s="129">
        <v>0</v>
      </c>
      <c r="M5512" s="134" t="s">
        <v>29626</v>
      </c>
    </row>
    <row r="5513" spans="1:13" hidden="1" x14ac:dyDescent="0.25">
      <c r="A5513" s="128"/>
      <c r="B5513" s="2"/>
      <c r="C5513" s="139" t="s">
        <v>4593</v>
      </c>
      <c r="D5513" s="124" t="s">
        <v>4594</v>
      </c>
      <c r="E5513" s="118" t="s">
        <v>48</v>
      </c>
      <c r="F5513" s="124" t="s">
        <v>35249</v>
      </c>
      <c r="G5513" s="118" t="s">
        <v>2</v>
      </c>
      <c r="H5513" s="137">
        <v>44517</v>
      </c>
      <c r="I5513" s="119">
        <v>7206.89</v>
      </c>
      <c r="J5513" s="129"/>
      <c r="K5513" s="129"/>
      <c r="L5513" s="129">
        <v>0</v>
      </c>
      <c r="M5513" s="134"/>
    </row>
    <row r="5514" spans="1:13" hidden="1" x14ac:dyDescent="0.25">
      <c r="A5514" s="128"/>
      <c r="B5514" s="2"/>
      <c r="C5514" s="139" t="s">
        <v>4595</v>
      </c>
      <c r="D5514" s="124" t="s">
        <v>4596</v>
      </c>
      <c r="E5514" s="118" t="s">
        <v>48</v>
      </c>
      <c r="F5514" s="124" t="s">
        <v>35249</v>
      </c>
      <c r="G5514" s="118" t="s">
        <v>2</v>
      </c>
      <c r="H5514" s="137"/>
      <c r="I5514" s="119"/>
      <c r="J5514" s="129"/>
      <c r="K5514" s="129"/>
      <c r="L5514" s="129">
        <v>0</v>
      </c>
      <c r="M5514" s="134" t="s">
        <v>21644</v>
      </c>
    </row>
    <row r="5515" spans="1:13" hidden="1" x14ac:dyDescent="0.25">
      <c r="A5515" s="128"/>
      <c r="B5515" s="2"/>
      <c r="C5515" s="139" t="s">
        <v>30891</v>
      </c>
      <c r="D5515" s="124" t="s">
        <v>30892</v>
      </c>
      <c r="E5515" s="118" t="s">
        <v>48</v>
      </c>
      <c r="F5515" s="124" t="s">
        <v>35249</v>
      </c>
      <c r="G5515" s="118" t="s">
        <v>2</v>
      </c>
      <c r="H5515" s="137"/>
      <c r="I5515" s="119"/>
      <c r="J5515" s="129"/>
      <c r="K5515" s="129"/>
      <c r="L5515" s="129">
        <v>0</v>
      </c>
      <c r="M5515" s="134"/>
    </row>
    <row r="5516" spans="1:13" hidden="1" x14ac:dyDescent="0.25">
      <c r="A5516" s="128"/>
      <c r="B5516" s="2"/>
      <c r="C5516" s="139" t="s">
        <v>4597</v>
      </c>
      <c r="D5516" s="124" t="s">
        <v>4598</v>
      </c>
      <c r="E5516" s="118" t="s">
        <v>48</v>
      </c>
      <c r="F5516" s="124" t="s">
        <v>35249</v>
      </c>
      <c r="G5516" s="118" t="s">
        <v>2</v>
      </c>
      <c r="H5516" s="137">
        <v>42073</v>
      </c>
      <c r="I5516" s="119">
        <v>3466.96</v>
      </c>
      <c r="J5516" s="129"/>
      <c r="K5516" s="129"/>
      <c r="L5516" s="129">
        <v>0</v>
      </c>
      <c r="M5516" s="134" t="s">
        <v>21645</v>
      </c>
    </row>
    <row r="5517" spans="1:13" hidden="1" x14ac:dyDescent="0.25">
      <c r="A5517" s="128"/>
      <c r="B5517" s="2"/>
      <c r="C5517" s="139" t="s">
        <v>4599</v>
      </c>
      <c r="D5517" s="124" t="s">
        <v>4600</v>
      </c>
      <c r="E5517" s="118" t="s">
        <v>48</v>
      </c>
      <c r="F5517" s="124" t="s">
        <v>35249</v>
      </c>
      <c r="G5517" s="118" t="s">
        <v>2</v>
      </c>
      <c r="H5517" s="137"/>
      <c r="I5517" s="119"/>
      <c r="J5517" s="129"/>
      <c r="K5517" s="129"/>
      <c r="L5517" s="129">
        <v>0</v>
      </c>
      <c r="M5517" s="134" t="s">
        <v>21645</v>
      </c>
    </row>
    <row r="5518" spans="1:13" hidden="1" x14ac:dyDescent="0.25">
      <c r="A5518" s="128"/>
      <c r="B5518" s="2"/>
      <c r="C5518" s="139" t="s">
        <v>4601</v>
      </c>
      <c r="D5518" s="124" t="s">
        <v>4602</v>
      </c>
      <c r="E5518" s="118" t="s">
        <v>48</v>
      </c>
      <c r="F5518" s="124" t="s">
        <v>35249</v>
      </c>
      <c r="G5518" s="118" t="s">
        <v>2</v>
      </c>
      <c r="H5518" s="137"/>
      <c r="I5518" s="119"/>
      <c r="J5518" s="129"/>
      <c r="K5518" s="129"/>
      <c r="L5518" s="129">
        <v>0</v>
      </c>
      <c r="M5518" s="134" t="s">
        <v>32241</v>
      </c>
    </row>
    <row r="5519" spans="1:13" hidden="1" x14ac:dyDescent="0.25">
      <c r="A5519" s="128"/>
      <c r="B5519" s="2"/>
      <c r="C5519" s="139" t="s">
        <v>30166</v>
      </c>
      <c r="D5519" s="124" t="s">
        <v>30167</v>
      </c>
      <c r="E5519" s="118" t="s">
        <v>48</v>
      </c>
      <c r="F5519" s="124" t="s">
        <v>35249</v>
      </c>
      <c r="G5519" s="118" t="s">
        <v>2</v>
      </c>
      <c r="H5519" s="137"/>
      <c r="I5519" s="119"/>
      <c r="J5519" s="129"/>
      <c r="K5519" s="129"/>
      <c r="L5519" s="129">
        <v>0</v>
      </c>
      <c r="M5519" s="134" t="s">
        <v>21209</v>
      </c>
    </row>
    <row r="5520" spans="1:13" hidden="1" x14ac:dyDescent="0.25">
      <c r="A5520" s="128"/>
      <c r="B5520" s="2"/>
      <c r="C5520" s="139" t="s">
        <v>4603</v>
      </c>
      <c r="D5520" s="124" t="s">
        <v>4604</v>
      </c>
      <c r="E5520" s="118" t="s">
        <v>48</v>
      </c>
      <c r="F5520" s="124" t="s">
        <v>35249</v>
      </c>
      <c r="G5520" s="118" t="s">
        <v>2</v>
      </c>
      <c r="H5520" s="137">
        <v>42067</v>
      </c>
      <c r="I5520" s="119">
        <v>383.64</v>
      </c>
      <c r="J5520" s="129"/>
      <c r="K5520" s="129"/>
      <c r="L5520" s="129">
        <v>0</v>
      </c>
      <c r="M5520" s="134" t="s">
        <v>21646</v>
      </c>
    </row>
    <row r="5521" spans="1:13" hidden="1" x14ac:dyDescent="0.25">
      <c r="A5521" s="128"/>
      <c r="B5521" s="2"/>
      <c r="C5521" s="139" t="s">
        <v>29830</v>
      </c>
      <c r="D5521" s="124" t="s">
        <v>29831</v>
      </c>
      <c r="E5521" s="118" t="s">
        <v>48</v>
      </c>
      <c r="F5521" s="124" t="s">
        <v>35249</v>
      </c>
      <c r="G5521" s="118" t="s">
        <v>2</v>
      </c>
      <c r="H5521" s="137"/>
      <c r="I5521" s="119"/>
      <c r="J5521" s="129"/>
      <c r="K5521" s="129"/>
      <c r="L5521" s="129">
        <v>0</v>
      </c>
      <c r="M5521" s="134" t="s">
        <v>21647</v>
      </c>
    </row>
    <row r="5522" spans="1:13" hidden="1" x14ac:dyDescent="0.25">
      <c r="A5522" s="128"/>
      <c r="B5522" s="2"/>
      <c r="C5522" s="139" t="s">
        <v>4605</v>
      </c>
      <c r="D5522" s="124" t="s">
        <v>4606</v>
      </c>
      <c r="E5522" s="118" t="s">
        <v>48</v>
      </c>
      <c r="F5522" s="124" t="s">
        <v>35249</v>
      </c>
      <c r="G5522" s="118" t="s">
        <v>2</v>
      </c>
      <c r="H5522" s="137"/>
      <c r="I5522" s="119"/>
      <c r="J5522" s="129"/>
      <c r="K5522" s="129"/>
      <c r="L5522" s="129">
        <v>0</v>
      </c>
      <c r="M5522" s="134" t="s">
        <v>21648</v>
      </c>
    </row>
    <row r="5523" spans="1:13" hidden="1" x14ac:dyDescent="0.25">
      <c r="A5523" s="128"/>
      <c r="B5523" s="2"/>
      <c r="C5523" s="139" t="s">
        <v>4607</v>
      </c>
      <c r="D5523" s="124" t="s">
        <v>4608</v>
      </c>
      <c r="E5523" s="118" t="s">
        <v>48</v>
      </c>
      <c r="F5523" s="124" t="s">
        <v>35249</v>
      </c>
      <c r="G5523" s="118" t="s">
        <v>2</v>
      </c>
      <c r="H5523" s="137"/>
      <c r="I5523" s="119"/>
      <c r="J5523" s="129"/>
      <c r="K5523" s="129"/>
      <c r="L5523" s="129">
        <v>0</v>
      </c>
      <c r="M5523" s="134" t="s">
        <v>21649</v>
      </c>
    </row>
    <row r="5524" spans="1:13" hidden="1" x14ac:dyDescent="0.25">
      <c r="A5524" s="128"/>
      <c r="B5524" s="2"/>
      <c r="C5524" s="139" t="s">
        <v>4609</v>
      </c>
      <c r="D5524" s="124" t="s">
        <v>4610</v>
      </c>
      <c r="E5524" s="118" t="s">
        <v>48</v>
      </c>
      <c r="F5524" s="124" t="s">
        <v>35249</v>
      </c>
      <c r="G5524" s="118" t="s">
        <v>2</v>
      </c>
      <c r="H5524" s="137"/>
      <c r="I5524" s="119"/>
      <c r="J5524" s="129"/>
      <c r="K5524" s="129"/>
      <c r="L5524" s="129">
        <v>0</v>
      </c>
      <c r="M5524" s="134" t="s">
        <v>21650</v>
      </c>
    </row>
    <row r="5525" spans="1:13" hidden="1" x14ac:dyDescent="0.25">
      <c r="A5525" s="128"/>
      <c r="B5525" s="2"/>
      <c r="C5525" s="139" t="s">
        <v>4611</v>
      </c>
      <c r="D5525" s="124" t="s">
        <v>4612</v>
      </c>
      <c r="E5525" s="118" t="s">
        <v>48</v>
      </c>
      <c r="F5525" s="124" t="s">
        <v>35249</v>
      </c>
      <c r="G5525" s="118" t="s">
        <v>2</v>
      </c>
      <c r="H5525" s="137"/>
      <c r="I5525" s="119"/>
      <c r="J5525" s="129"/>
      <c r="K5525" s="129"/>
      <c r="L5525" s="129">
        <v>0</v>
      </c>
      <c r="M5525" s="134" t="s">
        <v>32219</v>
      </c>
    </row>
    <row r="5526" spans="1:13" hidden="1" x14ac:dyDescent="0.25">
      <c r="A5526" s="128"/>
      <c r="B5526" s="2"/>
      <c r="C5526" s="139" t="s">
        <v>4613</v>
      </c>
      <c r="D5526" s="124" t="s">
        <v>4614</v>
      </c>
      <c r="E5526" s="118" t="s">
        <v>48</v>
      </c>
      <c r="F5526" s="124" t="s">
        <v>35249</v>
      </c>
      <c r="G5526" s="118" t="s">
        <v>2</v>
      </c>
      <c r="H5526" s="137"/>
      <c r="I5526" s="119"/>
      <c r="J5526" s="129"/>
      <c r="K5526" s="129"/>
      <c r="L5526" s="129">
        <v>0</v>
      </c>
      <c r="M5526" s="134" t="s">
        <v>21651</v>
      </c>
    </row>
    <row r="5527" spans="1:13" hidden="1" x14ac:dyDescent="0.25">
      <c r="A5527" s="128"/>
      <c r="B5527" s="2"/>
      <c r="C5527" s="139" t="s">
        <v>4615</v>
      </c>
      <c r="D5527" s="124" t="s">
        <v>4616</v>
      </c>
      <c r="E5527" s="118" t="s">
        <v>48</v>
      </c>
      <c r="F5527" s="124" t="s">
        <v>35249</v>
      </c>
      <c r="G5527" s="118" t="s">
        <v>2</v>
      </c>
      <c r="H5527" s="137"/>
      <c r="I5527" s="119"/>
      <c r="J5527" s="129"/>
      <c r="K5527" s="129"/>
      <c r="L5527" s="129">
        <v>0</v>
      </c>
      <c r="M5527" s="134" t="s">
        <v>21651</v>
      </c>
    </row>
    <row r="5528" spans="1:13" hidden="1" x14ac:dyDescent="0.25">
      <c r="A5528" s="128"/>
      <c r="B5528" s="2"/>
      <c r="C5528" s="139" t="s">
        <v>4617</v>
      </c>
      <c r="D5528" s="124" t="s">
        <v>4618</v>
      </c>
      <c r="E5528" s="118" t="s">
        <v>48</v>
      </c>
      <c r="F5528" s="124" t="s">
        <v>35249</v>
      </c>
      <c r="G5528" s="118" t="s">
        <v>2</v>
      </c>
      <c r="H5528" s="137">
        <v>42069</v>
      </c>
      <c r="I5528" s="119">
        <v>87.08</v>
      </c>
      <c r="J5528" s="129"/>
      <c r="K5528" s="129"/>
      <c r="L5528" s="129">
        <v>0</v>
      </c>
      <c r="M5528" s="134" t="s">
        <v>32433</v>
      </c>
    </row>
    <row r="5529" spans="1:13" hidden="1" x14ac:dyDescent="0.25">
      <c r="A5529" s="128"/>
      <c r="B5529" s="2"/>
      <c r="C5529" s="139" t="s">
        <v>4619</v>
      </c>
      <c r="D5529" s="124" t="s">
        <v>4620</v>
      </c>
      <c r="E5529" s="118" t="s">
        <v>48</v>
      </c>
      <c r="F5529" s="124" t="s">
        <v>35249</v>
      </c>
      <c r="G5529" s="118" t="s">
        <v>2</v>
      </c>
      <c r="H5529" s="137">
        <v>40679</v>
      </c>
      <c r="I5529" s="119">
        <v>286.2</v>
      </c>
      <c r="J5529" s="129"/>
      <c r="K5529" s="129"/>
      <c r="L5529" s="129">
        <v>0</v>
      </c>
      <c r="M5529" s="134" t="s">
        <v>21652</v>
      </c>
    </row>
    <row r="5530" spans="1:13" hidden="1" x14ac:dyDescent="0.25">
      <c r="A5530" s="128"/>
      <c r="B5530" s="2"/>
      <c r="C5530" s="139" t="s">
        <v>4621</v>
      </c>
      <c r="D5530" s="124" t="s">
        <v>4622</v>
      </c>
      <c r="E5530" s="118" t="s">
        <v>48</v>
      </c>
      <c r="F5530" s="124" t="s">
        <v>35249</v>
      </c>
      <c r="G5530" s="118" t="s">
        <v>2</v>
      </c>
      <c r="H5530" s="137"/>
      <c r="I5530" s="119"/>
      <c r="J5530" s="129"/>
      <c r="K5530" s="129"/>
      <c r="L5530" s="129">
        <v>0</v>
      </c>
      <c r="M5530" s="134" t="s">
        <v>21653</v>
      </c>
    </row>
    <row r="5531" spans="1:13" hidden="1" x14ac:dyDescent="0.25">
      <c r="A5531" s="128"/>
      <c r="B5531" s="2"/>
      <c r="C5531" s="139" t="s">
        <v>4623</v>
      </c>
      <c r="D5531" s="124" t="s">
        <v>4624</v>
      </c>
      <c r="E5531" s="118" t="s">
        <v>48</v>
      </c>
      <c r="F5531" s="124" t="s">
        <v>35249</v>
      </c>
      <c r="G5531" s="118" t="s">
        <v>2</v>
      </c>
      <c r="H5531" s="137">
        <v>40392</v>
      </c>
      <c r="I5531" s="119">
        <v>200</v>
      </c>
      <c r="J5531" s="129"/>
      <c r="K5531" s="129"/>
      <c r="L5531" s="129">
        <v>0</v>
      </c>
      <c r="M5531" s="134" t="s">
        <v>30148</v>
      </c>
    </row>
    <row r="5532" spans="1:13" hidden="1" x14ac:dyDescent="0.25">
      <c r="A5532" s="128"/>
      <c r="B5532" s="2"/>
      <c r="C5532" s="139" t="s">
        <v>4625</v>
      </c>
      <c r="D5532" s="124" t="s">
        <v>4626</v>
      </c>
      <c r="E5532" s="118" t="s">
        <v>48</v>
      </c>
      <c r="F5532" s="124" t="s">
        <v>35249</v>
      </c>
      <c r="G5532" s="118" t="s">
        <v>2</v>
      </c>
      <c r="H5532" s="137"/>
      <c r="I5532" s="119"/>
      <c r="J5532" s="129"/>
      <c r="K5532" s="129"/>
      <c r="L5532" s="129">
        <v>0</v>
      </c>
      <c r="M5532" s="134" t="s">
        <v>21654</v>
      </c>
    </row>
    <row r="5533" spans="1:13" hidden="1" x14ac:dyDescent="0.25">
      <c r="A5533" s="128"/>
      <c r="B5533" s="2"/>
      <c r="C5533" s="139" t="s">
        <v>4627</v>
      </c>
      <c r="D5533" s="124" t="s">
        <v>4628</v>
      </c>
      <c r="E5533" s="118" t="s">
        <v>48</v>
      </c>
      <c r="F5533" s="124" t="s">
        <v>35249</v>
      </c>
      <c r="G5533" s="118" t="s">
        <v>2</v>
      </c>
      <c r="H5533" s="137"/>
      <c r="I5533" s="119"/>
      <c r="J5533" s="129"/>
      <c r="K5533" s="129"/>
      <c r="L5533" s="129">
        <v>0</v>
      </c>
      <c r="M5533" s="134" t="s">
        <v>31837</v>
      </c>
    </row>
    <row r="5534" spans="1:13" hidden="1" x14ac:dyDescent="0.25">
      <c r="A5534" s="128"/>
      <c r="B5534" s="2"/>
      <c r="C5534" s="139" t="s">
        <v>4629</v>
      </c>
      <c r="D5534" s="124" t="s">
        <v>4630</v>
      </c>
      <c r="E5534" s="118" t="s">
        <v>48</v>
      </c>
      <c r="F5534" s="124" t="s">
        <v>35249</v>
      </c>
      <c r="G5534" s="118" t="s">
        <v>2</v>
      </c>
      <c r="H5534" s="137"/>
      <c r="I5534" s="119"/>
      <c r="J5534" s="129"/>
      <c r="K5534" s="129"/>
      <c r="L5534" s="129">
        <v>0</v>
      </c>
      <c r="M5534" s="134" t="s">
        <v>21655</v>
      </c>
    </row>
    <row r="5535" spans="1:13" hidden="1" x14ac:dyDescent="0.25">
      <c r="A5535" s="128"/>
      <c r="B5535" s="2"/>
      <c r="C5535" s="139" t="s">
        <v>4631</v>
      </c>
      <c r="D5535" s="124" t="s">
        <v>4632</v>
      </c>
      <c r="E5535" s="118" t="s">
        <v>48</v>
      </c>
      <c r="F5535" s="124" t="s">
        <v>35249</v>
      </c>
      <c r="G5535" s="118" t="s">
        <v>2</v>
      </c>
      <c r="H5535" s="137">
        <v>40277</v>
      </c>
      <c r="I5535" s="119">
        <v>1079.5999999999999</v>
      </c>
      <c r="J5535" s="129"/>
      <c r="K5535" s="129"/>
      <c r="L5535" s="129">
        <v>0</v>
      </c>
      <c r="M5535" s="134" t="s">
        <v>21655</v>
      </c>
    </row>
    <row r="5536" spans="1:13" hidden="1" x14ac:dyDescent="0.25">
      <c r="A5536" s="128"/>
      <c r="B5536" s="2"/>
      <c r="C5536" s="139" t="s">
        <v>4633</v>
      </c>
      <c r="D5536" s="124" t="s">
        <v>4634</v>
      </c>
      <c r="E5536" s="118" t="s">
        <v>48</v>
      </c>
      <c r="F5536" s="124" t="s">
        <v>35249</v>
      </c>
      <c r="G5536" s="118" t="s">
        <v>2</v>
      </c>
      <c r="H5536" s="137">
        <v>40392</v>
      </c>
      <c r="I5536" s="119">
        <v>1500</v>
      </c>
      <c r="J5536" s="129"/>
      <c r="K5536" s="129"/>
      <c r="L5536" s="129">
        <v>0</v>
      </c>
      <c r="M5536" s="134" t="s">
        <v>21656</v>
      </c>
    </row>
    <row r="5537" spans="1:13" hidden="1" x14ac:dyDescent="0.25">
      <c r="A5537" s="128"/>
      <c r="B5537" s="2"/>
      <c r="C5537" s="139" t="s">
        <v>4635</v>
      </c>
      <c r="D5537" s="124" t="s">
        <v>4636</v>
      </c>
      <c r="E5537" s="118" t="s">
        <v>48</v>
      </c>
      <c r="F5537" s="124" t="s">
        <v>35249</v>
      </c>
      <c r="G5537" s="118" t="s">
        <v>2</v>
      </c>
      <c r="H5537" s="137">
        <v>40154</v>
      </c>
      <c r="I5537" s="119">
        <v>1724</v>
      </c>
      <c r="J5537" s="129"/>
      <c r="K5537" s="129"/>
      <c r="L5537" s="129">
        <v>0</v>
      </c>
      <c r="M5537" s="134" t="s">
        <v>21657</v>
      </c>
    </row>
    <row r="5538" spans="1:13" hidden="1" x14ac:dyDescent="0.25">
      <c r="A5538" s="128"/>
      <c r="B5538" s="2"/>
      <c r="C5538" s="139" t="s">
        <v>4637</v>
      </c>
      <c r="D5538" s="124" t="s">
        <v>4638</v>
      </c>
      <c r="E5538" s="118" t="s">
        <v>48</v>
      </c>
      <c r="F5538" s="124" t="s">
        <v>35249</v>
      </c>
      <c r="G5538" s="118" t="s">
        <v>2</v>
      </c>
      <c r="H5538" s="137">
        <v>42080</v>
      </c>
      <c r="I5538" s="119">
        <v>1780.4</v>
      </c>
      <c r="J5538" s="129"/>
      <c r="K5538" s="129"/>
      <c r="L5538" s="129">
        <v>0</v>
      </c>
      <c r="M5538" s="134" t="s">
        <v>32774</v>
      </c>
    </row>
    <row r="5539" spans="1:13" hidden="1" x14ac:dyDescent="0.25">
      <c r="A5539" s="128"/>
      <c r="B5539" s="2"/>
      <c r="C5539" s="139" t="s">
        <v>4639</v>
      </c>
      <c r="D5539" s="124" t="s">
        <v>4640</v>
      </c>
      <c r="E5539" s="118" t="s">
        <v>48</v>
      </c>
      <c r="F5539" s="124" t="s">
        <v>35249</v>
      </c>
      <c r="G5539" s="118" t="s">
        <v>2</v>
      </c>
      <c r="H5539" s="137"/>
      <c r="I5539" s="119"/>
      <c r="J5539" s="129"/>
      <c r="K5539" s="129"/>
      <c r="L5539" s="129">
        <v>0</v>
      </c>
      <c r="M5539" s="134" t="s">
        <v>21658</v>
      </c>
    </row>
    <row r="5540" spans="1:13" hidden="1" x14ac:dyDescent="0.25">
      <c r="A5540" s="128"/>
      <c r="B5540" s="2"/>
      <c r="C5540" s="139" t="s">
        <v>30384</v>
      </c>
      <c r="D5540" s="124" t="s">
        <v>30385</v>
      </c>
      <c r="E5540" s="118" t="s">
        <v>48</v>
      </c>
      <c r="F5540" s="124" t="s">
        <v>35249</v>
      </c>
      <c r="G5540" s="118" t="s">
        <v>2</v>
      </c>
      <c r="H5540" s="137"/>
      <c r="I5540" s="119"/>
      <c r="J5540" s="129"/>
      <c r="K5540" s="129"/>
      <c r="L5540" s="129">
        <v>0</v>
      </c>
      <c r="M5540" s="134" t="s">
        <v>29327</v>
      </c>
    </row>
    <row r="5541" spans="1:13" hidden="1" x14ac:dyDescent="0.25">
      <c r="A5541" s="128"/>
      <c r="B5541" s="2"/>
      <c r="C5541" s="139" t="s">
        <v>4641</v>
      </c>
      <c r="D5541" s="124" t="s">
        <v>4642</v>
      </c>
      <c r="E5541" s="118" t="s">
        <v>48</v>
      </c>
      <c r="F5541" s="124" t="s">
        <v>35249</v>
      </c>
      <c r="G5541" s="118" t="s">
        <v>2</v>
      </c>
      <c r="H5541" s="137">
        <v>44560</v>
      </c>
      <c r="I5541" s="119">
        <v>3884.2</v>
      </c>
      <c r="J5541" s="129"/>
      <c r="K5541" s="129"/>
      <c r="L5541" s="129">
        <v>0</v>
      </c>
      <c r="M5541" s="134" t="s">
        <v>32204</v>
      </c>
    </row>
    <row r="5542" spans="1:13" hidden="1" x14ac:dyDescent="0.25">
      <c r="A5542" s="128"/>
      <c r="B5542" s="2"/>
      <c r="C5542" s="139" t="s">
        <v>4643</v>
      </c>
      <c r="D5542" s="124" t="s">
        <v>4644</v>
      </c>
      <c r="E5542" s="118" t="s">
        <v>48</v>
      </c>
      <c r="F5542" s="124" t="s">
        <v>35249</v>
      </c>
      <c r="G5542" s="118" t="s">
        <v>2</v>
      </c>
      <c r="H5542" s="137">
        <v>42173</v>
      </c>
      <c r="I5542" s="119">
        <v>307.5</v>
      </c>
      <c r="J5542" s="129"/>
      <c r="K5542" s="129"/>
      <c r="L5542" s="129">
        <v>0</v>
      </c>
      <c r="M5542" s="134" t="s">
        <v>21659</v>
      </c>
    </row>
    <row r="5543" spans="1:13" hidden="1" x14ac:dyDescent="0.25">
      <c r="A5543" s="128"/>
      <c r="B5543" s="2"/>
      <c r="C5543" s="139" t="s">
        <v>4645</v>
      </c>
      <c r="D5543" s="124" t="s">
        <v>4646</v>
      </c>
      <c r="E5543" s="118" t="s">
        <v>48</v>
      </c>
      <c r="F5543" s="124" t="s">
        <v>35249</v>
      </c>
      <c r="G5543" s="118" t="s">
        <v>2</v>
      </c>
      <c r="H5543" s="137"/>
      <c r="I5543" s="119"/>
      <c r="J5543" s="129"/>
      <c r="K5543" s="129"/>
      <c r="L5543" s="129">
        <v>0</v>
      </c>
      <c r="M5543" s="134" t="s">
        <v>21660</v>
      </c>
    </row>
    <row r="5544" spans="1:13" hidden="1" x14ac:dyDescent="0.25">
      <c r="A5544" s="128"/>
      <c r="B5544" s="2"/>
      <c r="C5544" s="139" t="s">
        <v>4647</v>
      </c>
      <c r="D5544" s="124" t="s">
        <v>4648</v>
      </c>
      <c r="E5544" s="118" t="s">
        <v>48</v>
      </c>
      <c r="F5544" s="124" t="s">
        <v>35249</v>
      </c>
      <c r="G5544" s="118" t="s">
        <v>2</v>
      </c>
      <c r="H5544" s="137">
        <v>40277</v>
      </c>
      <c r="I5544" s="119">
        <v>1369.7</v>
      </c>
      <c r="J5544" s="129"/>
      <c r="K5544" s="129"/>
      <c r="L5544" s="129">
        <v>0</v>
      </c>
      <c r="M5544" s="134" t="s">
        <v>21661</v>
      </c>
    </row>
    <row r="5545" spans="1:13" hidden="1" x14ac:dyDescent="0.25">
      <c r="A5545" s="128"/>
      <c r="B5545" s="2"/>
      <c r="C5545" s="139" t="s">
        <v>4649</v>
      </c>
      <c r="D5545" s="124" t="s">
        <v>4650</v>
      </c>
      <c r="E5545" s="118" t="s">
        <v>48</v>
      </c>
      <c r="F5545" s="124" t="s">
        <v>35249</v>
      </c>
      <c r="G5545" s="118" t="s">
        <v>2</v>
      </c>
      <c r="H5545" s="137">
        <v>40150</v>
      </c>
      <c r="I5545" s="119">
        <v>2216</v>
      </c>
      <c r="J5545" s="129"/>
      <c r="K5545" s="129"/>
      <c r="L5545" s="129">
        <v>0</v>
      </c>
      <c r="M5545" s="134" t="s">
        <v>21662</v>
      </c>
    </row>
    <row r="5546" spans="1:13" hidden="1" x14ac:dyDescent="0.25">
      <c r="A5546" s="128"/>
      <c r="B5546" s="2"/>
      <c r="C5546" s="139" t="s">
        <v>4651</v>
      </c>
      <c r="D5546" s="124" t="s">
        <v>4652</v>
      </c>
      <c r="E5546" s="118" t="s">
        <v>48</v>
      </c>
      <c r="F5546" s="124" t="s">
        <v>35249</v>
      </c>
      <c r="G5546" s="118" t="s">
        <v>2</v>
      </c>
      <c r="H5546" s="137">
        <v>40190</v>
      </c>
      <c r="I5546" s="119">
        <v>2260</v>
      </c>
      <c r="J5546" s="129"/>
      <c r="K5546" s="129"/>
      <c r="L5546" s="129">
        <v>0</v>
      </c>
      <c r="M5546" s="134" t="s">
        <v>21663</v>
      </c>
    </row>
    <row r="5547" spans="1:13" hidden="1" x14ac:dyDescent="0.25">
      <c r="A5547" s="128"/>
      <c r="B5547" s="2"/>
      <c r="C5547" s="139" t="s">
        <v>4653</v>
      </c>
      <c r="D5547" s="124" t="s">
        <v>4654</v>
      </c>
      <c r="E5547" s="118" t="s">
        <v>48</v>
      </c>
      <c r="F5547" s="124" t="s">
        <v>35249</v>
      </c>
      <c r="G5547" s="118" t="s">
        <v>2</v>
      </c>
      <c r="H5547" s="137">
        <v>42254</v>
      </c>
      <c r="I5547" s="119">
        <v>3031.61</v>
      </c>
      <c r="J5547" s="129"/>
      <c r="K5547" s="129"/>
      <c r="L5547" s="129">
        <v>0</v>
      </c>
      <c r="M5547" s="134" t="s">
        <v>21663</v>
      </c>
    </row>
    <row r="5548" spans="1:13" x14ac:dyDescent="0.25">
      <c r="A5548" s="128"/>
      <c r="B5548" s="2"/>
      <c r="C5548" s="139" t="s">
        <v>33262</v>
      </c>
      <c r="D5548" s="124" t="s">
        <v>33263</v>
      </c>
      <c r="E5548" s="118" t="s">
        <v>48</v>
      </c>
      <c r="F5548" s="124" t="s">
        <v>35249</v>
      </c>
      <c r="G5548" s="118" t="s">
        <v>34659</v>
      </c>
      <c r="H5548" s="137"/>
      <c r="I5548" s="119"/>
      <c r="J5548" s="129"/>
      <c r="K5548" s="129"/>
      <c r="L5548" s="129">
        <v>0</v>
      </c>
      <c r="M5548" s="134" t="s">
        <v>21664</v>
      </c>
    </row>
    <row r="5549" spans="1:13" hidden="1" x14ac:dyDescent="0.25">
      <c r="A5549" s="128"/>
      <c r="B5549" s="2"/>
      <c r="C5549" s="139" t="s">
        <v>35294</v>
      </c>
      <c r="D5549" s="124" t="s">
        <v>35295</v>
      </c>
      <c r="E5549" s="118" t="s">
        <v>48</v>
      </c>
      <c r="F5549" s="124" t="s">
        <v>35249</v>
      </c>
      <c r="G5549" s="118" t="s">
        <v>2</v>
      </c>
      <c r="H5549" s="137">
        <v>45632</v>
      </c>
      <c r="I5549" s="119">
        <v>1100.21</v>
      </c>
      <c r="J5549" s="129"/>
      <c r="K5549" s="129"/>
      <c r="L5549" s="129">
        <v>0</v>
      </c>
      <c r="M5549" s="134" t="s">
        <v>21665</v>
      </c>
    </row>
    <row r="5550" spans="1:13" hidden="1" x14ac:dyDescent="0.25">
      <c r="A5550" s="128"/>
      <c r="B5550" s="2"/>
      <c r="C5550" s="139" t="s">
        <v>35297</v>
      </c>
      <c r="D5550" s="124" t="s">
        <v>35298</v>
      </c>
      <c r="E5550" s="118" t="s">
        <v>48</v>
      </c>
      <c r="F5550" s="124" t="s">
        <v>35249</v>
      </c>
      <c r="G5550" s="118" t="s">
        <v>2</v>
      </c>
      <c r="H5550" s="137">
        <v>45632</v>
      </c>
      <c r="I5550" s="119">
        <v>2593.1</v>
      </c>
      <c r="J5550" s="129"/>
      <c r="K5550" s="129"/>
      <c r="L5550" s="129">
        <v>0</v>
      </c>
      <c r="M5550" s="134" t="s">
        <v>21666</v>
      </c>
    </row>
    <row r="5551" spans="1:13" hidden="1" x14ac:dyDescent="0.25">
      <c r="A5551" s="128"/>
      <c r="B5551" s="2"/>
      <c r="C5551" s="139" t="s">
        <v>4655</v>
      </c>
      <c r="D5551" s="124" t="s">
        <v>4656</v>
      </c>
      <c r="E5551" s="118" t="s">
        <v>48</v>
      </c>
      <c r="F5551" s="124" t="s">
        <v>35249</v>
      </c>
      <c r="G5551" s="118" t="s">
        <v>2</v>
      </c>
      <c r="H5551" s="137">
        <v>43007</v>
      </c>
      <c r="I5551" s="119">
        <v>490</v>
      </c>
      <c r="J5551" s="129"/>
      <c r="K5551" s="129"/>
      <c r="L5551" s="129">
        <v>0</v>
      </c>
      <c r="M5551" s="134" t="s">
        <v>21667</v>
      </c>
    </row>
    <row r="5552" spans="1:13" hidden="1" x14ac:dyDescent="0.25">
      <c r="A5552" s="128"/>
      <c r="B5552" s="2"/>
      <c r="C5552" s="139" t="s">
        <v>4657</v>
      </c>
      <c r="D5552" s="124" t="s">
        <v>4658</v>
      </c>
      <c r="E5552" s="118" t="s">
        <v>48</v>
      </c>
      <c r="F5552" s="124" t="s">
        <v>35249</v>
      </c>
      <c r="G5552" s="118" t="s">
        <v>2</v>
      </c>
      <c r="H5552" s="137">
        <v>41841</v>
      </c>
      <c r="I5552" s="119">
        <v>138.19999999999999</v>
      </c>
      <c r="J5552" s="129"/>
      <c r="K5552" s="129"/>
      <c r="L5552" s="129">
        <v>0</v>
      </c>
      <c r="M5552" s="134" t="s">
        <v>21667</v>
      </c>
    </row>
    <row r="5553" spans="1:13" hidden="1" x14ac:dyDescent="0.25">
      <c r="A5553" s="128"/>
      <c r="B5553" s="2"/>
      <c r="C5553" s="139" t="s">
        <v>4659</v>
      </c>
      <c r="D5553" s="124" t="s">
        <v>4660</v>
      </c>
      <c r="E5553" s="118" t="s">
        <v>48</v>
      </c>
      <c r="F5553" s="124" t="s">
        <v>35249</v>
      </c>
      <c r="G5553" s="118" t="s">
        <v>2</v>
      </c>
      <c r="H5553" s="137">
        <v>41283</v>
      </c>
      <c r="I5553" s="119">
        <v>1616.86</v>
      </c>
      <c r="J5553" s="129"/>
      <c r="K5553" s="129"/>
      <c r="L5553" s="129">
        <v>0</v>
      </c>
      <c r="M5553" s="134" t="s">
        <v>21668</v>
      </c>
    </row>
    <row r="5554" spans="1:13" hidden="1" x14ac:dyDescent="0.25">
      <c r="A5554" s="128"/>
      <c r="B5554" s="2"/>
      <c r="C5554" s="139" t="s">
        <v>4661</v>
      </c>
      <c r="D5554" s="124" t="s">
        <v>4662</v>
      </c>
      <c r="E5554" s="118" t="s">
        <v>48</v>
      </c>
      <c r="F5554" s="124" t="s">
        <v>35249</v>
      </c>
      <c r="G5554" s="118" t="s">
        <v>2</v>
      </c>
      <c r="H5554" s="137">
        <v>41283</v>
      </c>
      <c r="I5554" s="119">
        <v>422.27</v>
      </c>
      <c r="J5554" s="129"/>
      <c r="K5554" s="129"/>
      <c r="L5554" s="129">
        <v>0</v>
      </c>
      <c r="M5554" s="134" t="s">
        <v>21669</v>
      </c>
    </row>
    <row r="5555" spans="1:13" hidden="1" x14ac:dyDescent="0.25">
      <c r="A5555" s="128"/>
      <c r="B5555" s="2"/>
      <c r="C5555" s="139" t="s">
        <v>4663</v>
      </c>
      <c r="D5555" s="124" t="s">
        <v>4664</v>
      </c>
      <c r="E5555" s="118" t="s">
        <v>48</v>
      </c>
      <c r="F5555" s="124" t="s">
        <v>35249</v>
      </c>
      <c r="G5555" s="118" t="s">
        <v>2</v>
      </c>
      <c r="H5555" s="137">
        <v>41254</v>
      </c>
      <c r="I5555" s="119">
        <v>171.64</v>
      </c>
      <c r="J5555" s="129"/>
      <c r="K5555" s="129"/>
      <c r="L5555" s="129">
        <v>0</v>
      </c>
      <c r="M5555" s="134" t="s">
        <v>21209</v>
      </c>
    </row>
    <row r="5556" spans="1:13" hidden="1" x14ac:dyDescent="0.25">
      <c r="A5556" s="128"/>
      <c r="B5556" s="2"/>
      <c r="C5556" s="139" t="s">
        <v>4665</v>
      </c>
      <c r="D5556" s="124" t="s">
        <v>4666</v>
      </c>
      <c r="E5556" s="118" t="s">
        <v>48</v>
      </c>
      <c r="F5556" s="124" t="s">
        <v>35249</v>
      </c>
      <c r="G5556" s="118" t="s">
        <v>2</v>
      </c>
      <c r="H5556" s="137">
        <v>41248</v>
      </c>
      <c r="I5556" s="119">
        <v>216.1</v>
      </c>
      <c r="J5556" s="129"/>
      <c r="K5556" s="129"/>
      <c r="L5556" s="129">
        <v>0</v>
      </c>
      <c r="M5556" s="134" t="s">
        <v>21670</v>
      </c>
    </row>
    <row r="5557" spans="1:13" hidden="1" x14ac:dyDescent="0.25">
      <c r="A5557" s="128"/>
      <c r="B5557" s="2"/>
      <c r="C5557" s="139" t="s">
        <v>4667</v>
      </c>
      <c r="D5557" s="124" t="s">
        <v>4668</v>
      </c>
      <c r="E5557" s="118" t="s">
        <v>48</v>
      </c>
      <c r="F5557" s="124" t="s">
        <v>35249</v>
      </c>
      <c r="G5557" s="118" t="s">
        <v>2</v>
      </c>
      <c r="H5557" s="137">
        <v>41249</v>
      </c>
      <c r="I5557" s="119">
        <v>421.97</v>
      </c>
      <c r="J5557" s="129"/>
      <c r="K5557" s="129"/>
      <c r="L5557" s="129">
        <v>0</v>
      </c>
      <c r="M5557" s="134" t="s">
        <v>21671</v>
      </c>
    </row>
    <row r="5558" spans="1:13" hidden="1" x14ac:dyDescent="0.25">
      <c r="A5558" s="128"/>
      <c r="B5558" s="2"/>
      <c r="C5558" s="139" t="s">
        <v>4669</v>
      </c>
      <c r="D5558" s="124" t="s">
        <v>4670</v>
      </c>
      <c r="E5558" s="118" t="s">
        <v>48</v>
      </c>
      <c r="F5558" s="124" t="s">
        <v>35249</v>
      </c>
      <c r="G5558" s="118" t="s">
        <v>2</v>
      </c>
      <c r="H5558" s="137">
        <v>42577</v>
      </c>
      <c r="I5558" s="119">
        <v>975.25</v>
      </c>
      <c r="J5558" s="129"/>
      <c r="K5558" s="129"/>
      <c r="L5558" s="129">
        <v>0</v>
      </c>
      <c r="M5558" s="134" t="s">
        <v>21671</v>
      </c>
    </row>
    <row r="5559" spans="1:13" hidden="1" x14ac:dyDescent="0.25">
      <c r="A5559" s="128"/>
      <c r="B5559" s="2"/>
      <c r="C5559" s="139" t="s">
        <v>4671</v>
      </c>
      <c r="D5559" s="124" t="s">
        <v>4672</v>
      </c>
      <c r="E5559" s="118" t="s">
        <v>48</v>
      </c>
      <c r="F5559" s="124" t="s">
        <v>35249</v>
      </c>
      <c r="G5559" s="118" t="s">
        <v>2</v>
      </c>
      <c r="H5559" s="137">
        <v>43899</v>
      </c>
      <c r="I5559" s="119">
        <v>1087.21</v>
      </c>
      <c r="J5559" s="129"/>
      <c r="K5559" s="129"/>
      <c r="L5559" s="129">
        <v>0</v>
      </c>
      <c r="M5559" s="134" t="s">
        <v>21672</v>
      </c>
    </row>
    <row r="5560" spans="1:13" hidden="1" x14ac:dyDescent="0.25">
      <c r="A5560" s="128"/>
      <c r="B5560" s="2"/>
      <c r="C5560" s="139" t="s">
        <v>19302</v>
      </c>
      <c r="D5560" s="124" t="s">
        <v>19301</v>
      </c>
      <c r="E5560" s="118" t="s">
        <v>48</v>
      </c>
      <c r="F5560" s="124" t="s">
        <v>35249</v>
      </c>
      <c r="G5560" s="118" t="s">
        <v>2</v>
      </c>
      <c r="H5560" s="137">
        <v>44830</v>
      </c>
      <c r="I5560" s="119">
        <v>180</v>
      </c>
      <c r="J5560" s="129"/>
      <c r="K5560" s="129"/>
      <c r="L5560" s="129">
        <v>0</v>
      </c>
      <c r="M5560" s="134" t="s">
        <v>21673</v>
      </c>
    </row>
    <row r="5561" spans="1:13" hidden="1" x14ac:dyDescent="0.25">
      <c r="A5561" s="128"/>
      <c r="B5561" s="2"/>
      <c r="C5561" s="139" t="s">
        <v>4673</v>
      </c>
      <c r="D5561" s="124" t="s">
        <v>4674</v>
      </c>
      <c r="E5561" s="118" t="s">
        <v>48</v>
      </c>
      <c r="F5561" s="124" t="s">
        <v>35249</v>
      </c>
      <c r="G5561" s="118" t="s">
        <v>2</v>
      </c>
      <c r="H5561" s="137">
        <v>43445</v>
      </c>
      <c r="I5561" s="119">
        <v>450</v>
      </c>
      <c r="J5561" s="129"/>
      <c r="K5561" s="129"/>
      <c r="L5561" s="129">
        <v>0</v>
      </c>
      <c r="M5561" s="134"/>
    </row>
    <row r="5562" spans="1:13" hidden="1" x14ac:dyDescent="0.25">
      <c r="A5562" s="128"/>
      <c r="B5562" s="2"/>
      <c r="C5562" s="139" t="s">
        <v>4675</v>
      </c>
      <c r="D5562" s="124" t="s">
        <v>4676</v>
      </c>
      <c r="E5562" s="118" t="s">
        <v>48</v>
      </c>
      <c r="F5562" s="124" t="s">
        <v>35249</v>
      </c>
      <c r="G5562" s="118" t="s">
        <v>2</v>
      </c>
      <c r="H5562" s="137">
        <v>43445</v>
      </c>
      <c r="I5562" s="119">
        <v>650</v>
      </c>
      <c r="J5562" s="129"/>
      <c r="K5562" s="129"/>
      <c r="L5562" s="129">
        <v>0</v>
      </c>
      <c r="M5562" s="134" t="s">
        <v>21674</v>
      </c>
    </row>
    <row r="5563" spans="1:13" hidden="1" x14ac:dyDescent="0.25">
      <c r="A5563" s="128"/>
      <c r="B5563" s="2"/>
      <c r="C5563" s="139" t="s">
        <v>32242</v>
      </c>
      <c r="D5563" s="124" t="s">
        <v>32243</v>
      </c>
      <c r="E5563" s="118" t="s">
        <v>48</v>
      </c>
      <c r="F5563" s="124" t="s">
        <v>35249</v>
      </c>
      <c r="G5563" s="118" t="s">
        <v>2</v>
      </c>
      <c r="H5563" s="137"/>
      <c r="I5563" s="119"/>
      <c r="J5563" s="129"/>
      <c r="K5563" s="129"/>
      <c r="L5563" s="129">
        <v>0</v>
      </c>
      <c r="M5563" s="134" t="s">
        <v>21675</v>
      </c>
    </row>
    <row r="5564" spans="1:13" hidden="1" x14ac:dyDescent="0.25">
      <c r="A5564" s="128"/>
      <c r="B5564" s="2"/>
      <c r="C5564" s="139" t="s">
        <v>31647</v>
      </c>
      <c r="D5564" s="124" t="s">
        <v>31648</v>
      </c>
      <c r="E5564" s="118" t="s">
        <v>48</v>
      </c>
      <c r="F5564" s="124" t="s">
        <v>35249</v>
      </c>
      <c r="G5564" s="118" t="s">
        <v>2</v>
      </c>
      <c r="H5564" s="137"/>
      <c r="I5564" s="119"/>
      <c r="J5564" s="129"/>
      <c r="K5564" s="129"/>
      <c r="L5564" s="129">
        <v>0</v>
      </c>
      <c r="M5564" s="134" t="s">
        <v>21676</v>
      </c>
    </row>
    <row r="5565" spans="1:13" hidden="1" x14ac:dyDescent="0.25">
      <c r="A5565" s="128"/>
      <c r="B5565" s="2"/>
      <c r="C5565" s="139" t="s">
        <v>4677</v>
      </c>
      <c r="D5565" s="124" t="s">
        <v>4678</v>
      </c>
      <c r="E5565" s="118" t="s">
        <v>48</v>
      </c>
      <c r="F5565" s="124" t="s">
        <v>35249</v>
      </c>
      <c r="G5565" s="118" t="s">
        <v>2</v>
      </c>
      <c r="H5565" s="137">
        <v>41201</v>
      </c>
      <c r="I5565" s="119">
        <v>730</v>
      </c>
      <c r="J5565" s="129"/>
      <c r="K5565" s="129"/>
      <c r="L5565" s="129">
        <v>0</v>
      </c>
      <c r="M5565" s="134" t="s">
        <v>21677</v>
      </c>
    </row>
    <row r="5566" spans="1:13" hidden="1" x14ac:dyDescent="0.25">
      <c r="A5566" s="128"/>
      <c r="B5566" s="2"/>
      <c r="C5566" s="139" t="s">
        <v>32429</v>
      </c>
      <c r="D5566" s="124" t="s">
        <v>32430</v>
      </c>
      <c r="E5566" s="118" t="s">
        <v>48</v>
      </c>
      <c r="F5566" s="124" t="s">
        <v>35249</v>
      </c>
      <c r="G5566" s="118" t="s">
        <v>2</v>
      </c>
      <c r="H5566" s="137"/>
      <c r="I5566" s="119"/>
      <c r="J5566" s="129"/>
      <c r="K5566" s="129"/>
      <c r="L5566" s="129">
        <v>0</v>
      </c>
      <c r="M5566" s="134" t="s">
        <v>21678</v>
      </c>
    </row>
    <row r="5567" spans="1:13" hidden="1" x14ac:dyDescent="0.25">
      <c r="A5567" s="128"/>
      <c r="B5567" s="2"/>
      <c r="C5567" s="139" t="s">
        <v>4679</v>
      </c>
      <c r="D5567" s="124" t="s">
        <v>4680</v>
      </c>
      <c r="E5567" s="118" t="s">
        <v>48</v>
      </c>
      <c r="F5567" s="124" t="s">
        <v>35249</v>
      </c>
      <c r="G5567" s="118" t="s">
        <v>2</v>
      </c>
      <c r="H5567" s="137">
        <v>40976</v>
      </c>
      <c r="I5567" s="119">
        <v>355</v>
      </c>
      <c r="J5567" s="129"/>
      <c r="K5567" s="129"/>
      <c r="L5567" s="129">
        <v>0</v>
      </c>
      <c r="M5567" s="134" t="s">
        <v>32341</v>
      </c>
    </row>
    <row r="5568" spans="1:13" hidden="1" x14ac:dyDescent="0.25">
      <c r="A5568" s="128"/>
      <c r="B5568" s="2"/>
      <c r="C5568" s="139" t="s">
        <v>31253</v>
      </c>
      <c r="D5568" s="124" t="s">
        <v>31254</v>
      </c>
      <c r="E5568" s="118" t="s">
        <v>48</v>
      </c>
      <c r="F5568" s="124" t="s">
        <v>35249</v>
      </c>
      <c r="G5568" s="118" t="s">
        <v>2</v>
      </c>
      <c r="H5568" s="137"/>
      <c r="I5568" s="119"/>
      <c r="J5568" s="129"/>
      <c r="K5568" s="129"/>
      <c r="L5568" s="129">
        <v>0</v>
      </c>
      <c r="M5568" s="134" t="s">
        <v>21679</v>
      </c>
    </row>
    <row r="5569" spans="1:13" hidden="1" x14ac:dyDescent="0.25">
      <c r="A5569" s="128"/>
      <c r="B5569" s="2"/>
      <c r="C5569" s="139" t="s">
        <v>29494</v>
      </c>
      <c r="D5569" s="124" t="s">
        <v>29495</v>
      </c>
      <c r="E5569" s="118" t="s">
        <v>48</v>
      </c>
      <c r="F5569" s="124" t="s">
        <v>35249</v>
      </c>
      <c r="G5569" s="118" t="s">
        <v>2</v>
      </c>
      <c r="H5569" s="137"/>
      <c r="I5569" s="119"/>
      <c r="J5569" s="129"/>
      <c r="K5569" s="129"/>
      <c r="L5569" s="129">
        <v>0</v>
      </c>
      <c r="M5569" s="134" t="s">
        <v>21680</v>
      </c>
    </row>
    <row r="5570" spans="1:13" hidden="1" x14ac:dyDescent="0.25">
      <c r="A5570" s="128"/>
      <c r="B5570" s="2"/>
      <c r="C5570" s="139" t="s">
        <v>4681</v>
      </c>
      <c r="D5570" s="124" t="s">
        <v>4682</v>
      </c>
      <c r="E5570" s="118" t="s">
        <v>48</v>
      </c>
      <c r="F5570" s="124" t="s">
        <v>35249</v>
      </c>
      <c r="G5570" s="118" t="s">
        <v>2</v>
      </c>
      <c r="H5570" s="137">
        <v>42678</v>
      </c>
      <c r="I5570" s="119">
        <v>450</v>
      </c>
      <c r="J5570" s="129"/>
      <c r="K5570" s="129"/>
      <c r="L5570" s="129">
        <v>0</v>
      </c>
      <c r="M5570" s="134" t="s">
        <v>21681</v>
      </c>
    </row>
    <row r="5571" spans="1:13" hidden="1" x14ac:dyDescent="0.25">
      <c r="A5571" s="128"/>
      <c r="B5571" s="2"/>
      <c r="C5571" s="139" t="s">
        <v>4683</v>
      </c>
      <c r="D5571" s="124" t="s">
        <v>4684</v>
      </c>
      <c r="E5571" s="118" t="s">
        <v>48</v>
      </c>
      <c r="F5571" s="124" t="s">
        <v>35249</v>
      </c>
      <c r="G5571" s="118" t="s">
        <v>2</v>
      </c>
      <c r="H5571" s="137">
        <v>40401</v>
      </c>
      <c r="I5571" s="119">
        <v>372.46</v>
      </c>
      <c r="J5571" s="129"/>
      <c r="K5571" s="129"/>
      <c r="L5571" s="129">
        <v>0</v>
      </c>
      <c r="M5571" s="134" t="s">
        <v>21682</v>
      </c>
    </row>
    <row r="5572" spans="1:13" hidden="1" x14ac:dyDescent="0.25">
      <c r="A5572" s="128"/>
      <c r="B5572" s="2"/>
      <c r="C5572" s="139" t="s">
        <v>4685</v>
      </c>
      <c r="D5572" s="124" t="s">
        <v>4686</v>
      </c>
      <c r="E5572" s="118" t="s">
        <v>48</v>
      </c>
      <c r="F5572" s="124" t="s">
        <v>35249</v>
      </c>
      <c r="G5572" s="118" t="s">
        <v>2</v>
      </c>
      <c r="H5572" s="137">
        <v>40159</v>
      </c>
      <c r="I5572" s="119">
        <v>260</v>
      </c>
      <c r="J5572" s="129"/>
      <c r="K5572" s="129"/>
      <c r="L5572" s="129">
        <v>0</v>
      </c>
      <c r="M5572" s="134" t="s">
        <v>21683</v>
      </c>
    </row>
    <row r="5573" spans="1:13" hidden="1" x14ac:dyDescent="0.25">
      <c r="A5573" s="128"/>
      <c r="B5573" s="2"/>
      <c r="C5573" s="139" t="s">
        <v>4687</v>
      </c>
      <c r="D5573" s="124" t="s">
        <v>4688</v>
      </c>
      <c r="E5573" s="118" t="s">
        <v>48</v>
      </c>
      <c r="F5573" s="124" t="s">
        <v>35249</v>
      </c>
      <c r="G5573" s="118" t="s">
        <v>2</v>
      </c>
      <c r="H5573" s="137">
        <v>41292</v>
      </c>
      <c r="I5573" s="119">
        <v>630</v>
      </c>
      <c r="J5573" s="129"/>
      <c r="K5573" s="129"/>
      <c r="L5573" s="129">
        <v>0</v>
      </c>
      <c r="M5573" s="134" t="s">
        <v>21684</v>
      </c>
    </row>
    <row r="5574" spans="1:13" hidden="1" x14ac:dyDescent="0.25">
      <c r="A5574" s="128"/>
      <c r="B5574" s="2"/>
      <c r="C5574" s="139" t="s">
        <v>4689</v>
      </c>
      <c r="D5574" s="124" t="s">
        <v>4690</v>
      </c>
      <c r="E5574" s="118" t="s">
        <v>48</v>
      </c>
      <c r="F5574" s="124" t="s">
        <v>35249</v>
      </c>
      <c r="G5574" s="118" t="s">
        <v>2</v>
      </c>
      <c r="H5574" s="137">
        <v>41002</v>
      </c>
      <c r="I5574" s="119">
        <v>931.3</v>
      </c>
      <c r="J5574" s="129"/>
      <c r="K5574" s="129"/>
      <c r="L5574" s="129">
        <v>0</v>
      </c>
      <c r="M5574" s="134" t="s">
        <v>21685</v>
      </c>
    </row>
    <row r="5575" spans="1:13" hidden="1" x14ac:dyDescent="0.25">
      <c r="A5575" s="128"/>
      <c r="B5575" s="2"/>
      <c r="C5575" s="139" t="s">
        <v>31199</v>
      </c>
      <c r="D5575" s="124" t="s">
        <v>31200</v>
      </c>
      <c r="E5575" s="118" t="s">
        <v>48</v>
      </c>
      <c r="F5575" s="124" t="s">
        <v>35249</v>
      </c>
      <c r="G5575" s="118" t="s">
        <v>2</v>
      </c>
      <c r="H5575" s="137"/>
      <c r="I5575" s="119"/>
      <c r="J5575" s="129"/>
      <c r="K5575" s="129"/>
      <c r="L5575" s="129">
        <v>0</v>
      </c>
      <c r="M5575" s="134" t="s">
        <v>21686</v>
      </c>
    </row>
    <row r="5576" spans="1:13" hidden="1" x14ac:dyDescent="0.25">
      <c r="A5576" s="128"/>
      <c r="B5576" s="2"/>
      <c r="C5576" s="139" t="s">
        <v>29961</v>
      </c>
      <c r="D5576" s="124" t="s">
        <v>29962</v>
      </c>
      <c r="E5576" s="118" t="s">
        <v>48</v>
      </c>
      <c r="F5576" s="124" t="s">
        <v>35249</v>
      </c>
      <c r="G5576" s="118" t="s">
        <v>2</v>
      </c>
      <c r="H5576" s="137"/>
      <c r="I5576" s="119"/>
      <c r="J5576" s="129"/>
      <c r="K5576" s="129"/>
      <c r="L5576" s="129">
        <v>0</v>
      </c>
      <c r="M5576" s="134" t="s">
        <v>21687</v>
      </c>
    </row>
    <row r="5577" spans="1:13" hidden="1" x14ac:dyDescent="0.25">
      <c r="A5577" s="128"/>
      <c r="B5577" s="2"/>
      <c r="C5577" s="139" t="s">
        <v>4691</v>
      </c>
      <c r="D5577" s="124" t="s">
        <v>4692</v>
      </c>
      <c r="E5577" s="118" t="s">
        <v>48</v>
      </c>
      <c r="F5577" s="124" t="s">
        <v>35249</v>
      </c>
      <c r="G5577" s="118" t="s">
        <v>2</v>
      </c>
      <c r="H5577" s="137">
        <v>42892</v>
      </c>
      <c r="I5577" s="119">
        <v>1350</v>
      </c>
      <c r="J5577" s="129"/>
      <c r="K5577" s="129"/>
      <c r="L5577" s="129">
        <v>0</v>
      </c>
      <c r="M5577" s="134" t="s">
        <v>21688</v>
      </c>
    </row>
    <row r="5578" spans="1:13" hidden="1" x14ac:dyDescent="0.25">
      <c r="A5578" s="128"/>
      <c r="B5578" s="2"/>
      <c r="C5578" s="139" t="s">
        <v>4693</v>
      </c>
      <c r="D5578" s="124" t="s">
        <v>4694</v>
      </c>
      <c r="E5578" s="118" t="s">
        <v>48</v>
      </c>
      <c r="F5578" s="124" t="s">
        <v>35249</v>
      </c>
      <c r="G5578" s="118" t="s">
        <v>2</v>
      </c>
      <c r="H5578" s="137">
        <v>42920</v>
      </c>
      <c r="I5578" s="119">
        <v>1350</v>
      </c>
      <c r="J5578" s="129"/>
      <c r="K5578" s="129"/>
      <c r="L5578" s="129">
        <v>0</v>
      </c>
      <c r="M5578" s="134" t="s">
        <v>21689</v>
      </c>
    </row>
    <row r="5579" spans="1:13" hidden="1" x14ac:dyDescent="0.25">
      <c r="A5579" s="128"/>
      <c r="B5579" s="2"/>
      <c r="C5579" s="139" t="s">
        <v>33049</v>
      </c>
      <c r="D5579" s="124" t="s">
        <v>33050</v>
      </c>
      <c r="E5579" s="118" t="s">
        <v>48</v>
      </c>
      <c r="F5579" s="124" t="s">
        <v>35249</v>
      </c>
      <c r="G5579" s="118" t="s">
        <v>2</v>
      </c>
      <c r="H5579" s="137"/>
      <c r="I5579" s="119"/>
      <c r="J5579" s="129"/>
      <c r="K5579" s="129"/>
      <c r="L5579" s="129">
        <v>0</v>
      </c>
      <c r="M5579" s="134" t="s">
        <v>21690</v>
      </c>
    </row>
    <row r="5580" spans="1:13" hidden="1" x14ac:dyDescent="0.25">
      <c r="A5580" s="128"/>
      <c r="B5580" s="2"/>
      <c r="C5580" s="139" t="s">
        <v>32342</v>
      </c>
      <c r="D5580" s="124" t="s">
        <v>32343</v>
      </c>
      <c r="E5580" s="118" t="s">
        <v>48</v>
      </c>
      <c r="F5580" s="124" t="s">
        <v>35249</v>
      </c>
      <c r="G5580" s="118" t="s">
        <v>2</v>
      </c>
      <c r="H5580" s="137"/>
      <c r="I5580" s="119"/>
      <c r="J5580" s="129"/>
      <c r="K5580" s="129"/>
      <c r="L5580" s="129">
        <v>0</v>
      </c>
      <c r="M5580" s="134" t="s">
        <v>21691</v>
      </c>
    </row>
    <row r="5581" spans="1:13" hidden="1" x14ac:dyDescent="0.25">
      <c r="A5581" s="128"/>
      <c r="B5581" s="2"/>
      <c r="C5581" s="139" t="s">
        <v>4695</v>
      </c>
      <c r="D5581" s="124" t="s">
        <v>4696</v>
      </c>
      <c r="E5581" s="118" t="s">
        <v>48</v>
      </c>
      <c r="F5581" s="124" t="s">
        <v>35249</v>
      </c>
      <c r="G5581" s="118" t="s">
        <v>2</v>
      </c>
      <c r="H5581" s="137">
        <v>42809</v>
      </c>
      <c r="I5581" s="119">
        <v>525</v>
      </c>
      <c r="J5581" s="129"/>
      <c r="K5581" s="129"/>
      <c r="L5581" s="129">
        <v>0</v>
      </c>
      <c r="M5581" s="134" t="s">
        <v>21692</v>
      </c>
    </row>
    <row r="5582" spans="1:13" hidden="1" x14ac:dyDescent="0.25">
      <c r="A5582" s="128"/>
      <c r="B5582" s="2"/>
      <c r="C5582" s="139" t="s">
        <v>29861</v>
      </c>
      <c r="D5582" s="124" t="s">
        <v>29862</v>
      </c>
      <c r="E5582" s="118" t="s">
        <v>48</v>
      </c>
      <c r="F5582" s="124" t="s">
        <v>35249</v>
      </c>
      <c r="G5582" s="118" t="s">
        <v>2</v>
      </c>
      <c r="H5582" s="137"/>
      <c r="I5582" s="119"/>
      <c r="J5582" s="129"/>
      <c r="K5582" s="129"/>
      <c r="L5582" s="129">
        <v>0</v>
      </c>
      <c r="M5582" s="134" t="s">
        <v>21693</v>
      </c>
    </row>
    <row r="5583" spans="1:13" hidden="1" x14ac:dyDescent="0.25">
      <c r="A5583" s="128"/>
      <c r="B5583" s="2"/>
      <c r="C5583" s="139" t="s">
        <v>4697</v>
      </c>
      <c r="D5583" s="124" t="s">
        <v>4698</v>
      </c>
      <c r="E5583" s="118" t="s">
        <v>48</v>
      </c>
      <c r="F5583" s="124" t="s">
        <v>35249</v>
      </c>
      <c r="G5583" s="118" t="s">
        <v>2</v>
      </c>
      <c r="H5583" s="137">
        <v>40662</v>
      </c>
      <c r="I5583" s="119">
        <v>321.7</v>
      </c>
      <c r="J5583" s="129"/>
      <c r="K5583" s="129"/>
      <c r="L5583" s="129">
        <v>0</v>
      </c>
      <c r="M5583" s="134" t="s">
        <v>21694</v>
      </c>
    </row>
    <row r="5584" spans="1:13" hidden="1" x14ac:dyDescent="0.25">
      <c r="A5584" s="128"/>
      <c r="B5584" s="2"/>
      <c r="C5584" s="139" t="s">
        <v>30717</v>
      </c>
      <c r="D5584" s="124" t="s">
        <v>30718</v>
      </c>
      <c r="E5584" s="118" t="s">
        <v>48</v>
      </c>
      <c r="F5584" s="124" t="s">
        <v>35249</v>
      </c>
      <c r="G5584" s="118" t="s">
        <v>2</v>
      </c>
      <c r="H5584" s="137"/>
      <c r="I5584" s="119"/>
      <c r="J5584" s="129"/>
      <c r="K5584" s="129"/>
      <c r="L5584" s="129">
        <v>0</v>
      </c>
      <c r="M5584" s="134" t="s">
        <v>21695</v>
      </c>
    </row>
    <row r="5585" spans="1:13" hidden="1" x14ac:dyDescent="0.25">
      <c r="A5585" s="128"/>
      <c r="B5585" s="2"/>
      <c r="C5585" s="139" t="s">
        <v>4699</v>
      </c>
      <c r="D5585" s="124" t="s">
        <v>4700</v>
      </c>
      <c r="E5585" s="118" t="s">
        <v>48</v>
      </c>
      <c r="F5585" s="124" t="s">
        <v>35249</v>
      </c>
      <c r="G5585" s="118" t="s">
        <v>2</v>
      </c>
      <c r="H5585" s="137">
        <v>44536</v>
      </c>
      <c r="I5585" s="119">
        <v>858</v>
      </c>
      <c r="J5585" s="129"/>
      <c r="K5585" s="129"/>
      <c r="L5585" s="129">
        <v>0</v>
      </c>
      <c r="M5585" s="134" t="s">
        <v>21696</v>
      </c>
    </row>
    <row r="5586" spans="1:13" hidden="1" x14ac:dyDescent="0.25">
      <c r="A5586" s="128"/>
      <c r="B5586" s="2"/>
      <c r="C5586" s="139" t="s">
        <v>4701</v>
      </c>
      <c r="D5586" s="124" t="s">
        <v>4702</v>
      </c>
      <c r="E5586" s="118" t="s">
        <v>48</v>
      </c>
      <c r="F5586" s="124" t="s">
        <v>35249</v>
      </c>
      <c r="G5586" s="118" t="s">
        <v>2</v>
      </c>
      <c r="H5586" s="137">
        <v>44536</v>
      </c>
      <c r="I5586" s="119">
        <v>858</v>
      </c>
      <c r="J5586" s="129"/>
      <c r="K5586" s="129"/>
      <c r="L5586" s="129">
        <v>0</v>
      </c>
      <c r="M5586" s="134" t="s">
        <v>32780</v>
      </c>
    </row>
    <row r="5587" spans="1:13" hidden="1" x14ac:dyDescent="0.25">
      <c r="A5587" s="128"/>
      <c r="B5587" s="2"/>
      <c r="C5587" s="139" t="s">
        <v>4703</v>
      </c>
      <c r="D5587" s="124" t="s">
        <v>4704</v>
      </c>
      <c r="E5587" s="118" t="s">
        <v>48</v>
      </c>
      <c r="F5587" s="124" t="s">
        <v>35249</v>
      </c>
      <c r="G5587" s="118" t="s">
        <v>2</v>
      </c>
      <c r="H5587" s="137">
        <v>40857</v>
      </c>
      <c r="I5587" s="119">
        <v>478.38</v>
      </c>
      <c r="J5587" s="129"/>
      <c r="K5587" s="129"/>
      <c r="L5587" s="129">
        <v>0</v>
      </c>
      <c r="M5587" s="134" t="s">
        <v>21697</v>
      </c>
    </row>
    <row r="5588" spans="1:13" hidden="1" x14ac:dyDescent="0.25">
      <c r="A5588" s="128"/>
      <c r="B5588" s="2"/>
      <c r="C5588" s="139" t="s">
        <v>31219</v>
      </c>
      <c r="D5588" s="124" t="s">
        <v>31220</v>
      </c>
      <c r="E5588" s="118" t="s">
        <v>48</v>
      </c>
      <c r="F5588" s="124" t="s">
        <v>35249</v>
      </c>
      <c r="G5588" s="118" t="s">
        <v>2</v>
      </c>
      <c r="H5588" s="137"/>
      <c r="I5588" s="119"/>
      <c r="J5588" s="129"/>
      <c r="K5588" s="129"/>
      <c r="L5588" s="129">
        <v>0</v>
      </c>
      <c r="M5588" s="134" t="s">
        <v>21698</v>
      </c>
    </row>
    <row r="5589" spans="1:13" hidden="1" x14ac:dyDescent="0.25">
      <c r="A5589" s="128"/>
      <c r="B5589" s="2"/>
      <c r="C5589" s="139" t="s">
        <v>31222</v>
      </c>
      <c r="D5589" s="124" t="s">
        <v>31223</v>
      </c>
      <c r="E5589" s="118" t="s">
        <v>48</v>
      </c>
      <c r="F5589" s="124" t="s">
        <v>35249</v>
      </c>
      <c r="G5589" s="118" t="s">
        <v>2</v>
      </c>
      <c r="H5589" s="137"/>
      <c r="I5589" s="119"/>
      <c r="J5589" s="129"/>
      <c r="K5589" s="129"/>
      <c r="L5589" s="129">
        <v>0</v>
      </c>
      <c r="M5589" s="134" t="s">
        <v>21699</v>
      </c>
    </row>
    <row r="5590" spans="1:13" hidden="1" x14ac:dyDescent="0.25">
      <c r="A5590" s="128"/>
      <c r="B5590" s="2"/>
      <c r="C5590" s="139" t="s">
        <v>29624</v>
      </c>
      <c r="D5590" s="124" t="s">
        <v>29625</v>
      </c>
      <c r="E5590" s="118" t="s">
        <v>48</v>
      </c>
      <c r="F5590" s="124" t="s">
        <v>35249</v>
      </c>
      <c r="G5590" s="118" t="s">
        <v>2</v>
      </c>
      <c r="H5590" s="137"/>
      <c r="I5590" s="119"/>
      <c r="J5590" s="129"/>
      <c r="K5590" s="129"/>
      <c r="L5590" s="129">
        <v>0</v>
      </c>
      <c r="M5590" s="134" t="s">
        <v>21700</v>
      </c>
    </row>
    <row r="5591" spans="1:13" hidden="1" x14ac:dyDescent="0.25">
      <c r="A5591" s="128"/>
      <c r="B5591" s="2"/>
      <c r="C5591" s="139" t="s">
        <v>4705</v>
      </c>
      <c r="D5591" s="124" t="s">
        <v>4706</v>
      </c>
      <c r="E5591" s="118" t="s">
        <v>48</v>
      </c>
      <c r="F5591" s="124" t="s">
        <v>35249</v>
      </c>
      <c r="G5591" s="118" t="s">
        <v>2</v>
      </c>
      <c r="H5591" s="137">
        <v>41149</v>
      </c>
      <c r="I5591" s="119">
        <v>3098</v>
      </c>
      <c r="J5591" s="129"/>
      <c r="K5591" s="129"/>
      <c r="L5591" s="129">
        <v>0</v>
      </c>
      <c r="M5591" s="134" t="s">
        <v>21011</v>
      </c>
    </row>
    <row r="5592" spans="1:13" hidden="1" x14ac:dyDescent="0.25">
      <c r="A5592" s="128"/>
      <c r="B5592" s="2"/>
      <c r="C5592" s="139" t="s">
        <v>4707</v>
      </c>
      <c r="D5592" s="124" t="s">
        <v>4708</v>
      </c>
      <c r="E5592" s="118" t="s">
        <v>48</v>
      </c>
      <c r="F5592" s="124" t="s">
        <v>35249</v>
      </c>
      <c r="G5592" s="118" t="s">
        <v>2</v>
      </c>
      <c r="H5592" s="137">
        <v>41080</v>
      </c>
      <c r="I5592" s="119">
        <v>2922</v>
      </c>
      <c r="J5592" s="129"/>
      <c r="K5592" s="129"/>
      <c r="L5592" s="129">
        <v>0</v>
      </c>
      <c r="M5592" s="134"/>
    </row>
    <row r="5593" spans="1:13" hidden="1" x14ac:dyDescent="0.25">
      <c r="A5593" s="128"/>
      <c r="B5593" s="2"/>
      <c r="C5593" s="139" t="s">
        <v>4709</v>
      </c>
      <c r="D5593" s="124" t="s">
        <v>4710</v>
      </c>
      <c r="E5593" s="118" t="s">
        <v>48</v>
      </c>
      <c r="F5593" s="124" t="s">
        <v>35249</v>
      </c>
      <c r="G5593" s="118" t="s">
        <v>2</v>
      </c>
      <c r="H5593" s="137">
        <v>40374</v>
      </c>
      <c r="I5593" s="119">
        <v>230</v>
      </c>
      <c r="J5593" s="129"/>
      <c r="K5593" s="129"/>
      <c r="L5593" s="129">
        <v>0</v>
      </c>
      <c r="M5593" s="134"/>
    </row>
    <row r="5594" spans="1:13" hidden="1" x14ac:dyDescent="0.25">
      <c r="A5594" s="128"/>
      <c r="B5594" s="2"/>
      <c r="C5594" s="139" t="s">
        <v>4711</v>
      </c>
      <c r="D5594" s="124" t="s">
        <v>4712</v>
      </c>
      <c r="E5594" s="118" t="s">
        <v>48</v>
      </c>
      <c r="F5594" s="124" t="s">
        <v>35249</v>
      </c>
      <c r="G5594" s="118" t="s">
        <v>2</v>
      </c>
      <c r="H5594" s="137">
        <v>41176</v>
      </c>
      <c r="I5594" s="119">
        <v>300</v>
      </c>
      <c r="J5594" s="129"/>
      <c r="K5594" s="129"/>
      <c r="L5594" s="129">
        <v>0</v>
      </c>
      <c r="M5594" s="134" t="s">
        <v>21011</v>
      </c>
    </row>
    <row r="5595" spans="1:13" hidden="1" x14ac:dyDescent="0.25">
      <c r="A5595" s="128"/>
      <c r="B5595" s="2"/>
      <c r="C5595" s="139" t="s">
        <v>33398</v>
      </c>
      <c r="D5595" s="124" t="s">
        <v>33399</v>
      </c>
      <c r="E5595" s="118" t="s">
        <v>48</v>
      </c>
      <c r="F5595" s="124" t="s">
        <v>35249</v>
      </c>
      <c r="G5595" s="118" t="s">
        <v>2</v>
      </c>
      <c r="H5595" s="137"/>
      <c r="I5595" s="119"/>
      <c r="J5595" s="129"/>
      <c r="K5595" s="129"/>
      <c r="L5595" s="129">
        <v>0</v>
      </c>
      <c r="M5595" s="134" t="s">
        <v>21701</v>
      </c>
    </row>
    <row r="5596" spans="1:13" hidden="1" x14ac:dyDescent="0.25">
      <c r="A5596" s="128"/>
      <c r="B5596" s="2"/>
      <c r="C5596" s="139" t="s">
        <v>32239</v>
      </c>
      <c r="D5596" s="124" t="s">
        <v>32240</v>
      </c>
      <c r="E5596" s="118" t="s">
        <v>48</v>
      </c>
      <c r="F5596" s="124" t="s">
        <v>35249</v>
      </c>
      <c r="G5596" s="118" t="s">
        <v>2</v>
      </c>
      <c r="H5596" s="137"/>
      <c r="I5596" s="119"/>
      <c r="J5596" s="129"/>
      <c r="K5596" s="129"/>
      <c r="L5596" s="129">
        <v>0</v>
      </c>
      <c r="M5596" s="134" t="s">
        <v>21702</v>
      </c>
    </row>
    <row r="5597" spans="1:13" hidden="1" x14ac:dyDescent="0.25">
      <c r="A5597" s="128"/>
      <c r="B5597" s="2"/>
      <c r="C5597" s="139" t="s">
        <v>4713</v>
      </c>
      <c r="D5597" s="124" t="s">
        <v>4714</v>
      </c>
      <c r="E5597" s="118" t="s">
        <v>48</v>
      </c>
      <c r="F5597" s="124" t="s">
        <v>35249</v>
      </c>
      <c r="G5597" s="118" t="s">
        <v>2</v>
      </c>
      <c r="H5597" s="137">
        <v>40324</v>
      </c>
      <c r="I5597" s="119">
        <v>79.7</v>
      </c>
      <c r="J5597" s="129"/>
      <c r="K5597" s="129"/>
      <c r="L5597" s="129">
        <v>0</v>
      </c>
      <c r="M5597" s="134" t="s">
        <v>21703</v>
      </c>
    </row>
    <row r="5598" spans="1:13" hidden="1" x14ac:dyDescent="0.25">
      <c r="A5598" s="128"/>
      <c r="B5598" s="2"/>
      <c r="C5598" s="139" t="s">
        <v>4715</v>
      </c>
      <c r="D5598" s="124" t="s">
        <v>4716</v>
      </c>
      <c r="E5598" s="118" t="s">
        <v>48</v>
      </c>
      <c r="F5598" s="124" t="s">
        <v>35249</v>
      </c>
      <c r="G5598" s="118" t="s">
        <v>2</v>
      </c>
      <c r="H5598" s="137">
        <v>43364</v>
      </c>
      <c r="I5598" s="119">
        <v>1155</v>
      </c>
      <c r="J5598" s="129"/>
      <c r="K5598" s="129"/>
      <c r="L5598" s="129">
        <v>0</v>
      </c>
      <c r="M5598" s="134"/>
    </row>
    <row r="5599" spans="1:13" hidden="1" x14ac:dyDescent="0.25">
      <c r="A5599" s="128"/>
      <c r="B5599" s="2"/>
      <c r="C5599" s="139" t="s">
        <v>4717</v>
      </c>
      <c r="D5599" s="124" t="s">
        <v>4718</v>
      </c>
      <c r="E5599" s="118" t="s">
        <v>48</v>
      </c>
      <c r="F5599" s="124" t="s">
        <v>35249</v>
      </c>
      <c r="G5599" s="118" t="s">
        <v>2</v>
      </c>
      <c r="H5599" s="137">
        <v>43047</v>
      </c>
      <c r="I5599" s="119">
        <v>920</v>
      </c>
      <c r="J5599" s="129"/>
      <c r="K5599" s="129"/>
      <c r="L5599" s="129">
        <v>0</v>
      </c>
      <c r="M5599" s="134" t="s">
        <v>21704</v>
      </c>
    </row>
    <row r="5600" spans="1:13" hidden="1" x14ac:dyDescent="0.25">
      <c r="A5600" s="128"/>
      <c r="B5600" s="2"/>
      <c r="C5600" s="139" t="s">
        <v>4719</v>
      </c>
      <c r="D5600" s="124" t="s">
        <v>4720</v>
      </c>
      <c r="E5600" s="118" t="s">
        <v>48</v>
      </c>
      <c r="F5600" s="124" t="s">
        <v>35249</v>
      </c>
      <c r="G5600" s="118" t="s">
        <v>2</v>
      </c>
      <c r="H5600" s="137">
        <v>40976</v>
      </c>
      <c r="I5600" s="119">
        <v>780</v>
      </c>
      <c r="J5600" s="129"/>
      <c r="K5600" s="129"/>
      <c r="L5600" s="129">
        <v>0</v>
      </c>
      <c r="M5600" s="134" t="s">
        <v>21705</v>
      </c>
    </row>
    <row r="5601" spans="1:13" hidden="1" x14ac:dyDescent="0.25">
      <c r="A5601" s="128"/>
      <c r="B5601" s="2"/>
      <c r="C5601" s="139" t="s">
        <v>4721</v>
      </c>
      <c r="D5601" s="124" t="s">
        <v>4722</v>
      </c>
      <c r="E5601" s="118" t="s">
        <v>48</v>
      </c>
      <c r="F5601" s="124" t="s">
        <v>35249</v>
      </c>
      <c r="G5601" s="118" t="s">
        <v>2</v>
      </c>
      <c r="H5601" s="137">
        <v>42095</v>
      </c>
      <c r="I5601" s="119">
        <v>967.57</v>
      </c>
      <c r="J5601" s="129"/>
      <c r="K5601" s="129"/>
      <c r="L5601" s="129">
        <v>0</v>
      </c>
      <c r="M5601" s="134" t="s">
        <v>21706</v>
      </c>
    </row>
    <row r="5602" spans="1:13" hidden="1" x14ac:dyDescent="0.25">
      <c r="A5602" s="128"/>
      <c r="B5602" s="2"/>
      <c r="C5602" s="139" t="s">
        <v>4723</v>
      </c>
      <c r="D5602" s="124" t="s">
        <v>4724</v>
      </c>
      <c r="E5602" s="118" t="s">
        <v>48</v>
      </c>
      <c r="F5602" s="124" t="s">
        <v>35249</v>
      </c>
      <c r="G5602" s="118" t="s">
        <v>2</v>
      </c>
      <c r="H5602" s="137">
        <v>40445</v>
      </c>
      <c r="I5602" s="119">
        <v>498</v>
      </c>
      <c r="J5602" s="129"/>
      <c r="K5602" s="129"/>
      <c r="L5602" s="129">
        <v>0</v>
      </c>
      <c r="M5602" s="134" t="s">
        <v>21707</v>
      </c>
    </row>
    <row r="5603" spans="1:13" hidden="1" x14ac:dyDescent="0.25">
      <c r="A5603" s="128"/>
      <c r="B5603" s="2"/>
      <c r="C5603" s="139" t="s">
        <v>32217</v>
      </c>
      <c r="D5603" s="124" t="s">
        <v>32218</v>
      </c>
      <c r="E5603" s="118" t="s">
        <v>48</v>
      </c>
      <c r="F5603" s="124" t="s">
        <v>35249</v>
      </c>
      <c r="G5603" s="118" t="s">
        <v>2</v>
      </c>
      <c r="H5603" s="137"/>
      <c r="I5603" s="119"/>
      <c r="J5603" s="129"/>
      <c r="K5603" s="129"/>
      <c r="L5603" s="129">
        <v>0</v>
      </c>
      <c r="M5603" s="134" t="s">
        <v>21708</v>
      </c>
    </row>
    <row r="5604" spans="1:13" hidden="1" x14ac:dyDescent="0.25">
      <c r="A5604" s="128"/>
      <c r="B5604" s="2"/>
      <c r="C5604" s="139" t="s">
        <v>4725</v>
      </c>
      <c r="D5604" s="124" t="s">
        <v>4726</v>
      </c>
      <c r="E5604" s="118" t="s">
        <v>48</v>
      </c>
      <c r="F5604" s="124" t="s">
        <v>35249</v>
      </c>
      <c r="G5604" s="118" t="s">
        <v>2</v>
      </c>
      <c r="H5604" s="137">
        <v>41186</v>
      </c>
      <c r="I5604" s="119">
        <v>285</v>
      </c>
      <c r="J5604" s="129"/>
      <c r="K5604" s="129"/>
      <c r="L5604" s="129">
        <v>0</v>
      </c>
      <c r="M5604" s="134"/>
    </row>
    <row r="5605" spans="1:13" hidden="1" x14ac:dyDescent="0.25">
      <c r="A5605" s="128"/>
      <c r="B5605" s="2"/>
      <c r="C5605" s="139" t="s">
        <v>32037</v>
      </c>
      <c r="D5605" s="124" t="s">
        <v>32038</v>
      </c>
      <c r="E5605" s="118" t="s">
        <v>48</v>
      </c>
      <c r="F5605" s="124" t="s">
        <v>35249</v>
      </c>
      <c r="G5605" s="118" t="s">
        <v>2</v>
      </c>
      <c r="H5605" s="137"/>
      <c r="I5605" s="119"/>
      <c r="J5605" s="129"/>
      <c r="K5605" s="129"/>
      <c r="L5605" s="129">
        <v>0</v>
      </c>
      <c r="M5605" s="134" t="s">
        <v>21709</v>
      </c>
    </row>
    <row r="5606" spans="1:13" hidden="1" x14ac:dyDescent="0.25">
      <c r="A5606" s="128"/>
      <c r="B5606" s="2"/>
      <c r="C5606" s="139" t="s">
        <v>32431</v>
      </c>
      <c r="D5606" s="124" t="s">
        <v>32432</v>
      </c>
      <c r="E5606" s="118" t="s">
        <v>48</v>
      </c>
      <c r="F5606" s="124" t="s">
        <v>35249</v>
      </c>
      <c r="G5606" s="118" t="s">
        <v>2</v>
      </c>
      <c r="H5606" s="137"/>
      <c r="I5606" s="119"/>
      <c r="J5606" s="129"/>
      <c r="K5606" s="129"/>
      <c r="L5606" s="129">
        <v>0</v>
      </c>
      <c r="M5606" s="134" t="s">
        <v>21710</v>
      </c>
    </row>
    <row r="5607" spans="1:13" hidden="1" x14ac:dyDescent="0.25">
      <c r="A5607" s="128"/>
      <c r="B5607" s="2"/>
      <c r="C5607" s="139" t="s">
        <v>4727</v>
      </c>
      <c r="D5607" s="124" t="s">
        <v>4728</v>
      </c>
      <c r="E5607" s="118" t="s">
        <v>48</v>
      </c>
      <c r="F5607" s="124" t="s">
        <v>35249</v>
      </c>
      <c r="G5607" s="118" t="s">
        <v>2</v>
      </c>
      <c r="H5607" s="137">
        <v>40534</v>
      </c>
      <c r="I5607" s="119">
        <v>170.2</v>
      </c>
      <c r="J5607" s="129"/>
      <c r="K5607" s="129"/>
      <c r="L5607" s="129">
        <v>0</v>
      </c>
      <c r="M5607" s="134" t="s">
        <v>21711</v>
      </c>
    </row>
    <row r="5608" spans="1:13" hidden="1" x14ac:dyDescent="0.25">
      <c r="A5608" s="128"/>
      <c r="B5608" s="2"/>
      <c r="C5608" s="139" t="s">
        <v>4729</v>
      </c>
      <c r="D5608" s="124" t="s">
        <v>4730</v>
      </c>
      <c r="E5608" s="118" t="s">
        <v>48</v>
      </c>
      <c r="F5608" s="124" t="s">
        <v>35249</v>
      </c>
      <c r="G5608" s="118" t="s">
        <v>2</v>
      </c>
      <c r="H5608" s="137">
        <v>42664</v>
      </c>
      <c r="I5608" s="119">
        <v>650</v>
      </c>
      <c r="J5608" s="129"/>
      <c r="K5608" s="129"/>
      <c r="L5608" s="129">
        <v>0</v>
      </c>
      <c r="M5608" s="134" t="s">
        <v>21712</v>
      </c>
    </row>
    <row r="5609" spans="1:13" hidden="1" x14ac:dyDescent="0.25">
      <c r="A5609" s="128"/>
      <c r="B5609" s="2"/>
      <c r="C5609" s="139" t="s">
        <v>30146</v>
      </c>
      <c r="D5609" s="124" t="s">
        <v>30147</v>
      </c>
      <c r="E5609" s="118" t="s">
        <v>48</v>
      </c>
      <c r="F5609" s="124" t="s">
        <v>35249</v>
      </c>
      <c r="G5609" s="118" t="s">
        <v>2</v>
      </c>
      <c r="H5609" s="137"/>
      <c r="I5609" s="119"/>
      <c r="J5609" s="129"/>
      <c r="K5609" s="129"/>
      <c r="L5609" s="129">
        <v>0</v>
      </c>
      <c r="M5609" s="134" t="s">
        <v>21713</v>
      </c>
    </row>
    <row r="5610" spans="1:13" hidden="1" x14ac:dyDescent="0.25">
      <c r="A5610" s="128"/>
      <c r="B5610" s="2"/>
      <c r="C5610" s="139" t="s">
        <v>4731</v>
      </c>
      <c r="D5610" s="124" t="s">
        <v>4732</v>
      </c>
      <c r="E5610" s="118" t="s">
        <v>48</v>
      </c>
      <c r="F5610" s="124" t="s">
        <v>35249</v>
      </c>
      <c r="G5610" s="118" t="s">
        <v>2</v>
      </c>
      <c r="H5610" s="137">
        <v>40445</v>
      </c>
      <c r="I5610" s="119">
        <v>780</v>
      </c>
      <c r="J5610" s="129"/>
      <c r="K5610" s="129"/>
      <c r="L5610" s="129">
        <v>0</v>
      </c>
      <c r="M5610" s="134" t="s">
        <v>21714</v>
      </c>
    </row>
    <row r="5611" spans="1:13" hidden="1" x14ac:dyDescent="0.25">
      <c r="A5611" s="128"/>
      <c r="B5611" s="2"/>
      <c r="C5611" s="139" t="s">
        <v>31835</v>
      </c>
      <c r="D5611" s="124" t="s">
        <v>31836</v>
      </c>
      <c r="E5611" s="118" t="s">
        <v>48</v>
      </c>
      <c r="F5611" s="124" t="s">
        <v>35249</v>
      </c>
      <c r="G5611" s="118" t="s">
        <v>2</v>
      </c>
      <c r="H5611" s="137"/>
      <c r="I5611" s="119"/>
      <c r="J5611" s="129"/>
      <c r="K5611" s="129"/>
      <c r="L5611" s="129">
        <v>0</v>
      </c>
      <c r="M5611" s="134" t="s">
        <v>21715</v>
      </c>
    </row>
    <row r="5612" spans="1:13" hidden="1" x14ac:dyDescent="0.25">
      <c r="A5612" s="128"/>
      <c r="B5612" s="2"/>
      <c r="C5612" s="139" t="s">
        <v>4733</v>
      </c>
      <c r="D5612" s="124" t="s">
        <v>4734</v>
      </c>
      <c r="E5612" s="118" t="s">
        <v>48</v>
      </c>
      <c r="F5612" s="124" t="s">
        <v>35249</v>
      </c>
      <c r="G5612" s="118" t="s">
        <v>2</v>
      </c>
      <c r="H5612" s="137">
        <v>40938</v>
      </c>
      <c r="I5612" s="119">
        <v>92.83</v>
      </c>
      <c r="J5612" s="129"/>
      <c r="K5612" s="129"/>
      <c r="L5612" s="129">
        <v>0</v>
      </c>
      <c r="M5612" s="134" t="s">
        <v>32036</v>
      </c>
    </row>
    <row r="5613" spans="1:13" hidden="1" x14ac:dyDescent="0.25">
      <c r="A5613" s="128"/>
      <c r="B5613" s="2"/>
      <c r="C5613" s="139" t="s">
        <v>4735</v>
      </c>
      <c r="D5613" s="124" t="s">
        <v>4736</v>
      </c>
      <c r="E5613" s="118" t="s">
        <v>48</v>
      </c>
      <c r="F5613" s="124" t="s">
        <v>35249</v>
      </c>
      <c r="G5613" s="118" t="s">
        <v>2</v>
      </c>
      <c r="H5613" s="137">
        <v>40205</v>
      </c>
      <c r="I5613" s="119">
        <v>143.46</v>
      </c>
      <c r="J5613" s="129"/>
      <c r="K5613" s="129"/>
      <c r="L5613" s="129">
        <v>0</v>
      </c>
      <c r="M5613" s="134" t="s">
        <v>21716</v>
      </c>
    </row>
    <row r="5614" spans="1:13" hidden="1" x14ac:dyDescent="0.25">
      <c r="A5614" s="128"/>
      <c r="B5614" s="2"/>
      <c r="C5614" s="139" t="s">
        <v>4737</v>
      </c>
      <c r="D5614" s="124" t="s">
        <v>4738</v>
      </c>
      <c r="E5614" s="118" t="s">
        <v>48</v>
      </c>
      <c r="F5614" s="124" t="s">
        <v>35249</v>
      </c>
      <c r="G5614" s="118" t="s">
        <v>2</v>
      </c>
      <c r="H5614" s="137">
        <v>40401</v>
      </c>
      <c r="I5614" s="119">
        <v>352.2</v>
      </c>
      <c r="J5614" s="129"/>
      <c r="K5614" s="129"/>
      <c r="L5614" s="129">
        <v>0</v>
      </c>
      <c r="M5614" s="134" t="s">
        <v>21717</v>
      </c>
    </row>
    <row r="5615" spans="1:13" hidden="1" x14ac:dyDescent="0.25">
      <c r="A5615" s="128"/>
      <c r="B5615" s="2"/>
      <c r="C5615" s="139" t="s">
        <v>4739</v>
      </c>
      <c r="D5615" s="124" t="s">
        <v>4740</v>
      </c>
      <c r="E5615" s="118" t="s">
        <v>48</v>
      </c>
      <c r="F5615" s="124" t="s">
        <v>35249</v>
      </c>
      <c r="G5615" s="118" t="s">
        <v>2</v>
      </c>
      <c r="H5615" s="137">
        <v>40882</v>
      </c>
      <c r="I5615" s="119">
        <v>224.7</v>
      </c>
      <c r="J5615" s="129"/>
      <c r="K5615" s="129"/>
      <c r="L5615" s="129">
        <v>0</v>
      </c>
      <c r="M5615" s="134" t="s">
        <v>30722</v>
      </c>
    </row>
    <row r="5616" spans="1:13" x14ac:dyDescent="0.25">
      <c r="A5616" s="128"/>
      <c r="B5616" s="2"/>
      <c r="C5616" s="139" t="s">
        <v>32772</v>
      </c>
      <c r="D5616" s="124" t="s">
        <v>32773</v>
      </c>
      <c r="E5616" s="118" t="s">
        <v>48</v>
      </c>
      <c r="F5616" s="124" t="s">
        <v>35249</v>
      </c>
      <c r="G5616" s="118" t="s">
        <v>2</v>
      </c>
      <c r="H5616" s="137"/>
      <c r="I5616" s="119"/>
      <c r="J5616" s="129"/>
      <c r="K5616" s="129"/>
      <c r="L5616" s="129">
        <v>0</v>
      </c>
      <c r="M5616" s="134" t="s">
        <v>21718</v>
      </c>
    </row>
    <row r="5617" spans="1:13" hidden="1" x14ac:dyDescent="0.25">
      <c r="A5617" s="128"/>
      <c r="B5617" s="2"/>
      <c r="C5617" s="139" t="s">
        <v>4741</v>
      </c>
      <c r="D5617" s="124" t="s">
        <v>4742</v>
      </c>
      <c r="E5617" s="118" t="s">
        <v>48</v>
      </c>
      <c r="F5617" s="124" t="s">
        <v>35249</v>
      </c>
      <c r="G5617" s="118" t="s">
        <v>2</v>
      </c>
      <c r="H5617" s="137"/>
      <c r="I5617" s="119"/>
      <c r="J5617" s="129"/>
      <c r="K5617" s="129"/>
      <c r="L5617" s="129">
        <v>0</v>
      </c>
      <c r="M5617" s="134" t="s">
        <v>21719</v>
      </c>
    </row>
    <row r="5618" spans="1:13" hidden="1" x14ac:dyDescent="0.25">
      <c r="A5618" s="128"/>
      <c r="B5618" s="2"/>
      <c r="C5618" s="139" t="s">
        <v>29325</v>
      </c>
      <c r="D5618" s="124" t="s">
        <v>29326</v>
      </c>
      <c r="E5618" s="118" t="s">
        <v>48</v>
      </c>
      <c r="F5618" s="124" t="s">
        <v>35249</v>
      </c>
      <c r="G5618" s="118" t="s">
        <v>2</v>
      </c>
      <c r="H5618" s="137"/>
      <c r="I5618" s="119"/>
      <c r="J5618" s="129"/>
      <c r="K5618" s="129"/>
      <c r="L5618" s="129">
        <v>0</v>
      </c>
      <c r="M5618" s="134" t="s">
        <v>21720</v>
      </c>
    </row>
    <row r="5619" spans="1:13" hidden="1" x14ac:dyDescent="0.25">
      <c r="A5619" s="128"/>
      <c r="B5619" s="2"/>
      <c r="C5619" s="139" t="s">
        <v>32202</v>
      </c>
      <c r="D5619" s="124" t="s">
        <v>32203</v>
      </c>
      <c r="E5619" s="118" t="s">
        <v>48</v>
      </c>
      <c r="F5619" s="124" t="s">
        <v>35249</v>
      </c>
      <c r="G5619" s="118" t="s">
        <v>2</v>
      </c>
      <c r="H5619" s="137"/>
      <c r="I5619" s="119"/>
      <c r="J5619" s="129"/>
      <c r="K5619" s="129"/>
      <c r="L5619" s="129">
        <v>0</v>
      </c>
      <c r="M5619" s="134" t="s">
        <v>21721</v>
      </c>
    </row>
    <row r="5620" spans="1:13" hidden="1" x14ac:dyDescent="0.25">
      <c r="A5620" s="128"/>
      <c r="B5620" s="2"/>
      <c r="C5620" s="139" t="s">
        <v>4743</v>
      </c>
      <c r="D5620" s="124" t="s">
        <v>4744</v>
      </c>
      <c r="E5620" s="118" t="s">
        <v>48</v>
      </c>
      <c r="F5620" s="124" t="s">
        <v>35249</v>
      </c>
      <c r="G5620" s="118" t="s">
        <v>2</v>
      </c>
      <c r="H5620" s="137">
        <v>42892</v>
      </c>
      <c r="I5620" s="119">
        <v>950</v>
      </c>
      <c r="J5620" s="129"/>
      <c r="K5620" s="129"/>
      <c r="L5620" s="129">
        <v>0</v>
      </c>
      <c r="M5620" s="134" t="s">
        <v>21722</v>
      </c>
    </row>
    <row r="5621" spans="1:13" hidden="1" x14ac:dyDescent="0.25">
      <c r="A5621" s="128"/>
      <c r="B5621" s="2"/>
      <c r="C5621" s="139" t="s">
        <v>4745</v>
      </c>
      <c r="D5621" s="124" t="s">
        <v>4746</v>
      </c>
      <c r="E5621" s="118" t="s">
        <v>48</v>
      </c>
      <c r="F5621" s="124" t="s">
        <v>35249</v>
      </c>
      <c r="G5621" s="118" t="s">
        <v>2</v>
      </c>
      <c r="H5621" s="137">
        <v>42892</v>
      </c>
      <c r="I5621" s="119">
        <v>950</v>
      </c>
      <c r="J5621" s="129"/>
      <c r="K5621" s="129"/>
      <c r="L5621" s="129">
        <v>0</v>
      </c>
      <c r="M5621" s="134" t="s">
        <v>21723</v>
      </c>
    </row>
    <row r="5622" spans="1:13" hidden="1" x14ac:dyDescent="0.25">
      <c r="A5622" s="128"/>
      <c r="B5622" s="2"/>
      <c r="C5622" s="139" t="s">
        <v>4747</v>
      </c>
      <c r="D5622" s="124" t="s">
        <v>4748</v>
      </c>
      <c r="E5622" s="118" t="s">
        <v>48</v>
      </c>
      <c r="F5622" s="124" t="s">
        <v>35249</v>
      </c>
      <c r="G5622" s="118" t="s">
        <v>2</v>
      </c>
      <c r="H5622" s="137">
        <v>42796</v>
      </c>
      <c r="I5622" s="119">
        <v>250</v>
      </c>
      <c r="J5622" s="129"/>
      <c r="K5622" s="129"/>
      <c r="L5622" s="129">
        <v>0</v>
      </c>
      <c r="M5622" s="134" t="s">
        <v>21724</v>
      </c>
    </row>
    <row r="5623" spans="1:13" hidden="1" x14ac:dyDescent="0.25">
      <c r="A5623" s="128"/>
      <c r="B5623" s="2"/>
      <c r="C5623" s="139" t="s">
        <v>4749</v>
      </c>
      <c r="D5623" s="124" t="s">
        <v>4750</v>
      </c>
      <c r="E5623" s="118" t="s">
        <v>48</v>
      </c>
      <c r="F5623" s="124" t="s">
        <v>35249</v>
      </c>
      <c r="G5623" s="118" t="s">
        <v>2</v>
      </c>
      <c r="H5623" s="137">
        <v>42796</v>
      </c>
      <c r="I5623" s="119">
        <v>250</v>
      </c>
      <c r="J5623" s="129"/>
      <c r="K5623" s="129"/>
      <c r="L5623" s="129">
        <v>0</v>
      </c>
      <c r="M5623" s="134" t="s">
        <v>21725</v>
      </c>
    </row>
    <row r="5624" spans="1:13" hidden="1" x14ac:dyDescent="0.25">
      <c r="A5624" s="128"/>
      <c r="B5624" s="2"/>
      <c r="C5624" s="139" t="s">
        <v>4751</v>
      </c>
      <c r="D5624" s="124" t="s">
        <v>4752</v>
      </c>
      <c r="E5624" s="118" t="s">
        <v>48</v>
      </c>
      <c r="F5624" s="124" t="s">
        <v>35249</v>
      </c>
      <c r="G5624" s="118" t="s">
        <v>2</v>
      </c>
      <c r="H5624" s="137">
        <v>42345</v>
      </c>
      <c r="I5624" s="119">
        <v>145</v>
      </c>
      <c r="J5624" s="129"/>
      <c r="K5624" s="129"/>
      <c r="L5624" s="129">
        <v>0</v>
      </c>
      <c r="M5624" s="134" t="s">
        <v>21726</v>
      </c>
    </row>
    <row r="5625" spans="1:13" hidden="1" x14ac:dyDescent="0.25">
      <c r="A5625" s="128"/>
      <c r="B5625" s="2"/>
      <c r="C5625" s="139" t="s">
        <v>4753</v>
      </c>
      <c r="D5625" s="124" t="s">
        <v>4754</v>
      </c>
      <c r="E5625" s="118" t="s">
        <v>48</v>
      </c>
      <c r="F5625" s="124" t="s">
        <v>35249</v>
      </c>
      <c r="G5625" s="118" t="s">
        <v>2</v>
      </c>
      <c r="H5625" s="137">
        <v>40205</v>
      </c>
      <c r="I5625" s="119">
        <v>186.46</v>
      </c>
      <c r="J5625" s="129"/>
      <c r="K5625" s="129"/>
      <c r="L5625" s="129">
        <v>0</v>
      </c>
      <c r="M5625" s="134" t="s">
        <v>21727</v>
      </c>
    </row>
    <row r="5626" spans="1:13" hidden="1" x14ac:dyDescent="0.25">
      <c r="A5626" s="128"/>
      <c r="B5626" s="2"/>
      <c r="C5626" s="139" t="s">
        <v>4755</v>
      </c>
      <c r="D5626" s="124" t="s">
        <v>4756</v>
      </c>
      <c r="E5626" s="118" t="s">
        <v>48</v>
      </c>
      <c r="F5626" s="124" t="s">
        <v>35249</v>
      </c>
      <c r="G5626" s="118" t="s">
        <v>2</v>
      </c>
      <c r="H5626" s="137">
        <v>40708</v>
      </c>
      <c r="I5626" s="119">
        <v>166.2</v>
      </c>
      <c r="J5626" s="129"/>
      <c r="K5626" s="129"/>
      <c r="L5626" s="129">
        <v>0</v>
      </c>
      <c r="M5626" s="134" t="s">
        <v>21727</v>
      </c>
    </row>
    <row r="5627" spans="1:13" hidden="1" x14ac:dyDescent="0.25">
      <c r="A5627" s="128"/>
      <c r="B5627" s="2"/>
      <c r="C5627" s="139" t="s">
        <v>4757</v>
      </c>
      <c r="D5627" s="124" t="s">
        <v>4758</v>
      </c>
      <c r="E5627" s="118" t="s">
        <v>48</v>
      </c>
      <c r="F5627" s="124" t="s">
        <v>35249</v>
      </c>
      <c r="G5627" s="118" t="s">
        <v>2</v>
      </c>
      <c r="H5627" s="137">
        <v>40659</v>
      </c>
      <c r="I5627" s="119">
        <v>159.22999999999999</v>
      </c>
      <c r="J5627" s="129"/>
      <c r="K5627" s="129"/>
      <c r="L5627" s="129">
        <v>0</v>
      </c>
      <c r="M5627" s="134" t="s">
        <v>21728</v>
      </c>
    </row>
    <row r="5628" spans="1:13" hidden="1" x14ac:dyDescent="0.25">
      <c r="A5628" s="128"/>
      <c r="B5628" s="2"/>
      <c r="C5628" s="139" t="s">
        <v>4759</v>
      </c>
      <c r="D5628" s="124" t="s">
        <v>4760</v>
      </c>
      <c r="E5628" s="118" t="s">
        <v>48</v>
      </c>
      <c r="F5628" s="124" t="s">
        <v>35249</v>
      </c>
      <c r="G5628" s="118" t="s">
        <v>2</v>
      </c>
      <c r="H5628" s="137">
        <v>40346</v>
      </c>
      <c r="I5628" s="119">
        <v>283</v>
      </c>
      <c r="J5628" s="129"/>
      <c r="K5628" s="129"/>
      <c r="L5628" s="129">
        <v>0</v>
      </c>
      <c r="M5628" s="134" t="s">
        <v>21728</v>
      </c>
    </row>
    <row r="5629" spans="1:13" hidden="1" x14ac:dyDescent="0.25">
      <c r="A5629" s="128"/>
      <c r="B5629" s="2"/>
      <c r="C5629" s="139" t="s">
        <v>4761</v>
      </c>
      <c r="D5629" s="124" t="s">
        <v>4762</v>
      </c>
      <c r="E5629" s="118" t="s">
        <v>48</v>
      </c>
      <c r="F5629" s="124" t="s">
        <v>35249</v>
      </c>
      <c r="G5629" s="118" t="s">
        <v>2</v>
      </c>
      <c r="H5629" s="137">
        <v>40382</v>
      </c>
      <c r="I5629" s="119">
        <v>185.45</v>
      </c>
      <c r="J5629" s="129"/>
      <c r="K5629" s="129"/>
      <c r="L5629" s="129">
        <v>0</v>
      </c>
      <c r="M5629" s="134" t="s">
        <v>21729</v>
      </c>
    </row>
    <row r="5630" spans="1:13" hidden="1" x14ac:dyDescent="0.25">
      <c r="A5630" s="128"/>
      <c r="B5630" s="2"/>
      <c r="C5630" s="139" t="s">
        <v>4763</v>
      </c>
      <c r="D5630" s="124" t="s">
        <v>4764</v>
      </c>
      <c r="E5630" s="118" t="s">
        <v>48</v>
      </c>
      <c r="F5630" s="124" t="s">
        <v>35249</v>
      </c>
      <c r="G5630" s="118" t="s">
        <v>2</v>
      </c>
      <c r="H5630" s="137">
        <v>40346</v>
      </c>
      <c r="I5630" s="119">
        <v>283</v>
      </c>
      <c r="J5630" s="129"/>
      <c r="K5630" s="129"/>
      <c r="L5630" s="129">
        <v>0</v>
      </c>
      <c r="M5630" s="134" t="s">
        <v>21730</v>
      </c>
    </row>
    <row r="5631" spans="1:13" hidden="1" x14ac:dyDescent="0.25">
      <c r="A5631" s="128"/>
      <c r="B5631" s="2"/>
      <c r="C5631" s="139" t="s">
        <v>4765</v>
      </c>
      <c r="D5631" s="124" t="s">
        <v>4766</v>
      </c>
      <c r="E5631" s="118" t="s">
        <v>48</v>
      </c>
      <c r="F5631" s="124" t="s">
        <v>35249</v>
      </c>
      <c r="G5631" s="118" t="s">
        <v>2</v>
      </c>
      <c r="H5631" s="137">
        <v>42941</v>
      </c>
      <c r="I5631" s="119">
        <v>350</v>
      </c>
      <c r="J5631" s="129"/>
      <c r="K5631" s="129"/>
      <c r="L5631" s="129">
        <v>0</v>
      </c>
      <c r="M5631" s="134" t="s">
        <v>21731</v>
      </c>
    </row>
    <row r="5632" spans="1:13" hidden="1" x14ac:dyDescent="0.25">
      <c r="A5632" s="128"/>
      <c r="B5632" s="2"/>
      <c r="C5632" s="139" t="s">
        <v>4767</v>
      </c>
      <c r="D5632" s="124" t="s">
        <v>4768</v>
      </c>
      <c r="E5632" s="118" t="s">
        <v>48</v>
      </c>
      <c r="F5632" s="124" t="s">
        <v>35249</v>
      </c>
      <c r="G5632" s="118" t="s">
        <v>2</v>
      </c>
      <c r="H5632" s="137">
        <v>42941</v>
      </c>
      <c r="I5632" s="119">
        <v>350</v>
      </c>
      <c r="J5632" s="129"/>
      <c r="K5632" s="129"/>
      <c r="L5632" s="129">
        <v>0</v>
      </c>
      <c r="M5632" s="134" t="s">
        <v>21732</v>
      </c>
    </row>
    <row r="5633" spans="1:13" hidden="1" x14ac:dyDescent="0.25">
      <c r="A5633" s="128"/>
      <c r="B5633" s="2"/>
      <c r="C5633" s="139" t="s">
        <v>4769</v>
      </c>
      <c r="D5633" s="124" t="s">
        <v>4770</v>
      </c>
      <c r="E5633" s="118" t="s">
        <v>48</v>
      </c>
      <c r="F5633" s="124" t="s">
        <v>35249</v>
      </c>
      <c r="G5633" s="118" t="s">
        <v>2</v>
      </c>
      <c r="H5633" s="137">
        <v>40324</v>
      </c>
      <c r="I5633" s="119">
        <v>33.15</v>
      </c>
      <c r="J5633" s="129"/>
      <c r="K5633" s="129"/>
      <c r="L5633" s="129">
        <v>0</v>
      </c>
      <c r="M5633" s="134" t="s">
        <v>30977</v>
      </c>
    </row>
    <row r="5634" spans="1:13" hidden="1" x14ac:dyDescent="0.25">
      <c r="A5634" s="128"/>
      <c r="B5634" s="2"/>
      <c r="C5634" s="139" t="s">
        <v>4771</v>
      </c>
      <c r="D5634" s="124" t="s">
        <v>4772</v>
      </c>
      <c r="E5634" s="118" t="s">
        <v>48</v>
      </c>
      <c r="F5634" s="124" t="s">
        <v>35249</v>
      </c>
      <c r="G5634" s="118" t="s">
        <v>2</v>
      </c>
      <c r="H5634" s="137"/>
      <c r="I5634" s="119"/>
      <c r="J5634" s="129"/>
      <c r="K5634" s="129"/>
      <c r="L5634" s="129">
        <v>0</v>
      </c>
      <c r="M5634" s="134" t="s">
        <v>21733</v>
      </c>
    </row>
    <row r="5635" spans="1:13" hidden="1" x14ac:dyDescent="0.25">
      <c r="A5635" s="128"/>
      <c r="B5635" s="2"/>
      <c r="C5635" s="139" t="s">
        <v>31452</v>
      </c>
      <c r="D5635" s="124" t="s">
        <v>31453</v>
      </c>
      <c r="E5635" s="118" t="s">
        <v>48</v>
      </c>
      <c r="F5635" s="124" t="s">
        <v>35249</v>
      </c>
      <c r="G5635" s="118" t="s">
        <v>2</v>
      </c>
      <c r="H5635" s="137"/>
      <c r="I5635" s="119"/>
      <c r="J5635" s="129"/>
      <c r="K5635" s="129"/>
      <c r="L5635" s="129">
        <v>0</v>
      </c>
      <c r="M5635" s="134" t="s">
        <v>21734</v>
      </c>
    </row>
    <row r="5636" spans="1:13" hidden="1" x14ac:dyDescent="0.25">
      <c r="A5636" s="128"/>
      <c r="B5636" s="2"/>
      <c r="C5636" s="139" t="s">
        <v>4773</v>
      </c>
      <c r="D5636" s="124" t="s">
        <v>4774</v>
      </c>
      <c r="E5636" s="118" t="s">
        <v>48</v>
      </c>
      <c r="F5636" s="124" t="s">
        <v>35249</v>
      </c>
      <c r="G5636" s="118" t="s">
        <v>2</v>
      </c>
      <c r="H5636" s="137">
        <v>40514</v>
      </c>
      <c r="I5636" s="119">
        <v>1385.55</v>
      </c>
      <c r="J5636" s="129"/>
      <c r="K5636" s="129"/>
      <c r="L5636" s="129">
        <v>0</v>
      </c>
      <c r="M5636" s="134"/>
    </row>
    <row r="5637" spans="1:13" hidden="1" x14ac:dyDescent="0.25">
      <c r="A5637" s="128"/>
      <c r="B5637" s="2"/>
      <c r="C5637" s="139" t="s">
        <v>4775</v>
      </c>
      <c r="D5637" s="124" t="s">
        <v>4776</v>
      </c>
      <c r="E5637" s="118" t="s">
        <v>48</v>
      </c>
      <c r="F5637" s="124" t="s">
        <v>35249</v>
      </c>
      <c r="G5637" s="118" t="s">
        <v>2</v>
      </c>
      <c r="H5637" s="137">
        <v>43187</v>
      </c>
      <c r="I5637" s="119">
        <v>450</v>
      </c>
      <c r="J5637" s="129"/>
      <c r="K5637" s="129"/>
      <c r="L5637" s="129">
        <v>0</v>
      </c>
      <c r="M5637" s="134"/>
    </row>
    <row r="5638" spans="1:13" hidden="1" x14ac:dyDescent="0.25">
      <c r="A5638" s="128"/>
      <c r="B5638" s="2"/>
      <c r="C5638" s="139" t="s">
        <v>4777</v>
      </c>
      <c r="D5638" s="124" t="s">
        <v>4778</v>
      </c>
      <c r="E5638" s="118" t="s">
        <v>48</v>
      </c>
      <c r="F5638" s="124" t="s">
        <v>35249</v>
      </c>
      <c r="G5638" s="118" t="s">
        <v>2</v>
      </c>
      <c r="H5638" s="137">
        <v>40346</v>
      </c>
      <c r="I5638" s="119">
        <v>213</v>
      </c>
      <c r="J5638" s="129"/>
      <c r="K5638" s="129"/>
      <c r="L5638" s="129">
        <v>0</v>
      </c>
      <c r="M5638" s="134" t="s">
        <v>21735</v>
      </c>
    </row>
    <row r="5639" spans="1:13" hidden="1" x14ac:dyDescent="0.25">
      <c r="A5639" s="128"/>
      <c r="B5639" s="2"/>
      <c r="C5639" s="139" t="s">
        <v>4779</v>
      </c>
      <c r="D5639" s="124" t="s">
        <v>4780</v>
      </c>
      <c r="E5639" s="118" t="s">
        <v>48</v>
      </c>
      <c r="F5639" s="124" t="s">
        <v>35249</v>
      </c>
      <c r="G5639" s="118" t="s">
        <v>2</v>
      </c>
      <c r="H5639" s="137">
        <v>40364</v>
      </c>
      <c r="I5639" s="119">
        <v>251.06</v>
      </c>
      <c r="J5639" s="129"/>
      <c r="K5639" s="129"/>
      <c r="L5639" s="129">
        <v>0</v>
      </c>
      <c r="M5639" s="134"/>
    </row>
    <row r="5640" spans="1:13" hidden="1" x14ac:dyDescent="0.25">
      <c r="A5640" s="128"/>
      <c r="B5640" s="2"/>
      <c r="C5640" s="139" t="s">
        <v>4781</v>
      </c>
      <c r="D5640" s="124" t="s">
        <v>4782</v>
      </c>
      <c r="E5640" s="118" t="s">
        <v>48</v>
      </c>
      <c r="F5640" s="124" t="s">
        <v>35249</v>
      </c>
      <c r="G5640" s="118" t="s">
        <v>2</v>
      </c>
      <c r="H5640" s="137">
        <v>40989</v>
      </c>
      <c r="I5640" s="119">
        <v>1244.7</v>
      </c>
      <c r="J5640" s="129"/>
      <c r="K5640" s="129"/>
      <c r="L5640" s="129">
        <v>0</v>
      </c>
      <c r="M5640" s="134" t="s">
        <v>21736</v>
      </c>
    </row>
    <row r="5641" spans="1:13" hidden="1" x14ac:dyDescent="0.25">
      <c r="A5641" s="128"/>
      <c r="B5641" s="2"/>
      <c r="C5641" s="139" t="s">
        <v>4783</v>
      </c>
      <c r="D5641" s="124" t="s">
        <v>4784</v>
      </c>
      <c r="E5641" s="118" t="s">
        <v>48</v>
      </c>
      <c r="F5641" s="124" t="s">
        <v>35249</v>
      </c>
      <c r="G5641" s="118" t="s">
        <v>2</v>
      </c>
      <c r="H5641" s="137">
        <v>40989</v>
      </c>
      <c r="I5641" s="119">
        <v>1246.3</v>
      </c>
      <c r="J5641" s="129"/>
      <c r="K5641" s="129"/>
      <c r="L5641" s="129">
        <v>0</v>
      </c>
      <c r="M5641" s="134" t="s">
        <v>27876</v>
      </c>
    </row>
    <row r="5642" spans="1:13" hidden="1" x14ac:dyDescent="0.25">
      <c r="A5642" s="128"/>
      <c r="B5642" s="2"/>
      <c r="C5642" s="139" t="s">
        <v>4785</v>
      </c>
      <c r="D5642" s="124" t="s">
        <v>4786</v>
      </c>
      <c r="E5642" s="118" t="s">
        <v>48</v>
      </c>
      <c r="F5642" s="124" t="s">
        <v>35249</v>
      </c>
      <c r="G5642" s="118" t="s">
        <v>2</v>
      </c>
      <c r="H5642" s="137">
        <v>40990</v>
      </c>
      <c r="I5642" s="119">
        <v>1260.2</v>
      </c>
      <c r="J5642" s="129"/>
      <c r="K5642" s="129"/>
      <c r="L5642" s="129">
        <v>0</v>
      </c>
      <c r="M5642" s="134" t="s">
        <v>21737</v>
      </c>
    </row>
    <row r="5643" spans="1:13" hidden="1" x14ac:dyDescent="0.25">
      <c r="A5643" s="128"/>
      <c r="B5643" s="2"/>
      <c r="C5643" s="139" t="s">
        <v>4787</v>
      </c>
      <c r="D5643" s="124" t="s">
        <v>4788</v>
      </c>
      <c r="E5643" s="118" t="s">
        <v>48</v>
      </c>
      <c r="F5643" s="124" t="s">
        <v>35249</v>
      </c>
      <c r="G5643" s="118" t="s">
        <v>2</v>
      </c>
      <c r="H5643" s="137">
        <v>40990</v>
      </c>
      <c r="I5643" s="119">
        <v>1269.2</v>
      </c>
      <c r="J5643" s="129"/>
      <c r="K5643" s="129"/>
      <c r="L5643" s="129">
        <v>0</v>
      </c>
      <c r="M5643" s="134" t="s">
        <v>29309</v>
      </c>
    </row>
    <row r="5644" spans="1:13" hidden="1" x14ac:dyDescent="0.25">
      <c r="A5644" s="128"/>
      <c r="B5644" s="2"/>
      <c r="C5644" s="139" t="s">
        <v>4789</v>
      </c>
      <c r="D5644" s="124" t="s">
        <v>4790</v>
      </c>
      <c r="E5644" s="118" t="s">
        <v>48</v>
      </c>
      <c r="F5644" s="124" t="s">
        <v>35249</v>
      </c>
      <c r="G5644" s="118" t="s">
        <v>2</v>
      </c>
      <c r="H5644" s="137">
        <v>42223</v>
      </c>
      <c r="I5644" s="119">
        <v>140</v>
      </c>
      <c r="J5644" s="129"/>
      <c r="K5644" s="129"/>
      <c r="L5644" s="129">
        <v>0</v>
      </c>
      <c r="M5644" s="134" t="s">
        <v>29312</v>
      </c>
    </row>
    <row r="5645" spans="1:13" x14ac:dyDescent="0.25">
      <c r="A5645" s="128"/>
      <c r="B5645" s="2"/>
      <c r="C5645" s="139" t="s">
        <v>32339</v>
      </c>
      <c r="D5645" s="124" t="s">
        <v>32340</v>
      </c>
      <c r="E5645" s="118" t="s">
        <v>48</v>
      </c>
      <c r="F5645" s="124" t="s">
        <v>35249</v>
      </c>
      <c r="G5645" s="118" t="s">
        <v>2</v>
      </c>
      <c r="H5645" s="137"/>
      <c r="I5645" s="119"/>
      <c r="J5645" s="129"/>
      <c r="K5645" s="129"/>
      <c r="L5645" s="129">
        <v>0</v>
      </c>
      <c r="M5645" s="134" t="s">
        <v>21738</v>
      </c>
    </row>
    <row r="5646" spans="1:13" hidden="1" x14ac:dyDescent="0.25">
      <c r="A5646" s="128"/>
      <c r="B5646" s="2"/>
      <c r="C5646" s="139" t="s">
        <v>4791</v>
      </c>
      <c r="D5646" s="124" t="s">
        <v>4792</v>
      </c>
      <c r="E5646" s="118" t="s">
        <v>48</v>
      </c>
      <c r="F5646" s="124" t="s">
        <v>35249</v>
      </c>
      <c r="G5646" s="118" t="s">
        <v>2</v>
      </c>
      <c r="H5646" s="137">
        <v>42111</v>
      </c>
      <c r="I5646" s="119">
        <v>547.75</v>
      </c>
      <c r="J5646" s="129"/>
      <c r="K5646" s="129"/>
      <c r="L5646" s="129">
        <v>0</v>
      </c>
      <c r="M5646" s="134" t="s">
        <v>21739</v>
      </c>
    </row>
    <row r="5647" spans="1:13" hidden="1" x14ac:dyDescent="0.25">
      <c r="A5647" s="128"/>
      <c r="B5647" s="2"/>
      <c r="C5647" s="139" t="s">
        <v>4793</v>
      </c>
      <c r="D5647" s="124" t="s">
        <v>4794</v>
      </c>
      <c r="E5647" s="118" t="s">
        <v>48</v>
      </c>
      <c r="F5647" s="124" t="s">
        <v>35249</v>
      </c>
      <c r="G5647" s="118" t="s">
        <v>2</v>
      </c>
      <c r="H5647" s="137">
        <v>42355</v>
      </c>
      <c r="I5647" s="119">
        <v>695.15</v>
      </c>
      <c r="J5647" s="129"/>
      <c r="K5647" s="129"/>
      <c r="L5647" s="129">
        <v>0</v>
      </c>
      <c r="M5647" s="134" t="s">
        <v>27991</v>
      </c>
    </row>
    <row r="5648" spans="1:13" hidden="1" x14ac:dyDescent="0.25">
      <c r="A5648" s="128"/>
      <c r="B5648" s="2"/>
      <c r="C5648" s="139" t="s">
        <v>4795</v>
      </c>
      <c r="D5648" s="124" t="s">
        <v>4796</v>
      </c>
      <c r="E5648" s="118" t="s">
        <v>48</v>
      </c>
      <c r="F5648" s="124" t="s">
        <v>35249</v>
      </c>
      <c r="G5648" s="118" t="s">
        <v>2</v>
      </c>
      <c r="H5648" s="137">
        <v>42417</v>
      </c>
      <c r="I5648" s="119">
        <v>695.15</v>
      </c>
      <c r="J5648" s="129"/>
      <c r="K5648" s="129"/>
      <c r="L5648" s="129">
        <v>0</v>
      </c>
      <c r="M5648" s="134" t="s">
        <v>27991</v>
      </c>
    </row>
    <row r="5649" spans="1:13" hidden="1" x14ac:dyDescent="0.25">
      <c r="A5649" s="128"/>
      <c r="B5649" s="2"/>
      <c r="C5649" s="139" t="s">
        <v>4797</v>
      </c>
      <c r="D5649" s="124" t="s">
        <v>4798</v>
      </c>
      <c r="E5649" s="118" t="s">
        <v>48</v>
      </c>
      <c r="F5649" s="124" t="s">
        <v>35249</v>
      </c>
      <c r="G5649" s="118" t="s">
        <v>2</v>
      </c>
      <c r="H5649" s="137">
        <v>42796</v>
      </c>
      <c r="I5649" s="119">
        <v>350</v>
      </c>
      <c r="J5649" s="129"/>
      <c r="K5649" s="129"/>
      <c r="L5649" s="129">
        <v>0</v>
      </c>
      <c r="M5649" s="134" t="s">
        <v>21740</v>
      </c>
    </row>
    <row r="5650" spans="1:13" hidden="1" x14ac:dyDescent="0.25">
      <c r="A5650" s="128"/>
      <c r="B5650" s="2"/>
      <c r="C5650" s="139" t="s">
        <v>4799</v>
      </c>
      <c r="D5650" s="124" t="s">
        <v>4800</v>
      </c>
      <c r="E5650" s="118" t="s">
        <v>48</v>
      </c>
      <c r="F5650" s="124" t="s">
        <v>35249</v>
      </c>
      <c r="G5650" s="118" t="s">
        <v>2</v>
      </c>
      <c r="H5650" s="137">
        <v>42796</v>
      </c>
      <c r="I5650" s="119">
        <v>350</v>
      </c>
      <c r="J5650" s="129"/>
      <c r="K5650" s="129"/>
      <c r="L5650" s="129">
        <v>0</v>
      </c>
      <c r="M5650" s="134" t="s">
        <v>21741</v>
      </c>
    </row>
    <row r="5651" spans="1:13" hidden="1" x14ac:dyDescent="0.25">
      <c r="A5651" s="128"/>
      <c r="B5651" s="2"/>
      <c r="C5651" s="139" t="s">
        <v>4801</v>
      </c>
      <c r="D5651" s="124" t="s">
        <v>4802</v>
      </c>
      <c r="E5651" s="118" t="s">
        <v>48</v>
      </c>
      <c r="F5651" s="124" t="s">
        <v>35249</v>
      </c>
      <c r="G5651" s="118" t="s">
        <v>2</v>
      </c>
      <c r="H5651" s="137">
        <v>41631</v>
      </c>
      <c r="I5651" s="119">
        <v>154.35</v>
      </c>
      <c r="J5651" s="129"/>
      <c r="K5651" s="129"/>
      <c r="L5651" s="129">
        <v>0</v>
      </c>
      <c r="M5651" s="134" t="s">
        <v>31552</v>
      </c>
    </row>
    <row r="5652" spans="1:13" hidden="1" x14ac:dyDescent="0.25">
      <c r="A5652" s="128"/>
      <c r="B5652" s="2"/>
      <c r="C5652" s="139" t="s">
        <v>4803</v>
      </c>
      <c r="D5652" s="124" t="s">
        <v>4804</v>
      </c>
      <c r="E5652" s="118" t="s">
        <v>48</v>
      </c>
      <c r="F5652" s="124" t="s">
        <v>35249</v>
      </c>
      <c r="G5652" s="118" t="s">
        <v>2</v>
      </c>
      <c r="H5652" s="137">
        <v>41073</v>
      </c>
      <c r="I5652" s="119">
        <v>193.95</v>
      </c>
      <c r="J5652" s="129"/>
      <c r="K5652" s="129"/>
      <c r="L5652" s="129">
        <v>0</v>
      </c>
      <c r="M5652" s="134" t="s">
        <v>21742</v>
      </c>
    </row>
    <row r="5653" spans="1:13" hidden="1" x14ac:dyDescent="0.25">
      <c r="A5653" s="128"/>
      <c r="B5653" s="2"/>
      <c r="C5653" s="139" t="s">
        <v>4805</v>
      </c>
      <c r="D5653" s="124" t="s">
        <v>4806</v>
      </c>
      <c r="E5653" s="118" t="s">
        <v>48</v>
      </c>
      <c r="F5653" s="124" t="s">
        <v>35249</v>
      </c>
      <c r="G5653" s="118" t="s">
        <v>2</v>
      </c>
      <c r="H5653" s="137">
        <v>41597</v>
      </c>
      <c r="I5653" s="119">
        <v>166.6</v>
      </c>
      <c r="J5653" s="129"/>
      <c r="K5653" s="129"/>
      <c r="L5653" s="129">
        <v>0</v>
      </c>
      <c r="M5653" s="134" t="s">
        <v>21743</v>
      </c>
    </row>
    <row r="5654" spans="1:13" hidden="1" x14ac:dyDescent="0.25">
      <c r="A5654" s="128"/>
      <c r="B5654" s="2"/>
      <c r="C5654" s="139" t="s">
        <v>4807</v>
      </c>
      <c r="D5654" s="124" t="s">
        <v>4808</v>
      </c>
      <c r="E5654" s="118" t="s">
        <v>48</v>
      </c>
      <c r="F5654" s="124" t="s">
        <v>35249</v>
      </c>
      <c r="G5654" s="118" t="s">
        <v>2</v>
      </c>
      <c r="H5654" s="137">
        <v>41597</v>
      </c>
      <c r="I5654" s="119">
        <v>166.6</v>
      </c>
      <c r="J5654" s="129"/>
      <c r="K5654" s="129"/>
      <c r="L5654" s="129">
        <v>0</v>
      </c>
      <c r="M5654" s="134" t="s">
        <v>34690</v>
      </c>
    </row>
    <row r="5655" spans="1:13" hidden="1" x14ac:dyDescent="0.25">
      <c r="A5655" s="128"/>
      <c r="B5655" s="2"/>
      <c r="C5655" s="139" t="s">
        <v>4809</v>
      </c>
      <c r="D5655" s="124" t="s">
        <v>4810</v>
      </c>
      <c r="E5655" s="118" t="s">
        <v>48</v>
      </c>
      <c r="F5655" s="124" t="s">
        <v>35249</v>
      </c>
      <c r="G5655" s="118" t="s">
        <v>2</v>
      </c>
      <c r="H5655" s="137">
        <v>41597</v>
      </c>
      <c r="I5655" s="119">
        <v>260.75</v>
      </c>
      <c r="J5655" s="129"/>
      <c r="K5655" s="129"/>
      <c r="L5655" s="129">
        <v>0</v>
      </c>
      <c r="M5655" s="134" t="s">
        <v>28452</v>
      </c>
    </row>
    <row r="5656" spans="1:13" hidden="1" x14ac:dyDescent="0.25">
      <c r="A5656" s="128"/>
      <c r="B5656" s="2"/>
      <c r="C5656" s="139" t="s">
        <v>4811</v>
      </c>
      <c r="D5656" s="124" t="s">
        <v>4812</v>
      </c>
      <c r="E5656" s="118" t="s">
        <v>48</v>
      </c>
      <c r="F5656" s="124" t="s">
        <v>35249</v>
      </c>
      <c r="G5656" s="118" t="s">
        <v>2</v>
      </c>
      <c r="H5656" s="137">
        <v>40757</v>
      </c>
      <c r="I5656" s="119">
        <v>300.64999999999998</v>
      </c>
      <c r="J5656" s="129"/>
      <c r="K5656" s="129"/>
      <c r="L5656" s="129">
        <v>0</v>
      </c>
      <c r="M5656" s="134" t="s">
        <v>21744</v>
      </c>
    </row>
    <row r="5657" spans="1:13" hidden="1" x14ac:dyDescent="0.25">
      <c r="A5657" s="128"/>
      <c r="B5657" s="2"/>
      <c r="C5657" s="139" t="s">
        <v>4813</v>
      </c>
      <c r="D5657" s="124" t="s">
        <v>4814</v>
      </c>
      <c r="E5657" s="118" t="s">
        <v>48</v>
      </c>
      <c r="F5657" s="124" t="s">
        <v>35249</v>
      </c>
      <c r="G5657" s="118" t="s">
        <v>2</v>
      </c>
      <c r="H5657" s="137">
        <v>41597</v>
      </c>
      <c r="I5657" s="119">
        <v>260.75</v>
      </c>
      <c r="J5657" s="129"/>
      <c r="K5657" s="129"/>
      <c r="L5657" s="129">
        <v>0</v>
      </c>
      <c r="M5657" s="134" t="s">
        <v>35303</v>
      </c>
    </row>
    <row r="5658" spans="1:13" hidden="1" x14ac:dyDescent="0.25">
      <c r="A5658" s="128"/>
      <c r="B5658" s="2"/>
      <c r="C5658" s="139" t="s">
        <v>4815</v>
      </c>
      <c r="D5658" s="124" t="s">
        <v>4816</v>
      </c>
      <c r="E5658" s="118" t="s">
        <v>48</v>
      </c>
      <c r="F5658" s="124" t="s">
        <v>35249</v>
      </c>
      <c r="G5658" s="118" t="s">
        <v>2</v>
      </c>
      <c r="H5658" s="137"/>
      <c r="I5658" s="119"/>
      <c r="J5658" s="129"/>
      <c r="K5658" s="129"/>
      <c r="L5658" s="129">
        <v>0</v>
      </c>
      <c r="M5658" s="134" t="s">
        <v>28888</v>
      </c>
    </row>
    <row r="5659" spans="1:13" hidden="1" x14ac:dyDescent="0.25">
      <c r="A5659" s="128"/>
      <c r="B5659" s="2"/>
      <c r="C5659" s="139" t="s">
        <v>4817</v>
      </c>
      <c r="D5659" s="124" t="s">
        <v>4818</v>
      </c>
      <c r="E5659" s="118" t="s">
        <v>48</v>
      </c>
      <c r="F5659" s="124" t="s">
        <v>35249</v>
      </c>
      <c r="G5659" s="118" t="s">
        <v>2</v>
      </c>
      <c r="H5659" s="137">
        <v>42909</v>
      </c>
      <c r="I5659" s="119">
        <v>450</v>
      </c>
      <c r="J5659" s="129"/>
      <c r="K5659" s="129"/>
      <c r="L5659" s="129">
        <v>0</v>
      </c>
      <c r="M5659" s="134" t="s">
        <v>21745</v>
      </c>
    </row>
    <row r="5660" spans="1:13" hidden="1" x14ac:dyDescent="0.25">
      <c r="A5660" s="128"/>
      <c r="B5660" s="2"/>
      <c r="C5660" s="139" t="s">
        <v>4819</v>
      </c>
      <c r="D5660" s="124" t="s">
        <v>4820</v>
      </c>
      <c r="E5660" s="118" t="s">
        <v>48</v>
      </c>
      <c r="F5660" s="124" t="s">
        <v>35249</v>
      </c>
      <c r="G5660" s="118" t="s">
        <v>2</v>
      </c>
      <c r="H5660" s="137">
        <v>42909</v>
      </c>
      <c r="I5660" s="119">
        <v>450</v>
      </c>
      <c r="J5660" s="129"/>
      <c r="K5660" s="129"/>
      <c r="L5660" s="129">
        <v>0</v>
      </c>
      <c r="M5660" s="134" t="s">
        <v>27988</v>
      </c>
    </row>
    <row r="5661" spans="1:13" hidden="1" x14ac:dyDescent="0.25">
      <c r="A5661" s="128"/>
      <c r="B5661" s="2"/>
      <c r="C5661" s="139" t="s">
        <v>4821</v>
      </c>
      <c r="D5661" s="124" t="s">
        <v>4822</v>
      </c>
      <c r="E5661" s="118" t="s">
        <v>48</v>
      </c>
      <c r="F5661" s="124" t="s">
        <v>35249</v>
      </c>
      <c r="G5661" s="118" t="s">
        <v>2</v>
      </c>
      <c r="H5661" s="137">
        <v>40955</v>
      </c>
      <c r="I5661" s="119">
        <v>907.2</v>
      </c>
      <c r="J5661" s="129"/>
      <c r="K5661" s="129"/>
      <c r="L5661" s="129">
        <v>0</v>
      </c>
      <c r="M5661" s="134" t="s">
        <v>21746</v>
      </c>
    </row>
    <row r="5662" spans="1:13" hidden="1" x14ac:dyDescent="0.25">
      <c r="A5662" s="128"/>
      <c r="B5662" s="2"/>
      <c r="C5662" s="139" t="s">
        <v>4823</v>
      </c>
      <c r="D5662" s="124" t="s">
        <v>4824</v>
      </c>
      <c r="E5662" s="118" t="s">
        <v>48</v>
      </c>
      <c r="F5662" s="124" t="s">
        <v>35249</v>
      </c>
      <c r="G5662" s="118" t="s">
        <v>2</v>
      </c>
      <c r="H5662" s="137">
        <v>40955</v>
      </c>
      <c r="I5662" s="119">
        <v>1197.94</v>
      </c>
      <c r="J5662" s="129"/>
      <c r="K5662" s="129"/>
      <c r="L5662" s="129">
        <v>0</v>
      </c>
      <c r="M5662" s="134" t="s">
        <v>21747</v>
      </c>
    </row>
    <row r="5663" spans="1:13" hidden="1" x14ac:dyDescent="0.25">
      <c r="A5663" s="128"/>
      <c r="B5663" s="2"/>
      <c r="C5663" s="139" t="s">
        <v>4825</v>
      </c>
      <c r="D5663" s="124" t="s">
        <v>4826</v>
      </c>
      <c r="E5663" s="118" t="s">
        <v>48</v>
      </c>
      <c r="F5663" s="124" t="s">
        <v>35249</v>
      </c>
      <c r="G5663" s="118" t="s">
        <v>2</v>
      </c>
      <c r="H5663" s="137"/>
      <c r="I5663" s="119"/>
      <c r="J5663" s="129"/>
      <c r="K5663" s="129"/>
      <c r="L5663" s="129">
        <v>0</v>
      </c>
      <c r="M5663" s="134" t="s">
        <v>21748</v>
      </c>
    </row>
    <row r="5664" spans="1:13" hidden="1" x14ac:dyDescent="0.25">
      <c r="A5664" s="128"/>
      <c r="B5664" s="2"/>
      <c r="C5664" s="139" t="s">
        <v>32778</v>
      </c>
      <c r="D5664" s="124" t="s">
        <v>32779</v>
      </c>
      <c r="E5664" s="118" t="s">
        <v>48</v>
      </c>
      <c r="F5664" s="124" t="s">
        <v>35249</v>
      </c>
      <c r="G5664" s="118" t="s">
        <v>2</v>
      </c>
      <c r="H5664" s="137"/>
      <c r="I5664" s="119"/>
      <c r="J5664" s="129"/>
      <c r="K5664" s="129"/>
      <c r="L5664" s="129">
        <v>0</v>
      </c>
      <c r="M5664" s="134" t="s">
        <v>27994</v>
      </c>
    </row>
    <row r="5665" spans="1:13" hidden="1" x14ac:dyDescent="0.25">
      <c r="A5665" s="128"/>
      <c r="B5665" s="2"/>
      <c r="C5665" s="139" t="s">
        <v>4827</v>
      </c>
      <c r="D5665" s="124" t="s">
        <v>4828</v>
      </c>
      <c r="E5665" s="118" t="s">
        <v>48</v>
      </c>
      <c r="F5665" s="124" t="s">
        <v>35249</v>
      </c>
      <c r="G5665" s="118" t="s">
        <v>2</v>
      </c>
      <c r="H5665" s="137">
        <v>40609</v>
      </c>
      <c r="I5665" s="119">
        <v>1556.96</v>
      </c>
      <c r="J5665" s="129"/>
      <c r="K5665" s="129"/>
      <c r="L5665" s="129">
        <v>0</v>
      </c>
      <c r="M5665" s="134" t="s">
        <v>21749</v>
      </c>
    </row>
    <row r="5666" spans="1:13" hidden="1" x14ac:dyDescent="0.25">
      <c r="A5666" s="128"/>
      <c r="B5666" s="2"/>
      <c r="C5666" s="139" t="s">
        <v>4829</v>
      </c>
      <c r="D5666" s="124" t="s">
        <v>4830</v>
      </c>
      <c r="E5666" s="118" t="s">
        <v>48</v>
      </c>
      <c r="F5666" s="124" t="s">
        <v>35249</v>
      </c>
      <c r="G5666" s="118" t="s">
        <v>2</v>
      </c>
      <c r="H5666" s="137">
        <v>40514</v>
      </c>
      <c r="I5666" s="119">
        <v>156.83000000000001</v>
      </c>
      <c r="J5666" s="129"/>
      <c r="K5666" s="129"/>
      <c r="L5666" s="129">
        <v>0</v>
      </c>
      <c r="M5666" s="134" t="s">
        <v>27994</v>
      </c>
    </row>
    <row r="5667" spans="1:13" hidden="1" x14ac:dyDescent="0.25">
      <c r="A5667" s="128"/>
      <c r="B5667" s="2"/>
      <c r="C5667" s="139" t="s">
        <v>4831</v>
      </c>
      <c r="D5667" s="124" t="s">
        <v>4832</v>
      </c>
      <c r="E5667" s="118" t="s">
        <v>48</v>
      </c>
      <c r="F5667" s="124" t="s">
        <v>35249</v>
      </c>
      <c r="G5667" s="118" t="s">
        <v>2</v>
      </c>
      <c r="H5667" s="137">
        <v>41312</v>
      </c>
      <c r="I5667" s="119">
        <v>165.55</v>
      </c>
      <c r="J5667" s="129"/>
      <c r="K5667" s="129"/>
      <c r="L5667" s="129">
        <v>0</v>
      </c>
      <c r="M5667" s="134" t="s">
        <v>21750</v>
      </c>
    </row>
    <row r="5668" spans="1:13" hidden="1" x14ac:dyDescent="0.25">
      <c r="A5668" s="128"/>
      <c r="B5668" s="2"/>
      <c r="C5668" s="139" t="s">
        <v>4833</v>
      </c>
      <c r="D5668" s="124" t="s">
        <v>4834</v>
      </c>
      <c r="E5668" s="118" t="s">
        <v>48</v>
      </c>
      <c r="F5668" s="124" t="s">
        <v>35249</v>
      </c>
      <c r="G5668" s="118" t="s">
        <v>2</v>
      </c>
      <c r="H5668" s="137">
        <v>41051</v>
      </c>
      <c r="I5668" s="119">
        <v>725</v>
      </c>
      <c r="J5668" s="129"/>
      <c r="K5668" s="129"/>
      <c r="L5668" s="129">
        <v>0</v>
      </c>
      <c r="M5668" s="134" t="s">
        <v>21751</v>
      </c>
    </row>
    <row r="5669" spans="1:13" hidden="1" x14ac:dyDescent="0.25">
      <c r="A5669" s="128"/>
      <c r="B5669" s="2"/>
      <c r="C5669" s="139" t="s">
        <v>4835</v>
      </c>
      <c r="D5669" s="124" t="s">
        <v>4836</v>
      </c>
      <c r="E5669" s="118" t="s">
        <v>48</v>
      </c>
      <c r="F5669" s="124" t="s">
        <v>35249</v>
      </c>
      <c r="G5669" s="118" t="s">
        <v>2</v>
      </c>
      <c r="H5669" s="137">
        <v>40365</v>
      </c>
      <c r="I5669" s="119">
        <v>560.79999999999995</v>
      </c>
      <c r="J5669" s="129"/>
      <c r="K5669" s="129"/>
      <c r="L5669" s="129">
        <v>0</v>
      </c>
      <c r="M5669" s="134" t="s">
        <v>21752</v>
      </c>
    </row>
    <row r="5670" spans="1:13" hidden="1" x14ac:dyDescent="0.25">
      <c r="A5670" s="128"/>
      <c r="B5670" s="2"/>
      <c r="C5670" s="139" t="s">
        <v>4837</v>
      </c>
      <c r="D5670" s="124" t="s">
        <v>4838</v>
      </c>
      <c r="E5670" s="118" t="s">
        <v>48</v>
      </c>
      <c r="F5670" s="124" t="s">
        <v>35249</v>
      </c>
      <c r="G5670" s="118" t="s">
        <v>2</v>
      </c>
      <c r="H5670" s="137">
        <v>40365</v>
      </c>
      <c r="I5670" s="119">
        <v>560.79999999999995</v>
      </c>
      <c r="J5670" s="129"/>
      <c r="K5670" s="129"/>
      <c r="L5670" s="129">
        <v>0</v>
      </c>
      <c r="M5670" s="134" t="s">
        <v>21753</v>
      </c>
    </row>
    <row r="5671" spans="1:13" hidden="1" x14ac:dyDescent="0.25">
      <c r="A5671" s="128"/>
      <c r="B5671" s="2"/>
      <c r="C5671" s="139" t="s">
        <v>4839</v>
      </c>
      <c r="D5671" s="124" t="s">
        <v>4840</v>
      </c>
      <c r="E5671" s="118" t="s">
        <v>48</v>
      </c>
      <c r="F5671" s="124" t="s">
        <v>35249</v>
      </c>
      <c r="G5671" s="118" t="s">
        <v>2</v>
      </c>
      <c r="H5671" s="137">
        <v>40365</v>
      </c>
      <c r="I5671" s="119">
        <v>560.79999999999995</v>
      </c>
      <c r="J5671" s="129"/>
      <c r="K5671" s="129"/>
      <c r="L5671" s="129">
        <v>0</v>
      </c>
      <c r="M5671" s="134" t="s">
        <v>21754</v>
      </c>
    </row>
    <row r="5672" spans="1:13" hidden="1" x14ac:dyDescent="0.25">
      <c r="A5672" s="128"/>
      <c r="B5672" s="2"/>
      <c r="C5672" s="139" t="s">
        <v>4841</v>
      </c>
      <c r="D5672" s="124" t="s">
        <v>4842</v>
      </c>
      <c r="E5672" s="118" t="s">
        <v>48</v>
      </c>
      <c r="F5672" s="124" t="s">
        <v>35249</v>
      </c>
      <c r="G5672" s="118" t="s">
        <v>2</v>
      </c>
      <c r="H5672" s="137">
        <v>40598</v>
      </c>
      <c r="I5672" s="119">
        <v>676.3</v>
      </c>
      <c r="J5672" s="129"/>
      <c r="K5672" s="129"/>
      <c r="L5672" s="129">
        <v>0</v>
      </c>
      <c r="M5672" s="134" t="s">
        <v>21755</v>
      </c>
    </row>
    <row r="5673" spans="1:13" hidden="1" x14ac:dyDescent="0.25">
      <c r="A5673" s="128"/>
      <c r="B5673" s="2"/>
      <c r="C5673" s="139" t="s">
        <v>4843</v>
      </c>
      <c r="D5673" s="124" t="s">
        <v>4844</v>
      </c>
      <c r="E5673" s="118" t="s">
        <v>48</v>
      </c>
      <c r="F5673" s="124" t="s">
        <v>35249</v>
      </c>
      <c r="G5673" s="118" t="s">
        <v>2</v>
      </c>
      <c r="H5673" s="137"/>
      <c r="I5673" s="119"/>
      <c r="J5673" s="129"/>
      <c r="K5673" s="129"/>
      <c r="L5673" s="129">
        <v>0</v>
      </c>
      <c r="M5673" s="134" t="s">
        <v>21756</v>
      </c>
    </row>
    <row r="5674" spans="1:13" hidden="1" x14ac:dyDescent="0.25">
      <c r="A5674" s="128"/>
      <c r="B5674" s="2"/>
      <c r="C5674" s="139" t="s">
        <v>4845</v>
      </c>
      <c r="D5674" s="124" t="s">
        <v>4846</v>
      </c>
      <c r="E5674" s="118" t="s">
        <v>48</v>
      </c>
      <c r="F5674" s="124" t="s">
        <v>35249</v>
      </c>
      <c r="G5674" s="118" t="s">
        <v>2</v>
      </c>
      <c r="H5674" s="137"/>
      <c r="I5674" s="119"/>
      <c r="J5674" s="129"/>
      <c r="K5674" s="129"/>
      <c r="L5674" s="129">
        <v>0</v>
      </c>
      <c r="M5674" s="134" t="s">
        <v>21757</v>
      </c>
    </row>
    <row r="5675" spans="1:13" hidden="1" x14ac:dyDescent="0.25">
      <c r="A5675" s="128"/>
      <c r="B5675" s="2"/>
      <c r="C5675" s="139" t="s">
        <v>4847</v>
      </c>
      <c r="D5675" s="124" t="s">
        <v>4848</v>
      </c>
      <c r="E5675" s="118" t="s">
        <v>48</v>
      </c>
      <c r="F5675" s="124" t="s">
        <v>35249</v>
      </c>
      <c r="G5675" s="118" t="s">
        <v>2</v>
      </c>
      <c r="H5675" s="137"/>
      <c r="I5675" s="119"/>
      <c r="J5675" s="129"/>
      <c r="K5675" s="129"/>
      <c r="L5675" s="129">
        <v>0</v>
      </c>
      <c r="M5675" s="134" t="s">
        <v>21758</v>
      </c>
    </row>
    <row r="5676" spans="1:13" hidden="1" x14ac:dyDescent="0.25">
      <c r="A5676" s="128"/>
      <c r="B5676" s="2"/>
      <c r="C5676" s="139" t="s">
        <v>4849</v>
      </c>
      <c r="D5676" s="124" t="s">
        <v>4850</v>
      </c>
      <c r="E5676" s="118" t="s">
        <v>48</v>
      </c>
      <c r="F5676" s="124" t="s">
        <v>35249</v>
      </c>
      <c r="G5676" s="118" t="s">
        <v>2</v>
      </c>
      <c r="H5676" s="137">
        <v>40365</v>
      </c>
      <c r="I5676" s="119">
        <v>377.3</v>
      </c>
      <c r="J5676" s="129"/>
      <c r="K5676" s="129"/>
      <c r="L5676" s="129">
        <v>0</v>
      </c>
      <c r="M5676" s="134" t="s">
        <v>21759</v>
      </c>
    </row>
    <row r="5677" spans="1:13" hidden="1" x14ac:dyDescent="0.25">
      <c r="A5677" s="128"/>
      <c r="B5677" s="2"/>
      <c r="C5677" s="139" t="s">
        <v>4851</v>
      </c>
      <c r="D5677" s="124" t="s">
        <v>4852</v>
      </c>
      <c r="E5677" s="118" t="s">
        <v>48</v>
      </c>
      <c r="F5677" s="124" t="s">
        <v>35249</v>
      </c>
      <c r="G5677" s="118" t="s">
        <v>2</v>
      </c>
      <c r="H5677" s="137"/>
      <c r="I5677" s="119"/>
      <c r="J5677" s="129"/>
      <c r="K5677" s="129"/>
      <c r="L5677" s="129">
        <v>0</v>
      </c>
      <c r="M5677" s="134" t="s">
        <v>21760</v>
      </c>
    </row>
    <row r="5678" spans="1:13" hidden="1" x14ac:dyDescent="0.25">
      <c r="A5678" s="128"/>
      <c r="B5678" s="2"/>
      <c r="C5678" s="139" t="s">
        <v>4853</v>
      </c>
      <c r="D5678" s="124" t="s">
        <v>4854</v>
      </c>
      <c r="E5678" s="118" t="s">
        <v>48</v>
      </c>
      <c r="F5678" s="124" t="s">
        <v>35249</v>
      </c>
      <c r="G5678" s="118" t="s">
        <v>2</v>
      </c>
      <c r="H5678" s="137">
        <v>41312</v>
      </c>
      <c r="I5678" s="119">
        <v>439.65</v>
      </c>
      <c r="J5678" s="129"/>
      <c r="K5678" s="129"/>
      <c r="L5678" s="129">
        <v>0</v>
      </c>
      <c r="M5678" s="134"/>
    </row>
    <row r="5679" spans="1:13" hidden="1" x14ac:dyDescent="0.25">
      <c r="A5679" s="128"/>
      <c r="B5679" s="2"/>
      <c r="C5679" s="139" t="s">
        <v>4855</v>
      </c>
      <c r="D5679" s="124" t="s">
        <v>4856</v>
      </c>
      <c r="E5679" s="118" t="s">
        <v>48</v>
      </c>
      <c r="F5679" s="124" t="s">
        <v>35249</v>
      </c>
      <c r="G5679" s="118" t="s">
        <v>2</v>
      </c>
      <c r="H5679" s="137"/>
      <c r="I5679" s="119"/>
      <c r="J5679" s="129"/>
      <c r="K5679" s="129"/>
      <c r="L5679" s="129">
        <v>0</v>
      </c>
      <c r="M5679" s="134"/>
    </row>
    <row r="5680" spans="1:13" hidden="1" x14ac:dyDescent="0.25">
      <c r="A5680" s="128"/>
      <c r="B5680" s="2"/>
      <c r="C5680" s="139" t="s">
        <v>4857</v>
      </c>
      <c r="D5680" s="124" t="s">
        <v>4858</v>
      </c>
      <c r="E5680" s="118" t="s">
        <v>48</v>
      </c>
      <c r="F5680" s="124" t="s">
        <v>35249</v>
      </c>
      <c r="G5680" s="118" t="s">
        <v>2</v>
      </c>
      <c r="H5680" s="137">
        <v>41323</v>
      </c>
      <c r="I5680" s="119">
        <v>432</v>
      </c>
      <c r="J5680" s="129"/>
      <c r="K5680" s="129"/>
      <c r="L5680" s="129">
        <v>0</v>
      </c>
      <c r="M5680" s="134" t="s">
        <v>21761</v>
      </c>
    </row>
    <row r="5681" spans="1:13" hidden="1" x14ac:dyDescent="0.25">
      <c r="A5681" s="128"/>
      <c r="B5681" s="2"/>
      <c r="C5681" s="139" t="s">
        <v>4859</v>
      </c>
      <c r="D5681" s="124" t="s">
        <v>4860</v>
      </c>
      <c r="E5681" s="118" t="s">
        <v>48</v>
      </c>
      <c r="F5681" s="124" t="s">
        <v>35249</v>
      </c>
      <c r="G5681" s="118" t="s">
        <v>2</v>
      </c>
      <c r="H5681" s="137">
        <v>40550</v>
      </c>
      <c r="I5681" s="119">
        <v>481.85</v>
      </c>
      <c r="J5681" s="129"/>
      <c r="K5681" s="129"/>
      <c r="L5681" s="129">
        <v>0</v>
      </c>
      <c r="M5681" s="134" t="s">
        <v>21762</v>
      </c>
    </row>
    <row r="5682" spans="1:13" hidden="1" x14ac:dyDescent="0.25">
      <c r="A5682" s="128"/>
      <c r="B5682" s="2"/>
      <c r="C5682" s="139" t="s">
        <v>4861</v>
      </c>
      <c r="D5682" s="124" t="s">
        <v>4862</v>
      </c>
      <c r="E5682" s="118" t="s">
        <v>48</v>
      </c>
      <c r="F5682" s="124" t="s">
        <v>35249</v>
      </c>
      <c r="G5682" s="118" t="s">
        <v>2</v>
      </c>
      <c r="H5682" s="137">
        <v>40534</v>
      </c>
      <c r="I5682" s="119">
        <v>192.95</v>
      </c>
      <c r="J5682" s="129"/>
      <c r="K5682" s="129"/>
      <c r="L5682" s="129">
        <v>0</v>
      </c>
      <c r="M5682" s="134" t="s">
        <v>21763</v>
      </c>
    </row>
    <row r="5683" spans="1:13" hidden="1" x14ac:dyDescent="0.25">
      <c r="A5683" s="128"/>
      <c r="B5683" s="2"/>
      <c r="C5683" s="139" t="s">
        <v>4863</v>
      </c>
      <c r="D5683" s="124" t="s">
        <v>4864</v>
      </c>
      <c r="E5683" s="118" t="s">
        <v>48</v>
      </c>
      <c r="F5683" s="124" t="s">
        <v>35249</v>
      </c>
      <c r="G5683" s="118" t="s">
        <v>2</v>
      </c>
      <c r="H5683" s="137">
        <v>40610</v>
      </c>
      <c r="I5683" s="119">
        <v>486.5</v>
      </c>
      <c r="J5683" s="129"/>
      <c r="K5683" s="129"/>
      <c r="L5683" s="129">
        <v>0</v>
      </c>
      <c r="M5683" s="134" t="s">
        <v>21764</v>
      </c>
    </row>
    <row r="5684" spans="1:13" hidden="1" x14ac:dyDescent="0.25">
      <c r="A5684" s="128"/>
      <c r="B5684" s="2"/>
      <c r="C5684" s="139" t="s">
        <v>4865</v>
      </c>
      <c r="D5684" s="124" t="s">
        <v>4866</v>
      </c>
      <c r="E5684" s="118" t="s">
        <v>48</v>
      </c>
      <c r="F5684" s="124" t="s">
        <v>35249</v>
      </c>
      <c r="G5684" s="118" t="s">
        <v>2</v>
      </c>
      <c r="H5684" s="137"/>
      <c r="I5684" s="119"/>
      <c r="J5684" s="129"/>
      <c r="K5684" s="129"/>
      <c r="L5684" s="129">
        <v>0</v>
      </c>
      <c r="M5684" s="134" t="s">
        <v>21765</v>
      </c>
    </row>
    <row r="5685" spans="1:13" hidden="1" x14ac:dyDescent="0.25">
      <c r="A5685" s="128"/>
      <c r="B5685" s="2"/>
      <c r="C5685" s="139" t="s">
        <v>4867</v>
      </c>
      <c r="D5685" s="124" t="s">
        <v>4868</v>
      </c>
      <c r="E5685" s="118" t="s">
        <v>48</v>
      </c>
      <c r="F5685" s="124" t="s">
        <v>35249</v>
      </c>
      <c r="G5685" s="118" t="s">
        <v>2</v>
      </c>
      <c r="H5685" s="137">
        <v>40550</v>
      </c>
      <c r="I5685" s="119">
        <v>176</v>
      </c>
      <c r="J5685" s="129"/>
      <c r="K5685" s="129"/>
      <c r="L5685" s="129">
        <v>0</v>
      </c>
      <c r="M5685" s="134" t="s">
        <v>21766</v>
      </c>
    </row>
    <row r="5686" spans="1:13" hidden="1" x14ac:dyDescent="0.25">
      <c r="A5686" s="128"/>
      <c r="B5686" s="2"/>
      <c r="C5686" s="139" t="s">
        <v>4869</v>
      </c>
      <c r="D5686" s="124" t="s">
        <v>4870</v>
      </c>
      <c r="E5686" s="118" t="s">
        <v>48</v>
      </c>
      <c r="F5686" s="124" t="s">
        <v>35249</v>
      </c>
      <c r="G5686" s="118" t="s">
        <v>2</v>
      </c>
      <c r="H5686" s="137">
        <v>40550</v>
      </c>
      <c r="I5686" s="119">
        <v>176</v>
      </c>
      <c r="J5686" s="129"/>
      <c r="K5686" s="129"/>
      <c r="L5686" s="129">
        <v>0</v>
      </c>
      <c r="M5686" s="134" t="s">
        <v>21767</v>
      </c>
    </row>
    <row r="5687" spans="1:13" hidden="1" x14ac:dyDescent="0.25">
      <c r="A5687" s="128"/>
      <c r="B5687" s="2"/>
      <c r="C5687" s="139" t="s">
        <v>4871</v>
      </c>
      <c r="D5687" s="124" t="s">
        <v>4872</v>
      </c>
      <c r="E5687" s="118" t="s">
        <v>48</v>
      </c>
      <c r="F5687" s="124" t="s">
        <v>35249</v>
      </c>
      <c r="G5687" s="118" t="s">
        <v>2</v>
      </c>
      <c r="H5687" s="137"/>
      <c r="I5687" s="119"/>
      <c r="J5687" s="129"/>
      <c r="K5687" s="129"/>
      <c r="L5687" s="129">
        <v>0</v>
      </c>
      <c r="M5687" s="134" t="s">
        <v>21768</v>
      </c>
    </row>
    <row r="5688" spans="1:13" hidden="1" x14ac:dyDescent="0.25">
      <c r="A5688" s="128"/>
      <c r="B5688" s="2"/>
      <c r="C5688" s="139" t="s">
        <v>4873</v>
      </c>
      <c r="D5688" s="124" t="s">
        <v>4874</v>
      </c>
      <c r="E5688" s="118" t="s">
        <v>48</v>
      </c>
      <c r="F5688" s="124" t="s">
        <v>35249</v>
      </c>
      <c r="G5688" s="118" t="s">
        <v>2</v>
      </c>
      <c r="H5688" s="137">
        <v>42441</v>
      </c>
      <c r="I5688" s="119">
        <v>216</v>
      </c>
      <c r="J5688" s="129"/>
      <c r="K5688" s="129"/>
      <c r="L5688" s="129">
        <v>0</v>
      </c>
      <c r="M5688" s="134" t="s">
        <v>21769</v>
      </c>
    </row>
    <row r="5689" spans="1:13" hidden="1" x14ac:dyDescent="0.25">
      <c r="A5689" s="128"/>
      <c r="B5689" s="2"/>
      <c r="C5689" s="139" t="s">
        <v>4875</v>
      </c>
      <c r="D5689" s="124" t="s">
        <v>4876</v>
      </c>
      <c r="E5689" s="118" t="s">
        <v>48</v>
      </c>
      <c r="F5689" s="124" t="s">
        <v>35249</v>
      </c>
      <c r="G5689" s="118" t="s">
        <v>2</v>
      </c>
      <c r="H5689" s="137"/>
      <c r="I5689" s="119"/>
      <c r="J5689" s="129"/>
      <c r="K5689" s="129"/>
      <c r="L5689" s="129">
        <v>0</v>
      </c>
      <c r="M5689" s="134" t="s">
        <v>21770</v>
      </c>
    </row>
    <row r="5690" spans="1:13" x14ac:dyDescent="0.25">
      <c r="A5690" s="128"/>
      <c r="B5690" s="2"/>
      <c r="C5690" s="139" t="s">
        <v>32034</v>
      </c>
      <c r="D5690" s="124" t="s">
        <v>32035</v>
      </c>
      <c r="E5690" s="118" t="s">
        <v>48</v>
      </c>
      <c r="F5690" s="124" t="s">
        <v>35249</v>
      </c>
      <c r="G5690" s="118" t="s">
        <v>2</v>
      </c>
      <c r="H5690" s="137"/>
      <c r="I5690" s="119"/>
      <c r="J5690" s="129"/>
      <c r="K5690" s="129"/>
      <c r="L5690" s="129">
        <v>0</v>
      </c>
      <c r="M5690" s="134" t="s">
        <v>21771</v>
      </c>
    </row>
    <row r="5691" spans="1:13" hidden="1" x14ac:dyDescent="0.25">
      <c r="A5691" s="128"/>
      <c r="B5691" s="2"/>
      <c r="C5691" s="139" t="s">
        <v>4877</v>
      </c>
      <c r="D5691" s="124" t="s">
        <v>4878</v>
      </c>
      <c r="E5691" s="118" t="s">
        <v>48</v>
      </c>
      <c r="F5691" s="124" t="s">
        <v>35249</v>
      </c>
      <c r="G5691" s="118" t="s">
        <v>2</v>
      </c>
      <c r="H5691" s="137">
        <v>42111</v>
      </c>
      <c r="I5691" s="119">
        <v>695.55</v>
      </c>
      <c r="J5691" s="129"/>
      <c r="K5691" s="129"/>
      <c r="L5691" s="129">
        <v>0</v>
      </c>
      <c r="M5691" s="134" t="s">
        <v>21772</v>
      </c>
    </row>
    <row r="5692" spans="1:13" hidden="1" x14ac:dyDescent="0.25">
      <c r="A5692" s="128"/>
      <c r="B5692" s="2"/>
      <c r="C5692" s="139" t="s">
        <v>4879</v>
      </c>
      <c r="D5692" s="124" t="s">
        <v>4880</v>
      </c>
      <c r="E5692" s="118" t="s">
        <v>48</v>
      </c>
      <c r="F5692" s="124" t="s">
        <v>35249</v>
      </c>
      <c r="G5692" s="118" t="s">
        <v>2</v>
      </c>
      <c r="H5692" s="137"/>
      <c r="I5692" s="119"/>
      <c r="J5692" s="129"/>
      <c r="K5692" s="129"/>
      <c r="L5692" s="129">
        <v>0</v>
      </c>
      <c r="M5692" s="134" t="s">
        <v>21773</v>
      </c>
    </row>
    <row r="5693" spans="1:13" hidden="1" x14ac:dyDescent="0.25">
      <c r="A5693" s="128"/>
      <c r="B5693" s="2"/>
      <c r="C5693" s="139" t="s">
        <v>30720</v>
      </c>
      <c r="D5693" s="124" t="s">
        <v>30721</v>
      </c>
      <c r="E5693" s="118" t="s">
        <v>48</v>
      </c>
      <c r="F5693" s="124" t="s">
        <v>35249</v>
      </c>
      <c r="G5693" s="118" t="s">
        <v>2</v>
      </c>
      <c r="H5693" s="137"/>
      <c r="I5693" s="119"/>
      <c r="J5693" s="129"/>
      <c r="K5693" s="129"/>
      <c r="L5693" s="129">
        <v>0</v>
      </c>
      <c r="M5693" s="134" t="s">
        <v>21774</v>
      </c>
    </row>
    <row r="5694" spans="1:13" hidden="1" x14ac:dyDescent="0.25">
      <c r="A5694" s="128"/>
      <c r="B5694" s="2"/>
      <c r="C5694" s="139" t="s">
        <v>4881</v>
      </c>
      <c r="D5694" s="124" t="s">
        <v>4882</v>
      </c>
      <c r="E5694" s="118" t="s">
        <v>48</v>
      </c>
      <c r="F5694" s="124" t="s">
        <v>35249</v>
      </c>
      <c r="G5694" s="118" t="s">
        <v>2</v>
      </c>
      <c r="H5694" s="137"/>
      <c r="I5694" s="119"/>
      <c r="J5694" s="129"/>
      <c r="K5694" s="129"/>
      <c r="L5694" s="129">
        <v>0</v>
      </c>
      <c r="M5694" s="134" t="s">
        <v>21775</v>
      </c>
    </row>
    <row r="5695" spans="1:13" hidden="1" x14ac:dyDescent="0.25">
      <c r="A5695" s="128"/>
      <c r="B5695" s="2"/>
      <c r="C5695" s="139" t="s">
        <v>4883</v>
      </c>
      <c r="D5695" s="124" t="s">
        <v>4884</v>
      </c>
      <c r="E5695" s="118" t="s">
        <v>48</v>
      </c>
      <c r="F5695" s="124" t="s">
        <v>35249</v>
      </c>
      <c r="G5695" s="118" t="s">
        <v>2</v>
      </c>
      <c r="H5695" s="137">
        <v>42913</v>
      </c>
      <c r="I5695" s="119">
        <v>750</v>
      </c>
      <c r="J5695" s="129"/>
      <c r="K5695" s="129"/>
      <c r="L5695" s="129">
        <v>0</v>
      </c>
      <c r="M5695" s="134" t="s">
        <v>21776</v>
      </c>
    </row>
    <row r="5696" spans="1:13" hidden="1" x14ac:dyDescent="0.25">
      <c r="A5696" s="128"/>
      <c r="B5696" s="2"/>
      <c r="C5696" s="139" t="s">
        <v>4885</v>
      </c>
      <c r="D5696" s="124" t="s">
        <v>4886</v>
      </c>
      <c r="E5696" s="118" t="s">
        <v>48</v>
      </c>
      <c r="F5696" s="124" t="s">
        <v>35249</v>
      </c>
      <c r="G5696" s="118" t="s">
        <v>2</v>
      </c>
      <c r="H5696" s="137">
        <v>42909</v>
      </c>
      <c r="I5696" s="119">
        <v>750</v>
      </c>
      <c r="J5696" s="129"/>
      <c r="K5696" s="129"/>
      <c r="L5696" s="129">
        <v>0</v>
      </c>
      <c r="M5696" s="134" t="s">
        <v>21777</v>
      </c>
    </row>
    <row r="5697" spans="1:13" hidden="1" x14ac:dyDescent="0.25">
      <c r="A5697" s="128"/>
      <c r="B5697" s="2"/>
      <c r="C5697" s="139" t="s">
        <v>4887</v>
      </c>
      <c r="D5697" s="124" t="s">
        <v>4888</v>
      </c>
      <c r="E5697" s="118" t="s">
        <v>48</v>
      </c>
      <c r="F5697" s="124" t="s">
        <v>35249</v>
      </c>
      <c r="G5697" s="118" t="s">
        <v>2</v>
      </c>
      <c r="H5697" s="137">
        <v>42892</v>
      </c>
      <c r="I5697" s="119">
        <v>1150</v>
      </c>
      <c r="J5697" s="129"/>
      <c r="K5697" s="129"/>
      <c r="L5697" s="129">
        <v>0</v>
      </c>
      <c r="M5697" s="134" t="s">
        <v>21778</v>
      </c>
    </row>
    <row r="5698" spans="1:13" hidden="1" x14ac:dyDescent="0.25">
      <c r="A5698" s="128"/>
      <c r="B5698" s="2"/>
      <c r="C5698" s="139" t="s">
        <v>4889</v>
      </c>
      <c r="D5698" s="124" t="s">
        <v>4890</v>
      </c>
      <c r="E5698" s="118" t="s">
        <v>48</v>
      </c>
      <c r="F5698" s="124" t="s">
        <v>35249</v>
      </c>
      <c r="G5698" s="118" t="s">
        <v>2</v>
      </c>
      <c r="H5698" s="137">
        <v>42892</v>
      </c>
      <c r="I5698" s="119">
        <v>1150</v>
      </c>
      <c r="J5698" s="129"/>
      <c r="K5698" s="129"/>
      <c r="L5698" s="129">
        <v>0</v>
      </c>
      <c r="M5698" s="134" t="s">
        <v>28825</v>
      </c>
    </row>
    <row r="5699" spans="1:13" hidden="1" x14ac:dyDescent="0.25">
      <c r="A5699" s="128"/>
      <c r="B5699" s="2"/>
      <c r="C5699" s="139" t="s">
        <v>4891</v>
      </c>
      <c r="D5699" s="124" t="s">
        <v>4892</v>
      </c>
      <c r="E5699" s="118" t="s">
        <v>48</v>
      </c>
      <c r="F5699" s="124" t="s">
        <v>35249</v>
      </c>
      <c r="G5699" s="118" t="s">
        <v>2</v>
      </c>
      <c r="H5699" s="137">
        <v>41597</v>
      </c>
      <c r="I5699" s="119">
        <v>109.5</v>
      </c>
      <c r="J5699" s="129"/>
      <c r="K5699" s="129"/>
      <c r="L5699" s="129">
        <v>0</v>
      </c>
      <c r="M5699" s="134"/>
    </row>
    <row r="5700" spans="1:13" hidden="1" x14ac:dyDescent="0.25">
      <c r="A5700" s="128"/>
      <c r="B5700" s="2"/>
      <c r="C5700" s="139" t="s">
        <v>4893</v>
      </c>
      <c r="D5700" s="124" t="s">
        <v>4894</v>
      </c>
      <c r="E5700" s="118" t="s">
        <v>48</v>
      </c>
      <c r="F5700" s="124" t="s">
        <v>35249</v>
      </c>
      <c r="G5700" s="118" t="s">
        <v>2</v>
      </c>
      <c r="H5700" s="137">
        <v>41597</v>
      </c>
      <c r="I5700" s="119">
        <v>109.5</v>
      </c>
      <c r="J5700" s="129"/>
      <c r="K5700" s="129"/>
      <c r="L5700" s="129">
        <v>0</v>
      </c>
      <c r="M5700" s="134" t="s">
        <v>34692</v>
      </c>
    </row>
    <row r="5701" spans="1:13" hidden="1" x14ac:dyDescent="0.25">
      <c r="A5701" s="128"/>
      <c r="B5701" s="2"/>
      <c r="C5701" s="139" t="s">
        <v>4895</v>
      </c>
      <c r="D5701" s="124" t="s">
        <v>4896</v>
      </c>
      <c r="E5701" s="118" t="s">
        <v>48</v>
      </c>
      <c r="F5701" s="124" t="s">
        <v>35249</v>
      </c>
      <c r="G5701" s="118" t="s">
        <v>2</v>
      </c>
      <c r="H5701" s="137">
        <v>42306</v>
      </c>
      <c r="I5701" s="119">
        <v>216</v>
      </c>
      <c r="J5701" s="129"/>
      <c r="K5701" s="129"/>
      <c r="L5701" s="129">
        <v>0</v>
      </c>
      <c r="M5701" s="134" t="s">
        <v>21779</v>
      </c>
    </row>
    <row r="5702" spans="1:13" hidden="1" x14ac:dyDescent="0.25">
      <c r="A5702" s="128"/>
      <c r="B5702" s="2"/>
      <c r="C5702" s="139" t="s">
        <v>4897</v>
      </c>
      <c r="D5702" s="124" t="s">
        <v>4898</v>
      </c>
      <c r="E5702" s="118" t="s">
        <v>48</v>
      </c>
      <c r="F5702" s="124" t="s">
        <v>35249</v>
      </c>
      <c r="G5702" s="118" t="s">
        <v>2</v>
      </c>
      <c r="H5702" s="137">
        <v>40708</v>
      </c>
      <c r="I5702" s="119">
        <v>250.55</v>
      </c>
      <c r="J5702" s="129"/>
      <c r="K5702" s="129"/>
      <c r="L5702" s="129">
        <v>0</v>
      </c>
      <c r="M5702" s="134" t="s">
        <v>21780</v>
      </c>
    </row>
    <row r="5703" spans="1:13" hidden="1" x14ac:dyDescent="0.25">
      <c r="A5703" s="128"/>
      <c r="B5703" s="2"/>
      <c r="C5703" s="139" t="s">
        <v>4899</v>
      </c>
      <c r="D5703" s="124" t="s">
        <v>4900</v>
      </c>
      <c r="E5703" s="118" t="s">
        <v>48</v>
      </c>
      <c r="F5703" s="124" t="s">
        <v>35249</v>
      </c>
      <c r="G5703" s="118" t="s">
        <v>2</v>
      </c>
      <c r="H5703" s="137">
        <v>43088</v>
      </c>
      <c r="I5703" s="119">
        <v>650</v>
      </c>
      <c r="J5703" s="129"/>
      <c r="K5703" s="129"/>
      <c r="L5703" s="129">
        <v>0</v>
      </c>
      <c r="M5703" s="134" t="s">
        <v>21781</v>
      </c>
    </row>
    <row r="5704" spans="1:13" hidden="1" x14ac:dyDescent="0.25">
      <c r="A5704" s="128"/>
      <c r="B5704" s="2"/>
      <c r="C5704" s="139" t="s">
        <v>4901</v>
      </c>
      <c r="D5704" s="124" t="s">
        <v>4902</v>
      </c>
      <c r="E5704" s="118" t="s">
        <v>48</v>
      </c>
      <c r="F5704" s="124" t="s">
        <v>35249</v>
      </c>
      <c r="G5704" s="118" t="s">
        <v>2</v>
      </c>
      <c r="H5704" s="137">
        <v>40431</v>
      </c>
      <c r="I5704" s="119">
        <v>434.5</v>
      </c>
      <c r="J5704" s="129"/>
      <c r="K5704" s="129"/>
      <c r="L5704" s="129">
        <v>0</v>
      </c>
      <c r="M5704" s="134"/>
    </row>
    <row r="5705" spans="1:13" hidden="1" x14ac:dyDescent="0.25">
      <c r="A5705" s="128"/>
      <c r="B5705" s="2"/>
      <c r="C5705" s="139" t="s">
        <v>4903</v>
      </c>
      <c r="D5705" s="124" t="s">
        <v>4904</v>
      </c>
      <c r="E5705" s="118" t="s">
        <v>48</v>
      </c>
      <c r="F5705" s="124" t="s">
        <v>35249</v>
      </c>
      <c r="G5705" s="118" t="s">
        <v>2</v>
      </c>
      <c r="H5705" s="137">
        <v>43088</v>
      </c>
      <c r="I5705" s="119">
        <v>650</v>
      </c>
      <c r="J5705" s="129"/>
      <c r="K5705" s="129"/>
      <c r="L5705" s="129">
        <v>0</v>
      </c>
      <c r="M5705" s="134" t="s">
        <v>21782</v>
      </c>
    </row>
    <row r="5706" spans="1:13" hidden="1" x14ac:dyDescent="0.25">
      <c r="A5706" s="128"/>
      <c r="B5706" s="2"/>
      <c r="C5706" s="139" t="s">
        <v>4905</v>
      </c>
      <c r="D5706" s="124" t="s">
        <v>4906</v>
      </c>
      <c r="E5706" s="118" t="s">
        <v>48</v>
      </c>
      <c r="F5706" s="124" t="s">
        <v>35249</v>
      </c>
      <c r="G5706" s="118" t="s">
        <v>2</v>
      </c>
      <c r="H5706" s="137">
        <v>40431</v>
      </c>
      <c r="I5706" s="119">
        <v>434.5</v>
      </c>
      <c r="J5706" s="129"/>
      <c r="K5706" s="129"/>
      <c r="L5706" s="129">
        <v>0</v>
      </c>
      <c r="M5706" s="134" t="s">
        <v>21783</v>
      </c>
    </row>
    <row r="5707" spans="1:13" hidden="1" x14ac:dyDescent="0.25">
      <c r="A5707" s="128"/>
      <c r="B5707" s="2"/>
      <c r="C5707" s="139" t="s">
        <v>4907</v>
      </c>
      <c r="D5707" s="124" t="s">
        <v>4908</v>
      </c>
      <c r="E5707" s="118" t="s">
        <v>48</v>
      </c>
      <c r="F5707" s="124" t="s">
        <v>35249</v>
      </c>
      <c r="G5707" s="118" t="s">
        <v>2</v>
      </c>
      <c r="H5707" s="137">
        <v>42909</v>
      </c>
      <c r="I5707" s="119">
        <v>650</v>
      </c>
      <c r="J5707" s="129"/>
      <c r="K5707" s="129"/>
      <c r="L5707" s="129">
        <v>0</v>
      </c>
      <c r="M5707" s="134" t="s">
        <v>21783</v>
      </c>
    </row>
    <row r="5708" spans="1:13" hidden="1" x14ac:dyDescent="0.25">
      <c r="A5708" s="128"/>
      <c r="B5708" s="2"/>
      <c r="C5708" s="139" t="s">
        <v>4909</v>
      </c>
      <c r="D5708" s="124" t="s">
        <v>4910</v>
      </c>
      <c r="E5708" s="118" t="s">
        <v>48</v>
      </c>
      <c r="F5708" s="124" t="s">
        <v>35249</v>
      </c>
      <c r="G5708" s="118" t="s">
        <v>2</v>
      </c>
      <c r="H5708" s="137">
        <v>42913</v>
      </c>
      <c r="I5708" s="119">
        <v>650</v>
      </c>
      <c r="J5708" s="129"/>
      <c r="K5708" s="129"/>
      <c r="L5708" s="129">
        <v>0</v>
      </c>
      <c r="M5708" s="134" t="s">
        <v>21784</v>
      </c>
    </row>
    <row r="5709" spans="1:13" hidden="1" x14ac:dyDescent="0.25">
      <c r="A5709" s="128"/>
      <c r="B5709" s="2"/>
      <c r="C5709" s="139" t="s">
        <v>4911</v>
      </c>
      <c r="D5709" s="124" t="s">
        <v>4912</v>
      </c>
      <c r="E5709" s="118" t="s">
        <v>48</v>
      </c>
      <c r="F5709" s="124" t="s">
        <v>35249</v>
      </c>
      <c r="G5709" s="118" t="s">
        <v>2</v>
      </c>
      <c r="H5709" s="137">
        <v>40155</v>
      </c>
      <c r="I5709" s="119">
        <v>1408.68</v>
      </c>
      <c r="J5709" s="129"/>
      <c r="K5709" s="129"/>
      <c r="L5709" s="129">
        <v>0</v>
      </c>
      <c r="M5709" s="134" t="s">
        <v>21785</v>
      </c>
    </row>
    <row r="5710" spans="1:13" hidden="1" x14ac:dyDescent="0.25">
      <c r="A5710" s="128"/>
      <c r="B5710" s="2"/>
      <c r="C5710" s="139" t="s">
        <v>4913</v>
      </c>
      <c r="D5710" s="124" t="s">
        <v>4914</v>
      </c>
      <c r="E5710" s="118" t="s">
        <v>48</v>
      </c>
      <c r="F5710" s="124" t="s">
        <v>35249</v>
      </c>
      <c r="G5710" s="118" t="s">
        <v>2</v>
      </c>
      <c r="H5710" s="137">
        <v>40955</v>
      </c>
      <c r="I5710" s="119">
        <v>1615.85</v>
      </c>
      <c r="J5710" s="129"/>
      <c r="K5710" s="129"/>
      <c r="L5710" s="129">
        <v>0</v>
      </c>
      <c r="M5710" s="134" t="s">
        <v>21786</v>
      </c>
    </row>
    <row r="5711" spans="1:13" hidden="1" x14ac:dyDescent="0.25">
      <c r="A5711" s="128"/>
      <c r="B5711" s="2"/>
      <c r="C5711" s="139" t="s">
        <v>30975</v>
      </c>
      <c r="D5711" s="124" t="s">
        <v>30976</v>
      </c>
      <c r="E5711" s="118" t="s">
        <v>48</v>
      </c>
      <c r="F5711" s="124" t="s">
        <v>35249</v>
      </c>
      <c r="G5711" s="118" t="s">
        <v>2</v>
      </c>
      <c r="H5711" s="137"/>
      <c r="I5711" s="119"/>
      <c r="J5711" s="129"/>
      <c r="K5711" s="129"/>
      <c r="L5711" s="129">
        <v>0</v>
      </c>
      <c r="M5711" s="134" t="s">
        <v>21785</v>
      </c>
    </row>
    <row r="5712" spans="1:13" hidden="1" x14ac:dyDescent="0.25">
      <c r="A5712" s="128"/>
      <c r="B5712" s="2"/>
      <c r="C5712" s="139" t="s">
        <v>4915</v>
      </c>
      <c r="D5712" s="124" t="s">
        <v>4916</v>
      </c>
      <c r="E5712" s="118" t="s">
        <v>48</v>
      </c>
      <c r="F5712" s="124" t="s">
        <v>35249</v>
      </c>
      <c r="G5712" s="118" t="s">
        <v>2</v>
      </c>
      <c r="H5712" s="137">
        <v>40989</v>
      </c>
      <c r="I5712" s="119">
        <v>1665.4</v>
      </c>
      <c r="J5712" s="129"/>
      <c r="K5712" s="129"/>
      <c r="L5712" s="129">
        <v>0</v>
      </c>
      <c r="M5712" s="134" t="s">
        <v>35306</v>
      </c>
    </row>
    <row r="5713" spans="1:13" hidden="1" x14ac:dyDescent="0.25">
      <c r="A5713" s="128"/>
      <c r="B5713" s="2"/>
      <c r="C5713" s="139" t="s">
        <v>4917</v>
      </c>
      <c r="D5713" s="124" t="s">
        <v>4918</v>
      </c>
      <c r="E5713" s="118" t="s">
        <v>48</v>
      </c>
      <c r="F5713" s="124" t="s">
        <v>35249</v>
      </c>
      <c r="G5713" s="118" t="s">
        <v>2</v>
      </c>
      <c r="H5713" s="137">
        <v>40609</v>
      </c>
      <c r="I5713" s="119">
        <v>1849.21</v>
      </c>
      <c r="J5713" s="129"/>
      <c r="K5713" s="129"/>
      <c r="L5713" s="129">
        <v>0</v>
      </c>
      <c r="M5713" s="134" t="s">
        <v>35309</v>
      </c>
    </row>
    <row r="5714" spans="1:13" hidden="1" x14ac:dyDescent="0.25">
      <c r="A5714" s="128"/>
      <c r="B5714" s="2"/>
      <c r="C5714" s="139" t="s">
        <v>4919</v>
      </c>
      <c r="D5714" s="124" t="s">
        <v>4920</v>
      </c>
      <c r="E5714" s="118" t="s">
        <v>48</v>
      </c>
      <c r="F5714" s="124" t="s">
        <v>35249</v>
      </c>
      <c r="G5714" s="118" t="s">
        <v>2</v>
      </c>
      <c r="H5714" s="137">
        <v>41149</v>
      </c>
      <c r="I5714" s="119">
        <v>1642</v>
      </c>
      <c r="J5714" s="129"/>
      <c r="K5714" s="129"/>
      <c r="L5714" s="129">
        <v>0</v>
      </c>
      <c r="M5714" s="134" t="s">
        <v>21787</v>
      </c>
    </row>
    <row r="5715" spans="1:13" hidden="1" x14ac:dyDescent="0.25">
      <c r="A5715" s="128"/>
      <c r="B5715" s="2"/>
      <c r="C5715" s="139" t="s">
        <v>4921</v>
      </c>
      <c r="D5715" s="124" t="s">
        <v>4922</v>
      </c>
      <c r="E5715" s="118" t="s">
        <v>48</v>
      </c>
      <c r="F5715" s="124" t="s">
        <v>35249</v>
      </c>
      <c r="G5715" s="118" t="s">
        <v>2</v>
      </c>
      <c r="H5715" s="137">
        <v>40317</v>
      </c>
      <c r="I5715" s="119">
        <v>1449.74</v>
      </c>
      <c r="J5715" s="129"/>
      <c r="K5715" s="129"/>
      <c r="L5715" s="129">
        <v>0</v>
      </c>
      <c r="M5715" s="134" t="s">
        <v>29850</v>
      </c>
    </row>
    <row r="5716" spans="1:13" hidden="1" x14ac:dyDescent="0.25">
      <c r="A5716" s="128"/>
      <c r="B5716" s="2"/>
      <c r="C5716" s="139" t="s">
        <v>4923</v>
      </c>
      <c r="D5716" s="124" t="s">
        <v>4924</v>
      </c>
      <c r="E5716" s="118" t="s">
        <v>48</v>
      </c>
      <c r="F5716" s="124" t="s">
        <v>35249</v>
      </c>
      <c r="G5716" s="118" t="s">
        <v>2</v>
      </c>
      <c r="H5716" s="137">
        <v>41080</v>
      </c>
      <c r="I5716" s="119">
        <v>2166</v>
      </c>
      <c r="J5716" s="129"/>
      <c r="K5716" s="129"/>
      <c r="L5716" s="129">
        <v>0</v>
      </c>
      <c r="M5716" s="134" t="s">
        <v>27922</v>
      </c>
    </row>
    <row r="5717" spans="1:13" hidden="1" x14ac:dyDescent="0.25">
      <c r="A5717" s="128"/>
      <c r="B5717" s="2"/>
      <c r="C5717" s="139" t="s">
        <v>4925</v>
      </c>
      <c r="D5717" s="124" t="s">
        <v>4926</v>
      </c>
      <c r="E5717" s="118" t="s">
        <v>48</v>
      </c>
      <c r="F5717" s="124" t="s">
        <v>35249</v>
      </c>
      <c r="G5717" s="118" t="s">
        <v>2</v>
      </c>
      <c r="H5717" s="137">
        <v>41149</v>
      </c>
      <c r="I5717" s="119">
        <v>1775</v>
      </c>
      <c r="J5717" s="129"/>
      <c r="K5717" s="129"/>
      <c r="L5717" s="129">
        <v>0</v>
      </c>
      <c r="M5717" s="134" t="s">
        <v>34694</v>
      </c>
    </row>
    <row r="5718" spans="1:13" hidden="1" x14ac:dyDescent="0.25">
      <c r="A5718" s="128"/>
      <c r="B5718" s="2"/>
      <c r="C5718" s="139" t="s">
        <v>4927</v>
      </c>
      <c r="D5718" s="124" t="s">
        <v>4928</v>
      </c>
      <c r="E5718" s="118" t="s">
        <v>48</v>
      </c>
      <c r="F5718" s="124" t="s">
        <v>35249</v>
      </c>
      <c r="G5718" s="118" t="s">
        <v>2</v>
      </c>
      <c r="H5718" s="137">
        <v>41080</v>
      </c>
      <c r="I5718" s="119">
        <v>504</v>
      </c>
      <c r="J5718" s="129"/>
      <c r="K5718" s="129"/>
      <c r="L5718" s="129">
        <v>0</v>
      </c>
      <c r="M5718" s="134" t="s">
        <v>34696</v>
      </c>
    </row>
    <row r="5719" spans="1:13" hidden="1" x14ac:dyDescent="0.25">
      <c r="A5719" s="128"/>
      <c r="B5719" s="2"/>
      <c r="C5719" s="139" t="s">
        <v>27874</v>
      </c>
      <c r="D5719" s="124" t="s">
        <v>27875</v>
      </c>
      <c r="E5719" s="118" t="s">
        <v>48</v>
      </c>
      <c r="F5719" s="124" t="s">
        <v>35249</v>
      </c>
      <c r="G5719" s="118" t="s">
        <v>2</v>
      </c>
      <c r="H5719" s="137"/>
      <c r="I5719" s="119"/>
      <c r="J5719" s="129"/>
      <c r="K5719" s="129"/>
      <c r="L5719" s="129">
        <v>0</v>
      </c>
      <c r="M5719" s="134" t="s">
        <v>21788</v>
      </c>
    </row>
    <row r="5720" spans="1:13" hidden="1" x14ac:dyDescent="0.25">
      <c r="A5720" s="128"/>
      <c r="B5720" s="2"/>
      <c r="C5720" s="139" t="s">
        <v>4929</v>
      </c>
      <c r="D5720" s="124" t="s">
        <v>4930</v>
      </c>
      <c r="E5720" s="118" t="s">
        <v>48</v>
      </c>
      <c r="F5720" s="124" t="s">
        <v>35249</v>
      </c>
      <c r="G5720" s="118" t="s">
        <v>2</v>
      </c>
      <c r="H5720" s="137">
        <v>43003</v>
      </c>
      <c r="I5720" s="119">
        <v>1106.68</v>
      </c>
      <c r="J5720" s="129"/>
      <c r="K5720" s="129"/>
      <c r="L5720" s="129">
        <v>0</v>
      </c>
      <c r="M5720" s="134" t="s">
        <v>21789</v>
      </c>
    </row>
    <row r="5721" spans="1:13" hidden="1" x14ac:dyDescent="0.25">
      <c r="A5721" s="128"/>
      <c r="B5721" s="2"/>
      <c r="C5721" s="139" t="s">
        <v>29307</v>
      </c>
      <c r="D5721" s="124" t="s">
        <v>29308</v>
      </c>
      <c r="E5721" s="118" t="s">
        <v>48</v>
      </c>
      <c r="F5721" s="124" t="s">
        <v>35249</v>
      </c>
      <c r="G5721" s="118" t="s">
        <v>2</v>
      </c>
      <c r="H5721" s="137"/>
      <c r="I5721" s="119"/>
      <c r="J5721" s="129"/>
      <c r="K5721" s="129"/>
      <c r="L5721" s="129">
        <v>0</v>
      </c>
      <c r="M5721" s="134" t="s">
        <v>21790</v>
      </c>
    </row>
    <row r="5722" spans="1:13" hidden="1" x14ac:dyDescent="0.25">
      <c r="A5722" s="128"/>
      <c r="B5722" s="2"/>
      <c r="C5722" s="139" t="s">
        <v>29310</v>
      </c>
      <c r="D5722" s="124" t="s">
        <v>29311</v>
      </c>
      <c r="E5722" s="118" t="s">
        <v>48</v>
      </c>
      <c r="F5722" s="124" t="s">
        <v>35249</v>
      </c>
      <c r="G5722" s="118" t="s">
        <v>2</v>
      </c>
      <c r="H5722" s="137"/>
      <c r="I5722" s="119"/>
      <c r="J5722" s="129"/>
      <c r="K5722" s="129"/>
      <c r="L5722" s="129">
        <v>0</v>
      </c>
      <c r="M5722" s="134" t="s">
        <v>21791</v>
      </c>
    </row>
    <row r="5723" spans="1:13" hidden="1" x14ac:dyDescent="0.25">
      <c r="A5723" s="128"/>
      <c r="B5723" s="2"/>
      <c r="C5723" s="139" t="s">
        <v>4931</v>
      </c>
      <c r="D5723" s="124" t="s">
        <v>4932</v>
      </c>
      <c r="E5723" s="118" t="s">
        <v>48</v>
      </c>
      <c r="F5723" s="124" t="s">
        <v>35249</v>
      </c>
      <c r="G5723" s="118" t="s">
        <v>2</v>
      </c>
      <c r="H5723" s="137">
        <v>43003</v>
      </c>
      <c r="I5723" s="119">
        <v>1128.01</v>
      </c>
      <c r="J5723" s="129"/>
      <c r="K5723" s="129"/>
      <c r="L5723" s="129">
        <v>0</v>
      </c>
      <c r="M5723" s="134" t="s">
        <v>21792</v>
      </c>
    </row>
    <row r="5724" spans="1:13" hidden="1" x14ac:dyDescent="0.25">
      <c r="A5724" s="128"/>
      <c r="B5724" s="2"/>
      <c r="C5724" s="139" t="s">
        <v>41860</v>
      </c>
      <c r="D5724" s="124" t="s">
        <v>41861</v>
      </c>
      <c r="E5724" s="118" t="s">
        <v>48</v>
      </c>
      <c r="F5724" s="124" t="s">
        <v>35249</v>
      </c>
      <c r="G5724" s="118" t="s">
        <v>2</v>
      </c>
      <c r="H5724" s="137"/>
      <c r="I5724" s="119"/>
      <c r="J5724" s="129"/>
      <c r="K5724" s="129"/>
      <c r="L5724" s="129">
        <v>0</v>
      </c>
      <c r="M5724" s="134" t="s">
        <v>21793</v>
      </c>
    </row>
    <row r="5725" spans="1:13" hidden="1" x14ac:dyDescent="0.25">
      <c r="A5725" s="128"/>
      <c r="B5725" s="2"/>
      <c r="C5725" s="139" t="s">
        <v>41862</v>
      </c>
      <c r="D5725" s="124" t="s">
        <v>41863</v>
      </c>
      <c r="E5725" s="118" t="s">
        <v>48</v>
      </c>
      <c r="F5725" s="124" t="s">
        <v>35249</v>
      </c>
      <c r="G5725" s="118" t="s">
        <v>2</v>
      </c>
      <c r="H5725" s="137"/>
      <c r="I5725" s="119"/>
      <c r="J5725" s="129"/>
      <c r="K5725" s="129"/>
      <c r="L5725" s="129">
        <v>0</v>
      </c>
      <c r="M5725" s="134" t="s">
        <v>21794</v>
      </c>
    </row>
    <row r="5726" spans="1:13" hidden="1" x14ac:dyDescent="0.25">
      <c r="A5726" s="128"/>
      <c r="B5726" s="2"/>
      <c r="C5726" s="139" t="s">
        <v>41864</v>
      </c>
      <c r="D5726" s="124" t="s">
        <v>41865</v>
      </c>
      <c r="E5726" s="118" t="s">
        <v>48</v>
      </c>
      <c r="F5726" s="124" t="s">
        <v>35249</v>
      </c>
      <c r="G5726" s="118" t="s">
        <v>2</v>
      </c>
      <c r="H5726" s="137"/>
      <c r="I5726" s="119"/>
      <c r="J5726" s="129"/>
      <c r="K5726" s="129"/>
      <c r="L5726" s="129">
        <v>0</v>
      </c>
      <c r="M5726" s="134" t="s">
        <v>28999</v>
      </c>
    </row>
    <row r="5727" spans="1:13" hidden="1" x14ac:dyDescent="0.25">
      <c r="A5727" s="128"/>
      <c r="B5727" s="2"/>
      <c r="C5727" s="139" t="s">
        <v>41866</v>
      </c>
      <c r="D5727" s="124" t="s">
        <v>41867</v>
      </c>
      <c r="E5727" s="118" t="s">
        <v>48</v>
      </c>
      <c r="F5727" s="124" t="s">
        <v>35249</v>
      </c>
      <c r="G5727" s="118" t="s">
        <v>2</v>
      </c>
      <c r="H5727" s="137"/>
      <c r="I5727" s="119"/>
      <c r="J5727" s="129"/>
      <c r="K5727" s="129"/>
      <c r="L5727" s="129">
        <v>0</v>
      </c>
      <c r="M5727" s="134" t="s">
        <v>21795</v>
      </c>
    </row>
    <row r="5728" spans="1:13" hidden="1" x14ac:dyDescent="0.25">
      <c r="A5728" s="128"/>
      <c r="B5728" s="2"/>
      <c r="C5728" s="139" t="s">
        <v>41868</v>
      </c>
      <c r="D5728" s="124" t="s">
        <v>41869</v>
      </c>
      <c r="E5728" s="118" t="s">
        <v>48</v>
      </c>
      <c r="F5728" s="124" t="s">
        <v>35249</v>
      </c>
      <c r="G5728" s="118" t="s">
        <v>2</v>
      </c>
      <c r="H5728" s="137"/>
      <c r="I5728" s="119"/>
      <c r="J5728" s="129"/>
      <c r="K5728" s="129"/>
      <c r="L5728" s="129">
        <v>0</v>
      </c>
      <c r="M5728" s="134" t="s">
        <v>21796</v>
      </c>
    </row>
    <row r="5729" spans="1:13" hidden="1" x14ac:dyDescent="0.25">
      <c r="A5729" s="128"/>
      <c r="B5729" s="2"/>
      <c r="C5729" s="139" t="s">
        <v>4933</v>
      </c>
      <c r="D5729" s="124" t="s">
        <v>4934</v>
      </c>
      <c r="E5729" s="118" t="s">
        <v>48</v>
      </c>
      <c r="F5729" s="124" t="s">
        <v>35249</v>
      </c>
      <c r="G5729" s="118" t="s">
        <v>2</v>
      </c>
      <c r="H5729" s="137">
        <v>42496</v>
      </c>
      <c r="I5729" s="119">
        <v>355</v>
      </c>
      <c r="J5729" s="129"/>
      <c r="K5729" s="129"/>
      <c r="L5729" s="129">
        <v>0</v>
      </c>
      <c r="M5729" s="134" t="s">
        <v>21797</v>
      </c>
    </row>
    <row r="5730" spans="1:13" hidden="1" x14ac:dyDescent="0.25">
      <c r="A5730" s="128"/>
      <c r="B5730" s="2"/>
      <c r="C5730" s="139" t="s">
        <v>28946</v>
      </c>
      <c r="D5730" s="124" t="s">
        <v>28947</v>
      </c>
      <c r="E5730" s="118" t="s">
        <v>48</v>
      </c>
      <c r="F5730" s="124" t="s">
        <v>35249</v>
      </c>
      <c r="G5730" s="118" t="s">
        <v>2</v>
      </c>
      <c r="H5730" s="137">
        <v>45853</v>
      </c>
      <c r="I5730" s="119">
        <v>484.05</v>
      </c>
      <c r="J5730" s="129"/>
      <c r="K5730" s="129"/>
      <c r="L5730" s="129">
        <v>0</v>
      </c>
      <c r="M5730" s="134" t="s">
        <v>21798</v>
      </c>
    </row>
    <row r="5731" spans="1:13" hidden="1" x14ac:dyDescent="0.25">
      <c r="A5731" s="128"/>
      <c r="B5731" s="2"/>
      <c r="C5731" s="139" t="s">
        <v>27989</v>
      </c>
      <c r="D5731" s="124" t="s">
        <v>27990</v>
      </c>
      <c r="E5731" s="118" t="s">
        <v>48</v>
      </c>
      <c r="F5731" s="124" t="s">
        <v>35249</v>
      </c>
      <c r="G5731" s="118" t="s">
        <v>2</v>
      </c>
      <c r="H5731" s="137"/>
      <c r="I5731" s="119"/>
      <c r="J5731" s="129"/>
      <c r="K5731" s="129"/>
      <c r="L5731" s="129">
        <v>0</v>
      </c>
      <c r="M5731" s="134" t="s">
        <v>21799</v>
      </c>
    </row>
    <row r="5732" spans="1:13" hidden="1" x14ac:dyDescent="0.25">
      <c r="A5732" s="128"/>
      <c r="B5732" s="2"/>
      <c r="C5732" s="139" t="s">
        <v>4935</v>
      </c>
      <c r="D5732" s="124" t="s">
        <v>4936</v>
      </c>
      <c r="E5732" s="118" t="s">
        <v>48</v>
      </c>
      <c r="F5732" s="124" t="s">
        <v>35249</v>
      </c>
      <c r="G5732" s="118" t="s">
        <v>2</v>
      </c>
      <c r="H5732" s="137">
        <v>42766</v>
      </c>
      <c r="I5732" s="119">
        <v>1250</v>
      </c>
      <c r="J5732" s="129"/>
      <c r="K5732" s="129"/>
      <c r="L5732" s="129">
        <v>0</v>
      </c>
      <c r="M5732" s="134" t="s">
        <v>21800</v>
      </c>
    </row>
    <row r="5733" spans="1:13" hidden="1" x14ac:dyDescent="0.25">
      <c r="A5733" s="128"/>
      <c r="B5733" s="2"/>
      <c r="C5733" s="139" t="s">
        <v>4937</v>
      </c>
      <c r="D5733" s="124" t="s">
        <v>4938</v>
      </c>
      <c r="E5733" s="118" t="s">
        <v>48</v>
      </c>
      <c r="F5733" s="124" t="s">
        <v>35249</v>
      </c>
      <c r="G5733" s="118" t="s">
        <v>2</v>
      </c>
      <c r="H5733" s="137">
        <v>45120</v>
      </c>
      <c r="I5733" s="119">
        <v>1250</v>
      </c>
      <c r="J5733" s="129"/>
      <c r="K5733" s="129"/>
      <c r="L5733" s="129">
        <v>0</v>
      </c>
      <c r="M5733" s="134" t="s">
        <v>21801</v>
      </c>
    </row>
    <row r="5734" spans="1:13" hidden="1" x14ac:dyDescent="0.25">
      <c r="A5734" s="128"/>
      <c r="B5734" s="2"/>
      <c r="C5734" s="139" t="s">
        <v>41870</v>
      </c>
      <c r="D5734" s="124" t="s">
        <v>41871</v>
      </c>
      <c r="E5734" s="118" t="s">
        <v>48</v>
      </c>
      <c r="F5734" s="124" t="s">
        <v>35249</v>
      </c>
      <c r="G5734" s="118" t="s">
        <v>2</v>
      </c>
      <c r="H5734" s="137">
        <v>45853</v>
      </c>
      <c r="I5734" s="119">
        <v>186.66</v>
      </c>
      <c r="J5734" s="129"/>
      <c r="K5734" s="129"/>
      <c r="L5734" s="129">
        <v>0</v>
      </c>
      <c r="M5734" s="134" t="s">
        <v>21802</v>
      </c>
    </row>
    <row r="5735" spans="1:13" hidden="1" x14ac:dyDescent="0.25">
      <c r="A5735" s="128"/>
      <c r="B5735" s="2"/>
      <c r="C5735" s="139" t="s">
        <v>41872</v>
      </c>
      <c r="D5735" s="124" t="s">
        <v>41873</v>
      </c>
      <c r="E5735" s="118" t="s">
        <v>48</v>
      </c>
      <c r="F5735" s="124" t="s">
        <v>35249</v>
      </c>
      <c r="G5735" s="118" t="s">
        <v>2</v>
      </c>
      <c r="H5735" s="137">
        <v>45853</v>
      </c>
      <c r="I5735" s="119">
        <v>213.29</v>
      </c>
      <c r="J5735" s="129"/>
      <c r="K5735" s="129"/>
      <c r="L5735" s="129">
        <v>0</v>
      </c>
      <c r="M5735" s="134" t="s">
        <v>21803</v>
      </c>
    </row>
    <row r="5736" spans="1:13" hidden="1" x14ac:dyDescent="0.25">
      <c r="A5736" s="128"/>
      <c r="B5736" s="2"/>
      <c r="C5736" s="139" t="s">
        <v>41874</v>
      </c>
      <c r="D5736" s="124" t="s">
        <v>41875</v>
      </c>
      <c r="E5736" s="118" t="s">
        <v>48</v>
      </c>
      <c r="F5736" s="124" t="s">
        <v>35249</v>
      </c>
      <c r="G5736" s="118" t="s">
        <v>2</v>
      </c>
      <c r="H5736" s="137">
        <v>45853</v>
      </c>
      <c r="I5736" s="119">
        <v>226.29</v>
      </c>
      <c r="J5736" s="129"/>
      <c r="K5736" s="129"/>
      <c r="L5736" s="129">
        <v>0</v>
      </c>
      <c r="M5736" s="134" t="s">
        <v>21804</v>
      </c>
    </row>
    <row r="5737" spans="1:13" hidden="1" x14ac:dyDescent="0.25">
      <c r="A5737" s="128"/>
      <c r="B5737" s="2"/>
      <c r="C5737" s="139" t="s">
        <v>41876</v>
      </c>
      <c r="D5737" s="124" t="s">
        <v>41877</v>
      </c>
      <c r="E5737" s="118" t="s">
        <v>48</v>
      </c>
      <c r="F5737" s="124" t="s">
        <v>35249</v>
      </c>
      <c r="G5737" s="118" t="s">
        <v>2</v>
      </c>
      <c r="H5737" s="137">
        <v>45853</v>
      </c>
      <c r="I5737" s="119">
        <v>265.92</v>
      </c>
      <c r="J5737" s="129"/>
      <c r="K5737" s="129"/>
      <c r="L5737" s="129">
        <v>0</v>
      </c>
      <c r="M5737" s="134" t="s">
        <v>21805</v>
      </c>
    </row>
    <row r="5738" spans="1:13" hidden="1" x14ac:dyDescent="0.25">
      <c r="A5738" s="128"/>
      <c r="B5738" s="2"/>
      <c r="C5738" s="139" t="s">
        <v>41878</v>
      </c>
      <c r="D5738" s="124" t="s">
        <v>41879</v>
      </c>
      <c r="E5738" s="118" t="s">
        <v>48</v>
      </c>
      <c r="F5738" s="124" t="s">
        <v>35249</v>
      </c>
      <c r="G5738" s="118" t="s">
        <v>2</v>
      </c>
      <c r="H5738" s="137">
        <v>45853</v>
      </c>
      <c r="I5738" s="119">
        <v>523.95000000000005</v>
      </c>
      <c r="J5738" s="129"/>
      <c r="K5738" s="129"/>
      <c r="L5738" s="129">
        <v>0</v>
      </c>
      <c r="M5738" s="134" t="s">
        <v>33136</v>
      </c>
    </row>
    <row r="5739" spans="1:13" hidden="1" x14ac:dyDescent="0.25">
      <c r="A5739" s="128"/>
      <c r="B5739" s="2"/>
      <c r="C5739" s="139" t="s">
        <v>41880</v>
      </c>
      <c r="D5739" s="124" t="s">
        <v>41881</v>
      </c>
      <c r="E5739" s="118" t="s">
        <v>48</v>
      </c>
      <c r="F5739" s="124" t="s">
        <v>35249</v>
      </c>
      <c r="G5739" s="118" t="s">
        <v>2</v>
      </c>
      <c r="H5739" s="137"/>
      <c r="I5739" s="119"/>
      <c r="J5739" s="129"/>
      <c r="K5739" s="129"/>
      <c r="L5739" s="129">
        <v>0</v>
      </c>
      <c r="M5739" s="134" t="s">
        <v>21806</v>
      </c>
    </row>
    <row r="5740" spans="1:13" hidden="1" x14ac:dyDescent="0.25">
      <c r="A5740" s="128"/>
      <c r="B5740" s="2"/>
      <c r="C5740" s="139" t="s">
        <v>31550</v>
      </c>
      <c r="D5740" s="124" t="s">
        <v>31551</v>
      </c>
      <c r="E5740" s="118" t="s">
        <v>48</v>
      </c>
      <c r="F5740" s="124" t="s">
        <v>35249</v>
      </c>
      <c r="G5740" s="118" t="s">
        <v>2</v>
      </c>
      <c r="H5740" s="137">
        <v>45929</v>
      </c>
      <c r="I5740" s="119">
        <v>878.45</v>
      </c>
      <c r="J5740" s="129"/>
      <c r="K5740" s="129"/>
      <c r="L5740" s="129">
        <v>0</v>
      </c>
      <c r="M5740" s="134" t="s">
        <v>21807</v>
      </c>
    </row>
    <row r="5741" spans="1:13" hidden="1" x14ac:dyDescent="0.25">
      <c r="A5741" s="128"/>
      <c r="B5741" s="2"/>
      <c r="C5741" s="139" t="s">
        <v>4939</v>
      </c>
      <c r="D5741" s="124" t="s">
        <v>4940</v>
      </c>
      <c r="E5741" s="118" t="s">
        <v>48</v>
      </c>
      <c r="F5741" s="124" t="s">
        <v>35249</v>
      </c>
      <c r="G5741" s="118" t="s">
        <v>2</v>
      </c>
      <c r="H5741" s="137">
        <v>43392</v>
      </c>
      <c r="I5741" s="119">
        <v>265</v>
      </c>
      <c r="J5741" s="129"/>
      <c r="K5741" s="129"/>
      <c r="L5741" s="129">
        <v>0</v>
      </c>
      <c r="M5741" s="134" t="s">
        <v>21808</v>
      </c>
    </row>
    <row r="5742" spans="1:13" hidden="1" x14ac:dyDescent="0.25">
      <c r="A5742" s="128"/>
      <c r="B5742" s="2"/>
      <c r="C5742" s="139" t="s">
        <v>4941</v>
      </c>
      <c r="D5742" s="124" t="s">
        <v>4942</v>
      </c>
      <c r="E5742" s="118" t="s">
        <v>48</v>
      </c>
      <c r="F5742" s="124" t="s">
        <v>35249</v>
      </c>
      <c r="G5742" s="118" t="s">
        <v>2</v>
      </c>
      <c r="H5742" s="137">
        <v>43392</v>
      </c>
      <c r="I5742" s="119">
        <v>484</v>
      </c>
      <c r="J5742" s="129"/>
      <c r="K5742" s="129"/>
      <c r="L5742" s="129">
        <v>0</v>
      </c>
      <c r="M5742" s="134" t="s">
        <v>21809</v>
      </c>
    </row>
    <row r="5743" spans="1:13" hidden="1" x14ac:dyDescent="0.25">
      <c r="A5743" s="128"/>
      <c r="B5743" s="2"/>
      <c r="C5743" s="139" t="s">
        <v>34689</v>
      </c>
      <c r="D5743" s="124" t="s">
        <v>35300</v>
      </c>
      <c r="E5743" s="118" t="s">
        <v>48</v>
      </c>
      <c r="F5743" s="124" t="s">
        <v>35249</v>
      </c>
      <c r="G5743" s="118" t="s">
        <v>2</v>
      </c>
      <c r="H5743" s="137">
        <v>45511</v>
      </c>
      <c r="I5743" s="119">
        <v>720</v>
      </c>
      <c r="J5743" s="129"/>
      <c r="K5743" s="129"/>
      <c r="L5743" s="129">
        <v>0</v>
      </c>
      <c r="M5743" s="134"/>
    </row>
    <row r="5744" spans="1:13" hidden="1" x14ac:dyDescent="0.25">
      <c r="A5744" s="128"/>
      <c r="B5744" s="2"/>
      <c r="C5744" s="139" t="s">
        <v>28450</v>
      </c>
      <c r="D5744" s="124" t="s">
        <v>28451</v>
      </c>
      <c r="E5744" s="118" t="s">
        <v>48</v>
      </c>
      <c r="F5744" s="124" t="s">
        <v>35249</v>
      </c>
      <c r="G5744" s="118" t="s">
        <v>2</v>
      </c>
      <c r="H5744" s="137"/>
      <c r="I5744" s="119"/>
      <c r="J5744" s="129"/>
      <c r="K5744" s="129"/>
      <c r="L5744" s="129">
        <v>0</v>
      </c>
      <c r="M5744" s="134" t="s">
        <v>21810</v>
      </c>
    </row>
    <row r="5745" spans="1:13" hidden="1" x14ac:dyDescent="0.25">
      <c r="A5745" s="128"/>
      <c r="B5745" s="2"/>
      <c r="C5745" s="139" t="s">
        <v>41882</v>
      </c>
      <c r="D5745" s="124" t="s">
        <v>41883</v>
      </c>
      <c r="E5745" s="118" t="s">
        <v>48</v>
      </c>
      <c r="F5745" s="124" t="s">
        <v>35249</v>
      </c>
      <c r="G5745" s="118" t="s">
        <v>2</v>
      </c>
      <c r="H5745" s="137"/>
      <c r="I5745" s="119"/>
      <c r="J5745" s="129"/>
      <c r="K5745" s="129"/>
      <c r="L5745" s="129">
        <v>0</v>
      </c>
      <c r="M5745" s="134" t="s">
        <v>21811</v>
      </c>
    </row>
    <row r="5746" spans="1:13" hidden="1" x14ac:dyDescent="0.25">
      <c r="A5746" s="128"/>
      <c r="B5746" s="2"/>
      <c r="C5746" s="139" t="s">
        <v>41884</v>
      </c>
      <c r="D5746" s="124" t="s">
        <v>41885</v>
      </c>
      <c r="E5746" s="118" t="s">
        <v>48</v>
      </c>
      <c r="F5746" s="124" t="s">
        <v>35249</v>
      </c>
      <c r="G5746" s="118" t="s">
        <v>2</v>
      </c>
      <c r="H5746" s="137"/>
      <c r="I5746" s="119"/>
      <c r="J5746" s="129"/>
      <c r="K5746" s="129"/>
      <c r="L5746" s="129">
        <v>0</v>
      </c>
      <c r="M5746" s="134" t="s">
        <v>31476</v>
      </c>
    </row>
    <row r="5747" spans="1:13" hidden="1" x14ac:dyDescent="0.25">
      <c r="A5747" s="128"/>
      <c r="B5747" s="2"/>
      <c r="C5747" s="139" t="s">
        <v>41886</v>
      </c>
      <c r="D5747" s="124" t="s">
        <v>41887</v>
      </c>
      <c r="E5747" s="118" t="s">
        <v>48</v>
      </c>
      <c r="F5747" s="124" t="s">
        <v>35249</v>
      </c>
      <c r="G5747" s="118" t="s">
        <v>2</v>
      </c>
      <c r="H5747" s="137"/>
      <c r="I5747" s="119"/>
      <c r="J5747" s="129"/>
      <c r="K5747" s="129"/>
      <c r="L5747" s="129">
        <v>0</v>
      </c>
      <c r="M5747" s="134" t="s">
        <v>21812</v>
      </c>
    </row>
    <row r="5748" spans="1:13" hidden="1" x14ac:dyDescent="0.25">
      <c r="A5748" s="128"/>
      <c r="B5748" s="2"/>
      <c r="C5748" s="139" t="s">
        <v>41888</v>
      </c>
      <c r="D5748" s="124" t="s">
        <v>41889</v>
      </c>
      <c r="E5748" s="118" t="s">
        <v>48</v>
      </c>
      <c r="F5748" s="124" t="s">
        <v>35249</v>
      </c>
      <c r="G5748" s="118" t="s">
        <v>2</v>
      </c>
      <c r="H5748" s="137"/>
      <c r="I5748" s="119"/>
      <c r="J5748" s="129"/>
      <c r="K5748" s="129"/>
      <c r="L5748" s="129">
        <v>0</v>
      </c>
      <c r="M5748" s="134" t="s">
        <v>21813</v>
      </c>
    </row>
    <row r="5749" spans="1:13" hidden="1" x14ac:dyDescent="0.25">
      <c r="A5749" s="128"/>
      <c r="B5749" s="2"/>
      <c r="C5749" s="139" t="s">
        <v>41890</v>
      </c>
      <c r="D5749" s="124" t="s">
        <v>41891</v>
      </c>
      <c r="E5749" s="118" t="s">
        <v>48</v>
      </c>
      <c r="F5749" s="124" t="s">
        <v>35249</v>
      </c>
      <c r="G5749" s="118" t="s">
        <v>2</v>
      </c>
      <c r="H5749" s="137"/>
      <c r="I5749" s="119"/>
      <c r="J5749" s="129"/>
      <c r="K5749" s="129"/>
      <c r="L5749" s="129">
        <v>0</v>
      </c>
      <c r="M5749" s="134" t="s">
        <v>21814</v>
      </c>
    </row>
    <row r="5750" spans="1:13" hidden="1" x14ac:dyDescent="0.25">
      <c r="A5750" s="128"/>
      <c r="B5750" s="2"/>
      <c r="C5750" s="139" t="s">
        <v>41892</v>
      </c>
      <c r="D5750" s="124" t="s">
        <v>41893</v>
      </c>
      <c r="E5750" s="118" t="s">
        <v>48</v>
      </c>
      <c r="F5750" s="124" t="s">
        <v>35249</v>
      </c>
      <c r="G5750" s="118" t="s">
        <v>2</v>
      </c>
      <c r="H5750" s="137"/>
      <c r="I5750" s="119"/>
      <c r="J5750" s="129"/>
      <c r="K5750" s="129"/>
      <c r="L5750" s="129">
        <v>0</v>
      </c>
      <c r="M5750" s="134" t="s">
        <v>21815</v>
      </c>
    </row>
    <row r="5751" spans="1:13" hidden="1" x14ac:dyDescent="0.25">
      <c r="A5751" s="128"/>
      <c r="B5751" s="2"/>
      <c r="C5751" s="139" t="s">
        <v>41894</v>
      </c>
      <c r="D5751" s="124" t="s">
        <v>41895</v>
      </c>
      <c r="E5751" s="118" t="s">
        <v>48</v>
      </c>
      <c r="F5751" s="124" t="s">
        <v>35249</v>
      </c>
      <c r="G5751" s="118" t="s">
        <v>2</v>
      </c>
      <c r="H5751" s="137"/>
      <c r="I5751" s="119"/>
      <c r="J5751" s="129"/>
      <c r="K5751" s="129"/>
      <c r="L5751" s="129">
        <v>0</v>
      </c>
      <c r="M5751" s="134" t="s">
        <v>21816</v>
      </c>
    </row>
    <row r="5752" spans="1:13" hidden="1" x14ac:dyDescent="0.25">
      <c r="A5752" s="128"/>
      <c r="B5752" s="2"/>
      <c r="C5752" s="139" t="s">
        <v>4943</v>
      </c>
      <c r="D5752" s="124" t="s">
        <v>4944</v>
      </c>
      <c r="E5752" s="118" t="s">
        <v>48</v>
      </c>
      <c r="F5752" s="124" t="s">
        <v>35249</v>
      </c>
      <c r="G5752" s="118" t="s">
        <v>2</v>
      </c>
      <c r="H5752" s="137">
        <v>44319</v>
      </c>
      <c r="I5752" s="119">
        <v>625</v>
      </c>
      <c r="J5752" s="129"/>
      <c r="K5752" s="129"/>
      <c r="L5752" s="129">
        <v>0</v>
      </c>
      <c r="M5752" s="134" t="s">
        <v>21817</v>
      </c>
    </row>
    <row r="5753" spans="1:13" hidden="1" x14ac:dyDescent="0.25">
      <c r="A5753" s="128"/>
      <c r="B5753" s="2"/>
      <c r="C5753" s="139" t="s">
        <v>35301</v>
      </c>
      <c r="D5753" s="124" t="s">
        <v>35302</v>
      </c>
      <c r="E5753" s="118" t="s">
        <v>48</v>
      </c>
      <c r="F5753" s="124" t="s">
        <v>35249</v>
      </c>
      <c r="G5753" s="118" t="s">
        <v>2</v>
      </c>
      <c r="H5753" s="137">
        <v>45758</v>
      </c>
      <c r="I5753" s="119">
        <v>1888.62</v>
      </c>
      <c r="J5753" s="129"/>
      <c r="K5753" s="129"/>
      <c r="L5753" s="129">
        <v>0</v>
      </c>
      <c r="M5753" s="134" t="s">
        <v>21818</v>
      </c>
    </row>
    <row r="5754" spans="1:13" hidden="1" x14ac:dyDescent="0.25">
      <c r="A5754" s="128"/>
      <c r="B5754" s="2"/>
      <c r="C5754" s="139" t="s">
        <v>28886</v>
      </c>
      <c r="D5754" s="124" t="s">
        <v>28887</v>
      </c>
      <c r="E5754" s="118" t="s">
        <v>48</v>
      </c>
      <c r="F5754" s="124" t="s">
        <v>35249</v>
      </c>
      <c r="G5754" s="118" t="s">
        <v>2</v>
      </c>
      <c r="H5754" s="137"/>
      <c r="I5754" s="119"/>
      <c r="J5754" s="129"/>
      <c r="K5754" s="129"/>
      <c r="L5754" s="129">
        <v>0</v>
      </c>
      <c r="M5754" s="134" t="s">
        <v>21819</v>
      </c>
    </row>
    <row r="5755" spans="1:13" hidden="1" x14ac:dyDescent="0.25">
      <c r="A5755" s="128"/>
      <c r="B5755" s="2"/>
      <c r="C5755" s="139" t="s">
        <v>4945</v>
      </c>
      <c r="D5755" s="124" t="s">
        <v>4946</v>
      </c>
      <c r="E5755" s="118" t="s">
        <v>48</v>
      </c>
      <c r="F5755" s="124" t="s">
        <v>35249</v>
      </c>
      <c r="G5755" s="118" t="s">
        <v>2</v>
      </c>
      <c r="H5755" s="137">
        <v>42846</v>
      </c>
      <c r="I5755" s="119">
        <v>675</v>
      </c>
      <c r="J5755" s="129"/>
      <c r="K5755" s="129"/>
      <c r="L5755" s="129">
        <v>0</v>
      </c>
      <c r="M5755" s="134" t="s">
        <v>21820</v>
      </c>
    </row>
    <row r="5756" spans="1:13" hidden="1" x14ac:dyDescent="0.25">
      <c r="A5756" s="128"/>
      <c r="B5756" s="2"/>
      <c r="C5756" s="139" t="s">
        <v>27986</v>
      </c>
      <c r="D5756" s="124" t="s">
        <v>27987</v>
      </c>
      <c r="E5756" s="118" t="s">
        <v>48</v>
      </c>
      <c r="F5756" s="124" t="s">
        <v>35249</v>
      </c>
      <c r="G5756" s="118" t="s">
        <v>2</v>
      </c>
      <c r="H5756" s="137">
        <v>45945</v>
      </c>
      <c r="I5756" s="119">
        <v>567.5</v>
      </c>
      <c r="J5756" s="129"/>
      <c r="K5756" s="129"/>
      <c r="L5756" s="129">
        <v>0</v>
      </c>
      <c r="M5756" s="134" t="s">
        <v>21821</v>
      </c>
    </row>
    <row r="5757" spans="1:13" hidden="1" x14ac:dyDescent="0.25">
      <c r="A5757" s="128"/>
      <c r="B5757" s="2"/>
      <c r="C5757" s="139" t="s">
        <v>4947</v>
      </c>
      <c r="D5757" s="124" t="s">
        <v>4948</v>
      </c>
      <c r="E5757" s="118" t="s">
        <v>48</v>
      </c>
      <c r="F5757" s="124" t="s">
        <v>35249</v>
      </c>
      <c r="G5757" s="118" t="s">
        <v>2</v>
      </c>
      <c r="H5757" s="137">
        <v>44596</v>
      </c>
      <c r="I5757" s="119">
        <v>2508</v>
      </c>
      <c r="J5757" s="129"/>
      <c r="K5757" s="129"/>
      <c r="L5757" s="129">
        <v>0</v>
      </c>
      <c r="M5757" s="134" t="s">
        <v>21822</v>
      </c>
    </row>
    <row r="5758" spans="1:13" hidden="1" x14ac:dyDescent="0.25">
      <c r="A5758" s="128"/>
      <c r="B5758" s="2"/>
      <c r="C5758" s="139" t="s">
        <v>41896</v>
      </c>
      <c r="D5758" s="124" t="s">
        <v>41897</v>
      </c>
      <c r="E5758" s="118" t="s">
        <v>48</v>
      </c>
      <c r="F5758" s="124" t="s">
        <v>35249</v>
      </c>
      <c r="G5758" s="118" t="s">
        <v>2</v>
      </c>
      <c r="H5758" s="137"/>
      <c r="I5758" s="119"/>
      <c r="J5758" s="129"/>
      <c r="K5758" s="129"/>
      <c r="L5758" s="129">
        <v>0</v>
      </c>
      <c r="M5758" s="134" t="s">
        <v>21823</v>
      </c>
    </row>
    <row r="5759" spans="1:13" hidden="1" x14ac:dyDescent="0.25">
      <c r="A5759" s="128"/>
      <c r="B5759" s="2"/>
      <c r="C5759" s="139" t="s">
        <v>41898</v>
      </c>
      <c r="D5759" s="124" t="s">
        <v>41899</v>
      </c>
      <c r="E5759" s="118" t="s">
        <v>48</v>
      </c>
      <c r="F5759" s="124" t="s">
        <v>35249</v>
      </c>
      <c r="G5759" s="118" t="s">
        <v>2</v>
      </c>
      <c r="H5759" s="137"/>
      <c r="I5759" s="119"/>
      <c r="J5759" s="129"/>
      <c r="K5759" s="129"/>
      <c r="L5759" s="129">
        <v>0</v>
      </c>
      <c r="M5759" s="134" t="s">
        <v>21824</v>
      </c>
    </row>
    <row r="5760" spans="1:13" hidden="1" x14ac:dyDescent="0.25">
      <c r="A5760" s="128"/>
      <c r="B5760" s="2"/>
      <c r="C5760" s="139" t="s">
        <v>4949</v>
      </c>
      <c r="D5760" s="124" t="s">
        <v>4950</v>
      </c>
      <c r="E5760" s="118" t="s">
        <v>48</v>
      </c>
      <c r="F5760" s="124" t="s">
        <v>35249</v>
      </c>
      <c r="G5760" s="118" t="s">
        <v>2</v>
      </c>
      <c r="H5760" s="137">
        <v>44340</v>
      </c>
      <c r="I5760" s="119">
        <v>1169</v>
      </c>
      <c r="J5760" s="129"/>
      <c r="K5760" s="129"/>
      <c r="L5760" s="129">
        <v>0</v>
      </c>
      <c r="M5760" s="134" t="s">
        <v>21825</v>
      </c>
    </row>
    <row r="5761" spans="1:13" hidden="1" x14ac:dyDescent="0.25">
      <c r="A5761" s="128"/>
      <c r="B5761" s="2"/>
      <c r="C5761" s="139" t="s">
        <v>4951</v>
      </c>
      <c r="D5761" s="124" t="s">
        <v>4952</v>
      </c>
      <c r="E5761" s="118" t="s">
        <v>48</v>
      </c>
      <c r="F5761" s="124" t="s">
        <v>35249</v>
      </c>
      <c r="G5761" s="118" t="s">
        <v>2</v>
      </c>
      <c r="H5761" s="137">
        <v>45729</v>
      </c>
      <c r="I5761" s="119">
        <v>685</v>
      </c>
      <c r="J5761" s="129"/>
      <c r="K5761" s="129"/>
      <c r="L5761" s="129">
        <v>0</v>
      </c>
      <c r="M5761" s="134" t="s">
        <v>21826</v>
      </c>
    </row>
    <row r="5762" spans="1:13" hidden="1" x14ac:dyDescent="0.25">
      <c r="A5762" s="128"/>
      <c r="B5762" s="2"/>
      <c r="C5762" s="139" t="s">
        <v>27992</v>
      </c>
      <c r="D5762" s="124" t="s">
        <v>27993</v>
      </c>
      <c r="E5762" s="118" t="s">
        <v>48</v>
      </c>
      <c r="F5762" s="124" t="s">
        <v>35249</v>
      </c>
      <c r="G5762" s="118" t="s">
        <v>2</v>
      </c>
      <c r="H5762" s="137"/>
      <c r="I5762" s="119"/>
      <c r="J5762" s="129"/>
      <c r="K5762" s="129"/>
      <c r="L5762" s="129">
        <v>0</v>
      </c>
      <c r="M5762" s="134" t="s">
        <v>21827</v>
      </c>
    </row>
    <row r="5763" spans="1:13" x14ac:dyDescent="0.25">
      <c r="A5763" s="128"/>
      <c r="B5763" s="2"/>
      <c r="C5763" s="139" t="s">
        <v>41900</v>
      </c>
      <c r="D5763" s="124" t="s">
        <v>41901</v>
      </c>
      <c r="E5763" s="118" t="s">
        <v>48</v>
      </c>
      <c r="F5763" s="124" t="s">
        <v>35249</v>
      </c>
      <c r="G5763" s="118" t="s">
        <v>2</v>
      </c>
      <c r="H5763" s="137"/>
      <c r="I5763" s="119"/>
      <c r="J5763" s="129"/>
      <c r="K5763" s="129"/>
      <c r="L5763" s="129">
        <v>0</v>
      </c>
      <c r="M5763" s="134" t="s">
        <v>21828</v>
      </c>
    </row>
    <row r="5764" spans="1:13" hidden="1" x14ac:dyDescent="0.25">
      <c r="A5764" s="128"/>
      <c r="B5764" s="2"/>
      <c r="C5764" s="139" t="s">
        <v>41902</v>
      </c>
      <c r="D5764" s="124" t="s">
        <v>41903</v>
      </c>
      <c r="E5764" s="118" t="s">
        <v>48</v>
      </c>
      <c r="F5764" s="124" t="s">
        <v>35249</v>
      </c>
      <c r="G5764" s="118" t="s">
        <v>2</v>
      </c>
      <c r="H5764" s="137"/>
      <c r="I5764" s="119"/>
      <c r="J5764" s="129"/>
      <c r="K5764" s="129"/>
      <c r="L5764" s="129">
        <v>0</v>
      </c>
      <c r="M5764" s="134" t="s">
        <v>21829</v>
      </c>
    </row>
    <row r="5765" spans="1:13" hidden="1" x14ac:dyDescent="0.25">
      <c r="A5765" s="128"/>
      <c r="B5765" s="2"/>
      <c r="C5765" s="139" t="s">
        <v>41904</v>
      </c>
      <c r="D5765" s="124" t="s">
        <v>41905</v>
      </c>
      <c r="E5765" s="118" t="s">
        <v>48</v>
      </c>
      <c r="F5765" s="124" t="s">
        <v>35249</v>
      </c>
      <c r="G5765" s="118" t="s">
        <v>2</v>
      </c>
      <c r="H5765" s="137"/>
      <c r="I5765" s="119"/>
      <c r="J5765" s="129"/>
      <c r="K5765" s="129"/>
      <c r="L5765" s="129">
        <v>0</v>
      </c>
      <c r="M5765" s="134" t="s">
        <v>21830</v>
      </c>
    </row>
    <row r="5766" spans="1:13" hidden="1" x14ac:dyDescent="0.25">
      <c r="A5766" s="128"/>
      <c r="B5766" s="2"/>
      <c r="C5766" s="139" t="s">
        <v>41906</v>
      </c>
      <c r="D5766" s="124" t="s">
        <v>41907</v>
      </c>
      <c r="E5766" s="118" t="s">
        <v>48</v>
      </c>
      <c r="F5766" s="124" t="s">
        <v>35249</v>
      </c>
      <c r="G5766" s="118" t="s">
        <v>2</v>
      </c>
      <c r="H5766" s="137"/>
      <c r="I5766" s="119"/>
      <c r="J5766" s="129"/>
      <c r="K5766" s="129"/>
      <c r="L5766" s="129">
        <v>0</v>
      </c>
      <c r="M5766" s="134" t="s">
        <v>21831</v>
      </c>
    </row>
    <row r="5767" spans="1:13" hidden="1" x14ac:dyDescent="0.25">
      <c r="A5767" s="128"/>
      <c r="B5767" s="2"/>
      <c r="C5767" s="139" t="s">
        <v>4953</v>
      </c>
      <c r="D5767" s="124" t="s">
        <v>4954</v>
      </c>
      <c r="E5767" s="118" t="s">
        <v>48</v>
      </c>
      <c r="F5767" s="124" t="s">
        <v>35249</v>
      </c>
      <c r="G5767" s="118" t="s">
        <v>2</v>
      </c>
      <c r="H5767" s="137">
        <v>42377</v>
      </c>
      <c r="I5767" s="119">
        <v>1475</v>
      </c>
      <c r="J5767" s="129"/>
      <c r="K5767" s="129"/>
      <c r="L5767" s="129">
        <v>0</v>
      </c>
      <c r="M5767" s="134" t="s">
        <v>21832</v>
      </c>
    </row>
    <row r="5768" spans="1:13" hidden="1" x14ac:dyDescent="0.25">
      <c r="A5768" s="128"/>
      <c r="B5768" s="2"/>
      <c r="C5768" s="139" t="s">
        <v>28785</v>
      </c>
      <c r="D5768" s="124" t="s">
        <v>28786</v>
      </c>
      <c r="E5768" s="118" t="s">
        <v>48</v>
      </c>
      <c r="F5768" s="124" t="s">
        <v>35249</v>
      </c>
      <c r="G5768" s="118" t="s">
        <v>2</v>
      </c>
      <c r="H5768" s="137">
        <v>45673</v>
      </c>
      <c r="I5768" s="119">
        <v>802.7</v>
      </c>
      <c r="J5768" s="129"/>
      <c r="K5768" s="129"/>
      <c r="L5768" s="129">
        <v>0</v>
      </c>
      <c r="M5768" s="134" t="s">
        <v>21833</v>
      </c>
    </row>
    <row r="5769" spans="1:13" hidden="1" x14ac:dyDescent="0.25">
      <c r="A5769" s="128"/>
      <c r="B5769" s="2"/>
      <c r="C5769" s="139" t="s">
        <v>4955</v>
      </c>
      <c r="D5769" s="124" t="s">
        <v>4956</v>
      </c>
      <c r="E5769" s="118" t="s">
        <v>48</v>
      </c>
      <c r="F5769" s="124" t="s">
        <v>35249</v>
      </c>
      <c r="G5769" s="118" t="s">
        <v>2</v>
      </c>
      <c r="H5769" s="137">
        <v>44250</v>
      </c>
      <c r="I5769" s="119">
        <v>2608</v>
      </c>
      <c r="J5769" s="129"/>
      <c r="K5769" s="129"/>
      <c r="L5769" s="129">
        <v>0</v>
      </c>
      <c r="M5769" s="134" t="s">
        <v>21834</v>
      </c>
    </row>
    <row r="5770" spans="1:13" hidden="1" x14ac:dyDescent="0.25">
      <c r="A5770" s="128"/>
      <c r="B5770" s="2"/>
      <c r="C5770" s="139" t="s">
        <v>4957</v>
      </c>
      <c r="D5770" s="124" t="s">
        <v>4958</v>
      </c>
      <c r="E5770" s="118" t="s">
        <v>48</v>
      </c>
      <c r="F5770" s="124" t="s">
        <v>35249</v>
      </c>
      <c r="G5770" s="118" t="s">
        <v>2</v>
      </c>
      <c r="H5770" s="137">
        <v>44250</v>
      </c>
      <c r="I5770" s="119">
        <v>2664</v>
      </c>
      <c r="J5770" s="129"/>
      <c r="K5770" s="129"/>
      <c r="L5770" s="129">
        <v>0</v>
      </c>
      <c r="M5770" s="134" t="s">
        <v>21835</v>
      </c>
    </row>
    <row r="5771" spans="1:13" hidden="1" x14ac:dyDescent="0.25">
      <c r="A5771" s="128"/>
      <c r="B5771" s="2"/>
      <c r="C5771" s="139" t="s">
        <v>4959</v>
      </c>
      <c r="D5771" s="124" t="s">
        <v>4960</v>
      </c>
      <c r="E5771" s="118" t="s">
        <v>48</v>
      </c>
      <c r="F5771" s="124" t="s">
        <v>35249</v>
      </c>
      <c r="G5771" s="118" t="s">
        <v>2</v>
      </c>
      <c r="H5771" s="137">
        <v>42969</v>
      </c>
      <c r="I5771" s="119">
        <v>873</v>
      </c>
      <c r="J5771" s="129"/>
      <c r="K5771" s="129"/>
      <c r="L5771" s="129">
        <v>0</v>
      </c>
      <c r="M5771" s="134" t="s">
        <v>32445</v>
      </c>
    </row>
    <row r="5772" spans="1:13" hidden="1" x14ac:dyDescent="0.25">
      <c r="A5772" s="128"/>
      <c r="B5772" s="2"/>
      <c r="C5772" s="139" t="s">
        <v>41908</v>
      </c>
      <c r="D5772" s="124" t="s">
        <v>41909</v>
      </c>
      <c r="E5772" s="118" t="s">
        <v>48</v>
      </c>
      <c r="F5772" s="124" t="s">
        <v>35249</v>
      </c>
      <c r="G5772" s="118" t="s">
        <v>2</v>
      </c>
      <c r="H5772" s="137">
        <v>45863</v>
      </c>
      <c r="I5772" s="119">
        <v>1355.86</v>
      </c>
      <c r="J5772" s="129"/>
      <c r="K5772" s="129"/>
      <c r="L5772" s="129">
        <v>0</v>
      </c>
      <c r="M5772" s="134" t="s">
        <v>21836</v>
      </c>
    </row>
    <row r="5773" spans="1:13" hidden="1" x14ac:dyDescent="0.25">
      <c r="A5773" s="128"/>
      <c r="B5773" s="2"/>
      <c r="C5773" s="139" t="s">
        <v>4961</v>
      </c>
      <c r="D5773" s="124" t="s">
        <v>4962</v>
      </c>
      <c r="E5773" s="118" t="s">
        <v>48</v>
      </c>
      <c r="F5773" s="124" t="s">
        <v>35249</v>
      </c>
      <c r="G5773" s="118" t="s">
        <v>2</v>
      </c>
      <c r="H5773" s="137">
        <v>42969</v>
      </c>
      <c r="I5773" s="119">
        <v>430</v>
      </c>
      <c r="J5773" s="129"/>
      <c r="K5773" s="129"/>
      <c r="L5773" s="129">
        <v>0</v>
      </c>
      <c r="M5773" s="134" t="s">
        <v>21837</v>
      </c>
    </row>
    <row r="5774" spans="1:13" hidden="1" x14ac:dyDescent="0.25">
      <c r="A5774" s="128"/>
      <c r="B5774" s="2"/>
      <c r="C5774" s="139" t="s">
        <v>4963</v>
      </c>
      <c r="D5774" s="124" t="s">
        <v>4964</v>
      </c>
      <c r="E5774" s="118" t="s">
        <v>48</v>
      </c>
      <c r="F5774" s="124" t="s">
        <v>35249</v>
      </c>
      <c r="G5774" s="118" t="s">
        <v>2</v>
      </c>
      <c r="H5774" s="137">
        <v>42969</v>
      </c>
      <c r="I5774" s="119">
        <v>727</v>
      </c>
      <c r="J5774" s="129"/>
      <c r="K5774" s="129"/>
      <c r="L5774" s="129">
        <v>0</v>
      </c>
      <c r="M5774" s="134" t="s">
        <v>21838</v>
      </c>
    </row>
    <row r="5775" spans="1:13" hidden="1" x14ac:dyDescent="0.25">
      <c r="A5775" s="128"/>
      <c r="B5775" s="2"/>
      <c r="C5775" s="139" t="s">
        <v>41910</v>
      </c>
      <c r="D5775" s="124" t="s">
        <v>41911</v>
      </c>
      <c r="E5775" s="118" t="s">
        <v>48</v>
      </c>
      <c r="F5775" s="124" t="s">
        <v>35249</v>
      </c>
      <c r="G5775" s="118" t="s">
        <v>2</v>
      </c>
      <c r="H5775" s="137"/>
      <c r="I5775" s="119"/>
      <c r="J5775" s="129"/>
      <c r="K5775" s="129"/>
      <c r="L5775" s="129">
        <v>0</v>
      </c>
      <c r="M5775" s="134" t="s">
        <v>21839</v>
      </c>
    </row>
    <row r="5776" spans="1:13" hidden="1" x14ac:dyDescent="0.25">
      <c r="A5776" s="128"/>
      <c r="B5776" s="2"/>
      <c r="C5776" s="139" t="s">
        <v>41912</v>
      </c>
      <c r="D5776" s="124" t="s">
        <v>41913</v>
      </c>
      <c r="E5776" s="118" t="s">
        <v>48</v>
      </c>
      <c r="F5776" s="124" t="s">
        <v>35249</v>
      </c>
      <c r="G5776" s="118" t="s">
        <v>2</v>
      </c>
      <c r="H5776" s="137"/>
      <c r="I5776" s="119"/>
      <c r="J5776" s="129"/>
      <c r="K5776" s="129"/>
      <c r="L5776" s="129">
        <v>0</v>
      </c>
      <c r="M5776" s="134" t="s">
        <v>21840</v>
      </c>
    </row>
    <row r="5777" spans="1:13" hidden="1" x14ac:dyDescent="0.25">
      <c r="A5777" s="128"/>
      <c r="B5777" s="2"/>
      <c r="C5777" s="139" t="s">
        <v>41914</v>
      </c>
      <c r="D5777" s="124" t="s">
        <v>41915</v>
      </c>
      <c r="E5777" s="118" t="s">
        <v>48</v>
      </c>
      <c r="F5777" s="124" t="s">
        <v>35249</v>
      </c>
      <c r="G5777" s="118" t="s">
        <v>2</v>
      </c>
      <c r="H5777" s="137">
        <v>46043</v>
      </c>
      <c r="I5777" s="119">
        <v>1843.47</v>
      </c>
      <c r="J5777" s="129"/>
      <c r="K5777" s="129"/>
      <c r="L5777" s="129">
        <v>0</v>
      </c>
      <c r="M5777" s="134" t="s">
        <v>21841</v>
      </c>
    </row>
    <row r="5778" spans="1:13" hidden="1" x14ac:dyDescent="0.25">
      <c r="A5778" s="128"/>
      <c r="B5778" s="2"/>
      <c r="C5778" s="139" t="s">
        <v>41916</v>
      </c>
      <c r="D5778" s="124" t="s">
        <v>41917</v>
      </c>
      <c r="E5778" s="118" t="s">
        <v>48</v>
      </c>
      <c r="F5778" s="124" t="s">
        <v>35249</v>
      </c>
      <c r="G5778" s="118" t="s">
        <v>2</v>
      </c>
      <c r="H5778" s="137"/>
      <c r="I5778" s="119"/>
      <c r="J5778" s="129"/>
      <c r="K5778" s="129"/>
      <c r="L5778" s="129">
        <v>0</v>
      </c>
      <c r="M5778" s="134" t="s">
        <v>21842</v>
      </c>
    </row>
    <row r="5779" spans="1:13" hidden="1" x14ac:dyDescent="0.25">
      <c r="A5779" s="128"/>
      <c r="B5779" s="2"/>
      <c r="C5779" s="139" t="s">
        <v>41918</v>
      </c>
      <c r="D5779" s="124" t="s">
        <v>41919</v>
      </c>
      <c r="E5779" s="118" t="s">
        <v>48</v>
      </c>
      <c r="F5779" s="124" t="s">
        <v>35249</v>
      </c>
      <c r="G5779" s="118" t="s">
        <v>2</v>
      </c>
      <c r="H5779" s="137"/>
      <c r="I5779" s="119"/>
      <c r="J5779" s="129"/>
      <c r="K5779" s="129"/>
      <c r="L5779" s="129">
        <v>0</v>
      </c>
      <c r="M5779" s="134" t="s">
        <v>21843</v>
      </c>
    </row>
    <row r="5780" spans="1:13" hidden="1" x14ac:dyDescent="0.25">
      <c r="A5780" s="128"/>
      <c r="B5780" s="2"/>
      <c r="C5780" s="139" t="s">
        <v>41920</v>
      </c>
      <c r="D5780" s="124" t="s">
        <v>41921</v>
      </c>
      <c r="E5780" s="118" t="s">
        <v>48</v>
      </c>
      <c r="F5780" s="124" t="s">
        <v>35249</v>
      </c>
      <c r="G5780" s="118" t="s">
        <v>2</v>
      </c>
      <c r="H5780" s="137"/>
      <c r="I5780" s="119"/>
      <c r="J5780" s="129"/>
      <c r="K5780" s="129"/>
      <c r="L5780" s="129">
        <v>0</v>
      </c>
      <c r="M5780" s="134" t="s">
        <v>21844</v>
      </c>
    </row>
    <row r="5781" spans="1:13" hidden="1" x14ac:dyDescent="0.25">
      <c r="A5781" s="128"/>
      <c r="B5781" s="2"/>
      <c r="C5781" s="139" t="s">
        <v>41922</v>
      </c>
      <c r="D5781" s="124" t="s">
        <v>41923</v>
      </c>
      <c r="E5781" s="118" t="s">
        <v>48</v>
      </c>
      <c r="F5781" s="124" t="s">
        <v>35249</v>
      </c>
      <c r="G5781" s="118" t="s">
        <v>2</v>
      </c>
      <c r="H5781" s="137"/>
      <c r="I5781" s="119"/>
      <c r="J5781" s="129"/>
      <c r="K5781" s="129"/>
      <c r="L5781" s="129">
        <v>0</v>
      </c>
      <c r="M5781" s="134" t="s">
        <v>19809</v>
      </c>
    </row>
    <row r="5782" spans="1:13" hidden="1" x14ac:dyDescent="0.25">
      <c r="A5782" s="128"/>
      <c r="B5782" s="2"/>
      <c r="C5782" s="139" t="s">
        <v>4965</v>
      </c>
      <c r="D5782" s="124" t="s">
        <v>4966</v>
      </c>
      <c r="E5782" s="118" t="s">
        <v>48</v>
      </c>
      <c r="F5782" s="124" t="s">
        <v>35249</v>
      </c>
      <c r="G5782" s="118" t="s">
        <v>2</v>
      </c>
      <c r="H5782" s="137">
        <v>43696</v>
      </c>
      <c r="I5782" s="119">
        <v>776.92</v>
      </c>
      <c r="J5782" s="129"/>
      <c r="K5782" s="129"/>
      <c r="L5782" s="129">
        <v>0</v>
      </c>
      <c r="M5782" s="134" t="s">
        <v>31492</v>
      </c>
    </row>
    <row r="5783" spans="1:13" hidden="1" x14ac:dyDescent="0.25">
      <c r="A5783" s="128"/>
      <c r="B5783" s="2"/>
      <c r="C5783" s="139" t="s">
        <v>41924</v>
      </c>
      <c r="D5783" s="124" t="s">
        <v>41925</v>
      </c>
      <c r="E5783" s="118" t="s">
        <v>48</v>
      </c>
      <c r="F5783" s="124" t="s">
        <v>35249</v>
      </c>
      <c r="G5783" s="118" t="s">
        <v>2</v>
      </c>
      <c r="H5783" s="137"/>
      <c r="I5783" s="119"/>
      <c r="J5783" s="129"/>
      <c r="K5783" s="129"/>
      <c r="L5783" s="129">
        <v>0</v>
      </c>
      <c r="M5783" s="134"/>
    </row>
    <row r="5784" spans="1:13" hidden="1" x14ac:dyDescent="0.25">
      <c r="A5784" s="128"/>
      <c r="B5784" s="2"/>
      <c r="C5784" s="139" t="s">
        <v>41926</v>
      </c>
      <c r="D5784" s="124" t="s">
        <v>41927</v>
      </c>
      <c r="E5784" s="118" t="s">
        <v>48</v>
      </c>
      <c r="F5784" s="124" t="s">
        <v>35249</v>
      </c>
      <c r="G5784" s="118" t="s">
        <v>2</v>
      </c>
      <c r="H5784" s="137"/>
      <c r="I5784" s="119"/>
      <c r="J5784" s="129"/>
      <c r="K5784" s="129"/>
      <c r="L5784" s="129">
        <v>0</v>
      </c>
      <c r="M5784" s="134" t="s">
        <v>21845</v>
      </c>
    </row>
    <row r="5785" spans="1:13" hidden="1" x14ac:dyDescent="0.25">
      <c r="A5785" s="128"/>
      <c r="B5785" s="2"/>
      <c r="C5785" s="139" t="s">
        <v>41928</v>
      </c>
      <c r="D5785" s="124" t="s">
        <v>41929</v>
      </c>
      <c r="E5785" s="118" t="s">
        <v>48</v>
      </c>
      <c r="F5785" s="124" t="s">
        <v>35249</v>
      </c>
      <c r="G5785" s="118" t="s">
        <v>2</v>
      </c>
      <c r="H5785" s="137"/>
      <c r="I5785" s="119"/>
      <c r="J5785" s="129"/>
      <c r="K5785" s="129"/>
      <c r="L5785" s="129">
        <v>0</v>
      </c>
      <c r="M5785" s="134" t="s">
        <v>21846</v>
      </c>
    </row>
    <row r="5786" spans="1:13" hidden="1" x14ac:dyDescent="0.25">
      <c r="A5786" s="128"/>
      <c r="B5786" s="2"/>
      <c r="C5786" s="139" t="s">
        <v>41930</v>
      </c>
      <c r="D5786" s="124" t="s">
        <v>41931</v>
      </c>
      <c r="E5786" s="118" t="s">
        <v>48</v>
      </c>
      <c r="F5786" s="124" t="s">
        <v>35249</v>
      </c>
      <c r="G5786" s="118" t="s">
        <v>2</v>
      </c>
      <c r="H5786" s="137">
        <v>46062</v>
      </c>
      <c r="I5786" s="119">
        <v>2258</v>
      </c>
      <c r="J5786" s="129"/>
      <c r="K5786" s="129"/>
      <c r="L5786" s="129">
        <v>0</v>
      </c>
      <c r="M5786" s="134" t="s">
        <v>21847</v>
      </c>
    </row>
    <row r="5787" spans="1:13" hidden="1" x14ac:dyDescent="0.25">
      <c r="A5787" s="128"/>
      <c r="B5787" s="2"/>
      <c r="C5787" s="139" t="s">
        <v>4967</v>
      </c>
      <c r="D5787" s="124" t="s">
        <v>4968</v>
      </c>
      <c r="E5787" s="118" t="s">
        <v>48</v>
      </c>
      <c r="F5787" s="124" t="s">
        <v>35249</v>
      </c>
      <c r="G5787" s="118" t="s">
        <v>2</v>
      </c>
      <c r="H5787" s="137">
        <v>42599</v>
      </c>
      <c r="I5787" s="119">
        <v>1153.03</v>
      </c>
      <c r="J5787" s="129"/>
      <c r="K5787" s="129"/>
      <c r="L5787" s="129">
        <v>0</v>
      </c>
      <c r="M5787" s="134" t="s">
        <v>21848</v>
      </c>
    </row>
    <row r="5788" spans="1:13" hidden="1" x14ac:dyDescent="0.25">
      <c r="A5788" s="128"/>
      <c r="B5788" s="2"/>
      <c r="C5788" s="139" t="s">
        <v>4969</v>
      </c>
      <c r="D5788" s="124" t="s">
        <v>4970</v>
      </c>
      <c r="E5788" s="118" t="s">
        <v>48</v>
      </c>
      <c r="F5788" s="124" t="s">
        <v>35249</v>
      </c>
      <c r="G5788" s="118" t="s">
        <v>2</v>
      </c>
      <c r="H5788" s="137">
        <v>43797</v>
      </c>
      <c r="I5788" s="119">
        <v>4106.6000000000004</v>
      </c>
      <c r="J5788" s="129"/>
      <c r="K5788" s="129"/>
      <c r="L5788" s="129">
        <v>0</v>
      </c>
      <c r="M5788" s="134" t="s">
        <v>21849</v>
      </c>
    </row>
    <row r="5789" spans="1:13" hidden="1" x14ac:dyDescent="0.25">
      <c r="A5789" s="128"/>
      <c r="B5789" s="2"/>
      <c r="C5789" s="139" t="s">
        <v>41932</v>
      </c>
      <c r="D5789" s="124" t="s">
        <v>41933</v>
      </c>
      <c r="E5789" s="118" t="s">
        <v>48</v>
      </c>
      <c r="F5789" s="124" t="s">
        <v>35249</v>
      </c>
      <c r="G5789" s="118" t="s">
        <v>2</v>
      </c>
      <c r="H5789" s="137">
        <v>45863</v>
      </c>
      <c r="I5789" s="119">
        <v>2734.44</v>
      </c>
      <c r="J5789" s="129"/>
      <c r="K5789" s="129"/>
      <c r="L5789" s="129">
        <v>0</v>
      </c>
      <c r="M5789" s="134" t="s">
        <v>31500</v>
      </c>
    </row>
    <row r="5790" spans="1:13" hidden="1" x14ac:dyDescent="0.25">
      <c r="A5790" s="128"/>
      <c r="B5790" s="2"/>
      <c r="C5790" s="139" t="s">
        <v>41934</v>
      </c>
      <c r="D5790" s="124" t="s">
        <v>41935</v>
      </c>
      <c r="E5790" s="118" t="s">
        <v>48</v>
      </c>
      <c r="F5790" s="124" t="s">
        <v>35249</v>
      </c>
      <c r="G5790" s="118" t="s">
        <v>2</v>
      </c>
      <c r="H5790" s="137"/>
      <c r="I5790" s="119"/>
      <c r="J5790" s="129"/>
      <c r="K5790" s="129"/>
      <c r="L5790" s="129">
        <v>0</v>
      </c>
      <c r="M5790" s="134" t="s">
        <v>21850</v>
      </c>
    </row>
    <row r="5791" spans="1:13" hidden="1" x14ac:dyDescent="0.25">
      <c r="A5791" s="128"/>
      <c r="B5791" s="2"/>
      <c r="C5791" s="139" t="s">
        <v>41936</v>
      </c>
      <c r="D5791" s="124" t="s">
        <v>41937</v>
      </c>
      <c r="E5791" s="118" t="s">
        <v>48</v>
      </c>
      <c r="F5791" s="124" t="s">
        <v>35249</v>
      </c>
      <c r="G5791" s="118" t="s">
        <v>2</v>
      </c>
      <c r="H5791" s="137"/>
      <c r="I5791" s="119"/>
      <c r="J5791" s="129"/>
      <c r="K5791" s="129"/>
      <c r="L5791" s="129">
        <v>0</v>
      </c>
      <c r="M5791" s="134" t="s">
        <v>32068</v>
      </c>
    </row>
    <row r="5792" spans="1:13" hidden="1" x14ac:dyDescent="0.25">
      <c r="A5792" s="128"/>
      <c r="B5792" s="2"/>
      <c r="C5792" s="139" t="s">
        <v>41938</v>
      </c>
      <c r="D5792" s="124" t="s">
        <v>41939</v>
      </c>
      <c r="E5792" s="118" t="s">
        <v>48</v>
      </c>
      <c r="F5792" s="124" t="s">
        <v>35249</v>
      </c>
      <c r="G5792" s="118" t="s">
        <v>2</v>
      </c>
      <c r="H5792" s="137"/>
      <c r="I5792" s="119"/>
      <c r="J5792" s="129"/>
      <c r="K5792" s="129"/>
      <c r="L5792" s="129">
        <v>0</v>
      </c>
      <c r="M5792" s="134" t="s">
        <v>31637</v>
      </c>
    </row>
    <row r="5793" spans="1:13" hidden="1" x14ac:dyDescent="0.25">
      <c r="A5793" s="128"/>
      <c r="B5793" s="2"/>
      <c r="C5793" s="139" t="s">
        <v>4971</v>
      </c>
      <c r="D5793" s="124" t="s">
        <v>4972</v>
      </c>
      <c r="E5793" s="118" t="s">
        <v>48</v>
      </c>
      <c r="F5793" s="124" t="s">
        <v>35249</v>
      </c>
      <c r="G5793" s="118" t="s">
        <v>2</v>
      </c>
      <c r="H5793" s="137">
        <v>44645</v>
      </c>
      <c r="I5793" s="119">
        <v>978</v>
      </c>
      <c r="J5793" s="129"/>
      <c r="K5793" s="129"/>
      <c r="L5793" s="129">
        <v>0</v>
      </c>
      <c r="M5793" s="134" t="s">
        <v>34318</v>
      </c>
    </row>
    <row r="5794" spans="1:13" hidden="1" x14ac:dyDescent="0.25">
      <c r="A5794" s="128"/>
      <c r="B5794" s="2"/>
      <c r="C5794" s="139" t="s">
        <v>4973</v>
      </c>
      <c r="D5794" s="124" t="s">
        <v>4974</v>
      </c>
      <c r="E5794" s="118" t="s">
        <v>48</v>
      </c>
      <c r="F5794" s="124" t="s">
        <v>35249</v>
      </c>
      <c r="G5794" s="118" t="s">
        <v>2</v>
      </c>
      <c r="H5794" s="137">
        <v>43378</v>
      </c>
      <c r="I5794" s="119">
        <v>540</v>
      </c>
      <c r="J5794" s="129"/>
      <c r="K5794" s="129"/>
      <c r="L5794" s="129">
        <v>0</v>
      </c>
      <c r="M5794" s="134" t="s">
        <v>21851</v>
      </c>
    </row>
    <row r="5795" spans="1:13" hidden="1" x14ac:dyDescent="0.25">
      <c r="A5795" s="128"/>
      <c r="B5795" s="2"/>
      <c r="C5795" s="139" t="s">
        <v>4975</v>
      </c>
      <c r="D5795" s="124" t="s">
        <v>4976</v>
      </c>
      <c r="E5795" s="118" t="s">
        <v>48</v>
      </c>
      <c r="F5795" s="124" t="s">
        <v>35249</v>
      </c>
      <c r="G5795" s="118" t="s">
        <v>2</v>
      </c>
      <c r="H5795" s="137">
        <v>44543</v>
      </c>
      <c r="I5795" s="119">
        <v>305</v>
      </c>
      <c r="J5795" s="129"/>
      <c r="K5795" s="129"/>
      <c r="L5795" s="129">
        <v>0</v>
      </c>
      <c r="M5795" s="134" t="s">
        <v>21931</v>
      </c>
    </row>
    <row r="5796" spans="1:13" hidden="1" x14ac:dyDescent="0.25">
      <c r="A5796" s="128"/>
      <c r="B5796" s="2"/>
      <c r="C5796" s="139" t="s">
        <v>4977</v>
      </c>
      <c r="D5796" s="124" t="s">
        <v>4978</v>
      </c>
      <c r="E5796" s="118" t="s">
        <v>48</v>
      </c>
      <c r="F5796" s="124" t="s">
        <v>35249</v>
      </c>
      <c r="G5796" s="118" t="s">
        <v>2</v>
      </c>
      <c r="H5796" s="137">
        <v>42749</v>
      </c>
      <c r="I5796" s="119">
        <v>40</v>
      </c>
      <c r="J5796" s="129"/>
      <c r="K5796" s="129"/>
      <c r="L5796" s="129">
        <v>0</v>
      </c>
      <c r="M5796" s="134"/>
    </row>
    <row r="5797" spans="1:13" hidden="1" x14ac:dyDescent="0.25">
      <c r="A5797" s="128"/>
      <c r="B5797" s="2"/>
      <c r="C5797" s="139" t="s">
        <v>30217</v>
      </c>
      <c r="D5797" s="124" t="s">
        <v>30218</v>
      </c>
      <c r="E5797" s="118" t="s">
        <v>48</v>
      </c>
      <c r="F5797" s="124" t="s">
        <v>35249</v>
      </c>
      <c r="G5797" s="118" t="s">
        <v>2</v>
      </c>
      <c r="H5797" s="137"/>
      <c r="I5797" s="119"/>
      <c r="J5797" s="129"/>
      <c r="K5797" s="129"/>
      <c r="L5797" s="129">
        <v>0</v>
      </c>
      <c r="M5797" s="134" t="s">
        <v>21852</v>
      </c>
    </row>
    <row r="5798" spans="1:13" hidden="1" x14ac:dyDescent="0.25">
      <c r="A5798" s="128"/>
      <c r="B5798" s="2"/>
      <c r="C5798" s="139" t="s">
        <v>4979</v>
      </c>
      <c r="D5798" s="124" t="s">
        <v>4980</v>
      </c>
      <c r="E5798" s="118" t="s">
        <v>48</v>
      </c>
      <c r="F5798" s="124" t="s">
        <v>35249</v>
      </c>
      <c r="G5798" s="118" t="s">
        <v>2</v>
      </c>
      <c r="H5798" s="137">
        <v>42943</v>
      </c>
      <c r="I5798" s="119">
        <v>253</v>
      </c>
      <c r="J5798" s="129"/>
      <c r="K5798" s="129"/>
      <c r="L5798" s="129">
        <v>0</v>
      </c>
      <c r="M5798" s="134" t="s">
        <v>21853</v>
      </c>
    </row>
    <row r="5799" spans="1:13" hidden="1" x14ac:dyDescent="0.25">
      <c r="A5799" s="128"/>
      <c r="B5799" s="2"/>
      <c r="C5799" s="139" t="s">
        <v>4981</v>
      </c>
      <c r="D5799" s="124" t="s">
        <v>4982</v>
      </c>
      <c r="E5799" s="118" t="s">
        <v>48</v>
      </c>
      <c r="F5799" s="124" t="s">
        <v>35249</v>
      </c>
      <c r="G5799" s="118" t="s">
        <v>2</v>
      </c>
      <c r="H5799" s="137">
        <v>42713</v>
      </c>
      <c r="I5799" s="119">
        <v>230</v>
      </c>
      <c r="J5799" s="129"/>
      <c r="K5799" s="129"/>
      <c r="L5799" s="129">
        <v>0</v>
      </c>
      <c r="M5799" s="134"/>
    </row>
    <row r="5800" spans="1:13" hidden="1" x14ac:dyDescent="0.25">
      <c r="A5800" s="128"/>
      <c r="B5800" s="2"/>
      <c r="C5800" s="139" t="s">
        <v>41940</v>
      </c>
      <c r="D5800" s="124" t="s">
        <v>41941</v>
      </c>
      <c r="E5800" s="118" t="s">
        <v>48</v>
      </c>
      <c r="F5800" s="124" t="s">
        <v>35249</v>
      </c>
      <c r="G5800" s="118" t="s">
        <v>2</v>
      </c>
      <c r="H5800" s="137">
        <v>46062</v>
      </c>
      <c r="I5800" s="119">
        <v>89.72</v>
      </c>
      <c r="J5800" s="129"/>
      <c r="K5800" s="129"/>
      <c r="L5800" s="129">
        <v>0</v>
      </c>
      <c r="M5800" s="134" t="s">
        <v>21854</v>
      </c>
    </row>
    <row r="5801" spans="1:13" hidden="1" x14ac:dyDescent="0.25">
      <c r="A5801" s="128"/>
      <c r="B5801" s="2"/>
      <c r="C5801" s="139" t="s">
        <v>41942</v>
      </c>
      <c r="D5801" s="124" t="s">
        <v>41943</v>
      </c>
      <c r="E5801" s="118" t="s">
        <v>48</v>
      </c>
      <c r="F5801" s="124" t="s">
        <v>35249</v>
      </c>
      <c r="G5801" s="118" t="s">
        <v>2</v>
      </c>
      <c r="H5801" s="137">
        <v>46062</v>
      </c>
      <c r="I5801" s="119">
        <v>107.39</v>
      </c>
      <c r="J5801" s="129"/>
      <c r="K5801" s="129"/>
      <c r="L5801" s="129">
        <v>0</v>
      </c>
      <c r="M5801" s="134" t="s">
        <v>21855</v>
      </c>
    </row>
    <row r="5802" spans="1:13" hidden="1" x14ac:dyDescent="0.25">
      <c r="A5802" s="128"/>
      <c r="B5802" s="2"/>
      <c r="C5802" s="139" t="s">
        <v>4983</v>
      </c>
      <c r="D5802" s="124" t="s">
        <v>4984</v>
      </c>
      <c r="E5802" s="118" t="s">
        <v>48</v>
      </c>
      <c r="F5802" s="124" t="s">
        <v>35249</v>
      </c>
      <c r="G5802" s="118" t="s">
        <v>2</v>
      </c>
      <c r="H5802" s="137">
        <v>44160</v>
      </c>
      <c r="I5802" s="119">
        <v>130.71</v>
      </c>
      <c r="J5802" s="129"/>
      <c r="K5802" s="129"/>
      <c r="L5802" s="129">
        <v>0</v>
      </c>
      <c r="M5802" s="134" t="s">
        <v>21856</v>
      </c>
    </row>
    <row r="5803" spans="1:13" hidden="1" x14ac:dyDescent="0.25">
      <c r="A5803" s="128"/>
      <c r="B5803" s="2"/>
      <c r="C5803" s="139" t="s">
        <v>4985</v>
      </c>
      <c r="D5803" s="124" t="s">
        <v>4986</v>
      </c>
      <c r="E5803" s="118" t="s">
        <v>48</v>
      </c>
      <c r="F5803" s="124" t="s">
        <v>35249</v>
      </c>
      <c r="G5803" s="118" t="s">
        <v>2</v>
      </c>
      <c r="H5803" s="137">
        <v>44060</v>
      </c>
      <c r="I5803" s="119">
        <v>131.47</v>
      </c>
      <c r="J5803" s="129"/>
      <c r="K5803" s="129"/>
      <c r="L5803" s="129">
        <v>0</v>
      </c>
      <c r="M5803" s="134" t="s">
        <v>21857</v>
      </c>
    </row>
    <row r="5804" spans="1:13" hidden="1" x14ac:dyDescent="0.25">
      <c r="A5804" s="128"/>
      <c r="B5804" s="2"/>
      <c r="C5804" s="139" t="s">
        <v>41944</v>
      </c>
      <c r="D5804" s="124" t="s">
        <v>41945</v>
      </c>
      <c r="E5804" s="118" t="s">
        <v>48</v>
      </c>
      <c r="F5804" s="124" t="s">
        <v>35249</v>
      </c>
      <c r="G5804" s="118" t="s">
        <v>2</v>
      </c>
      <c r="H5804" s="137"/>
      <c r="I5804" s="119"/>
      <c r="J5804" s="129"/>
      <c r="K5804" s="129"/>
      <c r="L5804" s="129">
        <v>0</v>
      </c>
      <c r="M5804" s="134" t="s">
        <v>5169</v>
      </c>
    </row>
    <row r="5805" spans="1:13" hidden="1" x14ac:dyDescent="0.25">
      <c r="A5805" s="128"/>
      <c r="B5805" s="2"/>
      <c r="C5805" s="139" t="s">
        <v>4987</v>
      </c>
      <c r="D5805" s="124" t="s">
        <v>4988</v>
      </c>
      <c r="E5805" s="118" t="s">
        <v>48</v>
      </c>
      <c r="F5805" s="124" t="s">
        <v>35249</v>
      </c>
      <c r="G5805" s="118" t="s">
        <v>2</v>
      </c>
      <c r="H5805" s="137">
        <v>43007</v>
      </c>
      <c r="I5805" s="119">
        <v>550</v>
      </c>
      <c r="J5805" s="129"/>
      <c r="K5805" s="129"/>
      <c r="L5805" s="129">
        <v>0</v>
      </c>
      <c r="M5805" s="134" t="s">
        <v>29520</v>
      </c>
    </row>
    <row r="5806" spans="1:13" hidden="1" x14ac:dyDescent="0.25">
      <c r="A5806" s="128"/>
      <c r="B5806" s="2"/>
      <c r="C5806" s="139" t="s">
        <v>4989</v>
      </c>
      <c r="D5806" s="124" t="s">
        <v>4990</v>
      </c>
      <c r="E5806" s="118" t="s">
        <v>48</v>
      </c>
      <c r="F5806" s="124" t="s">
        <v>35249</v>
      </c>
      <c r="G5806" s="118" t="s">
        <v>2</v>
      </c>
      <c r="H5806" s="137">
        <v>42320</v>
      </c>
      <c r="I5806" s="119">
        <v>610</v>
      </c>
      <c r="J5806" s="129"/>
      <c r="K5806" s="129"/>
      <c r="L5806" s="129">
        <v>0</v>
      </c>
      <c r="M5806" s="134" t="s">
        <v>5169</v>
      </c>
    </row>
    <row r="5807" spans="1:13" hidden="1" x14ac:dyDescent="0.25">
      <c r="A5807" s="128"/>
      <c r="B5807" s="2"/>
      <c r="C5807" s="139" t="s">
        <v>41946</v>
      </c>
      <c r="D5807" s="124" t="s">
        <v>41947</v>
      </c>
      <c r="E5807" s="118" t="s">
        <v>48</v>
      </c>
      <c r="F5807" s="124" t="s">
        <v>35249</v>
      </c>
      <c r="G5807" s="118" t="s">
        <v>2</v>
      </c>
      <c r="H5807" s="137"/>
      <c r="I5807" s="119"/>
      <c r="J5807" s="129"/>
      <c r="K5807" s="129"/>
      <c r="L5807" s="129">
        <v>0</v>
      </c>
      <c r="M5807" s="134" t="s">
        <v>21858</v>
      </c>
    </row>
    <row r="5808" spans="1:13" hidden="1" x14ac:dyDescent="0.25">
      <c r="A5808" s="128"/>
      <c r="B5808" s="2"/>
      <c r="C5808" s="139" t="s">
        <v>4991</v>
      </c>
      <c r="D5808" s="124" t="s">
        <v>4992</v>
      </c>
      <c r="E5808" s="118" t="s">
        <v>48</v>
      </c>
      <c r="F5808" s="124" t="s">
        <v>35249</v>
      </c>
      <c r="G5808" s="118" t="s">
        <v>2</v>
      </c>
      <c r="H5808" s="137">
        <v>42821</v>
      </c>
      <c r="I5808" s="119">
        <v>350</v>
      </c>
      <c r="J5808" s="129"/>
      <c r="K5808" s="129"/>
      <c r="L5808" s="129">
        <v>0</v>
      </c>
      <c r="M5808" s="134" t="s">
        <v>21859</v>
      </c>
    </row>
    <row r="5809" spans="1:13" hidden="1" x14ac:dyDescent="0.25">
      <c r="A5809" s="128"/>
      <c r="B5809" s="2"/>
      <c r="C5809" s="139" t="s">
        <v>4993</v>
      </c>
      <c r="D5809" s="124" t="s">
        <v>4994</v>
      </c>
      <c r="E5809" s="118" t="s">
        <v>48</v>
      </c>
      <c r="F5809" s="124" t="s">
        <v>35249</v>
      </c>
      <c r="G5809" s="118" t="s">
        <v>2</v>
      </c>
      <c r="H5809" s="137">
        <v>43717</v>
      </c>
      <c r="I5809" s="119">
        <v>170.52</v>
      </c>
      <c r="J5809" s="129"/>
      <c r="K5809" s="129"/>
      <c r="L5809" s="129">
        <v>0</v>
      </c>
      <c r="M5809" s="134" t="s">
        <v>21860</v>
      </c>
    </row>
    <row r="5810" spans="1:13" hidden="1" x14ac:dyDescent="0.25">
      <c r="A5810" s="128"/>
      <c r="B5810" s="2"/>
      <c r="C5810" s="139" t="s">
        <v>4995</v>
      </c>
      <c r="D5810" s="124" t="s">
        <v>4996</v>
      </c>
      <c r="E5810" s="118" t="s">
        <v>48</v>
      </c>
      <c r="F5810" s="124" t="s">
        <v>35249</v>
      </c>
      <c r="G5810" s="118" t="s">
        <v>2</v>
      </c>
      <c r="H5810" s="137">
        <v>44250</v>
      </c>
      <c r="I5810" s="119">
        <v>750</v>
      </c>
      <c r="J5810" s="129"/>
      <c r="K5810" s="129"/>
      <c r="L5810" s="129">
        <v>0</v>
      </c>
      <c r="M5810" s="134" t="s">
        <v>27937</v>
      </c>
    </row>
    <row r="5811" spans="1:13" hidden="1" x14ac:dyDescent="0.25">
      <c r="A5811" s="128"/>
      <c r="B5811" s="2"/>
      <c r="C5811" s="139" t="s">
        <v>4997</v>
      </c>
      <c r="D5811" s="124" t="s">
        <v>4998</v>
      </c>
      <c r="E5811" s="118" t="s">
        <v>48</v>
      </c>
      <c r="F5811" s="124" t="s">
        <v>35249</v>
      </c>
      <c r="G5811" s="118" t="s">
        <v>2</v>
      </c>
      <c r="H5811" s="137">
        <v>45414</v>
      </c>
      <c r="I5811" s="119">
        <v>990</v>
      </c>
      <c r="J5811" s="129"/>
      <c r="K5811" s="129"/>
      <c r="L5811" s="129">
        <v>0</v>
      </c>
      <c r="M5811" s="134" t="s">
        <v>28299</v>
      </c>
    </row>
    <row r="5812" spans="1:13" hidden="1" x14ac:dyDescent="0.25">
      <c r="A5812" s="128"/>
      <c r="B5812" s="2"/>
      <c r="C5812" s="139" t="s">
        <v>4999</v>
      </c>
      <c r="D5812" s="124" t="s">
        <v>5000</v>
      </c>
      <c r="E5812" s="118" t="s">
        <v>48</v>
      </c>
      <c r="F5812" s="124" t="s">
        <v>35249</v>
      </c>
      <c r="G5812" s="118" t="s">
        <v>2</v>
      </c>
      <c r="H5812" s="137">
        <v>42727</v>
      </c>
      <c r="I5812" s="119">
        <v>86</v>
      </c>
      <c r="J5812" s="129"/>
      <c r="K5812" s="129"/>
      <c r="L5812" s="129">
        <v>0</v>
      </c>
      <c r="M5812" s="134" t="s">
        <v>27842</v>
      </c>
    </row>
    <row r="5813" spans="1:13" hidden="1" x14ac:dyDescent="0.25">
      <c r="A5813" s="128"/>
      <c r="B5813" s="2"/>
      <c r="C5813" s="139" t="s">
        <v>5001</v>
      </c>
      <c r="D5813" s="124" t="s">
        <v>5002</v>
      </c>
      <c r="E5813" s="118" t="s">
        <v>48</v>
      </c>
      <c r="F5813" s="124" t="s">
        <v>35249</v>
      </c>
      <c r="G5813" s="118" t="s">
        <v>2</v>
      </c>
      <c r="H5813" s="137">
        <v>42377</v>
      </c>
      <c r="I5813" s="119">
        <v>25</v>
      </c>
      <c r="J5813" s="129"/>
      <c r="K5813" s="129"/>
      <c r="L5813" s="129">
        <v>0</v>
      </c>
      <c r="M5813" s="134" t="s">
        <v>27982</v>
      </c>
    </row>
    <row r="5814" spans="1:13" hidden="1" x14ac:dyDescent="0.25">
      <c r="A5814" s="128"/>
      <c r="B5814" s="2"/>
      <c r="C5814" s="139" t="s">
        <v>5003</v>
      </c>
      <c r="D5814" s="124" t="s">
        <v>5004</v>
      </c>
      <c r="E5814" s="118" t="s">
        <v>48</v>
      </c>
      <c r="F5814" s="124" t="s">
        <v>35249</v>
      </c>
      <c r="G5814" s="118" t="s">
        <v>2</v>
      </c>
      <c r="H5814" s="137">
        <v>42749</v>
      </c>
      <c r="I5814" s="119">
        <v>115</v>
      </c>
      <c r="J5814" s="129"/>
      <c r="K5814" s="129"/>
      <c r="L5814" s="129">
        <v>0</v>
      </c>
      <c r="M5814" s="134" t="s">
        <v>28682</v>
      </c>
    </row>
    <row r="5815" spans="1:13" hidden="1" x14ac:dyDescent="0.25">
      <c r="A5815" s="128"/>
      <c r="B5815" s="2"/>
      <c r="C5815" s="139" t="s">
        <v>5005</v>
      </c>
      <c r="D5815" s="124" t="s">
        <v>5006</v>
      </c>
      <c r="E5815" s="118" t="s">
        <v>48</v>
      </c>
      <c r="F5815" s="124" t="s">
        <v>35249</v>
      </c>
      <c r="G5815" s="118" t="s">
        <v>2</v>
      </c>
      <c r="H5815" s="137">
        <v>42409</v>
      </c>
      <c r="I5815" s="119">
        <v>30</v>
      </c>
      <c r="J5815" s="129"/>
      <c r="K5815" s="129"/>
      <c r="L5815" s="129">
        <v>0</v>
      </c>
      <c r="M5815" s="134" t="s">
        <v>21861</v>
      </c>
    </row>
    <row r="5816" spans="1:13" hidden="1" x14ac:dyDescent="0.25">
      <c r="A5816" s="128"/>
      <c r="B5816" s="2"/>
      <c r="C5816" s="139" t="s">
        <v>5007</v>
      </c>
      <c r="D5816" s="124" t="s">
        <v>5008</v>
      </c>
      <c r="E5816" s="118" t="s">
        <v>48</v>
      </c>
      <c r="F5816" s="124" t="s">
        <v>35249</v>
      </c>
      <c r="G5816" s="118" t="s">
        <v>2</v>
      </c>
      <c r="H5816" s="137">
        <v>42377</v>
      </c>
      <c r="I5816" s="119">
        <v>182</v>
      </c>
      <c r="J5816" s="129"/>
      <c r="K5816" s="129"/>
      <c r="L5816" s="129">
        <v>0</v>
      </c>
      <c r="M5816" s="134" t="s">
        <v>21862</v>
      </c>
    </row>
    <row r="5817" spans="1:13" hidden="1" x14ac:dyDescent="0.25">
      <c r="A5817" s="128"/>
      <c r="B5817" s="2"/>
      <c r="C5817" s="139" t="s">
        <v>41948</v>
      </c>
      <c r="D5817" s="124" t="s">
        <v>41949</v>
      </c>
      <c r="E5817" s="118" t="s">
        <v>48</v>
      </c>
      <c r="F5817" s="124" t="s">
        <v>35249</v>
      </c>
      <c r="G5817" s="118" t="s">
        <v>2</v>
      </c>
      <c r="H5817" s="137">
        <v>46098</v>
      </c>
      <c r="I5817" s="119">
        <v>240.01</v>
      </c>
      <c r="J5817" s="129"/>
      <c r="K5817" s="129"/>
      <c r="L5817" s="129">
        <v>0</v>
      </c>
      <c r="M5817" s="134" t="s">
        <v>21863</v>
      </c>
    </row>
    <row r="5818" spans="1:13" hidden="1" x14ac:dyDescent="0.25">
      <c r="A5818" s="128"/>
      <c r="B5818" s="2"/>
      <c r="C5818" s="139" t="s">
        <v>41950</v>
      </c>
      <c r="D5818" s="124" t="s">
        <v>41951</v>
      </c>
      <c r="E5818" s="118" t="s">
        <v>48</v>
      </c>
      <c r="F5818" s="124" t="s">
        <v>35249</v>
      </c>
      <c r="G5818" s="118" t="s">
        <v>2</v>
      </c>
      <c r="H5818" s="137"/>
      <c r="I5818" s="119"/>
      <c r="J5818" s="129"/>
      <c r="K5818" s="129"/>
      <c r="L5818" s="129">
        <v>0</v>
      </c>
      <c r="M5818" s="134" t="s">
        <v>21864</v>
      </c>
    </row>
    <row r="5819" spans="1:13" hidden="1" x14ac:dyDescent="0.25">
      <c r="A5819" s="128"/>
      <c r="B5819" s="2"/>
      <c r="C5819" s="139" t="s">
        <v>5009</v>
      </c>
      <c r="D5819" s="124" t="s">
        <v>5010</v>
      </c>
      <c r="E5819" s="118" t="s">
        <v>48</v>
      </c>
      <c r="F5819" s="124" t="s">
        <v>35249</v>
      </c>
      <c r="G5819" s="118" t="s">
        <v>2</v>
      </c>
      <c r="H5819" s="137">
        <v>43392</v>
      </c>
      <c r="I5819" s="119">
        <v>135</v>
      </c>
      <c r="J5819" s="129"/>
      <c r="K5819" s="129"/>
      <c r="L5819" s="129">
        <v>0</v>
      </c>
      <c r="M5819" s="134" t="s">
        <v>28369</v>
      </c>
    </row>
    <row r="5820" spans="1:13" hidden="1" x14ac:dyDescent="0.25">
      <c r="A5820" s="128"/>
      <c r="B5820" s="2"/>
      <c r="C5820" s="139" t="s">
        <v>5011</v>
      </c>
      <c r="D5820" s="124" t="s">
        <v>5012</v>
      </c>
      <c r="E5820" s="118" t="s">
        <v>48</v>
      </c>
      <c r="F5820" s="124" t="s">
        <v>35249</v>
      </c>
      <c r="G5820" s="118" t="s">
        <v>2</v>
      </c>
      <c r="H5820" s="137">
        <v>43392</v>
      </c>
      <c r="I5820" s="119">
        <v>403</v>
      </c>
      <c r="J5820" s="129"/>
      <c r="K5820" s="129"/>
      <c r="L5820" s="129">
        <v>0</v>
      </c>
      <c r="M5820" s="134" t="s">
        <v>21865</v>
      </c>
    </row>
    <row r="5821" spans="1:13" hidden="1" x14ac:dyDescent="0.25">
      <c r="A5821" s="128"/>
      <c r="B5821" s="2"/>
      <c r="C5821" s="139" t="s">
        <v>41952</v>
      </c>
      <c r="D5821" s="124" t="s">
        <v>41953</v>
      </c>
      <c r="E5821" s="118" t="s">
        <v>48</v>
      </c>
      <c r="F5821" s="124" t="s">
        <v>35249</v>
      </c>
      <c r="G5821" s="118" t="s">
        <v>2</v>
      </c>
      <c r="H5821" s="137"/>
      <c r="I5821" s="119"/>
      <c r="J5821" s="129"/>
      <c r="K5821" s="129"/>
      <c r="L5821" s="129">
        <v>0</v>
      </c>
      <c r="M5821" s="134" t="s">
        <v>29786</v>
      </c>
    </row>
    <row r="5822" spans="1:13" hidden="1" x14ac:dyDescent="0.25">
      <c r="A5822" s="128"/>
      <c r="B5822" s="2"/>
      <c r="C5822" s="139" t="s">
        <v>5013</v>
      </c>
      <c r="D5822" s="124" t="s">
        <v>5014</v>
      </c>
      <c r="E5822" s="118" t="s">
        <v>48</v>
      </c>
      <c r="F5822" s="124" t="s">
        <v>35249</v>
      </c>
      <c r="G5822" s="118" t="s">
        <v>2</v>
      </c>
      <c r="H5822" s="137">
        <v>43392</v>
      </c>
      <c r="I5822" s="119">
        <v>406</v>
      </c>
      <c r="J5822" s="129"/>
      <c r="K5822" s="129"/>
      <c r="L5822" s="129">
        <v>0</v>
      </c>
      <c r="M5822" s="134" t="s">
        <v>28784</v>
      </c>
    </row>
    <row r="5823" spans="1:13" hidden="1" x14ac:dyDescent="0.25">
      <c r="A5823" s="128"/>
      <c r="B5823" s="2"/>
      <c r="C5823" s="139" t="s">
        <v>28823</v>
      </c>
      <c r="D5823" s="124" t="s">
        <v>28824</v>
      </c>
      <c r="E5823" s="118" t="s">
        <v>48</v>
      </c>
      <c r="F5823" s="124" t="s">
        <v>35249</v>
      </c>
      <c r="G5823" s="118" t="s">
        <v>2</v>
      </c>
      <c r="H5823" s="137"/>
      <c r="I5823" s="119"/>
      <c r="J5823" s="129"/>
      <c r="K5823" s="129"/>
      <c r="L5823" s="129">
        <v>0</v>
      </c>
      <c r="M5823" s="134" t="s">
        <v>28950</v>
      </c>
    </row>
    <row r="5824" spans="1:13" hidden="1" x14ac:dyDescent="0.25">
      <c r="A5824" s="128"/>
      <c r="B5824" s="2"/>
      <c r="C5824" s="139" t="s">
        <v>5015</v>
      </c>
      <c r="D5824" s="124" t="s">
        <v>5016</v>
      </c>
      <c r="E5824" s="118" t="s">
        <v>48</v>
      </c>
      <c r="F5824" s="124" t="s">
        <v>35249</v>
      </c>
      <c r="G5824" s="118" t="s">
        <v>2</v>
      </c>
      <c r="H5824" s="137">
        <v>43861</v>
      </c>
      <c r="I5824" s="119">
        <v>530.49</v>
      </c>
      <c r="J5824" s="129"/>
      <c r="K5824" s="129"/>
      <c r="L5824" s="129">
        <v>0</v>
      </c>
      <c r="M5824" s="134" t="s">
        <v>21866</v>
      </c>
    </row>
    <row r="5825" spans="1:13" hidden="1" x14ac:dyDescent="0.25">
      <c r="A5825" s="128"/>
      <c r="B5825" s="2"/>
      <c r="C5825" s="139" t="s">
        <v>29790</v>
      </c>
      <c r="D5825" s="124" t="s">
        <v>34691</v>
      </c>
      <c r="E5825" s="118" t="s">
        <v>48</v>
      </c>
      <c r="F5825" s="124" t="s">
        <v>35249</v>
      </c>
      <c r="G5825" s="118" t="s">
        <v>2</v>
      </c>
      <c r="H5825" s="137"/>
      <c r="I5825" s="119"/>
      <c r="J5825" s="129"/>
      <c r="K5825" s="129"/>
      <c r="L5825" s="129">
        <v>0</v>
      </c>
      <c r="M5825" s="134"/>
    </row>
    <row r="5826" spans="1:13" hidden="1" x14ac:dyDescent="0.25">
      <c r="A5826" s="128"/>
      <c r="B5826" s="2"/>
      <c r="C5826" s="139" t="s">
        <v>19306</v>
      </c>
      <c r="D5826" s="124" t="s">
        <v>19305</v>
      </c>
      <c r="E5826" s="118" t="s">
        <v>48</v>
      </c>
      <c r="F5826" s="124" t="s">
        <v>35249</v>
      </c>
      <c r="G5826" s="118" t="s">
        <v>2</v>
      </c>
      <c r="H5826" s="137">
        <v>45070</v>
      </c>
      <c r="I5826" s="119">
        <v>132.22</v>
      </c>
      <c r="J5826" s="129"/>
      <c r="K5826" s="129"/>
      <c r="L5826" s="129">
        <v>0</v>
      </c>
      <c r="M5826" s="134" t="s">
        <v>21867</v>
      </c>
    </row>
    <row r="5827" spans="1:13" hidden="1" x14ac:dyDescent="0.25">
      <c r="A5827" s="128"/>
      <c r="B5827" s="2"/>
      <c r="C5827" s="139" t="s">
        <v>5017</v>
      </c>
      <c r="D5827" s="124" t="s">
        <v>5018</v>
      </c>
      <c r="E5827" s="118" t="s">
        <v>48</v>
      </c>
      <c r="F5827" s="124" t="s">
        <v>35249</v>
      </c>
      <c r="G5827" s="118" t="s">
        <v>2</v>
      </c>
      <c r="H5827" s="137">
        <v>44645</v>
      </c>
      <c r="I5827" s="119">
        <v>750</v>
      </c>
      <c r="J5827" s="129"/>
      <c r="K5827" s="129"/>
      <c r="L5827" s="129">
        <v>0</v>
      </c>
      <c r="M5827" s="134" t="s">
        <v>21868</v>
      </c>
    </row>
    <row r="5828" spans="1:13" hidden="1" x14ac:dyDescent="0.25">
      <c r="A5828" s="128"/>
      <c r="B5828" s="2"/>
      <c r="C5828" s="139" t="s">
        <v>5019</v>
      </c>
      <c r="D5828" s="124" t="s">
        <v>5020</v>
      </c>
      <c r="E5828" s="118" t="s">
        <v>48</v>
      </c>
      <c r="F5828" s="124" t="s">
        <v>35249</v>
      </c>
      <c r="G5828" s="118" t="s">
        <v>2</v>
      </c>
      <c r="H5828" s="137">
        <v>46000</v>
      </c>
      <c r="I5828" s="119">
        <v>1485</v>
      </c>
      <c r="J5828" s="129"/>
      <c r="K5828" s="129"/>
      <c r="L5828" s="129">
        <v>0</v>
      </c>
      <c r="M5828" s="134" t="s">
        <v>33681</v>
      </c>
    </row>
    <row r="5829" spans="1:13" hidden="1" x14ac:dyDescent="0.25">
      <c r="A5829" s="128"/>
      <c r="B5829" s="2"/>
      <c r="C5829" s="139" t="s">
        <v>30083</v>
      </c>
      <c r="D5829" s="124" t="s">
        <v>30084</v>
      </c>
      <c r="E5829" s="118" t="s">
        <v>48</v>
      </c>
      <c r="F5829" s="124" t="s">
        <v>35249</v>
      </c>
      <c r="G5829" s="118" t="s">
        <v>2</v>
      </c>
      <c r="H5829" s="137"/>
      <c r="I5829" s="119"/>
      <c r="J5829" s="129"/>
      <c r="K5829" s="129"/>
      <c r="L5829" s="129">
        <v>0</v>
      </c>
      <c r="M5829" s="134" t="s">
        <v>21869</v>
      </c>
    </row>
    <row r="5830" spans="1:13" hidden="1" x14ac:dyDescent="0.25">
      <c r="A5830" s="128"/>
      <c r="B5830" s="2"/>
      <c r="C5830" s="139" t="s">
        <v>5021</v>
      </c>
      <c r="D5830" s="124" t="s">
        <v>5022</v>
      </c>
      <c r="E5830" s="118" t="s">
        <v>48</v>
      </c>
      <c r="F5830" s="124" t="s">
        <v>35249</v>
      </c>
      <c r="G5830" s="118" t="s">
        <v>2</v>
      </c>
      <c r="H5830" s="137">
        <v>42943</v>
      </c>
      <c r="I5830" s="119">
        <v>144</v>
      </c>
      <c r="J5830" s="129"/>
      <c r="K5830" s="129"/>
      <c r="L5830" s="129">
        <v>0</v>
      </c>
      <c r="M5830" s="134" t="s">
        <v>21870</v>
      </c>
    </row>
    <row r="5831" spans="1:13" hidden="1" x14ac:dyDescent="0.25">
      <c r="A5831" s="128"/>
      <c r="B5831" s="2"/>
      <c r="C5831" s="139" t="s">
        <v>5023</v>
      </c>
      <c r="D5831" s="124" t="s">
        <v>5024</v>
      </c>
      <c r="E5831" s="118" t="s">
        <v>48</v>
      </c>
      <c r="F5831" s="124" t="s">
        <v>35249</v>
      </c>
      <c r="G5831" s="118" t="s">
        <v>2</v>
      </c>
      <c r="H5831" s="137">
        <v>42943</v>
      </c>
      <c r="I5831" s="119">
        <v>114</v>
      </c>
      <c r="J5831" s="129"/>
      <c r="K5831" s="129"/>
      <c r="L5831" s="129">
        <v>0</v>
      </c>
      <c r="M5831" s="134" t="s">
        <v>31809</v>
      </c>
    </row>
    <row r="5832" spans="1:13" hidden="1" x14ac:dyDescent="0.25">
      <c r="A5832" s="128"/>
      <c r="B5832" s="2"/>
      <c r="C5832" s="139" t="s">
        <v>28995</v>
      </c>
      <c r="D5832" s="124" t="s">
        <v>28996</v>
      </c>
      <c r="E5832" s="118" t="s">
        <v>48</v>
      </c>
      <c r="F5832" s="124" t="s">
        <v>35249</v>
      </c>
      <c r="G5832" s="118" t="s">
        <v>2</v>
      </c>
      <c r="H5832" s="137"/>
      <c r="I5832" s="119"/>
      <c r="J5832" s="129"/>
      <c r="K5832" s="129"/>
      <c r="L5832" s="129">
        <v>0</v>
      </c>
      <c r="M5832" s="134" t="s">
        <v>21871</v>
      </c>
    </row>
    <row r="5833" spans="1:13" hidden="1" x14ac:dyDescent="0.25">
      <c r="A5833" s="128"/>
      <c r="B5833" s="2"/>
      <c r="C5833" s="139" t="s">
        <v>5025</v>
      </c>
      <c r="D5833" s="124" t="s">
        <v>5026</v>
      </c>
      <c r="E5833" s="118" t="s">
        <v>48</v>
      </c>
      <c r="F5833" s="124" t="s">
        <v>35249</v>
      </c>
      <c r="G5833" s="118" t="s">
        <v>2</v>
      </c>
      <c r="H5833" s="137">
        <v>42749</v>
      </c>
      <c r="I5833" s="119">
        <v>98</v>
      </c>
      <c r="J5833" s="129"/>
      <c r="K5833" s="129"/>
      <c r="L5833" s="129">
        <v>0</v>
      </c>
      <c r="M5833" s="134" t="s">
        <v>32739</v>
      </c>
    </row>
    <row r="5834" spans="1:13" hidden="1" x14ac:dyDescent="0.25">
      <c r="A5834" s="128"/>
      <c r="B5834" s="2"/>
      <c r="C5834" s="139" t="s">
        <v>5027</v>
      </c>
      <c r="D5834" s="124" t="s">
        <v>5028</v>
      </c>
      <c r="E5834" s="118" t="s">
        <v>48</v>
      </c>
      <c r="F5834" s="124" t="s">
        <v>35249</v>
      </c>
      <c r="G5834" s="118" t="s">
        <v>2</v>
      </c>
      <c r="H5834" s="137">
        <v>42749</v>
      </c>
      <c r="I5834" s="119">
        <v>60</v>
      </c>
      <c r="J5834" s="129"/>
      <c r="K5834" s="129"/>
      <c r="L5834" s="129">
        <v>0</v>
      </c>
      <c r="M5834" s="134" t="s">
        <v>28340</v>
      </c>
    </row>
    <row r="5835" spans="1:13" hidden="1" x14ac:dyDescent="0.25">
      <c r="A5835" s="128"/>
      <c r="B5835" s="2"/>
      <c r="C5835" s="139" t="s">
        <v>5029</v>
      </c>
      <c r="D5835" s="124" t="s">
        <v>5030</v>
      </c>
      <c r="E5835" s="118" t="s">
        <v>48</v>
      </c>
      <c r="F5835" s="124" t="s">
        <v>35249</v>
      </c>
      <c r="G5835" s="118" t="s">
        <v>2</v>
      </c>
      <c r="H5835" s="137">
        <v>42727</v>
      </c>
      <c r="I5835" s="119">
        <v>100</v>
      </c>
      <c r="J5835" s="129"/>
      <c r="K5835" s="129"/>
      <c r="L5835" s="129">
        <v>0</v>
      </c>
      <c r="M5835" s="134" t="s">
        <v>29221</v>
      </c>
    </row>
    <row r="5836" spans="1:13" hidden="1" x14ac:dyDescent="0.25">
      <c r="A5836" s="128"/>
      <c r="B5836" s="2"/>
      <c r="C5836" s="139" t="s">
        <v>5031</v>
      </c>
      <c r="D5836" s="124" t="s">
        <v>5032</v>
      </c>
      <c r="E5836" s="118" t="s">
        <v>48</v>
      </c>
      <c r="F5836" s="124" t="s">
        <v>35249</v>
      </c>
      <c r="G5836" s="118" t="s">
        <v>2</v>
      </c>
      <c r="H5836" s="137">
        <v>42943</v>
      </c>
      <c r="I5836" s="119">
        <v>87</v>
      </c>
      <c r="J5836" s="129"/>
      <c r="K5836" s="129"/>
      <c r="L5836" s="129">
        <v>0</v>
      </c>
      <c r="M5836" s="134" t="s">
        <v>28238</v>
      </c>
    </row>
    <row r="5837" spans="1:13" hidden="1" x14ac:dyDescent="0.25">
      <c r="A5837" s="128"/>
      <c r="B5837" s="2"/>
      <c r="C5837" s="139" t="s">
        <v>35304</v>
      </c>
      <c r="D5837" s="124" t="s">
        <v>35305</v>
      </c>
      <c r="E5837" s="118" t="s">
        <v>48</v>
      </c>
      <c r="F5837" s="124" t="s">
        <v>35249</v>
      </c>
      <c r="G5837" s="118" t="s">
        <v>2</v>
      </c>
      <c r="H5837" s="137">
        <v>45649</v>
      </c>
      <c r="I5837" s="119">
        <v>468</v>
      </c>
      <c r="J5837" s="129"/>
      <c r="K5837" s="129"/>
      <c r="L5837" s="129">
        <v>0</v>
      </c>
      <c r="M5837" s="134" t="s">
        <v>27906</v>
      </c>
    </row>
    <row r="5838" spans="1:13" hidden="1" x14ac:dyDescent="0.25">
      <c r="A5838" s="128"/>
      <c r="B5838" s="2"/>
      <c r="C5838" s="139" t="s">
        <v>35307</v>
      </c>
      <c r="D5838" s="124" t="s">
        <v>35308</v>
      </c>
      <c r="E5838" s="118" t="s">
        <v>48</v>
      </c>
      <c r="F5838" s="124" t="s">
        <v>35249</v>
      </c>
      <c r="G5838" s="118" t="s">
        <v>2</v>
      </c>
      <c r="H5838" s="137">
        <v>45638</v>
      </c>
      <c r="I5838" s="119">
        <v>345</v>
      </c>
      <c r="J5838" s="129"/>
      <c r="K5838" s="129"/>
      <c r="L5838" s="129">
        <v>0</v>
      </c>
      <c r="M5838" s="134" t="s">
        <v>28251</v>
      </c>
    </row>
    <row r="5839" spans="1:13" hidden="1" x14ac:dyDescent="0.25">
      <c r="A5839" s="128"/>
      <c r="B5839" s="2"/>
      <c r="C5839" s="139" t="s">
        <v>5033</v>
      </c>
      <c r="D5839" s="124" t="s">
        <v>5034</v>
      </c>
      <c r="E5839" s="118" t="s">
        <v>48</v>
      </c>
      <c r="F5839" s="124" t="s">
        <v>35249</v>
      </c>
      <c r="G5839" s="118" t="s">
        <v>2</v>
      </c>
      <c r="H5839" s="137">
        <v>42713</v>
      </c>
      <c r="I5839" s="119">
        <v>380</v>
      </c>
      <c r="J5839" s="129"/>
      <c r="K5839" s="129"/>
      <c r="L5839" s="129">
        <v>0</v>
      </c>
      <c r="M5839" s="134" t="s">
        <v>21872</v>
      </c>
    </row>
    <row r="5840" spans="1:13" hidden="1" x14ac:dyDescent="0.25">
      <c r="A5840" s="128"/>
      <c r="B5840" s="2"/>
      <c r="C5840" s="139" t="s">
        <v>29848</v>
      </c>
      <c r="D5840" s="124" t="s">
        <v>29849</v>
      </c>
      <c r="E5840" s="118" t="s">
        <v>48</v>
      </c>
      <c r="F5840" s="124" t="s">
        <v>35249</v>
      </c>
      <c r="G5840" s="118" t="s">
        <v>2</v>
      </c>
      <c r="H5840" s="137"/>
      <c r="I5840" s="119"/>
      <c r="J5840" s="129"/>
      <c r="K5840" s="129"/>
      <c r="L5840" s="129">
        <v>0</v>
      </c>
      <c r="M5840" s="134" t="s">
        <v>21873</v>
      </c>
    </row>
    <row r="5841" spans="1:13" hidden="1" x14ac:dyDescent="0.25">
      <c r="A5841" s="128"/>
      <c r="B5841" s="2"/>
      <c r="C5841" s="139" t="s">
        <v>41954</v>
      </c>
      <c r="D5841" s="124" t="s">
        <v>41955</v>
      </c>
      <c r="E5841" s="118" t="s">
        <v>48</v>
      </c>
      <c r="F5841" s="124" t="s">
        <v>35249</v>
      </c>
      <c r="G5841" s="118" t="s">
        <v>2</v>
      </c>
      <c r="H5841" s="137">
        <v>45863</v>
      </c>
      <c r="I5841" s="119">
        <v>647.16</v>
      </c>
      <c r="J5841" s="129"/>
      <c r="K5841" s="129"/>
      <c r="L5841" s="129">
        <v>0</v>
      </c>
      <c r="M5841" s="134" t="s">
        <v>31631</v>
      </c>
    </row>
    <row r="5842" spans="1:13" hidden="1" x14ac:dyDescent="0.25">
      <c r="A5842" s="128"/>
      <c r="B5842" s="2"/>
      <c r="C5842" s="139" t="s">
        <v>41956</v>
      </c>
      <c r="D5842" s="124" t="s">
        <v>41957</v>
      </c>
      <c r="E5842" s="118" t="s">
        <v>48</v>
      </c>
      <c r="F5842" s="124" t="s">
        <v>35249</v>
      </c>
      <c r="G5842" s="118" t="s">
        <v>2</v>
      </c>
      <c r="H5842" s="137"/>
      <c r="I5842" s="119"/>
      <c r="J5842" s="129"/>
      <c r="K5842" s="129"/>
      <c r="L5842" s="129">
        <v>0</v>
      </c>
      <c r="M5842" s="134" t="s">
        <v>32030</v>
      </c>
    </row>
    <row r="5843" spans="1:13" hidden="1" x14ac:dyDescent="0.25">
      <c r="A5843" s="128"/>
      <c r="B5843" s="2"/>
      <c r="C5843" s="139" t="s">
        <v>41958</v>
      </c>
      <c r="D5843" s="124" t="s">
        <v>41959</v>
      </c>
      <c r="E5843" s="118" t="s">
        <v>48</v>
      </c>
      <c r="F5843" s="124" t="s">
        <v>35249</v>
      </c>
      <c r="G5843" s="118" t="s">
        <v>2</v>
      </c>
      <c r="H5843" s="137"/>
      <c r="I5843" s="119"/>
      <c r="J5843" s="129"/>
      <c r="K5843" s="129"/>
      <c r="L5843" s="129">
        <v>0</v>
      </c>
      <c r="M5843" s="134" t="s">
        <v>33216</v>
      </c>
    </row>
    <row r="5844" spans="1:13" hidden="1" x14ac:dyDescent="0.25">
      <c r="A5844" s="128"/>
      <c r="B5844" s="2"/>
      <c r="C5844" s="139" t="s">
        <v>41960</v>
      </c>
      <c r="D5844" s="124" t="s">
        <v>41961</v>
      </c>
      <c r="E5844" s="118" t="s">
        <v>48</v>
      </c>
      <c r="F5844" s="124" t="s">
        <v>35249</v>
      </c>
      <c r="G5844" s="118" t="s">
        <v>2</v>
      </c>
      <c r="H5844" s="137">
        <v>46009</v>
      </c>
      <c r="I5844" s="119">
        <v>2931.28</v>
      </c>
      <c r="J5844" s="129"/>
      <c r="K5844" s="129"/>
      <c r="L5844" s="129">
        <v>0</v>
      </c>
      <c r="M5844" s="134" t="s">
        <v>33580</v>
      </c>
    </row>
    <row r="5845" spans="1:13" hidden="1" x14ac:dyDescent="0.25">
      <c r="A5845" s="128"/>
      <c r="B5845" s="2"/>
      <c r="C5845" s="139" t="s">
        <v>41962</v>
      </c>
      <c r="D5845" s="124" t="s">
        <v>41963</v>
      </c>
      <c r="E5845" s="118" t="s">
        <v>48</v>
      </c>
      <c r="F5845" s="124" t="s">
        <v>35249</v>
      </c>
      <c r="G5845" s="118" t="s">
        <v>2</v>
      </c>
      <c r="H5845" s="137">
        <v>46009</v>
      </c>
      <c r="I5845" s="119">
        <v>2768.88</v>
      </c>
      <c r="J5845" s="129"/>
      <c r="K5845" s="129"/>
      <c r="L5845" s="129">
        <v>0</v>
      </c>
      <c r="M5845" s="134" t="s">
        <v>21874</v>
      </c>
    </row>
    <row r="5846" spans="1:13" hidden="1" x14ac:dyDescent="0.25">
      <c r="A5846" s="128"/>
      <c r="B5846" s="2"/>
      <c r="C5846" s="139" t="s">
        <v>41964</v>
      </c>
      <c r="D5846" s="124" t="s">
        <v>41965</v>
      </c>
      <c r="E5846" s="118" t="s">
        <v>48</v>
      </c>
      <c r="F5846" s="124" t="s">
        <v>35249</v>
      </c>
      <c r="G5846" s="118" t="s">
        <v>2</v>
      </c>
      <c r="H5846" s="137"/>
      <c r="I5846" s="119"/>
      <c r="J5846" s="129"/>
      <c r="K5846" s="129"/>
      <c r="L5846" s="129">
        <v>0</v>
      </c>
      <c r="M5846" s="134" t="s">
        <v>32651</v>
      </c>
    </row>
    <row r="5847" spans="1:13" hidden="1" x14ac:dyDescent="0.25">
      <c r="A5847" s="128"/>
      <c r="B5847" s="2"/>
      <c r="C5847" s="139" t="s">
        <v>27920</v>
      </c>
      <c r="D5847" s="124" t="s">
        <v>27921</v>
      </c>
      <c r="E5847" s="118" t="s">
        <v>48</v>
      </c>
      <c r="F5847" s="124" t="s">
        <v>35249</v>
      </c>
      <c r="G5847" s="118" t="s">
        <v>2</v>
      </c>
      <c r="H5847" s="137"/>
      <c r="I5847" s="119"/>
      <c r="J5847" s="129"/>
      <c r="K5847" s="129"/>
      <c r="L5847" s="129">
        <v>0</v>
      </c>
      <c r="M5847" s="134" t="s">
        <v>21875</v>
      </c>
    </row>
    <row r="5848" spans="1:13" hidden="1" x14ac:dyDescent="0.25">
      <c r="A5848" s="128"/>
      <c r="B5848" s="2"/>
      <c r="C5848" s="139" t="s">
        <v>41966</v>
      </c>
      <c r="D5848" s="124" t="s">
        <v>41967</v>
      </c>
      <c r="E5848" s="118" t="s">
        <v>48</v>
      </c>
      <c r="F5848" s="124" t="s">
        <v>35249</v>
      </c>
      <c r="G5848" s="118" t="s">
        <v>2</v>
      </c>
      <c r="H5848" s="137"/>
      <c r="I5848" s="119"/>
      <c r="J5848" s="129"/>
      <c r="K5848" s="129"/>
      <c r="L5848" s="129">
        <v>0</v>
      </c>
      <c r="M5848" s="134" t="s">
        <v>31634</v>
      </c>
    </row>
    <row r="5849" spans="1:13" hidden="1" x14ac:dyDescent="0.25">
      <c r="A5849" s="128"/>
      <c r="B5849" s="2"/>
      <c r="C5849" s="139" t="s">
        <v>41968</v>
      </c>
      <c r="D5849" s="124" t="s">
        <v>41969</v>
      </c>
      <c r="E5849" s="118" t="s">
        <v>48</v>
      </c>
      <c r="F5849" s="124" t="s">
        <v>35249</v>
      </c>
      <c r="G5849" s="118" t="s">
        <v>2</v>
      </c>
      <c r="H5849" s="137">
        <v>45863</v>
      </c>
      <c r="I5849" s="119">
        <v>684.46</v>
      </c>
      <c r="J5849" s="129"/>
      <c r="K5849" s="129"/>
      <c r="L5849" s="129">
        <v>0</v>
      </c>
      <c r="M5849" s="134" t="s">
        <v>33348</v>
      </c>
    </row>
    <row r="5850" spans="1:13" hidden="1" x14ac:dyDescent="0.25">
      <c r="A5850" s="128"/>
      <c r="B5850" s="2"/>
      <c r="C5850" s="139" t="s">
        <v>28683</v>
      </c>
      <c r="D5850" s="124" t="s">
        <v>34693</v>
      </c>
      <c r="E5850" s="118" t="s">
        <v>48</v>
      </c>
      <c r="F5850" s="124" t="s">
        <v>35249</v>
      </c>
      <c r="G5850" s="118" t="s">
        <v>2</v>
      </c>
      <c r="H5850" s="137"/>
      <c r="I5850" s="119"/>
      <c r="J5850" s="129"/>
      <c r="K5850" s="129"/>
      <c r="L5850" s="129">
        <v>0</v>
      </c>
      <c r="M5850" s="134" t="s">
        <v>21876</v>
      </c>
    </row>
    <row r="5851" spans="1:13" hidden="1" x14ac:dyDescent="0.25">
      <c r="A5851" s="128"/>
      <c r="B5851" s="2"/>
      <c r="C5851" s="139" t="s">
        <v>28370</v>
      </c>
      <c r="D5851" s="124" t="s">
        <v>34695</v>
      </c>
      <c r="E5851" s="118" t="s">
        <v>48</v>
      </c>
      <c r="F5851" s="124" t="s">
        <v>35249</v>
      </c>
      <c r="G5851" s="118" t="s">
        <v>2</v>
      </c>
      <c r="H5851" s="137"/>
      <c r="I5851" s="119"/>
      <c r="J5851" s="129"/>
      <c r="K5851" s="129"/>
      <c r="L5851" s="129">
        <v>0</v>
      </c>
      <c r="M5851" s="134" t="s">
        <v>21877</v>
      </c>
    </row>
    <row r="5852" spans="1:13" hidden="1" x14ac:dyDescent="0.25">
      <c r="A5852" s="128"/>
      <c r="B5852" s="2"/>
      <c r="C5852" s="139" t="s">
        <v>41970</v>
      </c>
      <c r="D5852" s="124" t="s">
        <v>41971</v>
      </c>
      <c r="E5852" s="118" t="s">
        <v>48</v>
      </c>
      <c r="F5852" s="124" t="s">
        <v>35249</v>
      </c>
      <c r="G5852" s="118" t="s">
        <v>2</v>
      </c>
      <c r="H5852" s="137">
        <v>45853</v>
      </c>
      <c r="I5852" s="119">
        <v>381.51</v>
      </c>
      <c r="J5852" s="129"/>
      <c r="K5852" s="129"/>
      <c r="L5852" s="129">
        <v>0</v>
      </c>
      <c r="M5852" s="134" t="s">
        <v>21878</v>
      </c>
    </row>
    <row r="5853" spans="1:13" hidden="1" x14ac:dyDescent="0.25">
      <c r="A5853" s="128"/>
      <c r="B5853" s="2"/>
      <c r="C5853" s="139" t="s">
        <v>5035</v>
      </c>
      <c r="D5853" s="124" t="s">
        <v>5036</v>
      </c>
      <c r="E5853" s="118" t="s">
        <v>48</v>
      </c>
      <c r="F5853" s="124" t="s">
        <v>35249</v>
      </c>
      <c r="G5853" s="118" t="s">
        <v>2</v>
      </c>
      <c r="H5853" s="137">
        <v>43717</v>
      </c>
      <c r="I5853" s="119">
        <v>327.12</v>
      </c>
      <c r="J5853" s="129"/>
      <c r="K5853" s="129"/>
      <c r="L5853" s="129">
        <v>0</v>
      </c>
      <c r="M5853" s="134" t="s">
        <v>28463</v>
      </c>
    </row>
    <row r="5854" spans="1:13" hidden="1" x14ac:dyDescent="0.25">
      <c r="A5854" s="128"/>
      <c r="B5854" s="2"/>
      <c r="C5854" s="139" t="s">
        <v>5037</v>
      </c>
      <c r="D5854" s="124" t="s">
        <v>5038</v>
      </c>
      <c r="E5854" s="118" t="s">
        <v>48</v>
      </c>
      <c r="F5854" s="124" t="s">
        <v>35249</v>
      </c>
      <c r="G5854" s="118" t="s">
        <v>2</v>
      </c>
      <c r="H5854" s="137">
        <v>43717</v>
      </c>
      <c r="I5854" s="119">
        <v>272.60000000000002</v>
      </c>
      <c r="J5854" s="129"/>
      <c r="K5854" s="129"/>
      <c r="L5854" s="129">
        <v>0</v>
      </c>
      <c r="M5854" s="134" t="s">
        <v>21879</v>
      </c>
    </row>
    <row r="5855" spans="1:13" hidden="1" x14ac:dyDescent="0.25">
      <c r="A5855" s="128"/>
      <c r="B5855" s="2"/>
      <c r="C5855" s="139" t="s">
        <v>41972</v>
      </c>
      <c r="D5855" s="124" t="s">
        <v>41973</v>
      </c>
      <c r="E5855" s="118" t="s">
        <v>48</v>
      </c>
      <c r="F5855" s="124" t="s">
        <v>35249</v>
      </c>
      <c r="G5855" s="118" t="s">
        <v>2</v>
      </c>
      <c r="H5855" s="137"/>
      <c r="I5855" s="119"/>
      <c r="J5855" s="129"/>
      <c r="K5855" s="129"/>
      <c r="L5855" s="129">
        <v>0</v>
      </c>
      <c r="M5855" s="134" t="s">
        <v>21880</v>
      </c>
    </row>
    <row r="5856" spans="1:13" hidden="1" x14ac:dyDescent="0.25">
      <c r="A5856" s="128"/>
      <c r="B5856" s="2"/>
      <c r="C5856" s="139" t="s">
        <v>41974</v>
      </c>
      <c r="D5856" s="124" t="s">
        <v>41975</v>
      </c>
      <c r="E5856" s="118" t="s">
        <v>48</v>
      </c>
      <c r="F5856" s="124" t="s">
        <v>35249</v>
      </c>
      <c r="G5856" s="118" t="s">
        <v>2</v>
      </c>
      <c r="H5856" s="137">
        <v>45863</v>
      </c>
      <c r="I5856" s="119">
        <v>2231.3200000000002</v>
      </c>
      <c r="J5856" s="129"/>
      <c r="K5856" s="129"/>
      <c r="L5856" s="129">
        <v>0</v>
      </c>
      <c r="M5856" s="134" t="s">
        <v>33219</v>
      </c>
    </row>
    <row r="5857" spans="1:13" hidden="1" x14ac:dyDescent="0.25">
      <c r="A5857" s="128"/>
      <c r="B5857" s="2"/>
      <c r="C5857" s="139" t="s">
        <v>5039</v>
      </c>
      <c r="D5857" s="124" t="s">
        <v>5040</v>
      </c>
      <c r="E5857" s="118" t="s">
        <v>48</v>
      </c>
      <c r="F5857" s="124" t="s">
        <v>35249</v>
      </c>
      <c r="G5857" s="118" t="s">
        <v>2</v>
      </c>
      <c r="H5857" s="137">
        <v>42832</v>
      </c>
      <c r="I5857" s="119">
        <v>825</v>
      </c>
      <c r="J5857" s="129"/>
      <c r="K5857" s="129"/>
      <c r="L5857" s="129">
        <v>0</v>
      </c>
      <c r="M5857" s="134" t="s">
        <v>21881</v>
      </c>
    </row>
    <row r="5858" spans="1:13" hidden="1" x14ac:dyDescent="0.25">
      <c r="A5858" s="128"/>
      <c r="B5858" s="2"/>
      <c r="C5858" s="139" t="s">
        <v>5041</v>
      </c>
      <c r="D5858" s="124" t="s">
        <v>5042</v>
      </c>
      <c r="E5858" s="118" t="s">
        <v>48</v>
      </c>
      <c r="F5858" s="124" t="s">
        <v>35249</v>
      </c>
      <c r="G5858" s="118" t="s">
        <v>2</v>
      </c>
      <c r="H5858" s="137">
        <v>44645</v>
      </c>
      <c r="I5858" s="119">
        <v>1815</v>
      </c>
      <c r="J5858" s="129"/>
      <c r="K5858" s="129"/>
      <c r="L5858" s="129">
        <v>0</v>
      </c>
      <c r="M5858" s="134" t="s">
        <v>21927</v>
      </c>
    </row>
    <row r="5859" spans="1:13" hidden="1" x14ac:dyDescent="0.25">
      <c r="A5859" s="128"/>
      <c r="B5859" s="2"/>
      <c r="C5859" s="139" t="s">
        <v>5043</v>
      </c>
      <c r="D5859" s="124" t="s">
        <v>5044</v>
      </c>
      <c r="E5859" s="118" t="s">
        <v>48</v>
      </c>
      <c r="F5859" s="124" t="s">
        <v>35249</v>
      </c>
      <c r="G5859" s="118" t="s">
        <v>2</v>
      </c>
      <c r="H5859" s="137">
        <v>43388</v>
      </c>
      <c r="I5859" s="119">
        <v>594.21</v>
      </c>
      <c r="J5859" s="129"/>
      <c r="K5859" s="129"/>
      <c r="L5859" s="129">
        <v>0</v>
      </c>
      <c r="M5859" s="134" t="s">
        <v>32541</v>
      </c>
    </row>
    <row r="5860" spans="1:13" hidden="1" x14ac:dyDescent="0.25">
      <c r="A5860" s="128"/>
      <c r="B5860" s="2"/>
      <c r="C5860" s="139" t="s">
        <v>5045</v>
      </c>
      <c r="D5860" s="124" t="s">
        <v>5046</v>
      </c>
      <c r="E5860" s="118" t="s">
        <v>48</v>
      </c>
      <c r="F5860" s="124" t="s">
        <v>35249</v>
      </c>
      <c r="G5860" s="118" t="s">
        <v>2</v>
      </c>
      <c r="H5860" s="137">
        <v>42713</v>
      </c>
      <c r="I5860" s="119">
        <v>250</v>
      </c>
      <c r="J5860" s="129"/>
      <c r="K5860" s="129"/>
      <c r="L5860" s="129">
        <v>0</v>
      </c>
      <c r="M5860" s="134" t="s">
        <v>32648</v>
      </c>
    </row>
    <row r="5861" spans="1:13" hidden="1" x14ac:dyDescent="0.25">
      <c r="A5861" s="128"/>
      <c r="B5861" s="2"/>
      <c r="C5861" s="139" t="s">
        <v>5047</v>
      </c>
      <c r="D5861" s="124" t="s">
        <v>5048</v>
      </c>
      <c r="E5861" s="118" t="s">
        <v>48</v>
      </c>
      <c r="F5861" s="124" t="s">
        <v>35249</v>
      </c>
      <c r="G5861" s="118" t="s">
        <v>2</v>
      </c>
      <c r="H5861" s="137">
        <v>42713</v>
      </c>
      <c r="I5861" s="119">
        <v>380</v>
      </c>
      <c r="J5861" s="129"/>
      <c r="K5861" s="129"/>
      <c r="L5861" s="129">
        <v>0</v>
      </c>
      <c r="M5861" s="134" t="s">
        <v>31628</v>
      </c>
    </row>
    <row r="5862" spans="1:13" hidden="1" x14ac:dyDescent="0.25">
      <c r="A5862" s="128"/>
      <c r="B5862" s="2"/>
      <c r="C5862" s="139" t="s">
        <v>28997</v>
      </c>
      <c r="D5862" s="124" t="s">
        <v>28998</v>
      </c>
      <c r="E5862" s="118" t="s">
        <v>48</v>
      </c>
      <c r="F5862" s="124" t="s">
        <v>35249</v>
      </c>
      <c r="G5862" s="118" t="s">
        <v>2</v>
      </c>
      <c r="H5862" s="137"/>
      <c r="I5862" s="119"/>
      <c r="J5862" s="129"/>
      <c r="K5862" s="129"/>
      <c r="L5862" s="129">
        <v>0</v>
      </c>
      <c r="M5862" s="134" t="s">
        <v>21882</v>
      </c>
    </row>
    <row r="5863" spans="1:13" hidden="1" x14ac:dyDescent="0.25">
      <c r="A5863" s="128"/>
      <c r="B5863" s="2"/>
      <c r="C5863" s="139" t="s">
        <v>5049</v>
      </c>
      <c r="D5863" s="124" t="s">
        <v>5050</v>
      </c>
      <c r="E5863" s="118" t="s">
        <v>48</v>
      </c>
      <c r="F5863" s="124" t="s">
        <v>35249</v>
      </c>
      <c r="G5863" s="118" t="s">
        <v>2</v>
      </c>
      <c r="H5863" s="137">
        <v>44656</v>
      </c>
      <c r="I5863" s="119">
        <v>342.63</v>
      </c>
      <c r="J5863" s="129"/>
      <c r="K5863" s="129"/>
      <c r="L5863" s="129">
        <v>0</v>
      </c>
      <c r="M5863" s="134" t="s">
        <v>21883</v>
      </c>
    </row>
    <row r="5864" spans="1:13" hidden="1" x14ac:dyDescent="0.25">
      <c r="A5864" s="128"/>
      <c r="B5864" s="2"/>
      <c r="C5864" s="139" t="s">
        <v>41976</v>
      </c>
      <c r="D5864" s="124" t="s">
        <v>41977</v>
      </c>
      <c r="E5864" s="118" t="s">
        <v>48</v>
      </c>
      <c r="F5864" s="124" t="s">
        <v>35249</v>
      </c>
      <c r="G5864" s="118" t="s">
        <v>2</v>
      </c>
      <c r="H5864" s="137"/>
      <c r="I5864" s="119"/>
      <c r="J5864" s="129"/>
      <c r="K5864" s="129"/>
      <c r="L5864" s="129">
        <v>0</v>
      </c>
      <c r="M5864" s="134" t="s">
        <v>33125</v>
      </c>
    </row>
    <row r="5865" spans="1:13" hidden="1" x14ac:dyDescent="0.25">
      <c r="A5865" s="128"/>
      <c r="B5865" s="2"/>
      <c r="C5865" s="139" t="s">
        <v>5051</v>
      </c>
      <c r="D5865" s="124" t="s">
        <v>5052</v>
      </c>
      <c r="E5865" s="118" t="s">
        <v>48</v>
      </c>
      <c r="F5865" s="124" t="s">
        <v>35249</v>
      </c>
      <c r="G5865" s="118" t="s">
        <v>2</v>
      </c>
      <c r="H5865" s="137">
        <v>41466</v>
      </c>
      <c r="I5865" s="119">
        <v>183.66</v>
      </c>
      <c r="J5865" s="129"/>
      <c r="K5865" s="129"/>
      <c r="L5865" s="129">
        <v>0</v>
      </c>
      <c r="M5865" s="134" t="s">
        <v>32702</v>
      </c>
    </row>
    <row r="5866" spans="1:13" hidden="1" x14ac:dyDescent="0.25">
      <c r="A5866" s="128"/>
      <c r="B5866" s="2"/>
      <c r="C5866" s="139" t="s">
        <v>5053</v>
      </c>
      <c r="D5866" s="124" t="s">
        <v>5054</v>
      </c>
      <c r="E5866" s="118" t="s">
        <v>48</v>
      </c>
      <c r="F5866" s="124" t="s">
        <v>35249</v>
      </c>
      <c r="G5866" s="118" t="s">
        <v>2</v>
      </c>
      <c r="H5866" s="137">
        <v>40814</v>
      </c>
      <c r="I5866" s="119">
        <v>252.23</v>
      </c>
      <c r="J5866" s="129"/>
      <c r="K5866" s="129"/>
      <c r="L5866" s="129">
        <v>0</v>
      </c>
      <c r="M5866" s="134" t="s">
        <v>32420</v>
      </c>
    </row>
    <row r="5867" spans="1:13" x14ac:dyDescent="0.25">
      <c r="A5867" s="128"/>
      <c r="B5867" s="2"/>
      <c r="C5867" s="139" t="s">
        <v>5055</v>
      </c>
      <c r="D5867" s="124" t="s">
        <v>5056</v>
      </c>
      <c r="E5867" s="118" t="s">
        <v>48</v>
      </c>
      <c r="F5867" s="124" t="s">
        <v>35249</v>
      </c>
      <c r="G5867" s="118" t="s">
        <v>2</v>
      </c>
      <c r="H5867" s="137">
        <v>44495</v>
      </c>
      <c r="I5867" s="119">
        <v>5991.34</v>
      </c>
      <c r="J5867" s="129"/>
      <c r="K5867" s="129"/>
      <c r="L5867" s="129">
        <v>0</v>
      </c>
      <c r="M5867" s="134" t="s">
        <v>21884</v>
      </c>
    </row>
    <row r="5868" spans="1:13" hidden="1" x14ac:dyDescent="0.25">
      <c r="A5868" s="128"/>
      <c r="B5868" s="2"/>
      <c r="C5868" s="139" t="s">
        <v>5057</v>
      </c>
      <c r="D5868" s="124" t="s">
        <v>5058</v>
      </c>
      <c r="E5868" s="118" t="s">
        <v>48</v>
      </c>
      <c r="F5868" s="124" t="s">
        <v>35249</v>
      </c>
      <c r="G5868" s="118" t="s">
        <v>2</v>
      </c>
      <c r="H5868" s="137">
        <v>41220</v>
      </c>
      <c r="I5868" s="119">
        <v>3219.85</v>
      </c>
      <c r="J5868" s="129"/>
      <c r="K5868" s="129"/>
      <c r="L5868" s="129">
        <v>0</v>
      </c>
      <c r="M5868" s="134" t="s">
        <v>32186</v>
      </c>
    </row>
    <row r="5869" spans="1:13" hidden="1" x14ac:dyDescent="0.25">
      <c r="A5869" s="128"/>
      <c r="B5869" s="2"/>
      <c r="C5869" s="139" t="s">
        <v>5059</v>
      </c>
      <c r="D5869" s="124" t="s">
        <v>5060</v>
      </c>
      <c r="E5869" s="118" t="s">
        <v>48</v>
      </c>
      <c r="F5869" s="124" t="s">
        <v>35249</v>
      </c>
      <c r="G5869" s="118" t="s">
        <v>2</v>
      </c>
      <c r="H5869" s="137">
        <v>41694</v>
      </c>
      <c r="I5869" s="119">
        <v>268.55</v>
      </c>
      <c r="J5869" s="129"/>
      <c r="K5869" s="129"/>
      <c r="L5869" s="129">
        <v>0</v>
      </c>
      <c r="M5869" s="134" t="s">
        <v>32210</v>
      </c>
    </row>
    <row r="5870" spans="1:13" hidden="1" x14ac:dyDescent="0.25">
      <c r="A5870" s="128"/>
      <c r="B5870" s="2"/>
      <c r="C5870" s="139" t="s">
        <v>5061</v>
      </c>
      <c r="D5870" s="124" t="s">
        <v>5062</v>
      </c>
      <c r="E5870" s="118" t="s">
        <v>48</v>
      </c>
      <c r="F5870" s="124" t="s">
        <v>35249</v>
      </c>
      <c r="G5870" s="118" t="s">
        <v>2</v>
      </c>
      <c r="H5870" s="137">
        <v>41352</v>
      </c>
      <c r="I5870" s="119">
        <v>3251.14</v>
      </c>
      <c r="J5870" s="129"/>
      <c r="K5870" s="129"/>
      <c r="L5870" s="129">
        <v>0</v>
      </c>
      <c r="M5870" s="134" t="s">
        <v>33684</v>
      </c>
    </row>
    <row r="5871" spans="1:13" hidden="1" x14ac:dyDescent="0.25">
      <c r="A5871" s="128"/>
      <c r="B5871" s="2"/>
      <c r="C5871" s="139" t="s">
        <v>5063</v>
      </c>
      <c r="D5871" s="124" t="s">
        <v>5064</v>
      </c>
      <c r="E5871" s="118" t="s">
        <v>48</v>
      </c>
      <c r="F5871" s="124" t="s">
        <v>35249</v>
      </c>
      <c r="G5871" s="118" t="s">
        <v>2</v>
      </c>
      <c r="H5871" s="137">
        <v>41220</v>
      </c>
      <c r="I5871" s="119">
        <v>3282.43</v>
      </c>
      <c r="J5871" s="129"/>
      <c r="K5871" s="129"/>
      <c r="L5871" s="129">
        <v>0</v>
      </c>
      <c r="M5871" s="134" t="s">
        <v>33314</v>
      </c>
    </row>
    <row r="5872" spans="1:13" hidden="1" x14ac:dyDescent="0.25">
      <c r="A5872" s="128"/>
      <c r="B5872" s="2"/>
      <c r="C5872" s="139" t="s">
        <v>5065</v>
      </c>
      <c r="D5872" s="124" t="s">
        <v>5066</v>
      </c>
      <c r="E5872" s="118" t="s">
        <v>48</v>
      </c>
      <c r="F5872" s="124" t="s">
        <v>35249</v>
      </c>
      <c r="G5872" s="118" t="s">
        <v>2</v>
      </c>
      <c r="H5872" s="137">
        <v>41418</v>
      </c>
      <c r="I5872" s="119">
        <v>3307.46</v>
      </c>
      <c r="J5872" s="129"/>
      <c r="K5872" s="129"/>
      <c r="L5872" s="129">
        <v>0</v>
      </c>
      <c r="M5872" s="134" t="s">
        <v>21885</v>
      </c>
    </row>
    <row r="5873" spans="1:13" hidden="1" x14ac:dyDescent="0.25">
      <c r="A5873" s="128"/>
      <c r="B5873" s="2"/>
      <c r="C5873" s="139" t="s">
        <v>5067</v>
      </c>
      <c r="D5873" s="124" t="s">
        <v>5068</v>
      </c>
      <c r="E5873" s="118" t="s">
        <v>48</v>
      </c>
      <c r="F5873" s="124" t="s">
        <v>35249</v>
      </c>
      <c r="G5873" s="118" t="s">
        <v>2</v>
      </c>
      <c r="H5873" s="137">
        <v>41418</v>
      </c>
      <c r="I5873" s="119">
        <v>3360.64</v>
      </c>
      <c r="J5873" s="129"/>
      <c r="K5873" s="129"/>
      <c r="L5873" s="129">
        <v>0</v>
      </c>
      <c r="M5873" s="134" t="s">
        <v>21886</v>
      </c>
    </row>
    <row r="5874" spans="1:13" hidden="1" x14ac:dyDescent="0.25">
      <c r="A5874" s="128"/>
      <c r="B5874" s="2"/>
      <c r="C5874" s="139" t="s">
        <v>5069</v>
      </c>
      <c r="D5874" s="124" t="s">
        <v>5070</v>
      </c>
      <c r="E5874" s="118" t="s">
        <v>48</v>
      </c>
      <c r="F5874" s="124" t="s">
        <v>35249</v>
      </c>
      <c r="G5874" s="118" t="s">
        <v>2</v>
      </c>
      <c r="H5874" s="137">
        <v>41220</v>
      </c>
      <c r="I5874" s="119">
        <v>3376.29</v>
      </c>
      <c r="J5874" s="129"/>
      <c r="K5874" s="129"/>
      <c r="L5874" s="129">
        <v>0</v>
      </c>
      <c r="M5874" s="134" t="s">
        <v>21886</v>
      </c>
    </row>
    <row r="5875" spans="1:13" hidden="1" x14ac:dyDescent="0.25">
      <c r="A5875" s="128"/>
      <c r="B5875" s="2"/>
      <c r="C5875" s="139" t="s">
        <v>33134</v>
      </c>
      <c r="D5875" s="124" t="s">
        <v>33135</v>
      </c>
      <c r="E5875" s="118" t="s">
        <v>48</v>
      </c>
      <c r="F5875" s="124" t="s">
        <v>35249</v>
      </c>
      <c r="G5875" s="118" t="s">
        <v>2</v>
      </c>
      <c r="H5875" s="137"/>
      <c r="I5875" s="119"/>
      <c r="J5875" s="129"/>
      <c r="K5875" s="129"/>
      <c r="L5875" s="129">
        <v>0</v>
      </c>
      <c r="M5875" s="134" t="s">
        <v>29641</v>
      </c>
    </row>
    <row r="5876" spans="1:13" hidden="1" x14ac:dyDescent="0.25">
      <c r="A5876" s="128"/>
      <c r="B5876" s="2"/>
      <c r="C5876" s="139" t="s">
        <v>5071</v>
      </c>
      <c r="D5876" s="124" t="s">
        <v>5072</v>
      </c>
      <c r="E5876" s="118" t="s">
        <v>48</v>
      </c>
      <c r="F5876" s="124" t="s">
        <v>35249</v>
      </c>
      <c r="G5876" s="118" t="s">
        <v>2</v>
      </c>
      <c r="H5876" s="137">
        <v>41332</v>
      </c>
      <c r="I5876" s="119">
        <v>3485.79</v>
      </c>
      <c r="J5876" s="129"/>
      <c r="K5876" s="129"/>
      <c r="L5876" s="129">
        <v>0</v>
      </c>
      <c r="M5876" s="134" t="s">
        <v>35143</v>
      </c>
    </row>
    <row r="5877" spans="1:13" hidden="1" x14ac:dyDescent="0.25">
      <c r="A5877" s="128"/>
      <c r="B5877" s="2"/>
      <c r="C5877" s="139" t="s">
        <v>5073</v>
      </c>
      <c r="D5877" s="124" t="s">
        <v>5074</v>
      </c>
      <c r="E5877" s="118" t="s">
        <v>48</v>
      </c>
      <c r="F5877" s="124" t="s">
        <v>35249</v>
      </c>
      <c r="G5877" s="118" t="s">
        <v>2</v>
      </c>
      <c r="H5877" s="137">
        <v>41220</v>
      </c>
      <c r="I5877" s="119">
        <v>3564.01</v>
      </c>
      <c r="J5877" s="129"/>
      <c r="K5877" s="129"/>
      <c r="L5877" s="129">
        <v>0</v>
      </c>
      <c r="M5877" s="134" t="s">
        <v>21887</v>
      </c>
    </row>
    <row r="5878" spans="1:13" hidden="1" x14ac:dyDescent="0.25">
      <c r="A5878" s="128"/>
      <c r="B5878" s="2"/>
      <c r="C5878" s="139" t="s">
        <v>5075</v>
      </c>
      <c r="D5878" s="124" t="s">
        <v>5076</v>
      </c>
      <c r="E5878" s="118" t="s">
        <v>48</v>
      </c>
      <c r="F5878" s="124" t="s">
        <v>35249</v>
      </c>
      <c r="G5878" s="118" t="s">
        <v>2</v>
      </c>
      <c r="H5878" s="137">
        <v>41134</v>
      </c>
      <c r="I5878" s="119">
        <v>504.76</v>
      </c>
      <c r="J5878" s="129"/>
      <c r="K5878" s="129"/>
      <c r="L5878" s="129">
        <v>0</v>
      </c>
      <c r="M5878" s="134"/>
    </row>
    <row r="5879" spans="1:13" hidden="1" x14ac:dyDescent="0.25">
      <c r="A5879" s="128"/>
      <c r="B5879" s="2"/>
      <c r="C5879" s="139" t="s">
        <v>5077</v>
      </c>
      <c r="D5879" s="124" t="s">
        <v>5078</v>
      </c>
      <c r="E5879" s="118" t="s">
        <v>48</v>
      </c>
      <c r="F5879" s="124" t="s">
        <v>35249</v>
      </c>
      <c r="G5879" s="118" t="s">
        <v>2</v>
      </c>
      <c r="H5879" s="137">
        <v>40627</v>
      </c>
      <c r="I5879" s="119">
        <v>945.55</v>
      </c>
      <c r="J5879" s="129"/>
      <c r="K5879" s="129"/>
      <c r="L5879" s="129">
        <v>0</v>
      </c>
      <c r="M5879" s="134" t="s">
        <v>21888</v>
      </c>
    </row>
    <row r="5880" spans="1:13" hidden="1" x14ac:dyDescent="0.25">
      <c r="A5880" s="128"/>
      <c r="B5880" s="2"/>
      <c r="C5880" s="139" t="s">
        <v>5079</v>
      </c>
      <c r="D5880" s="124" t="s">
        <v>5080</v>
      </c>
      <c r="E5880" s="118" t="s">
        <v>48</v>
      </c>
      <c r="F5880" s="124" t="s">
        <v>35249</v>
      </c>
      <c r="G5880" s="118" t="s">
        <v>2</v>
      </c>
      <c r="H5880" s="137">
        <v>40520</v>
      </c>
      <c r="I5880" s="119">
        <v>918.93</v>
      </c>
      <c r="J5880" s="129"/>
      <c r="K5880" s="129"/>
      <c r="L5880" s="129">
        <v>0</v>
      </c>
      <c r="M5880" s="134" t="s">
        <v>21889</v>
      </c>
    </row>
    <row r="5881" spans="1:13" hidden="1" x14ac:dyDescent="0.25">
      <c r="A5881" s="128"/>
      <c r="B5881" s="2"/>
      <c r="C5881" s="139" t="s">
        <v>5081</v>
      </c>
      <c r="D5881" s="124" t="s">
        <v>5082</v>
      </c>
      <c r="E5881" s="118" t="s">
        <v>48</v>
      </c>
      <c r="F5881" s="124" t="s">
        <v>35249</v>
      </c>
      <c r="G5881" s="118" t="s">
        <v>2</v>
      </c>
      <c r="H5881" s="137">
        <v>41396</v>
      </c>
      <c r="I5881" s="119">
        <v>1892.89</v>
      </c>
      <c r="J5881" s="129"/>
      <c r="K5881" s="129"/>
      <c r="L5881" s="129">
        <v>0</v>
      </c>
      <c r="M5881" s="134" t="s">
        <v>5226</v>
      </c>
    </row>
    <row r="5882" spans="1:13" hidden="1" x14ac:dyDescent="0.25">
      <c r="A5882" s="128"/>
      <c r="B5882" s="2"/>
      <c r="C5882" s="139" t="s">
        <v>5083</v>
      </c>
      <c r="D5882" s="124" t="s">
        <v>5084</v>
      </c>
      <c r="E5882" s="118" t="s">
        <v>48</v>
      </c>
      <c r="F5882" s="124" t="s">
        <v>35249</v>
      </c>
      <c r="G5882" s="118" t="s">
        <v>2</v>
      </c>
      <c r="H5882" s="137">
        <v>41396</v>
      </c>
      <c r="I5882" s="119">
        <v>3747.51</v>
      </c>
      <c r="J5882" s="129"/>
      <c r="K5882" s="129"/>
      <c r="L5882" s="129">
        <v>0</v>
      </c>
      <c r="M5882" s="134" t="s">
        <v>5226</v>
      </c>
    </row>
    <row r="5883" spans="1:13" hidden="1" x14ac:dyDescent="0.25">
      <c r="A5883" s="128"/>
      <c r="B5883" s="2"/>
      <c r="C5883" s="139" t="s">
        <v>31474</v>
      </c>
      <c r="D5883" s="124" t="s">
        <v>31475</v>
      </c>
      <c r="E5883" s="118" t="s">
        <v>48</v>
      </c>
      <c r="F5883" s="124" t="s">
        <v>35249</v>
      </c>
      <c r="G5883" s="118" t="s">
        <v>2</v>
      </c>
      <c r="H5883" s="137"/>
      <c r="I5883" s="119"/>
      <c r="J5883" s="129"/>
      <c r="K5883" s="129"/>
      <c r="L5883" s="129">
        <v>0</v>
      </c>
      <c r="M5883" s="134" t="s">
        <v>21890</v>
      </c>
    </row>
    <row r="5884" spans="1:13" hidden="1" x14ac:dyDescent="0.25">
      <c r="A5884" s="128"/>
      <c r="B5884" s="2"/>
      <c r="C5884" s="139" t="s">
        <v>41978</v>
      </c>
      <c r="D5884" s="124" t="s">
        <v>41979</v>
      </c>
      <c r="E5884" s="118" t="s">
        <v>48</v>
      </c>
      <c r="F5884" s="124" t="s">
        <v>35249</v>
      </c>
      <c r="G5884" s="118" t="s">
        <v>2</v>
      </c>
      <c r="H5884" s="137">
        <v>45996</v>
      </c>
      <c r="I5884" s="119">
        <v>2833.74</v>
      </c>
      <c r="J5884" s="129"/>
      <c r="K5884" s="129"/>
      <c r="L5884" s="129">
        <v>0</v>
      </c>
      <c r="M5884" s="134" t="s">
        <v>21891</v>
      </c>
    </row>
    <row r="5885" spans="1:13" hidden="1" x14ac:dyDescent="0.25">
      <c r="A5885" s="128"/>
      <c r="B5885" s="2"/>
      <c r="C5885" s="139" t="s">
        <v>5085</v>
      </c>
      <c r="D5885" s="124" t="s">
        <v>5086</v>
      </c>
      <c r="E5885" s="118" t="s">
        <v>48</v>
      </c>
      <c r="F5885" s="124" t="s">
        <v>35249</v>
      </c>
      <c r="G5885" s="118" t="s">
        <v>2</v>
      </c>
      <c r="H5885" s="137">
        <v>44082</v>
      </c>
      <c r="I5885" s="119">
        <v>1151.01</v>
      </c>
      <c r="J5885" s="129"/>
      <c r="K5885" s="129"/>
      <c r="L5885" s="129">
        <v>0</v>
      </c>
      <c r="M5885" s="134" t="s">
        <v>21892</v>
      </c>
    </row>
    <row r="5886" spans="1:13" hidden="1" x14ac:dyDescent="0.25">
      <c r="A5886" s="128"/>
      <c r="B5886" s="2"/>
      <c r="C5886" s="139" t="s">
        <v>5087</v>
      </c>
      <c r="D5886" s="124" t="s">
        <v>5088</v>
      </c>
      <c r="E5886" s="118" t="s">
        <v>48</v>
      </c>
      <c r="F5886" s="124" t="s">
        <v>35249</v>
      </c>
      <c r="G5886" s="118" t="s">
        <v>2</v>
      </c>
      <c r="H5886" s="137">
        <v>41418</v>
      </c>
      <c r="I5886" s="119">
        <v>3839.33</v>
      </c>
      <c r="J5886" s="129"/>
      <c r="K5886" s="129"/>
      <c r="L5886" s="129">
        <v>0</v>
      </c>
      <c r="M5886" s="134" t="s">
        <v>21893</v>
      </c>
    </row>
    <row r="5887" spans="1:13" x14ac:dyDescent="0.25">
      <c r="A5887" s="128"/>
      <c r="B5887" s="2"/>
      <c r="C5887" s="139" t="s">
        <v>41980</v>
      </c>
      <c r="D5887" s="124" t="s">
        <v>41981</v>
      </c>
      <c r="E5887" s="118" t="s">
        <v>48</v>
      </c>
      <c r="F5887" s="124" t="s">
        <v>35249</v>
      </c>
      <c r="G5887" s="118" t="s">
        <v>2</v>
      </c>
      <c r="H5887" s="137">
        <v>46063</v>
      </c>
      <c r="I5887" s="119">
        <v>6977.2</v>
      </c>
      <c r="J5887" s="129"/>
      <c r="K5887" s="129"/>
      <c r="L5887" s="129">
        <v>0</v>
      </c>
      <c r="M5887" s="134" t="s">
        <v>32062</v>
      </c>
    </row>
    <row r="5888" spans="1:13" hidden="1" x14ac:dyDescent="0.25">
      <c r="A5888" s="128"/>
      <c r="B5888" s="2"/>
      <c r="C5888" s="139" t="s">
        <v>5089</v>
      </c>
      <c r="D5888" s="124" t="s">
        <v>5090</v>
      </c>
      <c r="E5888" s="118" t="s">
        <v>48</v>
      </c>
      <c r="F5888" s="124" t="s">
        <v>35249</v>
      </c>
      <c r="G5888" s="118" t="s">
        <v>2</v>
      </c>
      <c r="H5888" s="137">
        <v>40577</v>
      </c>
      <c r="I5888" s="119">
        <v>2468.61</v>
      </c>
      <c r="J5888" s="129"/>
      <c r="K5888" s="129"/>
      <c r="L5888" s="129">
        <v>0</v>
      </c>
      <c r="M5888" s="134" t="s">
        <v>21894</v>
      </c>
    </row>
    <row r="5889" spans="1:13" hidden="1" x14ac:dyDescent="0.25">
      <c r="A5889" s="128"/>
      <c r="B5889" s="2"/>
      <c r="C5889" s="139" t="s">
        <v>5091</v>
      </c>
      <c r="D5889" s="124" t="s">
        <v>5092</v>
      </c>
      <c r="E5889" s="118" t="s">
        <v>48</v>
      </c>
      <c r="F5889" s="124" t="s">
        <v>35249</v>
      </c>
      <c r="G5889" s="118" t="s">
        <v>2</v>
      </c>
      <c r="H5889" s="137">
        <v>43689</v>
      </c>
      <c r="I5889" s="119">
        <v>83.62</v>
      </c>
      <c r="J5889" s="129"/>
      <c r="K5889" s="129"/>
      <c r="L5889" s="129">
        <v>0</v>
      </c>
      <c r="M5889" s="134" t="s">
        <v>21895</v>
      </c>
    </row>
    <row r="5890" spans="1:13" hidden="1" x14ac:dyDescent="0.25">
      <c r="A5890" s="128"/>
      <c r="B5890" s="2"/>
      <c r="C5890" s="139" t="s">
        <v>5093</v>
      </c>
      <c r="D5890" s="124" t="s">
        <v>5094</v>
      </c>
      <c r="E5890" s="118" t="s">
        <v>48</v>
      </c>
      <c r="F5890" s="124" t="s">
        <v>35249</v>
      </c>
      <c r="G5890" s="118" t="s">
        <v>2</v>
      </c>
      <c r="H5890" s="137">
        <v>43634</v>
      </c>
      <c r="I5890" s="119">
        <v>167.71</v>
      </c>
      <c r="J5890" s="129"/>
      <c r="K5890" s="129"/>
      <c r="L5890" s="129">
        <v>0</v>
      </c>
      <c r="M5890" s="134" t="s">
        <v>21896</v>
      </c>
    </row>
    <row r="5891" spans="1:13" hidden="1" x14ac:dyDescent="0.25">
      <c r="A5891" s="128"/>
      <c r="B5891" s="2"/>
      <c r="C5891" s="139" t="s">
        <v>5095</v>
      </c>
      <c r="D5891" s="124" t="s">
        <v>5096</v>
      </c>
      <c r="E5891" s="118" t="s">
        <v>48</v>
      </c>
      <c r="F5891" s="124" t="s">
        <v>35249</v>
      </c>
      <c r="G5891" s="118" t="s">
        <v>2</v>
      </c>
      <c r="H5891" s="137">
        <v>43640</v>
      </c>
      <c r="I5891" s="119">
        <v>282.01</v>
      </c>
      <c r="J5891" s="129"/>
      <c r="K5891" s="129"/>
      <c r="L5891" s="129">
        <v>0</v>
      </c>
      <c r="M5891" s="134" t="s">
        <v>21897</v>
      </c>
    </row>
    <row r="5892" spans="1:13" hidden="1" x14ac:dyDescent="0.25">
      <c r="A5892" s="128"/>
      <c r="B5892" s="2"/>
      <c r="C5892" s="139" t="s">
        <v>5097</v>
      </c>
      <c r="D5892" s="124" t="s">
        <v>5098</v>
      </c>
      <c r="E5892" s="118" t="s">
        <v>48</v>
      </c>
      <c r="F5892" s="124" t="s">
        <v>35249</v>
      </c>
      <c r="G5892" s="118" t="s">
        <v>2</v>
      </c>
      <c r="H5892" s="137">
        <v>43621</v>
      </c>
      <c r="I5892" s="119">
        <v>189.64</v>
      </c>
      <c r="J5892" s="129"/>
      <c r="K5892" s="129"/>
      <c r="L5892" s="129">
        <v>0</v>
      </c>
      <c r="M5892" s="134" t="s">
        <v>21898</v>
      </c>
    </row>
    <row r="5893" spans="1:13" hidden="1" x14ac:dyDescent="0.25">
      <c r="A5893" s="128"/>
      <c r="B5893" s="2"/>
      <c r="C5893" s="139" t="s">
        <v>5099</v>
      </c>
      <c r="D5893" s="124" t="s">
        <v>5100</v>
      </c>
      <c r="E5893" s="118" t="s">
        <v>48</v>
      </c>
      <c r="F5893" s="124" t="s">
        <v>35249</v>
      </c>
      <c r="G5893" s="118" t="s">
        <v>2</v>
      </c>
      <c r="H5893" s="137">
        <v>43634</v>
      </c>
      <c r="I5893" s="119">
        <v>164.47</v>
      </c>
      <c r="J5893" s="129"/>
      <c r="K5893" s="129"/>
      <c r="L5893" s="129">
        <v>0</v>
      </c>
      <c r="M5893" s="134" t="s">
        <v>21899</v>
      </c>
    </row>
    <row r="5894" spans="1:13" hidden="1" x14ac:dyDescent="0.25">
      <c r="A5894" s="128"/>
      <c r="B5894" s="2"/>
      <c r="C5894" s="139" t="s">
        <v>5101</v>
      </c>
      <c r="D5894" s="124" t="s">
        <v>5102</v>
      </c>
      <c r="E5894" s="118" t="s">
        <v>48</v>
      </c>
      <c r="F5894" s="124" t="s">
        <v>35249</v>
      </c>
      <c r="G5894" s="118" t="s">
        <v>2</v>
      </c>
      <c r="H5894" s="137">
        <v>43628</v>
      </c>
      <c r="I5894" s="119">
        <v>228.01</v>
      </c>
      <c r="J5894" s="129"/>
      <c r="K5894" s="129"/>
      <c r="L5894" s="129">
        <v>0</v>
      </c>
      <c r="M5894" s="134" t="s">
        <v>29556</v>
      </c>
    </row>
    <row r="5895" spans="1:13" hidden="1" x14ac:dyDescent="0.25">
      <c r="A5895" s="128"/>
      <c r="B5895" s="2"/>
      <c r="C5895" s="139" t="s">
        <v>5103</v>
      </c>
      <c r="D5895" s="124" t="s">
        <v>5104</v>
      </c>
      <c r="E5895" s="118" t="s">
        <v>48</v>
      </c>
      <c r="F5895" s="124" t="s">
        <v>35249</v>
      </c>
      <c r="G5895" s="118" t="s">
        <v>2</v>
      </c>
      <c r="H5895" s="137">
        <v>43628</v>
      </c>
      <c r="I5895" s="119">
        <v>291.3</v>
      </c>
      <c r="J5895" s="129"/>
      <c r="K5895" s="129"/>
      <c r="L5895" s="129">
        <v>0</v>
      </c>
      <c r="M5895" s="134" t="s">
        <v>21900</v>
      </c>
    </row>
    <row r="5896" spans="1:13" hidden="1" x14ac:dyDescent="0.25">
      <c r="A5896" s="128"/>
      <c r="B5896" s="2"/>
      <c r="C5896" s="139" t="s">
        <v>5105</v>
      </c>
      <c r="D5896" s="124" t="s">
        <v>5106</v>
      </c>
      <c r="E5896" s="118" t="s">
        <v>48</v>
      </c>
      <c r="F5896" s="124" t="s">
        <v>35249</v>
      </c>
      <c r="G5896" s="118" t="s">
        <v>2</v>
      </c>
      <c r="H5896" s="137">
        <v>41437</v>
      </c>
      <c r="I5896" s="119">
        <v>782.16</v>
      </c>
      <c r="J5896" s="129"/>
      <c r="K5896" s="129"/>
      <c r="L5896" s="129">
        <v>0</v>
      </c>
      <c r="M5896" s="134" t="s">
        <v>21901</v>
      </c>
    </row>
    <row r="5897" spans="1:13" hidden="1" x14ac:dyDescent="0.25">
      <c r="A5897" s="128"/>
      <c r="B5897" s="2"/>
      <c r="C5897" s="139" t="s">
        <v>5107</v>
      </c>
      <c r="D5897" s="124" t="s">
        <v>5108</v>
      </c>
      <c r="E5897" s="118" t="s">
        <v>48</v>
      </c>
      <c r="F5897" s="124" t="s">
        <v>35249</v>
      </c>
      <c r="G5897" s="118" t="s">
        <v>2</v>
      </c>
      <c r="H5897" s="137">
        <v>43616</v>
      </c>
      <c r="I5897" s="119">
        <v>177.32</v>
      </c>
      <c r="J5897" s="129"/>
      <c r="K5897" s="129"/>
      <c r="L5897" s="129">
        <v>0</v>
      </c>
      <c r="M5897" s="134" t="s">
        <v>21902</v>
      </c>
    </row>
    <row r="5898" spans="1:13" hidden="1" x14ac:dyDescent="0.25">
      <c r="A5898" s="128"/>
      <c r="B5898" s="2"/>
      <c r="C5898" s="139" t="s">
        <v>5109</v>
      </c>
      <c r="D5898" s="124" t="s">
        <v>5110</v>
      </c>
      <c r="E5898" s="118" t="s">
        <v>48</v>
      </c>
      <c r="F5898" s="124" t="s">
        <v>35249</v>
      </c>
      <c r="G5898" s="118" t="s">
        <v>2</v>
      </c>
      <c r="H5898" s="137">
        <v>41220</v>
      </c>
      <c r="I5898" s="119">
        <v>1561.66</v>
      </c>
      <c r="J5898" s="129"/>
      <c r="K5898" s="129"/>
      <c r="L5898" s="129">
        <v>0</v>
      </c>
      <c r="M5898" s="134" t="s">
        <v>21903</v>
      </c>
    </row>
    <row r="5899" spans="1:13" hidden="1" x14ac:dyDescent="0.25">
      <c r="A5899" s="128"/>
      <c r="B5899" s="2"/>
      <c r="C5899" s="139" t="s">
        <v>5111</v>
      </c>
      <c r="D5899" s="124" t="s">
        <v>5112</v>
      </c>
      <c r="E5899" s="118" t="s">
        <v>48</v>
      </c>
      <c r="F5899" s="124" t="s">
        <v>35249</v>
      </c>
      <c r="G5899" s="118" t="s">
        <v>2</v>
      </c>
      <c r="H5899" s="137">
        <v>41220</v>
      </c>
      <c r="I5899" s="119">
        <v>1655.52</v>
      </c>
      <c r="J5899" s="129"/>
      <c r="K5899" s="129"/>
      <c r="L5899" s="129">
        <v>0</v>
      </c>
      <c r="M5899" s="134" t="s">
        <v>29793</v>
      </c>
    </row>
    <row r="5900" spans="1:13" hidden="1" x14ac:dyDescent="0.25">
      <c r="A5900" s="128"/>
      <c r="B5900" s="2"/>
      <c r="C5900" s="139" t="s">
        <v>5113</v>
      </c>
      <c r="D5900" s="124" t="s">
        <v>5114</v>
      </c>
      <c r="E5900" s="118" t="s">
        <v>48</v>
      </c>
      <c r="F5900" s="124" t="s">
        <v>35249</v>
      </c>
      <c r="G5900" s="118" t="s">
        <v>2</v>
      </c>
      <c r="H5900" s="137">
        <v>41332</v>
      </c>
      <c r="I5900" s="119">
        <v>1843.24</v>
      </c>
      <c r="J5900" s="129"/>
      <c r="K5900" s="129"/>
      <c r="L5900" s="129">
        <v>0</v>
      </c>
      <c r="M5900" s="134" t="s">
        <v>21904</v>
      </c>
    </row>
    <row r="5901" spans="1:13" hidden="1" x14ac:dyDescent="0.25">
      <c r="A5901" s="128"/>
      <c r="B5901" s="2"/>
      <c r="C5901" s="139" t="s">
        <v>5115</v>
      </c>
      <c r="D5901" s="124" t="s">
        <v>5116</v>
      </c>
      <c r="E5901" s="118" t="s">
        <v>48</v>
      </c>
      <c r="F5901" s="124" t="s">
        <v>35249</v>
      </c>
      <c r="G5901" s="118" t="s">
        <v>2</v>
      </c>
      <c r="H5901" s="137">
        <v>41418</v>
      </c>
      <c r="I5901" s="119">
        <v>1858.88</v>
      </c>
      <c r="J5901" s="129"/>
      <c r="K5901" s="129"/>
      <c r="L5901" s="129">
        <v>0</v>
      </c>
      <c r="M5901" s="134" t="s">
        <v>21905</v>
      </c>
    </row>
    <row r="5902" spans="1:13" hidden="1" x14ac:dyDescent="0.25">
      <c r="A5902" s="128"/>
      <c r="B5902" s="2"/>
      <c r="C5902" s="139" t="s">
        <v>5117</v>
      </c>
      <c r="D5902" s="124" t="s">
        <v>5118</v>
      </c>
      <c r="E5902" s="118" t="s">
        <v>48</v>
      </c>
      <c r="F5902" s="124" t="s">
        <v>35249</v>
      </c>
      <c r="G5902" s="118" t="s">
        <v>2</v>
      </c>
      <c r="H5902" s="137">
        <v>41302</v>
      </c>
      <c r="I5902" s="119">
        <v>1868.27</v>
      </c>
      <c r="J5902" s="129"/>
      <c r="K5902" s="129"/>
      <c r="L5902" s="129">
        <v>0</v>
      </c>
      <c r="M5902" s="134" t="s">
        <v>32303</v>
      </c>
    </row>
    <row r="5903" spans="1:13" hidden="1" x14ac:dyDescent="0.25">
      <c r="A5903" s="128"/>
      <c r="B5903" s="2"/>
      <c r="C5903" s="139" t="s">
        <v>5119</v>
      </c>
      <c r="D5903" s="124" t="s">
        <v>5120</v>
      </c>
      <c r="E5903" s="118" t="s">
        <v>48</v>
      </c>
      <c r="F5903" s="124" t="s">
        <v>35249</v>
      </c>
      <c r="G5903" s="118" t="s">
        <v>2</v>
      </c>
      <c r="H5903" s="137">
        <v>41418</v>
      </c>
      <c r="I5903" s="119">
        <v>1874.52</v>
      </c>
      <c r="J5903" s="129"/>
      <c r="K5903" s="129"/>
      <c r="L5903" s="129">
        <v>0</v>
      </c>
      <c r="M5903" s="134" t="s">
        <v>5248</v>
      </c>
    </row>
    <row r="5904" spans="1:13" hidden="1" x14ac:dyDescent="0.25">
      <c r="A5904" s="128"/>
      <c r="B5904" s="2"/>
      <c r="C5904" s="139" t="s">
        <v>5121</v>
      </c>
      <c r="D5904" s="124" t="s">
        <v>5122</v>
      </c>
      <c r="E5904" s="118" t="s">
        <v>48</v>
      </c>
      <c r="F5904" s="124" t="s">
        <v>35249</v>
      </c>
      <c r="G5904" s="118" t="s">
        <v>2</v>
      </c>
      <c r="H5904" s="137">
        <v>41220</v>
      </c>
      <c r="I5904" s="119">
        <v>1968.39</v>
      </c>
      <c r="J5904" s="129"/>
      <c r="K5904" s="129"/>
      <c r="L5904" s="129">
        <v>0</v>
      </c>
      <c r="M5904" s="134" t="s">
        <v>5248</v>
      </c>
    </row>
    <row r="5905" spans="1:13" hidden="1" x14ac:dyDescent="0.25">
      <c r="A5905" s="128"/>
      <c r="B5905" s="2"/>
      <c r="C5905" s="139" t="s">
        <v>5123</v>
      </c>
      <c r="D5905" s="124" t="s">
        <v>5124</v>
      </c>
      <c r="E5905" s="118" t="s">
        <v>48</v>
      </c>
      <c r="F5905" s="124" t="s">
        <v>35249</v>
      </c>
      <c r="G5905" s="118" t="s">
        <v>2</v>
      </c>
      <c r="H5905" s="137">
        <v>43675</v>
      </c>
      <c r="I5905" s="119">
        <v>152.97</v>
      </c>
      <c r="J5905" s="129"/>
      <c r="K5905" s="129"/>
      <c r="L5905" s="129">
        <v>0</v>
      </c>
      <c r="M5905" s="134" t="s">
        <v>21906</v>
      </c>
    </row>
    <row r="5906" spans="1:13" hidden="1" x14ac:dyDescent="0.25">
      <c r="A5906" s="128"/>
      <c r="B5906" s="2"/>
      <c r="C5906" s="139" t="s">
        <v>5125</v>
      </c>
      <c r="D5906" s="124" t="s">
        <v>5126</v>
      </c>
      <c r="E5906" s="118" t="s">
        <v>48</v>
      </c>
      <c r="F5906" s="124" t="s">
        <v>35249</v>
      </c>
      <c r="G5906" s="118" t="s">
        <v>2</v>
      </c>
      <c r="H5906" s="137">
        <v>43682</v>
      </c>
      <c r="I5906" s="119">
        <v>241.05</v>
      </c>
      <c r="J5906" s="129"/>
      <c r="K5906" s="129"/>
      <c r="L5906" s="129">
        <v>0</v>
      </c>
      <c r="M5906" s="134" t="s">
        <v>28244</v>
      </c>
    </row>
    <row r="5907" spans="1:13" hidden="1" x14ac:dyDescent="0.25">
      <c r="A5907" s="128"/>
      <c r="B5907" s="2"/>
      <c r="C5907" s="139" t="s">
        <v>19304</v>
      </c>
      <c r="D5907" s="124" t="s">
        <v>19303</v>
      </c>
      <c r="E5907" s="118" t="s">
        <v>48</v>
      </c>
      <c r="F5907" s="124" t="s">
        <v>35249</v>
      </c>
      <c r="G5907" s="118" t="s">
        <v>2</v>
      </c>
      <c r="H5907" s="137">
        <v>46064</v>
      </c>
      <c r="I5907" s="119">
        <v>1444.22</v>
      </c>
      <c r="J5907" s="129"/>
      <c r="K5907" s="129"/>
      <c r="L5907" s="129">
        <v>0</v>
      </c>
      <c r="M5907" s="134" t="s">
        <v>32033</v>
      </c>
    </row>
    <row r="5908" spans="1:13" hidden="1" x14ac:dyDescent="0.25">
      <c r="A5908" s="128"/>
      <c r="B5908" s="2"/>
      <c r="C5908" s="139" t="s">
        <v>5127</v>
      </c>
      <c r="D5908" s="124" t="s">
        <v>5128</v>
      </c>
      <c r="E5908" s="118" t="s">
        <v>48</v>
      </c>
      <c r="F5908" s="124" t="s">
        <v>35249</v>
      </c>
      <c r="G5908" s="118" t="s">
        <v>2</v>
      </c>
      <c r="H5908" s="137">
        <v>41220</v>
      </c>
      <c r="I5908" s="119">
        <v>2187.39</v>
      </c>
      <c r="J5908" s="129"/>
      <c r="K5908" s="129"/>
      <c r="L5908" s="129">
        <v>0</v>
      </c>
      <c r="M5908" s="134" t="s">
        <v>30004</v>
      </c>
    </row>
    <row r="5909" spans="1:13" hidden="1" x14ac:dyDescent="0.25">
      <c r="A5909" s="128"/>
      <c r="B5909" s="2"/>
      <c r="C5909" s="139" t="s">
        <v>5129</v>
      </c>
      <c r="D5909" s="124" t="s">
        <v>5130</v>
      </c>
      <c r="E5909" s="118" t="s">
        <v>48</v>
      </c>
      <c r="F5909" s="124" t="s">
        <v>35249</v>
      </c>
      <c r="G5909" s="118" t="s">
        <v>2</v>
      </c>
      <c r="H5909" s="137">
        <v>41220</v>
      </c>
      <c r="I5909" s="119">
        <v>2437.69</v>
      </c>
      <c r="J5909" s="129"/>
      <c r="K5909" s="129"/>
      <c r="L5909" s="129">
        <v>0</v>
      </c>
      <c r="M5909" s="134" t="s">
        <v>29751</v>
      </c>
    </row>
    <row r="5910" spans="1:13" hidden="1" x14ac:dyDescent="0.25">
      <c r="A5910" s="128"/>
      <c r="B5910" s="2"/>
      <c r="C5910" s="139" t="s">
        <v>32443</v>
      </c>
      <c r="D5910" s="124" t="s">
        <v>32444</v>
      </c>
      <c r="E5910" s="118" t="s">
        <v>48</v>
      </c>
      <c r="F5910" s="124" t="s">
        <v>35249</v>
      </c>
      <c r="G5910" s="118" t="s">
        <v>2</v>
      </c>
      <c r="H5910" s="137"/>
      <c r="I5910" s="119"/>
      <c r="J5910" s="129"/>
      <c r="K5910" s="129"/>
      <c r="L5910" s="129">
        <v>0</v>
      </c>
      <c r="M5910" s="134" t="s">
        <v>30128</v>
      </c>
    </row>
    <row r="5911" spans="1:13" hidden="1" x14ac:dyDescent="0.25">
      <c r="A5911" s="128"/>
      <c r="B5911" s="2"/>
      <c r="C5911" s="139" t="s">
        <v>5131</v>
      </c>
      <c r="D5911" s="124" t="s">
        <v>5132</v>
      </c>
      <c r="E5911" s="118" t="s">
        <v>48</v>
      </c>
      <c r="F5911" s="124" t="s">
        <v>35249</v>
      </c>
      <c r="G5911" s="118" t="s">
        <v>2</v>
      </c>
      <c r="H5911" s="137">
        <v>41332</v>
      </c>
      <c r="I5911" s="119">
        <v>2578.48</v>
      </c>
      <c r="J5911" s="129"/>
      <c r="K5911" s="129"/>
      <c r="L5911" s="129">
        <v>0</v>
      </c>
      <c r="M5911" s="134" t="s">
        <v>29680</v>
      </c>
    </row>
    <row r="5912" spans="1:13" hidden="1" x14ac:dyDescent="0.25">
      <c r="A5912" s="128"/>
      <c r="B5912" s="2"/>
      <c r="C5912" s="139" t="s">
        <v>5133</v>
      </c>
      <c r="D5912" s="124" t="s">
        <v>5134</v>
      </c>
      <c r="E5912" s="118" t="s">
        <v>48</v>
      </c>
      <c r="F5912" s="124" t="s">
        <v>35249</v>
      </c>
      <c r="G5912" s="118" t="s">
        <v>2</v>
      </c>
      <c r="H5912" s="137">
        <v>41304</v>
      </c>
      <c r="I5912" s="119">
        <v>2781.84</v>
      </c>
      <c r="J5912" s="129"/>
      <c r="K5912" s="129"/>
      <c r="L5912" s="129">
        <v>0</v>
      </c>
      <c r="M5912" s="134" t="s">
        <v>29954</v>
      </c>
    </row>
    <row r="5913" spans="1:13" hidden="1" x14ac:dyDescent="0.25">
      <c r="A5913" s="128"/>
      <c r="B5913" s="2"/>
      <c r="C5913" s="139" t="s">
        <v>5135</v>
      </c>
      <c r="D5913" s="124" t="s">
        <v>5136</v>
      </c>
      <c r="E5913" s="118" t="s">
        <v>48</v>
      </c>
      <c r="F5913" s="124" t="s">
        <v>35249</v>
      </c>
      <c r="G5913" s="118" t="s">
        <v>2</v>
      </c>
      <c r="H5913" s="137">
        <v>41220</v>
      </c>
      <c r="I5913" s="119">
        <v>2844.41</v>
      </c>
      <c r="J5913" s="129"/>
      <c r="K5913" s="129"/>
      <c r="L5913" s="129">
        <v>0</v>
      </c>
      <c r="M5913" s="134" t="s">
        <v>30145</v>
      </c>
    </row>
    <row r="5914" spans="1:13" hidden="1" x14ac:dyDescent="0.25">
      <c r="A5914" s="128"/>
      <c r="B5914" s="2"/>
      <c r="C5914" s="139" t="s">
        <v>5137</v>
      </c>
      <c r="D5914" s="124" t="s">
        <v>5138</v>
      </c>
      <c r="E5914" s="118" t="s">
        <v>48</v>
      </c>
      <c r="F5914" s="124" t="s">
        <v>35249</v>
      </c>
      <c r="G5914" s="118" t="s">
        <v>2</v>
      </c>
      <c r="H5914" s="137">
        <v>41220</v>
      </c>
      <c r="I5914" s="119">
        <v>2906.99</v>
      </c>
      <c r="J5914" s="129"/>
      <c r="K5914" s="129"/>
      <c r="L5914" s="129">
        <v>0</v>
      </c>
      <c r="M5914" s="134" t="s">
        <v>30001</v>
      </c>
    </row>
    <row r="5915" spans="1:13" hidden="1" x14ac:dyDescent="0.25">
      <c r="A5915" s="128"/>
      <c r="B5915" s="2"/>
      <c r="C5915" s="139" t="s">
        <v>5139</v>
      </c>
      <c r="D5915" s="124" t="s">
        <v>5140</v>
      </c>
      <c r="E5915" s="118" t="s">
        <v>48</v>
      </c>
      <c r="F5915" s="124" t="s">
        <v>35249</v>
      </c>
      <c r="G5915" s="118" t="s">
        <v>2</v>
      </c>
      <c r="H5915" s="137">
        <v>41220</v>
      </c>
      <c r="I5915" s="119">
        <v>3032.13</v>
      </c>
      <c r="J5915" s="129"/>
      <c r="K5915" s="129"/>
      <c r="L5915" s="129">
        <v>0</v>
      </c>
      <c r="M5915" s="134" t="s">
        <v>30239</v>
      </c>
    </row>
    <row r="5916" spans="1:13" hidden="1" x14ac:dyDescent="0.25">
      <c r="A5916" s="128"/>
      <c r="B5916" s="2"/>
      <c r="C5916" s="139" t="s">
        <v>5141</v>
      </c>
      <c r="D5916" s="124" t="s">
        <v>5142</v>
      </c>
      <c r="E5916" s="118" t="s">
        <v>48</v>
      </c>
      <c r="F5916" s="124" t="s">
        <v>35249</v>
      </c>
      <c r="G5916" s="118" t="s">
        <v>2</v>
      </c>
      <c r="H5916" s="137">
        <v>41352</v>
      </c>
      <c r="I5916" s="119">
        <v>3063.42</v>
      </c>
      <c r="J5916" s="129"/>
      <c r="K5916" s="129"/>
      <c r="L5916" s="129">
        <v>0</v>
      </c>
      <c r="M5916" s="134" t="s">
        <v>21907</v>
      </c>
    </row>
    <row r="5917" spans="1:13" hidden="1" x14ac:dyDescent="0.25">
      <c r="A5917" s="128"/>
      <c r="B5917" s="2"/>
      <c r="C5917" s="139" t="s">
        <v>5143</v>
      </c>
      <c r="D5917" s="124" t="s">
        <v>5144</v>
      </c>
      <c r="E5917" s="118" t="s">
        <v>48</v>
      </c>
      <c r="F5917" s="124" t="s">
        <v>35249</v>
      </c>
      <c r="G5917" s="118" t="s">
        <v>2</v>
      </c>
      <c r="H5917" s="137">
        <v>41418</v>
      </c>
      <c r="I5917" s="119">
        <v>819.36</v>
      </c>
      <c r="J5917" s="129"/>
      <c r="K5917" s="129"/>
      <c r="L5917" s="129">
        <v>0</v>
      </c>
      <c r="M5917" s="134" t="s">
        <v>21908</v>
      </c>
    </row>
    <row r="5918" spans="1:13" hidden="1" x14ac:dyDescent="0.25">
      <c r="A5918" s="128"/>
      <c r="B5918" s="2"/>
      <c r="C5918" s="139" t="s">
        <v>5145</v>
      </c>
      <c r="D5918" s="124" t="s">
        <v>5146</v>
      </c>
      <c r="E5918" s="118" t="s">
        <v>48</v>
      </c>
      <c r="F5918" s="124" t="s">
        <v>35249</v>
      </c>
      <c r="G5918" s="118" t="s">
        <v>2</v>
      </c>
      <c r="H5918" s="137">
        <v>41221</v>
      </c>
      <c r="I5918" s="119">
        <v>3094.71</v>
      </c>
      <c r="J5918" s="129"/>
      <c r="K5918" s="129"/>
      <c r="L5918" s="129">
        <v>0</v>
      </c>
      <c r="M5918" s="134" t="s">
        <v>21909</v>
      </c>
    </row>
    <row r="5919" spans="1:13" hidden="1" x14ac:dyDescent="0.25">
      <c r="A5919" s="128"/>
      <c r="B5919" s="2"/>
      <c r="C5919" s="139" t="s">
        <v>5147</v>
      </c>
      <c r="D5919" s="124" t="s">
        <v>5148</v>
      </c>
      <c r="E5919" s="118" t="s">
        <v>48</v>
      </c>
      <c r="F5919" s="124" t="s">
        <v>35249</v>
      </c>
      <c r="G5919" s="118" t="s">
        <v>2</v>
      </c>
      <c r="H5919" s="137">
        <v>41340</v>
      </c>
      <c r="I5919" s="119">
        <v>2293.08</v>
      </c>
      <c r="J5919" s="129"/>
      <c r="K5919" s="129"/>
      <c r="L5919" s="129">
        <v>0</v>
      </c>
      <c r="M5919" s="134" t="s">
        <v>21910</v>
      </c>
    </row>
    <row r="5920" spans="1:13" hidden="1" x14ac:dyDescent="0.25">
      <c r="A5920" s="128"/>
      <c r="B5920" s="2"/>
      <c r="C5920" s="139" t="s">
        <v>5149</v>
      </c>
      <c r="D5920" s="124" t="s">
        <v>5150</v>
      </c>
      <c r="E5920" s="118" t="s">
        <v>48</v>
      </c>
      <c r="F5920" s="124" t="s">
        <v>35249</v>
      </c>
      <c r="G5920" s="118" t="s">
        <v>34659</v>
      </c>
      <c r="H5920" s="137"/>
      <c r="I5920" s="119"/>
      <c r="J5920" s="129"/>
      <c r="K5920" s="129"/>
      <c r="L5920" s="129">
        <v>0</v>
      </c>
      <c r="M5920" s="134" t="s">
        <v>21911</v>
      </c>
    </row>
    <row r="5921" spans="1:13" hidden="1" x14ac:dyDescent="0.25">
      <c r="A5921" s="128"/>
      <c r="B5921" s="2"/>
      <c r="C5921" s="139" t="s">
        <v>31490</v>
      </c>
      <c r="D5921" s="124" t="s">
        <v>31491</v>
      </c>
      <c r="E5921" s="118" t="s">
        <v>48</v>
      </c>
      <c r="F5921" s="124" t="s">
        <v>35249</v>
      </c>
      <c r="G5921" s="118" t="s">
        <v>2</v>
      </c>
      <c r="H5921" s="137"/>
      <c r="I5921" s="119"/>
      <c r="J5921" s="129"/>
      <c r="K5921" s="129"/>
      <c r="L5921" s="129">
        <v>0</v>
      </c>
      <c r="M5921" s="134" t="s">
        <v>21912</v>
      </c>
    </row>
    <row r="5922" spans="1:13" hidden="1" x14ac:dyDescent="0.25">
      <c r="A5922" s="128"/>
      <c r="B5922" s="2"/>
      <c r="C5922" s="139" t="s">
        <v>32150</v>
      </c>
      <c r="D5922" s="124" t="s">
        <v>32151</v>
      </c>
      <c r="E5922" s="118" t="s">
        <v>48</v>
      </c>
      <c r="F5922" s="124" t="s">
        <v>35249</v>
      </c>
      <c r="G5922" s="118" t="s">
        <v>2</v>
      </c>
      <c r="H5922" s="137"/>
      <c r="I5922" s="119"/>
      <c r="J5922" s="129"/>
      <c r="K5922" s="129"/>
      <c r="L5922" s="129">
        <v>0</v>
      </c>
      <c r="M5922" s="134" t="s">
        <v>21913</v>
      </c>
    </row>
    <row r="5923" spans="1:13" hidden="1" x14ac:dyDescent="0.25">
      <c r="A5923" s="128"/>
      <c r="B5923" s="2"/>
      <c r="C5923" s="139" t="s">
        <v>5151</v>
      </c>
      <c r="D5923" s="124" t="s">
        <v>5152</v>
      </c>
      <c r="E5923" s="118" t="s">
        <v>48</v>
      </c>
      <c r="F5923" s="124" t="s">
        <v>35249</v>
      </c>
      <c r="G5923" s="118" t="s">
        <v>2</v>
      </c>
      <c r="H5923" s="137">
        <v>45706</v>
      </c>
      <c r="I5923" s="119">
        <v>372.1</v>
      </c>
      <c r="J5923" s="129"/>
      <c r="K5923" s="129"/>
      <c r="L5923" s="129">
        <v>0</v>
      </c>
      <c r="M5923" s="134" t="s">
        <v>21914</v>
      </c>
    </row>
    <row r="5924" spans="1:13" hidden="1" x14ac:dyDescent="0.25">
      <c r="A5924" s="128"/>
      <c r="B5924" s="2"/>
      <c r="C5924" s="139" t="s">
        <v>5153</v>
      </c>
      <c r="D5924" s="124" t="s">
        <v>5154</v>
      </c>
      <c r="E5924" s="118" t="s">
        <v>48</v>
      </c>
      <c r="F5924" s="124" t="s">
        <v>35249</v>
      </c>
      <c r="G5924" s="118" t="s">
        <v>2</v>
      </c>
      <c r="H5924" s="137"/>
      <c r="I5924" s="119"/>
      <c r="J5924" s="129"/>
      <c r="K5924" s="129"/>
      <c r="L5924" s="129">
        <v>0</v>
      </c>
      <c r="M5924" s="134" t="s">
        <v>21915</v>
      </c>
    </row>
    <row r="5925" spans="1:13" hidden="1" x14ac:dyDescent="0.25">
      <c r="A5925" s="128"/>
      <c r="B5925" s="2"/>
      <c r="C5925" s="139" t="s">
        <v>5155</v>
      </c>
      <c r="D5925" s="124" t="s">
        <v>5156</v>
      </c>
      <c r="E5925" s="118" t="s">
        <v>48</v>
      </c>
      <c r="F5925" s="124" t="s">
        <v>35249</v>
      </c>
      <c r="G5925" s="118" t="s">
        <v>2</v>
      </c>
      <c r="H5925" s="137"/>
      <c r="I5925" s="119"/>
      <c r="J5925" s="129"/>
      <c r="K5925" s="129"/>
      <c r="L5925" s="129">
        <v>0</v>
      </c>
      <c r="M5925" s="134" t="s">
        <v>33435</v>
      </c>
    </row>
    <row r="5926" spans="1:13" hidden="1" x14ac:dyDescent="0.25">
      <c r="A5926" s="128"/>
      <c r="B5926" s="2"/>
      <c r="C5926" s="139" t="s">
        <v>5157</v>
      </c>
      <c r="D5926" s="124" t="s">
        <v>5158</v>
      </c>
      <c r="E5926" s="118" t="s">
        <v>48</v>
      </c>
      <c r="F5926" s="124" t="s">
        <v>35249</v>
      </c>
      <c r="G5926" s="118" t="s">
        <v>34659</v>
      </c>
      <c r="H5926" s="137">
        <v>45848</v>
      </c>
      <c r="I5926" s="119">
        <v>75</v>
      </c>
      <c r="J5926" s="129"/>
      <c r="K5926" s="129"/>
      <c r="L5926" s="129">
        <v>0</v>
      </c>
      <c r="M5926" s="134" t="s">
        <v>29315</v>
      </c>
    </row>
    <row r="5927" spans="1:13" hidden="1" x14ac:dyDescent="0.25">
      <c r="A5927" s="128"/>
      <c r="B5927" s="2"/>
      <c r="C5927" s="139" t="s">
        <v>19067</v>
      </c>
      <c r="D5927" s="124" t="s">
        <v>19066</v>
      </c>
      <c r="E5927" s="118" t="s">
        <v>48</v>
      </c>
      <c r="F5927" s="124" t="s">
        <v>35249</v>
      </c>
      <c r="G5927" s="118" t="s">
        <v>2</v>
      </c>
      <c r="H5927" s="137"/>
      <c r="I5927" s="119"/>
      <c r="J5927" s="129"/>
      <c r="K5927" s="129"/>
      <c r="L5927" s="129">
        <v>0</v>
      </c>
      <c r="M5927" s="134" t="s">
        <v>33397</v>
      </c>
    </row>
    <row r="5928" spans="1:13" hidden="1" x14ac:dyDescent="0.25">
      <c r="A5928" s="128"/>
      <c r="B5928" s="2"/>
      <c r="C5928" s="139" t="s">
        <v>31810</v>
      </c>
      <c r="D5928" s="124" t="s">
        <v>31811</v>
      </c>
      <c r="E5928" s="118" t="s">
        <v>48</v>
      </c>
      <c r="F5928" s="124" t="s">
        <v>35249</v>
      </c>
      <c r="G5928" s="118" t="s">
        <v>34659</v>
      </c>
      <c r="H5928" s="137"/>
      <c r="I5928" s="119"/>
      <c r="J5928" s="129"/>
      <c r="K5928" s="129"/>
      <c r="L5928" s="129">
        <v>0</v>
      </c>
      <c r="M5928" s="134" t="s">
        <v>33577</v>
      </c>
    </row>
    <row r="5929" spans="1:13" hidden="1" x14ac:dyDescent="0.25">
      <c r="A5929" s="128"/>
      <c r="B5929" s="2"/>
      <c r="C5929" s="139" t="s">
        <v>19578</v>
      </c>
      <c r="D5929" s="124" t="s">
        <v>19577</v>
      </c>
      <c r="E5929" s="118" t="s">
        <v>48</v>
      </c>
      <c r="F5929" s="124" t="s">
        <v>35249</v>
      </c>
      <c r="G5929" s="118" t="s">
        <v>34659</v>
      </c>
      <c r="H5929" s="137">
        <v>41488</v>
      </c>
      <c r="I5929" s="119">
        <v>9200</v>
      </c>
      <c r="J5929" s="129"/>
      <c r="K5929" s="129"/>
      <c r="L5929" s="129">
        <v>0</v>
      </c>
      <c r="M5929" s="134" t="s">
        <v>21916</v>
      </c>
    </row>
    <row r="5930" spans="1:13" hidden="1" x14ac:dyDescent="0.25">
      <c r="A5930" s="128"/>
      <c r="B5930" s="2"/>
      <c r="C5930" s="139" t="s">
        <v>33315</v>
      </c>
      <c r="D5930" s="124" t="s">
        <v>33316</v>
      </c>
      <c r="E5930" s="118" t="s">
        <v>48</v>
      </c>
      <c r="F5930" s="124" t="s">
        <v>35249</v>
      </c>
      <c r="G5930" s="118" t="s">
        <v>34659</v>
      </c>
      <c r="H5930" s="137"/>
      <c r="I5930" s="119"/>
      <c r="J5930" s="129"/>
      <c r="K5930" s="129"/>
      <c r="L5930" s="129">
        <v>0</v>
      </c>
      <c r="M5930" s="134" t="s">
        <v>21917</v>
      </c>
    </row>
    <row r="5931" spans="1:13" hidden="1" x14ac:dyDescent="0.25">
      <c r="A5931" s="128"/>
      <c r="B5931" s="2"/>
      <c r="C5931" s="139" t="s">
        <v>31635</v>
      </c>
      <c r="D5931" s="124" t="s">
        <v>31636</v>
      </c>
      <c r="E5931" s="118" t="s">
        <v>48</v>
      </c>
      <c r="F5931" s="124" t="s">
        <v>35249</v>
      </c>
      <c r="G5931" s="118" t="s">
        <v>34659</v>
      </c>
      <c r="H5931" s="137"/>
      <c r="I5931" s="119"/>
      <c r="J5931" s="129"/>
      <c r="K5931" s="129"/>
      <c r="L5931" s="129">
        <v>0</v>
      </c>
      <c r="M5931" s="134" t="s">
        <v>28879</v>
      </c>
    </row>
    <row r="5932" spans="1:13" hidden="1" x14ac:dyDescent="0.25">
      <c r="A5932" s="128"/>
      <c r="B5932" s="2"/>
      <c r="C5932" s="139" t="s">
        <v>34319</v>
      </c>
      <c r="D5932" s="124" t="s">
        <v>34320</v>
      </c>
      <c r="E5932" s="118" t="s">
        <v>48</v>
      </c>
      <c r="F5932" s="124" t="s">
        <v>35249</v>
      </c>
      <c r="G5932" s="118" t="s">
        <v>2</v>
      </c>
      <c r="H5932" s="137"/>
      <c r="I5932" s="119"/>
      <c r="J5932" s="129"/>
      <c r="K5932" s="129"/>
      <c r="L5932" s="129">
        <v>0</v>
      </c>
      <c r="M5932" s="134" t="s">
        <v>21918</v>
      </c>
    </row>
    <row r="5933" spans="1:13" hidden="1" x14ac:dyDescent="0.25">
      <c r="A5933" s="128"/>
      <c r="B5933" s="2"/>
      <c r="C5933" s="139" t="s">
        <v>19580</v>
      </c>
      <c r="D5933" s="124" t="s">
        <v>19579</v>
      </c>
      <c r="E5933" s="118" t="s">
        <v>48</v>
      </c>
      <c r="F5933" s="124" t="s">
        <v>35249</v>
      </c>
      <c r="G5933" s="118" t="s">
        <v>34659</v>
      </c>
      <c r="H5933" s="137">
        <v>41284</v>
      </c>
      <c r="I5933" s="119">
        <v>9450</v>
      </c>
      <c r="J5933" s="129"/>
      <c r="K5933" s="129"/>
      <c r="L5933" s="129">
        <v>0</v>
      </c>
      <c r="M5933" s="134" t="s">
        <v>21919</v>
      </c>
    </row>
    <row r="5934" spans="1:13" hidden="1" x14ac:dyDescent="0.25">
      <c r="A5934" s="128"/>
      <c r="B5934" s="2"/>
      <c r="C5934" s="139" t="s">
        <v>32187</v>
      </c>
      <c r="D5934" s="124" t="s">
        <v>32188</v>
      </c>
      <c r="E5934" s="118" t="s">
        <v>48</v>
      </c>
      <c r="F5934" s="124" t="s">
        <v>35249</v>
      </c>
      <c r="G5934" s="118" t="s">
        <v>34659</v>
      </c>
      <c r="H5934" s="137"/>
      <c r="I5934" s="119"/>
      <c r="J5934" s="129"/>
      <c r="K5934" s="129"/>
      <c r="L5934" s="129">
        <v>0</v>
      </c>
      <c r="M5934" s="134" t="s">
        <v>31500</v>
      </c>
    </row>
    <row r="5935" spans="1:13" hidden="1" x14ac:dyDescent="0.25">
      <c r="A5935" s="128"/>
      <c r="B5935" s="2"/>
      <c r="C5935" s="139" t="s">
        <v>5159</v>
      </c>
      <c r="D5935" s="124" t="s">
        <v>5160</v>
      </c>
      <c r="E5935" s="118" t="s">
        <v>5161</v>
      </c>
      <c r="F5935" s="124" t="s">
        <v>5162</v>
      </c>
      <c r="G5935" s="118" t="s">
        <v>2</v>
      </c>
      <c r="H5935" s="137">
        <v>40288</v>
      </c>
      <c r="I5935" s="119">
        <v>775.86</v>
      </c>
      <c r="J5935" s="129"/>
      <c r="K5935" s="129"/>
      <c r="L5935" s="129">
        <v>0</v>
      </c>
      <c r="M5935" s="134" t="s">
        <v>21920</v>
      </c>
    </row>
    <row r="5936" spans="1:13" hidden="1" x14ac:dyDescent="0.25">
      <c r="A5936" s="128"/>
      <c r="B5936" s="2"/>
      <c r="C5936" s="139" t="s">
        <v>19624</v>
      </c>
      <c r="D5936" s="124" t="s">
        <v>19623</v>
      </c>
      <c r="E5936" s="118" t="s">
        <v>48</v>
      </c>
      <c r="F5936" s="124" t="s">
        <v>35249</v>
      </c>
      <c r="G5936" s="118" t="s">
        <v>2</v>
      </c>
      <c r="H5936" s="137">
        <v>41562</v>
      </c>
      <c r="I5936" s="119">
        <v>2382</v>
      </c>
      <c r="J5936" s="129"/>
      <c r="K5936" s="129"/>
      <c r="L5936" s="129">
        <v>0</v>
      </c>
      <c r="M5936" s="134" t="s">
        <v>32225</v>
      </c>
    </row>
    <row r="5937" spans="1:13" hidden="1" x14ac:dyDescent="0.25">
      <c r="A5937" s="128"/>
      <c r="B5937" s="2"/>
      <c r="C5937" s="139" t="s">
        <v>19576</v>
      </c>
      <c r="D5937" s="124" t="s">
        <v>19575</v>
      </c>
      <c r="E5937" s="118" t="s">
        <v>48</v>
      </c>
      <c r="F5937" s="124" t="s">
        <v>35249</v>
      </c>
      <c r="G5937" s="118" t="s">
        <v>2</v>
      </c>
      <c r="H5937" s="137">
        <v>42132</v>
      </c>
      <c r="I5937" s="119">
        <v>5930</v>
      </c>
      <c r="J5937" s="129"/>
      <c r="K5937" s="129"/>
      <c r="L5937" s="129">
        <v>0</v>
      </c>
      <c r="M5937" s="134" t="s">
        <v>21921</v>
      </c>
    </row>
    <row r="5938" spans="1:13" hidden="1" x14ac:dyDescent="0.25">
      <c r="A5938" s="128"/>
      <c r="B5938" s="2"/>
      <c r="C5938" s="139" t="s">
        <v>19358</v>
      </c>
      <c r="D5938" s="124" t="s">
        <v>19357</v>
      </c>
      <c r="E5938" s="118" t="s">
        <v>48</v>
      </c>
      <c r="F5938" s="124" t="s">
        <v>35249</v>
      </c>
      <c r="G5938" s="118" t="s">
        <v>59</v>
      </c>
      <c r="H5938" s="137">
        <v>40840</v>
      </c>
      <c r="I5938" s="119">
        <v>48.6</v>
      </c>
      <c r="J5938" s="129"/>
      <c r="K5938" s="129"/>
      <c r="L5938" s="129">
        <v>0</v>
      </c>
      <c r="M5938" s="134" t="s">
        <v>28373</v>
      </c>
    </row>
    <row r="5939" spans="1:13" hidden="1" x14ac:dyDescent="0.25">
      <c r="A5939" s="128"/>
      <c r="B5939" s="2"/>
      <c r="C5939" s="139" t="s">
        <v>5163</v>
      </c>
      <c r="D5939" s="124" t="s">
        <v>5164</v>
      </c>
      <c r="E5939" s="118" t="s">
        <v>48</v>
      </c>
      <c r="F5939" s="124" t="s">
        <v>35249</v>
      </c>
      <c r="G5939" s="118" t="s">
        <v>2</v>
      </c>
      <c r="H5939" s="137">
        <v>43769</v>
      </c>
      <c r="I5939" s="119">
        <v>1440</v>
      </c>
      <c r="J5939" s="129"/>
      <c r="K5939" s="129"/>
      <c r="L5939" s="129">
        <v>0</v>
      </c>
      <c r="M5939" s="134" t="s">
        <v>21922</v>
      </c>
    </row>
    <row r="5940" spans="1:13" hidden="1" x14ac:dyDescent="0.25">
      <c r="A5940" s="128"/>
      <c r="B5940" s="2"/>
      <c r="C5940" s="139" t="s">
        <v>19356</v>
      </c>
      <c r="D5940" s="124" t="s">
        <v>19355</v>
      </c>
      <c r="E5940" s="118" t="s">
        <v>48</v>
      </c>
      <c r="F5940" s="124" t="s">
        <v>35249</v>
      </c>
      <c r="G5940" s="118" t="s">
        <v>2</v>
      </c>
      <c r="H5940" s="137">
        <v>41613</v>
      </c>
      <c r="I5940" s="119">
        <v>14.4</v>
      </c>
      <c r="J5940" s="129"/>
      <c r="K5940" s="129"/>
      <c r="L5940" s="129">
        <v>0</v>
      </c>
      <c r="M5940" s="134" t="s">
        <v>33164</v>
      </c>
    </row>
    <row r="5941" spans="1:13" hidden="1" x14ac:dyDescent="0.25">
      <c r="A5941" s="128"/>
      <c r="B5941" s="2"/>
      <c r="C5941" s="139" t="s">
        <v>5165</v>
      </c>
      <c r="D5941" s="124" t="s">
        <v>5166</v>
      </c>
      <c r="E5941" s="118" t="s">
        <v>48</v>
      </c>
      <c r="F5941" s="124" t="s">
        <v>35249</v>
      </c>
      <c r="G5941" s="118" t="s">
        <v>2</v>
      </c>
      <c r="H5941" s="137">
        <v>43678</v>
      </c>
      <c r="I5941" s="119">
        <v>79.27</v>
      </c>
      <c r="J5941" s="129"/>
      <c r="K5941" s="129"/>
      <c r="L5941" s="129">
        <v>0</v>
      </c>
      <c r="M5941" s="134" t="s">
        <v>32645</v>
      </c>
    </row>
    <row r="5942" spans="1:13" hidden="1" x14ac:dyDescent="0.25">
      <c r="A5942" s="128"/>
      <c r="B5942" s="2"/>
      <c r="C5942" s="139" t="s">
        <v>5167</v>
      </c>
      <c r="D5942" s="124" t="s">
        <v>5168</v>
      </c>
      <c r="E5942" s="118" t="s">
        <v>48</v>
      </c>
      <c r="F5942" s="124" t="s">
        <v>35249</v>
      </c>
      <c r="G5942" s="118" t="s">
        <v>2</v>
      </c>
      <c r="H5942" s="137">
        <v>43469</v>
      </c>
      <c r="I5942" s="119">
        <v>690</v>
      </c>
      <c r="J5942" s="129"/>
      <c r="K5942" s="129"/>
      <c r="L5942" s="129">
        <v>0</v>
      </c>
      <c r="M5942" s="134" t="s">
        <v>31803</v>
      </c>
    </row>
    <row r="5943" spans="1:13" hidden="1" x14ac:dyDescent="0.25">
      <c r="A5943" s="128"/>
      <c r="B5943" s="2"/>
      <c r="C5943" s="139" t="s">
        <v>29162</v>
      </c>
      <c r="D5943" s="124" t="s">
        <v>29163</v>
      </c>
      <c r="E5943" s="118" t="s">
        <v>48</v>
      </c>
      <c r="F5943" s="124" t="s">
        <v>35249</v>
      </c>
      <c r="G5943" s="118" t="s">
        <v>2</v>
      </c>
      <c r="H5943" s="137"/>
      <c r="I5943" s="119"/>
      <c r="J5943" s="129"/>
      <c r="K5943" s="129"/>
      <c r="L5943" s="129">
        <v>0</v>
      </c>
      <c r="M5943" s="134" t="s">
        <v>31806</v>
      </c>
    </row>
    <row r="5944" spans="1:13" hidden="1" x14ac:dyDescent="0.25">
      <c r="A5944" s="128"/>
      <c r="B5944" s="2"/>
      <c r="C5944" s="139" t="s">
        <v>29518</v>
      </c>
      <c r="D5944" s="124" t="s">
        <v>29519</v>
      </c>
      <c r="E5944" s="118" t="s">
        <v>48</v>
      </c>
      <c r="F5944" s="124" t="s">
        <v>35249</v>
      </c>
      <c r="G5944" s="118" t="s">
        <v>2</v>
      </c>
      <c r="H5944" s="137"/>
      <c r="I5944" s="119"/>
      <c r="J5944" s="129"/>
      <c r="K5944" s="129"/>
      <c r="L5944" s="129">
        <v>0</v>
      </c>
      <c r="M5944" s="134" t="s">
        <v>33311</v>
      </c>
    </row>
    <row r="5945" spans="1:13" hidden="1" x14ac:dyDescent="0.25">
      <c r="A5945" s="128"/>
      <c r="B5945" s="2"/>
      <c r="C5945" s="139" t="s">
        <v>5170</v>
      </c>
      <c r="D5945" s="124" t="s">
        <v>5171</v>
      </c>
      <c r="E5945" s="118" t="s">
        <v>48</v>
      </c>
      <c r="F5945" s="124" t="s">
        <v>35249</v>
      </c>
      <c r="G5945" s="118" t="s">
        <v>2</v>
      </c>
      <c r="H5945" s="137">
        <v>45147</v>
      </c>
      <c r="I5945" s="119">
        <v>13882</v>
      </c>
      <c r="J5945" s="129"/>
      <c r="K5945" s="129"/>
      <c r="L5945" s="129">
        <v>0</v>
      </c>
      <c r="M5945" s="134" t="s">
        <v>33678</v>
      </c>
    </row>
    <row r="5946" spans="1:13" hidden="1" x14ac:dyDescent="0.25">
      <c r="A5946" s="128"/>
      <c r="B5946" s="2"/>
      <c r="C5946" s="139" t="s">
        <v>19628</v>
      </c>
      <c r="D5946" s="124" t="s">
        <v>19627</v>
      </c>
      <c r="E5946" s="118" t="s">
        <v>48</v>
      </c>
      <c r="F5946" s="124" t="s">
        <v>35249</v>
      </c>
      <c r="G5946" s="118" t="s">
        <v>2</v>
      </c>
      <c r="H5946" s="137">
        <v>43781</v>
      </c>
      <c r="I5946" s="119">
        <v>19156</v>
      </c>
      <c r="J5946" s="129"/>
      <c r="K5946" s="129"/>
      <c r="L5946" s="129">
        <v>0</v>
      </c>
      <c r="M5946" s="134" t="s">
        <v>32059</v>
      </c>
    </row>
    <row r="5947" spans="1:13" hidden="1" x14ac:dyDescent="0.25">
      <c r="A5947" s="128"/>
      <c r="B5947" s="2"/>
      <c r="C5947" s="139" t="s">
        <v>5172</v>
      </c>
      <c r="D5947" s="124" t="s">
        <v>5173</v>
      </c>
      <c r="E5947" s="118" t="s">
        <v>48</v>
      </c>
      <c r="F5947" s="124" t="s">
        <v>35249</v>
      </c>
      <c r="G5947" s="118" t="s">
        <v>2</v>
      </c>
      <c r="H5947" s="137">
        <v>43166</v>
      </c>
      <c r="I5947" s="119">
        <v>3921</v>
      </c>
      <c r="J5947" s="129"/>
      <c r="K5947" s="129"/>
      <c r="L5947" s="129">
        <v>0</v>
      </c>
      <c r="M5947" s="134" t="s">
        <v>33351</v>
      </c>
    </row>
    <row r="5948" spans="1:13" hidden="1" x14ac:dyDescent="0.25">
      <c r="A5948" s="128"/>
      <c r="B5948" s="2"/>
      <c r="C5948" s="139" t="s">
        <v>27935</v>
      </c>
      <c r="D5948" s="124" t="s">
        <v>27936</v>
      </c>
      <c r="E5948" s="118" t="s">
        <v>48</v>
      </c>
      <c r="F5948" s="124" t="s">
        <v>35249</v>
      </c>
      <c r="G5948" s="118" t="s">
        <v>2</v>
      </c>
      <c r="H5948" s="137"/>
      <c r="I5948" s="119"/>
      <c r="J5948" s="129"/>
      <c r="K5948" s="129"/>
      <c r="L5948" s="129">
        <v>0</v>
      </c>
      <c r="M5948" s="134" t="s">
        <v>21923</v>
      </c>
    </row>
    <row r="5949" spans="1:13" hidden="1" x14ac:dyDescent="0.25">
      <c r="A5949" s="128"/>
      <c r="B5949" s="2"/>
      <c r="C5949" s="139" t="s">
        <v>28297</v>
      </c>
      <c r="D5949" s="124" t="s">
        <v>28298</v>
      </c>
      <c r="E5949" s="118" t="s">
        <v>48</v>
      </c>
      <c r="F5949" s="124" t="s">
        <v>35249</v>
      </c>
      <c r="G5949" s="118" t="s">
        <v>2</v>
      </c>
      <c r="H5949" s="137"/>
      <c r="I5949" s="119"/>
      <c r="J5949" s="129"/>
      <c r="K5949" s="129"/>
      <c r="L5949" s="129">
        <v>0</v>
      </c>
      <c r="M5949" s="134" t="s">
        <v>21924</v>
      </c>
    </row>
    <row r="5950" spans="1:13" hidden="1" x14ac:dyDescent="0.25">
      <c r="A5950" s="128"/>
      <c r="B5950" s="2"/>
      <c r="C5950" s="139" t="s">
        <v>27840</v>
      </c>
      <c r="D5950" s="124" t="s">
        <v>27841</v>
      </c>
      <c r="E5950" s="118" t="s">
        <v>48</v>
      </c>
      <c r="F5950" s="124" t="s">
        <v>35249</v>
      </c>
      <c r="G5950" s="118" t="s">
        <v>2</v>
      </c>
      <c r="H5950" s="137"/>
      <c r="I5950" s="119"/>
      <c r="J5950" s="129"/>
      <c r="K5950" s="129"/>
      <c r="L5950" s="129">
        <v>0</v>
      </c>
      <c r="M5950" s="134" t="s">
        <v>21925</v>
      </c>
    </row>
    <row r="5951" spans="1:13" hidden="1" x14ac:dyDescent="0.25">
      <c r="A5951" s="128"/>
      <c r="B5951" s="2"/>
      <c r="C5951" s="139" t="s">
        <v>27980</v>
      </c>
      <c r="D5951" s="124" t="s">
        <v>27981</v>
      </c>
      <c r="E5951" s="118" t="s">
        <v>48</v>
      </c>
      <c r="F5951" s="124" t="s">
        <v>35249</v>
      </c>
      <c r="G5951" s="118" t="s">
        <v>2</v>
      </c>
      <c r="H5951" s="137"/>
      <c r="I5951" s="119"/>
      <c r="J5951" s="129"/>
      <c r="K5951" s="129"/>
      <c r="L5951" s="129">
        <v>0</v>
      </c>
      <c r="M5951" s="134" t="s">
        <v>21926</v>
      </c>
    </row>
    <row r="5952" spans="1:13" hidden="1" x14ac:dyDescent="0.25">
      <c r="A5952" s="128"/>
      <c r="B5952" s="2"/>
      <c r="C5952" s="139" t="s">
        <v>28680</v>
      </c>
      <c r="D5952" s="124" t="s">
        <v>28681</v>
      </c>
      <c r="E5952" s="118" t="s">
        <v>48</v>
      </c>
      <c r="F5952" s="124" t="s">
        <v>35249</v>
      </c>
      <c r="G5952" s="118" t="s">
        <v>2</v>
      </c>
      <c r="H5952" s="137"/>
      <c r="I5952" s="119"/>
      <c r="J5952" s="129"/>
      <c r="K5952" s="129"/>
      <c r="L5952" s="129">
        <v>0</v>
      </c>
      <c r="M5952" s="134" t="s">
        <v>29677</v>
      </c>
    </row>
    <row r="5953" spans="1:13" hidden="1" x14ac:dyDescent="0.25">
      <c r="A5953" s="128"/>
      <c r="B5953" s="2"/>
      <c r="C5953" s="139" t="s">
        <v>5174</v>
      </c>
      <c r="D5953" s="124" t="s">
        <v>5175</v>
      </c>
      <c r="E5953" s="118" t="s">
        <v>5176</v>
      </c>
      <c r="F5953" s="124" t="s">
        <v>5177</v>
      </c>
      <c r="G5953" s="118" t="s">
        <v>2</v>
      </c>
      <c r="H5953" s="137">
        <v>43615</v>
      </c>
      <c r="I5953" s="119">
        <v>8027</v>
      </c>
      <c r="J5953" s="129"/>
      <c r="K5953" s="129"/>
      <c r="L5953" s="129">
        <v>0</v>
      </c>
      <c r="M5953" s="134" t="s">
        <v>29757</v>
      </c>
    </row>
    <row r="5954" spans="1:13" hidden="1" x14ac:dyDescent="0.25">
      <c r="A5954" s="128"/>
      <c r="B5954" s="2"/>
      <c r="C5954" s="139" t="s">
        <v>5178</v>
      </c>
      <c r="D5954" s="124" t="s">
        <v>5179</v>
      </c>
      <c r="E5954" s="118" t="s">
        <v>5176</v>
      </c>
      <c r="F5954" s="124" t="s">
        <v>5177</v>
      </c>
      <c r="G5954" s="118" t="s">
        <v>2</v>
      </c>
      <c r="H5954" s="137">
        <v>44313</v>
      </c>
      <c r="I5954" s="119">
        <v>14869</v>
      </c>
      <c r="J5954" s="129"/>
      <c r="K5954" s="129"/>
      <c r="L5954" s="129">
        <v>0</v>
      </c>
      <c r="M5954" s="134" t="s">
        <v>29760</v>
      </c>
    </row>
    <row r="5955" spans="1:13" hidden="1" x14ac:dyDescent="0.25">
      <c r="A5955" s="128"/>
      <c r="B5955" s="2"/>
      <c r="C5955" s="139" t="s">
        <v>5180</v>
      </c>
      <c r="D5955" s="124" t="s">
        <v>5181</v>
      </c>
      <c r="E5955" s="118" t="s">
        <v>5182</v>
      </c>
      <c r="F5955" s="124" t="s">
        <v>5183</v>
      </c>
      <c r="G5955" s="118" t="s">
        <v>2</v>
      </c>
      <c r="H5955" s="137">
        <v>43629</v>
      </c>
      <c r="I5955" s="119">
        <v>7898</v>
      </c>
      <c r="J5955" s="129"/>
      <c r="K5955" s="129"/>
      <c r="L5955" s="129">
        <v>0</v>
      </c>
      <c r="M5955" s="134" t="s">
        <v>30236</v>
      </c>
    </row>
    <row r="5956" spans="1:13" hidden="1" x14ac:dyDescent="0.25">
      <c r="A5956" s="128"/>
      <c r="B5956" s="2"/>
      <c r="C5956" s="139" t="s">
        <v>5184</v>
      </c>
      <c r="D5956" s="124" t="s">
        <v>5185</v>
      </c>
      <c r="E5956" s="118" t="s">
        <v>5176</v>
      </c>
      <c r="F5956" s="124" t="s">
        <v>5177</v>
      </c>
      <c r="G5956" s="118" t="s">
        <v>2</v>
      </c>
      <c r="H5956" s="137">
        <v>43507</v>
      </c>
      <c r="I5956" s="119">
        <v>8027</v>
      </c>
      <c r="J5956" s="129"/>
      <c r="K5956" s="129"/>
      <c r="L5956" s="129">
        <v>0</v>
      </c>
      <c r="M5956" s="134" t="s">
        <v>30076</v>
      </c>
    </row>
    <row r="5957" spans="1:13" hidden="1" x14ac:dyDescent="0.25">
      <c r="A5957" s="128"/>
      <c r="B5957" s="2"/>
      <c r="C5957" s="139" t="s">
        <v>28367</v>
      </c>
      <c r="D5957" s="124" t="s">
        <v>28368</v>
      </c>
      <c r="E5957" s="118" t="s">
        <v>48</v>
      </c>
      <c r="F5957" s="124" t="s">
        <v>35249</v>
      </c>
      <c r="G5957" s="118" t="s">
        <v>2</v>
      </c>
      <c r="H5957" s="137"/>
      <c r="I5957" s="119"/>
      <c r="J5957" s="129"/>
      <c r="K5957" s="129"/>
      <c r="L5957" s="129">
        <v>0</v>
      </c>
      <c r="M5957" s="134" t="s">
        <v>32417</v>
      </c>
    </row>
    <row r="5958" spans="1:13" hidden="1" x14ac:dyDescent="0.25">
      <c r="A5958" s="128"/>
      <c r="B5958" s="2"/>
      <c r="C5958" s="139" t="s">
        <v>5186</v>
      </c>
      <c r="D5958" s="124" t="s">
        <v>5187</v>
      </c>
      <c r="E5958" s="118" t="s">
        <v>48</v>
      </c>
      <c r="F5958" s="124" t="s">
        <v>35249</v>
      </c>
      <c r="G5958" s="118" t="s">
        <v>2</v>
      </c>
      <c r="H5958" s="137">
        <v>44579</v>
      </c>
      <c r="I5958" s="119">
        <v>5915</v>
      </c>
      <c r="J5958" s="129"/>
      <c r="K5958" s="129"/>
      <c r="L5958" s="129">
        <v>0</v>
      </c>
      <c r="M5958" s="134" t="s">
        <v>29990</v>
      </c>
    </row>
    <row r="5959" spans="1:13" hidden="1" x14ac:dyDescent="0.25">
      <c r="A5959" s="128"/>
      <c r="B5959" s="2"/>
      <c r="C5959" s="139" t="s">
        <v>29784</v>
      </c>
      <c r="D5959" s="124" t="s">
        <v>29785</v>
      </c>
      <c r="E5959" s="118" t="s">
        <v>48</v>
      </c>
      <c r="F5959" s="124" t="s">
        <v>35249</v>
      </c>
      <c r="G5959" s="118" t="s">
        <v>2</v>
      </c>
      <c r="H5959" s="137"/>
      <c r="I5959" s="119"/>
      <c r="J5959" s="129"/>
      <c r="K5959" s="129"/>
      <c r="L5959" s="129">
        <v>0</v>
      </c>
      <c r="M5959" s="134" t="s">
        <v>30098</v>
      </c>
    </row>
    <row r="5960" spans="1:13" hidden="1" x14ac:dyDescent="0.25">
      <c r="A5960" s="128"/>
      <c r="B5960" s="2"/>
      <c r="C5960" s="139" t="s">
        <v>28782</v>
      </c>
      <c r="D5960" s="124" t="s">
        <v>28783</v>
      </c>
      <c r="E5960" s="118" t="s">
        <v>48</v>
      </c>
      <c r="F5960" s="124" t="s">
        <v>35249</v>
      </c>
      <c r="G5960" s="118" t="s">
        <v>2</v>
      </c>
      <c r="H5960" s="137"/>
      <c r="I5960" s="119"/>
      <c r="J5960" s="129"/>
      <c r="K5960" s="129"/>
      <c r="L5960" s="129">
        <v>0</v>
      </c>
      <c r="M5960" s="134" t="s">
        <v>32068</v>
      </c>
    </row>
    <row r="5961" spans="1:13" hidden="1" x14ac:dyDescent="0.25">
      <c r="A5961" s="128"/>
      <c r="B5961" s="2"/>
      <c r="C5961" s="139" t="s">
        <v>28948</v>
      </c>
      <c r="D5961" s="124" t="s">
        <v>28949</v>
      </c>
      <c r="E5961" s="118" t="s">
        <v>48</v>
      </c>
      <c r="F5961" s="124" t="s">
        <v>35249</v>
      </c>
      <c r="G5961" s="118" t="s">
        <v>2</v>
      </c>
      <c r="H5961" s="137">
        <v>45126</v>
      </c>
      <c r="I5961" s="119">
        <v>6571</v>
      </c>
      <c r="J5961" s="129"/>
      <c r="K5961" s="129"/>
      <c r="L5961" s="129">
        <v>0</v>
      </c>
      <c r="M5961" s="134" t="s">
        <v>21927</v>
      </c>
    </row>
    <row r="5962" spans="1:13" hidden="1" x14ac:dyDescent="0.25">
      <c r="A5962" s="128"/>
      <c r="B5962" s="2"/>
      <c r="C5962" s="139" t="s">
        <v>19622</v>
      </c>
      <c r="D5962" s="124" t="s">
        <v>19621</v>
      </c>
      <c r="E5962" s="118" t="s">
        <v>48</v>
      </c>
      <c r="F5962" s="124" t="s">
        <v>35249</v>
      </c>
      <c r="G5962" s="118" t="s">
        <v>2</v>
      </c>
      <c r="H5962" s="137">
        <v>42510</v>
      </c>
      <c r="I5962" s="119">
        <v>4755</v>
      </c>
      <c r="J5962" s="129"/>
      <c r="K5962" s="129"/>
      <c r="L5962" s="129">
        <v>0</v>
      </c>
      <c r="M5962" s="134" t="s">
        <v>21928</v>
      </c>
    </row>
    <row r="5963" spans="1:13" hidden="1" x14ac:dyDescent="0.25">
      <c r="A5963" s="128"/>
      <c r="B5963" s="2"/>
      <c r="C5963" s="139" t="s">
        <v>5188</v>
      </c>
      <c r="D5963" s="124" t="s">
        <v>5189</v>
      </c>
      <c r="E5963" s="118" t="s">
        <v>81</v>
      </c>
      <c r="F5963" s="124" t="s">
        <v>82</v>
      </c>
      <c r="G5963" s="118" t="s">
        <v>2</v>
      </c>
      <c r="H5963" s="137">
        <v>40381</v>
      </c>
      <c r="I5963" s="119">
        <v>3650</v>
      </c>
      <c r="J5963" s="129"/>
      <c r="K5963" s="129"/>
      <c r="L5963" s="129">
        <v>0</v>
      </c>
      <c r="M5963" s="134" t="s">
        <v>21929</v>
      </c>
    </row>
    <row r="5964" spans="1:13" hidden="1" x14ac:dyDescent="0.25">
      <c r="A5964" s="128"/>
      <c r="B5964" s="2"/>
      <c r="C5964" s="139" t="s">
        <v>5190</v>
      </c>
      <c r="D5964" s="124" t="s">
        <v>5191</v>
      </c>
      <c r="E5964" s="118" t="s">
        <v>5176</v>
      </c>
      <c r="F5964" s="124" t="s">
        <v>5177</v>
      </c>
      <c r="G5964" s="118" t="s">
        <v>2</v>
      </c>
      <c r="H5964" s="137">
        <v>43629</v>
      </c>
      <c r="I5964" s="119">
        <v>2427</v>
      </c>
      <c r="J5964" s="129"/>
      <c r="K5964" s="129"/>
      <c r="L5964" s="129">
        <v>0</v>
      </c>
      <c r="M5964" s="134" t="s">
        <v>35312</v>
      </c>
    </row>
    <row r="5965" spans="1:13" hidden="1" x14ac:dyDescent="0.25">
      <c r="A5965" s="128"/>
      <c r="B5965" s="2"/>
      <c r="C5965" s="139" t="s">
        <v>19544</v>
      </c>
      <c r="D5965" s="124" t="s">
        <v>19543</v>
      </c>
      <c r="E5965" s="118" t="s">
        <v>48</v>
      </c>
      <c r="F5965" s="124" t="s">
        <v>35249</v>
      </c>
      <c r="G5965" s="118" t="s">
        <v>34659</v>
      </c>
      <c r="H5965" s="137">
        <v>41292</v>
      </c>
      <c r="I5965" s="119">
        <v>2150</v>
      </c>
      <c r="J5965" s="129"/>
      <c r="K5965" s="129"/>
      <c r="L5965" s="129">
        <v>0</v>
      </c>
      <c r="M5965" s="134" t="s">
        <v>21930</v>
      </c>
    </row>
    <row r="5966" spans="1:13" hidden="1" x14ac:dyDescent="0.25">
      <c r="A5966" s="128"/>
      <c r="B5966" s="2"/>
      <c r="C5966" s="139" t="s">
        <v>33679</v>
      </c>
      <c r="D5966" s="124" t="s">
        <v>33680</v>
      </c>
      <c r="E5966" s="118" t="s">
        <v>48</v>
      </c>
      <c r="F5966" s="124" t="s">
        <v>35249</v>
      </c>
      <c r="G5966" s="118" t="s">
        <v>34659</v>
      </c>
      <c r="H5966" s="137"/>
      <c r="I5966" s="119"/>
      <c r="J5966" s="129"/>
      <c r="K5966" s="129"/>
      <c r="L5966" s="129">
        <v>0</v>
      </c>
      <c r="M5966" s="134" t="s">
        <v>29227</v>
      </c>
    </row>
    <row r="5967" spans="1:13" hidden="1" x14ac:dyDescent="0.25">
      <c r="A5967" s="128"/>
      <c r="B5967" s="2"/>
      <c r="C5967" s="139" t="s">
        <v>5192</v>
      </c>
      <c r="D5967" s="124" t="s">
        <v>5193</v>
      </c>
      <c r="E5967" s="118" t="s">
        <v>48</v>
      </c>
      <c r="F5967" s="124" t="s">
        <v>35249</v>
      </c>
      <c r="G5967" s="118" t="s">
        <v>2</v>
      </c>
      <c r="H5967" s="137">
        <v>44401</v>
      </c>
      <c r="I5967" s="119">
        <v>1650</v>
      </c>
      <c r="J5967" s="129"/>
      <c r="K5967" s="129"/>
      <c r="L5967" s="129">
        <v>0</v>
      </c>
      <c r="M5967" s="134" t="s">
        <v>35315</v>
      </c>
    </row>
    <row r="5968" spans="1:13" hidden="1" x14ac:dyDescent="0.25">
      <c r="A5968" s="128"/>
      <c r="B5968" s="2"/>
      <c r="C5968" s="139" t="s">
        <v>5194</v>
      </c>
      <c r="D5968" s="124" t="s">
        <v>5195</v>
      </c>
      <c r="E5968" s="118" t="s">
        <v>48</v>
      </c>
      <c r="F5968" s="124" t="s">
        <v>35249</v>
      </c>
      <c r="G5968" s="118" t="s">
        <v>2</v>
      </c>
      <c r="H5968" s="137">
        <v>44985</v>
      </c>
      <c r="I5968" s="119">
        <v>1517.53</v>
      </c>
      <c r="J5968" s="129"/>
      <c r="K5968" s="129"/>
      <c r="L5968" s="129">
        <v>0</v>
      </c>
      <c r="M5968" s="134" t="s">
        <v>21851</v>
      </c>
    </row>
    <row r="5969" spans="1:13" hidden="1" x14ac:dyDescent="0.25">
      <c r="A5969" s="128"/>
      <c r="B5969" s="2"/>
      <c r="C5969" s="139" t="s">
        <v>31807</v>
      </c>
      <c r="D5969" s="124" t="s">
        <v>31808</v>
      </c>
      <c r="E5969" s="118" t="s">
        <v>48</v>
      </c>
      <c r="F5969" s="124" t="s">
        <v>35249</v>
      </c>
      <c r="G5969" s="118" t="s">
        <v>2</v>
      </c>
      <c r="H5969" s="137"/>
      <c r="I5969" s="119"/>
      <c r="J5969" s="129"/>
      <c r="K5969" s="129"/>
      <c r="L5969" s="129">
        <v>0</v>
      </c>
      <c r="M5969" s="134" t="s">
        <v>31640</v>
      </c>
    </row>
    <row r="5970" spans="1:13" hidden="1" x14ac:dyDescent="0.25">
      <c r="A5970" s="128"/>
      <c r="B5970" s="2"/>
      <c r="C5970" s="139" t="s">
        <v>5196</v>
      </c>
      <c r="D5970" s="124" t="s">
        <v>5197</v>
      </c>
      <c r="E5970" s="118" t="s">
        <v>48</v>
      </c>
      <c r="F5970" s="124" t="s">
        <v>35249</v>
      </c>
      <c r="G5970" s="118" t="s">
        <v>2</v>
      </c>
      <c r="H5970" s="137">
        <v>44550</v>
      </c>
      <c r="I5970" s="119">
        <v>2823</v>
      </c>
      <c r="J5970" s="129"/>
      <c r="K5970" s="129"/>
      <c r="L5970" s="129">
        <v>0</v>
      </c>
      <c r="M5970" s="134" t="s">
        <v>33222</v>
      </c>
    </row>
    <row r="5971" spans="1:13" hidden="1" x14ac:dyDescent="0.25">
      <c r="A5971" s="128"/>
      <c r="B5971" s="2"/>
      <c r="C5971" s="139" t="s">
        <v>32737</v>
      </c>
      <c r="D5971" s="124" t="s">
        <v>32738</v>
      </c>
      <c r="E5971" s="118" t="s">
        <v>48</v>
      </c>
      <c r="F5971" s="124" t="s">
        <v>35249</v>
      </c>
      <c r="G5971" s="118" t="s">
        <v>2</v>
      </c>
      <c r="H5971" s="137"/>
      <c r="I5971" s="119"/>
      <c r="J5971" s="129"/>
      <c r="K5971" s="129"/>
      <c r="L5971" s="129">
        <v>0</v>
      </c>
      <c r="M5971" s="134" t="s">
        <v>21931</v>
      </c>
    </row>
    <row r="5972" spans="1:13" hidden="1" x14ac:dyDescent="0.25">
      <c r="A5972" s="128"/>
      <c r="B5972" s="2"/>
      <c r="C5972" s="139" t="s">
        <v>28338</v>
      </c>
      <c r="D5972" s="124" t="s">
        <v>28339</v>
      </c>
      <c r="E5972" s="118" t="s">
        <v>48</v>
      </c>
      <c r="F5972" s="124" t="s">
        <v>35249</v>
      </c>
      <c r="G5972" s="118" t="s">
        <v>2</v>
      </c>
      <c r="H5972" s="137"/>
      <c r="I5972" s="119"/>
      <c r="J5972" s="129"/>
      <c r="K5972" s="129"/>
      <c r="L5972" s="129">
        <v>0</v>
      </c>
      <c r="M5972" s="134" t="s">
        <v>21932</v>
      </c>
    </row>
    <row r="5973" spans="1:13" hidden="1" x14ac:dyDescent="0.25">
      <c r="A5973" s="128"/>
      <c r="B5973" s="2"/>
      <c r="C5973" s="139" t="s">
        <v>29219</v>
      </c>
      <c r="D5973" s="124" t="s">
        <v>29220</v>
      </c>
      <c r="E5973" s="118" t="s">
        <v>48</v>
      </c>
      <c r="F5973" s="124" t="s">
        <v>35249</v>
      </c>
      <c r="G5973" s="118" t="s">
        <v>2</v>
      </c>
      <c r="H5973" s="137"/>
      <c r="I5973" s="119"/>
      <c r="J5973" s="129"/>
      <c r="K5973" s="129"/>
      <c r="L5973" s="129">
        <v>0</v>
      </c>
      <c r="M5973" s="134" t="s">
        <v>28235</v>
      </c>
    </row>
    <row r="5974" spans="1:13" hidden="1" x14ac:dyDescent="0.25">
      <c r="A5974" s="128"/>
      <c r="B5974" s="2"/>
      <c r="C5974" s="139" t="s">
        <v>28236</v>
      </c>
      <c r="D5974" s="124" t="s">
        <v>28237</v>
      </c>
      <c r="E5974" s="118" t="s">
        <v>48</v>
      </c>
      <c r="F5974" s="124" t="s">
        <v>35249</v>
      </c>
      <c r="G5974" s="118" t="s">
        <v>2</v>
      </c>
      <c r="H5974" s="137"/>
      <c r="I5974" s="119"/>
      <c r="J5974" s="129"/>
      <c r="K5974" s="129"/>
      <c r="L5974" s="129">
        <v>0</v>
      </c>
      <c r="M5974" s="134" t="s">
        <v>28094</v>
      </c>
    </row>
    <row r="5975" spans="1:13" hidden="1" x14ac:dyDescent="0.25">
      <c r="A5975" s="128"/>
      <c r="B5975" s="2"/>
      <c r="C5975" s="139" t="s">
        <v>27904</v>
      </c>
      <c r="D5975" s="124" t="s">
        <v>27905</v>
      </c>
      <c r="E5975" s="118" t="s">
        <v>48</v>
      </c>
      <c r="F5975" s="124" t="s">
        <v>35249</v>
      </c>
      <c r="G5975" s="118" t="s">
        <v>2</v>
      </c>
      <c r="H5975" s="137"/>
      <c r="I5975" s="119"/>
      <c r="J5975" s="129"/>
      <c r="K5975" s="129"/>
      <c r="L5975" s="129">
        <v>0</v>
      </c>
      <c r="M5975" s="134" t="s">
        <v>21933</v>
      </c>
    </row>
    <row r="5976" spans="1:13" hidden="1" x14ac:dyDescent="0.25">
      <c r="A5976" s="128"/>
      <c r="B5976" s="2"/>
      <c r="C5976" s="139" t="s">
        <v>28249</v>
      </c>
      <c r="D5976" s="124" t="s">
        <v>28250</v>
      </c>
      <c r="E5976" s="118" t="s">
        <v>48</v>
      </c>
      <c r="F5976" s="124" t="s">
        <v>35249</v>
      </c>
      <c r="G5976" s="118" t="s">
        <v>2</v>
      </c>
      <c r="H5976" s="137"/>
      <c r="I5976" s="119"/>
      <c r="J5976" s="129"/>
      <c r="K5976" s="129"/>
      <c r="L5976" s="129">
        <v>0</v>
      </c>
      <c r="M5976" s="134" t="s">
        <v>21934</v>
      </c>
    </row>
    <row r="5977" spans="1:13" hidden="1" x14ac:dyDescent="0.25">
      <c r="A5977" s="128"/>
      <c r="B5977" s="2"/>
      <c r="C5977" s="139" t="s">
        <v>5198</v>
      </c>
      <c r="D5977" s="124" t="s">
        <v>5199</v>
      </c>
      <c r="E5977" s="118" t="s">
        <v>48</v>
      </c>
      <c r="F5977" s="124" t="s">
        <v>35249</v>
      </c>
      <c r="G5977" s="118" t="s">
        <v>2</v>
      </c>
      <c r="H5977" s="137">
        <v>43753</v>
      </c>
      <c r="I5977" s="119">
        <v>3737</v>
      </c>
      <c r="J5977" s="129"/>
      <c r="K5977" s="129"/>
      <c r="L5977" s="129">
        <v>0</v>
      </c>
      <c r="M5977" s="134" t="s">
        <v>21935</v>
      </c>
    </row>
    <row r="5978" spans="1:13" hidden="1" x14ac:dyDescent="0.25">
      <c r="A5978" s="128"/>
      <c r="B5978" s="2"/>
      <c r="C5978" s="139" t="s">
        <v>5200</v>
      </c>
      <c r="D5978" s="124" t="s">
        <v>5201</v>
      </c>
      <c r="E5978" s="118" t="s">
        <v>48</v>
      </c>
      <c r="F5978" s="124" t="s">
        <v>35249</v>
      </c>
      <c r="G5978" s="118" t="s">
        <v>2</v>
      </c>
      <c r="H5978" s="137">
        <v>44662</v>
      </c>
      <c r="I5978" s="119">
        <v>2026</v>
      </c>
      <c r="J5978" s="129"/>
      <c r="K5978" s="129"/>
      <c r="L5978" s="129">
        <v>0</v>
      </c>
      <c r="M5978" s="134" t="s">
        <v>21936</v>
      </c>
    </row>
    <row r="5979" spans="1:13" hidden="1" x14ac:dyDescent="0.25">
      <c r="A5979" s="128"/>
      <c r="B5979" s="2"/>
      <c r="C5979" s="139" t="s">
        <v>31629</v>
      </c>
      <c r="D5979" s="124" t="s">
        <v>31630</v>
      </c>
      <c r="E5979" s="118" t="s">
        <v>48</v>
      </c>
      <c r="F5979" s="124" t="s">
        <v>35249</v>
      </c>
      <c r="G5979" s="118" t="s">
        <v>2</v>
      </c>
      <c r="H5979" s="137"/>
      <c r="I5979" s="119"/>
      <c r="J5979" s="129"/>
      <c r="K5979" s="129"/>
      <c r="L5979" s="129">
        <v>0</v>
      </c>
      <c r="M5979" s="134" t="s">
        <v>33583</v>
      </c>
    </row>
    <row r="5980" spans="1:13" hidden="1" x14ac:dyDescent="0.25">
      <c r="A5980" s="128"/>
      <c r="B5980" s="2"/>
      <c r="C5980" s="139" t="s">
        <v>32028</v>
      </c>
      <c r="D5980" s="124" t="s">
        <v>32029</v>
      </c>
      <c r="E5980" s="118" t="s">
        <v>48</v>
      </c>
      <c r="F5980" s="124" t="s">
        <v>35249</v>
      </c>
      <c r="G5980" s="118" t="s">
        <v>2</v>
      </c>
      <c r="H5980" s="137"/>
      <c r="I5980" s="119"/>
      <c r="J5980" s="129"/>
      <c r="K5980" s="129"/>
      <c r="L5980" s="129">
        <v>0</v>
      </c>
      <c r="M5980" s="134" t="s">
        <v>33128</v>
      </c>
    </row>
    <row r="5981" spans="1:13" hidden="1" x14ac:dyDescent="0.25">
      <c r="A5981" s="128"/>
      <c r="B5981" s="2"/>
      <c r="C5981" s="139" t="s">
        <v>33214</v>
      </c>
      <c r="D5981" s="124" t="s">
        <v>33215</v>
      </c>
      <c r="E5981" s="118" t="s">
        <v>48</v>
      </c>
      <c r="F5981" s="124" t="s">
        <v>35249</v>
      </c>
      <c r="G5981" s="118" t="s">
        <v>2</v>
      </c>
      <c r="H5981" s="137"/>
      <c r="I5981" s="119"/>
      <c r="J5981" s="129"/>
      <c r="K5981" s="129"/>
      <c r="L5981" s="129">
        <v>0</v>
      </c>
      <c r="M5981" s="134" t="s">
        <v>33128</v>
      </c>
    </row>
    <row r="5982" spans="1:13" hidden="1" x14ac:dyDescent="0.25">
      <c r="A5982" s="128"/>
      <c r="B5982" s="2"/>
      <c r="C5982" s="139" t="s">
        <v>33578</v>
      </c>
      <c r="D5982" s="124" t="s">
        <v>33579</v>
      </c>
      <c r="E5982" s="118" t="s">
        <v>48</v>
      </c>
      <c r="F5982" s="124" t="s">
        <v>35249</v>
      </c>
      <c r="G5982" s="118" t="s">
        <v>2</v>
      </c>
      <c r="H5982" s="137"/>
      <c r="I5982" s="119"/>
      <c r="J5982" s="129"/>
      <c r="K5982" s="129"/>
      <c r="L5982" s="129">
        <v>0</v>
      </c>
      <c r="M5982" s="134" t="s">
        <v>32904</v>
      </c>
    </row>
    <row r="5983" spans="1:13" hidden="1" x14ac:dyDescent="0.25">
      <c r="A5983" s="128"/>
      <c r="B5983" s="2"/>
      <c r="C5983" s="139" t="s">
        <v>5202</v>
      </c>
      <c r="D5983" s="124" t="s">
        <v>5203</v>
      </c>
      <c r="E5983" s="118" t="s">
        <v>48</v>
      </c>
      <c r="F5983" s="124" t="s">
        <v>35249</v>
      </c>
      <c r="G5983" s="118" t="s">
        <v>2</v>
      </c>
      <c r="H5983" s="137">
        <v>44839</v>
      </c>
      <c r="I5983" s="119">
        <v>15972</v>
      </c>
      <c r="J5983" s="129"/>
      <c r="K5983" s="129"/>
      <c r="L5983" s="129">
        <v>0</v>
      </c>
      <c r="M5983" s="134" t="s">
        <v>32901</v>
      </c>
    </row>
    <row r="5984" spans="1:13" hidden="1" x14ac:dyDescent="0.25">
      <c r="A5984" s="128"/>
      <c r="B5984" s="2"/>
      <c r="C5984" s="139" t="s">
        <v>32649</v>
      </c>
      <c r="D5984" s="124" t="s">
        <v>32650</v>
      </c>
      <c r="E5984" s="118" t="s">
        <v>48</v>
      </c>
      <c r="F5984" s="124" t="s">
        <v>35249</v>
      </c>
      <c r="G5984" s="118" t="s">
        <v>2</v>
      </c>
      <c r="H5984" s="137"/>
      <c r="I5984" s="119"/>
      <c r="J5984" s="129"/>
      <c r="K5984" s="129"/>
      <c r="L5984" s="129">
        <v>0</v>
      </c>
      <c r="M5984" s="134" t="s">
        <v>33687</v>
      </c>
    </row>
    <row r="5985" spans="1:13" hidden="1" x14ac:dyDescent="0.25">
      <c r="A5985" s="128"/>
      <c r="B5985" s="2"/>
      <c r="C5985" s="139" t="s">
        <v>5204</v>
      </c>
      <c r="D5985" s="124" t="s">
        <v>5205</v>
      </c>
      <c r="E5985" s="118" t="s">
        <v>48</v>
      </c>
      <c r="F5985" s="124" t="s">
        <v>35249</v>
      </c>
      <c r="G5985" s="118" t="s">
        <v>2</v>
      </c>
      <c r="H5985" s="137">
        <v>44005</v>
      </c>
      <c r="I5985" s="119">
        <v>6128</v>
      </c>
      <c r="J5985" s="129"/>
      <c r="K5985" s="129"/>
      <c r="L5985" s="129">
        <v>0</v>
      </c>
      <c r="M5985" s="134" t="s">
        <v>21937</v>
      </c>
    </row>
    <row r="5986" spans="1:13" hidden="1" x14ac:dyDescent="0.25">
      <c r="A5986" s="128"/>
      <c r="B5986" s="2"/>
      <c r="C5986" s="139" t="s">
        <v>31632</v>
      </c>
      <c r="D5986" s="124" t="s">
        <v>31633</v>
      </c>
      <c r="E5986" s="118" t="s">
        <v>48</v>
      </c>
      <c r="F5986" s="124" t="s">
        <v>35249</v>
      </c>
      <c r="G5986" s="118" t="s">
        <v>2</v>
      </c>
      <c r="H5986" s="137"/>
      <c r="I5986" s="119"/>
      <c r="J5986" s="129"/>
      <c r="K5986" s="129"/>
      <c r="L5986" s="129">
        <v>0</v>
      </c>
      <c r="M5986" s="134" t="s">
        <v>28232</v>
      </c>
    </row>
    <row r="5987" spans="1:13" hidden="1" x14ac:dyDescent="0.25">
      <c r="A5987" s="128"/>
      <c r="B5987" s="2"/>
      <c r="C5987" s="139" t="s">
        <v>33346</v>
      </c>
      <c r="D5987" s="124" t="s">
        <v>33347</v>
      </c>
      <c r="E5987" s="118" t="s">
        <v>48</v>
      </c>
      <c r="F5987" s="124" t="s">
        <v>35249</v>
      </c>
      <c r="G5987" s="118" t="s">
        <v>2</v>
      </c>
      <c r="H5987" s="137"/>
      <c r="I5987" s="119"/>
      <c r="J5987" s="129"/>
      <c r="K5987" s="129"/>
      <c r="L5987" s="129">
        <v>0</v>
      </c>
      <c r="M5987" s="134" t="s">
        <v>32306</v>
      </c>
    </row>
    <row r="5988" spans="1:13" hidden="1" x14ac:dyDescent="0.25">
      <c r="A5988" s="128"/>
      <c r="B5988" s="2"/>
      <c r="C5988" s="139" t="s">
        <v>5206</v>
      </c>
      <c r="D5988" s="124" t="s">
        <v>5207</v>
      </c>
      <c r="E5988" s="118" t="s">
        <v>48</v>
      </c>
      <c r="F5988" s="124" t="s">
        <v>35249</v>
      </c>
      <c r="G5988" s="118" t="s">
        <v>2</v>
      </c>
      <c r="H5988" s="137">
        <v>43480</v>
      </c>
      <c r="I5988" s="119">
        <v>9991</v>
      </c>
      <c r="J5988" s="129"/>
      <c r="K5988" s="129"/>
      <c r="L5988" s="129">
        <v>0</v>
      </c>
      <c r="M5988" s="134" t="s">
        <v>21938</v>
      </c>
    </row>
    <row r="5989" spans="1:13" hidden="1" x14ac:dyDescent="0.25">
      <c r="A5989" s="128"/>
      <c r="B5989" s="2"/>
      <c r="C5989" s="139" t="s">
        <v>5208</v>
      </c>
      <c r="D5989" s="124" t="s">
        <v>5209</v>
      </c>
      <c r="E5989" s="118" t="s">
        <v>48</v>
      </c>
      <c r="F5989" s="124" t="s">
        <v>35249</v>
      </c>
      <c r="G5989" s="118" t="s">
        <v>2</v>
      </c>
      <c r="H5989" s="137">
        <v>43566</v>
      </c>
      <c r="I5989" s="119">
        <v>5340</v>
      </c>
      <c r="J5989" s="129"/>
      <c r="K5989" s="129"/>
      <c r="L5989" s="129">
        <v>0</v>
      </c>
      <c r="M5989" s="134" t="s">
        <v>21939</v>
      </c>
    </row>
    <row r="5990" spans="1:13" hidden="1" x14ac:dyDescent="0.25">
      <c r="A5990" s="128"/>
      <c r="B5990" s="2"/>
      <c r="C5990" s="139" t="s">
        <v>5210</v>
      </c>
      <c r="D5990" s="124" t="s">
        <v>5211</v>
      </c>
      <c r="E5990" s="118" t="s">
        <v>48</v>
      </c>
      <c r="F5990" s="124" t="s">
        <v>35249</v>
      </c>
      <c r="G5990" s="118" t="s">
        <v>2</v>
      </c>
      <c r="H5990" s="137">
        <v>43566</v>
      </c>
      <c r="I5990" s="119">
        <v>5160</v>
      </c>
      <c r="J5990" s="129"/>
      <c r="K5990" s="129"/>
      <c r="L5990" s="129">
        <v>0</v>
      </c>
      <c r="M5990" s="134" t="s">
        <v>29559</v>
      </c>
    </row>
    <row r="5991" spans="1:13" hidden="1" x14ac:dyDescent="0.25">
      <c r="A5991" s="128"/>
      <c r="B5991" s="2"/>
      <c r="C5991" s="139" t="s">
        <v>28461</v>
      </c>
      <c r="D5991" s="124" t="s">
        <v>28462</v>
      </c>
      <c r="E5991" s="118" t="s">
        <v>48</v>
      </c>
      <c r="F5991" s="124" t="s">
        <v>35249</v>
      </c>
      <c r="G5991" s="118" t="s">
        <v>2</v>
      </c>
      <c r="H5991" s="137">
        <v>44951</v>
      </c>
      <c r="I5991" s="119">
        <v>16156</v>
      </c>
      <c r="J5991" s="129"/>
      <c r="K5991" s="129"/>
      <c r="L5991" s="129">
        <v>0</v>
      </c>
      <c r="M5991" s="134" t="s">
        <v>28123</v>
      </c>
    </row>
    <row r="5992" spans="1:13" hidden="1" x14ac:dyDescent="0.25">
      <c r="A5992" s="128"/>
      <c r="B5992" s="2"/>
      <c r="C5992" s="139" t="s">
        <v>5212</v>
      </c>
      <c r="D5992" s="124" t="s">
        <v>5213</v>
      </c>
      <c r="E5992" s="118" t="s">
        <v>48</v>
      </c>
      <c r="F5992" s="124" t="s">
        <v>35249</v>
      </c>
      <c r="G5992" s="118" t="s">
        <v>2</v>
      </c>
      <c r="H5992" s="137">
        <v>43147</v>
      </c>
      <c r="I5992" s="119">
        <v>12352</v>
      </c>
      <c r="J5992" s="129"/>
      <c r="K5992" s="129"/>
      <c r="L5992" s="129">
        <v>0</v>
      </c>
      <c r="M5992" s="134" t="s">
        <v>21940</v>
      </c>
    </row>
    <row r="5993" spans="1:13" hidden="1" x14ac:dyDescent="0.25">
      <c r="A5993" s="128"/>
      <c r="B5993" s="2"/>
      <c r="C5993" s="139" t="s">
        <v>18930</v>
      </c>
      <c r="D5993" s="124" t="s">
        <v>18929</v>
      </c>
      <c r="E5993" s="118" t="s">
        <v>48</v>
      </c>
      <c r="F5993" s="124" t="s">
        <v>35249</v>
      </c>
      <c r="G5993" s="118" t="s">
        <v>2</v>
      </c>
      <c r="H5993" s="137">
        <v>42709</v>
      </c>
      <c r="I5993" s="119">
        <v>15075</v>
      </c>
      <c r="J5993" s="129"/>
      <c r="K5993" s="129"/>
      <c r="L5993" s="129">
        <v>0</v>
      </c>
      <c r="M5993" s="134" t="s">
        <v>21941</v>
      </c>
    </row>
    <row r="5994" spans="1:13" hidden="1" x14ac:dyDescent="0.25">
      <c r="A5994" s="128"/>
      <c r="B5994" s="2"/>
      <c r="C5994" s="139" t="s">
        <v>33217</v>
      </c>
      <c r="D5994" s="124" t="s">
        <v>33218</v>
      </c>
      <c r="E5994" s="118" t="s">
        <v>48</v>
      </c>
      <c r="F5994" s="124" t="s">
        <v>35249</v>
      </c>
      <c r="G5994" s="118" t="s">
        <v>2</v>
      </c>
      <c r="H5994" s="137"/>
      <c r="I5994" s="119"/>
      <c r="J5994" s="129"/>
      <c r="K5994" s="129"/>
      <c r="L5994" s="129">
        <v>0</v>
      </c>
      <c r="M5994" s="134" t="s">
        <v>21942</v>
      </c>
    </row>
    <row r="5995" spans="1:13" hidden="1" x14ac:dyDescent="0.25">
      <c r="A5995" s="128"/>
      <c r="B5995" s="2"/>
      <c r="C5995" s="139" t="s">
        <v>19562</v>
      </c>
      <c r="D5995" s="124" t="s">
        <v>19561</v>
      </c>
      <c r="E5995" s="118" t="s">
        <v>48</v>
      </c>
      <c r="F5995" s="124" t="s">
        <v>35249</v>
      </c>
      <c r="G5995" s="118" t="s">
        <v>34659</v>
      </c>
      <c r="H5995" s="137">
        <v>41622</v>
      </c>
      <c r="I5995" s="119">
        <v>14889</v>
      </c>
      <c r="J5995" s="129"/>
      <c r="K5995" s="129"/>
      <c r="L5995" s="129">
        <v>0</v>
      </c>
      <c r="M5995" s="134" t="s">
        <v>21943</v>
      </c>
    </row>
    <row r="5996" spans="1:13" hidden="1" x14ac:dyDescent="0.25">
      <c r="A5996" s="128"/>
      <c r="B5996" s="2"/>
      <c r="C5996" s="139" t="s">
        <v>33553</v>
      </c>
      <c r="D5996" s="124" t="s">
        <v>33554</v>
      </c>
      <c r="E5996" s="118" t="s">
        <v>48</v>
      </c>
      <c r="F5996" s="124" t="s">
        <v>35249</v>
      </c>
      <c r="G5996" s="118" t="s">
        <v>2</v>
      </c>
      <c r="H5996" s="137"/>
      <c r="I5996" s="119"/>
      <c r="J5996" s="129"/>
      <c r="K5996" s="129"/>
      <c r="L5996" s="129">
        <v>0</v>
      </c>
      <c r="M5996" s="134" t="s">
        <v>21944</v>
      </c>
    </row>
    <row r="5997" spans="1:13" hidden="1" x14ac:dyDescent="0.25">
      <c r="A5997" s="128"/>
      <c r="B5997" s="2"/>
      <c r="C5997" s="139" t="s">
        <v>32539</v>
      </c>
      <c r="D5997" s="124" t="s">
        <v>32540</v>
      </c>
      <c r="E5997" s="118" t="s">
        <v>48</v>
      </c>
      <c r="F5997" s="124" t="s">
        <v>35249</v>
      </c>
      <c r="G5997" s="118" t="s">
        <v>2</v>
      </c>
      <c r="H5997" s="137"/>
      <c r="I5997" s="119"/>
      <c r="J5997" s="129"/>
      <c r="K5997" s="129"/>
      <c r="L5997" s="129">
        <v>0</v>
      </c>
      <c r="M5997" s="134" t="s">
        <v>30245</v>
      </c>
    </row>
    <row r="5998" spans="1:13" hidden="1" x14ac:dyDescent="0.25">
      <c r="A5998" s="128"/>
      <c r="B5998" s="2"/>
      <c r="C5998" s="139" t="s">
        <v>32646</v>
      </c>
      <c r="D5998" s="124" t="s">
        <v>32647</v>
      </c>
      <c r="E5998" s="118" t="s">
        <v>48</v>
      </c>
      <c r="F5998" s="124" t="s">
        <v>35249</v>
      </c>
      <c r="G5998" s="118" t="s">
        <v>2</v>
      </c>
      <c r="H5998" s="137"/>
      <c r="I5998" s="119"/>
      <c r="J5998" s="129"/>
      <c r="K5998" s="129"/>
      <c r="L5998" s="129">
        <v>0</v>
      </c>
      <c r="M5998" s="134" t="s">
        <v>30265</v>
      </c>
    </row>
    <row r="5999" spans="1:13" hidden="1" x14ac:dyDescent="0.25">
      <c r="A5999" s="128"/>
      <c r="B5999" s="2"/>
      <c r="C5999" s="139" t="s">
        <v>31626</v>
      </c>
      <c r="D5999" s="124" t="s">
        <v>31627</v>
      </c>
      <c r="E5999" s="118" t="s">
        <v>48</v>
      </c>
      <c r="F5999" s="124" t="s">
        <v>35249</v>
      </c>
      <c r="G5999" s="118" t="s">
        <v>2</v>
      </c>
      <c r="H5999" s="137"/>
      <c r="I5999" s="119"/>
      <c r="J5999" s="129"/>
      <c r="K5999" s="129"/>
      <c r="L5999" s="129">
        <v>0</v>
      </c>
      <c r="M5999" s="134" t="s">
        <v>21945</v>
      </c>
    </row>
    <row r="6000" spans="1:13" hidden="1" x14ac:dyDescent="0.25">
      <c r="A6000" s="128"/>
      <c r="B6000" s="2"/>
      <c r="C6000" s="139" t="s">
        <v>5214</v>
      </c>
      <c r="D6000" s="124" t="s">
        <v>5215</v>
      </c>
      <c r="E6000" s="118" t="s">
        <v>48</v>
      </c>
      <c r="F6000" s="124" t="s">
        <v>35249</v>
      </c>
      <c r="G6000" s="118" t="s">
        <v>2</v>
      </c>
      <c r="H6000" s="137">
        <v>42916</v>
      </c>
      <c r="I6000" s="119">
        <v>10020.549999999999</v>
      </c>
      <c r="J6000" s="129"/>
      <c r="K6000" s="129"/>
      <c r="L6000" s="129">
        <v>0</v>
      </c>
      <c r="M6000" s="134" t="s">
        <v>28838</v>
      </c>
    </row>
    <row r="6001" spans="1:13" hidden="1" x14ac:dyDescent="0.25">
      <c r="A6001" s="128"/>
      <c r="B6001" s="2"/>
      <c r="C6001" s="139" t="s">
        <v>5216</v>
      </c>
      <c r="D6001" s="124" t="s">
        <v>5217</v>
      </c>
      <c r="E6001" s="118" t="s">
        <v>48</v>
      </c>
      <c r="F6001" s="124" t="s">
        <v>35249</v>
      </c>
      <c r="G6001" s="118" t="s">
        <v>2</v>
      </c>
      <c r="H6001" s="137">
        <v>44161</v>
      </c>
      <c r="I6001" s="119">
        <v>1734</v>
      </c>
      <c r="J6001" s="129"/>
      <c r="K6001" s="129"/>
      <c r="L6001" s="129">
        <v>0</v>
      </c>
      <c r="M6001" s="134" t="s">
        <v>21946</v>
      </c>
    </row>
    <row r="6002" spans="1:13" hidden="1" x14ac:dyDescent="0.25">
      <c r="A6002" s="128"/>
      <c r="B6002" s="2"/>
      <c r="C6002" s="139" t="s">
        <v>33123</v>
      </c>
      <c r="D6002" s="124" t="s">
        <v>33124</v>
      </c>
      <c r="E6002" s="118" t="s">
        <v>48</v>
      </c>
      <c r="F6002" s="124" t="s">
        <v>35249</v>
      </c>
      <c r="G6002" s="118" t="s">
        <v>2</v>
      </c>
      <c r="H6002" s="137"/>
      <c r="I6002" s="119"/>
      <c r="J6002" s="129"/>
      <c r="K6002" s="129"/>
      <c r="L6002" s="129">
        <v>0</v>
      </c>
      <c r="M6002" s="134" t="s">
        <v>21947</v>
      </c>
    </row>
    <row r="6003" spans="1:13" hidden="1" x14ac:dyDescent="0.25">
      <c r="A6003" s="128"/>
      <c r="B6003" s="2"/>
      <c r="C6003" s="139" t="s">
        <v>32700</v>
      </c>
      <c r="D6003" s="124" t="s">
        <v>32701</v>
      </c>
      <c r="E6003" s="118" t="s">
        <v>48</v>
      </c>
      <c r="F6003" s="124" t="s">
        <v>35249</v>
      </c>
      <c r="G6003" s="118" t="s">
        <v>2</v>
      </c>
      <c r="H6003" s="137"/>
      <c r="I6003" s="119"/>
      <c r="J6003" s="129"/>
      <c r="K6003" s="129"/>
      <c r="L6003" s="129">
        <v>0</v>
      </c>
      <c r="M6003" s="134"/>
    </row>
    <row r="6004" spans="1:13" hidden="1" x14ac:dyDescent="0.25">
      <c r="A6004" s="128"/>
      <c r="B6004" s="2"/>
      <c r="C6004" s="139" t="s">
        <v>32418</v>
      </c>
      <c r="D6004" s="124" t="s">
        <v>32419</v>
      </c>
      <c r="E6004" s="118" t="s">
        <v>48</v>
      </c>
      <c r="F6004" s="124" t="s">
        <v>35249</v>
      </c>
      <c r="G6004" s="118" t="s">
        <v>2</v>
      </c>
      <c r="H6004" s="137"/>
      <c r="I6004" s="119"/>
      <c r="J6004" s="129"/>
      <c r="K6004" s="129"/>
      <c r="L6004" s="129">
        <v>0</v>
      </c>
      <c r="M6004" s="134" t="s">
        <v>21948</v>
      </c>
    </row>
    <row r="6005" spans="1:13" hidden="1" x14ac:dyDescent="0.25">
      <c r="A6005" s="128"/>
      <c r="B6005" s="2"/>
      <c r="C6005" s="139" t="s">
        <v>19616</v>
      </c>
      <c r="D6005" s="124" t="s">
        <v>19615</v>
      </c>
      <c r="E6005" s="118" t="s">
        <v>48</v>
      </c>
      <c r="F6005" s="124" t="s">
        <v>35249</v>
      </c>
      <c r="G6005" s="118" t="s">
        <v>2</v>
      </c>
      <c r="H6005" s="137">
        <v>42916</v>
      </c>
      <c r="I6005" s="119">
        <v>15657.12</v>
      </c>
      <c r="J6005" s="129"/>
      <c r="K6005" s="129"/>
      <c r="L6005" s="129">
        <v>0</v>
      </c>
      <c r="M6005" s="134" t="s">
        <v>33517</v>
      </c>
    </row>
    <row r="6006" spans="1:13" hidden="1" x14ac:dyDescent="0.25">
      <c r="A6006" s="128"/>
      <c r="B6006" s="2"/>
      <c r="C6006" s="139" t="s">
        <v>32184</v>
      </c>
      <c r="D6006" s="124" t="s">
        <v>32185</v>
      </c>
      <c r="E6006" s="118" t="s">
        <v>48</v>
      </c>
      <c r="F6006" s="124" t="s">
        <v>35249</v>
      </c>
      <c r="G6006" s="118" t="s">
        <v>2</v>
      </c>
      <c r="H6006" s="137"/>
      <c r="I6006" s="119"/>
      <c r="J6006" s="129"/>
      <c r="K6006" s="129"/>
      <c r="L6006" s="129">
        <v>0</v>
      </c>
      <c r="M6006" s="134" t="s">
        <v>21949</v>
      </c>
    </row>
    <row r="6007" spans="1:13" hidden="1" x14ac:dyDescent="0.25">
      <c r="A6007" s="128"/>
      <c r="B6007" s="2"/>
      <c r="C6007" s="139" t="s">
        <v>32208</v>
      </c>
      <c r="D6007" s="124" t="s">
        <v>32209</v>
      </c>
      <c r="E6007" s="118" t="s">
        <v>48</v>
      </c>
      <c r="F6007" s="124" t="s">
        <v>35249</v>
      </c>
      <c r="G6007" s="118" t="s">
        <v>2</v>
      </c>
      <c r="H6007" s="137"/>
      <c r="I6007" s="119"/>
      <c r="J6007" s="129"/>
      <c r="K6007" s="129"/>
      <c r="L6007" s="129">
        <v>0</v>
      </c>
      <c r="M6007" s="134"/>
    </row>
    <row r="6008" spans="1:13" hidden="1" x14ac:dyDescent="0.25">
      <c r="A6008" s="128"/>
      <c r="B6008" s="2"/>
      <c r="C6008" s="139" t="s">
        <v>33682</v>
      </c>
      <c r="D6008" s="124" t="s">
        <v>33683</v>
      </c>
      <c r="E6008" s="118" t="s">
        <v>48</v>
      </c>
      <c r="F6008" s="124" t="s">
        <v>35249</v>
      </c>
      <c r="G6008" s="118" t="s">
        <v>2</v>
      </c>
      <c r="H6008" s="137"/>
      <c r="I6008" s="119"/>
      <c r="J6008" s="129"/>
      <c r="K6008" s="129"/>
      <c r="L6008" s="129">
        <v>0</v>
      </c>
      <c r="M6008" s="134" t="s">
        <v>21950</v>
      </c>
    </row>
    <row r="6009" spans="1:13" hidden="1" x14ac:dyDescent="0.25">
      <c r="A6009" s="128"/>
      <c r="B6009" s="2"/>
      <c r="C6009" s="139" t="s">
        <v>33312</v>
      </c>
      <c r="D6009" s="124" t="s">
        <v>33313</v>
      </c>
      <c r="E6009" s="118" t="s">
        <v>48</v>
      </c>
      <c r="F6009" s="124" t="s">
        <v>35249</v>
      </c>
      <c r="G6009" s="118" t="s">
        <v>2</v>
      </c>
      <c r="H6009" s="137"/>
      <c r="I6009" s="119"/>
      <c r="J6009" s="129"/>
      <c r="K6009" s="129"/>
      <c r="L6009" s="129">
        <v>0</v>
      </c>
      <c r="M6009" s="134" t="s">
        <v>21951</v>
      </c>
    </row>
    <row r="6010" spans="1:13" hidden="1" x14ac:dyDescent="0.25">
      <c r="A6010" s="128"/>
      <c r="B6010" s="2"/>
      <c r="C6010" s="139" t="s">
        <v>5218</v>
      </c>
      <c r="D6010" s="124" t="s">
        <v>5219</v>
      </c>
      <c r="E6010" s="118" t="s">
        <v>48</v>
      </c>
      <c r="F6010" s="124" t="s">
        <v>35249</v>
      </c>
      <c r="G6010" s="118" t="s">
        <v>2</v>
      </c>
      <c r="H6010" s="137">
        <v>44161</v>
      </c>
      <c r="I6010" s="119">
        <v>3236</v>
      </c>
      <c r="J6010" s="129"/>
      <c r="K6010" s="129"/>
      <c r="L6010" s="129">
        <v>0</v>
      </c>
      <c r="M6010" s="134" t="s">
        <v>27684</v>
      </c>
    </row>
    <row r="6011" spans="1:13" hidden="1" x14ac:dyDescent="0.25">
      <c r="A6011" s="128"/>
      <c r="B6011" s="2"/>
      <c r="C6011" s="139" t="s">
        <v>5220</v>
      </c>
      <c r="D6011" s="124" t="s">
        <v>5221</v>
      </c>
      <c r="E6011" s="118" t="s">
        <v>5222</v>
      </c>
      <c r="F6011" s="124" t="s">
        <v>5223</v>
      </c>
      <c r="G6011" s="118" t="s">
        <v>2</v>
      </c>
      <c r="H6011" s="137">
        <v>43623</v>
      </c>
      <c r="I6011" s="119">
        <v>5050</v>
      </c>
      <c r="J6011" s="129"/>
      <c r="K6011" s="129"/>
      <c r="L6011" s="129">
        <v>0</v>
      </c>
      <c r="M6011" s="134" t="s">
        <v>21952</v>
      </c>
    </row>
    <row r="6012" spans="1:13" hidden="1" x14ac:dyDescent="0.25">
      <c r="A6012" s="128"/>
      <c r="B6012" s="2"/>
      <c r="C6012" s="139" t="s">
        <v>5220</v>
      </c>
      <c r="D6012" s="124" t="s">
        <v>5221</v>
      </c>
      <c r="E6012" s="118" t="s">
        <v>27453</v>
      </c>
      <c r="F6012" s="124" t="s">
        <v>27454</v>
      </c>
      <c r="G6012" s="118" t="s">
        <v>2</v>
      </c>
      <c r="H6012" s="137"/>
      <c r="I6012" s="119"/>
      <c r="J6012" s="129"/>
      <c r="K6012" s="129"/>
      <c r="L6012" s="129">
        <v>0</v>
      </c>
      <c r="M6012" s="134" t="s">
        <v>21953</v>
      </c>
    </row>
    <row r="6013" spans="1:13" hidden="1" x14ac:dyDescent="0.25">
      <c r="A6013" s="128"/>
      <c r="B6013" s="2"/>
      <c r="C6013" s="139" t="s">
        <v>29639</v>
      </c>
      <c r="D6013" s="124" t="s">
        <v>29640</v>
      </c>
      <c r="E6013" s="118" t="s">
        <v>48</v>
      </c>
      <c r="F6013" s="124" t="s">
        <v>35249</v>
      </c>
      <c r="G6013" s="118" t="s">
        <v>2</v>
      </c>
      <c r="H6013" s="137"/>
      <c r="I6013" s="119"/>
      <c r="J6013" s="129"/>
      <c r="K6013" s="129"/>
      <c r="L6013" s="129">
        <v>0</v>
      </c>
      <c r="M6013" s="134" t="s">
        <v>21954</v>
      </c>
    </row>
    <row r="6014" spans="1:13" hidden="1" x14ac:dyDescent="0.25">
      <c r="A6014" s="128"/>
      <c r="B6014" s="2"/>
      <c r="C6014" s="139" t="s">
        <v>35141</v>
      </c>
      <c r="D6014" s="124" t="s">
        <v>35142</v>
      </c>
      <c r="E6014" s="118" t="s">
        <v>48</v>
      </c>
      <c r="F6014" s="124" t="s">
        <v>35249</v>
      </c>
      <c r="G6014" s="118" t="s">
        <v>2</v>
      </c>
      <c r="H6014" s="137"/>
      <c r="I6014" s="119"/>
      <c r="J6014" s="129"/>
      <c r="K6014" s="129"/>
      <c r="L6014" s="129">
        <v>0</v>
      </c>
      <c r="M6014" s="134" t="s">
        <v>21955</v>
      </c>
    </row>
    <row r="6015" spans="1:13" hidden="1" x14ac:dyDescent="0.25">
      <c r="A6015" s="128"/>
      <c r="B6015" s="2"/>
      <c r="C6015" s="139" t="s">
        <v>5224</v>
      </c>
      <c r="D6015" s="124" t="s">
        <v>5225</v>
      </c>
      <c r="E6015" s="118" t="s">
        <v>48</v>
      </c>
      <c r="F6015" s="124" t="s">
        <v>35249</v>
      </c>
      <c r="G6015" s="118" t="s">
        <v>2</v>
      </c>
      <c r="H6015" s="137">
        <v>44624</v>
      </c>
      <c r="I6015" s="119">
        <v>2950</v>
      </c>
      <c r="J6015" s="129"/>
      <c r="K6015" s="129"/>
      <c r="L6015" s="129">
        <v>0</v>
      </c>
      <c r="M6015" s="134" t="s">
        <v>28022</v>
      </c>
    </row>
    <row r="6016" spans="1:13" hidden="1" x14ac:dyDescent="0.25">
      <c r="A6016" s="128"/>
      <c r="B6016" s="2"/>
      <c r="C6016" s="139" t="s">
        <v>19294</v>
      </c>
      <c r="D6016" s="124" t="s">
        <v>19293</v>
      </c>
      <c r="E6016" s="118" t="s">
        <v>48</v>
      </c>
      <c r="F6016" s="124" t="s">
        <v>35249</v>
      </c>
      <c r="G6016" s="118" t="s">
        <v>2</v>
      </c>
      <c r="H6016" s="137">
        <v>40435</v>
      </c>
      <c r="I6016" s="119">
        <v>4160</v>
      </c>
      <c r="J6016" s="129"/>
      <c r="K6016" s="129"/>
      <c r="L6016" s="129">
        <v>0</v>
      </c>
      <c r="M6016" s="134" t="s">
        <v>21956</v>
      </c>
    </row>
    <row r="6017" spans="1:13" hidden="1" x14ac:dyDescent="0.25">
      <c r="A6017" s="128"/>
      <c r="B6017" s="2"/>
      <c r="C6017" s="139" t="s">
        <v>19290</v>
      </c>
      <c r="D6017" s="124" t="s">
        <v>19289</v>
      </c>
      <c r="E6017" s="118" t="s">
        <v>48</v>
      </c>
      <c r="F6017" s="124" t="s">
        <v>35249</v>
      </c>
      <c r="G6017" s="118" t="s">
        <v>2</v>
      </c>
      <c r="H6017" s="137">
        <v>40602</v>
      </c>
      <c r="I6017" s="119">
        <v>2836.99</v>
      </c>
      <c r="J6017" s="129"/>
      <c r="K6017" s="129"/>
      <c r="L6017" s="129">
        <v>0</v>
      </c>
      <c r="M6017" s="134" t="s">
        <v>29096</v>
      </c>
    </row>
    <row r="6018" spans="1:13" hidden="1" x14ac:dyDescent="0.25">
      <c r="A6018" s="128"/>
      <c r="B6018" s="2"/>
      <c r="C6018" s="139" t="s">
        <v>19292</v>
      </c>
      <c r="D6018" s="124" t="s">
        <v>19291</v>
      </c>
      <c r="E6018" s="118" t="s">
        <v>48</v>
      </c>
      <c r="F6018" s="124" t="s">
        <v>35249</v>
      </c>
      <c r="G6018" s="118" t="s">
        <v>2</v>
      </c>
      <c r="H6018" s="137">
        <v>40602</v>
      </c>
      <c r="I6018" s="119">
        <v>1662.25</v>
      </c>
      <c r="J6018" s="129"/>
      <c r="K6018" s="129"/>
      <c r="L6018" s="129">
        <v>0</v>
      </c>
      <c r="M6018" s="134" t="s">
        <v>33190</v>
      </c>
    </row>
    <row r="6019" spans="1:13" hidden="1" x14ac:dyDescent="0.25">
      <c r="A6019" s="128"/>
      <c r="B6019" s="2"/>
      <c r="C6019" s="139" t="s">
        <v>29346</v>
      </c>
      <c r="D6019" s="124" t="s">
        <v>29347</v>
      </c>
      <c r="E6019" s="118" t="s">
        <v>48</v>
      </c>
      <c r="F6019" s="124" t="s">
        <v>35249</v>
      </c>
      <c r="G6019" s="118" t="s">
        <v>2</v>
      </c>
      <c r="H6019" s="137"/>
      <c r="I6019" s="119"/>
      <c r="J6019" s="129"/>
      <c r="K6019" s="129"/>
      <c r="L6019" s="129">
        <v>0</v>
      </c>
      <c r="M6019" s="134" t="s">
        <v>32347</v>
      </c>
    </row>
    <row r="6020" spans="1:13" hidden="1" x14ac:dyDescent="0.25">
      <c r="A6020" s="128"/>
      <c r="B6020" s="2"/>
      <c r="C6020" s="139" t="s">
        <v>5226</v>
      </c>
      <c r="D6020" s="124" t="s">
        <v>5227</v>
      </c>
      <c r="E6020" s="118" t="s">
        <v>48</v>
      </c>
      <c r="F6020" s="124" t="s">
        <v>35249</v>
      </c>
      <c r="G6020" s="118" t="s">
        <v>2</v>
      </c>
      <c r="H6020" s="137"/>
      <c r="I6020" s="119"/>
      <c r="J6020" s="129"/>
      <c r="K6020" s="129"/>
      <c r="L6020" s="129">
        <v>0</v>
      </c>
      <c r="M6020" s="134"/>
    </row>
    <row r="6021" spans="1:13" hidden="1" x14ac:dyDescent="0.25">
      <c r="A6021" s="128"/>
      <c r="B6021" s="2"/>
      <c r="C6021" s="139" t="s">
        <v>5228</v>
      </c>
      <c r="D6021" s="124" t="s">
        <v>5229</v>
      </c>
      <c r="E6021" s="118" t="s">
        <v>5176</v>
      </c>
      <c r="F6021" s="124" t="s">
        <v>5177</v>
      </c>
      <c r="G6021" s="118" t="s">
        <v>2</v>
      </c>
      <c r="H6021" s="137">
        <v>43507</v>
      </c>
      <c r="I6021" s="119">
        <v>2618</v>
      </c>
      <c r="J6021" s="129"/>
      <c r="K6021" s="129"/>
      <c r="L6021" s="129">
        <v>0</v>
      </c>
      <c r="M6021" s="134"/>
    </row>
    <row r="6022" spans="1:13" hidden="1" x14ac:dyDescent="0.25">
      <c r="A6022" s="128"/>
      <c r="B6022" s="2"/>
      <c r="C6022" s="139" t="s">
        <v>5230</v>
      </c>
      <c r="D6022" s="124" t="s">
        <v>5231</v>
      </c>
      <c r="E6022" s="118" t="s">
        <v>48</v>
      </c>
      <c r="F6022" s="124" t="s">
        <v>35249</v>
      </c>
      <c r="G6022" s="118" t="s">
        <v>2</v>
      </c>
      <c r="H6022" s="137">
        <v>45734</v>
      </c>
      <c r="I6022" s="119">
        <v>4279</v>
      </c>
      <c r="J6022" s="129"/>
      <c r="K6022" s="129"/>
      <c r="L6022" s="129">
        <v>0</v>
      </c>
      <c r="M6022" s="134" t="s">
        <v>21957</v>
      </c>
    </row>
    <row r="6023" spans="1:13" hidden="1" x14ac:dyDescent="0.25">
      <c r="A6023" s="128"/>
      <c r="B6023" s="2"/>
      <c r="C6023" s="139" t="s">
        <v>5232</v>
      </c>
      <c r="D6023" s="124" t="s">
        <v>5233</v>
      </c>
      <c r="E6023" s="118" t="s">
        <v>48</v>
      </c>
      <c r="F6023" s="124" t="s">
        <v>35249</v>
      </c>
      <c r="G6023" s="118" t="s">
        <v>2</v>
      </c>
      <c r="H6023" s="137">
        <v>44040</v>
      </c>
      <c r="I6023" s="119">
        <v>1963</v>
      </c>
      <c r="J6023" s="129"/>
      <c r="K6023" s="129"/>
      <c r="L6023" s="129">
        <v>0</v>
      </c>
      <c r="M6023" s="134" t="s">
        <v>21958</v>
      </c>
    </row>
    <row r="6024" spans="1:13" hidden="1" x14ac:dyDescent="0.25">
      <c r="A6024" s="128"/>
      <c r="B6024" s="2"/>
      <c r="C6024" s="139" t="s">
        <v>5234</v>
      </c>
      <c r="D6024" s="124" t="s">
        <v>5235</v>
      </c>
      <c r="E6024" s="118" t="s">
        <v>48</v>
      </c>
      <c r="F6024" s="124" t="s">
        <v>35249</v>
      </c>
      <c r="G6024" s="118" t="s">
        <v>2</v>
      </c>
      <c r="H6024" s="137">
        <v>43671</v>
      </c>
      <c r="I6024" s="119">
        <v>2227</v>
      </c>
      <c r="J6024" s="129"/>
      <c r="K6024" s="129"/>
      <c r="L6024" s="129">
        <v>0</v>
      </c>
      <c r="M6024" s="134" t="s">
        <v>21959</v>
      </c>
    </row>
    <row r="6025" spans="1:13" hidden="1" x14ac:dyDescent="0.25">
      <c r="A6025" s="128"/>
      <c r="B6025" s="2"/>
      <c r="C6025" s="139" t="s">
        <v>32060</v>
      </c>
      <c r="D6025" s="124" t="s">
        <v>32061</v>
      </c>
      <c r="E6025" s="118" t="s">
        <v>48</v>
      </c>
      <c r="F6025" s="124" t="s">
        <v>35249</v>
      </c>
      <c r="G6025" s="118" t="s">
        <v>2</v>
      </c>
      <c r="H6025" s="137"/>
      <c r="I6025" s="119"/>
      <c r="J6025" s="129"/>
      <c r="K6025" s="129"/>
      <c r="L6025" s="129">
        <v>0</v>
      </c>
      <c r="M6025" s="134" t="s">
        <v>21960</v>
      </c>
    </row>
    <row r="6026" spans="1:13" hidden="1" x14ac:dyDescent="0.25">
      <c r="A6026" s="128"/>
      <c r="B6026" s="2"/>
      <c r="C6026" s="139" t="s">
        <v>19570</v>
      </c>
      <c r="D6026" s="124" t="s">
        <v>19569</v>
      </c>
      <c r="E6026" s="118" t="s">
        <v>48</v>
      </c>
      <c r="F6026" s="124" t="s">
        <v>35249</v>
      </c>
      <c r="G6026" s="118" t="s">
        <v>34659</v>
      </c>
      <c r="H6026" s="137">
        <v>41284</v>
      </c>
      <c r="I6026" s="119">
        <v>9500</v>
      </c>
      <c r="J6026" s="129"/>
      <c r="K6026" s="129"/>
      <c r="L6026" s="129">
        <v>0</v>
      </c>
      <c r="M6026" s="134" t="s">
        <v>32386</v>
      </c>
    </row>
    <row r="6027" spans="1:13" hidden="1" x14ac:dyDescent="0.25">
      <c r="A6027" s="128"/>
      <c r="B6027" s="2"/>
      <c r="C6027" s="139" t="s">
        <v>5236</v>
      </c>
      <c r="D6027" s="124" t="s">
        <v>5237</v>
      </c>
      <c r="E6027" s="118" t="s">
        <v>48</v>
      </c>
      <c r="F6027" s="124" t="s">
        <v>35249</v>
      </c>
      <c r="G6027" s="118" t="s">
        <v>2</v>
      </c>
      <c r="H6027" s="137">
        <v>43861</v>
      </c>
      <c r="I6027" s="119">
        <v>21040</v>
      </c>
      <c r="J6027" s="129"/>
      <c r="K6027" s="129"/>
      <c r="L6027" s="129">
        <v>0</v>
      </c>
      <c r="M6027" s="134">
        <v>23746003</v>
      </c>
    </row>
    <row r="6028" spans="1:13" hidden="1" x14ac:dyDescent="0.25">
      <c r="A6028" s="128"/>
      <c r="B6028" s="2"/>
      <c r="C6028" s="139" t="s">
        <v>19568</v>
      </c>
      <c r="D6028" s="124" t="s">
        <v>19567</v>
      </c>
      <c r="E6028" s="118" t="s">
        <v>48</v>
      </c>
      <c r="F6028" s="124" t="s">
        <v>35249</v>
      </c>
      <c r="G6028" s="118" t="s">
        <v>2</v>
      </c>
      <c r="H6028" s="137">
        <v>42811</v>
      </c>
      <c r="I6028" s="119">
        <v>6934</v>
      </c>
      <c r="J6028" s="129"/>
      <c r="K6028" s="129"/>
      <c r="L6028" s="129">
        <v>0</v>
      </c>
      <c r="M6028" s="134">
        <v>23744363</v>
      </c>
    </row>
    <row r="6029" spans="1:13" hidden="1" x14ac:dyDescent="0.25">
      <c r="A6029" s="128"/>
      <c r="B6029" s="2"/>
      <c r="C6029" s="139" t="s">
        <v>5238</v>
      </c>
      <c r="D6029" s="124" t="s">
        <v>5239</v>
      </c>
      <c r="E6029" s="118" t="s">
        <v>48</v>
      </c>
      <c r="F6029" s="124" t="s">
        <v>35249</v>
      </c>
      <c r="G6029" s="118" t="s">
        <v>2</v>
      </c>
      <c r="H6029" s="137">
        <v>41968</v>
      </c>
      <c r="I6029" s="119">
        <v>5740</v>
      </c>
      <c r="J6029" s="129"/>
      <c r="K6029" s="129"/>
      <c r="L6029" s="129">
        <v>0</v>
      </c>
      <c r="M6029" s="134">
        <v>23744372</v>
      </c>
    </row>
    <row r="6030" spans="1:13" hidden="1" x14ac:dyDescent="0.25">
      <c r="A6030" s="128"/>
      <c r="B6030" s="2"/>
      <c r="C6030" s="139" t="s">
        <v>5240</v>
      </c>
      <c r="D6030" s="124" t="s">
        <v>5241</v>
      </c>
      <c r="E6030" s="118" t="s">
        <v>48</v>
      </c>
      <c r="F6030" s="124" t="s">
        <v>35249</v>
      </c>
      <c r="G6030" s="118" t="s">
        <v>2</v>
      </c>
      <c r="H6030" s="137">
        <v>44837</v>
      </c>
      <c r="I6030" s="119">
        <v>9446</v>
      </c>
      <c r="J6030" s="129"/>
      <c r="K6030" s="129"/>
      <c r="L6030" s="129">
        <v>0</v>
      </c>
      <c r="M6030" s="134" t="s">
        <v>21961</v>
      </c>
    </row>
    <row r="6031" spans="1:13" hidden="1" x14ac:dyDescent="0.25">
      <c r="A6031" s="128"/>
      <c r="B6031" s="2"/>
      <c r="C6031" s="139" t="s">
        <v>5242</v>
      </c>
      <c r="D6031" s="124" t="s">
        <v>5243</v>
      </c>
      <c r="E6031" s="118" t="s">
        <v>48</v>
      </c>
      <c r="F6031" s="124" t="s">
        <v>35249</v>
      </c>
      <c r="G6031" s="118" t="s">
        <v>2</v>
      </c>
      <c r="H6031" s="137">
        <v>42726</v>
      </c>
      <c r="I6031" s="119">
        <v>6934</v>
      </c>
      <c r="J6031" s="129"/>
      <c r="K6031" s="129"/>
      <c r="L6031" s="129">
        <v>0</v>
      </c>
      <c r="M6031" s="134" t="s">
        <v>21962</v>
      </c>
    </row>
    <row r="6032" spans="1:13" hidden="1" x14ac:dyDescent="0.25">
      <c r="A6032" s="128"/>
      <c r="B6032" s="2"/>
      <c r="C6032" s="139" t="s">
        <v>29554</v>
      </c>
      <c r="D6032" s="124" t="s">
        <v>29555</v>
      </c>
      <c r="E6032" s="118" t="s">
        <v>48</v>
      </c>
      <c r="F6032" s="124" t="s">
        <v>35249</v>
      </c>
      <c r="G6032" s="118" t="s">
        <v>2</v>
      </c>
      <c r="H6032" s="137"/>
      <c r="I6032" s="119"/>
      <c r="J6032" s="129"/>
      <c r="K6032" s="129"/>
      <c r="L6032" s="129">
        <v>0</v>
      </c>
      <c r="M6032" s="134" t="s">
        <v>21963</v>
      </c>
    </row>
    <row r="6033" spans="1:13" hidden="1" x14ac:dyDescent="0.25">
      <c r="A6033" s="128"/>
      <c r="B6033" s="2"/>
      <c r="C6033" s="139" t="s">
        <v>19574</v>
      </c>
      <c r="D6033" s="124" t="s">
        <v>19573</v>
      </c>
      <c r="E6033" s="118" t="s">
        <v>48</v>
      </c>
      <c r="F6033" s="124" t="s">
        <v>35249</v>
      </c>
      <c r="G6033" s="118" t="s">
        <v>2</v>
      </c>
      <c r="H6033" s="137">
        <v>42384</v>
      </c>
      <c r="I6033" s="119">
        <v>7879</v>
      </c>
      <c r="J6033" s="129"/>
      <c r="K6033" s="129"/>
      <c r="L6033" s="129">
        <v>0</v>
      </c>
      <c r="M6033" s="134" t="s">
        <v>21964</v>
      </c>
    </row>
    <row r="6034" spans="1:13" hidden="1" x14ac:dyDescent="0.25">
      <c r="A6034" s="128"/>
      <c r="B6034" s="2"/>
      <c r="C6034" s="139" t="s">
        <v>19572</v>
      </c>
      <c r="D6034" s="124" t="s">
        <v>19571</v>
      </c>
      <c r="E6034" s="118" t="s">
        <v>48</v>
      </c>
      <c r="F6034" s="124" t="s">
        <v>35249</v>
      </c>
      <c r="G6034" s="118" t="s">
        <v>2</v>
      </c>
      <c r="H6034" s="137">
        <v>42132</v>
      </c>
      <c r="I6034" s="119">
        <v>12490</v>
      </c>
      <c r="J6034" s="129"/>
      <c r="K6034" s="129"/>
      <c r="L6034" s="129">
        <v>0</v>
      </c>
      <c r="M6034" s="134" t="s">
        <v>21965</v>
      </c>
    </row>
    <row r="6035" spans="1:13" hidden="1" x14ac:dyDescent="0.25">
      <c r="A6035" s="128"/>
      <c r="B6035" s="2"/>
      <c r="C6035" s="139" t="s">
        <v>19566</v>
      </c>
      <c r="D6035" s="124" t="s">
        <v>19565</v>
      </c>
      <c r="E6035" s="118" t="s">
        <v>48</v>
      </c>
      <c r="F6035" s="124" t="s">
        <v>35249</v>
      </c>
      <c r="G6035" s="118" t="s">
        <v>2</v>
      </c>
      <c r="H6035" s="137">
        <v>41996</v>
      </c>
      <c r="I6035" s="119">
        <v>7820</v>
      </c>
      <c r="J6035" s="129"/>
      <c r="K6035" s="129"/>
      <c r="L6035" s="129">
        <v>0</v>
      </c>
      <c r="M6035" s="134" t="s">
        <v>21966</v>
      </c>
    </row>
    <row r="6036" spans="1:13" hidden="1" x14ac:dyDescent="0.25">
      <c r="A6036" s="128"/>
      <c r="B6036" s="2"/>
      <c r="C6036" s="139" t="s">
        <v>19564</v>
      </c>
      <c r="D6036" s="124" t="s">
        <v>19563</v>
      </c>
      <c r="E6036" s="118" t="s">
        <v>48</v>
      </c>
      <c r="F6036" s="124" t="s">
        <v>35249</v>
      </c>
      <c r="G6036" s="118" t="s">
        <v>2</v>
      </c>
      <c r="H6036" s="137">
        <v>42132</v>
      </c>
      <c r="I6036" s="119">
        <v>12490</v>
      </c>
      <c r="J6036" s="129"/>
      <c r="K6036" s="129"/>
      <c r="L6036" s="129">
        <v>0</v>
      </c>
      <c r="M6036" s="134" t="s">
        <v>21967</v>
      </c>
    </row>
    <row r="6037" spans="1:13" hidden="1" x14ac:dyDescent="0.25">
      <c r="A6037" s="128"/>
      <c r="B6037" s="2"/>
      <c r="C6037" s="139" t="s">
        <v>29791</v>
      </c>
      <c r="D6037" s="124" t="s">
        <v>29792</v>
      </c>
      <c r="E6037" s="118" t="s">
        <v>48</v>
      </c>
      <c r="F6037" s="124" t="s">
        <v>35249</v>
      </c>
      <c r="G6037" s="118" t="s">
        <v>2</v>
      </c>
      <c r="H6037" s="137"/>
      <c r="I6037" s="119"/>
      <c r="J6037" s="129"/>
      <c r="K6037" s="129"/>
      <c r="L6037" s="129">
        <v>0</v>
      </c>
      <c r="M6037" s="134" t="s">
        <v>21968</v>
      </c>
    </row>
    <row r="6038" spans="1:13" hidden="1" x14ac:dyDescent="0.25">
      <c r="A6038" s="128"/>
      <c r="B6038" s="2"/>
      <c r="C6038" s="139" t="s">
        <v>5244</v>
      </c>
      <c r="D6038" s="124" t="s">
        <v>5245</v>
      </c>
      <c r="E6038" s="118" t="s">
        <v>48</v>
      </c>
      <c r="F6038" s="124" t="s">
        <v>35249</v>
      </c>
      <c r="G6038" s="118" t="s">
        <v>2</v>
      </c>
      <c r="H6038" s="137">
        <v>43147</v>
      </c>
      <c r="I6038" s="119">
        <v>12151</v>
      </c>
      <c r="J6038" s="129"/>
      <c r="K6038" s="129"/>
      <c r="L6038" s="129">
        <v>0</v>
      </c>
      <c r="M6038" s="134" t="s">
        <v>21969</v>
      </c>
    </row>
    <row r="6039" spans="1:13" hidden="1" x14ac:dyDescent="0.25">
      <c r="A6039" s="128"/>
      <c r="B6039" s="2"/>
      <c r="C6039" s="139" t="s">
        <v>5246</v>
      </c>
      <c r="D6039" s="124" t="s">
        <v>5247</v>
      </c>
      <c r="E6039" s="118" t="s">
        <v>48</v>
      </c>
      <c r="F6039" s="124" t="s">
        <v>35249</v>
      </c>
      <c r="G6039" s="118" t="s">
        <v>2</v>
      </c>
      <c r="H6039" s="137">
        <v>45147</v>
      </c>
      <c r="I6039" s="119">
        <v>12954</v>
      </c>
      <c r="J6039" s="129"/>
      <c r="K6039" s="129"/>
      <c r="L6039" s="129">
        <v>0</v>
      </c>
      <c r="M6039" s="134" t="s">
        <v>21970</v>
      </c>
    </row>
    <row r="6040" spans="1:13" hidden="1" x14ac:dyDescent="0.25">
      <c r="A6040" s="128"/>
      <c r="B6040" s="2"/>
      <c r="C6040" s="139" t="s">
        <v>32301</v>
      </c>
      <c r="D6040" s="124" t="s">
        <v>32302</v>
      </c>
      <c r="E6040" s="118" t="s">
        <v>48</v>
      </c>
      <c r="F6040" s="124" t="s">
        <v>35249</v>
      </c>
      <c r="G6040" s="118" t="s">
        <v>2</v>
      </c>
      <c r="H6040" s="137"/>
      <c r="I6040" s="119"/>
      <c r="J6040" s="129"/>
      <c r="K6040" s="129"/>
      <c r="L6040" s="129">
        <v>0</v>
      </c>
      <c r="M6040" s="134" t="s">
        <v>21971</v>
      </c>
    </row>
    <row r="6041" spans="1:13" hidden="1" x14ac:dyDescent="0.25">
      <c r="A6041" s="128"/>
      <c r="B6041" s="2"/>
      <c r="C6041" s="139" t="s">
        <v>29179</v>
      </c>
      <c r="D6041" s="124" t="s">
        <v>29180</v>
      </c>
      <c r="E6041" s="118" t="s">
        <v>48</v>
      </c>
      <c r="F6041" s="124" t="s">
        <v>35249</v>
      </c>
      <c r="G6041" s="118" t="s">
        <v>2</v>
      </c>
      <c r="H6041" s="137"/>
      <c r="I6041" s="119"/>
      <c r="J6041" s="129"/>
      <c r="K6041" s="129"/>
      <c r="L6041" s="129">
        <v>0</v>
      </c>
      <c r="M6041" s="134" t="s">
        <v>21972</v>
      </c>
    </row>
    <row r="6042" spans="1:13" hidden="1" x14ac:dyDescent="0.25">
      <c r="A6042" s="128"/>
      <c r="B6042" s="2"/>
      <c r="C6042" s="139" t="s">
        <v>5248</v>
      </c>
      <c r="D6042" s="124" t="s">
        <v>5249</v>
      </c>
      <c r="E6042" s="118" t="s">
        <v>48</v>
      </c>
      <c r="F6042" s="124" t="s">
        <v>35249</v>
      </c>
      <c r="G6042" s="118" t="s">
        <v>2</v>
      </c>
      <c r="H6042" s="137"/>
      <c r="I6042" s="119"/>
      <c r="J6042" s="129"/>
      <c r="K6042" s="129"/>
      <c r="L6042" s="129">
        <v>0</v>
      </c>
      <c r="M6042" s="134" t="s">
        <v>21973</v>
      </c>
    </row>
    <row r="6043" spans="1:13" hidden="1" x14ac:dyDescent="0.25">
      <c r="A6043" s="128"/>
      <c r="B6043" s="2"/>
      <c r="C6043" s="139" t="s">
        <v>19626</v>
      </c>
      <c r="D6043" s="124" t="s">
        <v>19625</v>
      </c>
      <c r="E6043" s="118" t="s">
        <v>48</v>
      </c>
      <c r="F6043" s="124" t="s">
        <v>35249</v>
      </c>
      <c r="G6043" s="118" t="s">
        <v>2</v>
      </c>
      <c r="H6043" s="137">
        <v>43781</v>
      </c>
      <c r="I6043" s="119">
        <v>18976</v>
      </c>
      <c r="J6043" s="129"/>
      <c r="K6043" s="129"/>
      <c r="L6043" s="129">
        <v>0</v>
      </c>
      <c r="M6043" s="134" t="s">
        <v>21974</v>
      </c>
    </row>
    <row r="6044" spans="1:13" hidden="1" x14ac:dyDescent="0.25">
      <c r="A6044" s="128"/>
      <c r="B6044" s="2"/>
      <c r="C6044" s="139" t="s">
        <v>28242</v>
      </c>
      <c r="D6044" s="124" t="s">
        <v>28243</v>
      </c>
      <c r="E6044" s="118" t="s">
        <v>48</v>
      </c>
      <c r="F6044" s="124" t="s">
        <v>35249</v>
      </c>
      <c r="G6044" s="118" t="s">
        <v>2</v>
      </c>
      <c r="H6044" s="137"/>
      <c r="I6044" s="119"/>
      <c r="J6044" s="129"/>
      <c r="K6044" s="129"/>
      <c r="L6044" s="129">
        <v>0</v>
      </c>
      <c r="M6044" s="134" t="s">
        <v>21975</v>
      </c>
    </row>
    <row r="6045" spans="1:13" hidden="1" x14ac:dyDescent="0.25">
      <c r="A6045" s="128"/>
      <c r="B6045" s="2"/>
      <c r="C6045" s="139" t="s">
        <v>32031</v>
      </c>
      <c r="D6045" s="124" t="s">
        <v>32032</v>
      </c>
      <c r="E6045" s="118" t="s">
        <v>48</v>
      </c>
      <c r="F6045" s="124" t="s">
        <v>35249</v>
      </c>
      <c r="G6045" s="118" t="s">
        <v>2</v>
      </c>
      <c r="H6045" s="137"/>
      <c r="I6045" s="119"/>
      <c r="J6045" s="129"/>
      <c r="K6045" s="129"/>
      <c r="L6045" s="129">
        <v>0</v>
      </c>
      <c r="M6045" s="134" t="s">
        <v>21976</v>
      </c>
    </row>
    <row r="6046" spans="1:13" hidden="1" x14ac:dyDescent="0.25">
      <c r="A6046" s="128"/>
      <c r="B6046" s="2"/>
      <c r="C6046" s="139" t="s">
        <v>30002</v>
      </c>
      <c r="D6046" s="124" t="s">
        <v>30003</v>
      </c>
      <c r="E6046" s="118" t="s">
        <v>48</v>
      </c>
      <c r="F6046" s="124" t="s">
        <v>35249</v>
      </c>
      <c r="G6046" s="118" t="s">
        <v>2</v>
      </c>
      <c r="H6046" s="137"/>
      <c r="I6046" s="119"/>
      <c r="J6046" s="129"/>
      <c r="K6046" s="129"/>
      <c r="L6046" s="129">
        <v>0</v>
      </c>
      <c r="M6046" s="134" t="s">
        <v>21977</v>
      </c>
    </row>
    <row r="6047" spans="1:13" hidden="1" x14ac:dyDescent="0.25">
      <c r="A6047" s="128"/>
      <c r="B6047" s="2"/>
      <c r="C6047" s="139" t="s">
        <v>29749</v>
      </c>
      <c r="D6047" s="124" t="s">
        <v>29750</v>
      </c>
      <c r="E6047" s="118" t="s">
        <v>48</v>
      </c>
      <c r="F6047" s="124" t="s">
        <v>35249</v>
      </c>
      <c r="G6047" s="118" t="s">
        <v>2</v>
      </c>
      <c r="H6047" s="137"/>
      <c r="I6047" s="119"/>
      <c r="J6047" s="129"/>
      <c r="K6047" s="129"/>
      <c r="L6047" s="129">
        <v>0</v>
      </c>
      <c r="M6047" s="134" t="s">
        <v>21978</v>
      </c>
    </row>
    <row r="6048" spans="1:13" hidden="1" x14ac:dyDescent="0.25">
      <c r="A6048" s="128"/>
      <c r="B6048" s="2"/>
      <c r="C6048" s="139" t="s">
        <v>30126</v>
      </c>
      <c r="D6048" s="124" t="s">
        <v>30127</v>
      </c>
      <c r="E6048" s="118" t="s">
        <v>48</v>
      </c>
      <c r="F6048" s="124" t="s">
        <v>35249</v>
      </c>
      <c r="G6048" s="118" t="s">
        <v>2</v>
      </c>
      <c r="H6048" s="137"/>
      <c r="I6048" s="119"/>
      <c r="J6048" s="129"/>
      <c r="K6048" s="129"/>
      <c r="L6048" s="129">
        <v>0</v>
      </c>
      <c r="M6048" s="134" t="s">
        <v>21979</v>
      </c>
    </row>
    <row r="6049" spans="1:13" hidden="1" x14ac:dyDescent="0.25">
      <c r="A6049" s="128"/>
      <c r="B6049" s="2"/>
      <c r="C6049" s="139" t="s">
        <v>29678</v>
      </c>
      <c r="D6049" s="124" t="s">
        <v>29679</v>
      </c>
      <c r="E6049" s="118" t="s">
        <v>48</v>
      </c>
      <c r="F6049" s="124" t="s">
        <v>35249</v>
      </c>
      <c r="G6049" s="118" t="s">
        <v>2</v>
      </c>
      <c r="H6049" s="137"/>
      <c r="I6049" s="119"/>
      <c r="J6049" s="129"/>
      <c r="K6049" s="129"/>
      <c r="L6049" s="129">
        <v>0</v>
      </c>
      <c r="M6049" s="134" t="s">
        <v>21980</v>
      </c>
    </row>
    <row r="6050" spans="1:13" hidden="1" x14ac:dyDescent="0.25">
      <c r="A6050" s="128"/>
      <c r="B6050" s="2"/>
      <c r="C6050" s="139" t="s">
        <v>29952</v>
      </c>
      <c r="D6050" s="124" t="s">
        <v>29953</v>
      </c>
      <c r="E6050" s="118" t="s">
        <v>48</v>
      </c>
      <c r="F6050" s="124" t="s">
        <v>35249</v>
      </c>
      <c r="G6050" s="118" t="s">
        <v>2</v>
      </c>
      <c r="H6050" s="137"/>
      <c r="I6050" s="119"/>
      <c r="J6050" s="129"/>
      <c r="K6050" s="129"/>
      <c r="L6050" s="129">
        <v>0</v>
      </c>
      <c r="M6050" s="134" t="s">
        <v>21981</v>
      </c>
    </row>
    <row r="6051" spans="1:13" hidden="1" x14ac:dyDescent="0.25">
      <c r="A6051" s="128"/>
      <c r="B6051" s="2"/>
      <c r="C6051" s="139" t="s">
        <v>30143</v>
      </c>
      <c r="D6051" s="124" t="s">
        <v>30144</v>
      </c>
      <c r="E6051" s="118" t="s">
        <v>48</v>
      </c>
      <c r="F6051" s="124" t="s">
        <v>35249</v>
      </c>
      <c r="G6051" s="118" t="s">
        <v>2</v>
      </c>
      <c r="H6051" s="137"/>
      <c r="I6051" s="119"/>
      <c r="J6051" s="129"/>
      <c r="K6051" s="129"/>
      <c r="L6051" s="129">
        <v>0</v>
      </c>
      <c r="M6051" s="134" t="s">
        <v>21982</v>
      </c>
    </row>
    <row r="6052" spans="1:13" hidden="1" x14ac:dyDescent="0.25">
      <c r="A6052" s="128"/>
      <c r="B6052" s="2"/>
      <c r="C6052" s="139" t="s">
        <v>29999</v>
      </c>
      <c r="D6052" s="124" t="s">
        <v>30000</v>
      </c>
      <c r="E6052" s="118" t="s">
        <v>48</v>
      </c>
      <c r="F6052" s="124" t="s">
        <v>35249</v>
      </c>
      <c r="G6052" s="118" t="s">
        <v>2</v>
      </c>
      <c r="H6052" s="137"/>
      <c r="I6052" s="119"/>
      <c r="J6052" s="129"/>
      <c r="K6052" s="129"/>
      <c r="L6052" s="129">
        <v>0</v>
      </c>
      <c r="M6052" s="134" t="s">
        <v>21983</v>
      </c>
    </row>
    <row r="6053" spans="1:13" hidden="1" x14ac:dyDescent="0.25">
      <c r="A6053" s="128"/>
      <c r="B6053" s="2"/>
      <c r="C6053" s="139" t="s">
        <v>30237</v>
      </c>
      <c r="D6053" s="124" t="s">
        <v>30238</v>
      </c>
      <c r="E6053" s="118" t="s">
        <v>48</v>
      </c>
      <c r="F6053" s="124" t="s">
        <v>35249</v>
      </c>
      <c r="G6053" s="118" t="s">
        <v>2</v>
      </c>
      <c r="H6053" s="137"/>
      <c r="I6053" s="119"/>
      <c r="J6053" s="129"/>
      <c r="K6053" s="129"/>
      <c r="L6053" s="129">
        <v>0</v>
      </c>
      <c r="M6053" s="134" t="s">
        <v>21984</v>
      </c>
    </row>
    <row r="6054" spans="1:13" hidden="1" x14ac:dyDescent="0.25">
      <c r="A6054" s="128"/>
      <c r="B6054" s="2"/>
      <c r="C6054" s="139" t="s">
        <v>5250</v>
      </c>
      <c r="D6054" s="124" t="s">
        <v>5251</v>
      </c>
      <c r="E6054" s="118" t="s">
        <v>48</v>
      </c>
      <c r="F6054" s="124" t="s">
        <v>35249</v>
      </c>
      <c r="G6054" s="118" t="s">
        <v>2</v>
      </c>
      <c r="H6054" s="137">
        <v>43753</v>
      </c>
      <c r="I6054" s="119">
        <v>11205</v>
      </c>
      <c r="J6054" s="129"/>
      <c r="K6054" s="129"/>
      <c r="L6054" s="129">
        <v>0</v>
      </c>
      <c r="M6054" s="134" t="s">
        <v>21985</v>
      </c>
    </row>
    <row r="6055" spans="1:13" hidden="1" x14ac:dyDescent="0.25">
      <c r="A6055" s="128"/>
      <c r="B6055" s="2"/>
      <c r="C6055" s="139" t="s">
        <v>5252</v>
      </c>
      <c r="D6055" s="124" t="s">
        <v>5253</v>
      </c>
      <c r="E6055" s="118" t="s">
        <v>5254</v>
      </c>
      <c r="F6055" s="124" t="s">
        <v>5255</v>
      </c>
      <c r="G6055" s="118" t="s">
        <v>2</v>
      </c>
      <c r="H6055" s="137">
        <v>43507</v>
      </c>
      <c r="I6055" s="119">
        <v>1990</v>
      </c>
      <c r="J6055" s="129"/>
      <c r="K6055" s="129"/>
      <c r="L6055" s="129">
        <v>0</v>
      </c>
      <c r="M6055" s="134" t="s">
        <v>28166</v>
      </c>
    </row>
    <row r="6056" spans="1:13" hidden="1" x14ac:dyDescent="0.25">
      <c r="A6056" s="128"/>
      <c r="B6056" s="2"/>
      <c r="C6056" s="139" t="s">
        <v>5256</v>
      </c>
      <c r="D6056" s="124" t="s">
        <v>5257</v>
      </c>
      <c r="E6056" s="118" t="s">
        <v>48</v>
      </c>
      <c r="F6056" s="124" t="s">
        <v>35249</v>
      </c>
      <c r="G6056" s="118" t="s">
        <v>2</v>
      </c>
      <c r="H6056" s="137">
        <v>43861</v>
      </c>
      <c r="I6056" s="119">
        <v>3336</v>
      </c>
      <c r="J6056" s="129"/>
      <c r="K6056" s="129"/>
      <c r="L6056" s="129">
        <v>0</v>
      </c>
      <c r="M6056" s="134" t="s">
        <v>21986</v>
      </c>
    </row>
    <row r="6057" spans="1:13" hidden="1" x14ac:dyDescent="0.25">
      <c r="A6057" s="128"/>
      <c r="B6057" s="2"/>
      <c r="C6057" s="139" t="s">
        <v>5258</v>
      </c>
      <c r="D6057" s="124" t="s">
        <v>5259</v>
      </c>
      <c r="E6057" s="118" t="s">
        <v>48</v>
      </c>
      <c r="F6057" s="124" t="s">
        <v>35249</v>
      </c>
      <c r="G6057" s="118" t="s">
        <v>2</v>
      </c>
      <c r="H6057" s="137">
        <v>44322</v>
      </c>
      <c r="I6057" s="119">
        <v>1460</v>
      </c>
      <c r="J6057" s="129"/>
      <c r="K6057" s="129"/>
      <c r="L6057" s="129">
        <v>0</v>
      </c>
      <c r="M6057" s="134" t="s">
        <v>21987</v>
      </c>
    </row>
    <row r="6058" spans="1:13" hidden="1" x14ac:dyDescent="0.25">
      <c r="A6058" s="128"/>
      <c r="B6058" s="2"/>
      <c r="C6058" s="139" t="s">
        <v>5260</v>
      </c>
      <c r="D6058" s="124" t="s">
        <v>5261</v>
      </c>
      <c r="E6058" s="118" t="s">
        <v>48</v>
      </c>
      <c r="F6058" s="124" t="s">
        <v>35249</v>
      </c>
      <c r="G6058" s="118" t="s">
        <v>2</v>
      </c>
      <c r="H6058" s="137">
        <v>43997</v>
      </c>
      <c r="I6058" s="119">
        <v>1656</v>
      </c>
      <c r="J6058" s="129"/>
      <c r="K6058" s="129"/>
      <c r="L6058" s="129">
        <v>0</v>
      </c>
      <c r="M6058" s="134" t="s">
        <v>27809</v>
      </c>
    </row>
    <row r="6059" spans="1:13" hidden="1" x14ac:dyDescent="0.25">
      <c r="A6059" s="128"/>
      <c r="B6059" s="2"/>
      <c r="C6059" s="139" t="s">
        <v>18926</v>
      </c>
      <c r="D6059" s="124" t="s">
        <v>18925</v>
      </c>
      <c r="E6059" s="118" t="s">
        <v>48</v>
      </c>
      <c r="F6059" s="124" t="s">
        <v>35249</v>
      </c>
      <c r="G6059" s="118" t="s">
        <v>2</v>
      </c>
      <c r="H6059" s="137">
        <v>43794</v>
      </c>
      <c r="I6059" s="119">
        <v>4496.3999999999996</v>
      </c>
      <c r="J6059" s="129"/>
      <c r="K6059" s="129"/>
      <c r="L6059" s="129">
        <v>0</v>
      </c>
      <c r="M6059" s="134" t="s">
        <v>21988</v>
      </c>
    </row>
    <row r="6060" spans="1:13" hidden="1" x14ac:dyDescent="0.25">
      <c r="A6060" s="128"/>
      <c r="B6060" s="2"/>
      <c r="C6060" s="139" t="s">
        <v>5262</v>
      </c>
      <c r="D6060" s="124" t="s">
        <v>5263</v>
      </c>
      <c r="E6060" s="118" t="s">
        <v>48</v>
      </c>
      <c r="F6060" s="124" t="s">
        <v>35249</v>
      </c>
      <c r="G6060" s="118" t="s">
        <v>2</v>
      </c>
      <c r="H6060" s="137">
        <v>43510</v>
      </c>
      <c r="I6060" s="119">
        <v>4002</v>
      </c>
      <c r="J6060" s="129"/>
      <c r="K6060" s="129"/>
      <c r="L6060" s="129">
        <v>0</v>
      </c>
      <c r="M6060" s="134" t="s">
        <v>21989</v>
      </c>
    </row>
    <row r="6061" spans="1:13" hidden="1" x14ac:dyDescent="0.25">
      <c r="A6061" s="128"/>
      <c r="B6061" s="2"/>
      <c r="C6061" s="139" t="s">
        <v>5264</v>
      </c>
      <c r="D6061" s="124" t="s">
        <v>5265</v>
      </c>
      <c r="E6061" s="118" t="s">
        <v>48</v>
      </c>
      <c r="F6061" s="124" t="s">
        <v>35249</v>
      </c>
      <c r="G6061" s="118" t="s">
        <v>2</v>
      </c>
      <c r="H6061" s="137">
        <v>44579</v>
      </c>
      <c r="I6061" s="119">
        <v>7038</v>
      </c>
      <c r="J6061" s="129"/>
      <c r="K6061" s="129"/>
      <c r="L6061" s="129">
        <v>0</v>
      </c>
      <c r="M6061" s="134" t="s">
        <v>21990</v>
      </c>
    </row>
    <row r="6062" spans="1:13" hidden="1" x14ac:dyDescent="0.25">
      <c r="A6062" s="128"/>
      <c r="B6062" s="2"/>
      <c r="C6062" s="139" t="s">
        <v>5266</v>
      </c>
      <c r="D6062" s="124" t="s">
        <v>5267</v>
      </c>
      <c r="E6062" s="118" t="s">
        <v>48</v>
      </c>
      <c r="F6062" s="124" t="s">
        <v>35249</v>
      </c>
      <c r="G6062" s="118" t="s">
        <v>2</v>
      </c>
      <c r="H6062" s="137">
        <v>43908</v>
      </c>
      <c r="I6062" s="119">
        <v>2672</v>
      </c>
      <c r="J6062" s="129"/>
      <c r="K6062" s="129"/>
      <c r="L6062" s="129">
        <v>0</v>
      </c>
      <c r="M6062" s="134" t="s">
        <v>21991</v>
      </c>
    </row>
    <row r="6063" spans="1:13" hidden="1" x14ac:dyDescent="0.25">
      <c r="A6063" s="128"/>
      <c r="B6063" s="2"/>
      <c r="C6063" s="139" t="s">
        <v>33433</v>
      </c>
      <c r="D6063" s="124" t="s">
        <v>33434</v>
      </c>
      <c r="E6063" s="118" t="s">
        <v>48</v>
      </c>
      <c r="F6063" s="124" t="s">
        <v>35249</v>
      </c>
      <c r="G6063" s="118" t="s">
        <v>2</v>
      </c>
      <c r="H6063" s="137"/>
      <c r="I6063" s="119"/>
      <c r="J6063" s="129"/>
      <c r="K6063" s="129"/>
      <c r="L6063" s="129">
        <v>0</v>
      </c>
      <c r="M6063" s="134" t="s">
        <v>30607</v>
      </c>
    </row>
    <row r="6064" spans="1:13" hidden="1" x14ac:dyDescent="0.25">
      <c r="A6064" s="128"/>
      <c r="B6064" s="2"/>
      <c r="C6064" s="139" t="s">
        <v>41982</v>
      </c>
      <c r="D6064" s="124" t="s">
        <v>41983</v>
      </c>
      <c r="E6064" s="118" t="s">
        <v>48</v>
      </c>
      <c r="F6064" s="124" t="s">
        <v>35249</v>
      </c>
      <c r="G6064" s="118" t="s">
        <v>2</v>
      </c>
      <c r="H6064" s="137">
        <v>46093</v>
      </c>
      <c r="I6064" s="119">
        <v>14698</v>
      </c>
      <c r="J6064" s="129"/>
      <c r="K6064" s="129"/>
      <c r="L6064" s="129">
        <v>0</v>
      </c>
      <c r="M6064" s="134" t="s">
        <v>27812</v>
      </c>
    </row>
    <row r="6065" spans="1:13" hidden="1" x14ac:dyDescent="0.25">
      <c r="A6065" s="128"/>
      <c r="B6065" s="2"/>
      <c r="C6065" s="139" t="s">
        <v>29313</v>
      </c>
      <c r="D6065" s="124" t="s">
        <v>29314</v>
      </c>
      <c r="E6065" s="118" t="s">
        <v>48</v>
      </c>
      <c r="F6065" s="124" t="s">
        <v>35249</v>
      </c>
      <c r="G6065" s="118" t="s">
        <v>2</v>
      </c>
      <c r="H6065" s="137"/>
      <c r="I6065" s="119"/>
      <c r="J6065" s="129"/>
      <c r="K6065" s="129"/>
      <c r="L6065" s="129">
        <v>0</v>
      </c>
      <c r="M6065" s="134" t="s">
        <v>21992</v>
      </c>
    </row>
    <row r="6066" spans="1:13" hidden="1" x14ac:dyDescent="0.25">
      <c r="A6066" s="128"/>
      <c r="B6066" s="2"/>
      <c r="C6066" s="139" t="s">
        <v>41984</v>
      </c>
      <c r="D6066" s="124" t="s">
        <v>41985</v>
      </c>
      <c r="E6066" s="118" t="s">
        <v>48</v>
      </c>
      <c r="F6066" s="124" t="s">
        <v>35249</v>
      </c>
      <c r="G6066" s="118" t="s">
        <v>2</v>
      </c>
      <c r="H6066" s="137">
        <v>45834</v>
      </c>
      <c r="I6066" s="119">
        <v>5000</v>
      </c>
      <c r="J6066" s="129"/>
      <c r="K6066" s="129"/>
      <c r="L6066" s="129">
        <v>0</v>
      </c>
      <c r="M6066" s="134" t="s">
        <v>32898</v>
      </c>
    </row>
    <row r="6067" spans="1:13" hidden="1" x14ac:dyDescent="0.25">
      <c r="A6067" s="128"/>
      <c r="B6067" s="2"/>
      <c r="C6067" s="139" t="s">
        <v>33395</v>
      </c>
      <c r="D6067" s="124" t="s">
        <v>33396</v>
      </c>
      <c r="E6067" s="118" t="s">
        <v>48</v>
      </c>
      <c r="F6067" s="124" t="s">
        <v>35249</v>
      </c>
      <c r="G6067" s="118" t="s">
        <v>2</v>
      </c>
      <c r="H6067" s="137"/>
      <c r="I6067" s="119"/>
      <c r="J6067" s="129"/>
      <c r="K6067" s="129"/>
      <c r="L6067" s="129">
        <v>0</v>
      </c>
      <c r="M6067" s="134" t="s">
        <v>21993</v>
      </c>
    </row>
    <row r="6068" spans="1:13" hidden="1" x14ac:dyDescent="0.25">
      <c r="A6068" s="128"/>
      <c r="B6068" s="2"/>
      <c r="C6068" s="139" t="s">
        <v>33575</v>
      </c>
      <c r="D6068" s="124" t="s">
        <v>33576</v>
      </c>
      <c r="E6068" s="118" t="s">
        <v>48</v>
      </c>
      <c r="F6068" s="124" t="s">
        <v>35249</v>
      </c>
      <c r="G6068" s="118" t="s">
        <v>2</v>
      </c>
      <c r="H6068" s="137"/>
      <c r="I6068" s="119"/>
      <c r="J6068" s="129"/>
      <c r="K6068" s="129"/>
      <c r="L6068" s="129">
        <v>0</v>
      </c>
      <c r="M6068" s="134" t="s">
        <v>32507</v>
      </c>
    </row>
    <row r="6069" spans="1:13" hidden="1" x14ac:dyDescent="0.25">
      <c r="A6069" s="128"/>
      <c r="B6069" s="2"/>
      <c r="C6069" s="139" t="s">
        <v>5268</v>
      </c>
      <c r="D6069" s="124" t="s">
        <v>5269</v>
      </c>
      <c r="E6069" s="118" t="s">
        <v>48</v>
      </c>
      <c r="F6069" s="124" t="s">
        <v>35249</v>
      </c>
      <c r="G6069" s="118" t="s">
        <v>2</v>
      </c>
      <c r="H6069" s="137">
        <v>44530</v>
      </c>
      <c r="I6069" s="119">
        <v>15863</v>
      </c>
      <c r="J6069" s="129"/>
      <c r="K6069" s="129"/>
      <c r="L6069" s="129">
        <v>0</v>
      </c>
      <c r="M6069" s="134" t="s">
        <v>32633</v>
      </c>
    </row>
    <row r="6070" spans="1:13" hidden="1" x14ac:dyDescent="0.25">
      <c r="A6070" s="128"/>
      <c r="B6070" s="2"/>
      <c r="C6070" s="139" t="s">
        <v>5270</v>
      </c>
      <c r="D6070" s="124" t="s">
        <v>5271</v>
      </c>
      <c r="E6070" s="118" t="s">
        <v>48</v>
      </c>
      <c r="F6070" s="124" t="s">
        <v>35249</v>
      </c>
      <c r="G6070" s="118" t="s">
        <v>2</v>
      </c>
      <c r="H6070" s="137">
        <v>44839</v>
      </c>
      <c r="I6070" s="119">
        <v>15642</v>
      </c>
      <c r="J6070" s="129"/>
      <c r="K6070" s="129"/>
      <c r="L6070" s="129">
        <v>0</v>
      </c>
      <c r="M6070" s="134" t="s">
        <v>21994</v>
      </c>
    </row>
    <row r="6071" spans="1:13" hidden="1" x14ac:dyDescent="0.25">
      <c r="A6071" s="128"/>
      <c r="B6071" s="2"/>
      <c r="C6071" s="139" t="s">
        <v>28877</v>
      </c>
      <c r="D6071" s="124" t="s">
        <v>28878</v>
      </c>
      <c r="E6071" s="118" t="s">
        <v>48</v>
      </c>
      <c r="F6071" s="124" t="s">
        <v>35249</v>
      </c>
      <c r="G6071" s="118" t="s">
        <v>2</v>
      </c>
      <c r="H6071" s="137">
        <v>44951</v>
      </c>
      <c r="I6071" s="119">
        <v>15757</v>
      </c>
      <c r="J6071" s="129"/>
      <c r="K6071" s="129"/>
      <c r="L6071" s="129">
        <v>0</v>
      </c>
      <c r="M6071" s="134" t="s">
        <v>21995</v>
      </c>
    </row>
    <row r="6072" spans="1:13" hidden="1" x14ac:dyDescent="0.25">
      <c r="A6072" s="128"/>
      <c r="B6072" s="2"/>
      <c r="C6072" s="139" t="s">
        <v>5272</v>
      </c>
      <c r="D6072" s="124" t="s">
        <v>5273</v>
      </c>
      <c r="E6072" s="118" t="s">
        <v>48</v>
      </c>
      <c r="F6072" s="124" t="s">
        <v>35249</v>
      </c>
      <c r="G6072" s="118" t="s">
        <v>2</v>
      </c>
      <c r="H6072" s="137">
        <v>45146</v>
      </c>
      <c r="I6072" s="119">
        <v>2216</v>
      </c>
      <c r="J6072" s="129"/>
      <c r="K6072" s="129"/>
      <c r="L6072" s="129">
        <v>0</v>
      </c>
      <c r="M6072" s="134" t="s">
        <v>21996</v>
      </c>
    </row>
    <row r="6073" spans="1:13" hidden="1" x14ac:dyDescent="0.25">
      <c r="A6073" s="128"/>
      <c r="B6073" s="2"/>
      <c r="C6073" s="139" t="s">
        <v>5274</v>
      </c>
      <c r="D6073" s="124" t="s">
        <v>5275</v>
      </c>
      <c r="E6073" s="118" t="s">
        <v>48</v>
      </c>
      <c r="F6073" s="124" t="s">
        <v>35249</v>
      </c>
      <c r="G6073" s="118" t="s">
        <v>2</v>
      </c>
      <c r="H6073" s="137">
        <v>43230</v>
      </c>
      <c r="I6073" s="119">
        <v>3024</v>
      </c>
      <c r="J6073" s="129"/>
      <c r="K6073" s="129"/>
      <c r="L6073" s="129">
        <v>0</v>
      </c>
      <c r="M6073" s="134" t="s">
        <v>21997</v>
      </c>
    </row>
    <row r="6074" spans="1:13" hidden="1" x14ac:dyDescent="0.25">
      <c r="A6074" s="128"/>
      <c r="B6074" s="2"/>
      <c r="C6074" s="139" t="s">
        <v>31498</v>
      </c>
      <c r="D6074" s="124" t="s">
        <v>31499</v>
      </c>
      <c r="E6074" s="118" t="s">
        <v>48</v>
      </c>
      <c r="F6074" s="124" t="s">
        <v>35249</v>
      </c>
      <c r="G6074" s="118" t="s">
        <v>2</v>
      </c>
      <c r="H6074" s="137"/>
      <c r="I6074" s="119"/>
      <c r="J6074" s="129"/>
      <c r="K6074" s="129"/>
      <c r="L6074" s="129">
        <v>0</v>
      </c>
      <c r="M6074" s="134" t="s">
        <v>21998</v>
      </c>
    </row>
    <row r="6075" spans="1:13" hidden="1" x14ac:dyDescent="0.25">
      <c r="A6075" s="128"/>
      <c r="B6075" s="2"/>
      <c r="C6075" s="139" t="s">
        <v>5276</v>
      </c>
      <c r="D6075" s="124" t="s">
        <v>5277</v>
      </c>
      <c r="E6075" s="118" t="s">
        <v>48</v>
      </c>
      <c r="F6075" s="124" t="s">
        <v>35249</v>
      </c>
      <c r="G6075" s="118" t="s">
        <v>2</v>
      </c>
      <c r="H6075" s="137">
        <v>44398</v>
      </c>
      <c r="I6075" s="119">
        <v>2652</v>
      </c>
      <c r="J6075" s="129"/>
      <c r="K6075" s="129"/>
      <c r="L6075" s="129">
        <v>0</v>
      </c>
      <c r="M6075" s="134" t="s">
        <v>21999</v>
      </c>
    </row>
    <row r="6076" spans="1:13" hidden="1" x14ac:dyDescent="0.25">
      <c r="A6076" s="128"/>
      <c r="B6076" s="2"/>
      <c r="C6076" s="139" t="s">
        <v>32223</v>
      </c>
      <c r="D6076" s="124" t="s">
        <v>32224</v>
      </c>
      <c r="E6076" s="118" t="s">
        <v>48</v>
      </c>
      <c r="F6076" s="124" t="s">
        <v>35249</v>
      </c>
      <c r="G6076" s="118" t="s">
        <v>2</v>
      </c>
      <c r="H6076" s="137"/>
      <c r="I6076" s="119"/>
      <c r="J6076" s="129"/>
      <c r="K6076" s="129"/>
      <c r="L6076" s="129">
        <v>0</v>
      </c>
      <c r="M6076" s="134" t="s">
        <v>28689</v>
      </c>
    </row>
    <row r="6077" spans="1:13" hidden="1" x14ac:dyDescent="0.25">
      <c r="A6077" s="128"/>
      <c r="B6077" s="2"/>
      <c r="C6077" s="139" t="s">
        <v>19552</v>
      </c>
      <c r="D6077" s="124" t="s">
        <v>19551</v>
      </c>
      <c r="E6077" s="118" t="s">
        <v>48</v>
      </c>
      <c r="F6077" s="124" t="s">
        <v>35249</v>
      </c>
      <c r="G6077" s="118" t="s">
        <v>34659</v>
      </c>
      <c r="H6077" s="137">
        <v>41675</v>
      </c>
      <c r="I6077" s="119">
        <v>9120</v>
      </c>
      <c r="J6077" s="129"/>
      <c r="K6077" s="129"/>
      <c r="L6077" s="129">
        <v>0</v>
      </c>
      <c r="M6077" s="134" t="s">
        <v>22000</v>
      </c>
    </row>
    <row r="6078" spans="1:13" hidden="1" x14ac:dyDescent="0.25">
      <c r="A6078" s="128"/>
      <c r="B6078" s="2"/>
      <c r="C6078" s="139" t="s">
        <v>28371</v>
      </c>
      <c r="D6078" s="124" t="s">
        <v>28372</v>
      </c>
      <c r="E6078" s="118" t="s">
        <v>48</v>
      </c>
      <c r="F6078" s="124" t="s">
        <v>35249</v>
      </c>
      <c r="G6078" s="118" t="s">
        <v>2</v>
      </c>
      <c r="H6078" s="137"/>
      <c r="I6078" s="119"/>
      <c r="J6078" s="129"/>
      <c r="K6078" s="129"/>
      <c r="L6078" s="129">
        <v>0</v>
      </c>
      <c r="M6078" s="134"/>
    </row>
    <row r="6079" spans="1:13" hidden="1" x14ac:dyDescent="0.25">
      <c r="A6079" s="128"/>
      <c r="B6079" s="2"/>
      <c r="C6079" s="139" t="s">
        <v>19546</v>
      </c>
      <c r="D6079" s="124" t="s">
        <v>19545</v>
      </c>
      <c r="E6079" s="118" t="s">
        <v>48</v>
      </c>
      <c r="F6079" s="124" t="s">
        <v>35249</v>
      </c>
      <c r="G6079" s="118" t="s">
        <v>2</v>
      </c>
      <c r="H6079" s="137">
        <v>42023</v>
      </c>
      <c r="I6079" s="119">
        <v>2418.75</v>
      </c>
      <c r="J6079" s="129"/>
      <c r="K6079" s="129"/>
      <c r="L6079" s="129">
        <v>0</v>
      </c>
      <c r="M6079" s="134"/>
    </row>
    <row r="6080" spans="1:13" hidden="1" x14ac:dyDescent="0.25">
      <c r="A6080" s="128"/>
      <c r="B6080" s="2"/>
      <c r="C6080" s="139" t="s">
        <v>33162</v>
      </c>
      <c r="D6080" s="124" t="s">
        <v>33163</v>
      </c>
      <c r="E6080" s="118" t="s">
        <v>48</v>
      </c>
      <c r="F6080" s="124" t="s">
        <v>35249</v>
      </c>
      <c r="G6080" s="118" t="s">
        <v>2</v>
      </c>
      <c r="H6080" s="137"/>
      <c r="I6080" s="119"/>
      <c r="J6080" s="129"/>
      <c r="K6080" s="129"/>
      <c r="L6080" s="129">
        <v>0</v>
      </c>
      <c r="M6080" s="134" t="s">
        <v>22001</v>
      </c>
    </row>
    <row r="6081" spans="1:13" hidden="1" x14ac:dyDescent="0.25">
      <c r="A6081" s="128"/>
      <c r="B6081" s="2"/>
      <c r="C6081" s="139" t="s">
        <v>32643</v>
      </c>
      <c r="D6081" s="124" t="s">
        <v>32644</v>
      </c>
      <c r="E6081" s="118" t="s">
        <v>48</v>
      </c>
      <c r="F6081" s="124" t="s">
        <v>35249</v>
      </c>
      <c r="G6081" s="118" t="s">
        <v>2</v>
      </c>
      <c r="H6081" s="137"/>
      <c r="I6081" s="119"/>
      <c r="J6081" s="129"/>
      <c r="K6081" s="129"/>
      <c r="L6081" s="129">
        <v>0</v>
      </c>
      <c r="M6081" s="134" t="s">
        <v>22002</v>
      </c>
    </row>
    <row r="6082" spans="1:13" hidden="1" x14ac:dyDescent="0.25">
      <c r="A6082" s="128"/>
      <c r="B6082" s="2"/>
      <c r="C6082" s="139" t="s">
        <v>31801</v>
      </c>
      <c r="D6082" s="124" t="s">
        <v>31802</v>
      </c>
      <c r="E6082" s="118" t="s">
        <v>48</v>
      </c>
      <c r="F6082" s="124" t="s">
        <v>35249</v>
      </c>
      <c r="G6082" s="118" t="s">
        <v>2</v>
      </c>
      <c r="H6082" s="137"/>
      <c r="I6082" s="119"/>
      <c r="J6082" s="129"/>
      <c r="K6082" s="129"/>
      <c r="L6082" s="129">
        <v>0</v>
      </c>
      <c r="M6082" s="134" t="s">
        <v>22003</v>
      </c>
    </row>
    <row r="6083" spans="1:13" hidden="1" x14ac:dyDescent="0.25">
      <c r="A6083" s="128"/>
      <c r="B6083" s="2"/>
      <c r="C6083" s="139" t="s">
        <v>31804</v>
      </c>
      <c r="D6083" s="124" t="s">
        <v>31805</v>
      </c>
      <c r="E6083" s="118" t="s">
        <v>48</v>
      </c>
      <c r="F6083" s="124" t="s">
        <v>35249</v>
      </c>
      <c r="G6083" s="118" t="s">
        <v>2</v>
      </c>
      <c r="H6083" s="137"/>
      <c r="I6083" s="119"/>
      <c r="J6083" s="129"/>
      <c r="K6083" s="129"/>
      <c r="L6083" s="129">
        <v>0</v>
      </c>
      <c r="M6083" s="134" t="s">
        <v>35009</v>
      </c>
    </row>
    <row r="6084" spans="1:13" hidden="1" x14ac:dyDescent="0.25">
      <c r="A6084" s="128"/>
      <c r="B6084" s="2"/>
      <c r="C6084" s="139" t="s">
        <v>33309</v>
      </c>
      <c r="D6084" s="124" t="s">
        <v>33310</v>
      </c>
      <c r="E6084" s="118" t="s">
        <v>48</v>
      </c>
      <c r="F6084" s="124" t="s">
        <v>35249</v>
      </c>
      <c r="G6084" s="118" t="s">
        <v>2</v>
      </c>
      <c r="H6084" s="137"/>
      <c r="I6084" s="119"/>
      <c r="J6084" s="129"/>
      <c r="K6084" s="129"/>
      <c r="L6084" s="129">
        <v>0</v>
      </c>
      <c r="M6084" s="134" t="s">
        <v>27687</v>
      </c>
    </row>
    <row r="6085" spans="1:13" hidden="1" x14ac:dyDescent="0.25">
      <c r="A6085" s="128"/>
      <c r="B6085" s="2"/>
      <c r="C6085" s="139" t="s">
        <v>33676</v>
      </c>
      <c r="D6085" s="124" t="s">
        <v>33677</v>
      </c>
      <c r="E6085" s="118" t="s">
        <v>48</v>
      </c>
      <c r="F6085" s="124" t="s">
        <v>35249</v>
      </c>
      <c r="G6085" s="118" t="s">
        <v>2</v>
      </c>
      <c r="H6085" s="137"/>
      <c r="I6085" s="119"/>
      <c r="J6085" s="129"/>
      <c r="K6085" s="129"/>
      <c r="L6085" s="129">
        <v>0</v>
      </c>
      <c r="M6085" s="134" t="s">
        <v>32881</v>
      </c>
    </row>
    <row r="6086" spans="1:13" hidden="1" x14ac:dyDescent="0.25">
      <c r="A6086" s="128"/>
      <c r="B6086" s="2"/>
      <c r="C6086" s="139" t="s">
        <v>32057</v>
      </c>
      <c r="D6086" s="124" t="s">
        <v>32058</v>
      </c>
      <c r="E6086" s="118" t="s">
        <v>48</v>
      </c>
      <c r="F6086" s="124" t="s">
        <v>35249</v>
      </c>
      <c r="G6086" s="118" t="s">
        <v>2</v>
      </c>
      <c r="H6086" s="137"/>
      <c r="I6086" s="119"/>
      <c r="J6086" s="129"/>
      <c r="K6086" s="129"/>
      <c r="L6086" s="129">
        <v>0</v>
      </c>
      <c r="M6086" s="134" t="s">
        <v>22004</v>
      </c>
    </row>
    <row r="6087" spans="1:13" hidden="1" x14ac:dyDescent="0.25">
      <c r="A6087" s="128"/>
      <c r="B6087" s="2"/>
      <c r="C6087" s="139" t="s">
        <v>33349</v>
      </c>
      <c r="D6087" s="124" t="s">
        <v>33350</v>
      </c>
      <c r="E6087" s="118" t="s">
        <v>48</v>
      </c>
      <c r="F6087" s="124" t="s">
        <v>35249</v>
      </c>
      <c r="G6087" s="118" t="s">
        <v>2</v>
      </c>
      <c r="H6087" s="137"/>
      <c r="I6087" s="119"/>
      <c r="J6087" s="129"/>
      <c r="K6087" s="129"/>
      <c r="L6087" s="129">
        <v>0</v>
      </c>
      <c r="M6087" s="134" t="s">
        <v>22005</v>
      </c>
    </row>
    <row r="6088" spans="1:13" hidden="1" x14ac:dyDescent="0.25">
      <c r="A6088" s="128"/>
      <c r="B6088" s="2"/>
      <c r="C6088" s="139" t="s">
        <v>5278</v>
      </c>
      <c r="D6088" s="124" t="s">
        <v>5279</v>
      </c>
      <c r="E6088" s="118" t="s">
        <v>5222</v>
      </c>
      <c r="F6088" s="124" t="s">
        <v>5223</v>
      </c>
      <c r="G6088" s="118" t="s">
        <v>2</v>
      </c>
      <c r="H6088" s="137">
        <v>43544</v>
      </c>
      <c r="I6088" s="119">
        <v>7875.82</v>
      </c>
      <c r="J6088" s="129"/>
      <c r="K6088" s="129"/>
      <c r="L6088" s="129">
        <v>0</v>
      </c>
      <c r="M6088" s="134" t="s">
        <v>22006</v>
      </c>
    </row>
    <row r="6089" spans="1:13" hidden="1" x14ac:dyDescent="0.25">
      <c r="A6089" s="128"/>
      <c r="B6089" s="2"/>
      <c r="C6089" s="139" t="s">
        <v>19558</v>
      </c>
      <c r="D6089" s="124" t="s">
        <v>19557</v>
      </c>
      <c r="E6089" s="118" t="s">
        <v>48</v>
      </c>
      <c r="F6089" s="124" t="s">
        <v>35249</v>
      </c>
      <c r="G6089" s="118" t="s">
        <v>2</v>
      </c>
      <c r="H6089" s="137">
        <v>41751</v>
      </c>
      <c r="I6089" s="119">
        <v>5796</v>
      </c>
      <c r="J6089" s="129"/>
      <c r="K6089" s="129"/>
      <c r="L6089" s="129">
        <v>0</v>
      </c>
      <c r="M6089" s="134" t="s">
        <v>22007</v>
      </c>
    </row>
    <row r="6090" spans="1:13" hidden="1" x14ac:dyDescent="0.25">
      <c r="A6090" s="128"/>
      <c r="B6090" s="2"/>
      <c r="C6090" s="139" t="s">
        <v>19550</v>
      </c>
      <c r="D6090" s="124" t="s">
        <v>19549</v>
      </c>
      <c r="E6090" s="118" t="s">
        <v>48</v>
      </c>
      <c r="F6090" s="124" t="s">
        <v>35249</v>
      </c>
      <c r="G6090" s="118" t="s">
        <v>2</v>
      </c>
      <c r="H6090" s="137">
        <v>41968</v>
      </c>
      <c r="I6090" s="119">
        <v>3428</v>
      </c>
      <c r="J6090" s="129"/>
      <c r="K6090" s="129"/>
      <c r="L6090" s="129">
        <v>0</v>
      </c>
      <c r="M6090" s="134" t="s">
        <v>22008</v>
      </c>
    </row>
    <row r="6091" spans="1:13" hidden="1" x14ac:dyDescent="0.25">
      <c r="A6091" s="128"/>
      <c r="B6091" s="2"/>
      <c r="C6091" s="139" t="s">
        <v>18928</v>
      </c>
      <c r="D6091" s="124" t="s">
        <v>18927</v>
      </c>
      <c r="E6091" s="118" t="s">
        <v>48</v>
      </c>
      <c r="F6091" s="124" t="s">
        <v>35249</v>
      </c>
      <c r="G6091" s="118" t="s">
        <v>2</v>
      </c>
      <c r="H6091" s="137">
        <v>42858</v>
      </c>
      <c r="I6091" s="119">
        <v>5104.5</v>
      </c>
      <c r="J6091" s="129"/>
      <c r="K6091" s="129"/>
      <c r="L6091" s="129">
        <v>0</v>
      </c>
      <c r="M6091" s="134" t="s">
        <v>22009</v>
      </c>
    </row>
    <row r="6092" spans="1:13" hidden="1" x14ac:dyDescent="0.25">
      <c r="A6092" s="128"/>
      <c r="B6092" s="2"/>
      <c r="C6092" s="139" t="s">
        <v>29675</v>
      </c>
      <c r="D6092" s="124" t="s">
        <v>29676</v>
      </c>
      <c r="E6092" s="118" t="s">
        <v>48</v>
      </c>
      <c r="F6092" s="124" t="s">
        <v>35249</v>
      </c>
      <c r="G6092" s="118" t="s">
        <v>2</v>
      </c>
      <c r="H6092" s="137"/>
      <c r="I6092" s="119"/>
      <c r="J6092" s="129"/>
      <c r="K6092" s="129"/>
      <c r="L6092" s="129">
        <v>0</v>
      </c>
      <c r="M6092" s="134" t="s">
        <v>22010</v>
      </c>
    </row>
    <row r="6093" spans="1:13" hidden="1" x14ac:dyDescent="0.25">
      <c r="A6093" s="128"/>
      <c r="B6093" s="2"/>
      <c r="C6093" s="139" t="s">
        <v>29755</v>
      </c>
      <c r="D6093" s="124" t="s">
        <v>29756</v>
      </c>
      <c r="E6093" s="118" t="s">
        <v>48</v>
      </c>
      <c r="F6093" s="124" t="s">
        <v>35249</v>
      </c>
      <c r="G6093" s="118" t="s">
        <v>2</v>
      </c>
      <c r="H6093" s="137"/>
      <c r="I6093" s="119"/>
      <c r="J6093" s="129"/>
      <c r="K6093" s="129"/>
      <c r="L6093" s="129">
        <v>0</v>
      </c>
      <c r="M6093" s="134" t="s">
        <v>22011</v>
      </c>
    </row>
    <row r="6094" spans="1:13" hidden="1" x14ac:dyDescent="0.25">
      <c r="A6094" s="128"/>
      <c r="B6094" s="2"/>
      <c r="C6094" s="139" t="s">
        <v>29758</v>
      </c>
      <c r="D6094" s="124" t="s">
        <v>29759</v>
      </c>
      <c r="E6094" s="118" t="s">
        <v>48</v>
      </c>
      <c r="F6094" s="124" t="s">
        <v>35249</v>
      </c>
      <c r="G6094" s="118" t="s">
        <v>2</v>
      </c>
      <c r="H6094" s="137"/>
      <c r="I6094" s="119"/>
      <c r="J6094" s="129"/>
      <c r="K6094" s="129"/>
      <c r="L6094" s="129">
        <v>0</v>
      </c>
      <c r="M6094" s="134" t="s">
        <v>22012</v>
      </c>
    </row>
    <row r="6095" spans="1:13" hidden="1" x14ac:dyDescent="0.25">
      <c r="A6095" s="128"/>
      <c r="B6095" s="2"/>
      <c r="C6095" s="139" t="s">
        <v>30234</v>
      </c>
      <c r="D6095" s="124" t="s">
        <v>30235</v>
      </c>
      <c r="E6095" s="118" t="s">
        <v>48</v>
      </c>
      <c r="F6095" s="124" t="s">
        <v>35249</v>
      </c>
      <c r="G6095" s="118" t="s">
        <v>2</v>
      </c>
      <c r="H6095" s="137"/>
      <c r="I6095" s="119"/>
      <c r="J6095" s="129"/>
      <c r="K6095" s="129"/>
      <c r="L6095" s="129">
        <v>0</v>
      </c>
      <c r="M6095" s="134" t="s">
        <v>22013</v>
      </c>
    </row>
    <row r="6096" spans="1:13" hidden="1" x14ac:dyDescent="0.25">
      <c r="A6096" s="128"/>
      <c r="B6096" s="2"/>
      <c r="C6096" s="139" t="s">
        <v>30074</v>
      </c>
      <c r="D6096" s="124" t="s">
        <v>30075</v>
      </c>
      <c r="E6096" s="118" t="s">
        <v>48</v>
      </c>
      <c r="F6096" s="124" t="s">
        <v>35249</v>
      </c>
      <c r="G6096" s="118" t="s">
        <v>2</v>
      </c>
      <c r="H6096" s="137">
        <v>45198</v>
      </c>
      <c r="I6096" s="119">
        <v>16011</v>
      </c>
      <c r="J6096" s="129"/>
      <c r="K6096" s="129"/>
      <c r="L6096" s="129">
        <v>0</v>
      </c>
      <c r="M6096" s="134" t="s">
        <v>22014</v>
      </c>
    </row>
    <row r="6097" spans="1:13" hidden="1" x14ac:dyDescent="0.25">
      <c r="A6097" s="128"/>
      <c r="B6097" s="2"/>
      <c r="C6097" s="139" t="s">
        <v>32415</v>
      </c>
      <c r="D6097" s="124" t="s">
        <v>32416</v>
      </c>
      <c r="E6097" s="118" t="s">
        <v>48</v>
      </c>
      <c r="F6097" s="124" t="s">
        <v>35249</v>
      </c>
      <c r="G6097" s="118" t="s">
        <v>2</v>
      </c>
      <c r="H6097" s="137"/>
      <c r="I6097" s="119"/>
      <c r="J6097" s="129"/>
      <c r="K6097" s="129"/>
      <c r="L6097" s="129">
        <v>0</v>
      </c>
      <c r="M6097" s="134" t="s">
        <v>22015</v>
      </c>
    </row>
    <row r="6098" spans="1:13" hidden="1" x14ac:dyDescent="0.25">
      <c r="A6098" s="128"/>
      <c r="B6098" s="2"/>
      <c r="C6098" s="139" t="s">
        <v>29988</v>
      </c>
      <c r="D6098" s="124" t="s">
        <v>29989</v>
      </c>
      <c r="E6098" s="118" t="s">
        <v>48</v>
      </c>
      <c r="F6098" s="124" t="s">
        <v>35249</v>
      </c>
      <c r="G6098" s="118" t="s">
        <v>2</v>
      </c>
      <c r="H6098" s="137"/>
      <c r="I6098" s="119"/>
      <c r="J6098" s="129"/>
      <c r="K6098" s="129"/>
      <c r="L6098" s="129">
        <v>0</v>
      </c>
      <c r="M6098" s="134" t="s">
        <v>31979</v>
      </c>
    </row>
    <row r="6099" spans="1:13" hidden="1" x14ac:dyDescent="0.25">
      <c r="A6099" s="128"/>
      <c r="B6099" s="2"/>
      <c r="C6099" s="139" t="s">
        <v>30096</v>
      </c>
      <c r="D6099" s="124" t="s">
        <v>30097</v>
      </c>
      <c r="E6099" s="118" t="s">
        <v>48</v>
      </c>
      <c r="F6099" s="124" t="s">
        <v>35249</v>
      </c>
      <c r="G6099" s="118" t="s">
        <v>2</v>
      </c>
      <c r="H6099" s="137"/>
      <c r="I6099" s="119"/>
      <c r="J6099" s="129"/>
      <c r="K6099" s="129"/>
      <c r="L6099" s="129">
        <v>0</v>
      </c>
      <c r="M6099" s="134" t="s">
        <v>22016</v>
      </c>
    </row>
    <row r="6100" spans="1:13" hidden="1" x14ac:dyDescent="0.25">
      <c r="A6100" s="128"/>
      <c r="B6100" s="2"/>
      <c r="C6100" s="139" t="s">
        <v>32066</v>
      </c>
      <c r="D6100" s="124" t="s">
        <v>32067</v>
      </c>
      <c r="E6100" s="118" t="s">
        <v>48</v>
      </c>
      <c r="F6100" s="124" t="s">
        <v>35249</v>
      </c>
      <c r="G6100" s="118" t="s">
        <v>2</v>
      </c>
      <c r="H6100" s="137"/>
      <c r="I6100" s="119"/>
      <c r="J6100" s="129"/>
      <c r="K6100" s="129"/>
      <c r="L6100" s="129">
        <v>0</v>
      </c>
      <c r="M6100" s="134" t="s">
        <v>22017</v>
      </c>
    </row>
    <row r="6101" spans="1:13" hidden="1" x14ac:dyDescent="0.25">
      <c r="A6101" s="128"/>
      <c r="B6101" s="2"/>
      <c r="C6101" s="139" t="s">
        <v>19554</v>
      </c>
      <c r="D6101" s="124" t="s">
        <v>19553</v>
      </c>
      <c r="E6101" s="118" t="s">
        <v>48</v>
      </c>
      <c r="F6101" s="124" t="s">
        <v>35249</v>
      </c>
      <c r="G6101" s="118" t="s">
        <v>2</v>
      </c>
      <c r="H6101" s="137">
        <v>42850</v>
      </c>
      <c r="I6101" s="119">
        <v>5823</v>
      </c>
      <c r="J6101" s="129"/>
      <c r="K6101" s="129"/>
      <c r="L6101" s="129">
        <v>0</v>
      </c>
      <c r="M6101" s="134" t="s">
        <v>34699</v>
      </c>
    </row>
    <row r="6102" spans="1:13" hidden="1" x14ac:dyDescent="0.25">
      <c r="A6102" s="128"/>
      <c r="B6102" s="2"/>
      <c r="C6102" s="139" t="s">
        <v>19556</v>
      </c>
      <c r="D6102" s="124" t="s">
        <v>19555</v>
      </c>
      <c r="E6102" s="118" t="s">
        <v>48</v>
      </c>
      <c r="F6102" s="124" t="s">
        <v>35249</v>
      </c>
      <c r="G6102" s="118" t="s">
        <v>2</v>
      </c>
      <c r="H6102" s="137">
        <v>41968</v>
      </c>
      <c r="I6102" s="119">
        <v>4617</v>
      </c>
      <c r="J6102" s="129"/>
      <c r="K6102" s="129"/>
      <c r="L6102" s="129">
        <v>0</v>
      </c>
      <c r="M6102" s="134" t="s">
        <v>22018</v>
      </c>
    </row>
    <row r="6103" spans="1:13" hidden="1" x14ac:dyDescent="0.25">
      <c r="A6103" s="128"/>
      <c r="B6103" s="2"/>
      <c r="C6103" s="139" t="s">
        <v>5280</v>
      </c>
      <c r="D6103" s="124" t="s">
        <v>5281</v>
      </c>
      <c r="E6103" s="118" t="s">
        <v>48</v>
      </c>
      <c r="F6103" s="124" t="s">
        <v>35249</v>
      </c>
      <c r="G6103" s="118" t="s">
        <v>2</v>
      </c>
      <c r="H6103" s="137">
        <v>43628</v>
      </c>
      <c r="I6103" s="119">
        <v>14484</v>
      </c>
      <c r="J6103" s="129"/>
      <c r="K6103" s="129"/>
      <c r="L6103" s="129">
        <v>0</v>
      </c>
      <c r="M6103" s="134" t="s">
        <v>22019</v>
      </c>
    </row>
    <row r="6104" spans="1:13" hidden="1" x14ac:dyDescent="0.25">
      <c r="A6104" s="128"/>
      <c r="B6104" s="2"/>
      <c r="C6104" s="139" t="s">
        <v>35310</v>
      </c>
      <c r="D6104" s="124" t="s">
        <v>35311</v>
      </c>
      <c r="E6104" s="118" t="s">
        <v>48</v>
      </c>
      <c r="F6104" s="124" t="s">
        <v>35249</v>
      </c>
      <c r="G6104" s="118" t="s">
        <v>2</v>
      </c>
      <c r="H6104" s="137"/>
      <c r="I6104" s="119"/>
      <c r="J6104" s="129"/>
      <c r="K6104" s="129"/>
      <c r="L6104" s="129">
        <v>0</v>
      </c>
      <c r="M6104" s="134" t="s">
        <v>22019</v>
      </c>
    </row>
    <row r="6105" spans="1:13" hidden="1" x14ac:dyDescent="0.25">
      <c r="A6105" s="128"/>
      <c r="B6105" s="2"/>
      <c r="C6105" s="139" t="s">
        <v>5282</v>
      </c>
      <c r="D6105" s="124" t="s">
        <v>5283</v>
      </c>
      <c r="E6105" s="118" t="s">
        <v>48</v>
      </c>
      <c r="F6105" s="124" t="s">
        <v>35249</v>
      </c>
      <c r="G6105" s="118" t="s">
        <v>2</v>
      </c>
      <c r="H6105" s="137">
        <v>43753</v>
      </c>
      <c r="I6105" s="119">
        <v>7797</v>
      </c>
      <c r="J6105" s="129"/>
      <c r="K6105" s="129"/>
      <c r="L6105" s="129">
        <v>0</v>
      </c>
      <c r="M6105" s="134" t="s">
        <v>22020</v>
      </c>
    </row>
    <row r="6106" spans="1:13" hidden="1" x14ac:dyDescent="0.25">
      <c r="A6106" s="128"/>
      <c r="B6106" s="2"/>
      <c r="C6106" s="139" t="s">
        <v>29225</v>
      </c>
      <c r="D6106" s="124" t="s">
        <v>29226</v>
      </c>
      <c r="E6106" s="118" t="s">
        <v>48</v>
      </c>
      <c r="F6106" s="124" t="s">
        <v>35249</v>
      </c>
      <c r="G6106" s="118" t="s">
        <v>2</v>
      </c>
      <c r="H6106" s="137"/>
      <c r="I6106" s="119"/>
      <c r="J6106" s="129"/>
      <c r="K6106" s="129"/>
      <c r="L6106" s="129">
        <v>0</v>
      </c>
      <c r="M6106" s="134" t="s">
        <v>22020</v>
      </c>
    </row>
    <row r="6107" spans="1:13" hidden="1" x14ac:dyDescent="0.25">
      <c r="A6107" s="128"/>
      <c r="B6107" s="2"/>
      <c r="C6107" s="139" t="s">
        <v>35313</v>
      </c>
      <c r="D6107" s="124" t="s">
        <v>35314</v>
      </c>
      <c r="E6107" s="118" t="s">
        <v>48</v>
      </c>
      <c r="F6107" s="124" t="s">
        <v>35249</v>
      </c>
      <c r="G6107" s="118" t="s">
        <v>2</v>
      </c>
      <c r="H6107" s="137">
        <v>45707</v>
      </c>
      <c r="I6107" s="119">
        <v>11152.2</v>
      </c>
      <c r="J6107" s="129"/>
      <c r="K6107" s="129"/>
      <c r="L6107" s="129">
        <v>0</v>
      </c>
      <c r="M6107" s="134" t="s">
        <v>22021</v>
      </c>
    </row>
    <row r="6108" spans="1:13" hidden="1" x14ac:dyDescent="0.25">
      <c r="A6108" s="128"/>
      <c r="B6108" s="2"/>
      <c r="C6108" s="139" t="s">
        <v>19560</v>
      </c>
      <c r="D6108" s="124" t="s">
        <v>19559</v>
      </c>
      <c r="E6108" s="118" t="s">
        <v>48</v>
      </c>
      <c r="F6108" s="124" t="s">
        <v>35249</v>
      </c>
      <c r="G6108" s="118" t="s">
        <v>2</v>
      </c>
      <c r="H6108" s="137">
        <v>42023</v>
      </c>
      <c r="I6108" s="119">
        <v>6540</v>
      </c>
      <c r="J6108" s="129"/>
      <c r="K6108" s="129"/>
      <c r="L6108" s="129">
        <v>0</v>
      </c>
      <c r="M6108" s="134" t="s">
        <v>22022</v>
      </c>
    </row>
    <row r="6109" spans="1:13" hidden="1" x14ac:dyDescent="0.25">
      <c r="A6109" s="128"/>
      <c r="B6109" s="2"/>
      <c r="C6109" s="139" t="s">
        <v>31638</v>
      </c>
      <c r="D6109" s="124" t="s">
        <v>31639</v>
      </c>
      <c r="E6109" s="118" t="s">
        <v>48</v>
      </c>
      <c r="F6109" s="124" t="s">
        <v>35249</v>
      </c>
      <c r="G6109" s="118" t="s">
        <v>2</v>
      </c>
      <c r="H6109" s="137"/>
      <c r="I6109" s="119"/>
      <c r="J6109" s="129"/>
      <c r="K6109" s="129"/>
      <c r="L6109" s="129">
        <v>0</v>
      </c>
      <c r="M6109" s="134" t="s">
        <v>22023</v>
      </c>
    </row>
    <row r="6110" spans="1:13" hidden="1" x14ac:dyDescent="0.25">
      <c r="A6110" s="128"/>
      <c r="B6110" s="2"/>
      <c r="C6110" s="139" t="s">
        <v>33220</v>
      </c>
      <c r="D6110" s="124" t="s">
        <v>33221</v>
      </c>
      <c r="E6110" s="118" t="s">
        <v>48</v>
      </c>
      <c r="F6110" s="124" t="s">
        <v>35249</v>
      </c>
      <c r="G6110" s="118" t="s">
        <v>2</v>
      </c>
      <c r="H6110" s="137"/>
      <c r="I6110" s="119"/>
      <c r="J6110" s="129"/>
      <c r="K6110" s="129"/>
      <c r="L6110" s="129">
        <v>0</v>
      </c>
      <c r="M6110" s="134" t="s">
        <v>28016</v>
      </c>
    </row>
    <row r="6111" spans="1:13" hidden="1" x14ac:dyDescent="0.25">
      <c r="A6111" s="128"/>
      <c r="B6111" s="2"/>
      <c r="C6111" s="139" t="s">
        <v>19548</v>
      </c>
      <c r="D6111" s="124" t="s">
        <v>19547</v>
      </c>
      <c r="E6111" s="118" t="s">
        <v>48</v>
      </c>
      <c r="F6111" s="124" t="s">
        <v>35249</v>
      </c>
      <c r="G6111" s="118" t="s">
        <v>2</v>
      </c>
      <c r="H6111" s="137">
        <v>42850</v>
      </c>
      <c r="I6111" s="119">
        <v>4833</v>
      </c>
      <c r="J6111" s="129"/>
      <c r="K6111" s="129"/>
      <c r="L6111" s="129">
        <v>0</v>
      </c>
      <c r="M6111" s="134" t="s">
        <v>22024</v>
      </c>
    </row>
    <row r="6112" spans="1:13" hidden="1" x14ac:dyDescent="0.25">
      <c r="A6112" s="128"/>
      <c r="B6112" s="2"/>
      <c r="C6112" s="139" t="s">
        <v>19614</v>
      </c>
      <c r="D6112" s="124" t="s">
        <v>19613</v>
      </c>
      <c r="E6112" s="118" t="s">
        <v>48</v>
      </c>
      <c r="F6112" s="124" t="s">
        <v>35249</v>
      </c>
      <c r="G6112" s="118" t="s">
        <v>2</v>
      </c>
      <c r="H6112" s="137">
        <v>43018</v>
      </c>
      <c r="I6112" s="119">
        <v>11295</v>
      </c>
      <c r="J6112" s="129"/>
      <c r="K6112" s="129"/>
      <c r="L6112" s="129">
        <v>0</v>
      </c>
      <c r="M6112" s="134" t="s">
        <v>28163</v>
      </c>
    </row>
    <row r="6113" spans="1:13" hidden="1" x14ac:dyDescent="0.25">
      <c r="A6113" s="128"/>
      <c r="B6113" s="2"/>
      <c r="C6113" s="139" t="s">
        <v>28233</v>
      </c>
      <c r="D6113" s="124" t="s">
        <v>28234</v>
      </c>
      <c r="E6113" s="118" t="s">
        <v>48</v>
      </c>
      <c r="F6113" s="124" t="s">
        <v>35249</v>
      </c>
      <c r="G6113" s="118" t="s">
        <v>2</v>
      </c>
      <c r="H6113" s="137"/>
      <c r="I6113" s="119"/>
      <c r="J6113" s="129"/>
      <c r="K6113" s="129"/>
      <c r="L6113" s="129">
        <v>0</v>
      </c>
      <c r="M6113" s="134" t="s">
        <v>28046</v>
      </c>
    </row>
    <row r="6114" spans="1:13" hidden="1" x14ac:dyDescent="0.25">
      <c r="A6114" s="128"/>
      <c r="B6114" s="2"/>
      <c r="C6114" s="139" t="s">
        <v>28092</v>
      </c>
      <c r="D6114" s="124" t="s">
        <v>28093</v>
      </c>
      <c r="E6114" s="118" t="s">
        <v>48</v>
      </c>
      <c r="F6114" s="124" t="s">
        <v>35249</v>
      </c>
      <c r="G6114" s="118" t="s">
        <v>2</v>
      </c>
      <c r="H6114" s="137"/>
      <c r="I6114" s="119"/>
      <c r="J6114" s="129"/>
      <c r="K6114" s="129"/>
      <c r="L6114" s="129">
        <v>0</v>
      </c>
      <c r="M6114" s="134" t="s">
        <v>22025</v>
      </c>
    </row>
    <row r="6115" spans="1:13" hidden="1" x14ac:dyDescent="0.25">
      <c r="A6115" s="128"/>
      <c r="B6115" s="2"/>
      <c r="C6115" s="139" t="s">
        <v>5284</v>
      </c>
      <c r="D6115" s="124" t="s">
        <v>5285</v>
      </c>
      <c r="E6115" s="118" t="s">
        <v>48</v>
      </c>
      <c r="F6115" s="124" t="s">
        <v>35249</v>
      </c>
      <c r="G6115" s="118" t="s">
        <v>2</v>
      </c>
      <c r="H6115" s="137">
        <v>44825</v>
      </c>
      <c r="I6115" s="119">
        <v>9444</v>
      </c>
      <c r="J6115" s="129"/>
      <c r="K6115" s="129"/>
      <c r="L6115" s="129">
        <v>0</v>
      </c>
      <c r="M6115" s="134" t="s">
        <v>28007</v>
      </c>
    </row>
    <row r="6116" spans="1:13" hidden="1" x14ac:dyDescent="0.25">
      <c r="A6116" s="128"/>
      <c r="B6116" s="2"/>
      <c r="C6116" s="139" t="s">
        <v>5286</v>
      </c>
      <c r="D6116" s="124" t="s">
        <v>5287</v>
      </c>
      <c r="E6116" s="118" t="s">
        <v>48</v>
      </c>
      <c r="F6116" s="124" t="s">
        <v>35249</v>
      </c>
      <c r="G6116" s="118" t="s">
        <v>2</v>
      </c>
      <c r="H6116" s="137">
        <v>43437</v>
      </c>
      <c r="I6116" s="119">
        <v>19797</v>
      </c>
      <c r="J6116" s="129"/>
      <c r="K6116" s="129"/>
      <c r="L6116" s="129">
        <v>0</v>
      </c>
      <c r="M6116" s="134" t="s">
        <v>22026</v>
      </c>
    </row>
    <row r="6117" spans="1:13" hidden="1" x14ac:dyDescent="0.25">
      <c r="A6117" s="128"/>
      <c r="B6117" s="2"/>
      <c r="C6117" s="139" t="s">
        <v>5288</v>
      </c>
      <c r="D6117" s="124" t="s">
        <v>5289</v>
      </c>
      <c r="E6117" s="118" t="s">
        <v>48</v>
      </c>
      <c r="F6117" s="124" t="s">
        <v>35249</v>
      </c>
      <c r="G6117" s="118" t="s">
        <v>2</v>
      </c>
      <c r="H6117" s="137">
        <v>43815</v>
      </c>
      <c r="I6117" s="119">
        <v>13466</v>
      </c>
      <c r="J6117" s="129"/>
      <c r="K6117" s="129"/>
      <c r="L6117" s="129">
        <v>0</v>
      </c>
      <c r="M6117" s="134" t="s">
        <v>22027</v>
      </c>
    </row>
    <row r="6118" spans="1:13" hidden="1" x14ac:dyDescent="0.25">
      <c r="A6118" s="128"/>
      <c r="B6118" s="2"/>
      <c r="C6118" s="139" t="s">
        <v>5290</v>
      </c>
      <c r="D6118" s="124" t="s">
        <v>5291</v>
      </c>
      <c r="E6118" s="118" t="s">
        <v>48</v>
      </c>
      <c r="F6118" s="124" t="s">
        <v>35249</v>
      </c>
      <c r="G6118" s="118" t="s">
        <v>2</v>
      </c>
      <c r="H6118" s="137">
        <v>43230</v>
      </c>
      <c r="I6118" s="119">
        <v>6842</v>
      </c>
      <c r="J6118" s="129"/>
      <c r="K6118" s="129"/>
      <c r="L6118" s="129">
        <v>0</v>
      </c>
      <c r="M6118" s="134" t="s">
        <v>22028</v>
      </c>
    </row>
    <row r="6119" spans="1:13" hidden="1" x14ac:dyDescent="0.25">
      <c r="A6119" s="128"/>
      <c r="B6119" s="2"/>
      <c r="C6119" s="139" t="s">
        <v>33581</v>
      </c>
      <c r="D6119" s="124" t="s">
        <v>33582</v>
      </c>
      <c r="E6119" s="118" t="s">
        <v>48</v>
      </c>
      <c r="F6119" s="124" t="s">
        <v>35249</v>
      </c>
      <c r="G6119" s="118" t="s">
        <v>2</v>
      </c>
      <c r="H6119" s="137"/>
      <c r="I6119" s="119"/>
      <c r="J6119" s="129"/>
      <c r="K6119" s="129"/>
      <c r="L6119" s="129">
        <v>0</v>
      </c>
      <c r="M6119" s="134" t="s">
        <v>22029</v>
      </c>
    </row>
    <row r="6120" spans="1:13" hidden="1" x14ac:dyDescent="0.25">
      <c r="A6120" s="128"/>
      <c r="B6120" s="2"/>
      <c r="C6120" s="139" t="s">
        <v>33126</v>
      </c>
      <c r="D6120" s="124" t="s">
        <v>33127</v>
      </c>
      <c r="E6120" s="118" t="s">
        <v>48</v>
      </c>
      <c r="F6120" s="124" t="s">
        <v>35249</v>
      </c>
      <c r="G6120" s="118" t="s">
        <v>2</v>
      </c>
      <c r="H6120" s="137"/>
      <c r="I6120" s="119"/>
      <c r="J6120" s="129"/>
      <c r="K6120" s="129"/>
      <c r="L6120" s="129">
        <v>0</v>
      </c>
      <c r="M6120" s="134" t="s">
        <v>28357</v>
      </c>
    </row>
    <row r="6121" spans="1:13" hidden="1" x14ac:dyDescent="0.25">
      <c r="A6121" s="128"/>
      <c r="B6121" s="2"/>
      <c r="C6121" s="139" t="s">
        <v>33129</v>
      </c>
      <c r="D6121" s="124" t="s">
        <v>33130</v>
      </c>
      <c r="E6121" s="118" t="s">
        <v>48</v>
      </c>
      <c r="F6121" s="124" t="s">
        <v>35249</v>
      </c>
      <c r="G6121" s="118" t="s">
        <v>2</v>
      </c>
      <c r="H6121" s="137"/>
      <c r="I6121" s="119"/>
      <c r="J6121" s="129"/>
      <c r="K6121" s="129"/>
      <c r="L6121" s="129">
        <v>0</v>
      </c>
      <c r="M6121" s="134" t="s">
        <v>22030</v>
      </c>
    </row>
    <row r="6122" spans="1:13" hidden="1" x14ac:dyDescent="0.25">
      <c r="A6122" s="128"/>
      <c r="B6122" s="2"/>
      <c r="C6122" s="139" t="s">
        <v>32902</v>
      </c>
      <c r="D6122" s="124" t="s">
        <v>32903</v>
      </c>
      <c r="E6122" s="118" t="s">
        <v>48</v>
      </c>
      <c r="F6122" s="124" t="s">
        <v>35249</v>
      </c>
      <c r="G6122" s="118" t="s">
        <v>2</v>
      </c>
      <c r="H6122" s="137"/>
      <c r="I6122" s="119"/>
      <c r="J6122" s="129"/>
      <c r="K6122" s="129"/>
      <c r="L6122" s="129">
        <v>0</v>
      </c>
      <c r="M6122" s="134" t="s">
        <v>22031</v>
      </c>
    </row>
    <row r="6123" spans="1:13" hidden="1" x14ac:dyDescent="0.25">
      <c r="A6123" s="128"/>
      <c r="B6123" s="2"/>
      <c r="C6123" s="139" t="s">
        <v>32899</v>
      </c>
      <c r="D6123" s="124" t="s">
        <v>32900</v>
      </c>
      <c r="E6123" s="118" t="s">
        <v>48</v>
      </c>
      <c r="F6123" s="124" t="s">
        <v>35249</v>
      </c>
      <c r="G6123" s="118" t="s">
        <v>2</v>
      </c>
      <c r="H6123" s="137"/>
      <c r="I6123" s="119"/>
      <c r="J6123" s="129"/>
      <c r="K6123" s="129"/>
      <c r="L6123" s="129">
        <v>0</v>
      </c>
      <c r="M6123" s="134" t="s">
        <v>22032</v>
      </c>
    </row>
    <row r="6124" spans="1:13" hidden="1" x14ac:dyDescent="0.25">
      <c r="A6124" s="128"/>
      <c r="B6124" s="2"/>
      <c r="C6124" s="139" t="s">
        <v>33685</v>
      </c>
      <c r="D6124" s="124" t="s">
        <v>33686</v>
      </c>
      <c r="E6124" s="118" t="s">
        <v>48</v>
      </c>
      <c r="F6124" s="124" t="s">
        <v>35249</v>
      </c>
      <c r="G6124" s="118" t="s">
        <v>2</v>
      </c>
      <c r="H6124" s="137"/>
      <c r="I6124" s="119"/>
      <c r="J6124" s="129"/>
      <c r="K6124" s="129"/>
      <c r="L6124" s="129">
        <v>0</v>
      </c>
      <c r="M6124" s="134" t="s">
        <v>22033</v>
      </c>
    </row>
    <row r="6125" spans="1:13" hidden="1" x14ac:dyDescent="0.25">
      <c r="A6125" s="128"/>
      <c r="B6125" s="2"/>
      <c r="C6125" s="139" t="s">
        <v>5292</v>
      </c>
      <c r="D6125" s="124" t="s">
        <v>5293</v>
      </c>
      <c r="E6125" s="118" t="s">
        <v>48</v>
      </c>
      <c r="F6125" s="124" t="s">
        <v>35249</v>
      </c>
      <c r="G6125" s="118" t="s">
        <v>2</v>
      </c>
      <c r="H6125" s="137">
        <v>45149</v>
      </c>
      <c r="I6125" s="119">
        <v>29628</v>
      </c>
      <c r="J6125" s="129"/>
      <c r="K6125" s="129"/>
      <c r="L6125" s="129">
        <v>0</v>
      </c>
      <c r="M6125" s="134" t="s">
        <v>22034</v>
      </c>
    </row>
    <row r="6126" spans="1:13" hidden="1" x14ac:dyDescent="0.25">
      <c r="A6126" s="128"/>
      <c r="B6126" s="2"/>
      <c r="C6126" s="139" t="s">
        <v>28230</v>
      </c>
      <c r="D6126" s="124" t="s">
        <v>28231</v>
      </c>
      <c r="E6126" s="118" t="s">
        <v>48</v>
      </c>
      <c r="F6126" s="124" t="s">
        <v>35249</v>
      </c>
      <c r="G6126" s="118" t="s">
        <v>2</v>
      </c>
      <c r="H6126" s="137"/>
      <c r="I6126" s="119"/>
      <c r="J6126" s="129"/>
      <c r="K6126" s="129"/>
      <c r="L6126" s="129">
        <v>0</v>
      </c>
      <c r="M6126" s="134" t="s">
        <v>22035</v>
      </c>
    </row>
    <row r="6127" spans="1:13" hidden="1" x14ac:dyDescent="0.25">
      <c r="A6127" s="128"/>
      <c r="B6127" s="2"/>
      <c r="C6127" s="139" t="s">
        <v>32304</v>
      </c>
      <c r="D6127" s="124" t="s">
        <v>32305</v>
      </c>
      <c r="E6127" s="118" t="s">
        <v>48</v>
      </c>
      <c r="F6127" s="124" t="s">
        <v>35249</v>
      </c>
      <c r="G6127" s="118" t="s">
        <v>2</v>
      </c>
      <c r="H6127" s="137"/>
      <c r="I6127" s="119"/>
      <c r="J6127" s="129"/>
      <c r="K6127" s="129"/>
      <c r="L6127" s="129">
        <v>0</v>
      </c>
      <c r="M6127" s="134" t="s">
        <v>22036</v>
      </c>
    </row>
    <row r="6128" spans="1:13" hidden="1" x14ac:dyDescent="0.25">
      <c r="A6128" s="128"/>
      <c r="B6128" s="2"/>
      <c r="C6128" s="139" t="s">
        <v>5294</v>
      </c>
      <c r="D6128" s="124" t="s">
        <v>5295</v>
      </c>
      <c r="E6128" s="118" t="s">
        <v>48</v>
      </c>
      <c r="F6128" s="124" t="s">
        <v>35249</v>
      </c>
      <c r="G6128" s="118" t="s">
        <v>2</v>
      </c>
      <c r="H6128" s="137">
        <v>43461</v>
      </c>
      <c r="I6128" s="119">
        <v>9612</v>
      </c>
      <c r="J6128" s="129"/>
      <c r="K6128" s="129"/>
      <c r="L6128" s="129">
        <v>0</v>
      </c>
      <c r="M6128" s="134" t="s">
        <v>22037</v>
      </c>
    </row>
    <row r="6129" spans="1:13" hidden="1" x14ac:dyDescent="0.25">
      <c r="A6129" s="128"/>
      <c r="B6129" s="2"/>
      <c r="C6129" s="139" t="s">
        <v>5296</v>
      </c>
      <c r="D6129" s="124" t="s">
        <v>5297</v>
      </c>
      <c r="E6129" s="118" t="s">
        <v>48</v>
      </c>
      <c r="F6129" s="124" t="s">
        <v>35249</v>
      </c>
      <c r="G6129" s="118" t="s">
        <v>2</v>
      </c>
      <c r="H6129" s="137">
        <v>42411</v>
      </c>
      <c r="I6129" s="119">
        <v>8856</v>
      </c>
      <c r="J6129" s="129"/>
      <c r="K6129" s="129"/>
      <c r="L6129" s="129">
        <v>0</v>
      </c>
      <c r="M6129" s="134" t="s">
        <v>22038</v>
      </c>
    </row>
    <row r="6130" spans="1:13" hidden="1" x14ac:dyDescent="0.25">
      <c r="A6130" s="128"/>
      <c r="B6130" s="2"/>
      <c r="C6130" s="139" t="s">
        <v>29557</v>
      </c>
      <c r="D6130" s="124" t="s">
        <v>29558</v>
      </c>
      <c r="E6130" s="118" t="s">
        <v>48</v>
      </c>
      <c r="F6130" s="124" t="s">
        <v>35249</v>
      </c>
      <c r="G6130" s="118" t="s">
        <v>2</v>
      </c>
      <c r="H6130" s="137"/>
      <c r="I6130" s="119"/>
      <c r="J6130" s="129"/>
      <c r="K6130" s="129"/>
      <c r="L6130" s="129">
        <v>0</v>
      </c>
      <c r="M6130" s="134" t="s">
        <v>22039</v>
      </c>
    </row>
    <row r="6131" spans="1:13" hidden="1" x14ac:dyDescent="0.25">
      <c r="A6131" s="128"/>
      <c r="B6131" s="2"/>
      <c r="C6131" s="139" t="s">
        <v>28121</v>
      </c>
      <c r="D6131" s="124" t="s">
        <v>28122</v>
      </c>
      <c r="E6131" s="118" t="s">
        <v>48</v>
      </c>
      <c r="F6131" s="124" t="s">
        <v>35249</v>
      </c>
      <c r="G6131" s="118" t="s">
        <v>2</v>
      </c>
      <c r="H6131" s="137"/>
      <c r="I6131" s="119"/>
      <c r="J6131" s="129"/>
      <c r="K6131" s="129"/>
      <c r="L6131" s="129">
        <v>0</v>
      </c>
      <c r="M6131" s="134" t="s">
        <v>33033</v>
      </c>
    </row>
    <row r="6132" spans="1:13" hidden="1" x14ac:dyDescent="0.25">
      <c r="A6132" s="128"/>
      <c r="B6132" s="2"/>
      <c r="C6132" s="139" t="s">
        <v>5298</v>
      </c>
      <c r="D6132" s="124" t="s">
        <v>5299</v>
      </c>
      <c r="E6132" s="118" t="s">
        <v>48</v>
      </c>
      <c r="F6132" s="124" t="s">
        <v>35249</v>
      </c>
      <c r="G6132" s="118" t="s">
        <v>2</v>
      </c>
      <c r="H6132" s="137">
        <v>43166</v>
      </c>
      <c r="I6132" s="119">
        <v>22530</v>
      </c>
      <c r="J6132" s="129"/>
      <c r="K6132" s="129"/>
      <c r="L6132" s="129">
        <v>0</v>
      </c>
      <c r="M6132" s="134" t="s">
        <v>22040</v>
      </c>
    </row>
    <row r="6133" spans="1:13" hidden="1" x14ac:dyDescent="0.25">
      <c r="A6133" s="128"/>
      <c r="B6133" s="2"/>
      <c r="C6133" s="139" t="s">
        <v>5300</v>
      </c>
      <c r="D6133" s="124" t="s">
        <v>5301</v>
      </c>
      <c r="E6133" s="118" t="s">
        <v>48</v>
      </c>
      <c r="F6133" s="124" t="s">
        <v>35249</v>
      </c>
      <c r="G6133" s="118" t="s">
        <v>2</v>
      </c>
      <c r="H6133" s="137">
        <v>43377</v>
      </c>
      <c r="I6133" s="119">
        <v>19000</v>
      </c>
      <c r="J6133" s="129"/>
      <c r="K6133" s="129"/>
      <c r="L6133" s="129">
        <v>0</v>
      </c>
      <c r="M6133" s="134" t="s">
        <v>22041</v>
      </c>
    </row>
    <row r="6134" spans="1:13" hidden="1" x14ac:dyDescent="0.25">
      <c r="A6134" s="128"/>
      <c r="B6134" s="2"/>
      <c r="C6134" s="139" t="s">
        <v>5302</v>
      </c>
      <c r="D6134" s="124" t="s">
        <v>5303</v>
      </c>
      <c r="E6134" s="118" t="s">
        <v>48</v>
      </c>
      <c r="F6134" s="124" t="s">
        <v>35249</v>
      </c>
      <c r="G6134" s="118" t="s">
        <v>2</v>
      </c>
      <c r="H6134" s="137">
        <v>44550</v>
      </c>
      <c r="I6134" s="119">
        <v>8892.23</v>
      </c>
      <c r="J6134" s="129"/>
      <c r="K6134" s="129"/>
      <c r="L6134" s="129">
        <v>0</v>
      </c>
      <c r="M6134" s="134" t="s">
        <v>22042</v>
      </c>
    </row>
    <row r="6135" spans="1:13" hidden="1" x14ac:dyDescent="0.25">
      <c r="A6135" s="128"/>
      <c r="B6135" s="2"/>
      <c r="C6135" s="139" t="s">
        <v>5304</v>
      </c>
      <c r="D6135" s="124" t="s">
        <v>5305</v>
      </c>
      <c r="E6135" s="118" t="s">
        <v>5222</v>
      </c>
      <c r="F6135" s="124" t="s">
        <v>5223</v>
      </c>
      <c r="G6135" s="118" t="s">
        <v>2</v>
      </c>
      <c r="H6135" s="137">
        <v>43544</v>
      </c>
      <c r="I6135" s="119">
        <v>2847</v>
      </c>
      <c r="J6135" s="129"/>
      <c r="K6135" s="129"/>
      <c r="L6135" s="129">
        <v>0</v>
      </c>
      <c r="M6135" s="134" t="s">
        <v>22043</v>
      </c>
    </row>
    <row r="6136" spans="1:13" hidden="1" x14ac:dyDescent="0.25">
      <c r="A6136" s="128"/>
      <c r="B6136" s="2"/>
      <c r="C6136" s="139" t="s">
        <v>5306</v>
      </c>
      <c r="D6136" s="124" t="s">
        <v>5307</v>
      </c>
      <c r="E6136" s="118" t="s">
        <v>5222</v>
      </c>
      <c r="F6136" s="124" t="s">
        <v>5223</v>
      </c>
      <c r="G6136" s="118" t="s">
        <v>2</v>
      </c>
      <c r="H6136" s="137">
        <v>43623</v>
      </c>
      <c r="I6136" s="119">
        <v>5400</v>
      </c>
      <c r="J6136" s="129"/>
      <c r="K6136" s="129"/>
      <c r="L6136" s="129">
        <v>0</v>
      </c>
      <c r="M6136" s="134" t="s">
        <v>22044</v>
      </c>
    </row>
    <row r="6137" spans="1:13" hidden="1" x14ac:dyDescent="0.25">
      <c r="A6137" s="128"/>
      <c r="B6137" s="2"/>
      <c r="C6137" s="139" t="s">
        <v>30243</v>
      </c>
      <c r="D6137" s="124" t="s">
        <v>30244</v>
      </c>
      <c r="E6137" s="118" t="s">
        <v>48</v>
      </c>
      <c r="F6137" s="124" t="s">
        <v>35249</v>
      </c>
      <c r="G6137" s="118" t="s">
        <v>2</v>
      </c>
      <c r="H6137" s="137"/>
      <c r="I6137" s="119"/>
      <c r="J6137" s="129"/>
      <c r="K6137" s="129"/>
      <c r="L6137" s="129">
        <v>0</v>
      </c>
      <c r="M6137" s="134" t="s">
        <v>22045</v>
      </c>
    </row>
    <row r="6138" spans="1:13" hidden="1" x14ac:dyDescent="0.25">
      <c r="A6138" s="128"/>
      <c r="B6138" s="2"/>
      <c r="C6138" s="139" t="s">
        <v>30263</v>
      </c>
      <c r="D6138" s="124" t="s">
        <v>30264</v>
      </c>
      <c r="E6138" s="118" t="s">
        <v>48</v>
      </c>
      <c r="F6138" s="124" t="s">
        <v>35249</v>
      </c>
      <c r="G6138" s="118" t="s">
        <v>2</v>
      </c>
      <c r="H6138" s="137"/>
      <c r="I6138" s="119"/>
      <c r="J6138" s="129"/>
      <c r="K6138" s="129"/>
      <c r="L6138" s="129">
        <v>0</v>
      </c>
      <c r="M6138" s="134" t="s">
        <v>22046</v>
      </c>
    </row>
    <row r="6139" spans="1:13" hidden="1" x14ac:dyDescent="0.25">
      <c r="A6139" s="128"/>
      <c r="B6139" s="2"/>
      <c r="C6139" s="139" t="s">
        <v>19296</v>
      </c>
      <c r="D6139" s="124" t="s">
        <v>19295</v>
      </c>
      <c r="E6139" s="118" t="s">
        <v>48</v>
      </c>
      <c r="F6139" s="124" t="s">
        <v>35249</v>
      </c>
      <c r="G6139" s="118" t="s">
        <v>2</v>
      </c>
      <c r="H6139" s="137">
        <v>43801</v>
      </c>
      <c r="I6139" s="119">
        <v>12055</v>
      </c>
      <c r="J6139" s="129"/>
      <c r="K6139" s="129"/>
      <c r="L6139" s="129">
        <v>0</v>
      </c>
      <c r="M6139" s="134" t="s">
        <v>22047</v>
      </c>
    </row>
    <row r="6140" spans="1:13" hidden="1" x14ac:dyDescent="0.25">
      <c r="A6140" s="128"/>
      <c r="B6140" s="2"/>
      <c r="C6140" s="139" t="s">
        <v>28836</v>
      </c>
      <c r="D6140" s="124" t="s">
        <v>28837</v>
      </c>
      <c r="E6140" s="118" t="s">
        <v>48</v>
      </c>
      <c r="F6140" s="124" t="s">
        <v>35249</v>
      </c>
      <c r="G6140" s="118" t="s">
        <v>2</v>
      </c>
      <c r="H6140" s="137"/>
      <c r="I6140" s="119"/>
      <c r="J6140" s="129"/>
      <c r="K6140" s="129"/>
      <c r="L6140" s="129">
        <v>0</v>
      </c>
      <c r="M6140" s="134" t="s">
        <v>22048</v>
      </c>
    </row>
    <row r="6141" spans="1:13" hidden="1" x14ac:dyDescent="0.25">
      <c r="A6141" s="128"/>
      <c r="B6141" s="2"/>
      <c r="C6141" s="139" t="s">
        <v>5308</v>
      </c>
      <c r="D6141" s="124" t="s">
        <v>5309</v>
      </c>
      <c r="E6141" s="118" t="s">
        <v>48</v>
      </c>
      <c r="F6141" s="124" t="s">
        <v>35249</v>
      </c>
      <c r="G6141" s="118" t="s">
        <v>34659</v>
      </c>
      <c r="H6141" s="137"/>
      <c r="I6141" s="119"/>
      <c r="J6141" s="129"/>
      <c r="K6141" s="129"/>
      <c r="L6141" s="129">
        <v>0</v>
      </c>
      <c r="M6141" s="134" t="s">
        <v>22049</v>
      </c>
    </row>
    <row r="6142" spans="1:13" hidden="1" x14ac:dyDescent="0.25">
      <c r="A6142" s="128"/>
      <c r="B6142" s="2"/>
      <c r="C6142" s="139" t="s">
        <v>5310</v>
      </c>
      <c r="D6142" s="124" t="s">
        <v>5311</v>
      </c>
      <c r="E6142" s="118" t="s">
        <v>48</v>
      </c>
      <c r="F6142" s="124" t="s">
        <v>35249</v>
      </c>
      <c r="G6142" s="118" t="s">
        <v>34659</v>
      </c>
      <c r="H6142" s="137">
        <v>43896</v>
      </c>
      <c r="I6142" s="119">
        <v>0.5</v>
      </c>
      <c r="J6142" s="129"/>
      <c r="K6142" s="129"/>
      <c r="L6142" s="129">
        <v>0</v>
      </c>
      <c r="M6142" s="134" t="s">
        <v>22050</v>
      </c>
    </row>
    <row r="6143" spans="1:13" hidden="1" x14ac:dyDescent="0.25">
      <c r="A6143" s="128"/>
      <c r="B6143" s="2"/>
      <c r="C6143" s="139" t="s">
        <v>33584</v>
      </c>
      <c r="D6143" s="124" t="s">
        <v>33585</v>
      </c>
      <c r="E6143" s="118" t="s">
        <v>48</v>
      </c>
      <c r="F6143" s="124" t="s">
        <v>35249</v>
      </c>
      <c r="G6143" s="118" t="s">
        <v>34659</v>
      </c>
      <c r="H6143" s="137"/>
      <c r="I6143" s="119"/>
      <c r="J6143" s="129"/>
      <c r="K6143" s="129"/>
      <c r="L6143" s="129">
        <v>0</v>
      </c>
      <c r="M6143" s="134" t="s">
        <v>22051</v>
      </c>
    </row>
    <row r="6144" spans="1:13" hidden="1" x14ac:dyDescent="0.25">
      <c r="A6144" s="128"/>
      <c r="B6144" s="2"/>
      <c r="C6144" s="139" t="s">
        <v>5312</v>
      </c>
      <c r="D6144" s="124" t="s">
        <v>5313</v>
      </c>
      <c r="E6144" s="118" t="s">
        <v>48</v>
      </c>
      <c r="F6144" s="124" t="s">
        <v>35249</v>
      </c>
      <c r="G6144" s="118" t="s">
        <v>2</v>
      </c>
      <c r="H6144" s="137">
        <v>43675</v>
      </c>
      <c r="I6144" s="119">
        <v>6</v>
      </c>
      <c r="J6144" s="129"/>
      <c r="K6144" s="129"/>
      <c r="L6144" s="129">
        <v>0</v>
      </c>
      <c r="M6144" s="134" t="s">
        <v>22052</v>
      </c>
    </row>
    <row r="6145" spans="1:13" hidden="1" x14ac:dyDescent="0.25">
      <c r="A6145" s="128"/>
      <c r="B6145" s="2"/>
      <c r="C6145" s="139" t="s">
        <v>33515</v>
      </c>
      <c r="D6145" s="124" t="s">
        <v>33516</v>
      </c>
      <c r="E6145" s="118" t="s">
        <v>48</v>
      </c>
      <c r="F6145" s="124" t="s">
        <v>35249</v>
      </c>
      <c r="G6145" s="118" t="s">
        <v>34659</v>
      </c>
      <c r="H6145" s="137"/>
      <c r="I6145" s="119"/>
      <c r="J6145" s="129"/>
      <c r="K6145" s="129"/>
      <c r="L6145" s="129">
        <v>0</v>
      </c>
      <c r="M6145" s="134" t="s">
        <v>22050</v>
      </c>
    </row>
    <row r="6146" spans="1:13" hidden="1" x14ac:dyDescent="0.25">
      <c r="A6146" s="128"/>
      <c r="B6146" s="2"/>
      <c r="C6146" s="139" t="s">
        <v>5314</v>
      </c>
      <c r="D6146" s="124" t="s">
        <v>5315</v>
      </c>
      <c r="E6146" s="118" t="s">
        <v>48</v>
      </c>
      <c r="F6146" s="124" t="s">
        <v>35249</v>
      </c>
      <c r="G6146" s="118" t="s">
        <v>59</v>
      </c>
      <c r="H6146" s="137"/>
      <c r="I6146" s="119"/>
      <c r="J6146" s="129"/>
      <c r="K6146" s="129"/>
      <c r="L6146" s="129">
        <v>0</v>
      </c>
      <c r="M6146" s="134" t="s">
        <v>22053</v>
      </c>
    </row>
    <row r="6147" spans="1:13" hidden="1" x14ac:dyDescent="0.25">
      <c r="A6147" s="128"/>
      <c r="B6147" s="2"/>
      <c r="C6147" s="139" t="s">
        <v>32894</v>
      </c>
      <c r="D6147" s="124" t="s">
        <v>32895</v>
      </c>
      <c r="E6147" s="118" t="s">
        <v>48</v>
      </c>
      <c r="F6147" s="124" t="s">
        <v>35249</v>
      </c>
      <c r="G6147" s="118" t="s">
        <v>59</v>
      </c>
      <c r="H6147" s="137"/>
      <c r="I6147" s="119"/>
      <c r="J6147" s="129"/>
      <c r="K6147" s="129"/>
      <c r="L6147" s="129">
        <v>0</v>
      </c>
      <c r="M6147" s="134" t="s">
        <v>22054</v>
      </c>
    </row>
    <row r="6148" spans="1:13" hidden="1" x14ac:dyDescent="0.25">
      <c r="A6148" s="128"/>
      <c r="B6148" s="2"/>
      <c r="C6148" s="139" t="s">
        <v>5316</v>
      </c>
      <c r="D6148" s="124" t="s">
        <v>5317</v>
      </c>
      <c r="E6148" s="118" t="s">
        <v>48</v>
      </c>
      <c r="F6148" s="124" t="s">
        <v>35249</v>
      </c>
      <c r="G6148" s="118" t="s">
        <v>2</v>
      </c>
      <c r="H6148" s="137">
        <v>43514</v>
      </c>
      <c r="I6148" s="119">
        <v>5.9</v>
      </c>
      <c r="J6148" s="129"/>
      <c r="K6148" s="129"/>
      <c r="L6148" s="129">
        <v>0</v>
      </c>
      <c r="M6148" s="134" t="s">
        <v>22054</v>
      </c>
    </row>
    <row r="6149" spans="1:13" hidden="1" x14ac:dyDescent="0.25">
      <c r="A6149" s="128"/>
      <c r="B6149" s="2"/>
      <c r="C6149" s="139" t="s">
        <v>5318</v>
      </c>
      <c r="D6149" s="124" t="s">
        <v>5319</v>
      </c>
      <c r="E6149" s="118" t="s">
        <v>48</v>
      </c>
      <c r="F6149" s="124" t="s">
        <v>35249</v>
      </c>
      <c r="G6149" s="118" t="s">
        <v>2</v>
      </c>
      <c r="H6149" s="137">
        <v>43675</v>
      </c>
      <c r="I6149" s="119">
        <v>8.5</v>
      </c>
      <c r="J6149" s="129"/>
      <c r="K6149" s="129"/>
      <c r="L6149" s="129">
        <v>0</v>
      </c>
      <c r="M6149" s="134" t="s">
        <v>22051</v>
      </c>
    </row>
    <row r="6150" spans="1:13" hidden="1" x14ac:dyDescent="0.25">
      <c r="A6150" s="128"/>
      <c r="B6150" s="2"/>
      <c r="C6150" s="139" t="s">
        <v>27682</v>
      </c>
      <c r="D6150" s="124" t="s">
        <v>27683</v>
      </c>
      <c r="E6150" s="118" t="s">
        <v>48</v>
      </c>
      <c r="F6150" s="124" t="s">
        <v>35249</v>
      </c>
      <c r="G6150" s="118" t="s">
        <v>34659</v>
      </c>
      <c r="H6150" s="137"/>
      <c r="I6150" s="119"/>
      <c r="J6150" s="129"/>
      <c r="K6150" s="129"/>
      <c r="L6150" s="129">
        <v>0</v>
      </c>
      <c r="M6150" s="134" t="s">
        <v>22055</v>
      </c>
    </row>
    <row r="6151" spans="1:13" hidden="1" x14ac:dyDescent="0.25">
      <c r="A6151" s="128"/>
      <c r="B6151" s="2"/>
      <c r="C6151" s="139" t="s">
        <v>5320</v>
      </c>
      <c r="D6151" s="124" t="s">
        <v>5321</v>
      </c>
      <c r="E6151" s="118" t="s">
        <v>48</v>
      </c>
      <c r="F6151" s="124" t="s">
        <v>35249</v>
      </c>
      <c r="G6151" s="118" t="s">
        <v>34659</v>
      </c>
      <c r="H6151" s="137"/>
      <c r="I6151" s="119"/>
      <c r="J6151" s="129"/>
      <c r="K6151" s="129"/>
      <c r="L6151" s="129">
        <v>0</v>
      </c>
      <c r="M6151" s="134" t="s">
        <v>22056</v>
      </c>
    </row>
    <row r="6152" spans="1:13" hidden="1" x14ac:dyDescent="0.25">
      <c r="A6152" s="128"/>
      <c r="B6152" s="2"/>
      <c r="C6152" s="139" t="s">
        <v>5322</v>
      </c>
      <c r="D6152" s="124" t="s">
        <v>5323</v>
      </c>
      <c r="E6152" s="118" t="s">
        <v>48</v>
      </c>
      <c r="F6152" s="124" t="s">
        <v>35249</v>
      </c>
      <c r="G6152" s="118" t="s">
        <v>34659</v>
      </c>
      <c r="H6152" s="137"/>
      <c r="I6152" s="119"/>
      <c r="J6152" s="129"/>
      <c r="K6152" s="129"/>
      <c r="L6152" s="129">
        <v>0</v>
      </c>
      <c r="M6152" s="134" t="s">
        <v>22057</v>
      </c>
    </row>
    <row r="6153" spans="1:13" hidden="1" x14ac:dyDescent="0.25">
      <c r="A6153" s="128"/>
      <c r="B6153" s="2"/>
      <c r="C6153" s="139" t="s">
        <v>5324</v>
      </c>
      <c r="D6153" s="124" t="s">
        <v>5325</v>
      </c>
      <c r="E6153" s="118" t="s">
        <v>48</v>
      </c>
      <c r="F6153" s="124" t="s">
        <v>35249</v>
      </c>
      <c r="G6153" s="118" t="s">
        <v>34659</v>
      </c>
      <c r="H6153" s="137"/>
      <c r="I6153" s="119"/>
      <c r="J6153" s="129"/>
      <c r="K6153" s="129"/>
      <c r="L6153" s="129">
        <v>0</v>
      </c>
      <c r="M6153" s="134" t="s">
        <v>22058</v>
      </c>
    </row>
    <row r="6154" spans="1:13" hidden="1" x14ac:dyDescent="0.25">
      <c r="A6154" s="128"/>
      <c r="B6154" s="2"/>
      <c r="C6154" s="139" t="s">
        <v>5326</v>
      </c>
      <c r="D6154" s="124" t="s">
        <v>5327</v>
      </c>
      <c r="E6154" s="118" t="s">
        <v>48</v>
      </c>
      <c r="F6154" s="124" t="s">
        <v>35249</v>
      </c>
      <c r="G6154" s="118" t="s">
        <v>34659</v>
      </c>
      <c r="H6154" s="137">
        <v>41323</v>
      </c>
      <c r="I6154" s="119">
        <v>124.37</v>
      </c>
      <c r="J6154" s="129"/>
      <c r="K6154" s="129"/>
      <c r="L6154" s="129">
        <v>0</v>
      </c>
      <c r="M6154" s="134" t="s">
        <v>22059</v>
      </c>
    </row>
    <row r="6155" spans="1:13" hidden="1" x14ac:dyDescent="0.25">
      <c r="A6155" s="128"/>
      <c r="B6155" s="2"/>
      <c r="C6155" s="139" t="s">
        <v>28020</v>
      </c>
      <c r="D6155" s="124" t="s">
        <v>28021</v>
      </c>
      <c r="E6155" s="118" t="s">
        <v>48</v>
      </c>
      <c r="F6155" s="124" t="s">
        <v>35249</v>
      </c>
      <c r="G6155" s="118" t="s">
        <v>34659</v>
      </c>
      <c r="H6155" s="137"/>
      <c r="I6155" s="119"/>
      <c r="J6155" s="129"/>
      <c r="K6155" s="129"/>
      <c r="L6155" s="129">
        <v>0</v>
      </c>
      <c r="M6155" s="134" t="s">
        <v>22059</v>
      </c>
    </row>
    <row r="6156" spans="1:13" hidden="1" x14ac:dyDescent="0.25">
      <c r="A6156" s="128"/>
      <c r="B6156" s="2"/>
      <c r="C6156" s="139" t="s">
        <v>5328</v>
      </c>
      <c r="D6156" s="124" t="s">
        <v>5329</v>
      </c>
      <c r="E6156" s="118" t="s">
        <v>48</v>
      </c>
      <c r="F6156" s="124" t="s">
        <v>35249</v>
      </c>
      <c r="G6156" s="118" t="s">
        <v>2</v>
      </c>
      <c r="H6156" s="137">
        <v>43976</v>
      </c>
      <c r="I6156" s="119">
        <v>7.8</v>
      </c>
      <c r="J6156" s="129"/>
      <c r="K6156" s="129"/>
      <c r="L6156" s="129">
        <v>0</v>
      </c>
      <c r="M6156" s="134" t="s">
        <v>22060</v>
      </c>
    </row>
    <row r="6157" spans="1:13" hidden="1" x14ac:dyDescent="0.25">
      <c r="A6157" s="128"/>
      <c r="B6157" s="2"/>
      <c r="C6157" s="139" t="s">
        <v>29094</v>
      </c>
      <c r="D6157" s="124" t="s">
        <v>29095</v>
      </c>
      <c r="E6157" s="118" t="s">
        <v>48</v>
      </c>
      <c r="F6157" s="124" t="s">
        <v>35249</v>
      </c>
      <c r="G6157" s="118" t="s">
        <v>34659</v>
      </c>
      <c r="H6157" s="137"/>
      <c r="I6157" s="119"/>
      <c r="J6157" s="129"/>
      <c r="K6157" s="129"/>
      <c r="L6157" s="129">
        <v>0</v>
      </c>
      <c r="M6157" s="134" t="s">
        <v>22061</v>
      </c>
    </row>
    <row r="6158" spans="1:13" hidden="1" x14ac:dyDescent="0.25">
      <c r="A6158" s="128"/>
      <c r="B6158" s="2"/>
      <c r="C6158" s="139" t="s">
        <v>33188</v>
      </c>
      <c r="D6158" s="124" t="s">
        <v>33189</v>
      </c>
      <c r="E6158" s="118" t="s">
        <v>48</v>
      </c>
      <c r="F6158" s="124" t="s">
        <v>35249</v>
      </c>
      <c r="G6158" s="118" t="s">
        <v>235</v>
      </c>
      <c r="H6158" s="137"/>
      <c r="I6158" s="119"/>
      <c r="J6158" s="129"/>
      <c r="K6158" s="129"/>
      <c r="L6158" s="129">
        <v>0</v>
      </c>
      <c r="M6158" s="134" t="s">
        <v>22062</v>
      </c>
    </row>
    <row r="6159" spans="1:13" hidden="1" x14ac:dyDescent="0.25">
      <c r="A6159" s="128"/>
      <c r="B6159" s="2"/>
      <c r="C6159" s="139" t="s">
        <v>32345</v>
      </c>
      <c r="D6159" s="124" t="s">
        <v>32346</v>
      </c>
      <c r="E6159" s="118" t="s">
        <v>48</v>
      </c>
      <c r="F6159" s="124" t="s">
        <v>35249</v>
      </c>
      <c r="G6159" s="118" t="s">
        <v>235</v>
      </c>
      <c r="H6159" s="137"/>
      <c r="I6159" s="119"/>
      <c r="J6159" s="129"/>
      <c r="K6159" s="129"/>
      <c r="L6159" s="129">
        <v>0</v>
      </c>
      <c r="M6159" s="134" t="s">
        <v>22063</v>
      </c>
    </row>
    <row r="6160" spans="1:13" hidden="1" x14ac:dyDescent="0.25">
      <c r="A6160" s="128"/>
      <c r="B6160" s="2"/>
      <c r="C6160" s="139" t="s">
        <v>5330</v>
      </c>
      <c r="D6160" s="124" t="s">
        <v>5331</v>
      </c>
      <c r="E6160" s="118" t="s">
        <v>48</v>
      </c>
      <c r="F6160" s="124" t="s">
        <v>35249</v>
      </c>
      <c r="G6160" s="118" t="s">
        <v>2</v>
      </c>
      <c r="H6160" s="137">
        <v>44279</v>
      </c>
      <c r="I6160" s="119">
        <v>11.6</v>
      </c>
      <c r="J6160" s="129"/>
      <c r="K6160" s="129"/>
      <c r="L6160" s="129">
        <v>0</v>
      </c>
      <c r="M6160" s="134" t="s">
        <v>22064</v>
      </c>
    </row>
    <row r="6161" spans="1:13" hidden="1" x14ac:dyDescent="0.25">
      <c r="A6161" s="128"/>
      <c r="B6161" s="2"/>
      <c r="C6161" s="139" t="s">
        <v>5332</v>
      </c>
      <c r="D6161" s="124" t="s">
        <v>5333</v>
      </c>
      <c r="E6161" s="118" t="s">
        <v>48</v>
      </c>
      <c r="F6161" s="124" t="s">
        <v>35249</v>
      </c>
      <c r="G6161" s="118" t="s">
        <v>2</v>
      </c>
      <c r="H6161" s="137">
        <v>43809</v>
      </c>
      <c r="I6161" s="119">
        <v>26.86</v>
      </c>
      <c r="J6161" s="129"/>
      <c r="K6161" s="129"/>
      <c r="L6161" s="129">
        <v>0</v>
      </c>
      <c r="M6161" s="134" t="s">
        <v>22065</v>
      </c>
    </row>
    <row r="6162" spans="1:13" hidden="1" x14ac:dyDescent="0.25">
      <c r="A6162" s="128"/>
      <c r="B6162" s="2"/>
      <c r="C6162" s="139" t="s">
        <v>5334</v>
      </c>
      <c r="D6162" s="124" t="s">
        <v>5335</v>
      </c>
      <c r="E6162" s="118" t="s">
        <v>48</v>
      </c>
      <c r="F6162" s="124" t="s">
        <v>35249</v>
      </c>
      <c r="G6162" s="118" t="s">
        <v>2</v>
      </c>
      <c r="H6162" s="137">
        <v>42965</v>
      </c>
      <c r="I6162" s="119">
        <v>30.28</v>
      </c>
      <c r="J6162" s="129"/>
      <c r="K6162" s="129"/>
      <c r="L6162" s="129">
        <v>0</v>
      </c>
      <c r="M6162" s="134" t="s">
        <v>22066</v>
      </c>
    </row>
    <row r="6163" spans="1:13" hidden="1" x14ac:dyDescent="0.25">
      <c r="A6163" s="128"/>
      <c r="B6163" s="2"/>
      <c r="C6163" s="139" t="s">
        <v>5336</v>
      </c>
      <c r="D6163" s="124" t="s">
        <v>5337</v>
      </c>
      <c r="E6163" s="118" t="s">
        <v>48</v>
      </c>
      <c r="F6163" s="124" t="s">
        <v>35249</v>
      </c>
      <c r="G6163" s="118" t="s">
        <v>2</v>
      </c>
      <c r="H6163" s="137">
        <v>41656</v>
      </c>
      <c r="I6163" s="119">
        <v>52</v>
      </c>
      <c r="J6163" s="129"/>
      <c r="K6163" s="129"/>
      <c r="L6163" s="129">
        <v>0</v>
      </c>
      <c r="M6163" s="134" t="s">
        <v>22067</v>
      </c>
    </row>
    <row r="6164" spans="1:13" hidden="1" x14ac:dyDescent="0.25">
      <c r="A6164" s="128"/>
      <c r="B6164" s="2"/>
      <c r="C6164" s="139" t="s">
        <v>5338</v>
      </c>
      <c r="D6164" s="124" t="s">
        <v>5339</v>
      </c>
      <c r="E6164" s="118" t="s">
        <v>48</v>
      </c>
      <c r="F6164" s="124" t="s">
        <v>35249</v>
      </c>
      <c r="G6164" s="118" t="s">
        <v>2</v>
      </c>
      <c r="H6164" s="137">
        <v>41800</v>
      </c>
      <c r="I6164" s="119">
        <v>53.47</v>
      </c>
      <c r="J6164" s="129"/>
      <c r="K6164" s="129"/>
      <c r="L6164" s="129">
        <v>0</v>
      </c>
      <c r="M6164" s="134" t="s">
        <v>28392</v>
      </c>
    </row>
    <row r="6165" spans="1:13" hidden="1" x14ac:dyDescent="0.25">
      <c r="A6165" s="128"/>
      <c r="B6165" s="2"/>
      <c r="C6165" s="139" t="s">
        <v>5340</v>
      </c>
      <c r="D6165" s="124" t="s">
        <v>5341</v>
      </c>
      <c r="E6165" s="118" t="s">
        <v>48</v>
      </c>
      <c r="F6165" s="124" t="s">
        <v>35249</v>
      </c>
      <c r="G6165" s="118" t="s">
        <v>2</v>
      </c>
      <c r="H6165" s="137">
        <v>41688</v>
      </c>
      <c r="I6165" s="119">
        <v>55</v>
      </c>
      <c r="J6165" s="129"/>
      <c r="K6165" s="129"/>
      <c r="L6165" s="129">
        <v>0</v>
      </c>
      <c r="M6165" s="134" t="s">
        <v>22068</v>
      </c>
    </row>
    <row r="6166" spans="1:13" hidden="1" x14ac:dyDescent="0.25">
      <c r="A6166" s="128"/>
      <c r="B6166" s="2"/>
      <c r="C6166" s="139" t="s">
        <v>32384</v>
      </c>
      <c r="D6166" s="124" t="s">
        <v>32385</v>
      </c>
      <c r="E6166" s="118" t="s">
        <v>48</v>
      </c>
      <c r="F6166" s="124" t="s">
        <v>35249</v>
      </c>
      <c r="G6166" s="118" t="s">
        <v>2</v>
      </c>
      <c r="H6166" s="137"/>
      <c r="I6166" s="119"/>
      <c r="J6166" s="129"/>
      <c r="K6166" s="129"/>
      <c r="L6166" s="129">
        <v>0</v>
      </c>
      <c r="M6166" s="134" t="s">
        <v>22069</v>
      </c>
    </row>
    <row r="6167" spans="1:13" hidden="1" x14ac:dyDescent="0.25">
      <c r="A6167" s="128"/>
      <c r="B6167" s="2"/>
      <c r="C6167" s="139" t="s">
        <v>31202</v>
      </c>
      <c r="D6167" s="124" t="s">
        <v>31203</v>
      </c>
      <c r="E6167" s="118" t="s">
        <v>48</v>
      </c>
      <c r="F6167" s="124" t="s">
        <v>35249</v>
      </c>
      <c r="G6167" s="118" t="s">
        <v>2</v>
      </c>
      <c r="H6167" s="137"/>
      <c r="I6167" s="119"/>
      <c r="J6167" s="129"/>
      <c r="K6167" s="129"/>
      <c r="L6167" s="129">
        <v>0</v>
      </c>
      <c r="M6167" s="134" t="s">
        <v>22070</v>
      </c>
    </row>
    <row r="6168" spans="1:13" hidden="1" x14ac:dyDescent="0.25">
      <c r="A6168" s="128"/>
      <c r="B6168" s="2"/>
      <c r="C6168" s="139" t="s">
        <v>30723</v>
      </c>
      <c r="D6168" s="124" t="s">
        <v>30724</v>
      </c>
      <c r="E6168" s="118" t="s">
        <v>48</v>
      </c>
      <c r="F6168" s="124" t="s">
        <v>35249</v>
      </c>
      <c r="G6168" s="118" t="s">
        <v>2</v>
      </c>
      <c r="H6168" s="137"/>
      <c r="I6168" s="119"/>
      <c r="J6168" s="129"/>
      <c r="K6168" s="129"/>
      <c r="L6168" s="129">
        <v>0</v>
      </c>
      <c r="M6168" s="134" t="s">
        <v>22071</v>
      </c>
    </row>
    <row r="6169" spans="1:13" hidden="1" x14ac:dyDescent="0.25">
      <c r="A6169" s="128"/>
      <c r="B6169" s="2"/>
      <c r="C6169" s="139" t="s">
        <v>32237</v>
      </c>
      <c r="D6169" s="124" t="s">
        <v>32238</v>
      </c>
      <c r="E6169" s="118" t="s">
        <v>48</v>
      </c>
      <c r="F6169" s="124" t="s">
        <v>35249</v>
      </c>
      <c r="G6169" s="118" t="s">
        <v>2</v>
      </c>
      <c r="H6169" s="137"/>
      <c r="I6169" s="119"/>
      <c r="J6169" s="129"/>
      <c r="K6169" s="129"/>
      <c r="L6169" s="129">
        <v>0</v>
      </c>
      <c r="M6169" s="134" t="s">
        <v>31086</v>
      </c>
    </row>
    <row r="6170" spans="1:13" hidden="1" x14ac:dyDescent="0.25">
      <c r="A6170" s="128"/>
      <c r="B6170" s="2"/>
      <c r="C6170" s="139" t="s">
        <v>5342</v>
      </c>
      <c r="D6170" s="124" t="s">
        <v>5343</v>
      </c>
      <c r="E6170" s="118" t="s">
        <v>48</v>
      </c>
      <c r="F6170" s="124" t="s">
        <v>35249</v>
      </c>
      <c r="G6170" s="118" t="s">
        <v>2</v>
      </c>
      <c r="H6170" s="137"/>
      <c r="I6170" s="119"/>
      <c r="J6170" s="129"/>
      <c r="K6170" s="129"/>
      <c r="L6170" s="129">
        <v>0</v>
      </c>
      <c r="M6170" s="134" t="s">
        <v>22072</v>
      </c>
    </row>
    <row r="6171" spans="1:13" hidden="1" x14ac:dyDescent="0.25">
      <c r="A6171" s="128"/>
      <c r="B6171" s="2"/>
      <c r="C6171" s="139" t="s">
        <v>5344</v>
      </c>
      <c r="D6171" s="124" t="s">
        <v>5345</v>
      </c>
      <c r="E6171" s="118" t="s">
        <v>48</v>
      </c>
      <c r="F6171" s="124" t="s">
        <v>35249</v>
      </c>
      <c r="G6171" s="118" t="s">
        <v>34659</v>
      </c>
      <c r="H6171" s="137">
        <v>42278</v>
      </c>
      <c r="I6171" s="119">
        <v>178.98</v>
      </c>
      <c r="J6171" s="129"/>
      <c r="K6171" s="129"/>
      <c r="L6171" s="129">
        <v>0</v>
      </c>
      <c r="M6171" s="134" t="s">
        <v>22073</v>
      </c>
    </row>
    <row r="6172" spans="1:13" hidden="1" x14ac:dyDescent="0.25">
      <c r="A6172" s="128"/>
      <c r="B6172" s="2"/>
      <c r="C6172" s="139" t="s">
        <v>5346</v>
      </c>
      <c r="D6172" s="124" t="s">
        <v>5347</v>
      </c>
      <c r="E6172" s="118" t="s">
        <v>48</v>
      </c>
      <c r="F6172" s="124" t="s">
        <v>35249</v>
      </c>
      <c r="G6172" s="118" t="s">
        <v>34659</v>
      </c>
      <c r="H6172" s="137">
        <v>42284</v>
      </c>
      <c r="I6172" s="119">
        <v>235.41</v>
      </c>
      <c r="J6172" s="129"/>
      <c r="K6172" s="129"/>
      <c r="L6172" s="129">
        <v>0</v>
      </c>
      <c r="M6172" s="134" t="s">
        <v>22073</v>
      </c>
    </row>
    <row r="6173" spans="1:13" hidden="1" x14ac:dyDescent="0.25">
      <c r="A6173" s="128"/>
      <c r="B6173" s="2"/>
      <c r="C6173" s="139" t="s">
        <v>5348</v>
      </c>
      <c r="D6173" s="124" t="s">
        <v>5349</v>
      </c>
      <c r="E6173" s="118" t="s">
        <v>48</v>
      </c>
      <c r="F6173" s="124" t="s">
        <v>35249</v>
      </c>
      <c r="G6173" s="118" t="s">
        <v>34659</v>
      </c>
      <c r="H6173" s="137">
        <v>42282</v>
      </c>
      <c r="I6173" s="119">
        <v>214.08</v>
      </c>
      <c r="J6173" s="129"/>
      <c r="K6173" s="129"/>
      <c r="L6173" s="129">
        <v>0</v>
      </c>
      <c r="M6173" s="134" t="s">
        <v>22073</v>
      </c>
    </row>
    <row r="6174" spans="1:13" hidden="1" x14ac:dyDescent="0.25">
      <c r="A6174" s="128"/>
      <c r="B6174" s="2"/>
      <c r="C6174" s="139" t="s">
        <v>5350</v>
      </c>
      <c r="D6174" s="124" t="s">
        <v>5351</v>
      </c>
      <c r="E6174" s="118" t="s">
        <v>48</v>
      </c>
      <c r="F6174" s="124" t="s">
        <v>35249</v>
      </c>
      <c r="G6174" s="118" t="s">
        <v>34659</v>
      </c>
      <c r="H6174" s="137">
        <v>42278</v>
      </c>
      <c r="I6174" s="119">
        <v>255.23</v>
      </c>
      <c r="J6174" s="129"/>
      <c r="K6174" s="129"/>
      <c r="L6174" s="129">
        <v>0</v>
      </c>
      <c r="M6174" s="134" t="s">
        <v>22073</v>
      </c>
    </row>
    <row r="6175" spans="1:13" hidden="1" x14ac:dyDescent="0.25">
      <c r="A6175" s="128"/>
      <c r="B6175" s="2"/>
      <c r="C6175" s="139" t="s">
        <v>5352</v>
      </c>
      <c r="D6175" s="124" t="s">
        <v>5353</v>
      </c>
      <c r="E6175" s="118" t="s">
        <v>48</v>
      </c>
      <c r="F6175" s="124" t="s">
        <v>35249</v>
      </c>
      <c r="G6175" s="118" t="s">
        <v>34659</v>
      </c>
      <c r="H6175" s="137"/>
      <c r="I6175" s="119"/>
      <c r="J6175" s="129"/>
      <c r="K6175" s="129"/>
      <c r="L6175" s="129">
        <v>0</v>
      </c>
      <c r="M6175" s="134" t="s">
        <v>22073</v>
      </c>
    </row>
    <row r="6176" spans="1:13" hidden="1" x14ac:dyDescent="0.25">
      <c r="A6176" s="128"/>
      <c r="B6176" s="2"/>
      <c r="C6176" s="139" t="s">
        <v>5354</v>
      </c>
      <c r="D6176" s="124" t="s">
        <v>5355</v>
      </c>
      <c r="E6176" s="118" t="s">
        <v>48</v>
      </c>
      <c r="F6176" s="124" t="s">
        <v>35249</v>
      </c>
      <c r="G6176" s="118" t="s">
        <v>34659</v>
      </c>
      <c r="H6176" s="137"/>
      <c r="I6176" s="119"/>
      <c r="J6176" s="129"/>
      <c r="K6176" s="129"/>
      <c r="L6176" s="129">
        <v>0</v>
      </c>
      <c r="M6176" s="134" t="s">
        <v>22073</v>
      </c>
    </row>
    <row r="6177" spans="1:13" hidden="1" x14ac:dyDescent="0.25">
      <c r="A6177" s="128"/>
      <c r="B6177" s="2"/>
      <c r="C6177" s="139" t="s">
        <v>5356</v>
      </c>
      <c r="D6177" s="124" t="s">
        <v>5357</v>
      </c>
      <c r="E6177" s="118" t="s">
        <v>48</v>
      </c>
      <c r="F6177" s="124" t="s">
        <v>35249</v>
      </c>
      <c r="G6177" s="118" t="s">
        <v>34659</v>
      </c>
      <c r="H6177" s="137"/>
      <c r="I6177" s="119"/>
      <c r="J6177" s="129"/>
      <c r="K6177" s="129"/>
      <c r="L6177" s="129">
        <v>0</v>
      </c>
      <c r="M6177" s="134" t="s">
        <v>22073</v>
      </c>
    </row>
    <row r="6178" spans="1:13" hidden="1" x14ac:dyDescent="0.25">
      <c r="A6178" s="128"/>
      <c r="B6178" s="2"/>
      <c r="C6178" s="139" t="s">
        <v>5358</v>
      </c>
      <c r="D6178" s="124" t="s">
        <v>5359</v>
      </c>
      <c r="E6178" s="118" t="s">
        <v>48</v>
      </c>
      <c r="F6178" s="124" t="s">
        <v>35249</v>
      </c>
      <c r="G6178" s="118" t="s">
        <v>34659</v>
      </c>
      <c r="H6178" s="137"/>
      <c r="I6178" s="119"/>
      <c r="J6178" s="129"/>
      <c r="K6178" s="129"/>
      <c r="L6178" s="129">
        <v>0</v>
      </c>
      <c r="M6178" s="134" t="s">
        <v>22073</v>
      </c>
    </row>
    <row r="6179" spans="1:13" hidden="1" x14ac:dyDescent="0.25">
      <c r="A6179" s="128"/>
      <c r="B6179" s="2"/>
      <c r="C6179" s="139" t="s">
        <v>5360</v>
      </c>
      <c r="D6179" s="124" t="s">
        <v>5361</v>
      </c>
      <c r="E6179" s="118" t="s">
        <v>48</v>
      </c>
      <c r="F6179" s="124" t="s">
        <v>35249</v>
      </c>
      <c r="G6179" s="118" t="s">
        <v>34659</v>
      </c>
      <c r="H6179" s="137"/>
      <c r="I6179" s="119"/>
      <c r="J6179" s="129"/>
      <c r="K6179" s="129"/>
      <c r="L6179" s="129">
        <v>0</v>
      </c>
      <c r="M6179" s="134" t="s">
        <v>22073</v>
      </c>
    </row>
    <row r="6180" spans="1:13" hidden="1" x14ac:dyDescent="0.25">
      <c r="A6180" s="128"/>
      <c r="B6180" s="2"/>
      <c r="C6180" s="139" t="s">
        <v>5362</v>
      </c>
      <c r="D6180" s="124" t="s">
        <v>5363</v>
      </c>
      <c r="E6180" s="118" t="s">
        <v>48</v>
      </c>
      <c r="F6180" s="124" t="s">
        <v>35249</v>
      </c>
      <c r="G6180" s="118" t="s">
        <v>34659</v>
      </c>
      <c r="H6180" s="137"/>
      <c r="I6180" s="119"/>
      <c r="J6180" s="129"/>
      <c r="K6180" s="129"/>
      <c r="L6180" s="129">
        <v>0</v>
      </c>
      <c r="M6180" s="134" t="s">
        <v>22073</v>
      </c>
    </row>
    <row r="6181" spans="1:13" hidden="1" x14ac:dyDescent="0.25">
      <c r="A6181" s="128"/>
      <c r="B6181" s="2"/>
      <c r="C6181" s="139" t="s">
        <v>5364</v>
      </c>
      <c r="D6181" s="124" t="s">
        <v>5365</v>
      </c>
      <c r="E6181" s="118" t="s">
        <v>48</v>
      </c>
      <c r="F6181" s="124" t="s">
        <v>35249</v>
      </c>
      <c r="G6181" s="118" t="s">
        <v>34659</v>
      </c>
      <c r="H6181" s="137"/>
      <c r="I6181" s="119"/>
      <c r="J6181" s="129"/>
      <c r="K6181" s="129"/>
      <c r="L6181" s="129">
        <v>0</v>
      </c>
      <c r="M6181" s="134" t="s">
        <v>22073</v>
      </c>
    </row>
    <row r="6182" spans="1:13" hidden="1" x14ac:dyDescent="0.25">
      <c r="A6182" s="128"/>
      <c r="B6182" s="2"/>
      <c r="C6182" s="139" t="s">
        <v>5366</v>
      </c>
      <c r="D6182" s="124" t="s">
        <v>5367</v>
      </c>
      <c r="E6182" s="118" t="s">
        <v>48</v>
      </c>
      <c r="F6182" s="124" t="s">
        <v>35249</v>
      </c>
      <c r="G6182" s="118" t="s">
        <v>34659</v>
      </c>
      <c r="H6182" s="137">
        <v>41445</v>
      </c>
      <c r="I6182" s="119">
        <v>173.79</v>
      </c>
      <c r="J6182" s="129"/>
      <c r="K6182" s="129"/>
      <c r="L6182" s="129">
        <v>0</v>
      </c>
      <c r="M6182" s="134" t="s">
        <v>22073</v>
      </c>
    </row>
    <row r="6183" spans="1:13" hidden="1" x14ac:dyDescent="0.25">
      <c r="A6183" s="128"/>
      <c r="B6183" s="2"/>
      <c r="C6183" s="139" t="s">
        <v>5368</v>
      </c>
      <c r="D6183" s="124" t="s">
        <v>5369</v>
      </c>
      <c r="E6183" s="118" t="s">
        <v>48</v>
      </c>
      <c r="F6183" s="124" t="s">
        <v>35249</v>
      </c>
      <c r="G6183" s="118" t="s">
        <v>34659</v>
      </c>
      <c r="H6183" s="137">
        <v>42082</v>
      </c>
      <c r="I6183" s="119">
        <v>49</v>
      </c>
      <c r="J6183" s="129"/>
      <c r="K6183" s="129"/>
      <c r="L6183" s="129">
        <v>0</v>
      </c>
      <c r="M6183" s="134" t="s">
        <v>22073</v>
      </c>
    </row>
    <row r="6184" spans="1:13" hidden="1" x14ac:dyDescent="0.25">
      <c r="A6184" s="128"/>
      <c r="B6184" s="2"/>
      <c r="C6184" s="139" t="s">
        <v>5370</v>
      </c>
      <c r="D6184" s="124" t="s">
        <v>5371</v>
      </c>
      <c r="E6184" s="118" t="s">
        <v>48</v>
      </c>
      <c r="F6184" s="124" t="s">
        <v>35249</v>
      </c>
      <c r="G6184" s="118" t="s">
        <v>34659</v>
      </c>
      <c r="H6184" s="137">
        <v>42082</v>
      </c>
      <c r="I6184" s="119">
        <v>50</v>
      </c>
      <c r="J6184" s="129"/>
      <c r="K6184" s="129"/>
      <c r="L6184" s="129">
        <v>0</v>
      </c>
      <c r="M6184" s="134" t="s">
        <v>30418</v>
      </c>
    </row>
    <row r="6185" spans="1:13" hidden="1" x14ac:dyDescent="0.25">
      <c r="A6185" s="128"/>
      <c r="B6185" s="2"/>
      <c r="C6185" s="139" t="s">
        <v>5372</v>
      </c>
      <c r="D6185" s="124" t="s">
        <v>5373</v>
      </c>
      <c r="E6185" s="118" t="s">
        <v>48</v>
      </c>
      <c r="F6185" s="124" t="s">
        <v>35249</v>
      </c>
      <c r="G6185" s="118" t="s">
        <v>34659</v>
      </c>
      <c r="H6185" s="137">
        <v>41918</v>
      </c>
      <c r="I6185" s="119">
        <v>38</v>
      </c>
      <c r="J6185" s="129"/>
      <c r="K6185" s="129"/>
      <c r="L6185" s="129">
        <v>0</v>
      </c>
      <c r="M6185" s="134" t="s">
        <v>30300</v>
      </c>
    </row>
    <row r="6186" spans="1:13" hidden="1" x14ac:dyDescent="0.25">
      <c r="A6186" s="128"/>
      <c r="B6186" s="2"/>
      <c r="C6186" s="139" t="s">
        <v>5374</v>
      </c>
      <c r="D6186" s="124" t="s">
        <v>5375</v>
      </c>
      <c r="E6186" s="118" t="s">
        <v>48</v>
      </c>
      <c r="F6186" s="124" t="s">
        <v>35249</v>
      </c>
      <c r="G6186" s="118" t="s">
        <v>34659</v>
      </c>
      <c r="H6186" s="137"/>
      <c r="I6186" s="119"/>
      <c r="J6186" s="129"/>
      <c r="K6186" s="129"/>
      <c r="L6186" s="129">
        <v>0</v>
      </c>
      <c r="M6186" s="134"/>
    </row>
    <row r="6187" spans="1:13" hidden="1" x14ac:dyDescent="0.25">
      <c r="A6187" s="128"/>
      <c r="B6187" s="2"/>
      <c r="C6187" s="139" t="s">
        <v>5376</v>
      </c>
      <c r="D6187" s="124" t="s">
        <v>5377</v>
      </c>
      <c r="E6187" s="118" t="s">
        <v>48</v>
      </c>
      <c r="F6187" s="124" t="s">
        <v>35249</v>
      </c>
      <c r="G6187" s="118" t="s">
        <v>34659</v>
      </c>
      <c r="H6187" s="137"/>
      <c r="I6187" s="119"/>
      <c r="J6187" s="129"/>
      <c r="K6187" s="129"/>
      <c r="L6187" s="129">
        <v>0</v>
      </c>
      <c r="M6187" s="134"/>
    </row>
    <row r="6188" spans="1:13" hidden="1" x14ac:dyDescent="0.25">
      <c r="A6188" s="128"/>
      <c r="B6188" s="2"/>
      <c r="C6188" s="139" t="s">
        <v>5378</v>
      </c>
      <c r="D6188" s="124" t="s">
        <v>5379</v>
      </c>
      <c r="E6188" s="118" t="s">
        <v>48</v>
      </c>
      <c r="F6188" s="124" t="s">
        <v>35249</v>
      </c>
      <c r="G6188" s="118" t="s">
        <v>34659</v>
      </c>
      <c r="H6188" s="137"/>
      <c r="I6188" s="119"/>
      <c r="J6188" s="129"/>
      <c r="K6188" s="129"/>
      <c r="L6188" s="129">
        <v>0</v>
      </c>
      <c r="M6188" s="134" t="s">
        <v>22074</v>
      </c>
    </row>
    <row r="6189" spans="1:13" hidden="1" x14ac:dyDescent="0.25">
      <c r="A6189" s="128"/>
      <c r="B6189" s="2"/>
      <c r="C6189" s="139" t="s">
        <v>5380</v>
      </c>
      <c r="D6189" s="124" t="s">
        <v>5381</v>
      </c>
      <c r="E6189" s="118" t="s">
        <v>48</v>
      </c>
      <c r="F6189" s="124" t="s">
        <v>35249</v>
      </c>
      <c r="G6189" s="118" t="s">
        <v>34659</v>
      </c>
      <c r="H6189" s="137"/>
      <c r="I6189" s="119"/>
      <c r="J6189" s="129"/>
      <c r="K6189" s="129"/>
      <c r="L6189" s="129">
        <v>0</v>
      </c>
      <c r="M6189" s="134" t="s">
        <v>32726</v>
      </c>
    </row>
    <row r="6190" spans="1:13" hidden="1" x14ac:dyDescent="0.25">
      <c r="A6190" s="128"/>
      <c r="B6190" s="2"/>
      <c r="C6190" s="139" t="s">
        <v>5382</v>
      </c>
      <c r="D6190" s="124" t="s">
        <v>5383</v>
      </c>
      <c r="E6190" s="118" t="s">
        <v>48</v>
      </c>
      <c r="F6190" s="124" t="s">
        <v>35249</v>
      </c>
      <c r="G6190" s="118" t="s">
        <v>34659</v>
      </c>
      <c r="H6190" s="137"/>
      <c r="I6190" s="119"/>
      <c r="J6190" s="129"/>
      <c r="K6190" s="129"/>
      <c r="L6190" s="129">
        <v>0</v>
      </c>
      <c r="M6190" s="134" t="s">
        <v>30443</v>
      </c>
    </row>
    <row r="6191" spans="1:13" hidden="1" x14ac:dyDescent="0.25">
      <c r="A6191" s="128"/>
      <c r="B6191" s="2"/>
      <c r="C6191" s="139" t="s">
        <v>5384</v>
      </c>
      <c r="D6191" s="124" t="s">
        <v>5385</v>
      </c>
      <c r="E6191" s="118" t="s">
        <v>48</v>
      </c>
      <c r="F6191" s="124" t="s">
        <v>35249</v>
      </c>
      <c r="G6191" s="118" t="s">
        <v>34659</v>
      </c>
      <c r="H6191" s="137">
        <v>41885</v>
      </c>
      <c r="I6191" s="119">
        <v>82</v>
      </c>
      <c r="J6191" s="129"/>
      <c r="K6191" s="129"/>
      <c r="L6191" s="129">
        <v>0</v>
      </c>
      <c r="M6191" s="134" t="s">
        <v>32053</v>
      </c>
    </row>
    <row r="6192" spans="1:13" hidden="1" x14ac:dyDescent="0.25">
      <c r="A6192" s="128"/>
      <c r="B6192" s="2"/>
      <c r="C6192" s="139" t="s">
        <v>5386</v>
      </c>
      <c r="D6192" s="124" t="s">
        <v>5387</v>
      </c>
      <c r="E6192" s="118" t="s">
        <v>48</v>
      </c>
      <c r="F6192" s="124" t="s">
        <v>35249</v>
      </c>
      <c r="G6192" s="118" t="s">
        <v>34659</v>
      </c>
      <c r="H6192" s="137"/>
      <c r="I6192" s="119"/>
      <c r="J6192" s="129"/>
      <c r="K6192" s="129"/>
      <c r="L6192" s="129">
        <v>0</v>
      </c>
      <c r="M6192" s="134">
        <v>70301001</v>
      </c>
    </row>
    <row r="6193" spans="1:13" hidden="1" x14ac:dyDescent="0.25">
      <c r="A6193" s="128"/>
      <c r="B6193" s="2"/>
      <c r="C6193" s="139" t="s">
        <v>5388</v>
      </c>
      <c r="D6193" s="124" t="s">
        <v>5389</v>
      </c>
      <c r="E6193" s="118" t="s">
        <v>48</v>
      </c>
      <c r="F6193" s="124" t="s">
        <v>35249</v>
      </c>
      <c r="G6193" s="118" t="s">
        <v>34659</v>
      </c>
      <c r="H6193" s="137"/>
      <c r="I6193" s="119"/>
      <c r="J6193" s="129"/>
      <c r="K6193" s="129"/>
      <c r="L6193" s="129">
        <v>0</v>
      </c>
      <c r="M6193" s="134" t="s">
        <v>22075</v>
      </c>
    </row>
    <row r="6194" spans="1:13" hidden="1" x14ac:dyDescent="0.25">
      <c r="A6194" s="128"/>
      <c r="B6194" s="2"/>
      <c r="C6194" s="139" t="s">
        <v>5390</v>
      </c>
      <c r="D6194" s="124" t="s">
        <v>5391</v>
      </c>
      <c r="E6194" s="118" t="s">
        <v>48</v>
      </c>
      <c r="F6194" s="124" t="s">
        <v>35249</v>
      </c>
      <c r="G6194" s="118" t="s">
        <v>34659</v>
      </c>
      <c r="H6194" s="137">
        <v>41801</v>
      </c>
      <c r="I6194" s="119">
        <v>103</v>
      </c>
      <c r="J6194" s="129"/>
      <c r="K6194" s="129"/>
      <c r="L6194" s="129">
        <v>0</v>
      </c>
      <c r="M6194" s="134" t="s">
        <v>22076</v>
      </c>
    </row>
    <row r="6195" spans="1:13" hidden="1" x14ac:dyDescent="0.25">
      <c r="A6195" s="128"/>
      <c r="B6195" s="2"/>
      <c r="C6195" s="139" t="s">
        <v>28164</v>
      </c>
      <c r="D6195" s="124" t="s">
        <v>28165</v>
      </c>
      <c r="E6195" s="118" t="s">
        <v>48</v>
      </c>
      <c r="F6195" s="124" t="s">
        <v>35249</v>
      </c>
      <c r="G6195" s="118" t="s">
        <v>34659</v>
      </c>
      <c r="H6195" s="137"/>
      <c r="I6195" s="119"/>
      <c r="J6195" s="129"/>
      <c r="K6195" s="129"/>
      <c r="L6195" s="129">
        <v>0</v>
      </c>
      <c r="M6195" s="134" t="s">
        <v>22077</v>
      </c>
    </row>
    <row r="6196" spans="1:13" hidden="1" x14ac:dyDescent="0.25">
      <c r="A6196" s="128"/>
      <c r="B6196" s="2"/>
      <c r="C6196" s="139" t="s">
        <v>5392</v>
      </c>
      <c r="D6196" s="124" t="s">
        <v>5393</v>
      </c>
      <c r="E6196" s="118" t="s">
        <v>48</v>
      </c>
      <c r="F6196" s="124" t="s">
        <v>35249</v>
      </c>
      <c r="G6196" s="118" t="s">
        <v>34659</v>
      </c>
      <c r="H6196" s="137">
        <v>41785</v>
      </c>
      <c r="I6196" s="119">
        <v>104</v>
      </c>
      <c r="J6196" s="129"/>
      <c r="K6196" s="129"/>
      <c r="L6196" s="129">
        <v>0</v>
      </c>
      <c r="M6196" s="134"/>
    </row>
    <row r="6197" spans="1:13" hidden="1" x14ac:dyDescent="0.25">
      <c r="A6197" s="128"/>
      <c r="B6197" s="2"/>
      <c r="C6197" s="139" t="s">
        <v>5394</v>
      </c>
      <c r="D6197" s="124" t="s">
        <v>5395</v>
      </c>
      <c r="E6197" s="118" t="s">
        <v>48</v>
      </c>
      <c r="F6197" s="124" t="s">
        <v>35249</v>
      </c>
      <c r="G6197" s="118" t="s">
        <v>34659</v>
      </c>
      <c r="H6197" s="137">
        <v>41885</v>
      </c>
      <c r="I6197" s="119">
        <v>82</v>
      </c>
      <c r="J6197" s="129"/>
      <c r="K6197" s="129"/>
      <c r="L6197" s="129">
        <v>0</v>
      </c>
      <c r="M6197" s="134" t="s">
        <v>27690</v>
      </c>
    </row>
    <row r="6198" spans="1:13" hidden="1" x14ac:dyDescent="0.25">
      <c r="A6198" s="128"/>
      <c r="B6198" s="2"/>
      <c r="C6198" s="139" t="s">
        <v>27807</v>
      </c>
      <c r="D6198" s="124" t="s">
        <v>27808</v>
      </c>
      <c r="E6198" s="118" t="s">
        <v>48</v>
      </c>
      <c r="F6198" s="124" t="s">
        <v>35249</v>
      </c>
      <c r="G6198" s="118" t="s">
        <v>34659</v>
      </c>
      <c r="H6198" s="137"/>
      <c r="I6198" s="119"/>
      <c r="J6198" s="129"/>
      <c r="K6198" s="129"/>
      <c r="L6198" s="129">
        <v>0</v>
      </c>
      <c r="M6198" s="134" t="s">
        <v>28263</v>
      </c>
    </row>
    <row r="6199" spans="1:13" hidden="1" x14ac:dyDescent="0.25">
      <c r="A6199" s="128"/>
      <c r="B6199" s="2"/>
      <c r="C6199" s="139" t="s">
        <v>5396</v>
      </c>
      <c r="D6199" s="124" t="s">
        <v>5397</v>
      </c>
      <c r="E6199" s="118" t="s">
        <v>48</v>
      </c>
      <c r="F6199" s="124" t="s">
        <v>35249</v>
      </c>
      <c r="G6199" s="118" t="s">
        <v>34659</v>
      </c>
      <c r="H6199" s="137">
        <v>41564</v>
      </c>
      <c r="I6199" s="119">
        <v>41.12</v>
      </c>
      <c r="J6199" s="129"/>
      <c r="K6199" s="129"/>
      <c r="L6199" s="129">
        <v>0</v>
      </c>
      <c r="M6199" s="134" t="s">
        <v>28169</v>
      </c>
    </row>
    <row r="6200" spans="1:13" hidden="1" x14ac:dyDescent="0.25">
      <c r="A6200" s="128"/>
      <c r="B6200" s="2"/>
      <c r="C6200" s="139" t="s">
        <v>5398</v>
      </c>
      <c r="D6200" s="124" t="s">
        <v>5399</v>
      </c>
      <c r="E6200" s="118" t="s">
        <v>48</v>
      </c>
      <c r="F6200" s="124" t="s">
        <v>35249</v>
      </c>
      <c r="G6200" s="118" t="s">
        <v>34659</v>
      </c>
      <c r="H6200" s="137"/>
      <c r="I6200" s="119"/>
      <c r="J6200" s="129"/>
      <c r="K6200" s="129"/>
      <c r="L6200" s="129">
        <v>0</v>
      </c>
      <c r="M6200" s="134" t="s">
        <v>22078</v>
      </c>
    </row>
    <row r="6201" spans="1:13" hidden="1" x14ac:dyDescent="0.25">
      <c r="A6201" s="128"/>
      <c r="B6201" s="2"/>
      <c r="C6201" s="139" t="s">
        <v>5400</v>
      </c>
      <c r="D6201" s="124" t="s">
        <v>5401</v>
      </c>
      <c r="E6201" s="118" t="s">
        <v>48</v>
      </c>
      <c r="F6201" s="124" t="s">
        <v>35249</v>
      </c>
      <c r="G6201" s="118" t="s">
        <v>34659</v>
      </c>
      <c r="H6201" s="137">
        <v>41534</v>
      </c>
      <c r="I6201" s="119">
        <v>49.68</v>
      </c>
      <c r="J6201" s="129"/>
      <c r="K6201" s="129"/>
      <c r="L6201" s="129">
        <v>0</v>
      </c>
      <c r="M6201" s="134" t="s">
        <v>27767</v>
      </c>
    </row>
    <row r="6202" spans="1:13" hidden="1" x14ac:dyDescent="0.25">
      <c r="A6202" s="128"/>
      <c r="B6202" s="2"/>
      <c r="C6202" s="139" t="s">
        <v>5402</v>
      </c>
      <c r="D6202" s="124" t="s">
        <v>5403</v>
      </c>
      <c r="E6202" s="118" t="s">
        <v>48</v>
      </c>
      <c r="F6202" s="124" t="s">
        <v>35249</v>
      </c>
      <c r="G6202" s="118" t="s">
        <v>34659</v>
      </c>
      <c r="H6202" s="137">
        <v>41564</v>
      </c>
      <c r="I6202" s="119">
        <v>38.89</v>
      </c>
      <c r="J6202" s="129"/>
      <c r="K6202" s="129"/>
      <c r="L6202" s="129">
        <v>0</v>
      </c>
      <c r="M6202" s="134" t="s">
        <v>22079</v>
      </c>
    </row>
    <row r="6203" spans="1:13" hidden="1" x14ac:dyDescent="0.25">
      <c r="A6203" s="128"/>
      <c r="B6203" s="2"/>
      <c r="C6203" s="139" t="s">
        <v>30605</v>
      </c>
      <c r="D6203" s="124" t="s">
        <v>30606</v>
      </c>
      <c r="E6203" s="118" t="s">
        <v>48</v>
      </c>
      <c r="F6203" s="124" t="s">
        <v>35249</v>
      </c>
      <c r="G6203" s="118" t="s">
        <v>34659</v>
      </c>
      <c r="H6203" s="137"/>
      <c r="I6203" s="119"/>
      <c r="J6203" s="129"/>
      <c r="K6203" s="129"/>
      <c r="L6203" s="129">
        <v>0</v>
      </c>
      <c r="M6203" s="134" t="s">
        <v>22079</v>
      </c>
    </row>
    <row r="6204" spans="1:13" hidden="1" x14ac:dyDescent="0.25">
      <c r="A6204" s="128"/>
      <c r="B6204" s="2"/>
      <c r="C6204" s="139" t="s">
        <v>27810</v>
      </c>
      <c r="D6204" s="124" t="s">
        <v>27811</v>
      </c>
      <c r="E6204" s="118" t="s">
        <v>48</v>
      </c>
      <c r="F6204" s="124" t="s">
        <v>35249</v>
      </c>
      <c r="G6204" s="118" t="s">
        <v>34659</v>
      </c>
      <c r="H6204" s="137"/>
      <c r="I6204" s="119"/>
      <c r="J6204" s="129"/>
      <c r="K6204" s="129"/>
      <c r="L6204" s="129">
        <v>0</v>
      </c>
      <c r="M6204" s="134" t="s">
        <v>22080</v>
      </c>
    </row>
    <row r="6205" spans="1:13" hidden="1" x14ac:dyDescent="0.25">
      <c r="A6205" s="128"/>
      <c r="B6205" s="2"/>
      <c r="C6205" s="139" t="s">
        <v>19456</v>
      </c>
      <c r="D6205" s="124" t="s">
        <v>19455</v>
      </c>
      <c r="E6205" s="118" t="s">
        <v>48</v>
      </c>
      <c r="F6205" s="124" t="s">
        <v>35249</v>
      </c>
      <c r="G6205" s="118" t="s">
        <v>34659</v>
      </c>
      <c r="H6205" s="137"/>
      <c r="I6205" s="119"/>
      <c r="J6205" s="129"/>
      <c r="K6205" s="129"/>
      <c r="L6205" s="129">
        <v>0</v>
      </c>
      <c r="M6205" s="134" t="s">
        <v>22081</v>
      </c>
    </row>
    <row r="6206" spans="1:13" hidden="1" x14ac:dyDescent="0.25">
      <c r="A6206" s="128"/>
      <c r="B6206" s="2"/>
      <c r="C6206" s="139" t="s">
        <v>32896</v>
      </c>
      <c r="D6206" s="124" t="s">
        <v>32897</v>
      </c>
      <c r="E6206" s="118" t="s">
        <v>48</v>
      </c>
      <c r="F6206" s="124" t="s">
        <v>35249</v>
      </c>
      <c r="G6206" s="118" t="s">
        <v>34659</v>
      </c>
      <c r="H6206" s="137"/>
      <c r="I6206" s="119"/>
      <c r="J6206" s="129"/>
      <c r="K6206" s="129"/>
      <c r="L6206" s="129">
        <v>0</v>
      </c>
      <c r="M6206" s="134" t="s">
        <v>30610</v>
      </c>
    </row>
    <row r="6207" spans="1:13" hidden="1" x14ac:dyDescent="0.25">
      <c r="A6207" s="128"/>
      <c r="B6207" s="2"/>
      <c r="C6207" s="139" t="s">
        <v>19454</v>
      </c>
      <c r="D6207" s="124" t="s">
        <v>19453</v>
      </c>
      <c r="E6207" s="118" t="s">
        <v>48</v>
      </c>
      <c r="F6207" s="124" t="s">
        <v>35249</v>
      </c>
      <c r="G6207" s="118" t="s">
        <v>34659</v>
      </c>
      <c r="H6207" s="137"/>
      <c r="I6207" s="119"/>
      <c r="J6207" s="129"/>
      <c r="K6207" s="129"/>
      <c r="L6207" s="129">
        <v>0</v>
      </c>
      <c r="M6207" s="134" t="s">
        <v>22082</v>
      </c>
    </row>
    <row r="6208" spans="1:13" hidden="1" x14ac:dyDescent="0.25">
      <c r="A6208" s="128"/>
      <c r="B6208" s="2"/>
      <c r="C6208" s="139" t="s">
        <v>32505</v>
      </c>
      <c r="D6208" s="124" t="s">
        <v>32506</v>
      </c>
      <c r="E6208" s="118" t="s">
        <v>48</v>
      </c>
      <c r="F6208" s="124" t="s">
        <v>35249</v>
      </c>
      <c r="G6208" s="118" t="s">
        <v>34659</v>
      </c>
      <c r="H6208" s="137"/>
      <c r="I6208" s="119"/>
      <c r="J6208" s="129"/>
      <c r="K6208" s="129"/>
      <c r="L6208" s="129">
        <v>0</v>
      </c>
      <c r="M6208" s="134" t="s">
        <v>22083</v>
      </c>
    </row>
    <row r="6209" spans="1:13" hidden="1" x14ac:dyDescent="0.25">
      <c r="A6209" s="128"/>
      <c r="B6209" s="2"/>
      <c r="C6209" s="139" t="s">
        <v>32631</v>
      </c>
      <c r="D6209" s="124" t="s">
        <v>32632</v>
      </c>
      <c r="E6209" s="118" t="s">
        <v>48</v>
      </c>
      <c r="F6209" s="124" t="s">
        <v>35249</v>
      </c>
      <c r="G6209" s="118" t="s">
        <v>34659</v>
      </c>
      <c r="H6209" s="137"/>
      <c r="I6209" s="119"/>
      <c r="J6209" s="129"/>
      <c r="K6209" s="129"/>
      <c r="L6209" s="129">
        <v>0</v>
      </c>
      <c r="M6209" s="134" t="s">
        <v>22084</v>
      </c>
    </row>
    <row r="6210" spans="1:13" hidden="1" x14ac:dyDescent="0.25">
      <c r="A6210" s="128"/>
      <c r="B6210" s="2"/>
      <c r="C6210" s="139" t="s">
        <v>5404</v>
      </c>
      <c r="D6210" s="124" t="s">
        <v>5405</v>
      </c>
      <c r="E6210" s="118" t="s">
        <v>48</v>
      </c>
      <c r="F6210" s="124" t="s">
        <v>35249</v>
      </c>
      <c r="G6210" s="118" t="s">
        <v>34659</v>
      </c>
      <c r="H6210" s="137">
        <v>42404</v>
      </c>
      <c r="I6210" s="119">
        <v>49.9</v>
      </c>
      <c r="J6210" s="129"/>
      <c r="K6210" s="129"/>
      <c r="L6210" s="129">
        <v>0</v>
      </c>
      <c r="M6210" s="134" t="s">
        <v>27815</v>
      </c>
    </row>
    <row r="6211" spans="1:13" hidden="1" x14ac:dyDescent="0.25">
      <c r="A6211" s="128"/>
      <c r="B6211" s="2"/>
      <c r="C6211" s="139" t="s">
        <v>5406</v>
      </c>
      <c r="D6211" s="124" t="s">
        <v>5407</v>
      </c>
      <c r="E6211" s="118" t="s">
        <v>48</v>
      </c>
      <c r="F6211" s="124" t="s">
        <v>35249</v>
      </c>
      <c r="G6211" s="118" t="s">
        <v>34659</v>
      </c>
      <c r="H6211" s="137">
        <v>42289</v>
      </c>
      <c r="I6211" s="119">
        <v>3200</v>
      </c>
      <c r="J6211" s="129"/>
      <c r="K6211" s="129"/>
      <c r="L6211" s="129">
        <v>0</v>
      </c>
      <c r="M6211" s="134" t="s">
        <v>27764</v>
      </c>
    </row>
    <row r="6212" spans="1:13" hidden="1" x14ac:dyDescent="0.25">
      <c r="A6212" s="128"/>
      <c r="B6212" s="2"/>
      <c r="C6212" s="139" t="s">
        <v>5408</v>
      </c>
      <c r="D6212" s="124" t="s">
        <v>5409</v>
      </c>
      <c r="E6212" s="118" t="s">
        <v>48</v>
      </c>
      <c r="F6212" s="124" t="s">
        <v>35249</v>
      </c>
      <c r="G6212" s="118" t="s">
        <v>34659</v>
      </c>
      <c r="H6212" s="137">
        <v>46063</v>
      </c>
      <c r="I6212" s="119">
        <v>231.9</v>
      </c>
      <c r="J6212" s="129"/>
      <c r="K6212" s="129"/>
      <c r="L6212" s="129">
        <v>0</v>
      </c>
      <c r="M6212" s="134" t="s">
        <v>22079</v>
      </c>
    </row>
    <row r="6213" spans="1:13" hidden="1" x14ac:dyDescent="0.25">
      <c r="A6213" s="128"/>
      <c r="B6213" s="2"/>
      <c r="C6213" s="139" t="s">
        <v>5410</v>
      </c>
      <c r="D6213" s="124" t="s">
        <v>5411</v>
      </c>
      <c r="E6213" s="118" t="s">
        <v>48</v>
      </c>
      <c r="F6213" s="124" t="s">
        <v>35249</v>
      </c>
      <c r="G6213" s="118" t="s">
        <v>6</v>
      </c>
      <c r="H6213" s="137">
        <v>45680</v>
      </c>
      <c r="I6213" s="119">
        <v>50.5</v>
      </c>
      <c r="J6213" s="129"/>
      <c r="K6213" s="129"/>
      <c r="L6213" s="129">
        <v>0</v>
      </c>
      <c r="M6213" s="134" t="s">
        <v>22085</v>
      </c>
    </row>
    <row r="6214" spans="1:13" hidden="1" x14ac:dyDescent="0.25">
      <c r="A6214" s="128"/>
      <c r="B6214" s="2"/>
      <c r="C6214" s="139" t="s">
        <v>5412</v>
      </c>
      <c r="D6214" s="124" t="s">
        <v>5413</v>
      </c>
      <c r="E6214" s="118" t="s">
        <v>48</v>
      </c>
      <c r="F6214" s="124" t="s">
        <v>35249</v>
      </c>
      <c r="G6214" s="118" t="s">
        <v>2</v>
      </c>
      <c r="H6214" s="137">
        <v>43000</v>
      </c>
      <c r="I6214" s="119">
        <v>59</v>
      </c>
      <c r="J6214" s="129"/>
      <c r="K6214" s="129"/>
      <c r="L6214" s="129">
        <v>0</v>
      </c>
      <c r="M6214" s="134" t="s">
        <v>22086</v>
      </c>
    </row>
    <row r="6215" spans="1:13" hidden="1" x14ac:dyDescent="0.25">
      <c r="A6215" s="128"/>
      <c r="B6215" s="2"/>
      <c r="C6215" s="139" t="s">
        <v>5414</v>
      </c>
      <c r="D6215" s="124" t="s">
        <v>5415</v>
      </c>
      <c r="E6215" s="118" t="s">
        <v>48</v>
      </c>
      <c r="F6215" s="124" t="s">
        <v>35249</v>
      </c>
      <c r="G6215" s="118" t="s">
        <v>2</v>
      </c>
      <c r="H6215" s="137">
        <v>42334</v>
      </c>
      <c r="I6215" s="119">
        <v>3.5</v>
      </c>
      <c r="J6215" s="129"/>
      <c r="K6215" s="129"/>
      <c r="L6215" s="129">
        <v>0</v>
      </c>
      <c r="M6215" s="134" t="s">
        <v>22087</v>
      </c>
    </row>
    <row r="6216" spans="1:13" hidden="1" x14ac:dyDescent="0.25">
      <c r="A6216" s="128"/>
      <c r="B6216" s="2"/>
      <c r="C6216" s="139" t="s">
        <v>28687</v>
      </c>
      <c r="D6216" s="124" t="s">
        <v>28688</v>
      </c>
      <c r="E6216" s="118" t="s">
        <v>48</v>
      </c>
      <c r="F6216" s="124" t="s">
        <v>35249</v>
      </c>
      <c r="G6216" s="118" t="s">
        <v>2</v>
      </c>
      <c r="H6216" s="137"/>
      <c r="I6216" s="119"/>
      <c r="J6216" s="129"/>
      <c r="K6216" s="129"/>
      <c r="L6216" s="129">
        <v>0</v>
      </c>
      <c r="M6216" s="134" t="s">
        <v>28631</v>
      </c>
    </row>
    <row r="6217" spans="1:13" hidden="1" x14ac:dyDescent="0.25">
      <c r="A6217" s="128"/>
      <c r="B6217" s="2"/>
      <c r="C6217" s="139" t="s">
        <v>5416</v>
      </c>
      <c r="D6217" s="124" t="s">
        <v>5417</v>
      </c>
      <c r="E6217" s="118" t="s">
        <v>48</v>
      </c>
      <c r="F6217" s="124" t="s">
        <v>35249</v>
      </c>
      <c r="G6217" s="118" t="s">
        <v>2</v>
      </c>
      <c r="H6217" s="137">
        <v>43851</v>
      </c>
      <c r="I6217" s="119">
        <v>2.76</v>
      </c>
      <c r="J6217" s="129"/>
      <c r="K6217" s="129"/>
      <c r="L6217" s="129">
        <v>0</v>
      </c>
      <c r="M6217" s="134" t="s">
        <v>32597</v>
      </c>
    </row>
    <row r="6218" spans="1:13" hidden="1" x14ac:dyDescent="0.25">
      <c r="A6218" s="128"/>
      <c r="B6218" s="2"/>
      <c r="C6218" s="139" t="s">
        <v>5418</v>
      </c>
      <c r="D6218" s="124" t="s">
        <v>5419</v>
      </c>
      <c r="E6218" s="118" t="s">
        <v>48</v>
      </c>
      <c r="F6218" s="124" t="s">
        <v>35249</v>
      </c>
      <c r="G6218" s="118" t="s">
        <v>2</v>
      </c>
      <c r="H6218" s="137">
        <v>42697</v>
      </c>
      <c r="I6218" s="119">
        <v>1873.54</v>
      </c>
      <c r="J6218" s="129"/>
      <c r="K6218" s="129"/>
      <c r="L6218" s="129">
        <v>0</v>
      </c>
      <c r="M6218" s="134" t="s">
        <v>27723</v>
      </c>
    </row>
    <row r="6219" spans="1:13" hidden="1" x14ac:dyDescent="0.25">
      <c r="A6219" s="128"/>
      <c r="B6219" s="2"/>
      <c r="C6219" s="139" t="s">
        <v>28929</v>
      </c>
      <c r="D6219" s="124" t="s">
        <v>28930</v>
      </c>
      <c r="E6219" s="118" t="s">
        <v>48</v>
      </c>
      <c r="F6219" s="124" t="s">
        <v>35249</v>
      </c>
      <c r="G6219" s="118" t="s">
        <v>2</v>
      </c>
      <c r="H6219" s="137"/>
      <c r="I6219" s="119"/>
      <c r="J6219" s="129"/>
      <c r="K6219" s="129"/>
      <c r="L6219" s="129">
        <v>0</v>
      </c>
      <c r="M6219" s="134" t="s">
        <v>22088</v>
      </c>
    </row>
    <row r="6220" spans="1:13" hidden="1" x14ac:dyDescent="0.25">
      <c r="A6220" s="128"/>
      <c r="B6220" s="2"/>
      <c r="C6220" s="139" t="s">
        <v>5420</v>
      </c>
      <c r="D6220" s="124" t="s">
        <v>5421</v>
      </c>
      <c r="E6220" s="118" t="s">
        <v>48</v>
      </c>
      <c r="F6220" s="124" t="s">
        <v>35249</v>
      </c>
      <c r="G6220" s="118" t="s">
        <v>2</v>
      </c>
      <c r="H6220" s="137">
        <v>42209</v>
      </c>
      <c r="I6220" s="119">
        <v>1761</v>
      </c>
      <c r="J6220" s="129"/>
      <c r="K6220" s="129"/>
      <c r="L6220" s="129">
        <v>0</v>
      </c>
      <c r="M6220" s="134" t="s">
        <v>22089</v>
      </c>
    </row>
    <row r="6221" spans="1:13" hidden="1" x14ac:dyDescent="0.25">
      <c r="A6221" s="128"/>
      <c r="B6221" s="2"/>
      <c r="C6221" s="139" t="s">
        <v>5422</v>
      </c>
      <c r="D6221" s="124" t="s">
        <v>5423</v>
      </c>
      <c r="E6221" s="118" t="s">
        <v>48</v>
      </c>
      <c r="F6221" s="124" t="s">
        <v>35249</v>
      </c>
      <c r="G6221" s="118" t="s">
        <v>34659</v>
      </c>
      <c r="H6221" s="137">
        <v>42348</v>
      </c>
      <c r="I6221" s="119">
        <v>39.5</v>
      </c>
      <c r="J6221" s="129"/>
      <c r="K6221" s="129"/>
      <c r="L6221" s="129">
        <v>0</v>
      </c>
      <c r="M6221" s="134" t="s">
        <v>22090</v>
      </c>
    </row>
    <row r="6222" spans="1:13" hidden="1" x14ac:dyDescent="0.25">
      <c r="A6222" s="128"/>
      <c r="B6222" s="2"/>
      <c r="C6222" s="139" t="s">
        <v>5424</v>
      </c>
      <c r="D6222" s="124" t="s">
        <v>5425</v>
      </c>
      <c r="E6222" s="118" t="s">
        <v>48</v>
      </c>
      <c r="F6222" s="124" t="s">
        <v>35249</v>
      </c>
      <c r="G6222" s="118" t="s">
        <v>34659</v>
      </c>
      <c r="H6222" s="137">
        <v>45597</v>
      </c>
      <c r="I6222" s="119">
        <v>11</v>
      </c>
      <c r="J6222" s="129"/>
      <c r="K6222" s="129"/>
      <c r="L6222" s="129">
        <v>0</v>
      </c>
      <c r="M6222" s="134" t="s">
        <v>22091</v>
      </c>
    </row>
    <row r="6223" spans="1:13" hidden="1" x14ac:dyDescent="0.25">
      <c r="A6223" s="128"/>
      <c r="B6223" s="2"/>
      <c r="C6223" s="139" t="s">
        <v>35007</v>
      </c>
      <c r="D6223" s="124" t="s">
        <v>35008</v>
      </c>
      <c r="E6223" s="118" t="s">
        <v>48</v>
      </c>
      <c r="F6223" s="124" t="s">
        <v>35249</v>
      </c>
      <c r="G6223" s="118" t="s">
        <v>2</v>
      </c>
      <c r="H6223" s="137"/>
      <c r="I6223" s="119"/>
      <c r="J6223" s="129"/>
      <c r="K6223" s="129"/>
      <c r="L6223" s="129">
        <v>0</v>
      </c>
      <c r="M6223" s="134" t="s">
        <v>22092</v>
      </c>
    </row>
    <row r="6224" spans="1:13" hidden="1" x14ac:dyDescent="0.25">
      <c r="A6224" s="128"/>
      <c r="B6224" s="2"/>
      <c r="C6224" s="139" t="s">
        <v>27685</v>
      </c>
      <c r="D6224" s="124" t="s">
        <v>27686</v>
      </c>
      <c r="E6224" s="118" t="s">
        <v>48</v>
      </c>
      <c r="F6224" s="124" t="s">
        <v>35249</v>
      </c>
      <c r="G6224" s="118" t="s">
        <v>34659</v>
      </c>
      <c r="H6224" s="137"/>
      <c r="I6224" s="119"/>
      <c r="J6224" s="129"/>
      <c r="K6224" s="129"/>
      <c r="L6224" s="129">
        <v>0</v>
      </c>
      <c r="M6224" s="134"/>
    </row>
    <row r="6225" spans="1:13" hidden="1" x14ac:dyDescent="0.25">
      <c r="A6225" s="128"/>
      <c r="B6225" s="2"/>
      <c r="C6225" s="139" t="s">
        <v>32879</v>
      </c>
      <c r="D6225" s="124" t="s">
        <v>32880</v>
      </c>
      <c r="E6225" s="118" t="s">
        <v>48</v>
      </c>
      <c r="F6225" s="124" t="s">
        <v>35249</v>
      </c>
      <c r="G6225" s="118" t="s">
        <v>2</v>
      </c>
      <c r="H6225" s="137"/>
      <c r="I6225" s="119"/>
      <c r="J6225" s="129"/>
      <c r="K6225" s="129"/>
      <c r="L6225" s="129">
        <v>0</v>
      </c>
      <c r="M6225" s="134" t="s">
        <v>22093</v>
      </c>
    </row>
    <row r="6226" spans="1:13" hidden="1" x14ac:dyDescent="0.25">
      <c r="A6226" s="128"/>
      <c r="B6226" s="2"/>
      <c r="C6226" s="139" t="s">
        <v>5426</v>
      </c>
      <c r="D6226" s="124" t="s">
        <v>5427</v>
      </c>
      <c r="E6226" s="118" t="s">
        <v>48</v>
      </c>
      <c r="F6226" s="124" t="s">
        <v>35249</v>
      </c>
      <c r="G6226" s="118" t="s">
        <v>2</v>
      </c>
      <c r="H6226" s="137">
        <v>45957</v>
      </c>
      <c r="I6226" s="119">
        <v>255</v>
      </c>
      <c r="J6226" s="129"/>
      <c r="K6226" s="129"/>
      <c r="L6226" s="129">
        <v>0</v>
      </c>
      <c r="M6226" s="134" t="s">
        <v>22094</v>
      </c>
    </row>
    <row r="6227" spans="1:13" hidden="1" x14ac:dyDescent="0.25">
      <c r="A6227" s="128"/>
      <c r="B6227" s="2"/>
      <c r="C6227" s="139" t="s">
        <v>5428</v>
      </c>
      <c r="D6227" s="124" t="s">
        <v>5429</v>
      </c>
      <c r="E6227" s="118" t="s">
        <v>48</v>
      </c>
      <c r="F6227" s="124" t="s">
        <v>35249</v>
      </c>
      <c r="G6227" s="118" t="s">
        <v>6</v>
      </c>
      <c r="H6227" s="137">
        <v>46080</v>
      </c>
      <c r="I6227" s="119">
        <v>46</v>
      </c>
      <c r="J6227" s="129"/>
      <c r="K6227" s="129"/>
      <c r="L6227" s="129">
        <v>0</v>
      </c>
      <c r="M6227" s="134" t="s">
        <v>22095</v>
      </c>
    </row>
    <row r="6228" spans="1:13" hidden="1" x14ac:dyDescent="0.25">
      <c r="A6228" s="128"/>
      <c r="B6228" s="2"/>
      <c r="C6228" s="139" t="s">
        <v>5430</v>
      </c>
      <c r="D6228" s="124" t="s">
        <v>5431</v>
      </c>
      <c r="E6228" s="118" t="s">
        <v>48</v>
      </c>
      <c r="F6228" s="124" t="s">
        <v>35249</v>
      </c>
      <c r="G6228" s="118" t="s">
        <v>34659</v>
      </c>
      <c r="H6228" s="137">
        <v>44414</v>
      </c>
      <c r="I6228" s="119">
        <v>619.79</v>
      </c>
      <c r="J6228" s="129"/>
      <c r="K6228" s="129"/>
      <c r="L6228" s="129">
        <v>0</v>
      </c>
      <c r="M6228" s="134" t="s">
        <v>22096</v>
      </c>
    </row>
    <row r="6229" spans="1:13" hidden="1" x14ac:dyDescent="0.25">
      <c r="A6229" s="128"/>
      <c r="B6229" s="2"/>
      <c r="C6229" s="139" t="s">
        <v>5432</v>
      </c>
      <c r="D6229" s="124" t="s">
        <v>5433</v>
      </c>
      <c r="E6229" s="118" t="s">
        <v>48</v>
      </c>
      <c r="F6229" s="124" t="s">
        <v>35249</v>
      </c>
      <c r="G6229" s="118" t="s">
        <v>34659</v>
      </c>
      <c r="H6229" s="137">
        <v>41537</v>
      </c>
      <c r="I6229" s="119">
        <v>14.06</v>
      </c>
      <c r="J6229" s="129"/>
      <c r="K6229" s="129"/>
      <c r="L6229" s="129">
        <v>0</v>
      </c>
      <c r="M6229" s="134" t="s">
        <v>22097</v>
      </c>
    </row>
    <row r="6230" spans="1:13" hidden="1" x14ac:dyDescent="0.25">
      <c r="A6230" s="128"/>
      <c r="B6230" s="2"/>
      <c r="C6230" s="139" t="s">
        <v>5434</v>
      </c>
      <c r="D6230" s="124" t="s">
        <v>5435</v>
      </c>
      <c r="E6230" s="118" t="s">
        <v>48</v>
      </c>
      <c r="F6230" s="124" t="s">
        <v>35249</v>
      </c>
      <c r="G6230" s="118" t="s">
        <v>34659</v>
      </c>
      <c r="H6230" s="137">
        <v>41537</v>
      </c>
      <c r="I6230" s="119">
        <v>12.14</v>
      </c>
      <c r="J6230" s="129"/>
      <c r="K6230" s="129"/>
      <c r="L6230" s="129">
        <v>0</v>
      </c>
      <c r="M6230" s="134" t="s">
        <v>22098</v>
      </c>
    </row>
    <row r="6231" spans="1:13" hidden="1" x14ac:dyDescent="0.25">
      <c r="A6231" s="128"/>
      <c r="B6231" s="2"/>
      <c r="C6231" s="139" t="s">
        <v>5436</v>
      </c>
      <c r="D6231" s="124" t="s">
        <v>5437</v>
      </c>
      <c r="E6231" s="118" t="s">
        <v>48</v>
      </c>
      <c r="F6231" s="124" t="s">
        <v>35249</v>
      </c>
      <c r="G6231" s="118" t="s">
        <v>2</v>
      </c>
      <c r="H6231" s="137"/>
      <c r="I6231" s="119"/>
      <c r="J6231" s="129"/>
      <c r="K6231" s="129"/>
      <c r="L6231" s="129">
        <v>0</v>
      </c>
      <c r="M6231" s="134" t="s">
        <v>22099</v>
      </c>
    </row>
    <row r="6232" spans="1:13" hidden="1" x14ac:dyDescent="0.25">
      <c r="A6232" s="128"/>
      <c r="B6232" s="2"/>
      <c r="C6232" s="139" t="s">
        <v>5438</v>
      </c>
      <c r="D6232" s="124" t="s">
        <v>5439</v>
      </c>
      <c r="E6232" s="118" t="s">
        <v>48</v>
      </c>
      <c r="F6232" s="124" t="s">
        <v>35249</v>
      </c>
      <c r="G6232" s="118" t="s">
        <v>2</v>
      </c>
      <c r="H6232" s="137">
        <v>45993</v>
      </c>
      <c r="I6232" s="119">
        <v>106.12</v>
      </c>
      <c r="J6232" s="129"/>
      <c r="K6232" s="129"/>
      <c r="L6232" s="129">
        <v>0</v>
      </c>
      <c r="M6232" s="134"/>
    </row>
    <row r="6233" spans="1:13" hidden="1" x14ac:dyDescent="0.25">
      <c r="A6233" s="128"/>
      <c r="B6233" s="2"/>
      <c r="C6233" s="139" t="s">
        <v>5440</v>
      </c>
      <c r="D6233" s="124" t="s">
        <v>5441</v>
      </c>
      <c r="E6233" s="118" t="s">
        <v>48</v>
      </c>
      <c r="F6233" s="124" t="s">
        <v>35249</v>
      </c>
      <c r="G6233" s="118" t="s">
        <v>2</v>
      </c>
      <c r="H6233" s="137">
        <v>40722</v>
      </c>
      <c r="I6233" s="119">
        <v>28.94</v>
      </c>
      <c r="J6233" s="129"/>
      <c r="K6233" s="129"/>
      <c r="L6233" s="129">
        <v>0</v>
      </c>
      <c r="M6233" s="134" t="s">
        <v>22100</v>
      </c>
    </row>
    <row r="6234" spans="1:13" hidden="1" x14ac:dyDescent="0.25">
      <c r="A6234" s="128"/>
      <c r="B6234" s="2"/>
      <c r="C6234" s="139" t="s">
        <v>5442</v>
      </c>
      <c r="D6234" s="124" t="s">
        <v>5443</v>
      </c>
      <c r="E6234" s="118" t="s">
        <v>48</v>
      </c>
      <c r="F6234" s="124" t="s">
        <v>35249</v>
      </c>
      <c r="G6234" s="118" t="s">
        <v>2</v>
      </c>
      <c r="H6234" s="137">
        <v>42970</v>
      </c>
      <c r="I6234" s="119">
        <v>33.5</v>
      </c>
      <c r="J6234" s="129"/>
      <c r="K6234" s="129"/>
      <c r="L6234" s="129">
        <v>0</v>
      </c>
      <c r="M6234" s="134" t="s">
        <v>22101</v>
      </c>
    </row>
    <row r="6235" spans="1:13" hidden="1" x14ac:dyDescent="0.25">
      <c r="A6235" s="128"/>
      <c r="B6235" s="2"/>
      <c r="C6235" s="139" t="s">
        <v>5444</v>
      </c>
      <c r="D6235" s="124" t="s">
        <v>5445</v>
      </c>
      <c r="E6235" s="118" t="s">
        <v>48</v>
      </c>
      <c r="F6235" s="124" t="s">
        <v>35249</v>
      </c>
      <c r="G6235" s="118" t="s">
        <v>34659</v>
      </c>
      <c r="H6235" s="137">
        <v>43871</v>
      </c>
      <c r="I6235" s="119">
        <v>139</v>
      </c>
      <c r="J6235" s="129"/>
      <c r="K6235" s="129"/>
      <c r="L6235" s="129">
        <v>0</v>
      </c>
      <c r="M6235" s="134" t="s">
        <v>22102</v>
      </c>
    </row>
    <row r="6236" spans="1:13" hidden="1" x14ac:dyDescent="0.25">
      <c r="A6236" s="128"/>
      <c r="B6236" s="2"/>
      <c r="C6236" s="139" t="s">
        <v>5446</v>
      </c>
      <c r="D6236" s="124" t="s">
        <v>5447</v>
      </c>
      <c r="E6236" s="118" t="s">
        <v>48</v>
      </c>
      <c r="F6236" s="124" t="s">
        <v>35249</v>
      </c>
      <c r="G6236" s="118" t="s">
        <v>34659</v>
      </c>
      <c r="H6236" s="137">
        <v>42051</v>
      </c>
      <c r="I6236" s="119">
        <v>932.5</v>
      </c>
      <c r="J6236" s="129"/>
      <c r="K6236" s="129"/>
      <c r="L6236" s="129">
        <v>0</v>
      </c>
      <c r="M6236" s="134" t="s">
        <v>22103</v>
      </c>
    </row>
    <row r="6237" spans="1:13" hidden="1" x14ac:dyDescent="0.25">
      <c r="A6237" s="128"/>
      <c r="B6237" s="2"/>
      <c r="C6237" s="139" t="s">
        <v>5448</v>
      </c>
      <c r="D6237" s="124" t="s">
        <v>5449</v>
      </c>
      <c r="E6237" s="118" t="s">
        <v>48</v>
      </c>
      <c r="F6237" s="124" t="s">
        <v>35249</v>
      </c>
      <c r="G6237" s="118" t="s">
        <v>58</v>
      </c>
      <c r="H6237" s="137">
        <v>43514</v>
      </c>
      <c r="I6237" s="119">
        <v>41.3</v>
      </c>
      <c r="J6237" s="129"/>
      <c r="K6237" s="129"/>
      <c r="L6237" s="129">
        <v>0</v>
      </c>
      <c r="M6237" s="134" t="s">
        <v>27818</v>
      </c>
    </row>
    <row r="6238" spans="1:13" hidden="1" x14ac:dyDescent="0.25">
      <c r="A6238" s="128"/>
      <c r="B6238" s="2"/>
      <c r="C6238" s="139" t="s">
        <v>31977</v>
      </c>
      <c r="D6238" s="124" t="s">
        <v>31978</v>
      </c>
      <c r="E6238" s="118" t="s">
        <v>48</v>
      </c>
      <c r="F6238" s="124" t="s">
        <v>35249</v>
      </c>
      <c r="G6238" s="118" t="s">
        <v>2</v>
      </c>
      <c r="H6238" s="137"/>
      <c r="I6238" s="119"/>
      <c r="J6238" s="129"/>
      <c r="K6238" s="129"/>
      <c r="L6238" s="129">
        <v>0</v>
      </c>
      <c r="M6238" s="134" t="s">
        <v>22104</v>
      </c>
    </row>
    <row r="6239" spans="1:13" hidden="1" x14ac:dyDescent="0.25">
      <c r="A6239" s="128"/>
      <c r="B6239" s="2"/>
      <c r="C6239" s="139" t="s">
        <v>5450</v>
      </c>
      <c r="D6239" s="124" t="s">
        <v>5451</v>
      </c>
      <c r="E6239" s="118" t="s">
        <v>48</v>
      </c>
      <c r="F6239" s="124" t="s">
        <v>35249</v>
      </c>
      <c r="G6239" s="118" t="s">
        <v>2</v>
      </c>
      <c r="H6239" s="137">
        <v>42093</v>
      </c>
      <c r="I6239" s="119">
        <v>1128</v>
      </c>
      <c r="J6239" s="129"/>
      <c r="K6239" s="129"/>
      <c r="L6239" s="129">
        <v>0</v>
      </c>
      <c r="M6239" s="134" t="s">
        <v>27694</v>
      </c>
    </row>
    <row r="6240" spans="1:13" hidden="1" x14ac:dyDescent="0.25">
      <c r="A6240" s="128"/>
      <c r="B6240" s="2"/>
      <c r="C6240" s="139" t="s">
        <v>5452</v>
      </c>
      <c r="D6240" s="124" t="s">
        <v>5453</v>
      </c>
      <c r="E6240" s="118" t="s">
        <v>48</v>
      </c>
      <c r="F6240" s="124" t="s">
        <v>35249</v>
      </c>
      <c r="G6240" s="118" t="s">
        <v>2</v>
      </c>
      <c r="H6240" s="137">
        <v>45153</v>
      </c>
      <c r="I6240" s="119">
        <v>66.7</v>
      </c>
      <c r="J6240" s="129"/>
      <c r="K6240" s="129"/>
      <c r="L6240" s="129">
        <v>0</v>
      </c>
      <c r="M6240" s="134" t="s">
        <v>22105</v>
      </c>
    </row>
    <row r="6241" spans="1:13" hidden="1" x14ac:dyDescent="0.25">
      <c r="A6241" s="128"/>
      <c r="B6241" s="2"/>
      <c r="C6241" s="139" t="s">
        <v>34697</v>
      </c>
      <c r="D6241" s="124" t="s">
        <v>34698</v>
      </c>
      <c r="E6241" s="118" t="s">
        <v>48</v>
      </c>
      <c r="F6241" s="124" t="s">
        <v>35249</v>
      </c>
      <c r="G6241" s="118" t="s">
        <v>58</v>
      </c>
      <c r="H6241" s="137"/>
      <c r="I6241" s="119"/>
      <c r="J6241" s="129"/>
      <c r="K6241" s="129"/>
      <c r="L6241" s="129">
        <v>0</v>
      </c>
      <c r="M6241" s="134" t="s">
        <v>22106</v>
      </c>
    </row>
    <row r="6242" spans="1:13" hidden="1" x14ac:dyDescent="0.25">
      <c r="A6242" s="128"/>
      <c r="B6242" s="2"/>
      <c r="C6242" s="139" t="s">
        <v>5454</v>
      </c>
      <c r="D6242" s="124" t="s">
        <v>5455</v>
      </c>
      <c r="E6242" s="118" t="s">
        <v>48</v>
      </c>
      <c r="F6242" s="124" t="s">
        <v>35249</v>
      </c>
      <c r="G6242" s="118" t="s">
        <v>58</v>
      </c>
      <c r="H6242" s="137">
        <v>46048</v>
      </c>
      <c r="I6242" s="119">
        <v>89.5</v>
      </c>
      <c r="J6242" s="129"/>
      <c r="K6242" s="129"/>
      <c r="L6242" s="129">
        <v>0</v>
      </c>
      <c r="M6242" s="134" t="s">
        <v>22107</v>
      </c>
    </row>
    <row r="6243" spans="1:13" hidden="1" x14ac:dyDescent="0.25">
      <c r="A6243" s="128"/>
      <c r="B6243" s="2"/>
      <c r="C6243" s="139" t="s">
        <v>30816</v>
      </c>
      <c r="D6243" s="124" t="s">
        <v>30817</v>
      </c>
      <c r="E6243" s="118" t="s">
        <v>48</v>
      </c>
      <c r="F6243" s="124" t="s">
        <v>35249</v>
      </c>
      <c r="G6243" s="118" t="s">
        <v>58</v>
      </c>
      <c r="H6243" s="137"/>
      <c r="I6243" s="119"/>
      <c r="J6243" s="129"/>
      <c r="K6243" s="129"/>
      <c r="L6243" s="129">
        <v>0</v>
      </c>
      <c r="M6243" s="134" t="s">
        <v>22108</v>
      </c>
    </row>
    <row r="6244" spans="1:13" hidden="1" x14ac:dyDescent="0.25">
      <c r="A6244" s="128"/>
      <c r="B6244" s="2"/>
      <c r="C6244" s="139" t="s">
        <v>5456</v>
      </c>
      <c r="D6244" s="124" t="s">
        <v>5457</v>
      </c>
      <c r="E6244" s="118" t="s">
        <v>48</v>
      </c>
      <c r="F6244" s="124" t="s">
        <v>35249</v>
      </c>
      <c r="G6244" s="118" t="s">
        <v>58</v>
      </c>
      <c r="H6244" s="137">
        <v>46008</v>
      </c>
      <c r="I6244" s="119">
        <v>88</v>
      </c>
      <c r="J6244" s="129"/>
      <c r="K6244" s="129"/>
      <c r="L6244" s="129">
        <v>0</v>
      </c>
      <c r="M6244" s="134" t="s">
        <v>22109</v>
      </c>
    </row>
    <row r="6245" spans="1:13" hidden="1" x14ac:dyDescent="0.25">
      <c r="A6245" s="128"/>
      <c r="B6245" s="2"/>
      <c r="C6245" s="139" t="s">
        <v>5458</v>
      </c>
      <c r="D6245" s="124" t="s">
        <v>5459</v>
      </c>
      <c r="E6245" s="118" t="s">
        <v>48</v>
      </c>
      <c r="F6245" s="124" t="s">
        <v>35249</v>
      </c>
      <c r="G6245" s="118" t="s">
        <v>58</v>
      </c>
      <c r="H6245" s="137">
        <v>46008</v>
      </c>
      <c r="I6245" s="119">
        <v>69.599999999999994</v>
      </c>
      <c r="J6245" s="129"/>
      <c r="K6245" s="129"/>
      <c r="L6245" s="129">
        <v>0</v>
      </c>
      <c r="M6245" s="134" t="s">
        <v>22110</v>
      </c>
    </row>
    <row r="6246" spans="1:13" hidden="1" x14ac:dyDescent="0.25">
      <c r="A6246" s="128"/>
      <c r="B6246" s="2"/>
      <c r="C6246" s="139" t="s">
        <v>5460</v>
      </c>
      <c r="D6246" s="124" t="s">
        <v>5461</v>
      </c>
      <c r="E6246" s="118" t="s">
        <v>48</v>
      </c>
      <c r="F6246" s="124" t="s">
        <v>35249</v>
      </c>
      <c r="G6246" s="118" t="s">
        <v>58</v>
      </c>
      <c r="H6246" s="137"/>
      <c r="I6246" s="119"/>
      <c r="J6246" s="129"/>
      <c r="K6246" s="129"/>
      <c r="L6246" s="129">
        <v>0</v>
      </c>
      <c r="M6246" s="134" t="s">
        <v>22111</v>
      </c>
    </row>
    <row r="6247" spans="1:13" hidden="1" x14ac:dyDescent="0.25">
      <c r="A6247" s="128"/>
      <c r="B6247" s="2"/>
      <c r="C6247" s="139" t="s">
        <v>5462</v>
      </c>
      <c r="D6247" s="124" t="s">
        <v>5463</v>
      </c>
      <c r="E6247" s="118" t="s">
        <v>48</v>
      </c>
      <c r="F6247" s="124" t="s">
        <v>35249</v>
      </c>
      <c r="G6247" s="118" t="s">
        <v>58</v>
      </c>
      <c r="H6247" s="137">
        <v>46008</v>
      </c>
      <c r="I6247" s="119">
        <v>80</v>
      </c>
      <c r="J6247" s="129"/>
      <c r="K6247" s="129"/>
      <c r="L6247" s="129">
        <v>0</v>
      </c>
      <c r="M6247" s="134" t="s">
        <v>22112</v>
      </c>
    </row>
    <row r="6248" spans="1:13" hidden="1" x14ac:dyDescent="0.25">
      <c r="A6248" s="128"/>
      <c r="B6248" s="2"/>
      <c r="C6248" s="139" t="s">
        <v>5464</v>
      </c>
      <c r="D6248" s="124" t="s">
        <v>5465</v>
      </c>
      <c r="E6248" s="118" t="s">
        <v>48</v>
      </c>
      <c r="F6248" s="124" t="s">
        <v>35249</v>
      </c>
      <c r="G6248" s="118" t="s">
        <v>58</v>
      </c>
      <c r="H6248" s="137">
        <v>45756</v>
      </c>
      <c r="I6248" s="119">
        <v>251.4</v>
      </c>
      <c r="J6248" s="129"/>
      <c r="K6248" s="129"/>
      <c r="L6248" s="129">
        <v>0</v>
      </c>
      <c r="M6248" s="134" t="s">
        <v>22113</v>
      </c>
    </row>
    <row r="6249" spans="1:13" hidden="1" x14ac:dyDescent="0.25">
      <c r="A6249" s="128"/>
      <c r="B6249" s="2"/>
      <c r="C6249" s="139" t="s">
        <v>5466</v>
      </c>
      <c r="D6249" s="124" t="s">
        <v>5467</v>
      </c>
      <c r="E6249" s="118" t="s">
        <v>48</v>
      </c>
      <c r="F6249" s="124" t="s">
        <v>35249</v>
      </c>
      <c r="G6249" s="118" t="s">
        <v>58</v>
      </c>
      <c r="H6249" s="137">
        <v>46100</v>
      </c>
      <c r="I6249" s="119">
        <v>98.5</v>
      </c>
      <c r="J6249" s="129"/>
      <c r="K6249" s="129"/>
      <c r="L6249" s="129">
        <v>0</v>
      </c>
      <c r="M6249" s="134" t="s">
        <v>22114</v>
      </c>
    </row>
    <row r="6250" spans="1:13" hidden="1" x14ac:dyDescent="0.25">
      <c r="A6250" s="128"/>
      <c r="B6250" s="2"/>
      <c r="C6250" s="139" t="s">
        <v>28014</v>
      </c>
      <c r="D6250" s="124" t="s">
        <v>28015</v>
      </c>
      <c r="E6250" s="118" t="s">
        <v>48</v>
      </c>
      <c r="F6250" s="124" t="s">
        <v>35249</v>
      </c>
      <c r="G6250" s="118" t="s">
        <v>34659</v>
      </c>
      <c r="H6250" s="137"/>
      <c r="I6250" s="119"/>
      <c r="J6250" s="129"/>
      <c r="K6250" s="129"/>
      <c r="L6250" s="129">
        <v>0</v>
      </c>
      <c r="M6250" s="134" t="s">
        <v>34976</v>
      </c>
    </row>
    <row r="6251" spans="1:13" hidden="1" x14ac:dyDescent="0.25">
      <c r="A6251" s="128"/>
      <c r="B6251" s="2"/>
      <c r="C6251" s="139" t="s">
        <v>5468</v>
      </c>
      <c r="D6251" s="124" t="s">
        <v>5469</v>
      </c>
      <c r="E6251" s="118" t="s">
        <v>48</v>
      </c>
      <c r="F6251" s="124" t="s">
        <v>35249</v>
      </c>
      <c r="G6251" s="118" t="s">
        <v>34659</v>
      </c>
      <c r="H6251" s="137"/>
      <c r="I6251" s="119"/>
      <c r="J6251" s="129"/>
      <c r="K6251" s="129"/>
      <c r="L6251" s="129">
        <v>0</v>
      </c>
      <c r="M6251" s="134" t="s">
        <v>22115</v>
      </c>
    </row>
    <row r="6252" spans="1:13" hidden="1" x14ac:dyDescent="0.25">
      <c r="A6252" s="128"/>
      <c r="B6252" s="2"/>
      <c r="C6252" s="139" t="s">
        <v>28161</v>
      </c>
      <c r="D6252" s="124" t="s">
        <v>28162</v>
      </c>
      <c r="E6252" s="118" t="s">
        <v>48</v>
      </c>
      <c r="F6252" s="124" t="s">
        <v>35249</v>
      </c>
      <c r="G6252" s="118" t="s">
        <v>34659</v>
      </c>
      <c r="H6252" s="137"/>
      <c r="I6252" s="119"/>
      <c r="J6252" s="129"/>
      <c r="K6252" s="129"/>
      <c r="L6252" s="129">
        <v>0</v>
      </c>
      <c r="M6252" s="134" t="s">
        <v>22116</v>
      </c>
    </row>
    <row r="6253" spans="1:13" hidden="1" x14ac:dyDescent="0.25">
      <c r="A6253" s="128"/>
      <c r="B6253" s="2"/>
      <c r="C6253" s="139" t="s">
        <v>28044</v>
      </c>
      <c r="D6253" s="124" t="s">
        <v>28045</v>
      </c>
      <c r="E6253" s="118" t="s">
        <v>48</v>
      </c>
      <c r="F6253" s="124" t="s">
        <v>35249</v>
      </c>
      <c r="G6253" s="118" t="s">
        <v>34659</v>
      </c>
      <c r="H6253" s="137"/>
      <c r="I6253" s="119"/>
      <c r="J6253" s="129"/>
      <c r="K6253" s="129"/>
      <c r="L6253" s="129">
        <v>0</v>
      </c>
      <c r="M6253" s="134" t="s">
        <v>22117</v>
      </c>
    </row>
    <row r="6254" spans="1:13" hidden="1" x14ac:dyDescent="0.25">
      <c r="A6254" s="128"/>
      <c r="B6254" s="2"/>
      <c r="C6254" s="139" t="s">
        <v>5470</v>
      </c>
      <c r="D6254" s="124" t="s">
        <v>5471</v>
      </c>
      <c r="E6254" s="118" t="s">
        <v>48</v>
      </c>
      <c r="F6254" s="124" t="s">
        <v>35249</v>
      </c>
      <c r="G6254" s="118" t="s">
        <v>2</v>
      </c>
      <c r="H6254" s="137">
        <v>43577</v>
      </c>
      <c r="I6254" s="119">
        <v>18</v>
      </c>
      <c r="J6254" s="129"/>
      <c r="K6254" s="129"/>
      <c r="L6254" s="129">
        <v>0</v>
      </c>
      <c r="M6254" s="134" t="s">
        <v>22118</v>
      </c>
    </row>
    <row r="6255" spans="1:13" hidden="1" x14ac:dyDescent="0.25">
      <c r="A6255" s="128"/>
      <c r="B6255" s="2"/>
      <c r="C6255" s="139" t="s">
        <v>28005</v>
      </c>
      <c r="D6255" s="124" t="s">
        <v>28006</v>
      </c>
      <c r="E6255" s="118" t="s">
        <v>48</v>
      </c>
      <c r="F6255" s="124" t="s">
        <v>35249</v>
      </c>
      <c r="G6255" s="118" t="s">
        <v>34659</v>
      </c>
      <c r="H6255" s="137"/>
      <c r="I6255" s="119"/>
      <c r="J6255" s="129"/>
      <c r="K6255" s="129"/>
      <c r="L6255" s="129">
        <v>0</v>
      </c>
      <c r="M6255" s="134" t="s">
        <v>22119</v>
      </c>
    </row>
    <row r="6256" spans="1:13" hidden="1" x14ac:dyDescent="0.25">
      <c r="A6256" s="128"/>
      <c r="B6256" s="2"/>
      <c r="C6256" s="139" t="s">
        <v>5472</v>
      </c>
      <c r="D6256" s="124" t="s">
        <v>5473</v>
      </c>
      <c r="E6256" s="118" t="s">
        <v>48</v>
      </c>
      <c r="F6256" s="124" t="s">
        <v>35249</v>
      </c>
      <c r="G6256" s="118" t="s">
        <v>34659</v>
      </c>
      <c r="H6256" s="137">
        <v>46042</v>
      </c>
      <c r="I6256" s="119">
        <v>33.6</v>
      </c>
      <c r="J6256" s="129"/>
      <c r="K6256" s="129"/>
      <c r="L6256" s="129">
        <v>0</v>
      </c>
      <c r="M6256" s="134" t="s">
        <v>22119</v>
      </c>
    </row>
    <row r="6257" spans="1:13" hidden="1" x14ac:dyDescent="0.25">
      <c r="A6257" s="128"/>
      <c r="B6257" s="2"/>
      <c r="C6257" s="139" t="s">
        <v>5474</v>
      </c>
      <c r="D6257" s="124" t="s">
        <v>5475</v>
      </c>
      <c r="E6257" s="118" t="s">
        <v>48</v>
      </c>
      <c r="F6257" s="124" t="s">
        <v>35249</v>
      </c>
      <c r="G6257" s="118" t="s">
        <v>34659</v>
      </c>
      <c r="H6257" s="137">
        <v>46087</v>
      </c>
      <c r="I6257" s="119">
        <v>279.74</v>
      </c>
      <c r="J6257" s="129"/>
      <c r="K6257" s="129"/>
      <c r="L6257" s="129">
        <v>0</v>
      </c>
      <c r="M6257" s="134" t="s">
        <v>22120</v>
      </c>
    </row>
    <row r="6258" spans="1:13" hidden="1" x14ac:dyDescent="0.25">
      <c r="A6258" s="128"/>
      <c r="B6258" s="2"/>
      <c r="C6258" s="139" t="s">
        <v>5476</v>
      </c>
      <c r="D6258" s="124" t="s">
        <v>5477</v>
      </c>
      <c r="E6258" s="118" t="s">
        <v>48</v>
      </c>
      <c r="F6258" s="124" t="s">
        <v>35249</v>
      </c>
      <c r="G6258" s="118" t="s">
        <v>34659</v>
      </c>
      <c r="H6258" s="137">
        <v>41967</v>
      </c>
      <c r="I6258" s="119">
        <v>2294</v>
      </c>
      <c r="J6258" s="129"/>
      <c r="K6258" s="129"/>
      <c r="L6258" s="129">
        <v>0</v>
      </c>
      <c r="M6258" s="134" t="s">
        <v>22121</v>
      </c>
    </row>
    <row r="6259" spans="1:13" hidden="1" x14ac:dyDescent="0.25">
      <c r="A6259" s="128"/>
      <c r="B6259" s="2"/>
      <c r="C6259" s="139" t="s">
        <v>5478</v>
      </c>
      <c r="D6259" s="124" t="s">
        <v>5479</v>
      </c>
      <c r="E6259" s="118" t="s">
        <v>48</v>
      </c>
      <c r="F6259" s="124" t="s">
        <v>35249</v>
      </c>
      <c r="G6259" s="118" t="s">
        <v>34659</v>
      </c>
      <c r="H6259" s="137">
        <v>41929</v>
      </c>
      <c r="I6259" s="119">
        <v>80.209999999999994</v>
      </c>
      <c r="J6259" s="129"/>
      <c r="K6259" s="129"/>
      <c r="L6259" s="129">
        <v>0</v>
      </c>
      <c r="M6259" s="134" t="s">
        <v>22122</v>
      </c>
    </row>
    <row r="6260" spans="1:13" hidden="1" x14ac:dyDescent="0.25">
      <c r="A6260" s="128"/>
      <c r="B6260" s="2"/>
      <c r="C6260" s="139" t="s">
        <v>28355</v>
      </c>
      <c r="D6260" s="124" t="s">
        <v>28356</v>
      </c>
      <c r="E6260" s="118" t="s">
        <v>48</v>
      </c>
      <c r="F6260" s="124" t="s">
        <v>35249</v>
      </c>
      <c r="G6260" s="118" t="s">
        <v>34659</v>
      </c>
      <c r="H6260" s="137"/>
      <c r="I6260" s="119"/>
      <c r="J6260" s="129"/>
      <c r="K6260" s="129"/>
      <c r="L6260" s="129">
        <v>0</v>
      </c>
      <c r="M6260" s="134" t="s">
        <v>22123</v>
      </c>
    </row>
    <row r="6261" spans="1:13" hidden="1" x14ac:dyDescent="0.25">
      <c r="A6261" s="128"/>
      <c r="B6261" s="2"/>
      <c r="C6261" s="139" t="s">
        <v>5480</v>
      </c>
      <c r="D6261" s="124" t="s">
        <v>5481</v>
      </c>
      <c r="E6261" s="118" t="s">
        <v>48</v>
      </c>
      <c r="F6261" s="124" t="s">
        <v>35249</v>
      </c>
      <c r="G6261" s="118" t="s">
        <v>2</v>
      </c>
      <c r="H6261" s="137">
        <v>43584</v>
      </c>
      <c r="I6261" s="119">
        <v>92.05</v>
      </c>
      <c r="J6261" s="129"/>
      <c r="K6261" s="129"/>
      <c r="L6261" s="129">
        <v>0</v>
      </c>
      <c r="M6261" s="134" t="s">
        <v>22124</v>
      </c>
    </row>
    <row r="6262" spans="1:13" hidden="1" x14ac:dyDescent="0.25">
      <c r="A6262" s="128"/>
      <c r="B6262" s="2"/>
      <c r="C6262" s="139" t="s">
        <v>5482</v>
      </c>
      <c r="D6262" s="124" t="s">
        <v>5483</v>
      </c>
      <c r="E6262" s="118" t="s">
        <v>48</v>
      </c>
      <c r="F6262" s="124" t="s">
        <v>35249</v>
      </c>
      <c r="G6262" s="118" t="s">
        <v>2</v>
      </c>
      <c r="H6262" s="137">
        <v>43578</v>
      </c>
      <c r="I6262" s="119">
        <v>92.05</v>
      </c>
      <c r="J6262" s="129"/>
      <c r="K6262" s="129"/>
      <c r="L6262" s="129">
        <v>0</v>
      </c>
      <c r="M6262" s="134" t="s">
        <v>22125</v>
      </c>
    </row>
    <row r="6263" spans="1:13" hidden="1" x14ac:dyDescent="0.25">
      <c r="A6263" s="128"/>
      <c r="B6263" s="2"/>
      <c r="C6263" s="139" t="s">
        <v>5484</v>
      </c>
      <c r="D6263" s="124" t="s">
        <v>5485</v>
      </c>
      <c r="E6263" s="118" t="s">
        <v>48</v>
      </c>
      <c r="F6263" s="124" t="s">
        <v>35249</v>
      </c>
      <c r="G6263" s="118" t="s">
        <v>34659</v>
      </c>
      <c r="H6263" s="137">
        <v>41828</v>
      </c>
      <c r="I6263" s="119">
        <v>61.55</v>
      </c>
      <c r="J6263" s="129"/>
      <c r="K6263" s="129"/>
      <c r="L6263" s="129">
        <v>0</v>
      </c>
      <c r="M6263" s="134"/>
    </row>
    <row r="6264" spans="1:13" hidden="1" x14ac:dyDescent="0.25">
      <c r="A6264" s="128"/>
      <c r="B6264" s="2"/>
      <c r="C6264" s="139" t="s">
        <v>5486</v>
      </c>
      <c r="D6264" s="124" t="s">
        <v>5487</v>
      </c>
      <c r="E6264" s="118" t="s">
        <v>48</v>
      </c>
      <c r="F6264" s="124" t="s">
        <v>35249</v>
      </c>
      <c r="G6264" s="118" t="s">
        <v>34659</v>
      </c>
      <c r="H6264" s="137">
        <v>41969</v>
      </c>
      <c r="I6264" s="119">
        <v>52.5</v>
      </c>
      <c r="J6264" s="129"/>
      <c r="K6264" s="129"/>
      <c r="L6264" s="129">
        <v>0</v>
      </c>
      <c r="M6264" s="134" t="s">
        <v>22126</v>
      </c>
    </row>
    <row r="6265" spans="1:13" hidden="1" x14ac:dyDescent="0.25">
      <c r="A6265" s="128"/>
      <c r="B6265" s="2"/>
      <c r="C6265" s="139" t="s">
        <v>5488</v>
      </c>
      <c r="D6265" s="124" t="s">
        <v>5489</v>
      </c>
      <c r="E6265" s="118" t="s">
        <v>48</v>
      </c>
      <c r="F6265" s="124" t="s">
        <v>35249</v>
      </c>
      <c r="G6265" s="118" t="s">
        <v>34659</v>
      </c>
      <c r="H6265" s="137">
        <v>42514</v>
      </c>
      <c r="I6265" s="119">
        <v>10.210000000000001</v>
      </c>
      <c r="J6265" s="129"/>
      <c r="K6265" s="129"/>
      <c r="L6265" s="129">
        <v>0</v>
      </c>
      <c r="M6265" s="134" t="s">
        <v>22127</v>
      </c>
    </row>
    <row r="6266" spans="1:13" hidden="1" x14ac:dyDescent="0.25">
      <c r="A6266" s="128"/>
      <c r="B6266" s="2"/>
      <c r="C6266" s="139" t="s">
        <v>5490</v>
      </c>
      <c r="D6266" s="124" t="s">
        <v>5491</v>
      </c>
      <c r="E6266" s="118" t="s">
        <v>48</v>
      </c>
      <c r="F6266" s="124" t="s">
        <v>35249</v>
      </c>
      <c r="G6266" s="118" t="s">
        <v>34659</v>
      </c>
      <c r="H6266" s="137">
        <v>43419</v>
      </c>
      <c r="I6266" s="119">
        <v>151.63999999999999</v>
      </c>
      <c r="J6266" s="129"/>
      <c r="K6266" s="129"/>
      <c r="L6266" s="129">
        <v>0</v>
      </c>
      <c r="M6266" s="134" t="s">
        <v>22128</v>
      </c>
    </row>
    <row r="6267" spans="1:13" hidden="1" x14ac:dyDescent="0.25">
      <c r="A6267" s="128"/>
      <c r="B6267" s="2"/>
      <c r="C6267" s="139" t="s">
        <v>5492</v>
      </c>
      <c r="D6267" s="124" t="s">
        <v>5493</v>
      </c>
      <c r="E6267" s="118" t="s">
        <v>48</v>
      </c>
      <c r="F6267" s="124" t="s">
        <v>35249</v>
      </c>
      <c r="G6267" s="118" t="s">
        <v>34659</v>
      </c>
      <c r="H6267" s="137">
        <v>42940</v>
      </c>
      <c r="I6267" s="119">
        <v>12.99</v>
      </c>
      <c r="J6267" s="129"/>
      <c r="K6267" s="129"/>
      <c r="L6267" s="129">
        <v>0</v>
      </c>
      <c r="M6267" s="134" t="s">
        <v>31886</v>
      </c>
    </row>
    <row r="6268" spans="1:13" hidden="1" x14ac:dyDescent="0.25">
      <c r="A6268" s="128"/>
      <c r="B6268" s="2"/>
      <c r="C6268" s="139" t="s">
        <v>5494</v>
      </c>
      <c r="D6268" s="124" t="s">
        <v>5495</v>
      </c>
      <c r="E6268" s="118" t="s">
        <v>48</v>
      </c>
      <c r="F6268" s="124" t="s">
        <v>35249</v>
      </c>
      <c r="G6268" s="118" t="s">
        <v>2</v>
      </c>
      <c r="H6268" s="137">
        <v>43889</v>
      </c>
      <c r="I6268" s="119">
        <v>6.29</v>
      </c>
      <c r="J6268" s="129"/>
      <c r="K6268" s="129"/>
      <c r="L6268" s="129">
        <v>0</v>
      </c>
      <c r="M6268" s="134" t="s">
        <v>33270</v>
      </c>
    </row>
    <row r="6269" spans="1:13" hidden="1" x14ac:dyDescent="0.25">
      <c r="A6269" s="128"/>
      <c r="B6269" s="2"/>
      <c r="C6269" s="139" t="s">
        <v>5496</v>
      </c>
      <c r="D6269" s="124" t="s">
        <v>5497</v>
      </c>
      <c r="E6269" s="118" t="s">
        <v>48</v>
      </c>
      <c r="F6269" s="124" t="s">
        <v>35249</v>
      </c>
      <c r="G6269" s="118" t="s">
        <v>2</v>
      </c>
      <c r="H6269" s="137">
        <v>43889</v>
      </c>
      <c r="I6269" s="119">
        <v>7.12</v>
      </c>
      <c r="J6269" s="129"/>
      <c r="K6269" s="129"/>
      <c r="L6269" s="129">
        <v>0</v>
      </c>
      <c r="M6269" s="134" t="s">
        <v>33552</v>
      </c>
    </row>
    <row r="6270" spans="1:13" hidden="1" x14ac:dyDescent="0.25">
      <c r="A6270" s="128"/>
      <c r="B6270" s="2"/>
      <c r="C6270" s="139" t="s">
        <v>19481</v>
      </c>
      <c r="D6270" s="124" t="s">
        <v>19480</v>
      </c>
      <c r="E6270" s="118" t="s">
        <v>48</v>
      </c>
      <c r="F6270" s="124" t="s">
        <v>35249</v>
      </c>
      <c r="G6270" s="118" t="s">
        <v>34659</v>
      </c>
      <c r="H6270" s="137">
        <v>42053</v>
      </c>
      <c r="I6270" s="119">
        <v>94.66</v>
      </c>
      <c r="J6270" s="129"/>
      <c r="K6270" s="129"/>
      <c r="L6270" s="129">
        <v>0</v>
      </c>
      <c r="M6270" s="134" t="s">
        <v>22129</v>
      </c>
    </row>
    <row r="6271" spans="1:13" hidden="1" x14ac:dyDescent="0.25">
      <c r="A6271" s="128"/>
      <c r="B6271" s="2"/>
      <c r="C6271" s="139" t="s">
        <v>33031</v>
      </c>
      <c r="D6271" s="124" t="s">
        <v>33032</v>
      </c>
      <c r="E6271" s="118" t="s">
        <v>48</v>
      </c>
      <c r="F6271" s="124" t="s">
        <v>35249</v>
      </c>
      <c r="G6271" s="118" t="s">
        <v>2</v>
      </c>
      <c r="H6271" s="137"/>
      <c r="I6271" s="119"/>
      <c r="J6271" s="129"/>
      <c r="K6271" s="129"/>
      <c r="L6271" s="129">
        <v>0</v>
      </c>
      <c r="M6271" s="134" t="s">
        <v>33267</v>
      </c>
    </row>
    <row r="6272" spans="1:13" hidden="1" x14ac:dyDescent="0.25">
      <c r="A6272" s="128"/>
      <c r="B6272" s="2"/>
      <c r="C6272" s="139" t="s">
        <v>5498</v>
      </c>
      <c r="D6272" s="124" t="s">
        <v>5499</v>
      </c>
      <c r="E6272" s="118" t="s">
        <v>48</v>
      </c>
      <c r="F6272" s="124" t="s">
        <v>35249</v>
      </c>
      <c r="G6272" s="118" t="s">
        <v>2</v>
      </c>
      <c r="H6272" s="137">
        <v>45509</v>
      </c>
      <c r="I6272" s="119">
        <v>5.89</v>
      </c>
      <c r="J6272" s="129"/>
      <c r="K6272" s="129"/>
      <c r="L6272" s="129">
        <v>0</v>
      </c>
      <c r="M6272" s="134"/>
    </row>
    <row r="6273" spans="1:13" hidden="1" x14ac:dyDescent="0.25">
      <c r="A6273" s="128"/>
      <c r="B6273" s="2"/>
      <c r="C6273" s="139" t="s">
        <v>5500</v>
      </c>
      <c r="D6273" s="124" t="s">
        <v>5501</v>
      </c>
      <c r="E6273" s="118" t="s">
        <v>48</v>
      </c>
      <c r="F6273" s="124" t="s">
        <v>35249</v>
      </c>
      <c r="G6273" s="118" t="s">
        <v>2</v>
      </c>
      <c r="H6273" s="137">
        <v>45518</v>
      </c>
      <c r="I6273" s="119">
        <v>6.91</v>
      </c>
      <c r="J6273" s="129"/>
      <c r="K6273" s="129"/>
      <c r="L6273" s="129">
        <v>0</v>
      </c>
      <c r="M6273" s="134" t="s">
        <v>22130</v>
      </c>
    </row>
    <row r="6274" spans="1:13" hidden="1" x14ac:dyDescent="0.25">
      <c r="A6274" s="128"/>
      <c r="B6274" s="2"/>
      <c r="C6274" s="139" t="s">
        <v>5502</v>
      </c>
      <c r="D6274" s="124" t="s">
        <v>5503</v>
      </c>
      <c r="E6274" s="118" t="s">
        <v>48</v>
      </c>
      <c r="F6274" s="124" t="s">
        <v>35249</v>
      </c>
      <c r="G6274" s="118" t="s">
        <v>2</v>
      </c>
      <c r="H6274" s="137">
        <v>45518</v>
      </c>
      <c r="I6274" s="119">
        <v>6.91</v>
      </c>
      <c r="J6274" s="129"/>
      <c r="K6274" s="129"/>
      <c r="L6274" s="129">
        <v>0</v>
      </c>
      <c r="M6274" s="134" t="s">
        <v>22131</v>
      </c>
    </row>
    <row r="6275" spans="1:13" hidden="1" x14ac:dyDescent="0.25">
      <c r="A6275" s="128"/>
      <c r="B6275" s="2"/>
      <c r="C6275" s="139" t="s">
        <v>5504</v>
      </c>
      <c r="D6275" s="124" t="s">
        <v>5505</v>
      </c>
      <c r="E6275" s="118" t="s">
        <v>48</v>
      </c>
      <c r="F6275" s="124" t="s">
        <v>35249</v>
      </c>
      <c r="G6275" s="118" t="s">
        <v>2</v>
      </c>
      <c r="H6275" s="137">
        <v>45518</v>
      </c>
      <c r="I6275" s="119">
        <v>6.91</v>
      </c>
      <c r="J6275" s="129">
        <v>1.2</v>
      </c>
      <c r="K6275" s="129"/>
      <c r="L6275" s="129">
        <v>0</v>
      </c>
      <c r="M6275" s="134" t="s">
        <v>22132</v>
      </c>
    </row>
    <row r="6276" spans="1:13" hidden="1" x14ac:dyDescent="0.25">
      <c r="A6276" s="128"/>
      <c r="B6276" s="2"/>
      <c r="C6276" s="139" t="s">
        <v>5506</v>
      </c>
      <c r="D6276" s="124" t="s">
        <v>5507</v>
      </c>
      <c r="E6276" s="118" t="s">
        <v>48</v>
      </c>
      <c r="F6276" s="124" t="s">
        <v>35249</v>
      </c>
      <c r="G6276" s="118" t="s">
        <v>2</v>
      </c>
      <c r="H6276" s="137">
        <v>45873</v>
      </c>
      <c r="I6276" s="119">
        <v>20.81</v>
      </c>
      <c r="J6276" s="129"/>
      <c r="K6276" s="129"/>
      <c r="L6276" s="129">
        <v>0</v>
      </c>
      <c r="M6276" s="134" t="s">
        <v>22133</v>
      </c>
    </row>
    <row r="6277" spans="1:13" hidden="1" x14ac:dyDescent="0.25">
      <c r="A6277" s="128"/>
      <c r="B6277" s="2"/>
      <c r="C6277" s="139" t="s">
        <v>5508</v>
      </c>
      <c r="D6277" s="124" t="s">
        <v>5509</v>
      </c>
      <c r="E6277" s="118" t="s">
        <v>48</v>
      </c>
      <c r="F6277" s="124" t="s">
        <v>35249</v>
      </c>
      <c r="G6277" s="118" t="s">
        <v>2</v>
      </c>
      <c r="H6277" s="137">
        <v>43577</v>
      </c>
      <c r="I6277" s="119">
        <v>28</v>
      </c>
      <c r="J6277" s="129"/>
      <c r="K6277" s="129"/>
      <c r="L6277" s="129">
        <v>0</v>
      </c>
      <c r="M6277" s="134" t="s">
        <v>22134</v>
      </c>
    </row>
    <row r="6278" spans="1:13" hidden="1" x14ac:dyDescent="0.25">
      <c r="A6278" s="128"/>
      <c r="B6278" s="2"/>
      <c r="C6278" s="139" t="s">
        <v>5510</v>
      </c>
      <c r="D6278" s="124" t="s">
        <v>5511</v>
      </c>
      <c r="E6278" s="118" t="s">
        <v>48</v>
      </c>
      <c r="F6278" s="124" t="s">
        <v>35249</v>
      </c>
      <c r="G6278" s="118" t="s">
        <v>2</v>
      </c>
      <c r="H6278" s="137">
        <v>43577</v>
      </c>
      <c r="I6278" s="119">
        <v>18</v>
      </c>
      <c r="J6278" s="129"/>
      <c r="K6278" s="129"/>
      <c r="L6278" s="129">
        <v>0</v>
      </c>
      <c r="M6278" s="134" t="s">
        <v>22135</v>
      </c>
    </row>
    <row r="6279" spans="1:13" hidden="1" x14ac:dyDescent="0.25">
      <c r="A6279" s="128"/>
      <c r="B6279" s="2"/>
      <c r="C6279" s="139" t="s">
        <v>5512</v>
      </c>
      <c r="D6279" s="124" t="s">
        <v>5513</v>
      </c>
      <c r="E6279" s="118" t="s">
        <v>48</v>
      </c>
      <c r="F6279" s="124" t="s">
        <v>35249</v>
      </c>
      <c r="G6279" s="118" t="s">
        <v>2</v>
      </c>
      <c r="H6279" s="137">
        <v>43577</v>
      </c>
      <c r="I6279" s="119">
        <v>18</v>
      </c>
      <c r="J6279" s="129"/>
      <c r="K6279" s="129"/>
      <c r="L6279" s="129">
        <v>0</v>
      </c>
      <c r="M6279" s="134" t="s">
        <v>22136</v>
      </c>
    </row>
    <row r="6280" spans="1:13" hidden="1" x14ac:dyDescent="0.25">
      <c r="A6280" s="128"/>
      <c r="B6280" s="2"/>
      <c r="C6280" s="139" t="s">
        <v>5514</v>
      </c>
      <c r="D6280" s="124" t="s">
        <v>5515</v>
      </c>
      <c r="E6280" s="118" t="s">
        <v>48</v>
      </c>
      <c r="F6280" s="124" t="s">
        <v>35249</v>
      </c>
      <c r="G6280" s="118" t="s">
        <v>2</v>
      </c>
      <c r="H6280" s="137">
        <v>45884</v>
      </c>
      <c r="I6280" s="119">
        <v>6013.19</v>
      </c>
      <c r="J6280" s="129"/>
      <c r="K6280" s="129"/>
      <c r="L6280" s="129">
        <v>0</v>
      </c>
      <c r="M6280" s="134" t="s">
        <v>32851</v>
      </c>
    </row>
    <row r="6281" spans="1:13" hidden="1" x14ac:dyDescent="0.25">
      <c r="A6281" s="128"/>
      <c r="B6281" s="2"/>
      <c r="C6281" s="139" t="s">
        <v>5516</v>
      </c>
      <c r="D6281" s="124" t="s">
        <v>5517</v>
      </c>
      <c r="E6281" s="118" t="s">
        <v>48</v>
      </c>
      <c r="F6281" s="124" t="s">
        <v>35249</v>
      </c>
      <c r="G6281" s="118" t="s">
        <v>34659</v>
      </c>
      <c r="H6281" s="137">
        <v>43250</v>
      </c>
      <c r="I6281" s="119">
        <v>1009</v>
      </c>
      <c r="J6281" s="129"/>
      <c r="K6281" s="129"/>
      <c r="L6281" s="129">
        <v>0</v>
      </c>
      <c r="M6281" s="134" t="s">
        <v>22137</v>
      </c>
    </row>
    <row r="6282" spans="1:13" hidden="1" x14ac:dyDescent="0.25">
      <c r="A6282" s="128"/>
      <c r="B6282" s="2"/>
      <c r="C6282" s="139" t="s">
        <v>5518</v>
      </c>
      <c r="D6282" s="124" t="s">
        <v>5519</v>
      </c>
      <c r="E6282" s="118" t="s">
        <v>48</v>
      </c>
      <c r="F6282" s="124" t="s">
        <v>35249</v>
      </c>
      <c r="G6282" s="118" t="s">
        <v>2</v>
      </c>
      <c r="H6282" s="137">
        <v>46105</v>
      </c>
      <c r="I6282" s="119">
        <v>73.239999999999995</v>
      </c>
      <c r="J6282" s="129"/>
      <c r="K6282" s="129"/>
      <c r="L6282" s="129">
        <v>0</v>
      </c>
      <c r="M6282" s="134" t="s">
        <v>28172</v>
      </c>
    </row>
    <row r="6283" spans="1:13" hidden="1" x14ac:dyDescent="0.25">
      <c r="A6283" s="128"/>
      <c r="B6283" s="2"/>
      <c r="C6283" s="139" t="s">
        <v>5520</v>
      </c>
      <c r="D6283" s="124" t="s">
        <v>5521</v>
      </c>
      <c r="E6283" s="118" t="s">
        <v>48</v>
      </c>
      <c r="F6283" s="124" t="s">
        <v>35249</v>
      </c>
      <c r="G6283" s="118" t="s">
        <v>2</v>
      </c>
      <c r="H6283" s="137">
        <v>44610</v>
      </c>
      <c r="I6283" s="119">
        <v>55.24</v>
      </c>
      <c r="J6283" s="129"/>
      <c r="K6283" s="129"/>
      <c r="L6283" s="129">
        <v>0</v>
      </c>
      <c r="M6283" s="134" t="s">
        <v>28019</v>
      </c>
    </row>
    <row r="6284" spans="1:13" hidden="1" x14ac:dyDescent="0.25">
      <c r="A6284" s="128"/>
      <c r="B6284" s="2"/>
      <c r="C6284" s="139" t="s">
        <v>5522</v>
      </c>
      <c r="D6284" s="124" t="s">
        <v>5523</v>
      </c>
      <c r="E6284" s="118" t="s">
        <v>48</v>
      </c>
      <c r="F6284" s="124" t="s">
        <v>35249</v>
      </c>
      <c r="G6284" s="118" t="s">
        <v>34659</v>
      </c>
      <c r="H6284" s="137">
        <v>42354</v>
      </c>
      <c r="I6284" s="119">
        <v>28.47</v>
      </c>
      <c r="J6284" s="129"/>
      <c r="K6284" s="129"/>
      <c r="L6284" s="129">
        <v>0</v>
      </c>
      <c r="M6284" s="134" t="s">
        <v>22138</v>
      </c>
    </row>
    <row r="6285" spans="1:13" hidden="1" x14ac:dyDescent="0.25">
      <c r="A6285" s="128"/>
      <c r="B6285" s="2"/>
      <c r="C6285" s="139" t="s">
        <v>19483</v>
      </c>
      <c r="D6285" s="124" t="s">
        <v>19482</v>
      </c>
      <c r="E6285" s="118" t="s">
        <v>48</v>
      </c>
      <c r="F6285" s="124" t="s">
        <v>35249</v>
      </c>
      <c r="G6285" s="118" t="s">
        <v>34659</v>
      </c>
      <c r="H6285" s="137"/>
      <c r="I6285" s="119"/>
      <c r="J6285" s="129"/>
      <c r="K6285" s="129"/>
      <c r="L6285" s="129">
        <v>0</v>
      </c>
      <c r="M6285" s="134" t="s">
        <v>22139</v>
      </c>
    </row>
    <row r="6286" spans="1:13" hidden="1" x14ac:dyDescent="0.25">
      <c r="A6286" s="128"/>
      <c r="B6286" s="2"/>
      <c r="C6286" s="139" t="s">
        <v>5524</v>
      </c>
      <c r="D6286" s="124" t="s">
        <v>5525</v>
      </c>
      <c r="E6286" s="118" t="s">
        <v>48</v>
      </c>
      <c r="F6286" s="124" t="s">
        <v>35249</v>
      </c>
      <c r="G6286" s="118" t="s">
        <v>34659</v>
      </c>
      <c r="H6286" s="137">
        <v>42158</v>
      </c>
      <c r="I6286" s="119">
        <v>37.9</v>
      </c>
      <c r="J6286" s="129"/>
      <c r="K6286" s="129"/>
      <c r="L6286" s="129">
        <v>0</v>
      </c>
      <c r="M6286" s="134" t="s">
        <v>22140</v>
      </c>
    </row>
    <row r="6287" spans="1:13" hidden="1" x14ac:dyDescent="0.25">
      <c r="A6287" s="128"/>
      <c r="B6287" s="2"/>
      <c r="C6287" s="139" t="s">
        <v>5526</v>
      </c>
      <c r="D6287" s="124" t="s">
        <v>5527</v>
      </c>
      <c r="E6287" s="118" t="s">
        <v>48</v>
      </c>
      <c r="F6287" s="124" t="s">
        <v>35249</v>
      </c>
      <c r="G6287" s="118" t="s">
        <v>34659</v>
      </c>
      <c r="H6287" s="137">
        <v>42314</v>
      </c>
      <c r="I6287" s="119">
        <v>101.68</v>
      </c>
      <c r="J6287" s="129"/>
      <c r="K6287" s="129"/>
      <c r="L6287" s="129">
        <v>0</v>
      </c>
      <c r="M6287" s="134" t="s">
        <v>22141</v>
      </c>
    </row>
    <row r="6288" spans="1:13" hidden="1" x14ac:dyDescent="0.25">
      <c r="A6288" s="128"/>
      <c r="B6288" s="2"/>
      <c r="C6288" s="139" t="s">
        <v>5528</v>
      </c>
      <c r="D6288" s="124" t="s">
        <v>5529</v>
      </c>
      <c r="E6288" s="118" t="s">
        <v>48</v>
      </c>
      <c r="F6288" s="124" t="s">
        <v>35249</v>
      </c>
      <c r="G6288" s="118" t="s">
        <v>34659</v>
      </c>
      <c r="H6288" s="137">
        <v>42046</v>
      </c>
      <c r="I6288" s="119">
        <v>34.17</v>
      </c>
      <c r="J6288" s="129"/>
      <c r="K6288" s="129"/>
      <c r="L6288" s="129">
        <v>0</v>
      </c>
      <c r="M6288" s="134" t="s">
        <v>22142</v>
      </c>
    </row>
    <row r="6289" spans="1:13" hidden="1" x14ac:dyDescent="0.25">
      <c r="A6289" s="128"/>
      <c r="B6289" s="2"/>
      <c r="C6289" s="139" t="s">
        <v>19485</v>
      </c>
      <c r="D6289" s="124" t="s">
        <v>19484</v>
      </c>
      <c r="E6289" s="118" t="s">
        <v>48</v>
      </c>
      <c r="F6289" s="124" t="s">
        <v>35249</v>
      </c>
      <c r="G6289" s="118" t="s">
        <v>34659</v>
      </c>
      <c r="H6289" s="137"/>
      <c r="I6289" s="119"/>
      <c r="J6289" s="129"/>
      <c r="K6289" s="129"/>
      <c r="L6289" s="129">
        <v>0</v>
      </c>
      <c r="M6289" s="134" t="s">
        <v>22143</v>
      </c>
    </row>
    <row r="6290" spans="1:13" hidden="1" x14ac:dyDescent="0.25">
      <c r="A6290" s="128"/>
      <c r="B6290" s="2"/>
      <c r="C6290" s="139" t="s">
        <v>5530</v>
      </c>
      <c r="D6290" s="124" t="s">
        <v>5531</v>
      </c>
      <c r="E6290" s="118" t="s">
        <v>48</v>
      </c>
      <c r="F6290" s="124" t="s">
        <v>35249</v>
      </c>
      <c r="G6290" s="118" t="s">
        <v>34659</v>
      </c>
      <c r="H6290" s="137">
        <v>42275</v>
      </c>
      <c r="I6290" s="119">
        <v>40.65</v>
      </c>
      <c r="J6290" s="129"/>
      <c r="K6290" s="129"/>
      <c r="L6290" s="129">
        <v>0</v>
      </c>
      <c r="M6290" s="134" t="s">
        <v>22144</v>
      </c>
    </row>
    <row r="6291" spans="1:13" hidden="1" x14ac:dyDescent="0.25">
      <c r="A6291" s="128"/>
      <c r="B6291" s="2"/>
      <c r="C6291" s="139" t="s">
        <v>5532</v>
      </c>
      <c r="D6291" s="124" t="s">
        <v>5533</v>
      </c>
      <c r="E6291" s="118" t="s">
        <v>48</v>
      </c>
      <c r="F6291" s="124" t="s">
        <v>35249</v>
      </c>
      <c r="G6291" s="118" t="s">
        <v>34659</v>
      </c>
      <c r="H6291" s="137">
        <v>42640</v>
      </c>
      <c r="I6291" s="119">
        <v>79.760000000000005</v>
      </c>
      <c r="J6291" s="129"/>
      <c r="K6291" s="129"/>
      <c r="L6291" s="129">
        <v>0</v>
      </c>
      <c r="M6291" s="134" t="s">
        <v>33145</v>
      </c>
    </row>
    <row r="6292" spans="1:13" hidden="1" x14ac:dyDescent="0.25">
      <c r="A6292" s="128"/>
      <c r="B6292" s="2"/>
      <c r="C6292" s="139" t="s">
        <v>5534</v>
      </c>
      <c r="D6292" s="124" t="s">
        <v>5535</v>
      </c>
      <c r="E6292" s="118" t="s">
        <v>48</v>
      </c>
      <c r="F6292" s="124" t="s">
        <v>35249</v>
      </c>
      <c r="G6292" s="118" t="s">
        <v>34659</v>
      </c>
      <c r="H6292" s="137">
        <v>42636</v>
      </c>
      <c r="I6292" s="119">
        <v>79.760000000000005</v>
      </c>
      <c r="J6292" s="129"/>
      <c r="K6292" s="129"/>
      <c r="L6292" s="129">
        <v>0</v>
      </c>
      <c r="M6292" s="134" t="s">
        <v>31800</v>
      </c>
    </row>
    <row r="6293" spans="1:13" hidden="1" x14ac:dyDescent="0.25">
      <c r="A6293" s="128"/>
      <c r="B6293" s="2"/>
      <c r="C6293" s="139" t="s">
        <v>5536</v>
      </c>
      <c r="D6293" s="124" t="s">
        <v>5537</v>
      </c>
      <c r="E6293" s="118" t="s">
        <v>48</v>
      </c>
      <c r="F6293" s="124" t="s">
        <v>35249</v>
      </c>
      <c r="G6293" s="118" t="s">
        <v>34659</v>
      </c>
      <c r="H6293" s="137">
        <v>43892</v>
      </c>
      <c r="I6293" s="119">
        <v>187.36</v>
      </c>
      <c r="J6293" s="129"/>
      <c r="K6293" s="129"/>
      <c r="L6293" s="129">
        <v>0</v>
      </c>
      <c r="M6293" s="134" t="s">
        <v>22145</v>
      </c>
    </row>
    <row r="6294" spans="1:13" hidden="1" x14ac:dyDescent="0.25">
      <c r="A6294" s="128"/>
      <c r="B6294" s="2"/>
      <c r="C6294" s="139" t="s">
        <v>27760</v>
      </c>
      <c r="D6294" s="124" t="s">
        <v>27761</v>
      </c>
      <c r="E6294" s="118" t="s">
        <v>48</v>
      </c>
      <c r="F6294" s="124" t="s">
        <v>35249</v>
      </c>
      <c r="G6294" s="118" t="s">
        <v>34659</v>
      </c>
      <c r="H6294" s="137"/>
      <c r="I6294" s="119"/>
      <c r="J6294" s="129"/>
      <c r="K6294" s="129"/>
      <c r="L6294" s="129">
        <v>0</v>
      </c>
      <c r="M6294" s="134" t="s">
        <v>32285</v>
      </c>
    </row>
    <row r="6295" spans="1:13" hidden="1" x14ac:dyDescent="0.25">
      <c r="A6295" s="128"/>
      <c r="B6295" s="2"/>
      <c r="C6295" s="139" t="s">
        <v>5538</v>
      </c>
      <c r="D6295" s="124" t="s">
        <v>5539</v>
      </c>
      <c r="E6295" s="118" t="s">
        <v>48</v>
      </c>
      <c r="F6295" s="124" t="s">
        <v>35249</v>
      </c>
      <c r="G6295" s="118" t="s">
        <v>34659</v>
      </c>
      <c r="H6295" s="137">
        <v>44118</v>
      </c>
      <c r="I6295" s="119">
        <v>121.91</v>
      </c>
      <c r="J6295" s="129"/>
      <c r="K6295" s="129"/>
      <c r="L6295" s="129">
        <v>0</v>
      </c>
      <c r="M6295" s="134" t="s">
        <v>22146</v>
      </c>
    </row>
    <row r="6296" spans="1:13" hidden="1" x14ac:dyDescent="0.25">
      <c r="A6296" s="128"/>
      <c r="B6296" s="2"/>
      <c r="C6296" s="139" t="s">
        <v>5540</v>
      </c>
      <c r="D6296" s="124" t="s">
        <v>5541</v>
      </c>
      <c r="E6296" s="118" t="s">
        <v>48</v>
      </c>
      <c r="F6296" s="124" t="s">
        <v>35249</v>
      </c>
      <c r="G6296" s="118" t="s">
        <v>34659</v>
      </c>
      <c r="H6296" s="137">
        <v>43400</v>
      </c>
      <c r="I6296" s="119">
        <v>120.16</v>
      </c>
      <c r="J6296" s="129"/>
      <c r="K6296" s="129"/>
      <c r="L6296" s="129">
        <v>0</v>
      </c>
      <c r="M6296" s="134" t="s">
        <v>29900</v>
      </c>
    </row>
    <row r="6297" spans="1:13" hidden="1" x14ac:dyDescent="0.25">
      <c r="A6297" s="128"/>
      <c r="B6297" s="2"/>
      <c r="C6297" s="139" t="s">
        <v>5542</v>
      </c>
      <c r="D6297" s="124" t="s">
        <v>5543</v>
      </c>
      <c r="E6297" s="118" t="s">
        <v>48</v>
      </c>
      <c r="F6297" s="124" t="s">
        <v>35249</v>
      </c>
      <c r="G6297" s="118" t="s">
        <v>2</v>
      </c>
      <c r="H6297" s="137">
        <v>41828</v>
      </c>
      <c r="I6297" s="119">
        <v>89.3</v>
      </c>
      <c r="J6297" s="129"/>
      <c r="K6297" s="129"/>
      <c r="L6297" s="129">
        <v>0</v>
      </c>
      <c r="M6297" s="134" t="s">
        <v>31230</v>
      </c>
    </row>
    <row r="6298" spans="1:13" hidden="1" x14ac:dyDescent="0.25">
      <c r="A6298" s="128"/>
      <c r="B6298" s="2"/>
      <c r="C6298" s="139" t="s">
        <v>5544</v>
      </c>
      <c r="D6298" s="124" t="s">
        <v>5545</v>
      </c>
      <c r="E6298" s="118" t="s">
        <v>48</v>
      </c>
      <c r="F6298" s="124" t="s">
        <v>35249</v>
      </c>
      <c r="G6298" s="118" t="s">
        <v>34659</v>
      </c>
      <c r="H6298" s="137">
        <v>46044</v>
      </c>
      <c r="I6298" s="119">
        <v>55</v>
      </c>
      <c r="J6298" s="129"/>
      <c r="K6298" s="129"/>
      <c r="L6298" s="129">
        <v>0</v>
      </c>
      <c r="M6298" s="134" t="s">
        <v>28649</v>
      </c>
    </row>
    <row r="6299" spans="1:13" hidden="1" x14ac:dyDescent="0.25">
      <c r="A6299" s="128"/>
      <c r="B6299" s="2"/>
      <c r="C6299" s="139" t="s">
        <v>5546</v>
      </c>
      <c r="D6299" s="124" t="s">
        <v>5547</v>
      </c>
      <c r="E6299" s="118" t="s">
        <v>48</v>
      </c>
      <c r="F6299" s="124" t="s">
        <v>35249</v>
      </c>
      <c r="G6299" s="118" t="s">
        <v>34659</v>
      </c>
      <c r="H6299" s="137">
        <v>41828</v>
      </c>
      <c r="I6299" s="119">
        <v>89.3</v>
      </c>
      <c r="J6299" s="129"/>
      <c r="K6299" s="129"/>
      <c r="L6299" s="129">
        <v>0</v>
      </c>
      <c r="M6299" s="134" t="s">
        <v>22147</v>
      </c>
    </row>
    <row r="6300" spans="1:13" hidden="1" x14ac:dyDescent="0.25">
      <c r="A6300" s="128"/>
      <c r="B6300" s="2"/>
      <c r="C6300" s="139" t="s">
        <v>5548</v>
      </c>
      <c r="D6300" s="124" t="s">
        <v>5549</v>
      </c>
      <c r="E6300" s="118" t="s">
        <v>48</v>
      </c>
      <c r="F6300" s="124" t="s">
        <v>35249</v>
      </c>
      <c r="G6300" s="118" t="s">
        <v>34659</v>
      </c>
      <c r="H6300" s="137">
        <v>43038</v>
      </c>
      <c r="I6300" s="119">
        <v>2215.59</v>
      </c>
      <c r="J6300" s="129"/>
      <c r="K6300" s="129"/>
      <c r="L6300" s="129">
        <v>0</v>
      </c>
      <c r="M6300" s="134" t="s">
        <v>22148</v>
      </c>
    </row>
    <row r="6301" spans="1:13" hidden="1" x14ac:dyDescent="0.25">
      <c r="A6301" s="128"/>
      <c r="B6301" s="2"/>
      <c r="C6301" s="139" t="s">
        <v>5550</v>
      </c>
      <c r="D6301" s="124" t="s">
        <v>5551</v>
      </c>
      <c r="E6301" s="118" t="s">
        <v>48</v>
      </c>
      <c r="F6301" s="124" t="s">
        <v>35249</v>
      </c>
      <c r="G6301" s="118" t="s">
        <v>34659</v>
      </c>
      <c r="H6301" s="137">
        <v>44061</v>
      </c>
      <c r="I6301" s="119">
        <v>4297.9399999999996</v>
      </c>
      <c r="J6301" s="129"/>
      <c r="K6301" s="129"/>
      <c r="L6301" s="129">
        <v>0</v>
      </c>
      <c r="M6301" s="134" t="s">
        <v>28757</v>
      </c>
    </row>
    <row r="6302" spans="1:13" hidden="1" x14ac:dyDescent="0.25">
      <c r="A6302" s="128"/>
      <c r="B6302" s="2"/>
      <c r="C6302" s="139" t="s">
        <v>5552</v>
      </c>
      <c r="D6302" s="124" t="s">
        <v>5553</v>
      </c>
      <c r="E6302" s="118" t="s">
        <v>48</v>
      </c>
      <c r="F6302" s="124" t="s">
        <v>35249</v>
      </c>
      <c r="G6302" s="118" t="s">
        <v>34659</v>
      </c>
      <c r="H6302" s="137">
        <v>42017</v>
      </c>
      <c r="I6302" s="119">
        <v>2500</v>
      </c>
      <c r="J6302" s="129"/>
      <c r="K6302" s="129"/>
      <c r="L6302" s="129">
        <v>0</v>
      </c>
      <c r="M6302" s="134" t="s">
        <v>30971</v>
      </c>
    </row>
    <row r="6303" spans="1:13" hidden="1" x14ac:dyDescent="0.25">
      <c r="A6303" s="128"/>
      <c r="B6303" s="2"/>
      <c r="C6303" s="139" t="s">
        <v>5554</v>
      </c>
      <c r="D6303" s="124" t="s">
        <v>5555</v>
      </c>
      <c r="E6303" s="118" t="s">
        <v>48</v>
      </c>
      <c r="F6303" s="124" t="s">
        <v>35249</v>
      </c>
      <c r="G6303" s="118" t="s">
        <v>34659</v>
      </c>
      <c r="H6303" s="137"/>
      <c r="I6303" s="119"/>
      <c r="J6303" s="129"/>
      <c r="K6303" s="129"/>
      <c r="L6303" s="129">
        <v>0</v>
      </c>
      <c r="M6303" s="134" t="s">
        <v>35097</v>
      </c>
    </row>
    <row r="6304" spans="1:13" hidden="1" x14ac:dyDescent="0.25">
      <c r="A6304" s="128"/>
      <c r="B6304" s="2"/>
      <c r="C6304" s="139" t="s">
        <v>28390</v>
      </c>
      <c r="D6304" s="124" t="s">
        <v>28391</v>
      </c>
      <c r="E6304" s="118" t="s">
        <v>48</v>
      </c>
      <c r="F6304" s="124" t="s">
        <v>35249</v>
      </c>
      <c r="G6304" s="118" t="s">
        <v>34659</v>
      </c>
      <c r="H6304" s="137"/>
      <c r="I6304" s="119"/>
      <c r="J6304" s="129"/>
      <c r="K6304" s="129"/>
      <c r="L6304" s="129">
        <v>0</v>
      </c>
      <c r="M6304" s="134" t="s">
        <v>35319</v>
      </c>
    </row>
    <row r="6305" spans="1:13" hidden="1" x14ac:dyDescent="0.25">
      <c r="A6305" s="128"/>
      <c r="B6305" s="2"/>
      <c r="C6305" s="139" t="s">
        <v>5556</v>
      </c>
      <c r="D6305" s="124" t="s">
        <v>5557</v>
      </c>
      <c r="E6305" s="118" t="s">
        <v>48</v>
      </c>
      <c r="F6305" s="124" t="s">
        <v>35249</v>
      </c>
      <c r="G6305" s="118" t="s">
        <v>34659</v>
      </c>
      <c r="H6305" s="137">
        <v>44627</v>
      </c>
      <c r="I6305" s="119">
        <v>260</v>
      </c>
      <c r="J6305" s="129"/>
      <c r="K6305" s="129"/>
      <c r="L6305" s="129">
        <v>0</v>
      </c>
      <c r="M6305" s="134" t="s">
        <v>22149</v>
      </c>
    </row>
    <row r="6306" spans="1:13" hidden="1" x14ac:dyDescent="0.25">
      <c r="A6306" s="128"/>
      <c r="B6306" s="2"/>
      <c r="C6306" s="139" t="s">
        <v>5558</v>
      </c>
      <c r="D6306" s="124" t="s">
        <v>5559</v>
      </c>
      <c r="E6306" s="118" t="s">
        <v>48</v>
      </c>
      <c r="F6306" s="124" t="s">
        <v>35249</v>
      </c>
      <c r="G6306" s="118" t="s">
        <v>34659</v>
      </c>
      <c r="H6306" s="137">
        <v>41530</v>
      </c>
      <c r="I6306" s="119">
        <v>230</v>
      </c>
      <c r="J6306" s="129"/>
      <c r="K6306" s="129"/>
      <c r="L6306" s="129">
        <v>0</v>
      </c>
      <c r="M6306" s="134" t="s">
        <v>22150</v>
      </c>
    </row>
    <row r="6307" spans="1:13" hidden="1" x14ac:dyDescent="0.25">
      <c r="A6307" s="128"/>
      <c r="B6307" s="2"/>
      <c r="C6307" s="139" t="s">
        <v>5560</v>
      </c>
      <c r="D6307" s="124" t="s">
        <v>5561</v>
      </c>
      <c r="E6307" s="118" t="s">
        <v>48</v>
      </c>
      <c r="F6307" s="124" t="s">
        <v>35249</v>
      </c>
      <c r="G6307" s="118" t="s">
        <v>34659</v>
      </c>
      <c r="H6307" s="137">
        <v>41669</v>
      </c>
      <c r="I6307" s="119">
        <v>280</v>
      </c>
      <c r="J6307" s="129"/>
      <c r="K6307" s="129"/>
      <c r="L6307" s="129">
        <v>0</v>
      </c>
      <c r="M6307" s="134"/>
    </row>
    <row r="6308" spans="1:13" hidden="1" x14ac:dyDescent="0.25">
      <c r="A6308" s="128"/>
      <c r="B6308" s="2"/>
      <c r="C6308" s="139" t="s">
        <v>5562</v>
      </c>
      <c r="D6308" s="124" t="s">
        <v>5563</v>
      </c>
      <c r="E6308" s="118" t="s">
        <v>48</v>
      </c>
      <c r="F6308" s="124" t="s">
        <v>35249</v>
      </c>
      <c r="G6308" s="118" t="s">
        <v>2</v>
      </c>
      <c r="H6308" s="137">
        <v>40682</v>
      </c>
      <c r="I6308" s="119">
        <v>728</v>
      </c>
      <c r="J6308" s="129"/>
      <c r="K6308" s="129"/>
      <c r="L6308" s="129">
        <v>0</v>
      </c>
      <c r="M6308" s="134"/>
    </row>
    <row r="6309" spans="1:13" hidden="1" x14ac:dyDescent="0.25">
      <c r="A6309" s="128"/>
      <c r="B6309" s="2"/>
      <c r="C6309" s="139" t="s">
        <v>31084</v>
      </c>
      <c r="D6309" s="124" t="s">
        <v>31085</v>
      </c>
      <c r="E6309" s="118" t="s">
        <v>48</v>
      </c>
      <c r="F6309" s="124" t="s">
        <v>35249</v>
      </c>
      <c r="G6309" s="118" t="s">
        <v>2</v>
      </c>
      <c r="H6309" s="137"/>
      <c r="I6309" s="119"/>
      <c r="J6309" s="129"/>
      <c r="K6309" s="129"/>
      <c r="L6309" s="129">
        <v>0</v>
      </c>
      <c r="M6309" s="134" t="s">
        <v>22151</v>
      </c>
    </row>
    <row r="6310" spans="1:13" hidden="1" x14ac:dyDescent="0.25">
      <c r="A6310" s="128"/>
      <c r="B6310" s="2"/>
      <c r="C6310" s="139" t="s">
        <v>5564</v>
      </c>
      <c r="D6310" s="124" t="s">
        <v>5565</v>
      </c>
      <c r="E6310" s="118" t="s">
        <v>48</v>
      </c>
      <c r="F6310" s="124" t="s">
        <v>35249</v>
      </c>
      <c r="G6310" s="118" t="s">
        <v>2</v>
      </c>
      <c r="H6310" s="137">
        <v>42283</v>
      </c>
      <c r="I6310" s="119">
        <v>1618.16</v>
      </c>
      <c r="J6310" s="129"/>
      <c r="K6310" s="129"/>
      <c r="L6310" s="129">
        <v>0</v>
      </c>
      <c r="M6310" s="134" t="s">
        <v>22152</v>
      </c>
    </row>
    <row r="6311" spans="1:13" hidden="1" x14ac:dyDescent="0.25">
      <c r="A6311" s="128"/>
      <c r="B6311" s="2"/>
      <c r="C6311" s="139" t="s">
        <v>5566</v>
      </c>
      <c r="D6311" s="124" t="s">
        <v>5567</v>
      </c>
      <c r="E6311" s="118" t="s">
        <v>5568</v>
      </c>
      <c r="F6311" s="124" t="s">
        <v>5569</v>
      </c>
      <c r="G6311" s="118" t="s">
        <v>235</v>
      </c>
      <c r="H6311" s="137">
        <v>43390</v>
      </c>
      <c r="I6311" s="119">
        <v>249</v>
      </c>
      <c r="J6311" s="129"/>
      <c r="K6311" s="129"/>
      <c r="L6311" s="129">
        <v>0</v>
      </c>
      <c r="M6311" s="134" t="s">
        <v>22153</v>
      </c>
    </row>
    <row r="6312" spans="1:13" hidden="1" x14ac:dyDescent="0.25">
      <c r="A6312" s="128"/>
      <c r="B6312" s="2"/>
      <c r="C6312" s="139" t="s">
        <v>5566</v>
      </c>
      <c r="D6312" s="124" t="s">
        <v>5567</v>
      </c>
      <c r="E6312" s="118" t="s">
        <v>246</v>
      </c>
      <c r="F6312" s="124" t="s">
        <v>247</v>
      </c>
      <c r="G6312" s="118" t="s">
        <v>235</v>
      </c>
      <c r="H6312" s="137">
        <v>45847</v>
      </c>
      <c r="I6312" s="119">
        <v>313</v>
      </c>
      <c r="J6312" s="129"/>
      <c r="K6312" s="129"/>
      <c r="L6312" s="129">
        <v>0</v>
      </c>
      <c r="M6312" s="134" t="s">
        <v>22154</v>
      </c>
    </row>
    <row r="6313" spans="1:13" hidden="1" x14ac:dyDescent="0.25">
      <c r="A6313" s="128"/>
      <c r="B6313" s="2"/>
      <c r="C6313" s="139" t="s">
        <v>5566</v>
      </c>
      <c r="D6313" s="124" t="s">
        <v>5567</v>
      </c>
      <c r="E6313" s="118" t="s">
        <v>5570</v>
      </c>
      <c r="F6313" s="124" t="s">
        <v>5571</v>
      </c>
      <c r="G6313" s="118" t="s">
        <v>235</v>
      </c>
      <c r="H6313" s="137">
        <v>43390</v>
      </c>
      <c r="I6313" s="119">
        <v>249</v>
      </c>
      <c r="J6313" s="129"/>
      <c r="K6313" s="129"/>
      <c r="L6313" s="129">
        <v>0</v>
      </c>
      <c r="M6313" s="134" t="s">
        <v>28529</v>
      </c>
    </row>
    <row r="6314" spans="1:13" hidden="1" x14ac:dyDescent="0.25">
      <c r="A6314" s="128"/>
      <c r="B6314" s="2"/>
      <c r="C6314" s="139" t="s">
        <v>5566</v>
      </c>
      <c r="D6314" s="124" t="s">
        <v>5567</v>
      </c>
      <c r="E6314" s="118" t="s">
        <v>5572</v>
      </c>
      <c r="F6314" s="124" t="s">
        <v>5573</v>
      </c>
      <c r="G6314" s="118" t="s">
        <v>235</v>
      </c>
      <c r="H6314" s="137">
        <v>43756</v>
      </c>
      <c r="I6314" s="119">
        <v>315</v>
      </c>
      <c r="J6314" s="129"/>
      <c r="K6314" s="129"/>
      <c r="L6314" s="129">
        <v>0</v>
      </c>
      <c r="M6314" s="134"/>
    </row>
    <row r="6315" spans="1:13" hidden="1" x14ac:dyDescent="0.25">
      <c r="A6315" s="128"/>
      <c r="B6315" s="2"/>
      <c r="C6315" s="139" t="s">
        <v>5566</v>
      </c>
      <c r="D6315" s="124" t="s">
        <v>5567</v>
      </c>
      <c r="E6315" s="118" t="s">
        <v>5574</v>
      </c>
      <c r="F6315" s="124" t="s">
        <v>5575</v>
      </c>
      <c r="G6315" s="118" t="s">
        <v>235</v>
      </c>
      <c r="H6315" s="137">
        <v>44319</v>
      </c>
      <c r="I6315" s="119">
        <v>252</v>
      </c>
      <c r="J6315" s="129"/>
      <c r="K6315" s="129"/>
      <c r="L6315" s="129">
        <v>0</v>
      </c>
      <c r="M6315" s="134">
        <v>23722714</v>
      </c>
    </row>
    <row r="6316" spans="1:13" hidden="1" x14ac:dyDescent="0.25">
      <c r="A6316" s="128"/>
      <c r="B6316" s="2"/>
      <c r="C6316" s="139" t="s">
        <v>5566</v>
      </c>
      <c r="D6316" s="124" t="s">
        <v>5567</v>
      </c>
      <c r="E6316" s="118" t="s">
        <v>258</v>
      </c>
      <c r="F6316" s="124" t="s">
        <v>259</v>
      </c>
      <c r="G6316" s="118" t="s">
        <v>235</v>
      </c>
      <c r="H6316" s="137">
        <v>45826</v>
      </c>
      <c r="I6316" s="119">
        <v>358</v>
      </c>
      <c r="J6316" s="129">
        <v>1.5</v>
      </c>
      <c r="K6316" s="129"/>
      <c r="L6316" s="129">
        <v>0</v>
      </c>
      <c r="M6316" s="134" t="s">
        <v>22155</v>
      </c>
    </row>
    <row r="6317" spans="1:13" hidden="1" x14ac:dyDescent="0.25">
      <c r="A6317" s="128"/>
      <c r="B6317" s="2"/>
      <c r="C6317" s="139" t="s">
        <v>5566</v>
      </c>
      <c r="D6317" s="124" t="s">
        <v>5567</v>
      </c>
      <c r="E6317" s="118" t="s">
        <v>260</v>
      </c>
      <c r="F6317" s="124" t="s">
        <v>261</v>
      </c>
      <c r="G6317" s="118" t="s">
        <v>235</v>
      </c>
      <c r="H6317" s="137">
        <v>43747</v>
      </c>
      <c r="I6317" s="119">
        <v>195</v>
      </c>
      <c r="J6317" s="129">
        <v>1.5</v>
      </c>
      <c r="K6317" s="129"/>
      <c r="L6317" s="129">
        <v>0</v>
      </c>
      <c r="M6317" s="134" t="s">
        <v>22156</v>
      </c>
    </row>
    <row r="6318" spans="1:13" hidden="1" x14ac:dyDescent="0.25">
      <c r="A6318" s="128"/>
      <c r="B6318" s="2"/>
      <c r="C6318" s="139" t="s">
        <v>5566</v>
      </c>
      <c r="D6318" s="124" t="s">
        <v>5567</v>
      </c>
      <c r="E6318" s="118" t="s">
        <v>262</v>
      </c>
      <c r="F6318" s="124" t="s">
        <v>263</v>
      </c>
      <c r="G6318" s="118" t="s">
        <v>235</v>
      </c>
      <c r="H6318" s="137">
        <v>46073</v>
      </c>
      <c r="I6318" s="119">
        <v>358</v>
      </c>
      <c r="J6318" s="129">
        <v>1.2</v>
      </c>
      <c r="K6318" s="129"/>
      <c r="L6318" s="129">
        <v>0</v>
      </c>
      <c r="M6318" s="134" t="s">
        <v>22157</v>
      </c>
    </row>
    <row r="6319" spans="1:13" hidden="1" x14ac:dyDescent="0.25">
      <c r="A6319" s="128"/>
      <c r="B6319" s="2"/>
      <c r="C6319" s="139" t="s">
        <v>5566</v>
      </c>
      <c r="D6319" s="124" t="s">
        <v>5567</v>
      </c>
      <c r="E6319" s="118" t="s">
        <v>248</v>
      </c>
      <c r="F6319" s="124" t="s">
        <v>249</v>
      </c>
      <c r="G6319" s="118" t="s">
        <v>235</v>
      </c>
      <c r="H6319" s="137">
        <v>43817</v>
      </c>
      <c r="I6319" s="119">
        <v>178.83</v>
      </c>
      <c r="J6319" s="129">
        <v>1.2</v>
      </c>
      <c r="K6319" s="129"/>
      <c r="L6319" s="129">
        <v>0</v>
      </c>
      <c r="M6319" s="134" t="s">
        <v>22158</v>
      </c>
    </row>
    <row r="6320" spans="1:13" hidden="1" x14ac:dyDescent="0.25">
      <c r="A6320" s="128"/>
      <c r="B6320" s="2"/>
      <c r="C6320" s="139" t="s">
        <v>5566</v>
      </c>
      <c r="D6320" s="124" t="s">
        <v>5567</v>
      </c>
      <c r="E6320" s="118" t="s">
        <v>250</v>
      </c>
      <c r="F6320" s="124" t="s">
        <v>251</v>
      </c>
      <c r="G6320" s="118" t="s">
        <v>235</v>
      </c>
      <c r="H6320" s="137">
        <v>45894</v>
      </c>
      <c r="I6320" s="119">
        <v>313</v>
      </c>
      <c r="J6320" s="129">
        <v>1.2</v>
      </c>
      <c r="K6320" s="129"/>
      <c r="L6320" s="129">
        <v>0</v>
      </c>
      <c r="M6320" s="134" t="s">
        <v>22159</v>
      </c>
    </row>
    <row r="6321" spans="1:13" hidden="1" x14ac:dyDescent="0.25">
      <c r="A6321" s="128"/>
      <c r="B6321" s="2"/>
      <c r="C6321" s="139" t="s">
        <v>5566</v>
      </c>
      <c r="D6321" s="124" t="s">
        <v>5567</v>
      </c>
      <c r="E6321" s="118" t="s">
        <v>252</v>
      </c>
      <c r="F6321" s="124" t="s">
        <v>253</v>
      </c>
      <c r="G6321" s="118" t="s">
        <v>235</v>
      </c>
      <c r="H6321" s="137">
        <v>45986</v>
      </c>
      <c r="I6321" s="119">
        <v>313</v>
      </c>
      <c r="J6321" s="129"/>
      <c r="K6321" s="129"/>
      <c r="L6321" s="129">
        <v>0</v>
      </c>
      <c r="M6321" s="134" t="s">
        <v>22160</v>
      </c>
    </row>
    <row r="6322" spans="1:13" hidden="1" x14ac:dyDescent="0.25">
      <c r="A6322" s="128"/>
      <c r="B6322" s="2"/>
      <c r="C6322" s="139" t="s">
        <v>5566</v>
      </c>
      <c r="D6322" s="124" t="s">
        <v>5567</v>
      </c>
      <c r="E6322" s="118" t="s">
        <v>254</v>
      </c>
      <c r="F6322" s="124" t="s">
        <v>255</v>
      </c>
      <c r="G6322" s="118" t="s">
        <v>235</v>
      </c>
      <c r="H6322" s="137">
        <v>43048</v>
      </c>
      <c r="I6322" s="119">
        <v>153</v>
      </c>
      <c r="J6322" s="129">
        <v>1.2</v>
      </c>
      <c r="K6322" s="129"/>
      <c r="L6322" s="129">
        <v>0</v>
      </c>
      <c r="M6322" s="134" t="s">
        <v>22161</v>
      </c>
    </row>
    <row r="6323" spans="1:13" hidden="1" x14ac:dyDescent="0.25">
      <c r="A6323" s="128"/>
      <c r="B6323" s="2"/>
      <c r="C6323" s="139" t="s">
        <v>5566</v>
      </c>
      <c r="D6323" s="124" t="s">
        <v>5567</v>
      </c>
      <c r="E6323" s="118" t="s">
        <v>5576</v>
      </c>
      <c r="F6323" s="124" t="s">
        <v>5577</v>
      </c>
      <c r="G6323" s="118" t="s">
        <v>235</v>
      </c>
      <c r="H6323" s="137">
        <v>45979</v>
      </c>
      <c r="I6323" s="119">
        <v>256</v>
      </c>
      <c r="J6323" s="129">
        <v>1.2</v>
      </c>
      <c r="K6323" s="129"/>
      <c r="L6323" s="129">
        <v>0</v>
      </c>
      <c r="M6323" s="134" t="s">
        <v>34321</v>
      </c>
    </row>
    <row r="6324" spans="1:13" hidden="1" x14ac:dyDescent="0.25">
      <c r="A6324" s="128"/>
      <c r="B6324" s="2"/>
      <c r="C6324" s="139" t="s">
        <v>30416</v>
      </c>
      <c r="D6324" s="124" t="s">
        <v>30417</v>
      </c>
      <c r="E6324" s="118" t="s">
        <v>48</v>
      </c>
      <c r="F6324" s="124" t="s">
        <v>35249</v>
      </c>
      <c r="G6324" s="118" t="s">
        <v>2</v>
      </c>
      <c r="H6324" s="137"/>
      <c r="I6324" s="119"/>
      <c r="J6324" s="129"/>
      <c r="K6324" s="129"/>
      <c r="L6324" s="129">
        <v>0</v>
      </c>
      <c r="M6324" s="134" t="s">
        <v>22162</v>
      </c>
    </row>
    <row r="6325" spans="1:13" hidden="1" x14ac:dyDescent="0.25">
      <c r="A6325" s="128"/>
      <c r="B6325" s="2"/>
      <c r="C6325" s="139" t="s">
        <v>30298</v>
      </c>
      <c r="D6325" s="124" t="s">
        <v>30299</v>
      </c>
      <c r="E6325" s="118" t="s">
        <v>48</v>
      </c>
      <c r="F6325" s="124" t="s">
        <v>35249</v>
      </c>
      <c r="G6325" s="118" t="s">
        <v>2</v>
      </c>
      <c r="H6325" s="137"/>
      <c r="I6325" s="119"/>
      <c r="J6325" s="129">
        <v>1.2</v>
      </c>
      <c r="K6325" s="129"/>
      <c r="L6325" s="129">
        <v>0</v>
      </c>
      <c r="M6325" s="134" t="s">
        <v>22163</v>
      </c>
    </row>
    <row r="6326" spans="1:13" hidden="1" x14ac:dyDescent="0.25">
      <c r="A6326" s="128"/>
      <c r="B6326" s="2"/>
      <c r="C6326" s="139" t="s">
        <v>5578</v>
      </c>
      <c r="D6326" s="124" t="s">
        <v>5579</v>
      </c>
      <c r="E6326" s="118" t="s">
        <v>48</v>
      </c>
      <c r="F6326" s="124" t="s">
        <v>35249</v>
      </c>
      <c r="G6326" s="118" t="s">
        <v>2</v>
      </c>
      <c r="H6326" s="137">
        <v>43342</v>
      </c>
      <c r="I6326" s="119">
        <v>38.21</v>
      </c>
      <c r="J6326" s="129">
        <v>1.2</v>
      </c>
      <c r="K6326" s="129"/>
      <c r="L6326" s="129">
        <v>0</v>
      </c>
      <c r="M6326" s="134" t="s">
        <v>22164</v>
      </c>
    </row>
    <row r="6327" spans="1:13" hidden="1" x14ac:dyDescent="0.25">
      <c r="A6327" s="128"/>
      <c r="B6327" s="2"/>
      <c r="C6327" s="139" t="s">
        <v>5580</v>
      </c>
      <c r="D6327" s="124" t="s">
        <v>5581</v>
      </c>
      <c r="E6327" s="118" t="s">
        <v>48</v>
      </c>
      <c r="F6327" s="124" t="s">
        <v>35249</v>
      </c>
      <c r="G6327" s="118" t="s">
        <v>2</v>
      </c>
      <c r="H6327" s="137">
        <v>43342</v>
      </c>
      <c r="I6327" s="119">
        <v>2816.97</v>
      </c>
      <c r="J6327" s="129"/>
      <c r="K6327" s="129"/>
      <c r="L6327" s="129">
        <v>0</v>
      </c>
      <c r="M6327" s="134" t="s">
        <v>22165</v>
      </c>
    </row>
    <row r="6328" spans="1:13" hidden="1" x14ac:dyDescent="0.25">
      <c r="A6328" s="128"/>
      <c r="B6328" s="2"/>
      <c r="C6328" s="139" t="s">
        <v>5582</v>
      </c>
      <c r="D6328" s="124" t="s">
        <v>5583</v>
      </c>
      <c r="E6328" s="118" t="s">
        <v>48</v>
      </c>
      <c r="F6328" s="124" t="s">
        <v>35249</v>
      </c>
      <c r="G6328" s="118" t="s">
        <v>2</v>
      </c>
      <c r="H6328" s="137">
        <v>43342</v>
      </c>
      <c r="I6328" s="119">
        <v>634.64</v>
      </c>
      <c r="J6328" s="129"/>
      <c r="K6328" s="129"/>
      <c r="L6328" s="129">
        <v>0</v>
      </c>
      <c r="M6328" s="134" t="s">
        <v>22166</v>
      </c>
    </row>
    <row r="6329" spans="1:13" hidden="1" x14ac:dyDescent="0.25">
      <c r="A6329" s="128"/>
      <c r="B6329" s="2"/>
      <c r="C6329" s="139" t="s">
        <v>32724</v>
      </c>
      <c r="D6329" s="124" t="s">
        <v>32725</v>
      </c>
      <c r="E6329" s="118" t="s">
        <v>48</v>
      </c>
      <c r="F6329" s="124" t="s">
        <v>35249</v>
      </c>
      <c r="G6329" s="118" t="s">
        <v>2</v>
      </c>
      <c r="H6329" s="137"/>
      <c r="I6329" s="119"/>
      <c r="J6329" s="129"/>
      <c r="K6329" s="129"/>
      <c r="L6329" s="129">
        <v>0</v>
      </c>
      <c r="M6329" s="134" t="s">
        <v>22167</v>
      </c>
    </row>
    <row r="6330" spans="1:13" hidden="1" x14ac:dyDescent="0.25">
      <c r="A6330" s="128"/>
      <c r="B6330" s="2"/>
      <c r="C6330" s="139" t="s">
        <v>30441</v>
      </c>
      <c r="D6330" s="124" t="s">
        <v>30442</v>
      </c>
      <c r="E6330" s="118" t="s">
        <v>48</v>
      </c>
      <c r="F6330" s="124" t="s">
        <v>35249</v>
      </c>
      <c r="G6330" s="118" t="s">
        <v>2</v>
      </c>
      <c r="H6330" s="137"/>
      <c r="I6330" s="119"/>
      <c r="J6330" s="129"/>
      <c r="K6330" s="129"/>
      <c r="L6330" s="129">
        <v>0</v>
      </c>
      <c r="M6330" s="134" t="s">
        <v>22168</v>
      </c>
    </row>
    <row r="6331" spans="1:13" hidden="1" x14ac:dyDescent="0.25">
      <c r="A6331" s="128"/>
      <c r="B6331" s="2"/>
      <c r="C6331" s="139" t="s">
        <v>32051</v>
      </c>
      <c r="D6331" s="124" t="s">
        <v>32052</v>
      </c>
      <c r="E6331" s="118" t="s">
        <v>48</v>
      </c>
      <c r="F6331" s="124" t="s">
        <v>35249</v>
      </c>
      <c r="G6331" s="118" t="s">
        <v>2</v>
      </c>
      <c r="H6331" s="137"/>
      <c r="I6331" s="119"/>
      <c r="J6331" s="129"/>
      <c r="K6331" s="129"/>
      <c r="L6331" s="129">
        <v>0</v>
      </c>
      <c r="M6331" s="134" t="s">
        <v>22169</v>
      </c>
    </row>
    <row r="6332" spans="1:13" hidden="1" x14ac:dyDescent="0.25">
      <c r="A6332" s="128"/>
      <c r="B6332" s="2"/>
      <c r="C6332" s="139" t="s">
        <v>5584</v>
      </c>
      <c r="D6332" s="124" t="s">
        <v>5585</v>
      </c>
      <c r="E6332" s="118" t="s">
        <v>48</v>
      </c>
      <c r="F6332" s="124" t="s">
        <v>35249</v>
      </c>
      <c r="G6332" s="118" t="s">
        <v>2</v>
      </c>
      <c r="H6332" s="137">
        <v>44417</v>
      </c>
      <c r="I6332" s="119">
        <v>3651.35</v>
      </c>
      <c r="J6332" s="129">
        <v>2</v>
      </c>
      <c r="K6332" s="129">
        <v>3</v>
      </c>
      <c r="L6332" s="129">
        <v>6</v>
      </c>
      <c r="M6332" s="134" t="s">
        <v>22170</v>
      </c>
    </row>
    <row r="6333" spans="1:13" hidden="1" x14ac:dyDescent="0.25">
      <c r="A6333" s="128"/>
      <c r="B6333" s="2"/>
      <c r="C6333" s="139" t="s">
        <v>5586</v>
      </c>
      <c r="D6333" s="124" t="s">
        <v>5587</v>
      </c>
      <c r="E6333" s="118" t="s">
        <v>48</v>
      </c>
      <c r="F6333" s="124" t="s">
        <v>35249</v>
      </c>
      <c r="G6333" s="118" t="s">
        <v>2</v>
      </c>
      <c r="H6333" s="137">
        <v>43577</v>
      </c>
      <c r="I6333" s="119">
        <v>100</v>
      </c>
      <c r="J6333" s="129"/>
      <c r="K6333" s="129"/>
      <c r="L6333" s="129">
        <v>0</v>
      </c>
      <c r="M6333" s="134" t="s">
        <v>29464</v>
      </c>
    </row>
    <row r="6334" spans="1:13" hidden="1" x14ac:dyDescent="0.25">
      <c r="A6334" s="128"/>
      <c r="B6334" s="2"/>
      <c r="C6334" s="139" t="s">
        <v>5588</v>
      </c>
      <c r="D6334" s="124" t="s">
        <v>5589</v>
      </c>
      <c r="E6334" s="118" t="s">
        <v>48</v>
      </c>
      <c r="F6334" s="124" t="s">
        <v>35249</v>
      </c>
      <c r="G6334" s="118" t="s">
        <v>2</v>
      </c>
      <c r="H6334" s="137">
        <v>43367</v>
      </c>
      <c r="I6334" s="119">
        <v>200</v>
      </c>
      <c r="J6334" s="129"/>
      <c r="K6334" s="129"/>
      <c r="L6334" s="129">
        <v>0</v>
      </c>
      <c r="M6334" s="134" t="s">
        <v>29392</v>
      </c>
    </row>
    <row r="6335" spans="1:13" hidden="1" x14ac:dyDescent="0.25">
      <c r="A6335" s="128"/>
      <c r="B6335" s="2"/>
      <c r="C6335" s="139" t="s">
        <v>5590</v>
      </c>
      <c r="D6335" s="124" t="s">
        <v>5591</v>
      </c>
      <c r="E6335" s="118" t="s">
        <v>48</v>
      </c>
      <c r="F6335" s="124" t="s">
        <v>35249</v>
      </c>
      <c r="G6335" s="118" t="s">
        <v>2</v>
      </c>
      <c r="H6335" s="137">
        <v>42585</v>
      </c>
      <c r="I6335" s="119">
        <v>385</v>
      </c>
      <c r="J6335" s="129"/>
      <c r="K6335" s="129"/>
      <c r="L6335" s="129">
        <v>0</v>
      </c>
      <c r="M6335" s="134" t="s">
        <v>22171</v>
      </c>
    </row>
    <row r="6336" spans="1:13" hidden="1" x14ac:dyDescent="0.25">
      <c r="A6336" s="128"/>
      <c r="B6336" s="2"/>
      <c r="C6336" s="139" t="s">
        <v>5592</v>
      </c>
      <c r="D6336" s="124" t="s">
        <v>5593</v>
      </c>
      <c r="E6336" s="118" t="s">
        <v>48</v>
      </c>
      <c r="F6336" s="124" t="s">
        <v>35249</v>
      </c>
      <c r="G6336" s="118" t="s">
        <v>2</v>
      </c>
      <c r="H6336" s="137">
        <v>43342</v>
      </c>
      <c r="I6336" s="119">
        <v>391.02</v>
      </c>
      <c r="J6336" s="129"/>
      <c r="K6336" s="129"/>
      <c r="L6336" s="129">
        <v>0</v>
      </c>
      <c r="M6336" s="134" t="s">
        <v>22172</v>
      </c>
    </row>
    <row r="6337" spans="1:13" hidden="1" x14ac:dyDescent="0.25">
      <c r="A6337" s="128"/>
      <c r="B6337" s="2"/>
      <c r="C6337" s="139" t="s">
        <v>27688</v>
      </c>
      <c r="D6337" s="124" t="s">
        <v>27689</v>
      </c>
      <c r="E6337" s="118" t="s">
        <v>48</v>
      </c>
      <c r="F6337" s="124" t="s">
        <v>35249</v>
      </c>
      <c r="G6337" s="118" t="s">
        <v>34659</v>
      </c>
      <c r="H6337" s="137">
        <v>41864</v>
      </c>
      <c r="I6337" s="119">
        <v>3300</v>
      </c>
      <c r="J6337" s="129"/>
      <c r="K6337" s="129"/>
      <c r="L6337" s="129">
        <v>0</v>
      </c>
      <c r="M6337" s="134" t="s">
        <v>22173</v>
      </c>
    </row>
    <row r="6338" spans="1:13" hidden="1" x14ac:dyDescent="0.25">
      <c r="A6338" s="128"/>
      <c r="B6338" s="2"/>
      <c r="C6338" s="139" t="s">
        <v>28261</v>
      </c>
      <c r="D6338" s="124" t="s">
        <v>28262</v>
      </c>
      <c r="E6338" s="118" t="s">
        <v>48</v>
      </c>
      <c r="F6338" s="124" t="s">
        <v>35249</v>
      </c>
      <c r="G6338" s="118" t="s">
        <v>34659</v>
      </c>
      <c r="H6338" s="137"/>
      <c r="I6338" s="119"/>
      <c r="J6338" s="129"/>
      <c r="K6338" s="129"/>
      <c r="L6338" s="129">
        <v>0</v>
      </c>
      <c r="M6338" s="134" t="s">
        <v>22174</v>
      </c>
    </row>
    <row r="6339" spans="1:13" hidden="1" x14ac:dyDescent="0.25">
      <c r="A6339" s="128"/>
      <c r="B6339" s="2"/>
      <c r="C6339" s="139" t="s">
        <v>28167</v>
      </c>
      <c r="D6339" s="124" t="s">
        <v>28168</v>
      </c>
      <c r="E6339" s="118" t="s">
        <v>48</v>
      </c>
      <c r="F6339" s="124" t="s">
        <v>35249</v>
      </c>
      <c r="G6339" s="118" t="s">
        <v>34659</v>
      </c>
      <c r="H6339" s="137"/>
      <c r="I6339" s="119"/>
      <c r="J6339" s="129"/>
      <c r="K6339" s="129"/>
      <c r="L6339" s="129">
        <v>0</v>
      </c>
      <c r="M6339" s="134" t="s">
        <v>30842</v>
      </c>
    </row>
    <row r="6340" spans="1:13" hidden="1" x14ac:dyDescent="0.25">
      <c r="A6340" s="128"/>
      <c r="B6340" s="2"/>
      <c r="C6340" s="139" t="s">
        <v>5594</v>
      </c>
      <c r="D6340" s="124" t="s">
        <v>5595</v>
      </c>
      <c r="E6340" s="118" t="s">
        <v>48</v>
      </c>
      <c r="F6340" s="124" t="s">
        <v>35249</v>
      </c>
      <c r="G6340" s="118" t="s">
        <v>34659</v>
      </c>
      <c r="H6340" s="137">
        <v>45912</v>
      </c>
      <c r="I6340" s="119">
        <v>630</v>
      </c>
      <c r="J6340" s="129"/>
      <c r="K6340" s="129"/>
      <c r="L6340" s="129">
        <v>0</v>
      </c>
      <c r="M6340" s="134" t="s">
        <v>28254</v>
      </c>
    </row>
    <row r="6341" spans="1:13" hidden="1" x14ac:dyDescent="0.25">
      <c r="A6341" s="128"/>
      <c r="B6341" s="2"/>
      <c r="C6341" s="139" t="s">
        <v>27765</v>
      </c>
      <c r="D6341" s="124" t="s">
        <v>27766</v>
      </c>
      <c r="E6341" s="118" t="s">
        <v>48</v>
      </c>
      <c r="F6341" s="124" t="s">
        <v>35249</v>
      </c>
      <c r="G6341" s="118" t="s">
        <v>34659</v>
      </c>
      <c r="H6341" s="137"/>
      <c r="I6341" s="119"/>
      <c r="J6341" s="129"/>
      <c r="K6341" s="129"/>
      <c r="L6341" s="129">
        <v>0</v>
      </c>
      <c r="M6341" s="134" t="s">
        <v>28254</v>
      </c>
    </row>
    <row r="6342" spans="1:13" hidden="1" x14ac:dyDescent="0.25">
      <c r="A6342" s="128"/>
      <c r="B6342" s="2"/>
      <c r="C6342" s="139" t="s">
        <v>27691</v>
      </c>
      <c r="D6342" s="124" t="s">
        <v>5597</v>
      </c>
      <c r="E6342" s="118" t="s">
        <v>48</v>
      </c>
      <c r="F6342" s="124" t="s">
        <v>35249</v>
      </c>
      <c r="G6342" s="118" t="s">
        <v>34659</v>
      </c>
      <c r="H6342" s="137"/>
      <c r="I6342" s="119"/>
      <c r="J6342" s="129"/>
      <c r="K6342" s="129"/>
      <c r="L6342" s="129">
        <v>0</v>
      </c>
      <c r="M6342" s="134" t="s">
        <v>28345</v>
      </c>
    </row>
    <row r="6343" spans="1:13" hidden="1" x14ac:dyDescent="0.25">
      <c r="A6343" s="128"/>
      <c r="B6343" s="2"/>
      <c r="C6343" s="139" t="s">
        <v>5596</v>
      </c>
      <c r="D6343" s="124" t="s">
        <v>5597</v>
      </c>
      <c r="E6343" s="118" t="s">
        <v>48</v>
      </c>
      <c r="F6343" s="124" t="s">
        <v>35249</v>
      </c>
      <c r="G6343" s="118" t="s">
        <v>34659</v>
      </c>
      <c r="H6343" s="137">
        <v>44790</v>
      </c>
      <c r="I6343" s="119">
        <v>825</v>
      </c>
      <c r="J6343" s="129"/>
      <c r="K6343" s="129"/>
      <c r="L6343" s="129">
        <v>0</v>
      </c>
      <c r="M6343" s="134" t="s">
        <v>28792</v>
      </c>
    </row>
    <row r="6344" spans="1:13" hidden="1" x14ac:dyDescent="0.25">
      <c r="A6344" s="128"/>
      <c r="B6344" s="2"/>
      <c r="C6344" s="139" t="s">
        <v>5598</v>
      </c>
      <c r="D6344" s="124" t="s">
        <v>5599</v>
      </c>
      <c r="E6344" s="118" t="s">
        <v>48</v>
      </c>
      <c r="F6344" s="124" t="s">
        <v>35249</v>
      </c>
      <c r="G6344" s="118" t="s">
        <v>34659</v>
      </c>
      <c r="H6344" s="137"/>
      <c r="I6344" s="119"/>
      <c r="J6344" s="129"/>
      <c r="K6344" s="129"/>
      <c r="L6344" s="129">
        <v>0</v>
      </c>
      <c r="M6344" s="134" t="s">
        <v>27997</v>
      </c>
    </row>
    <row r="6345" spans="1:13" hidden="1" x14ac:dyDescent="0.25">
      <c r="A6345" s="128"/>
      <c r="B6345" s="2"/>
      <c r="C6345" s="139" t="s">
        <v>5600</v>
      </c>
      <c r="D6345" s="124" t="s">
        <v>5601</v>
      </c>
      <c r="E6345" s="118" t="s">
        <v>48</v>
      </c>
      <c r="F6345" s="124" t="s">
        <v>35249</v>
      </c>
      <c r="G6345" s="118" t="s">
        <v>34659</v>
      </c>
      <c r="H6345" s="137">
        <v>44790</v>
      </c>
      <c r="I6345" s="119">
        <v>525</v>
      </c>
      <c r="J6345" s="129"/>
      <c r="K6345" s="129"/>
      <c r="L6345" s="129">
        <v>0</v>
      </c>
      <c r="M6345" s="134" t="s">
        <v>28532</v>
      </c>
    </row>
    <row r="6346" spans="1:13" hidden="1" x14ac:dyDescent="0.25">
      <c r="A6346" s="128"/>
      <c r="B6346" s="2"/>
      <c r="C6346" s="139" t="s">
        <v>30608</v>
      </c>
      <c r="D6346" s="124" t="s">
        <v>30609</v>
      </c>
      <c r="E6346" s="118" t="s">
        <v>48</v>
      </c>
      <c r="F6346" s="124" t="s">
        <v>35249</v>
      </c>
      <c r="G6346" s="118" t="s">
        <v>34659</v>
      </c>
      <c r="H6346" s="137">
        <v>45898</v>
      </c>
      <c r="I6346" s="119">
        <v>950</v>
      </c>
      <c r="J6346" s="129"/>
      <c r="K6346" s="129"/>
      <c r="L6346" s="129">
        <v>0</v>
      </c>
      <c r="M6346" s="134" t="s">
        <v>28781</v>
      </c>
    </row>
    <row r="6347" spans="1:13" hidden="1" x14ac:dyDescent="0.25">
      <c r="A6347" s="128"/>
      <c r="B6347" s="2"/>
      <c r="C6347" s="139" t="s">
        <v>5602</v>
      </c>
      <c r="D6347" s="124" t="s">
        <v>5603</v>
      </c>
      <c r="E6347" s="118" t="s">
        <v>48</v>
      </c>
      <c r="F6347" s="124" t="s">
        <v>35249</v>
      </c>
      <c r="G6347" s="118" t="s">
        <v>34659</v>
      </c>
      <c r="H6347" s="137">
        <v>45993</v>
      </c>
      <c r="I6347" s="119">
        <v>750</v>
      </c>
      <c r="J6347" s="129"/>
      <c r="K6347" s="129"/>
      <c r="L6347" s="129">
        <v>0</v>
      </c>
      <c r="M6347" s="134" t="s">
        <v>22175</v>
      </c>
    </row>
    <row r="6348" spans="1:13" hidden="1" x14ac:dyDescent="0.25">
      <c r="A6348" s="128"/>
      <c r="B6348" s="2"/>
      <c r="C6348" s="139" t="s">
        <v>5604</v>
      </c>
      <c r="D6348" s="124" t="s">
        <v>5605</v>
      </c>
      <c r="E6348" s="118" t="s">
        <v>48</v>
      </c>
      <c r="F6348" s="124" t="s">
        <v>35249</v>
      </c>
      <c r="G6348" s="118" t="s">
        <v>34659</v>
      </c>
      <c r="H6348" s="137">
        <v>42457</v>
      </c>
      <c r="I6348" s="119">
        <v>379.2</v>
      </c>
      <c r="J6348" s="129"/>
      <c r="K6348" s="129"/>
      <c r="L6348" s="129">
        <v>0</v>
      </c>
      <c r="M6348" s="134" t="s">
        <v>30131</v>
      </c>
    </row>
    <row r="6349" spans="1:13" hidden="1" x14ac:dyDescent="0.25">
      <c r="A6349" s="128"/>
      <c r="B6349" s="2"/>
      <c r="C6349" s="139" t="s">
        <v>5606</v>
      </c>
      <c r="D6349" s="124" t="s">
        <v>5607</v>
      </c>
      <c r="E6349" s="118" t="s">
        <v>48</v>
      </c>
      <c r="F6349" s="124" t="s">
        <v>35249</v>
      </c>
      <c r="G6349" s="118" t="s">
        <v>34659</v>
      </c>
      <c r="H6349" s="137">
        <v>43875</v>
      </c>
      <c r="I6349" s="119">
        <v>46.7</v>
      </c>
      <c r="J6349" s="129"/>
      <c r="K6349" s="129"/>
      <c r="L6349" s="129">
        <v>0</v>
      </c>
      <c r="M6349" s="134" t="s">
        <v>28795</v>
      </c>
    </row>
    <row r="6350" spans="1:13" hidden="1" x14ac:dyDescent="0.25">
      <c r="A6350" s="128"/>
      <c r="B6350" s="2"/>
      <c r="C6350" s="139" t="s">
        <v>27813</v>
      </c>
      <c r="D6350" s="124" t="s">
        <v>27814</v>
      </c>
      <c r="E6350" s="118" t="s">
        <v>48</v>
      </c>
      <c r="F6350" s="124" t="s">
        <v>35249</v>
      </c>
      <c r="G6350" s="118" t="s">
        <v>34659</v>
      </c>
      <c r="H6350" s="137"/>
      <c r="I6350" s="119"/>
      <c r="J6350" s="129"/>
      <c r="K6350" s="129"/>
      <c r="L6350" s="129">
        <v>0</v>
      </c>
      <c r="M6350" s="134" t="s">
        <v>27861</v>
      </c>
    </row>
    <row r="6351" spans="1:13" hidden="1" x14ac:dyDescent="0.25">
      <c r="A6351" s="128"/>
      <c r="B6351" s="2"/>
      <c r="C6351" s="139" t="s">
        <v>27762</v>
      </c>
      <c r="D6351" s="124" t="s">
        <v>27763</v>
      </c>
      <c r="E6351" s="118" t="s">
        <v>48</v>
      </c>
      <c r="F6351" s="124" t="s">
        <v>35249</v>
      </c>
      <c r="G6351" s="118" t="s">
        <v>34659</v>
      </c>
      <c r="H6351" s="137"/>
      <c r="I6351" s="119"/>
      <c r="J6351" s="129"/>
      <c r="K6351" s="129"/>
      <c r="L6351" s="129">
        <v>0</v>
      </c>
      <c r="M6351" s="134" t="s">
        <v>22176</v>
      </c>
    </row>
    <row r="6352" spans="1:13" hidden="1" x14ac:dyDescent="0.25">
      <c r="A6352" s="128"/>
      <c r="B6352" s="2"/>
      <c r="C6352" s="139" t="s">
        <v>5608</v>
      </c>
      <c r="D6352" s="124" t="s">
        <v>5609</v>
      </c>
      <c r="E6352" s="118" t="s">
        <v>48</v>
      </c>
      <c r="F6352" s="124" t="s">
        <v>35249</v>
      </c>
      <c r="G6352" s="118" t="s">
        <v>34659</v>
      </c>
      <c r="H6352" s="137">
        <v>42992</v>
      </c>
      <c r="I6352" s="119">
        <v>133.19999999999999</v>
      </c>
      <c r="J6352" s="129"/>
      <c r="K6352" s="129"/>
      <c r="L6352" s="129">
        <v>0</v>
      </c>
      <c r="M6352" s="134" t="s">
        <v>35322</v>
      </c>
    </row>
    <row r="6353" spans="1:13" hidden="1" x14ac:dyDescent="0.25">
      <c r="A6353" s="128"/>
      <c r="B6353" s="2"/>
      <c r="C6353" s="139" t="s">
        <v>5610</v>
      </c>
      <c r="D6353" s="124" t="s">
        <v>5611</v>
      </c>
      <c r="E6353" s="118" t="s">
        <v>48</v>
      </c>
      <c r="F6353" s="124" t="s">
        <v>35249</v>
      </c>
      <c r="G6353" s="118" t="s">
        <v>34659</v>
      </c>
      <c r="H6353" s="137">
        <v>45993</v>
      </c>
      <c r="I6353" s="119">
        <v>850</v>
      </c>
      <c r="J6353" s="129"/>
      <c r="K6353" s="129"/>
      <c r="L6353" s="129">
        <v>0</v>
      </c>
      <c r="M6353" s="134" t="s">
        <v>22177</v>
      </c>
    </row>
    <row r="6354" spans="1:13" hidden="1" x14ac:dyDescent="0.25">
      <c r="A6354" s="128"/>
      <c r="B6354" s="2"/>
      <c r="C6354" s="139" t="s">
        <v>5612</v>
      </c>
      <c r="D6354" s="124" t="s">
        <v>5613</v>
      </c>
      <c r="E6354" s="118" t="s">
        <v>48</v>
      </c>
      <c r="F6354" s="124" t="s">
        <v>35249</v>
      </c>
      <c r="G6354" s="118" t="s">
        <v>2</v>
      </c>
      <c r="H6354" s="137">
        <v>46091</v>
      </c>
      <c r="I6354" s="119">
        <v>289.38</v>
      </c>
      <c r="J6354" s="129"/>
      <c r="K6354" s="129"/>
      <c r="L6354" s="129">
        <v>0</v>
      </c>
      <c r="M6354" s="134" t="s">
        <v>22178</v>
      </c>
    </row>
    <row r="6355" spans="1:13" hidden="1" x14ac:dyDescent="0.25">
      <c r="A6355" s="128"/>
      <c r="B6355" s="2"/>
      <c r="C6355" s="139" t="s">
        <v>5614</v>
      </c>
      <c r="D6355" s="124" t="s">
        <v>5615</v>
      </c>
      <c r="E6355" s="118" t="s">
        <v>48</v>
      </c>
      <c r="F6355" s="124" t="s">
        <v>35249</v>
      </c>
      <c r="G6355" s="118" t="s">
        <v>34659</v>
      </c>
      <c r="H6355" s="137">
        <v>42289</v>
      </c>
      <c r="I6355" s="119">
        <v>650</v>
      </c>
      <c r="J6355" s="129"/>
      <c r="K6355" s="129"/>
      <c r="L6355" s="129">
        <v>0</v>
      </c>
      <c r="M6355" s="134" t="s">
        <v>22179</v>
      </c>
    </row>
    <row r="6356" spans="1:13" hidden="1" x14ac:dyDescent="0.25">
      <c r="A6356" s="128"/>
      <c r="B6356" s="2"/>
      <c r="C6356" s="139" t="s">
        <v>28629</v>
      </c>
      <c r="D6356" s="124" t="s">
        <v>28630</v>
      </c>
      <c r="E6356" s="118" t="s">
        <v>48</v>
      </c>
      <c r="F6356" s="124" t="s">
        <v>35249</v>
      </c>
      <c r="G6356" s="118" t="s">
        <v>34659</v>
      </c>
      <c r="H6356" s="137"/>
      <c r="I6356" s="119"/>
      <c r="J6356" s="129"/>
      <c r="K6356" s="129"/>
      <c r="L6356" s="129">
        <v>0</v>
      </c>
      <c r="M6356" s="134" t="s">
        <v>22180</v>
      </c>
    </row>
    <row r="6357" spans="1:13" hidden="1" x14ac:dyDescent="0.25">
      <c r="A6357" s="128"/>
      <c r="B6357" s="2"/>
      <c r="C6357" s="139" t="s">
        <v>32595</v>
      </c>
      <c r="D6357" s="124" t="s">
        <v>32596</v>
      </c>
      <c r="E6357" s="118" t="s">
        <v>48</v>
      </c>
      <c r="F6357" s="124" t="s">
        <v>35249</v>
      </c>
      <c r="G6357" s="118" t="s">
        <v>34659</v>
      </c>
      <c r="H6357" s="137"/>
      <c r="I6357" s="119"/>
      <c r="J6357" s="129"/>
      <c r="K6357" s="129"/>
      <c r="L6357" s="129">
        <v>0</v>
      </c>
      <c r="M6357" s="134" t="s">
        <v>22181</v>
      </c>
    </row>
    <row r="6358" spans="1:13" hidden="1" x14ac:dyDescent="0.25">
      <c r="A6358" s="128"/>
      <c r="B6358" s="2"/>
      <c r="C6358" s="139" t="s">
        <v>27721</v>
      </c>
      <c r="D6358" s="124" t="s">
        <v>27722</v>
      </c>
      <c r="E6358" s="118" t="s">
        <v>48</v>
      </c>
      <c r="F6358" s="124" t="s">
        <v>35249</v>
      </c>
      <c r="G6358" s="118" t="s">
        <v>34659</v>
      </c>
      <c r="H6358" s="137"/>
      <c r="I6358" s="119"/>
      <c r="J6358" s="129"/>
      <c r="K6358" s="129"/>
      <c r="L6358" s="129">
        <v>0</v>
      </c>
      <c r="M6358" s="134" t="s">
        <v>28308</v>
      </c>
    </row>
    <row r="6359" spans="1:13" hidden="1" x14ac:dyDescent="0.25">
      <c r="A6359" s="128"/>
      <c r="B6359" s="2"/>
      <c r="C6359" s="139" t="s">
        <v>5616</v>
      </c>
      <c r="D6359" s="124" t="s">
        <v>5617</v>
      </c>
      <c r="E6359" s="118" t="s">
        <v>48</v>
      </c>
      <c r="F6359" s="124" t="s">
        <v>35249</v>
      </c>
      <c r="G6359" s="118" t="s">
        <v>34659</v>
      </c>
      <c r="H6359" s="137">
        <v>41507</v>
      </c>
      <c r="I6359" s="119">
        <v>2600</v>
      </c>
      <c r="J6359" s="129"/>
      <c r="K6359" s="129"/>
      <c r="L6359" s="129">
        <v>0</v>
      </c>
      <c r="M6359" s="134" t="s">
        <v>27858</v>
      </c>
    </row>
    <row r="6360" spans="1:13" hidden="1" x14ac:dyDescent="0.25">
      <c r="A6360" s="128"/>
      <c r="B6360" s="2"/>
      <c r="C6360" s="139" t="s">
        <v>5618</v>
      </c>
      <c r="D6360" s="124" t="s">
        <v>5619</v>
      </c>
      <c r="E6360" s="118" t="s">
        <v>48</v>
      </c>
      <c r="F6360" s="124" t="s">
        <v>35249</v>
      </c>
      <c r="G6360" s="118" t="s">
        <v>34659</v>
      </c>
      <c r="H6360" s="137">
        <v>41507</v>
      </c>
      <c r="I6360" s="119">
        <v>2600</v>
      </c>
      <c r="J6360" s="129"/>
      <c r="K6360" s="129"/>
      <c r="L6360" s="129">
        <v>0</v>
      </c>
      <c r="M6360" s="134" t="s">
        <v>22182</v>
      </c>
    </row>
    <row r="6361" spans="1:13" hidden="1" x14ac:dyDescent="0.25">
      <c r="A6361" s="128"/>
      <c r="B6361" s="2"/>
      <c r="C6361" s="139" t="s">
        <v>5620</v>
      </c>
      <c r="D6361" s="124" t="s">
        <v>5621</v>
      </c>
      <c r="E6361" s="118" t="s">
        <v>48</v>
      </c>
      <c r="F6361" s="124" t="s">
        <v>35249</v>
      </c>
      <c r="G6361" s="118" t="s">
        <v>34659</v>
      </c>
      <c r="H6361" s="137">
        <v>41708</v>
      </c>
      <c r="I6361" s="119">
        <v>10391.42</v>
      </c>
      <c r="J6361" s="129"/>
      <c r="K6361" s="129"/>
      <c r="L6361" s="129">
        <v>0</v>
      </c>
      <c r="M6361" s="134" t="s">
        <v>22183</v>
      </c>
    </row>
    <row r="6362" spans="1:13" hidden="1" x14ac:dyDescent="0.25">
      <c r="A6362" s="128"/>
      <c r="B6362" s="2"/>
      <c r="C6362" s="139" t="s">
        <v>5622</v>
      </c>
      <c r="D6362" s="124" t="s">
        <v>5623</v>
      </c>
      <c r="E6362" s="118" t="s">
        <v>48</v>
      </c>
      <c r="F6362" s="124" t="s">
        <v>35249</v>
      </c>
      <c r="G6362" s="118" t="s">
        <v>34659</v>
      </c>
      <c r="H6362" s="137">
        <v>41493</v>
      </c>
      <c r="I6362" s="119">
        <v>1500</v>
      </c>
      <c r="J6362" s="129"/>
      <c r="K6362" s="129"/>
      <c r="L6362" s="129">
        <v>0</v>
      </c>
      <c r="M6362" s="134" t="s">
        <v>22184</v>
      </c>
    </row>
    <row r="6363" spans="1:13" hidden="1" x14ac:dyDescent="0.25">
      <c r="A6363" s="128"/>
      <c r="B6363" s="2"/>
      <c r="C6363" s="139" t="s">
        <v>5624</v>
      </c>
      <c r="D6363" s="124" t="s">
        <v>5625</v>
      </c>
      <c r="E6363" s="118" t="s">
        <v>48</v>
      </c>
      <c r="F6363" s="124" t="s">
        <v>35249</v>
      </c>
      <c r="G6363" s="118" t="s">
        <v>34659</v>
      </c>
      <c r="H6363" s="137"/>
      <c r="I6363" s="119"/>
      <c r="J6363" s="129"/>
      <c r="K6363" s="129"/>
      <c r="L6363" s="129">
        <v>0</v>
      </c>
      <c r="M6363" s="134" t="s">
        <v>32872</v>
      </c>
    </row>
    <row r="6364" spans="1:13" hidden="1" x14ac:dyDescent="0.25">
      <c r="A6364" s="128"/>
      <c r="B6364" s="2"/>
      <c r="C6364" s="139" t="s">
        <v>5626</v>
      </c>
      <c r="D6364" s="124" t="s">
        <v>5627</v>
      </c>
      <c r="E6364" s="118" t="s">
        <v>48</v>
      </c>
      <c r="F6364" s="124" t="s">
        <v>35249</v>
      </c>
      <c r="G6364" s="118" t="s">
        <v>2</v>
      </c>
      <c r="H6364" s="137">
        <v>40639</v>
      </c>
      <c r="I6364" s="119">
        <v>120</v>
      </c>
      <c r="J6364" s="129"/>
      <c r="K6364" s="129"/>
      <c r="L6364" s="129">
        <v>0</v>
      </c>
      <c r="M6364" s="134" t="s">
        <v>33205</v>
      </c>
    </row>
    <row r="6365" spans="1:13" hidden="1" x14ac:dyDescent="0.25">
      <c r="A6365" s="128"/>
      <c r="B6365" s="2"/>
      <c r="C6365" s="139" t="s">
        <v>5628</v>
      </c>
      <c r="D6365" s="124" t="s">
        <v>5629</v>
      </c>
      <c r="E6365" s="118" t="s">
        <v>48</v>
      </c>
      <c r="F6365" s="124" t="s">
        <v>35249</v>
      </c>
      <c r="G6365" s="118" t="s">
        <v>2</v>
      </c>
      <c r="H6365" s="137">
        <v>41326</v>
      </c>
      <c r="I6365" s="119">
        <v>68</v>
      </c>
      <c r="J6365" s="129"/>
      <c r="K6365" s="129"/>
      <c r="L6365" s="129">
        <v>0</v>
      </c>
      <c r="M6365" s="134" t="s">
        <v>22185</v>
      </c>
    </row>
    <row r="6366" spans="1:13" hidden="1" x14ac:dyDescent="0.25">
      <c r="A6366" s="128"/>
      <c r="B6366" s="2"/>
      <c r="C6366" s="139" t="s">
        <v>5630</v>
      </c>
      <c r="D6366" s="124" t="s">
        <v>5631</v>
      </c>
      <c r="E6366" s="118" t="s">
        <v>48</v>
      </c>
      <c r="F6366" s="124" t="s">
        <v>35249</v>
      </c>
      <c r="G6366" s="118" t="s">
        <v>235</v>
      </c>
      <c r="H6366" s="137">
        <v>43137</v>
      </c>
      <c r="I6366" s="119">
        <v>2250</v>
      </c>
      <c r="J6366" s="129"/>
      <c r="K6366" s="129"/>
      <c r="L6366" s="129">
        <v>0</v>
      </c>
      <c r="M6366" s="134" t="s">
        <v>22186</v>
      </c>
    </row>
    <row r="6367" spans="1:13" hidden="1" x14ac:dyDescent="0.25">
      <c r="A6367" s="128"/>
      <c r="B6367" s="2"/>
      <c r="C6367" s="139" t="s">
        <v>5632</v>
      </c>
      <c r="D6367" s="124" t="s">
        <v>5633</v>
      </c>
      <c r="E6367" s="118" t="s">
        <v>48</v>
      </c>
      <c r="F6367" s="124" t="s">
        <v>35249</v>
      </c>
      <c r="G6367" s="118" t="s">
        <v>34659</v>
      </c>
      <c r="H6367" s="137">
        <v>41708</v>
      </c>
      <c r="I6367" s="119">
        <v>9360.8700000000008</v>
      </c>
      <c r="J6367" s="129"/>
      <c r="K6367" s="129"/>
      <c r="L6367" s="129">
        <v>0</v>
      </c>
      <c r="M6367" s="134" t="s">
        <v>22187</v>
      </c>
    </row>
    <row r="6368" spans="1:13" hidden="1" x14ac:dyDescent="0.25">
      <c r="A6368" s="128"/>
      <c r="B6368" s="2"/>
      <c r="C6368" s="139" t="s">
        <v>5634</v>
      </c>
      <c r="D6368" s="124" t="s">
        <v>5635</v>
      </c>
      <c r="E6368" s="118" t="s">
        <v>48</v>
      </c>
      <c r="F6368" s="124" t="s">
        <v>35249</v>
      </c>
      <c r="G6368" s="118" t="s">
        <v>2</v>
      </c>
      <c r="H6368" s="137">
        <v>40770</v>
      </c>
      <c r="I6368" s="119">
        <v>78.36</v>
      </c>
      <c r="J6368" s="129"/>
      <c r="K6368" s="129"/>
      <c r="L6368" s="129">
        <v>0</v>
      </c>
      <c r="M6368" s="134" t="s">
        <v>22188</v>
      </c>
    </row>
    <row r="6369" spans="1:13" hidden="1" x14ac:dyDescent="0.25">
      <c r="A6369" s="128"/>
      <c r="B6369" s="2"/>
      <c r="C6369" s="139" t="s">
        <v>5636</v>
      </c>
      <c r="D6369" s="124" t="s">
        <v>5637</v>
      </c>
      <c r="E6369" s="118" t="s">
        <v>48</v>
      </c>
      <c r="F6369" s="124" t="s">
        <v>35249</v>
      </c>
      <c r="G6369" s="118" t="s">
        <v>2</v>
      </c>
      <c r="H6369" s="137">
        <v>42755</v>
      </c>
      <c r="I6369" s="119">
        <v>215.2</v>
      </c>
      <c r="J6369" s="129"/>
      <c r="K6369" s="129"/>
      <c r="L6369" s="129">
        <v>0</v>
      </c>
      <c r="M6369" s="134" t="s">
        <v>22189</v>
      </c>
    </row>
    <row r="6370" spans="1:13" hidden="1" x14ac:dyDescent="0.25">
      <c r="A6370" s="128"/>
      <c r="B6370" s="2"/>
      <c r="C6370" s="139" t="s">
        <v>5638</v>
      </c>
      <c r="D6370" s="124" t="s">
        <v>5639</v>
      </c>
      <c r="E6370" s="118" t="s">
        <v>48</v>
      </c>
      <c r="F6370" s="124" t="s">
        <v>35249</v>
      </c>
      <c r="G6370" s="118" t="s">
        <v>2</v>
      </c>
      <c r="H6370" s="137">
        <v>41963</v>
      </c>
      <c r="I6370" s="119">
        <v>43.5</v>
      </c>
      <c r="J6370" s="129"/>
      <c r="K6370" s="129"/>
      <c r="L6370" s="129">
        <v>0</v>
      </c>
      <c r="M6370" s="134" t="s">
        <v>32762</v>
      </c>
    </row>
    <row r="6371" spans="1:13" hidden="1" x14ac:dyDescent="0.25">
      <c r="A6371" s="128"/>
      <c r="B6371" s="2"/>
      <c r="C6371" s="139" t="s">
        <v>5640</v>
      </c>
      <c r="D6371" s="124" t="s">
        <v>5641</v>
      </c>
      <c r="E6371" s="118" t="s">
        <v>48</v>
      </c>
      <c r="F6371" s="124" t="s">
        <v>35249</v>
      </c>
      <c r="G6371" s="118" t="s">
        <v>2</v>
      </c>
      <c r="H6371" s="137">
        <v>43349</v>
      </c>
      <c r="I6371" s="119">
        <v>47.5</v>
      </c>
      <c r="J6371" s="129"/>
      <c r="K6371" s="129"/>
      <c r="L6371" s="129">
        <v>0</v>
      </c>
      <c r="M6371" s="134" t="s">
        <v>22190</v>
      </c>
    </row>
    <row r="6372" spans="1:13" hidden="1" x14ac:dyDescent="0.25">
      <c r="A6372" s="128"/>
      <c r="B6372" s="2"/>
      <c r="C6372" s="139" t="s">
        <v>5642</v>
      </c>
      <c r="D6372" s="124" t="s">
        <v>5643</v>
      </c>
      <c r="E6372" s="118" t="s">
        <v>48</v>
      </c>
      <c r="F6372" s="124" t="s">
        <v>35249</v>
      </c>
      <c r="G6372" s="118" t="s">
        <v>2</v>
      </c>
      <c r="H6372" s="137">
        <v>43706</v>
      </c>
      <c r="I6372" s="119">
        <v>76.489999999999995</v>
      </c>
      <c r="J6372" s="129"/>
      <c r="K6372" s="129"/>
      <c r="L6372" s="129">
        <v>0</v>
      </c>
      <c r="M6372" s="134" t="s">
        <v>22191</v>
      </c>
    </row>
    <row r="6373" spans="1:13" hidden="1" x14ac:dyDescent="0.25">
      <c r="A6373" s="128"/>
      <c r="B6373" s="2"/>
      <c r="C6373" s="139" t="s">
        <v>5644</v>
      </c>
      <c r="D6373" s="124" t="s">
        <v>5645</v>
      </c>
      <c r="E6373" s="118" t="s">
        <v>48</v>
      </c>
      <c r="F6373" s="124" t="s">
        <v>35249</v>
      </c>
      <c r="G6373" s="118" t="s">
        <v>58</v>
      </c>
      <c r="H6373" s="137">
        <v>46048</v>
      </c>
      <c r="I6373" s="119">
        <v>266.3</v>
      </c>
      <c r="J6373" s="129"/>
      <c r="K6373" s="129"/>
      <c r="L6373" s="129">
        <v>0</v>
      </c>
      <c r="M6373" s="134" t="s">
        <v>22192</v>
      </c>
    </row>
    <row r="6374" spans="1:13" hidden="1" x14ac:dyDescent="0.25">
      <c r="A6374" s="128"/>
      <c r="B6374" s="2"/>
      <c r="C6374" s="139" t="s">
        <v>5646</v>
      </c>
      <c r="D6374" s="124" t="s">
        <v>5647</v>
      </c>
      <c r="E6374" s="118" t="s">
        <v>48</v>
      </c>
      <c r="F6374" s="124" t="s">
        <v>35249</v>
      </c>
      <c r="G6374" s="118" t="s">
        <v>34659</v>
      </c>
      <c r="H6374" s="137">
        <v>41346</v>
      </c>
      <c r="I6374" s="119">
        <v>1950</v>
      </c>
      <c r="J6374" s="129"/>
      <c r="K6374" s="129"/>
      <c r="L6374" s="129">
        <v>0</v>
      </c>
      <c r="M6374" s="134" t="s">
        <v>31721</v>
      </c>
    </row>
    <row r="6375" spans="1:13" hidden="1" x14ac:dyDescent="0.25">
      <c r="A6375" s="128"/>
      <c r="B6375" s="2"/>
      <c r="C6375" s="139" t="s">
        <v>5648</v>
      </c>
      <c r="D6375" s="124" t="s">
        <v>5649</v>
      </c>
      <c r="E6375" s="118" t="s">
        <v>48</v>
      </c>
      <c r="F6375" s="124" t="s">
        <v>35249</v>
      </c>
      <c r="G6375" s="118" t="s">
        <v>34659</v>
      </c>
      <c r="H6375" s="137">
        <v>41291</v>
      </c>
      <c r="I6375" s="119">
        <v>388</v>
      </c>
      <c r="J6375" s="129"/>
      <c r="K6375" s="129"/>
      <c r="L6375" s="129">
        <v>0</v>
      </c>
      <c r="M6375" s="134" t="s">
        <v>22193</v>
      </c>
    </row>
    <row r="6376" spans="1:13" hidden="1" x14ac:dyDescent="0.25">
      <c r="A6376" s="128"/>
      <c r="B6376" s="2"/>
      <c r="C6376" s="139" t="s">
        <v>5650</v>
      </c>
      <c r="D6376" s="124" t="s">
        <v>5651</v>
      </c>
      <c r="E6376" s="118" t="s">
        <v>48</v>
      </c>
      <c r="F6376" s="124" t="s">
        <v>35249</v>
      </c>
      <c r="G6376" s="118" t="s">
        <v>34659</v>
      </c>
      <c r="H6376" s="137">
        <v>42478</v>
      </c>
      <c r="I6376" s="119">
        <v>720</v>
      </c>
      <c r="J6376" s="129"/>
      <c r="K6376" s="129"/>
      <c r="L6376" s="129">
        <v>0</v>
      </c>
      <c r="M6376" s="134" t="s">
        <v>22194</v>
      </c>
    </row>
    <row r="6377" spans="1:13" hidden="1" x14ac:dyDescent="0.25">
      <c r="A6377" s="128"/>
      <c r="B6377" s="2"/>
      <c r="C6377" s="139" t="s">
        <v>27816</v>
      </c>
      <c r="D6377" s="124" t="s">
        <v>27817</v>
      </c>
      <c r="E6377" s="118" t="s">
        <v>48</v>
      </c>
      <c r="F6377" s="124" t="s">
        <v>35249</v>
      </c>
      <c r="G6377" s="118" t="s">
        <v>34659</v>
      </c>
      <c r="H6377" s="137"/>
      <c r="I6377" s="119"/>
      <c r="J6377" s="129"/>
      <c r="K6377" s="129"/>
      <c r="L6377" s="129">
        <v>0</v>
      </c>
      <c r="M6377" s="134" t="s">
        <v>33225</v>
      </c>
    </row>
    <row r="6378" spans="1:13" hidden="1" x14ac:dyDescent="0.25">
      <c r="A6378" s="128"/>
      <c r="B6378" s="2"/>
      <c r="C6378" s="139" t="s">
        <v>5652</v>
      </c>
      <c r="D6378" s="124" t="s">
        <v>5653</v>
      </c>
      <c r="E6378" s="118" t="s">
        <v>48</v>
      </c>
      <c r="F6378" s="124" t="s">
        <v>35249</v>
      </c>
      <c r="G6378" s="118" t="s">
        <v>34659</v>
      </c>
      <c r="H6378" s="137">
        <v>41549</v>
      </c>
      <c r="I6378" s="119">
        <v>405</v>
      </c>
      <c r="J6378" s="129"/>
      <c r="K6378" s="129"/>
      <c r="L6378" s="129">
        <v>0</v>
      </c>
      <c r="M6378" s="134" t="s">
        <v>22195</v>
      </c>
    </row>
    <row r="6379" spans="1:13" hidden="1" x14ac:dyDescent="0.25">
      <c r="A6379" s="128"/>
      <c r="B6379" s="2"/>
      <c r="C6379" s="139" t="s">
        <v>27692</v>
      </c>
      <c r="D6379" s="124" t="s">
        <v>27693</v>
      </c>
      <c r="E6379" s="118" t="s">
        <v>48</v>
      </c>
      <c r="F6379" s="124" t="s">
        <v>35249</v>
      </c>
      <c r="G6379" s="118" t="s">
        <v>34659</v>
      </c>
      <c r="H6379" s="137"/>
      <c r="I6379" s="119"/>
      <c r="J6379" s="129"/>
      <c r="K6379" s="129"/>
      <c r="L6379" s="129">
        <v>0</v>
      </c>
      <c r="M6379" s="134" t="s">
        <v>22196</v>
      </c>
    </row>
    <row r="6380" spans="1:13" hidden="1" x14ac:dyDescent="0.25">
      <c r="A6380" s="128"/>
      <c r="B6380" s="2"/>
      <c r="C6380" s="139" t="s">
        <v>5654</v>
      </c>
      <c r="D6380" s="124" t="s">
        <v>5655</v>
      </c>
      <c r="E6380" s="118" t="s">
        <v>48</v>
      </c>
      <c r="F6380" s="124" t="s">
        <v>35249</v>
      </c>
      <c r="G6380" s="118" t="s">
        <v>34659</v>
      </c>
      <c r="H6380" s="137">
        <v>41806</v>
      </c>
      <c r="I6380" s="119">
        <v>2800</v>
      </c>
      <c r="J6380" s="129"/>
      <c r="K6380" s="129"/>
      <c r="L6380" s="129">
        <v>0</v>
      </c>
      <c r="M6380" s="134" t="s">
        <v>22197</v>
      </c>
    </row>
    <row r="6381" spans="1:13" hidden="1" x14ac:dyDescent="0.25">
      <c r="A6381" s="128"/>
      <c r="B6381" s="2"/>
      <c r="C6381" s="139" t="s">
        <v>5656</v>
      </c>
      <c r="D6381" s="124" t="s">
        <v>5657</v>
      </c>
      <c r="E6381" s="118" t="s">
        <v>48</v>
      </c>
      <c r="F6381" s="124" t="s">
        <v>35249</v>
      </c>
      <c r="G6381" s="118" t="s">
        <v>34659</v>
      </c>
      <c r="H6381" s="137"/>
      <c r="I6381" s="119"/>
      <c r="J6381" s="129"/>
      <c r="K6381" s="129"/>
      <c r="L6381" s="129">
        <v>0</v>
      </c>
      <c r="M6381" s="134" t="s">
        <v>22198</v>
      </c>
    </row>
    <row r="6382" spans="1:13" hidden="1" x14ac:dyDescent="0.25">
      <c r="A6382" s="128"/>
      <c r="B6382" s="2"/>
      <c r="C6382" s="139" t="s">
        <v>5658</v>
      </c>
      <c r="D6382" s="124" t="s">
        <v>5659</v>
      </c>
      <c r="E6382" s="118" t="s">
        <v>48</v>
      </c>
      <c r="F6382" s="124" t="s">
        <v>35249</v>
      </c>
      <c r="G6382" s="118" t="s">
        <v>2</v>
      </c>
      <c r="H6382" s="137">
        <v>43951</v>
      </c>
      <c r="I6382" s="119">
        <v>329</v>
      </c>
      <c r="J6382" s="129"/>
      <c r="K6382" s="129"/>
      <c r="L6382" s="129">
        <v>0</v>
      </c>
      <c r="M6382" s="134" t="s">
        <v>22199</v>
      </c>
    </row>
    <row r="6383" spans="1:13" hidden="1" x14ac:dyDescent="0.25">
      <c r="A6383" s="128"/>
      <c r="B6383" s="2"/>
      <c r="C6383" s="139" t="s">
        <v>5660</v>
      </c>
      <c r="D6383" s="124" t="s">
        <v>5661</v>
      </c>
      <c r="E6383" s="118" t="s">
        <v>48</v>
      </c>
      <c r="F6383" s="124" t="s">
        <v>35249</v>
      </c>
      <c r="G6383" s="118" t="s">
        <v>2</v>
      </c>
      <c r="H6383" s="137">
        <v>43951</v>
      </c>
      <c r="I6383" s="119">
        <v>56.52</v>
      </c>
      <c r="J6383" s="129"/>
      <c r="K6383" s="129"/>
      <c r="L6383" s="129">
        <v>0</v>
      </c>
      <c r="M6383" s="134" t="s">
        <v>22200</v>
      </c>
    </row>
    <row r="6384" spans="1:13" hidden="1" x14ac:dyDescent="0.25">
      <c r="A6384" s="128"/>
      <c r="B6384" s="2"/>
      <c r="C6384" s="139" t="s">
        <v>5662</v>
      </c>
      <c r="D6384" s="124" t="s">
        <v>5663</v>
      </c>
      <c r="E6384" s="118" t="s">
        <v>48</v>
      </c>
      <c r="F6384" s="124" t="s">
        <v>35249</v>
      </c>
      <c r="G6384" s="118" t="s">
        <v>34659</v>
      </c>
      <c r="H6384" s="137">
        <v>41305</v>
      </c>
      <c r="I6384" s="119">
        <v>508.04</v>
      </c>
      <c r="J6384" s="129"/>
      <c r="K6384" s="129"/>
      <c r="L6384" s="129">
        <v>0</v>
      </c>
      <c r="M6384" s="134" t="s">
        <v>22201</v>
      </c>
    </row>
    <row r="6385" spans="1:13" hidden="1" x14ac:dyDescent="0.25">
      <c r="A6385" s="128"/>
      <c r="B6385" s="2"/>
      <c r="C6385" s="139" t="s">
        <v>41986</v>
      </c>
      <c r="D6385" s="124" t="s">
        <v>41987</v>
      </c>
      <c r="E6385" s="118" t="s">
        <v>48</v>
      </c>
      <c r="F6385" s="124" t="s">
        <v>35249</v>
      </c>
      <c r="G6385" s="118" t="s">
        <v>2</v>
      </c>
      <c r="H6385" s="137">
        <v>45908</v>
      </c>
      <c r="I6385" s="119">
        <v>135</v>
      </c>
      <c r="J6385" s="129"/>
      <c r="K6385" s="129"/>
      <c r="L6385" s="129">
        <v>0</v>
      </c>
      <c r="M6385" s="134" t="s">
        <v>22202</v>
      </c>
    </row>
    <row r="6386" spans="1:13" hidden="1" x14ac:dyDescent="0.25">
      <c r="A6386" s="128"/>
      <c r="B6386" s="2"/>
      <c r="C6386" s="139" t="s">
        <v>5664</v>
      </c>
      <c r="D6386" s="124" t="s">
        <v>5665</v>
      </c>
      <c r="E6386" s="118" t="s">
        <v>48</v>
      </c>
      <c r="F6386" s="124" t="s">
        <v>35249</v>
      </c>
      <c r="G6386" s="118" t="s">
        <v>2</v>
      </c>
      <c r="H6386" s="137">
        <v>43794</v>
      </c>
      <c r="I6386" s="119">
        <v>3613.5</v>
      </c>
      <c r="J6386" s="129"/>
      <c r="K6386" s="129"/>
      <c r="L6386" s="129">
        <v>0</v>
      </c>
      <c r="M6386" s="134" t="s">
        <v>22203</v>
      </c>
    </row>
    <row r="6387" spans="1:13" hidden="1" x14ac:dyDescent="0.25">
      <c r="A6387" s="128"/>
      <c r="B6387" s="2"/>
      <c r="C6387" s="139" t="s">
        <v>5666</v>
      </c>
      <c r="D6387" s="124" t="s">
        <v>5667</v>
      </c>
      <c r="E6387" s="118" t="s">
        <v>48</v>
      </c>
      <c r="F6387" s="124" t="s">
        <v>35249</v>
      </c>
      <c r="G6387" s="118" t="s">
        <v>34659</v>
      </c>
      <c r="H6387" s="137">
        <v>45869</v>
      </c>
      <c r="I6387" s="119">
        <v>10</v>
      </c>
      <c r="J6387" s="129"/>
      <c r="K6387" s="129"/>
      <c r="L6387" s="129">
        <v>0</v>
      </c>
      <c r="M6387" s="134" t="s">
        <v>22204</v>
      </c>
    </row>
    <row r="6388" spans="1:13" hidden="1" x14ac:dyDescent="0.25">
      <c r="A6388" s="128"/>
      <c r="B6388" s="2"/>
      <c r="C6388" s="139" t="s">
        <v>5668</v>
      </c>
      <c r="D6388" s="124" t="s">
        <v>5669</v>
      </c>
      <c r="E6388" s="118" t="s">
        <v>48</v>
      </c>
      <c r="F6388" s="124" t="s">
        <v>35249</v>
      </c>
      <c r="G6388" s="118" t="s">
        <v>34659</v>
      </c>
      <c r="H6388" s="137">
        <v>45939</v>
      </c>
      <c r="I6388" s="119">
        <v>22</v>
      </c>
      <c r="J6388" s="129"/>
      <c r="K6388" s="129"/>
      <c r="L6388" s="129">
        <v>0</v>
      </c>
      <c r="M6388" s="134" t="s">
        <v>29505</v>
      </c>
    </row>
    <row r="6389" spans="1:13" hidden="1" x14ac:dyDescent="0.25">
      <c r="A6389" s="128"/>
      <c r="B6389" s="2"/>
      <c r="C6389" s="139" t="s">
        <v>5670</v>
      </c>
      <c r="D6389" s="124" t="s">
        <v>5671</v>
      </c>
      <c r="E6389" s="118" t="s">
        <v>48</v>
      </c>
      <c r="F6389" s="124" t="s">
        <v>35249</v>
      </c>
      <c r="G6389" s="118" t="s">
        <v>34659</v>
      </c>
      <c r="H6389" s="137">
        <v>43005</v>
      </c>
      <c r="I6389" s="119">
        <v>24</v>
      </c>
      <c r="J6389" s="129"/>
      <c r="K6389" s="129"/>
      <c r="L6389" s="129">
        <v>0</v>
      </c>
      <c r="M6389" s="134" t="s">
        <v>29615</v>
      </c>
    </row>
    <row r="6390" spans="1:13" hidden="1" x14ac:dyDescent="0.25">
      <c r="A6390" s="128"/>
      <c r="B6390" s="2"/>
      <c r="C6390" s="139" t="s">
        <v>5672</v>
      </c>
      <c r="D6390" s="124" t="s">
        <v>5673</v>
      </c>
      <c r="E6390" s="118" t="s">
        <v>48</v>
      </c>
      <c r="F6390" s="124" t="s">
        <v>35249</v>
      </c>
      <c r="G6390" s="118" t="s">
        <v>34659</v>
      </c>
      <c r="H6390" s="137">
        <v>45132</v>
      </c>
      <c r="I6390" s="119">
        <v>18</v>
      </c>
      <c r="J6390" s="129"/>
      <c r="K6390" s="129"/>
      <c r="L6390" s="129">
        <v>0</v>
      </c>
      <c r="M6390" s="134" t="s">
        <v>29401</v>
      </c>
    </row>
    <row r="6391" spans="1:13" hidden="1" x14ac:dyDescent="0.25">
      <c r="A6391" s="128"/>
      <c r="B6391" s="2"/>
      <c r="C6391" s="139" t="s">
        <v>34974</v>
      </c>
      <c r="D6391" s="124" t="s">
        <v>34975</v>
      </c>
      <c r="E6391" s="118" t="s">
        <v>48</v>
      </c>
      <c r="F6391" s="124" t="s">
        <v>35249</v>
      </c>
      <c r="G6391" s="118" t="s">
        <v>2</v>
      </c>
      <c r="H6391" s="137">
        <v>45952</v>
      </c>
      <c r="I6391" s="119">
        <v>29.16</v>
      </c>
      <c r="J6391" s="129"/>
      <c r="K6391" s="129"/>
      <c r="L6391" s="129">
        <v>0</v>
      </c>
      <c r="M6391" s="134" t="s">
        <v>22205</v>
      </c>
    </row>
    <row r="6392" spans="1:13" hidden="1" x14ac:dyDescent="0.25">
      <c r="A6392" s="128"/>
      <c r="B6392" s="2"/>
      <c r="C6392" s="139" t="s">
        <v>5674</v>
      </c>
      <c r="D6392" s="124" t="s">
        <v>5675</v>
      </c>
      <c r="E6392" s="118" t="s">
        <v>48</v>
      </c>
      <c r="F6392" s="124" t="s">
        <v>35249</v>
      </c>
      <c r="G6392" s="118" t="s">
        <v>34659</v>
      </c>
      <c r="H6392" s="137">
        <v>45939</v>
      </c>
      <c r="I6392" s="119">
        <v>19</v>
      </c>
      <c r="J6392" s="129"/>
      <c r="K6392" s="129"/>
      <c r="L6392" s="129">
        <v>0</v>
      </c>
      <c r="M6392" s="134" t="s">
        <v>22206</v>
      </c>
    </row>
    <row r="6393" spans="1:13" hidden="1" x14ac:dyDescent="0.25">
      <c r="A6393" s="128"/>
      <c r="B6393" s="2"/>
      <c r="C6393" s="139" t="s">
        <v>5676</v>
      </c>
      <c r="D6393" s="124" t="s">
        <v>5677</v>
      </c>
      <c r="E6393" s="118" t="s">
        <v>48</v>
      </c>
      <c r="F6393" s="124" t="s">
        <v>35249</v>
      </c>
      <c r="G6393" s="118" t="s">
        <v>34659</v>
      </c>
      <c r="H6393" s="137">
        <v>46076</v>
      </c>
      <c r="I6393" s="119">
        <v>15</v>
      </c>
      <c r="J6393" s="129"/>
      <c r="K6393" s="129"/>
      <c r="L6393" s="129">
        <v>0</v>
      </c>
      <c r="M6393" s="134" t="s">
        <v>22207</v>
      </c>
    </row>
    <row r="6394" spans="1:13" hidden="1" x14ac:dyDescent="0.25">
      <c r="A6394" s="128"/>
      <c r="B6394" s="2"/>
      <c r="C6394" s="139" t="s">
        <v>5678</v>
      </c>
      <c r="D6394" s="124" t="s">
        <v>5679</v>
      </c>
      <c r="E6394" s="118" t="s">
        <v>48</v>
      </c>
      <c r="F6394" s="124" t="s">
        <v>35249</v>
      </c>
      <c r="G6394" s="118" t="s">
        <v>34659</v>
      </c>
      <c r="H6394" s="137">
        <v>44945</v>
      </c>
      <c r="I6394" s="119">
        <v>26</v>
      </c>
      <c r="J6394" s="129"/>
      <c r="K6394" s="129"/>
      <c r="L6394" s="129">
        <v>0</v>
      </c>
      <c r="M6394" s="134" t="s">
        <v>22208</v>
      </c>
    </row>
    <row r="6395" spans="1:13" hidden="1" x14ac:dyDescent="0.25">
      <c r="A6395" s="128"/>
      <c r="B6395" s="2"/>
      <c r="C6395" s="139" t="s">
        <v>5680</v>
      </c>
      <c r="D6395" s="124" t="s">
        <v>5681</v>
      </c>
      <c r="E6395" s="118" t="s">
        <v>48</v>
      </c>
      <c r="F6395" s="124" t="s">
        <v>35249</v>
      </c>
      <c r="G6395" s="118" t="s">
        <v>34659</v>
      </c>
      <c r="H6395" s="137">
        <v>44467</v>
      </c>
      <c r="I6395" s="119">
        <v>21.5</v>
      </c>
      <c r="J6395" s="129"/>
      <c r="K6395" s="129"/>
      <c r="L6395" s="129">
        <v>0</v>
      </c>
      <c r="M6395" s="134" t="s">
        <v>22209</v>
      </c>
    </row>
    <row r="6396" spans="1:13" hidden="1" x14ac:dyDescent="0.25">
      <c r="A6396" s="128"/>
      <c r="B6396" s="2"/>
      <c r="C6396" s="139" t="s">
        <v>5682</v>
      </c>
      <c r="D6396" s="124" t="s">
        <v>5683</v>
      </c>
      <c r="E6396" s="118" t="s">
        <v>48</v>
      </c>
      <c r="F6396" s="124" t="s">
        <v>35249</v>
      </c>
      <c r="G6396" s="118" t="s">
        <v>2</v>
      </c>
      <c r="H6396" s="137">
        <v>44523</v>
      </c>
      <c r="I6396" s="119">
        <v>873.84</v>
      </c>
      <c r="J6396" s="129"/>
      <c r="K6396" s="129"/>
      <c r="L6396" s="129">
        <v>0</v>
      </c>
      <c r="M6396" s="134" t="s">
        <v>22210</v>
      </c>
    </row>
    <row r="6397" spans="1:13" hidden="1" x14ac:dyDescent="0.25">
      <c r="A6397" s="128"/>
      <c r="B6397" s="2"/>
      <c r="C6397" s="139" t="s">
        <v>5684</v>
      </c>
      <c r="D6397" s="124" t="s">
        <v>5685</v>
      </c>
      <c r="E6397" s="118" t="s">
        <v>48</v>
      </c>
      <c r="F6397" s="124" t="s">
        <v>35249</v>
      </c>
      <c r="G6397" s="118" t="s">
        <v>2</v>
      </c>
      <c r="H6397" s="137">
        <v>44523</v>
      </c>
      <c r="I6397" s="119">
        <v>903.23</v>
      </c>
      <c r="J6397" s="129"/>
      <c r="K6397" s="129"/>
      <c r="L6397" s="129">
        <v>0</v>
      </c>
      <c r="M6397" s="134" t="s">
        <v>22211</v>
      </c>
    </row>
    <row r="6398" spans="1:13" hidden="1" x14ac:dyDescent="0.25">
      <c r="A6398" s="128"/>
      <c r="B6398" s="2"/>
      <c r="C6398" s="139" t="s">
        <v>5686</v>
      </c>
      <c r="D6398" s="124" t="s">
        <v>5687</v>
      </c>
      <c r="E6398" s="118" t="s">
        <v>48</v>
      </c>
      <c r="F6398" s="124" t="s">
        <v>35249</v>
      </c>
      <c r="G6398" s="118" t="s">
        <v>2</v>
      </c>
      <c r="H6398" s="137">
        <v>44523</v>
      </c>
      <c r="I6398" s="119">
        <v>932.63</v>
      </c>
      <c r="J6398" s="129"/>
      <c r="K6398" s="129"/>
      <c r="L6398" s="129">
        <v>0</v>
      </c>
      <c r="M6398" s="134" t="s">
        <v>22212</v>
      </c>
    </row>
    <row r="6399" spans="1:13" hidden="1" x14ac:dyDescent="0.25">
      <c r="A6399" s="128"/>
      <c r="B6399" s="2"/>
      <c r="C6399" s="139" t="s">
        <v>5688</v>
      </c>
      <c r="D6399" s="124" t="s">
        <v>5689</v>
      </c>
      <c r="E6399" s="118" t="s">
        <v>48</v>
      </c>
      <c r="F6399" s="124" t="s">
        <v>35249</v>
      </c>
      <c r="G6399" s="118" t="s">
        <v>2</v>
      </c>
      <c r="H6399" s="137">
        <v>44523</v>
      </c>
      <c r="I6399" s="119">
        <v>1075.6500000000001</v>
      </c>
      <c r="J6399" s="129"/>
      <c r="K6399" s="129"/>
      <c r="L6399" s="129">
        <v>0</v>
      </c>
      <c r="M6399" s="134" t="s">
        <v>29593</v>
      </c>
    </row>
    <row r="6400" spans="1:13" hidden="1" x14ac:dyDescent="0.25">
      <c r="A6400" s="128"/>
      <c r="B6400" s="2"/>
      <c r="C6400" s="139" t="s">
        <v>5690</v>
      </c>
      <c r="D6400" s="124" t="s">
        <v>5691</v>
      </c>
      <c r="E6400" s="118" t="s">
        <v>48</v>
      </c>
      <c r="F6400" s="124" t="s">
        <v>35249</v>
      </c>
      <c r="G6400" s="118" t="s">
        <v>2</v>
      </c>
      <c r="H6400" s="137">
        <v>44523</v>
      </c>
      <c r="I6400" s="119">
        <v>1089.4000000000001</v>
      </c>
      <c r="J6400" s="129"/>
      <c r="K6400" s="129"/>
      <c r="L6400" s="129">
        <v>0</v>
      </c>
      <c r="M6400" s="134" t="s">
        <v>29161</v>
      </c>
    </row>
    <row r="6401" spans="1:13" hidden="1" x14ac:dyDescent="0.25">
      <c r="A6401" s="128"/>
      <c r="B6401" s="2"/>
      <c r="C6401" s="139" t="s">
        <v>5692</v>
      </c>
      <c r="D6401" s="124" t="s">
        <v>5693</v>
      </c>
      <c r="E6401" s="118" t="s">
        <v>48</v>
      </c>
      <c r="F6401" s="124" t="s">
        <v>35249</v>
      </c>
      <c r="G6401" s="118" t="s">
        <v>2</v>
      </c>
      <c r="H6401" s="137">
        <v>44523</v>
      </c>
      <c r="I6401" s="119">
        <v>1268.48</v>
      </c>
      <c r="J6401" s="129"/>
      <c r="K6401" s="129"/>
      <c r="L6401" s="129">
        <v>0</v>
      </c>
      <c r="M6401" s="134" t="s">
        <v>28982</v>
      </c>
    </row>
    <row r="6402" spans="1:13" hidden="1" x14ac:dyDescent="0.25">
      <c r="A6402" s="128"/>
      <c r="B6402" s="2"/>
      <c r="C6402" s="139" t="s">
        <v>5694</v>
      </c>
      <c r="D6402" s="124" t="s">
        <v>5695</v>
      </c>
      <c r="E6402" s="118" t="s">
        <v>48</v>
      </c>
      <c r="F6402" s="124" t="s">
        <v>35249</v>
      </c>
      <c r="G6402" s="118" t="s">
        <v>2</v>
      </c>
      <c r="H6402" s="137">
        <v>44523</v>
      </c>
      <c r="I6402" s="119">
        <v>1412.73</v>
      </c>
      <c r="J6402" s="129"/>
      <c r="K6402" s="129"/>
      <c r="L6402" s="129">
        <v>0</v>
      </c>
      <c r="M6402" s="134" t="s">
        <v>22213</v>
      </c>
    </row>
    <row r="6403" spans="1:13" hidden="1" x14ac:dyDescent="0.25">
      <c r="A6403" s="128"/>
      <c r="B6403" s="2"/>
      <c r="C6403" s="139" t="s">
        <v>5696</v>
      </c>
      <c r="D6403" s="124" t="s">
        <v>5697</v>
      </c>
      <c r="E6403" s="118" t="s">
        <v>48</v>
      </c>
      <c r="F6403" s="124" t="s">
        <v>35249</v>
      </c>
      <c r="G6403" s="118" t="s">
        <v>2</v>
      </c>
      <c r="H6403" s="137">
        <v>44728</v>
      </c>
      <c r="I6403" s="119">
        <v>1775.45</v>
      </c>
      <c r="J6403" s="129"/>
      <c r="K6403" s="129"/>
      <c r="L6403" s="129">
        <v>0</v>
      </c>
      <c r="M6403" s="134" t="s">
        <v>22214</v>
      </c>
    </row>
    <row r="6404" spans="1:13" hidden="1" x14ac:dyDescent="0.25">
      <c r="A6404" s="128"/>
      <c r="B6404" s="2"/>
      <c r="C6404" s="139" t="s">
        <v>27852</v>
      </c>
      <c r="D6404" s="124" t="s">
        <v>27853</v>
      </c>
      <c r="E6404" s="118" t="s">
        <v>48</v>
      </c>
      <c r="F6404" s="124" t="s">
        <v>35249</v>
      </c>
      <c r="G6404" s="118" t="s">
        <v>2</v>
      </c>
      <c r="H6404" s="137"/>
      <c r="I6404" s="119"/>
      <c r="J6404" s="129"/>
      <c r="K6404" s="129"/>
      <c r="L6404" s="129">
        <v>0</v>
      </c>
      <c r="M6404" s="134" t="s">
        <v>22215</v>
      </c>
    </row>
    <row r="6405" spans="1:13" hidden="1" x14ac:dyDescent="0.25">
      <c r="A6405" s="128"/>
      <c r="B6405" s="2"/>
      <c r="C6405" s="139" t="s">
        <v>5698</v>
      </c>
      <c r="D6405" s="124" t="s">
        <v>5699</v>
      </c>
      <c r="E6405" s="118" t="s">
        <v>48</v>
      </c>
      <c r="F6405" s="124" t="s">
        <v>35249</v>
      </c>
      <c r="G6405" s="118" t="s">
        <v>34659</v>
      </c>
      <c r="H6405" s="137">
        <v>41460</v>
      </c>
      <c r="I6405" s="119">
        <v>150</v>
      </c>
      <c r="J6405" s="129"/>
      <c r="K6405" s="129"/>
      <c r="L6405" s="129">
        <v>0</v>
      </c>
      <c r="M6405" s="134" t="s">
        <v>22216</v>
      </c>
    </row>
    <row r="6406" spans="1:13" hidden="1" x14ac:dyDescent="0.25">
      <c r="A6406" s="128"/>
      <c r="B6406" s="2"/>
      <c r="C6406" s="139" t="s">
        <v>5700</v>
      </c>
      <c r="D6406" s="124" t="s">
        <v>5701</v>
      </c>
      <c r="E6406" s="118" t="s">
        <v>48</v>
      </c>
      <c r="F6406" s="124" t="s">
        <v>35249</v>
      </c>
      <c r="G6406" s="118" t="s">
        <v>59</v>
      </c>
      <c r="H6406" s="137">
        <v>42265</v>
      </c>
      <c r="I6406" s="119">
        <v>280</v>
      </c>
      <c r="J6406" s="129"/>
      <c r="K6406" s="129"/>
      <c r="L6406" s="129">
        <v>0</v>
      </c>
      <c r="M6406" s="134" t="s">
        <v>22217</v>
      </c>
    </row>
    <row r="6407" spans="1:13" hidden="1" x14ac:dyDescent="0.25">
      <c r="A6407" s="128"/>
      <c r="B6407" s="2"/>
      <c r="C6407" s="139" t="s">
        <v>5702</v>
      </c>
      <c r="D6407" s="124" t="s">
        <v>5703</v>
      </c>
      <c r="E6407" s="118" t="s">
        <v>48</v>
      </c>
      <c r="F6407" s="124" t="s">
        <v>35249</v>
      </c>
      <c r="G6407" s="118" t="s">
        <v>59</v>
      </c>
      <c r="H6407" s="137"/>
      <c r="I6407" s="119"/>
      <c r="J6407" s="129"/>
      <c r="K6407" s="129"/>
      <c r="L6407" s="129">
        <v>0</v>
      </c>
      <c r="M6407" s="134" t="s">
        <v>22218</v>
      </c>
    </row>
    <row r="6408" spans="1:13" x14ac:dyDescent="0.25">
      <c r="A6408" s="128"/>
      <c r="B6408" s="2"/>
      <c r="C6408" s="139" t="s">
        <v>31884</v>
      </c>
      <c r="D6408" s="124" t="s">
        <v>31885</v>
      </c>
      <c r="E6408" s="118" t="s">
        <v>48</v>
      </c>
      <c r="F6408" s="124" t="s">
        <v>35249</v>
      </c>
      <c r="G6408" s="118" t="s">
        <v>34659</v>
      </c>
      <c r="H6408" s="137"/>
      <c r="I6408" s="119"/>
      <c r="J6408" s="129"/>
      <c r="K6408" s="129"/>
      <c r="L6408" s="129">
        <v>0</v>
      </c>
      <c r="M6408" s="134" t="s">
        <v>22219</v>
      </c>
    </row>
    <row r="6409" spans="1:13" hidden="1" x14ac:dyDescent="0.25">
      <c r="A6409" s="128"/>
      <c r="B6409" s="2"/>
      <c r="C6409" s="139" t="s">
        <v>33268</v>
      </c>
      <c r="D6409" s="124" t="s">
        <v>33269</v>
      </c>
      <c r="E6409" s="118" t="s">
        <v>48</v>
      </c>
      <c r="F6409" s="124" t="s">
        <v>35249</v>
      </c>
      <c r="G6409" s="118" t="s">
        <v>34659</v>
      </c>
      <c r="H6409" s="137"/>
      <c r="I6409" s="119"/>
      <c r="J6409" s="129"/>
      <c r="K6409" s="129"/>
      <c r="L6409" s="129">
        <v>0</v>
      </c>
      <c r="M6409" s="134" t="s">
        <v>22220</v>
      </c>
    </row>
    <row r="6410" spans="1:13" hidden="1" x14ac:dyDescent="0.25">
      <c r="A6410" s="128"/>
      <c r="B6410" s="2"/>
      <c r="C6410" s="139" t="s">
        <v>33550</v>
      </c>
      <c r="D6410" s="124" t="s">
        <v>33551</v>
      </c>
      <c r="E6410" s="118" t="s">
        <v>48</v>
      </c>
      <c r="F6410" s="124" t="s">
        <v>35249</v>
      </c>
      <c r="G6410" s="118" t="s">
        <v>34659</v>
      </c>
      <c r="H6410" s="137"/>
      <c r="I6410" s="119"/>
      <c r="J6410" s="129"/>
      <c r="K6410" s="129"/>
      <c r="L6410" s="129">
        <v>0</v>
      </c>
      <c r="M6410" s="134" t="s">
        <v>22221</v>
      </c>
    </row>
    <row r="6411" spans="1:13" hidden="1" x14ac:dyDescent="0.25">
      <c r="A6411" s="128"/>
      <c r="B6411" s="2"/>
      <c r="C6411" s="139" t="s">
        <v>5704</v>
      </c>
      <c r="D6411" s="124" t="s">
        <v>5705</v>
      </c>
      <c r="E6411" s="118" t="s">
        <v>48</v>
      </c>
      <c r="F6411" s="124" t="s">
        <v>35249</v>
      </c>
      <c r="G6411" s="118" t="s">
        <v>34659</v>
      </c>
      <c r="H6411" s="137">
        <v>41376</v>
      </c>
      <c r="I6411" s="119">
        <v>1087.56</v>
      </c>
      <c r="J6411" s="129"/>
      <c r="K6411" s="129"/>
      <c r="L6411" s="129">
        <v>0</v>
      </c>
      <c r="M6411" s="134" t="s">
        <v>22222</v>
      </c>
    </row>
    <row r="6412" spans="1:13" hidden="1" x14ac:dyDescent="0.25">
      <c r="A6412" s="128"/>
      <c r="B6412" s="2"/>
      <c r="C6412" s="139" t="s">
        <v>33265</v>
      </c>
      <c r="D6412" s="124" t="s">
        <v>33266</v>
      </c>
      <c r="E6412" s="118" t="s">
        <v>48</v>
      </c>
      <c r="F6412" s="124" t="s">
        <v>35249</v>
      </c>
      <c r="G6412" s="118" t="s">
        <v>34659</v>
      </c>
      <c r="H6412" s="137"/>
      <c r="I6412" s="119"/>
      <c r="J6412" s="129"/>
      <c r="K6412" s="129"/>
      <c r="L6412" s="129">
        <v>0</v>
      </c>
      <c r="M6412" s="134" t="s">
        <v>22223</v>
      </c>
    </row>
    <row r="6413" spans="1:13" hidden="1" x14ac:dyDescent="0.25">
      <c r="A6413" s="128"/>
      <c r="B6413" s="2"/>
      <c r="C6413" s="139" t="s">
        <v>29876</v>
      </c>
      <c r="D6413" s="124" t="s">
        <v>29877</v>
      </c>
      <c r="E6413" s="118" t="s">
        <v>48</v>
      </c>
      <c r="F6413" s="124" t="s">
        <v>35249</v>
      </c>
      <c r="G6413" s="118" t="s">
        <v>2</v>
      </c>
      <c r="H6413" s="137"/>
      <c r="I6413" s="119"/>
      <c r="J6413" s="129"/>
      <c r="K6413" s="129"/>
      <c r="L6413" s="129">
        <v>0</v>
      </c>
      <c r="M6413" s="134" t="s">
        <v>22224</v>
      </c>
    </row>
    <row r="6414" spans="1:13" hidden="1" x14ac:dyDescent="0.25">
      <c r="A6414" s="128"/>
      <c r="B6414" s="2"/>
      <c r="C6414" s="139" t="s">
        <v>5707</v>
      </c>
      <c r="D6414" s="124" t="s">
        <v>5708</v>
      </c>
      <c r="E6414" s="118" t="s">
        <v>48</v>
      </c>
      <c r="F6414" s="124" t="s">
        <v>35249</v>
      </c>
      <c r="G6414" s="118" t="s">
        <v>34659</v>
      </c>
      <c r="H6414" s="137">
        <v>45847</v>
      </c>
      <c r="I6414" s="119">
        <v>123</v>
      </c>
      <c r="J6414" s="129"/>
      <c r="K6414" s="129"/>
      <c r="L6414" s="129">
        <v>0</v>
      </c>
      <c r="M6414" s="134" t="s">
        <v>22225</v>
      </c>
    </row>
    <row r="6415" spans="1:13" hidden="1" x14ac:dyDescent="0.25">
      <c r="A6415" s="128"/>
      <c r="B6415" s="2"/>
      <c r="C6415" s="139" t="s">
        <v>5706</v>
      </c>
      <c r="D6415" s="124" t="s">
        <v>41988</v>
      </c>
      <c r="E6415" s="118" t="s">
        <v>48</v>
      </c>
      <c r="F6415" s="124" t="s">
        <v>35249</v>
      </c>
      <c r="G6415" s="118" t="s">
        <v>34659</v>
      </c>
      <c r="H6415" s="137">
        <v>45991</v>
      </c>
      <c r="I6415" s="119">
        <v>44</v>
      </c>
      <c r="J6415" s="129"/>
      <c r="K6415" s="129"/>
      <c r="L6415" s="129">
        <v>0</v>
      </c>
      <c r="M6415" s="134" t="s">
        <v>22226</v>
      </c>
    </row>
    <row r="6416" spans="1:13" hidden="1" x14ac:dyDescent="0.25">
      <c r="A6416" s="128"/>
      <c r="B6416" s="2"/>
      <c r="C6416" s="139" t="s">
        <v>5709</v>
      </c>
      <c r="D6416" s="124" t="s">
        <v>5710</v>
      </c>
      <c r="E6416" s="118" t="s">
        <v>48</v>
      </c>
      <c r="F6416" s="124" t="s">
        <v>35249</v>
      </c>
      <c r="G6416" s="118" t="s">
        <v>34659</v>
      </c>
      <c r="H6416" s="137">
        <v>45597</v>
      </c>
      <c r="I6416" s="119">
        <v>11</v>
      </c>
      <c r="J6416" s="129"/>
      <c r="K6416" s="129"/>
      <c r="L6416" s="129">
        <v>0</v>
      </c>
      <c r="M6416" s="134" t="s">
        <v>22227</v>
      </c>
    </row>
    <row r="6417" spans="1:13" hidden="1" x14ac:dyDescent="0.25">
      <c r="A6417" s="128"/>
      <c r="B6417" s="2"/>
      <c r="C6417" s="139" t="s">
        <v>5711</v>
      </c>
      <c r="D6417" s="124" t="s">
        <v>5712</v>
      </c>
      <c r="E6417" s="118" t="s">
        <v>48</v>
      </c>
      <c r="F6417" s="124" t="s">
        <v>35249</v>
      </c>
      <c r="G6417" s="118" t="s">
        <v>59</v>
      </c>
      <c r="H6417" s="137">
        <v>42452</v>
      </c>
      <c r="I6417" s="119">
        <v>96</v>
      </c>
      <c r="J6417" s="129"/>
      <c r="K6417" s="129"/>
      <c r="L6417" s="129">
        <v>0</v>
      </c>
      <c r="M6417" s="134" t="s">
        <v>22228</v>
      </c>
    </row>
    <row r="6418" spans="1:13" hidden="1" x14ac:dyDescent="0.25">
      <c r="A6418" s="128"/>
      <c r="B6418" s="2"/>
      <c r="C6418" s="139" t="s">
        <v>5713</v>
      </c>
      <c r="D6418" s="124" t="s">
        <v>5714</v>
      </c>
      <c r="E6418" s="118" t="s">
        <v>48</v>
      </c>
      <c r="F6418" s="124" t="s">
        <v>35249</v>
      </c>
      <c r="G6418" s="118" t="s">
        <v>59</v>
      </c>
      <c r="H6418" s="137">
        <v>41928</v>
      </c>
      <c r="I6418" s="119">
        <v>80</v>
      </c>
      <c r="J6418" s="129"/>
      <c r="K6418" s="129"/>
      <c r="L6418" s="129">
        <v>0</v>
      </c>
      <c r="M6418" s="134" t="s">
        <v>22229</v>
      </c>
    </row>
    <row r="6419" spans="1:13" hidden="1" x14ac:dyDescent="0.25">
      <c r="A6419" s="128"/>
      <c r="B6419" s="2"/>
      <c r="C6419" s="139" t="s">
        <v>5715</v>
      </c>
      <c r="D6419" s="124" t="s">
        <v>5716</v>
      </c>
      <c r="E6419" s="118" t="s">
        <v>48</v>
      </c>
      <c r="F6419" s="124" t="s">
        <v>35249</v>
      </c>
      <c r="G6419" s="118" t="s">
        <v>34659</v>
      </c>
      <c r="H6419" s="137">
        <v>42067</v>
      </c>
      <c r="I6419" s="119">
        <v>79.67</v>
      </c>
      <c r="J6419" s="129"/>
      <c r="K6419" s="129"/>
      <c r="L6419" s="129">
        <v>0</v>
      </c>
      <c r="M6419" s="134" t="s">
        <v>22230</v>
      </c>
    </row>
    <row r="6420" spans="1:13" hidden="1" x14ac:dyDescent="0.25">
      <c r="A6420" s="128"/>
      <c r="B6420" s="2"/>
      <c r="C6420" s="139" t="s">
        <v>5717</v>
      </c>
      <c r="D6420" s="124" t="s">
        <v>5718</v>
      </c>
      <c r="E6420" s="118" t="s">
        <v>48</v>
      </c>
      <c r="F6420" s="124" t="s">
        <v>35249</v>
      </c>
      <c r="G6420" s="118" t="s">
        <v>59</v>
      </c>
      <c r="H6420" s="137">
        <v>42093</v>
      </c>
      <c r="I6420" s="119">
        <v>47</v>
      </c>
      <c r="J6420" s="129"/>
      <c r="K6420" s="129"/>
      <c r="L6420" s="129">
        <v>0</v>
      </c>
      <c r="M6420" s="134" t="s">
        <v>22231</v>
      </c>
    </row>
    <row r="6421" spans="1:13" hidden="1" x14ac:dyDescent="0.25">
      <c r="A6421" s="128"/>
      <c r="B6421" s="2"/>
      <c r="C6421" s="139" t="s">
        <v>32849</v>
      </c>
      <c r="D6421" s="124" t="s">
        <v>32850</v>
      </c>
      <c r="E6421" s="118" t="s">
        <v>48</v>
      </c>
      <c r="F6421" s="124" t="s">
        <v>35249</v>
      </c>
      <c r="G6421" s="118" t="s">
        <v>34659</v>
      </c>
      <c r="H6421" s="137"/>
      <c r="I6421" s="119"/>
      <c r="J6421" s="129"/>
      <c r="K6421" s="129"/>
      <c r="L6421" s="129">
        <v>0</v>
      </c>
      <c r="M6421" s="134" t="s">
        <v>22232</v>
      </c>
    </row>
    <row r="6422" spans="1:13" hidden="1" x14ac:dyDescent="0.25">
      <c r="A6422" s="128"/>
      <c r="B6422" s="2"/>
      <c r="C6422" s="139" t="s">
        <v>5719</v>
      </c>
      <c r="D6422" s="124" t="s">
        <v>5720</v>
      </c>
      <c r="E6422" s="118" t="s">
        <v>48</v>
      </c>
      <c r="F6422" s="124" t="s">
        <v>35249</v>
      </c>
      <c r="G6422" s="118" t="s">
        <v>34659</v>
      </c>
      <c r="H6422" s="137"/>
      <c r="I6422" s="119"/>
      <c r="J6422" s="129"/>
      <c r="K6422" s="129"/>
      <c r="L6422" s="129">
        <v>0</v>
      </c>
      <c r="M6422" s="134" t="s">
        <v>22233</v>
      </c>
    </row>
    <row r="6423" spans="1:13" hidden="1" x14ac:dyDescent="0.25">
      <c r="A6423" s="128"/>
      <c r="B6423" s="2"/>
      <c r="C6423" s="139" t="s">
        <v>28170</v>
      </c>
      <c r="D6423" s="124" t="s">
        <v>28171</v>
      </c>
      <c r="E6423" s="118" t="s">
        <v>48</v>
      </c>
      <c r="F6423" s="124" t="s">
        <v>35249</v>
      </c>
      <c r="G6423" s="118" t="s">
        <v>34659</v>
      </c>
      <c r="H6423" s="137"/>
      <c r="I6423" s="119"/>
      <c r="J6423" s="129"/>
      <c r="K6423" s="129"/>
      <c r="L6423" s="129">
        <v>0</v>
      </c>
      <c r="M6423" s="134" t="s">
        <v>22234</v>
      </c>
    </row>
    <row r="6424" spans="1:13" hidden="1" x14ac:dyDescent="0.25">
      <c r="A6424" s="128"/>
      <c r="B6424" s="2"/>
      <c r="C6424" s="139" t="s">
        <v>28017</v>
      </c>
      <c r="D6424" s="124" t="s">
        <v>28018</v>
      </c>
      <c r="E6424" s="118" t="s">
        <v>48</v>
      </c>
      <c r="F6424" s="124" t="s">
        <v>35249</v>
      </c>
      <c r="G6424" s="118" t="s">
        <v>34659</v>
      </c>
      <c r="H6424" s="137"/>
      <c r="I6424" s="119"/>
      <c r="J6424" s="129"/>
      <c r="K6424" s="129"/>
      <c r="L6424" s="129">
        <v>0</v>
      </c>
      <c r="M6424" s="134" t="s">
        <v>22235</v>
      </c>
    </row>
    <row r="6425" spans="1:13" hidden="1" x14ac:dyDescent="0.25">
      <c r="A6425" s="128"/>
      <c r="B6425" s="2"/>
      <c r="C6425" s="139" t="s">
        <v>5721</v>
      </c>
      <c r="D6425" s="124" t="s">
        <v>5722</v>
      </c>
      <c r="E6425" s="118" t="s">
        <v>48</v>
      </c>
      <c r="F6425" s="124" t="s">
        <v>35249</v>
      </c>
      <c r="G6425" s="118" t="s">
        <v>34659</v>
      </c>
      <c r="H6425" s="137">
        <v>42067</v>
      </c>
      <c r="I6425" s="119">
        <v>195</v>
      </c>
      <c r="J6425" s="129"/>
      <c r="K6425" s="129"/>
      <c r="L6425" s="129">
        <v>0</v>
      </c>
      <c r="M6425" s="134" t="s">
        <v>32921</v>
      </c>
    </row>
    <row r="6426" spans="1:13" hidden="1" x14ac:dyDescent="0.25">
      <c r="A6426" s="128"/>
      <c r="B6426" s="2"/>
      <c r="C6426" s="139" t="s">
        <v>5723</v>
      </c>
      <c r="D6426" s="124" t="s">
        <v>5724</v>
      </c>
      <c r="E6426" s="118" t="s">
        <v>48</v>
      </c>
      <c r="F6426" s="124" t="s">
        <v>35249</v>
      </c>
      <c r="G6426" s="118" t="s">
        <v>34659</v>
      </c>
      <c r="H6426" s="137"/>
      <c r="I6426" s="119"/>
      <c r="J6426" s="129"/>
      <c r="K6426" s="129"/>
      <c r="L6426" s="129">
        <v>0</v>
      </c>
      <c r="M6426" s="134" t="s">
        <v>32228</v>
      </c>
    </row>
    <row r="6427" spans="1:13" hidden="1" x14ac:dyDescent="0.25">
      <c r="A6427" s="128"/>
      <c r="B6427" s="2"/>
      <c r="C6427" s="139" t="s">
        <v>5725</v>
      </c>
      <c r="D6427" s="124" t="s">
        <v>5726</v>
      </c>
      <c r="E6427" s="118" t="s">
        <v>48</v>
      </c>
      <c r="F6427" s="124" t="s">
        <v>35249</v>
      </c>
      <c r="G6427" s="118" t="s">
        <v>34659</v>
      </c>
      <c r="H6427" s="137">
        <v>41982</v>
      </c>
      <c r="I6427" s="119">
        <v>4210</v>
      </c>
      <c r="J6427" s="129"/>
      <c r="K6427" s="129"/>
      <c r="L6427" s="129">
        <v>0</v>
      </c>
      <c r="M6427" s="134" t="s">
        <v>22236</v>
      </c>
    </row>
    <row r="6428" spans="1:13" hidden="1" x14ac:dyDescent="0.25">
      <c r="A6428" s="128"/>
      <c r="B6428" s="2"/>
      <c r="C6428" s="139" t="s">
        <v>5727</v>
      </c>
      <c r="D6428" s="124" t="s">
        <v>5728</v>
      </c>
      <c r="E6428" s="118" t="s">
        <v>48</v>
      </c>
      <c r="F6428" s="124" t="s">
        <v>35249</v>
      </c>
      <c r="G6428" s="118" t="s">
        <v>34659</v>
      </c>
      <c r="H6428" s="137">
        <v>41829</v>
      </c>
      <c r="I6428" s="119">
        <v>1800</v>
      </c>
      <c r="J6428" s="129"/>
      <c r="K6428" s="129"/>
      <c r="L6428" s="129">
        <v>0</v>
      </c>
      <c r="M6428" s="134" t="s">
        <v>22237</v>
      </c>
    </row>
    <row r="6429" spans="1:13" hidden="1" x14ac:dyDescent="0.25">
      <c r="A6429" s="128"/>
      <c r="B6429" s="2"/>
      <c r="C6429" s="139" t="s">
        <v>5729</v>
      </c>
      <c r="D6429" s="124" t="s">
        <v>5730</v>
      </c>
      <c r="E6429" s="118" t="s">
        <v>48</v>
      </c>
      <c r="F6429" s="124" t="s">
        <v>35249</v>
      </c>
      <c r="G6429" s="118" t="s">
        <v>34659</v>
      </c>
      <c r="H6429" s="137">
        <v>42069</v>
      </c>
      <c r="I6429" s="119">
        <v>1935</v>
      </c>
      <c r="J6429" s="129"/>
      <c r="K6429" s="129"/>
      <c r="L6429" s="129">
        <v>0</v>
      </c>
      <c r="M6429" s="134" t="s">
        <v>22236</v>
      </c>
    </row>
    <row r="6430" spans="1:13" hidden="1" x14ac:dyDescent="0.25">
      <c r="A6430" s="128"/>
      <c r="B6430" s="2"/>
      <c r="C6430" s="139" t="s">
        <v>5731</v>
      </c>
      <c r="D6430" s="124" t="s">
        <v>5732</v>
      </c>
      <c r="E6430" s="118" t="s">
        <v>48</v>
      </c>
      <c r="F6430" s="124" t="s">
        <v>35249</v>
      </c>
      <c r="G6430" s="118" t="s">
        <v>34659</v>
      </c>
      <c r="H6430" s="137">
        <v>42033</v>
      </c>
      <c r="I6430" s="119">
        <v>345.6</v>
      </c>
      <c r="J6430" s="129"/>
      <c r="K6430" s="129"/>
      <c r="L6430" s="129">
        <v>0</v>
      </c>
      <c r="M6430" s="134" t="s">
        <v>22238</v>
      </c>
    </row>
    <row r="6431" spans="1:13" hidden="1" x14ac:dyDescent="0.25">
      <c r="A6431" s="128"/>
      <c r="B6431" s="2"/>
      <c r="C6431" s="139" t="s">
        <v>41989</v>
      </c>
      <c r="D6431" s="124" t="s">
        <v>41990</v>
      </c>
      <c r="E6431" s="118" t="s">
        <v>48</v>
      </c>
      <c r="F6431" s="124" t="s">
        <v>35249</v>
      </c>
      <c r="G6431" s="118" t="s">
        <v>2</v>
      </c>
      <c r="H6431" s="137">
        <v>46021</v>
      </c>
      <c r="I6431" s="119">
        <v>20</v>
      </c>
      <c r="J6431" s="129"/>
      <c r="K6431" s="129"/>
      <c r="L6431" s="129">
        <v>0</v>
      </c>
      <c r="M6431" s="134" t="s">
        <v>22239</v>
      </c>
    </row>
    <row r="6432" spans="1:13" hidden="1" x14ac:dyDescent="0.25">
      <c r="A6432" s="128"/>
      <c r="B6432" s="2"/>
      <c r="C6432" s="139" t="s">
        <v>33143</v>
      </c>
      <c r="D6432" s="124" t="s">
        <v>33144</v>
      </c>
      <c r="E6432" s="118" t="s">
        <v>48</v>
      </c>
      <c r="F6432" s="124" t="s">
        <v>35249</v>
      </c>
      <c r="G6432" s="118" t="s">
        <v>2</v>
      </c>
      <c r="H6432" s="137"/>
      <c r="I6432" s="119"/>
      <c r="J6432" s="129"/>
      <c r="K6432" s="129"/>
      <c r="L6432" s="129">
        <v>0</v>
      </c>
      <c r="M6432" s="134" t="s">
        <v>22240</v>
      </c>
    </row>
    <row r="6433" spans="1:13" hidden="1" x14ac:dyDescent="0.25">
      <c r="A6433" s="128"/>
      <c r="B6433" s="2"/>
      <c r="C6433" s="139" t="s">
        <v>31798</v>
      </c>
      <c r="D6433" s="124" t="s">
        <v>31799</v>
      </c>
      <c r="E6433" s="118" t="s">
        <v>48</v>
      </c>
      <c r="F6433" s="124" t="s">
        <v>35249</v>
      </c>
      <c r="G6433" s="118" t="s">
        <v>2</v>
      </c>
      <c r="H6433" s="137"/>
      <c r="I6433" s="119"/>
      <c r="J6433" s="129"/>
      <c r="K6433" s="129"/>
      <c r="L6433" s="129">
        <v>0</v>
      </c>
      <c r="M6433" s="134" t="s">
        <v>22241</v>
      </c>
    </row>
    <row r="6434" spans="1:13" hidden="1" x14ac:dyDescent="0.25">
      <c r="A6434" s="128"/>
      <c r="B6434" s="2"/>
      <c r="C6434" s="139" t="s">
        <v>32283</v>
      </c>
      <c r="D6434" s="124" t="s">
        <v>32284</v>
      </c>
      <c r="E6434" s="118" t="s">
        <v>48</v>
      </c>
      <c r="F6434" s="124" t="s">
        <v>35249</v>
      </c>
      <c r="G6434" s="118" t="s">
        <v>34659</v>
      </c>
      <c r="H6434" s="137"/>
      <c r="I6434" s="119"/>
      <c r="J6434" s="129"/>
      <c r="K6434" s="129"/>
      <c r="L6434" s="129">
        <v>0</v>
      </c>
      <c r="M6434" s="134" t="s">
        <v>22242</v>
      </c>
    </row>
    <row r="6435" spans="1:13" hidden="1" x14ac:dyDescent="0.25">
      <c r="A6435" s="128"/>
      <c r="B6435" s="2"/>
      <c r="C6435" s="139" t="s">
        <v>18938</v>
      </c>
      <c r="D6435" s="124" t="s">
        <v>18937</v>
      </c>
      <c r="E6435" s="118" t="s">
        <v>48</v>
      </c>
      <c r="F6435" s="124" t="s">
        <v>35249</v>
      </c>
      <c r="G6435" s="118" t="s">
        <v>2</v>
      </c>
      <c r="H6435" s="137">
        <v>42726</v>
      </c>
      <c r="I6435" s="119">
        <v>637.21</v>
      </c>
      <c r="J6435" s="129"/>
      <c r="K6435" s="129"/>
      <c r="L6435" s="129">
        <v>0</v>
      </c>
      <c r="M6435" s="134" t="s">
        <v>32810</v>
      </c>
    </row>
    <row r="6436" spans="1:13" hidden="1" x14ac:dyDescent="0.25">
      <c r="A6436" s="128"/>
      <c r="B6436" s="2"/>
      <c r="C6436" s="139" t="s">
        <v>29898</v>
      </c>
      <c r="D6436" s="124" t="s">
        <v>29899</v>
      </c>
      <c r="E6436" s="118" t="s">
        <v>48</v>
      </c>
      <c r="F6436" s="124" t="s">
        <v>35249</v>
      </c>
      <c r="G6436" s="118" t="s">
        <v>2</v>
      </c>
      <c r="H6436" s="137"/>
      <c r="I6436" s="119"/>
      <c r="J6436" s="129"/>
      <c r="K6436" s="129"/>
      <c r="L6436" s="129">
        <v>0</v>
      </c>
      <c r="M6436" s="134" t="s">
        <v>22243</v>
      </c>
    </row>
    <row r="6437" spans="1:13" hidden="1" x14ac:dyDescent="0.25">
      <c r="A6437" s="128"/>
      <c r="B6437" s="2"/>
      <c r="C6437" s="139" t="s">
        <v>31228</v>
      </c>
      <c r="D6437" s="124" t="s">
        <v>31229</v>
      </c>
      <c r="E6437" s="118" t="s">
        <v>48</v>
      </c>
      <c r="F6437" s="124" t="s">
        <v>35249</v>
      </c>
      <c r="G6437" s="118" t="s">
        <v>2</v>
      </c>
      <c r="H6437" s="137"/>
      <c r="I6437" s="119"/>
      <c r="J6437" s="129"/>
      <c r="K6437" s="129"/>
      <c r="L6437" s="129">
        <v>0</v>
      </c>
      <c r="M6437" s="134" t="s">
        <v>22244</v>
      </c>
    </row>
    <row r="6438" spans="1:13" hidden="1" x14ac:dyDescent="0.25">
      <c r="A6438" s="128"/>
      <c r="B6438" s="2"/>
      <c r="C6438" s="139" t="s">
        <v>28647</v>
      </c>
      <c r="D6438" s="124" t="s">
        <v>28648</v>
      </c>
      <c r="E6438" s="118" t="s">
        <v>48</v>
      </c>
      <c r="F6438" s="124" t="s">
        <v>35249</v>
      </c>
      <c r="G6438" s="118" t="s">
        <v>2</v>
      </c>
      <c r="H6438" s="137"/>
      <c r="I6438" s="119"/>
      <c r="J6438" s="129"/>
      <c r="K6438" s="129"/>
      <c r="L6438" s="129">
        <v>0</v>
      </c>
      <c r="M6438" s="134" t="s">
        <v>31724</v>
      </c>
    </row>
    <row r="6439" spans="1:13" hidden="1" x14ac:dyDescent="0.25">
      <c r="A6439" s="128"/>
      <c r="B6439" s="2"/>
      <c r="C6439" s="139" t="s">
        <v>5735</v>
      </c>
      <c r="D6439" s="124" t="s">
        <v>5736</v>
      </c>
      <c r="E6439" s="118" t="s">
        <v>48</v>
      </c>
      <c r="F6439" s="124" t="s">
        <v>35249</v>
      </c>
      <c r="G6439" s="118" t="s">
        <v>34659</v>
      </c>
      <c r="H6439" s="137"/>
      <c r="I6439" s="119"/>
      <c r="J6439" s="129"/>
      <c r="K6439" s="129"/>
      <c r="L6439" s="129">
        <v>0</v>
      </c>
      <c r="M6439" s="134" t="s">
        <v>30845</v>
      </c>
    </row>
    <row r="6440" spans="1:13" hidden="1" x14ac:dyDescent="0.25">
      <c r="A6440" s="128"/>
      <c r="B6440" s="2"/>
      <c r="C6440" s="139" t="s">
        <v>5737</v>
      </c>
      <c r="D6440" s="124" t="s">
        <v>5738</v>
      </c>
      <c r="E6440" s="118" t="s">
        <v>48</v>
      </c>
      <c r="F6440" s="124" t="s">
        <v>35249</v>
      </c>
      <c r="G6440" s="118" t="s">
        <v>34659</v>
      </c>
      <c r="H6440" s="137"/>
      <c r="I6440" s="119"/>
      <c r="J6440" s="129"/>
      <c r="K6440" s="129"/>
      <c r="L6440" s="129">
        <v>0</v>
      </c>
      <c r="M6440" s="134" t="s">
        <v>22245</v>
      </c>
    </row>
    <row r="6441" spans="1:13" hidden="1" x14ac:dyDescent="0.25">
      <c r="A6441" s="128"/>
      <c r="B6441" s="2"/>
      <c r="C6441" s="139" t="s">
        <v>28755</v>
      </c>
      <c r="D6441" s="124" t="s">
        <v>28756</v>
      </c>
      <c r="E6441" s="118" t="s">
        <v>48</v>
      </c>
      <c r="F6441" s="124" t="s">
        <v>35249</v>
      </c>
      <c r="G6441" s="118" t="s">
        <v>2</v>
      </c>
      <c r="H6441" s="137"/>
      <c r="I6441" s="119"/>
      <c r="J6441" s="129"/>
      <c r="K6441" s="129"/>
      <c r="L6441" s="129">
        <v>0</v>
      </c>
      <c r="M6441" s="134" t="s">
        <v>22246</v>
      </c>
    </row>
    <row r="6442" spans="1:13" hidden="1" x14ac:dyDescent="0.25">
      <c r="A6442" s="128"/>
      <c r="B6442" s="2"/>
      <c r="C6442" s="139" t="s">
        <v>30969</v>
      </c>
      <c r="D6442" s="124" t="s">
        <v>30970</v>
      </c>
      <c r="E6442" s="118" t="s">
        <v>48</v>
      </c>
      <c r="F6442" s="124" t="s">
        <v>35249</v>
      </c>
      <c r="G6442" s="118" t="s">
        <v>2</v>
      </c>
      <c r="H6442" s="137"/>
      <c r="I6442" s="119"/>
      <c r="J6442" s="129"/>
      <c r="K6442" s="129"/>
      <c r="L6442" s="129">
        <v>0</v>
      </c>
      <c r="M6442" s="134" t="s">
        <v>31473</v>
      </c>
    </row>
    <row r="6443" spans="1:13" hidden="1" x14ac:dyDescent="0.25">
      <c r="A6443" s="128"/>
      <c r="B6443" s="2"/>
      <c r="C6443" s="139" t="s">
        <v>35096</v>
      </c>
      <c r="D6443" s="124" t="s">
        <v>35316</v>
      </c>
      <c r="E6443" s="118" t="s">
        <v>48</v>
      </c>
      <c r="F6443" s="124" t="s">
        <v>35249</v>
      </c>
      <c r="G6443" s="118" t="s">
        <v>2</v>
      </c>
      <c r="H6443" s="137">
        <v>45615</v>
      </c>
      <c r="I6443" s="119">
        <v>610.89</v>
      </c>
      <c r="J6443" s="129"/>
      <c r="K6443" s="129"/>
      <c r="L6443" s="129">
        <v>0</v>
      </c>
      <c r="M6443" s="134" t="s">
        <v>31985</v>
      </c>
    </row>
    <row r="6444" spans="1:13" hidden="1" x14ac:dyDescent="0.25">
      <c r="A6444" s="128"/>
      <c r="B6444" s="2"/>
      <c r="C6444" s="139" t="s">
        <v>35317</v>
      </c>
      <c r="D6444" s="124" t="s">
        <v>35318</v>
      </c>
      <c r="E6444" s="118" t="s">
        <v>48</v>
      </c>
      <c r="F6444" s="124" t="s">
        <v>35249</v>
      </c>
      <c r="G6444" s="118" t="s">
        <v>2</v>
      </c>
      <c r="H6444" s="137">
        <v>46008</v>
      </c>
      <c r="I6444" s="119">
        <v>570.22</v>
      </c>
      <c r="J6444" s="129"/>
      <c r="K6444" s="129"/>
      <c r="L6444" s="129">
        <v>0</v>
      </c>
      <c r="M6444" s="134" t="s">
        <v>31543</v>
      </c>
    </row>
    <row r="6445" spans="1:13" hidden="1" x14ac:dyDescent="0.25">
      <c r="A6445" s="128"/>
      <c r="B6445" s="2"/>
      <c r="C6445" s="139" t="s">
        <v>5739</v>
      </c>
      <c r="D6445" s="124" t="s">
        <v>5740</v>
      </c>
      <c r="E6445" s="118" t="s">
        <v>48</v>
      </c>
      <c r="F6445" s="124" t="s">
        <v>35249</v>
      </c>
      <c r="G6445" s="118" t="s">
        <v>2</v>
      </c>
      <c r="H6445" s="137">
        <v>42374</v>
      </c>
      <c r="I6445" s="119">
        <v>225</v>
      </c>
      <c r="J6445" s="129"/>
      <c r="K6445" s="129"/>
      <c r="L6445" s="129">
        <v>0</v>
      </c>
      <c r="M6445" s="134" t="s">
        <v>31831</v>
      </c>
    </row>
    <row r="6446" spans="1:13" hidden="1" x14ac:dyDescent="0.25">
      <c r="A6446" s="128"/>
      <c r="B6446" s="2"/>
      <c r="C6446" s="139" t="s">
        <v>5741</v>
      </c>
      <c r="D6446" s="124" t="s">
        <v>5742</v>
      </c>
      <c r="E6446" s="118" t="s">
        <v>48</v>
      </c>
      <c r="F6446" s="124" t="s">
        <v>35249</v>
      </c>
      <c r="G6446" s="118" t="s">
        <v>2</v>
      </c>
      <c r="H6446" s="137">
        <v>42212</v>
      </c>
      <c r="I6446" s="119">
        <v>148</v>
      </c>
      <c r="J6446" s="129"/>
      <c r="K6446" s="129"/>
      <c r="L6446" s="129">
        <v>0</v>
      </c>
      <c r="M6446" s="134" t="s">
        <v>22247</v>
      </c>
    </row>
    <row r="6447" spans="1:13" hidden="1" x14ac:dyDescent="0.25">
      <c r="A6447" s="128"/>
      <c r="B6447" s="2"/>
      <c r="C6447" s="139" t="s">
        <v>28453</v>
      </c>
      <c r="D6447" s="124" t="s">
        <v>28454</v>
      </c>
      <c r="E6447" s="118" t="s">
        <v>48</v>
      </c>
      <c r="F6447" s="124" t="s">
        <v>35249</v>
      </c>
      <c r="G6447" s="118" t="s">
        <v>2</v>
      </c>
      <c r="H6447" s="137"/>
      <c r="I6447" s="119"/>
      <c r="J6447" s="129"/>
      <c r="K6447" s="129"/>
      <c r="L6447" s="129">
        <v>0</v>
      </c>
      <c r="M6447" s="134" t="s">
        <v>22248</v>
      </c>
    </row>
    <row r="6448" spans="1:13" hidden="1" x14ac:dyDescent="0.25">
      <c r="A6448" s="128"/>
      <c r="B6448" s="2"/>
      <c r="C6448" s="139" t="s">
        <v>5743</v>
      </c>
      <c r="D6448" s="124" t="s">
        <v>5744</v>
      </c>
      <c r="E6448" s="118" t="s">
        <v>48</v>
      </c>
      <c r="F6448" s="124" t="s">
        <v>35249</v>
      </c>
      <c r="G6448" s="118" t="s">
        <v>2</v>
      </c>
      <c r="H6448" s="137">
        <v>40619</v>
      </c>
      <c r="I6448" s="119">
        <v>805</v>
      </c>
      <c r="J6448" s="129"/>
      <c r="K6448" s="129"/>
      <c r="L6448" s="129">
        <v>0</v>
      </c>
      <c r="M6448" s="134" t="s">
        <v>22249</v>
      </c>
    </row>
    <row r="6449" spans="1:13" hidden="1" x14ac:dyDescent="0.25">
      <c r="A6449" s="128"/>
      <c r="B6449" s="2"/>
      <c r="C6449" s="139" t="s">
        <v>5745</v>
      </c>
      <c r="D6449" s="124" t="s">
        <v>5746</v>
      </c>
      <c r="E6449" s="118" t="s">
        <v>48</v>
      </c>
      <c r="F6449" s="124" t="s">
        <v>35249</v>
      </c>
      <c r="G6449" s="118" t="s">
        <v>2</v>
      </c>
      <c r="H6449" s="137">
        <v>43250</v>
      </c>
      <c r="I6449" s="119">
        <v>275</v>
      </c>
      <c r="J6449" s="129"/>
      <c r="K6449" s="129"/>
      <c r="L6449" s="129">
        <v>0</v>
      </c>
      <c r="M6449" s="134" t="s">
        <v>22250</v>
      </c>
    </row>
    <row r="6450" spans="1:13" hidden="1" x14ac:dyDescent="0.25">
      <c r="A6450" s="128"/>
      <c r="B6450" s="2"/>
      <c r="C6450" s="139" t="s">
        <v>5747</v>
      </c>
      <c r="D6450" s="124" t="s">
        <v>5748</v>
      </c>
      <c r="E6450" s="118" t="s">
        <v>48</v>
      </c>
      <c r="F6450" s="124" t="s">
        <v>35249</v>
      </c>
      <c r="G6450" s="118" t="s">
        <v>2</v>
      </c>
      <c r="H6450" s="137">
        <v>40896</v>
      </c>
      <c r="I6450" s="119">
        <v>102</v>
      </c>
      <c r="J6450" s="129"/>
      <c r="K6450" s="129"/>
      <c r="L6450" s="129">
        <v>0</v>
      </c>
      <c r="M6450" s="134" t="s">
        <v>22251</v>
      </c>
    </row>
    <row r="6451" spans="1:13" hidden="1" x14ac:dyDescent="0.25">
      <c r="A6451" s="128"/>
      <c r="B6451" s="2"/>
      <c r="C6451" s="139" t="s">
        <v>5749</v>
      </c>
      <c r="D6451" s="124" t="s">
        <v>5750</v>
      </c>
      <c r="E6451" s="118" t="s">
        <v>48</v>
      </c>
      <c r="F6451" s="124" t="s">
        <v>35249</v>
      </c>
      <c r="G6451" s="118" t="s">
        <v>2</v>
      </c>
      <c r="H6451" s="137">
        <v>41338</v>
      </c>
      <c r="I6451" s="119">
        <v>190</v>
      </c>
      <c r="J6451" s="129"/>
      <c r="K6451" s="129"/>
      <c r="L6451" s="129">
        <v>0</v>
      </c>
      <c r="M6451" s="134" t="s">
        <v>22252</v>
      </c>
    </row>
    <row r="6452" spans="1:13" hidden="1" x14ac:dyDescent="0.25">
      <c r="A6452" s="128"/>
      <c r="B6452" s="2"/>
      <c r="C6452" s="139" t="s">
        <v>41991</v>
      </c>
      <c r="D6452" s="124" t="s">
        <v>41992</v>
      </c>
      <c r="E6452" s="118" t="s">
        <v>48</v>
      </c>
      <c r="F6452" s="124" t="s">
        <v>35249</v>
      </c>
      <c r="G6452" s="118" t="s">
        <v>2</v>
      </c>
      <c r="H6452" s="137">
        <v>45807</v>
      </c>
      <c r="I6452" s="119">
        <v>1920.28</v>
      </c>
      <c r="J6452" s="129"/>
      <c r="K6452" s="129"/>
      <c r="L6452" s="129">
        <v>0</v>
      </c>
      <c r="M6452" s="134" t="s">
        <v>22253</v>
      </c>
    </row>
    <row r="6453" spans="1:13" hidden="1" x14ac:dyDescent="0.25">
      <c r="A6453" s="128"/>
      <c r="B6453" s="2"/>
      <c r="C6453" s="139" t="s">
        <v>5751</v>
      </c>
      <c r="D6453" s="124" t="s">
        <v>5752</v>
      </c>
      <c r="E6453" s="118" t="s">
        <v>48</v>
      </c>
      <c r="F6453" s="124" t="s">
        <v>35249</v>
      </c>
      <c r="G6453" s="118" t="s">
        <v>2</v>
      </c>
      <c r="H6453" s="137">
        <v>41863</v>
      </c>
      <c r="I6453" s="119">
        <v>85</v>
      </c>
      <c r="J6453" s="129"/>
      <c r="K6453" s="129"/>
      <c r="L6453" s="129">
        <v>0</v>
      </c>
      <c r="M6453" s="134"/>
    </row>
    <row r="6454" spans="1:13" hidden="1" x14ac:dyDescent="0.25">
      <c r="A6454" s="128"/>
      <c r="B6454" s="2"/>
      <c r="C6454" s="139" t="s">
        <v>28527</v>
      </c>
      <c r="D6454" s="124" t="s">
        <v>28528</v>
      </c>
      <c r="E6454" s="118" t="s">
        <v>48</v>
      </c>
      <c r="F6454" s="124" t="s">
        <v>35249</v>
      </c>
      <c r="G6454" s="118" t="s">
        <v>2</v>
      </c>
      <c r="H6454" s="137">
        <v>45202</v>
      </c>
      <c r="I6454" s="119">
        <v>918.72</v>
      </c>
      <c r="J6454" s="129">
        <v>1.2</v>
      </c>
      <c r="K6454" s="129">
        <v>2.4</v>
      </c>
      <c r="L6454" s="129">
        <v>2.88</v>
      </c>
      <c r="M6454" s="134" t="s">
        <v>22254</v>
      </c>
    </row>
    <row r="6455" spans="1:13" hidden="1" x14ac:dyDescent="0.25">
      <c r="A6455" s="128"/>
      <c r="B6455" s="2"/>
      <c r="C6455" s="139" t="s">
        <v>5753</v>
      </c>
      <c r="D6455" s="124" t="s">
        <v>5754</v>
      </c>
      <c r="E6455" s="118" t="s">
        <v>48</v>
      </c>
      <c r="F6455" s="124" t="s">
        <v>35249</v>
      </c>
      <c r="G6455" s="118" t="s">
        <v>2</v>
      </c>
      <c r="H6455" s="137">
        <v>42068</v>
      </c>
      <c r="I6455" s="119">
        <v>4.6100000000000003</v>
      </c>
      <c r="J6455" s="129"/>
      <c r="K6455" s="129"/>
      <c r="L6455" s="129">
        <v>0</v>
      </c>
      <c r="M6455" s="134" t="s">
        <v>22255</v>
      </c>
    </row>
    <row r="6456" spans="1:13" hidden="1" x14ac:dyDescent="0.25">
      <c r="A6456" s="128"/>
      <c r="B6456" s="2"/>
      <c r="C6456" s="139" t="s">
        <v>28376</v>
      </c>
      <c r="D6456" s="124" t="s">
        <v>28377</v>
      </c>
      <c r="E6456" s="118" t="s">
        <v>48</v>
      </c>
      <c r="F6456" s="124" t="s">
        <v>35249</v>
      </c>
      <c r="G6456" s="118" t="s">
        <v>2</v>
      </c>
      <c r="H6456" s="137"/>
      <c r="I6456" s="119"/>
      <c r="J6456" s="129"/>
      <c r="K6456" s="129"/>
      <c r="L6456" s="129">
        <v>0</v>
      </c>
      <c r="M6456" s="134"/>
    </row>
    <row r="6457" spans="1:13" hidden="1" x14ac:dyDescent="0.25">
      <c r="A6457" s="128"/>
      <c r="B6457" s="2"/>
      <c r="C6457" s="139" t="s">
        <v>5755</v>
      </c>
      <c r="D6457" s="124" t="s">
        <v>5756</v>
      </c>
      <c r="E6457" s="118" t="s">
        <v>48</v>
      </c>
      <c r="F6457" s="124" t="s">
        <v>35249</v>
      </c>
      <c r="G6457" s="118" t="s">
        <v>34659</v>
      </c>
      <c r="H6457" s="137">
        <v>43039</v>
      </c>
      <c r="I6457" s="119">
        <v>50</v>
      </c>
      <c r="J6457" s="129">
        <v>1.2</v>
      </c>
      <c r="K6457" s="129">
        <v>2.4</v>
      </c>
      <c r="L6457" s="129">
        <v>2.88</v>
      </c>
      <c r="M6457" s="134" t="s">
        <v>31136</v>
      </c>
    </row>
    <row r="6458" spans="1:13" hidden="1" x14ac:dyDescent="0.25">
      <c r="A6458" s="128"/>
      <c r="B6458" s="2"/>
      <c r="C6458" s="139" t="s">
        <v>5757</v>
      </c>
      <c r="D6458" s="124" t="s">
        <v>5758</v>
      </c>
      <c r="E6458" s="118" t="s">
        <v>48</v>
      </c>
      <c r="F6458" s="124" t="s">
        <v>35249</v>
      </c>
      <c r="G6458" s="118" t="s">
        <v>34659</v>
      </c>
      <c r="H6458" s="137">
        <v>42930</v>
      </c>
      <c r="I6458" s="119">
        <v>24.7</v>
      </c>
      <c r="J6458" s="129">
        <v>1.2</v>
      </c>
      <c r="K6458" s="129">
        <v>2.4</v>
      </c>
      <c r="L6458" s="129">
        <v>2.88</v>
      </c>
      <c r="M6458" s="134"/>
    </row>
    <row r="6459" spans="1:13" hidden="1" x14ac:dyDescent="0.25">
      <c r="A6459" s="128"/>
      <c r="B6459" s="2"/>
      <c r="C6459" s="139" t="s">
        <v>5759</v>
      </c>
      <c r="D6459" s="124" t="s">
        <v>5760</v>
      </c>
      <c r="E6459" s="118" t="s">
        <v>48</v>
      </c>
      <c r="F6459" s="124" t="s">
        <v>35249</v>
      </c>
      <c r="G6459" s="118" t="s">
        <v>34659</v>
      </c>
      <c r="H6459" s="137">
        <v>43125</v>
      </c>
      <c r="I6459" s="119">
        <v>34</v>
      </c>
      <c r="J6459" s="129"/>
      <c r="K6459" s="129"/>
      <c r="L6459" s="129">
        <v>0</v>
      </c>
      <c r="M6459" s="134"/>
    </row>
    <row r="6460" spans="1:13" hidden="1" x14ac:dyDescent="0.25">
      <c r="A6460" s="128"/>
      <c r="B6460" s="2"/>
      <c r="C6460" s="139" t="s">
        <v>5761</v>
      </c>
      <c r="D6460" s="124" t="s">
        <v>5762</v>
      </c>
      <c r="E6460" s="118" t="s">
        <v>48</v>
      </c>
      <c r="F6460" s="124" t="s">
        <v>35249</v>
      </c>
      <c r="G6460" s="118" t="s">
        <v>34659</v>
      </c>
      <c r="H6460" s="137">
        <v>43124</v>
      </c>
      <c r="I6460" s="119">
        <v>26.5</v>
      </c>
      <c r="J6460" s="129"/>
      <c r="K6460" s="129"/>
      <c r="L6460" s="129">
        <v>0</v>
      </c>
      <c r="M6460" s="134" t="s">
        <v>22256</v>
      </c>
    </row>
    <row r="6461" spans="1:13" hidden="1" x14ac:dyDescent="0.25">
      <c r="A6461" s="128"/>
      <c r="B6461" s="2"/>
      <c r="C6461" s="139" t="s">
        <v>5763</v>
      </c>
      <c r="D6461" s="124" t="s">
        <v>5764</v>
      </c>
      <c r="E6461" s="118" t="s">
        <v>48</v>
      </c>
      <c r="F6461" s="124" t="s">
        <v>35249</v>
      </c>
      <c r="G6461" s="118" t="s">
        <v>2</v>
      </c>
      <c r="H6461" s="137">
        <v>44676</v>
      </c>
      <c r="I6461" s="119">
        <v>117.3</v>
      </c>
      <c r="J6461" s="129"/>
      <c r="K6461" s="129"/>
      <c r="L6461" s="129">
        <v>0</v>
      </c>
      <c r="M6461" s="134" t="s">
        <v>22257</v>
      </c>
    </row>
    <row r="6462" spans="1:13" hidden="1" x14ac:dyDescent="0.25">
      <c r="A6462" s="128"/>
      <c r="B6462" s="2"/>
      <c r="C6462" s="139" t="s">
        <v>41993</v>
      </c>
      <c r="D6462" s="124" t="s">
        <v>41994</v>
      </c>
      <c r="E6462" s="118" t="s">
        <v>48</v>
      </c>
      <c r="F6462" s="124" t="s">
        <v>35249</v>
      </c>
      <c r="G6462" s="118" t="s">
        <v>2</v>
      </c>
      <c r="H6462" s="137">
        <v>46090</v>
      </c>
      <c r="I6462" s="119">
        <v>71.69</v>
      </c>
      <c r="J6462" s="129"/>
      <c r="K6462" s="129"/>
      <c r="L6462" s="129">
        <v>0</v>
      </c>
      <c r="M6462" s="134"/>
    </row>
    <row r="6463" spans="1:13" hidden="1" x14ac:dyDescent="0.25">
      <c r="A6463" s="128"/>
      <c r="B6463" s="2"/>
      <c r="C6463" s="139" t="s">
        <v>41995</v>
      </c>
      <c r="D6463" s="124" t="s">
        <v>41996</v>
      </c>
      <c r="E6463" s="118" t="s">
        <v>48</v>
      </c>
      <c r="F6463" s="124" t="s">
        <v>35249</v>
      </c>
      <c r="G6463" s="118" t="s">
        <v>2</v>
      </c>
      <c r="H6463" s="137">
        <v>46090</v>
      </c>
      <c r="I6463" s="119">
        <v>309.39</v>
      </c>
      <c r="J6463" s="129"/>
      <c r="K6463" s="129"/>
      <c r="L6463" s="129">
        <v>0</v>
      </c>
      <c r="M6463" s="134"/>
    </row>
    <row r="6464" spans="1:13" hidden="1" x14ac:dyDescent="0.25">
      <c r="A6464" s="128"/>
      <c r="B6464" s="2"/>
      <c r="C6464" s="139" t="s">
        <v>41997</v>
      </c>
      <c r="D6464" s="124" t="s">
        <v>41998</v>
      </c>
      <c r="E6464" s="118" t="s">
        <v>48</v>
      </c>
      <c r="F6464" s="124" t="s">
        <v>35249</v>
      </c>
      <c r="G6464" s="118" t="s">
        <v>2</v>
      </c>
      <c r="H6464" s="137">
        <v>46057</v>
      </c>
      <c r="I6464" s="119">
        <v>107.1</v>
      </c>
      <c r="J6464" s="129"/>
      <c r="K6464" s="129"/>
      <c r="L6464" s="129">
        <v>0</v>
      </c>
      <c r="M6464" s="134"/>
    </row>
    <row r="6465" spans="1:13" hidden="1" x14ac:dyDescent="0.25">
      <c r="A6465" s="128"/>
      <c r="B6465" s="2"/>
      <c r="C6465" s="139" t="s">
        <v>41999</v>
      </c>
      <c r="D6465" s="124" t="s">
        <v>42000</v>
      </c>
      <c r="E6465" s="118" t="s">
        <v>48</v>
      </c>
      <c r="F6465" s="124" t="s">
        <v>35249</v>
      </c>
      <c r="G6465" s="118" t="s">
        <v>2</v>
      </c>
      <c r="H6465" s="137">
        <v>46057</v>
      </c>
      <c r="I6465" s="119">
        <v>464.3</v>
      </c>
      <c r="J6465" s="129"/>
      <c r="K6465" s="129"/>
      <c r="L6465" s="129">
        <v>0</v>
      </c>
      <c r="M6465" s="134" t="s">
        <v>22258</v>
      </c>
    </row>
    <row r="6466" spans="1:13" hidden="1" x14ac:dyDescent="0.25">
      <c r="A6466" s="128"/>
      <c r="B6466" s="2"/>
      <c r="C6466" s="139" t="s">
        <v>5765</v>
      </c>
      <c r="D6466" s="124" t="s">
        <v>5766</v>
      </c>
      <c r="E6466" s="118" t="s">
        <v>48</v>
      </c>
      <c r="F6466" s="124" t="s">
        <v>35249</v>
      </c>
      <c r="G6466" s="118" t="s">
        <v>34659</v>
      </c>
      <c r="H6466" s="137"/>
      <c r="I6466" s="119"/>
      <c r="J6466" s="129"/>
      <c r="K6466" s="129"/>
      <c r="L6466" s="129">
        <v>0</v>
      </c>
      <c r="M6466" s="134" t="s">
        <v>22259</v>
      </c>
    </row>
    <row r="6467" spans="1:13" hidden="1" x14ac:dyDescent="0.25">
      <c r="A6467" s="128"/>
      <c r="B6467" s="2"/>
      <c r="C6467" s="139" t="s">
        <v>5767</v>
      </c>
      <c r="D6467" s="124" t="s">
        <v>5768</v>
      </c>
      <c r="E6467" s="118" t="s">
        <v>48</v>
      </c>
      <c r="F6467" s="124" t="s">
        <v>35249</v>
      </c>
      <c r="G6467" s="118" t="s">
        <v>34659</v>
      </c>
      <c r="H6467" s="137">
        <v>41731</v>
      </c>
      <c r="I6467" s="119">
        <v>265</v>
      </c>
      <c r="J6467" s="129"/>
      <c r="K6467" s="129"/>
      <c r="L6467" s="129">
        <v>0</v>
      </c>
      <c r="M6467" s="134" t="s">
        <v>22260</v>
      </c>
    </row>
    <row r="6468" spans="1:13" hidden="1" x14ac:dyDescent="0.25">
      <c r="A6468" s="128"/>
      <c r="B6468" s="2"/>
      <c r="C6468" s="139" t="s">
        <v>34322</v>
      </c>
      <c r="D6468" s="124" t="s">
        <v>34323</v>
      </c>
      <c r="E6468" s="118" t="s">
        <v>48</v>
      </c>
      <c r="F6468" s="124" t="s">
        <v>35249</v>
      </c>
      <c r="G6468" s="118" t="s">
        <v>30</v>
      </c>
      <c r="H6468" s="137">
        <v>45834</v>
      </c>
      <c r="I6468" s="119">
        <v>900</v>
      </c>
      <c r="J6468" s="129"/>
      <c r="K6468" s="129"/>
      <c r="L6468" s="129">
        <v>0</v>
      </c>
      <c r="M6468" s="134" t="s">
        <v>22261</v>
      </c>
    </row>
    <row r="6469" spans="1:13" hidden="1" x14ac:dyDescent="0.25">
      <c r="A6469" s="128"/>
      <c r="B6469" s="2"/>
      <c r="C6469" s="139" t="s">
        <v>5769</v>
      </c>
      <c r="D6469" s="124" t="s">
        <v>5770</v>
      </c>
      <c r="E6469" s="118" t="s">
        <v>48</v>
      </c>
      <c r="F6469" s="124" t="s">
        <v>35249</v>
      </c>
      <c r="G6469" s="118" t="s">
        <v>2</v>
      </c>
      <c r="H6469" s="137">
        <v>43587</v>
      </c>
      <c r="I6469" s="119">
        <v>58.5</v>
      </c>
      <c r="J6469" s="129"/>
      <c r="K6469" s="129"/>
      <c r="L6469" s="129">
        <v>0</v>
      </c>
      <c r="M6469" s="134" t="s">
        <v>22262</v>
      </c>
    </row>
    <row r="6470" spans="1:13" hidden="1" x14ac:dyDescent="0.25">
      <c r="A6470" s="128"/>
      <c r="B6470" s="2"/>
      <c r="C6470" s="139" t="s">
        <v>5771</v>
      </c>
      <c r="D6470" s="124" t="s">
        <v>5772</v>
      </c>
      <c r="E6470" s="118" t="s">
        <v>48</v>
      </c>
      <c r="F6470" s="124" t="s">
        <v>35249</v>
      </c>
      <c r="G6470" s="118" t="s">
        <v>2</v>
      </c>
      <c r="H6470" s="137">
        <v>43635</v>
      </c>
      <c r="I6470" s="119">
        <v>733.47</v>
      </c>
      <c r="J6470" s="129"/>
      <c r="K6470" s="129"/>
      <c r="L6470" s="129">
        <v>0</v>
      </c>
      <c r="M6470" s="134" t="s">
        <v>35325</v>
      </c>
    </row>
    <row r="6471" spans="1:13" hidden="1" x14ac:dyDescent="0.25">
      <c r="A6471" s="128"/>
      <c r="B6471" s="2"/>
      <c r="C6471" s="139" t="s">
        <v>5773</v>
      </c>
      <c r="D6471" s="124" t="s">
        <v>5774</v>
      </c>
      <c r="E6471" s="118" t="s">
        <v>48</v>
      </c>
      <c r="F6471" s="124" t="s">
        <v>35249</v>
      </c>
      <c r="G6471" s="118" t="s">
        <v>2</v>
      </c>
      <c r="H6471" s="137">
        <v>42744</v>
      </c>
      <c r="I6471" s="119">
        <v>479</v>
      </c>
      <c r="J6471" s="129"/>
      <c r="K6471" s="129"/>
      <c r="L6471" s="129">
        <v>0</v>
      </c>
      <c r="M6471" s="134" t="s">
        <v>35328</v>
      </c>
    </row>
    <row r="6472" spans="1:13" hidden="1" x14ac:dyDescent="0.25">
      <c r="A6472" s="128"/>
      <c r="B6472" s="2"/>
      <c r="C6472" s="139" t="s">
        <v>5775</v>
      </c>
      <c r="D6472" s="124" t="s">
        <v>5776</v>
      </c>
      <c r="E6472" s="118" t="s">
        <v>48</v>
      </c>
      <c r="F6472" s="124" t="s">
        <v>35249</v>
      </c>
      <c r="G6472" s="118" t="s">
        <v>2</v>
      </c>
      <c r="H6472" s="137">
        <v>43852</v>
      </c>
      <c r="I6472" s="119">
        <v>387.69</v>
      </c>
      <c r="J6472" s="129"/>
      <c r="K6472" s="129"/>
      <c r="L6472" s="129">
        <v>0</v>
      </c>
      <c r="M6472" s="134" t="s">
        <v>22263</v>
      </c>
    </row>
    <row r="6473" spans="1:13" hidden="1" x14ac:dyDescent="0.25">
      <c r="A6473" s="128"/>
      <c r="B6473" s="2"/>
      <c r="C6473" s="139" t="s">
        <v>5777</v>
      </c>
      <c r="D6473" s="124" t="s">
        <v>5778</v>
      </c>
      <c r="E6473" s="118" t="s">
        <v>48</v>
      </c>
      <c r="F6473" s="124" t="s">
        <v>35249</v>
      </c>
      <c r="G6473" s="118" t="s">
        <v>2</v>
      </c>
      <c r="H6473" s="137">
        <v>43924</v>
      </c>
      <c r="I6473" s="119">
        <v>421.4</v>
      </c>
      <c r="J6473" s="129"/>
      <c r="K6473" s="129"/>
      <c r="L6473" s="129">
        <v>0</v>
      </c>
      <c r="M6473" s="134" t="s">
        <v>22264</v>
      </c>
    </row>
    <row r="6474" spans="1:13" hidden="1" x14ac:dyDescent="0.25">
      <c r="A6474" s="128"/>
      <c r="B6474" s="2"/>
      <c r="C6474" s="139" t="s">
        <v>5779</v>
      </c>
      <c r="D6474" s="124" t="s">
        <v>5780</v>
      </c>
      <c r="E6474" s="118" t="s">
        <v>48</v>
      </c>
      <c r="F6474" s="124" t="s">
        <v>35249</v>
      </c>
      <c r="G6474" s="118" t="s">
        <v>2</v>
      </c>
      <c r="H6474" s="137">
        <v>43581</v>
      </c>
      <c r="I6474" s="119">
        <v>677.03</v>
      </c>
      <c r="J6474" s="129"/>
      <c r="K6474" s="129"/>
      <c r="L6474" s="129">
        <v>0</v>
      </c>
      <c r="M6474" s="134" t="s">
        <v>22265</v>
      </c>
    </row>
    <row r="6475" spans="1:13" hidden="1" x14ac:dyDescent="0.25">
      <c r="A6475" s="128"/>
      <c r="B6475" s="2"/>
      <c r="C6475" s="139" t="s">
        <v>5781</v>
      </c>
      <c r="D6475" s="124" t="s">
        <v>5782</v>
      </c>
      <c r="E6475" s="118" t="s">
        <v>48</v>
      </c>
      <c r="F6475" s="124" t="s">
        <v>35249</v>
      </c>
      <c r="G6475" s="118" t="s">
        <v>2</v>
      </c>
      <c r="H6475" s="137">
        <v>43920</v>
      </c>
      <c r="I6475" s="119">
        <v>40.51</v>
      </c>
      <c r="J6475" s="129"/>
      <c r="K6475" s="129"/>
      <c r="L6475" s="129">
        <v>0</v>
      </c>
      <c r="M6475" s="134" t="s">
        <v>33514</v>
      </c>
    </row>
    <row r="6476" spans="1:13" hidden="1" x14ac:dyDescent="0.25">
      <c r="A6476" s="128"/>
      <c r="B6476" s="2"/>
      <c r="C6476" s="139" t="s">
        <v>5783</v>
      </c>
      <c r="D6476" s="124" t="s">
        <v>5784</v>
      </c>
      <c r="E6476" s="118" t="s">
        <v>48</v>
      </c>
      <c r="F6476" s="124" t="s">
        <v>35249</v>
      </c>
      <c r="G6476" s="118" t="s">
        <v>2</v>
      </c>
      <c r="H6476" s="137">
        <v>43920</v>
      </c>
      <c r="I6476" s="119">
        <v>904.86</v>
      </c>
      <c r="J6476" s="129"/>
      <c r="K6476" s="129"/>
      <c r="L6476" s="129">
        <v>0</v>
      </c>
      <c r="M6476" s="134" t="s">
        <v>22266</v>
      </c>
    </row>
    <row r="6477" spans="1:13" hidden="1" x14ac:dyDescent="0.25">
      <c r="A6477" s="128"/>
      <c r="B6477" s="2"/>
      <c r="C6477" s="139" t="s">
        <v>5785</v>
      </c>
      <c r="D6477" s="124" t="s">
        <v>5786</v>
      </c>
      <c r="E6477" s="118" t="s">
        <v>48</v>
      </c>
      <c r="F6477" s="124" t="s">
        <v>35249</v>
      </c>
      <c r="G6477" s="118" t="s">
        <v>2</v>
      </c>
      <c r="H6477" s="137">
        <v>42768</v>
      </c>
      <c r="I6477" s="119">
        <v>2875.5</v>
      </c>
      <c r="J6477" s="129"/>
      <c r="K6477" s="129"/>
      <c r="L6477" s="129">
        <v>0</v>
      </c>
      <c r="M6477" s="134" t="s">
        <v>22267</v>
      </c>
    </row>
    <row r="6478" spans="1:13" hidden="1" x14ac:dyDescent="0.25">
      <c r="A6478" s="128"/>
      <c r="B6478" s="2"/>
      <c r="C6478" s="139" t="s">
        <v>29462</v>
      </c>
      <c r="D6478" s="124" t="s">
        <v>29463</v>
      </c>
      <c r="E6478" s="118" t="s">
        <v>48</v>
      </c>
      <c r="F6478" s="124" t="s">
        <v>35249</v>
      </c>
      <c r="G6478" s="118" t="s">
        <v>2</v>
      </c>
      <c r="H6478" s="137"/>
      <c r="I6478" s="119"/>
      <c r="J6478" s="129"/>
      <c r="K6478" s="129"/>
      <c r="L6478" s="129">
        <v>0</v>
      </c>
      <c r="M6478" s="134" t="s">
        <v>22268</v>
      </c>
    </row>
    <row r="6479" spans="1:13" hidden="1" x14ac:dyDescent="0.25">
      <c r="A6479" s="128"/>
      <c r="B6479" s="2"/>
      <c r="C6479" s="139" t="s">
        <v>29390</v>
      </c>
      <c r="D6479" s="124" t="s">
        <v>29391</v>
      </c>
      <c r="E6479" s="118" t="s">
        <v>48</v>
      </c>
      <c r="F6479" s="124" t="s">
        <v>35249</v>
      </c>
      <c r="G6479" s="118" t="s">
        <v>2</v>
      </c>
      <c r="H6479" s="137"/>
      <c r="I6479" s="119"/>
      <c r="J6479" s="129"/>
      <c r="K6479" s="129">
        <v>2.4</v>
      </c>
      <c r="L6479" s="129">
        <v>0</v>
      </c>
      <c r="M6479" s="134" t="s">
        <v>28686</v>
      </c>
    </row>
    <row r="6480" spans="1:13" hidden="1" x14ac:dyDescent="0.25">
      <c r="A6480" s="128"/>
      <c r="B6480" s="2"/>
      <c r="C6480" s="139" t="s">
        <v>5787</v>
      </c>
      <c r="D6480" s="124" t="s">
        <v>5788</v>
      </c>
      <c r="E6480" s="118" t="s">
        <v>48</v>
      </c>
      <c r="F6480" s="124" t="s">
        <v>35249</v>
      </c>
      <c r="G6480" s="118" t="s">
        <v>2</v>
      </c>
      <c r="H6480" s="137">
        <v>43587</v>
      </c>
      <c r="I6480" s="119">
        <v>396</v>
      </c>
      <c r="J6480" s="129"/>
      <c r="K6480" s="129"/>
      <c r="L6480" s="129">
        <v>0</v>
      </c>
      <c r="M6480" s="134" t="s">
        <v>22269</v>
      </c>
    </row>
    <row r="6481" spans="1:13" hidden="1" x14ac:dyDescent="0.25">
      <c r="A6481" s="128"/>
      <c r="B6481" s="2"/>
      <c r="C6481" s="139" t="s">
        <v>5789</v>
      </c>
      <c r="D6481" s="124" t="s">
        <v>5790</v>
      </c>
      <c r="E6481" s="118" t="s">
        <v>48</v>
      </c>
      <c r="F6481" s="124" t="s">
        <v>35249</v>
      </c>
      <c r="G6481" s="118" t="s">
        <v>2</v>
      </c>
      <c r="H6481" s="137">
        <v>43125</v>
      </c>
      <c r="I6481" s="119">
        <v>106.02</v>
      </c>
      <c r="J6481" s="129"/>
      <c r="K6481" s="129"/>
      <c r="L6481" s="129">
        <v>0</v>
      </c>
      <c r="M6481" s="134" t="s">
        <v>22270</v>
      </c>
    </row>
    <row r="6482" spans="1:13" hidden="1" x14ac:dyDescent="0.25">
      <c r="A6482" s="128"/>
      <c r="B6482" s="2"/>
      <c r="C6482" s="139" t="s">
        <v>5791</v>
      </c>
      <c r="D6482" s="124" t="s">
        <v>5792</v>
      </c>
      <c r="E6482" s="118" t="s">
        <v>48</v>
      </c>
      <c r="F6482" s="124" t="s">
        <v>35249</v>
      </c>
      <c r="G6482" s="118" t="s">
        <v>2</v>
      </c>
      <c r="H6482" s="137">
        <v>46100</v>
      </c>
      <c r="I6482" s="119">
        <v>127.3</v>
      </c>
      <c r="J6482" s="129"/>
      <c r="K6482" s="129"/>
      <c r="L6482" s="129">
        <v>0</v>
      </c>
      <c r="M6482" s="134" t="s">
        <v>22271</v>
      </c>
    </row>
    <row r="6483" spans="1:13" hidden="1" x14ac:dyDescent="0.25">
      <c r="A6483" s="128"/>
      <c r="B6483" s="2"/>
      <c r="C6483" s="139" t="s">
        <v>5793</v>
      </c>
      <c r="D6483" s="124" t="s">
        <v>5794</v>
      </c>
      <c r="E6483" s="118" t="s">
        <v>48</v>
      </c>
      <c r="F6483" s="124" t="s">
        <v>35249</v>
      </c>
      <c r="G6483" s="118" t="s">
        <v>2</v>
      </c>
      <c r="H6483" s="137">
        <v>42920</v>
      </c>
      <c r="I6483" s="119">
        <v>601.23</v>
      </c>
      <c r="J6483" s="129"/>
      <c r="K6483" s="129"/>
      <c r="L6483" s="129">
        <v>0</v>
      </c>
      <c r="M6483" s="134" t="s">
        <v>32771</v>
      </c>
    </row>
    <row r="6484" spans="1:13" hidden="1" x14ac:dyDescent="0.25">
      <c r="A6484" s="128"/>
      <c r="B6484" s="2"/>
      <c r="C6484" s="139" t="s">
        <v>30840</v>
      </c>
      <c r="D6484" s="124" t="s">
        <v>30841</v>
      </c>
      <c r="E6484" s="118" t="s">
        <v>48</v>
      </c>
      <c r="F6484" s="124" t="s">
        <v>35249</v>
      </c>
      <c r="G6484" s="118" t="s">
        <v>2</v>
      </c>
      <c r="H6484" s="137"/>
      <c r="I6484" s="119"/>
      <c r="J6484" s="129"/>
      <c r="K6484" s="129"/>
      <c r="L6484" s="129">
        <v>0</v>
      </c>
      <c r="M6484" s="134" t="s">
        <v>22272</v>
      </c>
    </row>
    <row r="6485" spans="1:13" hidden="1" x14ac:dyDescent="0.25">
      <c r="A6485" s="128"/>
      <c r="B6485" s="2"/>
      <c r="C6485" s="139" t="s">
        <v>28252</v>
      </c>
      <c r="D6485" s="124" t="s">
        <v>28253</v>
      </c>
      <c r="E6485" s="118" t="s">
        <v>48</v>
      </c>
      <c r="F6485" s="124" t="s">
        <v>35249</v>
      </c>
      <c r="G6485" s="118" t="s">
        <v>2</v>
      </c>
      <c r="H6485" s="137"/>
      <c r="I6485" s="119"/>
      <c r="J6485" s="129"/>
      <c r="K6485" s="129"/>
      <c r="L6485" s="129">
        <v>0</v>
      </c>
      <c r="M6485" s="134" t="s">
        <v>22273</v>
      </c>
    </row>
    <row r="6486" spans="1:13" hidden="1" x14ac:dyDescent="0.25">
      <c r="A6486" s="128"/>
      <c r="B6486" s="2"/>
      <c r="C6486" s="139" t="s">
        <v>28909</v>
      </c>
      <c r="D6486" s="124" t="s">
        <v>28253</v>
      </c>
      <c r="E6486" s="118" t="s">
        <v>48</v>
      </c>
      <c r="F6486" s="124" t="s">
        <v>35249</v>
      </c>
      <c r="G6486" s="118" t="s">
        <v>2</v>
      </c>
      <c r="H6486" s="137"/>
      <c r="I6486" s="119"/>
      <c r="J6486" s="129"/>
      <c r="K6486" s="129"/>
      <c r="L6486" s="129">
        <v>0</v>
      </c>
      <c r="M6486" s="134" t="s">
        <v>22274</v>
      </c>
    </row>
    <row r="6487" spans="1:13" hidden="1" x14ac:dyDescent="0.25">
      <c r="A6487" s="128"/>
      <c r="B6487" s="2"/>
      <c r="C6487" s="139" t="s">
        <v>28343</v>
      </c>
      <c r="D6487" s="124" t="s">
        <v>28344</v>
      </c>
      <c r="E6487" s="118" t="s">
        <v>48</v>
      </c>
      <c r="F6487" s="124" t="s">
        <v>35249</v>
      </c>
      <c r="G6487" s="118" t="s">
        <v>2</v>
      </c>
      <c r="H6487" s="137"/>
      <c r="I6487" s="119"/>
      <c r="J6487" s="129"/>
      <c r="K6487" s="129"/>
      <c r="L6487" s="129">
        <v>0</v>
      </c>
      <c r="M6487" s="134" t="s">
        <v>22275</v>
      </c>
    </row>
    <row r="6488" spans="1:13" hidden="1" x14ac:dyDescent="0.25">
      <c r="A6488" s="128"/>
      <c r="B6488" s="2"/>
      <c r="C6488" s="139" t="s">
        <v>28790</v>
      </c>
      <c r="D6488" s="124" t="s">
        <v>28791</v>
      </c>
      <c r="E6488" s="118" t="s">
        <v>48</v>
      </c>
      <c r="F6488" s="124" t="s">
        <v>35249</v>
      </c>
      <c r="G6488" s="118" t="s">
        <v>2</v>
      </c>
      <c r="H6488" s="137"/>
      <c r="I6488" s="119"/>
      <c r="J6488" s="129"/>
      <c r="K6488" s="129"/>
      <c r="L6488" s="129">
        <v>0</v>
      </c>
      <c r="M6488" s="134" t="s">
        <v>22276</v>
      </c>
    </row>
    <row r="6489" spans="1:13" hidden="1" x14ac:dyDescent="0.25">
      <c r="A6489" s="128"/>
      <c r="B6489" s="2"/>
      <c r="C6489" s="139" t="s">
        <v>27995</v>
      </c>
      <c r="D6489" s="124" t="s">
        <v>27996</v>
      </c>
      <c r="E6489" s="118" t="s">
        <v>48</v>
      </c>
      <c r="F6489" s="124" t="s">
        <v>35249</v>
      </c>
      <c r="G6489" s="118" t="s">
        <v>2</v>
      </c>
      <c r="H6489" s="137">
        <v>45097</v>
      </c>
      <c r="I6489" s="119">
        <v>570</v>
      </c>
      <c r="J6489" s="129"/>
      <c r="K6489" s="129"/>
      <c r="L6489" s="129">
        <v>0</v>
      </c>
      <c r="M6489" s="134" t="s">
        <v>22277</v>
      </c>
    </row>
    <row r="6490" spans="1:13" hidden="1" x14ac:dyDescent="0.25">
      <c r="A6490" s="128"/>
      <c r="B6490" s="2"/>
      <c r="C6490" s="139" t="s">
        <v>28530</v>
      </c>
      <c r="D6490" s="124" t="s">
        <v>28531</v>
      </c>
      <c r="E6490" s="118" t="s">
        <v>48</v>
      </c>
      <c r="F6490" s="124" t="s">
        <v>35249</v>
      </c>
      <c r="G6490" s="118" t="s">
        <v>2</v>
      </c>
      <c r="H6490" s="137">
        <v>45097</v>
      </c>
      <c r="I6490" s="119">
        <v>70</v>
      </c>
      <c r="J6490" s="129"/>
      <c r="K6490" s="129"/>
      <c r="L6490" s="129">
        <v>0</v>
      </c>
      <c r="M6490" s="134" t="s">
        <v>22278</v>
      </c>
    </row>
    <row r="6491" spans="1:13" hidden="1" x14ac:dyDescent="0.25">
      <c r="A6491" s="128"/>
      <c r="B6491" s="2"/>
      <c r="C6491" s="139" t="s">
        <v>28779</v>
      </c>
      <c r="D6491" s="124" t="s">
        <v>28780</v>
      </c>
      <c r="E6491" s="118" t="s">
        <v>48</v>
      </c>
      <c r="F6491" s="124" t="s">
        <v>35249</v>
      </c>
      <c r="G6491" s="118" t="s">
        <v>2</v>
      </c>
      <c r="H6491" s="137"/>
      <c r="I6491" s="119"/>
      <c r="J6491" s="129"/>
      <c r="K6491" s="129"/>
      <c r="L6491" s="129">
        <v>0</v>
      </c>
      <c r="M6491" s="134" t="s">
        <v>31850</v>
      </c>
    </row>
    <row r="6492" spans="1:13" hidden="1" x14ac:dyDescent="0.25">
      <c r="A6492" s="128"/>
      <c r="B6492" s="2"/>
      <c r="C6492" s="139" t="s">
        <v>5795</v>
      </c>
      <c r="D6492" s="124" t="s">
        <v>5796</v>
      </c>
      <c r="E6492" s="118" t="s">
        <v>48</v>
      </c>
      <c r="F6492" s="124" t="s">
        <v>35249</v>
      </c>
      <c r="G6492" s="118" t="s">
        <v>2</v>
      </c>
      <c r="H6492" s="137">
        <v>44321</v>
      </c>
      <c r="I6492" s="119">
        <v>275</v>
      </c>
      <c r="J6492" s="129"/>
      <c r="K6492" s="129"/>
      <c r="L6492" s="129">
        <v>0</v>
      </c>
      <c r="M6492" s="134" t="s">
        <v>22279</v>
      </c>
    </row>
    <row r="6493" spans="1:13" hidden="1" x14ac:dyDescent="0.25">
      <c r="A6493" s="128"/>
      <c r="B6493" s="2"/>
      <c r="C6493" s="139" t="s">
        <v>30129</v>
      </c>
      <c r="D6493" s="124" t="s">
        <v>30130</v>
      </c>
      <c r="E6493" s="118" t="s">
        <v>48</v>
      </c>
      <c r="F6493" s="124" t="s">
        <v>35249</v>
      </c>
      <c r="G6493" s="118" t="s">
        <v>2</v>
      </c>
      <c r="H6493" s="137"/>
      <c r="I6493" s="119"/>
      <c r="J6493" s="129"/>
      <c r="K6493" s="129"/>
      <c r="L6493" s="129">
        <v>0</v>
      </c>
      <c r="M6493" s="134" t="s">
        <v>22280</v>
      </c>
    </row>
    <row r="6494" spans="1:13" hidden="1" x14ac:dyDescent="0.25">
      <c r="A6494" s="128"/>
      <c r="B6494" s="2"/>
      <c r="C6494" s="139" t="s">
        <v>28793</v>
      </c>
      <c r="D6494" s="124" t="s">
        <v>28794</v>
      </c>
      <c r="E6494" s="118" t="s">
        <v>48</v>
      </c>
      <c r="F6494" s="124" t="s">
        <v>35249</v>
      </c>
      <c r="G6494" s="118" t="s">
        <v>2</v>
      </c>
      <c r="H6494" s="137"/>
      <c r="I6494" s="119"/>
      <c r="J6494" s="129"/>
      <c r="K6494" s="129"/>
      <c r="L6494" s="129">
        <v>0</v>
      </c>
      <c r="M6494" s="134" t="s">
        <v>22281</v>
      </c>
    </row>
    <row r="6495" spans="1:13" hidden="1" x14ac:dyDescent="0.25">
      <c r="A6495" s="128"/>
      <c r="B6495" s="2"/>
      <c r="C6495" s="139" t="s">
        <v>27859</v>
      </c>
      <c r="D6495" s="124" t="s">
        <v>27860</v>
      </c>
      <c r="E6495" s="118" t="s">
        <v>48</v>
      </c>
      <c r="F6495" s="124" t="s">
        <v>35249</v>
      </c>
      <c r="G6495" s="118" t="s">
        <v>2</v>
      </c>
      <c r="H6495" s="137"/>
      <c r="I6495" s="119"/>
      <c r="J6495" s="129"/>
      <c r="K6495" s="129"/>
      <c r="L6495" s="129">
        <v>0</v>
      </c>
      <c r="M6495" s="134" t="s">
        <v>22282</v>
      </c>
    </row>
    <row r="6496" spans="1:13" hidden="1" x14ac:dyDescent="0.25">
      <c r="A6496" s="128"/>
      <c r="B6496" s="2"/>
      <c r="C6496" s="139" t="s">
        <v>5797</v>
      </c>
      <c r="D6496" s="124" t="s">
        <v>5798</v>
      </c>
      <c r="E6496" s="118" t="s">
        <v>48</v>
      </c>
      <c r="F6496" s="124" t="s">
        <v>35249</v>
      </c>
      <c r="G6496" s="118" t="s">
        <v>2</v>
      </c>
      <c r="H6496" s="137">
        <v>44321</v>
      </c>
      <c r="I6496" s="119">
        <v>300.29000000000002</v>
      </c>
      <c r="J6496" s="129"/>
      <c r="K6496" s="129"/>
      <c r="L6496" s="129">
        <v>0</v>
      </c>
      <c r="M6496" s="134"/>
    </row>
    <row r="6497" spans="1:13" hidden="1" x14ac:dyDescent="0.25">
      <c r="A6497" s="128"/>
      <c r="B6497" s="2"/>
      <c r="C6497" s="139" t="s">
        <v>35320</v>
      </c>
      <c r="D6497" s="124" t="s">
        <v>35321</v>
      </c>
      <c r="E6497" s="118" t="s">
        <v>48</v>
      </c>
      <c r="F6497" s="124" t="s">
        <v>35249</v>
      </c>
      <c r="G6497" s="118" t="s">
        <v>2</v>
      </c>
      <c r="H6497" s="137">
        <v>45548</v>
      </c>
      <c r="I6497" s="119">
        <v>460</v>
      </c>
      <c r="J6497" s="129"/>
      <c r="K6497" s="129"/>
      <c r="L6497" s="129">
        <v>0</v>
      </c>
      <c r="M6497" s="134" t="s">
        <v>22283</v>
      </c>
    </row>
    <row r="6498" spans="1:13" hidden="1" x14ac:dyDescent="0.25">
      <c r="A6498" s="128"/>
      <c r="B6498" s="2"/>
      <c r="C6498" s="139" t="s">
        <v>42001</v>
      </c>
      <c r="D6498" s="124" t="s">
        <v>42002</v>
      </c>
      <c r="E6498" s="118" t="s">
        <v>48</v>
      </c>
      <c r="F6498" s="124" t="s">
        <v>35249</v>
      </c>
      <c r="G6498" s="118" t="s">
        <v>2</v>
      </c>
      <c r="H6498" s="137">
        <v>46007</v>
      </c>
      <c r="I6498" s="119">
        <v>401.41</v>
      </c>
      <c r="J6498" s="129"/>
      <c r="K6498" s="129"/>
      <c r="L6498" s="129">
        <v>0</v>
      </c>
      <c r="M6498" s="134" t="s">
        <v>22284</v>
      </c>
    </row>
    <row r="6499" spans="1:13" hidden="1" x14ac:dyDescent="0.25">
      <c r="A6499" s="128"/>
      <c r="B6499" s="2"/>
      <c r="C6499" s="139" t="s">
        <v>42003</v>
      </c>
      <c r="D6499" s="124" t="s">
        <v>42004</v>
      </c>
      <c r="E6499" s="118" t="s">
        <v>48</v>
      </c>
      <c r="F6499" s="124" t="s">
        <v>35249</v>
      </c>
      <c r="G6499" s="118" t="s">
        <v>2</v>
      </c>
      <c r="H6499" s="137">
        <v>46007</v>
      </c>
      <c r="I6499" s="119">
        <v>78.83</v>
      </c>
      <c r="J6499" s="129"/>
      <c r="K6499" s="129"/>
      <c r="L6499" s="129">
        <v>0</v>
      </c>
      <c r="M6499" s="134" t="s">
        <v>22285</v>
      </c>
    </row>
    <row r="6500" spans="1:13" hidden="1" x14ac:dyDescent="0.25">
      <c r="A6500" s="128"/>
      <c r="B6500" s="2"/>
      <c r="C6500" s="139" t="s">
        <v>42005</v>
      </c>
      <c r="D6500" s="124" t="s">
        <v>42006</v>
      </c>
      <c r="E6500" s="118" t="s">
        <v>48</v>
      </c>
      <c r="F6500" s="124" t="s">
        <v>35249</v>
      </c>
      <c r="G6500" s="118" t="s">
        <v>2</v>
      </c>
      <c r="H6500" s="137">
        <v>46007</v>
      </c>
      <c r="I6500" s="119">
        <v>391.63</v>
      </c>
      <c r="J6500" s="129"/>
      <c r="K6500" s="129"/>
      <c r="L6500" s="129">
        <v>0</v>
      </c>
      <c r="M6500" s="134" t="s">
        <v>22286</v>
      </c>
    </row>
    <row r="6501" spans="1:13" hidden="1" x14ac:dyDescent="0.25">
      <c r="A6501" s="128"/>
      <c r="B6501" s="2"/>
      <c r="C6501" s="139" t="s">
        <v>5799</v>
      </c>
      <c r="D6501" s="124" t="s">
        <v>5800</v>
      </c>
      <c r="E6501" s="118" t="s">
        <v>48</v>
      </c>
      <c r="F6501" s="124" t="s">
        <v>35249</v>
      </c>
      <c r="G6501" s="118" t="s">
        <v>2</v>
      </c>
      <c r="H6501" s="137">
        <v>42457</v>
      </c>
      <c r="I6501" s="119">
        <v>100</v>
      </c>
      <c r="J6501" s="129"/>
      <c r="K6501" s="129"/>
      <c r="L6501" s="129">
        <v>0</v>
      </c>
      <c r="M6501" s="134" t="s">
        <v>22287</v>
      </c>
    </row>
    <row r="6502" spans="1:13" hidden="1" x14ac:dyDescent="0.25">
      <c r="A6502" s="128"/>
      <c r="B6502" s="2"/>
      <c r="C6502" s="139" t="s">
        <v>5801</v>
      </c>
      <c r="D6502" s="124" t="s">
        <v>5802</v>
      </c>
      <c r="E6502" s="118" t="s">
        <v>48</v>
      </c>
      <c r="F6502" s="124" t="s">
        <v>35249</v>
      </c>
      <c r="G6502" s="118" t="s">
        <v>2</v>
      </c>
      <c r="H6502" s="137">
        <v>46049</v>
      </c>
      <c r="I6502" s="119">
        <v>432.77</v>
      </c>
      <c r="J6502" s="129"/>
      <c r="K6502" s="129"/>
      <c r="L6502" s="129">
        <v>0</v>
      </c>
      <c r="M6502" s="134" t="s">
        <v>22288</v>
      </c>
    </row>
    <row r="6503" spans="1:13" hidden="1" x14ac:dyDescent="0.25">
      <c r="A6503" s="128"/>
      <c r="B6503" s="2"/>
      <c r="C6503" s="139" t="s">
        <v>5803</v>
      </c>
      <c r="D6503" s="124" t="s">
        <v>5804</v>
      </c>
      <c r="E6503" s="118" t="s">
        <v>48</v>
      </c>
      <c r="F6503" s="124" t="s">
        <v>35249</v>
      </c>
      <c r="G6503" s="118" t="s">
        <v>2</v>
      </c>
      <c r="H6503" s="137">
        <v>46049</v>
      </c>
      <c r="I6503" s="119">
        <v>84.96</v>
      </c>
      <c r="J6503" s="129"/>
      <c r="K6503" s="129"/>
      <c r="L6503" s="129">
        <v>0</v>
      </c>
      <c r="M6503" s="134" t="s">
        <v>22289</v>
      </c>
    </row>
    <row r="6504" spans="1:13" hidden="1" x14ac:dyDescent="0.25">
      <c r="A6504" s="128"/>
      <c r="B6504" s="2"/>
      <c r="C6504" s="139" t="s">
        <v>5805</v>
      </c>
      <c r="D6504" s="124" t="s">
        <v>5806</v>
      </c>
      <c r="E6504" s="118" t="s">
        <v>48</v>
      </c>
      <c r="F6504" s="124" t="s">
        <v>35249</v>
      </c>
      <c r="G6504" s="118" t="s">
        <v>2</v>
      </c>
      <c r="H6504" s="137">
        <v>46049</v>
      </c>
      <c r="I6504" s="119">
        <v>422.26</v>
      </c>
      <c r="J6504" s="129"/>
      <c r="K6504" s="129"/>
      <c r="L6504" s="129">
        <v>0</v>
      </c>
      <c r="M6504" s="134"/>
    </row>
    <row r="6505" spans="1:13" hidden="1" x14ac:dyDescent="0.25">
      <c r="A6505" s="128"/>
      <c r="B6505" s="2"/>
      <c r="C6505" s="139" t="s">
        <v>5807</v>
      </c>
      <c r="D6505" s="124" t="s">
        <v>5808</v>
      </c>
      <c r="E6505" s="118" t="s">
        <v>48</v>
      </c>
      <c r="F6505" s="124" t="s">
        <v>35249</v>
      </c>
      <c r="G6505" s="118" t="s">
        <v>2</v>
      </c>
      <c r="H6505" s="137">
        <v>45848</v>
      </c>
      <c r="I6505" s="119">
        <v>579.32000000000005</v>
      </c>
      <c r="J6505" s="129"/>
      <c r="K6505" s="129"/>
      <c r="L6505" s="129">
        <v>0</v>
      </c>
      <c r="M6505" s="134"/>
    </row>
    <row r="6506" spans="1:13" hidden="1" x14ac:dyDescent="0.25">
      <c r="A6506" s="128"/>
      <c r="B6506" s="2"/>
      <c r="C6506" s="139" t="s">
        <v>28306</v>
      </c>
      <c r="D6506" s="124" t="s">
        <v>28307</v>
      </c>
      <c r="E6506" s="118" t="s">
        <v>48</v>
      </c>
      <c r="F6506" s="124" t="s">
        <v>35249</v>
      </c>
      <c r="G6506" s="118" t="s">
        <v>2</v>
      </c>
      <c r="H6506" s="137">
        <v>45405</v>
      </c>
      <c r="I6506" s="119">
        <v>424</v>
      </c>
      <c r="J6506" s="129"/>
      <c r="K6506" s="129"/>
      <c r="L6506" s="129">
        <v>0</v>
      </c>
      <c r="M6506" s="134" t="s">
        <v>22290</v>
      </c>
    </row>
    <row r="6507" spans="1:13" hidden="1" x14ac:dyDescent="0.25">
      <c r="A6507" s="128"/>
      <c r="B6507" s="2"/>
      <c r="C6507" s="139" t="s">
        <v>27856</v>
      </c>
      <c r="D6507" s="124" t="s">
        <v>27857</v>
      </c>
      <c r="E6507" s="118" t="s">
        <v>48</v>
      </c>
      <c r="F6507" s="124" t="s">
        <v>35249</v>
      </c>
      <c r="G6507" s="118" t="s">
        <v>2</v>
      </c>
      <c r="H6507" s="137">
        <v>45405</v>
      </c>
      <c r="I6507" s="119">
        <v>352</v>
      </c>
      <c r="J6507" s="129"/>
      <c r="K6507" s="129"/>
      <c r="L6507" s="129">
        <v>0</v>
      </c>
      <c r="M6507" s="134" t="s">
        <v>22291</v>
      </c>
    </row>
    <row r="6508" spans="1:13" hidden="1" x14ac:dyDescent="0.25">
      <c r="A6508" s="128"/>
      <c r="B6508" s="2"/>
      <c r="C6508" s="139" t="s">
        <v>5809</v>
      </c>
      <c r="D6508" s="124" t="s">
        <v>5810</v>
      </c>
      <c r="E6508" s="118" t="s">
        <v>48</v>
      </c>
      <c r="F6508" s="124" t="s">
        <v>35249</v>
      </c>
      <c r="G6508" s="118" t="s">
        <v>2</v>
      </c>
      <c r="H6508" s="137">
        <v>43920</v>
      </c>
      <c r="I6508" s="119">
        <v>375.47</v>
      </c>
      <c r="J6508" s="129"/>
      <c r="K6508" s="129"/>
      <c r="L6508" s="129">
        <v>0</v>
      </c>
      <c r="M6508" s="134" t="s">
        <v>22292</v>
      </c>
    </row>
    <row r="6509" spans="1:13" hidden="1" x14ac:dyDescent="0.25">
      <c r="A6509" s="128"/>
      <c r="B6509" s="2"/>
      <c r="C6509" s="139" t="s">
        <v>5811</v>
      </c>
      <c r="D6509" s="124" t="s">
        <v>5812</v>
      </c>
      <c r="E6509" s="118" t="s">
        <v>48</v>
      </c>
      <c r="F6509" s="124" t="s">
        <v>35249</v>
      </c>
      <c r="G6509" s="118" t="s">
        <v>2</v>
      </c>
      <c r="H6509" s="137">
        <v>43775</v>
      </c>
      <c r="I6509" s="119">
        <v>400</v>
      </c>
      <c r="J6509" s="129"/>
      <c r="K6509" s="129"/>
      <c r="L6509" s="129">
        <v>0</v>
      </c>
      <c r="M6509" s="134" t="s">
        <v>22293</v>
      </c>
    </row>
    <row r="6510" spans="1:13" hidden="1" x14ac:dyDescent="0.25">
      <c r="A6510" s="128"/>
      <c r="B6510" s="2"/>
      <c r="C6510" s="139" t="s">
        <v>5813</v>
      </c>
      <c r="D6510" s="124" t="s">
        <v>5814</v>
      </c>
      <c r="E6510" s="118" t="s">
        <v>48</v>
      </c>
      <c r="F6510" s="124" t="s">
        <v>35249</v>
      </c>
      <c r="G6510" s="118" t="s">
        <v>2</v>
      </c>
      <c r="H6510" s="137">
        <v>43775</v>
      </c>
      <c r="I6510" s="119">
        <v>800</v>
      </c>
      <c r="J6510" s="129"/>
      <c r="K6510" s="129"/>
      <c r="L6510" s="129">
        <v>0</v>
      </c>
      <c r="M6510" s="134" t="s">
        <v>31113</v>
      </c>
    </row>
    <row r="6511" spans="1:13" hidden="1" x14ac:dyDescent="0.25">
      <c r="A6511" s="128"/>
      <c r="B6511" s="2"/>
      <c r="C6511" s="139" t="s">
        <v>32870</v>
      </c>
      <c r="D6511" s="124" t="s">
        <v>32871</v>
      </c>
      <c r="E6511" s="118" t="s">
        <v>48</v>
      </c>
      <c r="F6511" s="124" t="s">
        <v>35249</v>
      </c>
      <c r="G6511" s="118" t="s">
        <v>34659</v>
      </c>
      <c r="H6511" s="137"/>
      <c r="I6511" s="119"/>
      <c r="J6511" s="129"/>
      <c r="K6511" s="129"/>
      <c r="L6511" s="129">
        <v>0</v>
      </c>
      <c r="M6511" s="134" t="s">
        <v>22294</v>
      </c>
    </row>
    <row r="6512" spans="1:13" hidden="1" x14ac:dyDescent="0.25">
      <c r="A6512" s="128"/>
      <c r="B6512" s="2"/>
      <c r="C6512" s="139" t="s">
        <v>33203</v>
      </c>
      <c r="D6512" s="124" t="s">
        <v>33204</v>
      </c>
      <c r="E6512" s="118" t="s">
        <v>48</v>
      </c>
      <c r="F6512" s="124" t="s">
        <v>35249</v>
      </c>
      <c r="G6512" s="118" t="s">
        <v>34659</v>
      </c>
      <c r="H6512" s="137"/>
      <c r="I6512" s="119"/>
      <c r="J6512" s="129"/>
      <c r="K6512" s="129"/>
      <c r="L6512" s="129">
        <v>0</v>
      </c>
      <c r="M6512" s="134" t="s">
        <v>22295</v>
      </c>
    </row>
    <row r="6513" spans="1:13" hidden="1" x14ac:dyDescent="0.25">
      <c r="A6513" s="128"/>
      <c r="B6513" s="2"/>
      <c r="C6513" s="139" t="s">
        <v>5815</v>
      </c>
      <c r="D6513" s="124" t="s">
        <v>5816</v>
      </c>
      <c r="E6513" s="118" t="s">
        <v>48</v>
      </c>
      <c r="F6513" s="124" t="s">
        <v>35249</v>
      </c>
      <c r="G6513" s="118" t="s">
        <v>30</v>
      </c>
      <c r="H6513" s="137">
        <v>41137</v>
      </c>
      <c r="I6513" s="119">
        <v>136.88</v>
      </c>
      <c r="J6513" s="129"/>
      <c r="K6513" s="129"/>
      <c r="L6513" s="129">
        <v>0</v>
      </c>
      <c r="M6513" s="134" t="s">
        <v>22296</v>
      </c>
    </row>
    <row r="6514" spans="1:13" hidden="1" x14ac:dyDescent="0.25">
      <c r="A6514" s="128"/>
      <c r="B6514" s="2"/>
      <c r="C6514" s="139" t="s">
        <v>5817</v>
      </c>
      <c r="D6514" s="124" t="s">
        <v>5818</v>
      </c>
      <c r="E6514" s="118" t="s">
        <v>48</v>
      </c>
      <c r="F6514" s="124" t="s">
        <v>35249</v>
      </c>
      <c r="G6514" s="118" t="s">
        <v>30</v>
      </c>
      <c r="H6514" s="137">
        <v>41810</v>
      </c>
      <c r="I6514" s="119">
        <v>1375</v>
      </c>
      <c r="J6514" s="129"/>
      <c r="K6514" s="129"/>
      <c r="L6514" s="129">
        <v>0</v>
      </c>
      <c r="M6514" s="134" t="s">
        <v>22297</v>
      </c>
    </row>
    <row r="6515" spans="1:13" hidden="1" x14ac:dyDescent="0.25">
      <c r="A6515" s="128"/>
      <c r="B6515" s="2"/>
      <c r="C6515" s="139" t="s">
        <v>5819</v>
      </c>
      <c r="D6515" s="124" t="s">
        <v>5820</v>
      </c>
      <c r="E6515" s="118" t="s">
        <v>48</v>
      </c>
      <c r="F6515" s="124" t="s">
        <v>35249</v>
      </c>
      <c r="G6515" s="118" t="s">
        <v>30</v>
      </c>
      <c r="H6515" s="137">
        <v>45316</v>
      </c>
      <c r="I6515" s="119">
        <v>200</v>
      </c>
      <c r="J6515" s="129"/>
      <c r="K6515" s="129"/>
      <c r="L6515" s="129">
        <v>0</v>
      </c>
      <c r="M6515" s="134" t="s">
        <v>34324</v>
      </c>
    </row>
    <row r="6516" spans="1:13" hidden="1" x14ac:dyDescent="0.25">
      <c r="A6516" s="128"/>
      <c r="B6516" s="2"/>
      <c r="C6516" s="139" t="s">
        <v>5821</v>
      </c>
      <c r="D6516" s="124" t="s">
        <v>5822</v>
      </c>
      <c r="E6516" s="118" t="s">
        <v>48</v>
      </c>
      <c r="F6516" s="124" t="s">
        <v>35249</v>
      </c>
      <c r="G6516" s="118" t="s">
        <v>30</v>
      </c>
      <c r="H6516" s="137">
        <v>43201</v>
      </c>
      <c r="I6516" s="119">
        <v>163.28</v>
      </c>
      <c r="J6516" s="129"/>
      <c r="K6516" s="129"/>
      <c r="L6516" s="129">
        <v>0</v>
      </c>
      <c r="M6516" s="134" t="s">
        <v>31139</v>
      </c>
    </row>
    <row r="6517" spans="1:13" hidden="1" x14ac:dyDescent="0.25">
      <c r="A6517" s="128"/>
      <c r="B6517" s="2"/>
      <c r="C6517" s="139" t="s">
        <v>5823</v>
      </c>
      <c r="D6517" s="124" t="s">
        <v>5824</v>
      </c>
      <c r="E6517" s="118" t="s">
        <v>48</v>
      </c>
      <c r="F6517" s="124" t="s">
        <v>35249</v>
      </c>
      <c r="G6517" s="118" t="s">
        <v>30</v>
      </c>
      <c r="H6517" s="137">
        <v>43832</v>
      </c>
      <c r="I6517" s="119">
        <v>420</v>
      </c>
      <c r="J6517" s="129"/>
      <c r="K6517" s="129"/>
      <c r="L6517" s="129">
        <v>0</v>
      </c>
      <c r="M6517" s="134" t="s">
        <v>28337</v>
      </c>
    </row>
    <row r="6518" spans="1:13" hidden="1" x14ac:dyDescent="0.25">
      <c r="A6518" s="128"/>
      <c r="B6518" s="2"/>
      <c r="C6518" s="139" t="s">
        <v>32760</v>
      </c>
      <c r="D6518" s="124" t="s">
        <v>32761</v>
      </c>
      <c r="E6518" s="118" t="s">
        <v>48</v>
      </c>
      <c r="F6518" s="124" t="s">
        <v>35249</v>
      </c>
      <c r="G6518" s="118" t="s">
        <v>59</v>
      </c>
      <c r="H6518" s="137"/>
      <c r="I6518" s="119"/>
      <c r="J6518" s="129"/>
      <c r="K6518" s="129"/>
      <c r="L6518" s="129">
        <v>0</v>
      </c>
      <c r="M6518" s="134" t="s">
        <v>22298</v>
      </c>
    </row>
    <row r="6519" spans="1:13" hidden="1" x14ac:dyDescent="0.25">
      <c r="A6519" s="128"/>
      <c r="B6519" s="2"/>
      <c r="C6519" s="139" t="s">
        <v>5825</v>
      </c>
      <c r="D6519" s="124" t="s">
        <v>5826</v>
      </c>
      <c r="E6519" s="118" t="s">
        <v>48</v>
      </c>
      <c r="F6519" s="124" t="s">
        <v>35249</v>
      </c>
      <c r="G6519" s="118" t="s">
        <v>30</v>
      </c>
      <c r="H6519" s="137">
        <v>42816</v>
      </c>
      <c r="I6519" s="119">
        <v>449.4</v>
      </c>
      <c r="J6519" s="129"/>
      <c r="K6519" s="129"/>
      <c r="L6519" s="129">
        <v>0</v>
      </c>
      <c r="M6519" s="134" t="s">
        <v>22299</v>
      </c>
    </row>
    <row r="6520" spans="1:13" hidden="1" x14ac:dyDescent="0.25">
      <c r="A6520" s="128"/>
      <c r="B6520" s="2"/>
      <c r="C6520" s="139" t="s">
        <v>5827</v>
      </c>
      <c r="D6520" s="124" t="s">
        <v>5828</v>
      </c>
      <c r="E6520" s="118" t="s">
        <v>48</v>
      </c>
      <c r="F6520" s="124" t="s">
        <v>35249</v>
      </c>
      <c r="G6520" s="118" t="s">
        <v>30</v>
      </c>
      <c r="H6520" s="137">
        <v>45902</v>
      </c>
      <c r="I6520" s="119">
        <v>714.5</v>
      </c>
      <c r="J6520" s="129"/>
      <c r="K6520" s="129"/>
      <c r="L6520" s="129">
        <v>0</v>
      </c>
      <c r="M6520" s="134"/>
    </row>
    <row r="6521" spans="1:13" hidden="1" x14ac:dyDescent="0.25">
      <c r="A6521" s="128"/>
      <c r="B6521" s="2"/>
      <c r="C6521" s="139" t="s">
        <v>5829</v>
      </c>
      <c r="D6521" s="124" t="s">
        <v>5830</v>
      </c>
      <c r="E6521" s="118" t="s">
        <v>48</v>
      </c>
      <c r="F6521" s="124" t="s">
        <v>35249</v>
      </c>
      <c r="G6521" s="118" t="s">
        <v>2</v>
      </c>
      <c r="H6521" s="137">
        <v>44060</v>
      </c>
      <c r="I6521" s="119">
        <v>1190.4100000000001</v>
      </c>
      <c r="J6521" s="129"/>
      <c r="K6521" s="129"/>
      <c r="L6521" s="129">
        <v>0</v>
      </c>
      <c r="M6521" s="134" t="s">
        <v>32442</v>
      </c>
    </row>
    <row r="6522" spans="1:13" hidden="1" x14ac:dyDescent="0.25">
      <c r="A6522" s="128"/>
      <c r="B6522" s="2"/>
      <c r="C6522" s="139" t="s">
        <v>31719</v>
      </c>
      <c r="D6522" s="124" t="s">
        <v>31720</v>
      </c>
      <c r="E6522" s="118" t="s">
        <v>48</v>
      </c>
      <c r="F6522" s="124" t="s">
        <v>35249</v>
      </c>
      <c r="G6522" s="118" t="s">
        <v>30</v>
      </c>
      <c r="H6522" s="137"/>
      <c r="I6522" s="119"/>
      <c r="J6522" s="129"/>
      <c r="K6522" s="129"/>
      <c r="L6522" s="129">
        <v>0</v>
      </c>
      <c r="M6522" s="134" t="s">
        <v>22300</v>
      </c>
    </row>
    <row r="6523" spans="1:13" hidden="1" x14ac:dyDescent="0.25">
      <c r="A6523" s="128"/>
      <c r="B6523" s="2"/>
      <c r="C6523" s="139" t="s">
        <v>5831</v>
      </c>
      <c r="D6523" s="124" t="s">
        <v>5832</v>
      </c>
      <c r="E6523" s="118" t="s">
        <v>48</v>
      </c>
      <c r="F6523" s="124" t="s">
        <v>35249</v>
      </c>
      <c r="G6523" s="118" t="s">
        <v>30</v>
      </c>
      <c r="H6523" s="137">
        <v>43587</v>
      </c>
      <c r="I6523" s="119">
        <v>1680</v>
      </c>
      <c r="J6523" s="129"/>
      <c r="K6523" s="129"/>
      <c r="L6523" s="129">
        <v>0</v>
      </c>
      <c r="M6523" s="134" t="s">
        <v>22301</v>
      </c>
    </row>
    <row r="6524" spans="1:13" hidden="1" x14ac:dyDescent="0.25">
      <c r="A6524" s="128"/>
      <c r="B6524" s="2"/>
      <c r="C6524" s="139" t="s">
        <v>5833</v>
      </c>
      <c r="D6524" s="124" t="s">
        <v>5834</v>
      </c>
      <c r="E6524" s="118" t="s">
        <v>48</v>
      </c>
      <c r="F6524" s="124" t="s">
        <v>35249</v>
      </c>
      <c r="G6524" s="118" t="s">
        <v>2</v>
      </c>
      <c r="H6524" s="137">
        <v>43635</v>
      </c>
      <c r="I6524" s="119">
        <v>630</v>
      </c>
      <c r="J6524" s="129"/>
      <c r="K6524" s="129"/>
      <c r="L6524" s="129">
        <v>0</v>
      </c>
      <c r="M6524" s="134" t="s">
        <v>22302</v>
      </c>
    </row>
    <row r="6525" spans="1:13" hidden="1" x14ac:dyDescent="0.25">
      <c r="A6525" s="128"/>
      <c r="B6525" s="2"/>
      <c r="C6525" s="139" t="s">
        <v>33223</v>
      </c>
      <c r="D6525" s="124" t="s">
        <v>33224</v>
      </c>
      <c r="E6525" s="118" t="s">
        <v>48</v>
      </c>
      <c r="F6525" s="124" t="s">
        <v>35249</v>
      </c>
      <c r="G6525" s="118" t="s">
        <v>34659</v>
      </c>
      <c r="H6525" s="137"/>
      <c r="I6525" s="119"/>
      <c r="J6525" s="129"/>
      <c r="K6525" s="129"/>
      <c r="L6525" s="129">
        <v>0</v>
      </c>
      <c r="M6525" s="134" t="s">
        <v>22303</v>
      </c>
    </row>
    <row r="6526" spans="1:13" hidden="1" x14ac:dyDescent="0.25">
      <c r="A6526" s="128"/>
      <c r="B6526" s="2"/>
      <c r="C6526" s="139" t="s">
        <v>5835</v>
      </c>
      <c r="D6526" s="124" t="s">
        <v>5836</v>
      </c>
      <c r="E6526" s="118" t="s">
        <v>48</v>
      </c>
      <c r="F6526" s="124" t="s">
        <v>35249</v>
      </c>
      <c r="G6526" s="118" t="s">
        <v>30</v>
      </c>
      <c r="H6526" s="137">
        <v>44830</v>
      </c>
      <c r="I6526" s="119">
        <v>714.5</v>
      </c>
      <c r="J6526" s="129"/>
      <c r="K6526" s="129"/>
      <c r="L6526" s="129">
        <v>0</v>
      </c>
      <c r="M6526" s="134" t="s">
        <v>22304</v>
      </c>
    </row>
    <row r="6527" spans="1:13" hidden="1" x14ac:dyDescent="0.25">
      <c r="A6527" s="128"/>
      <c r="B6527" s="2"/>
      <c r="C6527" s="139" t="s">
        <v>18883</v>
      </c>
      <c r="D6527" s="124" t="s">
        <v>18882</v>
      </c>
      <c r="E6527" s="118" t="s">
        <v>48</v>
      </c>
      <c r="F6527" s="124" t="s">
        <v>35249</v>
      </c>
      <c r="G6527" s="118" t="s">
        <v>59</v>
      </c>
      <c r="H6527" s="137">
        <v>41587</v>
      </c>
      <c r="I6527" s="119">
        <v>520</v>
      </c>
      <c r="J6527" s="129"/>
      <c r="K6527" s="129"/>
      <c r="L6527" s="129">
        <v>0</v>
      </c>
      <c r="M6527" s="134" t="s">
        <v>22305</v>
      </c>
    </row>
    <row r="6528" spans="1:13" hidden="1" x14ac:dyDescent="0.25">
      <c r="A6528" s="128"/>
      <c r="B6528" s="2"/>
      <c r="C6528" s="139" t="s">
        <v>18881</v>
      </c>
      <c r="D6528" s="124" t="s">
        <v>18880</v>
      </c>
      <c r="E6528" s="118" t="s">
        <v>48</v>
      </c>
      <c r="F6528" s="124" t="s">
        <v>35249</v>
      </c>
      <c r="G6528" s="118" t="s">
        <v>30</v>
      </c>
      <c r="H6528" s="137">
        <v>42123</v>
      </c>
      <c r="I6528" s="119">
        <v>39.049999999999997</v>
      </c>
      <c r="J6528" s="129"/>
      <c r="K6528" s="129"/>
      <c r="L6528" s="129">
        <v>0</v>
      </c>
      <c r="M6528" s="134" t="s">
        <v>22306</v>
      </c>
    </row>
    <row r="6529" spans="1:13" hidden="1" x14ac:dyDescent="0.25">
      <c r="A6529" s="128"/>
      <c r="B6529" s="2"/>
      <c r="C6529" s="139" t="s">
        <v>5837</v>
      </c>
      <c r="D6529" s="124" t="s">
        <v>5838</v>
      </c>
      <c r="E6529" s="118" t="s">
        <v>48</v>
      </c>
      <c r="F6529" s="124" t="s">
        <v>35249</v>
      </c>
      <c r="G6529" s="118" t="s">
        <v>30</v>
      </c>
      <c r="H6529" s="137">
        <v>45967</v>
      </c>
      <c r="I6529" s="119">
        <v>69.38</v>
      </c>
      <c r="J6529" s="129"/>
      <c r="K6529" s="129"/>
      <c r="L6529" s="129">
        <v>0</v>
      </c>
      <c r="M6529" s="134" t="s">
        <v>22307</v>
      </c>
    </row>
    <row r="6530" spans="1:13" hidden="1" x14ac:dyDescent="0.25">
      <c r="A6530" s="128"/>
      <c r="B6530" s="2"/>
      <c r="C6530" s="139" t="s">
        <v>9</v>
      </c>
      <c r="D6530" s="124" t="s">
        <v>10</v>
      </c>
      <c r="E6530" s="118" t="s">
        <v>48</v>
      </c>
      <c r="F6530" s="124" t="s">
        <v>35249</v>
      </c>
      <c r="G6530" s="118" t="s">
        <v>11</v>
      </c>
      <c r="H6530" s="137">
        <v>46121</v>
      </c>
      <c r="I6530" s="119">
        <v>650</v>
      </c>
      <c r="J6530" s="129"/>
      <c r="K6530" s="129"/>
      <c r="L6530" s="129">
        <v>0</v>
      </c>
      <c r="M6530" s="134" t="s">
        <v>22308</v>
      </c>
    </row>
    <row r="6531" spans="1:13" hidden="1" x14ac:dyDescent="0.25">
      <c r="A6531" s="128"/>
      <c r="B6531" s="2"/>
      <c r="C6531" s="139" t="s">
        <v>5839</v>
      </c>
      <c r="D6531" s="124" t="s">
        <v>5840</v>
      </c>
      <c r="E6531" s="118" t="s">
        <v>48</v>
      </c>
      <c r="F6531" s="124" t="s">
        <v>35249</v>
      </c>
      <c r="G6531" s="118" t="s">
        <v>2</v>
      </c>
      <c r="H6531" s="137">
        <v>45330</v>
      </c>
      <c r="I6531" s="119">
        <v>650</v>
      </c>
      <c r="J6531" s="129"/>
      <c r="K6531" s="129"/>
      <c r="L6531" s="129">
        <v>0</v>
      </c>
      <c r="M6531" s="134" t="s">
        <v>29581</v>
      </c>
    </row>
    <row r="6532" spans="1:13" hidden="1" x14ac:dyDescent="0.25">
      <c r="A6532" s="128"/>
      <c r="B6532" s="2"/>
      <c r="C6532" s="139" t="s">
        <v>5841</v>
      </c>
      <c r="D6532" s="124" t="s">
        <v>5842</v>
      </c>
      <c r="E6532" s="118" t="s">
        <v>48</v>
      </c>
      <c r="F6532" s="124" t="s">
        <v>35249</v>
      </c>
      <c r="G6532" s="118" t="s">
        <v>2</v>
      </c>
      <c r="H6532" s="137">
        <v>42339</v>
      </c>
      <c r="I6532" s="119">
        <v>550</v>
      </c>
      <c r="J6532" s="129"/>
      <c r="K6532" s="129"/>
      <c r="L6532" s="129">
        <v>0</v>
      </c>
      <c r="M6532" s="134" t="s">
        <v>29413</v>
      </c>
    </row>
    <row r="6533" spans="1:13" hidden="1" x14ac:dyDescent="0.25">
      <c r="A6533" s="128"/>
      <c r="B6533" s="2"/>
      <c r="C6533" s="139" t="s">
        <v>5843</v>
      </c>
      <c r="D6533" s="124" t="s">
        <v>5844</v>
      </c>
      <c r="E6533" s="118" t="s">
        <v>48</v>
      </c>
      <c r="F6533" s="124" t="s">
        <v>35249</v>
      </c>
      <c r="G6533" s="118" t="s">
        <v>2</v>
      </c>
      <c r="H6533" s="137">
        <v>42677</v>
      </c>
      <c r="I6533" s="119">
        <v>25</v>
      </c>
      <c r="J6533" s="129"/>
      <c r="K6533" s="129"/>
      <c r="L6533" s="129">
        <v>0</v>
      </c>
      <c r="M6533" s="134" t="s">
        <v>22309</v>
      </c>
    </row>
    <row r="6534" spans="1:13" hidden="1" x14ac:dyDescent="0.25">
      <c r="A6534" s="128"/>
      <c r="B6534" s="2"/>
      <c r="C6534" s="139" t="s">
        <v>5845</v>
      </c>
      <c r="D6534" s="124" t="s">
        <v>5846</v>
      </c>
      <c r="E6534" s="118" t="s">
        <v>48</v>
      </c>
      <c r="F6534" s="124" t="s">
        <v>35249</v>
      </c>
      <c r="G6534" s="118" t="s">
        <v>30</v>
      </c>
      <c r="H6534" s="137">
        <v>46066</v>
      </c>
      <c r="I6534" s="119">
        <v>570.35</v>
      </c>
      <c r="J6534" s="129"/>
      <c r="K6534" s="129"/>
      <c r="L6534" s="129">
        <v>0</v>
      </c>
      <c r="M6534" s="134" t="s">
        <v>22310</v>
      </c>
    </row>
    <row r="6535" spans="1:13" hidden="1" x14ac:dyDescent="0.25">
      <c r="A6535" s="128"/>
      <c r="B6535" s="2"/>
      <c r="C6535" s="139" t="s">
        <v>5847</v>
      </c>
      <c r="D6535" s="124" t="s">
        <v>5848</v>
      </c>
      <c r="E6535" s="118" t="s">
        <v>48</v>
      </c>
      <c r="F6535" s="124" t="s">
        <v>35249</v>
      </c>
      <c r="G6535" s="118" t="s">
        <v>2</v>
      </c>
      <c r="H6535" s="137">
        <v>43635</v>
      </c>
      <c r="I6535" s="119">
        <v>282.27</v>
      </c>
      <c r="J6535" s="129"/>
      <c r="K6535" s="129"/>
      <c r="L6535" s="129">
        <v>0</v>
      </c>
      <c r="M6535" s="134" t="s">
        <v>22311</v>
      </c>
    </row>
    <row r="6536" spans="1:13" hidden="1" x14ac:dyDescent="0.25">
      <c r="A6536" s="128"/>
      <c r="B6536" s="2"/>
      <c r="C6536" s="139" t="s">
        <v>29503</v>
      </c>
      <c r="D6536" s="124" t="s">
        <v>29504</v>
      </c>
      <c r="E6536" s="118" t="s">
        <v>48</v>
      </c>
      <c r="F6536" s="124" t="s">
        <v>35249</v>
      </c>
      <c r="G6536" s="118" t="s">
        <v>2</v>
      </c>
      <c r="H6536" s="137"/>
      <c r="I6536" s="119"/>
      <c r="J6536" s="129"/>
      <c r="K6536" s="129"/>
      <c r="L6536" s="129">
        <v>0</v>
      </c>
      <c r="M6536" s="134" t="s">
        <v>22313</v>
      </c>
    </row>
    <row r="6537" spans="1:13" hidden="1" x14ac:dyDescent="0.25">
      <c r="A6537" s="128"/>
      <c r="B6537" s="2"/>
      <c r="C6537" s="139" t="s">
        <v>29613</v>
      </c>
      <c r="D6537" s="124" t="s">
        <v>29614</v>
      </c>
      <c r="E6537" s="118" t="s">
        <v>48</v>
      </c>
      <c r="F6537" s="124" t="s">
        <v>35249</v>
      </c>
      <c r="G6537" s="118" t="s">
        <v>2</v>
      </c>
      <c r="H6537" s="137"/>
      <c r="I6537" s="119"/>
      <c r="J6537" s="129"/>
      <c r="K6537" s="129"/>
      <c r="L6537" s="129">
        <v>0</v>
      </c>
      <c r="M6537" s="134" t="s">
        <v>22312</v>
      </c>
    </row>
    <row r="6538" spans="1:13" hidden="1" x14ac:dyDescent="0.25">
      <c r="A6538" s="128"/>
      <c r="B6538" s="2"/>
      <c r="C6538" s="139" t="s">
        <v>29399</v>
      </c>
      <c r="D6538" s="124" t="s">
        <v>29400</v>
      </c>
      <c r="E6538" s="118" t="s">
        <v>48</v>
      </c>
      <c r="F6538" s="124" t="s">
        <v>35249</v>
      </c>
      <c r="G6538" s="118" t="s">
        <v>2</v>
      </c>
      <c r="H6538" s="137"/>
      <c r="I6538" s="119"/>
      <c r="J6538" s="129"/>
      <c r="K6538" s="129"/>
      <c r="L6538" s="129">
        <v>0</v>
      </c>
      <c r="M6538" s="134" t="s">
        <v>22314</v>
      </c>
    </row>
    <row r="6539" spans="1:13" hidden="1" x14ac:dyDescent="0.25">
      <c r="A6539" s="128"/>
      <c r="B6539" s="2"/>
      <c r="C6539" s="139" t="s">
        <v>5849</v>
      </c>
      <c r="D6539" s="124" t="s">
        <v>5850</v>
      </c>
      <c r="E6539" s="118" t="s">
        <v>48</v>
      </c>
      <c r="F6539" s="124" t="s">
        <v>35249</v>
      </c>
      <c r="G6539" s="118" t="s">
        <v>2</v>
      </c>
      <c r="H6539" s="137">
        <v>45981</v>
      </c>
      <c r="I6539" s="119">
        <v>37.61</v>
      </c>
      <c r="J6539" s="129"/>
      <c r="K6539" s="129"/>
      <c r="L6539" s="129">
        <v>0</v>
      </c>
      <c r="M6539" s="134" t="s">
        <v>22315</v>
      </c>
    </row>
    <row r="6540" spans="1:13" hidden="1" x14ac:dyDescent="0.25">
      <c r="A6540" s="128"/>
      <c r="B6540" s="2"/>
      <c r="C6540" s="139" t="s">
        <v>5851</v>
      </c>
      <c r="D6540" s="124" t="s">
        <v>5852</v>
      </c>
      <c r="E6540" s="118" t="s">
        <v>48</v>
      </c>
      <c r="F6540" s="124" t="s">
        <v>35249</v>
      </c>
      <c r="G6540" s="118" t="s">
        <v>2</v>
      </c>
      <c r="H6540" s="137">
        <v>45981</v>
      </c>
      <c r="I6540" s="119">
        <v>71.819999999999993</v>
      </c>
      <c r="J6540" s="129"/>
      <c r="K6540" s="129"/>
      <c r="L6540" s="129">
        <v>0</v>
      </c>
      <c r="M6540" s="134" t="s">
        <v>22315</v>
      </c>
    </row>
    <row r="6541" spans="1:13" hidden="1" x14ac:dyDescent="0.25">
      <c r="A6541" s="128"/>
      <c r="B6541" s="2"/>
      <c r="C6541" s="139" t="s">
        <v>5853</v>
      </c>
      <c r="D6541" s="124" t="s">
        <v>5854</v>
      </c>
      <c r="E6541" s="118" t="s">
        <v>48</v>
      </c>
      <c r="F6541" s="124" t="s">
        <v>35249</v>
      </c>
      <c r="G6541" s="118" t="s">
        <v>2</v>
      </c>
      <c r="H6541" s="137">
        <v>43811</v>
      </c>
      <c r="I6541" s="119">
        <v>114</v>
      </c>
      <c r="J6541" s="129"/>
      <c r="K6541" s="129"/>
      <c r="L6541" s="129">
        <v>0</v>
      </c>
      <c r="M6541" s="134" t="s">
        <v>22316</v>
      </c>
    </row>
    <row r="6542" spans="1:13" hidden="1" x14ac:dyDescent="0.25">
      <c r="A6542" s="128"/>
      <c r="B6542" s="2"/>
      <c r="C6542" s="139" t="s">
        <v>5855</v>
      </c>
      <c r="D6542" s="124" t="s">
        <v>5856</v>
      </c>
      <c r="E6542" s="118" t="s">
        <v>48</v>
      </c>
      <c r="F6542" s="124" t="s">
        <v>35249</v>
      </c>
      <c r="G6542" s="118" t="s">
        <v>2</v>
      </c>
      <c r="H6542" s="137">
        <v>46069</v>
      </c>
      <c r="I6542" s="119">
        <v>368.63</v>
      </c>
      <c r="J6542" s="129"/>
      <c r="K6542" s="129"/>
      <c r="L6542" s="129">
        <v>0</v>
      </c>
      <c r="M6542" s="134"/>
    </row>
    <row r="6543" spans="1:13" hidden="1" x14ac:dyDescent="0.25">
      <c r="A6543" s="128"/>
      <c r="B6543" s="2"/>
      <c r="C6543" s="139" t="s">
        <v>5857</v>
      </c>
      <c r="D6543" s="124" t="s">
        <v>5858</v>
      </c>
      <c r="E6543" s="118" t="s">
        <v>48</v>
      </c>
      <c r="F6543" s="124" t="s">
        <v>35249</v>
      </c>
      <c r="G6543" s="118" t="s">
        <v>2</v>
      </c>
      <c r="H6543" s="137">
        <v>45848</v>
      </c>
      <c r="I6543" s="119">
        <v>442.36</v>
      </c>
      <c r="J6543" s="129"/>
      <c r="K6543" s="129"/>
      <c r="L6543" s="129">
        <v>0</v>
      </c>
      <c r="M6543" s="134" t="s">
        <v>33277</v>
      </c>
    </row>
    <row r="6544" spans="1:13" hidden="1" x14ac:dyDescent="0.25">
      <c r="A6544" s="128"/>
      <c r="B6544" s="2"/>
      <c r="C6544" s="139" t="s">
        <v>5859</v>
      </c>
      <c r="D6544" s="124" t="s">
        <v>5860</v>
      </c>
      <c r="E6544" s="118" t="s">
        <v>48</v>
      </c>
      <c r="F6544" s="124" t="s">
        <v>35249</v>
      </c>
      <c r="G6544" s="118" t="s">
        <v>2</v>
      </c>
      <c r="H6544" s="137">
        <v>46069</v>
      </c>
      <c r="I6544" s="119">
        <v>736.99</v>
      </c>
      <c r="J6544" s="129"/>
      <c r="K6544" s="129"/>
      <c r="L6544" s="129">
        <v>0</v>
      </c>
      <c r="M6544" s="134" t="s">
        <v>22317</v>
      </c>
    </row>
    <row r="6545" spans="1:13" hidden="1" x14ac:dyDescent="0.25">
      <c r="A6545" s="128"/>
      <c r="B6545" s="2"/>
      <c r="C6545" s="139" t="s">
        <v>5861</v>
      </c>
      <c r="D6545" s="124" t="s">
        <v>5862</v>
      </c>
      <c r="E6545" s="118" t="s">
        <v>48</v>
      </c>
      <c r="F6545" s="124" t="s">
        <v>35249</v>
      </c>
      <c r="G6545" s="118" t="s">
        <v>2</v>
      </c>
      <c r="H6545" s="137">
        <v>46069</v>
      </c>
      <c r="I6545" s="119">
        <v>89.79</v>
      </c>
      <c r="J6545" s="129"/>
      <c r="K6545" s="129"/>
      <c r="L6545" s="129">
        <v>0</v>
      </c>
      <c r="M6545" s="134" t="s">
        <v>22318</v>
      </c>
    </row>
    <row r="6546" spans="1:13" hidden="1" x14ac:dyDescent="0.25">
      <c r="A6546" s="128"/>
      <c r="B6546" s="2"/>
      <c r="C6546" s="139" t="s">
        <v>5863</v>
      </c>
      <c r="D6546" s="124" t="s">
        <v>5864</v>
      </c>
      <c r="E6546" s="118" t="s">
        <v>48</v>
      </c>
      <c r="F6546" s="124" t="s">
        <v>35249</v>
      </c>
      <c r="G6546" s="118" t="s">
        <v>2</v>
      </c>
      <c r="H6546" s="137">
        <v>45981</v>
      </c>
      <c r="I6546" s="119">
        <v>130.47</v>
      </c>
      <c r="J6546" s="129"/>
      <c r="K6546" s="129"/>
      <c r="L6546" s="129">
        <v>0</v>
      </c>
      <c r="M6546" s="134" t="s">
        <v>22319</v>
      </c>
    </row>
    <row r="6547" spans="1:13" hidden="1" x14ac:dyDescent="0.25">
      <c r="A6547" s="128"/>
      <c r="B6547" s="2"/>
      <c r="C6547" s="139" t="s">
        <v>29591</v>
      </c>
      <c r="D6547" s="124" t="s">
        <v>29592</v>
      </c>
      <c r="E6547" s="118" t="s">
        <v>48</v>
      </c>
      <c r="F6547" s="124" t="s">
        <v>35249</v>
      </c>
      <c r="G6547" s="118" t="s">
        <v>2</v>
      </c>
      <c r="H6547" s="137"/>
      <c r="I6547" s="119"/>
      <c r="J6547" s="129"/>
      <c r="K6547" s="129"/>
      <c r="L6547" s="129">
        <v>0</v>
      </c>
      <c r="M6547" s="134" t="s">
        <v>22320</v>
      </c>
    </row>
    <row r="6548" spans="1:13" hidden="1" x14ac:dyDescent="0.25">
      <c r="A6548" s="128"/>
      <c r="B6548" s="2"/>
      <c r="C6548" s="139" t="s">
        <v>29159</v>
      </c>
      <c r="D6548" s="124" t="s">
        <v>29160</v>
      </c>
      <c r="E6548" s="118" t="s">
        <v>48</v>
      </c>
      <c r="F6548" s="124" t="s">
        <v>35249</v>
      </c>
      <c r="G6548" s="118" t="s">
        <v>2</v>
      </c>
      <c r="H6548" s="137"/>
      <c r="I6548" s="119"/>
      <c r="J6548" s="129"/>
      <c r="K6548" s="129"/>
      <c r="L6548" s="129">
        <v>0</v>
      </c>
      <c r="M6548" s="134" t="s">
        <v>29818</v>
      </c>
    </row>
    <row r="6549" spans="1:13" hidden="1" x14ac:dyDescent="0.25">
      <c r="A6549" s="128"/>
      <c r="B6549" s="2"/>
      <c r="C6549" s="139" t="s">
        <v>28980</v>
      </c>
      <c r="D6549" s="124" t="s">
        <v>28981</v>
      </c>
      <c r="E6549" s="118" t="s">
        <v>48</v>
      </c>
      <c r="F6549" s="124" t="s">
        <v>35249</v>
      </c>
      <c r="G6549" s="118" t="s">
        <v>2</v>
      </c>
      <c r="H6549" s="137"/>
      <c r="I6549" s="119"/>
      <c r="J6549" s="129"/>
      <c r="K6549" s="129"/>
      <c r="L6549" s="129">
        <v>0</v>
      </c>
      <c r="M6549" s="134" t="s">
        <v>22321</v>
      </c>
    </row>
    <row r="6550" spans="1:13" hidden="1" x14ac:dyDescent="0.25">
      <c r="A6550" s="128"/>
      <c r="B6550" s="2"/>
      <c r="C6550" s="139" t="s">
        <v>5865</v>
      </c>
      <c r="D6550" s="124" t="s">
        <v>5866</v>
      </c>
      <c r="E6550" s="118" t="s">
        <v>48</v>
      </c>
      <c r="F6550" s="124" t="s">
        <v>35249</v>
      </c>
      <c r="G6550" s="118" t="s">
        <v>2</v>
      </c>
      <c r="H6550" s="137">
        <v>43587</v>
      </c>
      <c r="I6550" s="119">
        <v>1190.4100000000001</v>
      </c>
      <c r="J6550" s="129"/>
      <c r="K6550" s="129"/>
      <c r="L6550" s="129">
        <v>0</v>
      </c>
      <c r="M6550" s="134" t="s">
        <v>22322</v>
      </c>
    </row>
    <row r="6551" spans="1:13" hidden="1" x14ac:dyDescent="0.25">
      <c r="A6551" s="128"/>
      <c r="B6551" s="2"/>
      <c r="C6551" s="139" t="s">
        <v>5867</v>
      </c>
      <c r="D6551" s="124" t="s">
        <v>5868</v>
      </c>
      <c r="E6551" s="118" t="s">
        <v>48</v>
      </c>
      <c r="F6551" s="124" t="s">
        <v>35249</v>
      </c>
      <c r="G6551" s="118" t="s">
        <v>2</v>
      </c>
      <c r="H6551" s="137">
        <v>46120</v>
      </c>
      <c r="I6551" s="119">
        <v>45.98</v>
      </c>
      <c r="J6551" s="129"/>
      <c r="K6551" s="129"/>
      <c r="L6551" s="129">
        <v>0</v>
      </c>
      <c r="M6551" s="134" t="s">
        <v>33372</v>
      </c>
    </row>
    <row r="6552" spans="1:13" hidden="1" x14ac:dyDescent="0.25">
      <c r="A6552" s="128"/>
      <c r="B6552" s="2"/>
      <c r="C6552" s="139" t="s">
        <v>5869</v>
      </c>
      <c r="D6552" s="124" t="s">
        <v>5870</v>
      </c>
      <c r="E6552" s="118" t="s">
        <v>48</v>
      </c>
      <c r="F6552" s="124" t="s">
        <v>35249</v>
      </c>
      <c r="G6552" s="118" t="s">
        <v>2</v>
      </c>
      <c r="H6552" s="137">
        <v>46120</v>
      </c>
      <c r="I6552" s="119">
        <v>171.48</v>
      </c>
      <c r="J6552" s="129"/>
      <c r="K6552" s="129"/>
      <c r="L6552" s="129">
        <v>0</v>
      </c>
      <c r="M6552" s="134" t="s">
        <v>22323</v>
      </c>
    </row>
    <row r="6553" spans="1:13" hidden="1" x14ac:dyDescent="0.25">
      <c r="A6553" s="128"/>
      <c r="B6553" s="2"/>
      <c r="C6553" s="139" t="s">
        <v>5871</v>
      </c>
      <c r="D6553" s="124" t="s">
        <v>5872</v>
      </c>
      <c r="E6553" s="118" t="s">
        <v>48</v>
      </c>
      <c r="F6553" s="124" t="s">
        <v>35249</v>
      </c>
      <c r="G6553" s="118" t="s">
        <v>2</v>
      </c>
      <c r="H6553" s="137">
        <v>44154</v>
      </c>
      <c r="I6553" s="119">
        <v>192.6</v>
      </c>
      <c r="J6553" s="129"/>
      <c r="K6553" s="129"/>
      <c r="L6553" s="129">
        <v>0</v>
      </c>
      <c r="M6553" s="134" t="s">
        <v>22324</v>
      </c>
    </row>
    <row r="6554" spans="1:13" hidden="1" x14ac:dyDescent="0.25">
      <c r="A6554" s="128"/>
      <c r="B6554" s="2"/>
      <c r="C6554" s="139" t="s">
        <v>5873</v>
      </c>
      <c r="D6554" s="124" t="s">
        <v>5874</v>
      </c>
      <c r="E6554" s="118" t="s">
        <v>48</v>
      </c>
      <c r="F6554" s="124" t="s">
        <v>35249</v>
      </c>
      <c r="G6554" s="118" t="s">
        <v>2</v>
      </c>
      <c r="H6554" s="137">
        <v>44844</v>
      </c>
      <c r="I6554" s="119">
        <v>700.83</v>
      </c>
      <c r="J6554" s="129"/>
      <c r="K6554" s="129"/>
      <c r="L6554" s="129">
        <v>0</v>
      </c>
      <c r="M6554" s="134" t="s">
        <v>22325</v>
      </c>
    </row>
    <row r="6555" spans="1:13" hidden="1" x14ac:dyDescent="0.25">
      <c r="A6555" s="128"/>
      <c r="B6555" s="2"/>
      <c r="C6555" s="139" t="s">
        <v>5875</v>
      </c>
      <c r="D6555" s="124" t="s">
        <v>5876</v>
      </c>
      <c r="E6555" s="118" t="s">
        <v>48</v>
      </c>
      <c r="F6555" s="124" t="s">
        <v>35249</v>
      </c>
      <c r="G6555" s="118" t="s">
        <v>2</v>
      </c>
      <c r="H6555" s="137">
        <v>45848</v>
      </c>
      <c r="I6555" s="119">
        <v>191.78</v>
      </c>
      <c r="J6555" s="129"/>
      <c r="K6555" s="129"/>
      <c r="L6555" s="129">
        <v>0</v>
      </c>
      <c r="M6555" s="134" t="s">
        <v>22326</v>
      </c>
    </row>
    <row r="6556" spans="1:13" hidden="1" x14ac:dyDescent="0.25">
      <c r="A6556" s="128"/>
      <c r="B6556" s="2"/>
      <c r="C6556" s="139" t="s">
        <v>5877</v>
      </c>
      <c r="D6556" s="124" t="s">
        <v>5878</v>
      </c>
      <c r="E6556" s="118" t="s">
        <v>48</v>
      </c>
      <c r="F6556" s="124" t="s">
        <v>35249</v>
      </c>
      <c r="G6556" s="118" t="s">
        <v>2</v>
      </c>
      <c r="H6556" s="137">
        <v>44034</v>
      </c>
      <c r="I6556" s="119">
        <v>226.07</v>
      </c>
      <c r="J6556" s="129"/>
      <c r="K6556" s="129"/>
      <c r="L6556" s="129">
        <v>0</v>
      </c>
      <c r="M6556" s="134" t="s">
        <v>22327</v>
      </c>
    </row>
    <row r="6557" spans="1:13" hidden="1" x14ac:dyDescent="0.25">
      <c r="A6557" s="128"/>
      <c r="B6557" s="2"/>
      <c r="C6557" s="139" t="s">
        <v>5879</v>
      </c>
      <c r="D6557" s="124" t="s">
        <v>5880</v>
      </c>
      <c r="E6557" s="118" t="s">
        <v>48</v>
      </c>
      <c r="F6557" s="124" t="s">
        <v>35249</v>
      </c>
      <c r="G6557" s="118" t="s">
        <v>2</v>
      </c>
      <c r="H6557" s="137">
        <v>44844</v>
      </c>
      <c r="I6557" s="119">
        <v>700.83</v>
      </c>
      <c r="J6557" s="129"/>
      <c r="K6557" s="129"/>
      <c r="L6557" s="129">
        <v>0</v>
      </c>
      <c r="M6557" s="134" t="s">
        <v>33590</v>
      </c>
    </row>
    <row r="6558" spans="1:13" hidden="1" x14ac:dyDescent="0.25">
      <c r="A6558" s="128"/>
      <c r="B6558" s="2"/>
      <c r="C6558" s="139" t="s">
        <v>5881</v>
      </c>
      <c r="D6558" s="124" t="s">
        <v>5882</v>
      </c>
      <c r="E6558" s="118" t="s">
        <v>48</v>
      </c>
      <c r="F6558" s="124" t="s">
        <v>35249</v>
      </c>
      <c r="G6558" s="118" t="s">
        <v>2</v>
      </c>
      <c r="H6558" s="137">
        <v>45827</v>
      </c>
      <c r="I6558" s="119">
        <v>269.64</v>
      </c>
      <c r="J6558" s="129"/>
      <c r="K6558" s="129"/>
      <c r="L6558" s="129">
        <v>0</v>
      </c>
      <c r="M6558" s="134" t="s">
        <v>22328</v>
      </c>
    </row>
    <row r="6559" spans="1:13" hidden="1" x14ac:dyDescent="0.25">
      <c r="A6559" s="128"/>
      <c r="B6559" s="2"/>
      <c r="C6559" s="139" t="s">
        <v>5883</v>
      </c>
      <c r="D6559" s="124" t="s">
        <v>5884</v>
      </c>
      <c r="E6559" s="118" t="s">
        <v>48</v>
      </c>
      <c r="F6559" s="124" t="s">
        <v>35249</v>
      </c>
      <c r="G6559" s="118" t="s">
        <v>2</v>
      </c>
      <c r="H6559" s="137">
        <v>42506</v>
      </c>
      <c r="I6559" s="119">
        <v>32</v>
      </c>
      <c r="J6559" s="129"/>
      <c r="K6559" s="129"/>
      <c r="L6559" s="129">
        <v>0</v>
      </c>
      <c r="M6559" s="134"/>
    </row>
    <row r="6560" spans="1:13" hidden="1" x14ac:dyDescent="0.25">
      <c r="A6560" s="128"/>
      <c r="B6560" s="2"/>
      <c r="C6560" s="139" t="s">
        <v>5885</v>
      </c>
      <c r="D6560" s="124" t="s">
        <v>5886</v>
      </c>
      <c r="E6560" s="118" t="s">
        <v>48</v>
      </c>
      <c r="F6560" s="124" t="s">
        <v>35249</v>
      </c>
      <c r="G6560" s="118" t="s">
        <v>2</v>
      </c>
      <c r="H6560" s="137">
        <v>44510</v>
      </c>
      <c r="I6560" s="119">
        <v>85</v>
      </c>
      <c r="J6560" s="129"/>
      <c r="K6560" s="129"/>
      <c r="L6560" s="129">
        <v>0</v>
      </c>
      <c r="M6560" s="134" t="s">
        <v>22329</v>
      </c>
    </row>
    <row r="6561" spans="1:13" hidden="1" x14ac:dyDescent="0.25">
      <c r="A6561" s="128"/>
      <c r="B6561" s="2"/>
      <c r="C6561" s="139" t="s">
        <v>5887</v>
      </c>
      <c r="D6561" s="124" t="s">
        <v>5888</v>
      </c>
      <c r="E6561" s="118" t="s">
        <v>48</v>
      </c>
      <c r="F6561" s="124" t="s">
        <v>35249</v>
      </c>
      <c r="G6561" s="118" t="s">
        <v>2</v>
      </c>
      <c r="H6561" s="137">
        <v>46120</v>
      </c>
      <c r="I6561" s="119">
        <v>73.92</v>
      </c>
      <c r="J6561" s="129"/>
      <c r="K6561" s="129"/>
      <c r="L6561" s="129">
        <v>0</v>
      </c>
      <c r="M6561" s="134" t="s">
        <v>22330</v>
      </c>
    </row>
    <row r="6562" spans="1:13" hidden="1" x14ac:dyDescent="0.25">
      <c r="A6562" s="128"/>
      <c r="B6562" s="2"/>
      <c r="C6562" s="139" t="s">
        <v>5889</v>
      </c>
      <c r="D6562" s="124" t="s">
        <v>5890</v>
      </c>
      <c r="E6562" s="118" t="s">
        <v>48</v>
      </c>
      <c r="F6562" s="124" t="s">
        <v>35249</v>
      </c>
      <c r="G6562" s="118" t="s">
        <v>2</v>
      </c>
      <c r="H6562" s="137">
        <v>44154</v>
      </c>
      <c r="I6562" s="119">
        <v>55.29</v>
      </c>
      <c r="J6562" s="129"/>
      <c r="K6562" s="129"/>
      <c r="L6562" s="129">
        <v>0</v>
      </c>
      <c r="M6562" s="134" t="s">
        <v>22331</v>
      </c>
    </row>
    <row r="6563" spans="1:13" hidden="1" x14ac:dyDescent="0.25">
      <c r="A6563" s="128"/>
      <c r="B6563" s="2"/>
      <c r="C6563" s="139" t="s">
        <v>5891</v>
      </c>
      <c r="D6563" s="124" t="s">
        <v>5892</v>
      </c>
      <c r="E6563" s="118" t="s">
        <v>48</v>
      </c>
      <c r="F6563" s="124" t="s">
        <v>35249</v>
      </c>
      <c r="G6563" s="118" t="s">
        <v>2</v>
      </c>
      <c r="H6563" s="137">
        <v>44844</v>
      </c>
      <c r="I6563" s="119">
        <v>67.099999999999994</v>
      </c>
      <c r="J6563" s="129"/>
      <c r="K6563" s="129"/>
      <c r="L6563" s="129">
        <v>0</v>
      </c>
      <c r="M6563" s="134" t="s">
        <v>22332</v>
      </c>
    </row>
    <row r="6564" spans="1:13" hidden="1" x14ac:dyDescent="0.25">
      <c r="A6564" s="128"/>
      <c r="B6564" s="2"/>
      <c r="C6564" s="139" t="s">
        <v>5893</v>
      </c>
      <c r="D6564" s="124" t="s">
        <v>5894</v>
      </c>
      <c r="E6564" s="118" t="s">
        <v>48</v>
      </c>
      <c r="F6564" s="124" t="s">
        <v>35249</v>
      </c>
      <c r="G6564" s="118" t="s">
        <v>2</v>
      </c>
      <c r="H6564" s="137">
        <v>44510</v>
      </c>
      <c r="I6564" s="119">
        <v>190</v>
      </c>
      <c r="J6564" s="129"/>
      <c r="K6564" s="129"/>
      <c r="L6564" s="129">
        <v>0</v>
      </c>
      <c r="M6564" s="134" t="s">
        <v>29458</v>
      </c>
    </row>
    <row r="6565" spans="1:13" hidden="1" x14ac:dyDescent="0.25">
      <c r="A6565" s="128"/>
      <c r="B6565" s="2"/>
      <c r="C6565" s="139" t="s">
        <v>5895</v>
      </c>
      <c r="D6565" s="124" t="s">
        <v>5896</v>
      </c>
      <c r="E6565" s="118" t="s">
        <v>48</v>
      </c>
      <c r="F6565" s="124" t="s">
        <v>35249</v>
      </c>
      <c r="G6565" s="118" t="s">
        <v>2</v>
      </c>
      <c r="H6565" s="137">
        <v>44510</v>
      </c>
      <c r="I6565" s="119">
        <v>153</v>
      </c>
      <c r="J6565" s="129"/>
      <c r="K6565" s="129"/>
      <c r="L6565" s="129">
        <v>0</v>
      </c>
      <c r="M6565" s="134" t="s">
        <v>29584</v>
      </c>
    </row>
    <row r="6566" spans="1:13" hidden="1" x14ac:dyDescent="0.25">
      <c r="A6566" s="128"/>
      <c r="B6566" s="2"/>
      <c r="C6566" s="139" t="s">
        <v>5897</v>
      </c>
      <c r="D6566" s="124" t="s">
        <v>5898</v>
      </c>
      <c r="E6566" s="118" t="s">
        <v>48</v>
      </c>
      <c r="F6566" s="124" t="s">
        <v>35249</v>
      </c>
      <c r="G6566" s="118" t="s">
        <v>2</v>
      </c>
      <c r="H6566" s="137">
        <v>44844</v>
      </c>
      <c r="I6566" s="119">
        <v>83.25</v>
      </c>
      <c r="J6566" s="129"/>
      <c r="K6566" s="129"/>
      <c r="L6566" s="129">
        <v>0</v>
      </c>
      <c r="M6566" s="134" t="s">
        <v>22333</v>
      </c>
    </row>
    <row r="6567" spans="1:13" hidden="1" x14ac:dyDescent="0.25">
      <c r="A6567" s="128"/>
      <c r="B6567" s="2"/>
      <c r="C6567" s="139" t="s">
        <v>5899</v>
      </c>
      <c r="D6567" s="124" t="s">
        <v>5900</v>
      </c>
      <c r="E6567" s="118" t="s">
        <v>48</v>
      </c>
      <c r="F6567" s="124" t="s">
        <v>35249</v>
      </c>
      <c r="G6567" s="118" t="s">
        <v>2</v>
      </c>
      <c r="H6567" s="137">
        <v>44844</v>
      </c>
      <c r="I6567" s="119">
        <v>150.35</v>
      </c>
      <c r="J6567" s="129"/>
      <c r="K6567" s="129"/>
      <c r="L6567" s="129">
        <v>0</v>
      </c>
      <c r="M6567" s="134" t="s">
        <v>22334</v>
      </c>
    </row>
    <row r="6568" spans="1:13" hidden="1" x14ac:dyDescent="0.25">
      <c r="A6568" s="128"/>
      <c r="B6568" s="2"/>
      <c r="C6568" s="139" t="s">
        <v>5901</v>
      </c>
      <c r="D6568" s="124" t="s">
        <v>5902</v>
      </c>
      <c r="E6568" s="118" t="s">
        <v>48</v>
      </c>
      <c r="F6568" s="124" t="s">
        <v>35249</v>
      </c>
      <c r="G6568" s="118" t="s">
        <v>2</v>
      </c>
      <c r="H6568" s="137">
        <v>45827</v>
      </c>
      <c r="I6568" s="119">
        <v>84.5</v>
      </c>
      <c r="J6568" s="129"/>
      <c r="K6568" s="129"/>
      <c r="L6568" s="129">
        <v>0</v>
      </c>
      <c r="M6568" s="134" t="s">
        <v>22335</v>
      </c>
    </row>
    <row r="6569" spans="1:13" hidden="1" x14ac:dyDescent="0.25">
      <c r="A6569" s="128"/>
      <c r="B6569" s="2"/>
      <c r="C6569" s="139" t="s">
        <v>5903</v>
      </c>
      <c r="D6569" s="124" t="s">
        <v>5904</v>
      </c>
      <c r="E6569" s="118" t="s">
        <v>48</v>
      </c>
      <c r="F6569" s="124" t="s">
        <v>35249</v>
      </c>
      <c r="G6569" s="118" t="s">
        <v>2</v>
      </c>
      <c r="H6569" s="137">
        <v>44844</v>
      </c>
      <c r="I6569" s="119">
        <v>62.13</v>
      </c>
      <c r="J6569" s="129"/>
      <c r="K6569" s="129"/>
      <c r="L6569" s="129">
        <v>0</v>
      </c>
      <c r="M6569" s="134" t="s">
        <v>18825</v>
      </c>
    </row>
    <row r="6570" spans="1:13" hidden="1" x14ac:dyDescent="0.25">
      <c r="A6570" s="128"/>
      <c r="B6570" s="2"/>
      <c r="C6570" s="139" t="s">
        <v>5905</v>
      </c>
      <c r="D6570" s="124" t="s">
        <v>5906</v>
      </c>
      <c r="E6570" s="118" t="s">
        <v>48</v>
      </c>
      <c r="F6570" s="124" t="s">
        <v>35249</v>
      </c>
      <c r="G6570" s="118" t="s">
        <v>2</v>
      </c>
      <c r="H6570" s="137">
        <v>42506</v>
      </c>
      <c r="I6570" s="119">
        <v>130</v>
      </c>
      <c r="J6570" s="129"/>
      <c r="K6570" s="129"/>
      <c r="L6570" s="129">
        <v>0</v>
      </c>
      <c r="M6570" s="134" t="s">
        <v>32368</v>
      </c>
    </row>
    <row r="6571" spans="1:13" hidden="1" x14ac:dyDescent="0.25">
      <c r="A6571" s="128"/>
      <c r="B6571" s="2"/>
      <c r="C6571" s="139" t="s">
        <v>5907</v>
      </c>
      <c r="D6571" s="124" t="s">
        <v>5908</v>
      </c>
      <c r="E6571" s="118" t="s">
        <v>48</v>
      </c>
      <c r="F6571" s="124" t="s">
        <v>35249</v>
      </c>
      <c r="G6571" s="118" t="s">
        <v>2</v>
      </c>
      <c r="H6571" s="137">
        <v>45848</v>
      </c>
      <c r="I6571" s="119">
        <v>503.25</v>
      </c>
      <c r="J6571" s="129"/>
      <c r="K6571" s="129"/>
      <c r="L6571" s="129">
        <v>0</v>
      </c>
      <c r="M6571" s="134" t="s">
        <v>22336</v>
      </c>
    </row>
    <row r="6572" spans="1:13" hidden="1" x14ac:dyDescent="0.25">
      <c r="A6572" s="128"/>
      <c r="B6572" s="2"/>
      <c r="C6572" s="139" t="s">
        <v>5909</v>
      </c>
      <c r="D6572" s="124" t="s">
        <v>5910</v>
      </c>
      <c r="E6572" s="118" t="s">
        <v>48</v>
      </c>
      <c r="F6572" s="124" t="s">
        <v>35249</v>
      </c>
      <c r="G6572" s="118" t="s">
        <v>2</v>
      </c>
      <c r="H6572" s="137">
        <v>45848</v>
      </c>
      <c r="I6572" s="119">
        <v>437.39</v>
      </c>
      <c r="J6572" s="129"/>
      <c r="K6572" s="129"/>
      <c r="L6572" s="129">
        <v>0</v>
      </c>
      <c r="M6572" s="134" t="s">
        <v>22337</v>
      </c>
    </row>
    <row r="6573" spans="1:13" hidden="1" x14ac:dyDescent="0.25">
      <c r="A6573" s="128"/>
      <c r="B6573" s="2"/>
      <c r="C6573" s="139" t="s">
        <v>32919</v>
      </c>
      <c r="D6573" s="124" t="s">
        <v>32920</v>
      </c>
      <c r="E6573" s="118" t="s">
        <v>48</v>
      </c>
      <c r="F6573" s="124" t="s">
        <v>35249</v>
      </c>
      <c r="G6573" s="118" t="s">
        <v>34659</v>
      </c>
      <c r="H6573" s="137"/>
      <c r="I6573" s="119"/>
      <c r="J6573" s="129"/>
      <c r="K6573" s="129"/>
      <c r="L6573" s="129">
        <v>0</v>
      </c>
      <c r="M6573" s="134" t="s">
        <v>22338</v>
      </c>
    </row>
    <row r="6574" spans="1:13" hidden="1" x14ac:dyDescent="0.25">
      <c r="A6574" s="128"/>
      <c r="B6574" s="2"/>
      <c r="C6574" s="139" t="s">
        <v>32226</v>
      </c>
      <c r="D6574" s="124" t="s">
        <v>32227</v>
      </c>
      <c r="E6574" s="118" t="s">
        <v>48</v>
      </c>
      <c r="F6574" s="124" t="s">
        <v>35249</v>
      </c>
      <c r="G6574" s="118" t="s">
        <v>34659</v>
      </c>
      <c r="H6574" s="137"/>
      <c r="I6574" s="119"/>
      <c r="J6574" s="129"/>
      <c r="K6574" s="129"/>
      <c r="L6574" s="129">
        <v>0</v>
      </c>
      <c r="M6574" s="134" t="s">
        <v>22339</v>
      </c>
    </row>
    <row r="6575" spans="1:13" hidden="1" x14ac:dyDescent="0.25">
      <c r="A6575" s="128"/>
      <c r="B6575" s="2"/>
      <c r="C6575" s="139" t="s">
        <v>5911</v>
      </c>
      <c r="D6575" s="124" t="s">
        <v>5912</v>
      </c>
      <c r="E6575" s="118" t="s">
        <v>48</v>
      </c>
      <c r="F6575" s="124" t="s">
        <v>35249</v>
      </c>
      <c r="G6575" s="118" t="s">
        <v>2</v>
      </c>
      <c r="H6575" s="137">
        <v>43238</v>
      </c>
      <c r="I6575" s="119">
        <v>73.41</v>
      </c>
      <c r="J6575" s="129"/>
      <c r="K6575" s="129"/>
      <c r="L6575" s="129">
        <v>0</v>
      </c>
      <c r="M6575" s="134"/>
    </row>
    <row r="6576" spans="1:13" hidden="1" x14ac:dyDescent="0.25">
      <c r="A6576" s="128"/>
      <c r="B6576" s="2"/>
      <c r="C6576" s="139" t="s">
        <v>5913</v>
      </c>
      <c r="D6576" s="124" t="s">
        <v>5914</v>
      </c>
      <c r="E6576" s="118" t="s">
        <v>48</v>
      </c>
      <c r="F6576" s="124" t="s">
        <v>35249</v>
      </c>
      <c r="G6576" s="118" t="s">
        <v>2</v>
      </c>
      <c r="H6576" s="137">
        <v>42565</v>
      </c>
      <c r="I6576" s="119">
        <v>59</v>
      </c>
      <c r="J6576" s="129"/>
      <c r="K6576" s="129"/>
      <c r="L6576" s="129">
        <v>0</v>
      </c>
      <c r="M6576" s="134" t="s">
        <v>22340</v>
      </c>
    </row>
    <row r="6577" spans="1:13" hidden="1" x14ac:dyDescent="0.25">
      <c r="A6577" s="128"/>
      <c r="B6577" s="2"/>
      <c r="C6577" s="139" t="s">
        <v>5915</v>
      </c>
      <c r="D6577" s="124" t="s">
        <v>5916</v>
      </c>
      <c r="E6577" s="118" t="s">
        <v>48</v>
      </c>
      <c r="F6577" s="124" t="s">
        <v>35249</v>
      </c>
      <c r="G6577" s="118" t="s">
        <v>2</v>
      </c>
      <c r="H6577" s="137">
        <v>43504</v>
      </c>
      <c r="I6577" s="119">
        <v>69.900000000000006</v>
      </c>
      <c r="J6577" s="129"/>
      <c r="K6577" s="129"/>
      <c r="L6577" s="129">
        <v>0</v>
      </c>
      <c r="M6577" s="134" t="s">
        <v>22341</v>
      </c>
    </row>
    <row r="6578" spans="1:13" hidden="1" x14ac:dyDescent="0.25">
      <c r="A6578" s="128"/>
      <c r="B6578" s="2"/>
      <c r="C6578" s="139" t="s">
        <v>5917</v>
      </c>
      <c r="D6578" s="124" t="s">
        <v>5918</v>
      </c>
      <c r="E6578" s="118" t="s">
        <v>48</v>
      </c>
      <c r="F6578" s="124" t="s">
        <v>35249</v>
      </c>
      <c r="G6578" s="118" t="s">
        <v>2</v>
      </c>
      <c r="H6578" s="137">
        <v>43803</v>
      </c>
      <c r="I6578" s="119">
        <v>97.36</v>
      </c>
      <c r="J6578" s="129"/>
      <c r="K6578" s="129"/>
      <c r="L6578" s="129">
        <v>0</v>
      </c>
      <c r="M6578" s="134" t="s">
        <v>22342</v>
      </c>
    </row>
    <row r="6579" spans="1:13" hidden="1" x14ac:dyDescent="0.25">
      <c r="A6579" s="128"/>
      <c r="B6579" s="2"/>
      <c r="C6579" s="139" t="s">
        <v>5919</v>
      </c>
      <c r="D6579" s="124" t="s">
        <v>5920</v>
      </c>
      <c r="E6579" s="118" t="s">
        <v>48</v>
      </c>
      <c r="F6579" s="124" t="s">
        <v>35249</v>
      </c>
      <c r="G6579" s="118" t="s">
        <v>2</v>
      </c>
      <c r="H6579" s="137">
        <v>42499</v>
      </c>
      <c r="I6579" s="119">
        <v>98.76</v>
      </c>
      <c r="J6579" s="129"/>
      <c r="K6579" s="129"/>
      <c r="L6579" s="129">
        <v>0</v>
      </c>
      <c r="M6579" s="134" t="s">
        <v>22343</v>
      </c>
    </row>
    <row r="6580" spans="1:13" hidden="1" x14ac:dyDescent="0.25">
      <c r="A6580" s="128"/>
      <c r="B6580" s="2"/>
      <c r="C6580" s="139" t="s">
        <v>5921</v>
      </c>
      <c r="D6580" s="124" t="s">
        <v>5922</v>
      </c>
      <c r="E6580" s="118" t="s">
        <v>48</v>
      </c>
      <c r="F6580" s="124" t="s">
        <v>35249</v>
      </c>
      <c r="G6580" s="118" t="s">
        <v>2</v>
      </c>
      <c r="H6580" s="137">
        <v>42779</v>
      </c>
      <c r="I6580" s="119">
        <v>25</v>
      </c>
      <c r="J6580" s="129"/>
      <c r="K6580" s="129"/>
      <c r="L6580" s="129">
        <v>0</v>
      </c>
      <c r="M6580" s="134" t="s">
        <v>22344</v>
      </c>
    </row>
    <row r="6581" spans="1:13" hidden="1" x14ac:dyDescent="0.25">
      <c r="A6581" s="128"/>
      <c r="B6581" s="2"/>
      <c r="C6581" s="139" t="s">
        <v>5923</v>
      </c>
      <c r="D6581" s="124" t="s">
        <v>5924</v>
      </c>
      <c r="E6581" s="118" t="s">
        <v>48</v>
      </c>
      <c r="F6581" s="124" t="s">
        <v>35249</v>
      </c>
      <c r="G6581" s="118" t="s">
        <v>2</v>
      </c>
      <c r="H6581" s="137">
        <v>42313</v>
      </c>
      <c r="I6581" s="119">
        <v>14.95</v>
      </c>
      <c r="J6581" s="129"/>
      <c r="K6581" s="129"/>
      <c r="L6581" s="129">
        <v>0</v>
      </c>
      <c r="M6581" s="134"/>
    </row>
    <row r="6582" spans="1:13" hidden="1" x14ac:dyDescent="0.25">
      <c r="A6582" s="128"/>
      <c r="B6582" s="2"/>
      <c r="C6582" s="139" t="s">
        <v>5925</v>
      </c>
      <c r="D6582" s="124" t="s">
        <v>5926</v>
      </c>
      <c r="E6582" s="118" t="s">
        <v>48</v>
      </c>
      <c r="F6582" s="124" t="s">
        <v>35249</v>
      </c>
      <c r="G6582" s="118" t="s">
        <v>2</v>
      </c>
      <c r="H6582" s="137">
        <v>42888</v>
      </c>
      <c r="I6582" s="119">
        <v>12.95</v>
      </c>
      <c r="J6582" s="129"/>
      <c r="K6582" s="129"/>
      <c r="L6582" s="129">
        <v>0</v>
      </c>
      <c r="M6582" s="134" t="s">
        <v>22345</v>
      </c>
    </row>
    <row r="6583" spans="1:13" hidden="1" x14ac:dyDescent="0.25">
      <c r="A6583" s="128"/>
      <c r="B6583" s="2"/>
      <c r="C6583" s="139" t="s">
        <v>32808</v>
      </c>
      <c r="D6583" s="124" t="s">
        <v>32809</v>
      </c>
      <c r="E6583" s="118" t="s">
        <v>48</v>
      </c>
      <c r="F6583" s="124" t="s">
        <v>35249</v>
      </c>
      <c r="G6583" s="118" t="s">
        <v>2</v>
      </c>
      <c r="H6583" s="137"/>
      <c r="I6583" s="119"/>
      <c r="J6583" s="129"/>
      <c r="K6583" s="129"/>
      <c r="L6583" s="129">
        <v>0</v>
      </c>
      <c r="M6583" s="134" t="s">
        <v>22346</v>
      </c>
    </row>
    <row r="6584" spans="1:13" hidden="1" x14ac:dyDescent="0.25">
      <c r="A6584" s="128"/>
      <c r="B6584" s="2"/>
      <c r="C6584" s="139" t="s">
        <v>5927</v>
      </c>
      <c r="D6584" s="124" t="s">
        <v>5928</v>
      </c>
      <c r="E6584" s="118" t="s">
        <v>48</v>
      </c>
      <c r="F6584" s="124" t="s">
        <v>35249</v>
      </c>
      <c r="G6584" s="118" t="s">
        <v>2</v>
      </c>
      <c r="H6584" s="137">
        <v>42669</v>
      </c>
      <c r="I6584" s="119">
        <v>45</v>
      </c>
      <c r="J6584" s="129"/>
      <c r="K6584" s="129"/>
      <c r="L6584" s="129">
        <v>0</v>
      </c>
      <c r="M6584" s="134" t="s">
        <v>22347</v>
      </c>
    </row>
    <row r="6585" spans="1:13" hidden="1" x14ac:dyDescent="0.25">
      <c r="A6585" s="128"/>
      <c r="B6585" s="2"/>
      <c r="C6585" s="139" t="s">
        <v>5929</v>
      </c>
      <c r="D6585" s="124" t="s">
        <v>5930</v>
      </c>
      <c r="E6585" s="118" t="s">
        <v>48</v>
      </c>
      <c r="F6585" s="124" t="s">
        <v>35249</v>
      </c>
      <c r="G6585" s="118" t="s">
        <v>2</v>
      </c>
      <c r="H6585" s="137">
        <v>42711</v>
      </c>
      <c r="I6585" s="119">
        <v>101.46</v>
      </c>
      <c r="J6585" s="129"/>
      <c r="K6585" s="129"/>
      <c r="L6585" s="129">
        <v>0</v>
      </c>
      <c r="M6585" s="134" t="s">
        <v>22348</v>
      </c>
    </row>
    <row r="6586" spans="1:13" hidden="1" x14ac:dyDescent="0.25">
      <c r="A6586" s="128"/>
      <c r="B6586" s="2"/>
      <c r="C6586" s="139" t="s">
        <v>31722</v>
      </c>
      <c r="D6586" s="124" t="s">
        <v>31723</v>
      </c>
      <c r="E6586" s="118" t="s">
        <v>48</v>
      </c>
      <c r="F6586" s="124" t="s">
        <v>35249</v>
      </c>
      <c r="G6586" s="118" t="s">
        <v>2</v>
      </c>
      <c r="H6586" s="137"/>
      <c r="I6586" s="119"/>
      <c r="J6586" s="129"/>
      <c r="K6586" s="129"/>
      <c r="L6586" s="129">
        <v>0</v>
      </c>
      <c r="M6586" s="134" t="s">
        <v>22349</v>
      </c>
    </row>
    <row r="6587" spans="1:13" hidden="1" x14ac:dyDescent="0.25">
      <c r="A6587" s="128"/>
      <c r="B6587" s="2"/>
      <c r="C6587" s="139" t="s">
        <v>30843</v>
      </c>
      <c r="D6587" s="124" t="s">
        <v>30844</v>
      </c>
      <c r="E6587" s="118" t="s">
        <v>48</v>
      </c>
      <c r="F6587" s="124" t="s">
        <v>35249</v>
      </c>
      <c r="G6587" s="118" t="s">
        <v>2</v>
      </c>
      <c r="H6587" s="137"/>
      <c r="I6587" s="119"/>
      <c r="J6587" s="129"/>
      <c r="K6587" s="129"/>
      <c r="L6587" s="129">
        <v>0</v>
      </c>
      <c r="M6587" s="134" t="s">
        <v>22350</v>
      </c>
    </row>
    <row r="6588" spans="1:13" hidden="1" x14ac:dyDescent="0.25">
      <c r="A6588" s="128"/>
      <c r="B6588" s="2"/>
      <c r="C6588" s="139" t="s">
        <v>5931</v>
      </c>
      <c r="D6588" s="124" t="s">
        <v>5932</v>
      </c>
      <c r="E6588" s="118" t="s">
        <v>48</v>
      </c>
      <c r="F6588" s="124" t="s">
        <v>35249</v>
      </c>
      <c r="G6588" s="118" t="s">
        <v>2</v>
      </c>
      <c r="H6588" s="137">
        <v>46120</v>
      </c>
      <c r="I6588" s="119">
        <v>119.45</v>
      </c>
      <c r="J6588" s="129"/>
      <c r="K6588" s="129"/>
      <c r="L6588" s="129">
        <v>0</v>
      </c>
      <c r="M6588" s="134" t="s">
        <v>22351</v>
      </c>
    </row>
    <row r="6589" spans="1:13" hidden="1" x14ac:dyDescent="0.25">
      <c r="A6589" s="128"/>
      <c r="B6589" s="2"/>
      <c r="C6589" s="139" t="s">
        <v>5933</v>
      </c>
      <c r="D6589" s="124" t="s">
        <v>5934</v>
      </c>
      <c r="E6589" s="118" t="s">
        <v>48</v>
      </c>
      <c r="F6589" s="124" t="s">
        <v>35249</v>
      </c>
      <c r="G6589" s="118" t="s">
        <v>2</v>
      </c>
      <c r="H6589" s="137">
        <v>46120</v>
      </c>
      <c r="I6589" s="119">
        <v>370</v>
      </c>
      <c r="J6589" s="129"/>
      <c r="K6589" s="129"/>
      <c r="L6589" s="129">
        <v>0</v>
      </c>
      <c r="M6589" s="134"/>
    </row>
    <row r="6590" spans="1:13" hidden="1" x14ac:dyDescent="0.25">
      <c r="A6590" s="128"/>
      <c r="B6590" s="2"/>
      <c r="C6590" s="139" t="s">
        <v>31471</v>
      </c>
      <c r="D6590" s="124" t="s">
        <v>31472</v>
      </c>
      <c r="E6590" s="118" t="s">
        <v>48</v>
      </c>
      <c r="F6590" s="124" t="s">
        <v>35249</v>
      </c>
      <c r="G6590" s="118" t="s">
        <v>2</v>
      </c>
      <c r="H6590" s="137"/>
      <c r="I6590" s="119"/>
      <c r="J6590" s="129"/>
      <c r="K6590" s="129"/>
      <c r="L6590" s="129">
        <v>0</v>
      </c>
      <c r="M6590" s="134"/>
    </row>
    <row r="6591" spans="1:13" hidden="1" x14ac:dyDescent="0.25">
      <c r="A6591" s="128"/>
      <c r="B6591" s="2"/>
      <c r="C6591" s="139" t="s">
        <v>31983</v>
      </c>
      <c r="D6591" s="124" t="s">
        <v>31984</v>
      </c>
      <c r="E6591" s="118" t="s">
        <v>48</v>
      </c>
      <c r="F6591" s="124" t="s">
        <v>35249</v>
      </c>
      <c r="G6591" s="118" t="s">
        <v>2</v>
      </c>
      <c r="H6591" s="137"/>
      <c r="I6591" s="119"/>
      <c r="J6591" s="129"/>
      <c r="K6591" s="129"/>
      <c r="L6591" s="129">
        <v>0</v>
      </c>
      <c r="M6591" s="134"/>
    </row>
    <row r="6592" spans="1:13" hidden="1" x14ac:dyDescent="0.25">
      <c r="A6592" s="128"/>
      <c r="B6592" s="2"/>
      <c r="C6592" s="139" t="s">
        <v>31541</v>
      </c>
      <c r="D6592" s="124" t="s">
        <v>31542</v>
      </c>
      <c r="E6592" s="118" t="s">
        <v>48</v>
      </c>
      <c r="F6592" s="124" t="s">
        <v>35249</v>
      </c>
      <c r="G6592" s="118" t="s">
        <v>2</v>
      </c>
      <c r="H6592" s="137"/>
      <c r="I6592" s="119"/>
      <c r="J6592" s="129"/>
      <c r="K6592" s="129"/>
      <c r="L6592" s="129">
        <v>0</v>
      </c>
      <c r="M6592" s="134" t="s">
        <v>22352</v>
      </c>
    </row>
    <row r="6593" spans="1:13" hidden="1" x14ac:dyDescent="0.25">
      <c r="A6593" s="128"/>
      <c r="B6593" s="2"/>
      <c r="C6593" s="139" t="s">
        <v>31829</v>
      </c>
      <c r="D6593" s="124" t="s">
        <v>31830</v>
      </c>
      <c r="E6593" s="118" t="s">
        <v>48</v>
      </c>
      <c r="F6593" s="124" t="s">
        <v>35249</v>
      </c>
      <c r="G6593" s="118" t="s">
        <v>2</v>
      </c>
      <c r="H6593" s="137"/>
      <c r="I6593" s="119"/>
      <c r="J6593" s="129"/>
      <c r="K6593" s="129"/>
      <c r="L6593" s="129">
        <v>0</v>
      </c>
      <c r="M6593" s="134" t="s">
        <v>22353</v>
      </c>
    </row>
    <row r="6594" spans="1:13" hidden="1" x14ac:dyDescent="0.25">
      <c r="A6594" s="128"/>
      <c r="B6594" s="2"/>
      <c r="C6594" s="139" t="s">
        <v>5935</v>
      </c>
      <c r="D6594" s="124" t="s">
        <v>5936</v>
      </c>
      <c r="E6594" s="118" t="s">
        <v>48</v>
      </c>
      <c r="F6594" s="124" t="s">
        <v>35249</v>
      </c>
      <c r="G6594" s="118" t="s">
        <v>2</v>
      </c>
      <c r="H6594" s="137">
        <v>46099</v>
      </c>
      <c r="I6594" s="119">
        <v>21.5</v>
      </c>
      <c r="J6594" s="129"/>
      <c r="K6594" s="129"/>
      <c r="L6594" s="129">
        <v>0</v>
      </c>
      <c r="M6594" s="134" t="s">
        <v>22354</v>
      </c>
    </row>
    <row r="6595" spans="1:13" hidden="1" x14ac:dyDescent="0.25">
      <c r="A6595" s="128"/>
      <c r="B6595" s="2"/>
      <c r="C6595" s="139" t="s">
        <v>5937</v>
      </c>
      <c r="D6595" s="124" t="s">
        <v>5938</v>
      </c>
      <c r="E6595" s="118" t="s">
        <v>48</v>
      </c>
      <c r="F6595" s="124" t="s">
        <v>35249</v>
      </c>
      <c r="G6595" s="118" t="s">
        <v>2</v>
      </c>
      <c r="H6595" s="137">
        <v>46086</v>
      </c>
      <c r="I6595" s="119">
        <v>85</v>
      </c>
      <c r="J6595" s="129"/>
      <c r="K6595" s="129"/>
      <c r="L6595" s="129">
        <v>0</v>
      </c>
      <c r="M6595" s="134" t="s">
        <v>22354</v>
      </c>
    </row>
    <row r="6596" spans="1:13" hidden="1" x14ac:dyDescent="0.25">
      <c r="A6596" s="128"/>
      <c r="B6596" s="2"/>
      <c r="C6596" s="139" t="s">
        <v>5939</v>
      </c>
      <c r="D6596" s="124" t="s">
        <v>5940</v>
      </c>
      <c r="E6596" s="118" t="s">
        <v>48</v>
      </c>
      <c r="F6596" s="124" t="s">
        <v>35249</v>
      </c>
      <c r="G6596" s="118" t="s">
        <v>2</v>
      </c>
      <c r="H6596" s="137">
        <v>45922</v>
      </c>
      <c r="I6596" s="119">
        <v>208</v>
      </c>
      <c r="J6596" s="129"/>
      <c r="K6596" s="129"/>
      <c r="L6596" s="129">
        <v>0</v>
      </c>
      <c r="M6596" s="134" t="s">
        <v>18823</v>
      </c>
    </row>
    <row r="6597" spans="1:13" hidden="1" x14ac:dyDescent="0.25">
      <c r="A6597" s="128"/>
      <c r="B6597" s="2"/>
      <c r="C6597" s="139" t="s">
        <v>5941</v>
      </c>
      <c r="D6597" s="124" t="s">
        <v>5942</v>
      </c>
      <c r="E6597" s="118" t="s">
        <v>48</v>
      </c>
      <c r="F6597" s="124" t="s">
        <v>35249</v>
      </c>
      <c r="G6597" s="118" t="s">
        <v>235</v>
      </c>
      <c r="H6597" s="137">
        <v>41759</v>
      </c>
      <c r="I6597" s="119">
        <v>39</v>
      </c>
      <c r="J6597" s="129"/>
      <c r="K6597" s="129"/>
      <c r="L6597" s="129">
        <v>0</v>
      </c>
      <c r="M6597" s="134" t="s">
        <v>22355</v>
      </c>
    </row>
    <row r="6598" spans="1:13" hidden="1" x14ac:dyDescent="0.25">
      <c r="A6598" s="128"/>
      <c r="B6598" s="2"/>
      <c r="C6598" s="139" t="s">
        <v>42007</v>
      </c>
      <c r="D6598" s="124" t="s">
        <v>42008</v>
      </c>
      <c r="E6598" s="118" t="s">
        <v>48</v>
      </c>
      <c r="F6598" s="124" t="s">
        <v>35249</v>
      </c>
      <c r="G6598" s="118" t="s">
        <v>2</v>
      </c>
      <c r="H6598" s="137">
        <v>46090</v>
      </c>
      <c r="I6598" s="119">
        <v>383.37</v>
      </c>
      <c r="J6598" s="129"/>
      <c r="K6598" s="129"/>
      <c r="L6598" s="129">
        <v>0</v>
      </c>
      <c r="M6598" s="134" t="s">
        <v>22356</v>
      </c>
    </row>
    <row r="6599" spans="1:13" hidden="1" x14ac:dyDescent="0.25">
      <c r="A6599" s="128"/>
      <c r="B6599" s="2"/>
      <c r="C6599" s="139" t="s">
        <v>42009</v>
      </c>
      <c r="D6599" s="124" t="s">
        <v>42010</v>
      </c>
      <c r="E6599" s="118" t="s">
        <v>48</v>
      </c>
      <c r="F6599" s="124" t="s">
        <v>35249</v>
      </c>
      <c r="G6599" s="118" t="s">
        <v>2</v>
      </c>
      <c r="H6599" s="137">
        <v>46090</v>
      </c>
      <c r="I6599" s="119">
        <v>88.43</v>
      </c>
      <c r="J6599" s="129"/>
      <c r="K6599" s="129"/>
      <c r="L6599" s="129">
        <v>0</v>
      </c>
      <c r="M6599" s="134" t="s">
        <v>22357</v>
      </c>
    </row>
    <row r="6600" spans="1:13" hidden="1" x14ac:dyDescent="0.25">
      <c r="A6600" s="128"/>
      <c r="B6600" s="2"/>
      <c r="C6600" s="139" t="s">
        <v>5943</v>
      </c>
      <c r="D6600" s="124" t="s">
        <v>5944</v>
      </c>
      <c r="E6600" s="118" t="s">
        <v>48</v>
      </c>
      <c r="F6600" s="124" t="s">
        <v>35249</v>
      </c>
      <c r="G6600" s="118" t="s">
        <v>2</v>
      </c>
      <c r="H6600" s="137">
        <v>42754</v>
      </c>
      <c r="I6600" s="119">
        <v>112.5</v>
      </c>
      <c r="J6600" s="129"/>
      <c r="K6600" s="129"/>
      <c r="L6600" s="129">
        <v>0</v>
      </c>
      <c r="M6600" s="134" t="s">
        <v>22358</v>
      </c>
    </row>
    <row r="6601" spans="1:13" hidden="1" x14ac:dyDescent="0.25">
      <c r="A6601" s="128"/>
      <c r="B6601" s="2"/>
      <c r="C6601" s="139" t="s">
        <v>5945</v>
      </c>
      <c r="D6601" s="124" t="s">
        <v>5946</v>
      </c>
      <c r="E6601" s="118" t="s">
        <v>48</v>
      </c>
      <c r="F6601" s="124" t="s">
        <v>35249</v>
      </c>
      <c r="G6601" s="118" t="s">
        <v>2</v>
      </c>
      <c r="H6601" s="137">
        <v>41631</v>
      </c>
      <c r="I6601" s="119">
        <v>53.47</v>
      </c>
      <c r="J6601" s="129"/>
      <c r="K6601" s="129"/>
      <c r="L6601" s="129">
        <v>0</v>
      </c>
      <c r="M6601" s="134" t="s">
        <v>22359</v>
      </c>
    </row>
    <row r="6602" spans="1:13" hidden="1" x14ac:dyDescent="0.25">
      <c r="A6602" s="128"/>
      <c r="B6602" s="2"/>
      <c r="C6602" s="139" t="s">
        <v>5947</v>
      </c>
      <c r="D6602" s="124" t="s">
        <v>5948</v>
      </c>
      <c r="E6602" s="118" t="s">
        <v>48</v>
      </c>
      <c r="F6602" s="124" t="s">
        <v>35249</v>
      </c>
      <c r="G6602" s="118" t="s">
        <v>2</v>
      </c>
      <c r="H6602" s="137">
        <v>41970</v>
      </c>
      <c r="I6602" s="119">
        <v>75.12</v>
      </c>
      <c r="J6602" s="129"/>
      <c r="K6602" s="129"/>
      <c r="L6602" s="129">
        <v>0</v>
      </c>
      <c r="M6602" s="134" t="s">
        <v>22360</v>
      </c>
    </row>
    <row r="6603" spans="1:13" hidden="1" x14ac:dyDescent="0.25">
      <c r="A6603" s="128"/>
      <c r="B6603" s="2"/>
      <c r="C6603" s="139" t="s">
        <v>5949</v>
      </c>
      <c r="D6603" s="124" t="s">
        <v>5950</v>
      </c>
      <c r="E6603" s="118" t="s">
        <v>48</v>
      </c>
      <c r="F6603" s="124" t="s">
        <v>35249</v>
      </c>
      <c r="G6603" s="118" t="s">
        <v>2</v>
      </c>
      <c r="H6603" s="137">
        <v>41061</v>
      </c>
      <c r="I6603" s="119">
        <v>85.37</v>
      </c>
      <c r="J6603" s="129"/>
      <c r="K6603" s="129"/>
      <c r="L6603" s="129">
        <v>0</v>
      </c>
      <c r="M6603" s="134" t="s">
        <v>22361</v>
      </c>
    </row>
    <row r="6604" spans="1:13" hidden="1" x14ac:dyDescent="0.25">
      <c r="A6604" s="128"/>
      <c r="B6604" s="2"/>
      <c r="C6604" s="139" t="s">
        <v>5951</v>
      </c>
      <c r="D6604" s="124" t="s">
        <v>5952</v>
      </c>
      <c r="E6604" s="118" t="s">
        <v>48</v>
      </c>
      <c r="F6604" s="124" t="s">
        <v>35249</v>
      </c>
      <c r="G6604" s="118" t="s">
        <v>2</v>
      </c>
      <c r="H6604" s="137">
        <v>42060</v>
      </c>
      <c r="I6604" s="119">
        <v>35</v>
      </c>
      <c r="J6604" s="129"/>
      <c r="K6604" s="129"/>
      <c r="L6604" s="129">
        <v>0</v>
      </c>
      <c r="M6604" s="134" t="s">
        <v>22362</v>
      </c>
    </row>
    <row r="6605" spans="1:13" hidden="1" x14ac:dyDescent="0.25">
      <c r="A6605" s="128"/>
      <c r="B6605" s="2"/>
      <c r="C6605" s="139" t="s">
        <v>5953</v>
      </c>
      <c r="D6605" s="124" t="s">
        <v>5954</v>
      </c>
      <c r="E6605" s="118" t="s">
        <v>48</v>
      </c>
      <c r="F6605" s="124" t="s">
        <v>35249</v>
      </c>
      <c r="G6605" s="118" t="s">
        <v>2</v>
      </c>
      <c r="H6605" s="137">
        <v>41096</v>
      </c>
      <c r="I6605" s="119">
        <v>57</v>
      </c>
      <c r="J6605" s="129"/>
      <c r="K6605" s="129"/>
      <c r="L6605" s="129">
        <v>0</v>
      </c>
      <c r="M6605" s="134" t="s">
        <v>22363</v>
      </c>
    </row>
    <row r="6606" spans="1:13" hidden="1" x14ac:dyDescent="0.25">
      <c r="A6606" s="128"/>
      <c r="B6606" s="2"/>
      <c r="C6606" s="139" t="s">
        <v>5955</v>
      </c>
      <c r="D6606" s="124" t="s">
        <v>5956</v>
      </c>
      <c r="E6606" s="118" t="s">
        <v>48</v>
      </c>
      <c r="F6606" s="124" t="s">
        <v>35249</v>
      </c>
      <c r="G6606" s="118" t="s">
        <v>2</v>
      </c>
      <c r="H6606" s="137">
        <v>41523</v>
      </c>
      <c r="I6606" s="119">
        <v>73</v>
      </c>
      <c r="J6606" s="129"/>
      <c r="K6606" s="129"/>
      <c r="L6606" s="129">
        <v>0</v>
      </c>
      <c r="M6606" s="134" t="s">
        <v>22364</v>
      </c>
    </row>
    <row r="6607" spans="1:13" hidden="1" x14ac:dyDescent="0.25">
      <c r="A6607" s="128"/>
      <c r="B6607" s="2"/>
      <c r="C6607" s="139" t="s">
        <v>31134</v>
      </c>
      <c r="D6607" s="124" t="s">
        <v>31135</v>
      </c>
      <c r="E6607" s="118" t="s">
        <v>48</v>
      </c>
      <c r="F6607" s="124" t="s">
        <v>35249</v>
      </c>
      <c r="G6607" s="118" t="s">
        <v>34659</v>
      </c>
      <c r="H6607" s="137"/>
      <c r="I6607" s="119"/>
      <c r="J6607" s="129"/>
      <c r="K6607" s="129"/>
      <c r="L6607" s="129">
        <v>0</v>
      </c>
      <c r="M6607" s="134" t="s">
        <v>22365</v>
      </c>
    </row>
    <row r="6608" spans="1:13" hidden="1" x14ac:dyDescent="0.25">
      <c r="A6608" s="128"/>
      <c r="B6608" s="2"/>
      <c r="C6608" s="139" t="s">
        <v>5957</v>
      </c>
      <c r="D6608" s="124" t="s">
        <v>5958</v>
      </c>
      <c r="E6608" s="118" t="s">
        <v>48</v>
      </c>
      <c r="F6608" s="124" t="s">
        <v>35249</v>
      </c>
      <c r="G6608" s="118" t="s">
        <v>2</v>
      </c>
      <c r="H6608" s="137">
        <v>41046</v>
      </c>
      <c r="I6608" s="119">
        <v>66</v>
      </c>
      <c r="J6608" s="129"/>
      <c r="K6608" s="129"/>
      <c r="L6608" s="129">
        <v>0</v>
      </c>
      <c r="M6608" s="134" t="s">
        <v>22366</v>
      </c>
    </row>
    <row r="6609" spans="1:13" hidden="1" x14ac:dyDescent="0.25">
      <c r="A6609" s="128"/>
      <c r="B6609" s="2"/>
      <c r="C6609" s="139" t="s">
        <v>5959</v>
      </c>
      <c r="D6609" s="124" t="s">
        <v>5960</v>
      </c>
      <c r="E6609" s="118" t="s">
        <v>48</v>
      </c>
      <c r="F6609" s="124" t="s">
        <v>35249</v>
      </c>
      <c r="G6609" s="118" t="s">
        <v>2</v>
      </c>
      <c r="H6609" s="137">
        <v>41659</v>
      </c>
      <c r="I6609" s="119">
        <v>75</v>
      </c>
      <c r="J6609" s="129"/>
      <c r="K6609" s="129"/>
      <c r="L6609" s="129">
        <v>0</v>
      </c>
      <c r="M6609" s="134"/>
    </row>
    <row r="6610" spans="1:13" hidden="1" x14ac:dyDescent="0.25">
      <c r="A6610" s="128"/>
      <c r="B6610" s="2"/>
      <c r="C6610" s="139" t="s">
        <v>5961</v>
      </c>
      <c r="D6610" s="124" t="s">
        <v>5962</v>
      </c>
      <c r="E6610" s="118" t="s">
        <v>48</v>
      </c>
      <c r="F6610" s="124" t="s">
        <v>35249</v>
      </c>
      <c r="G6610" s="118" t="s">
        <v>2</v>
      </c>
      <c r="H6610" s="137">
        <v>46099</v>
      </c>
      <c r="I6610" s="119">
        <v>95</v>
      </c>
      <c r="J6610" s="129"/>
      <c r="K6610" s="129"/>
      <c r="L6610" s="129">
        <v>0</v>
      </c>
      <c r="M6610" s="134"/>
    </row>
    <row r="6611" spans="1:13" hidden="1" x14ac:dyDescent="0.25">
      <c r="A6611" s="128"/>
      <c r="B6611" s="2"/>
      <c r="C6611" s="139" t="s">
        <v>5963</v>
      </c>
      <c r="D6611" s="124" t="s">
        <v>5964</v>
      </c>
      <c r="E6611" s="118" t="s">
        <v>48</v>
      </c>
      <c r="F6611" s="124" t="s">
        <v>35249</v>
      </c>
      <c r="G6611" s="118" t="s">
        <v>2</v>
      </c>
      <c r="H6611" s="137">
        <v>46107</v>
      </c>
      <c r="I6611" s="119">
        <v>171</v>
      </c>
      <c r="J6611" s="129"/>
      <c r="K6611" s="129"/>
      <c r="L6611" s="129">
        <v>0</v>
      </c>
      <c r="M6611" s="134" t="s">
        <v>35077</v>
      </c>
    </row>
    <row r="6612" spans="1:13" hidden="1" x14ac:dyDescent="0.25">
      <c r="A6612" s="128"/>
      <c r="B6612" s="2"/>
      <c r="C6612" s="139" t="s">
        <v>18879</v>
      </c>
      <c r="D6612" s="124" t="s">
        <v>18878</v>
      </c>
      <c r="E6612" s="118" t="s">
        <v>48</v>
      </c>
      <c r="F6612" s="124" t="s">
        <v>35249</v>
      </c>
      <c r="G6612" s="118" t="s">
        <v>34659</v>
      </c>
      <c r="H6612" s="137">
        <v>40911</v>
      </c>
      <c r="I6612" s="119">
        <v>53.5</v>
      </c>
      <c r="J6612" s="129"/>
      <c r="K6612" s="129"/>
      <c r="L6612" s="129">
        <v>0</v>
      </c>
      <c r="M6612" s="134" t="s">
        <v>31317</v>
      </c>
    </row>
    <row r="6613" spans="1:13" hidden="1" x14ac:dyDescent="0.25">
      <c r="A6613" s="128"/>
      <c r="B6613" s="2"/>
      <c r="C6613" s="139" t="s">
        <v>5965</v>
      </c>
      <c r="D6613" s="124" t="s">
        <v>5966</v>
      </c>
      <c r="E6613" s="118" t="s">
        <v>48</v>
      </c>
      <c r="F6613" s="124" t="s">
        <v>35249</v>
      </c>
      <c r="G6613" s="118" t="s">
        <v>2</v>
      </c>
      <c r="H6613" s="137">
        <v>40956</v>
      </c>
      <c r="I6613" s="119">
        <v>24.4</v>
      </c>
      <c r="J6613" s="129"/>
      <c r="K6613" s="129"/>
      <c r="L6613" s="129">
        <v>0</v>
      </c>
      <c r="M6613" s="134" t="s">
        <v>31889</v>
      </c>
    </row>
    <row r="6614" spans="1:13" hidden="1" x14ac:dyDescent="0.25">
      <c r="A6614" s="128"/>
      <c r="B6614" s="2"/>
      <c r="C6614" s="139" t="s">
        <v>19452</v>
      </c>
      <c r="D6614" s="124" t="s">
        <v>19451</v>
      </c>
      <c r="E6614" s="118" t="s">
        <v>48</v>
      </c>
      <c r="F6614" s="124" t="s">
        <v>35249</v>
      </c>
      <c r="G6614" s="118" t="s">
        <v>34659</v>
      </c>
      <c r="H6614" s="137">
        <v>40836</v>
      </c>
      <c r="I6614" s="119">
        <v>128</v>
      </c>
      <c r="J6614" s="129"/>
      <c r="K6614" s="129"/>
      <c r="L6614" s="129">
        <v>0</v>
      </c>
      <c r="M6614" s="134" t="s">
        <v>27585</v>
      </c>
    </row>
    <row r="6615" spans="1:13" hidden="1" x14ac:dyDescent="0.25">
      <c r="A6615" s="128"/>
      <c r="B6615" s="2"/>
      <c r="C6615" s="139" t="s">
        <v>18999</v>
      </c>
      <c r="D6615" s="124" t="s">
        <v>18998</v>
      </c>
      <c r="E6615" s="118" t="s">
        <v>48</v>
      </c>
      <c r="F6615" s="124" t="s">
        <v>35249</v>
      </c>
      <c r="G6615" s="118" t="s">
        <v>34659</v>
      </c>
      <c r="H6615" s="137">
        <v>40157</v>
      </c>
      <c r="I6615" s="119">
        <v>56</v>
      </c>
      <c r="J6615" s="129"/>
      <c r="K6615" s="129"/>
      <c r="L6615" s="129">
        <v>0</v>
      </c>
      <c r="M6615" s="134" t="s">
        <v>22367</v>
      </c>
    </row>
    <row r="6616" spans="1:13" hidden="1" x14ac:dyDescent="0.25">
      <c r="A6616" s="128"/>
      <c r="B6616" s="2"/>
      <c r="C6616" s="139" t="s">
        <v>5967</v>
      </c>
      <c r="D6616" s="124" t="s">
        <v>5968</v>
      </c>
      <c r="E6616" s="118" t="s">
        <v>48</v>
      </c>
      <c r="F6616" s="124" t="s">
        <v>35249</v>
      </c>
      <c r="G6616" s="118" t="s">
        <v>2</v>
      </c>
      <c r="H6616" s="137">
        <v>42074</v>
      </c>
      <c r="I6616" s="119">
        <v>77.790000000000006</v>
      </c>
      <c r="J6616" s="129"/>
      <c r="K6616" s="129"/>
      <c r="L6616" s="129">
        <v>0</v>
      </c>
      <c r="M6616" s="134"/>
    </row>
    <row r="6617" spans="1:13" hidden="1" x14ac:dyDescent="0.25">
      <c r="A6617" s="128"/>
      <c r="B6617" s="2"/>
      <c r="C6617" s="139" t="s">
        <v>5969</v>
      </c>
      <c r="D6617" s="124" t="s">
        <v>5970</v>
      </c>
      <c r="E6617" s="118" t="s">
        <v>48</v>
      </c>
      <c r="F6617" s="124" t="s">
        <v>35249</v>
      </c>
      <c r="G6617" s="118" t="s">
        <v>2</v>
      </c>
      <c r="H6617" s="137">
        <v>43139</v>
      </c>
      <c r="I6617" s="119">
        <v>120</v>
      </c>
      <c r="J6617" s="129"/>
      <c r="K6617" s="129"/>
      <c r="L6617" s="129">
        <v>0</v>
      </c>
      <c r="M6617" s="134" t="s">
        <v>28715</v>
      </c>
    </row>
    <row r="6618" spans="1:13" hidden="1" x14ac:dyDescent="0.25">
      <c r="A6618" s="128"/>
      <c r="B6618" s="2"/>
      <c r="C6618" s="139" t="s">
        <v>5971</v>
      </c>
      <c r="D6618" s="124" t="s">
        <v>5972</v>
      </c>
      <c r="E6618" s="118" t="s">
        <v>48</v>
      </c>
      <c r="F6618" s="124" t="s">
        <v>35249</v>
      </c>
      <c r="G6618" s="118" t="s">
        <v>2</v>
      </c>
      <c r="H6618" s="137">
        <v>43832</v>
      </c>
      <c r="I6618" s="119">
        <v>319.2</v>
      </c>
      <c r="J6618" s="129"/>
      <c r="K6618" s="129"/>
      <c r="L6618" s="129">
        <v>0</v>
      </c>
      <c r="M6618" s="134" t="s">
        <v>27909</v>
      </c>
    </row>
    <row r="6619" spans="1:13" hidden="1" x14ac:dyDescent="0.25">
      <c r="A6619" s="128"/>
      <c r="B6619" s="2"/>
      <c r="C6619" s="139" t="s">
        <v>5973</v>
      </c>
      <c r="D6619" s="124" t="s">
        <v>5974</v>
      </c>
      <c r="E6619" s="118" t="s">
        <v>48</v>
      </c>
      <c r="F6619" s="124" t="s">
        <v>35249</v>
      </c>
      <c r="G6619" s="118" t="s">
        <v>2</v>
      </c>
      <c r="H6619" s="137">
        <v>43019</v>
      </c>
      <c r="I6619" s="119">
        <v>128.21</v>
      </c>
      <c r="J6619" s="129"/>
      <c r="K6619" s="129"/>
      <c r="L6619" s="129">
        <v>0</v>
      </c>
      <c r="M6619" s="134" t="s">
        <v>28715</v>
      </c>
    </row>
    <row r="6620" spans="1:13" hidden="1" x14ac:dyDescent="0.25">
      <c r="A6620" s="128"/>
      <c r="B6620" s="2"/>
      <c r="C6620" s="139" t="s">
        <v>35323</v>
      </c>
      <c r="D6620" s="124" t="s">
        <v>35324</v>
      </c>
      <c r="E6620" s="118" t="s">
        <v>48</v>
      </c>
      <c r="F6620" s="124" t="s">
        <v>35249</v>
      </c>
      <c r="G6620" s="118" t="s">
        <v>2</v>
      </c>
      <c r="H6620" s="137">
        <v>46090</v>
      </c>
      <c r="I6620" s="119">
        <v>77.150000000000006</v>
      </c>
      <c r="J6620" s="129"/>
      <c r="K6620" s="129"/>
      <c r="L6620" s="129">
        <v>0</v>
      </c>
      <c r="M6620" s="134" t="s">
        <v>22368</v>
      </c>
    </row>
    <row r="6621" spans="1:13" hidden="1" x14ac:dyDescent="0.25">
      <c r="A6621" s="128"/>
      <c r="B6621" s="2"/>
      <c r="C6621" s="139" t="s">
        <v>35326</v>
      </c>
      <c r="D6621" s="124" t="s">
        <v>35327</v>
      </c>
      <c r="E6621" s="118" t="s">
        <v>48</v>
      </c>
      <c r="F6621" s="124" t="s">
        <v>35249</v>
      </c>
      <c r="G6621" s="118" t="s">
        <v>2</v>
      </c>
      <c r="H6621" s="137"/>
      <c r="I6621" s="119"/>
      <c r="J6621" s="129"/>
      <c r="K6621" s="129"/>
      <c r="L6621" s="129">
        <v>0</v>
      </c>
      <c r="M6621" s="134" t="s">
        <v>22369</v>
      </c>
    </row>
    <row r="6622" spans="1:13" hidden="1" x14ac:dyDescent="0.25">
      <c r="A6622" s="128"/>
      <c r="B6622" s="2"/>
      <c r="C6622" s="139" t="s">
        <v>5975</v>
      </c>
      <c r="D6622" s="124" t="s">
        <v>5976</v>
      </c>
      <c r="E6622" s="118" t="s">
        <v>48</v>
      </c>
      <c r="F6622" s="124" t="s">
        <v>35249</v>
      </c>
      <c r="G6622" s="118" t="s">
        <v>2</v>
      </c>
      <c r="H6622" s="137">
        <v>43347</v>
      </c>
      <c r="I6622" s="119">
        <v>98.79</v>
      </c>
      <c r="J6622" s="129"/>
      <c r="K6622" s="129"/>
      <c r="L6622" s="129">
        <v>0</v>
      </c>
      <c r="M6622" s="134" t="s">
        <v>29239</v>
      </c>
    </row>
    <row r="6623" spans="1:13" hidden="1" x14ac:dyDescent="0.25">
      <c r="A6623" s="128"/>
      <c r="B6623" s="2"/>
      <c r="C6623" s="139" t="s">
        <v>5977</v>
      </c>
      <c r="D6623" s="124" t="s">
        <v>5978</v>
      </c>
      <c r="E6623" s="118" t="s">
        <v>48</v>
      </c>
      <c r="F6623" s="124" t="s">
        <v>35249</v>
      </c>
      <c r="G6623" s="118" t="s">
        <v>2</v>
      </c>
      <c r="H6623" s="137">
        <v>42152</v>
      </c>
      <c r="I6623" s="119">
        <v>85</v>
      </c>
      <c r="J6623" s="129"/>
      <c r="K6623" s="129"/>
      <c r="L6623" s="129">
        <v>0</v>
      </c>
      <c r="M6623" s="134" t="s">
        <v>29236</v>
      </c>
    </row>
    <row r="6624" spans="1:13" hidden="1" x14ac:dyDescent="0.25">
      <c r="A6624" s="128"/>
      <c r="B6624" s="2"/>
      <c r="C6624" s="139" t="s">
        <v>5979</v>
      </c>
      <c r="D6624" s="124" t="s">
        <v>5980</v>
      </c>
      <c r="E6624" s="118" t="s">
        <v>48</v>
      </c>
      <c r="F6624" s="124" t="s">
        <v>35249</v>
      </c>
      <c r="G6624" s="118" t="s">
        <v>2</v>
      </c>
      <c r="H6624" s="137">
        <v>41696</v>
      </c>
      <c r="I6624" s="119">
        <v>87</v>
      </c>
      <c r="J6624" s="129"/>
      <c r="K6624" s="129"/>
      <c r="L6624" s="129">
        <v>0</v>
      </c>
      <c r="M6624" s="134" t="s">
        <v>27864</v>
      </c>
    </row>
    <row r="6625" spans="1:13" hidden="1" x14ac:dyDescent="0.25">
      <c r="A6625" s="128"/>
      <c r="B6625" s="2"/>
      <c r="C6625" s="139" t="s">
        <v>33512</v>
      </c>
      <c r="D6625" s="124" t="s">
        <v>33513</v>
      </c>
      <c r="E6625" s="118" t="s">
        <v>48</v>
      </c>
      <c r="F6625" s="124" t="s">
        <v>35249</v>
      </c>
      <c r="G6625" s="118" t="s">
        <v>34659</v>
      </c>
      <c r="H6625" s="137"/>
      <c r="I6625" s="119"/>
      <c r="J6625" s="129"/>
      <c r="K6625" s="129"/>
      <c r="L6625" s="129">
        <v>0</v>
      </c>
      <c r="M6625" s="134" t="s">
        <v>28798</v>
      </c>
    </row>
    <row r="6626" spans="1:13" hidden="1" x14ac:dyDescent="0.25">
      <c r="A6626" s="128"/>
      <c r="B6626" s="2"/>
      <c r="C6626" s="139" t="s">
        <v>5981</v>
      </c>
      <c r="D6626" s="124" t="s">
        <v>5982</v>
      </c>
      <c r="E6626" s="118" t="s">
        <v>48</v>
      </c>
      <c r="F6626" s="124" t="s">
        <v>35249</v>
      </c>
      <c r="G6626" s="118" t="s">
        <v>2</v>
      </c>
      <c r="H6626" s="137">
        <v>46007</v>
      </c>
      <c r="I6626" s="119">
        <v>100.87</v>
      </c>
      <c r="J6626" s="129"/>
      <c r="K6626" s="129"/>
      <c r="L6626" s="129">
        <v>0</v>
      </c>
      <c r="M6626" s="134" t="s">
        <v>28953</v>
      </c>
    </row>
    <row r="6627" spans="1:13" hidden="1" x14ac:dyDescent="0.25">
      <c r="A6627" s="128"/>
      <c r="B6627" s="2"/>
      <c r="C6627" s="139" t="s">
        <v>5983</v>
      </c>
      <c r="D6627" s="124" t="s">
        <v>5984</v>
      </c>
      <c r="E6627" s="118" t="s">
        <v>48</v>
      </c>
      <c r="F6627" s="124" t="s">
        <v>35249</v>
      </c>
      <c r="G6627" s="118" t="s">
        <v>2</v>
      </c>
      <c r="H6627" s="137">
        <v>42949</v>
      </c>
      <c r="I6627" s="119">
        <v>101.18</v>
      </c>
      <c r="J6627" s="129"/>
      <c r="K6627" s="129"/>
      <c r="L6627" s="129">
        <v>0</v>
      </c>
      <c r="M6627" s="134" t="s">
        <v>28535</v>
      </c>
    </row>
    <row r="6628" spans="1:13" hidden="1" x14ac:dyDescent="0.25">
      <c r="A6628" s="128"/>
      <c r="B6628" s="2"/>
      <c r="C6628" s="139" t="s">
        <v>42011</v>
      </c>
      <c r="D6628" s="124" t="s">
        <v>42012</v>
      </c>
      <c r="E6628" s="118" t="s">
        <v>48</v>
      </c>
      <c r="F6628" s="124" t="s">
        <v>35249</v>
      </c>
      <c r="G6628" s="118" t="s">
        <v>2</v>
      </c>
      <c r="H6628" s="137">
        <v>45952</v>
      </c>
      <c r="I6628" s="119">
        <v>320</v>
      </c>
      <c r="J6628" s="129"/>
      <c r="K6628" s="129"/>
      <c r="L6628" s="129">
        <v>0</v>
      </c>
      <c r="M6628" s="134" t="s">
        <v>22370</v>
      </c>
    </row>
    <row r="6629" spans="1:13" hidden="1" x14ac:dyDescent="0.25">
      <c r="A6629" s="128"/>
      <c r="B6629" s="2"/>
      <c r="C6629" s="139" t="s">
        <v>5985</v>
      </c>
      <c r="D6629" s="124" t="s">
        <v>5986</v>
      </c>
      <c r="E6629" s="118" t="s">
        <v>48</v>
      </c>
      <c r="F6629" s="124" t="s">
        <v>35249</v>
      </c>
      <c r="G6629" s="118" t="s">
        <v>2</v>
      </c>
      <c r="H6629" s="137">
        <v>43019</v>
      </c>
      <c r="I6629" s="119">
        <v>70.2</v>
      </c>
      <c r="J6629" s="129"/>
      <c r="K6629" s="129"/>
      <c r="L6629" s="129">
        <v>0</v>
      </c>
      <c r="M6629" s="134" t="s">
        <v>29036</v>
      </c>
    </row>
    <row r="6630" spans="1:13" hidden="1" x14ac:dyDescent="0.25">
      <c r="A6630" s="128"/>
      <c r="B6630" s="2"/>
      <c r="C6630" s="139" t="s">
        <v>28684</v>
      </c>
      <c r="D6630" s="124" t="s">
        <v>28685</v>
      </c>
      <c r="E6630" s="118" t="s">
        <v>48</v>
      </c>
      <c r="F6630" s="124" t="s">
        <v>35249</v>
      </c>
      <c r="G6630" s="118" t="s">
        <v>2</v>
      </c>
      <c r="H6630" s="137">
        <v>46066</v>
      </c>
      <c r="I6630" s="119">
        <v>95</v>
      </c>
      <c r="J6630" s="129"/>
      <c r="K6630" s="129"/>
      <c r="L6630" s="129">
        <v>0</v>
      </c>
      <c r="M6630" s="134" t="s">
        <v>22371</v>
      </c>
    </row>
    <row r="6631" spans="1:13" hidden="1" x14ac:dyDescent="0.25">
      <c r="A6631" s="128"/>
      <c r="B6631" s="2"/>
      <c r="C6631" s="139" t="s">
        <v>42013</v>
      </c>
      <c r="D6631" s="124" t="s">
        <v>42014</v>
      </c>
      <c r="E6631" s="118" t="s">
        <v>48</v>
      </c>
      <c r="F6631" s="124" t="s">
        <v>35249</v>
      </c>
      <c r="G6631" s="118" t="s">
        <v>2</v>
      </c>
      <c r="H6631" s="137"/>
      <c r="I6631" s="119"/>
      <c r="J6631" s="129"/>
      <c r="K6631" s="129"/>
      <c r="L6631" s="129">
        <v>0</v>
      </c>
      <c r="M6631" s="134" t="s">
        <v>22372</v>
      </c>
    </row>
    <row r="6632" spans="1:13" hidden="1" x14ac:dyDescent="0.25">
      <c r="A6632" s="128"/>
      <c r="B6632" s="2"/>
      <c r="C6632" s="139" t="s">
        <v>19183</v>
      </c>
      <c r="D6632" s="124" t="s">
        <v>19182</v>
      </c>
      <c r="E6632" s="118" t="s">
        <v>48</v>
      </c>
      <c r="F6632" s="124" t="s">
        <v>35249</v>
      </c>
      <c r="G6632" s="118" t="s">
        <v>34659</v>
      </c>
      <c r="H6632" s="137">
        <v>41683</v>
      </c>
      <c r="I6632" s="119">
        <v>95.83</v>
      </c>
      <c r="J6632" s="129"/>
      <c r="K6632" s="129"/>
      <c r="L6632" s="129">
        <v>0</v>
      </c>
      <c r="M6632" s="134" t="s">
        <v>22373</v>
      </c>
    </row>
    <row r="6633" spans="1:13" hidden="1" x14ac:dyDescent="0.25">
      <c r="A6633" s="128"/>
      <c r="B6633" s="2"/>
      <c r="C6633" s="139" t="s">
        <v>5987</v>
      </c>
      <c r="D6633" s="124" t="s">
        <v>5988</v>
      </c>
      <c r="E6633" s="118" t="s">
        <v>48</v>
      </c>
      <c r="F6633" s="124" t="s">
        <v>35249</v>
      </c>
      <c r="G6633" s="118" t="s">
        <v>2</v>
      </c>
      <c r="H6633" s="137">
        <v>45405</v>
      </c>
      <c r="I6633" s="119">
        <v>213.73</v>
      </c>
      <c r="J6633" s="129"/>
      <c r="K6633" s="129"/>
      <c r="L6633" s="129">
        <v>0</v>
      </c>
      <c r="M6633" s="134" t="s">
        <v>29034</v>
      </c>
    </row>
    <row r="6634" spans="1:13" hidden="1" x14ac:dyDescent="0.25">
      <c r="A6634" s="128"/>
      <c r="B6634" s="2"/>
      <c r="C6634" s="139" t="s">
        <v>5989</v>
      </c>
      <c r="D6634" s="124" t="s">
        <v>5990</v>
      </c>
      <c r="E6634" s="118" t="s">
        <v>48</v>
      </c>
      <c r="F6634" s="124" t="s">
        <v>35249</v>
      </c>
      <c r="G6634" s="118" t="s">
        <v>2</v>
      </c>
      <c r="H6634" s="137">
        <v>46049</v>
      </c>
      <c r="I6634" s="119">
        <v>172.1</v>
      </c>
      <c r="J6634" s="129"/>
      <c r="K6634" s="129"/>
      <c r="L6634" s="129">
        <v>0</v>
      </c>
      <c r="M6634" s="134" t="s">
        <v>28571</v>
      </c>
    </row>
    <row r="6635" spans="1:13" hidden="1" x14ac:dyDescent="0.25">
      <c r="A6635" s="128"/>
      <c r="B6635" s="2"/>
      <c r="C6635" s="139" t="s">
        <v>32769</v>
      </c>
      <c r="D6635" s="124" t="s">
        <v>32770</v>
      </c>
      <c r="E6635" s="118" t="s">
        <v>48</v>
      </c>
      <c r="F6635" s="124" t="s">
        <v>35249</v>
      </c>
      <c r="G6635" s="118" t="s">
        <v>2</v>
      </c>
      <c r="H6635" s="137"/>
      <c r="I6635" s="119"/>
      <c r="J6635" s="129"/>
      <c r="K6635" s="129"/>
      <c r="L6635" s="129">
        <v>0</v>
      </c>
      <c r="M6635" s="134" t="s">
        <v>22374</v>
      </c>
    </row>
    <row r="6636" spans="1:13" hidden="1" x14ac:dyDescent="0.25">
      <c r="A6636" s="128"/>
      <c r="B6636" s="2"/>
      <c r="C6636" s="139" t="s">
        <v>5991</v>
      </c>
      <c r="D6636" s="124" t="s">
        <v>5992</v>
      </c>
      <c r="E6636" s="118" t="s">
        <v>48</v>
      </c>
      <c r="F6636" s="124" t="s">
        <v>35249</v>
      </c>
      <c r="G6636" s="118" t="s">
        <v>2</v>
      </c>
      <c r="H6636" s="137">
        <v>42349</v>
      </c>
      <c r="I6636" s="119">
        <v>130</v>
      </c>
      <c r="J6636" s="129"/>
      <c r="K6636" s="129"/>
      <c r="L6636" s="129">
        <v>0</v>
      </c>
      <c r="M6636" s="134" t="s">
        <v>22375</v>
      </c>
    </row>
    <row r="6637" spans="1:13" hidden="1" x14ac:dyDescent="0.25">
      <c r="A6637" s="128"/>
      <c r="B6637" s="2"/>
      <c r="C6637" s="139" t="s">
        <v>5993</v>
      </c>
      <c r="D6637" s="124" t="s">
        <v>5994</v>
      </c>
      <c r="E6637" s="118" t="s">
        <v>48</v>
      </c>
      <c r="F6637" s="124" t="s">
        <v>35249</v>
      </c>
      <c r="G6637" s="118" t="s">
        <v>2</v>
      </c>
      <c r="H6637" s="137">
        <v>44721</v>
      </c>
      <c r="I6637" s="119">
        <v>209.19</v>
      </c>
      <c r="J6637" s="129"/>
      <c r="K6637" s="129"/>
      <c r="L6637" s="129">
        <v>0</v>
      </c>
      <c r="M6637" s="134" t="s">
        <v>22376</v>
      </c>
    </row>
    <row r="6638" spans="1:13" hidden="1" x14ac:dyDescent="0.25">
      <c r="A6638" s="128"/>
      <c r="B6638" s="2"/>
      <c r="C6638" s="139" t="s">
        <v>5995</v>
      </c>
      <c r="D6638" s="124" t="s">
        <v>5996</v>
      </c>
      <c r="E6638" s="118" t="s">
        <v>48</v>
      </c>
      <c r="F6638" s="124" t="s">
        <v>35249</v>
      </c>
      <c r="G6638" s="118" t="s">
        <v>2</v>
      </c>
      <c r="H6638" s="137">
        <v>43011</v>
      </c>
      <c r="I6638" s="119">
        <v>237.79</v>
      </c>
      <c r="J6638" s="129"/>
      <c r="K6638" s="129"/>
      <c r="L6638" s="129">
        <v>0</v>
      </c>
      <c r="M6638" s="134" t="s">
        <v>22377</v>
      </c>
    </row>
    <row r="6639" spans="1:13" hidden="1" x14ac:dyDescent="0.25">
      <c r="A6639" s="128"/>
      <c r="B6639" s="2"/>
      <c r="C6639" s="139" t="s">
        <v>5997</v>
      </c>
      <c r="D6639" s="124" t="s">
        <v>5998</v>
      </c>
      <c r="E6639" s="118" t="s">
        <v>48</v>
      </c>
      <c r="F6639" s="124" t="s">
        <v>35249</v>
      </c>
      <c r="G6639" s="118" t="s">
        <v>2</v>
      </c>
      <c r="H6639" s="137">
        <v>41283</v>
      </c>
      <c r="I6639" s="119">
        <v>51</v>
      </c>
      <c r="J6639" s="129"/>
      <c r="K6639" s="129"/>
      <c r="L6639" s="129">
        <v>0</v>
      </c>
      <c r="M6639" s="134" t="s">
        <v>22378</v>
      </c>
    </row>
    <row r="6640" spans="1:13" hidden="1" x14ac:dyDescent="0.25">
      <c r="A6640" s="128"/>
      <c r="B6640" s="2"/>
      <c r="C6640" s="139" t="s">
        <v>5999</v>
      </c>
      <c r="D6640" s="124" t="s">
        <v>6000</v>
      </c>
      <c r="E6640" s="118" t="s">
        <v>48</v>
      </c>
      <c r="F6640" s="124" t="s">
        <v>35249</v>
      </c>
      <c r="G6640" s="118" t="s">
        <v>2</v>
      </c>
      <c r="H6640" s="137">
        <v>42985</v>
      </c>
      <c r="I6640" s="119">
        <v>73.5</v>
      </c>
      <c r="J6640" s="129"/>
      <c r="K6640" s="129"/>
      <c r="L6640" s="129">
        <v>0</v>
      </c>
      <c r="M6640" s="134" t="s">
        <v>22379</v>
      </c>
    </row>
    <row r="6641" spans="1:13" hidden="1" x14ac:dyDescent="0.25">
      <c r="A6641" s="128"/>
      <c r="B6641" s="2"/>
      <c r="C6641" s="139" t="s">
        <v>6001</v>
      </c>
      <c r="D6641" s="124" t="s">
        <v>6002</v>
      </c>
      <c r="E6641" s="118" t="s">
        <v>48</v>
      </c>
      <c r="F6641" s="124" t="s">
        <v>35249</v>
      </c>
      <c r="G6641" s="118" t="s">
        <v>2</v>
      </c>
      <c r="H6641" s="137">
        <v>41283</v>
      </c>
      <c r="I6641" s="119">
        <v>51</v>
      </c>
      <c r="J6641" s="129"/>
      <c r="K6641" s="129"/>
      <c r="L6641" s="129">
        <v>0</v>
      </c>
      <c r="M6641" s="134" t="s">
        <v>22380</v>
      </c>
    </row>
    <row r="6642" spans="1:13" hidden="1" x14ac:dyDescent="0.25">
      <c r="A6642" s="128"/>
      <c r="B6642" s="2"/>
      <c r="C6642" s="139" t="s">
        <v>6003</v>
      </c>
      <c r="D6642" s="124" t="s">
        <v>6004</v>
      </c>
      <c r="E6642" s="118" t="s">
        <v>48</v>
      </c>
      <c r="F6642" s="124" t="s">
        <v>35249</v>
      </c>
      <c r="G6642" s="118" t="s">
        <v>2</v>
      </c>
      <c r="H6642" s="137">
        <v>42985</v>
      </c>
      <c r="I6642" s="119">
        <v>73.5</v>
      </c>
      <c r="J6642" s="129"/>
      <c r="K6642" s="129"/>
      <c r="L6642" s="129">
        <v>0</v>
      </c>
      <c r="M6642" s="134" t="s">
        <v>22381</v>
      </c>
    </row>
    <row r="6643" spans="1:13" hidden="1" x14ac:dyDescent="0.25">
      <c r="A6643" s="128"/>
      <c r="B6643" s="2"/>
      <c r="C6643" s="139" t="s">
        <v>31848</v>
      </c>
      <c r="D6643" s="124" t="s">
        <v>31849</v>
      </c>
      <c r="E6643" s="118" t="s">
        <v>48</v>
      </c>
      <c r="F6643" s="124" t="s">
        <v>35249</v>
      </c>
      <c r="G6643" s="118" t="s">
        <v>34659</v>
      </c>
      <c r="H6643" s="137"/>
      <c r="I6643" s="119"/>
      <c r="J6643" s="129"/>
      <c r="K6643" s="129"/>
      <c r="L6643" s="129">
        <v>0</v>
      </c>
      <c r="M6643" s="134" t="s">
        <v>22382</v>
      </c>
    </row>
    <row r="6644" spans="1:13" hidden="1" x14ac:dyDescent="0.25">
      <c r="A6644" s="128"/>
      <c r="B6644" s="2"/>
      <c r="C6644" s="139" t="s">
        <v>6005</v>
      </c>
      <c r="D6644" s="124" t="s">
        <v>6006</v>
      </c>
      <c r="E6644" s="118" t="s">
        <v>48</v>
      </c>
      <c r="F6644" s="124" t="s">
        <v>35249</v>
      </c>
      <c r="G6644" s="118" t="s">
        <v>2</v>
      </c>
      <c r="H6644" s="137">
        <v>41256</v>
      </c>
      <c r="I6644" s="119">
        <v>75</v>
      </c>
      <c r="J6644" s="129"/>
      <c r="K6644" s="129"/>
      <c r="L6644" s="129">
        <v>0</v>
      </c>
      <c r="M6644" s="134" t="s">
        <v>22383</v>
      </c>
    </row>
    <row r="6645" spans="1:13" hidden="1" x14ac:dyDescent="0.25">
      <c r="A6645" s="128"/>
      <c r="B6645" s="2"/>
      <c r="C6645" s="139" t="s">
        <v>6007</v>
      </c>
      <c r="D6645" s="124" t="s">
        <v>6008</v>
      </c>
      <c r="E6645" s="118" t="s">
        <v>48</v>
      </c>
      <c r="F6645" s="124" t="s">
        <v>35249</v>
      </c>
      <c r="G6645" s="118" t="s">
        <v>2</v>
      </c>
      <c r="H6645" s="137">
        <v>42754</v>
      </c>
      <c r="I6645" s="119">
        <v>115.5</v>
      </c>
      <c r="J6645" s="129"/>
      <c r="K6645" s="129"/>
      <c r="L6645" s="129">
        <v>0</v>
      </c>
      <c r="M6645" s="134" t="s">
        <v>22384</v>
      </c>
    </row>
    <row r="6646" spans="1:13" hidden="1" x14ac:dyDescent="0.25">
      <c r="A6646" s="128"/>
      <c r="B6646" s="2"/>
      <c r="C6646" s="139" t="s">
        <v>6009</v>
      </c>
      <c r="D6646" s="124" t="s">
        <v>6010</v>
      </c>
      <c r="E6646" s="118" t="s">
        <v>48</v>
      </c>
      <c r="F6646" s="124" t="s">
        <v>35249</v>
      </c>
      <c r="G6646" s="118" t="s">
        <v>2</v>
      </c>
      <c r="H6646" s="137">
        <v>42060</v>
      </c>
      <c r="I6646" s="119">
        <v>72</v>
      </c>
      <c r="J6646" s="129"/>
      <c r="K6646" s="129"/>
      <c r="L6646" s="129">
        <v>0</v>
      </c>
      <c r="M6646" s="134" t="s">
        <v>22385</v>
      </c>
    </row>
    <row r="6647" spans="1:13" hidden="1" x14ac:dyDescent="0.25">
      <c r="A6647" s="128"/>
      <c r="B6647" s="2"/>
      <c r="C6647" s="139" t="s">
        <v>6011</v>
      </c>
      <c r="D6647" s="124" t="s">
        <v>6012</v>
      </c>
      <c r="E6647" s="118" t="s">
        <v>48</v>
      </c>
      <c r="F6647" s="124" t="s">
        <v>35249</v>
      </c>
      <c r="G6647" s="118" t="s">
        <v>2</v>
      </c>
      <c r="H6647" s="137">
        <v>41631</v>
      </c>
      <c r="I6647" s="119">
        <v>42.46</v>
      </c>
      <c r="J6647" s="129"/>
      <c r="K6647" s="129"/>
      <c r="L6647" s="129">
        <v>0</v>
      </c>
      <c r="M6647" s="134" t="s">
        <v>22386</v>
      </c>
    </row>
    <row r="6648" spans="1:13" hidden="1" x14ac:dyDescent="0.25">
      <c r="A6648" s="128"/>
      <c r="B6648" s="2"/>
      <c r="C6648" s="139" t="s">
        <v>19260</v>
      </c>
      <c r="D6648" s="124" t="s">
        <v>19259</v>
      </c>
      <c r="E6648" s="118" t="s">
        <v>48</v>
      </c>
      <c r="F6648" s="124" t="s">
        <v>35249</v>
      </c>
      <c r="G6648" s="118" t="s">
        <v>34659</v>
      </c>
      <c r="H6648" s="137">
        <v>41061</v>
      </c>
      <c r="I6648" s="119">
        <v>61.45</v>
      </c>
      <c r="J6648" s="129"/>
      <c r="K6648" s="129"/>
      <c r="L6648" s="129">
        <v>0</v>
      </c>
      <c r="M6648" s="134" t="s">
        <v>22387</v>
      </c>
    </row>
    <row r="6649" spans="1:13" hidden="1" x14ac:dyDescent="0.25">
      <c r="A6649" s="128"/>
      <c r="B6649" s="2"/>
      <c r="C6649" s="139" t="s">
        <v>6013</v>
      </c>
      <c r="D6649" s="124" t="s">
        <v>6014</v>
      </c>
      <c r="E6649" s="118" t="s">
        <v>48</v>
      </c>
      <c r="F6649" s="124" t="s">
        <v>35249</v>
      </c>
      <c r="G6649" s="118" t="s">
        <v>2</v>
      </c>
      <c r="H6649" s="137">
        <v>46099</v>
      </c>
      <c r="I6649" s="119">
        <v>95</v>
      </c>
      <c r="J6649" s="129"/>
      <c r="K6649" s="129"/>
      <c r="L6649" s="129">
        <v>0</v>
      </c>
      <c r="M6649" s="134" t="s">
        <v>28956</v>
      </c>
    </row>
    <row r="6650" spans="1:13" hidden="1" x14ac:dyDescent="0.25">
      <c r="A6650" s="128"/>
      <c r="B6650" s="2"/>
      <c r="C6650" s="139" t="s">
        <v>6015</v>
      </c>
      <c r="D6650" s="124" t="s">
        <v>6016</v>
      </c>
      <c r="E6650" s="118" t="s">
        <v>48</v>
      </c>
      <c r="F6650" s="124" t="s">
        <v>35249</v>
      </c>
      <c r="G6650" s="118" t="s">
        <v>2</v>
      </c>
      <c r="H6650" s="137">
        <v>46107</v>
      </c>
      <c r="I6650" s="119">
        <v>72</v>
      </c>
      <c r="J6650" s="129"/>
      <c r="K6650" s="129"/>
      <c r="L6650" s="129">
        <v>0</v>
      </c>
      <c r="M6650" s="134" t="s">
        <v>28819</v>
      </c>
    </row>
    <row r="6651" spans="1:13" hidden="1" x14ac:dyDescent="0.25">
      <c r="A6651" s="128"/>
      <c r="B6651" s="2"/>
      <c r="C6651" s="139" t="s">
        <v>18995</v>
      </c>
      <c r="D6651" s="124" t="s">
        <v>18994</v>
      </c>
      <c r="E6651" s="118" t="s">
        <v>48</v>
      </c>
      <c r="F6651" s="124" t="s">
        <v>35249</v>
      </c>
      <c r="G6651" s="118" t="s">
        <v>34659</v>
      </c>
      <c r="H6651" s="137">
        <v>40157</v>
      </c>
      <c r="I6651" s="119">
        <v>11.4</v>
      </c>
      <c r="J6651" s="129"/>
      <c r="K6651" s="129"/>
      <c r="L6651" s="129">
        <v>0</v>
      </c>
      <c r="M6651" s="134" t="s">
        <v>29841</v>
      </c>
    </row>
    <row r="6652" spans="1:13" hidden="1" x14ac:dyDescent="0.25">
      <c r="A6652" s="128"/>
      <c r="B6652" s="2"/>
      <c r="C6652" s="139" t="s">
        <v>6017</v>
      </c>
      <c r="D6652" s="124" t="s">
        <v>6018</v>
      </c>
      <c r="E6652" s="118" t="s">
        <v>48</v>
      </c>
      <c r="F6652" s="124" t="s">
        <v>35249</v>
      </c>
      <c r="G6652" s="118" t="s">
        <v>2</v>
      </c>
      <c r="H6652" s="137">
        <v>44806</v>
      </c>
      <c r="I6652" s="119">
        <v>111</v>
      </c>
      <c r="J6652" s="129"/>
      <c r="K6652" s="129"/>
      <c r="L6652" s="129">
        <v>0</v>
      </c>
      <c r="M6652" s="134" t="s">
        <v>27867</v>
      </c>
    </row>
    <row r="6653" spans="1:13" hidden="1" x14ac:dyDescent="0.25">
      <c r="A6653" s="128"/>
      <c r="B6653" s="2"/>
      <c r="C6653" s="139" t="s">
        <v>18997</v>
      </c>
      <c r="D6653" s="124" t="s">
        <v>18996</v>
      </c>
      <c r="E6653" s="118" t="s">
        <v>48</v>
      </c>
      <c r="F6653" s="124" t="s">
        <v>35249</v>
      </c>
      <c r="G6653" s="118" t="s">
        <v>34659</v>
      </c>
      <c r="H6653" s="137">
        <v>40177</v>
      </c>
      <c r="I6653" s="119">
        <v>44</v>
      </c>
      <c r="J6653" s="129"/>
      <c r="K6653" s="129"/>
      <c r="L6653" s="129">
        <v>0</v>
      </c>
      <c r="M6653" s="134" t="s">
        <v>29242</v>
      </c>
    </row>
    <row r="6654" spans="1:13" hidden="1" x14ac:dyDescent="0.25">
      <c r="A6654" s="128"/>
      <c r="B6654" s="2"/>
      <c r="C6654" s="139" t="s">
        <v>6019</v>
      </c>
      <c r="D6654" s="124" t="s">
        <v>6020</v>
      </c>
      <c r="E6654" s="118" t="s">
        <v>48</v>
      </c>
      <c r="F6654" s="124" t="s">
        <v>35249</v>
      </c>
      <c r="G6654" s="118" t="s">
        <v>2</v>
      </c>
      <c r="H6654" s="137">
        <v>44545</v>
      </c>
      <c r="I6654" s="119">
        <v>103</v>
      </c>
      <c r="J6654" s="129"/>
      <c r="K6654" s="129"/>
      <c r="L6654" s="129">
        <v>0</v>
      </c>
      <c r="M6654" s="134" t="s">
        <v>29844</v>
      </c>
    </row>
    <row r="6655" spans="1:13" hidden="1" x14ac:dyDescent="0.25">
      <c r="A6655" s="128"/>
      <c r="B6655" s="2"/>
      <c r="C6655" s="139" t="s">
        <v>6021</v>
      </c>
      <c r="D6655" s="124" t="s">
        <v>6022</v>
      </c>
      <c r="E6655" s="118" t="s">
        <v>48</v>
      </c>
      <c r="F6655" s="124" t="s">
        <v>35249</v>
      </c>
      <c r="G6655" s="118" t="s">
        <v>2</v>
      </c>
      <c r="H6655" s="137">
        <v>43861</v>
      </c>
      <c r="I6655" s="119">
        <v>42.24</v>
      </c>
      <c r="J6655" s="129"/>
      <c r="K6655" s="129"/>
      <c r="L6655" s="129">
        <v>0</v>
      </c>
      <c r="M6655" s="134" t="s">
        <v>28718</v>
      </c>
    </row>
    <row r="6656" spans="1:13" hidden="1" x14ac:dyDescent="0.25">
      <c r="A6656" s="128"/>
      <c r="B6656" s="2"/>
      <c r="C6656" s="139" t="s">
        <v>29696</v>
      </c>
      <c r="D6656" s="124" t="s">
        <v>29697</v>
      </c>
      <c r="E6656" s="118" t="s">
        <v>48</v>
      </c>
      <c r="F6656" s="124" t="s">
        <v>35249</v>
      </c>
      <c r="G6656" s="118" t="s">
        <v>2</v>
      </c>
      <c r="H6656" s="137"/>
      <c r="I6656" s="119"/>
      <c r="J6656" s="129"/>
      <c r="K6656" s="129"/>
      <c r="L6656" s="129">
        <v>0</v>
      </c>
      <c r="M6656" s="134" t="s">
        <v>28933</v>
      </c>
    </row>
    <row r="6657" spans="1:13" hidden="1" x14ac:dyDescent="0.25">
      <c r="A6657" s="128"/>
      <c r="B6657" s="2"/>
      <c r="C6657" s="139" t="s">
        <v>6023</v>
      </c>
      <c r="D6657" s="124" t="s">
        <v>6024</v>
      </c>
      <c r="E6657" s="118" t="s">
        <v>48</v>
      </c>
      <c r="F6657" s="124" t="s">
        <v>35249</v>
      </c>
      <c r="G6657" s="118" t="s">
        <v>30</v>
      </c>
      <c r="H6657" s="137">
        <v>41859</v>
      </c>
      <c r="I6657" s="119">
        <v>350</v>
      </c>
      <c r="J6657" s="129"/>
      <c r="K6657" s="129"/>
      <c r="L6657" s="129">
        <v>0</v>
      </c>
      <c r="M6657" s="134" t="s">
        <v>28538</v>
      </c>
    </row>
    <row r="6658" spans="1:13" hidden="1" x14ac:dyDescent="0.25">
      <c r="A6658" s="128"/>
      <c r="B6658" s="2"/>
      <c r="C6658" s="139" t="s">
        <v>6025</v>
      </c>
      <c r="D6658" s="124" t="s">
        <v>6026</v>
      </c>
      <c r="E6658" s="118" t="s">
        <v>48</v>
      </c>
      <c r="F6658" s="124" t="s">
        <v>35249</v>
      </c>
      <c r="G6658" s="118" t="s">
        <v>2</v>
      </c>
      <c r="H6658" s="137">
        <v>45635</v>
      </c>
      <c r="I6658" s="119">
        <v>487.2</v>
      </c>
      <c r="J6658" s="129"/>
      <c r="K6658" s="129"/>
      <c r="L6658" s="129">
        <v>0</v>
      </c>
      <c r="M6658" s="134" t="s">
        <v>28562</v>
      </c>
    </row>
    <row r="6659" spans="1:13" hidden="1" x14ac:dyDescent="0.25">
      <c r="A6659" s="128"/>
      <c r="B6659" s="2"/>
      <c r="C6659" s="139" t="s">
        <v>6027</v>
      </c>
      <c r="D6659" s="124" t="s">
        <v>6028</v>
      </c>
      <c r="E6659" s="118" t="s">
        <v>48</v>
      </c>
      <c r="F6659" s="124" t="s">
        <v>35249</v>
      </c>
      <c r="G6659" s="118" t="s">
        <v>2</v>
      </c>
      <c r="H6659" s="137">
        <v>41612</v>
      </c>
      <c r="I6659" s="119">
        <v>345.6</v>
      </c>
      <c r="J6659" s="129"/>
      <c r="K6659" s="129"/>
      <c r="L6659" s="129">
        <v>0</v>
      </c>
      <c r="M6659" s="134" t="s">
        <v>28565</v>
      </c>
    </row>
    <row r="6660" spans="1:13" hidden="1" x14ac:dyDescent="0.25">
      <c r="A6660" s="128"/>
      <c r="B6660" s="2"/>
      <c r="C6660" s="139" t="s">
        <v>6029</v>
      </c>
      <c r="D6660" s="124" t="s">
        <v>6030</v>
      </c>
      <c r="E6660" s="118" t="s">
        <v>48</v>
      </c>
      <c r="F6660" s="124" t="s">
        <v>35249</v>
      </c>
      <c r="G6660" s="118" t="s">
        <v>30</v>
      </c>
      <c r="H6660" s="137">
        <v>43171</v>
      </c>
      <c r="I6660" s="119">
        <v>645.12</v>
      </c>
      <c r="J6660" s="129"/>
      <c r="K6660" s="129"/>
      <c r="L6660" s="129">
        <v>0</v>
      </c>
      <c r="M6660" s="134" t="s">
        <v>30917</v>
      </c>
    </row>
    <row r="6661" spans="1:13" hidden="1" x14ac:dyDescent="0.25">
      <c r="A6661" s="128"/>
      <c r="B6661" s="2"/>
      <c r="C6661" s="139" t="s">
        <v>6031</v>
      </c>
      <c r="D6661" s="124" t="s">
        <v>6032</v>
      </c>
      <c r="E6661" s="118" t="s">
        <v>48</v>
      </c>
      <c r="F6661" s="124" t="s">
        <v>35249</v>
      </c>
      <c r="G6661" s="118" t="s">
        <v>30</v>
      </c>
      <c r="H6661" s="137">
        <v>41617</v>
      </c>
      <c r="I6661" s="119">
        <v>852</v>
      </c>
      <c r="J6661" s="129"/>
      <c r="K6661" s="129"/>
      <c r="L6661" s="129">
        <v>0</v>
      </c>
      <c r="M6661" s="134" t="s">
        <v>22388</v>
      </c>
    </row>
    <row r="6662" spans="1:13" hidden="1" x14ac:dyDescent="0.25">
      <c r="A6662" s="128"/>
      <c r="B6662" s="2"/>
      <c r="C6662" s="139" t="s">
        <v>31111</v>
      </c>
      <c r="D6662" s="124" t="s">
        <v>31112</v>
      </c>
      <c r="E6662" s="118" t="s">
        <v>48</v>
      </c>
      <c r="F6662" s="124" t="s">
        <v>35249</v>
      </c>
      <c r="G6662" s="118" t="s">
        <v>34659</v>
      </c>
      <c r="H6662" s="137"/>
      <c r="I6662" s="119"/>
      <c r="J6662" s="129"/>
      <c r="K6662" s="129"/>
      <c r="L6662" s="129">
        <v>0</v>
      </c>
      <c r="M6662" s="134" t="s">
        <v>22388</v>
      </c>
    </row>
    <row r="6663" spans="1:13" hidden="1" x14ac:dyDescent="0.25">
      <c r="A6663" s="128"/>
      <c r="B6663" s="2"/>
      <c r="C6663" s="139" t="s">
        <v>6033</v>
      </c>
      <c r="D6663" s="124" t="s">
        <v>6034</v>
      </c>
      <c r="E6663" s="118" t="s">
        <v>48</v>
      </c>
      <c r="F6663" s="124" t="s">
        <v>35249</v>
      </c>
      <c r="G6663" s="118" t="s">
        <v>34659</v>
      </c>
      <c r="H6663" s="137"/>
      <c r="I6663" s="119"/>
      <c r="J6663" s="129"/>
      <c r="K6663" s="129"/>
      <c r="L6663" s="129">
        <v>0</v>
      </c>
      <c r="M6663" s="134" t="s">
        <v>22388</v>
      </c>
    </row>
    <row r="6664" spans="1:13" hidden="1" x14ac:dyDescent="0.25">
      <c r="A6664" s="128"/>
      <c r="B6664" s="2"/>
      <c r="C6664" s="139" t="s">
        <v>16</v>
      </c>
      <c r="D6664" s="124" t="s">
        <v>17</v>
      </c>
      <c r="E6664" s="118" t="s">
        <v>48</v>
      </c>
      <c r="F6664" s="124" t="s">
        <v>35249</v>
      </c>
      <c r="G6664" s="118" t="s">
        <v>2</v>
      </c>
      <c r="H6664" s="137">
        <v>44929</v>
      </c>
      <c r="I6664" s="119">
        <v>16</v>
      </c>
      <c r="J6664" s="129"/>
      <c r="K6664" s="129"/>
      <c r="L6664" s="129">
        <v>0</v>
      </c>
      <c r="M6664" s="134" t="s">
        <v>22388</v>
      </c>
    </row>
    <row r="6665" spans="1:13" hidden="1" x14ac:dyDescent="0.25">
      <c r="A6665" s="128"/>
      <c r="B6665" s="2"/>
      <c r="C6665" s="139" t="s">
        <v>18</v>
      </c>
      <c r="D6665" s="124" t="s">
        <v>19</v>
      </c>
      <c r="E6665" s="118" t="s">
        <v>48</v>
      </c>
      <c r="F6665" s="124" t="s">
        <v>35249</v>
      </c>
      <c r="G6665" s="118" t="s">
        <v>2</v>
      </c>
      <c r="H6665" s="137">
        <v>46072</v>
      </c>
      <c r="I6665" s="119">
        <v>38.94</v>
      </c>
      <c r="J6665" s="129"/>
      <c r="K6665" s="129"/>
      <c r="L6665" s="129">
        <v>0</v>
      </c>
      <c r="M6665" s="134" t="s">
        <v>22388</v>
      </c>
    </row>
    <row r="6666" spans="1:13" hidden="1" x14ac:dyDescent="0.25">
      <c r="A6666" s="128"/>
      <c r="B6666" s="2"/>
      <c r="C6666" s="139" t="s">
        <v>6035</v>
      </c>
      <c r="D6666" s="124" t="s">
        <v>6036</v>
      </c>
      <c r="E6666" s="118" t="s">
        <v>48</v>
      </c>
      <c r="F6666" s="124" t="s">
        <v>35249</v>
      </c>
      <c r="G6666" s="118" t="s">
        <v>2</v>
      </c>
      <c r="H6666" s="137">
        <v>44480</v>
      </c>
      <c r="I6666" s="119">
        <v>405.16</v>
      </c>
      <c r="J6666" s="129"/>
      <c r="K6666" s="129"/>
      <c r="L6666" s="129">
        <v>0</v>
      </c>
      <c r="M6666" s="134" t="s">
        <v>22388</v>
      </c>
    </row>
    <row r="6667" spans="1:13" hidden="1" x14ac:dyDescent="0.25">
      <c r="A6667" s="128"/>
      <c r="B6667" s="2"/>
      <c r="C6667" s="139" t="s">
        <v>34325</v>
      </c>
      <c r="D6667" s="124" t="s">
        <v>34326</v>
      </c>
      <c r="E6667" s="118" t="s">
        <v>48</v>
      </c>
      <c r="F6667" s="124" t="s">
        <v>35249</v>
      </c>
      <c r="G6667" s="118" t="s">
        <v>2</v>
      </c>
      <c r="H6667" s="137">
        <v>45322</v>
      </c>
      <c r="I6667" s="119">
        <v>265.08</v>
      </c>
      <c r="J6667" s="129"/>
      <c r="K6667" s="129"/>
      <c r="L6667" s="129">
        <v>0</v>
      </c>
      <c r="M6667" s="134" t="s">
        <v>22388</v>
      </c>
    </row>
    <row r="6668" spans="1:13" hidden="1" x14ac:dyDescent="0.25">
      <c r="A6668" s="128"/>
      <c r="B6668" s="2"/>
      <c r="C6668" s="139" t="s">
        <v>31137</v>
      </c>
      <c r="D6668" s="124" t="s">
        <v>31138</v>
      </c>
      <c r="E6668" s="118" t="s">
        <v>48</v>
      </c>
      <c r="F6668" s="124" t="s">
        <v>35249</v>
      </c>
      <c r="G6668" s="118" t="s">
        <v>2</v>
      </c>
      <c r="H6668" s="137"/>
      <c r="I6668" s="119"/>
      <c r="J6668" s="129"/>
      <c r="K6668" s="129"/>
      <c r="L6668" s="129">
        <v>0</v>
      </c>
      <c r="M6668" s="134" t="s">
        <v>22388</v>
      </c>
    </row>
    <row r="6669" spans="1:13" hidden="1" x14ac:dyDescent="0.25">
      <c r="A6669" s="128"/>
      <c r="B6669" s="2"/>
      <c r="C6669" s="139" t="s">
        <v>28335</v>
      </c>
      <c r="D6669" s="124" t="s">
        <v>28336</v>
      </c>
      <c r="E6669" s="118" t="s">
        <v>48</v>
      </c>
      <c r="F6669" s="124" t="s">
        <v>35249</v>
      </c>
      <c r="G6669" s="118" t="s">
        <v>34659</v>
      </c>
      <c r="H6669" s="137"/>
      <c r="I6669" s="119"/>
      <c r="J6669" s="129"/>
      <c r="K6669" s="129"/>
      <c r="L6669" s="129">
        <v>0</v>
      </c>
      <c r="M6669" s="134" t="s">
        <v>22388</v>
      </c>
    </row>
    <row r="6670" spans="1:13" hidden="1" x14ac:dyDescent="0.25">
      <c r="A6670" s="128"/>
      <c r="B6670" s="2"/>
      <c r="C6670" s="139" t="s">
        <v>6037</v>
      </c>
      <c r="D6670" s="124" t="s">
        <v>6038</v>
      </c>
      <c r="E6670" s="118" t="s">
        <v>48</v>
      </c>
      <c r="F6670" s="124" t="s">
        <v>35249</v>
      </c>
      <c r="G6670" s="118" t="s">
        <v>34659</v>
      </c>
      <c r="H6670" s="137"/>
      <c r="I6670" s="119"/>
      <c r="J6670" s="129"/>
      <c r="K6670" s="129"/>
      <c r="L6670" s="129">
        <v>0</v>
      </c>
      <c r="M6670" s="134" t="s">
        <v>22389</v>
      </c>
    </row>
    <row r="6671" spans="1:13" hidden="1" x14ac:dyDescent="0.25">
      <c r="A6671" s="128"/>
      <c r="B6671" s="2"/>
      <c r="C6671" s="139" t="s">
        <v>6039</v>
      </c>
      <c r="D6671" s="124" t="s">
        <v>6040</v>
      </c>
      <c r="E6671" s="118" t="s">
        <v>48</v>
      </c>
      <c r="F6671" s="124" t="s">
        <v>35249</v>
      </c>
      <c r="G6671" s="118" t="s">
        <v>2</v>
      </c>
      <c r="H6671" s="137">
        <v>42331</v>
      </c>
      <c r="I6671" s="119">
        <v>15.52</v>
      </c>
      <c r="J6671" s="129"/>
      <c r="K6671" s="129"/>
      <c r="L6671" s="129">
        <v>0</v>
      </c>
      <c r="M6671" s="134" t="s">
        <v>22390</v>
      </c>
    </row>
    <row r="6672" spans="1:13" hidden="1" x14ac:dyDescent="0.25">
      <c r="A6672" s="128"/>
      <c r="B6672" s="2"/>
      <c r="C6672" s="139" t="s">
        <v>6041</v>
      </c>
      <c r="D6672" s="124" t="s">
        <v>6042</v>
      </c>
      <c r="E6672" s="118" t="s">
        <v>48</v>
      </c>
      <c r="F6672" s="124" t="s">
        <v>35249</v>
      </c>
      <c r="G6672" s="118" t="s">
        <v>2</v>
      </c>
      <c r="H6672" s="137">
        <v>40911</v>
      </c>
      <c r="I6672" s="119">
        <v>372.24</v>
      </c>
      <c r="J6672" s="129"/>
      <c r="K6672" s="129"/>
      <c r="L6672" s="129">
        <v>0</v>
      </c>
      <c r="M6672" s="134" t="s">
        <v>22390</v>
      </c>
    </row>
    <row r="6673" spans="1:13" hidden="1" x14ac:dyDescent="0.25">
      <c r="A6673" s="128"/>
      <c r="B6673" s="2"/>
      <c r="C6673" s="139" t="s">
        <v>32440</v>
      </c>
      <c r="D6673" s="124" t="s">
        <v>32441</v>
      </c>
      <c r="E6673" s="118" t="s">
        <v>48</v>
      </c>
      <c r="F6673" s="124" t="s">
        <v>35249</v>
      </c>
      <c r="G6673" s="118" t="s">
        <v>2</v>
      </c>
      <c r="H6673" s="137"/>
      <c r="I6673" s="119"/>
      <c r="J6673" s="129"/>
      <c r="K6673" s="129"/>
      <c r="L6673" s="129">
        <v>0</v>
      </c>
      <c r="M6673" s="134" t="s">
        <v>22390</v>
      </c>
    </row>
    <row r="6674" spans="1:13" hidden="1" x14ac:dyDescent="0.25">
      <c r="A6674" s="128"/>
      <c r="B6674" s="2"/>
      <c r="C6674" s="139" t="s">
        <v>6043</v>
      </c>
      <c r="D6674" s="124" t="s">
        <v>6044</v>
      </c>
      <c r="E6674" s="118" t="s">
        <v>48</v>
      </c>
      <c r="F6674" s="124" t="s">
        <v>35249</v>
      </c>
      <c r="G6674" s="118" t="s">
        <v>2</v>
      </c>
      <c r="H6674" s="137">
        <v>43921</v>
      </c>
      <c r="I6674" s="119">
        <v>484.1</v>
      </c>
      <c r="J6674" s="129"/>
      <c r="K6674" s="129"/>
      <c r="L6674" s="129">
        <v>0</v>
      </c>
      <c r="M6674" s="134" t="s">
        <v>22390</v>
      </c>
    </row>
    <row r="6675" spans="1:13" hidden="1" x14ac:dyDescent="0.25">
      <c r="A6675" s="128"/>
      <c r="B6675" s="2"/>
      <c r="C6675" s="139" t="s">
        <v>6045</v>
      </c>
      <c r="D6675" s="124" t="s">
        <v>6046</v>
      </c>
      <c r="E6675" s="118" t="s">
        <v>48</v>
      </c>
      <c r="F6675" s="124" t="s">
        <v>35249</v>
      </c>
      <c r="G6675" s="118" t="s">
        <v>2</v>
      </c>
      <c r="H6675" s="137">
        <v>41859</v>
      </c>
      <c r="I6675" s="119">
        <v>1108.8</v>
      </c>
      <c r="J6675" s="129"/>
      <c r="K6675" s="129"/>
      <c r="L6675" s="129">
        <v>0</v>
      </c>
      <c r="M6675" s="134" t="s">
        <v>22390</v>
      </c>
    </row>
    <row r="6676" spans="1:13" hidden="1" x14ac:dyDescent="0.25">
      <c r="A6676" s="128"/>
      <c r="B6676" s="2"/>
      <c r="C6676" s="139" t="s">
        <v>6047</v>
      </c>
      <c r="D6676" s="124" t="s">
        <v>6048</v>
      </c>
      <c r="E6676" s="118" t="s">
        <v>48</v>
      </c>
      <c r="F6676" s="124" t="s">
        <v>35249</v>
      </c>
      <c r="G6676" s="118" t="s">
        <v>2</v>
      </c>
      <c r="H6676" s="137">
        <v>41859</v>
      </c>
      <c r="I6676" s="119">
        <v>8718.57</v>
      </c>
      <c r="J6676" s="129"/>
      <c r="K6676" s="129"/>
      <c r="L6676" s="129">
        <v>0</v>
      </c>
      <c r="M6676" s="134" t="s">
        <v>22390</v>
      </c>
    </row>
    <row r="6677" spans="1:13" hidden="1" x14ac:dyDescent="0.25">
      <c r="A6677" s="128"/>
      <c r="B6677" s="2"/>
      <c r="C6677" s="139" t="s">
        <v>6049</v>
      </c>
      <c r="D6677" s="124" t="s">
        <v>6050</v>
      </c>
      <c r="E6677" s="118" t="s">
        <v>48</v>
      </c>
      <c r="F6677" s="124" t="s">
        <v>35249</v>
      </c>
      <c r="G6677" s="118" t="s">
        <v>2</v>
      </c>
      <c r="H6677" s="137">
        <v>41859</v>
      </c>
      <c r="I6677" s="119">
        <v>1479.87</v>
      </c>
      <c r="J6677" s="129"/>
      <c r="K6677" s="129"/>
      <c r="L6677" s="129">
        <v>0</v>
      </c>
      <c r="M6677" s="134" t="s">
        <v>22390</v>
      </c>
    </row>
    <row r="6678" spans="1:13" hidden="1" x14ac:dyDescent="0.25">
      <c r="A6678" s="128"/>
      <c r="B6678" s="2"/>
      <c r="C6678" s="139" t="s">
        <v>6051</v>
      </c>
      <c r="D6678" s="124" t="s">
        <v>6052</v>
      </c>
      <c r="E6678" s="118" t="s">
        <v>48</v>
      </c>
      <c r="F6678" s="124" t="s">
        <v>35249</v>
      </c>
      <c r="G6678" s="118" t="s">
        <v>2</v>
      </c>
      <c r="H6678" s="137">
        <v>42488</v>
      </c>
      <c r="I6678" s="119">
        <v>3218.4</v>
      </c>
      <c r="J6678" s="129"/>
      <c r="K6678" s="129"/>
      <c r="L6678" s="129">
        <v>0</v>
      </c>
      <c r="M6678" s="134" t="s">
        <v>22390</v>
      </c>
    </row>
    <row r="6679" spans="1:13" hidden="1" x14ac:dyDescent="0.25">
      <c r="A6679" s="128"/>
      <c r="B6679" s="2"/>
      <c r="C6679" s="139" t="s">
        <v>6053</v>
      </c>
      <c r="D6679" s="124" t="s">
        <v>6054</v>
      </c>
      <c r="E6679" s="118" t="s">
        <v>48</v>
      </c>
      <c r="F6679" s="124" t="s">
        <v>35249</v>
      </c>
      <c r="G6679" s="118" t="s">
        <v>59</v>
      </c>
      <c r="H6679" s="137">
        <v>42376</v>
      </c>
      <c r="I6679" s="119">
        <v>1710</v>
      </c>
      <c r="J6679" s="129"/>
      <c r="K6679" s="129"/>
      <c r="L6679" s="129">
        <v>0</v>
      </c>
      <c r="M6679" s="134" t="s">
        <v>22390</v>
      </c>
    </row>
    <row r="6680" spans="1:13" hidden="1" x14ac:dyDescent="0.25">
      <c r="A6680" s="128"/>
      <c r="B6680" s="2"/>
      <c r="C6680" s="139" t="s">
        <v>6055</v>
      </c>
      <c r="D6680" s="124" t="s">
        <v>6056</v>
      </c>
      <c r="E6680" s="118" t="s">
        <v>48</v>
      </c>
      <c r="F6680" s="124" t="s">
        <v>35249</v>
      </c>
      <c r="G6680" s="118" t="s">
        <v>2</v>
      </c>
      <c r="H6680" s="137">
        <v>42156</v>
      </c>
      <c r="I6680" s="119">
        <v>15214.23</v>
      </c>
      <c r="J6680" s="129"/>
      <c r="K6680" s="129"/>
      <c r="L6680" s="129">
        <v>0</v>
      </c>
      <c r="M6680" s="134" t="s">
        <v>22390</v>
      </c>
    </row>
    <row r="6681" spans="1:13" hidden="1" x14ac:dyDescent="0.25">
      <c r="A6681" s="128"/>
      <c r="B6681" s="2"/>
      <c r="C6681" s="139" t="s">
        <v>6057</v>
      </c>
      <c r="D6681" s="124" t="s">
        <v>6058</v>
      </c>
      <c r="E6681" s="118" t="s">
        <v>48</v>
      </c>
      <c r="F6681" s="124" t="s">
        <v>35249</v>
      </c>
      <c r="G6681" s="118" t="s">
        <v>2</v>
      </c>
      <c r="H6681" s="137">
        <v>42198</v>
      </c>
      <c r="I6681" s="119">
        <v>7631.29</v>
      </c>
      <c r="J6681" s="129"/>
      <c r="K6681" s="129"/>
      <c r="L6681" s="129">
        <v>0</v>
      </c>
      <c r="M6681" s="134" t="s">
        <v>22390</v>
      </c>
    </row>
    <row r="6682" spans="1:13" hidden="1" x14ac:dyDescent="0.25">
      <c r="A6682" s="128"/>
      <c r="B6682" s="2"/>
      <c r="C6682" s="139" t="s">
        <v>6059</v>
      </c>
      <c r="D6682" s="124" t="s">
        <v>6060</v>
      </c>
      <c r="E6682" s="118" t="s">
        <v>48</v>
      </c>
      <c r="F6682" s="124" t="s">
        <v>35249</v>
      </c>
      <c r="G6682" s="118" t="s">
        <v>30</v>
      </c>
      <c r="H6682" s="137">
        <v>41519</v>
      </c>
      <c r="I6682" s="119">
        <v>2500</v>
      </c>
      <c r="J6682" s="129"/>
      <c r="K6682" s="129"/>
      <c r="L6682" s="129">
        <v>0</v>
      </c>
      <c r="M6682" s="134" t="s">
        <v>22390</v>
      </c>
    </row>
    <row r="6683" spans="1:13" hidden="1" x14ac:dyDescent="0.25">
      <c r="A6683" s="128"/>
      <c r="B6683" s="2"/>
      <c r="C6683" s="139" t="s">
        <v>29579</v>
      </c>
      <c r="D6683" s="124" t="s">
        <v>29580</v>
      </c>
      <c r="E6683" s="118" t="s">
        <v>48</v>
      </c>
      <c r="F6683" s="124" t="s">
        <v>35249</v>
      </c>
      <c r="G6683" s="118" t="s">
        <v>2</v>
      </c>
      <c r="H6683" s="137"/>
      <c r="I6683" s="119"/>
      <c r="J6683" s="129"/>
      <c r="K6683" s="129"/>
      <c r="L6683" s="129">
        <v>0</v>
      </c>
      <c r="M6683" s="134" t="s">
        <v>22390</v>
      </c>
    </row>
    <row r="6684" spans="1:13" hidden="1" x14ac:dyDescent="0.25">
      <c r="A6684" s="128"/>
      <c r="B6684" s="2"/>
      <c r="C6684" s="139" t="s">
        <v>29411</v>
      </c>
      <c r="D6684" s="124" t="s">
        <v>29412</v>
      </c>
      <c r="E6684" s="118" t="s">
        <v>48</v>
      </c>
      <c r="F6684" s="124" t="s">
        <v>35249</v>
      </c>
      <c r="G6684" s="118" t="s">
        <v>2</v>
      </c>
      <c r="H6684" s="137"/>
      <c r="I6684" s="119"/>
      <c r="J6684" s="129"/>
      <c r="K6684" s="129"/>
      <c r="L6684" s="129">
        <v>0</v>
      </c>
      <c r="M6684" s="134" t="s">
        <v>22390</v>
      </c>
    </row>
    <row r="6685" spans="1:13" hidden="1" x14ac:dyDescent="0.25">
      <c r="A6685" s="128"/>
      <c r="B6685" s="2"/>
      <c r="C6685" s="139" t="s">
        <v>42015</v>
      </c>
      <c r="D6685" s="124" t="s">
        <v>42016</v>
      </c>
      <c r="E6685" s="118" t="s">
        <v>48</v>
      </c>
      <c r="F6685" s="124" t="s">
        <v>35249</v>
      </c>
      <c r="G6685" s="118" t="s">
        <v>2</v>
      </c>
      <c r="H6685" s="137"/>
      <c r="I6685" s="119"/>
      <c r="J6685" s="129"/>
      <c r="K6685" s="129"/>
      <c r="L6685" s="129">
        <v>0</v>
      </c>
      <c r="M6685" s="134" t="s">
        <v>22391</v>
      </c>
    </row>
    <row r="6686" spans="1:13" hidden="1" x14ac:dyDescent="0.25">
      <c r="A6686" s="128"/>
      <c r="B6686" s="2"/>
      <c r="C6686" s="139" t="s">
        <v>6061</v>
      </c>
      <c r="D6686" s="124" t="s">
        <v>6062</v>
      </c>
      <c r="E6686" s="118" t="s">
        <v>97</v>
      </c>
      <c r="F6686" s="124" t="s">
        <v>98</v>
      </c>
      <c r="G6686" s="118" t="s">
        <v>2</v>
      </c>
      <c r="H6686" s="137">
        <v>42212</v>
      </c>
      <c r="I6686" s="119">
        <v>16515</v>
      </c>
      <c r="J6686" s="129"/>
      <c r="K6686" s="129"/>
      <c r="L6686" s="129">
        <v>0</v>
      </c>
      <c r="M6686" s="134" t="s">
        <v>22392</v>
      </c>
    </row>
    <row r="6687" spans="1:13" hidden="1" x14ac:dyDescent="0.25">
      <c r="A6687" s="128"/>
      <c r="B6687" s="2"/>
      <c r="C6687" s="139" t="s">
        <v>6063</v>
      </c>
      <c r="D6687" s="124" t="s">
        <v>6064</v>
      </c>
      <c r="E6687" s="118" t="s">
        <v>97</v>
      </c>
      <c r="F6687" s="124" t="s">
        <v>98</v>
      </c>
      <c r="G6687" s="118" t="s">
        <v>2</v>
      </c>
      <c r="H6687" s="137">
        <v>42212</v>
      </c>
      <c r="I6687" s="119">
        <v>16515</v>
      </c>
      <c r="J6687" s="129"/>
      <c r="K6687" s="129"/>
      <c r="L6687" s="129">
        <v>0</v>
      </c>
      <c r="M6687" s="134" t="s">
        <v>22393</v>
      </c>
    </row>
    <row r="6688" spans="1:13" hidden="1" x14ac:dyDescent="0.25">
      <c r="A6688" s="128"/>
      <c r="B6688" s="2"/>
      <c r="C6688" s="139" t="s">
        <v>6065</v>
      </c>
      <c r="D6688" s="124" t="s">
        <v>6066</v>
      </c>
      <c r="E6688" s="118" t="s">
        <v>48</v>
      </c>
      <c r="F6688" s="124" t="s">
        <v>35249</v>
      </c>
      <c r="G6688" s="118" t="s">
        <v>2</v>
      </c>
      <c r="H6688" s="137">
        <v>43277</v>
      </c>
      <c r="I6688" s="119">
        <v>2221.91</v>
      </c>
      <c r="J6688" s="129"/>
      <c r="K6688" s="129"/>
      <c r="L6688" s="129">
        <v>0</v>
      </c>
      <c r="M6688" s="134" t="s">
        <v>22394</v>
      </c>
    </row>
    <row r="6689" spans="1:13" hidden="1" x14ac:dyDescent="0.25">
      <c r="A6689" s="128"/>
      <c r="B6689" s="2"/>
      <c r="C6689" s="139" t="s">
        <v>6069</v>
      </c>
      <c r="D6689" s="124" t="s">
        <v>6068</v>
      </c>
      <c r="E6689" s="118" t="s">
        <v>48</v>
      </c>
      <c r="F6689" s="124" t="s">
        <v>35249</v>
      </c>
      <c r="G6689" s="118" t="s">
        <v>2</v>
      </c>
      <c r="H6689" s="137">
        <v>43277</v>
      </c>
      <c r="I6689" s="119">
        <v>2397.81</v>
      </c>
      <c r="J6689" s="129"/>
      <c r="K6689" s="129"/>
      <c r="L6689" s="129">
        <v>0</v>
      </c>
      <c r="M6689" s="134" t="s">
        <v>22395</v>
      </c>
    </row>
    <row r="6690" spans="1:13" hidden="1" x14ac:dyDescent="0.25">
      <c r="A6690" s="128"/>
      <c r="B6690" s="2"/>
      <c r="C6690" s="139" t="s">
        <v>6067</v>
      </c>
      <c r="D6690" s="124" t="s">
        <v>6068</v>
      </c>
      <c r="E6690" s="118" t="s">
        <v>48</v>
      </c>
      <c r="F6690" s="124" t="s">
        <v>35249</v>
      </c>
      <c r="G6690" s="118" t="s">
        <v>2</v>
      </c>
      <c r="H6690" s="137">
        <v>43277</v>
      </c>
      <c r="I6690" s="119">
        <v>1277.5999999999999</v>
      </c>
      <c r="J6690" s="129"/>
      <c r="K6690" s="129"/>
      <c r="L6690" s="129">
        <v>0</v>
      </c>
      <c r="M6690" s="134" t="s">
        <v>27452</v>
      </c>
    </row>
    <row r="6691" spans="1:13" hidden="1" x14ac:dyDescent="0.25">
      <c r="A6691" s="128"/>
      <c r="B6691" s="2"/>
      <c r="C6691" s="139" t="s">
        <v>6070</v>
      </c>
      <c r="D6691" s="124" t="s">
        <v>6071</v>
      </c>
      <c r="E6691" s="118" t="s">
        <v>48</v>
      </c>
      <c r="F6691" s="124" t="s">
        <v>35249</v>
      </c>
      <c r="G6691" s="118" t="s">
        <v>2</v>
      </c>
      <c r="H6691" s="137">
        <v>43277</v>
      </c>
      <c r="I6691" s="119">
        <v>2184.88</v>
      </c>
      <c r="J6691" s="129"/>
      <c r="K6691" s="129"/>
      <c r="L6691" s="129">
        <v>0</v>
      </c>
      <c r="M6691" s="134" t="s">
        <v>27452</v>
      </c>
    </row>
    <row r="6692" spans="1:13" hidden="1" x14ac:dyDescent="0.25">
      <c r="A6692" s="128"/>
      <c r="B6692" s="2"/>
      <c r="C6692" s="139" t="s">
        <v>6072</v>
      </c>
      <c r="D6692" s="124" t="s">
        <v>6073</v>
      </c>
      <c r="E6692" s="118" t="s">
        <v>6074</v>
      </c>
      <c r="F6692" s="124" t="s">
        <v>6075</v>
      </c>
      <c r="G6692" s="118" t="s">
        <v>2</v>
      </c>
      <c r="H6692" s="137">
        <v>42269</v>
      </c>
      <c r="I6692" s="119">
        <v>1328.83</v>
      </c>
      <c r="J6692" s="129"/>
      <c r="K6692" s="129"/>
      <c r="L6692" s="129">
        <v>0</v>
      </c>
      <c r="M6692" s="134" t="s">
        <v>27452</v>
      </c>
    </row>
    <row r="6693" spans="1:13" hidden="1" x14ac:dyDescent="0.25">
      <c r="A6693" s="128"/>
      <c r="B6693" s="2"/>
      <c r="C6693" s="139" t="s">
        <v>6072</v>
      </c>
      <c r="D6693" s="124" t="s">
        <v>6073</v>
      </c>
      <c r="E6693" s="118" t="s">
        <v>6076</v>
      </c>
      <c r="F6693" s="124" t="s">
        <v>6077</v>
      </c>
      <c r="G6693" s="118" t="s">
        <v>2</v>
      </c>
      <c r="H6693" s="137">
        <v>43781</v>
      </c>
      <c r="I6693" s="119">
        <v>2021</v>
      </c>
      <c r="J6693" s="129"/>
      <c r="K6693" s="129"/>
      <c r="L6693" s="129">
        <v>0</v>
      </c>
      <c r="M6693" s="134" t="s">
        <v>27452</v>
      </c>
    </row>
    <row r="6694" spans="1:13" hidden="1" x14ac:dyDescent="0.25">
      <c r="A6694" s="128"/>
      <c r="B6694" s="2"/>
      <c r="C6694" s="139" t="s">
        <v>6078</v>
      </c>
      <c r="D6694" s="124" t="s">
        <v>6079</v>
      </c>
      <c r="E6694" s="118" t="s">
        <v>48</v>
      </c>
      <c r="F6694" s="124" t="s">
        <v>35249</v>
      </c>
      <c r="G6694" s="118" t="s">
        <v>2</v>
      </c>
      <c r="H6694" s="137">
        <v>43829</v>
      </c>
      <c r="I6694" s="119">
        <v>434</v>
      </c>
      <c r="J6694" s="129"/>
      <c r="K6694" s="129"/>
      <c r="L6694" s="129">
        <v>0</v>
      </c>
      <c r="M6694" s="134" t="s">
        <v>27452</v>
      </c>
    </row>
    <row r="6695" spans="1:13" hidden="1" x14ac:dyDescent="0.25">
      <c r="A6695" s="128"/>
      <c r="B6695" s="2"/>
      <c r="C6695" s="139" t="s">
        <v>6080</v>
      </c>
      <c r="D6695" s="124" t="s">
        <v>6081</v>
      </c>
      <c r="E6695" s="118" t="s">
        <v>48</v>
      </c>
      <c r="F6695" s="124" t="s">
        <v>35249</v>
      </c>
      <c r="G6695" s="118" t="s">
        <v>2</v>
      </c>
      <c r="H6695" s="137">
        <v>42685</v>
      </c>
      <c r="I6695" s="119">
        <v>475.67</v>
      </c>
      <c r="J6695" s="129"/>
      <c r="K6695" s="129"/>
      <c r="L6695" s="129">
        <v>0</v>
      </c>
      <c r="M6695" s="134" t="s">
        <v>27452</v>
      </c>
    </row>
    <row r="6696" spans="1:13" hidden="1" x14ac:dyDescent="0.25">
      <c r="A6696" s="128"/>
      <c r="B6696" s="2"/>
      <c r="C6696" s="139" t="s">
        <v>33277</v>
      </c>
      <c r="D6696" s="124" t="s">
        <v>33278</v>
      </c>
      <c r="E6696" s="118" t="s">
        <v>48</v>
      </c>
      <c r="F6696" s="124" t="s">
        <v>35249</v>
      </c>
      <c r="G6696" s="118" t="s">
        <v>2</v>
      </c>
      <c r="H6696" s="137">
        <v>44831</v>
      </c>
      <c r="I6696" s="119">
        <v>1998</v>
      </c>
      <c r="J6696" s="129"/>
      <c r="K6696" s="129"/>
      <c r="L6696" s="129">
        <v>0</v>
      </c>
      <c r="M6696" s="134" t="s">
        <v>27452</v>
      </c>
    </row>
    <row r="6697" spans="1:13" hidden="1" x14ac:dyDescent="0.25">
      <c r="A6697" s="128"/>
      <c r="B6697" s="2"/>
      <c r="C6697" s="139" t="s">
        <v>6082</v>
      </c>
      <c r="D6697" s="124" t="s">
        <v>6083</v>
      </c>
      <c r="E6697" s="118" t="s">
        <v>48</v>
      </c>
      <c r="F6697" s="124" t="s">
        <v>35249</v>
      </c>
      <c r="G6697" s="118" t="s">
        <v>2</v>
      </c>
      <c r="H6697" s="137">
        <v>41634</v>
      </c>
      <c r="I6697" s="119">
        <v>6200</v>
      </c>
      <c r="J6697" s="129"/>
      <c r="K6697" s="129"/>
      <c r="L6697" s="129">
        <v>0</v>
      </c>
      <c r="M6697" s="134" t="s">
        <v>22396</v>
      </c>
    </row>
    <row r="6698" spans="1:13" hidden="1" x14ac:dyDescent="0.25">
      <c r="A6698" s="128"/>
      <c r="B6698" s="2"/>
      <c r="C6698" s="139" t="s">
        <v>6084</v>
      </c>
      <c r="D6698" s="124" t="s">
        <v>6085</v>
      </c>
      <c r="E6698" s="118" t="s">
        <v>48</v>
      </c>
      <c r="F6698" s="124" t="s">
        <v>35249</v>
      </c>
      <c r="G6698" s="118" t="s">
        <v>2</v>
      </c>
      <c r="H6698" s="137">
        <v>41634</v>
      </c>
      <c r="I6698" s="119">
        <v>6700</v>
      </c>
      <c r="J6698" s="129"/>
      <c r="K6698" s="129"/>
      <c r="L6698" s="129">
        <v>0</v>
      </c>
      <c r="M6698" s="134" t="s">
        <v>22396</v>
      </c>
    </row>
    <row r="6699" spans="1:13" hidden="1" x14ac:dyDescent="0.25">
      <c r="A6699" s="128"/>
      <c r="B6699" s="2"/>
      <c r="C6699" s="139" t="s">
        <v>6086</v>
      </c>
      <c r="D6699" s="124" t="s">
        <v>6087</v>
      </c>
      <c r="E6699" s="118" t="s">
        <v>48</v>
      </c>
      <c r="F6699" s="124" t="s">
        <v>35249</v>
      </c>
      <c r="G6699" s="118" t="s">
        <v>2</v>
      </c>
      <c r="H6699" s="137">
        <v>41634</v>
      </c>
      <c r="I6699" s="119">
        <v>2520</v>
      </c>
      <c r="J6699" s="129"/>
      <c r="K6699" s="129"/>
      <c r="L6699" s="129">
        <v>0</v>
      </c>
      <c r="M6699" s="134" t="s">
        <v>22396</v>
      </c>
    </row>
    <row r="6700" spans="1:13" hidden="1" x14ac:dyDescent="0.25">
      <c r="A6700" s="128"/>
      <c r="B6700" s="2"/>
      <c r="C6700" s="139" t="s">
        <v>6088</v>
      </c>
      <c r="D6700" s="124" t="s">
        <v>6089</v>
      </c>
      <c r="E6700" s="118" t="s">
        <v>48</v>
      </c>
      <c r="F6700" s="124" t="s">
        <v>35249</v>
      </c>
      <c r="G6700" s="118" t="s">
        <v>2</v>
      </c>
      <c r="H6700" s="137">
        <v>42943</v>
      </c>
      <c r="I6700" s="119">
        <v>220</v>
      </c>
      <c r="J6700" s="129"/>
      <c r="K6700" s="129"/>
      <c r="L6700" s="129">
        <v>0</v>
      </c>
      <c r="M6700" s="134" t="s">
        <v>22396</v>
      </c>
    </row>
    <row r="6701" spans="1:13" hidden="1" x14ac:dyDescent="0.25">
      <c r="A6701" s="128"/>
      <c r="B6701" s="2"/>
      <c r="C6701" s="139" t="s">
        <v>29816</v>
      </c>
      <c r="D6701" s="124" t="s">
        <v>29817</v>
      </c>
      <c r="E6701" s="118" t="s">
        <v>48</v>
      </c>
      <c r="F6701" s="124" t="s">
        <v>35249</v>
      </c>
      <c r="G6701" s="118" t="s">
        <v>2</v>
      </c>
      <c r="H6701" s="137"/>
      <c r="I6701" s="119"/>
      <c r="J6701" s="129"/>
      <c r="K6701" s="129"/>
      <c r="L6701" s="129">
        <v>0</v>
      </c>
      <c r="M6701" s="134" t="s">
        <v>22396</v>
      </c>
    </row>
    <row r="6702" spans="1:13" hidden="1" x14ac:dyDescent="0.25">
      <c r="A6702" s="128"/>
      <c r="B6702" s="2"/>
      <c r="C6702" s="139" t="s">
        <v>6090</v>
      </c>
      <c r="D6702" s="124" t="s">
        <v>6091</v>
      </c>
      <c r="E6702" s="118" t="s">
        <v>48</v>
      </c>
      <c r="F6702" s="124" t="s">
        <v>35249</v>
      </c>
      <c r="G6702" s="118" t="s">
        <v>2</v>
      </c>
      <c r="H6702" s="137">
        <v>41634</v>
      </c>
      <c r="I6702" s="119">
        <v>2520</v>
      </c>
      <c r="J6702" s="129"/>
      <c r="K6702" s="129"/>
      <c r="L6702" s="129">
        <v>0</v>
      </c>
      <c r="M6702" s="134" t="s">
        <v>22396</v>
      </c>
    </row>
    <row r="6703" spans="1:13" x14ac:dyDescent="0.25">
      <c r="A6703" s="128"/>
      <c r="B6703" s="2"/>
      <c r="C6703" s="139" t="s">
        <v>6092</v>
      </c>
      <c r="D6703" s="124" t="s">
        <v>6093</v>
      </c>
      <c r="E6703" s="118" t="s">
        <v>48</v>
      </c>
      <c r="F6703" s="124" t="s">
        <v>35249</v>
      </c>
      <c r="G6703" s="118" t="s">
        <v>2</v>
      </c>
      <c r="H6703" s="137">
        <v>43894</v>
      </c>
      <c r="I6703" s="119">
        <v>2400</v>
      </c>
      <c r="J6703" s="129"/>
      <c r="K6703" s="129"/>
      <c r="L6703" s="129">
        <v>0</v>
      </c>
      <c r="M6703" s="134" t="s">
        <v>22396</v>
      </c>
    </row>
    <row r="6704" spans="1:13" hidden="1" x14ac:dyDescent="0.25">
      <c r="A6704" s="128"/>
      <c r="B6704" s="2"/>
      <c r="C6704" s="139" t="s">
        <v>33370</v>
      </c>
      <c r="D6704" s="124" t="s">
        <v>33371</v>
      </c>
      <c r="E6704" s="118" t="s">
        <v>48</v>
      </c>
      <c r="F6704" s="124" t="s">
        <v>35249</v>
      </c>
      <c r="G6704" s="118" t="s">
        <v>2</v>
      </c>
      <c r="H6704" s="137"/>
      <c r="I6704" s="119"/>
      <c r="J6704" s="129"/>
      <c r="K6704" s="129"/>
      <c r="L6704" s="129">
        <v>0</v>
      </c>
      <c r="M6704" s="134" t="s">
        <v>22396</v>
      </c>
    </row>
    <row r="6705" spans="1:13" hidden="1" x14ac:dyDescent="0.25">
      <c r="A6705" s="128"/>
      <c r="B6705" s="2"/>
      <c r="C6705" s="139" t="s">
        <v>6094</v>
      </c>
      <c r="D6705" s="124" t="s">
        <v>6095</v>
      </c>
      <c r="E6705" s="118" t="s">
        <v>48</v>
      </c>
      <c r="F6705" s="124" t="s">
        <v>35249</v>
      </c>
      <c r="G6705" s="118" t="s">
        <v>2</v>
      </c>
      <c r="H6705" s="137"/>
      <c r="I6705" s="119"/>
      <c r="J6705" s="129"/>
      <c r="K6705" s="129"/>
      <c r="L6705" s="129">
        <v>0</v>
      </c>
      <c r="M6705" s="134" t="s">
        <v>22396</v>
      </c>
    </row>
    <row r="6706" spans="1:13" hidden="1" x14ac:dyDescent="0.25">
      <c r="A6706" s="128"/>
      <c r="B6706" s="2"/>
      <c r="C6706" s="139" t="s">
        <v>6096</v>
      </c>
      <c r="D6706" s="124" t="s">
        <v>6097</v>
      </c>
      <c r="E6706" s="118" t="s">
        <v>48</v>
      </c>
      <c r="F6706" s="124" t="s">
        <v>35249</v>
      </c>
      <c r="G6706" s="118" t="s">
        <v>2</v>
      </c>
      <c r="H6706" s="137">
        <v>43826</v>
      </c>
      <c r="I6706" s="119">
        <v>494</v>
      </c>
      <c r="J6706" s="129"/>
      <c r="K6706" s="129"/>
      <c r="L6706" s="129">
        <v>0</v>
      </c>
      <c r="M6706" s="134" t="s">
        <v>22396</v>
      </c>
    </row>
    <row r="6707" spans="1:13" hidden="1" x14ac:dyDescent="0.25">
      <c r="A6707" s="128"/>
      <c r="B6707" s="2"/>
      <c r="C6707" s="139" t="s">
        <v>6098</v>
      </c>
      <c r="D6707" s="124" t="s">
        <v>6099</v>
      </c>
      <c r="E6707" s="118" t="s">
        <v>48</v>
      </c>
      <c r="F6707" s="124" t="s">
        <v>35249</v>
      </c>
      <c r="G6707" s="118" t="s">
        <v>2</v>
      </c>
      <c r="H6707" s="137">
        <v>46083</v>
      </c>
      <c r="I6707" s="119">
        <v>731.8</v>
      </c>
      <c r="J6707" s="129"/>
      <c r="K6707" s="129"/>
      <c r="L6707" s="129">
        <v>0</v>
      </c>
      <c r="M6707" s="134" t="s">
        <v>22396</v>
      </c>
    </row>
    <row r="6708" spans="1:13" hidden="1" x14ac:dyDescent="0.25">
      <c r="A6708" s="128"/>
      <c r="B6708" s="2"/>
      <c r="C6708" s="139" t="s">
        <v>6100</v>
      </c>
      <c r="D6708" s="124" t="s">
        <v>6101</v>
      </c>
      <c r="E6708" s="118" t="s">
        <v>48</v>
      </c>
      <c r="F6708" s="124" t="s">
        <v>35249</v>
      </c>
      <c r="G6708" s="118" t="s">
        <v>2</v>
      </c>
      <c r="H6708" s="137">
        <v>45637</v>
      </c>
      <c r="I6708" s="119">
        <v>642.5</v>
      </c>
      <c r="J6708" s="129"/>
      <c r="K6708" s="129"/>
      <c r="L6708" s="129">
        <v>0</v>
      </c>
      <c r="M6708" s="134" t="s">
        <v>22396</v>
      </c>
    </row>
    <row r="6709" spans="1:13" hidden="1" x14ac:dyDescent="0.25">
      <c r="A6709" s="128"/>
      <c r="B6709" s="2"/>
      <c r="C6709" s="139" t="s">
        <v>6102</v>
      </c>
      <c r="D6709" s="124" t="s">
        <v>6103</v>
      </c>
      <c r="E6709" s="118" t="s">
        <v>48</v>
      </c>
      <c r="F6709" s="124" t="s">
        <v>35249</v>
      </c>
      <c r="G6709" s="118" t="s">
        <v>2</v>
      </c>
      <c r="H6709" s="137">
        <v>45930</v>
      </c>
      <c r="I6709" s="119">
        <v>745.12</v>
      </c>
      <c r="J6709" s="129"/>
      <c r="K6709" s="129"/>
      <c r="L6709" s="129">
        <v>0</v>
      </c>
      <c r="M6709" s="134" t="s">
        <v>22396</v>
      </c>
    </row>
    <row r="6710" spans="1:13" hidden="1" x14ac:dyDescent="0.25">
      <c r="A6710" s="128"/>
      <c r="B6710" s="2"/>
      <c r="C6710" s="139" t="s">
        <v>33588</v>
      </c>
      <c r="D6710" s="124" t="s">
        <v>33589</v>
      </c>
      <c r="E6710" s="118" t="s">
        <v>48</v>
      </c>
      <c r="F6710" s="124" t="s">
        <v>35249</v>
      </c>
      <c r="G6710" s="118" t="s">
        <v>2</v>
      </c>
      <c r="H6710" s="137"/>
      <c r="I6710" s="119"/>
      <c r="J6710" s="129"/>
      <c r="K6710" s="129"/>
      <c r="L6710" s="129">
        <v>0</v>
      </c>
      <c r="M6710" s="134" t="s">
        <v>22396</v>
      </c>
    </row>
    <row r="6711" spans="1:13" hidden="1" x14ac:dyDescent="0.25">
      <c r="A6711" s="128"/>
      <c r="B6711" s="2"/>
      <c r="C6711" s="139" t="s">
        <v>19450</v>
      </c>
      <c r="D6711" s="124" t="s">
        <v>19449</v>
      </c>
      <c r="E6711" s="118" t="s">
        <v>48</v>
      </c>
      <c r="F6711" s="124" t="s">
        <v>35249</v>
      </c>
      <c r="G6711" s="118" t="s">
        <v>34659</v>
      </c>
      <c r="H6711" s="137">
        <v>41410</v>
      </c>
      <c r="I6711" s="119">
        <v>240</v>
      </c>
      <c r="J6711" s="129"/>
      <c r="K6711" s="129"/>
      <c r="L6711" s="129">
        <v>0</v>
      </c>
      <c r="M6711" s="134" t="s">
        <v>22396</v>
      </c>
    </row>
    <row r="6712" spans="1:13" hidden="1" x14ac:dyDescent="0.25">
      <c r="A6712" s="128"/>
      <c r="B6712" s="2"/>
      <c r="C6712" s="139" t="s">
        <v>6104</v>
      </c>
      <c r="D6712" s="124" t="s">
        <v>6105</v>
      </c>
      <c r="E6712" s="118" t="s">
        <v>6106</v>
      </c>
      <c r="F6712" s="124" t="s">
        <v>6107</v>
      </c>
      <c r="G6712" s="118" t="s">
        <v>34659</v>
      </c>
      <c r="H6712" s="137">
        <v>40330</v>
      </c>
      <c r="I6712" s="119">
        <v>1100</v>
      </c>
      <c r="J6712" s="129"/>
      <c r="K6712" s="129"/>
      <c r="L6712" s="129">
        <v>0</v>
      </c>
      <c r="M6712" s="134" t="s">
        <v>22396</v>
      </c>
    </row>
    <row r="6713" spans="1:13" hidden="1" x14ac:dyDescent="0.25">
      <c r="A6713" s="128"/>
      <c r="B6713" s="2"/>
      <c r="C6713" s="139" t="s">
        <v>6108</v>
      </c>
      <c r="D6713" s="124" t="s">
        <v>6109</v>
      </c>
      <c r="E6713" s="118" t="s">
        <v>48</v>
      </c>
      <c r="F6713" s="124" t="s">
        <v>35249</v>
      </c>
      <c r="G6713" s="118" t="s">
        <v>2</v>
      </c>
      <c r="H6713" s="137">
        <v>45991</v>
      </c>
      <c r="I6713" s="119">
        <v>5500</v>
      </c>
      <c r="J6713" s="129"/>
      <c r="K6713" s="129"/>
      <c r="L6713" s="129">
        <v>0</v>
      </c>
      <c r="M6713" s="134" t="s">
        <v>22396</v>
      </c>
    </row>
    <row r="6714" spans="1:13" hidden="1" x14ac:dyDescent="0.25">
      <c r="A6714" s="128"/>
      <c r="B6714" s="2"/>
      <c r="C6714" s="139" t="s">
        <v>6110</v>
      </c>
      <c r="D6714" s="124" t="s">
        <v>6111</v>
      </c>
      <c r="E6714" s="118" t="s">
        <v>48</v>
      </c>
      <c r="F6714" s="124" t="s">
        <v>35249</v>
      </c>
      <c r="G6714" s="118" t="s">
        <v>2</v>
      </c>
      <c r="H6714" s="137">
        <v>45637</v>
      </c>
      <c r="I6714" s="119">
        <v>757.09</v>
      </c>
      <c r="J6714" s="129"/>
      <c r="K6714" s="129"/>
      <c r="L6714" s="129">
        <v>0</v>
      </c>
      <c r="M6714" s="134" t="s">
        <v>22396</v>
      </c>
    </row>
    <row r="6715" spans="1:13" hidden="1" x14ac:dyDescent="0.25">
      <c r="A6715" s="128"/>
      <c r="B6715" s="2"/>
      <c r="C6715" s="139" t="s">
        <v>6112</v>
      </c>
      <c r="D6715" s="124" t="s">
        <v>6113</v>
      </c>
      <c r="E6715" s="118" t="s">
        <v>48</v>
      </c>
      <c r="F6715" s="124" t="s">
        <v>35249</v>
      </c>
      <c r="G6715" s="118" t="s">
        <v>2</v>
      </c>
      <c r="H6715" s="137">
        <v>45162</v>
      </c>
      <c r="I6715" s="119">
        <v>1231.1600000000001</v>
      </c>
      <c r="J6715" s="129"/>
      <c r="K6715" s="129"/>
      <c r="L6715" s="129">
        <v>0</v>
      </c>
      <c r="M6715" s="134" t="s">
        <v>22396</v>
      </c>
    </row>
    <row r="6716" spans="1:13" hidden="1" x14ac:dyDescent="0.25">
      <c r="A6716" s="128"/>
      <c r="B6716" s="2"/>
      <c r="C6716" s="139" t="s">
        <v>6114</v>
      </c>
      <c r="D6716" s="124" t="s">
        <v>6115</v>
      </c>
      <c r="E6716" s="118" t="s">
        <v>48</v>
      </c>
      <c r="F6716" s="124" t="s">
        <v>35249</v>
      </c>
      <c r="G6716" s="118" t="s">
        <v>2</v>
      </c>
      <c r="H6716" s="137">
        <v>45576</v>
      </c>
      <c r="I6716" s="119">
        <v>489.93</v>
      </c>
      <c r="J6716" s="129"/>
      <c r="K6716" s="129"/>
      <c r="L6716" s="129">
        <v>0</v>
      </c>
      <c r="M6716" s="134" t="s">
        <v>22396</v>
      </c>
    </row>
    <row r="6717" spans="1:13" hidden="1" x14ac:dyDescent="0.25">
      <c r="A6717" s="128"/>
      <c r="B6717" s="2"/>
      <c r="C6717" s="139" t="s">
        <v>29456</v>
      </c>
      <c r="D6717" s="124" t="s">
        <v>29457</v>
      </c>
      <c r="E6717" s="118" t="s">
        <v>48</v>
      </c>
      <c r="F6717" s="124" t="s">
        <v>35249</v>
      </c>
      <c r="G6717" s="118" t="s">
        <v>2</v>
      </c>
      <c r="H6717" s="137">
        <v>45370</v>
      </c>
      <c r="I6717" s="119">
        <v>280</v>
      </c>
      <c r="J6717" s="129"/>
      <c r="K6717" s="129"/>
      <c r="L6717" s="129">
        <v>0</v>
      </c>
      <c r="M6717" s="134" t="s">
        <v>22396</v>
      </c>
    </row>
    <row r="6718" spans="1:13" hidden="1" x14ac:dyDescent="0.25">
      <c r="A6718" s="128"/>
      <c r="B6718" s="2"/>
      <c r="C6718" s="139" t="s">
        <v>29582</v>
      </c>
      <c r="D6718" s="124" t="s">
        <v>29583</v>
      </c>
      <c r="E6718" s="118" t="s">
        <v>48</v>
      </c>
      <c r="F6718" s="124" t="s">
        <v>35249</v>
      </c>
      <c r="G6718" s="118" t="s">
        <v>2</v>
      </c>
      <c r="H6718" s="137">
        <v>45370</v>
      </c>
      <c r="I6718" s="119">
        <v>280</v>
      </c>
      <c r="J6718" s="129"/>
      <c r="K6718" s="129"/>
      <c r="L6718" s="129">
        <v>0</v>
      </c>
      <c r="M6718" s="134" t="s">
        <v>22396</v>
      </c>
    </row>
    <row r="6719" spans="1:13" hidden="1" x14ac:dyDescent="0.25">
      <c r="A6719" s="128"/>
      <c r="B6719" s="2"/>
      <c r="C6719" s="139" t="s">
        <v>42017</v>
      </c>
      <c r="D6719" s="124" t="s">
        <v>42018</v>
      </c>
      <c r="E6719" s="118" t="s">
        <v>48</v>
      </c>
      <c r="F6719" s="124" t="s">
        <v>35249</v>
      </c>
      <c r="G6719" s="118" t="s">
        <v>2</v>
      </c>
      <c r="H6719" s="137">
        <v>45895</v>
      </c>
      <c r="I6719" s="119">
        <v>2808</v>
      </c>
      <c r="J6719" s="129"/>
      <c r="K6719" s="129"/>
      <c r="L6719" s="129">
        <v>0</v>
      </c>
      <c r="M6719" s="134" t="s">
        <v>22396</v>
      </c>
    </row>
    <row r="6720" spans="1:13" hidden="1" x14ac:dyDescent="0.25">
      <c r="A6720" s="128"/>
      <c r="B6720" s="2"/>
      <c r="C6720" s="139" t="s">
        <v>6116</v>
      </c>
      <c r="D6720" s="124" t="s">
        <v>6117</v>
      </c>
      <c r="E6720" s="118" t="s">
        <v>48</v>
      </c>
      <c r="F6720" s="124" t="s">
        <v>35249</v>
      </c>
      <c r="G6720" s="118" t="s">
        <v>2</v>
      </c>
      <c r="H6720" s="137">
        <v>41537</v>
      </c>
      <c r="I6720" s="119">
        <v>1000</v>
      </c>
      <c r="J6720" s="129"/>
      <c r="K6720" s="129"/>
      <c r="L6720" s="129">
        <v>0</v>
      </c>
      <c r="M6720" s="134" t="s">
        <v>22396</v>
      </c>
    </row>
    <row r="6721" spans="1:13" hidden="1" x14ac:dyDescent="0.25">
      <c r="A6721" s="128"/>
      <c r="B6721" s="2"/>
      <c r="C6721" s="139" t="s">
        <v>6118</v>
      </c>
      <c r="D6721" s="124" t="s">
        <v>6119</v>
      </c>
      <c r="E6721" s="118" t="s">
        <v>48</v>
      </c>
      <c r="F6721" s="124" t="s">
        <v>35249</v>
      </c>
      <c r="G6721" s="118" t="s">
        <v>2</v>
      </c>
      <c r="H6721" s="137">
        <v>46099</v>
      </c>
      <c r="I6721" s="119">
        <v>316.08</v>
      </c>
      <c r="J6721" s="129"/>
      <c r="K6721" s="129"/>
      <c r="L6721" s="129">
        <v>0</v>
      </c>
      <c r="M6721" s="134" t="s">
        <v>22396</v>
      </c>
    </row>
    <row r="6722" spans="1:13" hidden="1" x14ac:dyDescent="0.25">
      <c r="A6722" s="128"/>
      <c r="B6722" s="2"/>
      <c r="C6722" s="139" t="s">
        <v>19470</v>
      </c>
      <c r="D6722" s="124" t="s">
        <v>19469</v>
      </c>
      <c r="E6722" s="118" t="s">
        <v>48</v>
      </c>
      <c r="F6722" s="124" t="s">
        <v>35249</v>
      </c>
      <c r="G6722" s="118" t="s">
        <v>34659</v>
      </c>
      <c r="H6722" s="137">
        <v>41401</v>
      </c>
      <c r="I6722" s="119">
        <v>190.3</v>
      </c>
      <c r="J6722" s="129"/>
      <c r="K6722" s="129"/>
      <c r="L6722" s="129">
        <v>0</v>
      </c>
      <c r="M6722" s="134" t="s">
        <v>22397</v>
      </c>
    </row>
    <row r="6723" spans="1:13" hidden="1" x14ac:dyDescent="0.25">
      <c r="A6723" s="128"/>
      <c r="B6723" s="2"/>
      <c r="C6723" s="139" t="s">
        <v>18825</v>
      </c>
      <c r="D6723" s="124" t="s">
        <v>18826</v>
      </c>
      <c r="E6723" s="118" t="s">
        <v>48</v>
      </c>
      <c r="F6723" s="124" t="s">
        <v>35249</v>
      </c>
      <c r="G6723" s="118" t="s">
        <v>34659</v>
      </c>
      <c r="H6723" s="137">
        <v>40169</v>
      </c>
      <c r="I6723" s="119">
        <v>102</v>
      </c>
      <c r="J6723" s="129"/>
      <c r="K6723" s="129"/>
      <c r="L6723" s="129">
        <v>0</v>
      </c>
      <c r="M6723" s="134" t="s">
        <v>22397</v>
      </c>
    </row>
    <row r="6724" spans="1:13" hidden="1" x14ac:dyDescent="0.25">
      <c r="A6724" s="128"/>
      <c r="B6724" s="2"/>
      <c r="C6724" s="139" t="s">
        <v>32366</v>
      </c>
      <c r="D6724" s="124" t="s">
        <v>32367</v>
      </c>
      <c r="E6724" s="118" t="s">
        <v>48</v>
      </c>
      <c r="F6724" s="124" t="s">
        <v>35249</v>
      </c>
      <c r="G6724" s="118" t="s">
        <v>34659</v>
      </c>
      <c r="H6724" s="137"/>
      <c r="I6724" s="119"/>
      <c r="J6724" s="129"/>
      <c r="K6724" s="129"/>
      <c r="L6724" s="129">
        <v>0</v>
      </c>
      <c r="M6724" s="134" t="s">
        <v>22397</v>
      </c>
    </row>
    <row r="6725" spans="1:13" hidden="1" x14ac:dyDescent="0.25">
      <c r="A6725" s="128"/>
      <c r="B6725" s="2"/>
      <c r="C6725" s="139" t="s">
        <v>18991</v>
      </c>
      <c r="D6725" s="124" t="s">
        <v>18990</v>
      </c>
      <c r="E6725" s="118" t="s">
        <v>48</v>
      </c>
      <c r="F6725" s="124" t="s">
        <v>35249</v>
      </c>
      <c r="G6725" s="118" t="s">
        <v>34659</v>
      </c>
      <c r="H6725" s="137">
        <v>40637</v>
      </c>
      <c r="I6725" s="119">
        <v>170</v>
      </c>
      <c r="J6725" s="129"/>
      <c r="K6725" s="129"/>
      <c r="L6725" s="129">
        <v>0</v>
      </c>
      <c r="M6725" s="134" t="s">
        <v>22398</v>
      </c>
    </row>
    <row r="6726" spans="1:13" hidden="1" x14ac:dyDescent="0.25">
      <c r="A6726" s="128"/>
      <c r="B6726" s="2"/>
      <c r="C6726" s="139" t="s">
        <v>18989</v>
      </c>
      <c r="D6726" s="124" t="s">
        <v>18988</v>
      </c>
      <c r="E6726" s="118" t="s">
        <v>48</v>
      </c>
      <c r="F6726" s="124" t="s">
        <v>35249</v>
      </c>
      <c r="G6726" s="118" t="s">
        <v>34659</v>
      </c>
      <c r="H6726" s="137">
        <v>40256</v>
      </c>
      <c r="I6726" s="119">
        <v>213</v>
      </c>
      <c r="J6726" s="129"/>
      <c r="K6726" s="129"/>
      <c r="L6726" s="129">
        <v>0</v>
      </c>
      <c r="M6726" s="134" t="s">
        <v>30034</v>
      </c>
    </row>
    <row r="6727" spans="1:13" hidden="1" x14ac:dyDescent="0.25">
      <c r="A6727" s="128"/>
      <c r="B6727" s="2"/>
      <c r="C6727" s="139" t="s">
        <v>6120</v>
      </c>
      <c r="D6727" s="124" t="s">
        <v>6121</v>
      </c>
      <c r="E6727" s="118" t="s">
        <v>48</v>
      </c>
      <c r="F6727" s="124" t="s">
        <v>35249</v>
      </c>
      <c r="G6727" s="118" t="s">
        <v>2</v>
      </c>
      <c r="H6727" s="137">
        <v>42723</v>
      </c>
      <c r="I6727" s="119">
        <v>249.01</v>
      </c>
      <c r="J6727" s="129"/>
      <c r="K6727" s="129"/>
      <c r="L6727" s="129">
        <v>0</v>
      </c>
      <c r="M6727" s="134" t="s">
        <v>30211</v>
      </c>
    </row>
    <row r="6728" spans="1:13" hidden="1" x14ac:dyDescent="0.25">
      <c r="A6728" s="128"/>
      <c r="B6728" s="2"/>
      <c r="C6728" s="139" t="s">
        <v>18987</v>
      </c>
      <c r="D6728" s="124" t="s">
        <v>18986</v>
      </c>
      <c r="E6728" s="118" t="s">
        <v>48</v>
      </c>
      <c r="F6728" s="124" t="s">
        <v>35249</v>
      </c>
      <c r="G6728" s="118" t="s">
        <v>34659</v>
      </c>
      <c r="H6728" s="137"/>
      <c r="I6728" s="119"/>
      <c r="J6728" s="129"/>
      <c r="K6728" s="129"/>
      <c r="L6728" s="129">
        <v>0</v>
      </c>
      <c r="M6728" s="134" t="s">
        <v>30242</v>
      </c>
    </row>
    <row r="6729" spans="1:13" hidden="1" x14ac:dyDescent="0.25">
      <c r="A6729" s="128"/>
      <c r="B6729" s="2"/>
      <c r="C6729" s="139" t="s">
        <v>19232</v>
      </c>
      <c r="D6729" s="124" t="s">
        <v>19231</v>
      </c>
      <c r="E6729" s="118" t="s">
        <v>48</v>
      </c>
      <c r="F6729" s="124" t="s">
        <v>35249</v>
      </c>
      <c r="G6729" s="118" t="s">
        <v>34659</v>
      </c>
      <c r="H6729" s="137">
        <v>40297</v>
      </c>
      <c r="I6729" s="119">
        <v>84</v>
      </c>
      <c r="J6729" s="129"/>
      <c r="K6729" s="129"/>
      <c r="L6729" s="129">
        <v>0</v>
      </c>
      <c r="M6729" s="134" t="s">
        <v>30691</v>
      </c>
    </row>
    <row r="6730" spans="1:13" hidden="1" x14ac:dyDescent="0.25">
      <c r="A6730" s="128"/>
      <c r="B6730" s="2"/>
      <c r="C6730" s="139" t="s">
        <v>18822</v>
      </c>
      <c r="D6730" s="124" t="s">
        <v>18821</v>
      </c>
      <c r="E6730" s="118" t="s">
        <v>48</v>
      </c>
      <c r="F6730" s="124" t="s">
        <v>35249</v>
      </c>
      <c r="G6730" s="118" t="s">
        <v>34659</v>
      </c>
      <c r="H6730" s="137"/>
      <c r="I6730" s="119"/>
      <c r="J6730" s="129"/>
      <c r="K6730" s="129"/>
      <c r="L6730" s="129">
        <v>0</v>
      </c>
      <c r="M6730" s="134" t="s">
        <v>22399</v>
      </c>
    </row>
    <row r="6731" spans="1:13" hidden="1" x14ac:dyDescent="0.25">
      <c r="A6731" s="128"/>
      <c r="B6731" s="2"/>
      <c r="C6731" s="139" t="s">
        <v>6122</v>
      </c>
      <c r="D6731" s="124" t="s">
        <v>6123</v>
      </c>
      <c r="E6731" s="118" t="s">
        <v>48</v>
      </c>
      <c r="F6731" s="124" t="s">
        <v>35249</v>
      </c>
      <c r="G6731" s="118" t="s">
        <v>2</v>
      </c>
      <c r="H6731" s="137">
        <v>41227</v>
      </c>
      <c r="I6731" s="119">
        <v>1209.8</v>
      </c>
      <c r="J6731" s="129"/>
      <c r="K6731" s="129"/>
      <c r="L6731" s="129">
        <v>0</v>
      </c>
      <c r="M6731" s="134" t="s">
        <v>22399</v>
      </c>
    </row>
    <row r="6732" spans="1:13" hidden="1" x14ac:dyDescent="0.25">
      <c r="A6732" s="128"/>
      <c r="B6732" s="2"/>
      <c r="C6732" s="139" t="s">
        <v>6124</v>
      </c>
      <c r="D6732" s="124" t="s">
        <v>6125</v>
      </c>
      <c r="E6732" s="118" t="s">
        <v>48</v>
      </c>
      <c r="F6732" s="124" t="s">
        <v>35249</v>
      </c>
      <c r="G6732" s="118" t="s">
        <v>2</v>
      </c>
      <c r="H6732" s="137">
        <v>41970</v>
      </c>
      <c r="I6732" s="119">
        <v>2024.86</v>
      </c>
      <c r="J6732" s="129"/>
      <c r="K6732" s="129"/>
      <c r="L6732" s="129">
        <v>0</v>
      </c>
      <c r="M6732" s="134" t="s">
        <v>22399</v>
      </c>
    </row>
    <row r="6733" spans="1:13" hidden="1" x14ac:dyDescent="0.25">
      <c r="A6733" s="128"/>
      <c r="B6733" s="2"/>
      <c r="C6733" s="139" t="s">
        <v>6126</v>
      </c>
      <c r="D6733" s="124" t="s">
        <v>6127</v>
      </c>
      <c r="E6733" s="118" t="s">
        <v>48</v>
      </c>
      <c r="F6733" s="124" t="s">
        <v>35249</v>
      </c>
      <c r="G6733" s="118" t="s">
        <v>2</v>
      </c>
      <c r="H6733" s="137">
        <v>41193</v>
      </c>
      <c r="I6733" s="119">
        <v>506</v>
      </c>
      <c r="J6733" s="129"/>
      <c r="K6733" s="129"/>
      <c r="L6733" s="129">
        <v>0</v>
      </c>
      <c r="M6733" s="134" t="s">
        <v>22399</v>
      </c>
    </row>
    <row r="6734" spans="1:13" hidden="1" x14ac:dyDescent="0.25">
      <c r="A6734" s="128"/>
      <c r="B6734" s="2"/>
      <c r="C6734" s="139" t="s">
        <v>6128</v>
      </c>
      <c r="D6734" s="124" t="s">
        <v>6129</v>
      </c>
      <c r="E6734" s="118" t="s">
        <v>48</v>
      </c>
      <c r="F6734" s="124" t="s">
        <v>35249</v>
      </c>
      <c r="G6734" s="118" t="s">
        <v>2</v>
      </c>
      <c r="H6734" s="137">
        <v>42606</v>
      </c>
      <c r="I6734" s="119">
        <v>911</v>
      </c>
      <c r="J6734" s="129"/>
      <c r="K6734" s="129"/>
      <c r="L6734" s="129">
        <v>0</v>
      </c>
      <c r="M6734" s="134" t="s">
        <v>22399</v>
      </c>
    </row>
    <row r="6735" spans="1:13" hidden="1" x14ac:dyDescent="0.25">
      <c r="A6735" s="128"/>
      <c r="B6735" s="2"/>
      <c r="C6735" s="139" t="s">
        <v>32615</v>
      </c>
      <c r="D6735" s="124" t="s">
        <v>32616</v>
      </c>
      <c r="E6735" s="118" t="s">
        <v>48</v>
      </c>
      <c r="F6735" s="124" t="s">
        <v>35249</v>
      </c>
      <c r="G6735" s="118" t="s">
        <v>34659</v>
      </c>
      <c r="H6735" s="137"/>
      <c r="I6735" s="119"/>
      <c r="J6735" s="129"/>
      <c r="K6735" s="129"/>
      <c r="L6735" s="129">
        <v>0</v>
      </c>
      <c r="M6735" s="134" t="s">
        <v>22399</v>
      </c>
    </row>
    <row r="6736" spans="1:13" hidden="1" x14ac:dyDescent="0.25">
      <c r="A6736" s="128"/>
      <c r="B6736" s="2"/>
      <c r="C6736" s="139" t="s">
        <v>6130</v>
      </c>
      <c r="D6736" s="124" t="s">
        <v>6131</v>
      </c>
      <c r="E6736" s="118" t="s">
        <v>48</v>
      </c>
      <c r="F6736" s="124" t="s">
        <v>35249</v>
      </c>
      <c r="G6736" s="118" t="s">
        <v>2</v>
      </c>
      <c r="H6736" s="137">
        <v>41117</v>
      </c>
      <c r="I6736" s="119">
        <v>759</v>
      </c>
      <c r="J6736" s="129"/>
      <c r="K6736" s="129"/>
      <c r="L6736" s="129">
        <v>0</v>
      </c>
      <c r="M6736" s="134" t="s">
        <v>22399</v>
      </c>
    </row>
    <row r="6737" spans="1:13" hidden="1" x14ac:dyDescent="0.25">
      <c r="A6737" s="128"/>
      <c r="B6737" s="2"/>
      <c r="C6737" s="139" t="s">
        <v>6132</v>
      </c>
      <c r="D6737" s="124" t="s">
        <v>6133</v>
      </c>
      <c r="E6737" s="118" t="s">
        <v>48</v>
      </c>
      <c r="F6737" s="124" t="s">
        <v>35249</v>
      </c>
      <c r="G6737" s="118" t="s">
        <v>2</v>
      </c>
      <c r="H6737" s="137">
        <v>41943</v>
      </c>
      <c r="I6737" s="119">
        <v>700</v>
      </c>
      <c r="J6737" s="129"/>
      <c r="K6737" s="129"/>
      <c r="L6737" s="129">
        <v>0</v>
      </c>
      <c r="M6737" s="134" t="s">
        <v>22399</v>
      </c>
    </row>
    <row r="6738" spans="1:13" hidden="1" x14ac:dyDescent="0.25">
      <c r="A6738" s="128"/>
      <c r="B6738" s="2"/>
      <c r="C6738" s="139" t="s">
        <v>6134</v>
      </c>
      <c r="D6738" s="124" t="s">
        <v>6135</v>
      </c>
      <c r="E6738" s="118" t="s">
        <v>48</v>
      </c>
      <c r="F6738" s="124" t="s">
        <v>35249</v>
      </c>
      <c r="G6738" s="118" t="s">
        <v>2</v>
      </c>
      <c r="H6738" s="137">
        <v>41227</v>
      </c>
      <c r="I6738" s="119">
        <v>1338.6</v>
      </c>
      <c r="J6738" s="129"/>
      <c r="K6738" s="129"/>
      <c r="L6738" s="129">
        <v>0</v>
      </c>
      <c r="M6738" s="134" t="s">
        <v>22399</v>
      </c>
    </row>
    <row r="6739" spans="1:13" hidden="1" x14ac:dyDescent="0.25">
      <c r="A6739" s="128"/>
      <c r="B6739" s="2"/>
      <c r="C6739" s="139" t="s">
        <v>6136</v>
      </c>
      <c r="D6739" s="124" t="s">
        <v>6137</v>
      </c>
      <c r="E6739" s="118" t="s">
        <v>48</v>
      </c>
      <c r="F6739" s="124" t="s">
        <v>35249</v>
      </c>
      <c r="G6739" s="118" t="s">
        <v>2</v>
      </c>
      <c r="H6739" s="137">
        <v>41982</v>
      </c>
      <c r="I6739" s="119">
        <v>2467.29</v>
      </c>
      <c r="J6739" s="129"/>
      <c r="K6739" s="129"/>
      <c r="L6739" s="129">
        <v>0</v>
      </c>
      <c r="M6739" s="134" t="s">
        <v>22399</v>
      </c>
    </row>
    <row r="6740" spans="1:13" hidden="1" x14ac:dyDescent="0.25">
      <c r="A6740" s="128"/>
      <c r="B6740" s="2"/>
      <c r="C6740" s="139" t="s">
        <v>6138</v>
      </c>
      <c r="D6740" s="124" t="s">
        <v>6139</v>
      </c>
      <c r="E6740" s="118" t="s">
        <v>48</v>
      </c>
      <c r="F6740" s="124" t="s">
        <v>35249</v>
      </c>
      <c r="G6740" s="118" t="s">
        <v>2</v>
      </c>
      <c r="H6740" s="137">
        <v>42606</v>
      </c>
      <c r="I6740" s="119">
        <v>1215</v>
      </c>
      <c r="J6740" s="129"/>
      <c r="K6740" s="129"/>
      <c r="L6740" s="129">
        <v>0</v>
      </c>
      <c r="M6740" s="134" t="s">
        <v>27446</v>
      </c>
    </row>
    <row r="6741" spans="1:13" hidden="1" x14ac:dyDescent="0.25">
      <c r="A6741" s="128"/>
      <c r="B6741" s="2"/>
      <c r="C6741" s="139" t="s">
        <v>18820</v>
      </c>
      <c r="D6741" s="124" t="s">
        <v>18819</v>
      </c>
      <c r="E6741" s="118" t="s">
        <v>48</v>
      </c>
      <c r="F6741" s="124" t="s">
        <v>35249</v>
      </c>
      <c r="G6741" s="118" t="s">
        <v>34659</v>
      </c>
      <c r="H6741" s="137">
        <v>41092</v>
      </c>
      <c r="I6741" s="119">
        <v>493.2</v>
      </c>
      <c r="J6741" s="129"/>
      <c r="K6741" s="129"/>
      <c r="L6741" s="129">
        <v>0</v>
      </c>
      <c r="M6741" s="134" t="s">
        <v>27446</v>
      </c>
    </row>
    <row r="6742" spans="1:13" hidden="1" x14ac:dyDescent="0.25">
      <c r="A6742" s="128"/>
      <c r="B6742" s="2"/>
      <c r="C6742" s="139" t="s">
        <v>6140</v>
      </c>
      <c r="D6742" s="124" t="s">
        <v>6141</v>
      </c>
      <c r="E6742" s="118" t="s">
        <v>48</v>
      </c>
      <c r="F6742" s="124" t="s">
        <v>35249</v>
      </c>
      <c r="G6742" s="118" t="s">
        <v>2</v>
      </c>
      <c r="H6742" s="137">
        <v>41227</v>
      </c>
      <c r="I6742" s="119">
        <v>1729.96</v>
      </c>
      <c r="J6742" s="129"/>
      <c r="K6742" s="129"/>
      <c r="L6742" s="129">
        <v>0</v>
      </c>
      <c r="M6742" s="134" t="s">
        <v>27446</v>
      </c>
    </row>
    <row r="6743" spans="1:13" hidden="1" x14ac:dyDescent="0.25">
      <c r="A6743" s="128"/>
      <c r="B6743" s="2"/>
      <c r="C6743" s="139" t="s">
        <v>6142</v>
      </c>
      <c r="D6743" s="124" t="s">
        <v>6143</v>
      </c>
      <c r="E6743" s="118" t="s">
        <v>48</v>
      </c>
      <c r="F6743" s="124" t="s">
        <v>35249</v>
      </c>
      <c r="G6743" s="118" t="s">
        <v>2</v>
      </c>
      <c r="H6743" s="137">
        <v>40963</v>
      </c>
      <c r="I6743" s="119">
        <v>400</v>
      </c>
      <c r="J6743" s="129"/>
      <c r="K6743" s="129"/>
      <c r="L6743" s="129">
        <v>0</v>
      </c>
      <c r="M6743" s="134" t="s">
        <v>27446</v>
      </c>
    </row>
    <row r="6744" spans="1:13" hidden="1" x14ac:dyDescent="0.25">
      <c r="A6744" s="128"/>
      <c r="B6744" s="2"/>
      <c r="C6744" s="139" t="s">
        <v>19224</v>
      </c>
      <c r="D6744" s="124" t="s">
        <v>19223</v>
      </c>
      <c r="E6744" s="118" t="s">
        <v>48</v>
      </c>
      <c r="F6744" s="124" t="s">
        <v>35249</v>
      </c>
      <c r="G6744" s="118" t="s">
        <v>34659</v>
      </c>
      <c r="H6744" s="137">
        <v>40963</v>
      </c>
      <c r="I6744" s="119">
        <v>350</v>
      </c>
      <c r="J6744" s="129"/>
      <c r="K6744" s="129"/>
      <c r="L6744" s="129">
        <v>0</v>
      </c>
      <c r="M6744" s="134" t="s">
        <v>27446</v>
      </c>
    </row>
    <row r="6745" spans="1:13" hidden="1" x14ac:dyDescent="0.25">
      <c r="A6745" s="128"/>
      <c r="B6745" s="2"/>
      <c r="C6745" s="139" t="s">
        <v>19226</v>
      </c>
      <c r="D6745" s="124" t="s">
        <v>19225</v>
      </c>
      <c r="E6745" s="118" t="s">
        <v>48</v>
      </c>
      <c r="F6745" s="124" t="s">
        <v>35249</v>
      </c>
      <c r="G6745" s="118" t="s">
        <v>34659</v>
      </c>
      <c r="H6745" s="137">
        <v>40897</v>
      </c>
      <c r="I6745" s="119">
        <v>350</v>
      </c>
      <c r="J6745" s="129"/>
      <c r="K6745" s="129"/>
      <c r="L6745" s="129">
        <v>0</v>
      </c>
      <c r="M6745" s="134" t="s">
        <v>22400</v>
      </c>
    </row>
    <row r="6746" spans="1:13" hidden="1" x14ac:dyDescent="0.25">
      <c r="A6746" s="128"/>
      <c r="B6746" s="2"/>
      <c r="C6746" s="139" t="s">
        <v>6144</v>
      </c>
      <c r="D6746" s="124" t="s">
        <v>6145</v>
      </c>
      <c r="E6746" s="118" t="s">
        <v>48</v>
      </c>
      <c r="F6746" s="124" t="s">
        <v>35249</v>
      </c>
      <c r="G6746" s="118" t="s">
        <v>2</v>
      </c>
      <c r="H6746" s="137">
        <v>44628</v>
      </c>
      <c r="I6746" s="119">
        <v>165</v>
      </c>
      <c r="J6746" s="129"/>
      <c r="K6746" s="129"/>
      <c r="L6746" s="129">
        <v>0</v>
      </c>
      <c r="M6746" s="134" t="s">
        <v>22400</v>
      </c>
    </row>
    <row r="6747" spans="1:13" hidden="1" x14ac:dyDescent="0.25">
      <c r="A6747" s="128"/>
      <c r="B6747" s="2"/>
      <c r="C6747" s="139" t="s">
        <v>19468</v>
      </c>
      <c r="D6747" s="124" t="s">
        <v>19467</v>
      </c>
      <c r="E6747" s="118" t="s">
        <v>48</v>
      </c>
      <c r="F6747" s="124" t="s">
        <v>35249</v>
      </c>
      <c r="G6747" s="118" t="s">
        <v>34659</v>
      </c>
      <c r="H6747" s="137"/>
      <c r="I6747" s="119"/>
      <c r="J6747" s="129"/>
      <c r="K6747" s="129"/>
      <c r="L6747" s="129">
        <v>0</v>
      </c>
      <c r="M6747" s="134" t="s">
        <v>22400</v>
      </c>
    </row>
    <row r="6748" spans="1:13" hidden="1" x14ac:dyDescent="0.25">
      <c r="A6748" s="128"/>
      <c r="B6748" s="2"/>
      <c r="C6748" s="139" t="s">
        <v>19448</v>
      </c>
      <c r="D6748" s="124" t="s">
        <v>19447</v>
      </c>
      <c r="E6748" s="118" t="s">
        <v>48</v>
      </c>
      <c r="F6748" s="124" t="s">
        <v>35249</v>
      </c>
      <c r="G6748" s="118" t="s">
        <v>34659</v>
      </c>
      <c r="H6748" s="137">
        <v>41423</v>
      </c>
      <c r="I6748" s="119">
        <v>295.60000000000002</v>
      </c>
      <c r="J6748" s="129"/>
      <c r="K6748" s="129"/>
      <c r="L6748" s="129">
        <v>0</v>
      </c>
      <c r="M6748" s="134" t="s">
        <v>22400</v>
      </c>
    </row>
    <row r="6749" spans="1:13" hidden="1" x14ac:dyDescent="0.25">
      <c r="A6749" s="128"/>
      <c r="B6749" s="2"/>
      <c r="C6749" s="139" t="s">
        <v>19446</v>
      </c>
      <c r="D6749" s="124" t="s">
        <v>19445</v>
      </c>
      <c r="E6749" s="118" t="s">
        <v>48</v>
      </c>
      <c r="F6749" s="124" t="s">
        <v>35249</v>
      </c>
      <c r="G6749" s="118" t="s">
        <v>34659</v>
      </c>
      <c r="H6749" s="137">
        <v>41423</v>
      </c>
      <c r="I6749" s="119">
        <v>403.6</v>
      </c>
      <c r="J6749" s="129"/>
      <c r="K6749" s="129"/>
      <c r="L6749" s="129">
        <v>0</v>
      </c>
      <c r="M6749" s="134" t="s">
        <v>22400</v>
      </c>
    </row>
    <row r="6750" spans="1:13" hidden="1" x14ac:dyDescent="0.25">
      <c r="A6750" s="128"/>
      <c r="B6750" s="2"/>
      <c r="C6750" s="139" t="s">
        <v>18823</v>
      </c>
      <c r="D6750" s="124" t="s">
        <v>18824</v>
      </c>
      <c r="E6750" s="118" t="s">
        <v>48</v>
      </c>
      <c r="F6750" s="124" t="s">
        <v>35249</v>
      </c>
      <c r="G6750" s="118" t="s">
        <v>34659</v>
      </c>
      <c r="H6750" s="137">
        <v>40169</v>
      </c>
      <c r="I6750" s="119">
        <v>115</v>
      </c>
      <c r="J6750" s="129"/>
      <c r="K6750" s="129"/>
      <c r="L6750" s="129">
        <v>0</v>
      </c>
      <c r="M6750" s="134" t="s">
        <v>22400</v>
      </c>
    </row>
    <row r="6751" spans="1:13" hidden="1" x14ac:dyDescent="0.25">
      <c r="A6751" s="128"/>
      <c r="B6751" s="2"/>
      <c r="C6751" s="139" t="s">
        <v>6146</v>
      </c>
      <c r="D6751" s="124" t="s">
        <v>6147</v>
      </c>
      <c r="E6751" s="118" t="s">
        <v>48</v>
      </c>
      <c r="F6751" s="124" t="s">
        <v>35249</v>
      </c>
      <c r="G6751" s="118" t="s">
        <v>2</v>
      </c>
      <c r="H6751" s="137">
        <v>40175</v>
      </c>
      <c r="I6751" s="119">
        <v>155</v>
      </c>
      <c r="J6751" s="129"/>
      <c r="K6751" s="129"/>
      <c r="L6751" s="129">
        <v>0</v>
      </c>
      <c r="M6751" s="134" t="s">
        <v>22400</v>
      </c>
    </row>
    <row r="6752" spans="1:13" hidden="1" x14ac:dyDescent="0.25">
      <c r="A6752" s="128"/>
      <c r="B6752" s="2"/>
      <c r="C6752" s="139" t="s">
        <v>19230</v>
      </c>
      <c r="D6752" s="124" t="s">
        <v>19229</v>
      </c>
      <c r="E6752" s="118" t="s">
        <v>48</v>
      </c>
      <c r="F6752" s="124" t="s">
        <v>35249</v>
      </c>
      <c r="G6752" s="118" t="s">
        <v>59</v>
      </c>
      <c r="H6752" s="137">
        <v>41613</v>
      </c>
      <c r="I6752" s="119">
        <v>216</v>
      </c>
      <c r="J6752" s="129"/>
      <c r="K6752" s="129"/>
      <c r="L6752" s="129">
        <v>0</v>
      </c>
      <c r="M6752" s="134" t="s">
        <v>22400</v>
      </c>
    </row>
    <row r="6753" spans="1:13" hidden="1" x14ac:dyDescent="0.25">
      <c r="A6753" s="128"/>
      <c r="B6753" s="2"/>
      <c r="C6753" s="139" t="s">
        <v>19228</v>
      </c>
      <c r="D6753" s="124" t="s">
        <v>19227</v>
      </c>
      <c r="E6753" s="118" t="s">
        <v>48</v>
      </c>
      <c r="F6753" s="124" t="s">
        <v>35249</v>
      </c>
      <c r="G6753" s="118" t="s">
        <v>34659</v>
      </c>
      <c r="H6753" s="137"/>
      <c r="I6753" s="119"/>
      <c r="J6753" s="129"/>
      <c r="K6753" s="129"/>
      <c r="L6753" s="129">
        <v>0</v>
      </c>
      <c r="M6753" s="134" t="s">
        <v>22400</v>
      </c>
    </row>
    <row r="6754" spans="1:13" hidden="1" x14ac:dyDescent="0.25">
      <c r="A6754" s="128"/>
      <c r="B6754" s="2"/>
      <c r="C6754" s="139" t="s">
        <v>6148</v>
      </c>
      <c r="D6754" s="124" t="s">
        <v>6149</v>
      </c>
      <c r="E6754" s="118" t="s">
        <v>48</v>
      </c>
      <c r="F6754" s="124" t="s">
        <v>35249</v>
      </c>
      <c r="G6754" s="118" t="s">
        <v>2</v>
      </c>
      <c r="H6754" s="137">
        <v>42909</v>
      </c>
      <c r="I6754" s="119">
        <v>255</v>
      </c>
      <c r="J6754" s="129"/>
      <c r="K6754" s="129"/>
      <c r="L6754" s="129">
        <v>0</v>
      </c>
      <c r="M6754" s="134" t="s">
        <v>22400</v>
      </c>
    </row>
    <row r="6755" spans="1:13" hidden="1" x14ac:dyDescent="0.25">
      <c r="A6755" s="128"/>
      <c r="B6755" s="2"/>
      <c r="C6755" s="139" t="s">
        <v>18818</v>
      </c>
      <c r="D6755" s="124" t="s">
        <v>18817</v>
      </c>
      <c r="E6755" s="118" t="s">
        <v>48</v>
      </c>
      <c r="F6755" s="124" t="s">
        <v>35249</v>
      </c>
      <c r="G6755" s="118" t="s">
        <v>34659</v>
      </c>
      <c r="H6755" s="137">
        <v>41695</v>
      </c>
      <c r="I6755" s="119">
        <v>109.66</v>
      </c>
      <c r="J6755" s="129"/>
      <c r="K6755" s="129"/>
      <c r="L6755" s="129">
        <v>0</v>
      </c>
      <c r="M6755" s="134" t="s">
        <v>22400</v>
      </c>
    </row>
    <row r="6756" spans="1:13" hidden="1" x14ac:dyDescent="0.25">
      <c r="A6756" s="128"/>
      <c r="B6756" s="2"/>
      <c r="C6756" s="139" t="s">
        <v>19466</v>
      </c>
      <c r="D6756" s="124" t="s">
        <v>19465</v>
      </c>
      <c r="E6756" s="118" t="s">
        <v>48</v>
      </c>
      <c r="F6756" s="124" t="s">
        <v>35249</v>
      </c>
      <c r="G6756" s="118" t="s">
        <v>34659</v>
      </c>
      <c r="H6756" s="137">
        <v>41310</v>
      </c>
      <c r="I6756" s="119">
        <v>230.3</v>
      </c>
      <c r="J6756" s="129"/>
      <c r="K6756" s="129"/>
      <c r="L6756" s="129">
        <v>0</v>
      </c>
      <c r="M6756" s="134" t="s">
        <v>22400</v>
      </c>
    </row>
    <row r="6757" spans="1:13" hidden="1" x14ac:dyDescent="0.25">
      <c r="A6757" s="128"/>
      <c r="B6757" s="2"/>
      <c r="C6757" s="139" t="s">
        <v>6150</v>
      </c>
      <c r="D6757" s="124" t="s">
        <v>6151</v>
      </c>
      <c r="E6757" s="118" t="s">
        <v>48</v>
      </c>
      <c r="F6757" s="124" t="s">
        <v>35249</v>
      </c>
      <c r="G6757" s="118" t="s">
        <v>2</v>
      </c>
      <c r="H6757" s="137">
        <v>41652</v>
      </c>
      <c r="I6757" s="119">
        <v>156</v>
      </c>
      <c r="J6757" s="129"/>
      <c r="K6757" s="129"/>
      <c r="L6757" s="129">
        <v>0</v>
      </c>
      <c r="M6757" s="134" t="s">
        <v>22400</v>
      </c>
    </row>
    <row r="6758" spans="1:13" hidden="1" x14ac:dyDescent="0.25">
      <c r="A6758" s="128"/>
      <c r="B6758" s="2"/>
      <c r="C6758" s="139" t="s">
        <v>6152</v>
      </c>
      <c r="D6758" s="124" t="s">
        <v>6153</v>
      </c>
      <c r="E6758" s="118" t="s">
        <v>48</v>
      </c>
      <c r="F6758" s="124" t="s">
        <v>35249</v>
      </c>
      <c r="G6758" s="118" t="s">
        <v>2</v>
      </c>
      <c r="H6758" s="137">
        <v>42643</v>
      </c>
      <c r="I6758" s="119">
        <v>241.5</v>
      </c>
      <c r="J6758" s="129"/>
      <c r="K6758" s="129"/>
      <c r="L6758" s="129">
        <v>0</v>
      </c>
      <c r="M6758" s="134" t="s">
        <v>22400</v>
      </c>
    </row>
    <row r="6759" spans="1:13" hidden="1" x14ac:dyDescent="0.25">
      <c r="A6759" s="128"/>
      <c r="B6759" s="2"/>
      <c r="C6759" s="139" t="s">
        <v>6154</v>
      </c>
      <c r="D6759" s="124" t="s">
        <v>6155</v>
      </c>
      <c r="E6759" s="118" t="s">
        <v>48</v>
      </c>
      <c r="F6759" s="124" t="s">
        <v>35249</v>
      </c>
      <c r="G6759" s="118" t="s">
        <v>2</v>
      </c>
      <c r="H6759" s="137">
        <v>43383</v>
      </c>
      <c r="I6759" s="119">
        <v>3085.5</v>
      </c>
      <c r="J6759" s="129"/>
      <c r="K6759" s="129"/>
      <c r="L6759" s="129">
        <v>0</v>
      </c>
      <c r="M6759" s="134" t="s">
        <v>22400</v>
      </c>
    </row>
    <row r="6760" spans="1:13" hidden="1" x14ac:dyDescent="0.25">
      <c r="A6760" s="128"/>
      <c r="B6760" s="2"/>
      <c r="C6760" s="139" t="s">
        <v>6156</v>
      </c>
      <c r="D6760" s="124" t="s">
        <v>6157</v>
      </c>
      <c r="E6760" s="118" t="s">
        <v>48</v>
      </c>
      <c r="F6760" s="124" t="s">
        <v>35249</v>
      </c>
      <c r="G6760" s="118" t="s">
        <v>2</v>
      </c>
      <c r="H6760" s="137">
        <v>42513</v>
      </c>
      <c r="I6760" s="119">
        <v>3711</v>
      </c>
      <c r="J6760" s="129"/>
      <c r="K6760" s="129"/>
      <c r="L6760" s="129">
        <v>0</v>
      </c>
      <c r="M6760" s="134" t="s">
        <v>22400</v>
      </c>
    </row>
    <row r="6761" spans="1:13" hidden="1" x14ac:dyDescent="0.25">
      <c r="A6761" s="128"/>
      <c r="B6761" s="2"/>
      <c r="C6761" s="139" t="s">
        <v>18993</v>
      </c>
      <c r="D6761" s="124" t="s">
        <v>18992</v>
      </c>
      <c r="E6761" s="118" t="s">
        <v>48</v>
      </c>
      <c r="F6761" s="124" t="s">
        <v>35249</v>
      </c>
      <c r="G6761" s="118" t="s">
        <v>34659</v>
      </c>
      <c r="H6761" s="137"/>
      <c r="I6761" s="119"/>
      <c r="J6761" s="129"/>
      <c r="K6761" s="129"/>
      <c r="L6761" s="129">
        <v>0</v>
      </c>
      <c r="M6761" s="134" t="s">
        <v>27449</v>
      </c>
    </row>
    <row r="6762" spans="1:13" hidden="1" x14ac:dyDescent="0.25">
      <c r="A6762" s="128"/>
      <c r="B6762" s="2"/>
      <c r="C6762" s="139" t="s">
        <v>6158</v>
      </c>
      <c r="D6762" s="124" t="s">
        <v>6159</v>
      </c>
      <c r="E6762" s="118" t="s">
        <v>48</v>
      </c>
      <c r="F6762" s="124" t="s">
        <v>35249</v>
      </c>
      <c r="G6762" s="118" t="s">
        <v>2</v>
      </c>
      <c r="H6762" s="137">
        <v>43146</v>
      </c>
      <c r="I6762" s="119">
        <v>228.36</v>
      </c>
      <c r="J6762" s="129"/>
      <c r="K6762" s="129"/>
      <c r="L6762" s="129">
        <v>0</v>
      </c>
      <c r="M6762" s="134" t="s">
        <v>27449</v>
      </c>
    </row>
    <row r="6763" spans="1:13" hidden="1" x14ac:dyDescent="0.25">
      <c r="A6763" s="128"/>
      <c r="B6763" s="2"/>
      <c r="C6763" s="139" t="s">
        <v>19236</v>
      </c>
      <c r="D6763" s="124" t="s">
        <v>19235</v>
      </c>
      <c r="E6763" s="118" t="s">
        <v>48</v>
      </c>
      <c r="F6763" s="124" t="s">
        <v>35249</v>
      </c>
      <c r="G6763" s="118" t="s">
        <v>34659</v>
      </c>
      <c r="H6763" s="137"/>
      <c r="I6763" s="119"/>
      <c r="J6763" s="129"/>
      <c r="K6763" s="129"/>
      <c r="L6763" s="129">
        <v>0</v>
      </c>
      <c r="M6763" s="134" t="s">
        <v>27449</v>
      </c>
    </row>
    <row r="6764" spans="1:13" hidden="1" x14ac:dyDescent="0.25">
      <c r="A6764" s="128"/>
      <c r="B6764" s="2"/>
      <c r="C6764" s="139" t="s">
        <v>19234</v>
      </c>
      <c r="D6764" s="124" t="s">
        <v>19233</v>
      </c>
      <c r="E6764" s="118" t="s">
        <v>48</v>
      </c>
      <c r="F6764" s="124" t="s">
        <v>35249</v>
      </c>
      <c r="G6764" s="118" t="s">
        <v>34659</v>
      </c>
      <c r="H6764" s="137">
        <v>40897</v>
      </c>
      <c r="I6764" s="119">
        <v>300</v>
      </c>
      <c r="J6764" s="129"/>
      <c r="K6764" s="129"/>
      <c r="L6764" s="129">
        <v>0</v>
      </c>
      <c r="M6764" s="134" t="s">
        <v>27449</v>
      </c>
    </row>
    <row r="6765" spans="1:13" hidden="1" x14ac:dyDescent="0.25">
      <c r="A6765" s="128"/>
      <c r="B6765" s="2"/>
      <c r="C6765" s="139" t="s">
        <v>35075</v>
      </c>
      <c r="D6765" s="124" t="s">
        <v>35076</v>
      </c>
      <c r="E6765" s="118" t="s">
        <v>48</v>
      </c>
      <c r="F6765" s="124" t="s">
        <v>35249</v>
      </c>
      <c r="G6765" s="118" t="s">
        <v>2</v>
      </c>
      <c r="H6765" s="137">
        <v>45433</v>
      </c>
      <c r="I6765" s="119">
        <v>54216.38</v>
      </c>
      <c r="J6765" s="129"/>
      <c r="K6765" s="129"/>
      <c r="L6765" s="129">
        <v>0</v>
      </c>
      <c r="M6765" s="134" t="s">
        <v>27449</v>
      </c>
    </row>
    <row r="6766" spans="1:13" hidden="1" x14ac:dyDescent="0.25">
      <c r="A6766" s="128"/>
      <c r="B6766" s="2"/>
      <c r="C6766" s="139" t="s">
        <v>31315</v>
      </c>
      <c r="D6766" s="124" t="s">
        <v>31316</v>
      </c>
      <c r="E6766" s="118" t="s">
        <v>48</v>
      </c>
      <c r="F6766" s="124" t="s">
        <v>35249</v>
      </c>
      <c r="G6766" s="118" t="s">
        <v>34659</v>
      </c>
      <c r="H6766" s="137"/>
      <c r="I6766" s="119"/>
      <c r="J6766" s="129"/>
      <c r="K6766" s="129"/>
      <c r="L6766" s="129">
        <v>0</v>
      </c>
      <c r="M6766" s="134" t="s">
        <v>27449</v>
      </c>
    </row>
    <row r="6767" spans="1:13" hidden="1" x14ac:dyDescent="0.25">
      <c r="A6767" s="128"/>
      <c r="B6767" s="2"/>
      <c r="C6767" s="139" t="s">
        <v>31887</v>
      </c>
      <c r="D6767" s="124" t="s">
        <v>31888</v>
      </c>
      <c r="E6767" s="118" t="s">
        <v>48</v>
      </c>
      <c r="F6767" s="124" t="s">
        <v>35249</v>
      </c>
      <c r="G6767" s="118" t="s">
        <v>34659</v>
      </c>
      <c r="H6767" s="137"/>
      <c r="I6767" s="119"/>
      <c r="J6767" s="129"/>
      <c r="K6767" s="129"/>
      <c r="L6767" s="129">
        <v>0</v>
      </c>
      <c r="M6767" s="134" t="s">
        <v>27449</v>
      </c>
    </row>
    <row r="6768" spans="1:13" hidden="1" x14ac:dyDescent="0.25">
      <c r="A6768" s="128"/>
      <c r="B6768" s="2"/>
      <c r="C6768" s="139" t="s">
        <v>27583</v>
      </c>
      <c r="D6768" s="124" t="s">
        <v>27584</v>
      </c>
      <c r="E6768" s="118" t="s">
        <v>48</v>
      </c>
      <c r="F6768" s="124" t="s">
        <v>35249</v>
      </c>
      <c r="G6768" s="118" t="s">
        <v>34659</v>
      </c>
      <c r="H6768" s="137"/>
      <c r="I6768" s="119"/>
      <c r="J6768" s="129"/>
      <c r="K6768" s="129"/>
      <c r="L6768" s="129">
        <v>0</v>
      </c>
      <c r="M6768" s="134" t="s">
        <v>27449</v>
      </c>
    </row>
    <row r="6769" spans="1:13" hidden="1" x14ac:dyDescent="0.25">
      <c r="A6769" s="128"/>
      <c r="B6769" s="2"/>
      <c r="C6769" s="139" t="s">
        <v>6160</v>
      </c>
      <c r="D6769" s="124" t="s">
        <v>6161</v>
      </c>
      <c r="E6769" s="118" t="s">
        <v>48</v>
      </c>
      <c r="F6769" s="124" t="s">
        <v>35249</v>
      </c>
      <c r="G6769" s="118" t="s">
        <v>2</v>
      </c>
      <c r="H6769" s="137">
        <v>43174</v>
      </c>
      <c r="I6769" s="119">
        <v>0.4</v>
      </c>
      <c r="J6769" s="129"/>
      <c r="K6769" s="129"/>
      <c r="L6769" s="129">
        <v>0</v>
      </c>
      <c r="M6769" s="134" t="s">
        <v>27449</v>
      </c>
    </row>
    <row r="6770" spans="1:13" hidden="1" x14ac:dyDescent="0.25">
      <c r="A6770" s="128"/>
      <c r="B6770" s="2"/>
      <c r="C6770" s="139" t="s">
        <v>6162</v>
      </c>
      <c r="D6770" s="124" t="s">
        <v>6163</v>
      </c>
      <c r="E6770" s="118" t="s">
        <v>48</v>
      </c>
      <c r="F6770" s="124" t="s">
        <v>35249</v>
      </c>
      <c r="G6770" s="118" t="s">
        <v>2</v>
      </c>
      <c r="H6770" s="137">
        <v>45128</v>
      </c>
      <c r="I6770" s="119">
        <v>1.1599999999999999</v>
      </c>
      <c r="J6770" s="129"/>
      <c r="K6770" s="129"/>
      <c r="L6770" s="129">
        <v>0</v>
      </c>
      <c r="M6770" s="134" t="s">
        <v>27449</v>
      </c>
    </row>
    <row r="6771" spans="1:13" hidden="1" x14ac:dyDescent="0.25">
      <c r="A6771" s="128"/>
      <c r="B6771" s="2"/>
      <c r="C6771" s="139" t="s">
        <v>33177</v>
      </c>
      <c r="D6771" s="124" t="s">
        <v>33178</v>
      </c>
      <c r="E6771" s="118" t="s">
        <v>48</v>
      </c>
      <c r="F6771" s="124" t="s">
        <v>35249</v>
      </c>
      <c r="G6771" s="118" t="s">
        <v>2</v>
      </c>
      <c r="H6771" s="137"/>
      <c r="I6771" s="119"/>
      <c r="J6771" s="129"/>
      <c r="K6771" s="129"/>
      <c r="L6771" s="129">
        <v>0</v>
      </c>
      <c r="M6771" s="134" t="s">
        <v>27449</v>
      </c>
    </row>
    <row r="6772" spans="1:13" hidden="1" x14ac:dyDescent="0.25">
      <c r="A6772" s="128"/>
      <c r="B6772" s="2"/>
      <c r="C6772" s="139" t="s">
        <v>27907</v>
      </c>
      <c r="D6772" s="124" t="s">
        <v>27908</v>
      </c>
      <c r="E6772" s="118" t="s">
        <v>48</v>
      </c>
      <c r="F6772" s="124" t="s">
        <v>35249</v>
      </c>
      <c r="G6772" s="118" t="s">
        <v>2</v>
      </c>
      <c r="H6772" s="137"/>
      <c r="I6772" s="119"/>
      <c r="J6772" s="129"/>
      <c r="K6772" s="129"/>
      <c r="L6772" s="129">
        <v>0</v>
      </c>
      <c r="M6772" s="134" t="s">
        <v>27449</v>
      </c>
    </row>
    <row r="6773" spans="1:13" hidden="1" x14ac:dyDescent="0.25">
      <c r="A6773" s="128"/>
      <c r="B6773" s="2"/>
      <c r="C6773" s="139" t="s">
        <v>32545</v>
      </c>
      <c r="D6773" s="124" t="s">
        <v>32546</v>
      </c>
      <c r="E6773" s="118" t="s">
        <v>48</v>
      </c>
      <c r="F6773" s="124" t="s">
        <v>35249</v>
      </c>
      <c r="G6773" s="118" t="s">
        <v>2</v>
      </c>
      <c r="H6773" s="137"/>
      <c r="I6773" s="119"/>
      <c r="J6773" s="129"/>
      <c r="K6773" s="129"/>
      <c r="L6773" s="129">
        <v>0</v>
      </c>
      <c r="M6773" s="134" t="s">
        <v>27449</v>
      </c>
    </row>
    <row r="6774" spans="1:13" hidden="1" x14ac:dyDescent="0.25">
      <c r="A6774" s="128"/>
      <c r="B6774" s="2"/>
      <c r="C6774" s="139" t="s">
        <v>6164</v>
      </c>
      <c r="D6774" s="124" t="s">
        <v>6165</v>
      </c>
      <c r="E6774" s="118" t="s">
        <v>48</v>
      </c>
      <c r="F6774" s="124" t="s">
        <v>35249</v>
      </c>
      <c r="G6774" s="118" t="s">
        <v>2</v>
      </c>
      <c r="H6774" s="137">
        <v>44692</v>
      </c>
      <c r="I6774" s="119">
        <v>1.1499999999999999</v>
      </c>
      <c r="J6774" s="129"/>
      <c r="K6774" s="129"/>
      <c r="L6774" s="129">
        <v>0</v>
      </c>
      <c r="M6774" s="134" t="s">
        <v>27449</v>
      </c>
    </row>
    <row r="6775" spans="1:13" hidden="1" x14ac:dyDescent="0.25">
      <c r="A6775" s="128"/>
      <c r="B6775" s="2"/>
      <c r="C6775" s="139" t="s">
        <v>6166</v>
      </c>
      <c r="D6775" s="124" t="s">
        <v>6167</v>
      </c>
      <c r="E6775" s="118" t="s">
        <v>48</v>
      </c>
      <c r="F6775" s="124" t="s">
        <v>35249</v>
      </c>
      <c r="G6775" s="118" t="s">
        <v>2</v>
      </c>
      <c r="H6775" s="137">
        <v>44692</v>
      </c>
      <c r="I6775" s="119">
        <v>1.1499999999999999</v>
      </c>
      <c r="J6775" s="129"/>
      <c r="K6775" s="129"/>
      <c r="L6775" s="129">
        <v>0</v>
      </c>
      <c r="M6775" s="134" t="s">
        <v>27449</v>
      </c>
    </row>
    <row r="6776" spans="1:13" hidden="1" x14ac:dyDescent="0.25">
      <c r="A6776" s="128"/>
      <c r="B6776" s="2"/>
      <c r="C6776" s="139" t="s">
        <v>29237</v>
      </c>
      <c r="D6776" s="124" t="s">
        <v>29238</v>
      </c>
      <c r="E6776" s="118" t="s">
        <v>48</v>
      </c>
      <c r="F6776" s="124" t="s">
        <v>35249</v>
      </c>
      <c r="G6776" s="118" t="s">
        <v>2</v>
      </c>
      <c r="H6776" s="137">
        <v>44964</v>
      </c>
      <c r="I6776" s="119">
        <v>1.1499999999999999</v>
      </c>
      <c r="J6776" s="129"/>
      <c r="K6776" s="129"/>
      <c r="L6776" s="129">
        <v>0</v>
      </c>
      <c r="M6776" s="134" t="s">
        <v>27449</v>
      </c>
    </row>
    <row r="6777" spans="1:13" hidden="1" x14ac:dyDescent="0.25">
      <c r="A6777" s="128"/>
      <c r="B6777" s="2"/>
      <c r="C6777" s="139" t="s">
        <v>29234</v>
      </c>
      <c r="D6777" s="124" t="s">
        <v>29235</v>
      </c>
      <c r="E6777" s="118" t="s">
        <v>48</v>
      </c>
      <c r="F6777" s="124" t="s">
        <v>35249</v>
      </c>
      <c r="G6777" s="118" t="s">
        <v>2</v>
      </c>
      <c r="H6777" s="137">
        <v>44964</v>
      </c>
      <c r="I6777" s="119">
        <v>1.1499999999999999</v>
      </c>
      <c r="J6777" s="129"/>
      <c r="K6777" s="129"/>
      <c r="L6777" s="129">
        <v>0</v>
      </c>
      <c r="M6777" s="134" t="s">
        <v>27449</v>
      </c>
    </row>
    <row r="6778" spans="1:13" hidden="1" x14ac:dyDescent="0.25">
      <c r="A6778" s="128"/>
      <c r="B6778" s="2"/>
      <c r="C6778" s="139" t="s">
        <v>27862</v>
      </c>
      <c r="D6778" s="124" t="s">
        <v>27863</v>
      </c>
      <c r="E6778" s="118" t="s">
        <v>48</v>
      </c>
      <c r="F6778" s="124" t="s">
        <v>35249</v>
      </c>
      <c r="G6778" s="118" t="s">
        <v>2</v>
      </c>
      <c r="H6778" s="137">
        <v>44986</v>
      </c>
      <c r="I6778" s="119">
        <v>1.1499999999999999</v>
      </c>
      <c r="J6778" s="129"/>
      <c r="K6778" s="129"/>
      <c r="L6778" s="129">
        <v>0</v>
      </c>
      <c r="M6778" s="134" t="s">
        <v>27449</v>
      </c>
    </row>
    <row r="6779" spans="1:13" hidden="1" x14ac:dyDescent="0.25">
      <c r="A6779" s="128"/>
      <c r="B6779" s="2"/>
      <c r="C6779" s="139" t="s">
        <v>28796</v>
      </c>
      <c r="D6779" s="124" t="s">
        <v>28797</v>
      </c>
      <c r="E6779" s="118" t="s">
        <v>48</v>
      </c>
      <c r="F6779" s="124" t="s">
        <v>35249</v>
      </c>
      <c r="G6779" s="118" t="s">
        <v>2</v>
      </c>
      <c r="H6779" s="137">
        <v>44986</v>
      </c>
      <c r="I6779" s="119">
        <v>1.1499999999999999</v>
      </c>
      <c r="J6779" s="129"/>
      <c r="K6779" s="129"/>
      <c r="L6779" s="129">
        <v>0</v>
      </c>
      <c r="M6779" s="134" t="s">
        <v>27449</v>
      </c>
    </row>
    <row r="6780" spans="1:13" hidden="1" x14ac:dyDescent="0.25">
      <c r="A6780" s="128"/>
      <c r="B6780" s="2"/>
      <c r="C6780" s="139" t="s">
        <v>28951</v>
      </c>
      <c r="D6780" s="124" t="s">
        <v>28952</v>
      </c>
      <c r="E6780" s="118" t="s">
        <v>48</v>
      </c>
      <c r="F6780" s="124" t="s">
        <v>35249</v>
      </c>
      <c r="G6780" s="118" t="s">
        <v>2</v>
      </c>
      <c r="H6780" s="137">
        <v>44964</v>
      </c>
      <c r="I6780" s="119">
        <v>1.1499999999999999</v>
      </c>
      <c r="J6780" s="129"/>
      <c r="K6780" s="129"/>
      <c r="L6780" s="129">
        <v>0</v>
      </c>
      <c r="M6780" s="134" t="s">
        <v>27449</v>
      </c>
    </row>
    <row r="6781" spans="1:13" hidden="1" x14ac:dyDescent="0.25">
      <c r="A6781" s="128"/>
      <c r="B6781" s="2"/>
      <c r="C6781" s="139" t="s">
        <v>28533</v>
      </c>
      <c r="D6781" s="124" t="s">
        <v>28534</v>
      </c>
      <c r="E6781" s="118" t="s">
        <v>48</v>
      </c>
      <c r="F6781" s="124" t="s">
        <v>35249</v>
      </c>
      <c r="G6781" s="118" t="s">
        <v>2</v>
      </c>
      <c r="H6781" s="137"/>
      <c r="I6781" s="119"/>
      <c r="J6781" s="129"/>
      <c r="K6781" s="129"/>
      <c r="L6781" s="129">
        <v>0</v>
      </c>
      <c r="M6781" s="134" t="s">
        <v>27449</v>
      </c>
    </row>
    <row r="6782" spans="1:13" hidden="1" x14ac:dyDescent="0.25">
      <c r="A6782" s="128"/>
      <c r="B6782" s="2"/>
      <c r="C6782" s="139" t="s">
        <v>6169</v>
      </c>
      <c r="D6782" s="124" t="s">
        <v>6170</v>
      </c>
      <c r="E6782" s="118" t="s">
        <v>48</v>
      </c>
      <c r="F6782" s="124" t="s">
        <v>35249</v>
      </c>
      <c r="G6782" s="118" t="s">
        <v>2</v>
      </c>
      <c r="H6782" s="137">
        <v>44692</v>
      </c>
      <c r="I6782" s="119">
        <v>1.1499999999999999</v>
      </c>
      <c r="J6782" s="129"/>
      <c r="K6782" s="129"/>
      <c r="L6782" s="129">
        <v>0</v>
      </c>
      <c r="M6782" s="134" t="s">
        <v>27449</v>
      </c>
    </row>
    <row r="6783" spans="1:13" hidden="1" x14ac:dyDescent="0.25">
      <c r="A6783" s="128"/>
      <c r="B6783" s="2"/>
      <c r="C6783" s="139" t="s">
        <v>6168</v>
      </c>
      <c r="D6783" s="124" t="s">
        <v>29035</v>
      </c>
      <c r="E6783" s="118" t="s">
        <v>48</v>
      </c>
      <c r="F6783" s="124" t="s">
        <v>35249</v>
      </c>
      <c r="G6783" s="118" t="s">
        <v>2</v>
      </c>
      <c r="H6783" s="137">
        <v>44692</v>
      </c>
      <c r="I6783" s="119">
        <v>1.1499999999999999</v>
      </c>
      <c r="J6783" s="129"/>
      <c r="K6783" s="129"/>
      <c r="L6783" s="129">
        <v>0</v>
      </c>
      <c r="M6783" s="134" t="s">
        <v>27449</v>
      </c>
    </row>
    <row r="6784" spans="1:13" x14ac:dyDescent="0.25">
      <c r="A6784" s="128"/>
      <c r="B6784" s="2"/>
      <c r="C6784" s="139" t="s">
        <v>6171</v>
      </c>
      <c r="D6784" s="124" t="s">
        <v>6172</v>
      </c>
      <c r="E6784" s="118" t="s">
        <v>48</v>
      </c>
      <c r="F6784" s="124" t="s">
        <v>35249</v>
      </c>
      <c r="G6784" s="118" t="s">
        <v>2</v>
      </c>
      <c r="H6784" s="137">
        <v>44964</v>
      </c>
      <c r="I6784" s="119">
        <v>1.1499999999999999</v>
      </c>
      <c r="J6784" s="129"/>
      <c r="K6784" s="129"/>
      <c r="L6784" s="129">
        <v>0</v>
      </c>
      <c r="M6784" s="134" t="s">
        <v>27449</v>
      </c>
    </row>
    <row r="6785" spans="1:13" x14ac:dyDescent="0.25">
      <c r="A6785" s="128"/>
      <c r="B6785" s="2"/>
      <c r="C6785" s="139" t="s">
        <v>6173</v>
      </c>
      <c r="D6785" s="124" t="s">
        <v>6174</v>
      </c>
      <c r="E6785" s="118" t="s">
        <v>48</v>
      </c>
      <c r="F6785" s="124" t="s">
        <v>35249</v>
      </c>
      <c r="G6785" s="118" t="s">
        <v>2</v>
      </c>
      <c r="H6785" s="137">
        <v>44964</v>
      </c>
      <c r="I6785" s="119">
        <v>1.1499999999999999</v>
      </c>
      <c r="J6785" s="129"/>
      <c r="K6785" s="129"/>
      <c r="L6785" s="129">
        <v>0</v>
      </c>
      <c r="M6785" s="134" t="s">
        <v>27449</v>
      </c>
    </row>
    <row r="6786" spans="1:13" x14ac:dyDescent="0.25">
      <c r="A6786" s="128"/>
      <c r="B6786" s="2"/>
      <c r="C6786" s="139" t="s">
        <v>6175</v>
      </c>
      <c r="D6786" s="124" t="s">
        <v>6176</v>
      </c>
      <c r="E6786" s="118" t="s">
        <v>48</v>
      </c>
      <c r="F6786" s="124" t="s">
        <v>35249</v>
      </c>
      <c r="G6786" s="118" t="s">
        <v>2</v>
      </c>
      <c r="H6786" s="137">
        <v>44964</v>
      </c>
      <c r="I6786" s="119">
        <v>1.1499999999999999</v>
      </c>
      <c r="J6786" s="129"/>
      <c r="K6786" s="129"/>
      <c r="L6786" s="129">
        <v>0</v>
      </c>
      <c r="M6786" s="134" t="s">
        <v>27449</v>
      </c>
    </row>
    <row r="6787" spans="1:13" x14ac:dyDescent="0.25">
      <c r="A6787" s="128"/>
      <c r="B6787" s="2"/>
      <c r="C6787" s="139" t="s">
        <v>29032</v>
      </c>
      <c r="D6787" s="124" t="s">
        <v>29033</v>
      </c>
      <c r="E6787" s="118" t="s">
        <v>48</v>
      </c>
      <c r="F6787" s="124" t="s">
        <v>35249</v>
      </c>
      <c r="G6787" s="118" t="s">
        <v>2</v>
      </c>
      <c r="H6787" s="137"/>
      <c r="I6787" s="119"/>
      <c r="J6787" s="129"/>
      <c r="K6787" s="129"/>
      <c r="L6787" s="129">
        <v>0</v>
      </c>
      <c r="M6787" s="134" t="s">
        <v>27449</v>
      </c>
    </row>
    <row r="6788" spans="1:13" x14ac:dyDescent="0.25">
      <c r="A6788" s="128"/>
      <c r="B6788" s="2"/>
      <c r="C6788" s="139" t="s">
        <v>28569</v>
      </c>
      <c r="D6788" s="124" t="s">
        <v>28570</v>
      </c>
      <c r="E6788" s="118" t="s">
        <v>48</v>
      </c>
      <c r="F6788" s="124" t="s">
        <v>35249</v>
      </c>
      <c r="G6788" s="118" t="s">
        <v>2</v>
      </c>
      <c r="H6788" s="137"/>
      <c r="I6788" s="119"/>
      <c r="J6788" s="129"/>
      <c r="K6788" s="129"/>
      <c r="L6788" s="129">
        <v>0</v>
      </c>
      <c r="M6788" s="134" t="s">
        <v>27449</v>
      </c>
    </row>
    <row r="6789" spans="1:13" x14ac:dyDescent="0.25">
      <c r="A6789" s="128"/>
      <c r="B6789" s="2"/>
      <c r="C6789" s="139" t="s">
        <v>6177</v>
      </c>
      <c r="D6789" s="124" t="s">
        <v>6178</v>
      </c>
      <c r="E6789" s="118" t="s">
        <v>48</v>
      </c>
      <c r="F6789" s="124" t="s">
        <v>35249</v>
      </c>
      <c r="G6789" s="118" t="s">
        <v>2</v>
      </c>
      <c r="H6789" s="137"/>
      <c r="I6789" s="119"/>
      <c r="J6789" s="129"/>
      <c r="K6789" s="129"/>
      <c r="L6789" s="129">
        <v>0</v>
      </c>
      <c r="M6789" s="134" t="s">
        <v>27449</v>
      </c>
    </row>
    <row r="6790" spans="1:13" hidden="1" x14ac:dyDescent="0.25">
      <c r="A6790" s="128"/>
      <c r="B6790" s="2"/>
      <c r="C6790" s="139" t="s">
        <v>6179</v>
      </c>
      <c r="D6790" s="124" t="s">
        <v>6180</v>
      </c>
      <c r="E6790" s="118" t="s">
        <v>48</v>
      </c>
      <c r="F6790" s="124" t="s">
        <v>35249</v>
      </c>
      <c r="G6790" s="118" t="s">
        <v>2</v>
      </c>
      <c r="H6790" s="137">
        <v>44692</v>
      </c>
      <c r="I6790" s="119">
        <v>1.1499999999999999</v>
      </c>
      <c r="J6790" s="129"/>
      <c r="K6790" s="129"/>
      <c r="L6790" s="129">
        <v>0</v>
      </c>
      <c r="M6790" s="134" t="s">
        <v>27449</v>
      </c>
    </row>
    <row r="6791" spans="1:13" hidden="1" x14ac:dyDescent="0.25">
      <c r="A6791" s="128"/>
      <c r="B6791" s="2"/>
      <c r="C6791" s="139" t="s">
        <v>6181</v>
      </c>
      <c r="D6791" s="124" t="s">
        <v>6182</v>
      </c>
      <c r="E6791" s="118" t="s">
        <v>48</v>
      </c>
      <c r="F6791" s="124" t="s">
        <v>35249</v>
      </c>
      <c r="G6791" s="118" t="s">
        <v>2</v>
      </c>
      <c r="H6791" s="137">
        <v>44692</v>
      </c>
      <c r="I6791" s="119">
        <v>1.1499999999999999</v>
      </c>
      <c r="J6791" s="129"/>
      <c r="K6791" s="129"/>
      <c r="L6791" s="129">
        <v>0</v>
      </c>
      <c r="M6791" s="134" t="s">
        <v>27449</v>
      </c>
    </row>
    <row r="6792" spans="1:13" hidden="1" x14ac:dyDescent="0.25">
      <c r="A6792" s="128"/>
      <c r="B6792" s="2"/>
      <c r="C6792" s="139" t="s">
        <v>6183</v>
      </c>
      <c r="D6792" s="124" t="s">
        <v>6184</v>
      </c>
      <c r="E6792" s="118" t="s">
        <v>48</v>
      </c>
      <c r="F6792" s="124" t="s">
        <v>35249</v>
      </c>
      <c r="G6792" s="118" t="s">
        <v>2</v>
      </c>
      <c r="H6792" s="137">
        <v>44692</v>
      </c>
      <c r="I6792" s="119">
        <v>1.1499999999999999</v>
      </c>
      <c r="J6792" s="129"/>
      <c r="K6792" s="129"/>
      <c r="L6792" s="129">
        <v>0</v>
      </c>
      <c r="M6792" s="134" t="s">
        <v>27449</v>
      </c>
    </row>
    <row r="6793" spans="1:13" hidden="1" x14ac:dyDescent="0.25">
      <c r="A6793" s="128"/>
      <c r="B6793" s="2"/>
      <c r="C6793" s="139" t="s">
        <v>6185</v>
      </c>
      <c r="D6793" s="124" t="s">
        <v>6186</v>
      </c>
      <c r="E6793" s="118" t="s">
        <v>48</v>
      </c>
      <c r="F6793" s="124" t="s">
        <v>35249</v>
      </c>
      <c r="G6793" s="118" t="s">
        <v>2</v>
      </c>
      <c r="H6793" s="137">
        <v>44692</v>
      </c>
      <c r="I6793" s="119">
        <v>1.1499999999999999</v>
      </c>
      <c r="J6793" s="129"/>
      <c r="K6793" s="129"/>
      <c r="L6793" s="129">
        <v>0</v>
      </c>
      <c r="M6793" s="134" t="s">
        <v>27449</v>
      </c>
    </row>
    <row r="6794" spans="1:13" hidden="1" x14ac:dyDescent="0.25">
      <c r="A6794" s="128"/>
      <c r="B6794" s="2"/>
      <c r="C6794" s="139" t="s">
        <v>6187</v>
      </c>
      <c r="D6794" s="124" t="s">
        <v>6188</v>
      </c>
      <c r="E6794" s="118" t="s">
        <v>48</v>
      </c>
      <c r="F6794" s="124" t="s">
        <v>35249</v>
      </c>
      <c r="G6794" s="118" t="s">
        <v>2</v>
      </c>
      <c r="H6794" s="137">
        <v>44692</v>
      </c>
      <c r="I6794" s="119">
        <v>1.1499999999999999</v>
      </c>
      <c r="J6794" s="129"/>
      <c r="K6794" s="129"/>
      <c r="L6794" s="129">
        <v>0</v>
      </c>
      <c r="M6794" s="134" t="s">
        <v>27449</v>
      </c>
    </row>
    <row r="6795" spans="1:13" hidden="1" x14ac:dyDescent="0.25">
      <c r="A6795" s="128"/>
      <c r="B6795" s="2"/>
      <c r="C6795" s="139" t="s">
        <v>6189</v>
      </c>
      <c r="D6795" s="124" t="s">
        <v>6190</v>
      </c>
      <c r="E6795" s="118" t="s">
        <v>48</v>
      </c>
      <c r="F6795" s="124" t="s">
        <v>35249</v>
      </c>
      <c r="G6795" s="118" t="s">
        <v>2</v>
      </c>
      <c r="H6795" s="137">
        <v>44692</v>
      </c>
      <c r="I6795" s="119">
        <v>1.1499999999999999</v>
      </c>
      <c r="J6795" s="129"/>
      <c r="K6795" s="129"/>
      <c r="L6795" s="129">
        <v>0</v>
      </c>
      <c r="M6795" s="134" t="s">
        <v>27449</v>
      </c>
    </row>
    <row r="6796" spans="1:13" hidden="1" x14ac:dyDescent="0.25">
      <c r="A6796" s="128"/>
      <c r="B6796" s="2"/>
      <c r="C6796" s="139" t="s">
        <v>6191</v>
      </c>
      <c r="D6796" s="124" t="s">
        <v>6192</v>
      </c>
      <c r="E6796" s="118" t="s">
        <v>48</v>
      </c>
      <c r="F6796" s="124" t="s">
        <v>35249</v>
      </c>
      <c r="G6796" s="118" t="s">
        <v>2</v>
      </c>
      <c r="H6796" s="137">
        <v>44692</v>
      </c>
      <c r="I6796" s="119">
        <v>1.1499999999999999</v>
      </c>
      <c r="J6796" s="129"/>
      <c r="K6796" s="129"/>
      <c r="L6796" s="129">
        <v>0</v>
      </c>
      <c r="M6796" s="134" t="s">
        <v>27449</v>
      </c>
    </row>
    <row r="6797" spans="1:13" hidden="1" x14ac:dyDescent="0.25">
      <c r="A6797" s="128"/>
      <c r="B6797" s="2"/>
      <c r="C6797" s="139" t="s">
        <v>6193</v>
      </c>
      <c r="D6797" s="124" t="s">
        <v>6194</v>
      </c>
      <c r="E6797" s="118" t="s">
        <v>48</v>
      </c>
      <c r="F6797" s="124" t="s">
        <v>35249</v>
      </c>
      <c r="G6797" s="118" t="s">
        <v>2</v>
      </c>
      <c r="H6797" s="137">
        <v>44692</v>
      </c>
      <c r="I6797" s="119">
        <v>1.1499999999999999</v>
      </c>
      <c r="J6797" s="129"/>
      <c r="K6797" s="129"/>
      <c r="L6797" s="129">
        <v>0</v>
      </c>
      <c r="M6797" s="134" t="s">
        <v>27449</v>
      </c>
    </row>
    <row r="6798" spans="1:13" hidden="1" x14ac:dyDescent="0.25">
      <c r="A6798" s="128"/>
      <c r="B6798" s="2"/>
      <c r="C6798" s="139" t="s">
        <v>6195</v>
      </c>
      <c r="D6798" s="124" t="s">
        <v>6196</v>
      </c>
      <c r="E6798" s="118" t="s">
        <v>48</v>
      </c>
      <c r="F6798" s="124" t="s">
        <v>35249</v>
      </c>
      <c r="G6798" s="118" t="s">
        <v>2</v>
      </c>
      <c r="H6798" s="137">
        <v>44692</v>
      </c>
      <c r="I6798" s="119">
        <v>1.1499999999999999</v>
      </c>
      <c r="J6798" s="129"/>
      <c r="K6798" s="129"/>
      <c r="L6798" s="129">
        <v>0</v>
      </c>
      <c r="M6798" s="134" t="s">
        <v>27449</v>
      </c>
    </row>
    <row r="6799" spans="1:13" hidden="1" x14ac:dyDescent="0.25">
      <c r="A6799" s="128"/>
      <c r="B6799" s="2"/>
      <c r="C6799" s="139" t="s">
        <v>6197</v>
      </c>
      <c r="D6799" s="124" t="s">
        <v>6198</v>
      </c>
      <c r="E6799" s="118" t="s">
        <v>48</v>
      </c>
      <c r="F6799" s="124" t="s">
        <v>35249</v>
      </c>
      <c r="G6799" s="118" t="s">
        <v>2</v>
      </c>
      <c r="H6799" s="137">
        <v>44692</v>
      </c>
      <c r="I6799" s="119">
        <v>1.1499999999999999</v>
      </c>
      <c r="J6799" s="129"/>
      <c r="K6799" s="129"/>
      <c r="L6799" s="129">
        <v>0</v>
      </c>
      <c r="M6799" s="134" t="s">
        <v>27449</v>
      </c>
    </row>
    <row r="6800" spans="1:13" hidden="1" x14ac:dyDescent="0.25">
      <c r="A6800" s="128"/>
      <c r="B6800" s="2"/>
      <c r="C6800" s="139" t="s">
        <v>6199</v>
      </c>
      <c r="D6800" s="124" t="s">
        <v>6200</v>
      </c>
      <c r="E6800" s="118" t="s">
        <v>48</v>
      </c>
      <c r="F6800" s="124" t="s">
        <v>35249</v>
      </c>
      <c r="G6800" s="118" t="s">
        <v>2</v>
      </c>
      <c r="H6800" s="137">
        <v>44692</v>
      </c>
      <c r="I6800" s="119">
        <v>1.1499999999999999</v>
      </c>
      <c r="J6800" s="129"/>
      <c r="K6800" s="129"/>
      <c r="L6800" s="129">
        <v>0</v>
      </c>
      <c r="M6800" s="134" t="s">
        <v>27449</v>
      </c>
    </row>
    <row r="6801" spans="1:13" hidden="1" x14ac:dyDescent="0.25">
      <c r="A6801" s="128"/>
      <c r="B6801" s="2"/>
      <c r="C6801" s="139" t="s">
        <v>6201</v>
      </c>
      <c r="D6801" s="124" t="s">
        <v>6202</v>
      </c>
      <c r="E6801" s="118" t="s">
        <v>48</v>
      </c>
      <c r="F6801" s="124" t="s">
        <v>35249</v>
      </c>
      <c r="G6801" s="118" t="s">
        <v>2</v>
      </c>
      <c r="H6801" s="137">
        <v>44692</v>
      </c>
      <c r="I6801" s="119">
        <v>1.1499999999999999</v>
      </c>
      <c r="J6801" s="129"/>
      <c r="K6801" s="129"/>
      <c r="L6801" s="129">
        <v>0</v>
      </c>
      <c r="M6801" s="134" t="s">
        <v>27449</v>
      </c>
    </row>
    <row r="6802" spans="1:13" hidden="1" x14ac:dyDescent="0.25">
      <c r="A6802" s="128"/>
      <c r="B6802" s="2"/>
      <c r="C6802" s="139" t="s">
        <v>6203</v>
      </c>
      <c r="D6802" s="124" t="s">
        <v>6204</v>
      </c>
      <c r="E6802" s="118" t="s">
        <v>48</v>
      </c>
      <c r="F6802" s="124" t="s">
        <v>35249</v>
      </c>
      <c r="G6802" s="118" t="s">
        <v>2</v>
      </c>
      <c r="H6802" s="137">
        <v>44692</v>
      </c>
      <c r="I6802" s="119">
        <v>1.1499999999999999</v>
      </c>
      <c r="J6802" s="129"/>
      <c r="K6802" s="129"/>
      <c r="L6802" s="129">
        <v>0</v>
      </c>
      <c r="M6802" s="134" t="s">
        <v>27449</v>
      </c>
    </row>
    <row r="6803" spans="1:13" hidden="1" x14ac:dyDescent="0.25">
      <c r="A6803" s="128"/>
      <c r="B6803" s="2"/>
      <c r="C6803" s="139" t="s">
        <v>28954</v>
      </c>
      <c r="D6803" s="124" t="s">
        <v>28955</v>
      </c>
      <c r="E6803" s="118" t="s">
        <v>48</v>
      </c>
      <c r="F6803" s="124" t="s">
        <v>35249</v>
      </c>
      <c r="G6803" s="118" t="s">
        <v>2</v>
      </c>
      <c r="H6803" s="137">
        <v>44964</v>
      </c>
      <c r="I6803" s="119">
        <v>1.1499999999999999</v>
      </c>
      <c r="J6803" s="129"/>
      <c r="K6803" s="129"/>
      <c r="L6803" s="129">
        <v>0</v>
      </c>
      <c r="M6803" s="134" t="s">
        <v>27449</v>
      </c>
    </row>
    <row r="6804" spans="1:13" hidden="1" x14ac:dyDescent="0.25">
      <c r="A6804" s="128"/>
      <c r="B6804" s="2"/>
      <c r="C6804" s="139" t="s">
        <v>28817</v>
      </c>
      <c r="D6804" s="124" t="s">
        <v>28818</v>
      </c>
      <c r="E6804" s="118" t="s">
        <v>48</v>
      </c>
      <c r="F6804" s="124" t="s">
        <v>35249</v>
      </c>
      <c r="G6804" s="118" t="s">
        <v>2</v>
      </c>
      <c r="H6804" s="137">
        <v>44964</v>
      </c>
      <c r="I6804" s="119">
        <v>1.1499999999999999</v>
      </c>
      <c r="J6804" s="129"/>
      <c r="K6804" s="129"/>
      <c r="L6804" s="129">
        <v>0</v>
      </c>
      <c r="M6804" s="134" t="s">
        <v>27449</v>
      </c>
    </row>
    <row r="6805" spans="1:13" hidden="1" x14ac:dyDescent="0.25">
      <c r="A6805" s="128"/>
      <c r="B6805" s="2"/>
      <c r="C6805" s="139" t="s">
        <v>29839</v>
      </c>
      <c r="D6805" s="124" t="s">
        <v>29840</v>
      </c>
      <c r="E6805" s="118" t="s">
        <v>48</v>
      </c>
      <c r="F6805" s="124" t="s">
        <v>35249</v>
      </c>
      <c r="G6805" s="118" t="s">
        <v>2</v>
      </c>
      <c r="H6805" s="137">
        <v>44964</v>
      </c>
      <c r="I6805" s="119">
        <v>1.1499999999999999</v>
      </c>
      <c r="J6805" s="129"/>
      <c r="K6805" s="129"/>
      <c r="L6805" s="129">
        <v>0</v>
      </c>
      <c r="M6805" s="134" t="s">
        <v>27449</v>
      </c>
    </row>
    <row r="6806" spans="1:13" hidden="1" x14ac:dyDescent="0.25">
      <c r="A6806" s="128"/>
      <c r="B6806" s="2"/>
      <c r="C6806" s="139" t="s">
        <v>27865</v>
      </c>
      <c r="D6806" s="124" t="s">
        <v>27866</v>
      </c>
      <c r="E6806" s="118" t="s">
        <v>48</v>
      </c>
      <c r="F6806" s="124" t="s">
        <v>35249</v>
      </c>
      <c r="G6806" s="118" t="s">
        <v>2</v>
      </c>
      <c r="H6806" s="137">
        <v>44964</v>
      </c>
      <c r="I6806" s="119">
        <v>1.1499999999999999</v>
      </c>
      <c r="J6806" s="129"/>
      <c r="K6806" s="129"/>
      <c r="L6806" s="129">
        <v>0</v>
      </c>
      <c r="M6806" s="134" t="s">
        <v>27449</v>
      </c>
    </row>
    <row r="6807" spans="1:13" hidden="1" x14ac:dyDescent="0.25">
      <c r="A6807" s="128"/>
      <c r="B6807" s="2"/>
      <c r="C6807" s="139" t="s">
        <v>29240</v>
      </c>
      <c r="D6807" s="124" t="s">
        <v>29241</v>
      </c>
      <c r="E6807" s="118" t="s">
        <v>48</v>
      </c>
      <c r="F6807" s="124" t="s">
        <v>35249</v>
      </c>
      <c r="G6807" s="118" t="s">
        <v>2</v>
      </c>
      <c r="H6807" s="137">
        <v>44964</v>
      </c>
      <c r="I6807" s="119">
        <v>1.1499999999999999</v>
      </c>
      <c r="J6807" s="129"/>
      <c r="K6807" s="129"/>
      <c r="L6807" s="129">
        <v>0</v>
      </c>
      <c r="M6807" s="134" t="s">
        <v>27449</v>
      </c>
    </row>
    <row r="6808" spans="1:13" hidden="1" x14ac:dyDescent="0.25">
      <c r="A6808" s="128"/>
      <c r="B6808" s="2"/>
      <c r="C6808" s="139" t="s">
        <v>29842</v>
      </c>
      <c r="D6808" s="124" t="s">
        <v>29843</v>
      </c>
      <c r="E6808" s="118" t="s">
        <v>48</v>
      </c>
      <c r="F6808" s="124" t="s">
        <v>35249</v>
      </c>
      <c r="G6808" s="118" t="s">
        <v>2</v>
      </c>
      <c r="H6808" s="137">
        <v>44964</v>
      </c>
      <c r="I6808" s="119">
        <v>1.1499999999999999</v>
      </c>
      <c r="J6808" s="129"/>
      <c r="K6808" s="129"/>
      <c r="L6808" s="129">
        <v>0</v>
      </c>
      <c r="M6808" s="134" t="s">
        <v>27449</v>
      </c>
    </row>
    <row r="6809" spans="1:13" hidden="1" x14ac:dyDescent="0.25">
      <c r="A6809" s="128"/>
      <c r="B6809" s="2"/>
      <c r="C6809" s="139" t="s">
        <v>28716</v>
      </c>
      <c r="D6809" s="124" t="s">
        <v>28717</v>
      </c>
      <c r="E6809" s="118" t="s">
        <v>48</v>
      </c>
      <c r="F6809" s="124" t="s">
        <v>35249</v>
      </c>
      <c r="G6809" s="118" t="s">
        <v>2</v>
      </c>
      <c r="H6809" s="137">
        <v>44964</v>
      </c>
      <c r="I6809" s="119">
        <v>1.1499999999999999</v>
      </c>
      <c r="J6809" s="129"/>
      <c r="K6809" s="129"/>
      <c r="L6809" s="129">
        <v>0</v>
      </c>
      <c r="M6809" s="134" t="s">
        <v>27449</v>
      </c>
    </row>
    <row r="6810" spans="1:13" hidden="1" x14ac:dyDescent="0.25">
      <c r="A6810" s="128"/>
      <c r="B6810" s="2"/>
      <c r="C6810" s="139" t="s">
        <v>28931</v>
      </c>
      <c r="D6810" s="124" t="s">
        <v>28932</v>
      </c>
      <c r="E6810" s="118" t="s">
        <v>48</v>
      </c>
      <c r="F6810" s="124" t="s">
        <v>35249</v>
      </c>
      <c r="G6810" s="118" t="s">
        <v>2</v>
      </c>
      <c r="H6810" s="137">
        <v>44964</v>
      </c>
      <c r="I6810" s="119">
        <v>1.1499999999999999</v>
      </c>
      <c r="J6810" s="129"/>
      <c r="K6810" s="129"/>
      <c r="L6810" s="129">
        <v>0</v>
      </c>
      <c r="M6810" s="134" t="s">
        <v>27449</v>
      </c>
    </row>
    <row r="6811" spans="1:13" hidden="1" x14ac:dyDescent="0.25">
      <c r="A6811" s="128"/>
      <c r="B6811" s="2"/>
      <c r="C6811" s="139" t="s">
        <v>28536</v>
      </c>
      <c r="D6811" s="124" t="s">
        <v>28537</v>
      </c>
      <c r="E6811" s="118" t="s">
        <v>48</v>
      </c>
      <c r="F6811" s="124" t="s">
        <v>35249</v>
      </c>
      <c r="G6811" s="118" t="s">
        <v>2</v>
      </c>
      <c r="H6811" s="137">
        <v>44964</v>
      </c>
      <c r="I6811" s="119">
        <v>1.1499999999999999</v>
      </c>
      <c r="J6811" s="129"/>
      <c r="K6811" s="129"/>
      <c r="L6811" s="129">
        <v>0</v>
      </c>
      <c r="M6811" s="134" t="s">
        <v>27449</v>
      </c>
    </row>
    <row r="6812" spans="1:13" hidden="1" x14ac:dyDescent="0.25">
      <c r="A6812" s="128"/>
      <c r="B6812" s="2"/>
      <c r="C6812" s="139" t="s">
        <v>28560</v>
      </c>
      <c r="D6812" s="124" t="s">
        <v>28561</v>
      </c>
      <c r="E6812" s="118" t="s">
        <v>48</v>
      </c>
      <c r="F6812" s="124" t="s">
        <v>35249</v>
      </c>
      <c r="G6812" s="118" t="s">
        <v>2</v>
      </c>
      <c r="H6812" s="137">
        <v>44964</v>
      </c>
      <c r="I6812" s="119">
        <v>1.1499999999999999</v>
      </c>
      <c r="J6812" s="129"/>
      <c r="K6812" s="129"/>
      <c r="L6812" s="129">
        <v>0</v>
      </c>
      <c r="M6812" s="134" t="s">
        <v>27449</v>
      </c>
    </row>
    <row r="6813" spans="1:13" hidden="1" x14ac:dyDescent="0.25">
      <c r="A6813" s="128"/>
      <c r="B6813" s="2"/>
      <c r="C6813" s="139" t="s">
        <v>28563</v>
      </c>
      <c r="D6813" s="124" t="s">
        <v>28564</v>
      </c>
      <c r="E6813" s="118" t="s">
        <v>48</v>
      </c>
      <c r="F6813" s="124" t="s">
        <v>35249</v>
      </c>
      <c r="G6813" s="118" t="s">
        <v>2</v>
      </c>
      <c r="H6813" s="137">
        <v>44964</v>
      </c>
      <c r="I6813" s="119">
        <v>1.1499999999999999</v>
      </c>
      <c r="J6813" s="129"/>
      <c r="K6813" s="129"/>
      <c r="L6813" s="129">
        <v>0</v>
      </c>
      <c r="M6813" s="134" t="s">
        <v>27449</v>
      </c>
    </row>
    <row r="6814" spans="1:13" hidden="1" x14ac:dyDescent="0.25">
      <c r="A6814" s="128"/>
      <c r="B6814" s="2"/>
      <c r="C6814" s="139" t="s">
        <v>30915</v>
      </c>
      <c r="D6814" s="124" t="s">
        <v>30916</v>
      </c>
      <c r="E6814" s="118" t="s">
        <v>48</v>
      </c>
      <c r="F6814" s="124" t="s">
        <v>35249</v>
      </c>
      <c r="G6814" s="118" t="s">
        <v>34659</v>
      </c>
      <c r="H6814" s="137"/>
      <c r="I6814" s="119"/>
      <c r="J6814" s="129"/>
      <c r="K6814" s="129"/>
      <c r="L6814" s="129">
        <v>0</v>
      </c>
      <c r="M6814" s="134" t="s">
        <v>27449</v>
      </c>
    </row>
    <row r="6815" spans="1:13" hidden="1" x14ac:dyDescent="0.25">
      <c r="A6815" s="128"/>
      <c r="B6815" s="2"/>
      <c r="C6815" s="139" t="s">
        <v>6205</v>
      </c>
      <c r="D6815" s="124" t="s">
        <v>6206</v>
      </c>
      <c r="E6815" s="118" t="s">
        <v>61</v>
      </c>
      <c r="F6815" s="124" t="s">
        <v>62</v>
      </c>
      <c r="G6815" s="118" t="s">
        <v>2</v>
      </c>
      <c r="H6815" s="137">
        <v>43882</v>
      </c>
      <c r="I6815" s="119">
        <v>6.95</v>
      </c>
      <c r="J6815" s="129"/>
      <c r="K6815" s="129"/>
      <c r="L6815" s="129">
        <v>0</v>
      </c>
      <c r="M6815" s="134" t="s">
        <v>27449</v>
      </c>
    </row>
    <row r="6816" spans="1:13" hidden="1" x14ac:dyDescent="0.25">
      <c r="A6816" s="128"/>
      <c r="B6816" s="2"/>
      <c r="C6816" s="139" t="s">
        <v>6205</v>
      </c>
      <c r="D6816" s="124" t="s">
        <v>6206</v>
      </c>
      <c r="E6816" s="118" t="s">
        <v>63</v>
      </c>
      <c r="F6816" s="124" t="s">
        <v>64</v>
      </c>
      <c r="G6816" s="118" t="s">
        <v>2</v>
      </c>
      <c r="H6816" s="137">
        <v>43882</v>
      </c>
      <c r="I6816" s="119">
        <v>6.95</v>
      </c>
      <c r="J6816" s="129"/>
      <c r="K6816" s="129"/>
      <c r="L6816" s="129">
        <v>0</v>
      </c>
      <c r="M6816" s="134" t="s">
        <v>27449</v>
      </c>
    </row>
    <row r="6817" spans="1:13" hidden="1" x14ac:dyDescent="0.25">
      <c r="A6817" s="128"/>
      <c r="B6817" s="2"/>
      <c r="C6817" s="139" t="s">
        <v>6205</v>
      </c>
      <c r="D6817" s="124" t="s">
        <v>6206</v>
      </c>
      <c r="E6817" s="118" t="s">
        <v>65</v>
      </c>
      <c r="F6817" s="124" t="s">
        <v>66</v>
      </c>
      <c r="G6817" s="118" t="s">
        <v>2</v>
      </c>
      <c r="H6817" s="137">
        <v>43882</v>
      </c>
      <c r="I6817" s="119">
        <v>6.95</v>
      </c>
      <c r="J6817" s="129"/>
      <c r="K6817" s="129"/>
      <c r="L6817" s="129">
        <v>0</v>
      </c>
      <c r="M6817" s="134" t="s">
        <v>27449</v>
      </c>
    </row>
    <row r="6818" spans="1:13" hidden="1" x14ac:dyDescent="0.25">
      <c r="A6818" s="128"/>
      <c r="B6818" s="2"/>
      <c r="C6818" s="139" t="s">
        <v>6205</v>
      </c>
      <c r="D6818" s="124" t="s">
        <v>6206</v>
      </c>
      <c r="E6818" s="118" t="s">
        <v>67</v>
      </c>
      <c r="F6818" s="124" t="s">
        <v>68</v>
      </c>
      <c r="G6818" s="118" t="s">
        <v>2</v>
      </c>
      <c r="H6818" s="137">
        <v>43882</v>
      </c>
      <c r="I6818" s="119">
        <v>6.95</v>
      </c>
      <c r="J6818" s="129"/>
      <c r="K6818" s="129"/>
      <c r="L6818" s="129">
        <v>0</v>
      </c>
      <c r="M6818" s="134" t="s">
        <v>27449</v>
      </c>
    </row>
    <row r="6819" spans="1:13" hidden="1" x14ac:dyDescent="0.25">
      <c r="A6819" s="128"/>
      <c r="B6819" s="2"/>
      <c r="C6819" s="139" t="s">
        <v>6205</v>
      </c>
      <c r="D6819" s="124" t="s">
        <v>6206</v>
      </c>
      <c r="E6819" s="118" t="s">
        <v>69</v>
      </c>
      <c r="F6819" s="124" t="s">
        <v>70</v>
      </c>
      <c r="G6819" s="118" t="s">
        <v>2</v>
      </c>
      <c r="H6819" s="137">
        <v>43882</v>
      </c>
      <c r="I6819" s="119">
        <v>6.95</v>
      </c>
      <c r="J6819" s="129"/>
      <c r="K6819" s="129"/>
      <c r="L6819" s="129">
        <v>0</v>
      </c>
      <c r="M6819" s="134" t="s">
        <v>27449</v>
      </c>
    </row>
    <row r="6820" spans="1:13" hidden="1" x14ac:dyDescent="0.25">
      <c r="A6820" s="128"/>
      <c r="B6820" s="2"/>
      <c r="C6820" s="139" t="s">
        <v>6205</v>
      </c>
      <c r="D6820" s="124" t="s">
        <v>6206</v>
      </c>
      <c r="E6820" s="118" t="s">
        <v>71</v>
      </c>
      <c r="F6820" s="124" t="s">
        <v>72</v>
      </c>
      <c r="G6820" s="118" t="s">
        <v>2</v>
      </c>
      <c r="H6820" s="137">
        <v>43882</v>
      </c>
      <c r="I6820" s="119">
        <v>6.95</v>
      </c>
      <c r="J6820" s="129"/>
      <c r="K6820" s="129"/>
      <c r="L6820" s="129">
        <v>0</v>
      </c>
      <c r="M6820" s="134" t="s">
        <v>27449</v>
      </c>
    </row>
    <row r="6821" spans="1:13" hidden="1" x14ac:dyDescent="0.25">
      <c r="A6821" s="128"/>
      <c r="B6821" s="2"/>
      <c r="C6821" s="139" t="s">
        <v>6205</v>
      </c>
      <c r="D6821" s="124" t="s">
        <v>6206</v>
      </c>
      <c r="E6821" s="118" t="s">
        <v>73</v>
      </c>
      <c r="F6821" s="124" t="s">
        <v>74</v>
      </c>
      <c r="G6821" s="118" t="s">
        <v>2</v>
      </c>
      <c r="H6821" s="137">
        <v>43882</v>
      </c>
      <c r="I6821" s="119">
        <v>6.95</v>
      </c>
      <c r="J6821" s="129"/>
      <c r="K6821" s="129"/>
      <c r="L6821" s="129">
        <v>0</v>
      </c>
      <c r="M6821" s="134" t="s">
        <v>27449</v>
      </c>
    </row>
    <row r="6822" spans="1:13" hidden="1" x14ac:dyDescent="0.25">
      <c r="A6822" s="128"/>
      <c r="B6822" s="2"/>
      <c r="C6822" s="139" t="s">
        <v>6205</v>
      </c>
      <c r="D6822" s="124" t="s">
        <v>6206</v>
      </c>
      <c r="E6822" s="118" t="s">
        <v>75</v>
      </c>
      <c r="F6822" s="124" t="s">
        <v>76</v>
      </c>
      <c r="G6822" s="118" t="s">
        <v>2</v>
      </c>
      <c r="H6822" s="137">
        <v>43882</v>
      </c>
      <c r="I6822" s="119">
        <v>6.95</v>
      </c>
      <c r="J6822" s="129"/>
      <c r="K6822" s="129"/>
      <c r="L6822" s="129">
        <v>0</v>
      </c>
      <c r="M6822" s="134" t="s">
        <v>27449</v>
      </c>
    </row>
    <row r="6823" spans="1:13" hidden="1" x14ac:dyDescent="0.25">
      <c r="A6823" s="128"/>
      <c r="B6823" s="2"/>
      <c r="C6823" s="139" t="s">
        <v>6205</v>
      </c>
      <c r="D6823" s="124" t="s">
        <v>6206</v>
      </c>
      <c r="E6823" s="118" t="s">
        <v>77</v>
      </c>
      <c r="F6823" s="124" t="s">
        <v>78</v>
      </c>
      <c r="G6823" s="118" t="s">
        <v>2</v>
      </c>
      <c r="H6823" s="137">
        <v>43882</v>
      </c>
      <c r="I6823" s="119">
        <v>6.95</v>
      </c>
      <c r="J6823" s="129"/>
      <c r="K6823" s="129"/>
      <c r="L6823" s="129">
        <v>0</v>
      </c>
      <c r="M6823" s="134" t="s">
        <v>27449</v>
      </c>
    </row>
    <row r="6824" spans="1:13" hidden="1" x14ac:dyDescent="0.25">
      <c r="A6824" s="128"/>
      <c r="B6824" s="2"/>
      <c r="C6824" s="139" t="s">
        <v>6207</v>
      </c>
      <c r="D6824" s="124" t="s">
        <v>6208</v>
      </c>
      <c r="E6824" s="118" t="s">
        <v>48</v>
      </c>
      <c r="F6824" s="124" t="s">
        <v>35249</v>
      </c>
      <c r="G6824" s="118" t="s">
        <v>2</v>
      </c>
      <c r="H6824" s="137">
        <v>43480</v>
      </c>
      <c r="I6824" s="119">
        <v>6.95</v>
      </c>
      <c r="J6824" s="129"/>
      <c r="K6824" s="129"/>
      <c r="L6824" s="129">
        <v>0</v>
      </c>
      <c r="M6824" s="134" t="s">
        <v>22401</v>
      </c>
    </row>
    <row r="6825" spans="1:13" hidden="1" x14ac:dyDescent="0.25">
      <c r="A6825" s="128"/>
      <c r="B6825" s="2"/>
      <c r="C6825" s="139" t="s">
        <v>6209</v>
      </c>
      <c r="D6825" s="124" t="s">
        <v>6210</v>
      </c>
      <c r="E6825" s="118" t="s">
        <v>288</v>
      </c>
      <c r="F6825" s="124" t="s">
        <v>289</v>
      </c>
      <c r="G6825" s="118" t="s">
        <v>2</v>
      </c>
      <c r="H6825" s="137">
        <v>45014</v>
      </c>
      <c r="I6825" s="119">
        <v>2.5</v>
      </c>
      <c r="J6825" s="129"/>
      <c r="K6825" s="129"/>
      <c r="L6825" s="129">
        <v>0</v>
      </c>
      <c r="M6825" s="134" t="s">
        <v>22401</v>
      </c>
    </row>
    <row r="6826" spans="1:13" hidden="1" x14ac:dyDescent="0.25">
      <c r="A6826" s="128"/>
      <c r="B6826" s="2"/>
      <c r="C6826" s="139" t="s">
        <v>6209</v>
      </c>
      <c r="D6826" s="124" t="s">
        <v>6210</v>
      </c>
      <c r="E6826" s="118" t="s">
        <v>290</v>
      </c>
      <c r="F6826" s="124" t="s">
        <v>291</v>
      </c>
      <c r="G6826" s="118" t="s">
        <v>2</v>
      </c>
      <c r="H6826" s="137">
        <v>45014</v>
      </c>
      <c r="I6826" s="119">
        <v>2.5</v>
      </c>
      <c r="J6826" s="129"/>
      <c r="K6826" s="129"/>
      <c r="L6826" s="129">
        <v>0</v>
      </c>
      <c r="M6826" s="134" t="s">
        <v>22401</v>
      </c>
    </row>
    <row r="6827" spans="1:13" hidden="1" x14ac:dyDescent="0.25">
      <c r="A6827" s="128"/>
      <c r="B6827" s="2"/>
      <c r="C6827" s="139" t="s">
        <v>6209</v>
      </c>
      <c r="D6827" s="124" t="s">
        <v>6210</v>
      </c>
      <c r="E6827" s="118" t="s">
        <v>292</v>
      </c>
      <c r="F6827" s="124" t="s">
        <v>293</v>
      </c>
      <c r="G6827" s="118" t="s">
        <v>2</v>
      </c>
      <c r="H6827" s="137">
        <v>45014</v>
      </c>
      <c r="I6827" s="119">
        <v>2.5</v>
      </c>
      <c r="J6827" s="129"/>
      <c r="K6827" s="129"/>
      <c r="L6827" s="129">
        <v>0</v>
      </c>
      <c r="M6827" s="134" t="s">
        <v>22401</v>
      </c>
    </row>
    <row r="6828" spans="1:13" hidden="1" x14ac:dyDescent="0.25">
      <c r="A6828" s="128"/>
      <c r="B6828" s="2"/>
      <c r="C6828" s="139" t="s">
        <v>6209</v>
      </c>
      <c r="D6828" s="124" t="s">
        <v>6210</v>
      </c>
      <c r="E6828" s="118" t="s">
        <v>294</v>
      </c>
      <c r="F6828" s="124" t="s">
        <v>295</v>
      </c>
      <c r="G6828" s="118" t="s">
        <v>2</v>
      </c>
      <c r="H6828" s="137">
        <v>45014</v>
      </c>
      <c r="I6828" s="119">
        <v>2.5</v>
      </c>
      <c r="J6828" s="129"/>
      <c r="K6828" s="129"/>
      <c r="L6828" s="129">
        <v>0</v>
      </c>
      <c r="M6828" s="134" t="s">
        <v>22401</v>
      </c>
    </row>
    <row r="6829" spans="1:13" hidden="1" x14ac:dyDescent="0.25">
      <c r="A6829" s="128"/>
      <c r="B6829" s="2"/>
      <c r="C6829" s="139" t="s">
        <v>6209</v>
      </c>
      <c r="D6829" s="124" t="s">
        <v>6210</v>
      </c>
      <c r="E6829" s="118" t="s">
        <v>296</v>
      </c>
      <c r="F6829" s="124" t="s">
        <v>297</v>
      </c>
      <c r="G6829" s="118" t="s">
        <v>2</v>
      </c>
      <c r="H6829" s="137">
        <v>43882</v>
      </c>
      <c r="I6829" s="119">
        <v>6.95</v>
      </c>
      <c r="J6829" s="129"/>
      <c r="K6829" s="129"/>
      <c r="L6829" s="129">
        <v>0</v>
      </c>
      <c r="M6829" s="134" t="s">
        <v>31694</v>
      </c>
    </row>
    <row r="6830" spans="1:13" hidden="1" x14ac:dyDescent="0.25">
      <c r="A6830" s="128"/>
      <c r="B6830" s="2"/>
      <c r="C6830" s="139" t="s">
        <v>6209</v>
      </c>
      <c r="D6830" s="124" t="s">
        <v>6210</v>
      </c>
      <c r="E6830" s="118" t="s">
        <v>101</v>
      </c>
      <c r="F6830" s="124" t="s">
        <v>102</v>
      </c>
      <c r="G6830" s="118" t="s">
        <v>2</v>
      </c>
      <c r="H6830" s="137">
        <v>45014</v>
      </c>
      <c r="I6830" s="119">
        <v>2.5</v>
      </c>
      <c r="J6830" s="129"/>
      <c r="K6830" s="129"/>
      <c r="L6830" s="129">
        <v>0</v>
      </c>
      <c r="M6830" s="134" t="s">
        <v>30938</v>
      </c>
    </row>
    <row r="6831" spans="1:13" hidden="1" x14ac:dyDescent="0.25">
      <c r="A6831" s="128"/>
      <c r="B6831" s="2"/>
      <c r="C6831" s="139" t="s">
        <v>6209</v>
      </c>
      <c r="D6831" s="124" t="s">
        <v>6210</v>
      </c>
      <c r="E6831" s="118" t="s">
        <v>298</v>
      </c>
      <c r="F6831" s="124" t="s">
        <v>299</v>
      </c>
      <c r="G6831" s="118" t="s">
        <v>2</v>
      </c>
      <c r="H6831" s="137">
        <v>43882</v>
      </c>
      <c r="I6831" s="119">
        <v>6.95</v>
      </c>
      <c r="J6831" s="129"/>
      <c r="K6831" s="129"/>
      <c r="L6831" s="129">
        <v>0</v>
      </c>
      <c r="M6831" s="134" t="s">
        <v>31459</v>
      </c>
    </row>
    <row r="6832" spans="1:13" hidden="1" x14ac:dyDescent="0.25">
      <c r="A6832" s="128"/>
      <c r="B6832" s="2"/>
      <c r="C6832" s="139" t="s">
        <v>6209</v>
      </c>
      <c r="D6832" s="124" t="s">
        <v>6210</v>
      </c>
      <c r="E6832" s="118" t="s">
        <v>300</v>
      </c>
      <c r="F6832" s="124" t="s">
        <v>301</v>
      </c>
      <c r="G6832" s="118" t="s">
        <v>2</v>
      </c>
      <c r="H6832" s="137">
        <v>43882</v>
      </c>
      <c r="I6832" s="119">
        <v>6.95</v>
      </c>
      <c r="J6832" s="129"/>
      <c r="K6832" s="129"/>
      <c r="L6832" s="129">
        <v>0</v>
      </c>
      <c r="M6832" s="134" t="s">
        <v>31459</v>
      </c>
    </row>
    <row r="6833" spans="1:13" hidden="1" x14ac:dyDescent="0.25">
      <c r="A6833" s="128"/>
      <c r="B6833" s="2"/>
      <c r="C6833" s="139" t="s">
        <v>6209</v>
      </c>
      <c r="D6833" s="124" t="s">
        <v>6210</v>
      </c>
      <c r="E6833" s="118" t="s">
        <v>302</v>
      </c>
      <c r="F6833" s="124" t="s">
        <v>303</v>
      </c>
      <c r="G6833" s="118" t="s">
        <v>2</v>
      </c>
      <c r="H6833" s="137">
        <v>45014</v>
      </c>
      <c r="I6833" s="119">
        <v>2.5</v>
      </c>
      <c r="J6833" s="129"/>
      <c r="K6833" s="129"/>
      <c r="L6833" s="129">
        <v>0</v>
      </c>
      <c r="M6833" s="134" t="s">
        <v>22402</v>
      </c>
    </row>
    <row r="6834" spans="1:13" hidden="1" x14ac:dyDescent="0.25">
      <c r="A6834" s="128"/>
      <c r="B6834" s="2"/>
      <c r="C6834" s="139" t="s">
        <v>6209</v>
      </c>
      <c r="D6834" s="124" t="s">
        <v>6210</v>
      </c>
      <c r="E6834" s="118" t="s">
        <v>304</v>
      </c>
      <c r="F6834" s="124" t="s">
        <v>305</v>
      </c>
      <c r="G6834" s="118" t="s">
        <v>2</v>
      </c>
      <c r="H6834" s="137">
        <v>45014</v>
      </c>
      <c r="I6834" s="119">
        <v>2.5</v>
      </c>
      <c r="J6834" s="129"/>
      <c r="K6834" s="129"/>
      <c r="L6834" s="129">
        <v>0</v>
      </c>
      <c r="M6834" s="134" t="s">
        <v>22403</v>
      </c>
    </row>
    <row r="6835" spans="1:13" hidden="1" x14ac:dyDescent="0.25">
      <c r="A6835" s="128"/>
      <c r="B6835" s="2"/>
      <c r="C6835" s="139" t="s">
        <v>6209</v>
      </c>
      <c r="D6835" s="124" t="s">
        <v>6210</v>
      </c>
      <c r="E6835" s="118" t="s">
        <v>306</v>
      </c>
      <c r="F6835" s="124" t="s">
        <v>307</v>
      </c>
      <c r="G6835" s="118" t="s">
        <v>2</v>
      </c>
      <c r="H6835" s="137">
        <v>45014</v>
      </c>
      <c r="I6835" s="119">
        <v>2.5</v>
      </c>
      <c r="J6835" s="129"/>
      <c r="K6835" s="129"/>
      <c r="L6835" s="129">
        <v>0</v>
      </c>
      <c r="M6835" s="134" t="s">
        <v>22404</v>
      </c>
    </row>
    <row r="6836" spans="1:13" hidden="1" x14ac:dyDescent="0.25">
      <c r="A6836" s="128"/>
      <c r="B6836" s="2"/>
      <c r="C6836" s="139" t="s">
        <v>6209</v>
      </c>
      <c r="D6836" s="124" t="s">
        <v>6210</v>
      </c>
      <c r="E6836" s="118" t="s">
        <v>280</v>
      </c>
      <c r="F6836" s="124" t="s">
        <v>281</v>
      </c>
      <c r="G6836" s="118" t="s">
        <v>2</v>
      </c>
      <c r="H6836" s="137">
        <v>43882</v>
      </c>
      <c r="I6836" s="119">
        <v>6.95</v>
      </c>
      <c r="J6836" s="129"/>
      <c r="K6836" s="129"/>
      <c r="L6836" s="129">
        <v>0</v>
      </c>
      <c r="M6836" s="134" t="s">
        <v>22405</v>
      </c>
    </row>
    <row r="6837" spans="1:13" hidden="1" x14ac:dyDescent="0.25">
      <c r="A6837" s="128"/>
      <c r="B6837" s="2"/>
      <c r="C6837" s="139" t="s">
        <v>6209</v>
      </c>
      <c r="D6837" s="124" t="s">
        <v>6210</v>
      </c>
      <c r="E6837" s="118" t="s">
        <v>308</v>
      </c>
      <c r="F6837" s="124" t="s">
        <v>309</v>
      </c>
      <c r="G6837" s="118" t="s">
        <v>2</v>
      </c>
      <c r="H6837" s="137">
        <v>43882</v>
      </c>
      <c r="I6837" s="119">
        <v>6.95</v>
      </c>
      <c r="J6837" s="129"/>
      <c r="K6837" s="129"/>
      <c r="L6837" s="129">
        <v>0</v>
      </c>
      <c r="M6837" s="134" t="s">
        <v>22406</v>
      </c>
    </row>
    <row r="6838" spans="1:13" hidden="1" x14ac:dyDescent="0.25">
      <c r="A6838" s="128"/>
      <c r="B6838" s="2"/>
      <c r="C6838" s="139" t="s">
        <v>6209</v>
      </c>
      <c r="D6838" s="124" t="s">
        <v>6210</v>
      </c>
      <c r="E6838" s="118" t="s">
        <v>310</v>
      </c>
      <c r="F6838" s="124" t="s">
        <v>311</v>
      </c>
      <c r="G6838" s="118" t="s">
        <v>2</v>
      </c>
      <c r="H6838" s="137">
        <v>43882</v>
      </c>
      <c r="I6838" s="119">
        <v>6.95</v>
      </c>
      <c r="J6838" s="129"/>
      <c r="K6838" s="129"/>
      <c r="L6838" s="129">
        <v>0</v>
      </c>
      <c r="M6838" s="134" t="s">
        <v>22407</v>
      </c>
    </row>
    <row r="6839" spans="1:13" hidden="1" x14ac:dyDescent="0.25">
      <c r="A6839" s="128"/>
      <c r="B6839" s="2"/>
      <c r="C6839" s="139" t="s">
        <v>6211</v>
      </c>
      <c r="D6839" s="124" t="s">
        <v>6212</v>
      </c>
      <c r="E6839" s="118" t="s">
        <v>48</v>
      </c>
      <c r="F6839" s="124" t="s">
        <v>35249</v>
      </c>
      <c r="G6839" s="118" t="s">
        <v>2</v>
      </c>
      <c r="H6839" s="137">
        <v>43480</v>
      </c>
      <c r="I6839" s="119">
        <v>6.95</v>
      </c>
      <c r="J6839" s="129"/>
      <c r="K6839" s="129"/>
      <c r="L6839" s="129">
        <v>0</v>
      </c>
      <c r="M6839" s="134" t="s">
        <v>22408</v>
      </c>
    </row>
    <row r="6840" spans="1:13" hidden="1" x14ac:dyDescent="0.25">
      <c r="A6840" s="128"/>
      <c r="B6840" s="2"/>
      <c r="C6840" s="139" t="s">
        <v>6213</v>
      </c>
      <c r="D6840" s="124" t="s">
        <v>6214</v>
      </c>
      <c r="E6840" s="118" t="s">
        <v>48</v>
      </c>
      <c r="F6840" s="124" t="s">
        <v>35249</v>
      </c>
      <c r="G6840" s="118" t="s">
        <v>2</v>
      </c>
      <c r="H6840" s="137">
        <v>43480</v>
      </c>
      <c r="I6840" s="119">
        <v>6.95</v>
      </c>
      <c r="J6840" s="129"/>
      <c r="K6840" s="129"/>
      <c r="L6840" s="129">
        <v>0</v>
      </c>
      <c r="M6840" s="134" t="s">
        <v>28715</v>
      </c>
    </row>
    <row r="6841" spans="1:13" hidden="1" x14ac:dyDescent="0.25">
      <c r="A6841" s="128"/>
      <c r="B6841" s="2"/>
      <c r="C6841" s="139" t="s">
        <v>6215</v>
      </c>
      <c r="D6841" s="124" t="s">
        <v>6216</v>
      </c>
      <c r="E6841" s="118" t="s">
        <v>48</v>
      </c>
      <c r="F6841" s="124" t="s">
        <v>35249</v>
      </c>
      <c r="G6841" s="118" t="s">
        <v>2</v>
      </c>
      <c r="H6841" s="137">
        <v>43480</v>
      </c>
      <c r="I6841" s="119">
        <v>6.95</v>
      </c>
      <c r="J6841" s="129"/>
      <c r="K6841" s="129"/>
      <c r="L6841" s="129">
        <v>0</v>
      </c>
      <c r="M6841" s="134" t="s">
        <v>22409</v>
      </c>
    </row>
    <row r="6842" spans="1:13" hidden="1" x14ac:dyDescent="0.25">
      <c r="A6842" s="128"/>
      <c r="B6842" s="2"/>
      <c r="C6842" s="139" t="s">
        <v>6217</v>
      </c>
      <c r="D6842" s="124" t="s">
        <v>6218</v>
      </c>
      <c r="E6842" s="118" t="s">
        <v>48</v>
      </c>
      <c r="F6842" s="124" t="s">
        <v>35249</v>
      </c>
      <c r="G6842" s="118" t="s">
        <v>2</v>
      </c>
      <c r="H6842" s="137">
        <v>43480</v>
      </c>
      <c r="I6842" s="119">
        <v>6.95</v>
      </c>
      <c r="J6842" s="129"/>
      <c r="K6842" s="129"/>
      <c r="L6842" s="129">
        <v>0</v>
      </c>
      <c r="M6842" s="134" t="s">
        <v>31003</v>
      </c>
    </row>
    <row r="6843" spans="1:13" hidden="1" x14ac:dyDescent="0.25">
      <c r="A6843" s="128"/>
      <c r="B6843" s="2"/>
      <c r="C6843" s="139" t="s">
        <v>6219</v>
      </c>
      <c r="D6843" s="124" t="s">
        <v>6220</v>
      </c>
      <c r="E6843" s="118" t="s">
        <v>48</v>
      </c>
      <c r="F6843" s="124" t="s">
        <v>35249</v>
      </c>
      <c r="G6843" s="118" t="s">
        <v>2</v>
      </c>
      <c r="H6843" s="137">
        <v>43480</v>
      </c>
      <c r="I6843" s="119">
        <v>6.95</v>
      </c>
      <c r="J6843" s="129"/>
      <c r="K6843" s="129"/>
      <c r="L6843" s="129">
        <v>0</v>
      </c>
      <c r="M6843" s="134" t="s">
        <v>22410</v>
      </c>
    </row>
    <row r="6844" spans="1:13" hidden="1" x14ac:dyDescent="0.25">
      <c r="A6844" s="128"/>
      <c r="B6844" s="2"/>
      <c r="C6844" s="139" t="s">
        <v>27450</v>
      </c>
      <c r="D6844" s="124" t="s">
        <v>27451</v>
      </c>
      <c r="E6844" s="118" t="s">
        <v>246</v>
      </c>
      <c r="F6844" s="124" t="s">
        <v>247</v>
      </c>
      <c r="G6844" s="118" t="s">
        <v>2</v>
      </c>
      <c r="H6844" s="137">
        <v>45061</v>
      </c>
      <c r="I6844" s="119">
        <v>3.8</v>
      </c>
      <c r="J6844" s="129"/>
      <c r="K6844" s="129"/>
      <c r="L6844" s="129">
        <v>0</v>
      </c>
      <c r="M6844" s="134" t="s">
        <v>22411</v>
      </c>
    </row>
    <row r="6845" spans="1:13" hidden="1" x14ac:dyDescent="0.25">
      <c r="A6845" s="128"/>
      <c r="B6845" s="2"/>
      <c r="C6845" s="139" t="s">
        <v>27450</v>
      </c>
      <c r="D6845" s="124" t="s">
        <v>27451</v>
      </c>
      <c r="E6845" s="118" t="s">
        <v>5570</v>
      </c>
      <c r="F6845" s="124" t="s">
        <v>5571</v>
      </c>
      <c r="G6845" s="118" t="s">
        <v>2</v>
      </c>
      <c r="H6845" s="137">
        <v>45061</v>
      </c>
      <c r="I6845" s="119">
        <v>3.8</v>
      </c>
      <c r="J6845" s="129"/>
      <c r="K6845" s="129"/>
      <c r="L6845" s="129">
        <v>0</v>
      </c>
      <c r="M6845" s="134" t="s">
        <v>22412</v>
      </c>
    </row>
    <row r="6846" spans="1:13" hidden="1" x14ac:dyDescent="0.25">
      <c r="A6846" s="128"/>
      <c r="B6846" s="2"/>
      <c r="C6846" s="139" t="s">
        <v>27450</v>
      </c>
      <c r="D6846" s="124" t="s">
        <v>27451</v>
      </c>
      <c r="E6846" s="118" t="s">
        <v>258</v>
      </c>
      <c r="F6846" s="124" t="s">
        <v>259</v>
      </c>
      <c r="G6846" s="118" t="s">
        <v>2</v>
      </c>
      <c r="H6846" s="137">
        <v>45061</v>
      </c>
      <c r="I6846" s="119">
        <v>3.8</v>
      </c>
      <c r="J6846" s="129"/>
      <c r="K6846" s="129"/>
      <c r="L6846" s="129">
        <v>0</v>
      </c>
      <c r="M6846" s="134" t="s">
        <v>22413</v>
      </c>
    </row>
    <row r="6847" spans="1:13" hidden="1" x14ac:dyDescent="0.25">
      <c r="A6847" s="128"/>
      <c r="B6847" s="2"/>
      <c r="C6847" s="139" t="s">
        <v>27450</v>
      </c>
      <c r="D6847" s="124" t="s">
        <v>27451</v>
      </c>
      <c r="E6847" s="118" t="s">
        <v>260</v>
      </c>
      <c r="F6847" s="124" t="s">
        <v>261</v>
      </c>
      <c r="G6847" s="118" t="s">
        <v>2</v>
      </c>
      <c r="H6847" s="137">
        <v>45061</v>
      </c>
      <c r="I6847" s="119">
        <v>3.8</v>
      </c>
      <c r="J6847" s="129"/>
      <c r="K6847" s="129"/>
      <c r="L6847" s="129">
        <v>0</v>
      </c>
      <c r="M6847" s="134" t="s">
        <v>22414</v>
      </c>
    </row>
    <row r="6848" spans="1:13" hidden="1" x14ac:dyDescent="0.25">
      <c r="A6848" s="128"/>
      <c r="B6848" s="2"/>
      <c r="C6848" s="139" t="s">
        <v>27450</v>
      </c>
      <c r="D6848" s="124" t="s">
        <v>27451</v>
      </c>
      <c r="E6848" s="118" t="s">
        <v>262</v>
      </c>
      <c r="F6848" s="124" t="s">
        <v>263</v>
      </c>
      <c r="G6848" s="118" t="s">
        <v>2</v>
      </c>
      <c r="H6848" s="137">
        <v>45061</v>
      </c>
      <c r="I6848" s="119">
        <v>3.8</v>
      </c>
      <c r="J6848" s="129"/>
      <c r="K6848" s="129"/>
      <c r="L6848" s="129">
        <v>0</v>
      </c>
      <c r="M6848" s="134" t="s">
        <v>32836</v>
      </c>
    </row>
    <row r="6849" spans="1:13" hidden="1" x14ac:dyDescent="0.25">
      <c r="A6849" s="128"/>
      <c r="B6849" s="2"/>
      <c r="C6849" s="139" t="s">
        <v>27450</v>
      </c>
      <c r="D6849" s="124" t="s">
        <v>27451</v>
      </c>
      <c r="E6849" s="118" t="s">
        <v>248</v>
      </c>
      <c r="F6849" s="124" t="s">
        <v>249</v>
      </c>
      <c r="G6849" s="118" t="s">
        <v>2</v>
      </c>
      <c r="H6849" s="137">
        <v>45061</v>
      </c>
      <c r="I6849" s="119">
        <v>3.8</v>
      </c>
      <c r="J6849" s="129"/>
      <c r="K6849" s="129"/>
      <c r="L6849" s="129">
        <v>0</v>
      </c>
      <c r="M6849" s="134" t="s">
        <v>22415</v>
      </c>
    </row>
    <row r="6850" spans="1:13" hidden="1" x14ac:dyDescent="0.25">
      <c r="A6850" s="128"/>
      <c r="B6850" s="2"/>
      <c r="C6850" s="139" t="s">
        <v>27450</v>
      </c>
      <c r="D6850" s="124" t="s">
        <v>27451</v>
      </c>
      <c r="E6850" s="118" t="s">
        <v>5576</v>
      </c>
      <c r="F6850" s="124" t="s">
        <v>5577</v>
      </c>
      <c r="G6850" s="118" t="s">
        <v>2</v>
      </c>
      <c r="H6850" s="137">
        <v>45061</v>
      </c>
      <c r="I6850" s="119">
        <v>3.8</v>
      </c>
      <c r="J6850" s="129"/>
      <c r="K6850" s="129"/>
      <c r="L6850" s="129">
        <v>0</v>
      </c>
      <c r="M6850" s="134" t="s">
        <v>32047</v>
      </c>
    </row>
    <row r="6851" spans="1:13" hidden="1" x14ac:dyDescent="0.25">
      <c r="A6851" s="128"/>
      <c r="B6851" s="2"/>
      <c r="C6851" s="139" t="s">
        <v>6221</v>
      </c>
      <c r="D6851" s="124" t="s">
        <v>6222</v>
      </c>
      <c r="E6851" s="118" t="s">
        <v>163</v>
      </c>
      <c r="F6851" s="124" t="s">
        <v>164</v>
      </c>
      <c r="G6851" s="118" t="s">
        <v>2</v>
      </c>
      <c r="H6851" s="137">
        <v>43853</v>
      </c>
      <c r="I6851" s="119">
        <v>6.95</v>
      </c>
      <c r="J6851" s="129"/>
      <c r="K6851" s="129"/>
      <c r="L6851" s="129">
        <v>0</v>
      </c>
      <c r="M6851" s="134" t="s">
        <v>29200</v>
      </c>
    </row>
    <row r="6852" spans="1:13" hidden="1" x14ac:dyDescent="0.25">
      <c r="A6852" s="128"/>
      <c r="B6852" s="2"/>
      <c r="C6852" s="139" t="s">
        <v>6221</v>
      </c>
      <c r="D6852" s="124" t="s">
        <v>6222</v>
      </c>
      <c r="E6852" s="118" t="s">
        <v>165</v>
      </c>
      <c r="F6852" s="124" t="s">
        <v>166</v>
      </c>
      <c r="G6852" s="118" t="s">
        <v>2</v>
      </c>
      <c r="H6852" s="137">
        <v>43853</v>
      </c>
      <c r="I6852" s="119">
        <v>6.95</v>
      </c>
      <c r="J6852" s="129"/>
      <c r="K6852" s="129"/>
      <c r="L6852" s="129">
        <v>0</v>
      </c>
      <c r="M6852" s="134" t="s">
        <v>22416</v>
      </c>
    </row>
    <row r="6853" spans="1:13" hidden="1" x14ac:dyDescent="0.25">
      <c r="A6853" s="128"/>
      <c r="B6853" s="2"/>
      <c r="C6853" s="139" t="s">
        <v>6221</v>
      </c>
      <c r="D6853" s="124" t="s">
        <v>6222</v>
      </c>
      <c r="E6853" s="118" t="s">
        <v>205</v>
      </c>
      <c r="F6853" s="124" t="s">
        <v>206</v>
      </c>
      <c r="G6853" s="118" t="s">
        <v>2</v>
      </c>
      <c r="H6853" s="137">
        <v>45014</v>
      </c>
      <c r="I6853" s="119">
        <v>2.5</v>
      </c>
      <c r="J6853" s="129"/>
      <c r="K6853" s="129"/>
      <c r="L6853" s="129">
        <v>0</v>
      </c>
      <c r="M6853" s="134" t="s">
        <v>22417</v>
      </c>
    </row>
    <row r="6854" spans="1:13" hidden="1" x14ac:dyDescent="0.25">
      <c r="A6854" s="128"/>
      <c r="B6854" s="2"/>
      <c r="C6854" s="139" t="s">
        <v>6221</v>
      </c>
      <c r="D6854" s="124" t="s">
        <v>6222</v>
      </c>
      <c r="E6854" s="118" t="s">
        <v>169</v>
      </c>
      <c r="F6854" s="124" t="s">
        <v>170</v>
      </c>
      <c r="G6854" s="118" t="s">
        <v>2</v>
      </c>
      <c r="H6854" s="137">
        <v>43853</v>
      </c>
      <c r="I6854" s="119">
        <v>6.95</v>
      </c>
      <c r="J6854" s="129"/>
      <c r="K6854" s="129"/>
      <c r="L6854" s="129">
        <v>0</v>
      </c>
      <c r="M6854" s="134"/>
    </row>
    <row r="6855" spans="1:13" hidden="1" x14ac:dyDescent="0.25">
      <c r="A6855" s="128"/>
      <c r="B6855" s="2"/>
      <c r="C6855" s="139" t="s">
        <v>6221</v>
      </c>
      <c r="D6855" s="124" t="s">
        <v>6222</v>
      </c>
      <c r="E6855" s="118" t="s">
        <v>171</v>
      </c>
      <c r="F6855" s="124" t="s">
        <v>172</v>
      </c>
      <c r="G6855" s="118" t="s">
        <v>2</v>
      </c>
      <c r="H6855" s="137">
        <v>45014</v>
      </c>
      <c r="I6855" s="119">
        <v>2.5</v>
      </c>
      <c r="J6855" s="129"/>
      <c r="K6855" s="129"/>
      <c r="L6855" s="129">
        <v>0</v>
      </c>
      <c r="M6855" s="134" t="s">
        <v>22418</v>
      </c>
    </row>
    <row r="6856" spans="1:13" hidden="1" x14ac:dyDescent="0.25">
      <c r="A6856" s="128"/>
      <c r="B6856" s="2"/>
      <c r="C6856" s="139" t="s">
        <v>6221</v>
      </c>
      <c r="D6856" s="124" t="s">
        <v>6222</v>
      </c>
      <c r="E6856" s="118" t="s">
        <v>178</v>
      </c>
      <c r="F6856" s="124" t="s">
        <v>179</v>
      </c>
      <c r="G6856" s="118" t="s">
        <v>2</v>
      </c>
      <c r="H6856" s="137">
        <v>45014</v>
      </c>
      <c r="I6856" s="119">
        <v>2.5</v>
      </c>
      <c r="J6856" s="129"/>
      <c r="K6856" s="129"/>
      <c r="L6856" s="129">
        <v>0</v>
      </c>
      <c r="M6856" s="134" t="s">
        <v>22419</v>
      </c>
    </row>
    <row r="6857" spans="1:13" hidden="1" x14ac:dyDescent="0.25">
      <c r="A6857" s="128"/>
      <c r="B6857" s="2"/>
      <c r="C6857" s="139" t="s">
        <v>6221</v>
      </c>
      <c r="D6857" s="124" t="s">
        <v>6222</v>
      </c>
      <c r="E6857" s="118" t="s">
        <v>180</v>
      </c>
      <c r="F6857" s="124" t="s">
        <v>181</v>
      </c>
      <c r="G6857" s="118" t="s">
        <v>2</v>
      </c>
      <c r="H6857" s="137">
        <v>45014</v>
      </c>
      <c r="I6857" s="119">
        <v>2.5</v>
      </c>
      <c r="J6857" s="129"/>
      <c r="K6857" s="129"/>
      <c r="L6857" s="129">
        <v>0</v>
      </c>
      <c r="M6857" s="134" t="s">
        <v>22420</v>
      </c>
    </row>
    <row r="6858" spans="1:13" hidden="1" x14ac:dyDescent="0.25">
      <c r="A6858" s="128"/>
      <c r="B6858" s="2"/>
      <c r="C6858" s="139" t="s">
        <v>6221</v>
      </c>
      <c r="D6858" s="124" t="s">
        <v>6222</v>
      </c>
      <c r="E6858" s="118" t="s">
        <v>182</v>
      </c>
      <c r="F6858" s="124" t="s">
        <v>183</v>
      </c>
      <c r="G6858" s="118" t="s">
        <v>2</v>
      </c>
      <c r="H6858" s="137">
        <v>43908</v>
      </c>
      <c r="I6858" s="119">
        <v>6.95</v>
      </c>
      <c r="J6858" s="129"/>
      <c r="K6858" s="129"/>
      <c r="L6858" s="129">
        <v>0</v>
      </c>
      <c r="M6858" s="134" t="s">
        <v>22421</v>
      </c>
    </row>
    <row r="6859" spans="1:13" hidden="1" x14ac:dyDescent="0.25">
      <c r="A6859" s="128"/>
      <c r="B6859" s="2"/>
      <c r="C6859" s="139" t="s">
        <v>6221</v>
      </c>
      <c r="D6859" s="124" t="s">
        <v>6222</v>
      </c>
      <c r="E6859" s="118" t="s">
        <v>119</v>
      </c>
      <c r="F6859" s="124" t="s">
        <v>120</v>
      </c>
      <c r="G6859" s="118" t="s">
        <v>2</v>
      </c>
      <c r="H6859" s="137">
        <v>45014</v>
      </c>
      <c r="I6859" s="119">
        <v>2.5</v>
      </c>
      <c r="J6859" s="129"/>
      <c r="K6859" s="129"/>
      <c r="L6859" s="129">
        <v>0</v>
      </c>
      <c r="M6859" s="134" t="s">
        <v>22422</v>
      </c>
    </row>
    <row r="6860" spans="1:13" hidden="1" x14ac:dyDescent="0.25">
      <c r="A6860" s="128"/>
      <c r="B6860" s="2"/>
      <c r="C6860" s="139" t="s">
        <v>6221</v>
      </c>
      <c r="D6860" s="124" t="s">
        <v>6222</v>
      </c>
      <c r="E6860" s="118" t="s">
        <v>137</v>
      </c>
      <c r="F6860" s="124" t="s">
        <v>138</v>
      </c>
      <c r="G6860" s="118" t="s">
        <v>2</v>
      </c>
      <c r="H6860" s="137">
        <v>45014</v>
      </c>
      <c r="I6860" s="119">
        <v>2.5</v>
      </c>
      <c r="J6860" s="129"/>
      <c r="K6860" s="129"/>
      <c r="L6860" s="129">
        <v>0</v>
      </c>
      <c r="M6860" s="134" t="s">
        <v>30806</v>
      </c>
    </row>
    <row r="6861" spans="1:13" hidden="1" x14ac:dyDescent="0.25">
      <c r="A6861" s="128"/>
      <c r="B6861" s="2"/>
      <c r="C6861" s="139" t="s">
        <v>6221</v>
      </c>
      <c r="D6861" s="124" t="s">
        <v>6222</v>
      </c>
      <c r="E6861" s="118" t="s">
        <v>109</v>
      </c>
      <c r="F6861" s="124" t="s">
        <v>110</v>
      </c>
      <c r="G6861" s="118" t="s">
        <v>2</v>
      </c>
      <c r="H6861" s="137">
        <v>43853</v>
      </c>
      <c r="I6861" s="119">
        <v>6.95</v>
      </c>
      <c r="J6861" s="129"/>
      <c r="K6861" s="129"/>
      <c r="L6861" s="129">
        <v>0</v>
      </c>
      <c r="M6861" s="134" t="s">
        <v>22423</v>
      </c>
    </row>
    <row r="6862" spans="1:13" hidden="1" x14ac:dyDescent="0.25">
      <c r="A6862" s="128"/>
      <c r="B6862" s="2"/>
      <c r="C6862" s="139" t="s">
        <v>6221</v>
      </c>
      <c r="D6862" s="124" t="s">
        <v>6222</v>
      </c>
      <c r="E6862" s="118" t="s">
        <v>210</v>
      </c>
      <c r="F6862" s="124" t="s">
        <v>211</v>
      </c>
      <c r="G6862" s="118" t="s">
        <v>2</v>
      </c>
      <c r="H6862" s="137">
        <v>45014</v>
      </c>
      <c r="I6862" s="119">
        <v>2.5</v>
      </c>
      <c r="J6862" s="129"/>
      <c r="K6862" s="129"/>
      <c r="L6862" s="129">
        <v>0</v>
      </c>
      <c r="M6862" s="134" t="s">
        <v>22424</v>
      </c>
    </row>
    <row r="6863" spans="1:13" hidden="1" x14ac:dyDescent="0.25">
      <c r="A6863" s="128"/>
      <c r="B6863" s="2"/>
      <c r="C6863" s="139" t="s">
        <v>6221</v>
      </c>
      <c r="D6863" s="124" t="s">
        <v>6222</v>
      </c>
      <c r="E6863" s="118" t="s">
        <v>115</v>
      </c>
      <c r="F6863" s="124" t="s">
        <v>116</v>
      </c>
      <c r="G6863" s="118" t="s">
        <v>2</v>
      </c>
      <c r="H6863" s="137">
        <v>43853</v>
      </c>
      <c r="I6863" s="119">
        <v>6.95</v>
      </c>
      <c r="J6863" s="129"/>
      <c r="K6863" s="129"/>
      <c r="L6863" s="129">
        <v>0</v>
      </c>
      <c r="M6863" s="134" t="s">
        <v>22425</v>
      </c>
    </row>
    <row r="6864" spans="1:13" hidden="1" x14ac:dyDescent="0.25">
      <c r="A6864" s="128"/>
      <c r="B6864" s="2"/>
      <c r="C6864" s="139" t="s">
        <v>6221</v>
      </c>
      <c r="D6864" s="124" t="s">
        <v>6222</v>
      </c>
      <c r="E6864" s="118" t="s">
        <v>139</v>
      </c>
      <c r="F6864" s="124" t="s">
        <v>140</v>
      </c>
      <c r="G6864" s="118" t="s">
        <v>2</v>
      </c>
      <c r="H6864" s="137">
        <v>45014</v>
      </c>
      <c r="I6864" s="119">
        <v>2.5</v>
      </c>
      <c r="J6864" s="129"/>
      <c r="K6864" s="129"/>
      <c r="L6864" s="129">
        <v>0</v>
      </c>
      <c r="M6864" s="134" t="s">
        <v>22426</v>
      </c>
    </row>
    <row r="6865" spans="1:13" hidden="1" x14ac:dyDescent="0.25">
      <c r="A6865" s="128"/>
      <c r="B6865" s="2"/>
      <c r="C6865" s="139" t="s">
        <v>6221</v>
      </c>
      <c r="D6865" s="124" t="s">
        <v>6222</v>
      </c>
      <c r="E6865" s="118" t="s">
        <v>185</v>
      </c>
      <c r="F6865" s="124" t="s">
        <v>186</v>
      </c>
      <c r="G6865" s="118" t="s">
        <v>2</v>
      </c>
      <c r="H6865" s="137">
        <v>45014</v>
      </c>
      <c r="I6865" s="119">
        <v>2.5</v>
      </c>
      <c r="J6865" s="129"/>
      <c r="K6865" s="129"/>
      <c r="L6865" s="129">
        <v>0</v>
      </c>
      <c r="M6865" s="134" t="s">
        <v>22427</v>
      </c>
    </row>
    <row r="6866" spans="1:13" hidden="1" x14ac:dyDescent="0.25">
      <c r="A6866" s="128"/>
      <c r="B6866" s="2"/>
      <c r="C6866" s="139" t="s">
        <v>6221</v>
      </c>
      <c r="D6866" s="124" t="s">
        <v>6222</v>
      </c>
      <c r="E6866" s="118" t="s">
        <v>121</v>
      </c>
      <c r="F6866" s="124" t="s">
        <v>122</v>
      </c>
      <c r="G6866" s="118" t="s">
        <v>2</v>
      </c>
      <c r="H6866" s="137">
        <v>45014</v>
      </c>
      <c r="I6866" s="119">
        <v>2.5</v>
      </c>
      <c r="J6866" s="129"/>
      <c r="K6866" s="129"/>
      <c r="L6866" s="129">
        <v>0</v>
      </c>
      <c r="M6866" s="134" t="s">
        <v>22428</v>
      </c>
    </row>
    <row r="6867" spans="1:13" hidden="1" x14ac:dyDescent="0.25">
      <c r="A6867" s="128"/>
      <c r="B6867" s="2"/>
      <c r="C6867" s="139" t="s">
        <v>6221</v>
      </c>
      <c r="D6867" s="124" t="s">
        <v>6222</v>
      </c>
      <c r="E6867" s="118" t="s">
        <v>117</v>
      </c>
      <c r="F6867" s="124" t="s">
        <v>118</v>
      </c>
      <c r="G6867" s="118" t="s">
        <v>2</v>
      </c>
      <c r="H6867" s="137">
        <v>45014</v>
      </c>
      <c r="I6867" s="119">
        <v>2.5</v>
      </c>
      <c r="J6867" s="129"/>
      <c r="K6867" s="129"/>
      <c r="L6867" s="129">
        <v>0</v>
      </c>
      <c r="M6867" s="134" t="s">
        <v>22429</v>
      </c>
    </row>
    <row r="6868" spans="1:13" hidden="1" x14ac:dyDescent="0.25">
      <c r="A6868" s="128"/>
      <c r="B6868" s="2"/>
      <c r="C6868" s="139" t="s">
        <v>6221</v>
      </c>
      <c r="D6868" s="124" t="s">
        <v>6222</v>
      </c>
      <c r="E6868" s="118" t="s">
        <v>212</v>
      </c>
      <c r="F6868" s="124" t="s">
        <v>213</v>
      </c>
      <c r="G6868" s="118" t="s">
        <v>2</v>
      </c>
      <c r="H6868" s="137">
        <v>45014</v>
      </c>
      <c r="I6868" s="119">
        <v>2.5</v>
      </c>
      <c r="J6868" s="129"/>
      <c r="K6868" s="129"/>
      <c r="L6868" s="129">
        <v>0</v>
      </c>
      <c r="M6868" s="134" t="s">
        <v>22430</v>
      </c>
    </row>
    <row r="6869" spans="1:13" hidden="1" x14ac:dyDescent="0.25">
      <c r="A6869" s="128"/>
      <c r="B6869" s="2"/>
      <c r="C6869" s="139" t="s">
        <v>6221</v>
      </c>
      <c r="D6869" s="124" t="s">
        <v>6222</v>
      </c>
      <c r="E6869" s="118" t="s">
        <v>214</v>
      </c>
      <c r="F6869" s="124" t="s">
        <v>215</v>
      </c>
      <c r="G6869" s="118" t="s">
        <v>2</v>
      </c>
      <c r="H6869" s="137">
        <v>45014</v>
      </c>
      <c r="I6869" s="119">
        <v>2.5</v>
      </c>
      <c r="J6869" s="129"/>
      <c r="K6869" s="129"/>
      <c r="L6869" s="129">
        <v>0</v>
      </c>
      <c r="M6869" s="134" t="s">
        <v>22431</v>
      </c>
    </row>
    <row r="6870" spans="1:13" hidden="1" x14ac:dyDescent="0.25">
      <c r="A6870" s="128"/>
      <c r="B6870" s="2"/>
      <c r="C6870" s="139" t="s">
        <v>6221</v>
      </c>
      <c r="D6870" s="124" t="s">
        <v>6222</v>
      </c>
      <c r="E6870" s="118" t="s">
        <v>18934</v>
      </c>
      <c r="F6870" s="124" t="s">
        <v>18933</v>
      </c>
      <c r="G6870" s="118" t="s">
        <v>2</v>
      </c>
      <c r="H6870" s="137">
        <v>45014</v>
      </c>
      <c r="I6870" s="119">
        <v>2.5</v>
      </c>
      <c r="J6870" s="129"/>
      <c r="K6870" s="129"/>
      <c r="L6870" s="129">
        <v>0</v>
      </c>
      <c r="M6870" s="134" t="s">
        <v>28380</v>
      </c>
    </row>
    <row r="6871" spans="1:13" hidden="1" x14ac:dyDescent="0.25">
      <c r="A6871" s="128"/>
      <c r="B6871" s="2"/>
      <c r="C6871" s="139" t="s">
        <v>6221</v>
      </c>
      <c r="D6871" s="124" t="s">
        <v>6222</v>
      </c>
      <c r="E6871" s="118" t="s">
        <v>218</v>
      </c>
      <c r="F6871" s="124" t="s">
        <v>219</v>
      </c>
      <c r="G6871" s="118" t="s">
        <v>2</v>
      </c>
      <c r="H6871" s="137">
        <v>45014</v>
      </c>
      <c r="I6871" s="119">
        <v>2.5</v>
      </c>
      <c r="J6871" s="129"/>
      <c r="K6871" s="129"/>
      <c r="L6871" s="129">
        <v>0</v>
      </c>
      <c r="M6871" s="134" t="s">
        <v>22432</v>
      </c>
    </row>
    <row r="6872" spans="1:13" hidden="1" x14ac:dyDescent="0.25">
      <c r="A6872" s="128"/>
      <c r="B6872" s="2"/>
      <c r="C6872" s="139" t="s">
        <v>6221</v>
      </c>
      <c r="D6872" s="124" t="s">
        <v>6222</v>
      </c>
      <c r="E6872" s="118" t="s">
        <v>233</v>
      </c>
      <c r="F6872" s="124" t="s">
        <v>234</v>
      </c>
      <c r="G6872" s="118" t="s">
        <v>2</v>
      </c>
      <c r="H6872" s="137">
        <v>45014</v>
      </c>
      <c r="I6872" s="119">
        <v>2.5</v>
      </c>
      <c r="J6872" s="129"/>
      <c r="K6872" s="129"/>
      <c r="L6872" s="129">
        <v>0</v>
      </c>
      <c r="M6872" s="134" t="s">
        <v>30151</v>
      </c>
    </row>
    <row r="6873" spans="1:13" hidden="1" x14ac:dyDescent="0.25">
      <c r="A6873" s="128"/>
      <c r="B6873" s="2"/>
      <c r="C6873" s="139" t="s">
        <v>6221</v>
      </c>
      <c r="D6873" s="124" t="s">
        <v>6222</v>
      </c>
      <c r="E6873" s="118" t="s">
        <v>220</v>
      </c>
      <c r="F6873" s="124" t="s">
        <v>221</v>
      </c>
      <c r="G6873" s="118" t="s">
        <v>2</v>
      </c>
      <c r="H6873" s="137">
        <v>45014</v>
      </c>
      <c r="I6873" s="119">
        <v>2.5</v>
      </c>
      <c r="J6873" s="129"/>
      <c r="K6873" s="129"/>
      <c r="L6873" s="129">
        <v>0</v>
      </c>
      <c r="M6873" s="134" t="s">
        <v>22433</v>
      </c>
    </row>
    <row r="6874" spans="1:13" hidden="1" x14ac:dyDescent="0.25">
      <c r="A6874" s="128"/>
      <c r="B6874" s="2"/>
      <c r="C6874" s="139" t="s">
        <v>6221</v>
      </c>
      <c r="D6874" s="124" t="s">
        <v>6222</v>
      </c>
      <c r="E6874" s="118" t="s">
        <v>222</v>
      </c>
      <c r="F6874" s="124" t="s">
        <v>223</v>
      </c>
      <c r="G6874" s="118" t="s">
        <v>2</v>
      </c>
      <c r="H6874" s="137">
        <v>45014</v>
      </c>
      <c r="I6874" s="119">
        <v>2.5</v>
      </c>
      <c r="J6874" s="129">
        <v>1.2</v>
      </c>
      <c r="K6874" s="129">
        <v>0.6</v>
      </c>
      <c r="L6874" s="129">
        <v>0.72</v>
      </c>
      <c r="M6874" s="134" t="s">
        <v>22434</v>
      </c>
    </row>
    <row r="6875" spans="1:13" hidden="1" x14ac:dyDescent="0.25">
      <c r="A6875" s="128"/>
      <c r="B6875" s="2"/>
      <c r="C6875" s="139" t="s">
        <v>6221</v>
      </c>
      <c r="D6875" s="124" t="s">
        <v>6222</v>
      </c>
      <c r="E6875" s="118" t="s">
        <v>18920</v>
      </c>
      <c r="F6875" s="124" t="s">
        <v>18919</v>
      </c>
      <c r="G6875" s="118" t="s">
        <v>2</v>
      </c>
      <c r="H6875" s="137">
        <v>45014</v>
      </c>
      <c r="I6875" s="119">
        <v>2.5</v>
      </c>
      <c r="J6875" s="129"/>
      <c r="K6875" s="129"/>
      <c r="L6875" s="129">
        <v>0</v>
      </c>
      <c r="M6875" s="134" t="s">
        <v>22435</v>
      </c>
    </row>
    <row r="6876" spans="1:13" hidden="1" x14ac:dyDescent="0.25">
      <c r="A6876" s="128"/>
      <c r="B6876" s="2"/>
      <c r="C6876" s="139" t="s">
        <v>6223</v>
      </c>
      <c r="D6876" s="124" t="s">
        <v>6224</v>
      </c>
      <c r="E6876" s="118" t="s">
        <v>6225</v>
      </c>
      <c r="F6876" s="124" t="s">
        <v>6226</v>
      </c>
      <c r="G6876" s="118" t="s">
        <v>2</v>
      </c>
      <c r="H6876" s="137">
        <v>43908</v>
      </c>
      <c r="I6876" s="119">
        <v>6.95</v>
      </c>
      <c r="J6876" s="129"/>
      <c r="K6876" s="129"/>
      <c r="L6876" s="129">
        <v>0</v>
      </c>
      <c r="M6876" s="134" t="s">
        <v>29769</v>
      </c>
    </row>
    <row r="6877" spans="1:13" hidden="1" x14ac:dyDescent="0.25">
      <c r="A6877" s="128"/>
      <c r="B6877" s="2"/>
      <c r="C6877" s="139" t="s">
        <v>6223</v>
      </c>
      <c r="D6877" s="124" t="s">
        <v>6224</v>
      </c>
      <c r="E6877" s="118" t="s">
        <v>6227</v>
      </c>
      <c r="F6877" s="124" t="s">
        <v>6228</v>
      </c>
      <c r="G6877" s="118" t="s">
        <v>2</v>
      </c>
      <c r="H6877" s="137">
        <v>43908</v>
      </c>
      <c r="I6877" s="119">
        <v>6.95</v>
      </c>
      <c r="J6877" s="129"/>
      <c r="K6877" s="129"/>
      <c r="L6877" s="129">
        <v>0</v>
      </c>
      <c r="M6877" s="134" t="s">
        <v>22436</v>
      </c>
    </row>
    <row r="6878" spans="1:13" hidden="1" x14ac:dyDescent="0.25">
      <c r="A6878" s="128"/>
      <c r="B6878" s="2"/>
      <c r="C6878" s="139" t="s">
        <v>6223</v>
      </c>
      <c r="D6878" s="124" t="s">
        <v>6224</v>
      </c>
      <c r="E6878" s="118" t="s">
        <v>6229</v>
      </c>
      <c r="F6878" s="124" t="s">
        <v>6230</v>
      </c>
      <c r="G6878" s="118" t="s">
        <v>2</v>
      </c>
      <c r="H6878" s="137">
        <v>43908</v>
      </c>
      <c r="I6878" s="119">
        <v>6.95</v>
      </c>
      <c r="J6878" s="129"/>
      <c r="K6878" s="129"/>
      <c r="L6878" s="129">
        <v>0</v>
      </c>
      <c r="M6878" s="134" t="s">
        <v>22437</v>
      </c>
    </row>
    <row r="6879" spans="1:13" hidden="1" x14ac:dyDescent="0.25">
      <c r="A6879" s="128"/>
      <c r="B6879" s="2"/>
      <c r="C6879" s="139" t="s">
        <v>6231</v>
      </c>
      <c r="D6879" s="124" t="s">
        <v>6232</v>
      </c>
      <c r="E6879" s="118" t="s">
        <v>48</v>
      </c>
      <c r="F6879" s="124" t="s">
        <v>35249</v>
      </c>
      <c r="G6879" s="118" t="s">
        <v>2</v>
      </c>
      <c r="H6879" s="137">
        <v>43480</v>
      </c>
      <c r="I6879" s="119">
        <v>6.95</v>
      </c>
      <c r="J6879" s="129"/>
      <c r="K6879" s="129"/>
      <c r="L6879" s="129">
        <v>0</v>
      </c>
      <c r="M6879" s="134" t="s">
        <v>22438</v>
      </c>
    </row>
    <row r="6880" spans="1:13" hidden="1" x14ac:dyDescent="0.25">
      <c r="A6880" s="128"/>
      <c r="B6880" s="2"/>
      <c r="C6880" s="139" t="s">
        <v>30032</v>
      </c>
      <c r="D6880" s="124" t="s">
        <v>30033</v>
      </c>
      <c r="E6880" s="118" t="s">
        <v>48</v>
      </c>
      <c r="F6880" s="124" t="s">
        <v>35249</v>
      </c>
      <c r="G6880" s="118" t="s">
        <v>2</v>
      </c>
      <c r="H6880" s="137"/>
      <c r="I6880" s="119"/>
      <c r="J6880" s="129"/>
      <c r="K6880" s="129"/>
      <c r="L6880" s="129">
        <v>0</v>
      </c>
      <c r="M6880" s="134" t="s">
        <v>22439</v>
      </c>
    </row>
    <row r="6881" spans="1:13" hidden="1" x14ac:dyDescent="0.25">
      <c r="A6881" s="128"/>
      <c r="B6881" s="2"/>
      <c r="C6881" s="139" t="s">
        <v>30209</v>
      </c>
      <c r="D6881" s="124" t="s">
        <v>30210</v>
      </c>
      <c r="E6881" s="118" t="s">
        <v>48</v>
      </c>
      <c r="F6881" s="124" t="s">
        <v>35249</v>
      </c>
      <c r="G6881" s="118" t="s">
        <v>2</v>
      </c>
      <c r="H6881" s="137"/>
      <c r="I6881" s="119"/>
      <c r="J6881" s="129"/>
      <c r="K6881" s="129"/>
      <c r="L6881" s="129">
        <v>0</v>
      </c>
      <c r="M6881" s="134" t="s">
        <v>22440</v>
      </c>
    </row>
    <row r="6882" spans="1:13" hidden="1" x14ac:dyDescent="0.25">
      <c r="A6882" s="128"/>
      <c r="B6882" s="2"/>
      <c r="C6882" s="139" t="s">
        <v>30240</v>
      </c>
      <c r="D6882" s="124" t="s">
        <v>30241</v>
      </c>
      <c r="E6882" s="118" t="s">
        <v>48</v>
      </c>
      <c r="F6882" s="124" t="s">
        <v>35249</v>
      </c>
      <c r="G6882" s="118" t="s">
        <v>2</v>
      </c>
      <c r="H6882" s="137"/>
      <c r="I6882" s="119"/>
      <c r="J6882" s="129"/>
      <c r="K6882" s="129"/>
      <c r="L6882" s="129">
        <v>0</v>
      </c>
      <c r="M6882" s="134" t="s">
        <v>22441</v>
      </c>
    </row>
    <row r="6883" spans="1:13" hidden="1" x14ac:dyDescent="0.25">
      <c r="A6883" s="128"/>
      <c r="B6883" s="2"/>
      <c r="C6883" s="139" t="s">
        <v>30689</v>
      </c>
      <c r="D6883" s="124" t="s">
        <v>30690</v>
      </c>
      <c r="E6883" s="118" t="s">
        <v>48</v>
      </c>
      <c r="F6883" s="124" t="s">
        <v>35249</v>
      </c>
      <c r="G6883" s="118" t="s">
        <v>2</v>
      </c>
      <c r="H6883" s="137"/>
      <c r="I6883" s="119"/>
      <c r="J6883" s="129"/>
      <c r="K6883" s="129"/>
      <c r="L6883" s="129">
        <v>0</v>
      </c>
      <c r="M6883" s="134" t="s">
        <v>22442</v>
      </c>
    </row>
    <row r="6884" spans="1:13" hidden="1" x14ac:dyDescent="0.25">
      <c r="A6884" s="128"/>
      <c r="B6884" s="2"/>
      <c r="C6884" s="139" t="s">
        <v>6233</v>
      </c>
      <c r="D6884" s="124" t="s">
        <v>6234</v>
      </c>
      <c r="E6884" s="118" t="s">
        <v>6074</v>
      </c>
      <c r="F6884" s="124" t="s">
        <v>6075</v>
      </c>
      <c r="G6884" s="118" t="s">
        <v>2</v>
      </c>
      <c r="H6884" s="137">
        <v>45014</v>
      </c>
      <c r="I6884" s="119">
        <v>2.5</v>
      </c>
      <c r="J6884" s="129"/>
      <c r="K6884" s="129"/>
      <c r="L6884" s="129">
        <v>0</v>
      </c>
      <c r="M6884" s="134" t="s">
        <v>22443</v>
      </c>
    </row>
    <row r="6885" spans="1:13" hidden="1" x14ac:dyDescent="0.25">
      <c r="A6885" s="128"/>
      <c r="B6885" s="2"/>
      <c r="C6885" s="139" t="s">
        <v>6233</v>
      </c>
      <c r="D6885" s="124" t="s">
        <v>6234</v>
      </c>
      <c r="E6885" s="118" t="s">
        <v>12013</v>
      </c>
      <c r="F6885" s="124" t="s">
        <v>12014</v>
      </c>
      <c r="G6885" s="118" t="s">
        <v>2</v>
      </c>
      <c r="H6885" s="137">
        <v>45014</v>
      </c>
      <c r="I6885" s="119">
        <v>2.5</v>
      </c>
      <c r="J6885" s="129"/>
      <c r="K6885" s="129"/>
      <c r="L6885" s="129">
        <v>0</v>
      </c>
      <c r="M6885" s="134" t="s">
        <v>22444</v>
      </c>
    </row>
    <row r="6886" spans="1:13" hidden="1" x14ac:dyDescent="0.25">
      <c r="A6886" s="128"/>
      <c r="B6886" s="2"/>
      <c r="C6886" s="139" t="s">
        <v>6233</v>
      </c>
      <c r="D6886" s="124" t="s">
        <v>6234</v>
      </c>
      <c r="E6886" s="118" t="s">
        <v>6235</v>
      </c>
      <c r="F6886" s="124" t="s">
        <v>6236</v>
      </c>
      <c r="G6886" s="118" t="s">
        <v>2</v>
      </c>
      <c r="H6886" s="137">
        <v>43480</v>
      </c>
      <c r="I6886" s="119">
        <v>6.95</v>
      </c>
      <c r="J6886" s="129"/>
      <c r="K6886" s="129"/>
      <c r="L6886" s="129">
        <v>0</v>
      </c>
      <c r="M6886" s="134" t="s">
        <v>30214</v>
      </c>
    </row>
    <row r="6887" spans="1:13" hidden="1" x14ac:dyDescent="0.25">
      <c r="A6887" s="128"/>
      <c r="B6887" s="2"/>
      <c r="C6887" s="139" t="s">
        <v>6233</v>
      </c>
      <c r="D6887" s="124" t="s">
        <v>6234</v>
      </c>
      <c r="E6887" s="118" t="s">
        <v>6076</v>
      </c>
      <c r="F6887" s="124" t="s">
        <v>6077</v>
      </c>
      <c r="G6887" s="118" t="s">
        <v>2</v>
      </c>
      <c r="H6887" s="137">
        <v>45014</v>
      </c>
      <c r="I6887" s="119">
        <v>2.5</v>
      </c>
      <c r="J6887" s="129"/>
      <c r="K6887" s="129"/>
      <c r="L6887" s="129">
        <v>0</v>
      </c>
      <c r="M6887" s="134" t="s">
        <v>22445</v>
      </c>
    </row>
    <row r="6888" spans="1:13" hidden="1" x14ac:dyDescent="0.25">
      <c r="A6888" s="128"/>
      <c r="B6888" s="2"/>
      <c r="C6888" s="139" t="s">
        <v>6233</v>
      </c>
      <c r="D6888" s="124" t="s">
        <v>6234</v>
      </c>
      <c r="E6888" s="118" t="s">
        <v>6237</v>
      </c>
      <c r="F6888" s="124" t="s">
        <v>6238</v>
      </c>
      <c r="G6888" s="118" t="s">
        <v>2</v>
      </c>
      <c r="H6888" s="137">
        <v>45014</v>
      </c>
      <c r="I6888" s="119">
        <v>2.5</v>
      </c>
      <c r="J6888" s="129"/>
      <c r="K6888" s="129"/>
      <c r="L6888" s="129">
        <v>0</v>
      </c>
      <c r="M6888" s="134" t="s">
        <v>28360</v>
      </c>
    </row>
    <row r="6889" spans="1:13" hidden="1" x14ac:dyDescent="0.25">
      <c r="A6889" s="128"/>
      <c r="B6889" s="2"/>
      <c r="C6889" s="139" t="s">
        <v>6233</v>
      </c>
      <c r="D6889" s="124" t="s">
        <v>6234</v>
      </c>
      <c r="E6889" s="118" t="s">
        <v>12015</v>
      </c>
      <c r="F6889" s="124" t="s">
        <v>12016</v>
      </c>
      <c r="G6889" s="118" t="s">
        <v>2</v>
      </c>
      <c r="H6889" s="137">
        <v>45014</v>
      </c>
      <c r="I6889" s="119">
        <v>2.5</v>
      </c>
      <c r="J6889" s="129"/>
      <c r="K6889" s="129"/>
      <c r="L6889" s="129">
        <v>0</v>
      </c>
      <c r="M6889" s="134" t="s">
        <v>28293</v>
      </c>
    </row>
    <row r="6890" spans="1:13" hidden="1" x14ac:dyDescent="0.25">
      <c r="A6890" s="128"/>
      <c r="B6890" s="2"/>
      <c r="C6890" s="139" t="s">
        <v>6233</v>
      </c>
      <c r="D6890" s="124" t="s">
        <v>6234</v>
      </c>
      <c r="E6890" s="118" t="s">
        <v>6239</v>
      </c>
      <c r="F6890" s="124" t="s">
        <v>6240</v>
      </c>
      <c r="G6890" s="118" t="s">
        <v>2</v>
      </c>
      <c r="H6890" s="137">
        <v>45014</v>
      </c>
      <c r="I6890" s="119">
        <v>2.5</v>
      </c>
      <c r="J6890" s="129"/>
      <c r="K6890" s="129"/>
      <c r="L6890" s="129">
        <v>0</v>
      </c>
      <c r="M6890" s="134" t="s">
        <v>22446</v>
      </c>
    </row>
    <row r="6891" spans="1:13" hidden="1" x14ac:dyDescent="0.25">
      <c r="A6891" s="128"/>
      <c r="B6891" s="2"/>
      <c r="C6891" s="139" t="s">
        <v>6233</v>
      </c>
      <c r="D6891" s="124" t="s">
        <v>6234</v>
      </c>
      <c r="E6891" s="118" t="s">
        <v>6241</v>
      </c>
      <c r="F6891" s="124" t="s">
        <v>6242</v>
      </c>
      <c r="G6891" s="118" t="s">
        <v>2</v>
      </c>
      <c r="H6891" s="137">
        <v>45014</v>
      </c>
      <c r="I6891" s="119">
        <v>2.5</v>
      </c>
      <c r="J6891" s="129"/>
      <c r="K6891" s="129"/>
      <c r="L6891" s="129">
        <v>0</v>
      </c>
      <c r="M6891" s="134" t="s">
        <v>22447</v>
      </c>
    </row>
    <row r="6892" spans="1:13" hidden="1" x14ac:dyDescent="0.25">
      <c r="A6892" s="128"/>
      <c r="B6892" s="2"/>
      <c r="C6892" s="139" t="s">
        <v>6233</v>
      </c>
      <c r="D6892" s="124" t="s">
        <v>6234</v>
      </c>
      <c r="E6892" s="118" t="s">
        <v>6243</v>
      </c>
      <c r="F6892" s="124" t="s">
        <v>6244</v>
      </c>
      <c r="G6892" s="118" t="s">
        <v>2</v>
      </c>
      <c r="H6892" s="137">
        <v>43480</v>
      </c>
      <c r="I6892" s="119">
        <v>6.95</v>
      </c>
      <c r="J6892" s="129"/>
      <c r="K6892" s="129"/>
      <c r="L6892" s="129">
        <v>0</v>
      </c>
      <c r="M6892" s="134" t="s">
        <v>22448</v>
      </c>
    </row>
    <row r="6893" spans="1:13" hidden="1" x14ac:dyDescent="0.25">
      <c r="A6893" s="128"/>
      <c r="B6893" s="2"/>
      <c r="C6893" s="139" t="s">
        <v>6233</v>
      </c>
      <c r="D6893" s="124" t="s">
        <v>6234</v>
      </c>
      <c r="E6893" s="118" t="s">
        <v>12021</v>
      </c>
      <c r="F6893" s="124" t="s">
        <v>12022</v>
      </c>
      <c r="G6893" s="118" t="s">
        <v>2</v>
      </c>
      <c r="H6893" s="137">
        <v>45014</v>
      </c>
      <c r="I6893" s="119">
        <v>2.5</v>
      </c>
      <c r="J6893" s="129"/>
      <c r="K6893" s="129"/>
      <c r="L6893" s="129">
        <v>0</v>
      </c>
      <c r="M6893" s="134" t="s">
        <v>22449</v>
      </c>
    </row>
    <row r="6894" spans="1:13" hidden="1" x14ac:dyDescent="0.25">
      <c r="A6894" s="128"/>
      <c r="B6894" s="2"/>
      <c r="C6894" s="139" t="s">
        <v>27444</v>
      </c>
      <c r="D6894" s="124" t="s">
        <v>27445</v>
      </c>
      <c r="E6894" s="118" t="s">
        <v>258</v>
      </c>
      <c r="F6894" s="124" t="s">
        <v>259</v>
      </c>
      <c r="G6894" s="118" t="s">
        <v>2</v>
      </c>
      <c r="H6894" s="137">
        <v>45061</v>
      </c>
      <c r="I6894" s="119">
        <v>3.8</v>
      </c>
      <c r="J6894" s="129"/>
      <c r="K6894" s="129"/>
      <c r="L6894" s="129">
        <v>0</v>
      </c>
      <c r="M6894" s="134" t="s">
        <v>22450</v>
      </c>
    </row>
    <row r="6895" spans="1:13" hidden="1" x14ac:dyDescent="0.25">
      <c r="A6895" s="128"/>
      <c r="B6895" s="2"/>
      <c r="C6895" s="139" t="s">
        <v>27444</v>
      </c>
      <c r="D6895" s="124" t="s">
        <v>27445</v>
      </c>
      <c r="E6895" s="118" t="s">
        <v>260</v>
      </c>
      <c r="F6895" s="124" t="s">
        <v>261</v>
      </c>
      <c r="G6895" s="118" t="s">
        <v>2</v>
      </c>
      <c r="H6895" s="137">
        <v>45061</v>
      </c>
      <c r="I6895" s="119">
        <v>3.8</v>
      </c>
      <c r="J6895" s="129"/>
      <c r="K6895" s="129"/>
      <c r="L6895" s="129">
        <v>0</v>
      </c>
      <c r="M6895" s="134" t="s">
        <v>27531</v>
      </c>
    </row>
    <row r="6896" spans="1:13" hidden="1" x14ac:dyDescent="0.25">
      <c r="A6896" s="128"/>
      <c r="B6896" s="2"/>
      <c r="C6896" s="139" t="s">
        <v>27444</v>
      </c>
      <c r="D6896" s="124" t="s">
        <v>27445</v>
      </c>
      <c r="E6896" s="118" t="s">
        <v>262</v>
      </c>
      <c r="F6896" s="124" t="s">
        <v>263</v>
      </c>
      <c r="G6896" s="118" t="s">
        <v>2</v>
      </c>
      <c r="H6896" s="137">
        <v>45061</v>
      </c>
      <c r="I6896" s="119">
        <v>3.8</v>
      </c>
      <c r="J6896" s="129"/>
      <c r="K6896" s="129"/>
      <c r="L6896" s="129">
        <v>0</v>
      </c>
      <c r="M6896" s="134" t="s">
        <v>30616</v>
      </c>
    </row>
    <row r="6897" spans="1:13" hidden="1" x14ac:dyDescent="0.25">
      <c r="A6897" s="128"/>
      <c r="B6897" s="2"/>
      <c r="C6897" s="139" t="s">
        <v>27444</v>
      </c>
      <c r="D6897" s="124" t="s">
        <v>27445</v>
      </c>
      <c r="E6897" s="118" t="s">
        <v>250</v>
      </c>
      <c r="F6897" s="124" t="s">
        <v>251</v>
      </c>
      <c r="G6897" s="118" t="s">
        <v>2</v>
      </c>
      <c r="H6897" s="137">
        <v>45061</v>
      </c>
      <c r="I6897" s="119">
        <v>3.8</v>
      </c>
      <c r="J6897" s="129"/>
      <c r="K6897" s="129"/>
      <c r="L6897" s="129">
        <v>0</v>
      </c>
      <c r="M6897" s="134" t="s">
        <v>27654</v>
      </c>
    </row>
    <row r="6898" spans="1:13" hidden="1" x14ac:dyDescent="0.25">
      <c r="A6898" s="128"/>
      <c r="B6898" s="2"/>
      <c r="C6898" s="139" t="s">
        <v>27444</v>
      </c>
      <c r="D6898" s="124" t="s">
        <v>27445</v>
      </c>
      <c r="E6898" s="118" t="s">
        <v>252</v>
      </c>
      <c r="F6898" s="124" t="s">
        <v>253</v>
      </c>
      <c r="G6898" s="118" t="s">
        <v>2</v>
      </c>
      <c r="H6898" s="137">
        <v>45061</v>
      </c>
      <c r="I6898" s="119">
        <v>3.8</v>
      </c>
      <c r="J6898" s="129"/>
      <c r="K6898" s="129"/>
      <c r="L6898" s="129">
        <v>0</v>
      </c>
      <c r="M6898" s="134" t="s">
        <v>30613</v>
      </c>
    </row>
    <row r="6899" spans="1:13" hidden="1" x14ac:dyDescent="0.25">
      <c r="A6899" s="128"/>
      <c r="B6899" s="2"/>
      <c r="C6899" s="139" t="s">
        <v>6245</v>
      </c>
      <c r="D6899" s="124" t="s">
        <v>6246</v>
      </c>
      <c r="E6899" s="118" t="s">
        <v>6247</v>
      </c>
      <c r="F6899" s="124" t="s">
        <v>6248</v>
      </c>
      <c r="G6899" s="118" t="s">
        <v>2</v>
      </c>
      <c r="H6899" s="137">
        <v>43853</v>
      </c>
      <c r="I6899" s="119">
        <v>6.95</v>
      </c>
      <c r="J6899" s="129"/>
      <c r="K6899" s="129"/>
      <c r="L6899" s="129">
        <v>0</v>
      </c>
      <c r="M6899" s="134" t="s">
        <v>22451</v>
      </c>
    </row>
    <row r="6900" spans="1:13" hidden="1" x14ac:dyDescent="0.25">
      <c r="A6900" s="128"/>
      <c r="B6900" s="2"/>
      <c r="C6900" s="139" t="s">
        <v>6245</v>
      </c>
      <c r="D6900" s="124" t="s">
        <v>6246</v>
      </c>
      <c r="E6900" s="118" t="s">
        <v>6249</v>
      </c>
      <c r="F6900" s="124" t="s">
        <v>6250</v>
      </c>
      <c r="G6900" s="118" t="s">
        <v>2</v>
      </c>
      <c r="H6900" s="137">
        <v>43853</v>
      </c>
      <c r="I6900" s="119">
        <v>6.95</v>
      </c>
      <c r="J6900" s="129"/>
      <c r="K6900" s="129"/>
      <c r="L6900" s="129">
        <v>0</v>
      </c>
      <c r="M6900" s="134" t="s">
        <v>27594</v>
      </c>
    </row>
    <row r="6901" spans="1:13" hidden="1" x14ac:dyDescent="0.25">
      <c r="A6901" s="128"/>
      <c r="B6901" s="2"/>
      <c r="C6901" s="139" t="s">
        <v>6245</v>
      </c>
      <c r="D6901" s="124" t="s">
        <v>6246</v>
      </c>
      <c r="E6901" s="118" t="s">
        <v>6251</v>
      </c>
      <c r="F6901" s="124" t="s">
        <v>6252</v>
      </c>
      <c r="G6901" s="118" t="s">
        <v>2</v>
      </c>
      <c r="H6901" s="137">
        <v>43853</v>
      </c>
      <c r="I6901" s="119">
        <v>6.95</v>
      </c>
      <c r="J6901" s="129"/>
      <c r="K6901" s="129"/>
      <c r="L6901" s="129">
        <v>0</v>
      </c>
      <c r="M6901" s="134" t="s">
        <v>22452</v>
      </c>
    </row>
    <row r="6902" spans="1:13" hidden="1" x14ac:dyDescent="0.25">
      <c r="A6902" s="128"/>
      <c r="B6902" s="2"/>
      <c r="C6902" s="139" t="s">
        <v>6245</v>
      </c>
      <c r="D6902" s="124" t="s">
        <v>6246</v>
      </c>
      <c r="E6902" s="118" t="s">
        <v>6253</v>
      </c>
      <c r="F6902" s="124" t="s">
        <v>6254</v>
      </c>
      <c r="G6902" s="118" t="s">
        <v>2</v>
      </c>
      <c r="H6902" s="137">
        <v>43853</v>
      </c>
      <c r="I6902" s="119">
        <v>6.95</v>
      </c>
      <c r="J6902" s="129"/>
      <c r="K6902" s="129"/>
      <c r="L6902" s="129">
        <v>0</v>
      </c>
      <c r="M6902" s="134" t="s">
        <v>32582</v>
      </c>
    </row>
    <row r="6903" spans="1:13" hidden="1" x14ac:dyDescent="0.25">
      <c r="A6903" s="128"/>
      <c r="B6903" s="2"/>
      <c r="C6903" s="139" t="s">
        <v>6245</v>
      </c>
      <c r="D6903" s="124" t="s">
        <v>6246</v>
      </c>
      <c r="E6903" s="118" t="s">
        <v>6255</v>
      </c>
      <c r="F6903" s="124" t="s">
        <v>6256</v>
      </c>
      <c r="G6903" s="118" t="s">
        <v>2</v>
      </c>
      <c r="H6903" s="137">
        <v>43853</v>
      </c>
      <c r="I6903" s="119">
        <v>6.95</v>
      </c>
      <c r="J6903" s="129"/>
      <c r="K6903" s="129"/>
      <c r="L6903" s="129">
        <v>0</v>
      </c>
      <c r="M6903" s="134" t="s">
        <v>22453</v>
      </c>
    </row>
    <row r="6904" spans="1:13" hidden="1" x14ac:dyDescent="0.25">
      <c r="A6904" s="128"/>
      <c r="B6904" s="2"/>
      <c r="C6904" s="139" t="s">
        <v>6245</v>
      </c>
      <c r="D6904" s="124" t="s">
        <v>6246</v>
      </c>
      <c r="E6904" s="118" t="s">
        <v>6257</v>
      </c>
      <c r="F6904" s="124" t="s">
        <v>6258</v>
      </c>
      <c r="G6904" s="118" t="s">
        <v>2</v>
      </c>
      <c r="H6904" s="137">
        <v>43853</v>
      </c>
      <c r="I6904" s="119">
        <v>6.95</v>
      </c>
      <c r="J6904" s="129"/>
      <c r="K6904" s="129"/>
      <c r="L6904" s="129">
        <v>0</v>
      </c>
      <c r="M6904" s="134" t="s">
        <v>22454</v>
      </c>
    </row>
    <row r="6905" spans="1:13" hidden="1" x14ac:dyDescent="0.25">
      <c r="A6905" s="128"/>
      <c r="B6905" s="2"/>
      <c r="C6905" s="139" t="s">
        <v>6245</v>
      </c>
      <c r="D6905" s="124" t="s">
        <v>6246</v>
      </c>
      <c r="E6905" s="118" t="s">
        <v>6259</v>
      </c>
      <c r="F6905" s="124" t="s">
        <v>6260</v>
      </c>
      <c r="G6905" s="118" t="s">
        <v>2</v>
      </c>
      <c r="H6905" s="137">
        <v>43853</v>
      </c>
      <c r="I6905" s="119">
        <v>6.95</v>
      </c>
      <c r="J6905" s="129"/>
      <c r="K6905" s="129"/>
      <c r="L6905" s="129">
        <v>0</v>
      </c>
      <c r="M6905" s="134" t="s">
        <v>22455</v>
      </c>
    </row>
    <row r="6906" spans="1:13" hidden="1" x14ac:dyDescent="0.25">
      <c r="A6906" s="128"/>
      <c r="B6906" s="2"/>
      <c r="C6906" s="139" t="s">
        <v>6245</v>
      </c>
      <c r="D6906" s="124" t="s">
        <v>6246</v>
      </c>
      <c r="E6906" s="118" t="s">
        <v>6261</v>
      </c>
      <c r="F6906" s="124" t="s">
        <v>6262</v>
      </c>
      <c r="G6906" s="118" t="s">
        <v>2</v>
      </c>
      <c r="H6906" s="137">
        <v>43853</v>
      </c>
      <c r="I6906" s="119">
        <v>6.95</v>
      </c>
      <c r="J6906" s="129"/>
      <c r="K6906" s="129"/>
      <c r="L6906" s="129">
        <v>0</v>
      </c>
      <c r="M6906" s="134" t="s">
        <v>22456</v>
      </c>
    </row>
    <row r="6907" spans="1:13" hidden="1" x14ac:dyDescent="0.25">
      <c r="A6907" s="128"/>
      <c r="B6907" s="2"/>
      <c r="C6907" s="139" t="s">
        <v>6245</v>
      </c>
      <c r="D6907" s="124" t="s">
        <v>6246</v>
      </c>
      <c r="E6907" s="118" t="s">
        <v>6263</v>
      </c>
      <c r="F6907" s="124" t="s">
        <v>6264</v>
      </c>
      <c r="G6907" s="118" t="s">
        <v>2</v>
      </c>
      <c r="H6907" s="137">
        <v>43859</v>
      </c>
      <c r="I6907" s="119">
        <v>6.95</v>
      </c>
      <c r="J6907" s="129"/>
      <c r="K6907" s="129"/>
      <c r="L6907" s="129">
        <v>0</v>
      </c>
      <c r="M6907" s="134" t="s">
        <v>31092</v>
      </c>
    </row>
    <row r="6908" spans="1:13" hidden="1" x14ac:dyDescent="0.25">
      <c r="A6908" s="128"/>
      <c r="B6908" s="2"/>
      <c r="C6908" s="139" t="s">
        <v>6245</v>
      </c>
      <c r="D6908" s="124" t="s">
        <v>6246</v>
      </c>
      <c r="E6908" s="118" t="s">
        <v>6265</v>
      </c>
      <c r="F6908" s="124" t="s">
        <v>6266</v>
      </c>
      <c r="G6908" s="118" t="s">
        <v>2</v>
      </c>
      <c r="H6908" s="137">
        <v>43853</v>
      </c>
      <c r="I6908" s="119">
        <v>6.95</v>
      </c>
      <c r="J6908" s="129"/>
      <c r="K6908" s="129"/>
      <c r="L6908" s="129">
        <v>0</v>
      </c>
      <c r="M6908" s="134" t="s">
        <v>31030</v>
      </c>
    </row>
    <row r="6909" spans="1:13" hidden="1" x14ac:dyDescent="0.25">
      <c r="A6909" s="128"/>
      <c r="B6909" s="2"/>
      <c r="C6909" s="139" t="s">
        <v>6245</v>
      </c>
      <c r="D6909" s="124" t="s">
        <v>6246</v>
      </c>
      <c r="E6909" s="118" t="s">
        <v>6267</v>
      </c>
      <c r="F6909" s="124" t="s">
        <v>6268</v>
      </c>
      <c r="G6909" s="118" t="s">
        <v>2</v>
      </c>
      <c r="H6909" s="137">
        <v>43908</v>
      </c>
      <c r="I6909" s="119">
        <v>6.95</v>
      </c>
      <c r="J6909" s="129"/>
      <c r="K6909" s="129"/>
      <c r="L6909" s="129">
        <v>0</v>
      </c>
      <c r="M6909" s="134" t="s">
        <v>22457</v>
      </c>
    </row>
    <row r="6910" spans="1:13" hidden="1" x14ac:dyDescent="0.25">
      <c r="A6910" s="128"/>
      <c r="B6910" s="2"/>
      <c r="C6910" s="139" t="s">
        <v>6245</v>
      </c>
      <c r="D6910" s="124" t="s">
        <v>6246</v>
      </c>
      <c r="E6910" s="118" t="s">
        <v>6269</v>
      </c>
      <c r="F6910" s="124" t="s">
        <v>6270</v>
      </c>
      <c r="G6910" s="118" t="s">
        <v>2</v>
      </c>
      <c r="H6910" s="137">
        <v>43853</v>
      </c>
      <c r="I6910" s="119">
        <v>6.95</v>
      </c>
      <c r="J6910" s="129"/>
      <c r="K6910" s="129"/>
      <c r="L6910" s="129">
        <v>0</v>
      </c>
      <c r="M6910" s="134" t="s">
        <v>22458</v>
      </c>
    </row>
    <row r="6911" spans="1:13" hidden="1" x14ac:dyDescent="0.25">
      <c r="A6911" s="128"/>
      <c r="B6911" s="2"/>
      <c r="C6911" s="139" t="s">
        <v>6245</v>
      </c>
      <c r="D6911" s="124" t="s">
        <v>6246</v>
      </c>
      <c r="E6911" s="118" t="s">
        <v>6271</v>
      </c>
      <c r="F6911" s="124" t="s">
        <v>6272</v>
      </c>
      <c r="G6911" s="118" t="s">
        <v>2</v>
      </c>
      <c r="H6911" s="137">
        <v>43853</v>
      </c>
      <c r="I6911" s="119">
        <v>6.95</v>
      </c>
      <c r="J6911" s="129"/>
      <c r="K6911" s="129"/>
      <c r="L6911" s="129">
        <v>0</v>
      </c>
      <c r="M6911" s="134" t="s">
        <v>22459</v>
      </c>
    </row>
    <row r="6912" spans="1:13" hidden="1" x14ac:dyDescent="0.25">
      <c r="A6912" s="128"/>
      <c r="B6912" s="2"/>
      <c r="C6912" s="139" t="s">
        <v>6245</v>
      </c>
      <c r="D6912" s="124" t="s">
        <v>6246</v>
      </c>
      <c r="E6912" s="118" t="s">
        <v>6273</v>
      </c>
      <c r="F6912" s="124" t="s">
        <v>6274</v>
      </c>
      <c r="G6912" s="118" t="s">
        <v>2</v>
      </c>
      <c r="H6912" s="137">
        <v>43853</v>
      </c>
      <c r="I6912" s="119">
        <v>6.95</v>
      </c>
      <c r="J6912" s="129"/>
      <c r="K6912" s="129"/>
      <c r="L6912" s="129">
        <v>0</v>
      </c>
      <c r="M6912" s="134" t="s">
        <v>22460</v>
      </c>
    </row>
    <row r="6913" spans="1:13" hidden="1" x14ac:dyDescent="0.25">
      <c r="A6913" s="128"/>
      <c r="B6913" s="2"/>
      <c r="C6913" s="139" t="s">
        <v>6245</v>
      </c>
      <c r="D6913" s="124" t="s">
        <v>6246</v>
      </c>
      <c r="E6913" s="118" t="s">
        <v>6275</v>
      </c>
      <c r="F6913" s="124" t="s">
        <v>6276</v>
      </c>
      <c r="G6913" s="118" t="s">
        <v>2</v>
      </c>
      <c r="H6913" s="137">
        <v>43853</v>
      </c>
      <c r="I6913" s="119">
        <v>6.95</v>
      </c>
      <c r="J6913" s="129"/>
      <c r="K6913" s="129"/>
      <c r="L6913" s="129">
        <v>0</v>
      </c>
      <c r="M6913" s="134" t="s">
        <v>30911</v>
      </c>
    </row>
    <row r="6914" spans="1:13" hidden="1" x14ac:dyDescent="0.25">
      <c r="A6914" s="128"/>
      <c r="B6914" s="2"/>
      <c r="C6914" s="139" t="s">
        <v>6245</v>
      </c>
      <c r="D6914" s="124" t="s">
        <v>6246</v>
      </c>
      <c r="E6914" s="118" t="s">
        <v>6277</v>
      </c>
      <c r="F6914" s="124" t="s">
        <v>6278</v>
      </c>
      <c r="G6914" s="118" t="s">
        <v>2</v>
      </c>
      <c r="H6914" s="137">
        <v>43853</v>
      </c>
      <c r="I6914" s="119">
        <v>6.95</v>
      </c>
      <c r="J6914" s="129"/>
      <c r="K6914" s="129"/>
      <c r="L6914" s="129">
        <v>0</v>
      </c>
      <c r="M6914" s="134" t="s">
        <v>22461</v>
      </c>
    </row>
    <row r="6915" spans="1:13" hidden="1" x14ac:dyDescent="0.25">
      <c r="A6915" s="128"/>
      <c r="B6915" s="2"/>
      <c r="C6915" s="139" t="s">
        <v>27447</v>
      </c>
      <c r="D6915" s="124" t="s">
        <v>27448</v>
      </c>
      <c r="E6915" s="118" t="s">
        <v>18867</v>
      </c>
      <c r="F6915" s="124" t="s">
        <v>18866</v>
      </c>
      <c r="G6915" s="118" t="s">
        <v>2</v>
      </c>
      <c r="H6915" s="137">
        <v>45061</v>
      </c>
      <c r="I6915" s="119">
        <v>3.8</v>
      </c>
      <c r="J6915" s="129"/>
      <c r="K6915" s="129"/>
      <c r="L6915" s="129">
        <v>0</v>
      </c>
      <c r="M6915" s="134" t="s">
        <v>22462</v>
      </c>
    </row>
    <row r="6916" spans="1:13" hidden="1" x14ac:dyDescent="0.25">
      <c r="A6916" s="128"/>
      <c r="B6916" s="2"/>
      <c r="C6916" s="139" t="s">
        <v>27447</v>
      </c>
      <c r="D6916" s="124" t="s">
        <v>27448</v>
      </c>
      <c r="E6916" s="118" t="s">
        <v>10741</v>
      </c>
      <c r="F6916" s="124" t="s">
        <v>10742</v>
      </c>
      <c r="G6916" s="118" t="s">
        <v>2</v>
      </c>
      <c r="H6916" s="137">
        <v>45061</v>
      </c>
      <c r="I6916" s="119">
        <v>3.8</v>
      </c>
      <c r="J6916" s="129"/>
      <c r="K6916" s="129"/>
      <c r="L6916" s="129">
        <v>0</v>
      </c>
      <c r="M6916" s="134" t="s">
        <v>22463</v>
      </c>
    </row>
    <row r="6917" spans="1:13" hidden="1" x14ac:dyDescent="0.25">
      <c r="A6917" s="128"/>
      <c r="B6917" s="2"/>
      <c r="C6917" s="139" t="s">
        <v>27447</v>
      </c>
      <c r="D6917" s="124" t="s">
        <v>27448</v>
      </c>
      <c r="E6917" s="118" t="s">
        <v>16701</v>
      </c>
      <c r="F6917" s="124" t="s">
        <v>16702</v>
      </c>
      <c r="G6917" s="118" t="s">
        <v>2</v>
      </c>
      <c r="H6917" s="137">
        <v>45061</v>
      </c>
      <c r="I6917" s="119">
        <v>3.8</v>
      </c>
      <c r="J6917" s="129"/>
      <c r="K6917" s="129"/>
      <c r="L6917" s="129">
        <v>0</v>
      </c>
      <c r="M6917" s="134" t="s">
        <v>22464</v>
      </c>
    </row>
    <row r="6918" spans="1:13" hidden="1" x14ac:dyDescent="0.25">
      <c r="A6918" s="128"/>
      <c r="B6918" s="2"/>
      <c r="C6918" s="139" t="s">
        <v>27447</v>
      </c>
      <c r="D6918" s="124" t="s">
        <v>27448</v>
      </c>
      <c r="E6918" s="118" t="s">
        <v>16723</v>
      </c>
      <c r="F6918" s="124" t="s">
        <v>16724</v>
      </c>
      <c r="G6918" s="118" t="s">
        <v>2</v>
      </c>
      <c r="H6918" s="137">
        <v>45061</v>
      </c>
      <c r="I6918" s="119">
        <v>3.8</v>
      </c>
      <c r="J6918" s="129"/>
      <c r="K6918" s="129"/>
      <c r="L6918" s="129">
        <v>0</v>
      </c>
      <c r="M6918" s="134" t="s">
        <v>34702</v>
      </c>
    </row>
    <row r="6919" spans="1:13" hidden="1" x14ac:dyDescent="0.25">
      <c r="A6919" s="128"/>
      <c r="B6919" s="2"/>
      <c r="C6919" s="139" t="s">
        <v>27447</v>
      </c>
      <c r="D6919" s="124" t="s">
        <v>27448</v>
      </c>
      <c r="E6919" s="118" t="s">
        <v>16725</v>
      </c>
      <c r="F6919" s="124" t="s">
        <v>16726</v>
      </c>
      <c r="G6919" s="118" t="s">
        <v>2</v>
      </c>
      <c r="H6919" s="137">
        <v>45061</v>
      </c>
      <c r="I6919" s="119">
        <v>3.8</v>
      </c>
      <c r="J6919" s="129"/>
      <c r="K6919" s="129"/>
      <c r="L6919" s="129">
        <v>0</v>
      </c>
      <c r="M6919" s="134" t="s">
        <v>22465</v>
      </c>
    </row>
    <row r="6920" spans="1:13" hidden="1" x14ac:dyDescent="0.25">
      <c r="A6920" s="128"/>
      <c r="B6920" s="2"/>
      <c r="C6920" s="139" t="s">
        <v>27447</v>
      </c>
      <c r="D6920" s="124" t="s">
        <v>27448</v>
      </c>
      <c r="E6920" s="118" t="s">
        <v>16727</v>
      </c>
      <c r="F6920" s="124" t="s">
        <v>16728</v>
      </c>
      <c r="G6920" s="118" t="s">
        <v>2</v>
      </c>
      <c r="H6920" s="137">
        <v>45061</v>
      </c>
      <c r="I6920" s="119">
        <v>3.8</v>
      </c>
      <c r="J6920" s="129"/>
      <c r="K6920" s="129"/>
      <c r="L6920" s="129">
        <v>0</v>
      </c>
      <c r="M6920" s="134" t="s">
        <v>22466</v>
      </c>
    </row>
    <row r="6921" spans="1:13" hidden="1" x14ac:dyDescent="0.25">
      <c r="A6921" s="128"/>
      <c r="B6921" s="2"/>
      <c r="C6921" s="139" t="s">
        <v>27447</v>
      </c>
      <c r="D6921" s="124" t="s">
        <v>27448</v>
      </c>
      <c r="E6921" s="118" t="s">
        <v>16731</v>
      </c>
      <c r="F6921" s="124" t="s">
        <v>16732</v>
      </c>
      <c r="G6921" s="118" t="s">
        <v>2</v>
      </c>
      <c r="H6921" s="137">
        <v>45061</v>
      </c>
      <c r="I6921" s="119">
        <v>3.8</v>
      </c>
      <c r="J6921" s="129"/>
      <c r="K6921" s="129"/>
      <c r="L6921" s="129">
        <v>0</v>
      </c>
      <c r="M6921" s="134" t="s">
        <v>22467</v>
      </c>
    </row>
    <row r="6922" spans="1:13" hidden="1" x14ac:dyDescent="0.25">
      <c r="A6922" s="128"/>
      <c r="B6922" s="2"/>
      <c r="C6922" s="139" t="s">
        <v>27447</v>
      </c>
      <c r="D6922" s="124" t="s">
        <v>27448</v>
      </c>
      <c r="E6922" s="118" t="s">
        <v>16733</v>
      </c>
      <c r="F6922" s="124" t="s">
        <v>16734</v>
      </c>
      <c r="G6922" s="118" t="s">
        <v>2</v>
      </c>
      <c r="H6922" s="137">
        <v>45061</v>
      </c>
      <c r="I6922" s="119">
        <v>3.8</v>
      </c>
      <c r="J6922" s="129"/>
      <c r="K6922" s="129"/>
      <c r="L6922" s="129">
        <v>0</v>
      </c>
      <c r="M6922" s="134" t="s">
        <v>22468</v>
      </c>
    </row>
    <row r="6923" spans="1:13" hidden="1" x14ac:dyDescent="0.25">
      <c r="A6923" s="128"/>
      <c r="B6923" s="2"/>
      <c r="C6923" s="139" t="s">
        <v>27447</v>
      </c>
      <c r="D6923" s="124" t="s">
        <v>27448</v>
      </c>
      <c r="E6923" s="118" t="s">
        <v>16737</v>
      </c>
      <c r="F6923" s="124" t="s">
        <v>16738</v>
      </c>
      <c r="G6923" s="118" t="s">
        <v>2</v>
      </c>
      <c r="H6923" s="137">
        <v>45061</v>
      </c>
      <c r="I6923" s="119">
        <v>3.8</v>
      </c>
      <c r="J6923" s="129"/>
      <c r="K6923" s="129"/>
      <c r="L6923" s="129">
        <v>0</v>
      </c>
      <c r="M6923" s="134" t="s">
        <v>22469</v>
      </c>
    </row>
    <row r="6924" spans="1:13" hidden="1" x14ac:dyDescent="0.25">
      <c r="A6924" s="128"/>
      <c r="B6924" s="2"/>
      <c r="C6924" s="139" t="s">
        <v>27447</v>
      </c>
      <c r="D6924" s="124" t="s">
        <v>27448</v>
      </c>
      <c r="E6924" s="118" t="s">
        <v>16741</v>
      </c>
      <c r="F6924" s="124" t="s">
        <v>16742</v>
      </c>
      <c r="G6924" s="118" t="s">
        <v>2</v>
      </c>
      <c r="H6924" s="137">
        <v>45061</v>
      </c>
      <c r="I6924" s="119">
        <v>3.8</v>
      </c>
      <c r="J6924" s="129"/>
      <c r="K6924" s="129"/>
      <c r="L6924" s="129">
        <v>0</v>
      </c>
      <c r="M6924" s="134" t="s">
        <v>22470</v>
      </c>
    </row>
    <row r="6925" spans="1:13" hidden="1" x14ac:dyDescent="0.25">
      <c r="A6925" s="128"/>
      <c r="B6925" s="2"/>
      <c r="C6925" s="139" t="s">
        <v>27447</v>
      </c>
      <c r="D6925" s="124" t="s">
        <v>27448</v>
      </c>
      <c r="E6925" s="118" t="s">
        <v>16749</v>
      </c>
      <c r="F6925" s="124" t="s">
        <v>16750</v>
      </c>
      <c r="G6925" s="118" t="s">
        <v>2</v>
      </c>
      <c r="H6925" s="137">
        <v>45061</v>
      </c>
      <c r="I6925" s="119">
        <v>3.8</v>
      </c>
      <c r="J6925" s="129"/>
      <c r="K6925" s="129"/>
      <c r="L6925" s="129">
        <v>0</v>
      </c>
      <c r="M6925" s="134" t="s">
        <v>22471</v>
      </c>
    </row>
    <row r="6926" spans="1:13" hidden="1" x14ac:dyDescent="0.25">
      <c r="A6926" s="128"/>
      <c r="B6926" s="2"/>
      <c r="C6926" s="139" t="s">
        <v>27447</v>
      </c>
      <c r="D6926" s="124" t="s">
        <v>27448</v>
      </c>
      <c r="E6926" s="118" t="s">
        <v>16751</v>
      </c>
      <c r="F6926" s="124" t="s">
        <v>16752</v>
      </c>
      <c r="G6926" s="118" t="s">
        <v>2</v>
      </c>
      <c r="H6926" s="137">
        <v>45061</v>
      </c>
      <c r="I6926" s="119">
        <v>3.8</v>
      </c>
      <c r="J6926" s="129"/>
      <c r="K6926" s="129"/>
      <c r="L6926" s="129">
        <v>0</v>
      </c>
      <c r="M6926" s="134" t="s">
        <v>22472</v>
      </c>
    </row>
    <row r="6927" spans="1:13" hidden="1" x14ac:dyDescent="0.25">
      <c r="A6927" s="128"/>
      <c r="B6927" s="2"/>
      <c r="C6927" s="139" t="s">
        <v>27447</v>
      </c>
      <c r="D6927" s="124" t="s">
        <v>27448</v>
      </c>
      <c r="E6927" s="118" t="s">
        <v>16753</v>
      </c>
      <c r="F6927" s="124" t="s">
        <v>16754</v>
      </c>
      <c r="G6927" s="118" t="s">
        <v>2</v>
      </c>
      <c r="H6927" s="137">
        <v>45061</v>
      </c>
      <c r="I6927" s="119">
        <v>3.8</v>
      </c>
      <c r="J6927" s="129"/>
      <c r="K6927" s="129"/>
      <c r="L6927" s="129">
        <v>0</v>
      </c>
      <c r="M6927" s="134" t="s">
        <v>22473</v>
      </c>
    </row>
    <row r="6928" spans="1:13" hidden="1" x14ac:dyDescent="0.25">
      <c r="A6928" s="128"/>
      <c r="B6928" s="2"/>
      <c r="C6928" s="139" t="s">
        <v>27447</v>
      </c>
      <c r="D6928" s="124" t="s">
        <v>27448</v>
      </c>
      <c r="E6928" s="118" t="s">
        <v>16755</v>
      </c>
      <c r="F6928" s="124" t="s">
        <v>16756</v>
      </c>
      <c r="G6928" s="118" t="s">
        <v>2</v>
      </c>
      <c r="H6928" s="137">
        <v>45061</v>
      </c>
      <c r="I6928" s="119">
        <v>3.8</v>
      </c>
      <c r="J6928" s="129"/>
      <c r="K6928" s="129"/>
      <c r="L6928" s="129">
        <v>0</v>
      </c>
      <c r="M6928" s="134" t="s">
        <v>22474</v>
      </c>
    </row>
    <row r="6929" spans="1:13" hidden="1" x14ac:dyDescent="0.25">
      <c r="A6929" s="128"/>
      <c r="B6929" s="2"/>
      <c r="C6929" s="139" t="s">
        <v>27447</v>
      </c>
      <c r="D6929" s="124" t="s">
        <v>27448</v>
      </c>
      <c r="E6929" s="118" t="s">
        <v>16757</v>
      </c>
      <c r="F6929" s="124" t="s">
        <v>16758</v>
      </c>
      <c r="G6929" s="118" t="s">
        <v>2</v>
      </c>
      <c r="H6929" s="137">
        <v>45061</v>
      </c>
      <c r="I6929" s="119">
        <v>3.8</v>
      </c>
      <c r="J6929" s="129"/>
      <c r="K6929" s="129"/>
      <c r="L6929" s="129">
        <v>0</v>
      </c>
      <c r="M6929" s="134" t="s">
        <v>31481</v>
      </c>
    </row>
    <row r="6930" spans="1:13" hidden="1" x14ac:dyDescent="0.25">
      <c r="A6930" s="128"/>
      <c r="B6930" s="2"/>
      <c r="C6930" s="139" t="s">
        <v>27447</v>
      </c>
      <c r="D6930" s="124" t="s">
        <v>27448</v>
      </c>
      <c r="E6930" s="118" t="s">
        <v>16759</v>
      </c>
      <c r="F6930" s="124" t="s">
        <v>16760</v>
      </c>
      <c r="G6930" s="118" t="s">
        <v>2</v>
      </c>
      <c r="H6930" s="137">
        <v>45061</v>
      </c>
      <c r="I6930" s="119">
        <v>3.8</v>
      </c>
      <c r="J6930" s="129"/>
      <c r="K6930" s="129"/>
      <c r="L6930" s="129">
        <v>0</v>
      </c>
      <c r="M6930" s="134" t="s">
        <v>22475</v>
      </c>
    </row>
    <row r="6931" spans="1:13" hidden="1" x14ac:dyDescent="0.25">
      <c r="A6931" s="128"/>
      <c r="B6931" s="2"/>
      <c r="C6931" s="139" t="s">
        <v>27447</v>
      </c>
      <c r="D6931" s="124" t="s">
        <v>27448</v>
      </c>
      <c r="E6931" s="118" t="s">
        <v>16761</v>
      </c>
      <c r="F6931" s="124" t="s">
        <v>16762</v>
      </c>
      <c r="G6931" s="118" t="s">
        <v>2</v>
      </c>
      <c r="H6931" s="137">
        <v>45061</v>
      </c>
      <c r="I6931" s="119">
        <v>3.8</v>
      </c>
      <c r="J6931" s="129"/>
      <c r="K6931" s="129"/>
      <c r="L6931" s="129">
        <v>0</v>
      </c>
      <c r="M6931" s="134" t="s">
        <v>22476</v>
      </c>
    </row>
    <row r="6932" spans="1:13" hidden="1" x14ac:dyDescent="0.25">
      <c r="A6932" s="128"/>
      <c r="B6932" s="2"/>
      <c r="C6932" s="139" t="s">
        <v>27447</v>
      </c>
      <c r="D6932" s="124" t="s">
        <v>27448</v>
      </c>
      <c r="E6932" s="118" t="s">
        <v>16765</v>
      </c>
      <c r="F6932" s="124" t="s">
        <v>16766</v>
      </c>
      <c r="G6932" s="118" t="s">
        <v>2</v>
      </c>
      <c r="H6932" s="137">
        <v>45061</v>
      </c>
      <c r="I6932" s="119">
        <v>3.8</v>
      </c>
      <c r="J6932" s="129"/>
      <c r="K6932" s="129"/>
      <c r="L6932" s="129">
        <v>0</v>
      </c>
      <c r="M6932" s="134" t="s">
        <v>22477</v>
      </c>
    </row>
    <row r="6933" spans="1:13" hidden="1" x14ac:dyDescent="0.25">
      <c r="A6933" s="128"/>
      <c r="B6933" s="2"/>
      <c r="C6933" s="139" t="s">
        <v>27447</v>
      </c>
      <c r="D6933" s="124" t="s">
        <v>27448</v>
      </c>
      <c r="E6933" s="118" t="s">
        <v>16786</v>
      </c>
      <c r="F6933" s="124" t="s">
        <v>16787</v>
      </c>
      <c r="G6933" s="118" t="s">
        <v>2</v>
      </c>
      <c r="H6933" s="137">
        <v>45061</v>
      </c>
      <c r="I6933" s="119">
        <v>3.8</v>
      </c>
      <c r="J6933" s="129"/>
      <c r="K6933" s="129"/>
      <c r="L6933" s="129">
        <v>0</v>
      </c>
      <c r="M6933" s="134" t="s">
        <v>34327</v>
      </c>
    </row>
    <row r="6934" spans="1:13" hidden="1" x14ac:dyDescent="0.25">
      <c r="A6934" s="128"/>
      <c r="B6934" s="2"/>
      <c r="C6934" s="139" t="s">
        <v>27447</v>
      </c>
      <c r="D6934" s="124" t="s">
        <v>27448</v>
      </c>
      <c r="E6934" s="118" t="s">
        <v>10769</v>
      </c>
      <c r="F6934" s="124" t="s">
        <v>10770</v>
      </c>
      <c r="G6934" s="118" t="s">
        <v>2</v>
      </c>
      <c r="H6934" s="137">
        <v>45061</v>
      </c>
      <c r="I6934" s="119">
        <v>3.8</v>
      </c>
      <c r="J6934" s="129"/>
      <c r="K6934" s="129"/>
      <c r="L6934" s="129">
        <v>0</v>
      </c>
      <c r="M6934" s="134" t="s">
        <v>22478</v>
      </c>
    </row>
    <row r="6935" spans="1:13" hidden="1" x14ac:dyDescent="0.25">
      <c r="A6935" s="128"/>
      <c r="B6935" s="2"/>
      <c r="C6935" s="139" t="s">
        <v>27447</v>
      </c>
      <c r="D6935" s="124" t="s">
        <v>27448</v>
      </c>
      <c r="E6935" s="118" t="s">
        <v>10771</v>
      </c>
      <c r="F6935" s="124" t="s">
        <v>10772</v>
      </c>
      <c r="G6935" s="118" t="s">
        <v>2</v>
      </c>
      <c r="H6935" s="137">
        <v>45061</v>
      </c>
      <c r="I6935" s="119">
        <v>3.8</v>
      </c>
      <c r="J6935" s="129"/>
      <c r="K6935" s="129"/>
      <c r="L6935" s="129">
        <v>0</v>
      </c>
      <c r="M6935" s="134" t="s">
        <v>22479</v>
      </c>
    </row>
    <row r="6936" spans="1:13" hidden="1" x14ac:dyDescent="0.25">
      <c r="A6936" s="128"/>
      <c r="B6936" s="2"/>
      <c r="C6936" s="139" t="s">
        <v>27447</v>
      </c>
      <c r="D6936" s="124" t="s">
        <v>27448</v>
      </c>
      <c r="E6936" s="118" t="s">
        <v>10773</v>
      </c>
      <c r="F6936" s="124" t="s">
        <v>10774</v>
      </c>
      <c r="G6936" s="118" t="s">
        <v>2</v>
      </c>
      <c r="H6936" s="137">
        <v>45061</v>
      </c>
      <c r="I6936" s="119">
        <v>3.8</v>
      </c>
      <c r="J6936" s="129"/>
      <c r="K6936" s="129"/>
      <c r="L6936" s="129">
        <v>0</v>
      </c>
      <c r="M6936" s="134" t="s">
        <v>31667</v>
      </c>
    </row>
    <row r="6937" spans="1:13" hidden="1" x14ac:dyDescent="0.25">
      <c r="A6937" s="128"/>
      <c r="B6937" s="2"/>
      <c r="C6937" s="139" t="s">
        <v>27447</v>
      </c>
      <c r="D6937" s="124" t="s">
        <v>27448</v>
      </c>
      <c r="E6937" s="118" t="s">
        <v>16800</v>
      </c>
      <c r="F6937" s="124" t="s">
        <v>16801</v>
      </c>
      <c r="G6937" s="118" t="s">
        <v>2</v>
      </c>
      <c r="H6937" s="137">
        <v>45061</v>
      </c>
      <c r="I6937" s="119">
        <v>3.8</v>
      </c>
      <c r="J6937" s="129"/>
      <c r="K6937" s="129"/>
      <c r="L6937" s="129">
        <v>0</v>
      </c>
      <c r="M6937" s="134" t="s">
        <v>22480</v>
      </c>
    </row>
    <row r="6938" spans="1:13" hidden="1" x14ac:dyDescent="0.25">
      <c r="A6938" s="128"/>
      <c r="B6938" s="2"/>
      <c r="C6938" s="139" t="s">
        <v>27447</v>
      </c>
      <c r="D6938" s="124" t="s">
        <v>27448</v>
      </c>
      <c r="E6938" s="118" t="s">
        <v>16810</v>
      </c>
      <c r="F6938" s="124" t="s">
        <v>16811</v>
      </c>
      <c r="G6938" s="118" t="s">
        <v>2</v>
      </c>
      <c r="H6938" s="137">
        <v>45061</v>
      </c>
      <c r="I6938" s="119">
        <v>3.8</v>
      </c>
      <c r="J6938" s="129"/>
      <c r="K6938" s="129"/>
      <c r="L6938" s="129">
        <v>0</v>
      </c>
      <c r="M6938" s="134" t="s">
        <v>22481</v>
      </c>
    </row>
    <row r="6939" spans="1:13" hidden="1" x14ac:dyDescent="0.25">
      <c r="A6939" s="128"/>
      <c r="B6939" s="2"/>
      <c r="C6939" s="139" t="s">
        <v>27447</v>
      </c>
      <c r="D6939" s="124" t="s">
        <v>27448</v>
      </c>
      <c r="E6939" s="118" t="s">
        <v>16866</v>
      </c>
      <c r="F6939" s="124" t="s">
        <v>16867</v>
      </c>
      <c r="G6939" s="118" t="s">
        <v>2</v>
      </c>
      <c r="H6939" s="137">
        <v>45061</v>
      </c>
      <c r="I6939" s="119">
        <v>3.8</v>
      </c>
      <c r="J6939" s="129"/>
      <c r="K6939" s="129"/>
      <c r="L6939" s="129">
        <v>0</v>
      </c>
      <c r="M6939" s="134" t="s">
        <v>22482</v>
      </c>
    </row>
    <row r="6940" spans="1:13" hidden="1" x14ac:dyDescent="0.25">
      <c r="A6940" s="128"/>
      <c r="B6940" s="2"/>
      <c r="C6940" s="139" t="s">
        <v>27447</v>
      </c>
      <c r="D6940" s="124" t="s">
        <v>27448</v>
      </c>
      <c r="E6940" s="118" t="s">
        <v>16880</v>
      </c>
      <c r="F6940" s="124" t="s">
        <v>16881</v>
      </c>
      <c r="G6940" s="118" t="s">
        <v>2</v>
      </c>
      <c r="H6940" s="137">
        <v>45061</v>
      </c>
      <c r="I6940" s="119">
        <v>3.8</v>
      </c>
      <c r="J6940" s="129"/>
      <c r="K6940" s="129"/>
      <c r="L6940" s="129">
        <v>0</v>
      </c>
      <c r="M6940" s="134" t="s">
        <v>22483</v>
      </c>
    </row>
    <row r="6941" spans="1:13" hidden="1" x14ac:dyDescent="0.25">
      <c r="A6941" s="128"/>
      <c r="B6941" s="2"/>
      <c r="C6941" s="139" t="s">
        <v>27447</v>
      </c>
      <c r="D6941" s="124" t="s">
        <v>27448</v>
      </c>
      <c r="E6941" s="118" t="s">
        <v>16906</v>
      </c>
      <c r="F6941" s="124" t="s">
        <v>16907</v>
      </c>
      <c r="G6941" s="118" t="s">
        <v>2</v>
      </c>
      <c r="H6941" s="137">
        <v>45061</v>
      </c>
      <c r="I6941" s="119">
        <v>3.8</v>
      </c>
      <c r="J6941" s="129"/>
      <c r="K6941" s="129"/>
      <c r="L6941" s="129">
        <v>0</v>
      </c>
      <c r="M6941" s="134" t="s">
        <v>22484</v>
      </c>
    </row>
    <row r="6942" spans="1:13" hidden="1" x14ac:dyDescent="0.25">
      <c r="A6942" s="128"/>
      <c r="B6942" s="2"/>
      <c r="C6942" s="139" t="s">
        <v>27447</v>
      </c>
      <c r="D6942" s="124" t="s">
        <v>27448</v>
      </c>
      <c r="E6942" s="118" t="s">
        <v>16934</v>
      </c>
      <c r="F6942" s="124" t="s">
        <v>16935</v>
      </c>
      <c r="G6942" s="118" t="s">
        <v>2</v>
      </c>
      <c r="H6942" s="137">
        <v>45061</v>
      </c>
      <c r="I6942" s="119">
        <v>3.8</v>
      </c>
      <c r="J6942" s="129"/>
      <c r="K6942" s="129"/>
      <c r="L6942" s="129">
        <v>0</v>
      </c>
      <c r="M6942" s="134" t="s">
        <v>22485</v>
      </c>
    </row>
    <row r="6943" spans="1:13" hidden="1" x14ac:dyDescent="0.25">
      <c r="A6943" s="128"/>
      <c r="B6943" s="2"/>
      <c r="C6943" s="139" t="s">
        <v>27447</v>
      </c>
      <c r="D6943" s="124" t="s">
        <v>27448</v>
      </c>
      <c r="E6943" s="118" t="s">
        <v>16936</v>
      </c>
      <c r="F6943" s="124" t="s">
        <v>16937</v>
      </c>
      <c r="G6943" s="118" t="s">
        <v>2</v>
      </c>
      <c r="H6943" s="137">
        <v>45061</v>
      </c>
      <c r="I6943" s="119">
        <v>3.8</v>
      </c>
      <c r="J6943" s="129"/>
      <c r="K6943" s="129"/>
      <c r="L6943" s="129">
        <v>0</v>
      </c>
      <c r="M6943" s="134" t="s">
        <v>22486</v>
      </c>
    </row>
    <row r="6944" spans="1:13" hidden="1" x14ac:dyDescent="0.25">
      <c r="A6944" s="128"/>
      <c r="B6944" s="2"/>
      <c r="C6944" s="139" t="s">
        <v>27447</v>
      </c>
      <c r="D6944" s="124" t="s">
        <v>27448</v>
      </c>
      <c r="E6944" s="118" t="s">
        <v>16938</v>
      </c>
      <c r="F6944" s="124" t="s">
        <v>16939</v>
      </c>
      <c r="G6944" s="118" t="s">
        <v>2</v>
      </c>
      <c r="H6944" s="137">
        <v>45061</v>
      </c>
      <c r="I6944" s="119">
        <v>3.8</v>
      </c>
      <c r="J6944" s="129"/>
      <c r="K6944" s="129"/>
      <c r="L6944" s="129">
        <v>0</v>
      </c>
      <c r="M6944" s="134"/>
    </row>
    <row r="6945" spans="1:13" hidden="1" x14ac:dyDescent="0.25">
      <c r="A6945" s="128"/>
      <c r="B6945" s="2"/>
      <c r="C6945" s="139" t="s">
        <v>27447</v>
      </c>
      <c r="D6945" s="124" t="s">
        <v>27448</v>
      </c>
      <c r="E6945" s="118" t="s">
        <v>11722</v>
      </c>
      <c r="F6945" s="124" t="s">
        <v>11723</v>
      </c>
      <c r="G6945" s="118" t="s">
        <v>2</v>
      </c>
      <c r="H6945" s="137">
        <v>45061</v>
      </c>
      <c r="I6945" s="119">
        <v>3.8</v>
      </c>
      <c r="J6945" s="129"/>
      <c r="K6945" s="129"/>
      <c r="L6945" s="129">
        <v>0</v>
      </c>
      <c r="M6945" s="134" t="s">
        <v>22487</v>
      </c>
    </row>
    <row r="6946" spans="1:13" hidden="1" x14ac:dyDescent="0.25">
      <c r="A6946" s="128"/>
      <c r="B6946" s="2"/>
      <c r="C6946" s="139" t="s">
        <v>27447</v>
      </c>
      <c r="D6946" s="124" t="s">
        <v>27448</v>
      </c>
      <c r="E6946" s="118" t="s">
        <v>256</v>
      </c>
      <c r="F6946" s="124" t="s">
        <v>257</v>
      </c>
      <c r="G6946" s="118" t="s">
        <v>2</v>
      </c>
      <c r="H6946" s="137">
        <v>45061</v>
      </c>
      <c r="I6946" s="119">
        <v>3.8</v>
      </c>
      <c r="J6946" s="129"/>
      <c r="K6946" s="129"/>
      <c r="L6946" s="129">
        <v>0</v>
      </c>
      <c r="M6946" s="134" t="s">
        <v>22488</v>
      </c>
    </row>
    <row r="6947" spans="1:13" hidden="1" x14ac:dyDescent="0.25">
      <c r="A6947" s="128"/>
      <c r="B6947" s="2"/>
      <c r="C6947" s="139" t="s">
        <v>27447</v>
      </c>
      <c r="D6947" s="124" t="s">
        <v>27448</v>
      </c>
      <c r="E6947" s="118" t="s">
        <v>16940</v>
      </c>
      <c r="F6947" s="124" t="s">
        <v>16941</v>
      </c>
      <c r="G6947" s="118" t="s">
        <v>2</v>
      </c>
      <c r="H6947" s="137">
        <v>45061</v>
      </c>
      <c r="I6947" s="119">
        <v>3.8</v>
      </c>
      <c r="J6947" s="129"/>
      <c r="K6947" s="129"/>
      <c r="L6947" s="129">
        <v>0</v>
      </c>
      <c r="M6947" s="134" t="s">
        <v>22489</v>
      </c>
    </row>
    <row r="6948" spans="1:13" hidden="1" x14ac:dyDescent="0.25">
      <c r="A6948" s="128"/>
      <c r="B6948" s="2"/>
      <c r="C6948" s="139" t="s">
        <v>27447</v>
      </c>
      <c r="D6948" s="124" t="s">
        <v>27448</v>
      </c>
      <c r="E6948" s="118" t="s">
        <v>16942</v>
      </c>
      <c r="F6948" s="124" t="s">
        <v>16943</v>
      </c>
      <c r="G6948" s="118" t="s">
        <v>2</v>
      </c>
      <c r="H6948" s="137">
        <v>45061</v>
      </c>
      <c r="I6948" s="119">
        <v>3.8</v>
      </c>
      <c r="J6948" s="129"/>
      <c r="K6948" s="129"/>
      <c r="L6948" s="129">
        <v>0</v>
      </c>
      <c r="M6948" s="134" t="s">
        <v>22490</v>
      </c>
    </row>
    <row r="6949" spans="1:13" hidden="1" x14ac:dyDescent="0.25">
      <c r="A6949" s="128"/>
      <c r="B6949" s="2"/>
      <c r="C6949" s="139" t="s">
        <v>27447</v>
      </c>
      <c r="D6949" s="124" t="s">
        <v>27448</v>
      </c>
      <c r="E6949" s="118" t="s">
        <v>16944</v>
      </c>
      <c r="F6949" s="124" t="s">
        <v>16945</v>
      </c>
      <c r="G6949" s="118" t="s">
        <v>2</v>
      </c>
      <c r="H6949" s="137">
        <v>45061</v>
      </c>
      <c r="I6949" s="119">
        <v>3.8</v>
      </c>
      <c r="J6949" s="129"/>
      <c r="K6949" s="129"/>
      <c r="L6949" s="129">
        <v>0</v>
      </c>
      <c r="M6949" s="134" t="s">
        <v>32315</v>
      </c>
    </row>
    <row r="6950" spans="1:13" hidden="1" x14ac:dyDescent="0.25">
      <c r="A6950" s="128"/>
      <c r="B6950" s="2"/>
      <c r="C6950" s="139" t="s">
        <v>27447</v>
      </c>
      <c r="D6950" s="124" t="s">
        <v>27448</v>
      </c>
      <c r="E6950" s="118" t="s">
        <v>16946</v>
      </c>
      <c r="F6950" s="124" t="s">
        <v>16947</v>
      </c>
      <c r="G6950" s="118" t="s">
        <v>2</v>
      </c>
      <c r="H6950" s="137">
        <v>45061</v>
      </c>
      <c r="I6950" s="119">
        <v>3.8</v>
      </c>
      <c r="J6950" s="129"/>
      <c r="K6950" s="129"/>
      <c r="L6950" s="129">
        <v>0</v>
      </c>
      <c r="M6950" s="134" t="s">
        <v>22491</v>
      </c>
    </row>
    <row r="6951" spans="1:13" hidden="1" x14ac:dyDescent="0.25">
      <c r="A6951" s="128"/>
      <c r="B6951" s="2"/>
      <c r="C6951" s="139" t="s">
        <v>27447</v>
      </c>
      <c r="D6951" s="124" t="s">
        <v>27448</v>
      </c>
      <c r="E6951" s="118" t="s">
        <v>16948</v>
      </c>
      <c r="F6951" s="124" t="s">
        <v>16949</v>
      </c>
      <c r="G6951" s="118" t="s">
        <v>2</v>
      </c>
      <c r="H6951" s="137">
        <v>45061</v>
      </c>
      <c r="I6951" s="119">
        <v>3.8</v>
      </c>
      <c r="J6951" s="129"/>
      <c r="K6951" s="129"/>
      <c r="L6951" s="129">
        <v>0</v>
      </c>
      <c r="M6951" s="134" t="s">
        <v>22492</v>
      </c>
    </row>
    <row r="6952" spans="1:13" hidden="1" x14ac:dyDescent="0.25">
      <c r="A6952" s="128"/>
      <c r="B6952" s="2"/>
      <c r="C6952" s="139" t="s">
        <v>27447</v>
      </c>
      <c r="D6952" s="124" t="s">
        <v>27448</v>
      </c>
      <c r="E6952" s="118" t="s">
        <v>16966</v>
      </c>
      <c r="F6952" s="124" t="s">
        <v>16967</v>
      </c>
      <c r="G6952" s="118" t="s">
        <v>2</v>
      </c>
      <c r="H6952" s="137">
        <v>45061</v>
      </c>
      <c r="I6952" s="119">
        <v>3.8</v>
      </c>
      <c r="J6952" s="129"/>
      <c r="K6952" s="129"/>
      <c r="L6952" s="129">
        <v>0</v>
      </c>
      <c r="M6952" s="134" t="s">
        <v>22493</v>
      </c>
    </row>
    <row r="6953" spans="1:13" hidden="1" x14ac:dyDescent="0.25">
      <c r="A6953" s="128"/>
      <c r="B6953" s="2"/>
      <c r="C6953" s="139" t="s">
        <v>27447</v>
      </c>
      <c r="D6953" s="124" t="s">
        <v>27448</v>
      </c>
      <c r="E6953" s="118" t="s">
        <v>16970</v>
      </c>
      <c r="F6953" s="124" t="s">
        <v>16971</v>
      </c>
      <c r="G6953" s="118" t="s">
        <v>2</v>
      </c>
      <c r="H6953" s="137">
        <v>45061</v>
      </c>
      <c r="I6953" s="119">
        <v>3.8</v>
      </c>
      <c r="J6953" s="129"/>
      <c r="K6953" s="129"/>
      <c r="L6953" s="129">
        <v>0</v>
      </c>
      <c r="M6953" s="134" t="s">
        <v>22494</v>
      </c>
    </row>
    <row r="6954" spans="1:13" hidden="1" x14ac:dyDescent="0.25">
      <c r="A6954" s="128"/>
      <c r="B6954" s="2"/>
      <c r="C6954" s="139" t="s">
        <v>27447</v>
      </c>
      <c r="D6954" s="124" t="s">
        <v>27448</v>
      </c>
      <c r="E6954" s="118" t="s">
        <v>16972</v>
      </c>
      <c r="F6954" s="124" t="s">
        <v>16973</v>
      </c>
      <c r="G6954" s="118" t="s">
        <v>2</v>
      </c>
      <c r="H6954" s="137">
        <v>45061</v>
      </c>
      <c r="I6954" s="119">
        <v>3.8</v>
      </c>
      <c r="J6954" s="129"/>
      <c r="K6954" s="129"/>
      <c r="L6954" s="129">
        <v>0</v>
      </c>
      <c r="M6954" s="134" t="s">
        <v>27615</v>
      </c>
    </row>
    <row r="6955" spans="1:13" hidden="1" x14ac:dyDescent="0.25">
      <c r="A6955" s="128"/>
      <c r="B6955" s="2"/>
      <c r="C6955" s="139" t="s">
        <v>27447</v>
      </c>
      <c r="D6955" s="124" t="s">
        <v>27448</v>
      </c>
      <c r="E6955" s="118" t="s">
        <v>16974</v>
      </c>
      <c r="F6955" s="124" t="s">
        <v>18865</v>
      </c>
      <c r="G6955" s="118" t="s">
        <v>2</v>
      </c>
      <c r="H6955" s="137">
        <v>45061</v>
      </c>
      <c r="I6955" s="119">
        <v>3.8</v>
      </c>
      <c r="J6955" s="129"/>
      <c r="K6955" s="129"/>
      <c r="L6955" s="129">
        <v>0</v>
      </c>
      <c r="M6955" s="134" t="s">
        <v>22495</v>
      </c>
    </row>
    <row r="6956" spans="1:13" hidden="1" x14ac:dyDescent="0.25">
      <c r="A6956" s="128"/>
      <c r="B6956" s="2"/>
      <c r="C6956" s="139" t="s">
        <v>27447</v>
      </c>
      <c r="D6956" s="124" t="s">
        <v>27448</v>
      </c>
      <c r="E6956" s="118" t="s">
        <v>16975</v>
      </c>
      <c r="F6956" s="124" t="s">
        <v>16976</v>
      </c>
      <c r="G6956" s="118" t="s">
        <v>2</v>
      </c>
      <c r="H6956" s="137">
        <v>45061</v>
      </c>
      <c r="I6956" s="119">
        <v>3.8</v>
      </c>
      <c r="J6956" s="129"/>
      <c r="K6956" s="129"/>
      <c r="L6956" s="129">
        <v>0</v>
      </c>
      <c r="M6956" s="134" t="s">
        <v>22496</v>
      </c>
    </row>
    <row r="6957" spans="1:13" hidden="1" x14ac:dyDescent="0.25">
      <c r="A6957" s="128"/>
      <c r="B6957" s="2"/>
      <c r="C6957" s="139" t="s">
        <v>27447</v>
      </c>
      <c r="D6957" s="124" t="s">
        <v>27448</v>
      </c>
      <c r="E6957" s="118" t="s">
        <v>16977</v>
      </c>
      <c r="F6957" s="124" t="s">
        <v>16978</v>
      </c>
      <c r="G6957" s="118" t="s">
        <v>2</v>
      </c>
      <c r="H6957" s="137">
        <v>45061</v>
      </c>
      <c r="I6957" s="119">
        <v>3.8</v>
      </c>
      <c r="J6957" s="129"/>
      <c r="K6957" s="129"/>
      <c r="L6957" s="129">
        <v>0</v>
      </c>
      <c r="M6957" s="134" t="s">
        <v>22497</v>
      </c>
    </row>
    <row r="6958" spans="1:13" hidden="1" x14ac:dyDescent="0.25">
      <c r="A6958" s="128"/>
      <c r="B6958" s="2"/>
      <c r="C6958" s="139" t="s">
        <v>27447</v>
      </c>
      <c r="D6958" s="124" t="s">
        <v>27448</v>
      </c>
      <c r="E6958" s="118" t="s">
        <v>16979</v>
      </c>
      <c r="F6958" s="124" t="s">
        <v>16980</v>
      </c>
      <c r="G6958" s="118" t="s">
        <v>2</v>
      </c>
      <c r="H6958" s="137">
        <v>45061</v>
      </c>
      <c r="I6958" s="119">
        <v>3.8</v>
      </c>
      <c r="J6958" s="129"/>
      <c r="K6958" s="129"/>
      <c r="L6958" s="129">
        <v>0</v>
      </c>
      <c r="M6958" s="134" t="s">
        <v>22498</v>
      </c>
    </row>
    <row r="6959" spans="1:13" hidden="1" x14ac:dyDescent="0.25">
      <c r="A6959" s="128"/>
      <c r="B6959" s="2"/>
      <c r="C6959" s="139" t="s">
        <v>27447</v>
      </c>
      <c r="D6959" s="124" t="s">
        <v>27448</v>
      </c>
      <c r="E6959" s="118" t="s">
        <v>16981</v>
      </c>
      <c r="F6959" s="124" t="s">
        <v>16982</v>
      </c>
      <c r="G6959" s="118" t="s">
        <v>2</v>
      </c>
      <c r="H6959" s="137">
        <v>45061</v>
      </c>
      <c r="I6959" s="119">
        <v>3.8</v>
      </c>
      <c r="J6959" s="129"/>
      <c r="K6959" s="129"/>
      <c r="L6959" s="129">
        <v>0</v>
      </c>
      <c r="M6959" s="134" t="s">
        <v>22499</v>
      </c>
    </row>
    <row r="6960" spans="1:13" hidden="1" x14ac:dyDescent="0.25">
      <c r="A6960" s="128"/>
      <c r="B6960" s="2"/>
      <c r="C6960" s="139" t="s">
        <v>27447</v>
      </c>
      <c r="D6960" s="124" t="s">
        <v>27448</v>
      </c>
      <c r="E6960" s="118" t="s">
        <v>16983</v>
      </c>
      <c r="F6960" s="124" t="s">
        <v>16984</v>
      </c>
      <c r="G6960" s="118" t="s">
        <v>2</v>
      </c>
      <c r="H6960" s="137">
        <v>45061</v>
      </c>
      <c r="I6960" s="119">
        <v>3.8</v>
      </c>
      <c r="J6960" s="129"/>
      <c r="K6960" s="129"/>
      <c r="L6960" s="129">
        <v>0</v>
      </c>
      <c r="M6960" s="134" t="s">
        <v>31673</v>
      </c>
    </row>
    <row r="6961" spans="1:13" hidden="1" x14ac:dyDescent="0.25">
      <c r="A6961" s="128"/>
      <c r="B6961" s="2"/>
      <c r="C6961" s="139" t="s">
        <v>27447</v>
      </c>
      <c r="D6961" s="124" t="s">
        <v>27448</v>
      </c>
      <c r="E6961" s="118" t="s">
        <v>16985</v>
      </c>
      <c r="F6961" s="124" t="s">
        <v>16986</v>
      </c>
      <c r="G6961" s="118" t="s">
        <v>2</v>
      </c>
      <c r="H6961" s="137">
        <v>45061</v>
      </c>
      <c r="I6961" s="119">
        <v>3.8</v>
      </c>
      <c r="J6961" s="129"/>
      <c r="K6961" s="129"/>
      <c r="L6961" s="129">
        <v>0</v>
      </c>
      <c r="M6961" s="134" t="s">
        <v>22500</v>
      </c>
    </row>
    <row r="6962" spans="1:13" hidden="1" x14ac:dyDescent="0.25">
      <c r="A6962" s="128"/>
      <c r="B6962" s="2"/>
      <c r="C6962" s="139" t="s">
        <v>27447</v>
      </c>
      <c r="D6962" s="124" t="s">
        <v>27448</v>
      </c>
      <c r="E6962" s="118" t="s">
        <v>16987</v>
      </c>
      <c r="F6962" s="124" t="s">
        <v>16988</v>
      </c>
      <c r="G6962" s="118" t="s">
        <v>2</v>
      </c>
      <c r="H6962" s="137">
        <v>45061</v>
      </c>
      <c r="I6962" s="119">
        <v>3.8</v>
      </c>
      <c r="J6962" s="129"/>
      <c r="K6962" s="129"/>
      <c r="L6962" s="129">
        <v>0</v>
      </c>
      <c r="M6962" s="134" t="s">
        <v>32757</v>
      </c>
    </row>
    <row r="6963" spans="1:13" hidden="1" x14ac:dyDescent="0.25">
      <c r="A6963" s="128"/>
      <c r="B6963" s="2"/>
      <c r="C6963" s="139" t="s">
        <v>27447</v>
      </c>
      <c r="D6963" s="124" t="s">
        <v>27448</v>
      </c>
      <c r="E6963" s="118" t="s">
        <v>16989</v>
      </c>
      <c r="F6963" s="124" t="s">
        <v>16990</v>
      </c>
      <c r="G6963" s="118" t="s">
        <v>2</v>
      </c>
      <c r="H6963" s="137">
        <v>45061</v>
      </c>
      <c r="I6963" s="119">
        <v>3.8</v>
      </c>
      <c r="J6963" s="129"/>
      <c r="K6963" s="129"/>
      <c r="L6963" s="129">
        <v>0</v>
      </c>
      <c r="M6963" s="134" t="s">
        <v>22501</v>
      </c>
    </row>
    <row r="6964" spans="1:13" hidden="1" x14ac:dyDescent="0.25">
      <c r="A6964" s="128"/>
      <c r="B6964" s="2"/>
      <c r="C6964" s="139" t="s">
        <v>27447</v>
      </c>
      <c r="D6964" s="124" t="s">
        <v>27448</v>
      </c>
      <c r="E6964" s="118" t="s">
        <v>16997</v>
      </c>
      <c r="F6964" s="124" t="s">
        <v>16998</v>
      </c>
      <c r="G6964" s="118" t="s">
        <v>2</v>
      </c>
      <c r="H6964" s="137">
        <v>45061</v>
      </c>
      <c r="I6964" s="119">
        <v>3.8</v>
      </c>
      <c r="J6964" s="129"/>
      <c r="K6964" s="129"/>
      <c r="L6964" s="129">
        <v>0</v>
      </c>
      <c r="M6964" s="134" t="s">
        <v>22502</v>
      </c>
    </row>
    <row r="6965" spans="1:13" hidden="1" x14ac:dyDescent="0.25">
      <c r="A6965" s="128"/>
      <c r="B6965" s="2"/>
      <c r="C6965" s="139" t="s">
        <v>27447</v>
      </c>
      <c r="D6965" s="124" t="s">
        <v>27448</v>
      </c>
      <c r="E6965" s="118" t="s">
        <v>16999</v>
      </c>
      <c r="F6965" s="124" t="s">
        <v>17000</v>
      </c>
      <c r="G6965" s="118" t="s">
        <v>2</v>
      </c>
      <c r="H6965" s="137">
        <v>45061</v>
      </c>
      <c r="I6965" s="119">
        <v>3.8</v>
      </c>
      <c r="J6965" s="129"/>
      <c r="K6965" s="129"/>
      <c r="L6965" s="129">
        <v>0</v>
      </c>
      <c r="M6965" s="134" t="s">
        <v>22503</v>
      </c>
    </row>
    <row r="6966" spans="1:13" hidden="1" x14ac:dyDescent="0.25">
      <c r="A6966" s="128"/>
      <c r="B6966" s="2"/>
      <c r="C6966" s="139" t="s">
        <v>27447</v>
      </c>
      <c r="D6966" s="124" t="s">
        <v>27448</v>
      </c>
      <c r="E6966" s="118" t="s">
        <v>17005</v>
      </c>
      <c r="F6966" s="124" t="s">
        <v>17006</v>
      </c>
      <c r="G6966" s="118" t="s">
        <v>2</v>
      </c>
      <c r="H6966" s="137">
        <v>45061</v>
      </c>
      <c r="I6966" s="119">
        <v>3.8</v>
      </c>
      <c r="J6966" s="129"/>
      <c r="K6966" s="129"/>
      <c r="L6966" s="129">
        <v>0</v>
      </c>
      <c r="M6966" s="134" t="s">
        <v>22504</v>
      </c>
    </row>
    <row r="6967" spans="1:13" hidden="1" x14ac:dyDescent="0.25">
      <c r="A6967" s="128"/>
      <c r="B6967" s="2"/>
      <c r="C6967" s="139" t="s">
        <v>27447</v>
      </c>
      <c r="D6967" s="124" t="s">
        <v>27448</v>
      </c>
      <c r="E6967" s="118" t="s">
        <v>17007</v>
      </c>
      <c r="F6967" s="124" t="s">
        <v>17008</v>
      </c>
      <c r="G6967" s="118" t="s">
        <v>2</v>
      </c>
      <c r="H6967" s="137">
        <v>45061</v>
      </c>
      <c r="I6967" s="119">
        <v>3.8</v>
      </c>
      <c r="J6967" s="129"/>
      <c r="K6967" s="129"/>
      <c r="L6967" s="129">
        <v>0</v>
      </c>
      <c r="M6967" s="134" t="s">
        <v>22505</v>
      </c>
    </row>
    <row r="6968" spans="1:13" hidden="1" x14ac:dyDescent="0.25">
      <c r="A6968" s="128"/>
      <c r="B6968" s="2"/>
      <c r="C6968" s="139" t="s">
        <v>27447</v>
      </c>
      <c r="D6968" s="124" t="s">
        <v>27448</v>
      </c>
      <c r="E6968" s="118" t="s">
        <v>17009</v>
      </c>
      <c r="F6968" s="124" t="s">
        <v>17010</v>
      </c>
      <c r="G6968" s="118" t="s">
        <v>2</v>
      </c>
      <c r="H6968" s="137">
        <v>45061</v>
      </c>
      <c r="I6968" s="119">
        <v>3.8</v>
      </c>
      <c r="J6968" s="129"/>
      <c r="K6968" s="129"/>
      <c r="L6968" s="129">
        <v>0</v>
      </c>
      <c r="M6968" s="134" t="s">
        <v>22506</v>
      </c>
    </row>
    <row r="6969" spans="1:13" hidden="1" x14ac:dyDescent="0.25">
      <c r="A6969" s="128"/>
      <c r="B6969" s="2"/>
      <c r="C6969" s="139" t="s">
        <v>27447</v>
      </c>
      <c r="D6969" s="124" t="s">
        <v>27448</v>
      </c>
      <c r="E6969" s="118" t="s">
        <v>17011</v>
      </c>
      <c r="F6969" s="124" t="s">
        <v>17012</v>
      </c>
      <c r="G6969" s="118" t="s">
        <v>2</v>
      </c>
      <c r="H6969" s="137">
        <v>45061</v>
      </c>
      <c r="I6969" s="119">
        <v>3.8</v>
      </c>
      <c r="J6969" s="129"/>
      <c r="K6969" s="129"/>
      <c r="L6969" s="129">
        <v>0</v>
      </c>
      <c r="M6969" s="134" t="s">
        <v>30334</v>
      </c>
    </row>
    <row r="6970" spans="1:13" hidden="1" x14ac:dyDescent="0.25">
      <c r="A6970" s="128"/>
      <c r="B6970" s="2"/>
      <c r="C6970" s="139" t="s">
        <v>27447</v>
      </c>
      <c r="D6970" s="124" t="s">
        <v>27448</v>
      </c>
      <c r="E6970" s="118" t="s">
        <v>17015</v>
      </c>
      <c r="F6970" s="124" t="s">
        <v>17016</v>
      </c>
      <c r="G6970" s="118" t="s">
        <v>2</v>
      </c>
      <c r="H6970" s="137">
        <v>45061</v>
      </c>
      <c r="I6970" s="119">
        <v>3.8</v>
      </c>
      <c r="J6970" s="129"/>
      <c r="K6970" s="129"/>
      <c r="L6970" s="129">
        <v>0</v>
      </c>
      <c r="M6970" s="134" t="s">
        <v>22507</v>
      </c>
    </row>
    <row r="6971" spans="1:13" hidden="1" x14ac:dyDescent="0.25">
      <c r="A6971" s="128"/>
      <c r="B6971" s="2"/>
      <c r="C6971" s="139" t="s">
        <v>27447</v>
      </c>
      <c r="D6971" s="124" t="s">
        <v>27448</v>
      </c>
      <c r="E6971" s="118" t="s">
        <v>17017</v>
      </c>
      <c r="F6971" s="124" t="s">
        <v>17018</v>
      </c>
      <c r="G6971" s="118" t="s">
        <v>2</v>
      </c>
      <c r="H6971" s="137">
        <v>45061</v>
      </c>
      <c r="I6971" s="119">
        <v>3.8</v>
      </c>
      <c r="J6971" s="129"/>
      <c r="K6971" s="129"/>
      <c r="L6971" s="129">
        <v>0</v>
      </c>
      <c r="M6971" s="134" t="s">
        <v>22508</v>
      </c>
    </row>
    <row r="6972" spans="1:13" hidden="1" x14ac:dyDescent="0.25">
      <c r="A6972" s="128"/>
      <c r="B6972" s="2"/>
      <c r="C6972" s="139" t="s">
        <v>27447</v>
      </c>
      <c r="D6972" s="124" t="s">
        <v>27448</v>
      </c>
      <c r="E6972" s="118" t="s">
        <v>17021</v>
      </c>
      <c r="F6972" s="124" t="s">
        <v>17022</v>
      </c>
      <c r="G6972" s="118" t="s">
        <v>2</v>
      </c>
      <c r="H6972" s="137">
        <v>45061</v>
      </c>
      <c r="I6972" s="119">
        <v>3.8</v>
      </c>
      <c r="J6972" s="129"/>
      <c r="K6972" s="129"/>
      <c r="L6972" s="129">
        <v>0</v>
      </c>
      <c r="M6972" s="134" t="s">
        <v>22509</v>
      </c>
    </row>
    <row r="6973" spans="1:13" hidden="1" x14ac:dyDescent="0.25">
      <c r="A6973" s="128"/>
      <c r="B6973" s="2"/>
      <c r="C6973" s="139" t="s">
        <v>27447</v>
      </c>
      <c r="D6973" s="124" t="s">
        <v>27448</v>
      </c>
      <c r="E6973" s="118" t="s">
        <v>17023</v>
      </c>
      <c r="F6973" s="124" t="s">
        <v>17024</v>
      </c>
      <c r="G6973" s="118" t="s">
        <v>2</v>
      </c>
      <c r="H6973" s="137">
        <v>45061</v>
      </c>
      <c r="I6973" s="119">
        <v>3.8</v>
      </c>
      <c r="J6973" s="129"/>
      <c r="K6973" s="129"/>
      <c r="L6973" s="129">
        <v>0</v>
      </c>
      <c r="M6973" s="134"/>
    </row>
    <row r="6974" spans="1:13" hidden="1" x14ac:dyDescent="0.25">
      <c r="A6974" s="128"/>
      <c r="B6974" s="2"/>
      <c r="C6974" s="139" t="s">
        <v>27447</v>
      </c>
      <c r="D6974" s="124" t="s">
        <v>27448</v>
      </c>
      <c r="E6974" s="118" t="s">
        <v>17025</v>
      </c>
      <c r="F6974" s="124" t="s">
        <v>17026</v>
      </c>
      <c r="G6974" s="118" t="s">
        <v>2</v>
      </c>
      <c r="H6974" s="137">
        <v>45061</v>
      </c>
      <c r="I6974" s="119">
        <v>3.8</v>
      </c>
      <c r="J6974" s="129"/>
      <c r="K6974" s="129"/>
      <c r="L6974" s="129">
        <v>0</v>
      </c>
      <c r="M6974" s="134" t="s">
        <v>22510</v>
      </c>
    </row>
    <row r="6975" spans="1:13" hidden="1" x14ac:dyDescent="0.25">
      <c r="A6975" s="128"/>
      <c r="B6975" s="2"/>
      <c r="C6975" s="139" t="s">
        <v>27447</v>
      </c>
      <c r="D6975" s="124" t="s">
        <v>27448</v>
      </c>
      <c r="E6975" s="118" t="s">
        <v>17106</v>
      </c>
      <c r="F6975" s="124" t="s">
        <v>17107</v>
      </c>
      <c r="G6975" s="118" t="s">
        <v>2</v>
      </c>
      <c r="H6975" s="137">
        <v>45061</v>
      </c>
      <c r="I6975" s="119">
        <v>3.8</v>
      </c>
      <c r="J6975" s="129"/>
      <c r="K6975" s="129"/>
      <c r="L6975" s="129">
        <v>0</v>
      </c>
      <c r="M6975" s="134" t="s">
        <v>31027</v>
      </c>
    </row>
    <row r="6976" spans="1:13" hidden="1" x14ac:dyDescent="0.25">
      <c r="A6976" s="128"/>
      <c r="B6976" s="2"/>
      <c r="C6976" s="139" t="s">
        <v>27447</v>
      </c>
      <c r="D6976" s="124" t="s">
        <v>27448</v>
      </c>
      <c r="E6976" s="118" t="s">
        <v>17108</v>
      </c>
      <c r="F6976" s="124" t="s">
        <v>17109</v>
      </c>
      <c r="G6976" s="118" t="s">
        <v>2</v>
      </c>
      <c r="H6976" s="137">
        <v>45061</v>
      </c>
      <c r="I6976" s="119">
        <v>3.8</v>
      </c>
      <c r="J6976" s="129"/>
      <c r="K6976" s="129"/>
      <c r="L6976" s="129">
        <v>0</v>
      </c>
      <c r="M6976" s="134" t="s">
        <v>22511</v>
      </c>
    </row>
    <row r="6977" spans="1:13" hidden="1" x14ac:dyDescent="0.25">
      <c r="A6977" s="128"/>
      <c r="B6977" s="2"/>
      <c r="C6977" s="139" t="s">
        <v>27447</v>
      </c>
      <c r="D6977" s="124" t="s">
        <v>27448</v>
      </c>
      <c r="E6977" s="118" t="s">
        <v>17116</v>
      </c>
      <c r="F6977" s="124" t="s">
        <v>17117</v>
      </c>
      <c r="G6977" s="118" t="s">
        <v>2</v>
      </c>
      <c r="H6977" s="137">
        <v>45061</v>
      </c>
      <c r="I6977" s="119">
        <v>3.8</v>
      </c>
      <c r="J6977" s="129"/>
      <c r="K6977" s="129"/>
      <c r="L6977" s="129">
        <v>0</v>
      </c>
      <c r="M6977" s="134" t="s">
        <v>22511</v>
      </c>
    </row>
    <row r="6978" spans="1:13" hidden="1" x14ac:dyDescent="0.25">
      <c r="A6978" s="128"/>
      <c r="B6978" s="2"/>
      <c r="C6978" s="139" t="s">
        <v>6279</v>
      </c>
      <c r="D6978" s="124" t="s">
        <v>6280</v>
      </c>
      <c r="E6978" s="118" t="s">
        <v>6281</v>
      </c>
      <c r="F6978" s="124" t="s">
        <v>6282</v>
      </c>
      <c r="G6978" s="118" t="s">
        <v>2</v>
      </c>
      <c r="H6978" s="137">
        <v>43480</v>
      </c>
      <c r="I6978" s="119">
        <v>6.95</v>
      </c>
      <c r="J6978" s="129"/>
      <c r="K6978" s="129"/>
      <c r="L6978" s="129">
        <v>0</v>
      </c>
      <c r="M6978" s="134" t="s">
        <v>29700</v>
      </c>
    </row>
    <row r="6979" spans="1:13" hidden="1" x14ac:dyDescent="0.25">
      <c r="A6979" s="128"/>
      <c r="B6979" s="2"/>
      <c r="C6979" s="139" t="s">
        <v>6279</v>
      </c>
      <c r="D6979" s="124" t="s">
        <v>6280</v>
      </c>
      <c r="E6979" s="118" t="s">
        <v>6283</v>
      </c>
      <c r="F6979" s="124" t="s">
        <v>6284</v>
      </c>
      <c r="G6979" s="118" t="s">
        <v>2</v>
      </c>
      <c r="H6979" s="137">
        <v>43480</v>
      </c>
      <c r="I6979" s="119">
        <v>6.95</v>
      </c>
      <c r="J6979" s="129"/>
      <c r="K6979" s="129"/>
      <c r="L6979" s="129">
        <v>0</v>
      </c>
      <c r="M6979" s="134" t="s">
        <v>22512</v>
      </c>
    </row>
    <row r="6980" spans="1:13" hidden="1" x14ac:dyDescent="0.25">
      <c r="A6980" s="128"/>
      <c r="B6980" s="2"/>
      <c r="C6980" s="139" t="s">
        <v>6279</v>
      </c>
      <c r="D6980" s="124" t="s">
        <v>6280</v>
      </c>
      <c r="E6980" s="118" t="s">
        <v>6285</v>
      </c>
      <c r="F6980" s="124" t="s">
        <v>6286</v>
      </c>
      <c r="G6980" s="118" t="s">
        <v>2</v>
      </c>
      <c r="H6980" s="137">
        <v>43480</v>
      </c>
      <c r="I6980" s="119">
        <v>6.95</v>
      </c>
      <c r="J6980" s="129"/>
      <c r="K6980" s="129"/>
      <c r="L6980" s="129">
        <v>0</v>
      </c>
      <c r="M6980" s="134"/>
    </row>
    <row r="6981" spans="1:13" hidden="1" x14ac:dyDescent="0.25">
      <c r="A6981" s="128"/>
      <c r="B6981" s="2"/>
      <c r="C6981" s="139" t="s">
        <v>6279</v>
      </c>
      <c r="D6981" s="124" t="s">
        <v>6280</v>
      </c>
      <c r="E6981" s="118" t="s">
        <v>6287</v>
      </c>
      <c r="F6981" s="124" t="s">
        <v>6288</v>
      </c>
      <c r="G6981" s="118" t="s">
        <v>2</v>
      </c>
      <c r="H6981" s="137">
        <v>43480</v>
      </c>
      <c r="I6981" s="119">
        <v>6.95</v>
      </c>
      <c r="J6981" s="129"/>
      <c r="K6981" s="129"/>
      <c r="L6981" s="129">
        <v>0</v>
      </c>
      <c r="M6981" s="134"/>
    </row>
    <row r="6982" spans="1:13" hidden="1" x14ac:dyDescent="0.25">
      <c r="A6982" s="128"/>
      <c r="B6982" s="2"/>
      <c r="C6982" s="139" t="s">
        <v>6279</v>
      </c>
      <c r="D6982" s="124" t="s">
        <v>6280</v>
      </c>
      <c r="E6982" s="118" t="s">
        <v>6289</v>
      </c>
      <c r="F6982" s="124" t="s">
        <v>6290</v>
      </c>
      <c r="G6982" s="118" t="s">
        <v>2</v>
      </c>
      <c r="H6982" s="137">
        <v>43480</v>
      </c>
      <c r="I6982" s="119">
        <v>6.95</v>
      </c>
      <c r="J6982" s="129"/>
      <c r="K6982" s="129"/>
      <c r="L6982" s="129">
        <v>0</v>
      </c>
      <c r="M6982" s="134"/>
    </row>
    <row r="6983" spans="1:13" hidden="1" x14ac:dyDescent="0.25">
      <c r="A6983" s="128"/>
      <c r="B6983" s="2"/>
      <c r="C6983" s="139" t="s">
        <v>31692</v>
      </c>
      <c r="D6983" s="124" t="s">
        <v>31693</v>
      </c>
      <c r="E6983" s="118" t="s">
        <v>48</v>
      </c>
      <c r="F6983" s="124" t="s">
        <v>35249</v>
      </c>
      <c r="G6983" s="118" t="s">
        <v>2</v>
      </c>
      <c r="H6983" s="137"/>
      <c r="I6983" s="119"/>
      <c r="J6983" s="129"/>
      <c r="K6983" s="129"/>
      <c r="L6983" s="129">
        <v>0</v>
      </c>
      <c r="M6983" s="134" t="s">
        <v>22513</v>
      </c>
    </row>
    <row r="6984" spans="1:13" hidden="1" x14ac:dyDescent="0.25">
      <c r="A6984" s="128"/>
      <c r="B6984" s="2"/>
      <c r="C6984" s="139" t="s">
        <v>30936</v>
      </c>
      <c r="D6984" s="124" t="s">
        <v>30937</v>
      </c>
      <c r="E6984" s="118" t="s">
        <v>48</v>
      </c>
      <c r="F6984" s="124" t="s">
        <v>35249</v>
      </c>
      <c r="G6984" s="118" t="s">
        <v>2</v>
      </c>
      <c r="H6984" s="137"/>
      <c r="I6984" s="119"/>
      <c r="J6984" s="129"/>
      <c r="K6984" s="129"/>
      <c r="L6984" s="129">
        <v>0</v>
      </c>
      <c r="M6984" s="134" t="s">
        <v>22514</v>
      </c>
    </row>
    <row r="6985" spans="1:13" hidden="1" x14ac:dyDescent="0.25">
      <c r="A6985" s="128"/>
      <c r="B6985" s="2"/>
      <c r="C6985" s="139" t="s">
        <v>31457</v>
      </c>
      <c r="D6985" s="124" t="s">
        <v>31458</v>
      </c>
      <c r="E6985" s="118" t="s">
        <v>48</v>
      </c>
      <c r="F6985" s="124" t="s">
        <v>35249</v>
      </c>
      <c r="G6985" s="118" t="s">
        <v>2</v>
      </c>
      <c r="H6985" s="137"/>
      <c r="I6985" s="119"/>
      <c r="J6985" s="129"/>
      <c r="K6985" s="129"/>
      <c r="L6985" s="129">
        <v>0</v>
      </c>
      <c r="M6985" s="134" t="s">
        <v>22515</v>
      </c>
    </row>
    <row r="6986" spans="1:13" hidden="1" x14ac:dyDescent="0.25">
      <c r="A6986" s="128"/>
      <c r="B6986" s="2"/>
      <c r="C6986" s="139" t="s">
        <v>32666</v>
      </c>
      <c r="D6986" s="124" t="s">
        <v>32667</v>
      </c>
      <c r="E6986" s="118" t="s">
        <v>48</v>
      </c>
      <c r="F6986" s="124" t="s">
        <v>35249</v>
      </c>
      <c r="G6986" s="118" t="s">
        <v>2</v>
      </c>
      <c r="H6986" s="137"/>
      <c r="I6986" s="119"/>
      <c r="J6986" s="129"/>
      <c r="K6986" s="129"/>
      <c r="L6986" s="129">
        <v>0</v>
      </c>
      <c r="M6986" s="134" t="s">
        <v>22516</v>
      </c>
    </row>
    <row r="6987" spans="1:13" hidden="1" x14ac:dyDescent="0.25">
      <c r="A6987" s="128"/>
      <c r="B6987" s="2"/>
      <c r="C6987" s="139" t="s">
        <v>19354</v>
      </c>
      <c r="D6987" s="124" t="s">
        <v>19353</v>
      </c>
      <c r="E6987" s="118" t="s">
        <v>48</v>
      </c>
      <c r="F6987" s="124" t="s">
        <v>35249</v>
      </c>
      <c r="G6987" s="118" t="s">
        <v>2</v>
      </c>
      <c r="H6987" s="137"/>
      <c r="I6987" s="119"/>
      <c r="J6987" s="129"/>
      <c r="K6987" s="129"/>
      <c r="L6987" s="129">
        <v>0</v>
      </c>
      <c r="M6987" s="134" t="s">
        <v>22517</v>
      </c>
    </row>
    <row r="6988" spans="1:13" hidden="1" x14ac:dyDescent="0.25">
      <c r="A6988" s="128"/>
      <c r="B6988" s="2"/>
      <c r="C6988" s="139" t="s">
        <v>19352</v>
      </c>
      <c r="D6988" s="124" t="s">
        <v>19351</v>
      </c>
      <c r="E6988" s="118" t="s">
        <v>48</v>
      </c>
      <c r="F6988" s="124" t="s">
        <v>35249</v>
      </c>
      <c r="G6988" s="118" t="s">
        <v>2</v>
      </c>
      <c r="H6988" s="137"/>
      <c r="I6988" s="119"/>
      <c r="J6988" s="129"/>
      <c r="K6988" s="129"/>
      <c r="L6988" s="129">
        <v>0</v>
      </c>
      <c r="M6988" s="134" t="s">
        <v>22518</v>
      </c>
    </row>
    <row r="6989" spans="1:13" hidden="1" x14ac:dyDescent="0.25">
      <c r="A6989" s="128"/>
      <c r="B6989" s="2"/>
      <c r="C6989" s="139" t="s">
        <v>19350</v>
      </c>
      <c r="D6989" s="124" t="s">
        <v>19349</v>
      </c>
      <c r="E6989" s="118" t="s">
        <v>48</v>
      </c>
      <c r="F6989" s="124" t="s">
        <v>35249</v>
      </c>
      <c r="G6989" s="118" t="s">
        <v>2</v>
      </c>
      <c r="H6989" s="137"/>
      <c r="I6989" s="119"/>
      <c r="J6989" s="129"/>
      <c r="K6989" s="129"/>
      <c r="L6989" s="129">
        <v>0</v>
      </c>
      <c r="M6989" s="134" t="s">
        <v>22519</v>
      </c>
    </row>
    <row r="6990" spans="1:13" hidden="1" x14ac:dyDescent="0.25">
      <c r="A6990" s="128"/>
      <c r="B6990" s="2"/>
      <c r="C6990" s="139" t="s">
        <v>19348</v>
      </c>
      <c r="D6990" s="124" t="s">
        <v>19347</v>
      </c>
      <c r="E6990" s="118" t="s">
        <v>48</v>
      </c>
      <c r="F6990" s="124" t="s">
        <v>35249</v>
      </c>
      <c r="G6990" s="118" t="s">
        <v>2</v>
      </c>
      <c r="H6990" s="137"/>
      <c r="I6990" s="119"/>
      <c r="J6990" s="129"/>
      <c r="K6990" s="129"/>
      <c r="L6990" s="129">
        <v>0</v>
      </c>
      <c r="M6990" s="134" t="s">
        <v>22520</v>
      </c>
    </row>
    <row r="6991" spans="1:13" hidden="1" x14ac:dyDescent="0.25">
      <c r="A6991" s="128"/>
      <c r="B6991" s="2"/>
      <c r="C6991" s="139" t="s">
        <v>19346</v>
      </c>
      <c r="D6991" s="124" t="s">
        <v>19345</v>
      </c>
      <c r="E6991" s="118" t="s">
        <v>48</v>
      </c>
      <c r="F6991" s="124" t="s">
        <v>35249</v>
      </c>
      <c r="G6991" s="118" t="s">
        <v>2</v>
      </c>
      <c r="H6991" s="137"/>
      <c r="I6991" s="119"/>
      <c r="J6991" s="129"/>
      <c r="K6991" s="129"/>
      <c r="L6991" s="129">
        <v>0</v>
      </c>
      <c r="M6991" s="134" t="s">
        <v>22521</v>
      </c>
    </row>
    <row r="6992" spans="1:13" hidden="1" x14ac:dyDescent="0.25">
      <c r="A6992" s="128"/>
      <c r="B6992" s="2"/>
      <c r="C6992" s="139" t="s">
        <v>19344</v>
      </c>
      <c r="D6992" s="124" t="s">
        <v>19343</v>
      </c>
      <c r="E6992" s="118" t="s">
        <v>48</v>
      </c>
      <c r="F6992" s="124" t="s">
        <v>35249</v>
      </c>
      <c r="G6992" s="118" t="s">
        <v>2</v>
      </c>
      <c r="H6992" s="137"/>
      <c r="I6992" s="119"/>
      <c r="J6992" s="129"/>
      <c r="K6992" s="129"/>
      <c r="L6992" s="129">
        <v>0</v>
      </c>
      <c r="M6992" s="134" t="s">
        <v>22522</v>
      </c>
    </row>
    <row r="6993" spans="1:13" hidden="1" x14ac:dyDescent="0.25">
      <c r="A6993" s="128"/>
      <c r="B6993" s="2"/>
      <c r="C6993" s="139" t="s">
        <v>18971</v>
      </c>
      <c r="D6993" s="124" t="s">
        <v>18970</v>
      </c>
      <c r="E6993" s="118" t="s">
        <v>48</v>
      </c>
      <c r="F6993" s="124" t="s">
        <v>35249</v>
      </c>
      <c r="G6993" s="118" t="s">
        <v>34659</v>
      </c>
      <c r="H6993" s="137">
        <v>41226</v>
      </c>
      <c r="I6993" s="119">
        <v>2.4</v>
      </c>
      <c r="J6993" s="129"/>
      <c r="K6993" s="129"/>
      <c r="L6993" s="129">
        <v>0</v>
      </c>
      <c r="M6993" s="134" t="s">
        <v>22523</v>
      </c>
    </row>
    <row r="6994" spans="1:13" hidden="1" x14ac:dyDescent="0.25">
      <c r="A6994" s="128"/>
      <c r="B6994" s="2"/>
      <c r="C6994" s="139" t="s">
        <v>28713</v>
      </c>
      <c r="D6994" s="124" t="s">
        <v>28714</v>
      </c>
      <c r="E6994" s="118" t="s">
        <v>48</v>
      </c>
      <c r="F6994" s="124" t="s">
        <v>35249</v>
      </c>
      <c r="G6994" s="118" t="s">
        <v>2</v>
      </c>
      <c r="H6994" s="137"/>
      <c r="I6994" s="119"/>
      <c r="J6994" s="129"/>
      <c r="K6994" s="129"/>
      <c r="L6994" s="129">
        <v>0</v>
      </c>
      <c r="M6994" s="134"/>
    </row>
    <row r="6995" spans="1:13" hidden="1" x14ac:dyDescent="0.25">
      <c r="A6995" s="128"/>
      <c r="B6995" s="2"/>
      <c r="C6995" s="139" t="s">
        <v>6291</v>
      </c>
      <c r="D6995" s="124" t="s">
        <v>6292</v>
      </c>
      <c r="E6995" s="118" t="s">
        <v>48</v>
      </c>
      <c r="F6995" s="124" t="s">
        <v>35249</v>
      </c>
      <c r="G6995" s="118" t="s">
        <v>34659</v>
      </c>
      <c r="H6995" s="137">
        <v>41396</v>
      </c>
      <c r="I6995" s="119">
        <v>694.84</v>
      </c>
      <c r="J6995" s="129"/>
      <c r="K6995" s="129"/>
      <c r="L6995" s="129">
        <v>0</v>
      </c>
      <c r="M6995" s="134"/>
    </row>
    <row r="6996" spans="1:13" hidden="1" x14ac:dyDescent="0.25">
      <c r="A6996" s="128"/>
      <c r="B6996" s="2"/>
      <c r="C6996" s="139" t="s">
        <v>31001</v>
      </c>
      <c r="D6996" s="124" t="s">
        <v>31002</v>
      </c>
      <c r="E6996" s="118" t="s">
        <v>48</v>
      </c>
      <c r="F6996" s="124" t="s">
        <v>35249</v>
      </c>
      <c r="G6996" s="118" t="s">
        <v>34659</v>
      </c>
      <c r="H6996" s="137"/>
      <c r="I6996" s="119"/>
      <c r="J6996" s="129"/>
      <c r="K6996" s="129"/>
      <c r="L6996" s="129">
        <v>0</v>
      </c>
      <c r="M6996" s="134"/>
    </row>
    <row r="6997" spans="1:13" hidden="1" x14ac:dyDescent="0.25">
      <c r="A6997" s="128"/>
      <c r="B6997" s="2"/>
      <c r="C6997" s="139" t="s">
        <v>6293</v>
      </c>
      <c r="D6997" s="124" t="s">
        <v>6294</v>
      </c>
      <c r="E6997" s="118" t="s">
        <v>48</v>
      </c>
      <c r="F6997" s="124" t="s">
        <v>35249</v>
      </c>
      <c r="G6997" s="118" t="s">
        <v>34659</v>
      </c>
      <c r="H6997" s="137">
        <v>41445</v>
      </c>
      <c r="I6997" s="119">
        <v>355.86</v>
      </c>
      <c r="J6997" s="129"/>
      <c r="K6997" s="129"/>
      <c r="L6997" s="129">
        <v>0</v>
      </c>
      <c r="M6997" s="134"/>
    </row>
    <row r="6998" spans="1:13" hidden="1" x14ac:dyDescent="0.25">
      <c r="A6998" s="128"/>
      <c r="B6998" s="2"/>
      <c r="C6998" s="139" t="s">
        <v>6295</v>
      </c>
      <c r="D6998" s="124" t="s">
        <v>6296</v>
      </c>
      <c r="E6998" s="118" t="s">
        <v>48</v>
      </c>
      <c r="F6998" s="124" t="s">
        <v>35249</v>
      </c>
      <c r="G6998" s="118" t="s">
        <v>34659</v>
      </c>
      <c r="H6998" s="137"/>
      <c r="I6998" s="119"/>
      <c r="J6998" s="129"/>
      <c r="K6998" s="129"/>
      <c r="L6998" s="129">
        <v>0</v>
      </c>
      <c r="M6998" s="134" t="s">
        <v>22524</v>
      </c>
    </row>
    <row r="6999" spans="1:13" hidden="1" x14ac:dyDescent="0.25">
      <c r="A6999" s="128"/>
      <c r="B6999" s="2"/>
      <c r="C6999" s="139" t="s">
        <v>6297</v>
      </c>
      <c r="D6999" s="124" t="s">
        <v>6298</v>
      </c>
      <c r="E6999" s="118" t="s">
        <v>48</v>
      </c>
      <c r="F6999" s="124" t="s">
        <v>35249</v>
      </c>
      <c r="G6999" s="118" t="s">
        <v>2</v>
      </c>
      <c r="H6999" s="137">
        <v>45713</v>
      </c>
      <c r="I6999" s="119">
        <v>394.77</v>
      </c>
      <c r="J6999" s="129"/>
      <c r="K6999" s="129"/>
      <c r="L6999" s="129">
        <v>0</v>
      </c>
      <c r="M6999" s="134" t="s">
        <v>28634</v>
      </c>
    </row>
    <row r="7000" spans="1:13" hidden="1" x14ac:dyDescent="0.25">
      <c r="A7000" s="128"/>
      <c r="B7000" s="2"/>
      <c r="C7000" s="139" t="s">
        <v>6299</v>
      </c>
      <c r="D7000" s="124" t="s">
        <v>6300</v>
      </c>
      <c r="E7000" s="118" t="s">
        <v>48</v>
      </c>
      <c r="F7000" s="124" t="s">
        <v>35249</v>
      </c>
      <c r="G7000" s="118" t="s">
        <v>2</v>
      </c>
      <c r="H7000" s="137">
        <v>43922</v>
      </c>
      <c r="I7000" s="119">
        <v>365.2</v>
      </c>
      <c r="J7000" s="129"/>
      <c r="K7000" s="129"/>
      <c r="L7000" s="129">
        <v>0</v>
      </c>
      <c r="M7000" s="134" t="s">
        <v>28547</v>
      </c>
    </row>
    <row r="7001" spans="1:13" hidden="1" x14ac:dyDescent="0.25">
      <c r="A7001" s="128"/>
      <c r="B7001" s="2"/>
      <c r="C7001" s="139" t="s">
        <v>6301</v>
      </c>
      <c r="D7001" s="124" t="s">
        <v>6302</v>
      </c>
      <c r="E7001" s="118" t="s">
        <v>48</v>
      </c>
      <c r="F7001" s="124" t="s">
        <v>35249</v>
      </c>
      <c r="G7001" s="118" t="s">
        <v>2</v>
      </c>
      <c r="H7001" s="137">
        <v>43922</v>
      </c>
      <c r="I7001" s="119">
        <v>319.3</v>
      </c>
      <c r="J7001" s="129"/>
      <c r="K7001" s="129"/>
      <c r="L7001" s="129">
        <v>0</v>
      </c>
      <c r="M7001" s="134" t="s">
        <v>22525</v>
      </c>
    </row>
    <row r="7002" spans="1:13" hidden="1" x14ac:dyDescent="0.25">
      <c r="A7002" s="128"/>
      <c r="B7002" s="2"/>
      <c r="C7002" s="139" t="s">
        <v>32834</v>
      </c>
      <c r="D7002" s="124" t="s">
        <v>32835</v>
      </c>
      <c r="E7002" s="118" t="s">
        <v>48</v>
      </c>
      <c r="F7002" s="124" t="s">
        <v>35249</v>
      </c>
      <c r="G7002" s="118" t="s">
        <v>2</v>
      </c>
      <c r="H7002" s="137"/>
      <c r="I7002" s="119"/>
      <c r="J7002" s="129"/>
      <c r="K7002" s="129"/>
      <c r="L7002" s="129">
        <v>0</v>
      </c>
      <c r="M7002" s="134" t="s">
        <v>31077</v>
      </c>
    </row>
    <row r="7003" spans="1:13" hidden="1" x14ac:dyDescent="0.25">
      <c r="A7003" s="128"/>
      <c r="B7003" s="2"/>
      <c r="C7003" s="139" t="s">
        <v>6303</v>
      </c>
      <c r="D7003" s="124" t="s">
        <v>6304</v>
      </c>
      <c r="E7003" s="118" t="s">
        <v>48</v>
      </c>
      <c r="F7003" s="124" t="s">
        <v>35249</v>
      </c>
      <c r="G7003" s="118" t="s">
        <v>2</v>
      </c>
      <c r="H7003" s="137">
        <v>45713</v>
      </c>
      <c r="I7003" s="119">
        <v>370.89</v>
      </c>
      <c r="J7003" s="129"/>
      <c r="K7003" s="129"/>
      <c r="L7003" s="129">
        <v>0</v>
      </c>
      <c r="M7003" s="134" t="s">
        <v>32600</v>
      </c>
    </row>
    <row r="7004" spans="1:13" hidden="1" x14ac:dyDescent="0.25">
      <c r="A7004" s="128"/>
      <c r="B7004" s="2"/>
      <c r="C7004" s="139" t="s">
        <v>32045</v>
      </c>
      <c r="D7004" s="124" t="s">
        <v>32046</v>
      </c>
      <c r="E7004" s="118" t="s">
        <v>48</v>
      </c>
      <c r="F7004" s="124" t="s">
        <v>35249</v>
      </c>
      <c r="G7004" s="118" t="s">
        <v>2</v>
      </c>
      <c r="H7004" s="137"/>
      <c r="I7004" s="119"/>
      <c r="J7004" s="129"/>
      <c r="K7004" s="129"/>
      <c r="L7004" s="129">
        <v>0</v>
      </c>
      <c r="M7004" s="134" t="s">
        <v>28544</v>
      </c>
    </row>
    <row r="7005" spans="1:13" hidden="1" x14ac:dyDescent="0.25">
      <c r="A7005" s="128"/>
      <c r="B7005" s="2"/>
      <c r="C7005" s="139" t="s">
        <v>29198</v>
      </c>
      <c r="D7005" s="124" t="s">
        <v>29199</v>
      </c>
      <c r="E7005" s="118" t="s">
        <v>48</v>
      </c>
      <c r="F7005" s="124" t="s">
        <v>35249</v>
      </c>
      <c r="G7005" s="118" t="s">
        <v>2</v>
      </c>
      <c r="H7005" s="137"/>
      <c r="I7005" s="119"/>
      <c r="J7005" s="129"/>
      <c r="K7005" s="129"/>
      <c r="L7005" s="129">
        <v>0</v>
      </c>
      <c r="M7005" s="134" t="s">
        <v>28193</v>
      </c>
    </row>
    <row r="7006" spans="1:13" hidden="1" x14ac:dyDescent="0.25">
      <c r="A7006" s="128"/>
      <c r="B7006" s="2"/>
      <c r="C7006" s="139" t="s">
        <v>6305</v>
      </c>
      <c r="D7006" s="124" t="s">
        <v>6306</v>
      </c>
      <c r="E7006" s="118" t="s">
        <v>48</v>
      </c>
      <c r="F7006" s="124" t="s">
        <v>35249</v>
      </c>
      <c r="G7006" s="118" t="s">
        <v>2</v>
      </c>
      <c r="H7006" s="137">
        <v>44683</v>
      </c>
      <c r="I7006" s="119">
        <v>330</v>
      </c>
      <c r="J7006" s="129"/>
      <c r="K7006" s="129"/>
      <c r="L7006" s="129">
        <v>0</v>
      </c>
      <c r="M7006" s="134" t="s">
        <v>27639</v>
      </c>
    </row>
    <row r="7007" spans="1:13" hidden="1" x14ac:dyDescent="0.25">
      <c r="A7007" s="128"/>
      <c r="B7007" s="2"/>
      <c r="C7007" s="139" t="s">
        <v>6307</v>
      </c>
      <c r="D7007" s="124" t="s">
        <v>6308</v>
      </c>
      <c r="E7007" s="118" t="s">
        <v>48</v>
      </c>
      <c r="F7007" s="124" t="s">
        <v>35249</v>
      </c>
      <c r="G7007" s="118" t="s">
        <v>2</v>
      </c>
      <c r="H7007" s="137">
        <v>44683</v>
      </c>
      <c r="I7007" s="119">
        <v>425.09</v>
      </c>
      <c r="J7007" s="129"/>
      <c r="K7007" s="129"/>
      <c r="L7007" s="129">
        <v>0</v>
      </c>
      <c r="M7007" s="134" t="s">
        <v>32854</v>
      </c>
    </row>
    <row r="7008" spans="1:13" hidden="1" x14ac:dyDescent="0.25">
      <c r="A7008" s="128"/>
      <c r="B7008" s="2"/>
      <c r="C7008" s="139" t="s">
        <v>32946</v>
      </c>
      <c r="D7008" s="124" t="s">
        <v>32947</v>
      </c>
      <c r="E7008" s="118" t="s">
        <v>48</v>
      </c>
      <c r="F7008" s="124" t="s">
        <v>35249</v>
      </c>
      <c r="G7008" s="118" t="s">
        <v>2</v>
      </c>
      <c r="H7008" s="137"/>
      <c r="I7008" s="119"/>
      <c r="J7008" s="129"/>
      <c r="K7008" s="129"/>
      <c r="L7008" s="129">
        <v>0</v>
      </c>
      <c r="M7008" s="134" t="s">
        <v>22526</v>
      </c>
    </row>
    <row r="7009" spans="1:13" hidden="1" x14ac:dyDescent="0.25">
      <c r="A7009" s="128"/>
      <c r="B7009" s="2"/>
      <c r="C7009" s="139" t="s">
        <v>6309</v>
      </c>
      <c r="D7009" s="124" t="s">
        <v>6310</v>
      </c>
      <c r="E7009" s="118" t="s">
        <v>48</v>
      </c>
      <c r="F7009" s="124" t="s">
        <v>35249</v>
      </c>
      <c r="G7009" s="118" t="s">
        <v>2</v>
      </c>
      <c r="H7009" s="137">
        <v>44169</v>
      </c>
      <c r="I7009" s="119">
        <v>133.62</v>
      </c>
      <c r="J7009" s="129"/>
      <c r="K7009" s="129"/>
      <c r="L7009" s="129">
        <v>0</v>
      </c>
      <c r="M7009" s="134"/>
    </row>
    <row r="7010" spans="1:13" hidden="1" x14ac:dyDescent="0.25">
      <c r="A7010" s="128"/>
      <c r="B7010" s="2"/>
      <c r="C7010" s="139" t="s">
        <v>6311</v>
      </c>
      <c r="D7010" s="124" t="s">
        <v>35329</v>
      </c>
      <c r="E7010" s="118" t="s">
        <v>48</v>
      </c>
      <c r="F7010" s="124" t="s">
        <v>35249</v>
      </c>
      <c r="G7010" s="118" t="s">
        <v>2</v>
      </c>
      <c r="H7010" s="137">
        <v>45947</v>
      </c>
      <c r="I7010" s="119">
        <v>97.47</v>
      </c>
      <c r="J7010" s="129"/>
      <c r="K7010" s="129"/>
      <c r="L7010" s="129">
        <v>0</v>
      </c>
      <c r="M7010" s="134" t="s">
        <v>22527</v>
      </c>
    </row>
    <row r="7011" spans="1:13" hidden="1" x14ac:dyDescent="0.25">
      <c r="A7011" s="128"/>
      <c r="B7011" s="2"/>
      <c r="C7011" s="139" t="s">
        <v>6312</v>
      </c>
      <c r="D7011" s="124" t="s">
        <v>6313</v>
      </c>
      <c r="E7011" s="118" t="s">
        <v>48</v>
      </c>
      <c r="F7011" s="124" t="s">
        <v>35249</v>
      </c>
      <c r="G7011" s="118" t="s">
        <v>2</v>
      </c>
      <c r="H7011" s="137"/>
      <c r="I7011" s="119"/>
      <c r="J7011" s="129"/>
      <c r="K7011" s="129"/>
      <c r="L7011" s="129">
        <v>0</v>
      </c>
      <c r="M7011" s="134" t="s">
        <v>22528</v>
      </c>
    </row>
    <row r="7012" spans="1:13" hidden="1" x14ac:dyDescent="0.25">
      <c r="A7012" s="128"/>
      <c r="B7012" s="2"/>
      <c r="C7012" s="139" t="s">
        <v>6314</v>
      </c>
      <c r="D7012" s="124" t="s">
        <v>6315</v>
      </c>
      <c r="E7012" s="118" t="s">
        <v>48</v>
      </c>
      <c r="F7012" s="124" t="s">
        <v>35249</v>
      </c>
      <c r="G7012" s="118" t="s">
        <v>2</v>
      </c>
      <c r="H7012" s="137">
        <v>44104</v>
      </c>
      <c r="I7012" s="119">
        <v>387.47</v>
      </c>
      <c r="J7012" s="129"/>
      <c r="K7012" s="129"/>
      <c r="L7012" s="129">
        <v>0</v>
      </c>
      <c r="M7012" s="134" t="s">
        <v>22529</v>
      </c>
    </row>
    <row r="7013" spans="1:13" hidden="1" x14ac:dyDescent="0.25">
      <c r="A7013" s="128"/>
      <c r="B7013" s="2"/>
      <c r="C7013" s="139" t="s">
        <v>6316</v>
      </c>
      <c r="D7013" s="124" t="s">
        <v>6317</v>
      </c>
      <c r="E7013" s="118" t="s">
        <v>48</v>
      </c>
      <c r="F7013" s="124" t="s">
        <v>35249</v>
      </c>
      <c r="G7013" s="118" t="s">
        <v>2</v>
      </c>
      <c r="H7013" s="137">
        <v>43089</v>
      </c>
      <c r="I7013" s="119">
        <v>202.15</v>
      </c>
      <c r="J7013" s="129"/>
      <c r="K7013" s="129"/>
      <c r="L7013" s="129">
        <v>0</v>
      </c>
      <c r="M7013" s="134" t="s">
        <v>22530</v>
      </c>
    </row>
    <row r="7014" spans="1:13" hidden="1" x14ac:dyDescent="0.25">
      <c r="A7014" s="128"/>
      <c r="B7014" s="2"/>
      <c r="C7014" s="139" t="s">
        <v>30804</v>
      </c>
      <c r="D7014" s="124" t="s">
        <v>30805</v>
      </c>
      <c r="E7014" s="118" t="s">
        <v>48</v>
      </c>
      <c r="F7014" s="124" t="s">
        <v>35249</v>
      </c>
      <c r="G7014" s="118" t="s">
        <v>2</v>
      </c>
      <c r="H7014" s="137"/>
      <c r="I7014" s="119"/>
      <c r="J7014" s="129"/>
      <c r="K7014" s="129"/>
      <c r="L7014" s="129">
        <v>0</v>
      </c>
      <c r="M7014" s="134" t="s">
        <v>34330</v>
      </c>
    </row>
    <row r="7015" spans="1:13" hidden="1" x14ac:dyDescent="0.25">
      <c r="A7015" s="128"/>
      <c r="B7015" s="2"/>
      <c r="C7015" s="139" t="s">
        <v>6318</v>
      </c>
      <c r="D7015" s="124" t="s">
        <v>6319</v>
      </c>
      <c r="E7015" s="118" t="s">
        <v>48</v>
      </c>
      <c r="F7015" s="124" t="s">
        <v>35249</v>
      </c>
      <c r="G7015" s="118" t="s">
        <v>2</v>
      </c>
      <c r="H7015" s="137"/>
      <c r="I7015" s="119"/>
      <c r="J7015" s="129"/>
      <c r="K7015" s="129"/>
      <c r="L7015" s="129">
        <v>0</v>
      </c>
      <c r="M7015" s="134" t="s">
        <v>22531</v>
      </c>
    </row>
    <row r="7016" spans="1:13" hidden="1" x14ac:dyDescent="0.25">
      <c r="A7016" s="128"/>
      <c r="B7016" s="2"/>
      <c r="C7016" s="139" t="s">
        <v>6320</v>
      </c>
      <c r="D7016" s="124" t="s">
        <v>6321</v>
      </c>
      <c r="E7016" s="118" t="s">
        <v>48</v>
      </c>
      <c r="F7016" s="124" t="s">
        <v>35249</v>
      </c>
      <c r="G7016" s="118" t="s">
        <v>2</v>
      </c>
      <c r="H7016" s="137"/>
      <c r="I7016" s="119"/>
      <c r="J7016" s="129"/>
      <c r="K7016" s="129"/>
      <c r="L7016" s="129">
        <v>0</v>
      </c>
      <c r="M7016" s="134" t="s">
        <v>22532</v>
      </c>
    </row>
    <row r="7017" spans="1:13" hidden="1" x14ac:dyDescent="0.25">
      <c r="A7017" s="128"/>
      <c r="B7017" s="2"/>
      <c r="C7017" s="139" t="s">
        <v>6322</v>
      </c>
      <c r="D7017" s="124" t="s">
        <v>6323</v>
      </c>
      <c r="E7017" s="118" t="s">
        <v>48</v>
      </c>
      <c r="F7017" s="124" t="s">
        <v>35249</v>
      </c>
      <c r="G7017" s="118" t="s">
        <v>2</v>
      </c>
      <c r="H7017" s="137">
        <v>40870</v>
      </c>
      <c r="I7017" s="119">
        <v>280.52</v>
      </c>
      <c r="J7017" s="129"/>
      <c r="K7017" s="129"/>
      <c r="L7017" s="129">
        <v>0</v>
      </c>
      <c r="M7017" s="134" t="s">
        <v>22533</v>
      </c>
    </row>
    <row r="7018" spans="1:13" hidden="1" x14ac:dyDescent="0.25">
      <c r="A7018" s="128"/>
      <c r="B7018" s="2"/>
      <c r="C7018" s="139" t="s">
        <v>6324</v>
      </c>
      <c r="D7018" s="124" t="s">
        <v>6325</v>
      </c>
      <c r="E7018" s="118" t="s">
        <v>48</v>
      </c>
      <c r="F7018" s="124" t="s">
        <v>35249</v>
      </c>
      <c r="G7018" s="118" t="s">
        <v>2</v>
      </c>
      <c r="H7018" s="137">
        <v>41166</v>
      </c>
      <c r="I7018" s="119">
        <v>642.66999999999996</v>
      </c>
      <c r="J7018" s="129"/>
      <c r="K7018" s="129"/>
      <c r="L7018" s="129">
        <v>0</v>
      </c>
      <c r="M7018" s="134" t="s">
        <v>22534</v>
      </c>
    </row>
    <row r="7019" spans="1:13" hidden="1" x14ac:dyDescent="0.25">
      <c r="A7019" s="128"/>
      <c r="B7019" s="2"/>
      <c r="C7019" s="139" t="s">
        <v>6326</v>
      </c>
      <c r="D7019" s="124" t="s">
        <v>6327</v>
      </c>
      <c r="E7019" s="118" t="s">
        <v>48</v>
      </c>
      <c r="F7019" s="124" t="s">
        <v>35249</v>
      </c>
      <c r="G7019" s="118" t="s">
        <v>2</v>
      </c>
      <c r="H7019" s="137">
        <v>44683</v>
      </c>
      <c r="I7019" s="119">
        <v>326.42</v>
      </c>
      <c r="J7019" s="129"/>
      <c r="K7019" s="129"/>
      <c r="L7019" s="129">
        <v>0</v>
      </c>
      <c r="M7019" s="134" t="s">
        <v>22535</v>
      </c>
    </row>
    <row r="7020" spans="1:13" hidden="1" x14ac:dyDescent="0.25">
      <c r="A7020" s="128"/>
      <c r="B7020" s="2"/>
      <c r="C7020" s="139" t="s">
        <v>6328</v>
      </c>
      <c r="D7020" s="124" t="s">
        <v>6329</v>
      </c>
      <c r="E7020" s="118" t="s">
        <v>48</v>
      </c>
      <c r="F7020" s="124" t="s">
        <v>35249</v>
      </c>
      <c r="G7020" s="118" t="s">
        <v>2</v>
      </c>
      <c r="H7020" s="137"/>
      <c r="I7020" s="119"/>
      <c r="J7020" s="129"/>
      <c r="K7020" s="129"/>
      <c r="L7020" s="129">
        <v>0</v>
      </c>
      <c r="M7020" s="134" t="s">
        <v>28025</v>
      </c>
    </row>
    <row r="7021" spans="1:13" hidden="1" x14ac:dyDescent="0.25">
      <c r="A7021" s="128"/>
      <c r="B7021" s="2"/>
      <c r="C7021" s="139" t="s">
        <v>6330</v>
      </c>
      <c r="D7021" s="124" t="s">
        <v>6331</v>
      </c>
      <c r="E7021" s="118" t="s">
        <v>48</v>
      </c>
      <c r="F7021" s="124" t="s">
        <v>35249</v>
      </c>
      <c r="G7021" s="118" t="s">
        <v>2</v>
      </c>
      <c r="H7021" s="137">
        <v>46121</v>
      </c>
      <c r="I7021" s="119">
        <v>368.83</v>
      </c>
      <c r="J7021" s="129"/>
      <c r="K7021" s="129"/>
      <c r="L7021" s="129">
        <v>0</v>
      </c>
      <c r="M7021" s="134" t="s">
        <v>22536</v>
      </c>
    </row>
    <row r="7022" spans="1:13" hidden="1" x14ac:dyDescent="0.25">
      <c r="A7022" s="128"/>
      <c r="B7022" s="2"/>
      <c r="C7022" s="139" t="s">
        <v>6332</v>
      </c>
      <c r="D7022" s="124" t="s">
        <v>6333</v>
      </c>
      <c r="E7022" s="118" t="s">
        <v>48</v>
      </c>
      <c r="F7022" s="124" t="s">
        <v>35249</v>
      </c>
      <c r="G7022" s="118" t="s">
        <v>2</v>
      </c>
      <c r="H7022" s="137">
        <v>45940</v>
      </c>
      <c r="I7022" s="119">
        <v>600.25</v>
      </c>
      <c r="J7022" s="129"/>
      <c r="K7022" s="129"/>
      <c r="L7022" s="129">
        <v>0</v>
      </c>
      <c r="M7022" s="134" t="s">
        <v>28296</v>
      </c>
    </row>
    <row r="7023" spans="1:13" hidden="1" x14ac:dyDescent="0.25">
      <c r="A7023" s="128"/>
      <c r="B7023" s="2"/>
      <c r="C7023" s="139" t="s">
        <v>6334</v>
      </c>
      <c r="D7023" s="124" t="s">
        <v>6335</v>
      </c>
      <c r="E7023" s="118" t="s">
        <v>48</v>
      </c>
      <c r="F7023" s="124" t="s">
        <v>35249</v>
      </c>
      <c r="G7023" s="118" t="s">
        <v>2</v>
      </c>
      <c r="H7023" s="137">
        <v>46121</v>
      </c>
      <c r="I7023" s="119">
        <v>426.12</v>
      </c>
      <c r="J7023" s="129"/>
      <c r="K7023" s="129"/>
      <c r="L7023" s="129">
        <v>0</v>
      </c>
      <c r="M7023" s="134" t="s">
        <v>22537</v>
      </c>
    </row>
    <row r="7024" spans="1:13" hidden="1" x14ac:dyDescent="0.25">
      <c r="A7024" s="128"/>
      <c r="B7024" s="2"/>
      <c r="C7024" s="139" t="s">
        <v>28378</v>
      </c>
      <c r="D7024" s="124" t="s">
        <v>28379</v>
      </c>
      <c r="E7024" s="118" t="s">
        <v>48</v>
      </c>
      <c r="F7024" s="124" t="s">
        <v>35249</v>
      </c>
      <c r="G7024" s="118" t="s">
        <v>2</v>
      </c>
      <c r="H7024" s="137"/>
      <c r="I7024" s="119"/>
      <c r="J7024" s="129"/>
      <c r="K7024" s="129"/>
      <c r="L7024" s="129">
        <v>0</v>
      </c>
      <c r="M7024" s="134" t="s">
        <v>22538</v>
      </c>
    </row>
    <row r="7025" spans="1:13" hidden="1" x14ac:dyDescent="0.25">
      <c r="A7025" s="128"/>
      <c r="B7025" s="2"/>
      <c r="C7025" s="139" t="s">
        <v>6336</v>
      </c>
      <c r="D7025" s="124" t="s">
        <v>6337</v>
      </c>
      <c r="E7025" s="118" t="s">
        <v>48</v>
      </c>
      <c r="F7025" s="124" t="s">
        <v>35249</v>
      </c>
      <c r="G7025" s="118" t="s">
        <v>2</v>
      </c>
      <c r="H7025" s="137"/>
      <c r="I7025" s="119"/>
      <c r="J7025" s="129"/>
      <c r="K7025" s="129"/>
      <c r="L7025" s="129">
        <v>0</v>
      </c>
      <c r="M7025" s="134" t="s">
        <v>22539</v>
      </c>
    </row>
    <row r="7026" spans="1:13" hidden="1" x14ac:dyDescent="0.25">
      <c r="A7026" s="128"/>
      <c r="B7026" s="2"/>
      <c r="C7026" s="139" t="s">
        <v>30149</v>
      </c>
      <c r="D7026" s="124" t="s">
        <v>30150</v>
      </c>
      <c r="E7026" s="118" t="s">
        <v>48</v>
      </c>
      <c r="F7026" s="124" t="s">
        <v>35249</v>
      </c>
      <c r="G7026" s="118" t="s">
        <v>2</v>
      </c>
      <c r="H7026" s="137"/>
      <c r="I7026" s="119"/>
      <c r="J7026" s="129"/>
      <c r="K7026" s="129"/>
      <c r="L7026" s="129">
        <v>0</v>
      </c>
      <c r="M7026" s="134" t="s">
        <v>22540</v>
      </c>
    </row>
    <row r="7027" spans="1:13" hidden="1" x14ac:dyDescent="0.25">
      <c r="A7027" s="128"/>
      <c r="B7027" s="2"/>
      <c r="C7027" s="139" t="s">
        <v>6338</v>
      </c>
      <c r="D7027" s="124" t="s">
        <v>6339</v>
      </c>
      <c r="E7027" s="118" t="s">
        <v>48</v>
      </c>
      <c r="F7027" s="124" t="s">
        <v>35249</v>
      </c>
      <c r="G7027" s="118" t="s">
        <v>2</v>
      </c>
      <c r="H7027" s="137"/>
      <c r="I7027" s="119"/>
      <c r="J7027" s="129"/>
      <c r="K7027" s="129"/>
      <c r="L7027" s="129">
        <v>0</v>
      </c>
      <c r="M7027" s="134" t="s">
        <v>22541</v>
      </c>
    </row>
    <row r="7028" spans="1:13" hidden="1" x14ac:dyDescent="0.25">
      <c r="A7028" s="128"/>
      <c r="B7028" s="2"/>
      <c r="C7028" s="139" t="s">
        <v>6340</v>
      </c>
      <c r="D7028" s="124" t="s">
        <v>6341</v>
      </c>
      <c r="E7028" s="118" t="s">
        <v>48</v>
      </c>
      <c r="F7028" s="124" t="s">
        <v>35249</v>
      </c>
      <c r="G7028" s="118" t="s">
        <v>2</v>
      </c>
      <c r="H7028" s="137"/>
      <c r="I7028" s="119"/>
      <c r="J7028" s="129"/>
      <c r="K7028" s="129"/>
      <c r="L7028" s="129">
        <v>0</v>
      </c>
      <c r="M7028" s="134" t="s">
        <v>34705</v>
      </c>
    </row>
    <row r="7029" spans="1:13" hidden="1" x14ac:dyDescent="0.25">
      <c r="A7029" s="128"/>
      <c r="B7029" s="2"/>
      <c r="C7029" s="139" t="s">
        <v>6342</v>
      </c>
      <c r="D7029" s="124" t="s">
        <v>6343</v>
      </c>
      <c r="E7029" s="118" t="s">
        <v>48</v>
      </c>
      <c r="F7029" s="124" t="s">
        <v>35249</v>
      </c>
      <c r="G7029" s="118" t="s">
        <v>2</v>
      </c>
      <c r="H7029" s="137">
        <v>43115</v>
      </c>
      <c r="I7029" s="119">
        <v>85.34</v>
      </c>
      <c r="J7029" s="129"/>
      <c r="K7029" s="129"/>
      <c r="L7029" s="129">
        <v>0</v>
      </c>
      <c r="M7029" s="134" t="s">
        <v>27821</v>
      </c>
    </row>
    <row r="7030" spans="1:13" hidden="1" x14ac:dyDescent="0.25">
      <c r="A7030" s="128"/>
      <c r="B7030" s="2"/>
      <c r="C7030" s="139" t="s">
        <v>29767</v>
      </c>
      <c r="D7030" s="124" t="s">
        <v>29768</v>
      </c>
      <c r="E7030" s="118" t="s">
        <v>48</v>
      </c>
      <c r="F7030" s="124" t="s">
        <v>35249</v>
      </c>
      <c r="G7030" s="118" t="s">
        <v>2</v>
      </c>
      <c r="H7030" s="137"/>
      <c r="I7030" s="119"/>
      <c r="J7030" s="129"/>
      <c r="K7030" s="129"/>
      <c r="L7030" s="129">
        <v>0</v>
      </c>
      <c r="M7030" s="134" t="s">
        <v>29362</v>
      </c>
    </row>
    <row r="7031" spans="1:13" hidden="1" x14ac:dyDescent="0.25">
      <c r="A7031" s="128"/>
      <c r="B7031" s="2"/>
      <c r="C7031" s="139" t="s">
        <v>6344</v>
      </c>
      <c r="D7031" s="124" t="s">
        <v>6345</v>
      </c>
      <c r="E7031" s="118" t="s">
        <v>48</v>
      </c>
      <c r="F7031" s="124" t="s">
        <v>35249</v>
      </c>
      <c r="G7031" s="118" t="s">
        <v>2</v>
      </c>
      <c r="H7031" s="137">
        <v>41002</v>
      </c>
      <c r="I7031" s="119">
        <v>218.97</v>
      </c>
      <c r="J7031" s="129"/>
      <c r="K7031" s="129"/>
      <c r="L7031" s="129">
        <v>0</v>
      </c>
      <c r="M7031" s="134"/>
    </row>
    <row r="7032" spans="1:13" hidden="1" x14ac:dyDescent="0.25">
      <c r="A7032" s="128"/>
      <c r="B7032" s="2"/>
      <c r="C7032" s="139" t="s">
        <v>6346</v>
      </c>
      <c r="D7032" s="124" t="s">
        <v>6347</v>
      </c>
      <c r="E7032" s="118" t="s">
        <v>48</v>
      </c>
      <c r="F7032" s="124" t="s">
        <v>35249</v>
      </c>
      <c r="G7032" s="118" t="s">
        <v>2</v>
      </c>
      <c r="H7032" s="137">
        <v>41087</v>
      </c>
      <c r="I7032" s="119">
        <v>309.33</v>
      </c>
      <c r="J7032" s="129"/>
      <c r="K7032" s="129"/>
      <c r="L7032" s="129">
        <v>0</v>
      </c>
      <c r="M7032" s="134" t="s">
        <v>22542</v>
      </c>
    </row>
    <row r="7033" spans="1:13" hidden="1" x14ac:dyDescent="0.25">
      <c r="A7033" s="128"/>
      <c r="B7033" s="2"/>
      <c r="C7033" s="139" t="s">
        <v>6348</v>
      </c>
      <c r="D7033" s="124" t="s">
        <v>6349</v>
      </c>
      <c r="E7033" s="118" t="s">
        <v>48</v>
      </c>
      <c r="F7033" s="124" t="s">
        <v>35249</v>
      </c>
      <c r="G7033" s="118" t="s">
        <v>2</v>
      </c>
      <c r="H7033" s="137">
        <v>40863</v>
      </c>
      <c r="I7033" s="119">
        <v>261.41000000000003</v>
      </c>
      <c r="J7033" s="129"/>
      <c r="K7033" s="129"/>
      <c r="L7033" s="129">
        <v>0</v>
      </c>
      <c r="M7033" s="134" t="s">
        <v>22543</v>
      </c>
    </row>
    <row r="7034" spans="1:13" hidden="1" x14ac:dyDescent="0.25">
      <c r="A7034" s="128"/>
      <c r="B7034" s="2"/>
      <c r="C7034" s="139" t="s">
        <v>6350</v>
      </c>
      <c r="D7034" s="124" t="s">
        <v>6351</v>
      </c>
      <c r="E7034" s="118" t="s">
        <v>48</v>
      </c>
      <c r="F7034" s="124" t="s">
        <v>35249</v>
      </c>
      <c r="G7034" s="118" t="s">
        <v>2</v>
      </c>
      <c r="H7034" s="137">
        <v>43031</v>
      </c>
      <c r="I7034" s="119">
        <v>430.32</v>
      </c>
      <c r="J7034" s="129"/>
      <c r="K7034" s="129"/>
      <c r="L7034" s="129">
        <v>0</v>
      </c>
      <c r="M7034" s="134" t="s">
        <v>30221</v>
      </c>
    </row>
    <row r="7035" spans="1:13" hidden="1" x14ac:dyDescent="0.25">
      <c r="A7035" s="128"/>
      <c r="B7035" s="2"/>
      <c r="C7035" s="139" t="s">
        <v>6352</v>
      </c>
      <c r="D7035" s="124" t="s">
        <v>6353</v>
      </c>
      <c r="E7035" s="118" t="s">
        <v>48</v>
      </c>
      <c r="F7035" s="124" t="s">
        <v>35249</v>
      </c>
      <c r="G7035" s="118" t="s">
        <v>2</v>
      </c>
      <c r="H7035" s="137">
        <v>43343</v>
      </c>
      <c r="I7035" s="119">
        <v>635.13</v>
      </c>
      <c r="J7035" s="129"/>
      <c r="K7035" s="129"/>
      <c r="L7035" s="129">
        <v>0</v>
      </c>
      <c r="M7035" s="134" t="s">
        <v>22544</v>
      </c>
    </row>
    <row r="7036" spans="1:13" hidden="1" x14ac:dyDescent="0.25">
      <c r="A7036" s="128"/>
      <c r="B7036" s="2"/>
      <c r="C7036" s="139" t="s">
        <v>6354</v>
      </c>
      <c r="D7036" s="124" t="s">
        <v>6355</v>
      </c>
      <c r="E7036" s="118" t="s">
        <v>48</v>
      </c>
      <c r="F7036" s="124" t="s">
        <v>35249</v>
      </c>
      <c r="G7036" s="118" t="s">
        <v>2</v>
      </c>
      <c r="H7036" s="137">
        <v>43585</v>
      </c>
      <c r="I7036" s="119">
        <v>165.46</v>
      </c>
      <c r="J7036" s="129"/>
      <c r="K7036" s="129"/>
      <c r="L7036" s="129">
        <v>0</v>
      </c>
      <c r="M7036" s="134"/>
    </row>
    <row r="7037" spans="1:13" hidden="1" x14ac:dyDescent="0.25">
      <c r="A7037" s="128"/>
      <c r="B7037" s="2"/>
      <c r="C7037" s="139" t="s">
        <v>6356</v>
      </c>
      <c r="D7037" s="124" t="s">
        <v>6357</v>
      </c>
      <c r="E7037" s="118" t="s">
        <v>48</v>
      </c>
      <c r="F7037" s="124" t="s">
        <v>35249</v>
      </c>
      <c r="G7037" s="118" t="s">
        <v>34659</v>
      </c>
      <c r="H7037" s="137">
        <v>41465</v>
      </c>
      <c r="I7037" s="119">
        <v>4900</v>
      </c>
      <c r="J7037" s="129"/>
      <c r="K7037" s="129"/>
      <c r="L7037" s="129">
        <v>0</v>
      </c>
      <c r="M7037" s="134"/>
    </row>
    <row r="7038" spans="1:13" hidden="1" x14ac:dyDescent="0.25">
      <c r="A7038" s="128"/>
      <c r="B7038" s="2"/>
      <c r="C7038" s="139" t="s">
        <v>6358</v>
      </c>
      <c r="D7038" s="124" t="s">
        <v>6359</v>
      </c>
      <c r="E7038" s="118" t="s">
        <v>48</v>
      </c>
      <c r="F7038" s="124" t="s">
        <v>35249</v>
      </c>
      <c r="G7038" s="118" t="s">
        <v>2</v>
      </c>
      <c r="H7038" s="137">
        <v>44224</v>
      </c>
      <c r="I7038" s="119">
        <v>580</v>
      </c>
      <c r="J7038" s="129"/>
      <c r="K7038" s="129"/>
      <c r="L7038" s="129">
        <v>0</v>
      </c>
      <c r="M7038" s="134"/>
    </row>
    <row r="7039" spans="1:13" hidden="1" x14ac:dyDescent="0.25">
      <c r="A7039" s="128"/>
      <c r="B7039" s="2"/>
      <c r="C7039" s="139" t="s">
        <v>6360</v>
      </c>
      <c r="D7039" s="124" t="s">
        <v>6361</v>
      </c>
      <c r="E7039" s="118" t="s">
        <v>48</v>
      </c>
      <c r="F7039" s="124" t="s">
        <v>35249</v>
      </c>
      <c r="G7039" s="118" t="s">
        <v>34659</v>
      </c>
      <c r="H7039" s="137">
        <v>42298</v>
      </c>
      <c r="I7039" s="119">
        <v>1050</v>
      </c>
      <c r="J7039" s="129"/>
      <c r="K7039" s="129"/>
      <c r="L7039" s="129">
        <v>0</v>
      </c>
      <c r="M7039" s="134" t="s">
        <v>29927</v>
      </c>
    </row>
    <row r="7040" spans="1:13" hidden="1" x14ac:dyDescent="0.25">
      <c r="A7040" s="128"/>
      <c r="B7040" s="2"/>
      <c r="C7040" s="139" t="s">
        <v>30212</v>
      </c>
      <c r="D7040" s="124" t="s">
        <v>30213</v>
      </c>
      <c r="E7040" s="118" t="s">
        <v>48</v>
      </c>
      <c r="F7040" s="124" t="s">
        <v>35249</v>
      </c>
      <c r="G7040" s="118" t="s">
        <v>2</v>
      </c>
      <c r="H7040" s="137"/>
      <c r="I7040" s="119"/>
      <c r="J7040" s="129"/>
      <c r="K7040" s="129"/>
      <c r="L7040" s="129">
        <v>0</v>
      </c>
      <c r="M7040" s="134"/>
    </row>
    <row r="7041" spans="1:13" hidden="1" x14ac:dyDescent="0.25">
      <c r="A7041" s="128"/>
      <c r="B7041" s="2"/>
      <c r="C7041" s="139" t="s">
        <v>6362</v>
      </c>
      <c r="D7041" s="124" t="s">
        <v>6363</v>
      </c>
      <c r="E7041" s="118" t="s">
        <v>48</v>
      </c>
      <c r="F7041" s="124" t="s">
        <v>35249</v>
      </c>
      <c r="G7041" s="118" t="s">
        <v>2</v>
      </c>
      <c r="H7041" s="137">
        <v>42828</v>
      </c>
      <c r="I7041" s="119">
        <v>861</v>
      </c>
      <c r="J7041" s="129"/>
      <c r="K7041" s="129"/>
      <c r="L7041" s="129">
        <v>0</v>
      </c>
      <c r="M7041" s="134" t="s">
        <v>29365</v>
      </c>
    </row>
    <row r="7042" spans="1:13" hidden="1" x14ac:dyDescent="0.25">
      <c r="A7042" s="128"/>
      <c r="B7042" s="2"/>
      <c r="C7042" s="139" t="s">
        <v>28358</v>
      </c>
      <c r="D7042" s="124" t="s">
        <v>28359</v>
      </c>
      <c r="E7042" s="118" t="s">
        <v>48</v>
      </c>
      <c r="F7042" s="124" t="s">
        <v>35249</v>
      </c>
      <c r="G7042" s="118" t="s">
        <v>34659</v>
      </c>
      <c r="H7042" s="137"/>
      <c r="I7042" s="119"/>
      <c r="J7042" s="129"/>
      <c r="K7042" s="129"/>
      <c r="L7042" s="129">
        <v>0</v>
      </c>
      <c r="M7042" s="134" t="s">
        <v>22545</v>
      </c>
    </row>
    <row r="7043" spans="1:13" hidden="1" x14ac:dyDescent="0.25">
      <c r="A7043" s="128"/>
      <c r="B7043" s="2"/>
      <c r="C7043" s="139" t="s">
        <v>28291</v>
      </c>
      <c r="D7043" s="124" t="s">
        <v>28292</v>
      </c>
      <c r="E7043" s="118" t="s">
        <v>48</v>
      </c>
      <c r="F7043" s="124" t="s">
        <v>35249</v>
      </c>
      <c r="G7043" s="118" t="s">
        <v>34659</v>
      </c>
      <c r="H7043" s="137"/>
      <c r="I7043" s="119"/>
      <c r="J7043" s="129"/>
      <c r="K7043" s="129"/>
      <c r="L7043" s="129">
        <v>0</v>
      </c>
      <c r="M7043" s="134" t="s">
        <v>22546</v>
      </c>
    </row>
    <row r="7044" spans="1:13" hidden="1" x14ac:dyDescent="0.25">
      <c r="A7044" s="128"/>
      <c r="B7044" s="2"/>
      <c r="C7044" s="139" t="s">
        <v>6364</v>
      </c>
      <c r="D7044" s="124" t="s">
        <v>6365</v>
      </c>
      <c r="E7044" s="118" t="s">
        <v>48</v>
      </c>
      <c r="F7044" s="124" t="s">
        <v>35249</v>
      </c>
      <c r="G7044" s="118" t="s">
        <v>34659</v>
      </c>
      <c r="H7044" s="137">
        <v>41775</v>
      </c>
      <c r="I7044" s="119">
        <v>11100</v>
      </c>
      <c r="J7044" s="129"/>
      <c r="K7044" s="129"/>
      <c r="L7044" s="129">
        <v>0</v>
      </c>
      <c r="M7044" s="134" t="s">
        <v>32950</v>
      </c>
    </row>
    <row r="7045" spans="1:13" hidden="1" x14ac:dyDescent="0.25">
      <c r="A7045" s="128"/>
      <c r="B7045" s="2"/>
      <c r="C7045" s="139" t="s">
        <v>6366</v>
      </c>
      <c r="D7045" s="124" t="s">
        <v>6367</v>
      </c>
      <c r="E7045" s="118" t="s">
        <v>48</v>
      </c>
      <c r="F7045" s="124" t="s">
        <v>35249</v>
      </c>
      <c r="G7045" s="118" t="s">
        <v>34659</v>
      </c>
      <c r="H7045" s="137">
        <v>41775</v>
      </c>
      <c r="I7045" s="119">
        <v>6000</v>
      </c>
      <c r="J7045" s="129"/>
      <c r="K7045" s="129"/>
      <c r="L7045" s="129">
        <v>0</v>
      </c>
      <c r="M7045" s="134" t="s">
        <v>22547</v>
      </c>
    </row>
    <row r="7046" spans="1:13" hidden="1" x14ac:dyDescent="0.25">
      <c r="A7046" s="128"/>
      <c r="B7046" s="2"/>
      <c r="C7046" s="139" t="s">
        <v>6368</v>
      </c>
      <c r="D7046" s="124" t="s">
        <v>6369</v>
      </c>
      <c r="E7046" s="118" t="s">
        <v>48</v>
      </c>
      <c r="F7046" s="124" t="s">
        <v>35249</v>
      </c>
      <c r="G7046" s="118" t="s">
        <v>34659</v>
      </c>
      <c r="H7046" s="137">
        <v>41775</v>
      </c>
      <c r="I7046" s="119">
        <v>1700</v>
      </c>
      <c r="J7046" s="129"/>
      <c r="K7046" s="129"/>
      <c r="L7046" s="129">
        <v>0</v>
      </c>
      <c r="M7046" s="134"/>
    </row>
    <row r="7047" spans="1:13" hidden="1" x14ac:dyDescent="0.25">
      <c r="A7047" s="128"/>
      <c r="B7047" s="2"/>
      <c r="C7047" s="139" t="s">
        <v>6370</v>
      </c>
      <c r="D7047" s="124" t="s">
        <v>6371</v>
      </c>
      <c r="E7047" s="118" t="s">
        <v>48</v>
      </c>
      <c r="F7047" s="124" t="s">
        <v>35249</v>
      </c>
      <c r="G7047" s="118" t="s">
        <v>34659</v>
      </c>
      <c r="H7047" s="137">
        <v>41775</v>
      </c>
      <c r="I7047" s="119">
        <v>5062.5</v>
      </c>
      <c r="J7047" s="129"/>
      <c r="K7047" s="129"/>
      <c r="L7047" s="129">
        <v>0</v>
      </c>
      <c r="M7047" s="134" t="s">
        <v>22548</v>
      </c>
    </row>
    <row r="7048" spans="1:13" hidden="1" x14ac:dyDescent="0.25">
      <c r="A7048" s="128"/>
      <c r="B7048" s="2"/>
      <c r="C7048" s="139" t="s">
        <v>6372</v>
      </c>
      <c r="D7048" s="124" t="s">
        <v>6373</v>
      </c>
      <c r="E7048" s="118" t="s">
        <v>48</v>
      </c>
      <c r="F7048" s="124" t="s">
        <v>35249</v>
      </c>
      <c r="G7048" s="118" t="s">
        <v>34659</v>
      </c>
      <c r="H7048" s="137">
        <v>41622</v>
      </c>
      <c r="I7048" s="119">
        <v>9517.5</v>
      </c>
      <c r="J7048" s="129"/>
      <c r="K7048" s="129"/>
      <c r="L7048" s="129">
        <v>0</v>
      </c>
      <c r="M7048" s="134" t="s">
        <v>22549</v>
      </c>
    </row>
    <row r="7049" spans="1:13" hidden="1" x14ac:dyDescent="0.25">
      <c r="A7049" s="128"/>
      <c r="B7049" s="2"/>
      <c r="C7049" s="139" t="s">
        <v>27529</v>
      </c>
      <c r="D7049" s="124" t="s">
        <v>27530</v>
      </c>
      <c r="E7049" s="118" t="s">
        <v>48</v>
      </c>
      <c r="F7049" s="124" t="s">
        <v>35249</v>
      </c>
      <c r="G7049" s="118" t="s">
        <v>34659</v>
      </c>
      <c r="H7049" s="137"/>
      <c r="I7049" s="119"/>
      <c r="J7049" s="129"/>
      <c r="K7049" s="129"/>
      <c r="L7049" s="129">
        <v>0</v>
      </c>
      <c r="M7049" s="134" t="s">
        <v>22550</v>
      </c>
    </row>
    <row r="7050" spans="1:13" hidden="1" x14ac:dyDescent="0.25">
      <c r="A7050" s="128"/>
      <c r="B7050" s="2"/>
      <c r="C7050" s="139" t="s">
        <v>30614</v>
      </c>
      <c r="D7050" s="124" t="s">
        <v>30615</v>
      </c>
      <c r="E7050" s="118" t="s">
        <v>48</v>
      </c>
      <c r="F7050" s="124" t="s">
        <v>35249</v>
      </c>
      <c r="G7050" s="118" t="s">
        <v>34659</v>
      </c>
      <c r="H7050" s="137"/>
      <c r="I7050" s="119"/>
      <c r="J7050" s="129"/>
      <c r="K7050" s="129"/>
      <c r="L7050" s="129">
        <v>0</v>
      </c>
      <c r="M7050" s="134" t="s">
        <v>22551</v>
      </c>
    </row>
    <row r="7051" spans="1:13" hidden="1" x14ac:dyDescent="0.25">
      <c r="A7051" s="128"/>
      <c r="B7051" s="2"/>
      <c r="C7051" s="139" t="s">
        <v>27652</v>
      </c>
      <c r="D7051" s="124" t="s">
        <v>27653</v>
      </c>
      <c r="E7051" s="118" t="s">
        <v>48</v>
      </c>
      <c r="F7051" s="124" t="s">
        <v>35249</v>
      </c>
      <c r="G7051" s="118" t="s">
        <v>34659</v>
      </c>
      <c r="H7051" s="137"/>
      <c r="I7051" s="119"/>
      <c r="J7051" s="129"/>
      <c r="K7051" s="129"/>
      <c r="L7051" s="129">
        <v>0</v>
      </c>
      <c r="M7051" s="134" t="s">
        <v>22552</v>
      </c>
    </row>
    <row r="7052" spans="1:13" hidden="1" x14ac:dyDescent="0.25">
      <c r="A7052" s="128"/>
      <c r="B7052" s="2"/>
      <c r="C7052" s="139" t="s">
        <v>30611</v>
      </c>
      <c r="D7052" s="124" t="s">
        <v>30612</v>
      </c>
      <c r="E7052" s="118" t="s">
        <v>48</v>
      </c>
      <c r="F7052" s="124" t="s">
        <v>35249</v>
      </c>
      <c r="G7052" s="118" t="s">
        <v>34659</v>
      </c>
      <c r="H7052" s="137"/>
      <c r="I7052" s="119"/>
      <c r="J7052" s="129"/>
      <c r="K7052" s="129"/>
      <c r="L7052" s="129">
        <v>0</v>
      </c>
      <c r="M7052" s="134" t="s">
        <v>28550</v>
      </c>
    </row>
    <row r="7053" spans="1:13" hidden="1" x14ac:dyDescent="0.25">
      <c r="A7053" s="128"/>
      <c r="B7053" s="2"/>
      <c r="C7053" s="139" t="s">
        <v>6374</v>
      </c>
      <c r="D7053" s="124" t="s">
        <v>6375</v>
      </c>
      <c r="E7053" s="118" t="s">
        <v>48</v>
      </c>
      <c r="F7053" s="124" t="s">
        <v>35249</v>
      </c>
      <c r="G7053" s="118" t="s">
        <v>34659</v>
      </c>
      <c r="H7053" s="137">
        <v>41464</v>
      </c>
      <c r="I7053" s="119">
        <v>300</v>
      </c>
      <c r="J7053" s="129"/>
      <c r="K7053" s="129"/>
      <c r="L7053" s="129">
        <v>0</v>
      </c>
      <c r="M7053" s="134" t="s">
        <v>22553</v>
      </c>
    </row>
    <row r="7054" spans="1:13" hidden="1" x14ac:dyDescent="0.25">
      <c r="A7054" s="128"/>
      <c r="B7054" s="2"/>
      <c r="C7054" s="139" t="s">
        <v>27592</v>
      </c>
      <c r="D7054" s="124" t="s">
        <v>27593</v>
      </c>
      <c r="E7054" s="118" t="s">
        <v>48</v>
      </c>
      <c r="F7054" s="124" t="s">
        <v>35249</v>
      </c>
      <c r="G7054" s="118" t="s">
        <v>34659</v>
      </c>
      <c r="H7054" s="137"/>
      <c r="I7054" s="119"/>
      <c r="J7054" s="129"/>
      <c r="K7054" s="129"/>
      <c r="L7054" s="129">
        <v>0</v>
      </c>
      <c r="M7054" s="134" t="s">
        <v>22554</v>
      </c>
    </row>
    <row r="7055" spans="1:13" hidden="1" x14ac:dyDescent="0.25">
      <c r="A7055" s="128"/>
      <c r="B7055" s="2"/>
      <c r="C7055" s="139" t="s">
        <v>6376</v>
      </c>
      <c r="D7055" s="124" t="s">
        <v>6377</v>
      </c>
      <c r="E7055" s="118" t="s">
        <v>48</v>
      </c>
      <c r="F7055" s="124" t="s">
        <v>35249</v>
      </c>
      <c r="G7055" s="118" t="s">
        <v>58</v>
      </c>
      <c r="H7055" s="137">
        <v>45848</v>
      </c>
      <c r="I7055" s="119">
        <v>34</v>
      </c>
      <c r="J7055" s="129"/>
      <c r="K7055" s="129"/>
      <c r="L7055" s="129">
        <v>0</v>
      </c>
      <c r="M7055" s="134" t="s">
        <v>22555</v>
      </c>
    </row>
    <row r="7056" spans="1:13" hidden="1" x14ac:dyDescent="0.25">
      <c r="A7056" s="128"/>
      <c r="B7056" s="2"/>
      <c r="C7056" s="139" t="s">
        <v>32580</v>
      </c>
      <c r="D7056" s="124" t="s">
        <v>32581</v>
      </c>
      <c r="E7056" s="118" t="s">
        <v>48</v>
      </c>
      <c r="F7056" s="124" t="s">
        <v>35249</v>
      </c>
      <c r="G7056" s="118" t="s">
        <v>2</v>
      </c>
      <c r="H7056" s="137"/>
      <c r="I7056" s="119"/>
      <c r="J7056" s="129"/>
      <c r="K7056" s="129"/>
      <c r="L7056" s="129">
        <v>0</v>
      </c>
      <c r="M7056" s="134" t="s">
        <v>22556</v>
      </c>
    </row>
    <row r="7057" spans="1:13" hidden="1" x14ac:dyDescent="0.25">
      <c r="A7057" s="128"/>
      <c r="B7057" s="2"/>
      <c r="C7057" s="139" t="s">
        <v>6378</v>
      </c>
      <c r="D7057" s="124" t="s">
        <v>6379</v>
      </c>
      <c r="E7057" s="118" t="s">
        <v>48</v>
      </c>
      <c r="F7057" s="124" t="s">
        <v>35249</v>
      </c>
      <c r="G7057" s="118" t="s">
        <v>34659</v>
      </c>
      <c r="H7057" s="137">
        <v>43070</v>
      </c>
      <c r="I7057" s="119">
        <v>68</v>
      </c>
      <c r="J7057" s="129"/>
      <c r="K7057" s="129"/>
      <c r="L7057" s="129">
        <v>0</v>
      </c>
      <c r="M7057" s="134" t="s">
        <v>22557</v>
      </c>
    </row>
    <row r="7058" spans="1:13" hidden="1" x14ac:dyDescent="0.25">
      <c r="A7058" s="128"/>
      <c r="B7058" s="2"/>
      <c r="C7058" s="139" t="s">
        <v>6380</v>
      </c>
      <c r="D7058" s="124" t="s">
        <v>6381</v>
      </c>
      <c r="E7058" s="118" t="s">
        <v>48</v>
      </c>
      <c r="F7058" s="124" t="s">
        <v>35249</v>
      </c>
      <c r="G7058" s="118" t="s">
        <v>34659</v>
      </c>
      <c r="H7058" s="137">
        <v>43510</v>
      </c>
      <c r="I7058" s="119">
        <v>68</v>
      </c>
      <c r="J7058" s="129"/>
      <c r="K7058" s="129"/>
      <c r="L7058" s="129">
        <v>0</v>
      </c>
      <c r="M7058" s="134" t="s">
        <v>22558</v>
      </c>
    </row>
    <row r="7059" spans="1:13" hidden="1" x14ac:dyDescent="0.25">
      <c r="A7059" s="128"/>
      <c r="B7059" s="2"/>
      <c r="C7059" s="139" t="s">
        <v>6382</v>
      </c>
      <c r="D7059" s="124" t="s">
        <v>6383</v>
      </c>
      <c r="E7059" s="118" t="s">
        <v>48</v>
      </c>
      <c r="F7059" s="124" t="s">
        <v>35249</v>
      </c>
      <c r="G7059" s="118" t="s">
        <v>34659</v>
      </c>
      <c r="H7059" s="137">
        <v>45588</v>
      </c>
      <c r="I7059" s="119">
        <v>85</v>
      </c>
      <c r="J7059" s="129"/>
      <c r="K7059" s="129"/>
      <c r="L7059" s="129">
        <v>0</v>
      </c>
      <c r="M7059" s="134" t="s">
        <v>22559</v>
      </c>
    </row>
    <row r="7060" spans="1:13" hidden="1" x14ac:dyDescent="0.25">
      <c r="A7060" s="128"/>
      <c r="B7060" s="2"/>
      <c r="C7060" s="139" t="s">
        <v>6384</v>
      </c>
      <c r="D7060" s="124" t="s">
        <v>6385</v>
      </c>
      <c r="E7060" s="118" t="s">
        <v>48</v>
      </c>
      <c r="F7060" s="124" t="s">
        <v>35249</v>
      </c>
      <c r="G7060" s="118" t="s">
        <v>34659</v>
      </c>
      <c r="H7060" s="137">
        <v>45390</v>
      </c>
      <c r="I7060" s="119">
        <v>95</v>
      </c>
      <c r="J7060" s="129"/>
      <c r="K7060" s="129"/>
      <c r="L7060" s="129">
        <v>0</v>
      </c>
      <c r="M7060" s="134" t="s">
        <v>22560</v>
      </c>
    </row>
    <row r="7061" spans="1:13" hidden="1" x14ac:dyDescent="0.25">
      <c r="A7061" s="128"/>
      <c r="B7061" s="2"/>
      <c r="C7061" s="139" t="s">
        <v>31090</v>
      </c>
      <c r="D7061" s="124" t="s">
        <v>31091</v>
      </c>
      <c r="E7061" s="118" t="s">
        <v>48</v>
      </c>
      <c r="F7061" s="124" t="s">
        <v>35249</v>
      </c>
      <c r="G7061" s="118" t="s">
        <v>2</v>
      </c>
      <c r="H7061" s="137">
        <v>44944</v>
      </c>
      <c r="I7061" s="119">
        <v>85</v>
      </c>
      <c r="J7061" s="129"/>
      <c r="K7061" s="129"/>
      <c r="L7061" s="129">
        <v>0</v>
      </c>
      <c r="M7061" s="134" t="s">
        <v>28553</v>
      </c>
    </row>
    <row r="7062" spans="1:13" hidden="1" x14ac:dyDescent="0.25">
      <c r="A7062" s="128"/>
      <c r="B7062" s="2"/>
      <c r="C7062" s="139" t="s">
        <v>31028</v>
      </c>
      <c r="D7062" s="124" t="s">
        <v>31029</v>
      </c>
      <c r="E7062" s="118" t="s">
        <v>48</v>
      </c>
      <c r="F7062" s="124" t="s">
        <v>35249</v>
      </c>
      <c r="G7062" s="118" t="s">
        <v>2</v>
      </c>
      <c r="H7062" s="137">
        <v>44944</v>
      </c>
      <c r="I7062" s="119">
        <v>85</v>
      </c>
      <c r="J7062" s="129"/>
      <c r="K7062" s="129"/>
      <c r="L7062" s="129">
        <v>0</v>
      </c>
      <c r="M7062" s="134" t="s">
        <v>27553</v>
      </c>
    </row>
    <row r="7063" spans="1:13" hidden="1" x14ac:dyDescent="0.25">
      <c r="A7063" s="128"/>
      <c r="B7063" s="2"/>
      <c r="C7063" s="139" t="s">
        <v>6386</v>
      </c>
      <c r="D7063" s="124" t="s">
        <v>6387</v>
      </c>
      <c r="E7063" s="118" t="s">
        <v>48</v>
      </c>
      <c r="F7063" s="124" t="s">
        <v>35249</v>
      </c>
      <c r="G7063" s="118" t="s">
        <v>34659</v>
      </c>
      <c r="H7063" s="137">
        <v>45847</v>
      </c>
      <c r="I7063" s="119">
        <v>118</v>
      </c>
      <c r="J7063" s="129"/>
      <c r="K7063" s="129"/>
      <c r="L7063" s="129">
        <v>0</v>
      </c>
      <c r="M7063" s="134" t="s">
        <v>22561</v>
      </c>
    </row>
    <row r="7064" spans="1:13" hidden="1" x14ac:dyDescent="0.25">
      <c r="A7064" s="128"/>
      <c r="B7064" s="2"/>
      <c r="C7064" s="139" t="s">
        <v>6388</v>
      </c>
      <c r="D7064" s="124" t="s">
        <v>6389</v>
      </c>
      <c r="E7064" s="118" t="s">
        <v>48</v>
      </c>
      <c r="F7064" s="124" t="s">
        <v>35249</v>
      </c>
      <c r="G7064" s="118" t="s">
        <v>34659</v>
      </c>
      <c r="H7064" s="137">
        <v>45622</v>
      </c>
      <c r="I7064" s="119">
        <v>118</v>
      </c>
      <c r="J7064" s="129"/>
      <c r="K7064" s="129"/>
      <c r="L7064" s="129">
        <v>0</v>
      </c>
      <c r="M7064" s="134" t="s">
        <v>22562</v>
      </c>
    </row>
    <row r="7065" spans="1:13" hidden="1" x14ac:dyDescent="0.25">
      <c r="A7065" s="128"/>
      <c r="B7065" s="2"/>
      <c r="C7065" s="139" t="s">
        <v>6390</v>
      </c>
      <c r="D7065" s="124" t="s">
        <v>6391</v>
      </c>
      <c r="E7065" s="118" t="s">
        <v>48</v>
      </c>
      <c r="F7065" s="124" t="s">
        <v>35249</v>
      </c>
      <c r="G7065" s="118" t="s">
        <v>34659</v>
      </c>
      <c r="H7065" s="137">
        <v>45622</v>
      </c>
      <c r="I7065" s="119">
        <v>118</v>
      </c>
      <c r="J7065" s="129"/>
      <c r="K7065" s="129"/>
      <c r="L7065" s="129">
        <v>0</v>
      </c>
      <c r="M7065" s="134" t="s">
        <v>22563</v>
      </c>
    </row>
    <row r="7066" spans="1:13" hidden="1" x14ac:dyDescent="0.25">
      <c r="A7066" s="128"/>
      <c r="B7066" s="2"/>
      <c r="C7066" s="139" t="s">
        <v>6392</v>
      </c>
      <c r="D7066" s="124" t="s">
        <v>6393</v>
      </c>
      <c r="E7066" s="118" t="s">
        <v>48</v>
      </c>
      <c r="F7066" s="124" t="s">
        <v>35249</v>
      </c>
      <c r="G7066" s="118" t="s">
        <v>34659</v>
      </c>
      <c r="H7066" s="137">
        <v>45622</v>
      </c>
      <c r="I7066" s="119">
        <v>118</v>
      </c>
      <c r="J7066" s="129"/>
      <c r="K7066" s="129"/>
      <c r="L7066" s="129">
        <v>0</v>
      </c>
      <c r="M7066" s="134" t="s">
        <v>22564</v>
      </c>
    </row>
    <row r="7067" spans="1:13" hidden="1" x14ac:dyDescent="0.25">
      <c r="A7067" s="128"/>
      <c r="B7067" s="2"/>
      <c r="C7067" s="139" t="s">
        <v>30909</v>
      </c>
      <c r="D7067" s="124" t="s">
        <v>30910</v>
      </c>
      <c r="E7067" s="118" t="s">
        <v>48</v>
      </c>
      <c r="F7067" s="124" t="s">
        <v>35249</v>
      </c>
      <c r="G7067" s="118" t="s">
        <v>2</v>
      </c>
      <c r="H7067" s="137">
        <v>44944</v>
      </c>
      <c r="I7067" s="119">
        <v>118</v>
      </c>
      <c r="J7067" s="129"/>
      <c r="K7067" s="129"/>
      <c r="L7067" s="129">
        <v>0</v>
      </c>
      <c r="M7067" s="134" t="s">
        <v>22564</v>
      </c>
    </row>
    <row r="7068" spans="1:13" hidden="1" x14ac:dyDescent="0.25">
      <c r="A7068" s="128"/>
      <c r="B7068" s="2"/>
      <c r="C7068" s="139" t="s">
        <v>6394</v>
      </c>
      <c r="D7068" s="124" t="s">
        <v>6395</v>
      </c>
      <c r="E7068" s="118" t="s">
        <v>48</v>
      </c>
      <c r="F7068" s="124" t="s">
        <v>35249</v>
      </c>
      <c r="G7068" s="118" t="s">
        <v>34659</v>
      </c>
      <c r="H7068" s="137">
        <v>45390</v>
      </c>
      <c r="I7068" s="119">
        <v>95</v>
      </c>
      <c r="J7068" s="129"/>
      <c r="K7068" s="129"/>
      <c r="L7068" s="129">
        <v>0</v>
      </c>
      <c r="M7068" s="134" t="s">
        <v>22565</v>
      </c>
    </row>
    <row r="7069" spans="1:13" hidden="1" x14ac:dyDescent="0.25">
      <c r="A7069" s="128"/>
      <c r="B7069" s="2"/>
      <c r="C7069" s="139" t="s">
        <v>6396</v>
      </c>
      <c r="D7069" s="124" t="s">
        <v>6397</v>
      </c>
      <c r="E7069" s="118" t="s">
        <v>48</v>
      </c>
      <c r="F7069" s="124" t="s">
        <v>35249</v>
      </c>
      <c r="G7069" s="118" t="s">
        <v>34659</v>
      </c>
      <c r="H7069" s="137">
        <v>45390</v>
      </c>
      <c r="I7069" s="119">
        <v>95</v>
      </c>
      <c r="J7069" s="129"/>
      <c r="K7069" s="129"/>
      <c r="L7069" s="129">
        <v>0</v>
      </c>
      <c r="M7069" s="134" t="s">
        <v>32857</v>
      </c>
    </row>
    <row r="7070" spans="1:13" hidden="1" x14ac:dyDescent="0.25">
      <c r="A7070" s="128"/>
      <c r="B7070" s="2"/>
      <c r="C7070" s="139" t="s">
        <v>6398</v>
      </c>
      <c r="D7070" s="124" t="s">
        <v>6399</v>
      </c>
      <c r="E7070" s="118" t="s">
        <v>48</v>
      </c>
      <c r="F7070" s="124" t="s">
        <v>35249</v>
      </c>
      <c r="G7070" s="118" t="s">
        <v>34659</v>
      </c>
      <c r="H7070" s="137">
        <v>45476</v>
      </c>
      <c r="I7070" s="119">
        <v>85</v>
      </c>
      <c r="J7070" s="129"/>
      <c r="K7070" s="129"/>
      <c r="L7070" s="129">
        <v>0</v>
      </c>
      <c r="M7070" s="134" t="s">
        <v>22566</v>
      </c>
    </row>
    <row r="7071" spans="1:13" hidden="1" x14ac:dyDescent="0.25">
      <c r="A7071" s="128"/>
      <c r="B7071" s="2"/>
      <c r="C7071" s="139" t="s">
        <v>6400</v>
      </c>
      <c r="D7071" s="124" t="s">
        <v>6401</v>
      </c>
      <c r="E7071" s="118" t="s">
        <v>48</v>
      </c>
      <c r="F7071" s="124" t="s">
        <v>35249</v>
      </c>
      <c r="G7071" s="118" t="s">
        <v>34659</v>
      </c>
      <c r="H7071" s="137">
        <v>41512</v>
      </c>
      <c r="I7071" s="119">
        <v>43.1</v>
      </c>
      <c r="J7071" s="129"/>
      <c r="K7071" s="129"/>
      <c r="L7071" s="129">
        <v>0</v>
      </c>
      <c r="M7071" s="134" t="s">
        <v>22567</v>
      </c>
    </row>
    <row r="7072" spans="1:13" hidden="1" x14ac:dyDescent="0.25">
      <c r="A7072" s="128"/>
      <c r="B7072" s="2"/>
      <c r="C7072" s="139" t="s">
        <v>34700</v>
      </c>
      <c r="D7072" s="124" t="s">
        <v>34701</v>
      </c>
      <c r="E7072" s="118" t="s">
        <v>48</v>
      </c>
      <c r="F7072" s="124" t="s">
        <v>35249</v>
      </c>
      <c r="G7072" s="118" t="s">
        <v>235</v>
      </c>
      <c r="H7072" s="137"/>
      <c r="I7072" s="119"/>
      <c r="J7072" s="129"/>
      <c r="K7072" s="129"/>
      <c r="L7072" s="129">
        <v>0</v>
      </c>
      <c r="M7072" s="134" t="s">
        <v>22568</v>
      </c>
    </row>
    <row r="7073" spans="1:13" hidden="1" x14ac:dyDescent="0.25">
      <c r="A7073" s="128"/>
      <c r="B7073" s="2"/>
      <c r="C7073" s="139" t="s">
        <v>6402</v>
      </c>
      <c r="D7073" s="124" t="s">
        <v>6403</v>
      </c>
      <c r="E7073" s="118" t="s">
        <v>48</v>
      </c>
      <c r="F7073" s="124" t="s">
        <v>35249</v>
      </c>
      <c r="G7073" s="118" t="s">
        <v>30</v>
      </c>
      <c r="H7073" s="137">
        <v>44676</v>
      </c>
      <c r="I7073" s="119">
        <v>3031.02</v>
      </c>
      <c r="J7073" s="129"/>
      <c r="K7073" s="129"/>
      <c r="L7073" s="129">
        <v>0</v>
      </c>
      <c r="M7073" s="134" t="s">
        <v>22569</v>
      </c>
    </row>
    <row r="7074" spans="1:13" hidden="1" x14ac:dyDescent="0.25">
      <c r="A7074" s="128"/>
      <c r="B7074" s="2"/>
      <c r="C7074" s="139" t="s">
        <v>6404</v>
      </c>
      <c r="D7074" s="124" t="s">
        <v>6405</v>
      </c>
      <c r="E7074" s="118" t="s">
        <v>48</v>
      </c>
      <c r="F7074" s="124" t="s">
        <v>35249</v>
      </c>
      <c r="G7074" s="118" t="s">
        <v>2</v>
      </c>
      <c r="H7074" s="137">
        <v>42213</v>
      </c>
      <c r="I7074" s="119">
        <v>78.75</v>
      </c>
      <c r="J7074" s="129"/>
      <c r="K7074" s="129"/>
      <c r="L7074" s="129">
        <v>0</v>
      </c>
      <c r="M7074" s="134" t="s">
        <v>22570</v>
      </c>
    </row>
    <row r="7075" spans="1:13" hidden="1" x14ac:dyDescent="0.25">
      <c r="A7075" s="128"/>
      <c r="B7075" s="2"/>
      <c r="C7075" s="139" t="s">
        <v>42019</v>
      </c>
      <c r="D7075" s="124" t="s">
        <v>42020</v>
      </c>
      <c r="E7075" s="118" t="s">
        <v>48</v>
      </c>
      <c r="F7075" s="124" t="s">
        <v>35249</v>
      </c>
      <c r="G7075" s="118" t="s">
        <v>2</v>
      </c>
      <c r="H7075" s="137"/>
      <c r="I7075" s="119"/>
      <c r="J7075" s="129"/>
      <c r="K7075" s="129"/>
      <c r="L7075" s="129">
        <v>0</v>
      </c>
      <c r="M7075" s="134" t="s">
        <v>22571</v>
      </c>
    </row>
    <row r="7076" spans="1:13" hidden="1" x14ac:dyDescent="0.25">
      <c r="A7076" s="128"/>
      <c r="B7076" s="2"/>
      <c r="C7076" s="139" t="s">
        <v>6406</v>
      </c>
      <c r="D7076" s="124" t="s">
        <v>6407</v>
      </c>
      <c r="E7076" s="118" t="s">
        <v>48</v>
      </c>
      <c r="F7076" s="124" t="s">
        <v>35249</v>
      </c>
      <c r="G7076" s="118" t="s">
        <v>235</v>
      </c>
      <c r="H7076" s="137">
        <v>45001</v>
      </c>
      <c r="I7076" s="119">
        <v>54.28</v>
      </c>
      <c r="J7076" s="129"/>
      <c r="K7076" s="129"/>
      <c r="L7076" s="129">
        <v>0</v>
      </c>
      <c r="M7076" s="134" t="s">
        <v>22572</v>
      </c>
    </row>
    <row r="7077" spans="1:13" hidden="1" x14ac:dyDescent="0.25">
      <c r="A7077" s="128"/>
      <c r="B7077" s="2"/>
      <c r="C7077" s="139" t="s">
        <v>6408</v>
      </c>
      <c r="D7077" s="124" t="s">
        <v>6409</v>
      </c>
      <c r="E7077" s="118" t="s">
        <v>48</v>
      </c>
      <c r="F7077" s="124" t="s">
        <v>35249</v>
      </c>
      <c r="G7077" s="118" t="s">
        <v>6</v>
      </c>
      <c r="H7077" s="137">
        <v>43649</v>
      </c>
      <c r="I7077" s="119">
        <v>50</v>
      </c>
      <c r="J7077" s="129"/>
      <c r="K7077" s="129"/>
      <c r="L7077" s="129">
        <v>0</v>
      </c>
      <c r="M7077" s="134" t="s">
        <v>28637</v>
      </c>
    </row>
    <row r="7078" spans="1:13" hidden="1" x14ac:dyDescent="0.25">
      <c r="A7078" s="128"/>
      <c r="B7078" s="2"/>
      <c r="C7078" s="139" t="s">
        <v>6410</v>
      </c>
      <c r="D7078" s="124" t="s">
        <v>6411</v>
      </c>
      <c r="E7078" s="118" t="s">
        <v>48</v>
      </c>
      <c r="F7078" s="124" t="s">
        <v>35249</v>
      </c>
      <c r="G7078" s="118" t="s">
        <v>235</v>
      </c>
      <c r="H7078" s="137">
        <v>45999</v>
      </c>
      <c r="I7078" s="119">
        <v>37.119999999999997</v>
      </c>
      <c r="J7078" s="129"/>
      <c r="K7078" s="129"/>
      <c r="L7078" s="129">
        <v>0</v>
      </c>
      <c r="M7078" s="134" t="s">
        <v>22573</v>
      </c>
    </row>
    <row r="7079" spans="1:13" hidden="1" x14ac:dyDescent="0.25">
      <c r="A7079" s="128"/>
      <c r="B7079" s="2"/>
      <c r="C7079" s="139" t="s">
        <v>6412</v>
      </c>
      <c r="D7079" s="124" t="s">
        <v>6413</v>
      </c>
      <c r="E7079" s="118" t="s">
        <v>48</v>
      </c>
      <c r="F7079" s="124" t="s">
        <v>35249</v>
      </c>
      <c r="G7079" s="118" t="s">
        <v>2</v>
      </c>
      <c r="H7079" s="137">
        <v>45979</v>
      </c>
      <c r="I7079" s="119">
        <v>567.25</v>
      </c>
      <c r="J7079" s="129"/>
      <c r="K7079" s="129"/>
      <c r="L7079" s="129">
        <v>0</v>
      </c>
      <c r="M7079" s="134" t="s">
        <v>27556</v>
      </c>
    </row>
    <row r="7080" spans="1:13" hidden="1" x14ac:dyDescent="0.25">
      <c r="A7080" s="128"/>
      <c r="B7080" s="2"/>
      <c r="C7080" s="139" t="s">
        <v>6414</v>
      </c>
      <c r="D7080" s="124" t="s">
        <v>6415</v>
      </c>
      <c r="E7080" s="118" t="s">
        <v>48</v>
      </c>
      <c r="F7080" s="124" t="s">
        <v>35249</v>
      </c>
      <c r="G7080" s="118" t="s">
        <v>30</v>
      </c>
      <c r="H7080" s="137">
        <v>41344</v>
      </c>
      <c r="I7080" s="119">
        <v>74.5</v>
      </c>
      <c r="J7080" s="129"/>
      <c r="K7080" s="129"/>
      <c r="L7080" s="129">
        <v>0</v>
      </c>
      <c r="M7080" s="134" t="s">
        <v>22574</v>
      </c>
    </row>
    <row r="7081" spans="1:13" hidden="1" x14ac:dyDescent="0.25">
      <c r="A7081" s="128"/>
      <c r="B7081" s="2"/>
      <c r="C7081" s="139" t="s">
        <v>6416</v>
      </c>
      <c r="D7081" s="124" t="s">
        <v>6417</v>
      </c>
      <c r="E7081" s="118" t="s">
        <v>48</v>
      </c>
      <c r="F7081" s="124" t="s">
        <v>35249</v>
      </c>
      <c r="G7081" s="118" t="s">
        <v>34659</v>
      </c>
      <c r="H7081" s="137">
        <v>45848</v>
      </c>
      <c r="I7081" s="119">
        <v>36</v>
      </c>
      <c r="J7081" s="129"/>
      <c r="K7081" s="129"/>
      <c r="L7081" s="129">
        <v>0</v>
      </c>
      <c r="M7081" s="134" t="s">
        <v>27534</v>
      </c>
    </row>
    <row r="7082" spans="1:13" hidden="1" x14ac:dyDescent="0.25">
      <c r="A7082" s="128"/>
      <c r="B7082" s="2"/>
      <c r="C7082" s="139" t="s">
        <v>6418</v>
      </c>
      <c r="D7082" s="124" t="s">
        <v>6419</v>
      </c>
      <c r="E7082" s="118" t="s">
        <v>48</v>
      </c>
      <c r="F7082" s="124" t="s">
        <v>35249</v>
      </c>
      <c r="G7082" s="118" t="s">
        <v>235</v>
      </c>
      <c r="H7082" s="137">
        <v>41460</v>
      </c>
      <c r="I7082" s="119">
        <v>81</v>
      </c>
      <c r="J7082" s="129"/>
      <c r="K7082" s="129"/>
      <c r="L7082" s="129">
        <v>0</v>
      </c>
      <c r="M7082" s="134" t="s">
        <v>22575</v>
      </c>
    </row>
    <row r="7083" spans="1:13" hidden="1" x14ac:dyDescent="0.25">
      <c r="A7083" s="128"/>
      <c r="B7083" s="2"/>
      <c r="C7083" s="139" t="s">
        <v>6420</v>
      </c>
      <c r="D7083" s="124" t="s">
        <v>42021</v>
      </c>
      <c r="E7083" s="118" t="s">
        <v>48</v>
      </c>
      <c r="F7083" s="124" t="s">
        <v>35249</v>
      </c>
      <c r="G7083" s="118" t="s">
        <v>34659</v>
      </c>
      <c r="H7083" s="137">
        <v>46120</v>
      </c>
      <c r="I7083" s="119">
        <v>12.5</v>
      </c>
      <c r="J7083" s="129"/>
      <c r="K7083" s="129"/>
      <c r="L7083" s="129">
        <v>0</v>
      </c>
      <c r="M7083" s="134" t="s">
        <v>22576</v>
      </c>
    </row>
    <row r="7084" spans="1:13" hidden="1" x14ac:dyDescent="0.25">
      <c r="A7084" s="128"/>
      <c r="B7084" s="2"/>
      <c r="C7084" s="139" t="s">
        <v>31479</v>
      </c>
      <c r="D7084" s="124" t="s">
        <v>31480</v>
      </c>
      <c r="E7084" s="118" t="s">
        <v>48</v>
      </c>
      <c r="F7084" s="124" t="s">
        <v>35249</v>
      </c>
      <c r="G7084" s="118" t="s">
        <v>2</v>
      </c>
      <c r="H7084" s="137"/>
      <c r="I7084" s="119"/>
      <c r="J7084" s="129"/>
      <c r="K7084" s="129"/>
      <c r="L7084" s="129">
        <v>0</v>
      </c>
      <c r="M7084" s="134" t="s">
        <v>22577</v>
      </c>
    </row>
    <row r="7085" spans="1:13" hidden="1" x14ac:dyDescent="0.25">
      <c r="A7085" s="128"/>
      <c r="B7085" s="2"/>
      <c r="C7085" s="139" t="s">
        <v>6421</v>
      </c>
      <c r="D7085" s="124" t="s">
        <v>6422</v>
      </c>
      <c r="E7085" s="118" t="s">
        <v>48</v>
      </c>
      <c r="F7085" s="124" t="s">
        <v>35249</v>
      </c>
      <c r="G7085" s="118" t="s">
        <v>2</v>
      </c>
      <c r="H7085" s="137">
        <v>40677</v>
      </c>
      <c r="I7085" s="119">
        <v>34</v>
      </c>
      <c r="J7085" s="129"/>
      <c r="K7085" s="129"/>
      <c r="L7085" s="129">
        <v>0</v>
      </c>
      <c r="M7085" s="134" t="s">
        <v>22578</v>
      </c>
    </row>
    <row r="7086" spans="1:13" hidden="1" x14ac:dyDescent="0.25">
      <c r="A7086" s="128"/>
      <c r="B7086" s="2"/>
      <c r="C7086" s="139" t="s">
        <v>6423</v>
      </c>
      <c r="D7086" s="124" t="s">
        <v>6424</v>
      </c>
      <c r="E7086" s="118" t="s">
        <v>48</v>
      </c>
      <c r="F7086" s="124" t="s">
        <v>35249</v>
      </c>
      <c r="G7086" s="118" t="s">
        <v>235</v>
      </c>
      <c r="H7086" s="137">
        <v>43346</v>
      </c>
      <c r="I7086" s="119">
        <v>43</v>
      </c>
      <c r="J7086" s="129"/>
      <c r="K7086" s="129"/>
      <c r="L7086" s="129">
        <v>0</v>
      </c>
      <c r="M7086" s="134" t="s">
        <v>22579</v>
      </c>
    </row>
    <row r="7087" spans="1:13" hidden="1" x14ac:dyDescent="0.25">
      <c r="A7087" s="128"/>
      <c r="B7087" s="2"/>
      <c r="C7087" s="139" t="s">
        <v>6425</v>
      </c>
      <c r="D7087" s="124" t="s">
        <v>6426</v>
      </c>
      <c r="E7087" s="118" t="s">
        <v>48</v>
      </c>
      <c r="F7087" s="124" t="s">
        <v>35249</v>
      </c>
      <c r="G7087" s="118" t="s">
        <v>34659</v>
      </c>
      <c r="H7087" s="137">
        <v>41324</v>
      </c>
      <c r="I7087" s="119">
        <v>3.7</v>
      </c>
      <c r="J7087" s="129"/>
      <c r="K7087" s="129"/>
      <c r="L7087" s="129">
        <v>0</v>
      </c>
      <c r="M7087" s="134" t="s">
        <v>22580</v>
      </c>
    </row>
    <row r="7088" spans="1:13" hidden="1" x14ac:dyDescent="0.25">
      <c r="A7088" s="128"/>
      <c r="B7088" s="2"/>
      <c r="C7088" s="139" t="s">
        <v>34328</v>
      </c>
      <c r="D7088" s="124" t="s">
        <v>34329</v>
      </c>
      <c r="E7088" s="118" t="s">
        <v>48</v>
      </c>
      <c r="F7088" s="124" t="s">
        <v>35249</v>
      </c>
      <c r="G7088" s="118" t="s">
        <v>59</v>
      </c>
      <c r="H7088" s="137">
        <v>45322</v>
      </c>
      <c r="I7088" s="119">
        <v>109.08</v>
      </c>
      <c r="J7088" s="129"/>
      <c r="K7088" s="129"/>
      <c r="L7088" s="129">
        <v>0</v>
      </c>
      <c r="M7088" s="134" t="s">
        <v>28640</v>
      </c>
    </row>
    <row r="7089" spans="1:13" hidden="1" x14ac:dyDescent="0.25">
      <c r="A7089" s="128"/>
      <c r="B7089" s="2"/>
      <c r="C7089" s="139" t="s">
        <v>6427</v>
      </c>
      <c r="D7089" s="124" t="s">
        <v>6428</v>
      </c>
      <c r="E7089" s="118" t="s">
        <v>48</v>
      </c>
      <c r="F7089" s="124" t="s">
        <v>35249</v>
      </c>
      <c r="G7089" s="118" t="s">
        <v>34659</v>
      </c>
      <c r="H7089" s="137">
        <v>41792</v>
      </c>
      <c r="I7089" s="119">
        <v>1018</v>
      </c>
      <c r="J7089" s="129"/>
      <c r="K7089" s="129"/>
      <c r="L7089" s="129">
        <v>0</v>
      </c>
      <c r="M7089" s="134" t="s">
        <v>27597</v>
      </c>
    </row>
    <row r="7090" spans="1:13" hidden="1" x14ac:dyDescent="0.25">
      <c r="A7090" s="128"/>
      <c r="B7090" s="2"/>
      <c r="C7090" s="139" t="s">
        <v>6429</v>
      </c>
      <c r="D7090" s="124" t="s">
        <v>6430</v>
      </c>
      <c r="E7090" s="118" t="s">
        <v>48</v>
      </c>
      <c r="F7090" s="124" t="s">
        <v>35249</v>
      </c>
      <c r="G7090" s="118" t="s">
        <v>34659</v>
      </c>
      <c r="H7090" s="137">
        <v>41932</v>
      </c>
      <c r="I7090" s="119">
        <v>569.80999999999995</v>
      </c>
      <c r="J7090" s="129"/>
      <c r="K7090" s="129"/>
      <c r="L7090" s="129">
        <v>0</v>
      </c>
      <c r="M7090" s="134" t="s">
        <v>22581</v>
      </c>
    </row>
    <row r="7091" spans="1:13" hidden="1" x14ac:dyDescent="0.25">
      <c r="A7091" s="128"/>
      <c r="B7091" s="2"/>
      <c r="C7091" s="139" t="s">
        <v>31665</v>
      </c>
      <c r="D7091" s="124" t="s">
        <v>31666</v>
      </c>
      <c r="E7091" s="118" t="s">
        <v>48</v>
      </c>
      <c r="F7091" s="124" t="s">
        <v>35249</v>
      </c>
      <c r="G7091" s="118" t="s">
        <v>34659</v>
      </c>
      <c r="H7091" s="137"/>
      <c r="I7091" s="119"/>
      <c r="J7091" s="129"/>
      <c r="K7091" s="129"/>
      <c r="L7091" s="129">
        <v>0</v>
      </c>
      <c r="M7091" s="134" t="s">
        <v>32956</v>
      </c>
    </row>
    <row r="7092" spans="1:13" hidden="1" x14ac:dyDescent="0.25">
      <c r="A7092" s="128"/>
      <c r="B7092" s="2"/>
      <c r="C7092" s="139" t="s">
        <v>6431</v>
      </c>
      <c r="D7092" s="124" t="s">
        <v>6432</v>
      </c>
      <c r="E7092" s="118" t="s">
        <v>48</v>
      </c>
      <c r="F7092" s="124" t="s">
        <v>35249</v>
      </c>
      <c r="G7092" s="118" t="s">
        <v>34659</v>
      </c>
      <c r="H7092" s="137">
        <v>46021</v>
      </c>
      <c r="I7092" s="119">
        <v>424</v>
      </c>
      <c r="J7092" s="129"/>
      <c r="K7092" s="129"/>
      <c r="L7092" s="129">
        <v>0</v>
      </c>
      <c r="M7092" s="134" t="s">
        <v>27642</v>
      </c>
    </row>
    <row r="7093" spans="1:13" hidden="1" x14ac:dyDescent="0.25">
      <c r="A7093" s="128"/>
      <c r="B7093" s="2"/>
      <c r="C7093" s="139" t="s">
        <v>6433</v>
      </c>
      <c r="D7093" s="124" t="s">
        <v>6434</v>
      </c>
      <c r="E7093" s="118" t="s">
        <v>48</v>
      </c>
      <c r="F7093" s="124" t="s">
        <v>35249</v>
      </c>
      <c r="G7093" s="118" t="s">
        <v>34659</v>
      </c>
      <c r="H7093" s="137">
        <v>45989</v>
      </c>
      <c r="I7093" s="119">
        <v>260</v>
      </c>
      <c r="J7093" s="129"/>
      <c r="K7093" s="129"/>
      <c r="L7093" s="129">
        <v>0</v>
      </c>
      <c r="M7093" s="134" t="s">
        <v>31729</v>
      </c>
    </row>
    <row r="7094" spans="1:13" hidden="1" x14ac:dyDescent="0.25">
      <c r="A7094" s="128"/>
      <c r="B7094" s="2"/>
      <c r="C7094" s="139" t="s">
        <v>6435</v>
      </c>
      <c r="D7094" s="124" t="s">
        <v>6436</v>
      </c>
      <c r="E7094" s="118" t="s">
        <v>48</v>
      </c>
      <c r="F7094" s="124" t="s">
        <v>35249</v>
      </c>
      <c r="G7094" s="118" t="s">
        <v>34659</v>
      </c>
      <c r="H7094" s="137">
        <v>45588</v>
      </c>
      <c r="I7094" s="119">
        <v>42</v>
      </c>
      <c r="J7094" s="129"/>
      <c r="K7094" s="129"/>
      <c r="L7094" s="129">
        <v>0</v>
      </c>
      <c r="M7094" s="134" t="s">
        <v>22582</v>
      </c>
    </row>
    <row r="7095" spans="1:13" hidden="1" x14ac:dyDescent="0.25">
      <c r="A7095" s="128"/>
      <c r="B7095" s="2"/>
      <c r="C7095" s="139" t="s">
        <v>6437</v>
      </c>
      <c r="D7095" s="124" t="s">
        <v>6438</v>
      </c>
      <c r="E7095" s="118" t="s">
        <v>48</v>
      </c>
      <c r="F7095" s="124" t="s">
        <v>35249</v>
      </c>
      <c r="G7095" s="118" t="s">
        <v>34659</v>
      </c>
      <c r="H7095" s="137">
        <v>41597</v>
      </c>
      <c r="I7095" s="119">
        <v>5622</v>
      </c>
      <c r="J7095" s="129"/>
      <c r="K7095" s="129"/>
      <c r="L7095" s="129">
        <v>0</v>
      </c>
      <c r="M7095" s="134" t="s">
        <v>22583</v>
      </c>
    </row>
    <row r="7096" spans="1:13" hidden="1" x14ac:dyDescent="0.25">
      <c r="A7096" s="128"/>
      <c r="B7096" s="2"/>
      <c r="C7096" s="139" t="s">
        <v>6439</v>
      </c>
      <c r="D7096" s="124" t="s">
        <v>6440</v>
      </c>
      <c r="E7096" s="118" t="s">
        <v>48</v>
      </c>
      <c r="F7096" s="124" t="s">
        <v>35249</v>
      </c>
      <c r="G7096" s="118" t="s">
        <v>34659</v>
      </c>
      <c r="H7096" s="137">
        <v>41683</v>
      </c>
      <c r="I7096" s="119">
        <v>316</v>
      </c>
      <c r="J7096" s="129"/>
      <c r="K7096" s="129"/>
      <c r="L7096" s="129">
        <v>0</v>
      </c>
      <c r="M7096" s="134" t="s">
        <v>22583</v>
      </c>
    </row>
    <row r="7097" spans="1:13" x14ac:dyDescent="0.25">
      <c r="A7097" s="128"/>
      <c r="B7097" s="2"/>
      <c r="C7097" s="139" t="s">
        <v>6441</v>
      </c>
      <c r="D7097" s="124" t="s">
        <v>6442</v>
      </c>
      <c r="E7097" s="118" t="s">
        <v>48</v>
      </c>
      <c r="F7097" s="124" t="s">
        <v>35249</v>
      </c>
      <c r="G7097" s="118" t="s">
        <v>34659</v>
      </c>
      <c r="H7097" s="137">
        <v>41654</v>
      </c>
      <c r="I7097" s="119">
        <v>1900</v>
      </c>
      <c r="J7097" s="129"/>
      <c r="K7097" s="129"/>
      <c r="L7097" s="129">
        <v>0</v>
      </c>
      <c r="M7097" s="134" t="s">
        <v>22584</v>
      </c>
    </row>
    <row r="7098" spans="1:13" hidden="1" x14ac:dyDescent="0.25">
      <c r="A7098" s="128"/>
      <c r="B7098" s="2"/>
      <c r="C7098" s="139" t="s">
        <v>18950</v>
      </c>
      <c r="D7098" s="124" t="s">
        <v>18949</v>
      </c>
      <c r="E7098" s="118" t="s">
        <v>48</v>
      </c>
      <c r="F7098" s="124" t="s">
        <v>35249</v>
      </c>
      <c r="G7098" s="118" t="s">
        <v>2</v>
      </c>
      <c r="H7098" s="137">
        <v>43343</v>
      </c>
      <c r="I7098" s="119">
        <v>16.36</v>
      </c>
      <c r="J7098" s="129"/>
      <c r="K7098" s="129"/>
      <c r="L7098" s="129">
        <v>0</v>
      </c>
      <c r="M7098" s="134" t="s">
        <v>28129</v>
      </c>
    </row>
    <row r="7099" spans="1:13" hidden="1" x14ac:dyDescent="0.25">
      <c r="A7099" s="128"/>
      <c r="B7099" s="2"/>
      <c r="C7099" s="139" t="s">
        <v>6443</v>
      </c>
      <c r="D7099" s="124" t="s">
        <v>6444</v>
      </c>
      <c r="E7099" s="118" t="s">
        <v>48</v>
      </c>
      <c r="F7099" s="124" t="s">
        <v>35249</v>
      </c>
      <c r="G7099" s="118" t="s">
        <v>2</v>
      </c>
      <c r="H7099" s="137">
        <v>43706</v>
      </c>
      <c r="I7099" s="119">
        <v>523.72</v>
      </c>
      <c r="J7099" s="129"/>
      <c r="K7099" s="129"/>
      <c r="L7099" s="129">
        <v>0</v>
      </c>
      <c r="M7099" s="134" t="s">
        <v>31006</v>
      </c>
    </row>
    <row r="7100" spans="1:13" hidden="1" x14ac:dyDescent="0.25">
      <c r="A7100" s="128"/>
      <c r="B7100" s="2"/>
      <c r="C7100" s="139" t="s">
        <v>6445</v>
      </c>
      <c r="D7100" s="124" t="s">
        <v>6446</v>
      </c>
      <c r="E7100" s="118" t="s">
        <v>48</v>
      </c>
      <c r="F7100" s="124" t="s">
        <v>35249</v>
      </c>
      <c r="G7100" s="118" t="s">
        <v>2</v>
      </c>
      <c r="H7100" s="137">
        <v>42647</v>
      </c>
      <c r="I7100" s="119">
        <v>5</v>
      </c>
      <c r="J7100" s="129"/>
      <c r="K7100" s="129"/>
      <c r="L7100" s="129">
        <v>0</v>
      </c>
      <c r="M7100" s="134" t="s">
        <v>31670</v>
      </c>
    </row>
    <row r="7101" spans="1:13" hidden="1" x14ac:dyDescent="0.25">
      <c r="A7101" s="128"/>
      <c r="B7101" s="2"/>
      <c r="C7101" s="139" t="s">
        <v>6447</v>
      </c>
      <c r="D7101" s="124" t="s">
        <v>6448</v>
      </c>
      <c r="E7101" s="118" t="s">
        <v>48</v>
      </c>
      <c r="F7101" s="124" t="s">
        <v>35249</v>
      </c>
      <c r="G7101" s="118" t="s">
        <v>2</v>
      </c>
      <c r="H7101" s="137">
        <v>43647</v>
      </c>
      <c r="I7101" s="119">
        <v>9</v>
      </c>
      <c r="J7101" s="129"/>
      <c r="K7101" s="129"/>
      <c r="L7101" s="129">
        <v>0</v>
      </c>
      <c r="M7101" s="134" t="s">
        <v>22585</v>
      </c>
    </row>
    <row r="7102" spans="1:13" hidden="1" x14ac:dyDescent="0.25">
      <c r="A7102" s="128"/>
      <c r="B7102" s="2"/>
      <c r="C7102" s="139" t="s">
        <v>6449</v>
      </c>
      <c r="D7102" s="124" t="s">
        <v>6450</v>
      </c>
      <c r="E7102" s="118" t="s">
        <v>48</v>
      </c>
      <c r="F7102" s="124" t="s">
        <v>35249</v>
      </c>
      <c r="G7102" s="118" t="s">
        <v>2</v>
      </c>
      <c r="H7102" s="137">
        <v>43647</v>
      </c>
      <c r="I7102" s="119">
        <v>9</v>
      </c>
      <c r="J7102" s="129"/>
      <c r="K7102" s="129"/>
      <c r="L7102" s="129">
        <v>0</v>
      </c>
      <c r="M7102" s="134" t="s">
        <v>27561</v>
      </c>
    </row>
    <row r="7103" spans="1:13" hidden="1" x14ac:dyDescent="0.25">
      <c r="A7103" s="128"/>
      <c r="B7103" s="2"/>
      <c r="C7103" s="139" t="s">
        <v>6451</v>
      </c>
      <c r="D7103" s="124" t="s">
        <v>6452</v>
      </c>
      <c r="E7103" s="118" t="s">
        <v>48</v>
      </c>
      <c r="F7103" s="124" t="s">
        <v>35249</v>
      </c>
      <c r="G7103" s="118" t="s">
        <v>34659</v>
      </c>
      <c r="H7103" s="137"/>
      <c r="I7103" s="119"/>
      <c r="J7103" s="129"/>
      <c r="K7103" s="129"/>
      <c r="L7103" s="129">
        <v>0</v>
      </c>
      <c r="M7103" s="134" t="s">
        <v>22586</v>
      </c>
    </row>
    <row r="7104" spans="1:13" hidden="1" x14ac:dyDescent="0.25">
      <c r="A7104" s="128"/>
      <c r="B7104" s="2"/>
      <c r="C7104" s="139" t="s">
        <v>32313</v>
      </c>
      <c r="D7104" s="124" t="s">
        <v>32314</v>
      </c>
      <c r="E7104" s="118" t="s">
        <v>48</v>
      </c>
      <c r="F7104" s="124" t="s">
        <v>35249</v>
      </c>
      <c r="G7104" s="118" t="s">
        <v>6</v>
      </c>
      <c r="H7104" s="137"/>
      <c r="I7104" s="119"/>
      <c r="J7104" s="129"/>
      <c r="K7104" s="129"/>
      <c r="L7104" s="129">
        <v>0</v>
      </c>
      <c r="M7104" s="134" t="s">
        <v>22587</v>
      </c>
    </row>
    <row r="7105" spans="1:13" hidden="1" x14ac:dyDescent="0.25">
      <c r="A7105" s="128"/>
      <c r="B7105" s="2"/>
      <c r="C7105" s="139" t="s">
        <v>42</v>
      </c>
      <c r="D7105" s="124" t="s">
        <v>43</v>
      </c>
      <c r="E7105" s="118" t="s">
        <v>48</v>
      </c>
      <c r="F7105" s="124" t="s">
        <v>35249</v>
      </c>
      <c r="G7105" s="118" t="s">
        <v>235</v>
      </c>
      <c r="H7105" s="137">
        <v>43413</v>
      </c>
      <c r="I7105" s="119">
        <v>149.5</v>
      </c>
      <c r="J7105" s="129"/>
      <c r="K7105" s="129"/>
      <c r="L7105" s="129">
        <v>0</v>
      </c>
      <c r="M7105" s="134" t="s">
        <v>22588</v>
      </c>
    </row>
    <row r="7106" spans="1:13" hidden="1" x14ac:dyDescent="0.25">
      <c r="A7106" s="128"/>
      <c r="B7106" s="2"/>
      <c r="C7106" s="139" t="s">
        <v>6453</v>
      </c>
      <c r="D7106" s="124" t="s">
        <v>6454</v>
      </c>
      <c r="E7106" s="118" t="s">
        <v>48</v>
      </c>
      <c r="F7106" s="124" t="s">
        <v>35249</v>
      </c>
      <c r="G7106" s="118" t="s">
        <v>34659</v>
      </c>
      <c r="H7106" s="137"/>
      <c r="I7106" s="119"/>
      <c r="J7106" s="129"/>
      <c r="K7106" s="129"/>
      <c r="L7106" s="129">
        <v>0</v>
      </c>
      <c r="M7106" s="134" t="s">
        <v>22589</v>
      </c>
    </row>
    <row r="7107" spans="1:13" hidden="1" x14ac:dyDescent="0.25">
      <c r="A7107" s="128"/>
      <c r="B7107" s="2"/>
      <c r="C7107" s="139" t="s">
        <v>6455</v>
      </c>
      <c r="D7107" s="124" t="s">
        <v>6456</v>
      </c>
      <c r="E7107" s="118" t="s">
        <v>48</v>
      </c>
      <c r="F7107" s="124" t="s">
        <v>35249</v>
      </c>
      <c r="G7107" s="118" t="s">
        <v>34659</v>
      </c>
      <c r="H7107" s="137">
        <v>42396</v>
      </c>
      <c r="I7107" s="119">
        <v>115</v>
      </c>
      <c r="J7107" s="129"/>
      <c r="K7107" s="129"/>
      <c r="L7107" s="129">
        <v>0</v>
      </c>
      <c r="M7107" s="134" t="s">
        <v>22590</v>
      </c>
    </row>
    <row r="7108" spans="1:13" hidden="1" x14ac:dyDescent="0.25">
      <c r="A7108" s="128"/>
      <c r="B7108" s="2"/>
      <c r="C7108" s="139" t="s">
        <v>6457</v>
      </c>
      <c r="D7108" s="124" t="s">
        <v>6458</v>
      </c>
      <c r="E7108" s="118" t="s">
        <v>48</v>
      </c>
      <c r="F7108" s="124" t="s">
        <v>35249</v>
      </c>
      <c r="G7108" s="118" t="s">
        <v>34659</v>
      </c>
      <c r="H7108" s="137">
        <v>45103</v>
      </c>
      <c r="I7108" s="119">
        <v>165.8</v>
      </c>
      <c r="J7108" s="129"/>
      <c r="K7108" s="129"/>
      <c r="L7108" s="129">
        <v>0</v>
      </c>
      <c r="M7108" s="134" t="s">
        <v>22591</v>
      </c>
    </row>
    <row r="7109" spans="1:13" hidden="1" x14ac:dyDescent="0.25">
      <c r="A7109" s="128"/>
      <c r="B7109" s="2"/>
      <c r="C7109" s="139" t="s">
        <v>27613</v>
      </c>
      <c r="D7109" s="124" t="s">
        <v>27614</v>
      </c>
      <c r="E7109" s="118" t="s">
        <v>48</v>
      </c>
      <c r="F7109" s="124" t="s">
        <v>35249</v>
      </c>
      <c r="G7109" s="118" t="s">
        <v>34659</v>
      </c>
      <c r="H7109" s="137">
        <v>41647</v>
      </c>
      <c r="I7109" s="119">
        <v>162.75</v>
      </c>
      <c r="J7109" s="129"/>
      <c r="K7109" s="129"/>
      <c r="L7109" s="129">
        <v>0</v>
      </c>
      <c r="M7109" s="134" t="s">
        <v>22592</v>
      </c>
    </row>
    <row r="7110" spans="1:13" hidden="1" x14ac:dyDescent="0.25">
      <c r="A7110" s="128"/>
      <c r="B7110" s="2"/>
      <c r="C7110" s="139" t="s">
        <v>6459</v>
      </c>
      <c r="D7110" s="124" t="s">
        <v>6460</v>
      </c>
      <c r="E7110" s="118" t="s">
        <v>48</v>
      </c>
      <c r="F7110" s="124" t="s">
        <v>35249</v>
      </c>
      <c r="G7110" s="118" t="s">
        <v>34659</v>
      </c>
      <c r="H7110" s="137">
        <v>46087</v>
      </c>
      <c r="I7110" s="119">
        <v>52</v>
      </c>
      <c r="J7110" s="129"/>
      <c r="K7110" s="129"/>
      <c r="L7110" s="129">
        <v>0</v>
      </c>
      <c r="M7110" s="134" t="s">
        <v>30826</v>
      </c>
    </row>
    <row r="7111" spans="1:13" hidden="1" x14ac:dyDescent="0.25">
      <c r="A7111" s="128"/>
      <c r="B7111" s="2"/>
      <c r="C7111" s="139" t="s">
        <v>6461</v>
      </c>
      <c r="D7111" s="124" t="s">
        <v>6462</v>
      </c>
      <c r="E7111" s="118" t="s">
        <v>48</v>
      </c>
      <c r="F7111" s="124" t="s">
        <v>35249</v>
      </c>
      <c r="G7111" s="118" t="s">
        <v>34659</v>
      </c>
      <c r="H7111" s="137">
        <v>45991</v>
      </c>
      <c r="I7111" s="119">
        <v>98</v>
      </c>
      <c r="J7111" s="129"/>
      <c r="K7111" s="129"/>
      <c r="L7111" s="129">
        <v>0</v>
      </c>
      <c r="M7111" s="134" t="s">
        <v>31524</v>
      </c>
    </row>
    <row r="7112" spans="1:13" hidden="1" x14ac:dyDescent="0.25">
      <c r="A7112" s="128"/>
      <c r="B7112" s="2"/>
      <c r="C7112" s="139" t="s">
        <v>6463</v>
      </c>
      <c r="D7112" s="124" t="s">
        <v>6464</v>
      </c>
      <c r="E7112" s="118" t="s">
        <v>48</v>
      </c>
      <c r="F7112" s="124" t="s">
        <v>35249</v>
      </c>
      <c r="G7112" s="118" t="s">
        <v>34659</v>
      </c>
      <c r="H7112" s="137"/>
      <c r="I7112" s="119"/>
      <c r="J7112" s="129"/>
      <c r="K7112" s="129"/>
      <c r="L7112" s="129">
        <v>0</v>
      </c>
      <c r="M7112" s="134" t="s">
        <v>32786</v>
      </c>
    </row>
    <row r="7113" spans="1:13" hidden="1" x14ac:dyDescent="0.25">
      <c r="A7113" s="128"/>
      <c r="B7113" s="2"/>
      <c r="C7113" s="139" t="s">
        <v>6465</v>
      </c>
      <c r="D7113" s="124" t="s">
        <v>6466</v>
      </c>
      <c r="E7113" s="118" t="s">
        <v>48</v>
      </c>
      <c r="F7113" s="124" t="s">
        <v>35249</v>
      </c>
      <c r="G7113" s="118" t="s">
        <v>34659</v>
      </c>
      <c r="H7113" s="137"/>
      <c r="I7113" s="119"/>
      <c r="J7113" s="129"/>
      <c r="K7113" s="129"/>
      <c r="L7113" s="129">
        <v>0</v>
      </c>
      <c r="M7113" s="134"/>
    </row>
    <row r="7114" spans="1:13" hidden="1" x14ac:dyDescent="0.25">
      <c r="A7114" s="128"/>
      <c r="B7114" s="2"/>
      <c r="C7114" s="139" t="s">
        <v>6467</v>
      </c>
      <c r="D7114" s="124" t="s">
        <v>6468</v>
      </c>
      <c r="E7114" s="118" t="s">
        <v>48</v>
      </c>
      <c r="F7114" s="124" t="s">
        <v>35249</v>
      </c>
      <c r="G7114" s="118" t="s">
        <v>2</v>
      </c>
      <c r="H7114" s="137">
        <v>42283</v>
      </c>
      <c r="I7114" s="119">
        <v>397.24</v>
      </c>
      <c r="J7114" s="129"/>
      <c r="K7114" s="129"/>
      <c r="L7114" s="129">
        <v>0</v>
      </c>
      <c r="M7114" s="134" t="s">
        <v>22593</v>
      </c>
    </row>
    <row r="7115" spans="1:13" hidden="1" x14ac:dyDescent="0.25">
      <c r="A7115" s="128"/>
      <c r="B7115" s="2"/>
      <c r="C7115" s="139" t="s">
        <v>31671</v>
      </c>
      <c r="D7115" s="124" t="s">
        <v>31672</v>
      </c>
      <c r="E7115" s="118" t="s">
        <v>48</v>
      </c>
      <c r="F7115" s="124" t="s">
        <v>35249</v>
      </c>
      <c r="G7115" s="118" t="s">
        <v>34659</v>
      </c>
      <c r="H7115" s="137"/>
      <c r="I7115" s="119"/>
      <c r="J7115" s="129"/>
      <c r="K7115" s="129"/>
      <c r="L7115" s="129">
        <v>0</v>
      </c>
      <c r="M7115" s="134" t="s">
        <v>22594</v>
      </c>
    </row>
    <row r="7116" spans="1:13" hidden="1" x14ac:dyDescent="0.25">
      <c r="A7116" s="128"/>
      <c r="B7116" s="2"/>
      <c r="C7116" s="139" t="s">
        <v>6469</v>
      </c>
      <c r="D7116" s="124" t="s">
        <v>6470</v>
      </c>
      <c r="E7116" s="118" t="s">
        <v>48</v>
      </c>
      <c r="F7116" s="124" t="s">
        <v>35249</v>
      </c>
      <c r="G7116" s="118" t="s">
        <v>34659</v>
      </c>
      <c r="H7116" s="137"/>
      <c r="I7116" s="119"/>
      <c r="J7116" s="129"/>
      <c r="K7116" s="129"/>
      <c r="L7116" s="129">
        <v>0</v>
      </c>
      <c r="M7116" s="134" t="s">
        <v>22595</v>
      </c>
    </row>
    <row r="7117" spans="1:13" hidden="1" x14ac:dyDescent="0.25">
      <c r="A7117" s="128"/>
      <c r="B7117" s="2"/>
      <c r="C7117" s="139" t="s">
        <v>32755</v>
      </c>
      <c r="D7117" s="124" t="s">
        <v>32756</v>
      </c>
      <c r="E7117" s="118" t="s">
        <v>48</v>
      </c>
      <c r="F7117" s="124" t="s">
        <v>35249</v>
      </c>
      <c r="G7117" s="118" t="s">
        <v>30</v>
      </c>
      <c r="H7117" s="137"/>
      <c r="I7117" s="119"/>
      <c r="J7117" s="129"/>
      <c r="K7117" s="129"/>
      <c r="L7117" s="129">
        <v>0</v>
      </c>
      <c r="M7117" s="134" t="s">
        <v>22596</v>
      </c>
    </row>
    <row r="7118" spans="1:13" hidden="1" x14ac:dyDescent="0.25">
      <c r="A7118" s="128"/>
      <c r="B7118" s="2"/>
      <c r="C7118" s="139" t="s">
        <v>6471</v>
      </c>
      <c r="D7118" s="124" t="s">
        <v>6472</v>
      </c>
      <c r="E7118" s="118" t="s">
        <v>48</v>
      </c>
      <c r="F7118" s="124" t="s">
        <v>35249</v>
      </c>
      <c r="G7118" s="118" t="s">
        <v>34659</v>
      </c>
      <c r="H7118" s="137">
        <v>41660</v>
      </c>
      <c r="I7118" s="119">
        <v>110</v>
      </c>
      <c r="J7118" s="129"/>
      <c r="K7118" s="129"/>
      <c r="L7118" s="129">
        <v>0</v>
      </c>
      <c r="M7118" s="134" t="s">
        <v>22597</v>
      </c>
    </row>
    <row r="7119" spans="1:13" hidden="1" x14ac:dyDescent="0.25">
      <c r="A7119" s="128"/>
      <c r="B7119" s="2"/>
      <c r="C7119" s="139" t="s">
        <v>6473</v>
      </c>
      <c r="D7119" s="124" t="s">
        <v>6474</v>
      </c>
      <c r="E7119" s="118" t="s">
        <v>48</v>
      </c>
      <c r="F7119" s="124" t="s">
        <v>35249</v>
      </c>
      <c r="G7119" s="118" t="s">
        <v>34659</v>
      </c>
      <c r="H7119" s="137"/>
      <c r="I7119" s="119"/>
      <c r="J7119" s="129"/>
      <c r="K7119" s="129"/>
      <c r="L7119" s="129">
        <v>0</v>
      </c>
      <c r="M7119" s="134"/>
    </row>
    <row r="7120" spans="1:13" hidden="1" x14ac:dyDescent="0.25">
      <c r="A7120" s="128"/>
      <c r="B7120" s="2"/>
      <c r="C7120" s="139" t="s">
        <v>6475</v>
      </c>
      <c r="D7120" s="124" t="s">
        <v>6476</v>
      </c>
      <c r="E7120" s="118" t="s">
        <v>48</v>
      </c>
      <c r="F7120" s="124" t="s">
        <v>35249</v>
      </c>
      <c r="G7120" s="118" t="s">
        <v>34659</v>
      </c>
      <c r="H7120" s="137"/>
      <c r="I7120" s="119"/>
      <c r="J7120" s="129"/>
      <c r="K7120" s="129"/>
      <c r="L7120" s="129">
        <v>0</v>
      </c>
      <c r="M7120" s="134" t="s">
        <v>22598</v>
      </c>
    </row>
    <row r="7121" spans="1:13" hidden="1" x14ac:dyDescent="0.25">
      <c r="A7121" s="128"/>
      <c r="B7121" s="2"/>
      <c r="C7121" s="139" t="s">
        <v>6477</v>
      </c>
      <c r="D7121" s="124" t="s">
        <v>6478</v>
      </c>
      <c r="E7121" s="118" t="s">
        <v>48</v>
      </c>
      <c r="F7121" s="124" t="s">
        <v>35249</v>
      </c>
      <c r="G7121" s="118" t="s">
        <v>34659</v>
      </c>
      <c r="H7121" s="137">
        <v>41729</v>
      </c>
      <c r="I7121" s="119">
        <v>135</v>
      </c>
      <c r="J7121" s="129"/>
      <c r="K7121" s="129"/>
      <c r="L7121" s="129">
        <v>0</v>
      </c>
      <c r="M7121" s="134" t="s">
        <v>27657</v>
      </c>
    </row>
    <row r="7122" spans="1:13" hidden="1" x14ac:dyDescent="0.25">
      <c r="A7122" s="128"/>
      <c r="B7122" s="2"/>
      <c r="C7122" s="139" t="s">
        <v>6479</v>
      </c>
      <c r="D7122" s="124" t="s">
        <v>6480</v>
      </c>
      <c r="E7122" s="118" t="s">
        <v>48</v>
      </c>
      <c r="F7122" s="124" t="s">
        <v>35249</v>
      </c>
      <c r="G7122" s="118" t="s">
        <v>34659</v>
      </c>
      <c r="H7122" s="137">
        <v>41779</v>
      </c>
      <c r="I7122" s="119">
        <v>30.5</v>
      </c>
      <c r="J7122" s="129"/>
      <c r="K7122" s="129"/>
      <c r="L7122" s="129">
        <v>0</v>
      </c>
      <c r="M7122" s="134" t="s">
        <v>22599</v>
      </c>
    </row>
    <row r="7123" spans="1:13" hidden="1" x14ac:dyDescent="0.25">
      <c r="A7123" s="128"/>
      <c r="B7123" s="2"/>
      <c r="C7123" s="139" t="s">
        <v>6481</v>
      </c>
      <c r="D7123" s="124" t="s">
        <v>6482</v>
      </c>
      <c r="E7123" s="118" t="s">
        <v>48</v>
      </c>
      <c r="F7123" s="124" t="s">
        <v>35249</v>
      </c>
      <c r="G7123" s="118" t="s">
        <v>34659</v>
      </c>
      <c r="H7123" s="137">
        <v>42457</v>
      </c>
      <c r="I7123" s="119">
        <v>176.36</v>
      </c>
      <c r="J7123" s="129"/>
      <c r="K7123" s="129"/>
      <c r="L7123" s="129">
        <v>0</v>
      </c>
      <c r="M7123" s="134" t="s">
        <v>22600</v>
      </c>
    </row>
    <row r="7124" spans="1:13" hidden="1" x14ac:dyDescent="0.25">
      <c r="A7124" s="128"/>
      <c r="B7124" s="2"/>
      <c r="C7124" s="139" t="s">
        <v>30332</v>
      </c>
      <c r="D7124" s="124" t="s">
        <v>30333</v>
      </c>
      <c r="E7124" s="118" t="s">
        <v>48</v>
      </c>
      <c r="F7124" s="124" t="s">
        <v>35249</v>
      </c>
      <c r="G7124" s="118" t="s">
        <v>2</v>
      </c>
      <c r="H7124" s="137"/>
      <c r="I7124" s="119"/>
      <c r="J7124" s="129"/>
      <c r="K7124" s="129"/>
      <c r="L7124" s="129">
        <v>0</v>
      </c>
      <c r="M7124" s="134" t="s">
        <v>22601</v>
      </c>
    </row>
    <row r="7125" spans="1:13" hidden="1" x14ac:dyDescent="0.25">
      <c r="A7125" s="128"/>
      <c r="B7125" s="2"/>
      <c r="C7125" s="139" t="s">
        <v>6483</v>
      </c>
      <c r="D7125" s="124" t="s">
        <v>6484</v>
      </c>
      <c r="E7125" s="118" t="s">
        <v>48</v>
      </c>
      <c r="F7125" s="124" t="s">
        <v>35249</v>
      </c>
      <c r="G7125" s="118" t="s">
        <v>34659</v>
      </c>
      <c r="H7125" s="137">
        <v>41676</v>
      </c>
      <c r="I7125" s="119">
        <v>405</v>
      </c>
      <c r="J7125" s="129"/>
      <c r="K7125" s="129"/>
      <c r="L7125" s="129">
        <v>0</v>
      </c>
      <c r="M7125" s="134" t="s">
        <v>22602</v>
      </c>
    </row>
    <row r="7126" spans="1:13" hidden="1" x14ac:dyDescent="0.25">
      <c r="A7126" s="128"/>
      <c r="B7126" s="2"/>
      <c r="C7126" s="139" t="s">
        <v>6485</v>
      </c>
      <c r="D7126" s="124" t="s">
        <v>6486</v>
      </c>
      <c r="E7126" s="118" t="s">
        <v>48</v>
      </c>
      <c r="F7126" s="124" t="s">
        <v>35249</v>
      </c>
      <c r="G7126" s="118" t="s">
        <v>34659</v>
      </c>
      <c r="H7126" s="137"/>
      <c r="I7126" s="119"/>
      <c r="J7126" s="129"/>
      <c r="K7126" s="129"/>
      <c r="L7126" s="129">
        <v>0</v>
      </c>
      <c r="M7126" s="134" t="s">
        <v>22603</v>
      </c>
    </row>
    <row r="7127" spans="1:13" hidden="1" x14ac:dyDescent="0.25">
      <c r="A7127" s="128"/>
      <c r="B7127" s="2"/>
      <c r="C7127" s="139" t="s">
        <v>6487</v>
      </c>
      <c r="D7127" s="124" t="s">
        <v>6488</v>
      </c>
      <c r="E7127" s="118" t="s">
        <v>48</v>
      </c>
      <c r="F7127" s="124" t="s">
        <v>35249</v>
      </c>
      <c r="G7127" s="118" t="s">
        <v>34659</v>
      </c>
      <c r="H7127" s="137">
        <v>41729</v>
      </c>
      <c r="I7127" s="119">
        <v>75</v>
      </c>
      <c r="J7127" s="129"/>
      <c r="K7127" s="129"/>
      <c r="L7127" s="129">
        <v>0</v>
      </c>
      <c r="M7127" s="134" t="s">
        <v>22604</v>
      </c>
    </row>
    <row r="7128" spans="1:13" hidden="1" x14ac:dyDescent="0.25">
      <c r="A7128" s="128"/>
      <c r="B7128" s="2"/>
      <c r="C7128" s="139" t="s">
        <v>6489</v>
      </c>
      <c r="D7128" s="124" t="s">
        <v>6490</v>
      </c>
      <c r="E7128" s="118" t="s">
        <v>48</v>
      </c>
      <c r="F7128" s="124" t="s">
        <v>35249</v>
      </c>
      <c r="G7128" s="118" t="s">
        <v>2</v>
      </c>
      <c r="H7128" s="137">
        <v>41963</v>
      </c>
      <c r="I7128" s="119">
        <v>154.44</v>
      </c>
      <c r="J7128" s="129"/>
      <c r="K7128" s="129"/>
      <c r="L7128" s="129">
        <v>0</v>
      </c>
      <c r="M7128" s="134" t="s">
        <v>22605</v>
      </c>
    </row>
    <row r="7129" spans="1:13" hidden="1" x14ac:dyDescent="0.25">
      <c r="A7129" s="128"/>
      <c r="B7129" s="2"/>
      <c r="C7129" s="139" t="s">
        <v>6491</v>
      </c>
      <c r="D7129" s="124" t="s">
        <v>6492</v>
      </c>
      <c r="E7129" s="118" t="s">
        <v>48</v>
      </c>
      <c r="F7129" s="124" t="s">
        <v>35249</v>
      </c>
      <c r="G7129" s="118" t="s">
        <v>2</v>
      </c>
      <c r="H7129" s="137">
        <v>45880</v>
      </c>
      <c r="I7129" s="119">
        <v>13</v>
      </c>
      <c r="J7129" s="129"/>
      <c r="K7129" s="129"/>
      <c r="L7129" s="129">
        <v>0</v>
      </c>
      <c r="M7129" s="134" t="s">
        <v>22606</v>
      </c>
    </row>
    <row r="7130" spans="1:13" hidden="1" x14ac:dyDescent="0.25">
      <c r="A7130" s="128"/>
      <c r="B7130" s="2"/>
      <c r="C7130" s="139" t="s">
        <v>31330</v>
      </c>
      <c r="D7130" s="124" t="s">
        <v>31331</v>
      </c>
      <c r="E7130" s="118" t="s">
        <v>48</v>
      </c>
      <c r="F7130" s="124" t="s">
        <v>35249</v>
      </c>
      <c r="G7130" s="118" t="s">
        <v>2</v>
      </c>
      <c r="H7130" s="137"/>
      <c r="I7130" s="119"/>
      <c r="J7130" s="129"/>
      <c r="K7130" s="129"/>
      <c r="L7130" s="129">
        <v>0</v>
      </c>
      <c r="M7130" s="134" t="s">
        <v>22607</v>
      </c>
    </row>
    <row r="7131" spans="1:13" hidden="1" x14ac:dyDescent="0.25">
      <c r="A7131" s="128"/>
      <c r="B7131" s="2"/>
      <c r="C7131" s="139" t="s">
        <v>6493</v>
      </c>
      <c r="D7131" s="124" t="s">
        <v>6494</v>
      </c>
      <c r="E7131" s="118" t="s">
        <v>48</v>
      </c>
      <c r="F7131" s="124" t="s">
        <v>35249</v>
      </c>
      <c r="G7131" s="118" t="s">
        <v>2</v>
      </c>
      <c r="H7131" s="137">
        <v>40653</v>
      </c>
      <c r="I7131" s="119">
        <v>180</v>
      </c>
      <c r="J7131" s="129"/>
      <c r="K7131" s="129"/>
      <c r="L7131" s="129">
        <v>0</v>
      </c>
      <c r="M7131" s="134" t="s">
        <v>22608</v>
      </c>
    </row>
    <row r="7132" spans="1:13" hidden="1" x14ac:dyDescent="0.25">
      <c r="A7132" s="128"/>
      <c r="B7132" s="2"/>
      <c r="C7132" s="139" t="s">
        <v>6495</v>
      </c>
      <c r="D7132" s="124" t="s">
        <v>6496</v>
      </c>
      <c r="E7132" s="118" t="s">
        <v>48</v>
      </c>
      <c r="F7132" s="124" t="s">
        <v>35249</v>
      </c>
      <c r="G7132" s="118" t="s">
        <v>2</v>
      </c>
      <c r="H7132" s="137">
        <v>40682</v>
      </c>
      <c r="I7132" s="119">
        <v>38</v>
      </c>
      <c r="J7132" s="129"/>
      <c r="K7132" s="129"/>
      <c r="L7132" s="129">
        <v>0</v>
      </c>
      <c r="M7132" s="134" t="s">
        <v>29359</v>
      </c>
    </row>
    <row r="7133" spans="1:13" hidden="1" x14ac:dyDescent="0.25">
      <c r="A7133" s="128"/>
      <c r="B7133" s="2"/>
      <c r="C7133" s="139" t="s">
        <v>29698</v>
      </c>
      <c r="D7133" s="124" t="s">
        <v>29699</v>
      </c>
      <c r="E7133" s="118" t="s">
        <v>48</v>
      </c>
      <c r="F7133" s="124" t="s">
        <v>35249</v>
      </c>
      <c r="G7133" s="118" t="s">
        <v>2</v>
      </c>
      <c r="H7133" s="137"/>
      <c r="I7133" s="119"/>
      <c r="J7133" s="129"/>
      <c r="K7133" s="129"/>
      <c r="L7133" s="129">
        <v>0</v>
      </c>
      <c r="M7133" s="134" t="s">
        <v>22609</v>
      </c>
    </row>
    <row r="7134" spans="1:13" hidden="1" x14ac:dyDescent="0.25">
      <c r="A7134" s="128"/>
      <c r="B7134" s="2"/>
      <c r="C7134" s="139" t="s">
        <v>6497</v>
      </c>
      <c r="D7134" s="124" t="s">
        <v>6498</v>
      </c>
      <c r="E7134" s="118" t="s">
        <v>48</v>
      </c>
      <c r="F7134" s="124" t="s">
        <v>35249</v>
      </c>
      <c r="G7134" s="118" t="s">
        <v>2</v>
      </c>
      <c r="H7134" s="137">
        <v>40668</v>
      </c>
      <c r="I7134" s="119">
        <v>23.5</v>
      </c>
      <c r="J7134" s="129"/>
      <c r="K7134" s="129"/>
      <c r="L7134" s="129">
        <v>0</v>
      </c>
      <c r="M7134" s="134" t="s">
        <v>22610</v>
      </c>
    </row>
    <row r="7135" spans="1:13" hidden="1" x14ac:dyDescent="0.25">
      <c r="A7135" s="128"/>
      <c r="B7135" s="2"/>
      <c r="C7135" s="139" t="s">
        <v>6499</v>
      </c>
      <c r="D7135" s="124" t="s">
        <v>6500</v>
      </c>
      <c r="E7135" s="118" t="s">
        <v>48</v>
      </c>
      <c r="F7135" s="124" t="s">
        <v>35249</v>
      </c>
      <c r="G7135" s="118" t="s">
        <v>2</v>
      </c>
      <c r="H7135" s="137">
        <v>40441</v>
      </c>
      <c r="I7135" s="119">
        <v>885</v>
      </c>
      <c r="J7135" s="129"/>
      <c r="K7135" s="129"/>
      <c r="L7135" s="129">
        <v>0</v>
      </c>
      <c r="M7135" s="134" t="s">
        <v>22611</v>
      </c>
    </row>
    <row r="7136" spans="1:13" hidden="1" x14ac:dyDescent="0.25">
      <c r="A7136" s="128"/>
      <c r="B7136" s="2"/>
      <c r="C7136" s="139" t="s">
        <v>6501</v>
      </c>
      <c r="D7136" s="124" t="s">
        <v>6502</v>
      </c>
      <c r="E7136" s="118" t="s">
        <v>48</v>
      </c>
      <c r="F7136" s="124" t="s">
        <v>35249</v>
      </c>
      <c r="G7136" s="118" t="s">
        <v>2</v>
      </c>
      <c r="H7136" s="137">
        <v>40413</v>
      </c>
      <c r="I7136" s="119">
        <v>523</v>
      </c>
      <c r="J7136" s="129"/>
      <c r="K7136" s="129"/>
      <c r="L7136" s="129">
        <v>0</v>
      </c>
      <c r="M7136" s="134" t="s">
        <v>29493</v>
      </c>
    </row>
    <row r="7137" spans="1:13" hidden="1" x14ac:dyDescent="0.25">
      <c r="A7137" s="128"/>
      <c r="B7137" s="2"/>
      <c r="C7137" s="139" t="s">
        <v>6503</v>
      </c>
      <c r="D7137" s="124" t="s">
        <v>6504</v>
      </c>
      <c r="E7137" s="118" t="s">
        <v>48</v>
      </c>
      <c r="F7137" s="124" t="s">
        <v>35249</v>
      </c>
      <c r="G7137" s="118" t="s">
        <v>2</v>
      </c>
      <c r="H7137" s="137">
        <v>40410</v>
      </c>
      <c r="I7137" s="119">
        <v>120</v>
      </c>
      <c r="J7137" s="129"/>
      <c r="K7137" s="129"/>
      <c r="L7137" s="129">
        <v>0</v>
      </c>
      <c r="M7137" s="134" t="s">
        <v>28900</v>
      </c>
    </row>
    <row r="7138" spans="1:13" hidden="1" x14ac:dyDescent="0.25">
      <c r="A7138" s="128"/>
      <c r="B7138" s="2"/>
      <c r="C7138" s="139" t="s">
        <v>6505</v>
      </c>
      <c r="D7138" s="124" t="s">
        <v>6506</v>
      </c>
      <c r="E7138" s="118" t="s">
        <v>48</v>
      </c>
      <c r="F7138" s="124" t="s">
        <v>35249</v>
      </c>
      <c r="G7138" s="118" t="s">
        <v>2</v>
      </c>
      <c r="H7138" s="137">
        <v>40577</v>
      </c>
      <c r="I7138" s="119">
        <v>240</v>
      </c>
      <c r="J7138" s="129"/>
      <c r="K7138" s="129"/>
      <c r="L7138" s="129">
        <v>0</v>
      </c>
      <c r="M7138" s="134" t="s">
        <v>22612</v>
      </c>
    </row>
    <row r="7139" spans="1:13" hidden="1" x14ac:dyDescent="0.25">
      <c r="A7139" s="128"/>
      <c r="B7139" s="2"/>
      <c r="C7139" s="139" t="s">
        <v>6507</v>
      </c>
      <c r="D7139" s="124" t="s">
        <v>6508</v>
      </c>
      <c r="E7139" s="118" t="s">
        <v>48</v>
      </c>
      <c r="F7139" s="124" t="s">
        <v>35249</v>
      </c>
      <c r="G7139" s="118" t="s">
        <v>2</v>
      </c>
      <c r="H7139" s="137">
        <v>40394</v>
      </c>
      <c r="I7139" s="119">
        <v>100</v>
      </c>
      <c r="J7139" s="129"/>
      <c r="K7139" s="129"/>
      <c r="L7139" s="129">
        <v>0</v>
      </c>
      <c r="M7139" s="134" t="s">
        <v>22613</v>
      </c>
    </row>
    <row r="7140" spans="1:13" hidden="1" x14ac:dyDescent="0.25">
      <c r="A7140" s="128"/>
      <c r="B7140" s="2"/>
      <c r="C7140" s="139" t="s">
        <v>6509</v>
      </c>
      <c r="D7140" s="124" t="s">
        <v>6510</v>
      </c>
      <c r="E7140" s="118" t="s">
        <v>48</v>
      </c>
      <c r="F7140" s="124" t="s">
        <v>35249</v>
      </c>
      <c r="G7140" s="118" t="s">
        <v>2</v>
      </c>
      <c r="H7140" s="137">
        <v>40729</v>
      </c>
      <c r="I7140" s="119">
        <v>145</v>
      </c>
      <c r="J7140" s="129"/>
      <c r="K7140" s="129"/>
      <c r="L7140" s="129">
        <v>0</v>
      </c>
      <c r="M7140" s="134" t="s">
        <v>22614</v>
      </c>
    </row>
    <row r="7141" spans="1:13" hidden="1" x14ac:dyDescent="0.25">
      <c r="A7141" s="128"/>
      <c r="B7141" s="2"/>
      <c r="C7141" s="139" t="s">
        <v>6511</v>
      </c>
      <c r="D7141" s="124" t="s">
        <v>6512</v>
      </c>
      <c r="E7141" s="118" t="s">
        <v>48</v>
      </c>
      <c r="F7141" s="124" t="s">
        <v>35249</v>
      </c>
      <c r="G7141" s="118" t="s">
        <v>2</v>
      </c>
      <c r="H7141" s="137">
        <v>40696</v>
      </c>
      <c r="I7141" s="119">
        <v>136.5</v>
      </c>
      <c r="J7141" s="129"/>
      <c r="K7141" s="129"/>
      <c r="L7141" s="129">
        <v>0</v>
      </c>
      <c r="M7141" s="134" t="s">
        <v>22615</v>
      </c>
    </row>
    <row r="7142" spans="1:13" hidden="1" x14ac:dyDescent="0.25">
      <c r="A7142" s="128"/>
      <c r="B7142" s="2"/>
      <c r="C7142" s="139" t="s">
        <v>6513</v>
      </c>
      <c r="D7142" s="124" t="s">
        <v>6514</v>
      </c>
      <c r="E7142" s="118" t="s">
        <v>48</v>
      </c>
      <c r="F7142" s="124" t="s">
        <v>35249</v>
      </c>
      <c r="G7142" s="118" t="s">
        <v>2</v>
      </c>
      <c r="H7142" s="137">
        <v>40394</v>
      </c>
      <c r="I7142" s="119">
        <v>80</v>
      </c>
      <c r="J7142" s="129"/>
      <c r="K7142" s="129"/>
      <c r="L7142" s="129">
        <v>0</v>
      </c>
      <c r="M7142" s="134" t="s">
        <v>30786</v>
      </c>
    </row>
    <row r="7143" spans="1:13" hidden="1" x14ac:dyDescent="0.25">
      <c r="A7143" s="128"/>
      <c r="B7143" s="2"/>
      <c r="C7143" s="139" t="s">
        <v>6515</v>
      </c>
      <c r="D7143" s="124" t="s">
        <v>6516</v>
      </c>
      <c r="E7143" s="118" t="s">
        <v>48</v>
      </c>
      <c r="F7143" s="124" t="s">
        <v>35249</v>
      </c>
      <c r="G7143" s="118" t="s">
        <v>2</v>
      </c>
      <c r="H7143" s="137">
        <v>40550</v>
      </c>
      <c r="I7143" s="119">
        <v>160</v>
      </c>
      <c r="J7143" s="129"/>
      <c r="K7143" s="129"/>
      <c r="L7143" s="129">
        <v>0</v>
      </c>
      <c r="M7143" s="134" t="s">
        <v>22616</v>
      </c>
    </row>
    <row r="7144" spans="1:13" hidden="1" x14ac:dyDescent="0.25">
      <c r="A7144" s="128"/>
      <c r="B7144" s="2"/>
      <c r="C7144" s="139" t="s">
        <v>6517</v>
      </c>
      <c r="D7144" s="124" t="s">
        <v>6518</v>
      </c>
      <c r="E7144" s="118" t="s">
        <v>48</v>
      </c>
      <c r="F7144" s="124" t="s">
        <v>35249</v>
      </c>
      <c r="G7144" s="118" t="s">
        <v>2</v>
      </c>
      <c r="H7144" s="137">
        <v>40550</v>
      </c>
      <c r="I7144" s="119">
        <v>100</v>
      </c>
      <c r="J7144" s="129"/>
      <c r="K7144" s="129"/>
      <c r="L7144" s="129">
        <v>0</v>
      </c>
      <c r="M7144" s="134" t="s">
        <v>22617</v>
      </c>
    </row>
    <row r="7145" spans="1:13" hidden="1" x14ac:dyDescent="0.25">
      <c r="A7145" s="128"/>
      <c r="B7145" s="2"/>
      <c r="C7145" s="139" t="s">
        <v>6519</v>
      </c>
      <c r="D7145" s="124" t="s">
        <v>6520</v>
      </c>
      <c r="E7145" s="118" t="s">
        <v>48</v>
      </c>
      <c r="F7145" s="124" t="s">
        <v>35249</v>
      </c>
      <c r="G7145" s="118" t="s">
        <v>2</v>
      </c>
      <c r="H7145" s="137">
        <v>42118</v>
      </c>
      <c r="I7145" s="119">
        <v>94.15</v>
      </c>
      <c r="J7145" s="129"/>
      <c r="K7145" s="129"/>
      <c r="L7145" s="129">
        <v>0</v>
      </c>
      <c r="M7145" s="134" t="s">
        <v>32677</v>
      </c>
    </row>
    <row r="7146" spans="1:13" hidden="1" x14ac:dyDescent="0.25">
      <c r="A7146" s="128"/>
      <c r="B7146" s="2"/>
      <c r="C7146" s="139" t="s">
        <v>6521</v>
      </c>
      <c r="D7146" s="124" t="s">
        <v>6522</v>
      </c>
      <c r="E7146" s="118" t="s">
        <v>48</v>
      </c>
      <c r="F7146" s="124" t="s">
        <v>35249</v>
      </c>
      <c r="G7146" s="118" t="s">
        <v>2</v>
      </c>
      <c r="H7146" s="137">
        <v>42331</v>
      </c>
      <c r="I7146" s="119">
        <v>162.16</v>
      </c>
      <c r="J7146" s="129"/>
      <c r="K7146" s="129"/>
      <c r="L7146" s="129">
        <v>0</v>
      </c>
      <c r="M7146" s="134" t="s">
        <v>22618</v>
      </c>
    </row>
    <row r="7147" spans="1:13" hidden="1" x14ac:dyDescent="0.25">
      <c r="A7147" s="128"/>
      <c r="B7147" s="2"/>
      <c r="C7147" s="139" t="s">
        <v>6523</v>
      </c>
      <c r="D7147" s="124" t="s">
        <v>6524</v>
      </c>
      <c r="E7147" s="118" t="s">
        <v>48</v>
      </c>
      <c r="F7147" s="124" t="s">
        <v>35249</v>
      </c>
      <c r="G7147" s="118" t="s">
        <v>2</v>
      </c>
      <c r="H7147" s="137">
        <v>42093</v>
      </c>
      <c r="I7147" s="119">
        <v>1826</v>
      </c>
      <c r="J7147" s="129"/>
      <c r="K7147" s="129"/>
      <c r="L7147" s="129">
        <v>0</v>
      </c>
      <c r="M7147" s="134" t="s">
        <v>22619</v>
      </c>
    </row>
    <row r="7148" spans="1:13" hidden="1" x14ac:dyDescent="0.25">
      <c r="A7148" s="128"/>
      <c r="B7148" s="2"/>
      <c r="C7148" s="139" t="s">
        <v>6525</v>
      </c>
      <c r="D7148" s="124" t="s">
        <v>6526</v>
      </c>
      <c r="E7148" s="118" t="s">
        <v>48</v>
      </c>
      <c r="F7148" s="124" t="s">
        <v>35249</v>
      </c>
      <c r="G7148" s="118" t="s">
        <v>58</v>
      </c>
      <c r="H7148" s="137">
        <v>46100</v>
      </c>
      <c r="I7148" s="119">
        <v>215.7</v>
      </c>
      <c r="J7148" s="129"/>
      <c r="K7148" s="129"/>
      <c r="L7148" s="129">
        <v>0</v>
      </c>
      <c r="M7148" s="134" t="s">
        <v>22620</v>
      </c>
    </row>
    <row r="7149" spans="1:13" hidden="1" x14ac:dyDescent="0.25">
      <c r="A7149" s="128"/>
      <c r="B7149" s="2"/>
      <c r="C7149" s="139" t="s">
        <v>6527</v>
      </c>
      <c r="D7149" s="124" t="s">
        <v>6528</v>
      </c>
      <c r="E7149" s="118" t="s">
        <v>48</v>
      </c>
      <c r="F7149" s="124" t="s">
        <v>35249</v>
      </c>
      <c r="G7149" s="118" t="s">
        <v>2</v>
      </c>
      <c r="H7149" s="137">
        <v>40413</v>
      </c>
      <c r="I7149" s="119">
        <v>157.5</v>
      </c>
      <c r="J7149" s="129"/>
      <c r="K7149" s="129"/>
      <c r="L7149" s="129">
        <v>0</v>
      </c>
      <c r="M7149" s="134" t="s">
        <v>22621</v>
      </c>
    </row>
    <row r="7150" spans="1:13" hidden="1" x14ac:dyDescent="0.25">
      <c r="A7150" s="128"/>
      <c r="B7150" s="2"/>
      <c r="C7150" s="139" t="s">
        <v>6529</v>
      </c>
      <c r="D7150" s="124" t="s">
        <v>6530</v>
      </c>
      <c r="E7150" s="118" t="s">
        <v>48</v>
      </c>
      <c r="F7150" s="124" t="s">
        <v>35249</v>
      </c>
      <c r="G7150" s="118" t="s">
        <v>2</v>
      </c>
      <c r="H7150" s="137">
        <v>40413</v>
      </c>
      <c r="I7150" s="119">
        <v>157.5</v>
      </c>
      <c r="J7150" s="129"/>
      <c r="K7150" s="129"/>
      <c r="L7150" s="129">
        <v>0</v>
      </c>
      <c r="M7150" s="134" t="s">
        <v>22622</v>
      </c>
    </row>
    <row r="7151" spans="1:13" hidden="1" x14ac:dyDescent="0.25">
      <c r="A7151" s="128"/>
      <c r="B7151" s="2"/>
      <c r="C7151" s="139" t="s">
        <v>6531</v>
      </c>
      <c r="D7151" s="124" t="s">
        <v>6532</v>
      </c>
      <c r="E7151" s="118" t="s">
        <v>48</v>
      </c>
      <c r="F7151" s="124" t="s">
        <v>35249</v>
      </c>
      <c r="G7151" s="118" t="s">
        <v>2</v>
      </c>
      <c r="H7151" s="137">
        <v>40413</v>
      </c>
      <c r="I7151" s="119">
        <v>157.5</v>
      </c>
      <c r="J7151" s="129"/>
      <c r="K7151" s="129"/>
      <c r="L7151" s="129">
        <v>0</v>
      </c>
      <c r="M7151" s="134" t="s">
        <v>22623</v>
      </c>
    </row>
    <row r="7152" spans="1:13" hidden="1" x14ac:dyDescent="0.25">
      <c r="A7152" s="128"/>
      <c r="B7152" s="2"/>
      <c r="C7152" s="139" t="s">
        <v>6533</v>
      </c>
      <c r="D7152" s="124" t="s">
        <v>6534</v>
      </c>
      <c r="E7152" s="118" t="s">
        <v>48</v>
      </c>
      <c r="F7152" s="124" t="s">
        <v>35249</v>
      </c>
      <c r="G7152" s="118" t="s">
        <v>2</v>
      </c>
      <c r="H7152" s="137">
        <v>40413</v>
      </c>
      <c r="I7152" s="119">
        <v>157.5</v>
      </c>
      <c r="J7152" s="129"/>
      <c r="K7152" s="129"/>
      <c r="L7152" s="129">
        <v>0</v>
      </c>
      <c r="M7152" s="134" t="s">
        <v>22624</v>
      </c>
    </row>
    <row r="7153" spans="1:13" hidden="1" x14ac:dyDescent="0.25">
      <c r="A7153" s="128"/>
      <c r="B7153" s="2"/>
      <c r="C7153" s="139" t="s">
        <v>6535</v>
      </c>
      <c r="D7153" s="124" t="s">
        <v>6536</v>
      </c>
      <c r="E7153" s="118" t="s">
        <v>48</v>
      </c>
      <c r="F7153" s="124" t="s">
        <v>35249</v>
      </c>
      <c r="G7153" s="118" t="s">
        <v>34659</v>
      </c>
      <c r="H7153" s="137">
        <v>41534</v>
      </c>
      <c r="I7153" s="119">
        <v>54.88</v>
      </c>
      <c r="J7153" s="129"/>
      <c r="K7153" s="129"/>
      <c r="L7153" s="129">
        <v>0</v>
      </c>
      <c r="M7153" s="134" t="s">
        <v>22625</v>
      </c>
    </row>
    <row r="7154" spans="1:13" hidden="1" x14ac:dyDescent="0.25">
      <c r="A7154" s="128"/>
      <c r="B7154" s="2"/>
      <c r="C7154" s="139" t="s">
        <v>28632</v>
      </c>
      <c r="D7154" s="124" t="s">
        <v>28633</v>
      </c>
      <c r="E7154" s="118" t="s">
        <v>48</v>
      </c>
      <c r="F7154" s="124" t="s">
        <v>35249</v>
      </c>
      <c r="G7154" s="118" t="s">
        <v>34659</v>
      </c>
      <c r="H7154" s="137">
        <v>41534</v>
      </c>
      <c r="I7154" s="119">
        <v>54.88</v>
      </c>
      <c r="J7154" s="129"/>
      <c r="K7154" s="129"/>
      <c r="L7154" s="129">
        <v>0</v>
      </c>
      <c r="M7154" s="134" t="s">
        <v>22625</v>
      </c>
    </row>
    <row r="7155" spans="1:13" hidden="1" x14ac:dyDescent="0.25">
      <c r="A7155" s="128"/>
      <c r="B7155" s="2"/>
      <c r="C7155" s="139" t="s">
        <v>28545</v>
      </c>
      <c r="D7155" s="124" t="s">
        <v>28546</v>
      </c>
      <c r="E7155" s="118" t="s">
        <v>48</v>
      </c>
      <c r="F7155" s="124" t="s">
        <v>35249</v>
      </c>
      <c r="G7155" s="118" t="s">
        <v>34659</v>
      </c>
      <c r="H7155" s="137"/>
      <c r="I7155" s="119"/>
      <c r="J7155" s="129"/>
      <c r="K7155" s="129"/>
      <c r="L7155" s="129">
        <v>0</v>
      </c>
      <c r="M7155" s="134" t="s">
        <v>22626</v>
      </c>
    </row>
    <row r="7156" spans="1:13" hidden="1" x14ac:dyDescent="0.25">
      <c r="A7156" s="128"/>
      <c r="B7156" s="2"/>
      <c r="C7156" s="139" t="s">
        <v>6537</v>
      </c>
      <c r="D7156" s="124" t="s">
        <v>6538</v>
      </c>
      <c r="E7156" s="118" t="s">
        <v>48</v>
      </c>
      <c r="F7156" s="124" t="s">
        <v>35249</v>
      </c>
      <c r="G7156" s="118" t="s">
        <v>34659</v>
      </c>
      <c r="H7156" s="137">
        <v>41534</v>
      </c>
      <c r="I7156" s="119">
        <v>54.88</v>
      </c>
      <c r="J7156" s="129"/>
      <c r="K7156" s="129"/>
      <c r="L7156" s="129">
        <v>0</v>
      </c>
      <c r="M7156" s="134" t="s">
        <v>22627</v>
      </c>
    </row>
    <row r="7157" spans="1:13" hidden="1" x14ac:dyDescent="0.25">
      <c r="A7157" s="128"/>
      <c r="B7157" s="2"/>
      <c r="C7157" s="139" t="s">
        <v>31075</v>
      </c>
      <c r="D7157" s="124" t="s">
        <v>31076</v>
      </c>
      <c r="E7157" s="118" t="s">
        <v>48</v>
      </c>
      <c r="F7157" s="124" t="s">
        <v>35249</v>
      </c>
      <c r="G7157" s="118" t="s">
        <v>34659</v>
      </c>
      <c r="H7157" s="137"/>
      <c r="I7157" s="119"/>
      <c r="J7157" s="129"/>
      <c r="K7157" s="129"/>
      <c r="L7157" s="129">
        <v>0</v>
      </c>
      <c r="M7157" s="134" t="s">
        <v>31904</v>
      </c>
    </row>
    <row r="7158" spans="1:13" hidden="1" x14ac:dyDescent="0.25">
      <c r="A7158" s="128"/>
      <c r="B7158" s="2"/>
      <c r="C7158" s="139" t="s">
        <v>32598</v>
      </c>
      <c r="D7158" s="124" t="s">
        <v>32599</v>
      </c>
      <c r="E7158" s="118" t="s">
        <v>48</v>
      </c>
      <c r="F7158" s="124" t="s">
        <v>35249</v>
      </c>
      <c r="G7158" s="118" t="s">
        <v>34659</v>
      </c>
      <c r="H7158" s="137">
        <v>41534</v>
      </c>
      <c r="I7158" s="119">
        <v>54.88</v>
      </c>
      <c r="J7158" s="129"/>
      <c r="K7158" s="129"/>
      <c r="L7158" s="129">
        <v>0</v>
      </c>
      <c r="M7158" s="134" t="s">
        <v>31009</v>
      </c>
    </row>
    <row r="7159" spans="1:13" hidden="1" x14ac:dyDescent="0.25">
      <c r="A7159" s="128"/>
      <c r="B7159" s="2"/>
      <c r="C7159" s="139" t="s">
        <v>28542</v>
      </c>
      <c r="D7159" s="124" t="s">
        <v>28543</v>
      </c>
      <c r="E7159" s="118" t="s">
        <v>48</v>
      </c>
      <c r="F7159" s="124" t="s">
        <v>35249</v>
      </c>
      <c r="G7159" s="118" t="s">
        <v>34659</v>
      </c>
      <c r="H7159" s="137">
        <v>41537</v>
      </c>
      <c r="I7159" s="119">
        <v>54.88</v>
      </c>
      <c r="J7159" s="129"/>
      <c r="K7159" s="129"/>
      <c r="L7159" s="129">
        <v>0</v>
      </c>
      <c r="M7159" s="134" t="s">
        <v>27537</v>
      </c>
    </row>
    <row r="7160" spans="1:13" hidden="1" x14ac:dyDescent="0.25">
      <c r="A7160" s="128"/>
      <c r="B7160" s="2"/>
      <c r="C7160" s="139" t="s">
        <v>28191</v>
      </c>
      <c r="D7160" s="124" t="s">
        <v>28192</v>
      </c>
      <c r="E7160" s="118" t="s">
        <v>48</v>
      </c>
      <c r="F7160" s="124" t="s">
        <v>35249</v>
      </c>
      <c r="G7160" s="118" t="s">
        <v>34659</v>
      </c>
      <c r="H7160" s="137"/>
      <c r="I7160" s="119"/>
      <c r="J7160" s="129"/>
      <c r="K7160" s="129"/>
      <c r="L7160" s="129">
        <v>0</v>
      </c>
      <c r="M7160" s="134" t="s">
        <v>22628</v>
      </c>
    </row>
    <row r="7161" spans="1:13" hidden="1" x14ac:dyDescent="0.25">
      <c r="A7161" s="128"/>
      <c r="B7161" s="2"/>
      <c r="C7161" s="139" t="s">
        <v>27637</v>
      </c>
      <c r="D7161" s="124" t="s">
        <v>27638</v>
      </c>
      <c r="E7161" s="118" t="s">
        <v>48</v>
      </c>
      <c r="F7161" s="124" t="s">
        <v>35249</v>
      </c>
      <c r="G7161" s="118" t="s">
        <v>34659</v>
      </c>
      <c r="H7161" s="137">
        <v>41534</v>
      </c>
      <c r="I7161" s="119">
        <v>54.88</v>
      </c>
      <c r="J7161" s="129"/>
      <c r="K7161" s="129"/>
      <c r="L7161" s="129">
        <v>0</v>
      </c>
      <c r="M7161" s="134" t="s">
        <v>22629</v>
      </c>
    </row>
    <row r="7162" spans="1:13" hidden="1" x14ac:dyDescent="0.25">
      <c r="A7162" s="128"/>
      <c r="B7162" s="2"/>
      <c r="C7162" s="139" t="s">
        <v>32852</v>
      </c>
      <c r="D7162" s="124" t="s">
        <v>32853</v>
      </c>
      <c r="E7162" s="118" t="s">
        <v>48</v>
      </c>
      <c r="F7162" s="124" t="s">
        <v>35249</v>
      </c>
      <c r="G7162" s="118" t="s">
        <v>34659</v>
      </c>
      <c r="H7162" s="137">
        <v>41534</v>
      </c>
      <c r="I7162" s="119">
        <v>54.88</v>
      </c>
      <c r="J7162" s="129"/>
      <c r="K7162" s="129"/>
      <c r="L7162" s="129">
        <v>0</v>
      </c>
      <c r="M7162" s="134" t="s">
        <v>22630</v>
      </c>
    </row>
    <row r="7163" spans="1:13" hidden="1" x14ac:dyDescent="0.25">
      <c r="A7163" s="128"/>
      <c r="B7163" s="2"/>
      <c r="C7163" s="139" t="s">
        <v>6539</v>
      </c>
      <c r="D7163" s="124" t="s">
        <v>6540</v>
      </c>
      <c r="E7163" s="118" t="s">
        <v>48</v>
      </c>
      <c r="F7163" s="124" t="s">
        <v>35249</v>
      </c>
      <c r="G7163" s="118" t="s">
        <v>6</v>
      </c>
      <c r="H7163" s="137">
        <v>46106</v>
      </c>
      <c r="I7163" s="119">
        <v>78.5</v>
      </c>
      <c r="J7163" s="129"/>
      <c r="K7163" s="129"/>
      <c r="L7163" s="129">
        <v>0</v>
      </c>
      <c r="M7163" s="134" t="s">
        <v>22631</v>
      </c>
    </row>
    <row r="7164" spans="1:13" hidden="1" x14ac:dyDescent="0.25">
      <c r="A7164" s="128"/>
      <c r="B7164" s="2"/>
      <c r="C7164" s="139" t="s">
        <v>31725</v>
      </c>
      <c r="D7164" s="124" t="s">
        <v>31726</v>
      </c>
      <c r="E7164" s="118" t="s">
        <v>48</v>
      </c>
      <c r="F7164" s="124" t="s">
        <v>35249</v>
      </c>
      <c r="G7164" s="118" t="s">
        <v>2</v>
      </c>
      <c r="H7164" s="137">
        <v>45124</v>
      </c>
      <c r="I7164" s="119">
        <v>355</v>
      </c>
      <c r="J7164" s="129"/>
      <c r="K7164" s="129"/>
      <c r="L7164" s="129">
        <v>0</v>
      </c>
      <c r="M7164" s="134" t="s">
        <v>22632</v>
      </c>
    </row>
    <row r="7165" spans="1:13" hidden="1" x14ac:dyDescent="0.25">
      <c r="A7165" s="128"/>
      <c r="B7165" s="2"/>
      <c r="C7165" s="139" t="s">
        <v>6541</v>
      </c>
      <c r="D7165" s="124" t="s">
        <v>6542</v>
      </c>
      <c r="E7165" s="118" t="s">
        <v>48</v>
      </c>
      <c r="F7165" s="124" t="s">
        <v>35249</v>
      </c>
      <c r="G7165" s="118" t="s">
        <v>34659</v>
      </c>
      <c r="H7165" s="137">
        <v>45813</v>
      </c>
      <c r="I7165" s="119">
        <v>395</v>
      </c>
      <c r="J7165" s="129"/>
      <c r="K7165" s="129"/>
      <c r="L7165" s="129">
        <v>0</v>
      </c>
      <c r="M7165" s="134" t="s">
        <v>22633</v>
      </c>
    </row>
    <row r="7166" spans="1:13" hidden="1" x14ac:dyDescent="0.25">
      <c r="A7166" s="128"/>
      <c r="B7166" s="2"/>
      <c r="C7166" s="139" t="s">
        <v>6543</v>
      </c>
      <c r="D7166" s="124" t="s">
        <v>6544</v>
      </c>
      <c r="E7166" s="118" t="s">
        <v>48</v>
      </c>
      <c r="F7166" s="124" t="s">
        <v>35249</v>
      </c>
      <c r="G7166" s="118" t="s">
        <v>2</v>
      </c>
      <c r="H7166" s="137">
        <v>43665</v>
      </c>
      <c r="I7166" s="119">
        <v>294.67</v>
      </c>
      <c r="J7166" s="129"/>
      <c r="K7166" s="129"/>
      <c r="L7166" s="129">
        <v>0</v>
      </c>
      <c r="M7166" s="134" t="s">
        <v>22634</v>
      </c>
    </row>
    <row r="7167" spans="1:13" hidden="1" x14ac:dyDescent="0.25">
      <c r="A7167" s="128"/>
      <c r="B7167" s="2"/>
      <c r="C7167" s="139" t="s">
        <v>6545</v>
      </c>
      <c r="D7167" s="124" t="s">
        <v>6546</v>
      </c>
      <c r="E7167" s="118" t="s">
        <v>48</v>
      </c>
      <c r="F7167" s="124" t="s">
        <v>35249</v>
      </c>
      <c r="G7167" s="118" t="s">
        <v>59</v>
      </c>
      <c r="H7167" s="137">
        <v>40506</v>
      </c>
      <c r="I7167" s="119">
        <v>1182.8800000000001</v>
      </c>
      <c r="J7167" s="129"/>
      <c r="K7167" s="129"/>
      <c r="L7167" s="129">
        <v>0</v>
      </c>
      <c r="M7167" s="134" t="s">
        <v>22635</v>
      </c>
    </row>
    <row r="7168" spans="1:13" hidden="1" x14ac:dyDescent="0.25">
      <c r="A7168" s="128"/>
      <c r="B7168" s="2"/>
      <c r="C7168" s="139" t="s">
        <v>6547</v>
      </c>
      <c r="D7168" s="124" t="s">
        <v>6548</v>
      </c>
      <c r="E7168" s="118" t="s">
        <v>48</v>
      </c>
      <c r="F7168" s="124" t="s">
        <v>35249</v>
      </c>
      <c r="G7168" s="118" t="s">
        <v>59</v>
      </c>
      <c r="H7168" s="137">
        <v>40506</v>
      </c>
      <c r="I7168" s="119">
        <v>1083.06</v>
      </c>
      <c r="J7168" s="129"/>
      <c r="K7168" s="129"/>
      <c r="L7168" s="129">
        <v>0</v>
      </c>
      <c r="M7168" s="134" t="s">
        <v>22636</v>
      </c>
    </row>
    <row r="7169" spans="1:13" hidden="1" x14ac:dyDescent="0.25">
      <c r="A7169" s="128"/>
      <c r="B7169" s="2"/>
      <c r="C7169" s="139" t="s">
        <v>34331</v>
      </c>
      <c r="D7169" s="124" t="s">
        <v>34332</v>
      </c>
      <c r="E7169" s="118" t="s">
        <v>48</v>
      </c>
      <c r="F7169" s="124" t="s">
        <v>35249</v>
      </c>
      <c r="G7169" s="118" t="s">
        <v>2</v>
      </c>
      <c r="H7169" s="137"/>
      <c r="I7169" s="119"/>
      <c r="J7169" s="129"/>
      <c r="K7169" s="129"/>
      <c r="L7169" s="129">
        <v>0</v>
      </c>
      <c r="M7169" s="134" t="s">
        <v>22637</v>
      </c>
    </row>
    <row r="7170" spans="1:13" hidden="1" x14ac:dyDescent="0.25">
      <c r="A7170" s="128"/>
      <c r="B7170" s="2"/>
      <c r="C7170" s="139" t="s">
        <v>6549</v>
      </c>
      <c r="D7170" s="124" t="s">
        <v>6550</v>
      </c>
      <c r="E7170" s="118" t="s">
        <v>48</v>
      </c>
      <c r="F7170" s="124" t="s">
        <v>35249</v>
      </c>
      <c r="G7170" s="118" t="s">
        <v>2</v>
      </c>
      <c r="H7170" s="137">
        <v>43629</v>
      </c>
      <c r="I7170" s="119">
        <v>20683</v>
      </c>
      <c r="J7170" s="129"/>
      <c r="K7170" s="129"/>
      <c r="L7170" s="129">
        <v>0</v>
      </c>
      <c r="M7170" s="134" t="s">
        <v>22638</v>
      </c>
    </row>
    <row r="7171" spans="1:13" hidden="1" x14ac:dyDescent="0.25">
      <c r="A7171" s="128"/>
      <c r="B7171" s="2"/>
      <c r="C7171" s="139" t="s">
        <v>6551</v>
      </c>
      <c r="D7171" s="124" t="s">
        <v>6552</v>
      </c>
      <c r="E7171" s="118" t="s">
        <v>48</v>
      </c>
      <c r="F7171" s="124" t="s">
        <v>35249</v>
      </c>
      <c r="G7171" s="118" t="s">
        <v>2</v>
      </c>
      <c r="H7171" s="137"/>
      <c r="I7171" s="119"/>
      <c r="J7171" s="129"/>
      <c r="K7171" s="129"/>
      <c r="L7171" s="129">
        <v>0</v>
      </c>
      <c r="M7171" s="134" t="s">
        <v>22639</v>
      </c>
    </row>
    <row r="7172" spans="1:13" hidden="1" x14ac:dyDescent="0.25">
      <c r="A7172" s="128"/>
      <c r="B7172" s="2"/>
      <c r="C7172" s="139" t="s">
        <v>6553</v>
      </c>
      <c r="D7172" s="124" t="s">
        <v>6554</v>
      </c>
      <c r="E7172" s="118" t="s">
        <v>48</v>
      </c>
      <c r="F7172" s="124" t="s">
        <v>35249</v>
      </c>
      <c r="G7172" s="118" t="s">
        <v>34659</v>
      </c>
      <c r="H7172" s="137">
        <v>41519</v>
      </c>
      <c r="I7172" s="119">
        <v>18761.810000000001</v>
      </c>
      <c r="J7172" s="129"/>
      <c r="K7172" s="129"/>
      <c r="L7172" s="129">
        <v>0</v>
      </c>
      <c r="M7172" s="134" t="s">
        <v>22640</v>
      </c>
    </row>
    <row r="7173" spans="1:13" hidden="1" x14ac:dyDescent="0.25">
      <c r="A7173" s="128"/>
      <c r="B7173" s="2"/>
      <c r="C7173" s="139" t="s">
        <v>6555</v>
      </c>
      <c r="D7173" s="124" t="s">
        <v>6556</v>
      </c>
      <c r="E7173" s="118" t="s">
        <v>48</v>
      </c>
      <c r="F7173" s="124" t="s">
        <v>35249</v>
      </c>
      <c r="G7173" s="118" t="s">
        <v>59</v>
      </c>
      <c r="H7173" s="137">
        <v>42074</v>
      </c>
      <c r="I7173" s="119">
        <v>2149.9</v>
      </c>
      <c r="J7173" s="129"/>
      <c r="K7173" s="129"/>
      <c r="L7173" s="129">
        <v>0</v>
      </c>
      <c r="M7173" s="134" t="s">
        <v>22641</v>
      </c>
    </row>
    <row r="7174" spans="1:13" hidden="1" x14ac:dyDescent="0.25">
      <c r="A7174" s="128"/>
      <c r="B7174" s="2"/>
      <c r="C7174" s="139" t="s">
        <v>6557</v>
      </c>
      <c r="D7174" s="124" t="s">
        <v>6558</v>
      </c>
      <c r="E7174" s="118" t="s">
        <v>48</v>
      </c>
      <c r="F7174" s="124" t="s">
        <v>35249</v>
      </c>
      <c r="G7174" s="118" t="s">
        <v>34659</v>
      </c>
      <c r="H7174" s="137">
        <v>42367</v>
      </c>
      <c r="I7174" s="119">
        <v>11466.76</v>
      </c>
      <c r="J7174" s="129"/>
      <c r="K7174" s="129"/>
      <c r="L7174" s="129">
        <v>0</v>
      </c>
      <c r="M7174" s="134" t="s">
        <v>27564</v>
      </c>
    </row>
    <row r="7175" spans="1:13" hidden="1" x14ac:dyDescent="0.25">
      <c r="A7175" s="128"/>
      <c r="B7175" s="2"/>
      <c r="C7175" s="139" t="s">
        <v>28023</v>
      </c>
      <c r="D7175" s="124" t="s">
        <v>28024</v>
      </c>
      <c r="E7175" s="118" t="s">
        <v>48</v>
      </c>
      <c r="F7175" s="124" t="s">
        <v>35249</v>
      </c>
      <c r="G7175" s="118" t="s">
        <v>2</v>
      </c>
      <c r="H7175" s="137"/>
      <c r="I7175" s="119"/>
      <c r="J7175" s="129"/>
      <c r="K7175" s="129"/>
      <c r="L7175" s="129">
        <v>0</v>
      </c>
      <c r="M7175" s="134" t="s">
        <v>22642</v>
      </c>
    </row>
    <row r="7176" spans="1:13" hidden="1" x14ac:dyDescent="0.25">
      <c r="A7176" s="128"/>
      <c r="B7176" s="2"/>
      <c r="C7176" s="139" t="s">
        <v>6559</v>
      </c>
      <c r="D7176" s="124" t="s">
        <v>6560</v>
      </c>
      <c r="E7176" s="118" t="s">
        <v>48</v>
      </c>
      <c r="F7176" s="124" t="s">
        <v>35249</v>
      </c>
      <c r="G7176" s="118" t="s">
        <v>34659</v>
      </c>
      <c r="H7176" s="137">
        <v>42328</v>
      </c>
      <c r="I7176" s="119">
        <v>5080.75</v>
      </c>
      <c r="J7176" s="129"/>
      <c r="K7176" s="129"/>
      <c r="L7176" s="129">
        <v>0</v>
      </c>
      <c r="M7176" s="134" t="s">
        <v>29933</v>
      </c>
    </row>
    <row r="7177" spans="1:13" hidden="1" x14ac:dyDescent="0.25">
      <c r="A7177" s="128"/>
      <c r="B7177" s="2"/>
      <c r="C7177" s="139" t="s">
        <v>28294</v>
      </c>
      <c r="D7177" s="124" t="s">
        <v>28295</v>
      </c>
      <c r="E7177" s="118" t="s">
        <v>48</v>
      </c>
      <c r="F7177" s="124" t="s">
        <v>35249</v>
      </c>
      <c r="G7177" s="118" t="s">
        <v>59</v>
      </c>
      <c r="H7177" s="137"/>
      <c r="I7177" s="119"/>
      <c r="J7177" s="129"/>
      <c r="K7177" s="129"/>
      <c r="L7177" s="129">
        <v>0</v>
      </c>
      <c r="M7177" s="134" t="s">
        <v>22643</v>
      </c>
    </row>
    <row r="7178" spans="1:13" hidden="1" x14ac:dyDescent="0.25">
      <c r="A7178" s="128"/>
      <c r="B7178" s="2"/>
      <c r="C7178" s="139" t="s">
        <v>6561</v>
      </c>
      <c r="D7178" s="124" t="s">
        <v>6562</v>
      </c>
      <c r="E7178" s="118" t="s">
        <v>48</v>
      </c>
      <c r="F7178" s="124" t="s">
        <v>35249</v>
      </c>
      <c r="G7178" s="118" t="s">
        <v>34659</v>
      </c>
      <c r="H7178" s="137">
        <v>42396</v>
      </c>
      <c r="I7178" s="119">
        <v>1050.94</v>
      </c>
      <c r="J7178" s="129"/>
      <c r="K7178" s="129"/>
      <c r="L7178" s="129">
        <v>0</v>
      </c>
      <c r="M7178" s="134" t="s">
        <v>22644</v>
      </c>
    </row>
    <row r="7179" spans="1:13" hidden="1" x14ac:dyDescent="0.25">
      <c r="A7179" s="128"/>
      <c r="B7179" s="2"/>
      <c r="C7179" s="139" t="s">
        <v>6563</v>
      </c>
      <c r="D7179" s="124" t="s">
        <v>6564</v>
      </c>
      <c r="E7179" s="118" t="s">
        <v>48</v>
      </c>
      <c r="F7179" s="124" t="s">
        <v>35249</v>
      </c>
      <c r="G7179" s="118" t="s">
        <v>34659</v>
      </c>
      <c r="H7179" s="137">
        <v>42396</v>
      </c>
      <c r="I7179" s="119">
        <v>1264.1199999999999</v>
      </c>
      <c r="J7179" s="129"/>
      <c r="K7179" s="129"/>
      <c r="L7179" s="129">
        <v>0</v>
      </c>
      <c r="M7179" s="134" t="s">
        <v>22645</v>
      </c>
    </row>
    <row r="7180" spans="1:13" hidden="1" x14ac:dyDescent="0.25">
      <c r="A7180" s="128"/>
      <c r="B7180" s="2"/>
      <c r="C7180" s="139" t="s">
        <v>6565</v>
      </c>
      <c r="D7180" s="124" t="s">
        <v>6566</v>
      </c>
      <c r="E7180" s="118" t="s">
        <v>48</v>
      </c>
      <c r="F7180" s="124" t="s">
        <v>35249</v>
      </c>
      <c r="G7180" s="118" t="s">
        <v>34659</v>
      </c>
      <c r="H7180" s="137">
        <v>42396</v>
      </c>
      <c r="I7180" s="119">
        <v>1641.86</v>
      </c>
      <c r="J7180" s="129"/>
      <c r="K7180" s="129"/>
      <c r="L7180" s="129">
        <v>0</v>
      </c>
      <c r="M7180" s="134" t="s">
        <v>22646</v>
      </c>
    </row>
    <row r="7181" spans="1:13" hidden="1" x14ac:dyDescent="0.25">
      <c r="A7181" s="128"/>
      <c r="B7181" s="2"/>
      <c r="C7181" s="139" t="s">
        <v>6567</v>
      </c>
      <c r="D7181" s="124" t="s">
        <v>6568</v>
      </c>
      <c r="E7181" s="118" t="s">
        <v>48</v>
      </c>
      <c r="F7181" s="124" t="s">
        <v>35249</v>
      </c>
      <c r="G7181" s="118" t="s">
        <v>34659</v>
      </c>
      <c r="H7181" s="137">
        <v>42375</v>
      </c>
      <c r="I7181" s="119">
        <v>5982.73</v>
      </c>
      <c r="J7181" s="129"/>
      <c r="K7181" s="129"/>
      <c r="L7181" s="129">
        <v>0</v>
      </c>
      <c r="M7181" s="134"/>
    </row>
    <row r="7182" spans="1:13" hidden="1" x14ac:dyDescent="0.25">
      <c r="A7182" s="128"/>
      <c r="B7182" s="2"/>
      <c r="C7182" s="139" t="s">
        <v>6569</v>
      </c>
      <c r="D7182" s="124" t="s">
        <v>6570</v>
      </c>
      <c r="E7182" s="118" t="s">
        <v>48</v>
      </c>
      <c r="F7182" s="124" t="s">
        <v>35249</v>
      </c>
      <c r="G7182" s="118" t="s">
        <v>34659</v>
      </c>
      <c r="H7182" s="137">
        <v>42066</v>
      </c>
      <c r="I7182" s="119">
        <v>220</v>
      </c>
      <c r="J7182" s="129"/>
      <c r="K7182" s="129"/>
      <c r="L7182" s="129">
        <v>0</v>
      </c>
      <c r="M7182" s="134"/>
    </row>
    <row r="7183" spans="1:13" hidden="1" x14ac:dyDescent="0.25">
      <c r="A7183" s="128"/>
      <c r="B7183" s="2"/>
      <c r="C7183" s="139" t="s">
        <v>34703</v>
      </c>
      <c r="D7183" s="124" t="s">
        <v>34704</v>
      </c>
      <c r="E7183" s="118" t="s">
        <v>48</v>
      </c>
      <c r="F7183" s="124" t="s">
        <v>35249</v>
      </c>
      <c r="G7183" s="118" t="s">
        <v>2</v>
      </c>
      <c r="H7183" s="137"/>
      <c r="I7183" s="119"/>
      <c r="J7183" s="129"/>
      <c r="K7183" s="129"/>
      <c r="L7183" s="129">
        <v>0</v>
      </c>
      <c r="M7183" s="134" t="s">
        <v>22647</v>
      </c>
    </row>
    <row r="7184" spans="1:13" hidden="1" x14ac:dyDescent="0.25">
      <c r="A7184" s="128"/>
      <c r="B7184" s="2"/>
      <c r="C7184" s="139" t="s">
        <v>27819</v>
      </c>
      <c r="D7184" s="124" t="s">
        <v>27820</v>
      </c>
      <c r="E7184" s="118" t="s">
        <v>48</v>
      </c>
      <c r="F7184" s="124" t="s">
        <v>35249</v>
      </c>
      <c r="G7184" s="118" t="s">
        <v>34659</v>
      </c>
      <c r="H7184" s="137"/>
      <c r="I7184" s="119"/>
      <c r="J7184" s="129"/>
      <c r="K7184" s="129"/>
      <c r="L7184" s="129">
        <v>0</v>
      </c>
      <c r="M7184" s="134" t="s">
        <v>22648</v>
      </c>
    </row>
    <row r="7185" spans="1:13" hidden="1" x14ac:dyDescent="0.25">
      <c r="A7185" s="128"/>
      <c r="B7185" s="2"/>
      <c r="C7185" s="139" t="s">
        <v>29360</v>
      </c>
      <c r="D7185" s="124" t="s">
        <v>29361</v>
      </c>
      <c r="E7185" s="118" t="s">
        <v>48</v>
      </c>
      <c r="F7185" s="124" t="s">
        <v>35249</v>
      </c>
      <c r="G7185" s="118" t="s">
        <v>34659</v>
      </c>
      <c r="H7185" s="137"/>
      <c r="I7185" s="119"/>
      <c r="J7185" s="129"/>
      <c r="K7185" s="129"/>
      <c r="L7185" s="129">
        <v>0</v>
      </c>
      <c r="M7185" s="134" t="s">
        <v>22648</v>
      </c>
    </row>
    <row r="7186" spans="1:13" hidden="1" x14ac:dyDescent="0.25">
      <c r="A7186" s="128"/>
      <c r="B7186" s="2"/>
      <c r="C7186" s="139" t="s">
        <v>6571</v>
      </c>
      <c r="D7186" s="124" t="s">
        <v>6572</v>
      </c>
      <c r="E7186" s="118" t="s">
        <v>48</v>
      </c>
      <c r="F7186" s="124" t="s">
        <v>35249</v>
      </c>
      <c r="G7186" s="118" t="s">
        <v>2</v>
      </c>
      <c r="H7186" s="137">
        <v>43706</v>
      </c>
      <c r="I7186" s="119">
        <v>288.31</v>
      </c>
      <c r="J7186" s="129"/>
      <c r="K7186" s="129"/>
      <c r="L7186" s="129">
        <v>0</v>
      </c>
      <c r="M7186" s="134" t="s">
        <v>22648</v>
      </c>
    </row>
    <row r="7187" spans="1:13" hidden="1" x14ac:dyDescent="0.25">
      <c r="A7187" s="128"/>
      <c r="B7187" s="2"/>
      <c r="C7187" s="139" t="s">
        <v>6573</v>
      </c>
      <c r="D7187" s="124" t="s">
        <v>6574</v>
      </c>
      <c r="E7187" s="118" t="s">
        <v>48</v>
      </c>
      <c r="F7187" s="124" t="s">
        <v>35249</v>
      </c>
      <c r="G7187" s="118" t="s">
        <v>2</v>
      </c>
      <c r="H7187" s="137">
        <v>43706</v>
      </c>
      <c r="I7187" s="119">
        <v>470.81</v>
      </c>
      <c r="J7187" s="129"/>
      <c r="K7187" s="129"/>
      <c r="L7187" s="129">
        <v>0</v>
      </c>
      <c r="M7187" s="134" t="s">
        <v>22648</v>
      </c>
    </row>
    <row r="7188" spans="1:13" hidden="1" x14ac:dyDescent="0.25">
      <c r="A7188" s="128"/>
      <c r="B7188" s="2"/>
      <c r="C7188" s="139" t="s">
        <v>6575</v>
      </c>
      <c r="D7188" s="124" t="s">
        <v>6576</v>
      </c>
      <c r="E7188" s="118" t="s">
        <v>48</v>
      </c>
      <c r="F7188" s="124" t="s">
        <v>35249</v>
      </c>
      <c r="G7188" s="118" t="s">
        <v>2</v>
      </c>
      <c r="H7188" s="137">
        <v>44742</v>
      </c>
      <c r="I7188" s="119">
        <v>415.52</v>
      </c>
      <c r="J7188" s="129"/>
      <c r="K7188" s="129"/>
      <c r="L7188" s="129">
        <v>0</v>
      </c>
      <c r="M7188" s="134" t="s">
        <v>22648</v>
      </c>
    </row>
    <row r="7189" spans="1:13" hidden="1" x14ac:dyDescent="0.25">
      <c r="A7189" s="128"/>
      <c r="B7189" s="2"/>
      <c r="C7189" s="139" t="s">
        <v>30219</v>
      </c>
      <c r="D7189" s="124" t="s">
        <v>30220</v>
      </c>
      <c r="E7189" s="118" t="s">
        <v>48</v>
      </c>
      <c r="F7189" s="124" t="s">
        <v>35249</v>
      </c>
      <c r="G7189" s="118" t="s">
        <v>2</v>
      </c>
      <c r="H7189" s="137"/>
      <c r="I7189" s="119"/>
      <c r="J7189" s="129"/>
      <c r="K7189" s="129"/>
      <c r="L7189" s="129">
        <v>0</v>
      </c>
      <c r="M7189" s="134" t="s">
        <v>22649</v>
      </c>
    </row>
    <row r="7190" spans="1:13" hidden="1" x14ac:dyDescent="0.25">
      <c r="A7190" s="128"/>
      <c r="B7190" s="2"/>
      <c r="C7190" s="139" t="s">
        <v>19507</v>
      </c>
      <c r="D7190" s="124" t="s">
        <v>19506</v>
      </c>
      <c r="E7190" s="118" t="s">
        <v>48</v>
      </c>
      <c r="F7190" s="124" t="s">
        <v>35249</v>
      </c>
      <c r="G7190" s="118" t="s">
        <v>2</v>
      </c>
      <c r="H7190" s="137">
        <v>44025</v>
      </c>
      <c r="I7190" s="119">
        <v>1816.81</v>
      </c>
      <c r="J7190" s="129"/>
      <c r="K7190" s="129"/>
      <c r="L7190" s="129">
        <v>0</v>
      </c>
      <c r="M7190" s="134" t="s">
        <v>22649</v>
      </c>
    </row>
    <row r="7191" spans="1:13" hidden="1" x14ac:dyDescent="0.25">
      <c r="A7191" s="128"/>
      <c r="B7191" s="2"/>
      <c r="C7191" s="139" t="s">
        <v>6577</v>
      </c>
      <c r="D7191" s="124" t="s">
        <v>6578</v>
      </c>
      <c r="E7191" s="118" t="s">
        <v>48</v>
      </c>
      <c r="F7191" s="124" t="s">
        <v>35249</v>
      </c>
      <c r="G7191" s="118" t="s">
        <v>2</v>
      </c>
      <c r="H7191" s="137">
        <v>42780</v>
      </c>
      <c r="I7191" s="119">
        <v>77</v>
      </c>
      <c r="J7191" s="129"/>
      <c r="K7191" s="129"/>
      <c r="L7191" s="129">
        <v>0</v>
      </c>
      <c r="M7191" s="134" t="s">
        <v>22649</v>
      </c>
    </row>
    <row r="7192" spans="1:13" hidden="1" x14ac:dyDescent="0.25">
      <c r="A7192" s="128"/>
      <c r="B7192" s="2"/>
      <c r="C7192" s="139" t="s">
        <v>6579</v>
      </c>
      <c r="D7192" s="124" t="s">
        <v>6580</v>
      </c>
      <c r="E7192" s="118" t="s">
        <v>48</v>
      </c>
      <c r="F7192" s="124" t="s">
        <v>35249</v>
      </c>
      <c r="G7192" s="118" t="s">
        <v>2</v>
      </c>
      <c r="H7192" s="137">
        <v>40368</v>
      </c>
      <c r="I7192" s="119">
        <v>1800</v>
      </c>
      <c r="J7192" s="129"/>
      <c r="K7192" s="129"/>
      <c r="L7192" s="129">
        <v>0</v>
      </c>
      <c r="M7192" s="134" t="s">
        <v>22649</v>
      </c>
    </row>
    <row r="7193" spans="1:13" hidden="1" x14ac:dyDescent="0.25">
      <c r="A7193" s="128"/>
      <c r="B7193" s="2"/>
      <c r="C7193" s="139" t="s">
        <v>6581</v>
      </c>
      <c r="D7193" s="124" t="s">
        <v>6582</v>
      </c>
      <c r="E7193" s="118" t="s">
        <v>48</v>
      </c>
      <c r="F7193" s="124" t="s">
        <v>35249</v>
      </c>
      <c r="G7193" s="118" t="s">
        <v>2</v>
      </c>
      <c r="H7193" s="137">
        <v>41208</v>
      </c>
      <c r="I7193" s="119">
        <v>236</v>
      </c>
      <c r="J7193" s="129"/>
      <c r="K7193" s="129"/>
      <c r="L7193" s="129">
        <v>0</v>
      </c>
      <c r="M7193" s="134" t="s">
        <v>22650</v>
      </c>
    </row>
    <row r="7194" spans="1:13" hidden="1" x14ac:dyDescent="0.25">
      <c r="A7194" s="128"/>
      <c r="B7194" s="2"/>
      <c r="C7194" s="139" t="s">
        <v>29925</v>
      </c>
      <c r="D7194" s="124" t="s">
        <v>29926</v>
      </c>
      <c r="E7194" s="118" t="s">
        <v>48</v>
      </c>
      <c r="F7194" s="124" t="s">
        <v>35249</v>
      </c>
      <c r="G7194" s="118" t="s">
        <v>2</v>
      </c>
      <c r="H7194" s="137"/>
      <c r="I7194" s="119"/>
      <c r="J7194" s="129"/>
      <c r="K7194" s="129"/>
      <c r="L7194" s="129">
        <v>0</v>
      </c>
      <c r="M7194" s="134" t="s">
        <v>22650</v>
      </c>
    </row>
    <row r="7195" spans="1:13" hidden="1" x14ac:dyDescent="0.25">
      <c r="A7195" s="128"/>
      <c r="B7195" s="2"/>
      <c r="C7195" s="139" t="s">
        <v>6583</v>
      </c>
      <c r="D7195" s="124" t="s">
        <v>6584</v>
      </c>
      <c r="E7195" s="118" t="s">
        <v>48</v>
      </c>
      <c r="F7195" s="124" t="s">
        <v>35249</v>
      </c>
      <c r="G7195" s="118" t="s">
        <v>2</v>
      </c>
      <c r="H7195" s="137">
        <v>42718</v>
      </c>
      <c r="I7195" s="119">
        <v>77</v>
      </c>
      <c r="J7195" s="129"/>
      <c r="K7195" s="129"/>
      <c r="L7195" s="129">
        <v>0</v>
      </c>
      <c r="M7195" s="134" t="s">
        <v>22650</v>
      </c>
    </row>
    <row r="7196" spans="1:13" hidden="1" x14ac:dyDescent="0.25">
      <c r="A7196" s="128"/>
      <c r="B7196" s="2"/>
      <c r="C7196" s="139" t="s">
        <v>29363</v>
      </c>
      <c r="D7196" s="124" t="s">
        <v>29364</v>
      </c>
      <c r="E7196" s="118" t="s">
        <v>48</v>
      </c>
      <c r="F7196" s="124" t="s">
        <v>35249</v>
      </c>
      <c r="G7196" s="118" t="s">
        <v>2</v>
      </c>
      <c r="H7196" s="137"/>
      <c r="I7196" s="119"/>
      <c r="J7196" s="129"/>
      <c r="K7196" s="129"/>
      <c r="L7196" s="129">
        <v>0</v>
      </c>
      <c r="M7196" s="134" t="s">
        <v>22650</v>
      </c>
    </row>
    <row r="7197" spans="1:13" hidden="1" x14ac:dyDescent="0.25">
      <c r="A7197" s="128"/>
      <c r="B7197" s="2"/>
      <c r="C7197" s="139" t="s">
        <v>6585</v>
      </c>
      <c r="D7197" s="124" t="s">
        <v>6586</v>
      </c>
      <c r="E7197" s="118" t="s">
        <v>48</v>
      </c>
      <c r="F7197" s="124" t="s">
        <v>35249</v>
      </c>
      <c r="G7197" s="118" t="s">
        <v>2</v>
      </c>
      <c r="H7197" s="137">
        <v>44390</v>
      </c>
      <c r="I7197" s="119">
        <v>398</v>
      </c>
      <c r="J7197" s="129"/>
      <c r="K7197" s="129"/>
      <c r="L7197" s="129">
        <v>0</v>
      </c>
      <c r="M7197" s="134" t="s">
        <v>29398</v>
      </c>
    </row>
    <row r="7198" spans="1:13" hidden="1" x14ac:dyDescent="0.25">
      <c r="A7198" s="128"/>
      <c r="B7198" s="2"/>
      <c r="C7198" s="139" t="s">
        <v>6587</v>
      </c>
      <c r="D7198" s="124" t="s">
        <v>6588</v>
      </c>
      <c r="E7198" s="118" t="s">
        <v>48</v>
      </c>
      <c r="F7198" s="124" t="s">
        <v>35249</v>
      </c>
      <c r="G7198" s="118" t="s">
        <v>2</v>
      </c>
      <c r="H7198" s="137">
        <v>43430</v>
      </c>
      <c r="I7198" s="119">
        <v>398</v>
      </c>
      <c r="J7198" s="129"/>
      <c r="K7198" s="129"/>
      <c r="L7198" s="129">
        <v>0</v>
      </c>
      <c r="M7198" s="134" t="s">
        <v>22651</v>
      </c>
    </row>
    <row r="7199" spans="1:13" hidden="1" x14ac:dyDescent="0.25">
      <c r="A7199" s="128"/>
      <c r="B7199" s="2"/>
      <c r="C7199" s="139" t="s">
        <v>32948</v>
      </c>
      <c r="D7199" s="124" t="s">
        <v>32949</v>
      </c>
      <c r="E7199" s="118" t="s">
        <v>48</v>
      </c>
      <c r="F7199" s="124" t="s">
        <v>35249</v>
      </c>
      <c r="G7199" s="118" t="s">
        <v>2</v>
      </c>
      <c r="H7199" s="137"/>
      <c r="I7199" s="119"/>
      <c r="J7199" s="129"/>
      <c r="K7199" s="129"/>
      <c r="L7199" s="129">
        <v>0</v>
      </c>
      <c r="M7199" s="134" t="s">
        <v>22652</v>
      </c>
    </row>
    <row r="7200" spans="1:13" hidden="1" x14ac:dyDescent="0.25">
      <c r="A7200" s="128"/>
      <c r="B7200" s="2"/>
      <c r="C7200" s="139" t="s">
        <v>6589</v>
      </c>
      <c r="D7200" s="124" t="s">
        <v>6590</v>
      </c>
      <c r="E7200" s="118" t="s">
        <v>48</v>
      </c>
      <c r="F7200" s="124" t="s">
        <v>35249</v>
      </c>
      <c r="G7200" s="118" t="s">
        <v>2</v>
      </c>
      <c r="H7200" s="137">
        <v>42817</v>
      </c>
      <c r="I7200" s="119">
        <v>1350</v>
      </c>
      <c r="J7200" s="129"/>
      <c r="K7200" s="129"/>
      <c r="L7200" s="129">
        <v>0</v>
      </c>
      <c r="M7200" s="134" t="s">
        <v>22653</v>
      </c>
    </row>
    <row r="7201" spans="1:13" hidden="1" x14ac:dyDescent="0.25">
      <c r="A7201" s="128"/>
      <c r="B7201" s="2"/>
      <c r="C7201" s="139" t="s">
        <v>6591</v>
      </c>
      <c r="D7201" s="124" t="s">
        <v>6592</v>
      </c>
      <c r="E7201" s="118" t="s">
        <v>48</v>
      </c>
      <c r="F7201" s="124" t="s">
        <v>35249</v>
      </c>
      <c r="G7201" s="118" t="s">
        <v>2</v>
      </c>
      <c r="H7201" s="137">
        <v>44509</v>
      </c>
      <c r="I7201" s="119">
        <v>900</v>
      </c>
      <c r="J7201" s="129"/>
      <c r="K7201" s="129"/>
      <c r="L7201" s="129">
        <v>0</v>
      </c>
      <c r="M7201" s="134" t="s">
        <v>22654</v>
      </c>
    </row>
    <row r="7202" spans="1:13" hidden="1" x14ac:dyDescent="0.25">
      <c r="A7202" s="128"/>
      <c r="B7202" s="2"/>
      <c r="C7202" s="139" t="s">
        <v>6593</v>
      </c>
      <c r="D7202" s="124" t="s">
        <v>6594</v>
      </c>
      <c r="E7202" s="118" t="s">
        <v>48</v>
      </c>
      <c r="F7202" s="124" t="s">
        <v>35249</v>
      </c>
      <c r="G7202" s="118" t="s">
        <v>34659</v>
      </c>
      <c r="H7202" s="137">
        <v>41479</v>
      </c>
      <c r="I7202" s="119">
        <v>4076.76</v>
      </c>
      <c r="J7202" s="129"/>
      <c r="K7202" s="129"/>
      <c r="L7202" s="129">
        <v>0</v>
      </c>
      <c r="M7202" s="134" t="s">
        <v>22655</v>
      </c>
    </row>
    <row r="7203" spans="1:13" hidden="1" x14ac:dyDescent="0.25">
      <c r="A7203" s="128"/>
      <c r="B7203" s="2"/>
      <c r="C7203" s="139" t="s">
        <v>6595</v>
      </c>
      <c r="D7203" s="124" t="s">
        <v>6596</v>
      </c>
      <c r="E7203" s="118" t="s">
        <v>48</v>
      </c>
      <c r="F7203" s="124" t="s">
        <v>35249</v>
      </c>
      <c r="G7203" s="118" t="s">
        <v>2</v>
      </c>
      <c r="H7203" s="137">
        <v>42605</v>
      </c>
      <c r="I7203" s="119">
        <v>934.36</v>
      </c>
      <c r="J7203" s="129"/>
      <c r="K7203" s="129"/>
      <c r="L7203" s="129">
        <v>0</v>
      </c>
      <c r="M7203" s="134" t="s">
        <v>22656</v>
      </c>
    </row>
    <row r="7204" spans="1:13" hidden="1" x14ac:dyDescent="0.25">
      <c r="A7204" s="128"/>
      <c r="B7204" s="2"/>
      <c r="C7204" s="139" t="s">
        <v>6597</v>
      </c>
      <c r="D7204" s="124" t="s">
        <v>6598</v>
      </c>
      <c r="E7204" s="118" t="s">
        <v>48</v>
      </c>
      <c r="F7204" s="124" t="s">
        <v>35249</v>
      </c>
      <c r="G7204" s="118" t="s">
        <v>2</v>
      </c>
      <c r="H7204" s="137">
        <v>42283</v>
      </c>
      <c r="I7204" s="119">
        <v>429.67</v>
      </c>
      <c r="J7204" s="129"/>
      <c r="K7204" s="129"/>
      <c r="L7204" s="129">
        <v>0</v>
      </c>
      <c r="M7204" s="134" t="s">
        <v>22657</v>
      </c>
    </row>
    <row r="7205" spans="1:13" hidden="1" x14ac:dyDescent="0.25">
      <c r="A7205" s="128"/>
      <c r="B7205" s="2"/>
      <c r="C7205" s="139" t="s">
        <v>6599</v>
      </c>
      <c r="D7205" s="124" t="s">
        <v>6600</v>
      </c>
      <c r="E7205" s="118" t="s">
        <v>48</v>
      </c>
      <c r="F7205" s="124" t="s">
        <v>35249</v>
      </c>
      <c r="G7205" s="118" t="s">
        <v>2</v>
      </c>
      <c r="H7205" s="137">
        <v>42605</v>
      </c>
      <c r="I7205" s="119">
        <v>1612.22</v>
      </c>
      <c r="J7205" s="129"/>
      <c r="K7205" s="129"/>
      <c r="L7205" s="129">
        <v>0</v>
      </c>
      <c r="M7205" s="134" t="s">
        <v>22658</v>
      </c>
    </row>
    <row r="7206" spans="1:13" hidden="1" x14ac:dyDescent="0.25">
      <c r="A7206" s="128"/>
      <c r="B7206" s="2"/>
      <c r="C7206" s="139" t="s">
        <v>6601</v>
      </c>
      <c r="D7206" s="124" t="s">
        <v>6602</v>
      </c>
      <c r="E7206" s="118" t="s">
        <v>48</v>
      </c>
      <c r="F7206" s="124" t="s">
        <v>35249</v>
      </c>
      <c r="G7206" s="118" t="s">
        <v>34659</v>
      </c>
      <c r="H7206" s="137">
        <v>41444</v>
      </c>
      <c r="I7206" s="119">
        <v>250</v>
      </c>
      <c r="J7206" s="129"/>
      <c r="K7206" s="129"/>
      <c r="L7206" s="129">
        <v>0</v>
      </c>
      <c r="M7206" s="134" t="s">
        <v>22659</v>
      </c>
    </row>
    <row r="7207" spans="1:13" hidden="1" x14ac:dyDescent="0.25">
      <c r="A7207" s="128"/>
      <c r="B7207" s="2"/>
      <c r="C7207" s="139" t="s">
        <v>28548</v>
      </c>
      <c r="D7207" s="124" t="s">
        <v>28549</v>
      </c>
      <c r="E7207" s="118" t="s">
        <v>48</v>
      </c>
      <c r="F7207" s="124" t="s">
        <v>35249</v>
      </c>
      <c r="G7207" s="118" t="s">
        <v>34659</v>
      </c>
      <c r="H7207" s="137"/>
      <c r="I7207" s="119"/>
      <c r="J7207" s="129"/>
      <c r="K7207" s="129"/>
      <c r="L7207" s="129">
        <v>0</v>
      </c>
      <c r="M7207" s="134" t="s">
        <v>22660</v>
      </c>
    </row>
    <row r="7208" spans="1:13" hidden="1" x14ac:dyDescent="0.25">
      <c r="A7208" s="128"/>
      <c r="B7208" s="2"/>
      <c r="C7208" s="139" t="s">
        <v>6603</v>
      </c>
      <c r="D7208" s="124" t="s">
        <v>6604</v>
      </c>
      <c r="E7208" s="118" t="s">
        <v>48</v>
      </c>
      <c r="F7208" s="124" t="s">
        <v>35249</v>
      </c>
      <c r="G7208" s="118" t="s">
        <v>34659</v>
      </c>
      <c r="H7208" s="137"/>
      <c r="I7208" s="119"/>
      <c r="J7208" s="129"/>
      <c r="K7208" s="129"/>
      <c r="L7208" s="129">
        <v>0</v>
      </c>
      <c r="M7208" s="134" t="s">
        <v>22661</v>
      </c>
    </row>
    <row r="7209" spans="1:13" hidden="1" x14ac:dyDescent="0.25">
      <c r="A7209" s="128"/>
      <c r="B7209" s="2"/>
      <c r="C7209" s="139" t="s">
        <v>6605</v>
      </c>
      <c r="D7209" s="124" t="s">
        <v>6606</v>
      </c>
      <c r="E7209" s="118" t="s">
        <v>48</v>
      </c>
      <c r="F7209" s="124" t="s">
        <v>35249</v>
      </c>
      <c r="G7209" s="118" t="s">
        <v>34659</v>
      </c>
      <c r="H7209" s="137"/>
      <c r="I7209" s="119"/>
      <c r="J7209" s="129"/>
      <c r="K7209" s="129"/>
      <c r="L7209" s="129">
        <v>0</v>
      </c>
      <c r="M7209" s="134" t="s">
        <v>22662</v>
      </c>
    </row>
    <row r="7210" spans="1:13" hidden="1" x14ac:dyDescent="0.25">
      <c r="A7210" s="128"/>
      <c r="B7210" s="2"/>
      <c r="C7210" s="139" t="s">
        <v>6607</v>
      </c>
      <c r="D7210" s="124" t="s">
        <v>6608</v>
      </c>
      <c r="E7210" s="118" t="s">
        <v>48</v>
      </c>
      <c r="F7210" s="124" t="s">
        <v>35249</v>
      </c>
      <c r="G7210" s="118" t="s">
        <v>34659</v>
      </c>
      <c r="H7210" s="137"/>
      <c r="I7210" s="119"/>
      <c r="J7210" s="129"/>
      <c r="K7210" s="129"/>
      <c r="L7210" s="129">
        <v>0</v>
      </c>
      <c r="M7210" s="134" t="s">
        <v>22663</v>
      </c>
    </row>
    <row r="7211" spans="1:13" hidden="1" x14ac:dyDescent="0.25">
      <c r="A7211" s="128"/>
      <c r="B7211" s="2"/>
      <c r="C7211" s="139" t="s">
        <v>6609</v>
      </c>
      <c r="D7211" s="124" t="s">
        <v>6610</v>
      </c>
      <c r="E7211" s="118" t="s">
        <v>48</v>
      </c>
      <c r="F7211" s="124" t="s">
        <v>35249</v>
      </c>
      <c r="G7211" s="118" t="s">
        <v>34659</v>
      </c>
      <c r="H7211" s="137"/>
      <c r="I7211" s="119"/>
      <c r="J7211" s="129"/>
      <c r="K7211" s="129"/>
      <c r="L7211" s="129">
        <v>0</v>
      </c>
      <c r="M7211" s="134" t="s">
        <v>22664</v>
      </c>
    </row>
    <row r="7212" spans="1:13" hidden="1" x14ac:dyDescent="0.25">
      <c r="A7212" s="128"/>
      <c r="B7212" s="2"/>
      <c r="C7212" s="139" t="s">
        <v>6611</v>
      </c>
      <c r="D7212" s="124" t="s">
        <v>6612</v>
      </c>
      <c r="E7212" s="118" t="s">
        <v>48</v>
      </c>
      <c r="F7212" s="124" t="s">
        <v>35249</v>
      </c>
      <c r="G7212" s="118" t="s">
        <v>34659</v>
      </c>
      <c r="H7212" s="137"/>
      <c r="I7212" s="119"/>
      <c r="J7212" s="129"/>
      <c r="K7212" s="129"/>
      <c r="L7212" s="129">
        <v>0</v>
      </c>
      <c r="M7212" s="134" t="s">
        <v>22664</v>
      </c>
    </row>
    <row r="7213" spans="1:13" hidden="1" x14ac:dyDescent="0.25">
      <c r="A7213" s="128"/>
      <c r="B7213" s="2"/>
      <c r="C7213" s="139" t="s">
        <v>6613</v>
      </c>
      <c r="D7213" s="124" t="s">
        <v>6614</v>
      </c>
      <c r="E7213" s="118" t="s">
        <v>48</v>
      </c>
      <c r="F7213" s="124" t="s">
        <v>35249</v>
      </c>
      <c r="G7213" s="118" t="s">
        <v>34659</v>
      </c>
      <c r="H7213" s="137"/>
      <c r="I7213" s="119"/>
      <c r="J7213" s="129"/>
      <c r="K7213" s="129"/>
      <c r="L7213" s="129">
        <v>0</v>
      </c>
      <c r="M7213" s="134" t="s">
        <v>22665</v>
      </c>
    </row>
    <row r="7214" spans="1:13" hidden="1" x14ac:dyDescent="0.25">
      <c r="A7214" s="128"/>
      <c r="B7214" s="2"/>
      <c r="C7214" s="139" t="s">
        <v>6615</v>
      </c>
      <c r="D7214" s="124" t="s">
        <v>6616</v>
      </c>
      <c r="E7214" s="118" t="s">
        <v>48</v>
      </c>
      <c r="F7214" s="124" t="s">
        <v>35249</v>
      </c>
      <c r="G7214" s="118" t="s">
        <v>34659</v>
      </c>
      <c r="H7214" s="137"/>
      <c r="I7214" s="119"/>
      <c r="J7214" s="129"/>
      <c r="K7214" s="129"/>
      <c r="L7214" s="129">
        <v>0</v>
      </c>
      <c r="M7214" s="134" t="s">
        <v>22666</v>
      </c>
    </row>
    <row r="7215" spans="1:13" hidden="1" x14ac:dyDescent="0.25">
      <c r="A7215" s="128"/>
      <c r="B7215" s="2"/>
      <c r="C7215" s="139" t="s">
        <v>6617</v>
      </c>
      <c r="D7215" s="124" t="s">
        <v>6618</v>
      </c>
      <c r="E7215" s="118" t="s">
        <v>48</v>
      </c>
      <c r="F7215" s="124" t="s">
        <v>35249</v>
      </c>
      <c r="G7215" s="118" t="s">
        <v>34659</v>
      </c>
      <c r="H7215" s="137">
        <v>42093</v>
      </c>
      <c r="I7215" s="119">
        <v>45.5</v>
      </c>
      <c r="J7215" s="129"/>
      <c r="K7215" s="129"/>
      <c r="L7215" s="129">
        <v>0</v>
      </c>
      <c r="M7215" s="134" t="s">
        <v>22667</v>
      </c>
    </row>
    <row r="7216" spans="1:13" hidden="1" x14ac:dyDescent="0.25">
      <c r="A7216" s="128"/>
      <c r="B7216" s="2"/>
      <c r="C7216" s="139" t="s">
        <v>28551</v>
      </c>
      <c r="D7216" s="124" t="s">
        <v>28552</v>
      </c>
      <c r="E7216" s="118" t="s">
        <v>48</v>
      </c>
      <c r="F7216" s="124" t="s">
        <v>35249</v>
      </c>
      <c r="G7216" s="118" t="s">
        <v>34659</v>
      </c>
      <c r="H7216" s="137"/>
      <c r="I7216" s="119"/>
      <c r="J7216" s="129"/>
      <c r="K7216" s="129"/>
      <c r="L7216" s="129">
        <v>0</v>
      </c>
      <c r="M7216" s="134" t="s">
        <v>22668</v>
      </c>
    </row>
    <row r="7217" spans="1:13" hidden="1" x14ac:dyDescent="0.25">
      <c r="A7217" s="128"/>
      <c r="B7217" s="2"/>
      <c r="C7217" s="139" t="s">
        <v>27551</v>
      </c>
      <c r="D7217" s="124" t="s">
        <v>27552</v>
      </c>
      <c r="E7217" s="118" t="s">
        <v>48</v>
      </c>
      <c r="F7217" s="124" t="s">
        <v>35249</v>
      </c>
      <c r="G7217" s="118" t="s">
        <v>34659</v>
      </c>
      <c r="H7217" s="137"/>
      <c r="I7217" s="119"/>
      <c r="J7217" s="129"/>
      <c r="K7217" s="129"/>
      <c r="L7217" s="129">
        <v>0</v>
      </c>
      <c r="M7217" s="134" t="s">
        <v>22669</v>
      </c>
    </row>
    <row r="7218" spans="1:13" hidden="1" x14ac:dyDescent="0.25">
      <c r="A7218" s="128"/>
      <c r="B7218" s="2"/>
      <c r="C7218" s="139" t="s">
        <v>6619</v>
      </c>
      <c r="D7218" s="124" t="s">
        <v>6620</v>
      </c>
      <c r="E7218" s="118" t="s">
        <v>48</v>
      </c>
      <c r="F7218" s="124" t="s">
        <v>35249</v>
      </c>
      <c r="G7218" s="118" t="s">
        <v>34659</v>
      </c>
      <c r="H7218" s="137"/>
      <c r="I7218" s="119"/>
      <c r="J7218" s="129"/>
      <c r="K7218" s="129"/>
      <c r="L7218" s="129">
        <v>0</v>
      </c>
      <c r="M7218" s="134" t="s">
        <v>22670</v>
      </c>
    </row>
    <row r="7219" spans="1:13" hidden="1" x14ac:dyDescent="0.25">
      <c r="A7219" s="128"/>
      <c r="B7219" s="2"/>
      <c r="C7219" s="139" t="s">
        <v>6621</v>
      </c>
      <c r="D7219" s="124" t="s">
        <v>6622</v>
      </c>
      <c r="E7219" s="118" t="s">
        <v>48</v>
      </c>
      <c r="F7219" s="124" t="s">
        <v>35249</v>
      </c>
      <c r="G7219" s="118" t="s">
        <v>34659</v>
      </c>
      <c r="H7219" s="137"/>
      <c r="I7219" s="119"/>
      <c r="J7219" s="129"/>
      <c r="K7219" s="129"/>
      <c r="L7219" s="129">
        <v>0</v>
      </c>
      <c r="M7219" s="134" t="s">
        <v>22671</v>
      </c>
    </row>
    <row r="7220" spans="1:13" hidden="1" x14ac:dyDescent="0.25">
      <c r="A7220" s="128"/>
      <c r="B7220" s="2"/>
      <c r="C7220" s="139" t="s">
        <v>6623</v>
      </c>
      <c r="D7220" s="124" t="s">
        <v>6624</v>
      </c>
      <c r="E7220" s="118" t="s">
        <v>48</v>
      </c>
      <c r="F7220" s="124" t="s">
        <v>35249</v>
      </c>
      <c r="G7220" s="118" t="s">
        <v>34659</v>
      </c>
      <c r="H7220" s="137"/>
      <c r="I7220" s="119"/>
      <c r="J7220" s="129"/>
      <c r="K7220" s="129"/>
      <c r="L7220" s="129">
        <v>0</v>
      </c>
      <c r="M7220" s="134" t="s">
        <v>22672</v>
      </c>
    </row>
    <row r="7221" spans="1:13" hidden="1" x14ac:dyDescent="0.25">
      <c r="A7221" s="128"/>
      <c r="B7221" s="2"/>
      <c r="C7221" s="139" t="s">
        <v>6625</v>
      </c>
      <c r="D7221" s="124" t="s">
        <v>6626</v>
      </c>
      <c r="E7221" s="118" t="s">
        <v>48</v>
      </c>
      <c r="F7221" s="124" t="s">
        <v>35249</v>
      </c>
      <c r="G7221" s="118" t="s">
        <v>34659</v>
      </c>
      <c r="H7221" s="137"/>
      <c r="I7221" s="119"/>
      <c r="J7221" s="129"/>
      <c r="K7221" s="129"/>
      <c r="L7221" s="129">
        <v>0</v>
      </c>
      <c r="M7221" s="134" t="s">
        <v>22673</v>
      </c>
    </row>
    <row r="7222" spans="1:13" hidden="1" x14ac:dyDescent="0.25">
      <c r="A7222" s="128"/>
      <c r="B7222" s="2"/>
      <c r="C7222" s="139" t="s">
        <v>6627</v>
      </c>
      <c r="D7222" s="124" t="s">
        <v>6626</v>
      </c>
      <c r="E7222" s="118" t="s">
        <v>48</v>
      </c>
      <c r="F7222" s="124" t="s">
        <v>35249</v>
      </c>
      <c r="G7222" s="118" t="s">
        <v>34659</v>
      </c>
      <c r="H7222" s="137"/>
      <c r="I7222" s="119"/>
      <c r="J7222" s="129"/>
      <c r="K7222" s="129"/>
      <c r="L7222" s="129">
        <v>0</v>
      </c>
      <c r="M7222" s="134" t="s">
        <v>22674</v>
      </c>
    </row>
    <row r="7223" spans="1:13" hidden="1" x14ac:dyDescent="0.25">
      <c r="A7223" s="128"/>
      <c r="B7223" s="2"/>
      <c r="C7223" s="139" t="s">
        <v>6628</v>
      </c>
      <c r="D7223" s="124" t="s">
        <v>6629</v>
      </c>
      <c r="E7223" s="118" t="s">
        <v>48</v>
      </c>
      <c r="F7223" s="124" t="s">
        <v>35249</v>
      </c>
      <c r="G7223" s="118" t="s">
        <v>34659</v>
      </c>
      <c r="H7223" s="137"/>
      <c r="I7223" s="119"/>
      <c r="J7223" s="129"/>
      <c r="K7223" s="129"/>
      <c r="L7223" s="129">
        <v>0</v>
      </c>
      <c r="M7223" s="134" t="s">
        <v>22675</v>
      </c>
    </row>
    <row r="7224" spans="1:13" hidden="1" x14ac:dyDescent="0.25">
      <c r="A7224" s="128"/>
      <c r="B7224" s="2"/>
      <c r="C7224" s="139" t="s">
        <v>32855</v>
      </c>
      <c r="D7224" s="124" t="s">
        <v>32856</v>
      </c>
      <c r="E7224" s="118" t="s">
        <v>48</v>
      </c>
      <c r="F7224" s="124" t="s">
        <v>35249</v>
      </c>
      <c r="G7224" s="118" t="s">
        <v>34659</v>
      </c>
      <c r="H7224" s="137"/>
      <c r="I7224" s="119"/>
      <c r="J7224" s="129"/>
      <c r="K7224" s="129"/>
      <c r="L7224" s="129">
        <v>0</v>
      </c>
      <c r="M7224" s="134" t="s">
        <v>22676</v>
      </c>
    </row>
    <row r="7225" spans="1:13" hidden="1" x14ac:dyDescent="0.25">
      <c r="A7225" s="128"/>
      <c r="B7225" s="2"/>
      <c r="C7225" s="139" t="s">
        <v>6630</v>
      </c>
      <c r="D7225" s="124" t="s">
        <v>6631</v>
      </c>
      <c r="E7225" s="118" t="s">
        <v>48</v>
      </c>
      <c r="F7225" s="124" t="s">
        <v>35249</v>
      </c>
      <c r="G7225" s="118" t="s">
        <v>34659</v>
      </c>
      <c r="H7225" s="137"/>
      <c r="I7225" s="119"/>
      <c r="J7225" s="129"/>
      <c r="K7225" s="129"/>
      <c r="L7225" s="129">
        <v>0</v>
      </c>
      <c r="M7225" s="134" t="s">
        <v>22677</v>
      </c>
    </row>
    <row r="7226" spans="1:13" hidden="1" x14ac:dyDescent="0.25">
      <c r="A7226" s="128"/>
      <c r="B7226" s="2"/>
      <c r="C7226" s="139" t="s">
        <v>6632</v>
      </c>
      <c r="D7226" s="124" t="s">
        <v>6633</v>
      </c>
      <c r="E7226" s="118" t="s">
        <v>48</v>
      </c>
      <c r="F7226" s="124" t="s">
        <v>35249</v>
      </c>
      <c r="G7226" s="118" t="s">
        <v>34659</v>
      </c>
      <c r="H7226" s="137"/>
      <c r="I7226" s="119"/>
      <c r="J7226" s="129"/>
      <c r="K7226" s="129"/>
      <c r="L7226" s="129">
        <v>0</v>
      </c>
      <c r="M7226" s="134" t="s">
        <v>22678</v>
      </c>
    </row>
    <row r="7227" spans="1:13" hidden="1" x14ac:dyDescent="0.25">
      <c r="A7227" s="128"/>
      <c r="B7227" s="2"/>
      <c r="C7227" s="139" t="s">
        <v>6634</v>
      </c>
      <c r="D7227" s="124" t="s">
        <v>6635</v>
      </c>
      <c r="E7227" s="118" t="s">
        <v>48</v>
      </c>
      <c r="F7227" s="124" t="s">
        <v>35249</v>
      </c>
      <c r="G7227" s="118" t="s">
        <v>34659</v>
      </c>
      <c r="H7227" s="137"/>
      <c r="I7227" s="119"/>
      <c r="J7227" s="129"/>
      <c r="K7227" s="129"/>
      <c r="L7227" s="129">
        <v>0</v>
      </c>
      <c r="M7227" s="134" t="s">
        <v>22679</v>
      </c>
    </row>
    <row r="7228" spans="1:13" hidden="1" x14ac:dyDescent="0.25">
      <c r="A7228" s="128"/>
      <c r="B7228" s="2"/>
      <c r="C7228" s="139" t="s">
        <v>6636</v>
      </c>
      <c r="D7228" s="124" t="s">
        <v>6637</v>
      </c>
      <c r="E7228" s="118" t="s">
        <v>48</v>
      </c>
      <c r="F7228" s="124" t="s">
        <v>35249</v>
      </c>
      <c r="G7228" s="118" t="s">
        <v>34659</v>
      </c>
      <c r="H7228" s="137"/>
      <c r="I7228" s="119"/>
      <c r="J7228" s="129"/>
      <c r="K7228" s="129"/>
      <c r="L7228" s="129">
        <v>0</v>
      </c>
      <c r="M7228" s="134" t="s">
        <v>22680</v>
      </c>
    </row>
    <row r="7229" spans="1:13" hidden="1" x14ac:dyDescent="0.25">
      <c r="A7229" s="128"/>
      <c r="B7229" s="2"/>
      <c r="C7229" s="139" t="s">
        <v>6638</v>
      </c>
      <c r="D7229" s="124" t="s">
        <v>6639</v>
      </c>
      <c r="E7229" s="118" t="s">
        <v>48</v>
      </c>
      <c r="F7229" s="124" t="s">
        <v>35249</v>
      </c>
      <c r="G7229" s="118" t="s">
        <v>34659</v>
      </c>
      <c r="H7229" s="137"/>
      <c r="I7229" s="119"/>
      <c r="J7229" s="129"/>
      <c r="K7229" s="129"/>
      <c r="L7229" s="129">
        <v>0</v>
      </c>
      <c r="M7229" s="134" t="s">
        <v>31080</v>
      </c>
    </row>
    <row r="7230" spans="1:13" hidden="1" x14ac:dyDescent="0.25">
      <c r="A7230" s="128"/>
      <c r="B7230" s="2"/>
      <c r="C7230" s="139" t="s">
        <v>6640</v>
      </c>
      <c r="D7230" s="124" t="s">
        <v>6641</v>
      </c>
      <c r="E7230" s="118" t="s">
        <v>48</v>
      </c>
      <c r="F7230" s="124" t="s">
        <v>35249</v>
      </c>
      <c r="G7230" s="118" t="s">
        <v>34659</v>
      </c>
      <c r="H7230" s="137"/>
      <c r="I7230" s="119"/>
      <c r="J7230" s="129"/>
      <c r="K7230" s="129"/>
      <c r="L7230" s="129">
        <v>0</v>
      </c>
      <c r="M7230" s="134" t="s">
        <v>22681</v>
      </c>
    </row>
    <row r="7231" spans="1:13" hidden="1" x14ac:dyDescent="0.25">
      <c r="A7231" s="128"/>
      <c r="B7231" s="2"/>
      <c r="C7231" s="139" t="s">
        <v>6642</v>
      </c>
      <c r="D7231" s="124" t="s">
        <v>6643</v>
      </c>
      <c r="E7231" s="118" t="s">
        <v>48</v>
      </c>
      <c r="F7231" s="124" t="s">
        <v>35249</v>
      </c>
      <c r="G7231" s="118" t="s">
        <v>34659</v>
      </c>
      <c r="H7231" s="137"/>
      <c r="I7231" s="119"/>
      <c r="J7231" s="129"/>
      <c r="K7231" s="129"/>
      <c r="L7231" s="129">
        <v>0</v>
      </c>
      <c r="M7231" s="134" t="s">
        <v>22682</v>
      </c>
    </row>
    <row r="7232" spans="1:13" hidden="1" x14ac:dyDescent="0.25">
      <c r="A7232" s="128"/>
      <c r="B7232" s="2"/>
      <c r="C7232" s="139" t="s">
        <v>28635</v>
      </c>
      <c r="D7232" s="124" t="s">
        <v>28636</v>
      </c>
      <c r="E7232" s="118" t="s">
        <v>48</v>
      </c>
      <c r="F7232" s="124" t="s">
        <v>35249</v>
      </c>
      <c r="G7232" s="118" t="s">
        <v>34659</v>
      </c>
      <c r="H7232" s="137"/>
      <c r="I7232" s="119"/>
      <c r="J7232" s="129"/>
      <c r="K7232" s="129"/>
      <c r="L7232" s="129">
        <v>0</v>
      </c>
      <c r="M7232" s="134" t="s">
        <v>22683</v>
      </c>
    </row>
    <row r="7233" spans="1:13" hidden="1" x14ac:dyDescent="0.25">
      <c r="A7233" s="128"/>
      <c r="B7233" s="2"/>
      <c r="C7233" s="139" t="s">
        <v>6644</v>
      </c>
      <c r="D7233" s="124" t="s">
        <v>6645</v>
      </c>
      <c r="E7233" s="118" t="s">
        <v>48</v>
      </c>
      <c r="F7233" s="124" t="s">
        <v>35249</v>
      </c>
      <c r="G7233" s="118" t="s">
        <v>34659</v>
      </c>
      <c r="H7233" s="137"/>
      <c r="I7233" s="119"/>
      <c r="J7233" s="129"/>
      <c r="K7233" s="129"/>
      <c r="L7233" s="129">
        <v>0</v>
      </c>
      <c r="M7233" s="134" t="s">
        <v>33405</v>
      </c>
    </row>
    <row r="7234" spans="1:13" hidden="1" x14ac:dyDescent="0.25">
      <c r="A7234" s="128"/>
      <c r="B7234" s="2"/>
      <c r="C7234" s="139" t="s">
        <v>27554</v>
      </c>
      <c r="D7234" s="124" t="s">
        <v>27555</v>
      </c>
      <c r="E7234" s="118" t="s">
        <v>48</v>
      </c>
      <c r="F7234" s="124" t="s">
        <v>35249</v>
      </c>
      <c r="G7234" s="118" t="s">
        <v>34659</v>
      </c>
      <c r="H7234" s="137"/>
      <c r="I7234" s="119"/>
      <c r="J7234" s="129"/>
      <c r="K7234" s="129"/>
      <c r="L7234" s="129">
        <v>0</v>
      </c>
      <c r="M7234" s="134" t="s">
        <v>22684</v>
      </c>
    </row>
    <row r="7235" spans="1:13" hidden="1" x14ac:dyDescent="0.25">
      <c r="A7235" s="128"/>
      <c r="B7235" s="2"/>
      <c r="C7235" s="139" t="s">
        <v>6646</v>
      </c>
      <c r="D7235" s="124" t="s">
        <v>6647</v>
      </c>
      <c r="E7235" s="118" t="s">
        <v>48</v>
      </c>
      <c r="F7235" s="124" t="s">
        <v>35249</v>
      </c>
      <c r="G7235" s="118" t="s">
        <v>34659</v>
      </c>
      <c r="H7235" s="137"/>
      <c r="I7235" s="119"/>
      <c r="J7235" s="129"/>
      <c r="K7235" s="129"/>
      <c r="L7235" s="129">
        <v>0</v>
      </c>
      <c r="M7235" s="134"/>
    </row>
    <row r="7236" spans="1:13" hidden="1" x14ac:dyDescent="0.25">
      <c r="A7236" s="128"/>
      <c r="B7236" s="2"/>
      <c r="C7236" s="139" t="s">
        <v>27532</v>
      </c>
      <c r="D7236" s="124" t="s">
        <v>27533</v>
      </c>
      <c r="E7236" s="118" t="s">
        <v>48</v>
      </c>
      <c r="F7236" s="124" t="s">
        <v>35249</v>
      </c>
      <c r="G7236" s="118" t="s">
        <v>34659</v>
      </c>
      <c r="H7236" s="137"/>
      <c r="I7236" s="119"/>
      <c r="J7236" s="129"/>
      <c r="K7236" s="129"/>
      <c r="L7236" s="129">
        <v>0</v>
      </c>
      <c r="M7236" s="134" t="s">
        <v>22685</v>
      </c>
    </row>
    <row r="7237" spans="1:13" hidden="1" x14ac:dyDescent="0.25">
      <c r="A7237" s="128"/>
      <c r="B7237" s="2"/>
      <c r="C7237" s="139" t="s">
        <v>6648</v>
      </c>
      <c r="D7237" s="124" t="s">
        <v>6649</v>
      </c>
      <c r="E7237" s="118" t="s">
        <v>48</v>
      </c>
      <c r="F7237" s="124" t="s">
        <v>35249</v>
      </c>
      <c r="G7237" s="118" t="s">
        <v>34659</v>
      </c>
      <c r="H7237" s="137"/>
      <c r="I7237" s="119"/>
      <c r="J7237" s="129"/>
      <c r="K7237" s="129"/>
      <c r="L7237" s="129">
        <v>0</v>
      </c>
      <c r="M7237" s="134" t="s">
        <v>30634</v>
      </c>
    </row>
    <row r="7238" spans="1:13" hidden="1" x14ac:dyDescent="0.25">
      <c r="A7238" s="128"/>
      <c r="B7238" s="2"/>
      <c r="C7238" s="139" t="s">
        <v>6650</v>
      </c>
      <c r="D7238" s="124" t="s">
        <v>6651</v>
      </c>
      <c r="E7238" s="118" t="s">
        <v>48</v>
      </c>
      <c r="F7238" s="124" t="s">
        <v>35249</v>
      </c>
      <c r="G7238" s="118" t="s">
        <v>34659</v>
      </c>
      <c r="H7238" s="137"/>
      <c r="I7238" s="119"/>
      <c r="J7238" s="129"/>
      <c r="K7238" s="129"/>
      <c r="L7238" s="129">
        <v>0</v>
      </c>
      <c r="M7238" s="134" t="s">
        <v>30631</v>
      </c>
    </row>
    <row r="7239" spans="1:13" hidden="1" x14ac:dyDescent="0.25">
      <c r="A7239" s="128"/>
      <c r="B7239" s="2"/>
      <c r="C7239" s="139" t="s">
        <v>6652</v>
      </c>
      <c r="D7239" s="124" t="s">
        <v>6653</v>
      </c>
      <c r="E7239" s="118" t="s">
        <v>48</v>
      </c>
      <c r="F7239" s="124" t="s">
        <v>35249</v>
      </c>
      <c r="G7239" s="118" t="s">
        <v>34659</v>
      </c>
      <c r="H7239" s="137"/>
      <c r="I7239" s="119"/>
      <c r="J7239" s="129"/>
      <c r="K7239" s="129"/>
      <c r="L7239" s="129">
        <v>0</v>
      </c>
      <c r="M7239" s="134" t="s">
        <v>28434</v>
      </c>
    </row>
    <row r="7240" spans="1:13" hidden="1" x14ac:dyDescent="0.25">
      <c r="A7240" s="128"/>
      <c r="B7240" s="2"/>
      <c r="C7240" s="139" t="s">
        <v>6654</v>
      </c>
      <c r="D7240" s="124" t="s">
        <v>6655</v>
      </c>
      <c r="E7240" s="118" t="s">
        <v>48</v>
      </c>
      <c r="F7240" s="124" t="s">
        <v>35249</v>
      </c>
      <c r="G7240" s="118" t="s">
        <v>34659</v>
      </c>
      <c r="H7240" s="137"/>
      <c r="I7240" s="119"/>
      <c r="J7240" s="129"/>
      <c r="K7240" s="129"/>
      <c r="L7240" s="129">
        <v>0</v>
      </c>
      <c r="M7240" s="134" t="s">
        <v>22686</v>
      </c>
    </row>
    <row r="7241" spans="1:13" hidden="1" x14ac:dyDescent="0.25">
      <c r="A7241" s="128"/>
      <c r="B7241" s="2"/>
      <c r="C7241" s="139" t="s">
        <v>6656</v>
      </c>
      <c r="D7241" s="124" t="s">
        <v>6657</v>
      </c>
      <c r="E7241" s="118" t="s">
        <v>48</v>
      </c>
      <c r="F7241" s="124" t="s">
        <v>35249</v>
      </c>
      <c r="G7241" s="118" t="s">
        <v>34659</v>
      </c>
      <c r="H7241" s="137"/>
      <c r="I7241" s="119"/>
      <c r="J7241" s="129"/>
      <c r="K7241" s="129"/>
      <c r="L7241" s="129">
        <v>0</v>
      </c>
      <c r="M7241" s="134" t="s">
        <v>22687</v>
      </c>
    </row>
    <row r="7242" spans="1:13" hidden="1" x14ac:dyDescent="0.25">
      <c r="A7242" s="128"/>
      <c r="B7242" s="2"/>
      <c r="C7242" s="139" t="s">
        <v>6658</v>
      </c>
      <c r="D7242" s="124" t="s">
        <v>6659</v>
      </c>
      <c r="E7242" s="118" t="s">
        <v>48</v>
      </c>
      <c r="F7242" s="124" t="s">
        <v>35249</v>
      </c>
      <c r="G7242" s="118" t="s">
        <v>34659</v>
      </c>
      <c r="H7242" s="137"/>
      <c r="I7242" s="119"/>
      <c r="J7242" s="129"/>
      <c r="K7242" s="129"/>
      <c r="L7242" s="129">
        <v>0</v>
      </c>
      <c r="M7242" s="134" t="s">
        <v>22688</v>
      </c>
    </row>
    <row r="7243" spans="1:13" hidden="1" x14ac:dyDescent="0.25">
      <c r="A7243" s="128"/>
      <c r="B7243" s="2"/>
      <c r="C7243" s="139" t="s">
        <v>28638</v>
      </c>
      <c r="D7243" s="124" t="s">
        <v>28639</v>
      </c>
      <c r="E7243" s="118" t="s">
        <v>48</v>
      </c>
      <c r="F7243" s="124" t="s">
        <v>35249</v>
      </c>
      <c r="G7243" s="118" t="s">
        <v>34659</v>
      </c>
      <c r="H7243" s="137"/>
      <c r="I7243" s="119"/>
      <c r="J7243" s="129"/>
      <c r="K7243" s="129"/>
      <c r="L7243" s="129">
        <v>0</v>
      </c>
      <c r="M7243" s="134" t="s">
        <v>27726</v>
      </c>
    </row>
    <row r="7244" spans="1:13" hidden="1" x14ac:dyDescent="0.25">
      <c r="A7244" s="128"/>
      <c r="B7244" s="2"/>
      <c r="C7244" s="139" t="s">
        <v>27595</v>
      </c>
      <c r="D7244" s="124" t="s">
        <v>27596</v>
      </c>
      <c r="E7244" s="118" t="s">
        <v>48</v>
      </c>
      <c r="F7244" s="124" t="s">
        <v>35249</v>
      </c>
      <c r="G7244" s="118" t="s">
        <v>34659</v>
      </c>
      <c r="H7244" s="137"/>
      <c r="I7244" s="119"/>
      <c r="J7244" s="129"/>
      <c r="K7244" s="129"/>
      <c r="L7244" s="129">
        <v>0</v>
      </c>
      <c r="M7244" s="134" t="s">
        <v>22689</v>
      </c>
    </row>
    <row r="7245" spans="1:13" hidden="1" x14ac:dyDescent="0.25">
      <c r="A7245" s="128"/>
      <c r="B7245" s="2"/>
      <c r="C7245" s="139" t="s">
        <v>6660</v>
      </c>
      <c r="D7245" s="124" t="s">
        <v>6661</v>
      </c>
      <c r="E7245" s="118" t="s">
        <v>48</v>
      </c>
      <c r="F7245" s="124" t="s">
        <v>35249</v>
      </c>
      <c r="G7245" s="118" t="s">
        <v>34659</v>
      </c>
      <c r="H7245" s="137"/>
      <c r="I7245" s="119"/>
      <c r="J7245" s="129"/>
      <c r="K7245" s="129"/>
      <c r="L7245" s="129">
        <v>0</v>
      </c>
      <c r="M7245" s="134" t="s">
        <v>22690</v>
      </c>
    </row>
    <row r="7246" spans="1:13" hidden="1" x14ac:dyDescent="0.25">
      <c r="A7246" s="128"/>
      <c r="B7246" s="2"/>
      <c r="C7246" s="139" t="s">
        <v>32954</v>
      </c>
      <c r="D7246" s="124" t="s">
        <v>32955</v>
      </c>
      <c r="E7246" s="118" t="s">
        <v>48</v>
      </c>
      <c r="F7246" s="124" t="s">
        <v>35249</v>
      </c>
      <c r="G7246" s="118" t="s">
        <v>34659</v>
      </c>
      <c r="H7246" s="137"/>
      <c r="I7246" s="119"/>
      <c r="J7246" s="129"/>
      <c r="K7246" s="129"/>
      <c r="L7246" s="129">
        <v>0</v>
      </c>
      <c r="M7246" s="134" t="s">
        <v>32350</v>
      </c>
    </row>
    <row r="7247" spans="1:13" hidden="1" x14ac:dyDescent="0.25">
      <c r="A7247" s="128"/>
      <c r="B7247" s="2"/>
      <c r="C7247" s="139" t="s">
        <v>27640</v>
      </c>
      <c r="D7247" s="124" t="s">
        <v>27641</v>
      </c>
      <c r="E7247" s="118" t="s">
        <v>48</v>
      </c>
      <c r="F7247" s="124" t="s">
        <v>35249</v>
      </c>
      <c r="G7247" s="118" t="s">
        <v>34659</v>
      </c>
      <c r="H7247" s="137"/>
      <c r="I7247" s="119"/>
      <c r="J7247" s="129"/>
      <c r="K7247" s="129"/>
      <c r="L7247" s="129">
        <v>0</v>
      </c>
      <c r="M7247" s="134" t="s">
        <v>30983</v>
      </c>
    </row>
    <row r="7248" spans="1:13" hidden="1" x14ac:dyDescent="0.25">
      <c r="A7248" s="128"/>
      <c r="B7248" s="2"/>
      <c r="C7248" s="139" t="s">
        <v>31727</v>
      </c>
      <c r="D7248" s="124" t="s">
        <v>31728</v>
      </c>
      <c r="E7248" s="118" t="s">
        <v>48</v>
      </c>
      <c r="F7248" s="124" t="s">
        <v>35249</v>
      </c>
      <c r="G7248" s="118" t="s">
        <v>34659</v>
      </c>
      <c r="H7248" s="137"/>
      <c r="I7248" s="119"/>
      <c r="J7248" s="129"/>
      <c r="K7248" s="129"/>
      <c r="L7248" s="129">
        <v>0</v>
      </c>
      <c r="M7248" s="134" t="s">
        <v>31766</v>
      </c>
    </row>
    <row r="7249" spans="1:13" hidden="1" x14ac:dyDescent="0.25">
      <c r="A7249" s="128"/>
      <c r="B7249" s="2"/>
      <c r="C7249" s="139" t="s">
        <v>6662</v>
      </c>
      <c r="D7249" s="124" t="s">
        <v>6663</v>
      </c>
      <c r="E7249" s="118" t="s">
        <v>48</v>
      </c>
      <c r="F7249" s="124" t="s">
        <v>35249</v>
      </c>
      <c r="G7249" s="118" t="s">
        <v>34659</v>
      </c>
      <c r="H7249" s="137"/>
      <c r="I7249" s="119"/>
      <c r="J7249" s="129"/>
      <c r="K7249" s="129"/>
      <c r="L7249" s="129">
        <v>0</v>
      </c>
      <c r="M7249" s="134" t="s">
        <v>28556</v>
      </c>
    </row>
    <row r="7250" spans="1:13" hidden="1" x14ac:dyDescent="0.25">
      <c r="A7250" s="128"/>
      <c r="B7250" s="2"/>
      <c r="C7250" s="139" t="s">
        <v>27557</v>
      </c>
      <c r="D7250" s="124" t="s">
        <v>27558</v>
      </c>
      <c r="E7250" s="118" t="s">
        <v>48</v>
      </c>
      <c r="F7250" s="124" t="s">
        <v>35249</v>
      </c>
      <c r="G7250" s="118" t="s">
        <v>34659</v>
      </c>
      <c r="H7250" s="137"/>
      <c r="I7250" s="119"/>
      <c r="J7250" s="129"/>
      <c r="K7250" s="129"/>
      <c r="L7250" s="129">
        <v>0</v>
      </c>
      <c r="M7250" s="134" t="s">
        <v>22691</v>
      </c>
    </row>
    <row r="7251" spans="1:13" hidden="1" x14ac:dyDescent="0.25">
      <c r="A7251" s="128"/>
      <c r="B7251" s="2"/>
      <c r="C7251" s="139" t="s">
        <v>6664</v>
      </c>
      <c r="D7251" s="124" t="s">
        <v>6665</v>
      </c>
      <c r="E7251" s="118" t="s">
        <v>48</v>
      </c>
      <c r="F7251" s="124" t="s">
        <v>35249</v>
      </c>
      <c r="G7251" s="118" t="s">
        <v>34659</v>
      </c>
      <c r="H7251" s="137">
        <v>41390</v>
      </c>
      <c r="I7251" s="119">
        <v>33.5</v>
      </c>
      <c r="J7251" s="129"/>
      <c r="K7251" s="129"/>
      <c r="L7251" s="129">
        <v>0</v>
      </c>
      <c r="M7251" s="134" t="s">
        <v>22692</v>
      </c>
    </row>
    <row r="7252" spans="1:13" hidden="1" x14ac:dyDescent="0.25">
      <c r="A7252" s="128"/>
      <c r="B7252" s="2"/>
      <c r="C7252" s="139" t="s">
        <v>6666</v>
      </c>
      <c r="D7252" s="124" t="s">
        <v>6667</v>
      </c>
      <c r="E7252" s="118" t="s">
        <v>48</v>
      </c>
      <c r="F7252" s="124" t="s">
        <v>35249</v>
      </c>
      <c r="G7252" s="118" t="s">
        <v>34659</v>
      </c>
      <c r="H7252" s="137"/>
      <c r="I7252" s="119"/>
      <c r="J7252" s="129"/>
      <c r="K7252" s="129"/>
      <c r="L7252" s="129">
        <v>0</v>
      </c>
      <c r="M7252" s="134" t="s">
        <v>22693</v>
      </c>
    </row>
    <row r="7253" spans="1:13" hidden="1" x14ac:dyDescent="0.25">
      <c r="A7253" s="128"/>
      <c r="B7253" s="2"/>
      <c r="C7253" s="139" t="s">
        <v>28127</v>
      </c>
      <c r="D7253" s="124" t="s">
        <v>28128</v>
      </c>
      <c r="E7253" s="118" t="s">
        <v>48</v>
      </c>
      <c r="F7253" s="124" t="s">
        <v>35249</v>
      </c>
      <c r="G7253" s="118" t="s">
        <v>34659</v>
      </c>
      <c r="H7253" s="137"/>
      <c r="I7253" s="119"/>
      <c r="J7253" s="129"/>
      <c r="K7253" s="129"/>
      <c r="L7253" s="129">
        <v>0</v>
      </c>
      <c r="M7253" s="134" t="s">
        <v>32474</v>
      </c>
    </row>
    <row r="7254" spans="1:13" hidden="1" x14ac:dyDescent="0.25">
      <c r="A7254" s="128"/>
      <c r="B7254" s="2"/>
      <c r="C7254" s="139" t="s">
        <v>31004</v>
      </c>
      <c r="D7254" s="124" t="s">
        <v>31005</v>
      </c>
      <c r="E7254" s="118" t="s">
        <v>48</v>
      </c>
      <c r="F7254" s="124" t="s">
        <v>35249</v>
      </c>
      <c r="G7254" s="118" t="s">
        <v>34659</v>
      </c>
      <c r="H7254" s="137"/>
      <c r="I7254" s="119"/>
      <c r="J7254" s="129"/>
      <c r="K7254" s="129"/>
      <c r="L7254" s="129">
        <v>0</v>
      </c>
      <c r="M7254" s="134" t="s">
        <v>22694</v>
      </c>
    </row>
    <row r="7255" spans="1:13" hidden="1" x14ac:dyDescent="0.25">
      <c r="A7255" s="128"/>
      <c r="B7255" s="2"/>
      <c r="C7255" s="139" t="s">
        <v>31668</v>
      </c>
      <c r="D7255" s="124" t="s">
        <v>31669</v>
      </c>
      <c r="E7255" s="118" t="s">
        <v>48</v>
      </c>
      <c r="F7255" s="124" t="s">
        <v>35249</v>
      </c>
      <c r="G7255" s="118" t="s">
        <v>34659</v>
      </c>
      <c r="H7255" s="137"/>
      <c r="I7255" s="119"/>
      <c r="J7255" s="129"/>
      <c r="K7255" s="129"/>
      <c r="L7255" s="129">
        <v>0</v>
      </c>
      <c r="M7255" s="134" t="s">
        <v>22695</v>
      </c>
    </row>
    <row r="7256" spans="1:13" hidden="1" x14ac:dyDescent="0.25">
      <c r="A7256" s="128"/>
      <c r="B7256" s="2"/>
      <c r="C7256" s="139" t="s">
        <v>6668</v>
      </c>
      <c r="D7256" s="124" t="s">
        <v>6669</v>
      </c>
      <c r="E7256" s="118" t="s">
        <v>48</v>
      </c>
      <c r="F7256" s="124" t="s">
        <v>35249</v>
      </c>
      <c r="G7256" s="118" t="s">
        <v>34659</v>
      </c>
      <c r="H7256" s="137"/>
      <c r="I7256" s="119"/>
      <c r="J7256" s="129"/>
      <c r="K7256" s="129"/>
      <c r="L7256" s="129">
        <v>0</v>
      </c>
      <c r="M7256" s="134" t="s">
        <v>22696</v>
      </c>
    </row>
    <row r="7257" spans="1:13" hidden="1" x14ac:dyDescent="0.25">
      <c r="A7257" s="128"/>
      <c r="B7257" s="2"/>
      <c r="C7257" s="139" t="s">
        <v>27559</v>
      </c>
      <c r="D7257" s="124" t="s">
        <v>27560</v>
      </c>
      <c r="E7257" s="118" t="s">
        <v>48</v>
      </c>
      <c r="F7257" s="124" t="s">
        <v>35249</v>
      </c>
      <c r="G7257" s="118" t="s">
        <v>34659</v>
      </c>
      <c r="H7257" s="137"/>
      <c r="I7257" s="119"/>
      <c r="J7257" s="129"/>
      <c r="K7257" s="129"/>
      <c r="L7257" s="129">
        <v>0</v>
      </c>
      <c r="M7257" s="134" t="s">
        <v>22697</v>
      </c>
    </row>
    <row r="7258" spans="1:13" hidden="1" x14ac:dyDescent="0.25">
      <c r="A7258" s="128"/>
      <c r="B7258" s="2"/>
      <c r="C7258" s="139" t="s">
        <v>6670</v>
      </c>
      <c r="D7258" s="124" t="s">
        <v>6671</v>
      </c>
      <c r="E7258" s="118" t="s">
        <v>48</v>
      </c>
      <c r="F7258" s="124" t="s">
        <v>35249</v>
      </c>
      <c r="G7258" s="118" t="s">
        <v>34659</v>
      </c>
      <c r="H7258" s="137"/>
      <c r="I7258" s="119"/>
      <c r="J7258" s="129"/>
      <c r="K7258" s="129"/>
      <c r="L7258" s="129">
        <v>0</v>
      </c>
      <c r="M7258" s="134" t="s">
        <v>22698</v>
      </c>
    </row>
    <row r="7259" spans="1:13" hidden="1" x14ac:dyDescent="0.25">
      <c r="A7259" s="128"/>
      <c r="B7259" s="2"/>
      <c r="C7259" s="139" t="s">
        <v>6672</v>
      </c>
      <c r="D7259" s="124" t="s">
        <v>6673</v>
      </c>
      <c r="E7259" s="118" t="s">
        <v>48</v>
      </c>
      <c r="F7259" s="124" t="s">
        <v>35249</v>
      </c>
      <c r="G7259" s="118" t="s">
        <v>34659</v>
      </c>
      <c r="H7259" s="137"/>
      <c r="I7259" s="119"/>
      <c r="J7259" s="129"/>
      <c r="K7259" s="129"/>
      <c r="L7259" s="129">
        <v>0</v>
      </c>
      <c r="M7259" s="134"/>
    </row>
    <row r="7260" spans="1:13" hidden="1" x14ac:dyDescent="0.25">
      <c r="A7260" s="128"/>
      <c r="B7260" s="2"/>
      <c r="C7260" s="139" t="s">
        <v>6674</v>
      </c>
      <c r="D7260" s="124" t="s">
        <v>6675</v>
      </c>
      <c r="E7260" s="118" t="s">
        <v>48</v>
      </c>
      <c r="F7260" s="124" t="s">
        <v>35249</v>
      </c>
      <c r="G7260" s="118" t="s">
        <v>34659</v>
      </c>
      <c r="H7260" s="137">
        <v>41900</v>
      </c>
      <c r="I7260" s="119">
        <v>471.5</v>
      </c>
      <c r="J7260" s="129"/>
      <c r="K7260" s="129"/>
      <c r="L7260" s="129">
        <v>0</v>
      </c>
      <c r="M7260" s="134"/>
    </row>
    <row r="7261" spans="1:13" hidden="1" x14ac:dyDescent="0.25">
      <c r="A7261" s="128"/>
      <c r="B7261" s="2"/>
      <c r="C7261" s="139" t="s">
        <v>6676</v>
      </c>
      <c r="D7261" s="124" t="s">
        <v>6677</v>
      </c>
      <c r="E7261" s="118" t="s">
        <v>48</v>
      </c>
      <c r="F7261" s="124" t="s">
        <v>35249</v>
      </c>
      <c r="G7261" s="118" t="s">
        <v>2</v>
      </c>
      <c r="H7261" s="137">
        <v>42663</v>
      </c>
      <c r="I7261" s="119">
        <v>68</v>
      </c>
      <c r="J7261" s="129"/>
      <c r="K7261" s="129"/>
      <c r="L7261" s="129">
        <v>0</v>
      </c>
      <c r="M7261" s="134" t="s">
        <v>32294</v>
      </c>
    </row>
    <row r="7262" spans="1:13" hidden="1" x14ac:dyDescent="0.25">
      <c r="A7262" s="128"/>
      <c r="B7262" s="2"/>
      <c r="C7262" s="139" t="s">
        <v>6678</v>
      </c>
      <c r="D7262" s="124" t="s">
        <v>6679</v>
      </c>
      <c r="E7262" s="118" t="s">
        <v>48</v>
      </c>
      <c r="F7262" s="124" t="s">
        <v>35249</v>
      </c>
      <c r="G7262" s="118" t="s">
        <v>34659</v>
      </c>
      <c r="H7262" s="137">
        <v>42186</v>
      </c>
      <c r="I7262" s="119">
        <v>60</v>
      </c>
      <c r="J7262" s="129"/>
      <c r="K7262" s="129"/>
      <c r="L7262" s="129">
        <v>0</v>
      </c>
      <c r="M7262" s="134" t="s">
        <v>22699</v>
      </c>
    </row>
    <row r="7263" spans="1:13" hidden="1" x14ac:dyDescent="0.25">
      <c r="A7263" s="128"/>
      <c r="B7263" s="2"/>
      <c r="C7263" s="139" t="s">
        <v>42022</v>
      </c>
      <c r="D7263" s="124" t="s">
        <v>42023</v>
      </c>
      <c r="E7263" s="118" t="s">
        <v>48</v>
      </c>
      <c r="F7263" s="124" t="s">
        <v>35249</v>
      </c>
      <c r="G7263" s="118" t="s">
        <v>2</v>
      </c>
      <c r="H7263" s="137">
        <v>45965</v>
      </c>
      <c r="I7263" s="119">
        <v>9572.41</v>
      </c>
      <c r="J7263" s="129"/>
      <c r="K7263" s="129"/>
      <c r="L7263" s="129">
        <v>0</v>
      </c>
      <c r="M7263" s="134" t="s">
        <v>22700</v>
      </c>
    </row>
    <row r="7264" spans="1:13" hidden="1" x14ac:dyDescent="0.25">
      <c r="A7264" s="128"/>
      <c r="B7264" s="2"/>
      <c r="C7264" s="139" t="s">
        <v>42024</v>
      </c>
      <c r="D7264" s="124" t="s">
        <v>42025</v>
      </c>
      <c r="E7264" s="118" t="s">
        <v>48</v>
      </c>
      <c r="F7264" s="124" t="s">
        <v>35249</v>
      </c>
      <c r="G7264" s="118" t="s">
        <v>2</v>
      </c>
      <c r="H7264" s="137">
        <v>45965</v>
      </c>
      <c r="I7264" s="119">
        <v>9572.41</v>
      </c>
      <c r="J7264" s="129"/>
      <c r="K7264" s="129"/>
      <c r="L7264" s="129">
        <v>0</v>
      </c>
      <c r="M7264" s="134" t="s">
        <v>22701</v>
      </c>
    </row>
    <row r="7265" spans="1:13" hidden="1" x14ac:dyDescent="0.25">
      <c r="A7265" s="128"/>
      <c r="B7265" s="2"/>
      <c r="C7265" s="139" t="s">
        <v>42026</v>
      </c>
      <c r="D7265" s="124" t="s">
        <v>42027</v>
      </c>
      <c r="E7265" s="118" t="s">
        <v>48</v>
      </c>
      <c r="F7265" s="124" t="s">
        <v>35249</v>
      </c>
      <c r="G7265" s="118" t="s">
        <v>2</v>
      </c>
      <c r="H7265" s="137">
        <v>45965</v>
      </c>
      <c r="I7265" s="119">
        <v>9572.41</v>
      </c>
      <c r="J7265" s="129"/>
      <c r="K7265" s="129"/>
      <c r="L7265" s="129">
        <v>0</v>
      </c>
      <c r="M7265" s="134" t="s">
        <v>22702</v>
      </c>
    </row>
    <row r="7266" spans="1:13" hidden="1" x14ac:dyDescent="0.25">
      <c r="A7266" s="128"/>
      <c r="B7266" s="2"/>
      <c r="C7266" s="139" t="s">
        <v>6680</v>
      </c>
      <c r="D7266" s="124" t="s">
        <v>6681</v>
      </c>
      <c r="E7266" s="118" t="s">
        <v>48</v>
      </c>
      <c r="F7266" s="124" t="s">
        <v>35249</v>
      </c>
      <c r="G7266" s="118" t="s">
        <v>2</v>
      </c>
      <c r="H7266" s="137">
        <v>41390</v>
      </c>
      <c r="I7266" s="119">
        <v>181</v>
      </c>
      <c r="J7266" s="129"/>
      <c r="K7266" s="129"/>
      <c r="L7266" s="129">
        <v>0</v>
      </c>
      <c r="M7266" s="134" t="s">
        <v>22703</v>
      </c>
    </row>
    <row r="7267" spans="1:13" hidden="1" x14ac:dyDescent="0.25">
      <c r="A7267" s="128"/>
      <c r="B7267" s="2"/>
      <c r="C7267" s="139" t="s">
        <v>6682</v>
      </c>
      <c r="D7267" s="124" t="s">
        <v>6683</v>
      </c>
      <c r="E7267" s="118" t="s">
        <v>48</v>
      </c>
      <c r="F7267" s="124" t="s">
        <v>35249</v>
      </c>
      <c r="G7267" s="118" t="s">
        <v>2</v>
      </c>
      <c r="H7267" s="137">
        <v>41390</v>
      </c>
      <c r="I7267" s="119">
        <v>274</v>
      </c>
      <c r="J7267" s="129"/>
      <c r="K7267" s="129"/>
      <c r="L7267" s="129">
        <v>0</v>
      </c>
      <c r="M7267" s="134" t="s">
        <v>22703</v>
      </c>
    </row>
    <row r="7268" spans="1:13" hidden="1" x14ac:dyDescent="0.25">
      <c r="A7268" s="128"/>
      <c r="B7268" s="2"/>
      <c r="C7268" s="139" t="s">
        <v>30826</v>
      </c>
      <c r="D7268" s="124" t="s">
        <v>30827</v>
      </c>
      <c r="E7268" s="118" t="s">
        <v>48</v>
      </c>
      <c r="F7268" s="124" t="s">
        <v>35249</v>
      </c>
      <c r="G7268" s="118" t="s">
        <v>2</v>
      </c>
      <c r="H7268" s="137">
        <v>45068</v>
      </c>
      <c r="I7268" s="119">
        <v>43.07</v>
      </c>
      <c r="J7268" s="129"/>
      <c r="K7268" s="129"/>
      <c r="L7268" s="129">
        <v>0</v>
      </c>
      <c r="M7268" s="134"/>
    </row>
    <row r="7269" spans="1:13" hidden="1" x14ac:dyDescent="0.25">
      <c r="A7269" s="128"/>
      <c r="B7269" s="2"/>
      <c r="C7269" s="139" t="s">
        <v>31524</v>
      </c>
      <c r="D7269" s="124" t="s">
        <v>31525</v>
      </c>
      <c r="E7269" s="118" t="s">
        <v>48</v>
      </c>
      <c r="F7269" s="124" t="s">
        <v>35249</v>
      </c>
      <c r="G7269" s="118" t="s">
        <v>2</v>
      </c>
      <c r="H7269" s="137">
        <v>45068</v>
      </c>
      <c r="I7269" s="119">
        <v>46.52</v>
      </c>
      <c r="J7269" s="129"/>
      <c r="K7269" s="129"/>
      <c r="L7269" s="129">
        <v>0</v>
      </c>
      <c r="M7269" s="134" t="s">
        <v>22704</v>
      </c>
    </row>
    <row r="7270" spans="1:13" hidden="1" x14ac:dyDescent="0.25">
      <c r="A7270" s="128"/>
      <c r="B7270" s="2"/>
      <c r="C7270" s="139" t="s">
        <v>32784</v>
      </c>
      <c r="D7270" s="124" t="s">
        <v>32785</v>
      </c>
      <c r="E7270" s="118" t="s">
        <v>48</v>
      </c>
      <c r="F7270" s="124" t="s">
        <v>35249</v>
      </c>
      <c r="G7270" s="118" t="s">
        <v>2</v>
      </c>
      <c r="H7270" s="137"/>
      <c r="I7270" s="119"/>
      <c r="J7270" s="129"/>
      <c r="K7270" s="129"/>
      <c r="L7270" s="129">
        <v>0</v>
      </c>
      <c r="M7270" s="134"/>
    </row>
    <row r="7271" spans="1:13" hidden="1" x14ac:dyDescent="0.25">
      <c r="A7271" s="128"/>
      <c r="B7271" s="2"/>
      <c r="C7271" s="139" t="s">
        <v>6684</v>
      </c>
      <c r="D7271" s="124" t="s">
        <v>6685</v>
      </c>
      <c r="E7271" s="118" t="s">
        <v>48</v>
      </c>
      <c r="F7271" s="124" t="s">
        <v>35249</v>
      </c>
      <c r="G7271" s="118" t="s">
        <v>2</v>
      </c>
      <c r="H7271" s="137">
        <v>41093</v>
      </c>
      <c r="I7271" s="119">
        <v>140</v>
      </c>
      <c r="J7271" s="129"/>
      <c r="K7271" s="129"/>
      <c r="L7271" s="129">
        <v>0</v>
      </c>
      <c r="M7271" s="134" t="s">
        <v>22705</v>
      </c>
    </row>
    <row r="7272" spans="1:13" hidden="1" x14ac:dyDescent="0.25">
      <c r="A7272" s="128"/>
      <c r="B7272" s="2"/>
      <c r="C7272" s="139" t="s">
        <v>6686</v>
      </c>
      <c r="D7272" s="124" t="s">
        <v>6687</v>
      </c>
      <c r="E7272" s="118" t="s">
        <v>48</v>
      </c>
      <c r="F7272" s="124" t="s">
        <v>35249</v>
      </c>
      <c r="G7272" s="118" t="s">
        <v>2</v>
      </c>
      <c r="H7272" s="137">
        <v>45573</v>
      </c>
      <c r="I7272" s="119">
        <v>13.78</v>
      </c>
      <c r="J7272" s="129"/>
      <c r="K7272" s="129"/>
      <c r="L7272" s="129">
        <v>0</v>
      </c>
      <c r="M7272" s="134" t="s">
        <v>22706</v>
      </c>
    </row>
    <row r="7273" spans="1:13" hidden="1" x14ac:dyDescent="0.25">
      <c r="A7273" s="128"/>
      <c r="B7273" s="2"/>
      <c r="C7273" s="139" t="s">
        <v>6688</v>
      </c>
      <c r="D7273" s="124" t="s">
        <v>6689</v>
      </c>
      <c r="E7273" s="118" t="s">
        <v>48</v>
      </c>
      <c r="F7273" s="124" t="s">
        <v>35249</v>
      </c>
      <c r="G7273" s="118" t="s">
        <v>2</v>
      </c>
      <c r="H7273" s="137">
        <v>45254</v>
      </c>
      <c r="I7273" s="119">
        <v>20.02</v>
      </c>
      <c r="J7273" s="129"/>
      <c r="K7273" s="129"/>
      <c r="L7273" s="129">
        <v>0</v>
      </c>
      <c r="M7273" s="134" t="s">
        <v>22707</v>
      </c>
    </row>
    <row r="7274" spans="1:13" hidden="1" x14ac:dyDescent="0.25">
      <c r="A7274" s="128"/>
      <c r="B7274" s="2"/>
      <c r="C7274" s="139" t="s">
        <v>6690</v>
      </c>
      <c r="D7274" s="124" t="s">
        <v>6691</v>
      </c>
      <c r="E7274" s="118" t="s">
        <v>48</v>
      </c>
      <c r="F7274" s="124" t="s">
        <v>35249</v>
      </c>
      <c r="G7274" s="118" t="s">
        <v>2</v>
      </c>
      <c r="H7274" s="137">
        <v>45254</v>
      </c>
      <c r="I7274" s="119">
        <v>23.54</v>
      </c>
      <c r="J7274" s="129"/>
      <c r="K7274" s="129"/>
      <c r="L7274" s="129">
        <v>0</v>
      </c>
      <c r="M7274" s="134" t="s">
        <v>22708</v>
      </c>
    </row>
    <row r="7275" spans="1:13" hidden="1" x14ac:dyDescent="0.25">
      <c r="A7275" s="128"/>
      <c r="B7275" s="2"/>
      <c r="C7275" s="139" t="s">
        <v>6692</v>
      </c>
      <c r="D7275" s="124" t="s">
        <v>6693</v>
      </c>
      <c r="E7275" s="118" t="s">
        <v>48</v>
      </c>
      <c r="F7275" s="124" t="s">
        <v>35249</v>
      </c>
      <c r="G7275" s="118" t="s">
        <v>2</v>
      </c>
      <c r="H7275" s="137">
        <v>42660</v>
      </c>
      <c r="I7275" s="119">
        <v>16.5</v>
      </c>
      <c r="J7275" s="129">
        <v>1.2</v>
      </c>
      <c r="K7275" s="129">
        <v>2.4</v>
      </c>
      <c r="L7275" s="129">
        <v>2.88</v>
      </c>
      <c r="M7275" s="134" t="s">
        <v>22709</v>
      </c>
    </row>
    <row r="7276" spans="1:13" hidden="1" x14ac:dyDescent="0.25">
      <c r="A7276" s="128"/>
      <c r="B7276" s="2"/>
      <c r="C7276" s="139" t="s">
        <v>6694</v>
      </c>
      <c r="D7276" s="124" t="s">
        <v>6695</v>
      </c>
      <c r="E7276" s="118" t="s">
        <v>48</v>
      </c>
      <c r="F7276" s="124" t="s">
        <v>35249</v>
      </c>
      <c r="G7276" s="118" t="s">
        <v>2</v>
      </c>
      <c r="H7276" s="137">
        <v>44623</v>
      </c>
      <c r="I7276" s="119">
        <v>55.18</v>
      </c>
      <c r="J7276" s="129"/>
      <c r="K7276" s="129"/>
      <c r="L7276" s="129">
        <v>0</v>
      </c>
      <c r="M7276" s="134" t="s">
        <v>32483</v>
      </c>
    </row>
    <row r="7277" spans="1:13" hidden="1" x14ac:dyDescent="0.25">
      <c r="A7277" s="128"/>
      <c r="B7277" s="2"/>
      <c r="C7277" s="139" t="s">
        <v>6696</v>
      </c>
      <c r="D7277" s="124" t="s">
        <v>6697</v>
      </c>
      <c r="E7277" s="118" t="s">
        <v>48</v>
      </c>
      <c r="F7277" s="124" t="s">
        <v>35249</v>
      </c>
      <c r="G7277" s="118" t="s">
        <v>2</v>
      </c>
      <c r="H7277" s="137">
        <v>42775</v>
      </c>
      <c r="I7277" s="119">
        <v>35</v>
      </c>
      <c r="J7277" s="129"/>
      <c r="K7277" s="129"/>
      <c r="L7277" s="129">
        <v>0</v>
      </c>
      <c r="M7277" s="134" t="s">
        <v>29069</v>
      </c>
    </row>
    <row r="7278" spans="1:13" hidden="1" x14ac:dyDescent="0.25">
      <c r="A7278" s="128"/>
      <c r="B7278" s="2"/>
      <c r="C7278" s="139" t="s">
        <v>6698</v>
      </c>
      <c r="D7278" s="124" t="s">
        <v>6699</v>
      </c>
      <c r="E7278" s="118" t="s">
        <v>48</v>
      </c>
      <c r="F7278" s="124" t="s">
        <v>35249</v>
      </c>
      <c r="G7278" s="118" t="s">
        <v>2</v>
      </c>
      <c r="H7278" s="137">
        <v>43949</v>
      </c>
      <c r="I7278" s="119">
        <v>55.53</v>
      </c>
      <c r="J7278" s="129"/>
      <c r="K7278" s="129"/>
      <c r="L7278" s="129">
        <v>0</v>
      </c>
      <c r="M7278" s="134" t="s">
        <v>22710</v>
      </c>
    </row>
    <row r="7279" spans="1:13" hidden="1" x14ac:dyDescent="0.25">
      <c r="A7279" s="128"/>
      <c r="B7279" s="2"/>
      <c r="C7279" s="139" t="s">
        <v>27655</v>
      </c>
      <c r="D7279" s="124" t="s">
        <v>27656</v>
      </c>
      <c r="E7279" s="118" t="s">
        <v>48</v>
      </c>
      <c r="F7279" s="124" t="s">
        <v>35249</v>
      </c>
      <c r="G7279" s="118" t="s">
        <v>58</v>
      </c>
      <c r="H7279" s="137"/>
      <c r="I7279" s="119"/>
      <c r="J7279" s="129"/>
      <c r="K7279" s="129"/>
      <c r="L7279" s="129">
        <v>0</v>
      </c>
      <c r="M7279" s="134" t="s">
        <v>27879</v>
      </c>
    </row>
    <row r="7280" spans="1:13" hidden="1" x14ac:dyDescent="0.25">
      <c r="A7280" s="128"/>
      <c r="B7280" s="2"/>
      <c r="C7280" s="139" t="s">
        <v>6700</v>
      </c>
      <c r="D7280" s="124" t="s">
        <v>6701</v>
      </c>
      <c r="E7280" s="118" t="s">
        <v>48</v>
      </c>
      <c r="F7280" s="124" t="s">
        <v>35249</v>
      </c>
      <c r="G7280" s="118" t="s">
        <v>34659</v>
      </c>
      <c r="H7280" s="137">
        <v>41934</v>
      </c>
      <c r="I7280" s="119">
        <v>330</v>
      </c>
      <c r="J7280" s="129"/>
      <c r="K7280" s="129"/>
      <c r="L7280" s="129">
        <v>0</v>
      </c>
      <c r="M7280" s="134" t="s">
        <v>22711</v>
      </c>
    </row>
    <row r="7281" spans="1:13" hidden="1" x14ac:dyDescent="0.25">
      <c r="A7281" s="128"/>
      <c r="B7281" s="2"/>
      <c r="C7281" s="139" t="s">
        <v>6702</v>
      </c>
      <c r="D7281" s="124" t="s">
        <v>6703</v>
      </c>
      <c r="E7281" s="118" t="s">
        <v>48</v>
      </c>
      <c r="F7281" s="124" t="s">
        <v>35249</v>
      </c>
      <c r="G7281" s="118" t="s">
        <v>34659</v>
      </c>
      <c r="H7281" s="137">
        <v>42055</v>
      </c>
      <c r="I7281" s="119">
        <v>895</v>
      </c>
      <c r="J7281" s="129"/>
      <c r="K7281" s="129"/>
      <c r="L7281" s="129">
        <v>0</v>
      </c>
      <c r="M7281" s="134" t="s">
        <v>29072</v>
      </c>
    </row>
    <row r="7282" spans="1:13" hidden="1" x14ac:dyDescent="0.25">
      <c r="A7282" s="128"/>
      <c r="B7282" s="2"/>
      <c r="C7282" s="139" t="s">
        <v>6704</v>
      </c>
      <c r="D7282" s="124" t="s">
        <v>6705</v>
      </c>
      <c r="E7282" s="118" t="s">
        <v>48</v>
      </c>
      <c r="F7282" s="124" t="s">
        <v>35249</v>
      </c>
      <c r="G7282" s="118" t="s">
        <v>34659</v>
      </c>
      <c r="H7282" s="137">
        <v>41312</v>
      </c>
      <c r="I7282" s="119">
        <v>2070.6</v>
      </c>
      <c r="J7282" s="129"/>
      <c r="K7282" s="129"/>
      <c r="L7282" s="129">
        <v>0</v>
      </c>
      <c r="M7282" s="134" t="s">
        <v>28049</v>
      </c>
    </row>
    <row r="7283" spans="1:13" hidden="1" x14ac:dyDescent="0.25">
      <c r="A7283" s="128"/>
      <c r="B7283" s="2"/>
      <c r="C7283" s="139" t="s">
        <v>6706</v>
      </c>
      <c r="D7283" s="124" t="s">
        <v>6707</v>
      </c>
      <c r="E7283" s="118" t="s">
        <v>48</v>
      </c>
      <c r="F7283" s="124" t="s">
        <v>35249</v>
      </c>
      <c r="G7283" s="118" t="s">
        <v>58</v>
      </c>
      <c r="H7283" s="137">
        <v>46001</v>
      </c>
      <c r="I7283" s="119">
        <v>72</v>
      </c>
      <c r="J7283" s="129"/>
      <c r="K7283" s="129"/>
      <c r="L7283" s="129">
        <v>0</v>
      </c>
      <c r="M7283" s="134" t="s">
        <v>32480</v>
      </c>
    </row>
    <row r="7284" spans="1:13" hidden="1" x14ac:dyDescent="0.25">
      <c r="A7284" s="128"/>
      <c r="B7284" s="2"/>
      <c r="C7284" s="139" t="s">
        <v>6708</v>
      </c>
      <c r="D7284" s="124" t="s">
        <v>6709</v>
      </c>
      <c r="E7284" s="118" t="s">
        <v>48</v>
      </c>
      <c r="F7284" s="124" t="s">
        <v>35249</v>
      </c>
      <c r="G7284" s="118" t="s">
        <v>34659</v>
      </c>
      <c r="H7284" s="137">
        <v>43892</v>
      </c>
      <c r="I7284" s="119">
        <v>775.75</v>
      </c>
      <c r="J7284" s="129"/>
      <c r="K7284" s="129"/>
      <c r="L7284" s="129">
        <v>0</v>
      </c>
      <c r="M7284" s="134" t="s">
        <v>28915</v>
      </c>
    </row>
    <row r="7285" spans="1:13" hidden="1" x14ac:dyDescent="0.25">
      <c r="A7285" s="128"/>
      <c r="B7285" s="2"/>
      <c r="C7285" s="139" t="s">
        <v>6710</v>
      </c>
      <c r="D7285" s="124" t="s">
        <v>6711</v>
      </c>
      <c r="E7285" s="118" t="s">
        <v>48</v>
      </c>
      <c r="F7285" s="124" t="s">
        <v>35249</v>
      </c>
      <c r="G7285" s="118" t="s">
        <v>34659</v>
      </c>
      <c r="H7285" s="137">
        <v>41317</v>
      </c>
      <c r="I7285" s="119">
        <v>0.23</v>
      </c>
      <c r="J7285" s="129"/>
      <c r="K7285" s="129"/>
      <c r="L7285" s="129">
        <v>0</v>
      </c>
      <c r="M7285" s="134" t="s">
        <v>27663</v>
      </c>
    </row>
    <row r="7286" spans="1:13" hidden="1" x14ac:dyDescent="0.25">
      <c r="A7286" s="128"/>
      <c r="B7286" s="2"/>
      <c r="C7286" s="139" t="s">
        <v>6712</v>
      </c>
      <c r="D7286" s="124" t="s">
        <v>6713</v>
      </c>
      <c r="E7286" s="118" t="s">
        <v>48</v>
      </c>
      <c r="F7286" s="124" t="s">
        <v>35249</v>
      </c>
      <c r="G7286" s="118" t="s">
        <v>2</v>
      </c>
      <c r="H7286" s="137">
        <v>43544</v>
      </c>
      <c r="I7286" s="119">
        <v>3119.05</v>
      </c>
      <c r="J7286" s="129"/>
      <c r="K7286" s="129"/>
      <c r="L7286" s="129">
        <v>0</v>
      </c>
      <c r="M7286" s="134" t="s">
        <v>27824</v>
      </c>
    </row>
    <row r="7287" spans="1:13" hidden="1" x14ac:dyDescent="0.25">
      <c r="A7287" s="128"/>
      <c r="B7287" s="2"/>
      <c r="C7287" s="139" t="s">
        <v>6714</v>
      </c>
      <c r="D7287" s="124" t="s">
        <v>6715</v>
      </c>
      <c r="E7287" s="118" t="s">
        <v>48</v>
      </c>
      <c r="F7287" s="124" t="s">
        <v>35249</v>
      </c>
      <c r="G7287" s="118" t="s">
        <v>2</v>
      </c>
      <c r="H7287" s="137">
        <v>43544</v>
      </c>
      <c r="I7287" s="119">
        <v>2500.65</v>
      </c>
      <c r="J7287" s="129"/>
      <c r="K7287" s="129"/>
      <c r="L7287" s="129">
        <v>0</v>
      </c>
      <c r="M7287" s="134" t="s">
        <v>27709</v>
      </c>
    </row>
    <row r="7288" spans="1:13" hidden="1" x14ac:dyDescent="0.25">
      <c r="A7288" s="128"/>
      <c r="B7288" s="2"/>
      <c r="C7288" s="139" t="s">
        <v>6716</v>
      </c>
      <c r="D7288" s="124" t="s">
        <v>6717</v>
      </c>
      <c r="E7288" s="118" t="s">
        <v>48</v>
      </c>
      <c r="F7288" s="124" t="s">
        <v>35249</v>
      </c>
      <c r="G7288" s="118" t="s">
        <v>2</v>
      </c>
      <c r="H7288" s="137">
        <v>43585</v>
      </c>
      <c r="I7288" s="119">
        <v>4143.3100000000004</v>
      </c>
      <c r="J7288" s="129"/>
      <c r="K7288" s="129"/>
      <c r="L7288" s="129">
        <v>0</v>
      </c>
      <c r="M7288" s="134" t="s">
        <v>28266</v>
      </c>
    </row>
    <row r="7289" spans="1:13" hidden="1" x14ac:dyDescent="0.25">
      <c r="A7289" s="128"/>
      <c r="B7289" s="2"/>
      <c r="C7289" s="139" t="s">
        <v>6718</v>
      </c>
      <c r="D7289" s="124" t="s">
        <v>6719</v>
      </c>
      <c r="E7289" s="118" t="s">
        <v>48</v>
      </c>
      <c r="F7289" s="124" t="s">
        <v>35249</v>
      </c>
      <c r="G7289" s="118" t="s">
        <v>34659</v>
      </c>
      <c r="H7289" s="137">
        <v>43042</v>
      </c>
      <c r="I7289" s="119">
        <v>55</v>
      </c>
      <c r="J7289" s="129"/>
      <c r="K7289" s="129"/>
      <c r="L7289" s="129">
        <v>0</v>
      </c>
      <c r="M7289" s="134" t="s">
        <v>27882</v>
      </c>
    </row>
    <row r="7290" spans="1:13" hidden="1" x14ac:dyDescent="0.25">
      <c r="A7290" s="128"/>
      <c r="B7290" s="2"/>
      <c r="C7290" s="139" t="s">
        <v>29357</v>
      </c>
      <c r="D7290" s="124" t="s">
        <v>29358</v>
      </c>
      <c r="E7290" s="118" t="s">
        <v>48</v>
      </c>
      <c r="F7290" s="124" t="s">
        <v>35249</v>
      </c>
      <c r="G7290" s="118" t="s">
        <v>2</v>
      </c>
      <c r="H7290" s="137"/>
      <c r="I7290" s="119"/>
      <c r="J7290" s="129"/>
      <c r="K7290" s="129"/>
      <c r="L7290" s="129">
        <v>0</v>
      </c>
      <c r="M7290" s="134" t="s">
        <v>27833</v>
      </c>
    </row>
    <row r="7291" spans="1:13" hidden="1" x14ac:dyDescent="0.25">
      <c r="A7291" s="128"/>
      <c r="B7291" s="2"/>
      <c r="C7291" s="139" t="s">
        <v>6720</v>
      </c>
      <c r="D7291" s="124" t="s">
        <v>6721</v>
      </c>
      <c r="E7291" s="118" t="s">
        <v>48</v>
      </c>
      <c r="F7291" s="124" t="s">
        <v>35249</v>
      </c>
      <c r="G7291" s="118" t="s">
        <v>2</v>
      </c>
      <c r="H7291" s="137">
        <v>44064</v>
      </c>
      <c r="I7291" s="119">
        <v>42.91</v>
      </c>
      <c r="J7291" s="129"/>
      <c r="K7291" s="129"/>
      <c r="L7291" s="129">
        <v>0</v>
      </c>
      <c r="M7291" s="134" t="s">
        <v>27776</v>
      </c>
    </row>
    <row r="7292" spans="1:13" hidden="1" x14ac:dyDescent="0.25">
      <c r="A7292" s="128"/>
      <c r="B7292" s="2"/>
      <c r="C7292" s="139" t="s">
        <v>6722</v>
      </c>
      <c r="D7292" s="124" t="s">
        <v>6723</v>
      </c>
      <c r="E7292" s="118" t="s">
        <v>48</v>
      </c>
      <c r="F7292" s="124" t="s">
        <v>35249</v>
      </c>
      <c r="G7292" s="118" t="s">
        <v>2</v>
      </c>
      <c r="H7292" s="137">
        <v>44064</v>
      </c>
      <c r="I7292" s="119">
        <v>42.91</v>
      </c>
      <c r="J7292" s="129"/>
      <c r="K7292" s="129"/>
      <c r="L7292" s="129">
        <v>0</v>
      </c>
      <c r="M7292" s="134" t="s">
        <v>22712</v>
      </c>
    </row>
    <row r="7293" spans="1:13" hidden="1" x14ac:dyDescent="0.25">
      <c r="A7293" s="128"/>
      <c r="B7293" s="2"/>
      <c r="C7293" s="139" t="s">
        <v>6724</v>
      </c>
      <c r="D7293" s="124" t="s">
        <v>6725</v>
      </c>
      <c r="E7293" s="118" t="s">
        <v>48</v>
      </c>
      <c r="F7293" s="124" t="s">
        <v>35249</v>
      </c>
      <c r="G7293" s="118" t="s">
        <v>2</v>
      </c>
      <c r="H7293" s="137">
        <v>44064</v>
      </c>
      <c r="I7293" s="119">
        <v>42.91</v>
      </c>
      <c r="J7293" s="129"/>
      <c r="K7293" s="129"/>
      <c r="L7293" s="129">
        <v>0</v>
      </c>
      <c r="M7293" s="134" t="s">
        <v>22713</v>
      </c>
    </row>
    <row r="7294" spans="1:13" hidden="1" x14ac:dyDescent="0.25">
      <c r="A7294" s="128"/>
      <c r="B7294" s="2"/>
      <c r="C7294" s="139" t="s">
        <v>29491</v>
      </c>
      <c r="D7294" s="124" t="s">
        <v>29492</v>
      </c>
      <c r="E7294" s="118" t="s">
        <v>48</v>
      </c>
      <c r="F7294" s="124" t="s">
        <v>35249</v>
      </c>
      <c r="G7294" s="118" t="s">
        <v>2</v>
      </c>
      <c r="H7294" s="137">
        <v>45029</v>
      </c>
      <c r="I7294" s="119">
        <v>515.88</v>
      </c>
      <c r="J7294" s="129"/>
      <c r="K7294" s="129"/>
      <c r="L7294" s="129">
        <v>0</v>
      </c>
      <c r="M7294" s="134" t="s">
        <v>28912</v>
      </c>
    </row>
    <row r="7295" spans="1:13" hidden="1" x14ac:dyDescent="0.25">
      <c r="A7295" s="128"/>
      <c r="B7295" s="2"/>
      <c r="C7295" s="139" t="s">
        <v>28898</v>
      </c>
      <c r="D7295" s="124" t="s">
        <v>28899</v>
      </c>
      <c r="E7295" s="118" t="s">
        <v>48</v>
      </c>
      <c r="F7295" s="124" t="s">
        <v>35249</v>
      </c>
      <c r="G7295" s="118" t="s">
        <v>2</v>
      </c>
      <c r="H7295" s="137"/>
      <c r="I7295" s="119"/>
      <c r="J7295" s="129"/>
      <c r="K7295" s="129"/>
      <c r="L7295" s="129">
        <v>0</v>
      </c>
      <c r="M7295" s="134" t="s">
        <v>22714</v>
      </c>
    </row>
    <row r="7296" spans="1:13" hidden="1" x14ac:dyDescent="0.25">
      <c r="A7296" s="128"/>
      <c r="B7296" s="2"/>
      <c r="C7296" s="139" t="s">
        <v>6726</v>
      </c>
      <c r="D7296" s="124" t="s">
        <v>6727</v>
      </c>
      <c r="E7296" s="118" t="s">
        <v>48</v>
      </c>
      <c r="F7296" s="124" t="s">
        <v>35249</v>
      </c>
      <c r="G7296" s="118" t="s">
        <v>2</v>
      </c>
      <c r="H7296" s="137">
        <v>44294</v>
      </c>
      <c r="I7296" s="119">
        <v>670</v>
      </c>
      <c r="J7296" s="129"/>
      <c r="K7296" s="129"/>
      <c r="L7296" s="129">
        <v>0</v>
      </c>
      <c r="M7296" s="134" t="s">
        <v>27779</v>
      </c>
    </row>
    <row r="7297" spans="1:13" hidden="1" x14ac:dyDescent="0.25">
      <c r="A7297" s="128"/>
      <c r="B7297" s="2"/>
      <c r="C7297" s="139" t="s">
        <v>6728</v>
      </c>
      <c r="D7297" s="124" t="s">
        <v>6729</v>
      </c>
      <c r="E7297" s="118" t="s">
        <v>48</v>
      </c>
      <c r="F7297" s="124" t="s">
        <v>35249</v>
      </c>
      <c r="G7297" s="118" t="s">
        <v>2</v>
      </c>
      <c r="H7297" s="137">
        <v>44088</v>
      </c>
      <c r="I7297" s="119">
        <v>670</v>
      </c>
      <c r="J7297" s="129"/>
      <c r="K7297" s="129"/>
      <c r="L7297" s="129">
        <v>0</v>
      </c>
      <c r="M7297" s="134" t="s">
        <v>30749</v>
      </c>
    </row>
    <row r="7298" spans="1:13" hidden="1" x14ac:dyDescent="0.25">
      <c r="A7298" s="128"/>
      <c r="B7298" s="2"/>
      <c r="C7298" s="139" t="s">
        <v>6730</v>
      </c>
      <c r="D7298" s="124" t="s">
        <v>6731</v>
      </c>
      <c r="E7298" s="118" t="s">
        <v>48</v>
      </c>
      <c r="F7298" s="124" t="s">
        <v>35249</v>
      </c>
      <c r="G7298" s="118" t="s">
        <v>2</v>
      </c>
      <c r="H7298" s="137">
        <v>44026</v>
      </c>
      <c r="I7298" s="119">
        <v>543.24</v>
      </c>
      <c r="J7298" s="129"/>
      <c r="K7298" s="129"/>
      <c r="L7298" s="129">
        <v>0</v>
      </c>
      <c r="M7298" s="134" t="s">
        <v>22715</v>
      </c>
    </row>
    <row r="7299" spans="1:13" hidden="1" x14ac:dyDescent="0.25">
      <c r="A7299" s="128"/>
      <c r="B7299" s="2"/>
      <c r="C7299" s="139" t="s">
        <v>6732</v>
      </c>
      <c r="D7299" s="124" t="s">
        <v>6733</v>
      </c>
      <c r="E7299" s="118" t="s">
        <v>48</v>
      </c>
      <c r="F7299" s="124" t="s">
        <v>35249</v>
      </c>
      <c r="G7299" s="118" t="s">
        <v>2</v>
      </c>
      <c r="H7299" s="137">
        <v>44026</v>
      </c>
      <c r="I7299" s="119">
        <v>138.34</v>
      </c>
      <c r="J7299" s="129"/>
      <c r="K7299" s="129"/>
      <c r="L7299" s="129">
        <v>0</v>
      </c>
      <c r="M7299" s="134" t="s">
        <v>28199</v>
      </c>
    </row>
    <row r="7300" spans="1:13" hidden="1" x14ac:dyDescent="0.25">
      <c r="A7300" s="128"/>
      <c r="B7300" s="2"/>
      <c r="C7300" s="139" t="s">
        <v>30784</v>
      </c>
      <c r="D7300" s="124" t="s">
        <v>30785</v>
      </c>
      <c r="E7300" s="118" t="s">
        <v>48</v>
      </c>
      <c r="F7300" s="124" t="s">
        <v>35249</v>
      </c>
      <c r="G7300" s="118" t="s">
        <v>2</v>
      </c>
      <c r="H7300" s="137"/>
      <c r="I7300" s="119"/>
      <c r="J7300" s="129"/>
      <c r="K7300" s="129"/>
      <c r="L7300" s="129">
        <v>0</v>
      </c>
      <c r="M7300" s="134" t="s">
        <v>27770</v>
      </c>
    </row>
    <row r="7301" spans="1:13" hidden="1" x14ac:dyDescent="0.25">
      <c r="A7301" s="128"/>
      <c r="B7301" s="2"/>
      <c r="C7301" s="139" t="s">
        <v>6734</v>
      </c>
      <c r="D7301" s="124" t="s">
        <v>33376</v>
      </c>
      <c r="E7301" s="118" t="s">
        <v>48</v>
      </c>
      <c r="F7301" s="124" t="s">
        <v>35249</v>
      </c>
      <c r="G7301" s="118" t="s">
        <v>33</v>
      </c>
      <c r="H7301" s="137">
        <v>45898</v>
      </c>
      <c r="I7301" s="119">
        <v>370</v>
      </c>
      <c r="J7301" s="129"/>
      <c r="K7301" s="129"/>
      <c r="L7301" s="129">
        <v>0</v>
      </c>
      <c r="M7301" s="134" t="s">
        <v>27706</v>
      </c>
    </row>
    <row r="7302" spans="1:13" hidden="1" x14ac:dyDescent="0.25">
      <c r="A7302" s="128"/>
      <c r="B7302" s="2"/>
      <c r="C7302" s="139" t="s">
        <v>6735</v>
      </c>
      <c r="D7302" s="124" t="s">
        <v>6736</v>
      </c>
      <c r="E7302" s="118" t="s">
        <v>48</v>
      </c>
      <c r="F7302" s="124" t="s">
        <v>35249</v>
      </c>
      <c r="G7302" s="118" t="s">
        <v>33</v>
      </c>
      <c r="H7302" s="137">
        <v>45898</v>
      </c>
      <c r="I7302" s="119">
        <v>580</v>
      </c>
      <c r="J7302" s="129"/>
      <c r="K7302" s="129"/>
      <c r="L7302" s="129">
        <v>0</v>
      </c>
      <c r="M7302" s="134" t="s">
        <v>22716</v>
      </c>
    </row>
    <row r="7303" spans="1:13" hidden="1" x14ac:dyDescent="0.25">
      <c r="A7303" s="128"/>
      <c r="B7303" s="2"/>
      <c r="C7303" s="139" t="s">
        <v>32675</v>
      </c>
      <c r="D7303" s="124" t="s">
        <v>32676</v>
      </c>
      <c r="E7303" s="118" t="s">
        <v>48</v>
      </c>
      <c r="F7303" s="124" t="s">
        <v>35249</v>
      </c>
      <c r="G7303" s="118" t="s">
        <v>2</v>
      </c>
      <c r="H7303" s="137"/>
      <c r="I7303" s="119"/>
      <c r="J7303" s="129"/>
      <c r="K7303" s="129"/>
      <c r="L7303" s="129">
        <v>0</v>
      </c>
      <c r="M7303" s="134" t="s">
        <v>27788</v>
      </c>
    </row>
    <row r="7304" spans="1:13" hidden="1" x14ac:dyDescent="0.25">
      <c r="A7304" s="128"/>
      <c r="B7304" s="2"/>
      <c r="C7304" s="139" t="s">
        <v>6737</v>
      </c>
      <c r="D7304" s="124" t="s">
        <v>6738</v>
      </c>
      <c r="E7304" s="118" t="s">
        <v>48</v>
      </c>
      <c r="F7304" s="124" t="s">
        <v>35249</v>
      </c>
      <c r="G7304" s="118" t="s">
        <v>34659</v>
      </c>
      <c r="H7304" s="137"/>
      <c r="I7304" s="119"/>
      <c r="J7304" s="129"/>
      <c r="K7304" s="129"/>
      <c r="L7304" s="129">
        <v>0</v>
      </c>
      <c r="M7304" s="134" t="s">
        <v>32477</v>
      </c>
    </row>
    <row r="7305" spans="1:13" hidden="1" x14ac:dyDescent="0.25">
      <c r="A7305" s="128"/>
      <c r="B7305" s="2"/>
      <c r="C7305" s="139" t="s">
        <v>6739</v>
      </c>
      <c r="D7305" s="124" t="s">
        <v>6740</v>
      </c>
      <c r="E7305" s="118" t="s">
        <v>48</v>
      </c>
      <c r="F7305" s="124" t="s">
        <v>35249</v>
      </c>
      <c r="G7305" s="118" t="s">
        <v>2</v>
      </c>
      <c r="H7305" s="137">
        <v>44096</v>
      </c>
      <c r="I7305" s="119">
        <v>0.95</v>
      </c>
      <c r="J7305" s="129"/>
      <c r="K7305" s="129"/>
      <c r="L7305" s="129">
        <v>0</v>
      </c>
      <c r="M7305" s="134" t="s">
        <v>28028</v>
      </c>
    </row>
    <row r="7306" spans="1:13" hidden="1" x14ac:dyDescent="0.25">
      <c r="A7306" s="128"/>
      <c r="B7306" s="2"/>
      <c r="C7306" s="139" t="s">
        <v>44</v>
      </c>
      <c r="D7306" s="124" t="s">
        <v>45</v>
      </c>
      <c r="E7306" s="118" t="s">
        <v>48</v>
      </c>
      <c r="F7306" s="124" t="s">
        <v>35249</v>
      </c>
      <c r="G7306" s="118" t="s">
        <v>2</v>
      </c>
      <c r="H7306" s="137">
        <v>45527</v>
      </c>
      <c r="I7306" s="119">
        <v>0.16</v>
      </c>
      <c r="J7306" s="129"/>
      <c r="K7306" s="129"/>
      <c r="L7306" s="129">
        <v>0</v>
      </c>
      <c r="M7306" s="134" t="s">
        <v>27697</v>
      </c>
    </row>
    <row r="7307" spans="1:13" hidden="1" x14ac:dyDescent="0.25">
      <c r="A7307" s="128"/>
      <c r="B7307" s="2"/>
      <c r="C7307" s="139" t="s">
        <v>6741</v>
      </c>
      <c r="D7307" s="124" t="s">
        <v>6742</v>
      </c>
      <c r="E7307" s="118" t="s">
        <v>48</v>
      </c>
      <c r="F7307" s="124" t="s">
        <v>35249</v>
      </c>
      <c r="G7307" s="118" t="s">
        <v>34659</v>
      </c>
      <c r="H7307" s="137">
        <v>44852</v>
      </c>
      <c r="I7307" s="119">
        <v>314</v>
      </c>
      <c r="J7307" s="129"/>
      <c r="K7307" s="129"/>
      <c r="L7307" s="129">
        <v>0</v>
      </c>
      <c r="M7307" s="134" t="s">
        <v>27660</v>
      </c>
    </row>
    <row r="7308" spans="1:13" hidden="1" x14ac:dyDescent="0.25">
      <c r="A7308" s="128"/>
      <c r="B7308" s="2"/>
      <c r="C7308" s="139" t="s">
        <v>6743</v>
      </c>
      <c r="D7308" s="124" t="s">
        <v>6744</v>
      </c>
      <c r="E7308" s="118" t="s">
        <v>48</v>
      </c>
      <c r="F7308" s="124" t="s">
        <v>35249</v>
      </c>
      <c r="G7308" s="118" t="s">
        <v>34659</v>
      </c>
      <c r="H7308" s="137"/>
      <c r="I7308" s="119"/>
      <c r="J7308" s="129"/>
      <c r="K7308" s="129"/>
      <c r="L7308" s="129">
        <v>0</v>
      </c>
      <c r="M7308" s="134" t="s">
        <v>27827</v>
      </c>
    </row>
    <row r="7309" spans="1:13" hidden="1" x14ac:dyDescent="0.25">
      <c r="A7309" s="128"/>
      <c r="B7309" s="2"/>
      <c r="C7309" s="139" t="s">
        <v>6745</v>
      </c>
      <c r="D7309" s="124" t="s">
        <v>6746</v>
      </c>
      <c r="E7309" s="118" t="s">
        <v>48</v>
      </c>
      <c r="F7309" s="124" t="s">
        <v>35249</v>
      </c>
      <c r="G7309" s="118" t="s">
        <v>2</v>
      </c>
      <c r="H7309" s="137"/>
      <c r="I7309" s="119"/>
      <c r="J7309" s="129"/>
      <c r="K7309" s="129"/>
      <c r="L7309" s="129">
        <v>0</v>
      </c>
      <c r="M7309" s="134" t="s">
        <v>27712</v>
      </c>
    </row>
    <row r="7310" spans="1:13" hidden="1" x14ac:dyDescent="0.25">
      <c r="A7310" s="128"/>
      <c r="B7310" s="2"/>
      <c r="C7310" s="139" t="s">
        <v>6747</v>
      </c>
      <c r="D7310" s="124" t="s">
        <v>6748</v>
      </c>
      <c r="E7310" s="118" t="s">
        <v>48</v>
      </c>
      <c r="F7310" s="124" t="s">
        <v>35249</v>
      </c>
      <c r="G7310" s="118" t="s">
        <v>2</v>
      </c>
      <c r="H7310" s="137">
        <v>41708</v>
      </c>
      <c r="I7310" s="119">
        <v>263.27</v>
      </c>
      <c r="J7310" s="129"/>
      <c r="K7310" s="129"/>
      <c r="L7310" s="129">
        <v>0</v>
      </c>
      <c r="M7310" s="134" t="s">
        <v>28487</v>
      </c>
    </row>
    <row r="7311" spans="1:13" hidden="1" x14ac:dyDescent="0.25">
      <c r="A7311" s="128"/>
      <c r="B7311" s="2"/>
      <c r="C7311" s="139" t="s">
        <v>6749</v>
      </c>
      <c r="D7311" s="124" t="s">
        <v>6750</v>
      </c>
      <c r="E7311" s="118" t="s">
        <v>48</v>
      </c>
      <c r="F7311" s="124" t="s">
        <v>35249</v>
      </c>
      <c r="G7311" s="118" t="s">
        <v>34659</v>
      </c>
      <c r="H7311" s="137"/>
      <c r="I7311" s="119"/>
      <c r="J7311" s="129"/>
      <c r="K7311" s="129"/>
      <c r="L7311" s="129">
        <v>0</v>
      </c>
      <c r="M7311" s="134" t="s">
        <v>22717</v>
      </c>
    </row>
    <row r="7312" spans="1:13" hidden="1" x14ac:dyDescent="0.25">
      <c r="A7312" s="128"/>
      <c r="B7312" s="2"/>
      <c r="C7312" s="139" t="s">
        <v>6751</v>
      </c>
      <c r="D7312" s="124" t="s">
        <v>6752</v>
      </c>
      <c r="E7312" s="118" t="s">
        <v>48</v>
      </c>
      <c r="F7312" s="124" t="s">
        <v>35249</v>
      </c>
      <c r="G7312" s="118" t="s">
        <v>34659</v>
      </c>
      <c r="H7312" s="137">
        <v>45799</v>
      </c>
      <c r="I7312" s="119">
        <v>57.15</v>
      </c>
      <c r="J7312" s="129"/>
      <c r="K7312" s="129"/>
      <c r="L7312" s="129">
        <v>0</v>
      </c>
      <c r="M7312" s="134" t="s">
        <v>22718</v>
      </c>
    </row>
    <row r="7313" spans="1:13" hidden="1" x14ac:dyDescent="0.25">
      <c r="A7313" s="128"/>
      <c r="B7313" s="2"/>
      <c r="C7313" s="139" t="s">
        <v>6753</v>
      </c>
      <c r="D7313" s="124" t="s">
        <v>6754</v>
      </c>
      <c r="E7313" s="118" t="s">
        <v>48</v>
      </c>
      <c r="F7313" s="124" t="s">
        <v>35249</v>
      </c>
      <c r="G7313" s="118" t="s">
        <v>2</v>
      </c>
      <c r="H7313" s="137"/>
      <c r="I7313" s="119"/>
      <c r="J7313" s="129"/>
      <c r="K7313" s="129"/>
      <c r="L7313" s="129">
        <v>0</v>
      </c>
      <c r="M7313" s="134" t="s">
        <v>27773</v>
      </c>
    </row>
    <row r="7314" spans="1:13" hidden="1" x14ac:dyDescent="0.25">
      <c r="A7314" s="128"/>
      <c r="B7314" s="2"/>
      <c r="C7314" s="139" t="s">
        <v>18969</v>
      </c>
      <c r="D7314" s="124" t="s">
        <v>18968</v>
      </c>
      <c r="E7314" s="118" t="s">
        <v>48</v>
      </c>
      <c r="F7314" s="124" t="s">
        <v>35249</v>
      </c>
      <c r="G7314" s="118" t="s">
        <v>34659</v>
      </c>
      <c r="H7314" s="137"/>
      <c r="I7314" s="119"/>
      <c r="J7314" s="129"/>
      <c r="K7314" s="129"/>
      <c r="L7314" s="129">
        <v>0</v>
      </c>
      <c r="M7314" s="134" t="s">
        <v>27830</v>
      </c>
    </row>
    <row r="7315" spans="1:13" hidden="1" x14ac:dyDescent="0.25">
      <c r="A7315" s="128"/>
      <c r="B7315" s="2"/>
      <c r="C7315" s="139" t="s">
        <v>31902</v>
      </c>
      <c r="D7315" s="124" t="s">
        <v>31903</v>
      </c>
      <c r="E7315" s="118" t="s">
        <v>48</v>
      </c>
      <c r="F7315" s="124" t="s">
        <v>35249</v>
      </c>
      <c r="G7315" s="118" t="s">
        <v>33</v>
      </c>
      <c r="H7315" s="137"/>
      <c r="I7315" s="119"/>
      <c r="J7315" s="129"/>
      <c r="K7315" s="129"/>
      <c r="L7315" s="129">
        <v>0</v>
      </c>
      <c r="M7315" s="134" t="s">
        <v>28401</v>
      </c>
    </row>
    <row r="7316" spans="1:13" hidden="1" x14ac:dyDescent="0.25">
      <c r="A7316" s="128"/>
      <c r="B7316" s="2"/>
      <c r="C7316" s="139" t="s">
        <v>31007</v>
      </c>
      <c r="D7316" s="124" t="s">
        <v>31008</v>
      </c>
      <c r="E7316" s="118" t="s">
        <v>48</v>
      </c>
      <c r="F7316" s="124" t="s">
        <v>35249</v>
      </c>
      <c r="G7316" s="118" t="s">
        <v>6</v>
      </c>
      <c r="H7316" s="137"/>
      <c r="I7316" s="119"/>
      <c r="J7316" s="129"/>
      <c r="K7316" s="129"/>
      <c r="L7316" s="129">
        <v>0</v>
      </c>
      <c r="M7316" s="134" t="s">
        <v>27666</v>
      </c>
    </row>
    <row r="7317" spans="1:13" hidden="1" x14ac:dyDescent="0.25">
      <c r="A7317" s="128"/>
      <c r="B7317" s="2"/>
      <c r="C7317" s="139" t="s">
        <v>27535</v>
      </c>
      <c r="D7317" s="124" t="s">
        <v>27536</v>
      </c>
      <c r="E7317" s="118" t="s">
        <v>48</v>
      </c>
      <c r="F7317" s="124" t="s">
        <v>35249</v>
      </c>
      <c r="G7317" s="118" t="s">
        <v>6</v>
      </c>
      <c r="H7317" s="137"/>
      <c r="I7317" s="119"/>
      <c r="J7317" s="129"/>
      <c r="K7317" s="129"/>
      <c r="L7317" s="129">
        <v>0</v>
      </c>
      <c r="M7317" s="134" t="s">
        <v>30752</v>
      </c>
    </row>
    <row r="7318" spans="1:13" hidden="1" x14ac:dyDescent="0.25">
      <c r="A7318" s="128"/>
      <c r="B7318" s="2"/>
      <c r="C7318" s="139" t="s">
        <v>6755</v>
      </c>
      <c r="D7318" s="124" t="s">
        <v>6756</v>
      </c>
      <c r="E7318" s="118" t="s">
        <v>48</v>
      </c>
      <c r="F7318" s="124" t="s">
        <v>35249</v>
      </c>
      <c r="G7318" s="118" t="s">
        <v>34659</v>
      </c>
      <c r="H7318" s="137"/>
      <c r="I7318" s="119"/>
      <c r="J7318" s="129"/>
      <c r="K7318" s="129"/>
      <c r="L7318" s="129">
        <v>0</v>
      </c>
      <c r="M7318" s="134" t="s">
        <v>27732</v>
      </c>
    </row>
    <row r="7319" spans="1:13" hidden="1" x14ac:dyDescent="0.25">
      <c r="A7319" s="128"/>
      <c r="B7319" s="2"/>
      <c r="C7319" s="139" t="s">
        <v>6757</v>
      </c>
      <c r="D7319" s="124" t="s">
        <v>6758</v>
      </c>
      <c r="E7319" s="118" t="s">
        <v>48</v>
      </c>
      <c r="F7319" s="124" t="s">
        <v>35249</v>
      </c>
      <c r="G7319" s="118" t="s">
        <v>6</v>
      </c>
      <c r="H7319" s="137">
        <v>41508</v>
      </c>
      <c r="I7319" s="119">
        <v>7200</v>
      </c>
      <c r="J7319" s="129"/>
      <c r="K7319" s="129"/>
      <c r="L7319" s="129">
        <v>0</v>
      </c>
      <c r="M7319" s="134" t="s">
        <v>27669</v>
      </c>
    </row>
    <row r="7320" spans="1:13" hidden="1" x14ac:dyDescent="0.25">
      <c r="A7320" s="128"/>
      <c r="B7320" s="2"/>
      <c r="C7320" s="139" t="s">
        <v>6759</v>
      </c>
      <c r="D7320" s="124" t="s">
        <v>6760</v>
      </c>
      <c r="E7320" s="118" t="s">
        <v>48</v>
      </c>
      <c r="F7320" s="124" t="s">
        <v>35249</v>
      </c>
      <c r="G7320" s="118" t="s">
        <v>2</v>
      </c>
      <c r="H7320" s="137">
        <v>42228</v>
      </c>
      <c r="I7320" s="119">
        <v>11</v>
      </c>
      <c r="J7320" s="129"/>
      <c r="K7320" s="129"/>
      <c r="L7320" s="129">
        <v>0</v>
      </c>
      <c r="M7320" s="134" t="s">
        <v>28490</v>
      </c>
    </row>
    <row r="7321" spans="1:13" hidden="1" x14ac:dyDescent="0.25">
      <c r="A7321" s="128"/>
      <c r="B7321" s="2"/>
      <c r="C7321" s="139" t="s">
        <v>6761</v>
      </c>
      <c r="D7321" s="124" t="s">
        <v>6762</v>
      </c>
      <c r="E7321" s="118" t="s">
        <v>48</v>
      </c>
      <c r="F7321" s="124" t="s">
        <v>35249</v>
      </c>
      <c r="G7321" s="118" t="s">
        <v>2</v>
      </c>
      <c r="H7321" s="137">
        <v>42228</v>
      </c>
      <c r="I7321" s="119">
        <v>11</v>
      </c>
      <c r="J7321" s="129"/>
      <c r="K7321" s="129"/>
      <c r="L7321" s="129">
        <v>0</v>
      </c>
      <c r="M7321" s="134" t="s">
        <v>28311</v>
      </c>
    </row>
    <row r="7322" spans="1:13" hidden="1" x14ac:dyDescent="0.25">
      <c r="A7322" s="128"/>
      <c r="B7322" s="2"/>
      <c r="C7322" s="139" t="s">
        <v>6763</v>
      </c>
      <c r="D7322" s="124" t="s">
        <v>6764</v>
      </c>
      <c r="E7322" s="118" t="s">
        <v>48</v>
      </c>
      <c r="F7322" s="124" t="s">
        <v>35249</v>
      </c>
      <c r="G7322" s="118" t="s">
        <v>6</v>
      </c>
      <c r="H7322" s="137"/>
      <c r="I7322" s="119"/>
      <c r="J7322" s="129"/>
      <c r="K7322" s="129"/>
      <c r="L7322" s="129">
        <v>0</v>
      </c>
      <c r="M7322" s="134" t="s">
        <v>22719</v>
      </c>
    </row>
    <row r="7323" spans="1:13" hidden="1" x14ac:dyDescent="0.25">
      <c r="A7323" s="128"/>
      <c r="B7323" s="2"/>
      <c r="C7323" s="139" t="s">
        <v>6765</v>
      </c>
      <c r="D7323" s="124" t="s">
        <v>6766</v>
      </c>
      <c r="E7323" s="118" t="s">
        <v>48</v>
      </c>
      <c r="F7323" s="124" t="s">
        <v>35249</v>
      </c>
      <c r="G7323" s="118" t="s">
        <v>6</v>
      </c>
      <c r="H7323" s="137">
        <v>42139</v>
      </c>
      <c r="I7323" s="119">
        <v>96.91</v>
      </c>
      <c r="J7323" s="129"/>
      <c r="K7323" s="129"/>
      <c r="L7323" s="129">
        <v>0</v>
      </c>
      <c r="M7323" s="134" t="s">
        <v>32924</v>
      </c>
    </row>
    <row r="7324" spans="1:13" hidden="1" x14ac:dyDescent="0.25">
      <c r="A7324" s="128"/>
      <c r="B7324" s="2"/>
      <c r="C7324" s="139" t="s">
        <v>6767</v>
      </c>
      <c r="D7324" s="124" t="s">
        <v>6768</v>
      </c>
      <c r="E7324" s="118" t="s">
        <v>48</v>
      </c>
      <c r="F7324" s="124" t="s">
        <v>35249</v>
      </c>
      <c r="G7324" s="118" t="s">
        <v>34659</v>
      </c>
      <c r="H7324" s="137">
        <v>41615</v>
      </c>
      <c r="I7324" s="119">
        <v>1351.18</v>
      </c>
      <c r="J7324" s="129"/>
      <c r="K7324" s="129"/>
      <c r="L7324" s="129">
        <v>0</v>
      </c>
      <c r="M7324" s="134" t="s">
        <v>22720</v>
      </c>
    </row>
    <row r="7325" spans="1:13" hidden="1" x14ac:dyDescent="0.25">
      <c r="A7325" s="128"/>
      <c r="B7325" s="2"/>
      <c r="C7325" s="139" t="s">
        <v>6769</v>
      </c>
      <c r="D7325" s="124" t="s">
        <v>6770</v>
      </c>
      <c r="E7325" s="118" t="s">
        <v>48</v>
      </c>
      <c r="F7325" s="124" t="s">
        <v>35249</v>
      </c>
      <c r="G7325" s="118" t="s">
        <v>6</v>
      </c>
      <c r="H7325" s="137">
        <v>41521</v>
      </c>
      <c r="I7325" s="119">
        <v>413.75</v>
      </c>
      <c r="J7325" s="129"/>
      <c r="K7325" s="129"/>
      <c r="L7325" s="129">
        <v>0</v>
      </c>
      <c r="M7325" s="134"/>
    </row>
    <row r="7326" spans="1:13" hidden="1" x14ac:dyDescent="0.25">
      <c r="A7326" s="128"/>
      <c r="B7326" s="2"/>
      <c r="C7326" s="139" t="s">
        <v>6771</v>
      </c>
      <c r="D7326" s="124" t="s">
        <v>6772</v>
      </c>
      <c r="E7326" s="118" t="s">
        <v>48</v>
      </c>
      <c r="F7326" s="124" t="s">
        <v>35249</v>
      </c>
      <c r="G7326" s="118" t="s">
        <v>2</v>
      </c>
      <c r="H7326" s="137">
        <v>42787</v>
      </c>
      <c r="I7326" s="119">
        <v>85</v>
      </c>
      <c r="J7326" s="129"/>
      <c r="K7326" s="129"/>
      <c r="L7326" s="129">
        <v>0</v>
      </c>
      <c r="M7326" s="134" t="s">
        <v>22721</v>
      </c>
    </row>
    <row r="7327" spans="1:13" hidden="1" x14ac:dyDescent="0.25">
      <c r="A7327" s="128"/>
      <c r="B7327" s="2"/>
      <c r="C7327" s="139" t="s">
        <v>6773</v>
      </c>
      <c r="D7327" s="124" t="s">
        <v>6774</v>
      </c>
      <c r="E7327" s="118" t="s">
        <v>48</v>
      </c>
      <c r="F7327" s="124" t="s">
        <v>35249</v>
      </c>
      <c r="G7327" s="118" t="s">
        <v>2</v>
      </c>
      <c r="H7327" s="137">
        <v>45373</v>
      </c>
      <c r="I7327" s="119">
        <v>37.270000000000003</v>
      </c>
      <c r="J7327" s="129"/>
      <c r="K7327" s="129"/>
      <c r="L7327" s="129">
        <v>0</v>
      </c>
      <c r="M7327" s="134" t="s">
        <v>34333</v>
      </c>
    </row>
    <row r="7328" spans="1:13" hidden="1" x14ac:dyDescent="0.25">
      <c r="A7328" s="128"/>
      <c r="B7328" s="2"/>
      <c r="C7328" s="139" t="s">
        <v>6775</v>
      </c>
      <c r="D7328" s="124" t="s">
        <v>6776</v>
      </c>
      <c r="E7328" s="118" t="s">
        <v>48</v>
      </c>
      <c r="F7328" s="124" t="s">
        <v>35249</v>
      </c>
      <c r="G7328" s="118" t="s">
        <v>6</v>
      </c>
      <c r="H7328" s="137"/>
      <c r="I7328" s="119"/>
      <c r="J7328" s="129"/>
      <c r="K7328" s="129"/>
      <c r="L7328" s="129">
        <v>0</v>
      </c>
      <c r="M7328" s="134" t="s">
        <v>22722</v>
      </c>
    </row>
    <row r="7329" spans="1:13" hidden="1" x14ac:dyDescent="0.25">
      <c r="A7329" s="128"/>
      <c r="B7329" s="2"/>
      <c r="C7329" s="139" t="s">
        <v>6777</v>
      </c>
      <c r="D7329" s="124" t="s">
        <v>6778</v>
      </c>
      <c r="E7329" s="118" t="s">
        <v>48</v>
      </c>
      <c r="F7329" s="124" t="s">
        <v>35249</v>
      </c>
      <c r="G7329" s="118" t="s">
        <v>34659</v>
      </c>
      <c r="H7329" s="137">
        <v>41946</v>
      </c>
      <c r="I7329" s="119">
        <v>1690</v>
      </c>
      <c r="J7329" s="129"/>
      <c r="K7329" s="129"/>
      <c r="L7329" s="129">
        <v>0</v>
      </c>
      <c r="M7329" s="134" t="s">
        <v>22723</v>
      </c>
    </row>
    <row r="7330" spans="1:13" hidden="1" x14ac:dyDescent="0.25">
      <c r="A7330" s="128"/>
      <c r="B7330" s="2"/>
      <c r="C7330" s="139" t="s">
        <v>6779</v>
      </c>
      <c r="D7330" s="124" t="s">
        <v>6780</v>
      </c>
      <c r="E7330" s="118" t="s">
        <v>48</v>
      </c>
      <c r="F7330" s="124" t="s">
        <v>35249</v>
      </c>
      <c r="G7330" s="118" t="s">
        <v>34659</v>
      </c>
      <c r="H7330" s="137"/>
      <c r="I7330" s="119"/>
      <c r="J7330" s="129"/>
      <c r="K7330" s="129"/>
      <c r="L7330" s="129">
        <v>0</v>
      </c>
      <c r="M7330" s="134" t="s">
        <v>22723</v>
      </c>
    </row>
    <row r="7331" spans="1:13" hidden="1" x14ac:dyDescent="0.25">
      <c r="A7331" s="128"/>
      <c r="B7331" s="2"/>
      <c r="C7331" s="139" t="s">
        <v>6781</v>
      </c>
      <c r="D7331" s="124" t="s">
        <v>6782</v>
      </c>
      <c r="E7331" s="118" t="s">
        <v>48</v>
      </c>
      <c r="F7331" s="124" t="s">
        <v>35249</v>
      </c>
      <c r="G7331" s="118" t="s">
        <v>34659</v>
      </c>
      <c r="H7331" s="137"/>
      <c r="I7331" s="119"/>
      <c r="J7331" s="129"/>
      <c r="K7331" s="129"/>
      <c r="L7331" s="129">
        <v>0</v>
      </c>
      <c r="M7331" s="134" t="s">
        <v>22724</v>
      </c>
    </row>
    <row r="7332" spans="1:13" hidden="1" x14ac:dyDescent="0.25">
      <c r="A7332" s="128"/>
      <c r="B7332" s="2"/>
      <c r="C7332" s="139" t="s">
        <v>27562</v>
      </c>
      <c r="D7332" s="124" t="s">
        <v>27563</v>
      </c>
      <c r="E7332" s="118" t="s">
        <v>48</v>
      </c>
      <c r="F7332" s="124" t="s">
        <v>35249</v>
      </c>
      <c r="G7332" s="118" t="s">
        <v>34659</v>
      </c>
      <c r="H7332" s="137"/>
      <c r="I7332" s="119"/>
      <c r="J7332" s="129"/>
      <c r="K7332" s="129"/>
      <c r="L7332" s="129">
        <v>0</v>
      </c>
      <c r="M7332" s="134" t="s">
        <v>22724</v>
      </c>
    </row>
    <row r="7333" spans="1:13" hidden="1" x14ac:dyDescent="0.25">
      <c r="A7333" s="128"/>
      <c r="B7333" s="2"/>
      <c r="C7333" s="139" t="s">
        <v>6783</v>
      </c>
      <c r="D7333" s="124" t="s">
        <v>6784</v>
      </c>
      <c r="E7333" s="118" t="s">
        <v>48</v>
      </c>
      <c r="F7333" s="124" t="s">
        <v>35249</v>
      </c>
      <c r="G7333" s="118" t="s">
        <v>34659</v>
      </c>
      <c r="H7333" s="137">
        <v>42135</v>
      </c>
      <c r="I7333" s="119">
        <v>425</v>
      </c>
      <c r="J7333" s="129"/>
      <c r="K7333" s="129"/>
      <c r="L7333" s="129">
        <v>0</v>
      </c>
      <c r="M7333" s="134" t="s">
        <v>22724</v>
      </c>
    </row>
    <row r="7334" spans="1:13" hidden="1" x14ac:dyDescent="0.25">
      <c r="A7334" s="128"/>
      <c r="B7334" s="2"/>
      <c r="C7334" s="139" t="s">
        <v>29931</v>
      </c>
      <c r="D7334" s="124" t="s">
        <v>29932</v>
      </c>
      <c r="E7334" s="118" t="s">
        <v>48</v>
      </c>
      <c r="F7334" s="124" t="s">
        <v>35249</v>
      </c>
      <c r="G7334" s="118" t="s">
        <v>2</v>
      </c>
      <c r="H7334" s="137"/>
      <c r="I7334" s="119"/>
      <c r="J7334" s="129"/>
      <c r="K7334" s="129"/>
      <c r="L7334" s="129">
        <v>0</v>
      </c>
      <c r="M7334" s="134" t="s">
        <v>22725</v>
      </c>
    </row>
    <row r="7335" spans="1:13" hidden="1" x14ac:dyDescent="0.25">
      <c r="A7335" s="128"/>
      <c r="B7335" s="2"/>
      <c r="C7335" s="139" t="s">
        <v>6785</v>
      </c>
      <c r="D7335" s="124" t="s">
        <v>6786</v>
      </c>
      <c r="E7335" s="118" t="s">
        <v>48</v>
      </c>
      <c r="F7335" s="124" t="s">
        <v>35249</v>
      </c>
      <c r="G7335" s="118" t="s">
        <v>2</v>
      </c>
      <c r="H7335" s="137"/>
      <c r="I7335" s="119"/>
      <c r="J7335" s="129"/>
      <c r="K7335" s="129"/>
      <c r="L7335" s="129">
        <v>0</v>
      </c>
      <c r="M7335" s="134" t="s">
        <v>22726</v>
      </c>
    </row>
    <row r="7336" spans="1:13" hidden="1" x14ac:dyDescent="0.25">
      <c r="A7336" s="128"/>
      <c r="B7336" s="2"/>
      <c r="C7336" s="139" t="s">
        <v>6787</v>
      </c>
      <c r="D7336" s="124" t="s">
        <v>6788</v>
      </c>
      <c r="E7336" s="118" t="s">
        <v>48</v>
      </c>
      <c r="F7336" s="124" t="s">
        <v>35249</v>
      </c>
      <c r="G7336" s="118" t="s">
        <v>2</v>
      </c>
      <c r="H7336" s="137">
        <v>44896</v>
      </c>
      <c r="I7336" s="119">
        <v>483.42</v>
      </c>
      <c r="J7336" s="129"/>
      <c r="K7336" s="129"/>
      <c r="L7336" s="129">
        <v>0</v>
      </c>
      <c r="M7336" s="134" t="s">
        <v>31027</v>
      </c>
    </row>
    <row r="7337" spans="1:13" hidden="1" x14ac:dyDescent="0.25">
      <c r="A7337" s="128"/>
      <c r="B7337" s="2"/>
      <c r="C7337" s="139" t="s">
        <v>6789</v>
      </c>
      <c r="D7337" s="124" t="s">
        <v>6790</v>
      </c>
      <c r="E7337" s="118" t="s">
        <v>48</v>
      </c>
      <c r="F7337" s="124" t="s">
        <v>35249</v>
      </c>
      <c r="G7337" s="118" t="s">
        <v>2</v>
      </c>
      <c r="H7337" s="137">
        <v>42248</v>
      </c>
      <c r="I7337" s="119">
        <v>2</v>
      </c>
      <c r="J7337" s="129"/>
      <c r="K7337" s="129"/>
      <c r="L7337" s="129">
        <v>0</v>
      </c>
      <c r="M7337" s="134" t="s">
        <v>22727</v>
      </c>
    </row>
    <row r="7338" spans="1:13" hidden="1" x14ac:dyDescent="0.25">
      <c r="A7338" s="128"/>
      <c r="B7338" s="2"/>
      <c r="C7338" s="139" t="s">
        <v>6791</v>
      </c>
      <c r="D7338" s="124" t="s">
        <v>6792</v>
      </c>
      <c r="E7338" s="118" t="s">
        <v>48</v>
      </c>
      <c r="F7338" s="124" t="s">
        <v>35249</v>
      </c>
      <c r="G7338" s="118" t="s">
        <v>2</v>
      </c>
      <c r="H7338" s="137"/>
      <c r="I7338" s="119"/>
      <c r="J7338" s="129"/>
      <c r="K7338" s="129"/>
      <c r="L7338" s="129">
        <v>0</v>
      </c>
      <c r="M7338" s="134"/>
    </row>
    <row r="7339" spans="1:13" hidden="1" x14ac:dyDescent="0.25">
      <c r="A7339" s="128"/>
      <c r="B7339" s="2"/>
      <c r="C7339" s="139" t="s">
        <v>29907</v>
      </c>
      <c r="D7339" s="124" t="s">
        <v>29908</v>
      </c>
      <c r="E7339" s="118" t="s">
        <v>48</v>
      </c>
      <c r="F7339" s="124" t="s">
        <v>35249</v>
      </c>
      <c r="G7339" s="118" t="s">
        <v>2</v>
      </c>
      <c r="H7339" s="137"/>
      <c r="I7339" s="119"/>
      <c r="J7339" s="129"/>
      <c r="K7339" s="129"/>
      <c r="L7339" s="129">
        <v>0</v>
      </c>
      <c r="M7339" s="134" t="s">
        <v>22728</v>
      </c>
    </row>
    <row r="7340" spans="1:13" hidden="1" x14ac:dyDescent="0.25">
      <c r="A7340" s="128"/>
      <c r="B7340" s="2"/>
      <c r="C7340" s="139" t="s">
        <v>29915</v>
      </c>
      <c r="D7340" s="124" t="s">
        <v>29916</v>
      </c>
      <c r="E7340" s="118" t="s">
        <v>48</v>
      </c>
      <c r="F7340" s="124" t="s">
        <v>35249</v>
      </c>
      <c r="G7340" s="118" t="s">
        <v>2</v>
      </c>
      <c r="H7340" s="137"/>
      <c r="I7340" s="119"/>
      <c r="J7340" s="129"/>
      <c r="K7340" s="129"/>
      <c r="L7340" s="129">
        <v>0</v>
      </c>
      <c r="M7340" s="134" t="s">
        <v>22729</v>
      </c>
    </row>
    <row r="7341" spans="1:13" hidden="1" x14ac:dyDescent="0.25">
      <c r="A7341" s="128"/>
      <c r="B7341" s="2"/>
      <c r="C7341" s="139" t="s">
        <v>6793</v>
      </c>
      <c r="D7341" s="124" t="s">
        <v>6794</v>
      </c>
      <c r="E7341" s="118" t="s">
        <v>48</v>
      </c>
      <c r="F7341" s="124" t="s">
        <v>35249</v>
      </c>
      <c r="G7341" s="118" t="s">
        <v>2</v>
      </c>
      <c r="H7341" s="137"/>
      <c r="I7341" s="119"/>
      <c r="J7341" s="129"/>
      <c r="K7341" s="129"/>
      <c r="L7341" s="129">
        <v>0</v>
      </c>
      <c r="M7341" s="134" t="s">
        <v>22730</v>
      </c>
    </row>
    <row r="7342" spans="1:13" hidden="1" x14ac:dyDescent="0.25">
      <c r="A7342" s="128"/>
      <c r="B7342" s="2"/>
      <c r="C7342" s="139" t="s">
        <v>6795</v>
      </c>
      <c r="D7342" s="124" t="s">
        <v>6796</v>
      </c>
      <c r="E7342" s="118" t="s">
        <v>6797</v>
      </c>
      <c r="F7342" s="124" t="s">
        <v>6798</v>
      </c>
      <c r="G7342" s="118" t="s">
        <v>2</v>
      </c>
      <c r="H7342" s="137">
        <v>43523</v>
      </c>
      <c r="I7342" s="119">
        <v>10.71</v>
      </c>
      <c r="J7342" s="129"/>
      <c r="K7342" s="129"/>
      <c r="L7342" s="129">
        <v>0</v>
      </c>
      <c r="M7342" s="134" t="s">
        <v>22731</v>
      </c>
    </row>
    <row r="7343" spans="1:13" hidden="1" x14ac:dyDescent="0.25">
      <c r="A7343" s="128"/>
      <c r="B7343" s="2"/>
      <c r="C7343" s="139" t="s">
        <v>6795</v>
      </c>
      <c r="D7343" s="124" t="s">
        <v>6796</v>
      </c>
      <c r="E7343" s="118" t="s">
        <v>6799</v>
      </c>
      <c r="F7343" s="124" t="s">
        <v>6800</v>
      </c>
      <c r="G7343" s="118" t="s">
        <v>2</v>
      </c>
      <c r="H7343" s="137">
        <v>42781</v>
      </c>
      <c r="I7343" s="119">
        <v>11.02</v>
      </c>
      <c r="J7343" s="129"/>
      <c r="K7343" s="129"/>
      <c r="L7343" s="129">
        <v>0</v>
      </c>
      <c r="M7343" s="134" t="s">
        <v>29772</v>
      </c>
    </row>
    <row r="7344" spans="1:13" hidden="1" x14ac:dyDescent="0.25">
      <c r="A7344" s="128"/>
      <c r="B7344" s="2"/>
      <c r="C7344" s="139" t="s">
        <v>6795</v>
      </c>
      <c r="D7344" s="124" t="s">
        <v>6796</v>
      </c>
      <c r="E7344" s="118" t="s">
        <v>6801</v>
      </c>
      <c r="F7344" s="124" t="s">
        <v>6802</v>
      </c>
      <c r="G7344" s="118" t="s">
        <v>2</v>
      </c>
      <c r="H7344" s="137">
        <v>42279</v>
      </c>
      <c r="I7344" s="119">
        <v>9.27</v>
      </c>
      <c r="J7344" s="129"/>
      <c r="K7344" s="129"/>
      <c r="L7344" s="129">
        <v>0</v>
      </c>
      <c r="M7344" s="134" t="s">
        <v>22732</v>
      </c>
    </row>
    <row r="7345" spans="1:13" hidden="1" x14ac:dyDescent="0.25">
      <c r="A7345" s="128"/>
      <c r="B7345" s="2"/>
      <c r="C7345" s="139" t="s">
        <v>6795</v>
      </c>
      <c r="D7345" s="124" t="s">
        <v>6796</v>
      </c>
      <c r="E7345" s="118" t="s">
        <v>6803</v>
      </c>
      <c r="F7345" s="124" t="s">
        <v>6804</v>
      </c>
      <c r="G7345" s="118" t="s">
        <v>2</v>
      </c>
      <c r="H7345" s="137">
        <v>42991</v>
      </c>
      <c r="I7345" s="119">
        <v>13.89</v>
      </c>
      <c r="J7345" s="129"/>
      <c r="K7345" s="129"/>
      <c r="L7345" s="129">
        <v>0</v>
      </c>
      <c r="M7345" s="134" t="s">
        <v>22733</v>
      </c>
    </row>
    <row r="7346" spans="1:13" hidden="1" x14ac:dyDescent="0.25">
      <c r="A7346" s="128"/>
      <c r="B7346" s="2"/>
      <c r="C7346" s="139" t="s">
        <v>6795</v>
      </c>
      <c r="D7346" s="124" t="s">
        <v>6796</v>
      </c>
      <c r="E7346" s="118" t="s">
        <v>6805</v>
      </c>
      <c r="F7346" s="124" t="s">
        <v>6806</v>
      </c>
      <c r="G7346" s="118" t="s">
        <v>2</v>
      </c>
      <c r="H7346" s="137">
        <v>43003</v>
      </c>
      <c r="I7346" s="119">
        <v>11.02</v>
      </c>
      <c r="J7346" s="129"/>
      <c r="K7346" s="129"/>
      <c r="L7346" s="129">
        <v>0</v>
      </c>
      <c r="M7346" s="134" t="s">
        <v>22734</v>
      </c>
    </row>
    <row r="7347" spans="1:13" hidden="1" x14ac:dyDescent="0.25">
      <c r="A7347" s="128"/>
      <c r="B7347" s="2"/>
      <c r="C7347" s="139" t="s">
        <v>6807</v>
      </c>
      <c r="D7347" s="124" t="s">
        <v>6808</v>
      </c>
      <c r="E7347" s="118" t="s">
        <v>6797</v>
      </c>
      <c r="F7347" s="124" t="s">
        <v>6798</v>
      </c>
      <c r="G7347" s="118" t="s">
        <v>2</v>
      </c>
      <c r="H7347" s="137">
        <v>43446</v>
      </c>
      <c r="I7347" s="119">
        <v>9.0500000000000007</v>
      </c>
      <c r="J7347" s="129"/>
      <c r="K7347" s="129"/>
      <c r="L7347" s="129">
        <v>0</v>
      </c>
      <c r="M7347" s="134" t="s">
        <v>22735</v>
      </c>
    </row>
    <row r="7348" spans="1:13" hidden="1" x14ac:dyDescent="0.25">
      <c r="A7348" s="128"/>
      <c r="B7348" s="2"/>
      <c r="C7348" s="139" t="s">
        <v>6807</v>
      </c>
      <c r="D7348" s="124" t="s">
        <v>6808</v>
      </c>
      <c r="E7348" s="118" t="s">
        <v>6799</v>
      </c>
      <c r="F7348" s="124" t="s">
        <v>6800</v>
      </c>
      <c r="G7348" s="118" t="s">
        <v>2</v>
      </c>
      <c r="H7348" s="137">
        <v>41402</v>
      </c>
      <c r="I7348" s="119">
        <v>7.4</v>
      </c>
      <c r="J7348" s="129"/>
      <c r="K7348" s="129"/>
      <c r="L7348" s="129">
        <v>0</v>
      </c>
      <c r="M7348" s="134" t="s">
        <v>22736</v>
      </c>
    </row>
    <row r="7349" spans="1:13" hidden="1" x14ac:dyDescent="0.25">
      <c r="A7349" s="128"/>
      <c r="B7349" s="2"/>
      <c r="C7349" s="139" t="s">
        <v>6807</v>
      </c>
      <c r="D7349" s="124" t="s">
        <v>6808</v>
      </c>
      <c r="E7349" s="118" t="s">
        <v>6801</v>
      </c>
      <c r="F7349" s="124" t="s">
        <v>6802</v>
      </c>
      <c r="G7349" s="118" t="s">
        <v>2</v>
      </c>
      <c r="H7349" s="137">
        <v>43384</v>
      </c>
      <c r="I7349" s="119">
        <v>8.6199999999999992</v>
      </c>
      <c r="J7349" s="129"/>
      <c r="K7349" s="129"/>
      <c r="L7349" s="129">
        <v>0</v>
      </c>
      <c r="M7349" s="134" t="s">
        <v>22737</v>
      </c>
    </row>
    <row r="7350" spans="1:13" hidden="1" x14ac:dyDescent="0.25">
      <c r="A7350" s="128"/>
      <c r="B7350" s="2"/>
      <c r="C7350" s="139" t="s">
        <v>6807</v>
      </c>
      <c r="D7350" s="124" t="s">
        <v>6808</v>
      </c>
      <c r="E7350" s="118" t="s">
        <v>6805</v>
      </c>
      <c r="F7350" s="124" t="s">
        <v>6806</v>
      </c>
      <c r="G7350" s="118" t="s">
        <v>2</v>
      </c>
      <c r="H7350" s="137">
        <v>42569</v>
      </c>
      <c r="I7350" s="119">
        <v>8.6199999999999992</v>
      </c>
      <c r="J7350" s="129"/>
      <c r="K7350" s="129"/>
      <c r="L7350" s="129">
        <v>0</v>
      </c>
      <c r="M7350" s="134" t="s">
        <v>22738</v>
      </c>
    </row>
    <row r="7351" spans="1:13" hidden="1" x14ac:dyDescent="0.25">
      <c r="A7351" s="128"/>
      <c r="B7351" s="2"/>
      <c r="C7351" s="139" t="s">
        <v>6809</v>
      </c>
      <c r="D7351" s="124" t="s">
        <v>6810</v>
      </c>
      <c r="E7351" s="118" t="s">
        <v>6797</v>
      </c>
      <c r="F7351" s="124" t="s">
        <v>6798</v>
      </c>
      <c r="G7351" s="118" t="s">
        <v>2</v>
      </c>
      <c r="H7351" s="137">
        <v>46000</v>
      </c>
      <c r="I7351" s="119">
        <v>6.3</v>
      </c>
      <c r="J7351" s="129"/>
      <c r="K7351" s="129"/>
      <c r="L7351" s="129">
        <v>0</v>
      </c>
      <c r="M7351" s="134" t="s">
        <v>22739</v>
      </c>
    </row>
    <row r="7352" spans="1:13" hidden="1" x14ac:dyDescent="0.25">
      <c r="A7352" s="128"/>
      <c r="B7352" s="2"/>
      <c r="C7352" s="139" t="s">
        <v>6809</v>
      </c>
      <c r="D7352" s="124" t="s">
        <v>6810</v>
      </c>
      <c r="E7352" s="118" t="s">
        <v>6799</v>
      </c>
      <c r="F7352" s="124" t="s">
        <v>6800</v>
      </c>
      <c r="G7352" s="118" t="s">
        <v>2</v>
      </c>
      <c r="H7352" s="137">
        <v>44593</v>
      </c>
      <c r="I7352" s="119">
        <v>7.4</v>
      </c>
      <c r="J7352" s="129"/>
      <c r="K7352" s="129"/>
      <c r="L7352" s="129">
        <v>0</v>
      </c>
      <c r="M7352" s="134" t="s">
        <v>27618</v>
      </c>
    </row>
    <row r="7353" spans="1:13" hidden="1" x14ac:dyDescent="0.25">
      <c r="A7353" s="128"/>
      <c r="B7353" s="2"/>
      <c r="C7353" s="139" t="s">
        <v>6809</v>
      </c>
      <c r="D7353" s="124" t="s">
        <v>6810</v>
      </c>
      <c r="E7353" s="118" t="s">
        <v>6801</v>
      </c>
      <c r="F7353" s="124" t="s">
        <v>6802</v>
      </c>
      <c r="G7353" s="118" t="s">
        <v>2</v>
      </c>
      <c r="H7353" s="137">
        <v>45562</v>
      </c>
      <c r="I7353" s="119">
        <v>6.3</v>
      </c>
      <c r="J7353" s="129"/>
      <c r="K7353" s="129"/>
      <c r="L7353" s="129">
        <v>0</v>
      </c>
      <c r="M7353" s="134" t="s">
        <v>22740</v>
      </c>
    </row>
    <row r="7354" spans="1:13" hidden="1" x14ac:dyDescent="0.25">
      <c r="A7354" s="128"/>
      <c r="B7354" s="2"/>
      <c r="C7354" s="139" t="s">
        <v>6809</v>
      </c>
      <c r="D7354" s="124" t="s">
        <v>6810</v>
      </c>
      <c r="E7354" s="118" t="s">
        <v>6805</v>
      </c>
      <c r="F7354" s="124" t="s">
        <v>6806</v>
      </c>
      <c r="G7354" s="118" t="s">
        <v>2</v>
      </c>
      <c r="H7354" s="137">
        <v>45960</v>
      </c>
      <c r="I7354" s="119">
        <v>6.3</v>
      </c>
      <c r="J7354" s="129"/>
      <c r="K7354" s="129"/>
      <c r="L7354" s="129">
        <v>0</v>
      </c>
      <c r="M7354" s="134" t="s">
        <v>33388</v>
      </c>
    </row>
    <row r="7355" spans="1:13" hidden="1" x14ac:dyDescent="0.25">
      <c r="A7355" s="128"/>
      <c r="B7355" s="2"/>
      <c r="C7355" s="139" t="s">
        <v>29396</v>
      </c>
      <c r="D7355" s="124" t="s">
        <v>29397</v>
      </c>
      <c r="E7355" s="118" t="s">
        <v>48</v>
      </c>
      <c r="F7355" s="124" t="s">
        <v>35249</v>
      </c>
      <c r="G7355" s="118" t="s">
        <v>2</v>
      </c>
      <c r="H7355" s="137"/>
      <c r="I7355" s="119"/>
      <c r="J7355" s="129"/>
      <c r="K7355" s="129"/>
      <c r="L7355" s="129">
        <v>0</v>
      </c>
      <c r="M7355" s="134" t="s">
        <v>22741</v>
      </c>
    </row>
    <row r="7356" spans="1:13" hidden="1" x14ac:dyDescent="0.25">
      <c r="A7356" s="128"/>
      <c r="B7356" s="2"/>
      <c r="C7356" s="139" t="s">
        <v>6811</v>
      </c>
      <c r="D7356" s="124" t="s">
        <v>6812</v>
      </c>
      <c r="E7356" s="118" t="s">
        <v>48</v>
      </c>
      <c r="F7356" s="124" t="s">
        <v>35249</v>
      </c>
      <c r="G7356" s="118" t="s">
        <v>2</v>
      </c>
      <c r="H7356" s="137">
        <v>43593</v>
      </c>
      <c r="I7356" s="119">
        <v>5</v>
      </c>
      <c r="J7356" s="129"/>
      <c r="K7356" s="129"/>
      <c r="L7356" s="129">
        <v>0</v>
      </c>
      <c r="M7356" s="134" t="s">
        <v>22742</v>
      </c>
    </row>
    <row r="7357" spans="1:13" hidden="1" x14ac:dyDescent="0.25">
      <c r="A7357" s="128"/>
      <c r="B7357" s="2"/>
      <c r="C7357" s="139" t="s">
        <v>6813</v>
      </c>
      <c r="D7357" s="124" t="s">
        <v>6814</v>
      </c>
      <c r="E7357" s="118" t="s">
        <v>48</v>
      </c>
      <c r="F7357" s="124" t="s">
        <v>35249</v>
      </c>
      <c r="G7357" s="118" t="s">
        <v>2</v>
      </c>
      <c r="H7357" s="137">
        <v>46034</v>
      </c>
      <c r="I7357" s="119">
        <v>33.6</v>
      </c>
      <c r="J7357" s="129"/>
      <c r="K7357" s="129"/>
      <c r="L7357" s="129">
        <v>0</v>
      </c>
      <c r="M7357" s="134" t="s">
        <v>22743</v>
      </c>
    </row>
    <row r="7358" spans="1:13" hidden="1" x14ac:dyDescent="0.25">
      <c r="A7358" s="128"/>
      <c r="B7358" s="2"/>
      <c r="C7358" s="139" t="s">
        <v>6815</v>
      </c>
      <c r="D7358" s="124" t="s">
        <v>6816</v>
      </c>
      <c r="E7358" s="118" t="s">
        <v>48</v>
      </c>
      <c r="F7358" s="124" t="s">
        <v>35249</v>
      </c>
      <c r="G7358" s="118" t="s">
        <v>59</v>
      </c>
      <c r="H7358" s="137">
        <v>42038</v>
      </c>
      <c r="I7358" s="119">
        <v>11</v>
      </c>
      <c r="J7358" s="129"/>
      <c r="K7358" s="129"/>
      <c r="L7358" s="129">
        <v>0</v>
      </c>
      <c r="M7358" s="134" t="s">
        <v>31035</v>
      </c>
    </row>
    <row r="7359" spans="1:13" hidden="1" x14ac:dyDescent="0.25">
      <c r="A7359" s="128"/>
      <c r="B7359" s="2"/>
      <c r="C7359" s="139" t="s">
        <v>6817</v>
      </c>
      <c r="D7359" s="124" t="s">
        <v>6818</v>
      </c>
      <c r="E7359" s="118" t="s">
        <v>48</v>
      </c>
      <c r="F7359" s="124" t="s">
        <v>35249</v>
      </c>
      <c r="G7359" s="118" t="s">
        <v>59</v>
      </c>
      <c r="H7359" s="137">
        <v>45874</v>
      </c>
      <c r="I7359" s="119">
        <v>130</v>
      </c>
      <c r="J7359" s="129"/>
      <c r="K7359" s="129"/>
      <c r="L7359" s="129">
        <v>0</v>
      </c>
      <c r="M7359" s="134" t="s">
        <v>28481</v>
      </c>
    </row>
    <row r="7360" spans="1:13" hidden="1" x14ac:dyDescent="0.25">
      <c r="A7360" s="128"/>
      <c r="B7360" s="2"/>
      <c r="C7360" s="139" t="s">
        <v>6819</v>
      </c>
      <c r="D7360" s="124" t="s">
        <v>6820</v>
      </c>
      <c r="E7360" s="118" t="s">
        <v>48</v>
      </c>
      <c r="F7360" s="124" t="s">
        <v>35249</v>
      </c>
      <c r="G7360" s="118" t="s">
        <v>59</v>
      </c>
      <c r="H7360" s="137">
        <v>45996</v>
      </c>
      <c r="I7360" s="119">
        <v>57</v>
      </c>
      <c r="J7360" s="129"/>
      <c r="K7360" s="129"/>
      <c r="L7360" s="129">
        <v>0</v>
      </c>
      <c r="M7360" s="134" t="s">
        <v>22744</v>
      </c>
    </row>
    <row r="7361" spans="1:13" hidden="1" x14ac:dyDescent="0.25">
      <c r="A7361" s="128"/>
      <c r="B7361" s="2"/>
      <c r="C7361" s="139" t="s">
        <v>6821</v>
      </c>
      <c r="D7361" s="124" t="s">
        <v>6822</v>
      </c>
      <c r="E7361" s="118" t="s">
        <v>48</v>
      </c>
      <c r="F7361" s="124" t="s">
        <v>35249</v>
      </c>
      <c r="G7361" s="118" t="s">
        <v>2</v>
      </c>
      <c r="H7361" s="137">
        <v>45988</v>
      </c>
      <c r="I7361" s="119">
        <v>120</v>
      </c>
      <c r="J7361" s="129"/>
      <c r="K7361" s="129"/>
      <c r="L7361" s="129">
        <v>0</v>
      </c>
      <c r="M7361" s="134" t="s">
        <v>22745</v>
      </c>
    </row>
    <row r="7362" spans="1:13" hidden="1" x14ac:dyDescent="0.25">
      <c r="A7362" s="128"/>
      <c r="B7362" s="2"/>
      <c r="C7362" s="139" t="s">
        <v>6823</v>
      </c>
      <c r="D7362" s="124" t="s">
        <v>6824</v>
      </c>
      <c r="E7362" s="118" t="s">
        <v>48</v>
      </c>
      <c r="F7362" s="124" t="s">
        <v>35249</v>
      </c>
      <c r="G7362" s="118" t="s">
        <v>59</v>
      </c>
      <c r="H7362" s="137">
        <v>42038</v>
      </c>
      <c r="I7362" s="119">
        <v>17</v>
      </c>
      <c r="J7362" s="129"/>
      <c r="K7362" s="129"/>
      <c r="L7362" s="129">
        <v>0</v>
      </c>
      <c r="M7362" s="134" t="s">
        <v>22746</v>
      </c>
    </row>
    <row r="7363" spans="1:13" hidden="1" x14ac:dyDescent="0.25">
      <c r="A7363" s="128"/>
      <c r="B7363" s="2"/>
      <c r="C7363" s="139" t="s">
        <v>6825</v>
      </c>
      <c r="D7363" s="124" t="s">
        <v>6826</v>
      </c>
      <c r="E7363" s="118" t="s">
        <v>48</v>
      </c>
      <c r="F7363" s="124" t="s">
        <v>35249</v>
      </c>
      <c r="G7363" s="118" t="s">
        <v>59</v>
      </c>
      <c r="H7363" s="137">
        <v>45898</v>
      </c>
      <c r="I7363" s="119">
        <v>36.25</v>
      </c>
      <c r="J7363" s="129"/>
      <c r="K7363" s="129"/>
      <c r="L7363" s="129">
        <v>0</v>
      </c>
      <c r="M7363" s="134" t="s">
        <v>22747</v>
      </c>
    </row>
    <row r="7364" spans="1:13" hidden="1" x14ac:dyDescent="0.25">
      <c r="A7364" s="128"/>
      <c r="B7364" s="2"/>
      <c r="C7364" s="139" t="s">
        <v>6827</v>
      </c>
      <c r="D7364" s="124" t="s">
        <v>6828</v>
      </c>
      <c r="E7364" s="118" t="s">
        <v>48</v>
      </c>
      <c r="F7364" s="124" t="s">
        <v>35249</v>
      </c>
      <c r="G7364" s="118" t="s">
        <v>59</v>
      </c>
      <c r="H7364" s="137">
        <v>45996</v>
      </c>
      <c r="I7364" s="119">
        <v>140</v>
      </c>
      <c r="J7364" s="129"/>
      <c r="K7364" s="129"/>
      <c r="L7364" s="129">
        <v>0</v>
      </c>
      <c r="M7364" s="134" t="s">
        <v>22748</v>
      </c>
    </row>
    <row r="7365" spans="1:13" hidden="1" x14ac:dyDescent="0.25">
      <c r="A7365" s="128"/>
      <c r="B7365" s="2"/>
      <c r="C7365" s="139" t="s">
        <v>6829</v>
      </c>
      <c r="D7365" s="124" t="s">
        <v>6830</v>
      </c>
      <c r="E7365" s="118" t="s">
        <v>48</v>
      </c>
      <c r="F7365" s="124" t="s">
        <v>35249</v>
      </c>
      <c r="G7365" s="118" t="s">
        <v>59</v>
      </c>
      <c r="H7365" s="137"/>
      <c r="I7365" s="119"/>
      <c r="J7365" s="129"/>
      <c r="K7365" s="129"/>
      <c r="L7365" s="129">
        <v>0</v>
      </c>
      <c r="M7365" s="134" t="s">
        <v>22749</v>
      </c>
    </row>
    <row r="7366" spans="1:13" hidden="1" x14ac:dyDescent="0.25">
      <c r="A7366" s="128"/>
      <c r="B7366" s="2"/>
      <c r="C7366" s="139" t="s">
        <v>6831</v>
      </c>
      <c r="D7366" s="124" t="s">
        <v>6832</v>
      </c>
      <c r="E7366" s="118" t="s">
        <v>48</v>
      </c>
      <c r="F7366" s="124" t="s">
        <v>35249</v>
      </c>
      <c r="G7366" s="118" t="s">
        <v>59</v>
      </c>
      <c r="H7366" s="137">
        <v>42663</v>
      </c>
      <c r="I7366" s="119">
        <v>43</v>
      </c>
      <c r="J7366" s="129"/>
      <c r="K7366" s="129"/>
      <c r="L7366" s="129">
        <v>0</v>
      </c>
      <c r="M7366" s="134" t="s">
        <v>22750</v>
      </c>
    </row>
    <row r="7367" spans="1:13" hidden="1" x14ac:dyDescent="0.25">
      <c r="A7367" s="128"/>
      <c r="B7367" s="2"/>
      <c r="C7367" s="139" t="s">
        <v>6833</v>
      </c>
      <c r="D7367" s="124" t="s">
        <v>6834</v>
      </c>
      <c r="E7367" s="118" t="s">
        <v>48</v>
      </c>
      <c r="F7367" s="124" t="s">
        <v>35249</v>
      </c>
      <c r="G7367" s="118" t="s">
        <v>59</v>
      </c>
      <c r="H7367" s="137">
        <v>41383</v>
      </c>
      <c r="I7367" s="119">
        <v>26</v>
      </c>
      <c r="J7367" s="129"/>
      <c r="K7367" s="129"/>
      <c r="L7367" s="129">
        <v>0</v>
      </c>
      <c r="M7367" s="134" t="s">
        <v>22751</v>
      </c>
    </row>
    <row r="7368" spans="1:13" hidden="1" x14ac:dyDescent="0.25">
      <c r="A7368" s="128"/>
      <c r="B7368" s="2"/>
      <c r="C7368" s="139" t="s">
        <v>6835</v>
      </c>
      <c r="D7368" s="124" t="s">
        <v>6836</v>
      </c>
      <c r="E7368" s="118" t="s">
        <v>48</v>
      </c>
      <c r="F7368" s="124" t="s">
        <v>35249</v>
      </c>
      <c r="G7368" s="118" t="s">
        <v>59</v>
      </c>
      <c r="H7368" s="137"/>
      <c r="I7368" s="119"/>
      <c r="J7368" s="129"/>
      <c r="K7368" s="129"/>
      <c r="L7368" s="129">
        <v>0</v>
      </c>
      <c r="M7368" s="134" t="s">
        <v>22752</v>
      </c>
    </row>
    <row r="7369" spans="1:13" hidden="1" x14ac:dyDescent="0.25">
      <c r="A7369" s="128"/>
      <c r="B7369" s="2"/>
      <c r="C7369" s="139" t="s">
        <v>6837</v>
      </c>
      <c r="D7369" s="124" t="s">
        <v>6838</v>
      </c>
      <c r="E7369" s="118" t="s">
        <v>48</v>
      </c>
      <c r="F7369" s="124" t="s">
        <v>35249</v>
      </c>
      <c r="G7369" s="118" t="s">
        <v>59</v>
      </c>
      <c r="H7369" s="137">
        <v>46105</v>
      </c>
      <c r="I7369" s="119">
        <v>39</v>
      </c>
      <c r="J7369" s="129"/>
      <c r="K7369" s="129"/>
      <c r="L7369" s="129">
        <v>0</v>
      </c>
      <c r="M7369" s="134" t="s">
        <v>22753</v>
      </c>
    </row>
    <row r="7370" spans="1:13" hidden="1" x14ac:dyDescent="0.25">
      <c r="A7370" s="128"/>
      <c r="B7370" s="2"/>
      <c r="C7370" s="139" t="s">
        <v>6839</v>
      </c>
      <c r="D7370" s="124" t="s">
        <v>6840</v>
      </c>
      <c r="E7370" s="118" t="s">
        <v>48</v>
      </c>
      <c r="F7370" s="124" t="s">
        <v>35249</v>
      </c>
      <c r="G7370" s="118" t="s">
        <v>59</v>
      </c>
      <c r="H7370" s="137">
        <v>45988</v>
      </c>
      <c r="I7370" s="119">
        <v>36.25</v>
      </c>
      <c r="J7370" s="129"/>
      <c r="K7370" s="129"/>
      <c r="L7370" s="129">
        <v>0</v>
      </c>
      <c r="M7370" s="134" t="s">
        <v>27672</v>
      </c>
    </row>
    <row r="7371" spans="1:13" hidden="1" x14ac:dyDescent="0.25">
      <c r="A7371" s="128"/>
      <c r="B7371" s="2"/>
      <c r="C7371" s="139" t="s">
        <v>6841</v>
      </c>
      <c r="D7371" s="124" t="s">
        <v>6842</v>
      </c>
      <c r="E7371" s="118" t="s">
        <v>48</v>
      </c>
      <c r="F7371" s="124" t="s">
        <v>35249</v>
      </c>
      <c r="G7371" s="118" t="s">
        <v>59</v>
      </c>
      <c r="H7371" s="137">
        <v>41948</v>
      </c>
      <c r="I7371" s="119">
        <v>28</v>
      </c>
      <c r="J7371" s="129"/>
      <c r="K7371" s="129"/>
      <c r="L7371" s="129">
        <v>0</v>
      </c>
      <c r="M7371" s="134" t="s">
        <v>22754</v>
      </c>
    </row>
    <row r="7372" spans="1:13" hidden="1" x14ac:dyDescent="0.25">
      <c r="A7372" s="128"/>
      <c r="B7372" s="2"/>
      <c r="C7372" s="139" t="s">
        <v>6843</v>
      </c>
      <c r="D7372" s="124" t="s">
        <v>6844</v>
      </c>
      <c r="E7372" s="118" t="s">
        <v>48</v>
      </c>
      <c r="F7372" s="124" t="s">
        <v>35249</v>
      </c>
      <c r="G7372" s="118" t="s">
        <v>34659</v>
      </c>
      <c r="H7372" s="137">
        <v>42646</v>
      </c>
      <c r="I7372" s="119">
        <v>1210</v>
      </c>
      <c r="J7372" s="129"/>
      <c r="K7372" s="129"/>
      <c r="L7372" s="129">
        <v>0</v>
      </c>
      <c r="M7372" s="134" t="s">
        <v>22755</v>
      </c>
    </row>
    <row r="7373" spans="1:13" hidden="1" x14ac:dyDescent="0.25">
      <c r="A7373" s="128"/>
      <c r="B7373" s="2"/>
      <c r="C7373" s="139" t="s">
        <v>6845</v>
      </c>
      <c r="D7373" s="124" t="s">
        <v>6846</v>
      </c>
      <c r="E7373" s="118" t="s">
        <v>48</v>
      </c>
      <c r="F7373" s="124" t="s">
        <v>35249</v>
      </c>
      <c r="G7373" s="118" t="s">
        <v>34659</v>
      </c>
      <c r="H7373" s="137">
        <v>42646</v>
      </c>
      <c r="I7373" s="119">
        <v>1210</v>
      </c>
      <c r="J7373" s="129"/>
      <c r="K7373" s="129"/>
      <c r="L7373" s="129">
        <v>0</v>
      </c>
      <c r="M7373" s="134" t="s">
        <v>22756</v>
      </c>
    </row>
    <row r="7374" spans="1:13" hidden="1" x14ac:dyDescent="0.25">
      <c r="A7374" s="128"/>
      <c r="B7374" s="2"/>
      <c r="C7374" s="139" t="s">
        <v>6847</v>
      </c>
      <c r="D7374" s="124" t="s">
        <v>6848</v>
      </c>
      <c r="E7374" s="118" t="s">
        <v>48</v>
      </c>
      <c r="F7374" s="124" t="s">
        <v>35249</v>
      </c>
      <c r="G7374" s="118" t="s">
        <v>59</v>
      </c>
      <c r="H7374" s="137">
        <v>41452</v>
      </c>
      <c r="I7374" s="119">
        <v>19.5</v>
      </c>
      <c r="J7374" s="129"/>
      <c r="K7374" s="129"/>
      <c r="L7374" s="129">
        <v>0</v>
      </c>
      <c r="M7374" s="134" t="s">
        <v>28202</v>
      </c>
    </row>
    <row r="7375" spans="1:13" hidden="1" x14ac:dyDescent="0.25">
      <c r="A7375" s="128"/>
      <c r="B7375" s="2"/>
      <c r="C7375" s="139" t="s">
        <v>6849</v>
      </c>
      <c r="D7375" s="124" t="s">
        <v>6850</v>
      </c>
      <c r="E7375" s="118" t="s">
        <v>48</v>
      </c>
      <c r="F7375" s="124" t="s">
        <v>35249</v>
      </c>
      <c r="G7375" s="118" t="s">
        <v>59</v>
      </c>
      <c r="H7375" s="137"/>
      <c r="I7375" s="119"/>
      <c r="J7375" s="129"/>
      <c r="K7375" s="129"/>
      <c r="L7375" s="129">
        <v>0</v>
      </c>
      <c r="M7375" s="134" t="s">
        <v>22757</v>
      </c>
    </row>
    <row r="7376" spans="1:13" hidden="1" x14ac:dyDescent="0.25">
      <c r="A7376" s="128"/>
      <c r="B7376" s="2"/>
      <c r="C7376" s="139" t="s">
        <v>6851</v>
      </c>
      <c r="D7376" s="124" t="s">
        <v>6852</v>
      </c>
      <c r="E7376" s="118" t="s">
        <v>48</v>
      </c>
      <c r="F7376" s="124" t="s">
        <v>35249</v>
      </c>
      <c r="G7376" s="118" t="s">
        <v>59</v>
      </c>
      <c r="H7376" s="137">
        <v>41451</v>
      </c>
      <c r="I7376" s="119">
        <v>980</v>
      </c>
      <c r="J7376" s="129"/>
      <c r="K7376" s="129"/>
      <c r="L7376" s="129">
        <v>0</v>
      </c>
      <c r="M7376" s="134"/>
    </row>
    <row r="7377" spans="1:13" hidden="1" x14ac:dyDescent="0.25">
      <c r="A7377" s="128"/>
      <c r="B7377" s="2"/>
      <c r="C7377" s="139" t="s">
        <v>6853</v>
      </c>
      <c r="D7377" s="124" t="s">
        <v>6854</v>
      </c>
      <c r="E7377" s="118" t="s">
        <v>48</v>
      </c>
      <c r="F7377" s="124" t="s">
        <v>35249</v>
      </c>
      <c r="G7377" s="118" t="s">
        <v>59</v>
      </c>
      <c r="H7377" s="137">
        <v>45898</v>
      </c>
      <c r="I7377" s="119">
        <v>80</v>
      </c>
      <c r="J7377" s="129"/>
      <c r="K7377" s="129"/>
      <c r="L7377" s="129">
        <v>0</v>
      </c>
      <c r="M7377" s="134" t="s">
        <v>30531</v>
      </c>
    </row>
    <row r="7378" spans="1:13" hidden="1" x14ac:dyDescent="0.25">
      <c r="A7378" s="128"/>
      <c r="B7378" s="2"/>
      <c r="C7378" s="139" t="s">
        <v>6855</v>
      </c>
      <c r="D7378" s="124" t="s">
        <v>6856</v>
      </c>
      <c r="E7378" s="118" t="s">
        <v>48</v>
      </c>
      <c r="F7378" s="124" t="s">
        <v>35249</v>
      </c>
      <c r="G7378" s="118" t="s">
        <v>59</v>
      </c>
      <c r="H7378" s="137">
        <v>45996</v>
      </c>
      <c r="I7378" s="119">
        <v>57</v>
      </c>
      <c r="J7378" s="129"/>
      <c r="K7378" s="129"/>
      <c r="L7378" s="129">
        <v>0</v>
      </c>
      <c r="M7378" s="134" t="s">
        <v>22758</v>
      </c>
    </row>
    <row r="7379" spans="1:13" hidden="1" x14ac:dyDescent="0.25">
      <c r="A7379" s="128"/>
      <c r="B7379" s="2"/>
      <c r="C7379" s="139" t="s">
        <v>6857</v>
      </c>
      <c r="D7379" s="124" t="s">
        <v>6858</v>
      </c>
      <c r="E7379" s="118" t="s">
        <v>48</v>
      </c>
      <c r="F7379" s="124" t="s">
        <v>35249</v>
      </c>
      <c r="G7379" s="118" t="s">
        <v>59</v>
      </c>
      <c r="H7379" s="137">
        <v>45988</v>
      </c>
      <c r="I7379" s="119">
        <v>57</v>
      </c>
      <c r="J7379" s="129"/>
      <c r="K7379" s="129"/>
      <c r="L7379" s="129">
        <v>0</v>
      </c>
      <c r="M7379" s="134" t="s">
        <v>28126</v>
      </c>
    </row>
    <row r="7380" spans="1:13" hidden="1" x14ac:dyDescent="0.25">
      <c r="A7380" s="128"/>
      <c r="B7380" s="2"/>
      <c r="C7380" s="139" t="s">
        <v>6859</v>
      </c>
      <c r="D7380" s="124" t="s">
        <v>6860</v>
      </c>
      <c r="E7380" s="118" t="s">
        <v>48</v>
      </c>
      <c r="F7380" s="124" t="s">
        <v>35249</v>
      </c>
      <c r="G7380" s="118" t="s">
        <v>59</v>
      </c>
      <c r="H7380" s="137">
        <v>45988</v>
      </c>
      <c r="I7380" s="119">
        <v>57</v>
      </c>
      <c r="J7380" s="129"/>
      <c r="K7380" s="129"/>
      <c r="L7380" s="129">
        <v>0</v>
      </c>
      <c r="M7380" s="134" t="s">
        <v>22759</v>
      </c>
    </row>
    <row r="7381" spans="1:13" hidden="1" x14ac:dyDescent="0.25">
      <c r="A7381" s="128"/>
      <c r="B7381" s="2"/>
      <c r="C7381" s="139" t="s">
        <v>6861</v>
      </c>
      <c r="D7381" s="124" t="s">
        <v>6862</v>
      </c>
      <c r="E7381" s="118" t="s">
        <v>48</v>
      </c>
      <c r="F7381" s="124" t="s">
        <v>35249</v>
      </c>
      <c r="G7381" s="118" t="s">
        <v>59</v>
      </c>
      <c r="H7381" s="137"/>
      <c r="I7381" s="119"/>
      <c r="J7381" s="129"/>
      <c r="K7381" s="129"/>
      <c r="L7381" s="129">
        <v>0</v>
      </c>
      <c r="M7381" s="134" t="s">
        <v>22760</v>
      </c>
    </row>
    <row r="7382" spans="1:13" hidden="1" x14ac:dyDescent="0.25">
      <c r="A7382" s="128"/>
      <c r="B7382" s="2"/>
      <c r="C7382" s="139" t="s">
        <v>6863</v>
      </c>
      <c r="D7382" s="124" t="s">
        <v>6864</v>
      </c>
      <c r="E7382" s="118" t="s">
        <v>48</v>
      </c>
      <c r="F7382" s="124" t="s">
        <v>35249</v>
      </c>
      <c r="G7382" s="118" t="s">
        <v>59</v>
      </c>
      <c r="H7382" s="137">
        <v>46105</v>
      </c>
      <c r="I7382" s="119">
        <v>29</v>
      </c>
      <c r="J7382" s="129"/>
      <c r="K7382" s="129"/>
      <c r="L7382" s="129">
        <v>0</v>
      </c>
      <c r="M7382" s="134" t="s">
        <v>22761</v>
      </c>
    </row>
    <row r="7383" spans="1:13" hidden="1" x14ac:dyDescent="0.25">
      <c r="A7383" s="128"/>
      <c r="B7383" s="2"/>
      <c r="C7383" s="139" t="s">
        <v>6865</v>
      </c>
      <c r="D7383" s="124" t="s">
        <v>6866</v>
      </c>
      <c r="E7383" s="118" t="s">
        <v>48</v>
      </c>
      <c r="F7383" s="124" t="s">
        <v>35249</v>
      </c>
      <c r="G7383" s="118" t="s">
        <v>59</v>
      </c>
      <c r="H7383" s="137">
        <v>45996</v>
      </c>
      <c r="I7383" s="119">
        <v>33</v>
      </c>
      <c r="J7383" s="129"/>
      <c r="K7383" s="129"/>
      <c r="L7383" s="129">
        <v>0</v>
      </c>
      <c r="M7383" s="134" t="s">
        <v>28196</v>
      </c>
    </row>
    <row r="7384" spans="1:13" hidden="1" x14ac:dyDescent="0.25">
      <c r="A7384" s="128"/>
      <c r="B7384" s="2"/>
      <c r="C7384" s="139" t="s">
        <v>6867</v>
      </c>
      <c r="D7384" s="124" t="s">
        <v>6868</v>
      </c>
      <c r="E7384" s="118" t="s">
        <v>48</v>
      </c>
      <c r="F7384" s="124" t="s">
        <v>35249</v>
      </c>
      <c r="G7384" s="118" t="s">
        <v>59</v>
      </c>
      <c r="H7384" s="137">
        <v>46105</v>
      </c>
      <c r="I7384" s="119">
        <v>29</v>
      </c>
      <c r="J7384" s="129"/>
      <c r="K7384" s="129"/>
      <c r="L7384" s="129">
        <v>0</v>
      </c>
      <c r="M7384" s="134" t="s">
        <v>22762</v>
      </c>
    </row>
    <row r="7385" spans="1:13" hidden="1" x14ac:dyDescent="0.25">
      <c r="A7385" s="128"/>
      <c r="B7385" s="2"/>
      <c r="C7385" s="139" t="s">
        <v>6869</v>
      </c>
      <c r="D7385" s="124" t="s">
        <v>6870</v>
      </c>
      <c r="E7385" s="118" t="s">
        <v>48</v>
      </c>
      <c r="F7385" s="124" t="s">
        <v>35249</v>
      </c>
      <c r="G7385" s="118" t="s">
        <v>34659</v>
      </c>
      <c r="H7385" s="137">
        <v>45849</v>
      </c>
      <c r="I7385" s="119">
        <v>33</v>
      </c>
      <c r="J7385" s="129"/>
      <c r="K7385" s="129"/>
      <c r="L7385" s="129">
        <v>0</v>
      </c>
      <c r="M7385" s="134" t="s">
        <v>22763</v>
      </c>
    </row>
    <row r="7386" spans="1:13" hidden="1" x14ac:dyDescent="0.25">
      <c r="A7386" s="128"/>
      <c r="B7386" s="2"/>
      <c r="C7386" s="139" t="s">
        <v>6871</v>
      </c>
      <c r="D7386" s="124" t="s">
        <v>6872</v>
      </c>
      <c r="E7386" s="118" t="s">
        <v>48</v>
      </c>
      <c r="F7386" s="124" t="s">
        <v>35249</v>
      </c>
      <c r="G7386" s="118" t="s">
        <v>59</v>
      </c>
      <c r="H7386" s="137"/>
      <c r="I7386" s="119"/>
      <c r="J7386" s="129"/>
      <c r="K7386" s="129"/>
      <c r="L7386" s="129">
        <v>0</v>
      </c>
      <c r="M7386" s="134" t="s">
        <v>22764</v>
      </c>
    </row>
    <row r="7387" spans="1:13" hidden="1" x14ac:dyDescent="0.25">
      <c r="A7387" s="128"/>
      <c r="B7387" s="2"/>
      <c r="C7387" s="139" t="s">
        <v>31078</v>
      </c>
      <c r="D7387" s="124" t="s">
        <v>31079</v>
      </c>
      <c r="E7387" s="118" t="s">
        <v>48</v>
      </c>
      <c r="F7387" s="124" t="s">
        <v>35249</v>
      </c>
      <c r="G7387" s="118" t="s">
        <v>34659</v>
      </c>
      <c r="H7387" s="137"/>
      <c r="I7387" s="119"/>
      <c r="J7387" s="129"/>
      <c r="K7387" s="129"/>
      <c r="L7387" s="129">
        <v>0</v>
      </c>
      <c r="M7387" s="134" t="s">
        <v>22765</v>
      </c>
    </row>
    <row r="7388" spans="1:13" hidden="1" x14ac:dyDescent="0.25">
      <c r="A7388" s="128"/>
      <c r="B7388" s="2"/>
      <c r="C7388" s="139" t="s">
        <v>6873</v>
      </c>
      <c r="D7388" s="124" t="s">
        <v>6874</v>
      </c>
      <c r="E7388" s="118" t="s">
        <v>48</v>
      </c>
      <c r="F7388" s="124" t="s">
        <v>35249</v>
      </c>
      <c r="G7388" s="118" t="s">
        <v>34659</v>
      </c>
      <c r="H7388" s="137">
        <v>41779</v>
      </c>
      <c r="I7388" s="119">
        <v>1050</v>
      </c>
      <c r="J7388" s="129"/>
      <c r="K7388" s="129"/>
      <c r="L7388" s="129">
        <v>0</v>
      </c>
      <c r="M7388" s="134" t="s">
        <v>22766</v>
      </c>
    </row>
    <row r="7389" spans="1:13" hidden="1" x14ac:dyDescent="0.25">
      <c r="A7389" s="128"/>
      <c r="B7389" s="2"/>
      <c r="C7389" s="139" t="s">
        <v>6875</v>
      </c>
      <c r="D7389" s="124" t="s">
        <v>6876</v>
      </c>
      <c r="E7389" s="118" t="s">
        <v>48</v>
      </c>
      <c r="F7389" s="124" t="s">
        <v>35249</v>
      </c>
      <c r="G7389" s="118" t="s">
        <v>34659</v>
      </c>
      <c r="H7389" s="137">
        <v>41779</v>
      </c>
      <c r="I7389" s="119">
        <v>1257</v>
      </c>
      <c r="J7389" s="129"/>
      <c r="K7389" s="129"/>
      <c r="L7389" s="129">
        <v>0</v>
      </c>
      <c r="M7389" s="134" t="s">
        <v>22767</v>
      </c>
    </row>
    <row r="7390" spans="1:13" hidden="1" x14ac:dyDescent="0.25">
      <c r="A7390" s="128"/>
      <c r="B7390" s="2"/>
      <c r="C7390" s="139" t="s">
        <v>6877</v>
      </c>
      <c r="D7390" s="124" t="s">
        <v>6878</v>
      </c>
      <c r="E7390" s="118" t="s">
        <v>48</v>
      </c>
      <c r="F7390" s="124" t="s">
        <v>35249</v>
      </c>
      <c r="G7390" s="118" t="s">
        <v>235</v>
      </c>
      <c r="H7390" s="137">
        <v>41564</v>
      </c>
      <c r="I7390" s="119">
        <v>9</v>
      </c>
      <c r="J7390" s="129"/>
      <c r="K7390" s="129"/>
      <c r="L7390" s="129">
        <v>0</v>
      </c>
      <c r="M7390" s="134" t="s">
        <v>22768</v>
      </c>
    </row>
    <row r="7391" spans="1:13" hidden="1" x14ac:dyDescent="0.25">
      <c r="A7391" s="128"/>
      <c r="B7391" s="2"/>
      <c r="C7391" s="139" t="s">
        <v>33403</v>
      </c>
      <c r="D7391" s="124" t="s">
        <v>33404</v>
      </c>
      <c r="E7391" s="118" t="s">
        <v>48</v>
      </c>
      <c r="F7391" s="124" t="s">
        <v>35249</v>
      </c>
      <c r="G7391" s="118" t="s">
        <v>2</v>
      </c>
      <c r="H7391" s="137"/>
      <c r="I7391" s="119"/>
      <c r="J7391" s="129"/>
      <c r="K7391" s="129"/>
      <c r="L7391" s="129">
        <v>0</v>
      </c>
      <c r="M7391" s="134" t="s">
        <v>22769</v>
      </c>
    </row>
    <row r="7392" spans="1:13" hidden="1" x14ac:dyDescent="0.25">
      <c r="A7392" s="128"/>
      <c r="B7392" s="2"/>
      <c r="C7392" s="139" t="s">
        <v>6879</v>
      </c>
      <c r="D7392" s="124" t="s">
        <v>6880</v>
      </c>
      <c r="E7392" s="118" t="s">
        <v>48</v>
      </c>
      <c r="F7392" s="124" t="s">
        <v>35249</v>
      </c>
      <c r="G7392" s="118" t="s">
        <v>34659</v>
      </c>
      <c r="H7392" s="137"/>
      <c r="I7392" s="119"/>
      <c r="J7392" s="129"/>
      <c r="K7392" s="129"/>
      <c r="L7392" s="129">
        <v>0</v>
      </c>
      <c r="M7392" s="134" t="s">
        <v>22770</v>
      </c>
    </row>
    <row r="7393" spans="1:13" hidden="1" x14ac:dyDescent="0.25">
      <c r="A7393" s="128"/>
      <c r="B7393" s="2"/>
      <c r="C7393" s="139" t="s">
        <v>6881</v>
      </c>
      <c r="D7393" s="124" t="s">
        <v>6882</v>
      </c>
      <c r="E7393" s="118" t="s">
        <v>48</v>
      </c>
      <c r="F7393" s="124" t="s">
        <v>35249</v>
      </c>
      <c r="G7393" s="118" t="s">
        <v>59</v>
      </c>
      <c r="H7393" s="137">
        <v>40378</v>
      </c>
      <c r="I7393" s="119">
        <v>105.28</v>
      </c>
      <c r="J7393" s="129"/>
      <c r="K7393" s="129"/>
      <c r="L7393" s="129">
        <v>0</v>
      </c>
      <c r="M7393" s="134" t="s">
        <v>22771</v>
      </c>
    </row>
    <row r="7394" spans="1:13" hidden="1" x14ac:dyDescent="0.25">
      <c r="A7394" s="128"/>
      <c r="B7394" s="2"/>
      <c r="C7394" s="139" t="s">
        <v>6883</v>
      </c>
      <c r="D7394" s="124" t="s">
        <v>6884</v>
      </c>
      <c r="E7394" s="118" t="s">
        <v>48</v>
      </c>
      <c r="F7394" s="124" t="s">
        <v>35249</v>
      </c>
      <c r="G7394" s="118" t="s">
        <v>2</v>
      </c>
      <c r="H7394" s="137">
        <v>40378</v>
      </c>
      <c r="I7394" s="119">
        <v>58.48</v>
      </c>
      <c r="J7394" s="129"/>
      <c r="K7394" s="129"/>
      <c r="L7394" s="129">
        <v>0</v>
      </c>
      <c r="M7394" s="134" t="s">
        <v>22772</v>
      </c>
    </row>
    <row r="7395" spans="1:13" hidden="1" x14ac:dyDescent="0.25">
      <c r="A7395" s="128"/>
      <c r="B7395" s="2"/>
      <c r="C7395" s="139" t="s">
        <v>30632</v>
      </c>
      <c r="D7395" s="124" t="s">
        <v>30633</v>
      </c>
      <c r="E7395" s="118" t="s">
        <v>48</v>
      </c>
      <c r="F7395" s="124" t="s">
        <v>35249</v>
      </c>
      <c r="G7395" s="118" t="s">
        <v>2</v>
      </c>
      <c r="H7395" s="137"/>
      <c r="I7395" s="119"/>
      <c r="J7395" s="129"/>
      <c r="K7395" s="129"/>
      <c r="L7395" s="129">
        <v>0</v>
      </c>
      <c r="M7395" s="134" t="s">
        <v>22773</v>
      </c>
    </row>
    <row r="7396" spans="1:13" hidden="1" x14ac:dyDescent="0.25">
      <c r="A7396" s="128"/>
      <c r="B7396" s="2"/>
      <c r="C7396" s="139" t="s">
        <v>30629</v>
      </c>
      <c r="D7396" s="124" t="s">
        <v>30630</v>
      </c>
      <c r="E7396" s="118" t="s">
        <v>48</v>
      </c>
      <c r="F7396" s="124" t="s">
        <v>35249</v>
      </c>
      <c r="G7396" s="118" t="s">
        <v>2</v>
      </c>
      <c r="H7396" s="137"/>
      <c r="I7396" s="119"/>
      <c r="J7396" s="129"/>
      <c r="K7396" s="129"/>
      <c r="L7396" s="129">
        <v>0</v>
      </c>
      <c r="M7396" s="134" t="s">
        <v>22774</v>
      </c>
    </row>
    <row r="7397" spans="1:13" hidden="1" x14ac:dyDescent="0.25">
      <c r="A7397" s="128"/>
      <c r="B7397" s="2"/>
      <c r="C7397" s="139" t="s">
        <v>28432</v>
      </c>
      <c r="D7397" s="124" t="s">
        <v>28433</v>
      </c>
      <c r="E7397" s="118" t="s">
        <v>48</v>
      </c>
      <c r="F7397" s="124" t="s">
        <v>35249</v>
      </c>
      <c r="G7397" s="118" t="s">
        <v>34659</v>
      </c>
      <c r="H7397" s="137"/>
      <c r="I7397" s="119"/>
      <c r="J7397" s="129"/>
      <c r="K7397" s="129"/>
      <c r="L7397" s="129">
        <v>0</v>
      </c>
      <c r="M7397" s="134" t="s">
        <v>22775</v>
      </c>
    </row>
    <row r="7398" spans="1:13" hidden="1" x14ac:dyDescent="0.25">
      <c r="A7398" s="128"/>
      <c r="B7398" s="2"/>
      <c r="C7398" s="139" t="s">
        <v>6885</v>
      </c>
      <c r="D7398" s="124" t="s">
        <v>6886</v>
      </c>
      <c r="E7398" s="118" t="s">
        <v>48</v>
      </c>
      <c r="F7398" s="124" t="s">
        <v>35249</v>
      </c>
      <c r="G7398" s="118" t="s">
        <v>2</v>
      </c>
      <c r="H7398" s="137">
        <v>44492</v>
      </c>
      <c r="I7398" s="119">
        <v>255.01</v>
      </c>
      <c r="J7398" s="129"/>
      <c r="K7398" s="129"/>
      <c r="L7398" s="129">
        <v>0</v>
      </c>
      <c r="M7398" s="134" t="s">
        <v>22776</v>
      </c>
    </row>
    <row r="7399" spans="1:13" hidden="1" x14ac:dyDescent="0.25">
      <c r="A7399" s="128"/>
      <c r="B7399" s="2"/>
      <c r="C7399" s="139" t="s">
        <v>6887</v>
      </c>
      <c r="D7399" s="124" t="s">
        <v>6888</v>
      </c>
      <c r="E7399" s="118" t="s">
        <v>48</v>
      </c>
      <c r="F7399" s="124" t="s">
        <v>35249</v>
      </c>
      <c r="G7399" s="118" t="s">
        <v>34659</v>
      </c>
      <c r="H7399" s="137">
        <v>42039</v>
      </c>
      <c r="I7399" s="119">
        <v>3600</v>
      </c>
      <c r="J7399" s="129"/>
      <c r="K7399" s="129"/>
      <c r="L7399" s="129">
        <v>0</v>
      </c>
      <c r="M7399" s="134" t="s">
        <v>22777</v>
      </c>
    </row>
    <row r="7400" spans="1:13" hidden="1" x14ac:dyDescent="0.25">
      <c r="A7400" s="128"/>
      <c r="B7400" s="2"/>
      <c r="C7400" s="139" t="s">
        <v>6889</v>
      </c>
      <c r="D7400" s="124" t="s">
        <v>6890</v>
      </c>
      <c r="E7400" s="118" t="s">
        <v>48</v>
      </c>
      <c r="F7400" s="124" t="s">
        <v>35249</v>
      </c>
      <c r="G7400" s="118" t="s">
        <v>34659</v>
      </c>
      <c r="H7400" s="137">
        <v>42060</v>
      </c>
      <c r="I7400" s="119">
        <v>2267.83</v>
      </c>
      <c r="J7400" s="129"/>
      <c r="K7400" s="129"/>
      <c r="L7400" s="129">
        <v>0</v>
      </c>
      <c r="M7400" s="134" t="s">
        <v>22778</v>
      </c>
    </row>
    <row r="7401" spans="1:13" hidden="1" x14ac:dyDescent="0.25">
      <c r="A7401" s="128"/>
      <c r="B7401" s="2"/>
      <c r="C7401" s="139" t="s">
        <v>27724</v>
      </c>
      <c r="D7401" s="124" t="s">
        <v>27725</v>
      </c>
      <c r="E7401" s="118" t="s">
        <v>48</v>
      </c>
      <c r="F7401" s="124" t="s">
        <v>35249</v>
      </c>
      <c r="G7401" s="118" t="s">
        <v>34659</v>
      </c>
      <c r="H7401" s="137"/>
      <c r="I7401" s="119"/>
      <c r="J7401" s="129"/>
      <c r="K7401" s="129"/>
      <c r="L7401" s="129">
        <v>0</v>
      </c>
      <c r="M7401" s="134" t="s">
        <v>22779</v>
      </c>
    </row>
    <row r="7402" spans="1:13" hidden="1" x14ac:dyDescent="0.25">
      <c r="A7402" s="128"/>
      <c r="B7402" s="2"/>
      <c r="C7402" s="139" t="s">
        <v>6891</v>
      </c>
      <c r="D7402" s="124" t="s">
        <v>6892</v>
      </c>
      <c r="E7402" s="118" t="s">
        <v>48</v>
      </c>
      <c r="F7402" s="124" t="s">
        <v>35249</v>
      </c>
      <c r="G7402" s="118" t="s">
        <v>2</v>
      </c>
      <c r="H7402" s="137">
        <v>41802</v>
      </c>
      <c r="I7402" s="119">
        <v>116.64</v>
      </c>
      <c r="J7402" s="129"/>
      <c r="K7402" s="129"/>
      <c r="L7402" s="129">
        <v>0</v>
      </c>
      <c r="M7402" s="134" t="s">
        <v>22780</v>
      </c>
    </row>
    <row r="7403" spans="1:13" hidden="1" x14ac:dyDescent="0.25">
      <c r="A7403" s="128"/>
      <c r="B7403" s="2"/>
      <c r="C7403" s="139" t="s">
        <v>6893</v>
      </c>
      <c r="D7403" s="124" t="s">
        <v>6894</v>
      </c>
      <c r="E7403" s="118" t="s">
        <v>48</v>
      </c>
      <c r="F7403" s="124" t="s">
        <v>35249</v>
      </c>
      <c r="G7403" s="118" t="s">
        <v>34659</v>
      </c>
      <c r="H7403" s="137">
        <v>42355</v>
      </c>
      <c r="I7403" s="119">
        <v>500</v>
      </c>
      <c r="J7403" s="129"/>
      <c r="K7403" s="129"/>
      <c r="L7403" s="129">
        <v>0</v>
      </c>
      <c r="M7403" s="134" t="s">
        <v>22781</v>
      </c>
    </row>
    <row r="7404" spans="1:13" hidden="1" x14ac:dyDescent="0.25">
      <c r="A7404" s="128"/>
      <c r="B7404" s="2"/>
      <c r="C7404" s="139" t="s">
        <v>32348</v>
      </c>
      <c r="D7404" s="124" t="s">
        <v>32349</v>
      </c>
      <c r="E7404" s="118" t="s">
        <v>48</v>
      </c>
      <c r="F7404" s="124" t="s">
        <v>35249</v>
      </c>
      <c r="G7404" s="118" t="s">
        <v>2</v>
      </c>
      <c r="H7404" s="137"/>
      <c r="I7404" s="119"/>
      <c r="J7404" s="129"/>
      <c r="K7404" s="129"/>
      <c r="L7404" s="129">
        <v>0</v>
      </c>
      <c r="M7404" s="134" t="s">
        <v>22782</v>
      </c>
    </row>
    <row r="7405" spans="1:13" hidden="1" x14ac:dyDescent="0.25">
      <c r="A7405" s="128"/>
      <c r="B7405" s="2"/>
      <c r="C7405" s="139" t="s">
        <v>30981</v>
      </c>
      <c r="D7405" s="124" t="s">
        <v>30982</v>
      </c>
      <c r="E7405" s="118" t="s">
        <v>48</v>
      </c>
      <c r="F7405" s="124" t="s">
        <v>35249</v>
      </c>
      <c r="G7405" s="118" t="s">
        <v>2</v>
      </c>
      <c r="H7405" s="137"/>
      <c r="I7405" s="119"/>
      <c r="J7405" s="129"/>
      <c r="K7405" s="129"/>
      <c r="L7405" s="129">
        <v>0</v>
      </c>
      <c r="M7405" s="134" t="s">
        <v>22783</v>
      </c>
    </row>
    <row r="7406" spans="1:13" hidden="1" x14ac:dyDescent="0.25">
      <c r="A7406" s="128"/>
      <c r="B7406" s="2"/>
      <c r="C7406" s="139" t="s">
        <v>31764</v>
      </c>
      <c r="D7406" s="124" t="s">
        <v>31765</v>
      </c>
      <c r="E7406" s="118" t="s">
        <v>48</v>
      </c>
      <c r="F7406" s="124" t="s">
        <v>35249</v>
      </c>
      <c r="G7406" s="118" t="s">
        <v>34659</v>
      </c>
      <c r="H7406" s="137"/>
      <c r="I7406" s="119"/>
      <c r="J7406" s="129"/>
      <c r="K7406" s="129"/>
      <c r="L7406" s="129">
        <v>0</v>
      </c>
      <c r="M7406" s="134" t="s">
        <v>22784</v>
      </c>
    </row>
    <row r="7407" spans="1:13" hidden="1" x14ac:dyDescent="0.25">
      <c r="A7407" s="128"/>
      <c r="B7407" s="2"/>
      <c r="C7407" s="139" t="s">
        <v>28554</v>
      </c>
      <c r="D7407" s="124" t="s">
        <v>28555</v>
      </c>
      <c r="E7407" s="118" t="s">
        <v>48</v>
      </c>
      <c r="F7407" s="124" t="s">
        <v>35249</v>
      </c>
      <c r="G7407" s="118" t="s">
        <v>34659</v>
      </c>
      <c r="H7407" s="137"/>
      <c r="I7407" s="119"/>
      <c r="J7407" s="129"/>
      <c r="K7407" s="129"/>
      <c r="L7407" s="129">
        <v>0</v>
      </c>
      <c r="M7407" s="134" t="s">
        <v>22785</v>
      </c>
    </row>
    <row r="7408" spans="1:13" hidden="1" x14ac:dyDescent="0.25">
      <c r="A7408" s="128"/>
      <c r="B7408" s="2"/>
      <c r="C7408" s="139" t="s">
        <v>6895</v>
      </c>
      <c r="D7408" s="124" t="s">
        <v>6896</v>
      </c>
      <c r="E7408" s="118" t="s">
        <v>48</v>
      </c>
      <c r="F7408" s="124" t="s">
        <v>35249</v>
      </c>
      <c r="G7408" s="118" t="s">
        <v>34659</v>
      </c>
      <c r="H7408" s="137">
        <v>41506</v>
      </c>
      <c r="I7408" s="119">
        <v>283.19</v>
      </c>
      <c r="J7408" s="129"/>
      <c r="K7408" s="129"/>
      <c r="L7408" s="129">
        <v>0</v>
      </c>
      <c r="M7408" s="134" t="s">
        <v>22786</v>
      </c>
    </row>
    <row r="7409" spans="1:13" hidden="1" x14ac:dyDescent="0.25">
      <c r="A7409" s="128"/>
      <c r="B7409" s="2"/>
      <c r="C7409" s="139" t="s">
        <v>6897</v>
      </c>
      <c r="D7409" s="124" t="s">
        <v>6898</v>
      </c>
      <c r="E7409" s="118" t="s">
        <v>48</v>
      </c>
      <c r="F7409" s="124" t="s">
        <v>35249</v>
      </c>
      <c r="G7409" s="118" t="s">
        <v>34659</v>
      </c>
      <c r="H7409" s="137">
        <v>41506</v>
      </c>
      <c r="I7409" s="119">
        <v>283.19</v>
      </c>
      <c r="J7409" s="129"/>
      <c r="K7409" s="129"/>
      <c r="L7409" s="129">
        <v>0</v>
      </c>
      <c r="M7409" s="134" t="s">
        <v>22787</v>
      </c>
    </row>
    <row r="7410" spans="1:13" hidden="1" x14ac:dyDescent="0.25">
      <c r="A7410" s="128"/>
      <c r="B7410" s="2"/>
      <c r="C7410" s="139" t="s">
        <v>6899</v>
      </c>
      <c r="D7410" s="124" t="s">
        <v>6900</v>
      </c>
      <c r="E7410" s="118" t="s">
        <v>48</v>
      </c>
      <c r="F7410" s="124" t="s">
        <v>35249</v>
      </c>
      <c r="G7410" s="118" t="s">
        <v>34659</v>
      </c>
      <c r="H7410" s="137">
        <v>41506</v>
      </c>
      <c r="I7410" s="119">
        <v>411.91</v>
      </c>
      <c r="J7410" s="129"/>
      <c r="K7410" s="129"/>
      <c r="L7410" s="129">
        <v>0</v>
      </c>
      <c r="M7410" s="134">
        <v>92917700</v>
      </c>
    </row>
    <row r="7411" spans="1:13" hidden="1" x14ac:dyDescent="0.25">
      <c r="A7411" s="128"/>
      <c r="B7411" s="2"/>
      <c r="C7411" s="139" t="s">
        <v>32472</v>
      </c>
      <c r="D7411" s="124" t="s">
        <v>32473</v>
      </c>
      <c r="E7411" s="118" t="s">
        <v>48</v>
      </c>
      <c r="F7411" s="124" t="s">
        <v>35249</v>
      </c>
      <c r="G7411" s="118" t="s">
        <v>34659</v>
      </c>
      <c r="H7411" s="137"/>
      <c r="I7411" s="119"/>
      <c r="J7411" s="129"/>
      <c r="K7411" s="129"/>
      <c r="L7411" s="129">
        <v>0</v>
      </c>
      <c r="M7411" s="134"/>
    </row>
    <row r="7412" spans="1:13" hidden="1" x14ac:dyDescent="0.25">
      <c r="A7412" s="128"/>
      <c r="B7412" s="2"/>
      <c r="C7412" s="139" t="s">
        <v>6901</v>
      </c>
      <c r="D7412" s="124" t="s">
        <v>6902</v>
      </c>
      <c r="E7412" s="118" t="s">
        <v>48</v>
      </c>
      <c r="F7412" s="124" t="s">
        <v>35249</v>
      </c>
      <c r="G7412" s="118" t="s">
        <v>34659</v>
      </c>
      <c r="H7412" s="137">
        <v>41506</v>
      </c>
      <c r="I7412" s="119">
        <v>360.42</v>
      </c>
      <c r="J7412" s="129"/>
      <c r="K7412" s="129"/>
      <c r="L7412" s="129">
        <v>0</v>
      </c>
      <c r="M7412" s="134" t="s">
        <v>22788</v>
      </c>
    </row>
    <row r="7413" spans="1:13" hidden="1" x14ac:dyDescent="0.25">
      <c r="A7413" s="128"/>
      <c r="B7413" s="2"/>
      <c r="C7413" s="139" t="s">
        <v>6903</v>
      </c>
      <c r="D7413" s="124" t="s">
        <v>6904</v>
      </c>
      <c r="E7413" s="118" t="s">
        <v>48</v>
      </c>
      <c r="F7413" s="124" t="s">
        <v>35249</v>
      </c>
      <c r="G7413" s="118" t="s">
        <v>34659</v>
      </c>
      <c r="H7413" s="137">
        <v>41506</v>
      </c>
      <c r="I7413" s="119">
        <v>360.42</v>
      </c>
      <c r="J7413" s="129"/>
      <c r="K7413" s="129"/>
      <c r="L7413" s="129">
        <v>0</v>
      </c>
      <c r="M7413" s="134" t="s">
        <v>32603</v>
      </c>
    </row>
    <row r="7414" spans="1:13" hidden="1" x14ac:dyDescent="0.25">
      <c r="A7414" s="128"/>
      <c r="B7414" s="2"/>
      <c r="C7414" s="139" t="s">
        <v>6905</v>
      </c>
      <c r="D7414" s="124" t="s">
        <v>6906</v>
      </c>
      <c r="E7414" s="118" t="s">
        <v>48</v>
      </c>
      <c r="F7414" s="124" t="s">
        <v>35249</v>
      </c>
      <c r="G7414" s="118" t="s">
        <v>34659</v>
      </c>
      <c r="H7414" s="137">
        <v>41506</v>
      </c>
      <c r="I7414" s="119">
        <v>360.42</v>
      </c>
      <c r="J7414" s="129"/>
      <c r="K7414" s="129"/>
      <c r="L7414" s="129">
        <v>0</v>
      </c>
      <c r="M7414" s="134" t="s">
        <v>22789</v>
      </c>
    </row>
    <row r="7415" spans="1:13" hidden="1" x14ac:dyDescent="0.25">
      <c r="A7415" s="128"/>
      <c r="B7415" s="2"/>
      <c r="C7415" s="139" t="s">
        <v>6907</v>
      </c>
      <c r="D7415" s="124" t="s">
        <v>6908</v>
      </c>
      <c r="E7415" s="118" t="s">
        <v>48</v>
      </c>
      <c r="F7415" s="124" t="s">
        <v>35249</v>
      </c>
      <c r="G7415" s="118" t="s">
        <v>34659</v>
      </c>
      <c r="H7415" s="137">
        <v>41506</v>
      </c>
      <c r="I7415" s="119">
        <v>360.42</v>
      </c>
      <c r="J7415" s="129"/>
      <c r="K7415" s="129"/>
      <c r="L7415" s="129">
        <v>0</v>
      </c>
      <c r="M7415" s="134" t="s">
        <v>22790</v>
      </c>
    </row>
    <row r="7416" spans="1:13" hidden="1" x14ac:dyDescent="0.25">
      <c r="A7416" s="128"/>
      <c r="B7416" s="2"/>
      <c r="C7416" s="139" t="s">
        <v>6909</v>
      </c>
      <c r="D7416" s="124" t="s">
        <v>6910</v>
      </c>
      <c r="E7416" s="118" t="s">
        <v>48</v>
      </c>
      <c r="F7416" s="124" t="s">
        <v>35249</v>
      </c>
      <c r="G7416" s="118" t="s">
        <v>34659</v>
      </c>
      <c r="H7416" s="137">
        <v>42137</v>
      </c>
      <c r="I7416" s="119">
        <v>46.29</v>
      </c>
      <c r="J7416" s="129"/>
      <c r="K7416" s="129"/>
      <c r="L7416" s="129">
        <v>0</v>
      </c>
      <c r="M7416" s="134" t="s">
        <v>22791</v>
      </c>
    </row>
    <row r="7417" spans="1:13" hidden="1" x14ac:dyDescent="0.25">
      <c r="A7417" s="128"/>
      <c r="B7417" s="2"/>
      <c r="C7417" s="139" t="s">
        <v>30215</v>
      </c>
      <c r="D7417" s="124" t="s">
        <v>30216</v>
      </c>
      <c r="E7417" s="118" t="s">
        <v>48</v>
      </c>
      <c r="F7417" s="124" t="s">
        <v>35249</v>
      </c>
      <c r="G7417" s="118" t="s">
        <v>2</v>
      </c>
      <c r="H7417" s="137"/>
      <c r="I7417" s="119"/>
      <c r="J7417" s="129"/>
      <c r="K7417" s="129"/>
      <c r="L7417" s="129">
        <v>0</v>
      </c>
      <c r="M7417" s="134" t="s">
        <v>22792</v>
      </c>
    </row>
    <row r="7418" spans="1:13" hidden="1" x14ac:dyDescent="0.25">
      <c r="A7418" s="128"/>
      <c r="B7418" s="2"/>
      <c r="C7418" s="139" t="s">
        <v>29920</v>
      </c>
      <c r="D7418" s="124" t="s">
        <v>29921</v>
      </c>
      <c r="E7418" s="118" t="s">
        <v>48</v>
      </c>
      <c r="F7418" s="124" t="s">
        <v>35249</v>
      </c>
      <c r="G7418" s="118" t="s">
        <v>2</v>
      </c>
      <c r="H7418" s="137"/>
      <c r="I7418" s="119"/>
      <c r="J7418" s="129"/>
      <c r="K7418" s="129"/>
      <c r="L7418" s="129">
        <v>0</v>
      </c>
      <c r="M7418" s="134" t="s">
        <v>22793</v>
      </c>
    </row>
    <row r="7419" spans="1:13" hidden="1" x14ac:dyDescent="0.25">
      <c r="A7419" s="128"/>
      <c r="B7419" s="2"/>
      <c r="C7419" s="139" t="s">
        <v>32292</v>
      </c>
      <c r="D7419" s="124" t="s">
        <v>32293</v>
      </c>
      <c r="E7419" s="118" t="s">
        <v>48</v>
      </c>
      <c r="F7419" s="124" t="s">
        <v>35249</v>
      </c>
      <c r="G7419" s="118" t="s">
        <v>2</v>
      </c>
      <c r="H7419" s="137"/>
      <c r="I7419" s="119"/>
      <c r="J7419" s="129"/>
      <c r="K7419" s="129"/>
      <c r="L7419" s="129">
        <v>0</v>
      </c>
      <c r="M7419" s="134" t="s">
        <v>22794</v>
      </c>
    </row>
    <row r="7420" spans="1:13" hidden="1" x14ac:dyDescent="0.25">
      <c r="A7420" s="128"/>
      <c r="B7420" s="2"/>
      <c r="C7420" s="139" t="s">
        <v>6911</v>
      </c>
      <c r="D7420" s="124" t="s">
        <v>6912</v>
      </c>
      <c r="E7420" s="118" t="s">
        <v>48</v>
      </c>
      <c r="F7420" s="124" t="s">
        <v>35249</v>
      </c>
      <c r="G7420" s="118" t="s">
        <v>2</v>
      </c>
      <c r="H7420" s="137">
        <v>43706</v>
      </c>
      <c r="I7420" s="119">
        <v>1172.67</v>
      </c>
      <c r="J7420" s="129"/>
      <c r="K7420" s="129"/>
      <c r="L7420" s="129">
        <v>0</v>
      </c>
      <c r="M7420" s="134" t="s">
        <v>22795</v>
      </c>
    </row>
    <row r="7421" spans="1:13" hidden="1" x14ac:dyDescent="0.25">
      <c r="A7421" s="128"/>
      <c r="B7421" s="2"/>
      <c r="C7421" s="139" t="s">
        <v>5733</v>
      </c>
      <c r="D7421" s="124" t="s">
        <v>42028</v>
      </c>
      <c r="E7421" s="118" t="s">
        <v>48</v>
      </c>
      <c r="F7421" s="124" t="s">
        <v>35249</v>
      </c>
      <c r="G7421" s="118" t="s">
        <v>2</v>
      </c>
      <c r="H7421" s="137">
        <v>44155</v>
      </c>
      <c r="I7421" s="119">
        <v>1890</v>
      </c>
      <c r="J7421" s="129"/>
      <c r="K7421" s="129"/>
      <c r="L7421" s="129">
        <v>0</v>
      </c>
      <c r="M7421" s="134" t="s">
        <v>22796</v>
      </c>
    </row>
    <row r="7422" spans="1:13" hidden="1" x14ac:dyDescent="0.25">
      <c r="A7422" s="128"/>
      <c r="B7422" s="2"/>
      <c r="C7422" s="139" t="s">
        <v>5734</v>
      </c>
      <c r="D7422" s="124" t="s">
        <v>42029</v>
      </c>
      <c r="E7422" s="118" t="s">
        <v>48</v>
      </c>
      <c r="F7422" s="124" t="s">
        <v>35249</v>
      </c>
      <c r="G7422" s="118" t="s">
        <v>2</v>
      </c>
      <c r="H7422" s="137">
        <v>44445</v>
      </c>
      <c r="I7422" s="119">
        <v>771.8</v>
      </c>
      <c r="J7422" s="129"/>
      <c r="K7422" s="129"/>
      <c r="L7422" s="129">
        <v>0</v>
      </c>
      <c r="M7422" s="134" t="s">
        <v>35100</v>
      </c>
    </row>
    <row r="7423" spans="1:13" hidden="1" x14ac:dyDescent="0.25">
      <c r="A7423" s="128"/>
      <c r="B7423" s="2"/>
      <c r="C7423" s="139" t="s">
        <v>6913</v>
      </c>
      <c r="D7423" s="124" t="s">
        <v>6914</v>
      </c>
      <c r="E7423" s="118" t="s">
        <v>48</v>
      </c>
      <c r="F7423" s="124" t="s">
        <v>35249</v>
      </c>
      <c r="G7423" s="118" t="s">
        <v>2</v>
      </c>
      <c r="H7423" s="137">
        <v>43808</v>
      </c>
      <c r="I7423" s="119">
        <v>22.5</v>
      </c>
      <c r="J7423" s="129"/>
      <c r="K7423" s="129"/>
      <c r="L7423" s="129">
        <v>0</v>
      </c>
      <c r="M7423" s="134" t="s">
        <v>22797</v>
      </c>
    </row>
    <row r="7424" spans="1:13" hidden="1" x14ac:dyDescent="0.25">
      <c r="A7424" s="128"/>
      <c r="B7424" s="2"/>
      <c r="C7424" s="139" t="s">
        <v>6915</v>
      </c>
      <c r="D7424" s="124" t="s">
        <v>6916</v>
      </c>
      <c r="E7424" s="118" t="s">
        <v>48</v>
      </c>
      <c r="F7424" s="124" t="s">
        <v>35249</v>
      </c>
      <c r="G7424" s="118" t="s">
        <v>2</v>
      </c>
      <c r="H7424" s="137">
        <v>41380</v>
      </c>
      <c r="I7424" s="119">
        <v>226.79</v>
      </c>
      <c r="J7424" s="129"/>
      <c r="K7424" s="129"/>
      <c r="L7424" s="129">
        <v>0</v>
      </c>
      <c r="M7424" s="134" t="s">
        <v>22798</v>
      </c>
    </row>
    <row r="7425" spans="1:13" hidden="1" x14ac:dyDescent="0.25">
      <c r="A7425" s="128"/>
      <c r="B7425" s="2"/>
      <c r="C7425" s="139" t="s">
        <v>6917</v>
      </c>
      <c r="D7425" s="124" t="s">
        <v>6918</v>
      </c>
      <c r="E7425" s="118" t="s">
        <v>48</v>
      </c>
      <c r="F7425" s="124" t="s">
        <v>35249</v>
      </c>
      <c r="G7425" s="118" t="s">
        <v>59</v>
      </c>
      <c r="H7425" s="137">
        <v>45938</v>
      </c>
      <c r="I7425" s="119">
        <v>375.04</v>
      </c>
      <c r="J7425" s="129"/>
      <c r="K7425" s="129"/>
      <c r="L7425" s="129">
        <v>0</v>
      </c>
      <c r="M7425" s="134" t="s">
        <v>22799</v>
      </c>
    </row>
    <row r="7426" spans="1:13" hidden="1" x14ac:dyDescent="0.25">
      <c r="A7426" s="128"/>
      <c r="B7426" s="2"/>
      <c r="C7426" s="139" t="s">
        <v>42030</v>
      </c>
      <c r="D7426" s="124" t="s">
        <v>42031</v>
      </c>
      <c r="E7426" s="118" t="s">
        <v>48</v>
      </c>
      <c r="F7426" s="124" t="s">
        <v>35249</v>
      </c>
      <c r="G7426" s="118" t="s">
        <v>2</v>
      </c>
      <c r="H7426" s="137">
        <v>45926</v>
      </c>
      <c r="I7426" s="119">
        <v>170</v>
      </c>
      <c r="J7426" s="129"/>
      <c r="K7426" s="129"/>
      <c r="L7426" s="129">
        <v>0</v>
      </c>
      <c r="M7426" s="134" t="s">
        <v>22800</v>
      </c>
    </row>
    <row r="7427" spans="1:13" hidden="1" x14ac:dyDescent="0.25">
      <c r="A7427" s="128"/>
      <c r="B7427" s="2"/>
      <c r="C7427" s="139" t="s">
        <v>6919</v>
      </c>
      <c r="D7427" s="124" t="s">
        <v>6920</v>
      </c>
      <c r="E7427" s="118" t="s">
        <v>48</v>
      </c>
      <c r="F7427" s="124" t="s">
        <v>35249</v>
      </c>
      <c r="G7427" s="118" t="s">
        <v>2</v>
      </c>
      <c r="H7427" s="137">
        <v>41380</v>
      </c>
      <c r="I7427" s="119">
        <v>226.79</v>
      </c>
      <c r="J7427" s="129"/>
      <c r="K7427" s="129"/>
      <c r="L7427" s="129">
        <v>0</v>
      </c>
      <c r="M7427" s="134" t="s">
        <v>22801</v>
      </c>
    </row>
    <row r="7428" spans="1:13" hidden="1" x14ac:dyDescent="0.25">
      <c r="A7428" s="128"/>
      <c r="B7428" s="2"/>
      <c r="C7428" s="139" t="s">
        <v>31880</v>
      </c>
      <c r="D7428" s="124" t="s">
        <v>6920</v>
      </c>
      <c r="E7428" s="118" t="s">
        <v>48</v>
      </c>
      <c r="F7428" s="124" t="s">
        <v>35249</v>
      </c>
      <c r="G7428" s="118" t="s">
        <v>2</v>
      </c>
      <c r="H7428" s="137"/>
      <c r="I7428" s="119"/>
      <c r="J7428" s="129"/>
      <c r="K7428" s="129"/>
      <c r="L7428" s="129">
        <v>0</v>
      </c>
      <c r="M7428" s="134" t="s">
        <v>31607</v>
      </c>
    </row>
    <row r="7429" spans="1:13" hidden="1" x14ac:dyDescent="0.25">
      <c r="A7429" s="128"/>
      <c r="B7429" s="2"/>
      <c r="C7429" s="139" t="s">
        <v>6921</v>
      </c>
      <c r="D7429" s="124" t="s">
        <v>6922</v>
      </c>
      <c r="E7429" s="118" t="s">
        <v>48</v>
      </c>
      <c r="F7429" s="124" t="s">
        <v>35249</v>
      </c>
      <c r="G7429" s="118" t="s">
        <v>2</v>
      </c>
      <c r="H7429" s="137">
        <v>41624</v>
      </c>
      <c r="I7429" s="119">
        <v>3.5</v>
      </c>
      <c r="J7429" s="129"/>
      <c r="K7429" s="129"/>
      <c r="L7429" s="129">
        <v>0</v>
      </c>
      <c r="M7429" s="134" t="s">
        <v>22802</v>
      </c>
    </row>
    <row r="7430" spans="1:13" hidden="1" x14ac:dyDescent="0.25">
      <c r="A7430" s="128"/>
      <c r="B7430" s="2"/>
      <c r="C7430" s="139" t="s">
        <v>6923</v>
      </c>
      <c r="D7430" s="124" t="s">
        <v>6924</v>
      </c>
      <c r="E7430" s="118" t="s">
        <v>48</v>
      </c>
      <c r="F7430" s="124" t="s">
        <v>35249</v>
      </c>
      <c r="G7430" s="118" t="s">
        <v>2</v>
      </c>
      <c r="H7430" s="137">
        <v>43004</v>
      </c>
      <c r="I7430" s="119">
        <v>102.05</v>
      </c>
      <c r="J7430" s="129"/>
      <c r="K7430" s="129"/>
      <c r="L7430" s="129">
        <v>0</v>
      </c>
      <c r="M7430" s="134" t="s">
        <v>22803</v>
      </c>
    </row>
    <row r="7431" spans="1:13" hidden="1" x14ac:dyDescent="0.25">
      <c r="A7431" s="128"/>
      <c r="B7431" s="2"/>
      <c r="C7431" s="139" t="s">
        <v>6925</v>
      </c>
      <c r="D7431" s="124" t="s">
        <v>6926</v>
      </c>
      <c r="E7431" s="118" t="s">
        <v>48</v>
      </c>
      <c r="F7431" s="124" t="s">
        <v>35249</v>
      </c>
      <c r="G7431" s="118" t="s">
        <v>2</v>
      </c>
      <c r="H7431" s="137">
        <v>43949</v>
      </c>
      <c r="I7431" s="119">
        <v>26.5</v>
      </c>
      <c r="J7431" s="129"/>
      <c r="K7431" s="129"/>
      <c r="L7431" s="129">
        <v>0</v>
      </c>
      <c r="M7431" s="134" t="s">
        <v>22804</v>
      </c>
    </row>
    <row r="7432" spans="1:13" hidden="1" x14ac:dyDescent="0.25">
      <c r="A7432" s="128"/>
      <c r="B7432" s="2"/>
      <c r="C7432" s="139" t="s">
        <v>6927</v>
      </c>
      <c r="D7432" s="124" t="s">
        <v>6928</v>
      </c>
      <c r="E7432" s="118" t="s">
        <v>48</v>
      </c>
      <c r="F7432" s="124" t="s">
        <v>35249</v>
      </c>
      <c r="G7432" s="118" t="s">
        <v>2</v>
      </c>
      <c r="H7432" s="137">
        <v>41843</v>
      </c>
      <c r="I7432" s="119">
        <v>109.97</v>
      </c>
      <c r="J7432" s="129"/>
      <c r="K7432" s="129"/>
      <c r="L7432" s="129">
        <v>0</v>
      </c>
      <c r="M7432" s="134" t="s">
        <v>22805</v>
      </c>
    </row>
    <row r="7433" spans="1:13" hidden="1" x14ac:dyDescent="0.25">
      <c r="A7433" s="128"/>
      <c r="B7433" s="2"/>
      <c r="C7433" s="139" t="s">
        <v>6929</v>
      </c>
      <c r="D7433" s="124" t="s">
        <v>6930</v>
      </c>
      <c r="E7433" s="118" t="s">
        <v>48</v>
      </c>
      <c r="F7433" s="124" t="s">
        <v>35249</v>
      </c>
      <c r="G7433" s="118" t="s">
        <v>59</v>
      </c>
      <c r="H7433" s="137">
        <v>41683</v>
      </c>
      <c r="I7433" s="119">
        <v>104.17</v>
      </c>
      <c r="J7433" s="129"/>
      <c r="K7433" s="129"/>
      <c r="L7433" s="129">
        <v>0</v>
      </c>
      <c r="M7433" s="134"/>
    </row>
    <row r="7434" spans="1:13" hidden="1" x14ac:dyDescent="0.25">
      <c r="A7434" s="128"/>
      <c r="B7434" s="2"/>
      <c r="C7434" s="139" t="s">
        <v>6931</v>
      </c>
      <c r="D7434" s="124" t="s">
        <v>6932</v>
      </c>
      <c r="E7434" s="118" t="s">
        <v>48</v>
      </c>
      <c r="F7434" s="124" t="s">
        <v>35249</v>
      </c>
      <c r="G7434" s="118" t="s">
        <v>2</v>
      </c>
      <c r="H7434" s="137">
        <v>43342</v>
      </c>
      <c r="I7434" s="119">
        <v>449.9</v>
      </c>
      <c r="J7434" s="129"/>
      <c r="K7434" s="129"/>
      <c r="L7434" s="129">
        <v>0</v>
      </c>
      <c r="M7434" s="134" t="s">
        <v>22806</v>
      </c>
    </row>
    <row r="7435" spans="1:13" hidden="1" x14ac:dyDescent="0.25">
      <c r="A7435" s="128"/>
      <c r="B7435" s="2"/>
      <c r="C7435" s="139" t="s">
        <v>6933</v>
      </c>
      <c r="D7435" s="124" t="s">
        <v>6934</v>
      </c>
      <c r="E7435" s="118" t="s">
        <v>48</v>
      </c>
      <c r="F7435" s="124" t="s">
        <v>35249</v>
      </c>
      <c r="G7435" s="118" t="s">
        <v>34659</v>
      </c>
      <c r="H7435" s="137">
        <v>42199</v>
      </c>
      <c r="I7435" s="119">
        <v>2640.79</v>
      </c>
      <c r="J7435" s="129"/>
      <c r="K7435" s="129"/>
      <c r="L7435" s="129">
        <v>0</v>
      </c>
      <c r="M7435" s="134" t="s">
        <v>22807</v>
      </c>
    </row>
    <row r="7436" spans="1:13" hidden="1" x14ac:dyDescent="0.25">
      <c r="A7436" s="128"/>
      <c r="B7436" s="2"/>
      <c r="C7436" s="139" t="s">
        <v>6935</v>
      </c>
      <c r="D7436" s="124" t="s">
        <v>6936</v>
      </c>
      <c r="E7436" s="118" t="s">
        <v>48</v>
      </c>
      <c r="F7436" s="124" t="s">
        <v>35249</v>
      </c>
      <c r="G7436" s="118" t="s">
        <v>34659</v>
      </c>
      <c r="H7436" s="137">
        <v>42199</v>
      </c>
      <c r="I7436" s="119">
        <v>2640.79</v>
      </c>
      <c r="J7436" s="129"/>
      <c r="K7436" s="129"/>
      <c r="L7436" s="129">
        <v>0</v>
      </c>
      <c r="M7436" s="134" t="s">
        <v>22808</v>
      </c>
    </row>
    <row r="7437" spans="1:13" hidden="1" x14ac:dyDescent="0.25">
      <c r="A7437" s="128"/>
      <c r="B7437" s="2"/>
      <c r="C7437" s="139" t="s">
        <v>32481</v>
      </c>
      <c r="D7437" s="124" t="s">
        <v>32482</v>
      </c>
      <c r="E7437" s="118" t="s">
        <v>48</v>
      </c>
      <c r="F7437" s="124" t="s">
        <v>35249</v>
      </c>
      <c r="G7437" s="118" t="s">
        <v>2</v>
      </c>
      <c r="H7437" s="137"/>
      <c r="I7437" s="119"/>
      <c r="J7437" s="129"/>
      <c r="K7437" s="129"/>
      <c r="L7437" s="129">
        <v>0</v>
      </c>
      <c r="M7437" s="134" t="s">
        <v>22809</v>
      </c>
    </row>
    <row r="7438" spans="1:13" hidden="1" x14ac:dyDescent="0.25">
      <c r="A7438" s="128"/>
      <c r="B7438" s="2"/>
      <c r="C7438" s="139" t="s">
        <v>29067</v>
      </c>
      <c r="D7438" s="124" t="s">
        <v>29068</v>
      </c>
      <c r="E7438" s="118" t="s">
        <v>48</v>
      </c>
      <c r="F7438" s="124" t="s">
        <v>35249</v>
      </c>
      <c r="G7438" s="118" t="s">
        <v>34659</v>
      </c>
      <c r="H7438" s="137"/>
      <c r="I7438" s="119"/>
      <c r="J7438" s="129"/>
      <c r="K7438" s="129"/>
      <c r="L7438" s="129">
        <v>0</v>
      </c>
      <c r="M7438" s="134" t="s">
        <v>35332</v>
      </c>
    </row>
    <row r="7439" spans="1:13" hidden="1" x14ac:dyDescent="0.25">
      <c r="A7439" s="128"/>
      <c r="B7439" s="2"/>
      <c r="C7439" s="139" t="s">
        <v>6937</v>
      </c>
      <c r="D7439" s="124" t="s">
        <v>6938</v>
      </c>
      <c r="E7439" s="118" t="s">
        <v>48</v>
      </c>
      <c r="F7439" s="124" t="s">
        <v>35249</v>
      </c>
      <c r="G7439" s="118" t="s">
        <v>34659</v>
      </c>
      <c r="H7439" s="137">
        <v>41708</v>
      </c>
      <c r="I7439" s="119">
        <v>45.3</v>
      </c>
      <c r="J7439" s="129"/>
      <c r="K7439" s="129"/>
      <c r="L7439" s="129">
        <v>0</v>
      </c>
      <c r="M7439" s="134" t="s">
        <v>22810</v>
      </c>
    </row>
    <row r="7440" spans="1:13" hidden="1" x14ac:dyDescent="0.25">
      <c r="A7440" s="128"/>
      <c r="B7440" s="2"/>
      <c r="C7440" s="139" t="s">
        <v>27877</v>
      </c>
      <c r="D7440" s="124" t="s">
        <v>27878</v>
      </c>
      <c r="E7440" s="118" t="s">
        <v>48</v>
      </c>
      <c r="F7440" s="124" t="s">
        <v>35249</v>
      </c>
      <c r="G7440" s="118" t="s">
        <v>34659</v>
      </c>
      <c r="H7440" s="137"/>
      <c r="I7440" s="119"/>
      <c r="J7440" s="129"/>
      <c r="K7440" s="129"/>
      <c r="L7440" s="129">
        <v>0</v>
      </c>
      <c r="M7440" s="134" t="s">
        <v>33196</v>
      </c>
    </row>
    <row r="7441" spans="1:13" hidden="1" x14ac:dyDescent="0.25">
      <c r="A7441" s="128"/>
      <c r="B7441" s="2"/>
      <c r="C7441" s="139" t="s">
        <v>6939</v>
      </c>
      <c r="D7441" s="124" t="s">
        <v>6940</v>
      </c>
      <c r="E7441" s="118" t="s">
        <v>48</v>
      </c>
      <c r="F7441" s="124" t="s">
        <v>35249</v>
      </c>
      <c r="G7441" s="118" t="s">
        <v>235</v>
      </c>
      <c r="H7441" s="137">
        <v>45910</v>
      </c>
      <c r="I7441" s="119">
        <v>72.34</v>
      </c>
      <c r="J7441" s="129"/>
      <c r="K7441" s="129"/>
      <c r="L7441" s="129">
        <v>0</v>
      </c>
      <c r="M7441" s="134" t="s">
        <v>22811</v>
      </c>
    </row>
    <row r="7442" spans="1:13" hidden="1" x14ac:dyDescent="0.25">
      <c r="A7442" s="128"/>
      <c r="B7442" s="2"/>
      <c r="C7442" s="139" t="s">
        <v>29070</v>
      </c>
      <c r="D7442" s="124" t="s">
        <v>29071</v>
      </c>
      <c r="E7442" s="118" t="s">
        <v>48</v>
      </c>
      <c r="F7442" s="124" t="s">
        <v>35249</v>
      </c>
      <c r="G7442" s="118" t="s">
        <v>34659</v>
      </c>
      <c r="H7442" s="137"/>
      <c r="I7442" s="119"/>
      <c r="J7442" s="129"/>
      <c r="K7442" s="129"/>
      <c r="L7442" s="129">
        <v>0</v>
      </c>
      <c r="M7442" s="134" t="s">
        <v>35335</v>
      </c>
    </row>
    <row r="7443" spans="1:13" hidden="1" x14ac:dyDescent="0.25">
      <c r="A7443" s="128"/>
      <c r="B7443" s="2"/>
      <c r="C7443" s="139" t="s">
        <v>28047</v>
      </c>
      <c r="D7443" s="124" t="s">
        <v>28048</v>
      </c>
      <c r="E7443" s="118" t="s">
        <v>48</v>
      </c>
      <c r="F7443" s="124" t="s">
        <v>35249</v>
      </c>
      <c r="G7443" s="118" t="s">
        <v>34659</v>
      </c>
      <c r="H7443" s="137"/>
      <c r="I7443" s="119"/>
      <c r="J7443" s="129"/>
      <c r="K7443" s="129"/>
      <c r="L7443" s="129">
        <v>0</v>
      </c>
      <c r="M7443" s="134" t="s">
        <v>22812</v>
      </c>
    </row>
    <row r="7444" spans="1:13" hidden="1" x14ac:dyDescent="0.25">
      <c r="A7444" s="128"/>
      <c r="B7444" s="2"/>
      <c r="C7444" s="139" t="s">
        <v>32478</v>
      </c>
      <c r="D7444" s="124" t="s">
        <v>32479</v>
      </c>
      <c r="E7444" s="118" t="s">
        <v>48</v>
      </c>
      <c r="F7444" s="124" t="s">
        <v>35249</v>
      </c>
      <c r="G7444" s="118" t="s">
        <v>34659</v>
      </c>
      <c r="H7444" s="137"/>
      <c r="I7444" s="119"/>
      <c r="J7444" s="129"/>
      <c r="K7444" s="129"/>
      <c r="L7444" s="129">
        <v>0</v>
      </c>
      <c r="M7444" s="134" t="s">
        <v>22813</v>
      </c>
    </row>
    <row r="7445" spans="1:13" hidden="1" x14ac:dyDescent="0.25">
      <c r="A7445" s="128"/>
      <c r="B7445" s="2"/>
      <c r="C7445" s="139" t="s">
        <v>28913</v>
      </c>
      <c r="D7445" s="124" t="s">
        <v>28914</v>
      </c>
      <c r="E7445" s="118" t="s">
        <v>48</v>
      </c>
      <c r="F7445" s="124" t="s">
        <v>35249</v>
      </c>
      <c r="G7445" s="118" t="s">
        <v>34659</v>
      </c>
      <c r="H7445" s="137"/>
      <c r="I7445" s="119"/>
      <c r="J7445" s="129"/>
      <c r="K7445" s="129"/>
      <c r="L7445" s="129">
        <v>0</v>
      </c>
      <c r="M7445" s="134"/>
    </row>
    <row r="7446" spans="1:13" hidden="1" x14ac:dyDescent="0.25">
      <c r="A7446" s="128"/>
      <c r="B7446" s="2"/>
      <c r="C7446" s="139" t="s">
        <v>27661</v>
      </c>
      <c r="D7446" s="124" t="s">
        <v>27662</v>
      </c>
      <c r="E7446" s="118" t="s">
        <v>48</v>
      </c>
      <c r="F7446" s="124" t="s">
        <v>35249</v>
      </c>
      <c r="G7446" s="118" t="s">
        <v>34659</v>
      </c>
      <c r="H7446" s="137"/>
      <c r="I7446" s="119"/>
      <c r="J7446" s="129"/>
      <c r="K7446" s="129"/>
      <c r="L7446" s="129">
        <v>0</v>
      </c>
      <c r="M7446" s="134" t="s">
        <v>22814</v>
      </c>
    </row>
    <row r="7447" spans="1:13" hidden="1" x14ac:dyDescent="0.25">
      <c r="A7447" s="128"/>
      <c r="B7447" s="2"/>
      <c r="C7447" s="139" t="s">
        <v>27822</v>
      </c>
      <c r="D7447" s="124" t="s">
        <v>27823</v>
      </c>
      <c r="E7447" s="118" t="s">
        <v>48</v>
      </c>
      <c r="F7447" s="124" t="s">
        <v>35249</v>
      </c>
      <c r="G7447" s="118" t="s">
        <v>34659</v>
      </c>
      <c r="H7447" s="137"/>
      <c r="I7447" s="119"/>
      <c r="J7447" s="129"/>
      <c r="K7447" s="129"/>
      <c r="L7447" s="129">
        <v>0</v>
      </c>
      <c r="M7447" s="134"/>
    </row>
    <row r="7448" spans="1:13" hidden="1" x14ac:dyDescent="0.25">
      <c r="A7448" s="128"/>
      <c r="B7448" s="2"/>
      <c r="C7448" s="139" t="s">
        <v>27707</v>
      </c>
      <c r="D7448" s="124" t="s">
        <v>27708</v>
      </c>
      <c r="E7448" s="118" t="s">
        <v>48</v>
      </c>
      <c r="F7448" s="124" t="s">
        <v>35249</v>
      </c>
      <c r="G7448" s="118" t="s">
        <v>34659</v>
      </c>
      <c r="H7448" s="137"/>
      <c r="I7448" s="119"/>
      <c r="J7448" s="129"/>
      <c r="K7448" s="129"/>
      <c r="L7448" s="129">
        <v>0</v>
      </c>
      <c r="M7448" s="134" t="s">
        <v>22815</v>
      </c>
    </row>
    <row r="7449" spans="1:13" hidden="1" x14ac:dyDescent="0.25">
      <c r="A7449" s="128"/>
      <c r="B7449" s="2"/>
      <c r="C7449" s="139" t="s">
        <v>28264</v>
      </c>
      <c r="D7449" s="124" t="s">
        <v>28265</v>
      </c>
      <c r="E7449" s="118" t="s">
        <v>48</v>
      </c>
      <c r="F7449" s="124" t="s">
        <v>35249</v>
      </c>
      <c r="G7449" s="118" t="s">
        <v>34659</v>
      </c>
      <c r="H7449" s="137"/>
      <c r="I7449" s="119"/>
      <c r="J7449" s="129"/>
      <c r="K7449" s="129"/>
      <c r="L7449" s="129">
        <v>0</v>
      </c>
      <c r="M7449" s="134" t="s">
        <v>22816</v>
      </c>
    </row>
    <row r="7450" spans="1:13" hidden="1" x14ac:dyDescent="0.25">
      <c r="A7450" s="128"/>
      <c r="B7450" s="2"/>
      <c r="C7450" s="139" t="s">
        <v>27880</v>
      </c>
      <c r="D7450" s="124" t="s">
        <v>27881</v>
      </c>
      <c r="E7450" s="118" t="s">
        <v>48</v>
      </c>
      <c r="F7450" s="124" t="s">
        <v>35249</v>
      </c>
      <c r="G7450" s="118" t="s">
        <v>34659</v>
      </c>
      <c r="H7450" s="137"/>
      <c r="I7450" s="119"/>
      <c r="J7450" s="129"/>
      <c r="K7450" s="129"/>
      <c r="L7450" s="129">
        <v>0</v>
      </c>
      <c r="M7450" s="134"/>
    </row>
    <row r="7451" spans="1:13" hidden="1" x14ac:dyDescent="0.25">
      <c r="A7451" s="128"/>
      <c r="B7451" s="2"/>
      <c r="C7451" s="139" t="s">
        <v>27831</v>
      </c>
      <c r="D7451" s="124" t="s">
        <v>27832</v>
      </c>
      <c r="E7451" s="118" t="s">
        <v>48</v>
      </c>
      <c r="F7451" s="124" t="s">
        <v>35249</v>
      </c>
      <c r="G7451" s="118" t="s">
        <v>34659</v>
      </c>
      <c r="H7451" s="137"/>
      <c r="I7451" s="119"/>
      <c r="J7451" s="129"/>
      <c r="K7451" s="129"/>
      <c r="L7451" s="129">
        <v>0</v>
      </c>
      <c r="M7451" s="134"/>
    </row>
    <row r="7452" spans="1:13" hidden="1" x14ac:dyDescent="0.25">
      <c r="A7452" s="128"/>
      <c r="B7452" s="2"/>
      <c r="C7452" s="139" t="s">
        <v>27774</v>
      </c>
      <c r="D7452" s="124" t="s">
        <v>27775</v>
      </c>
      <c r="E7452" s="118" t="s">
        <v>48</v>
      </c>
      <c r="F7452" s="124" t="s">
        <v>35249</v>
      </c>
      <c r="G7452" s="118" t="s">
        <v>34659</v>
      </c>
      <c r="H7452" s="137"/>
      <c r="I7452" s="119"/>
      <c r="J7452" s="129"/>
      <c r="K7452" s="129"/>
      <c r="L7452" s="129">
        <v>0</v>
      </c>
      <c r="M7452" s="134" t="s">
        <v>22817</v>
      </c>
    </row>
    <row r="7453" spans="1:13" hidden="1" x14ac:dyDescent="0.25">
      <c r="A7453" s="128"/>
      <c r="B7453" s="2"/>
      <c r="C7453" s="139" t="s">
        <v>6941</v>
      </c>
      <c r="D7453" s="124" t="s">
        <v>6942</v>
      </c>
      <c r="E7453" s="118" t="s">
        <v>48</v>
      </c>
      <c r="F7453" s="124" t="s">
        <v>35249</v>
      </c>
      <c r="G7453" s="118" t="s">
        <v>34659</v>
      </c>
      <c r="H7453" s="137">
        <v>42711</v>
      </c>
      <c r="I7453" s="119">
        <v>60</v>
      </c>
      <c r="J7453" s="129"/>
      <c r="K7453" s="129"/>
      <c r="L7453" s="129">
        <v>0</v>
      </c>
      <c r="M7453" s="134" t="s">
        <v>22818</v>
      </c>
    </row>
    <row r="7454" spans="1:13" hidden="1" x14ac:dyDescent="0.25">
      <c r="A7454" s="128"/>
      <c r="B7454" s="2"/>
      <c r="C7454" s="139" t="s">
        <v>6943</v>
      </c>
      <c r="D7454" s="124" t="s">
        <v>6944</v>
      </c>
      <c r="E7454" s="118" t="s">
        <v>48</v>
      </c>
      <c r="F7454" s="124" t="s">
        <v>35249</v>
      </c>
      <c r="G7454" s="118" t="s">
        <v>34659</v>
      </c>
      <c r="H7454" s="137">
        <v>42265</v>
      </c>
      <c r="I7454" s="119">
        <v>63</v>
      </c>
      <c r="J7454" s="129"/>
      <c r="K7454" s="129"/>
      <c r="L7454" s="129">
        <v>0</v>
      </c>
      <c r="M7454" s="134" t="s">
        <v>22819</v>
      </c>
    </row>
    <row r="7455" spans="1:13" hidden="1" x14ac:dyDescent="0.25">
      <c r="A7455" s="128"/>
      <c r="B7455" s="2"/>
      <c r="C7455" s="139" t="s">
        <v>28910</v>
      </c>
      <c r="D7455" s="124" t="s">
        <v>28911</v>
      </c>
      <c r="E7455" s="118" t="s">
        <v>48</v>
      </c>
      <c r="F7455" s="124" t="s">
        <v>35249</v>
      </c>
      <c r="G7455" s="118" t="s">
        <v>34659</v>
      </c>
      <c r="H7455" s="137"/>
      <c r="I7455" s="119"/>
      <c r="J7455" s="129"/>
      <c r="K7455" s="129"/>
      <c r="L7455" s="129">
        <v>0</v>
      </c>
      <c r="M7455" s="134" t="s">
        <v>22820</v>
      </c>
    </row>
    <row r="7456" spans="1:13" hidden="1" x14ac:dyDescent="0.25">
      <c r="A7456" s="128"/>
      <c r="B7456" s="2"/>
      <c r="C7456" s="139" t="s">
        <v>6945</v>
      </c>
      <c r="D7456" s="124" t="s">
        <v>6946</v>
      </c>
      <c r="E7456" s="118" t="s">
        <v>48</v>
      </c>
      <c r="F7456" s="124" t="s">
        <v>35249</v>
      </c>
      <c r="G7456" s="118" t="s">
        <v>235</v>
      </c>
      <c r="H7456" s="137">
        <v>41421</v>
      </c>
      <c r="I7456" s="119">
        <v>33.450000000000003</v>
      </c>
      <c r="J7456" s="129"/>
      <c r="K7456" s="129"/>
      <c r="L7456" s="129">
        <v>0</v>
      </c>
      <c r="M7456" s="134" t="s">
        <v>22822</v>
      </c>
    </row>
    <row r="7457" spans="1:13" hidden="1" x14ac:dyDescent="0.25">
      <c r="A7457" s="128"/>
      <c r="B7457" s="2"/>
      <c r="C7457" s="139" t="s">
        <v>27777</v>
      </c>
      <c r="D7457" s="124" t="s">
        <v>27778</v>
      </c>
      <c r="E7457" s="118" t="s">
        <v>48</v>
      </c>
      <c r="F7457" s="124" t="s">
        <v>35249</v>
      </c>
      <c r="G7457" s="118" t="s">
        <v>34659</v>
      </c>
      <c r="H7457" s="137"/>
      <c r="I7457" s="119"/>
      <c r="J7457" s="129"/>
      <c r="K7457" s="129"/>
      <c r="L7457" s="129">
        <v>0</v>
      </c>
      <c r="M7457" s="134" t="s">
        <v>22821</v>
      </c>
    </row>
    <row r="7458" spans="1:13" hidden="1" x14ac:dyDescent="0.25">
      <c r="A7458" s="128"/>
      <c r="B7458" s="2"/>
      <c r="C7458" s="139" t="s">
        <v>30747</v>
      </c>
      <c r="D7458" s="124" t="s">
        <v>30748</v>
      </c>
      <c r="E7458" s="118" t="s">
        <v>48</v>
      </c>
      <c r="F7458" s="124" t="s">
        <v>35249</v>
      </c>
      <c r="G7458" s="118" t="s">
        <v>34659</v>
      </c>
      <c r="H7458" s="137"/>
      <c r="I7458" s="119"/>
      <c r="J7458" s="129"/>
      <c r="K7458" s="129"/>
      <c r="L7458" s="129">
        <v>0</v>
      </c>
      <c r="M7458" s="134"/>
    </row>
    <row r="7459" spans="1:13" hidden="1" x14ac:dyDescent="0.25">
      <c r="A7459" s="128"/>
      <c r="B7459" s="2"/>
      <c r="C7459" s="139" t="s">
        <v>6947</v>
      </c>
      <c r="D7459" s="124" t="s">
        <v>6948</v>
      </c>
      <c r="E7459" s="118" t="s">
        <v>48</v>
      </c>
      <c r="F7459" s="124" t="s">
        <v>35249</v>
      </c>
      <c r="G7459" s="118" t="s">
        <v>34659</v>
      </c>
      <c r="H7459" s="137">
        <v>42304</v>
      </c>
      <c r="I7459" s="119">
        <v>63</v>
      </c>
      <c r="J7459" s="129"/>
      <c r="K7459" s="129"/>
      <c r="L7459" s="129">
        <v>0</v>
      </c>
      <c r="M7459" s="134" t="s">
        <v>22823</v>
      </c>
    </row>
    <row r="7460" spans="1:13" hidden="1" x14ac:dyDescent="0.25">
      <c r="A7460" s="128"/>
      <c r="B7460" s="2"/>
      <c r="C7460" s="139" t="s">
        <v>28197</v>
      </c>
      <c r="D7460" s="124" t="s">
        <v>28198</v>
      </c>
      <c r="E7460" s="118" t="s">
        <v>48</v>
      </c>
      <c r="F7460" s="124" t="s">
        <v>35249</v>
      </c>
      <c r="G7460" s="118" t="s">
        <v>34659</v>
      </c>
      <c r="H7460" s="137"/>
      <c r="I7460" s="119"/>
      <c r="J7460" s="129"/>
      <c r="K7460" s="129"/>
      <c r="L7460" s="129">
        <v>0</v>
      </c>
      <c r="M7460" s="134" t="s">
        <v>22824</v>
      </c>
    </row>
    <row r="7461" spans="1:13" hidden="1" x14ac:dyDescent="0.25">
      <c r="A7461" s="128"/>
      <c r="B7461" s="2"/>
      <c r="C7461" s="139" t="s">
        <v>27768</v>
      </c>
      <c r="D7461" s="124" t="s">
        <v>27769</v>
      </c>
      <c r="E7461" s="118" t="s">
        <v>48</v>
      </c>
      <c r="F7461" s="124" t="s">
        <v>35249</v>
      </c>
      <c r="G7461" s="118" t="s">
        <v>34659</v>
      </c>
      <c r="H7461" s="137"/>
      <c r="I7461" s="119"/>
      <c r="J7461" s="129"/>
      <c r="K7461" s="129"/>
      <c r="L7461" s="129">
        <v>0</v>
      </c>
      <c r="M7461" s="134"/>
    </row>
    <row r="7462" spans="1:13" hidden="1" x14ac:dyDescent="0.25">
      <c r="A7462" s="128"/>
      <c r="B7462" s="2"/>
      <c r="C7462" s="139" t="s">
        <v>27704</v>
      </c>
      <c r="D7462" s="124" t="s">
        <v>27705</v>
      </c>
      <c r="E7462" s="118" t="s">
        <v>48</v>
      </c>
      <c r="F7462" s="124" t="s">
        <v>35249</v>
      </c>
      <c r="G7462" s="118" t="s">
        <v>34659</v>
      </c>
      <c r="H7462" s="137"/>
      <c r="I7462" s="119"/>
      <c r="J7462" s="129"/>
      <c r="K7462" s="129"/>
      <c r="L7462" s="129">
        <v>0</v>
      </c>
      <c r="M7462" s="134" t="s">
        <v>22825</v>
      </c>
    </row>
    <row r="7463" spans="1:13" hidden="1" x14ac:dyDescent="0.25">
      <c r="A7463" s="128"/>
      <c r="B7463" s="2"/>
      <c r="C7463" s="139" t="s">
        <v>6949</v>
      </c>
      <c r="D7463" s="124" t="s">
        <v>6950</v>
      </c>
      <c r="E7463" s="118" t="s">
        <v>48</v>
      </c>
      <c r="F7463" s="124" t="s">
        <v>35249</v>
      </c>
      <c r="G7463" s="118" t="s">
        <v>235</v>
      </c>
      <c r="H7463" s="137">
        <v>41324</v>
      </c>
      <c r="I7463" s="119">
        <v>46.5</v>
      </c>
      <c r="J7463" s="129"/>
      <c r="K7463" s="129"/>
      <c r="L7463" s="129">
        <v>0</v>
      </c>
      <c r="M7463" s="134"/>
    </row>
    <row r="7464" spans="1:13" hidden="1" x14ac:dyDescent="0.25">
      <c r="A7464" s="128"/>
      <c r="B7464" s="2"/>
      <c r="C7464" s="139" t="s">
        <v>27786</v>
      </c>
      <c r="D7464" s="124" t="s">
        <v>27787</v>
      </c>
      <c r="E7464" s="118" t="s">
        <v>48</v>
      </c>
      <c r="F7464" s="124" t="s">
        <v>35249</v>
      </c>
      <c r="G7464" s="118" t="s">
        <v>34659</v>
      </c>
      <c r="H7464" s="137"/>
      <c r="I7464" s="119"/>
      <c r="J7464" s="129"/>
      <c r="K7464" s="129"/>
      <c r="L7464" s="129">
        <v>0</v>
      </c>
      <c r="M7464" s="134" t="s">
        <v>22826</v>
      </c>
    </row>
    <row r="7465" spans="1:13" hidden="1" x14ac:dyDescent="0.25">
      <c r="A7465" s="128"/>
      <c r="B7465" s="2"/>
      <c r="C7465" s="139" t="s">
        <v>32475</v>
      </c>
      <c r="D7465" s="124" t="s">
        <v>32476</v>
      </c>
      <c r="E7465" s="118" t="s">
        <v>48</v>
      </c>
      <c r="F7465" s="124" t="s">
        <v>35249</v>
      </c>
      <c r="G7465" s="118" t="s">
        <v>34659</v>
      </c>
      <c r="H7465" s="137">
        <v>44944</v>
      </c>
      <c r="I7465" s="119">
        <v>67.849999999999994</v>
      </c>
      <c r="J7465" s="129"/>
      <c r="K7465" s="129"/>
      <c r="L7465" s="129">
        <v>0</v>
      </c>
      <c r="M7465" s="134" t="s">
        <v>22827</v>
      </c>
    </row>
    <row r="7466" spans="1:13" hidden="1" x14ac:dyDescent="0.25">
      <c r="A7466" s="128"/>
      <c r="B7466" s="2"/>
      <c r="C7466" s="139" t="s">
        <v>28026</v>
      </c>
      <c r="D7466" s="124" t="s">
        <v>28027</v>
      </c>
      <c r="E7466" s="118" t="s">
        <v>48</v>
      </c>
      <c r="F7466" s="124" t="s">
        <v>35249</v>
      </c>
      <c r="G7466" s="118" t="s">
        <v>34659</v>
      </c>
      <c r="H7466" s="137"/>
      <c r="I7466" s="119"/>
      <c r="J7466" s="129"/>
      <c r="K7466" s="129"/>
      <c r="L7466" s="129">
        <v>0</v>
      </c>
      <c r="M7466" s="134" t="s">
        <v>30601</v>
      </c>
    </row>
    <row r="7467" spans="1:13" hidden="1" x14ac:dyDescent="0.25">
      <c r="A7467" s="128"/>
      <c r="B7467" s="2"/>
      <c r="C7467" s="139" t="s">
        <v>27695</v>
      </c>
      <c r="D7467" s="124" t="s">
        <v>27696</v>
      </c>
      <c r="E7467" s="118" t="s">
        <v>48</v>
      </c>
      <c r="F7467" s="124" t="s">
        <v>35249</v>
      </c>
      <c r="G7467" s="118" t="s">
        <v>34659</v>
      </c>
      <c r="H7467" s="137"/>
      <c r="I7467" s="119"/>
      <c r="J7467" s="129"/>
      <c r="K7467" s="129"/>
      <c r="L7467" s="129">
        <v>0</v>
      </c>
      <c r="M7467" s="134" t="s">
        <v>35002</v>
      </c>
    </row>
    <row r="7468" spans="1:13" hidden="1" x14ac:dyDescent="0.25">
      <c r="A7468" s="128"/>
      <c r="B7468" s="2"/>
      <c r="C7468" s="139" t="s">
        <v>27658</v>
      </c>
      <c r="D7468" s="124" t="s">
        <v>27659</v>
      </c>
      <c r="E7468" s="118" t="s">
        <v>48</v>
      </c>
      <c r="F7468" s="124" t="s">
        <v>35249</v>
      </c>
      <c r="G7468" s="118" t="s">
        <v>34659</v>
      </c>
      <c r="H7468" s="137"/>
      <c r="I7468" s="119"/>
      <c r="J7468" s="129"/>
      <c r="K7468" s="129"/>
      <c r="L7468" s="129">
        <v>0</v>
      </c>
      <c r="M7468" s="134" t="s">
        <v>34956</v>
      </c>
    </row>
    <row r="7469" spans="1:13" hidden="1" x14ac:dyDescent="0.25">
      <c r="A7469" s="128"/>
      <c r="B7469" s="2"/>
      <c r="C7469" s="139" t="s">
        <v>27825</v>
      </c>
      <c r="D7469" s="124" t="s">
        <v>27826</v>
      </c>
      <c r="E7469" s="118" t="s">
        <v>48</v>
      </c>
      <c r="F7469" s="124" t="s">
        <v>35249</v>
      </c>
      <c r="G7469" s="118" t="s">
        <v>34659</v>
      </c>
      <c r="H7469" s="137"/>
      <c r="I7469" s="119"/>
      <c r="J7469" s="129"/>
      <c r="K7469" s="129"/>
      <c r="L7469" s="129">
        <v>0</v>
      </c>
      <c r="M7469" s="134" t="s">
        <v>35339</v>
      </c>
    </row>
    <row r="7470" spans="1:13" hidden="1" x14ac:dyDescent="0.25">
      <c r="A7470" s="128"/>
      <c r="B7470" s="2"/>
      <c r="C7470" s="139" t="s">
        <v>27710</v>
      </c>
      <c r="D7470" s="124" t="s">
        <v>27711</v>
      </c>
      <c r="E7470" s="118" t="s">
        <v>48</v>
      </c>
      <c r="F7470" s="124" t="s">
        <v>35249</v>
      </c>
      <c r="G7470" s="118" t="s">
        <v>34659</v>
      </c>
      <c r="H7470" s="137"/>
      <c r="I7470" s="119"/>
      <c r="J7470" s="129"/>
      <c r="K7470" s="129"/>
      <c r="L7470" s="129">
        <v>0</v>
      </c>
      <c r="M7470" s="134" t="s">
        <v>31215</v>
      </c>
    </row>
    <row r="7471" spans="1:13" hidden="1" x14ac:dyDescent="0.25">
      <c r="A7471" s="128"/>
      <c r="B7471" s="2"/>
      <c r="C7471" s="139" t="s">
        <v>28485</v>
      </c>
      <c r="D7471" s="124" t="s">
        <v>28486</v>
      </c>
      <c r="E7471" s="118" t="s">
        <v>48</v>
      </c>
      <c r="F7471" s="124" t="s">
        <v>35249</v>
      </c>
      <c r="G7471" s="118" t="s">
        <v>34659</v>
      </c>
      <c r="H7471" s="137"/>
      <c r="I7471" s="119"/>
      <c r="J7471" s="129"/>
      <c r="K7471" s="129"/>
      <c r="L7471" s="129">
        <v>0</v>
      </c>
      <c r="M7471" s="134"/>
    </row>
    <row r="7472" spans="1:13" hidden="1" x14ac:dyDescent="0.25">
      <c r="A7472" s="128"/>
      <c r="B7472" s="2"/>
      <c r="C7472" s="139" t="s">
        <v>6951</v>
      </c>
      <c r="D7472" s="124" t="s">
        <v>6952</v>
      </c>
      <c r="E7472" s="118" t="s">
        <v>48</v>
      </c>
      <c r="F7472" s="124" t="s">
        <v>35249</v>
      </c>
      <c r="G7472" s="118" t="s">
        <v>235</v>
      </c>
      <c r="H7472" s="137">
        <v>41324</v>
      </c>
      <c r="I7472" s="119">
        <v>46.5</v>
      </c>
      <c r="J7472" s="129"/>
      <c r="K7472" s="129"/>
      <c r="L7472" s="129">
        <v>0</v>
      </c>
      <c r="M7472" s="134" t="s">
        <v>22828</v>
      </c>
    </row>
    <row r="7473" spans="1:13" hidden="1" x14ac:dyDescent="0.25">
      <c r="A7473" s="128"/>
      <c r="B7473" s="2"/>
      <c r="C7473" s="139" t="s">
        <v>6953</v>
      </c>
      <c r="D7473" s="124" t="s">
        <v>6954</v>
      </c>
      <c r="E7473" s="118" t="s">
        <v>48</v>
      </c>
      <c r="F7473" s="124" t="s">
        <v>35249</v>
      </c>
      <c r="G7473" s="118" t="s">
        <v>34659</v>
      </c>
      <c r="H7473" s="137">
        <v>42265</v>
      </c>
      <c r="I7473" s="119">
        <v>63</v>
      </c>
      <c r="J7473" s="129"/>
      <c r="K7473" s="129"/>
      <c r="L7473" s="129">
        <v>0</v>
      </c>
      <c r="M7473" s="134" t="s">
        <v>22829</v>
      </c>
    </row>
    <row r="7474" spans="1:13" hidden="1" x14ac:dyDescent="0.25">
      <c r="A7474" s="128"/>
      <c r="B7474" s="2"/>
      <c r="C7474" s="139" t="s">
        <v>27771</v>
      </c>
      <c r="D7474" s="124" t="s">
        <v>27772</v>
      </c>
      <c r="E7474" s="118" t="s">
        <v>48</v>
      </c>
      <c r="F7474" s="124" t="s">
        <v>35249</v>
      </c>
      <c r="G7474" s="118" t="s">
        <v>34659</v>
      </c>
      <c r="H7474" s="137"/>
      <c r="I7474" s="119"/>
      <c r="J7474" s="129"/>
      <c r="K7474" s="129"/>
      <c r="L7474" s="129">
        <v>0</v>
      </c>
      <c r="M7474" s="134" t="s">
        <v>22830</v>
      </c>
    </row>
    <row r="7475" spans="1:13" hidden="1" x14ac:dyDescent="0.25">
      <c r="A7475" s="128"/>
      <c r="B7475" s="2"/>
      <c r="C7475" s="139" t="s">
        <v>27828</v>
      </c>
      <c r="D7475" s="124" t="s">
        <v>27829</v>
      </c>
      <c r="E7475" s="118" t="s">
        <v>48</v>
      </c>
      <c r="F7475" s="124" t="s">
        <v>35249</v>
      </c>
      <c r="G7475" s="118" t="s">
        <v>34659</v>
      </c>
      <c r="H7475" s="137"/>
      <c r="I7475" s="119"/>
      <c r="J7475" s="129"/>
      <c r="K7475" s="129"/>
      <c r="L7475" s="129">
        <v>0</v>
      </c>
      <c r="M7475" s="134" t="s">
        <v>22831</v>
      </c>
    </row>
    <row r="7476" spans="1:13" hidden="1" x14ac:dyDescent="0.25">
      <c r="A7476" s="128"/>
      <c r="B7476" s="2"/>
      <c r="C7476" s="139" t="s">
        <v>28399</v>
      </c>
      <c r="D7476" s="124" t="s">
        <v>28400</v>
      </c>
      <c r="E7476" s="118" t="s">
        <v>48</v>
      </c>
      <c r="F7476" s="124" t="s">
        <v>35249</v>
      </c>
      <c r="G7476" s="118" t="s">
        <v>34659</v>
      </c>
      <c r="H7476" s="137"/>
      <c r="I7476" s="119"/>
      <c r="J7476" s="129"/>
      <c r="K7476" s="129"/>
      <c r="L7476" s="129">
        <v>0</v>
      </c>
      <c r="M7476" s="134" t="s">
        <v>31297</v>
      </c>
    </row>
    <row r="7477" spans="1:13" hidden="1" x14ac:dyDescent="0.25">
      <c r="A7477" s="128"/>
      <c r="B7477" s="2"/>
      <c r="C7477" s="139" t="s">
        <v>27664</v>
      </c>
      <c r="D7477" s="124" t="s">
        <v>27665</v>
      </c>
      <c r="E7477" s="118" t="s">
        <v>48</v>
      </c>
      <c r="F7477" s="124" t="s">
        <v>35249</v>
      </c>
      <c r="G7477" s="118" t="s">
        <v>34659</v>
      </c>
      <c r="H7477" s="137"/>
      <c r="I7477" s="119"/>
      <c r="J7477" s="129"/>
      <c r="K7477" s="129"/>
      <c r="L7477" s="129">
        <v>0</v>
      </c>
      <c r="M7477" s="134" t="s">
        <v>22832</v>
      </c>
    </row>
    <row r="7478" spans="1:13" hidden="1" x14ac:dyDescent="0.25">
      <c r="A7478" s="128"/>
      <c r="B7478" s="2"/>
      <c r="C7478" s="139" t="s">
        <v>30750</v>
      </c>
      <c r="D7478" s="124" t="s">
        <v>30751</v>
      </c>
      <c r="E7478" s="118" t="s">
        <v>48</v>
      </c>
      <c r="F7478" s="124" t="s">
        <v>35249</v>
      </c>
      <c r="G7478" s="118" t="s">
        <v>34659</v>
      </c>
      <c r="H7478" s="137"/>
      <c r="I7478" s="119"/>
      <c r="J7478" s="129"/>
      <c r="K7478" s="129"/>
      <c r="L7478" s="129">
        <v>0</v>
      </c>
      <c r="M7478" s="134" t="s">
        <v>22833</v>
      </c>
    </row>
    <row r="7479" spans="1:13" hidden="1" x14ac:dyDescent="0.25">
      <c r="A7479" s="128"/>
      <c r="B7479" s="2"/>
      <c r="C7479" s="139" t="s">
        <v>27730</v>
      </c>
      <c r="D7479" s="124" t="s">
        <v>27731</v>
      </c>
      <c r="E7479" s="118" t="s">
        <v>48</v>
      </c>
      <c r="F7479" s="124" t="s">
        <v>35249</v>
      </c>
      <c r="G7479" s="118" t="s">
        <v>34659</v>
      </c>
      <c r="H7479" s="137"/>
      <c r="I7479" s="119"/>
      <c r="J7479" s="129"/>
      <c r="K7479" s="129"/>
      <c r="L7479" s="129">
        <v>0</v>
      </c>
      <c r="M7479" s="134" t="s">
        <v>22834</v>
      </c>
    </row>
    <row r="7480" spans="1:13" hidden="1" x14ac:dyDescent="0.25">
      <c r="A7480" s="128"/>
      <c r="B7480" s="2"/>
      <c r="C7480" s="139" t="s">
        <v>27667</v>
      </c>
      <c r="D7480" s="124" t="s">
        <v>27668</v>
      </c>
      <c r="E7480" s="118" t="s">
        <v>48</v>
      </c>
      <c r="F7480" s="124" t="s">
        <v>35249</v>
      </c>
      <c r="G7480" s="118" t="s">
        <v>34659</v>
      </c>
      <c r="H7480" s="137"/>
      <c r="I7480" s="119"/>
      <c r="J7480" s="129"/>
      <c r="K7480" s="129"/>
      <c r="L7480" s="129">
        <v>0</v>
      </c>
      <c r="M7480" s="134" t="s">
        <v>31012</v>
      </c>
    </row>
    <row r="7481" spans="1:13" hidden="1" x14ac:dyDescent="0.25">
      <c r="A7481" s="128"/>
      <c r="B7481" s="2"/>
      <c r="C7481" s="139" t="s">
        <v>28488</v>
      </c>
      <c r="D7481" s="124" t="s">
        <v>28489</v>
      </c>
      <c r="E7481" s="118" t="s">
        <v>48</v>
      </c>
      <c r="F7481" s="124" t="s">
        <v>35249</v>
      </c>
      <c r="G7481" s="118" t="s">
        <v>34659</v>
      </c>
      <c r="H7481" s="137"/>
      <c r="I7481" s="119"/>
      <c r="J7481" s="129"/>
      <c r="K7481" s="129"/>
      <c r="L7481" s="129">
        <v>0</v>
      </c>
      <c r="M7481" s="134" t="s">
        <v>27600</v>
      </c>
    </row>
    <row r="7482" spans="1:13" hidden="1" x14ac:dyDescent="0.25">
      <c r="A7482" s="128"/>
      <c r="B7482" s="2"/>
      <c r="C7482" s="139" t="s">
        <v>28309</v>
      </c>
      <c r="D7482" s="124" t="s">
        <v>28310</v>
      </c>
      <c r="E7482" s="118" t="s">
        <v>48</v>
      </c>
      <c r="F7482" s="124" t="s">
        <v>35249</v>
      </c>
      <c r="G7482" s="118" t="s">
        <v>34659</v>
      </c>
      <c r="H7482" s="137">
        <v>45960</v>
      </c>
      <c r="I7482" s="119">
        <v>43.97</v>
      </c>
      <c r="J7482" s="129"/>
      <c r="K7482" s="129"/>
      <c r="L7482" s="129">
        <v>0</v>
      </c>
      <c r="M7482" s="134" t="s">
        <v>22835</v>
      </c>
    </row>
    <row r="7483" spans="1:13" hidden="1" x14ac:dyDescent="0.25">
      <c r="A7483" s="128"/>
      <c r="B7483" s="2"/>
      <c r="C7483" s="139" t="s">
        <v>6955</v>
      </c>
      <c r="D7483" s="124" t="s">
        <v>6956</v>
      </c>
      <c r="E7483" s="118" t="s">
        <v>48</v>
      </c>
      <c r="F7483" s="124" t="s">
        <v>35249</v>
      </c>
      <c r="G7483" s="118" t="s">
        <v>11</v>
      </c>
      <c r="H7483" s="137">
        <v>42319</v>
      </c>
      <c r="I7483" s="119">
        <v>1.25</v>
      </c>
      <c r="J7483" s="129"/>
      <c r="K7483" s="129"/>
      <c r="L7483" s="129">
        <v>0</v>
      </c>
      <c r="M7483" s="134" t="s">
        <v>22836</v>
      </c>
    </row>
    <row r="7484" spans="1:13" hidden="1" x14ac:dyDescent="0.25">
      <c r="A7484" s="128"/>
      <c r="B7484" s="2"/>
      <c r="C7484" s="139" t="s">
        <v>32922</v>
      </c>
      <c r="D7484" s="124" t="s">
        <v>32923</v>
      </c>
      <c r="E7484" s="118" t="s">
        <v>48</v>
      </c>
      <c r="F7484" s="124" t="s">
        <v>35249</v>
      </c>
      <c r="G7484" s="118" t="s">
        <v>34659</v>
      </c>
      <c r="H7484" s="137"/>
      <c r="I7484" s="119"/>
      <c r="J7484" s="129"/>
      <c r="K7484" s="129"/>
      <c r="L7484" s="129">
        <v>0</v>
      </c>
      <c r="M7484" s="134" t="s">
        <v>22837</v>
      </c>
    </row>
    <row r="7485" spans="1:13" hidden="1" x14ac:dyDescent="0.25">
      <c r="A7485" s="128"/>
      <c r="B7485" s="2"/>
      <c r="C7485" s="139" t="s">
        <v>42032</v>
      </c>
      <c r="D7485" s="124" t="s">
        <v>42033</v>
      </c>
      <c r="E7485" s="118" t="s">
        <v>48</v>
      </c>
      <c r="F7485" s="124" t="s">
        <v>35249</v>
      </c>
      <c r="G7485" s="118" t="s">
        <v>2</v>
      </c>
      <c r="H7485" s="137"/>
      <c r="I7485" s="119"/>
      <c r="J7485" s="129"/>
      <c r="K7485" s="129"/>
      <c r="L7485" s="129">
        <v>0</v>
      </c>
      <c r="M7485" s="134" t="s">
        <v>22838</v>
      </c>
    </row>
    <row r="7486" spans="1:13" hidden="1" x14ac:dyDescent="0.25">
      <c r="A7486" s="128"/>
      <c r="B7486" s="2"/>
      <c r="C7486" s="139" t="s">
        <v>18877</v>
      </c>
      <c r="D7486" s="124" t="s">
        <v>18876</v>
      </c>
      <c r="E7486" s="118" t="s">
        <v>48</v>
      </c>
      <c r="F7486" s="124" t="s">
        <v>35249</v>
      </c>
      <c r="G7486" s="118" t="s">
        <v>34659</v>
      </c>
      <c r="H7486" s="137">
        <v>41537</v>
      </c>
      <c r="I7486" s="119">
        <v>33.4</v>
      </c>
      <c r="J7486" s="129"/>
      <c r="K7486" s="129"/>
      <c r="L7486" s="129">
        <v>0</v>
      </c>
      <c r="M7486" s="134"/>
    </row>
    <row r="7487" spans="1:13" hidden="1" x14ac:dyDescent="0.25">
      <c r="A7487" s="128"/>
      <c r="B7487" s="2"/>
      <c r="C7487" s="139" t="s">
        <v>30450</v>
      </c>
      <c r="D7487" s="124" t="s">
        <v>30451</v>
      </c>
      <c r="E7487" s="118" t="s">
        <v>48</v>
      </c>
      <c r="F7487" s="124" t="s">
        <v>35249</v>
      </c>
      <c r="G7487" s="118" t="s">
        <v>59</v>
      </c>
      <c r="H7487" s="137"/>
      <c r="I7487" s="119"/>
      <c r="J7487" s="129"/>
      <c r="K7487" s="129"/>
      <c r="L7487" s="129">
        <v>0</v>
      </c>
      <c r="M7487" s="134" t="s">
        <v>31590</v>
      </c>
    </row>
    <row r="7488" spans="1:13" hidden="1" x14ac:dyDescent="0.25">
      <c r="A7488" s="128"/>
      <c r="B7488" s="2"/>
      <c r="C7488" s="139" t="s">
        <v>6957</v>
      </c>
      <c r="D7488" s="124" t="s">
        <v>6958</v>
      </c>
      <c r="E7488" s="118" t="s">
        <v>48</v>
      </c>
      <c r="F7488" s="124" t="s">
        <v>35249</v>
      </c>
      <c r="G7488" s="118" t="s">
        <v>30</v>
      </c>
      <c r="H7488" s="137">
        <v>42719</v>
      </c>
      <c r="I7488" s="119">
        <v>1742.7</v>
      </c>
      <c r="J7488" s="129"/>
      <c r="K7488" s="129"/>
      <c r="L7488" s="129">
        <v>0</v>
      </c>
      <c r="M7488" s="134" t="s">
        <v>33500</v>
      </c>
    </row>
    <row r="7489" spans="1:13" hidden="1" x14ac:dyDescent="0.25">
      <c r="A7489" s="128"/>
      <c r="B7489" s="2"/>
      <c r="C7489" s="139" t="s">
        <v>34334</v>
      </c>
      <c r="D7489" s="124" t="s">
        <v>34335</v>
      </c>
      <c r="E7489" s="118" t="s">
        <v>48</v>
      </c>
      <c r="F7489" s="124" t="s">
        <v>35249</v>
      </c>
      <c r="G7489" s="118" t="s">
        <v>30</v>
      </c>
      <c r="H7489" s="137">
        <v>45903</v>
      </c>
      <c r="I7489" s="119">
        <v>80</v>
      </c>
      <c r="J7489" s="129"/>
      <c r="K7489" s="129"/>
      <c r="L7489" s="129">
        <v>0</v>
      </c>
      <c r="M7489" s="134" t="s">
        <v>22839</v>
      </c>
    </row>
    <row r="7490" spans="1:13" hidden="1" x14ac:dyDescent="0.25">
      <c r="A7490" s="128"/>
      <c r="B7490" s="2"/>
      <c r="C7490" s="139" t="s">
        <v>6959</v>
      </c>
      <c r="D7490" s="124" t="s">
        <v>6960</v>
      </c>
      <c r="E7490" s="118" t="s">
        <v>48</v>
      </c>
      <c r="F7490" s="124" t="s">
        <v>35249</v>
      </c>
      <c r="G7490" s="118" t="s">
        <v>2</v>
      </c>
      <c r="H7490" s="137">
        <v>42843</v>
      </c>
      <c r="I7490" s="119">
        <v>86.01</v>
      </c>
      <c r="J7490" s="129"/>
      <c r="K7490" s="129"/>
      <c r="L7490" s="129">
        <v>0</v>
      </c>
      <c r="M7490" s="134" t="s">
        <v>22840</v>
      </c>
    </row>
    <row r="7491" spans="1:13" hidden="1" x14ac:dyDescent="0.25">
      <c r="A7491" s="128"/>
      <c r="B7491" s="2"/>
      <c r="C7491" s="139" t="s">
        <v>6961</v>
      </c>
      <c r="D7491" s="124" t="s">
        <v>6962</v>
      </c>
      <c r="E7491" s="118" t="s">
        <v>5222</v>
      </c>
      <c r="F7491" s="124" t="s">
        <v>5223</v>
      </c>
      <c r="G7491" s="118" t="s">
        <v>30</v>
      </c>
      <c r="H7491" s="137">
        <v>43640</v>
      </c>
      <c r="I7491" s="119">
        <v>31001.69</v>
      </c>
      <c r="J7491" s="129"/>
      <c r="K7491" s="129"/>
      <c r="L7491" s="129">
        <v>0</v>
      </c>
      <c r="M7491" s="134" t="s">
        <v>31098</v>
      </c>
    </row>
    <row r="7492" spans="1:13" hidden="1" x14ac:dyDescent="0.25">
      <c r="A7492" s="128"/>
      <c r="B7492" s="2"/>
      <c r="C7492" s="139" t="s">
        <v>6961</v>
      </c>
      <c r="D7492" s="124" t="s">
        <v>6962</v>
      </c>
      <c r="E7492" s="118" t="s">
        <v>27453</v>
      </c>
      <c r="F7492" s="124" t="s">
        <v>27454</v>
      </c>
      <c r="G7492" s="118" t="s">
        <v>30</v>
      </c>
      <c r="H7492" s="137">
        <v>45128</v>
      </c>
      <c r="I7492" s="119">
        <v>39616.019999999997</v>
      </c>
      <c r="J7492" s="129"/>
      <c r="K7492" s="129"/>
      <c r="L7492" s="129">
        <v>0</v>
      </c>
      <c r="M7492" s="134" t="s">
        <v>22841</v>
      </c>
    </row>
    <row r="7493" spans="1:13" hidden="1" x14ac:dyDescent="0.25">
      <c r="A7493" s="128"/>
      <c r="B7493" s="2"/>
      <c r="C7493" s="139" t="s">
        <v>6963</v>
      </c>
      <c r="D7493" s="124" t="s">
        <v>6964</v>
      </c>
      <c r="E7493" s="118" t="s">
        <v>5254</v>
      </c>
      <c r="F7493" s="124" t="s">
        <v>5255</v>
      </c>
      <c r="G7493" s="118" t="s">
        <v>30</v>
      </c>
      <c r="H7493" s="137">
        <v>43504</v>
      </c>
      <c r="I7493" s="119">
        <v>24401</v>
      </c>
      <c r="J7493" s="129"/>
      <c r="K7493" s="129"/>
      <c r="L7493" s="129">
        <v>0</v>
      </c>
      <c r="M7493" s="134" t="s">
        <v>22842</v>
      </c>
    </row>
    <row r="7494" spans="1:13" hidden="1" x14ac:dyDescent="0.25">
      <c r="A7494" s="128"/>
      <c r="B7494" s="2"/>
      <c r="C7494" s="139" t="s">
        <v>6963</v>
      </c>
      <c r="D7494" s="124" t="s">
        <v>6964</v>
      </c>
      <c r="E7494" s="118" t="s">
        <v>5176</v>
      </c>
      <c r="F7494" s="124" t="s">
        <v>5177</v>
      </c>
      <c r="G7494" s="118" t="s">
        <v>30</v>
      </c>
      <c r="H7494" s="137">
        <v>43622</v>
      </c>
      <c r="I7494" s="119">
        <v>24283.09</v>
      </c>
      <c r="J7494" s="129"/>
      <c r="K7494" s="129"/>
      <c r="L7494" s="129">
        <v>0</v>
      </c>
      <c r="M7494" s="134" t="s">
        <v>22843</v>
      </c>
    </row>
    <row r="7495" spans="1:13" hidden="1" x14ac:dyDescent="0.25">
      <c r="A7495" s="128"/>
      <c r="B7495" s="2"/>
      <c r="C7495" s="139" t="s">
        <v>6963</v>
      </c>
      <c r="D7495" s="124" t="s">
        <v>6964</v>
      </c>
      <c r="E7495" s="118" t="s">
        <v>5182</v>
      </c>
      <c r="F7495" s="124" t="s">
        <v>5183</v>
      </c>
      <c r="G7495" s="118" t="s">
        <v>30</v>
      </c>
      <c r="H7495" s="137">
        <v>43593</v>
      </c>
      <c r="I7495" s="119">
        <v>26680.55</v>
      </c>
      <c r="J7495" s="129"/>
      <c r="K7495" s="129"/>
      <c r="L7495" s="129">
        <v>0</v>
      </c>
      <c r="M7495" s="134" t="s">
        <v>22844</v>
      </c>
    </row>
    <row r="7496" spans="1:13" hidden="1" x14ac:dyDescent="0.25">
      <c r="A7496" s="128"/>
      <c r="B7496" s="2"/>
      <c r="C7496" s="139" t="s">
        <v>6965</v>
      </c>
      <c r="D7496" s="124" t="s">
        <v>6966</v>
      </c>
      <c r="E7496" s="118" t="s">
        <v>48</v>
      </c>
      <c r="F7496" s="124" t="s">
        <v>35249</v>
      </c>
      <c r="G7496" s="118" t="s">
        <v>30</v>
      </c>
      <c r="H7496" s="137">
        <v>43504</v>
      </c>
      <c r="I7496" s="119">
        <v>24022.13</v>
      </c>
      <c r="J7496" s="129"/>
      <c r="K7496" s="129"/>
      <c r="L7496" s="129">
        <v>0</v>
      </c>
      <c r="M7496" s="134" t="s">
        <v>22845</v>
      </c>
    </row>
    <row r="7497" spans="1:13" hidden="1" x14ac:dyDescent="0.25">
      <c r="A7497" s="128"/>
      <c r="B7497" s="2"/>
      <c r="C7497" s="139" t="s">
        <v>42034</v>
      </c>
      <c r="D7497" s="124" t="s">
        <v>42035</v>
      </c>
      <c r="E7497" s="118" t="s">
        <v>48</v>
      </c>
      <c r="F7497" s="124" t="s">
        <v>35249</v>
      </c>
      <c r="G7497" s="118" t="s">
        <v>30</v>
      </c>
      <c r="H7497" s="137">
        <v>46070</v>
      </c>
      <c r="I7497" s="119">
        <v>2099.42</v>
      </c>
      <c r="J7497" s="129"/>
      <c r="K7497" s="129"/>
      <c r="L7497" s="129">
        <v>0</v>
      </c>
      <c r="M7497" s="134" t="s">
        <v>32907</v>
      </c>
    </row>
    <row r="7498" spans="1:13" hidden="1" x14ac:dyDescent="0.25">
      <c r="A7498" s="128"/>
      <c r="B7498" s="2"/>
      <c r="C7498" s="139" t="s">
        <v>6967</v>
      </c>
      <c r="D7498" s="124" t="s">
        <v>6968</v>
      </c>
      <c r="E7498" s="118" t="s">
        <v>48</v>
      </c>
      <c r="F7498" s="124" t="s">
        <v>35249</v>
      </c>
      <c r="G7498" s="118" t="s">
        <v>2</v>
      </c>
      <c r="H7498" s="137">
        <v>43613</v>
      </c>
      <c r="I7498" s="119">
        <v>319.2</v>
      </c>
      <c r="J7498" s="129"/>
      <c r="K7498" s="129"/>
      <c r="L7498" s="129">
        <v>0</v>
      </c>
      <c r="M7498" s="134" t="s">
        <v>32468</v>
      </c>
    </row>
    <row r="7499" spans="1:13" hidden="1" x14ac:dyDescent="0.25">
      <c r="A7499" s="128"/>
      <c r="B7499" s="2"/>
      <c r="C7499" s="139" t="s">
        <v>31025</v>
      </c>
      <c r="D7499" s="124" t="s">
        <v>31026</v>
      </c>
      <c r="E7499" s="118" t="s">
        <v>48</v>
      </c>
      <c r="F7499" s="124" t="s">
        <v>35249</v>
      </c>
      <c r="G7499" s="118" t="s">
        <v>2</v>
      </c>
      <c r="H7499" s="137"/>
      <c r="I7499" s="119"/>
      <c r="J7499" s="129"/>
      <c r="K7499" s="129"/>
      <c r="L7499" s="129">
        <v>0</v>
      </c>
      <c r="M7499" s="134" t="s">
        <v>22846</v>
      </c>
    </row>
    <row r="7500" spans="1:13" hidden="1" x14ac:dyDescent="0.25">
      <c r="A7500" s="128"/>
      <c r="B7500" s="2"/>
      <c r="C7500" s="139" t="s">
        <v>6969</v>
      </c>
      <c r="D7500" s="124" t="s">
        <v>6970</v>
      </c>
      <c r="E7500" s="118" t="s">
        <v>48</v>
      </c>
      <c r="F7500" s="124" t="s">
        <v>35249</v>
      </c>
      <c r="G7500" s="118" t="s">
        <v>2</v>
      </c>
      <c r="H7500" s="137">
        <v>43220</v>
      </c>
      <c r="I7500" s="119">
        <v>1690</v>
      </c>
      <c r="J7500" s="129"/>
      <c r="K7500" s="129"/>
      <c r="L7500" s="129">
        <v>0</v>
      </c>
      <c r="M7500" s="134" t="s">
        <v>32663</v>
      </c>
    </row>
    <row r="7501" spans="1:13" hidden="1" x14ac:dyDescent="0.25">
      <c r="A7501" s="128"/>
      <c r="B7501" s="2"/>
      <c r="C7501" s="139" t="s">
        <v>6971</v>
      </c>
      <c r="D7501" s="124" t="s">
        <v>6972</v>
      </c>
      <c r="E7501" s="118" t="s">
        <v>48</v>
      </c>
      <c r="F7501" s="124" t="s">
        <v>35249</v>
      </c>
      <c r="G7501" s="118" t="s">
        <v>2</v>
      </c>
      <c r="H7501" s="137">
        <v>44896</v>
      </c>
      <c r="I7501" s="119">
        <v>2213.2600000000002</v>
      </c>
      <c r="J7501" s="129"/>
      <c r="K7501" s="129"/>
      <c r="L7501" s="129">
        <v>0</v>
      </c>
      <c r="M7501" s="134" t="s">
        <v>34336</v>
      </c>
    </row>
    <row r="7502" spans="1:13" hidden="1" x14ac:dyDescent="0.25">
      <c r="A7502" s="128"/>
      <c r="B7502" s="2"/>
      <c r="C7502" s="139" t="s">
        <v>6973</v>
      </c>
      <c r="D7502" s="124" t="s">
        <v>6974</v>
      </c>
      <c r="E7502" s="118" t="s">
        <v>48</v>
      </c>
      <c r="F7502" s="124" t="s">
        <v>35249</v>
      </c>
      <c r="G7502" s="118" t="s">
        <v>2</v>
      </c>
      <c r="H7502" s="137">
        <v>43220</v>
      </c>
      <c r="I7502" s="119">
        <v>1300</v>
      </c>
      <c r="J7502" s="129"/>
      <c r="K7502" s="129"/>
      <c r="L7502" s="129">
        <v>0</v>
      </c>
      <c r="M7502" s="134" t="s">
        <v>22847</v>
      </c>
    </row>
    <row r="7503" spans="1:13" hidden="1" x14ac:dyDescent="0.25">
      <c r="A7503" s="128"/>
      <c r="B7503" s="2"/>
      <c r="C7503" s="139" t="s">
        <v>6975</v>
      </c>
      <c r="D7503" s="124" t="s">
        <v>6976</v>
      </c>
      <c r="E7503" s="118" t="s">
        <v>48</v>
      </c>
      <c r="F7503" s="124" t="s">
        <v>35249</v>
      </c>
      <c r="G7503" s="118" t="s">
        <v>2</v>
      </c>
      <c r="H7503" s="137">
        <v>41460</v>
      </c>
      <c r="I7503" s="119">
        <v>70</v>
      </c>
      <c r="J7503" s="129"/>
      <c r="K7503" s="129"/>
      <c r="L7503" s="129">
        <v>0</v>
      </c>
      <c r="M7503" s="134" t="s">
        <v>22848</v>
      </c>
    </row>
    <row r="7504" spans="1:13" hidden="1" x14ac:dyDescent="0.25">
      <c r="A7504" s="128"/>
      <c r="B7504" s="2"/>
      <c r="C7504" s="139" t="s">
        <v>6977</v>
      </c>
      <c r="D7504" s="124" t="s">
        <v>6978</v>
      </c>
      <c r="E7504" s="118" t="s">
        <v>48</v>
      </c>
      <c r="F7504" s="124" t="s">
        <v>35249</v>
      </c>
      <c r="G7504" s="118" t="s">
        <v>30</v>
      </c>
      <c r="H7504" s="137">
        <v>45699</v>
      </c>
      <c r="I7504" s="119">
        <v>365</v>
      </c>
      <c r="J7504" s="129"/>
      <c r="K7504" s="129"/>
      <c r="L7504" s="129">
        <v>0</v>
      </c>
      <c r="M7504" s="134" t="s">
        <v>22849</v>
      </c>
    </row>
    <row r="7505" spans="1:13" hidden="1" x14ac:dyDescent="0.25">
      <c r="A7505" s="128"/>
      <c r="B7505" s="2"/>
      <c r="C7505" s="139" t="s">
        <v>6979</v>
      </c>
      <c r="D7505" s="124" t="s">
        <v>6980</v>
      </c>
      <c r="E7505" s="118" t="s">
        <v>48</v>
      </c>
      <c r="F7505" s="124" t="s">
        <v>35249</v>
      </c>
      <c r="G7505" s="118" t="s">
        <v>235</v>
      </c>
      <c r="H7505" s="137">
        <v>46058</v>
      </c>
      <c r="I7505" s="119">
        <v>385</v>
      </c>
      <c r="J7505" s="129"/>
      <c r="K7505" s="129"/>
      <c r="L7505" s="129">
        <v>0</v>
      </c>
      <c r="M7505" s="134" t="s">
        <v>32959</v>
      </c>
    </row>
    <row r="7506" spans="1:13" hidden="1" x14ac:dyDescent="0.25">
      <c r="A7506" s="128"/>
      <c r="B7506" s="2"/>
      <c r="C7506" s="139" t="s">
        <v>29770</v>
      </c>
      <c r="D7506" s="124" t="s">
        <v>29771</v>
      </c>
      <c r="E7506" s="118" t="s">
        <v>48</v>
      </c>
      <c r="F7506" s="124" t="s">
        <v>35249</v>
      </c>
      <c r="G7506" s="118" t="s">
        <v>2</v>
      </c>
      <c r="H7506" s="137"/>
      <c r="I7506" s="119"/>
      <c r="J7506" s="129"/>
      <c r="K7506" s="129"/>
      <c r="L7506" s="129">
        <v>0</v>
      </c>
      <c r="M7506" s="134" t="s">
        <v>22850</v>
      </c>
    </row>
    <row r="7507" spans="1:13" hidden="1" x14ac:dyDescent="0.25">
      <c r="A7507" s="128"/>
      <c r="B7507" s="2"/>
      <c r="C7507" s="139" t="s">
        <v>6981</v>
      </c>
      <c r="D7507" s="124" t="s">
        <v>6982</v>
      </c>
      <c r="E7507" s="118" t="s">
        <v>48</v>
      </c>
      <c r="F7507" s="124" t="s">
        <v>35249</v>
      </c>
      <c r="G7507" s="118" t="s">
        <v>2</v>
      </c>
      <c r="H7507" s="137">
        <v>41465</v>
      </c>
      <c r="I7507" s="119">
        <v>7</v>
      </c>
      <c r="J7507" s="129"/>
      <c r="K7507" s="129"/>
      <c r="L7507" s="129">
        <v>0</v>
      </c>
      <c r="M7507" s="134" t="s">
        <v>22851</v>
      </c>
    </row>
    <row r="7508" spans="1:13" hidden="1" x14ac:dyDescent="0.25">
      <c r="A7508" s="128"/>
      <c r="B7508" s="2"/>
      <c r="C7508" s="139" t="s">
        <v>6983</v>
      </c>
      <c r="D7508" s="124" t="s">
        <v>6984</v>
      </c>
      <c r="E7508" s="118" t="s">
        <v>48</v>
      </c>
      <c r="F7508" s="124" t="s">
        <v>35249</v>
      </c>
      <c r="G7508" s="118" t="s">
        <v>235</v>
      </c>
      <c r="H7508" s="137"/>
      <c r="I7508" s="119"/>
      <c r="J7508" s="129"/>
      <c r="K7508" s="129"/>
      <c r="L7508" s="129">
        <v>0</v>
      </c>
      <c r="M7508" s="134" t="s">
        <v>35342</v>
      </c>
    </row>
    <row r="7509" spans="1:13" hidden="1" x14ac:dyDescent="0.25">
      <c r="A7509" s="128"/>
      <c r="B7509" s="2"/>
      <c r="C7509" s="139" t="s">
        <v>6985</v>
      </c>
      <c r="D7509" s="124" t="s">
        <v>6986</v>
      </c>
      <c r="E7509" s="118" t="s">
        <v>48</v>
      </c>
      <c r="F7509" s="124" t="s">
        <v>35249</v>
      </c>
      <c r="G7509" s="118" t="s">
        <v>2</v>
      </c>
      <c r="H7509" s="137">
        <v>42289</v>
      </c>
      <c r="I7509" s="119">
        <v>16</v>
      </c>
      <c r="J7509" s="129"/>
      <c r="K7509" s="129"/>
      <c r="L7509" s="129">
        <v>0</v>
      </c>
      <c r="M7509" s="134" t="s">
        <v>29441</v>
      </c>
    </row>
    <row r="7510" spans="1:13" hidden="1" x14ac:dyDescent="0.25">
      <c r="A7510" s="128"/>
      <c r="B7510" s="2"/>
      <c r="C7510" s="139" t="s">
        <v>6987</v>
      </c>
      <c r="D7510" s="124" t="s">
        <v>6988</v>
      </c>
      <c r="E7510" s="118" t="s">
        <v>48</v>
      </c>
      <c r="F7510" s="124" t="s">
        <v>35249</v>
      </c>
      <c r="G7510" s="118" t="s">
        <v>2</v>
      </c>
      <c r="H7510" s="137">
        <v>44628</v>
      </c>
      <c r="I7510" s="119">
        <v>72.98</v>
      </c>
      <c r="J7510" s="129"/>
      <c r="K7510" s="129"/>
      <c r="L7510" s="129">
        <v>0</v>
      </c>
      <c r="M7510" s="134" t="s">
        <v>34708</v>
      </c>
    </row>
    <row r="7511" spans="1:13" hidden="1" x14ac:dyDescent="0.25">
      <c r="A7511" s="128"/>
      <c r="B7511" s="2"/>
      <c r="C7511" s="139" t="s">
        <v>6989</v>
      </c>
      <c r="D7511" s="124" t="s">
        <v>6990</v>
      </c>
      <c r="E7511" s="118" t="s">
        <v>48</v>
      </c>
      <c r="F7511" s="124" t="s">
        <v>35249</v>
      </c>
      <c r="G7511" s="118" t="s">
        <v>2</v>
      </c>
      <c r="H7511" s="137">
        <v>44840</v>
      </c>
      <c r="I7511" s="119">
        <v>63</v>
      </c>
      <c r="J7511" s="129"/>
      <c r="K7511" s="129"/>
      <c r="L7511" s="129">
        <v>0</v>
      </c>
      <c r="M7511" s="134"/>
    </row>
    <row r="7512" spans="1:13" hidden="1" x14ac:dyDescent="0.25">
      <c r="A7512" s="128"/>
      <c r="B7512" s="2"/>
      <c r="C7512" s="139" t="s">
        <v>6991</v>
      </c>
      <c r="D7512" s="124" t="s">
        <v>6992</v>
      </c>
      <c r="E7512" s="118" t="s">
        <v>48</v>
      </c>
      <c r="F7512" s="124" t="s">
        <v>35249</v>
      </c>
      <c r="G7512" s="118" t="s">
        <v>2</v>
      </c>
      <c r="H7512" s="137"/>
      <c r="I7512" s="119"/>
      <c r="J7512" s="129"/>
      <c r="K7512" s="129"/>
      <c r="L7512" s="129">
        <v>0</v>
      </c>
      <c r="M7512" s="134" t="s">
        <v>22852</v>
      </c>
    </row>
    <row r="7513" spans="1:13" hidden="1" x14ac:dyDescent="0.25">
      <c r="A7513" s="128"/>
      <c r="B7513" s="2"/>
      <c r="C7513" s="139" t="s">
        <v>6993</v>
      </c>
      <c r="D7513" s="124" t="s">
        <v>6994</v>
      </c>
      <c r="E7513" s="118" t="s">
        <v>48</v>
      </c>
      <c r="F7513" s="124" t="s">
        <v>35249</v>
      </c>
      <c r="G7513" s="118" t="s">
        <v>2</v>
      </c>
      <c r="H7513" s="137">
        <v>46064</v>
      </c>
      <c r="I7513" s="119">
        <v>26.08</v>
      </c>
      <c r="J7513" s="129"/>
      <c r="K7513" s="129"/>
      <c r="L7513" s="129">
        <v>0</v>
      </c>
      <c r="M7513" s="134" t="s">
        <v>22853</v>
      </c>
    </row>
    <row r="7514" spans="1:13" hidden="1" x14ac:dyDescent="0.25">
      <c r="A7514" s="128"/>
      <c r="B7514" s="2"/>
      <c r="C7514" s="139" t="s">
        <v>6995</v>
      </c>
      <c r="D7514" s="124" t="s">
        <v>6996</v>
      </c>
      <c r="E7514" s="118" t="s">
        <v>48</v>
      </c>
      <c r="F7514" s="124" t="s">
        <v>35249</v>
      </c>
      <c r="G7514" s="118" t="s">
        <v>34659</v>
      </c>
      <c r="H7514" s="137">
        <v>42424</v>
      </c>
      <c r="I7514" s="119">
        <v>1295.69</v>
      </c>
      <c r="J7514" s="129"/>
      <c r="K7514" s="129"/>
      <c r="L7514" s="129">
        <v>0</v>
      </c>
      <c r="M7514" s="134" t="s">
        <v>22854</v>
      </c>
    </row>
    <row r="7515" spans="1:13" hidden="1" x14ac:dyDescent="0.25">
      <c r="A7515" s="128"/>
      <c r="B7515" s="2"/>
      <c r="C7515" s="139" t="s">
        <v>27616</v>
      </c>
      <c r="D7515" s="124" t="s">
        <v>27617</v>
      </c>
      <c r="E7515" s="118" t="s">
        <v>48</v>
      </c>
      <c r="F7515" s="124" t="s">
        <v>35249</v>
      </c>
      <c r="G7515" s="118" t="s">
        <v>34659</v>
      </c>
      <c r="H7515" s="137"/>
      <c r="I7515" s="119"/>
      <c r="J7515" s="129"/>
      <c r="K7515" s="129"/>
      <c r="L7515" s="129">
        <v>0</v>
      </c>
      <c r="M7515" s="134" t="s">
        <v>22855</v>
      </c>
    </row>
    <row r="7516" spans="1:13" hidden="1" x14ac:dyDescent="0.25">
      <c r="A7516" s="128"/>
      <c r="B7516" s="2"/>
      <c r="C7516" s="139" t="s">
        <v>6997</v>
      </c>
      <c r="D7516" s="124" t="s">
        <v>6998</v>
      </c>
      <c r="E7516" s="118" t="s">
        <v>48</v>
      </c>
      <c r="F7516" s="124" t="s">
        <v>35249</v>
      </c>
      <c r="G7516" s="118" t="s">
        <v>34659</v>
      </c>
      <c r="H7516" s="137">
        <v>41828</v>
      </c>
      <c r="I7516" s="119">
        <v>1181.03</v>
      </c>
      <c r="J7516" s="129"/>
      <c r="K7516" s="129"/>
      <c r="L7516" s="129">
        <v>0</v>
      </c>
      <c r="M7516" s="134" t="s">
        <v>22856</v>
      </c>
    </row>
    <row r="7517" spans="1:13" hidden="1" x14ac:dyDescent="0.25">
      <c r="A7517" s="128"/>
      <c r="B7517" s="2"/>
      <c r="C7517" s="139" t="s">
        <v>33386</v>
      </c>
      <c r="D7517" s="124" t="s">
        <v>33387</v>
      </c>
      <c r="E7517" s="118" t="s">
        <v>48</v>
      </c>
      <c r="F7517" s="124" t="s">
        <v>35249</v>
      </c>
      <c r="G7517" s="118" t="s">
        <v>34659</v>
      </c>
      <c r="H7517" s="137"/>
      <c r="I7517" s="119"/>
      <c r="J7517" s="129"/>
      <c r="K7517" s="129"/>
      <c r="L7517" s="129">
        <v>0</v>
      </c>
      <c r="M7517" s="134" t="s">
        <v>22857</v>
      </c>
    </row>
    <row r="7518" spans="1:13" hidden="1" x14ac:dyDescent="0.25">
      <c r="A7518" s="128"/>
      <c r="B7518" s="2"/>
      <c r="C7518" s="139" t="s">
        <v>6999</v>
      </c>
      <c r="D7518" s="124" t="s">
        <v>7000</v>
      </c>
      <c r="E7518" s="118" t="s">
        <v>48</v>
      </c>
      <c r="F7518" s="124" t="s">
        <v>35249</v>
      </c>
      <c r="G7518" s="118" t="s">
        <v>2</v>
      </c>
      <c r="H7518" s="137">
        <v>42506</v>
      </c>
      <c r="I7518" s="119">
        <v>390</v>
      </c>
      <c r="J7518" s="129"/>
      <c r="K7518" s="129"/>
      <c r="L7518" s="129">
        <v>0</v>
      </c>
      <c r="M7518" s="134" t="s">
        <v>22858</v>
      </c>
    </row>
    <row r="7519" spans="1:13" hidden="1" x14ac:dyDescent="0.25">
      <c r="A7519" s="128"/>
      <c r="B7519" s="2"/>
      <c r="C7519" s="139" t="s">
        <v>7001</v>
      </c>
      <c r="D7519" s="124" t="s">
        <v>7002</v>
      </c>
      <c r="E7519" s="118" t="s">
        <v>48</v>
      </c>
      <c r="F7519" s="124" t="s">
        <v>35249</v>
      </c>
      <c r="G7519" s="118" t="s">
        <v>2</v>
      </c>
      <c r="H7519" s="137">
        <v>41144</v>
      </c>
      <c r="I7519" s="119">
        <v>29.88</v>
      </c>
      <c r="J7519" s="129"/>
      <c r="K7519" s="129"/>
      <c r="L7519" s="129">
        <v>0</v>
      </c>
      <c r="M7519" s="134" t="s">
        <v>22859</v>
      </c>
    </row>
    <row r="7520" spans="1:13" hidden="1" x14ac:dyDescent="0.25">
      <c r="A7520" s="128"/>
      <c r="B7520" s="2"/>
      <c r="C7520" s="139" t="s">
        <v>7003</v>
      </c>
      <c r="D7520" s="124" t="s">
        <v>7004</v>
      </c>
      <c r="E7520" s="118" t="s">
        <v>48</v>
      </c>
      <c r="F7520" s="124" t="s">
        <v>35249</v>
      </c>
      <c r="G7520" s="118" t="s">
        <v>2</v>
      </c>
      <c r="H7520" s="137">
        <v>42506</v>
      </c>
      <c r="I7520" s="119">
        <v>390</v>
      </c>
      <c r="J7520" s="129"/>
      <c r="K7520" s="129"/>
      <c r="L7520" s="129">
        <v>0</v>
      </c>
      <c r="M7520" s="134" t="s">
        <v>22860</v>
      </c>
    </row>
    <row r="7521" spans="1:13" hidden="1" x14ac:dyDescent="0.25">
      <c r="A7521" s="128"/>
      <c r="B7521" s="2"/>
      <c r="C7521" s="139" t="s">
        <v>31033</v>
      </c>
      <c r="D7521" s="124" t="s">
        <v>31034</v>
      </c>
      <c r="E7521" s="118" t="s">
        <v>48</v>
      </c>
      <c r="F7521" s="124" t="s">
        <v>35249</v>
      </c>
      <c r="G7521" s="118" t="s">
        <v>2</v>
      </c>
      <c r="H7521" s="137"/>
      <c r="I7521" s="119"/>
      <c r="J7521" s="129"/>
      <c r="K7521" s="129"/>
      <c r="L7521" s="129">
        <v>0</v>
      </c>
      <c r="M7521" s="134" t="s">
        <v>22861</v>
      </c>
    </row>
    <row r="7522" spans="1:13" hidden="1" x14ac:dyDescent="0.25">
      <c r="A7522" s="128"/>
      <c r="B7522" s="2"/>
      <c r="C7522" s="139" t="s">
        <v>28479</v>
      </c>
      <c r="D7522" s="124" t="s">
        <v>28480</v>
      </c>
      <c r="E7522" s="118" t="s">
        <v>48</v>
      </c>
      <c r="F7522" s="124" t="s">
        <v>35249</v>
      </c>
      <c r="G7522" s="118" t="s">
        <v>2</v>
      </c>
      <c r="H7522" s="137"/>
      <c r="I7522" s="119"/>
      <c r="J7522" s="129"/>
      <c r="K7522" s="129"/>
      <c r="L7522" s="129">
        <v>0</v>
      </c>
      <c r="M7522" s="134" t="s">
        <v>22862</v>
      </c>
    </row>
    <row r="7523" spans="1:13" hidden="1" x14ac:dyDescent="0.25">
      <c r="A7523" s="128"/>
      <c r="B7523" s="2"/>
      <c r="C7523" s="139" t="s">
        <v>7005</v>
      </c>
      <c r="D7523" s="124" t="s">
        <v>7006</v>
      </c>
      <c r="E7523" s="118" t="s">
        <v>48</v>
      </c>
      <c r="F7523" s="124" t="s">
        <v>35249</v>
      </c>
      <c r="G7523" s="118" t="s">
        <v>2</v>
      </c>
      <c r="H7523" s="137">
        <v>44039</v>
      </c>
      <c r="I7523" s="119">
        <v>59.3</v>
      </c>
      <c r="J7523" s="129"/>
      <c r="K7523" s="129"/>
      <c r="L7523" s="129">
        <v>0</v>
      </c>
      <c r="M7523" s="134" t="s">
        <v>22863</v>
      </c>
    </row>
    <row r="7524" spans="1:13" hidden="1" x14ac:dyDescent="0.25">
      <c r="A7524" s="128"/>
      <c r="B7524" s="2"/>
      <c r="C7524" s="139" t="s">
        <v>7007</v>
      </c>
      <c r="D7524" s="124" t="s">
        <v>7008</v>
      </c>
      <c r="E7524" s="118" t="s">
        <v>48</v>
      </c>
      <c r="F7524" s="124" t="s">
        <v>35249</v>
      </c>
      <c r="G7524" s="118" t="s">
        <v>2</v>
      </c>
      <c r="H7524" s="137">
        <v>44039</v>
      </c>
      <c r="I7524" s="119">
        <v>98.4</v>
      </c>
      <c r="J7524" s="129"/>
      <c r="K7524" s="129"/>
      <c r="L7524" s="129">
        <v>0</v>
      </c>
      <c r="M7524" s="134" t="s">
        <v>22864</v>
      </c>
    </row>
    <row r="7525" spans="1:13" hidden="1" x14ac:dyDescent="0.25">
      <c r="A7525" s="128"/>
      <c r="B7525" s="2"/>
      <c r="C7525" s="139" t="s">
        <v>7009</v>
      </c>
      <c r="D7525" s="124" t="s">
        <v>7010</v>
      </c>
      <c r="E7525" s="118" t="s">
        <v>48</v>
      </c>
      <c r="F7525" s="124" t="s">
        <v>35249</v>
      </c>
      <c r="G7525" s="118" t="s">
        <v>34659</v>
      </c>
      <c r="H7525" s="137">
        <v>42516</v>
      </c>
      <c r="I7525" s="119">
        <v>847</v>
      </c>
      <c r="J7525" s="129"/>
      <c r="K7525" s="129"/>
      <c r="L7525" s="129">
        <v>0</v>
      </c>
      <c r="M7525" s="134" t="s">
        <v>22865</v>
      </c>
    </row>
    <row r="7526" spans="1:13" hidden="1" x14ac:dyDescent="0.25">
      <c r="A7526" s="128"/>
      <c r="B7526" s="2"/>
      <c r="C7526" s="139" t="s">
        <v>7011</v>
      </c>
      <c r="D7526" s="124" t="s">
        <v>7012</v>
      </c>
      <c r="E7526" s="118" t="s">
        <v>48</v>
      </c>
      <c r="F7526" s="124" t="s">
        <v>35249</v>
      </c>
      <c r="G7526" s="118" t="s">
        <v>34659</v>
      </c>
      <c r="H7526" s="137">
        <v>42328</v>
      </c>
      <c r="I7526" s="119">
        <v>1270</v>
      </c>
      <c r="J7526" s="129"/>
      <c r="K7526" s="129"/>
      <c r="L7526" s="129">
        <v>0</v>
      </c>
      <c r="M7526" s="134" t="s">
        <v>22866</v>
      </c>
    </row>
    <row r="7527" spans="1:13" hidden="1" x14ac:dyDescent="0.25">
      <c r="A7527" s="128"/>
      <c r="B7527" s="2"/>
      <c r="C7527" s="139" t="s">
        <v>7013</v>
      </c>
      <c r="D7527" s="124" t="s">
        <v>7014</v>
      </c>
      <c r="E7527" s="118" t="s">
        <v>48</v>
      </c>
      <c r="F7527" s="124" t="s">
        <v>35249</v>
      </c>
      <c r="G7527" s="118" t="s">
        <v>34659</v>
      </c>
      <c r="H7527" s="137">
        <v>42108</v>
      </c>
      <c r="I7527" s="119">
        <v>755</v>
      </c>
      <c r="J7527" s="129"/>
      <c r="K7527" s="129"/>
      <c r="L7527" s="129">
        <v>0</v>
      </c>
      <c r="M7527" s="134" t="s">
        <v>22867</v>
      </c>
    </row>
    <row r="7528" spans="1:13" hidden="1" x14ac:dyDescent="0.25">
      <c r="A7528" s="128"/>
      <c r="B7528" s="2"/>
      <c r="C7528" s="139" t="s">
        <v>7015</v>
      </c>
      <c r="D7528" s="124" t="s">
        <v>7016</v>
      </c>
      <c r="E7528" s="118" t="s">
        <v>48</v>
      </c>
      <c r="F7528" s="124" t="s">
        <v>35249</v>
      </c>
      <c r="G7528" s="118" t="s">
        <v>34659</v>
      </c>
      <c r="H7528" s="137">
        <v>42067</v>
      </c>
      <c r="I7528" s="119">
        <v>501.12</v>
      </c>
      <c r="J7528" s="129"/>
      <c r="K7528" s="129"/>
      <c r="L7528" s="129">
        <v>0</v>
      </c>
      <c r="M7528" s="134" t="s">
        <v>22868</v>
      </c>
    </row>
    <row r="7529" spans="1:13" hidden="1" x14ac:dyDescent="0.25">
      <c r="A7529" s="128"/>
      <c r="B7529" s="2"/>
      <c r="C7529" s="139" t="s">
        <v>7017</v>
      </c>
      <c r="D7529" s="124" t="s">
        <v>7018</v>
      </c>
      <c r="E7529" s="118" t="s">
        <v>48</v>
      </c>
      <c r="F7529" s="124" t="s">
        <v>35249</v>
      </c>
      <c r="G7529" s="118" t="s">
        <v>34659</v>
      </c>
      <c r="H7529" s="137">
        <v>42171</v>
      </c>
      <c r="I7529" s="119">
        <v>379.19</v>
      </c>
      <c r="J7529" s="129"/>
      <c r="K7529" s="129"/>
      <c r="L7529" s="129">
        <v>0</v>
      </c>
      <c r="M7529" s="134" t="s">
        <v>27885</v>
      </c>
    </row>
    <row r="7530" spans="1:13" hidden="1" x14ac:dyDescent="0.25">
      <c r="A7530" s="128"/>
      <c r="B7530" s="2"/>
      <c r="C7530" s="139" t="s">
        <v>7019</v>
      </c>
      <c r="D7530" s="124" t="s">
        <v>7020</v>
      </c>
      <c r="E7530" s="118" t="s">
        <v>48</v>
      </c>
      <c r="F7530" s="124" t="s">
        <v>35249</v>
      </c>
      <c r="G7530" s="118" t="s">
        <v>34659</v>
      </c>
      <c r="H7530" s="137">
        <v>41934</v>
      </c>
      <c r="I7530" s="119">
        <v>466</v>
      </c>
      <c r="J7530" s="129"/>
      <c r="K7530" s="129"/>
      <c r="L7530" s="129">
        <v>0</v>
      </c>
      <c r="M7530" s="134" t="s">
        <v>22869</v>
      </c>
    </row>
    <row r="7531" spans="1:13" hidden="1" x14ac:dyDescent="0.25">
      <c r="A7531" s="128"/>
      <c r="B7531" s="2"/>
      <c r="C7531" s="139" t="s">
        <v>7021</v>
      </c>
      <c r="D7531" s="124" t="s">
        <v>7022</v>
      </c>
      <c r="E7531" s="118" t="s">
        <v>48</v>
      </c>
      <c r="F7531" s="124" t="s">
        <v>35249</v>
      </c>
      <c r="G7531" s="118" t="s">
        <v>34659</v>
      </c>
      <c r="H7531" s="137">
        <v>42073</v>
      </c>
      <c r="I7531" s="119">
        <v>859.32</v>
      </c>
      <c r="J7531" s="129"/>
      <c r="K7531" s="129"/>
      <c r="L7531" s="129">
        <v>0</v>
      </c>
      <c r="M7531" s="134" t="s">
        <v>22870</v>
      </c>
    </row>
    <row r="7532" spans="1:13" hidden="1" x14ac:dyDescent="0.25">
      <c r="A7532" s="128"/>
      <c r="B7532" s="2"/>
      <c r="C7532" s="139" t="s">
        <v>7023</v>
      </c>
      <c r="D7532" s="124" t="s">
        <v>7024</v>
      </c>
      <c r="E7532" s="118" t="s">
        <v>48</v>
      </c>
      <c r="F7532" s="124" t="s">
        <v>35249</v>
      </c>
      <c r="G7532" s="118" t="s">
        <v>2</v>
      </c>
      <c r="H7532" s="137">
        <v>43074</v>
      </c>
      <c r="I7532" s="119">
        <v>1185</v>
      </c>
      <c r="J7532" s="129"/>
      <c r="K7532" s="129"/>
      <c r="L7532" s="129">
        <v>0</v>
      </c>
      <c r="M7532" s="134" t="s">
        <v>22871</v>
      </c>
    </row>
    <row r="7533" spans="1:13" hidden="1" x14ac:dyDescent="0.25">
      <c r="A7533" s="128"/>
      <c r="B7533" s="2"/>
      <c r="C7533" s="139" t="s">
        <v>27670</v>
      </c>
      <c r="D7533" s="124" t="s">
        <v>27671</v>
      </c>
      <c r="E7533" s="118" t="s">
        <v>48</v>
      </c>
      <c r="F7533" s="124" t="s">
        <v>35249</v>
      </c>
      <c r="G7533" s="118" t="s">
        <v>34659</v>
      </c>
      <c r="H7533" s="137"/>
      <c r="I7533" s="119"/>
      <c r="J7533" s="129"/>
      <c r="K7533" s="129"/>
      <c r="L7533" s="129">
        <v>0</v>
      </c>
      <c r="M7533" s="134" t="s">
        <v>32247</v>
      </c>
    </row>
    <row r="7534" spans="1:13" hidden="1" x14ac:dyDescent="0.25">
      <c r="A7534" s="128"/>
      <c r="B7534" s="2"/>
      <c r="C7534" s="139" t="s">
        <v>7025</v>
      </c>
      <c r="D7534" s="124" t="s">
        <v>7026</v>
      </c>
      <c r="E7534" s="118" t="s">
        <v>48</v>
      </c>
      <c r="F7534" s="124" t="s">
        <v>35249</v>
      </c>
      <c r="G7534" s="118" t="s">
        <v>34659</v>
      </c>
      <c r="H7534" s="137">
        <v>41750</v>
      </c>
      <c r="I7534" s="119">
        <v>117.61</v>
      </c>
      <c r="J7534" s="129"/>
      <c r="K7534" s="129"/>
      <c r="L7534" s="129">
        <v>0</v>
      </c>
      <c r="M7534" s="134" t="s">
        <v>35115</v>
      </c>
    </row>
    <row r="7535" spans="1:13" hidden="1" x14ac:dyDescent="0.25">
      <c r="A7535" s="128"/>
      <c r="B7535" s="2"/>
      <c r="C7535" s="139" t="s">
        <v>7027</v>
      </c>
      <c r="D7535" s="124" t="s">
        <v>7028</v>
      </c>
      <c r="E7535" s="118" t="s">
        <v>48</v>
      </c>
      <c r="F7535" s="124" t="s">
        <v>35249</v>
      </c>
      <c r="G7535" s="118" t="s">
        <v>34659</v>
      </c>
      <c r="H7535" s="137">
        <v>41754</v>
      </c>
      <c r="I7535" s="119">
        <v>89.02</v>
      </c>
      <c r="J7535" s="129"/>
      <c r="K7535" s="129"/>
      <c r="L7535" s="129">
        <v>0</v>
      </c>
      <c r="M7535" s="134" t="s">
        <v>28437</v>
      </c>
    </row>
    <row r="7536" spans="1:13" hidden="1" x14ac:dyDescent="0.25">
      <c r="A7536" s="128"/>
      <c r="B7536" s="2"/>
      <c r="C7536" s="139" t="s">
        <v>7029</v>
      </c>
      <c r="D7536" s="124" t="s">
        <v>7030</v>
      </c>
      <c r="E7536" s="118" t="s">
        <v>48</v>
      </c>
      <c r="F7536" s="124" t="s">
        <v>35249</v>
      </c>
      <c r="G7536" s="118" t="s">
        <v>2</v>
      </c>
      <c r="H7536" s="137">
        <v>41289</v>
      </c>
      <c r="I7536" s="119">
        <v>0.8</v>
      </c>
      <c r="J7536" s="129"/>
      <c r="K7536" s="129"/>
      <c r="L7536" s="129">
        <v>0</v>
      </c>
      <c r="M7536" s="134" t="s">
        <v>22872</v>
      </c>
    </row>
    <row r="7537" spans="1:13" hidden="1" x14ac:dyDescent="0.25">
      <c r="A7537" s="128"/>
      <c r="B7537" s="2"/>
      <c r="C7537" s="139" t="s">
        <v>28200</v>
      </c>
      <c r="D7537" s="124" t="s">
        <v>28201</v>
      </c>
      <c r="E7537" s="118" t="s">
        <v>48</v>
      </c>
      <c r="F7537" s="124" t="s">
        <v>35249</v>
      </c>
      <c r="G7537" s="118" t="s">
        <v>34659</v>
      </c>
      <c r="H7537" s="137"/>
      <c r="I7537" s="119"/>
      <c r="J7537" s="129"/>
      <c r="K7537" s="129"/>
      <c r="L7537" s="129">
        <v>0</v>
      </c>
      <c r="M7537" s="134" t="s">
        <v>22873</v>
      </c>
    </row>
    <row r="7538" spans="1:13" hidden="1" x14ac:dyDescent="0.25">
      <c r="A7538" s="128"/>
      <c r="B7538" s="2"/>
      <c r="C7538" s="139" t="s">
        <v>7031</v>
      </c>
      <c r="D7538" s="124" t="s">
        <v>7032</v>
      </c>
      <c r="E7538" s="118" t="s">
        <v>48</v>
      </c>
      <c r="F7538" s="124" t="s">
        <v>35249</v>
      </c>
      <c r="G7538" s="118" t="s">
        <v>2</v>
      </c>
      <c r="H7538" s="137"/>
      <c r="I7538" s="119"/>
      <c r="J7538" s="129"/>
      <c r="K7538" s="129"/>
      <c r="L7538" s="129">
        <v>0</v>
      </c>
      <c r="M7538" s="134" t="s">
        <v>31397</v>
      </c>
    </row>
    <row r="7539" spans="1:13" hidden="1" x14ac:dyDescent="0.25">
      <c r="A7539" s="128"/>
      <c r="B7539" s="2"/>
      <c r="C7539" s="139" t="s">
        <v>7033</v>
      </c>
      <c r="D7539" s="124" t="s">
        <v>7034</v>
      </c>
      <c r="E7539" s="118" t="s">
        <v>48</v>
      </c>
      <c r="F7539" s="124" t="s">
        <v>35249</v>
      </c>
      <c r="G7539" s="118" t="s">
        <v>2</v>
      </c>
      <c r="H7539" s="137">
        <v>44224</v>
      </c>
      <c r="I7539" s="119">
        <v>2.15</v>
      </c>
      <c r="J7539" s="129"/>
      <c r="K7539" s="129"/>
      <c r="L7539" s="129">
        <v>0</v>
      </c>
      <c r="M7539" s="134" t="s">
        <v>22874</v>
      </c>
    </row>
    <row r="7540" spans="1:13" hidden="1" x14ac:dyDescent="0.25">
      <c r="A7540" s="128"/>
      <c r="B7540" s="2"/>
      <c r="C7540" s="139" t="s">
        <v>30529</v>
      </c>
      <c r="D7540" s="124" t="s">
        <v>30530</v>
      </c>
      <c r="E7540" s="118" t="s">
        <v>48</v>
      </c>
      <c r="F7540" s="124" t="s">
        <v>35249</v>
      </c>
      <c r="G7540" s="118" t="s">
        <v>34659</v>
      </c>
      <c r="H7540" s="137"/>
      <c r="I7540" s="119"/>
      <c r="J7540" s="129"/>
      <c r="K7540" s="129"/>
      <c r="L7540" s="129">
        <v>0</v>
      </c>
      <c r="M7540" s="134" t="s">
        <v>32513</v>
      </c>
    </row>
    <row r="7541" spans="1:13" hidden="1" x14ac:dyDescent="0.25">
      <c r="A7541" s="128"/>
      <c r="B7541" s="2"/>
      <c r="C7541" s="139" t="s">
        <v>7035</v>
      </c>
      <c r="D7541" s="124" t="s">
        <v>7036</v>
      </c>
      <c r="E7541" s="118" t="s">
        <v>48</v>
      </c>
      <c r="F7541" s="124" t="s">
        <v>35249</v>
      </c>
      <c r="G7541" s="118" t="s">
        <v>2</v>
      </c>
      <c r="H7541" s="137">
        <v>41613</v>
      </c>
      <c r="I7541" s="119">
        <v>51.3</v>
      </c>
      <c r="J7541" s="129"/>
      <c r="K7541" s="129"/>
      <c r="L7541" s="129">
        <v>0</v>
      </c>
      <c r="M7541" s="134" t="s">
        <v>22875</v>
      </c>
    </row>
    <row r="7542" spans="1:13" hidden="1" x14ac:dyDescent="0.25">
      <c r="A7542" s="128"/>
      <c r="B7542" s="2"/>
      <c r="C7542" s="139" t="s">
        <v>28124</v>
      </c>
      <c r="D7542" s="124" t="s">
        <v>28125</v>
      </c>
      <c r="E7542" s="118" t="s">
        <v>48</v>
      </c>
      <c r="F7542" s="124" t="s">
        <v>35249</v>
      </c>
      <c r="G7542" s="118" t="s">
        <v>2</v>
      </c>
      <c r="H7542" s="137"/>
      <c r="I7542" s="119"/>
      <c r="J7542" s="129"/>
      <c r="K7542" s="129"/>
      <c r="L7542" s="129">
        <v>0</v>
      </c>
      <c r="M7542" s="134" t="s">
        <v>22876</v>
      </c>
    </row>
    <row r="7543" spans="1:13" hidden="1" x14ac:dyDescent="0.25">
      <c r="A7543" s="128"/>
      <c r="B7543" s="2"/>
      <c r="C7543" s="139" t="s">
        <v>7037</v>
      </c>
      <c r="D7543" s="124" t="s">
        <v>7038</v>
      </c>
      <c r="E7543" s="118" t="s">
        <v>48</v>
      </c>
      <c r="F7543" s="124" t="s">
        <v>35249</v>
      </c>
      <c r="G7543" s="118" t="s">
        <v>34659</v>
      </c>
      <c r="H7543" s="137"/>
      <c r="I7543" s="119"/>
      <c r="J7543" s="129"/>
      <c r="K7543" s="129"/>
      <c r="L7543" s="129">
        <v>0</v>
      </c>
      <c r="M7543" s="134" t="s">
        <v>22877</v>
      </c>
    </row>
    <row r="7544" spans="1:13" hidden="1" x14ac:dyDescent="0.25">
      <c r="A7544" s="128"/>
      <c r="B7544" s="2"/>
      <c r="C7544" s="139" t="s">
        <v>7039</v>
      </c>
      <c r="D7544" s="124" t="s">
        <v>7040</v>
      </c>
      <c r="E7544" s="118" t="s">
        <v>48</v>
      </c>
      <c r="F7544" s="124" t="s">
        <v>35249</v>
      </c>
      <c r="G7544" s="118" t="s">
        <v>34659</v>
      </c>
      <c r="H7544" s="137">
        <v>42227</v>
      </c>
      <c r="I7544" s="119">
        <v>212</v>
      </c>
      <c r="J7544" s="129"/>
      <c r="K7544" s="129"/>
      <c r="L7544" s="129">
        <v>0</v>
      </c>
      <c r="M7544" s="134" t="s">
        <v>22878</v>
      </c>
    </row>
    <row r="7545" spans="1:13" hidden="1" x14ac:dyDescent="0.25">
      <c r="A7545" s="128"/>
      <c r="B7545" s="2"/>
      <c r="C7545" s="139" t="s">
        <v>7041</v>
      </c>
      <c r="D7545" s="124" t="s">
        <v>7042</v>
      </c>
      <c r="E7545" s="118" t="s">
        <v>48</v>
      </c>
      <c r="F7545" s="124" t="s">
        <v>35249</v>
      </c>
      <c r="G7545" s="118" t="s">
        <v>34659</v>
      </c>
      <c r="H7545" s="137">
        <v>42248</v>
      </c>
      <c r="I7545" s="119">
        <v>375</v>
      </c>
      <c r="J7545" s="129"/>
      <c r="K7545" s="129"/>
      <c r="L7545" s="129">
        <v>0</v>
      </c>
      <c r="M7545" s="134" t="s">
        <v>22879</v>
      </c>
    </row>
    <row r="7546" spans="1:13" hidden="1" x14ac:dyDescent="0.25">
      <c r="A7546" s="128"/>
      <c r="B7546" s="2"/>
      <c r="C7546" s="139" t="s">
        <v>28194</v>
      </c>
      <c r="D7546" s="124" t="s">
        <v>28195</v>
      </c>
      <c r="E7546" s="118" t="s">
        <v>48</v>
      </c>
      <c r="F7546" s="124" t="s">
        <v>35249</v>
      </c>
      <c r="G7546" s="118" t="s">
        <v>34659</v>
      </c>
      <c r="H7546" s="137"/>
      <c r="I7546" s="119"/>
      <c r="J7546" s="129"/>
      <c r="K7546" s="129"/>
      <c r="L7546" s="129">
        <v>0</v>
      </c>
      <c r="M7546" s="134" t="s">
        <v>22880</v>
      </c>
    </row>
    <row r="7547" spans="1:13" hidden="1" x14ac:dyDescent="0.25">
      <c r="A7547" s="128"/>
      <c r="B7547" s="2"/>
      <c r="C7547" s="139" t="s">
        <v>7043</v>
      </c>
      <c r="D7547" s="124" t="s">
        <v>7044</v>
      </c>
      <c r="E7547" s="118" t="s">
        <v>48</v>
      </c>
      <c r="F7547" s="124" t="s">
        <v>35249</v>
      </c>
      <c r="G7547" s="118" t="s">
        <v>34659</v>
      </c>
      <c r="H7547" s="137"/>
      <c r="I7547" s="119"/>
      <c r="J7547" s="129"/>
      <c r="K7547" s="129"/>
      <c r="L7547" s="129">
        <v>0</v>
      </c>
      <c r="M7547" s="134" t="s">
        <v>27675</v>
      </c>
    </row>
    <row r="7548" spans="1:13" hidden="1" x14ac:dyDescent="0.25">
      <c r="A7548" s="128"/>
      <c r="B7548" s="2"/>
      <c r="C7548" s="139" t="s">
        <v>7045</v>
      </c>
      <c r="D7548" s="124" t="s">
        <v>7046</v>
      </c>
      <c r="E7548" s="118" t="s">
        <v>48</v>
      </c>
      <c r="F7548" s="124" t="s">
        <v>35249</v>
      </c>
      <c r="G7548" s="118" t="s">
        <v>34659</v>
      </c>
      <c r="H7548" s="137"/>
      <c r="I7548" s="119"/>
      <c r="J7548" s="129"/>
      <c r="K7548" s="129"/>
      <c r="L7548" s="129">
        <v>0</v>
      </c>
      <c r="M7548" s="134" t="s">
        <v>22881</v>
      </c>
    </row>
    <row r="7549" spans="1:13" hidden="1" x14ac:dyDescent="0.25">
      <c r="A7549" s="128"/>
      <c r="B7549" s="2"/>
      <c r="C7549" s="139" t="s">
        <v>7047</v>
      </c>
      <c r="D7549" s="124" t="s">
        <v>7048</v>
      </c>
      <c r="E7549" s="118" t="s">
        <v>48</v>
      </c>
      <c r="F7549" s="124" t="s">
        <v>35249</v>
      </c>
      <c r="G7549" s="118" t="s">
        <v>34659</v>
      </c>
      <c r="H7549" s="137">
        <v>42311</v>
      </c>
      <c r="I7549" s="119">
        <v>13658.8</v>
      </c>
      <c r="J7549" s="129"/>
      <c r="K7549" s="129"/>
      <c r="L7549" s="129">
        <v>0</v>
      </c>
      <c r="M7549" s="134" t="s">
        <v>22882</v>
      </c>
    </row>
    <row r="7550" spans="1:13" hidden="1" x14ac:dyDescent="0.25">
      <c r="A7550" s="128"/>
      <c r="B7550" s="2"/>
      <c r="C7550" s="139" t="s">
        <v>7049</v>
      </c>
      <c r="D7550" s="124" t="s">
        <v>7050</v>
      </c>
      <c r="E7550" s="118" t="s">
        <v>48</v>
      </c>
      <c r="F7550" s="124" t="s">
        <v>35249</v>
      </c>
      <c r="G7550" s="118" t="s">
        <v>34659</v>
      </c>
      <c r="H7550" s="137">
        <v>42516</v>
      </c>
      <c r="I7550" s="119">
        <v>103</v>
      </c>
      <c r="J7550" s="129"/>
      <c r="K7550" s="129"/>
      <c r="L7550" s="129">
        <v>0</v>
      </c>
      <c r="M7550" s="134" t="s">
        <v>22883</v>
      </c>
    </row>
    <row r="7551" spans="1:13" hidden="1" x14ac:dyDescent="0.25">
      <c r="A7551" s="128"/>
      <c r="B7551" s="2"/>
      <c r="C7551" s="139" t="s">
        <v>7051</v>
      </c>
      <c r="D7551" s="124" t="s">
        <v>7052</v>
      </c>
      <c r="E7551" s="118" t="s">
        <v>48</v>
      </c>
      <c r="F7551" s="124" t="s">
        <v>35249</v>
      </c>
      <c r="G7551" s="118" t="s">
        <v>34659</v>
      </c>
      <c r="H7551" s="137"/>
      <c r="I7551" s="119"/>
      <c r="J7551" s="129"/>
      <c r="K7551" s="129"/>
      <c r="L7551" s="129">
        <v>0</v>
      </c>
      <c r="M7551" s="134" t="s">
        <v>27678</v>
      </c>
    </row>
    <row r="7552" spans="1:13" hidden="1" x14ac:dyDescent="0.25">
      <c r="A7552" s="128"/>
      <c r="B7552" s="2"/>
      <c r="C7552" s="139" t="s">
        <v>7053</v>
      </c>
      <c r="D7552" s="124" t="s">
        <v>7054</v>
      </c>
      <c r="E7552" s="118" t="s">
        <v>48</v>
      </c>
      <c r="F7552" s="124" t="s">
        <v>35249</v>
      </c>
      <c r="G7552" s="118" t="s">
        <v>2</v>
      </c>
      <c r="H7552" s="137">
        <v>44232</v>
      </c>
      <c r="I7552" s="119">
        <v>77.5</v>
      </c>
      <c r="J7552" s="129"/>
      <c r="K7552" s="129"/>
      <c r="L7552" s="129">
        <v>0</v>
      </c>
      <c r="M7552" s="134" t="s">
        <v>22884</v>
      </c>
    </row>
    <row r="7553" spans="1:13" hidden="1" x14ac:dyDescent="0.25">
      <c r="A7553" s="128"/>
      <c r="B7553" s="2"/>
      <c r="C7553" s="139" t="s">
        <v>7055</v>
      </c>
      <c r="D7553" s="124" t="s">
        <v>7056</v>
      </c>
      <c r="E7553" s="118" t="s">
        <v>48</v>
      </c>
      <c r="F7553" s="124" t="s">
        <v>35249</v>
      </c>
      <c r="G7553" s="118" t="s">
        <v>34659</v>
      </c>
      <c r="H7553" s="137">
        <v>41345</v>
      </c>
      <c r="I7553" s="119">
        <v>8945.3799999999992</v>
      </c>
      <c r="J7553" s="129"/>
      <c r="K7553" s="129"/>
      <c r="L7553" s="129">
        <v>0</v>
      </c>
      <c r="M7553" s="134" t="s">
        <v>22885</v>
      </c>
    </row>
    <row r="7554" spans="1:13" hidden="1" x14ac:dyDescent="0.25">
      <c r="A7554" s="128"/>
      <c r="B7554" s="2"/>
      <c r="C7554" s="139" t="s">
        <v>7057</v>
      </c>
      <c r="D7554" s="124" t="s">
        <v>7058</v>
      </c>
      <c r="E7554" s="118" t="s">
        <v>48</v>
      </c>
      <c r="F7554" s="124" t="s">
        <v>35249</v>
      </c>
      <c r="G7554" s="118" t="s">
        <v>34659</v>
      </c>
      <c r="H7554" s="137">
        <v>42403</v>
      </c>
      <c r="I7554" s="119">
        <v>85.85</v>
      </c>
      <c r="J7554" s="129"/>
      <c r="K7554" s="129"/>
      <c r="L7554" s="129">
        <v>0</v>
      </c>
      <c r="M7554" s="134" t="s">
        <v>22886</v>
      </c>
    </row>
    <row r="7555" spans="1:13" hidden="1" x14ac:dyDescent="0.25">
      <c r="A7555" s="128"/>
      <c r="B7555" s="2"/>
      <c r="C7555" s="139" t="s">
        <v>7059</v>
      </c>
      <c r="D7555" s="124" t="s">
        <v>7060</v>
      </c>
      <c r="E7555" s="118" t="s">
        <v>48</v>
      </c>
      <c r="F7555" s="124" t="s">
        <v>35249</v>
      </c>
      <c r="G7555" s="118" t="s">
        <v>34659</v>
      </c>
      <c r="H7555" s="137">
        <v>42403</v>
      </c>
      <c r="I7555" s="119">
        <v>85.85</v>
      </c>
      <c r="J7555" s="129"/>
      <c r="K7555" s="129"/>
      <c r="L7555" s="129">
        <v>0</v>
      </c>
      <c r="M7555" s="134" t="s">
        <v>22887</v>
      </c>
    </row>
    <row r="7556" spans="1:13" hidden="1" x14ac:dyDescent="0.25">
      <c r="A7556" s="128"/>
      <c r="B7556" s="2"/>
      <c r="C7556" s="139" t="s">
        <v>7061</v>
      </c>
      <c r="D7556" s="124" t="s">
        <v>7062</v>
      </c>
      <c r="E7556" s="118" t="s">
        <v>48</v>
      </c>
      <c r="F7556" s="124" t="s">
        <v>35249</v>
      </c>
      <c r="G7556" s="118" t="s">
        <v>34659</v>
      </c>
      <c r="H7556" s="137">
        <v>42044</v>
      </c>
      <c r="I7556" s="119">
        <v>7820</v>
      </c>
      <c r="J7556" s="129"/>
      <c r="K7556" s="129"/>
      <c r="L7556" s="129">
        <v>0</v>
      </c>
      <c r="M7556" s="134"/>
    </row>
    <row r="7557" spans="1:13" hidden="1" x14ac:dyDescent="0.25">
      <c r="A7557" s="128"/>
      <c r="B7557" s="2"/>
      <c r="C7557" s="139" t="s">
        <v>7063</v>
      </c>
      <c r="D7557" s="124" t="s">
        <v>7064</v>
      </c>
      <c r="E7557" s="118" t="s">
        <v>48</v>
      </c>
      <c r="F7557" s="124" t="s">
        <v>35249</v>
      </c>
      <c r="G7557" s="118" t="s">
        <v>34659</v>
      </c>
      <c r="H7557" s="137">
        <v>41390</v>
      </c>
      <c r="I7557" s="119">
        <v>77.77</v>
      </c>
      <c r="J7557" s="129"/>
      <c r="K7557" s="129"/>
      <c r="L7557" s="129">
        <v>0</v>
      </c>
      <c r="M7557" s="134" t="s">
        <v>22888</v>
      </c>
    </row>
    <row r="7558" spans="1:13" hidden="1" x14ac:dyDescent="0.25">
      <c r="A7558" s="128"/>
      <c r="B7558" s="2"/>
      <c r="C7558" s="139" t="s">
        <v>7065</v>
      </c>
      <c r="D7558" s="124" t="s">
        <v>7066</v>
      </c>
      <c r="E7558" s="118" t="s">
        <v>48</v>
      </c>
      <c r="F7558" s="124" t="s">
        <v>35249</v>
      </c>
      <c r="G7558" s="118" t="s">
        <v>34659</v>
      </c>
      <c r="H7558" s="137">
        <v>42311</v>
      </c>
      <c r="I7558" s="119">
        <v>2288.9299999999998</v>
      </c>
      <c r="J7558" s="129"/>
      <c r="K7558" s="129"/>
      <c r="L7558" s="129">
        <v>0</v>
      </c>
      <c r="M7558" s="134" t="s">
        <v>22889</v>
      </c>
    </row>
    <row r="7559" spans="1:13" hidden="1" x14ac:dyDescent="0.25">
      <c r="A7559" s="128"/>
      <c r="B7559" s="2"/>
      <c r="C7559" s="139" t="s">
        <v>7067</v>
      </c>
      <c r="D7559" s="124" t="s">
        <v>7068</v>
      </c>
      <c r="E7559" s="118" t="s">
        <v>48</v>
      </c>
      <c r="F7559" s="124" t="s">
        <v>35249</v>
      </c>
      <c r="G7559" s="118" t="s">
        <v>34659</v>
      </c>
      <c r="H7559" s="137">
        <v>42338</v>
      </c>
      <c r="I7559" s="119">
        <v>1325.55</v>
      </c>
      <c r="J7559" s="129"/>
      <c r="K7559" s="129"/>
      <c r="L7559" s="129">
        <v>0</v>
      </c>
      <c r="M7559" s="134" t="s">
        <v>22890</v>
      </c>
    </row>
    <row r="7560" spans="1:13" hidden="1" x14ac:dyDescent="0.25">
      <c r="A7560" s="128"/>
      <c r="B7560" s="2"/>
      <c r="C7560" s="139" t="s">
        <v>7069</v>
      </c>
      <c r="D7560" s="124" t="s">
        <v>7070</v>
      </c>
      <c r="E7560" s="118" t="s">
        <v>48</v>
      </c>
      <c r="F7560" s="124" t="s">
        <v>35249</v>
      </c>
      <c r="G7560" s="118" t="s">
        <v>34659</v>
      </c>
      <c r="H7560" s="137">
        <v>42305</v>
      </c>
      <c r="I7560" s="119">
        <v>798.67</v>
      </c>
      <c r="J7560" s="129"/>
      <c r="K7560" s="129"/>
      <c r="L7560" s="129">
        <v>0</v>
      </c>
      <c r="M7560" s="134" t="s">
        <v>22891</v>
      </c>
    </row>
    <row r="7561" spans="1:13" hidden="1" x14ac:dyDescent="0.25">
      <c r="A7561" s="128"/>
      <c r="B7561" s="2"/>
      <c r="C7561" s="139" t="s">
        <v>7071</v>
      </c>
      <c r="D7561" s="124" t="s">
        <v>7072</v>
      </c>
      <c r="E7561" s="118" t="s">
        <v>48</v>
      </c>
      <c r="F7561" s="124" t="s">
        <v>35249</v>
      </c>
      <c r="G7561" s="118" t="s">
        <v>34659</v>
      </c>
      <c r="H7561" s="137"/>
      <c r="I7561" s="119"/>
      <c r="J7561" s="129"/>
      <c r="K7561" s="129"/>
      <c r="L7561" s="129">
        <v>0</v>
      </c>
      <c r="M7561" s="134" t="s">
        <v>22892</v>
      </c>
    </row>
    <row r="7562" spans="1:13" hidden="1" x14ac:dyDescent="0.25">
      <c r="A7562" s="128"/>
      <c r="B7562" s="2"/>
      <c r="C7562" s="139" t="s">
        <v>7073</v>
      </c>
      <c r="D7562" s="124" t="s">
        <v>7074</v>
      </c>
      <c r="E7562" s="118" t="s">
        <v>48</v>
      </c>
      <c r="F7562" s="124" t="s">
        <v>35249</v>
      </c>
      <c r="G7562" s="118" t="s">
        <v>34659</v>
      </c>
      <c r="H7562" s="137">
        <v>42299</v>
      </c>
      <c r="I7562" s="119">
        <v>798.67</v>
      </c>
      <c r="J7562" s="129"/>
      <c r="K7562" s="129"/>
      <c r="L7562" s="129">
        <v>0</v>
      </c>
      <c r="M7562" s="134" t="s">
        <v>22893</v>
      </c>
    </row>
    <row r="7563" spans="1:13" hidden="1" x14ac:dyDescent="0.25">
      <c r="A7563" s="128"/>
      <c r="B7563" s="2"/>
      <c r="C7563" s="139" t="s">
        <v>7075</v>
      </c>
      <c r="D7563" s="124" t="s">
        <v>7076</v>
      </c>
      <c r="E7563" s="118" t="s">
        <v>48</v>
      </c>
      <c r="F7563" s="124" t="s">
        <v>35249</v>
      </c>
      <c r="G7563" s="118" t="s">
        <v>34659</v>
      </c>
      <c r="H7563" s="137">
        <v>42311</v>
      </c>
      <c r="I7563" s="119">
        <v>4871</v>
      </c>
      <c r="J7563" s="129"/>
      <c r="K7563" s="129"/>
      <c r="L7563" s="129">
        <v>0</v>
      </c>
      <c r="M7563" s="134" t="s">
        <v>22894</v>
      </c>
    </row>
    <row r="7564" spans="1:13" hidden="1" x14ac:dyDescent="0.25">
      <c r="A7564" s="128"/>
      <c r="B7564" s="2"/>
      <c r="C7564" s="139" t="s">
        <v>7077</v>
      </c>
      <c r="D7564" s="124" t="s">
        <v>7078</v>
      </c>
      <c r="E7564" s="118" t="s">
        <v>48</v>
      </c>
      <c r="F7564" s="124" t="s">
        <v>35249</v>
      </c>
      <c r="G7564" s="118" t="s">
        <v>34659</v>
      </c>
      <c r="H7564" s="137">
        <v>42303</v>
      </c>
      <c r="I7564" s="119">
        <v>9752.61</v>
      </c>
      <c r="J7564" s="129"/>
      <c r="K7564" s="129"/>
      <c r="L7564" s="129">
        <v>0</v>
      </c>
      <c r="M7564" s="134" t="s">
        <v>32804</v>
      </c>
    </row>
    <row r="7565" spans="1:13" hidden="1" x14ac:dyDescent="0.25">
      <c r="A7565" s="128"/>
      <c r="B7565" s="2"/>
      <c r="C7565" s="139" t="s">
        <v>7079</v>
      </c>
      <c r="D7565" s="124" t="s">
        <v>7080</v>
      </c>
      <c r="E7565" s="118" t="s">
        <v>48</v>
      </c>
      <c r="F7565" s="124" t="s">
        <v>35249</v>
      </c>
      <c r="G7565" s="118" t="s">
        <v>34659</v>
      </c>
      <c r="H7565" s="137">
        <v>42303</v>
      </c>
      <c r="I7565" s="119">
        <v>798.67</v>
      </c>
      <c r="J7565" s="129"/>
      <c r="K7565" s="129"/>
      <c r="L7565" s="129">
        <v>0</v>
      </c>
      <c r="M7565" s="134" t="s">
        <v>33468</v>
      </c>
    </row>
    <row r="7566" spans="1:13" hidden="1" x14ac:dyDescent="0.25">
      <c r="A7566" s="128"/>
      <c r="B7566" s="2"/>
      <c r="C7566" s="139" t="s">
        <v>7081</v>
      </c>
      <c r="D7566" s="124" t="s">
        <v>7082</v>
      </c>
      <c r="E7566" s="118" t="s">
        <v>48</v>
      </c>
      <c r="F7566" s="124" t="s">
        <v>35249</v>
      </c>
      <c r="G7566" s="118" t="s">
        <v>34659</v>
      </c>
      <c r="H7566" s="137"/>
      <c r="I7566" s="119"/>
      <c r="J7566" s="129"/>
      <c r="K7566" s="129"/>
      <c r="L7566" s="129">
        <v>0</v>
      </c>
      <c r="M7566" s="134" t="s">
        <v>22895</v>
      </c>
    </row>
    <row r="7567" spans="1:13" hidden="1" x14ac:dyDescent="0.25">
      <c r="A7567" s="128"/>
      <c r="B7567" s="2"/>
      <c r="C7567" s="139" t="s">
        <v>7083</v>
      </c>
      <c r="D7567" s="124" t="s">
        <v>7084</v>
      </c>
      <c r="E7567" s="118" t="s">
        <v>48</v>
      </c>
      <c r="F7567" s="124" t="s">
        <v>35249</v>
      </c>
      <c r="G7567" s="118" t="s">
        <v>34659</v>
      </c>
      <c r="H7567" s="137">
        <v>42311</v>
      </c>
      <c r="I7567" s="119">
        <v>2278</v>
      </c>
      <c r="J7567" s="129"/>
      <c r="K7567" s="129"/>
      <c r="L7567" s="129">
        <v>0</v>
      </c>
      <c r="M7567" s="134">
        <v>23760010</v>
      </c>
    </row>
    <row r="7568" spans="1:13" hidden="1" x14ac:dyDescent="0.25">
      <c r="A7568" s="128"/>
      <c r="B7568" s="2"/>
      <c r="C7568" s="139" t="s">
        <v>7085</v>
      </c>
      <c r="D7568" s="124" t="s">
        <v>7086</v>
      </c>
      <c r="E7568" s="118" t="s">
        <v>48</v>
      </c>
      <c r="F7568" s="124" t="s">
        <v>35249</v>
      </c>
      <c r="G7568" s="118" t="s">
        <v>34659</v>
      </c>
      <c r="H7568" s="137">
        <v>41422</v>
      </c>
      <c r="I7568" s="119">
        <v>9500</v>
      </c>
      <c r="J7568" s="129"/>
      <c r="K7568" s="129"/>
      <c r="L7568" s="129">
        <v>0</v>
      </c>
      <c r="M7568" s="134" t="s">
        <v>30962</v>
      </c>
    </row>
    <row r="7569" spans="1:13" hidden="1" x14ac:dyDescent="0.25">
      <c r="A7569" s="128"/>
      <c r="B7569" s="2"/>
      <c r="C7569" s="139" t="s">
        <v>7087</v>
      </c>
      <c r="D7569" s="124" t="s">
        <v>7088</v>
      </c>
      <c r="E7569" s="118" t="s">
        <v>48</v>
      </c>
      <c r="F7569" s="124" t="s">
        <v>35249</v>
      </c>
      <c r="G7569" s="118" t="s">
        <v>34659</v>
      </c>
      <c r="H7569" s="137">
        <v>42305</v>
      </c>
      <c r="I7569" s="119">
        <v>22750.26</v>
      </c>
      <c r="J7569" s="129"/>
      <c r="K7569" s="129"/>
      <c r="L7569" s="129">
        <v>0</v>
      </c>
      <c r="M7569" s="134" t="s">
        <v>22896</v>
      </c>
    </row>
    <row r="7570" spans="1:13" hidden="1" x14ac:dyDescent="0.25">
      <c r="A7570" s="128"/>
      <c r="B7570" s="2"/>
      <c r="C7570" s="139" t="s">
        <v>7089</v>
      </c>
      <c r="D7570" s="124" t="s">
        <v>7090</v>
      </c>
      <c r="E7570" s="118" t="s">
        <v>48</v>
      </c>
      <c r="F7570" s="124" t="s">
        <v>35249</v>
      </c>
      <c r="G7570" s="118" t="s">
        <v>2</v>
      </c>
      <c r="H7570" s="137">
        <v>42663</v>
      </c>
      <c r="I7570" s="119">
        <v>85</v>
      </c>
      <c r="J7570" s="129"/>
      <c r="K7570" s="129"/>
      <c r="L7570" s="129">
        <v>0</v>
      </c>
      <c r="M7570" s="134" t="s">
        <v>30344</v>
      </c>
    </row>
    <row r="7571" spans="1:13" hidden="1" x14ac:dyDescent="0.25">
      <c r="A7571" s="128"/>
      <c r="B7571" s="2"/>
      <c r="C7571" s="139" t="s">
        <v>7091</v>
      </c>
      <c r="D7571" s="124" t="s">
        <v>7092</v>
      </c>
      <c r="E7571" s="118" t="s">
        <v>48</v>
      </c>
      <c r="F7571" s="124" t="s">
        <v>35249</v>
      </c>
      <c r="G7571" s="118" t="s">
        <v>34659</v>
      </c>
      <c r="H7571" s="137">
        <v>41551</v>
      </c>
      <c r="I7571" s="119">
        <v>5613.06</v>
      </c>
      <c r="J7571" s="129"/>
      <c r="K7571" s="129"/>
      <c r="L7571" s="129">
        <v>0</v>
      </c>
      <c r="M7571" s="134" t="s">
        <v>22897</v>
      </c>
    </row>
    <row r="7572" spans="1:13" hidden="1" x14ac:dyDescent="0.25">
      <c r="A7572" s="128"/>
      <c r="B7572" s="2"/>
      <c r="C7572" s="139" t="s">
        <v>7093</v>
      </c>
      <c r="D7572" s="124" t="s">
        <v>7094</v>
      </c>
      <c r="E7572" s="118" t="s">
        <v>48</v>
      </c>
      <c r="F7572" s="124" t="s">
        <v>35249</v>
      </c>
      <c r="G7572" s="118" t="s">
        <v>34659</v>
      </c>
      <c r="H7572" s="137">
        <v>41345</v>
      </c>
      <c r="I7572" s="119">
        <v>900.32</v>
      </c>
      <c r="J7572" s="129"/>
      <c r="K7572" s="129"/>
      <c r="L7572" s="129">
        <v>0</v>
      </c>
      <c r="M7572" s="134" t="s">
        <v>27621</v>
      </c>
    </row>
    <row r="7573" spans="1:13" hidden="1" x14ac:dyDescent="0.25">
      <c r="A7573" s="128"/>
      <c r="B7573" s="2"/>
      <c r="C7573" s="139" t="s">
        <v>7095</v>
      </c>
      <c r="D7573" s="124" t="s">
        <v>7096</v>
      </c>
      <c r="E7573" s="118" t="s">
        <v>48</v>
      </c>
      <c r="F7573" s="124" t="s">
        <v>35249</v>
      </c>
      <c r="G7573" s="118" t="s">
        <v>33</v>
      </c>
      <c r="H7573" s="137">
        <v>43922</v>
      </c>
      <c r="I7573" s="119">
        <v>4564.87</v>
      </c>
      <c r="J7573" s="129"/>
      <c r="K7573" s="129"/>
      <c r="L7573" s="129">
        <v>0</v>
      </c>
      <c r="M7573" s="134" t="s">
        <v>22898</v>
      </c>
    </row>
    <row r="7574" spans="1:13" hidden="1" x14ac:dyDescent="0.25">
      <c r="A7574" s="128"/>
      <c r="B7574" s="2"/>
      <c r="C7574" s="139" t="s">
        <v>7097</v>
      </c>
      <c r="D7574" s="124" t="s">
        <v>7098</v>
      </c>
      <c r="E7574" s="118" t="s">
        <v>48</v>
      </c>
      <c r="F7574" s="124" t="s">
        <v>35249</v>
      </c>
      <c r="G7574" s="118" t="s">
        <v>2</v>
      </c>
      <c r="H7574" s="137">
        <v>43706</v>
      </c>
      <c r="I7574" s="119">
        <v>2927.91</v>
      </c>
      <c r="J7574" s="129"/>
      <c r="K7574" s="129"/>
      <c r="L7574" s="129">
        <v>0</v>
      </c>
      <c r="M7574" s="134" t="s">
        <v>22899</v>
      </c>
    </row>
    <row r="7575" spans="1:13" hidden="1" x14ac:dyDescent="0.25">
      <c r="A7575" s="128"/>
      <c r="B7575" s="2"/>
      <c r="C7575" s="139" t="s">
        <v>7099</v>
      </c>
      <c r="D7575" s="124" t="s">
        <v>7100</v>
      </c>
      <c r="E7575" s="118" t="s">
        <v>48</v>
      </c>
      <c r="F7575" s="124" t="s">
        <v>35249</v>
      </c>
      <c r="G7575" s="118" t="s">
        <v>2</v>
      </c>
      <c r="H7575" s="137">
        <v>43706</v>
      </c>
      <c r="I7575" s="119">
        <v>3420.72</v>
      </c>
      <c r="J7575" s="129"/>
      <c r="K7575" s="129"/>
      <c r="L7575" s="129">
        <v>0</v>
      </c>
      <c r="M7575" s="134" t="s">
        <v>22900</v>
      </c>
    </row>
    <row r="7576" spans="1:13" hidden="1" x14ac:dyDescent="0.25">
      <c r="A7576" s="128"/>
      <c r="B7576" s="2"/>
      <c r="C7576" s="139" t="s">
        <v>32601</v>
      </c>
      <c r="D7576" s="124" t="s">
        <v>32602</v>
      </c>
      <c r="E7576" s="118" t="s">
        <v>48</v>
      </c>
      <c r="F7576" s="124" t="s">
        <v>35249</v>
      </c>
      <c r="G7576" s="118" t="s">
        <v>34659</v>
      </c>
      <c r="H7576" s="137"/>
      <c r="I7576" s="119"/>
      <c r="J7576" s="129"/>
      <c r="K7576" s="129"/>
      <c r="L7576" s="129">
        <v>0</v>
      </c>
      <c r="M7576" s="134" t="s">
        <v>22901</v>
      </c>
    </row>
    <row r="7577" spans="1:13" hidden="1" x14ac:dyDescent="0.25">
      <c r="A7577" s="128"/>
      <c r="B7577" s="2"/>
      <c r="C7577" s="139" t="s">
        <v>7101</v>
      </c>
      <c r="D7577" s="124" t="s">
        <v>7102</v>
      </c>
      <c r="E7577" s="118" t="s">
        <v>48</v>
      </c>
      <c r="F7577" s="124" t="s">
        <v>35249</v>
      </c>
      <c r="G7577" s="118" t="s">
        <v>2</v>
      </c>
      <c r="H7577" s="137">
        <v>45994</v>
      </c>
      <c r="I7577" s="119">
        <v>28</v>
      </c>
      <c r="J7577" s="129"/>
      <c r="K7577" s="129"/>
      <c r="L7577" s="129">
        <v>0</v>
      </c>
      <c r="M7577" s="134" t="s">
        <v>22902</v>
      </c>
    </row>
    <row r="7578" spans="1:13" hidden="1" x14ac:dyDescent="0.25">
      <c r="A7578" s="128"/>
      <c r="B7578" s="2"/>
      <c r="C7578" s="139" t="s">
        <v>7103</v>
      </c>
      <c r="D7578" s="124" t="s">
        <v>7104</v>
      </c>
      <c r="E7578" s="118" t="s">
        <v>48</v>
      </c>
      <c r="F7578" s="124" t="s">
        <v>35249</v>
      </c>
      <c r="G7578" s="118" t="s">
        <v>58</v>
      </c>
      <c r="H7578" s="137">
        <v>46001</v>
      </c>
      <c r="I7578" s="119">
        <v>37</v>
      </c>
      <c r="J7578" s="129"/>
      <c r="K7578" s="129"/>
      <c r="L7578" s="129">
        <v>0</v>
      </c>
      <c r="M7578" s="134" t="s">
        <v>22903</v>
      </c>
    </row>
    <row r="7579" spans="1:13" hidden="1" x14ac:dyDescent="0.25">
      <c r="A7579" s="128"/>
      <c r="B7579" s="2"/>
      <c r="C7579" s="139" t="s">
        <v>7105</v>
      </c>
      <c r="D7579" s="124" t="s">
        <v>7106</v>
      </c>
      <c r="E7579" s="118" t="s">
        <v>48</v>
      </c>
      <c r="F7579" s="124" t="s">
        <v>35249</v>
      </c>
      <c r="G7579" s="118" t="s">
        <v>2</v>
      </c>
      <c r="H7579" s="137">
        <v>44155</v>
      </c>
      <c r="I7579" s="119">
        <v>876</v>
      </c>
      <c r="J7579" s="129"/>
      <c r="K7579" s="129"/>
      <c r="L7579" s="129">
        <v>0</v>
      </c>
      <c r="M7579" s="134" t="s">
        <v>29709</v>
      </c>
    </row>
    <row r="7580" spans="1:13" hidden="1" x14ac:dyDescent="0.25">
      <c r="A7580" s="128"/>
      <c r="B7580" s="2"/>
      <c r="C7580" s="139" t="s">
        <v>7107</v>
      </c>
      <c r="D7580" s="124" t="s">
        <v>7108</v>
      </c>
      <c r="E7580" s="118" t="s">
        <v>48</v>
      </c>
      <c r="F7580" s="124" t="s">
        <v>35249</v>
      </c>
      <c r="G7580" s="118" t="s">
        <v>2</v>
      </c>
      <c r="H7580" s="137">
        <v>42170</v>
      </c>
      <c r="I7580" s="119">
        <v>157.69999999999999</v>
      </c>
      <c r="J7580" s="129"/>
      <c r="K7580" s="129"/>
      <c r="L7580" s="129">
        <v>0</v>
      </c>
      <c r="M7580" s="134" t="s">
        <v>22904</v>
      </c>
    </row>
    <row r="7581" spans="1:13" hidden="1" x14ac:dyDescent="0.25">
      <c r="A7581" s="128"/>
      <c r="B7581" s="2"/>
      <c r="C7581" s="139" t="s">
        <v>19340</v>
      </c>
      <c r="D7581" s="124" t="s">
        <v>19339</v>
      </c>
      <c r="E7581" s="118" t="s">
        <v>48</v>
      </c>
      <c r="F7581" s="124" t="s">
        <v>35249</v>
      </c>
      <c r="G7581" s="118" t="s">
        <v>2</v>
      </c>
      <c r="H7581" s="137">
        <v>45644</v>
      </c>
      <c r="I7581" s="119">
        <v>57.5</v>
      </c>
      <c r="J7581" s="129"/>
      <c r="K7581" s="129"/>
      <c r="L7581" s="129">
        <v>0</v>
      </c>
      <c r="M7581" s="134" t="s">
        <v>22905</v>
      </c>
    </row>
    <row r="7582" spans="1:13" hidden="1" x14ac:dyDescent="0.25">
      <c r="A7582" s="128"/>
      <c r="B7582" s="2"/>
      <c r="C7582" s="139" t="s">
        <v>7109</v>
      </c>
      <c r="D7582" s="124" t="s">
        <v>7110</v>
      </c>
      <c r="E7582" s="118" t="s">
        <v>48</v>
      </c>
      <c r="F7582" s="124" t="s">
        <v>35249</v>
      </c>
      <c r="G7582" s="118" t="s">
        <v>2</v>
      </c>
      <c r="H7582" s="137">
        <v>44944</v>
      </c>
      <c r="I7582" s="119">
        <v>70</v>
      </c>
      <c r="J7582" s="129"/>
      <c r="K7582" s="129"/>
      <c r="L7582" s="129">
        <v>0</v>
      </c>
      <c r="M7582" s="134" t="s">
        <v>22905</v>
      </c>
    </row>
    <row r="7583" spans="1:13" hidden="1" x14ac:dyDescent="0.25">
      <c r="A7583" s="128"/>
      <c r="B7583" s="2"/>
      <c r="C7583" s="139" t="s">
        <v>7111</v>
      </c>
      <c r="D7583" s="124" t="s">
        <v>7112</v>
      </c>
      <c r="E7583" s="118" t="s">
        <v>48</v>
      </c>
      <c r="F7583" s="124" t="s">
        <v>35249</v>
      </c>
      <c r="G7583" s="118" t="s">
        <v>2</v>
      </c>
      <c r="H7583" s="137">
        <v>41542</v>
      </c>
      <c r="I7583" s="119">
        <v>48.72</v>
      </c>
      <c r="J7583" s="129"/>
      <c r="K7583" s="129"/>
      <c r="L7583" s="129">
        <v>0</v>
      </c>
      <c r="M7583" s="134" t="s">
        <v>22906</v>
      </c>
    </row>
    <row r="7584" spans="1:13" hidden="1" x14ac:dyDescent="0.25">
      <c r="A7584" s="128"/>
      <c r="B7584" s="2"/>
      <c r="C7584" s="139" t="s">
        <v>7113</v>
      </c>
      <c r="D7584" s="124" t="s">
        <v>7114</v>
      </c>
      <c r="E7584" s="118" t="s">
        <v>48</v>
      </c>
      <c r="F7584" s="124" t="s">
        <v>35249</v>
      </c>
      <c r="G7584" s="118" t="s">
        <v>2</v>
      </c>
      <c r="H7584" s="137">
        <v>46045</v>
      </c>
      <c r="I7584" s="119">
        <v>61.14</v>
      </c>
      <c r="J7584" s="129"/>
      <c r="K7584" s="129"/>
      <c r="L7584" s="129">
        <v>0</v>
      </c>
      <c r="M7584" s="134" t="s">
        <v>22907</v>
      </c>
    </row>
    <row r="7585" spans="1:13" hidden="1" x14ac:dyDescent="0.25">
      <c r="A7585" s="128"/>
      <c r="B7585" s="2"/>
      <c r="C7585" s="139" t="s">
        <v>35098</v>
      </c>
      <c r="D7585" s="124" t="s">
        <v>35099</v>
      </c>
      <c r="E7585" s="118" t="s">
        <v>48</v>
      </c>
      <c r="F7585" s="124" t="s">
        <v>35249</v>
      </c>
      <c r="G7585" s="118" t="s">
        <v>2</v>
      </c>
      <c r="H7585" s="137">
        <v>46091</v>
      </c>
      <c r="I7585" s="119">
        <v>30.94</v>
      </c>
      <c r="J7585" s="129"/>
      <c r="K7585" s="129"/>
      <c r="L7585" s="129">
        <v>0</v>
      </c>
      <c r="M7585" s="134" t="s">
        <v>22908</v>
      </c>
    </row>
    <row r="7586" spans="1:13" hidden="1" x14ac:dyDescent="0.25">
      <c r="A7586" s="128"/>
      <c r="B7586" s="2"/>
      <c r="C7586" s="139" t="s">
        <v>7115</v>
      </c>
      <c r="D7586" s="124" t="s">
        <v>7116</v>
      </c>
      <c r="E7586" s="118" t="s">
        <v>48</v>
      </c>
      <c r="F7586" s="124" t="s">
        <v>35249</v>
      </c>
      <c r="G7586" s="118" t="s">
        <v>2</v>
      </c>
      <c r="H7586" s="137">
        <v>43943</v>
      </c>
      <c r="I7586" s="119">
        <v>64.989999999999995</v>
      </c>
      <c r="J7586" s="129"/>
      <c r="K7586" s="129"/>
      <c r="L7586" s="129">
        <v>0</v>
      </c>
      <c r="M7586" s="134" t="s">
        <v>22909</v>
      </c>
    </row>
    <row r="7587" spans="1:13" hidden="1" x14ac:dyDescent="0.25">
      <c r="A7587" s="128"/>
      <c r="B7587" s="2"/>
      <c r="C7587" s="139" t="s">
        <v>7117</v>
      </c>
      <c r="D7587" s="124" t="s">
        <v>7118</v>
      </c>
      <c r="E7587" s="118" t="s">
        <v>48</v>
      </c>
      <c r="F7587" s="124" t="s">
        <v>35249</v>
      </c>
      <c r="G7587" s="118" t="s">
        <v>2</v>
      </c>
      <c r="H7587" s="137">
        <v>45125</v>
      </c>
      <c r="I7587" s="119">
        <v>34.49</v>
      </c>
      <c r="J7587" s="129"/>
      <c r="K7587" s="129"/>
      <c r="L7587" s="129">
        <v>0</v>
      </c>
      <c r="M7587" s="134" t="s">
        <v>22910</v>
      </c>
    </row>
    <row r="7588" spans="1:13" hidden="1" x14ac:dyDescent="0.25">
      <c r="A7588" s="128"/>
      <c r="B7588" s="2"/>
      <c r="C7588" s="139" t="s">
        <v>7119</v>
      </c>
      <c r="D7588" s="124" t="s">
        <v>7120</v>
      </c>
      <c r="E7588" s="118" t="s">
        <v>48</v>
      </c>
      <c r="F7588" s="124" t="s">
        <v>35249</v>
      </c>
      <c r="G7588" s="118" t="s">
        <v>2</v>
      </c>
      <c r="H7588" s="137">
        <v>41548</v>
      </c>
      <c r="I7588" s="119">
        <v>123</v>
      </c>
      <c r="J7588" s="129"/>
      <c r="K7588" s="129"/>
      <c r="L7588" s="129">
        <v>0</v>
      </c>
      <c r="M7588" s="134" t="s">
        <v>28440</v>
      </c>
    </row>
    <row r="7589" spans="1:13" hidden="1" x14ac:dyDescent="0.25">
      <c r="A7589" s="128"/>
      <c r="B7589" s="2"/>
      <c r="C7589" s="139" t="s">
        <v>7121</v>
      </c>
      <c r="D7589" s="124" t="s">
        <v>7122</v>
      </c>
      <c r="E7589" s="118" t="s">
        <v>48</v>
      </c>
      <c r="F7589" s="124" t="s">
        <v>35249</v>
      </c>
      <c r="G7589" s="118" t="s">
        <v>2</v>
      </c>
      <c r="H7589" s="137">
        <v>41548</v>
      </c>
      <c r="I7589" s="119">
        <v>156</v>
      </c>
      <c r="J7589" s="129"/>
      <c r="K7589" s="129"/>
      <c r="L7589" s="129">
        <v>0</v>
      </c>
      <c r="M7589" s="134" t="s">
        <v>22911</v>
      </c>
    </row>
    <row r="7590" spans="1:13" hidden="1" x14ac:dyDescent="0.25">
      <c r="A7590" s="128"/>
      <c r="B7590" s="2"/>
      <c r="C7590" s="139" t="s">
        <v>7123</v>
      </c>
      <c r="D7590" s="124" t="s">
        <v>7124</v>
      </c>
      <c r="E7590" s="118" t="s">
        <v>48</v>
      </c>
      <c r="F7590" s="124" t="s">
        <v>35249</v>
      </c>
      <c r="G7590" s="118" t="s">
        <v>2</v>
      </c>
      <c r="H7590" s="137">
        <v>41682</v>
      </c>
      <c r="I7590" s="119">
        <v>166.91</v>
      </c>
      <c r="J7590" s="129"/>
      <c r="K7590" s="129"/>
      <c r="L7590" s="129">
        <v>0</v>
      </c>
      <c r="M7590" s="134" t="s">
        <v>22912</v>
      </c>
    </row>
    <row r="7591" spans="1:13" hidden="1" x14ac:dyDescent="0.25">
      <c r="A7591" s="128"/>
      <c r="B7591" s="2"/>
      <c r="C7591" s="139" t="s">
        <v>31605</v>
      </c>
      <c r="D7591" s="124" t="s">
        <v>31606</v>
      </c>
      <c r="E7591" s="118" t="s">
        <v>48</v>
      </c>
      <c r="F7591" s="124" t="s">
        <v>35249</v>
      </c>
      <c r="G7591" s="118" t="s">
        <v>2</v>
      </c>
      <c r="H7591" s="137"/>
      <c r="I7591" s="119"/>
      <c r="J7591" s="129"/>
      <c r="K7591" s="129"/>
      <c r="L7591" s="129">
        <v>0</v>
      </c>
      <c r="M7591" s="134" t="s">
        <v>22913</v>
      </c>
    </row>
    <row r="7592" spans="1:13" hidden="1" x14ac:dyDescent="0.25">
      <c r="A7592" s="128"/>
      <c r="B7592" s="2"/>
      <c r="C7592" s="139" t="s">
        <v>7125</v>
      </c>
      <c r="D7592" s="124" t="s">
        <v>7126</v>
      </c>
      <c r="E7592" s="118" t="s">
        <v>48</v>
      </c>
      <c r="F7592" s="124" t="s">
        <v>35249</v>
      </c>
      <c r="G7592" s="118" t="s">
        <v>2</v>
      </c>
      <c r="H7592" s="137">
        <v>46091</v>
      </c>
      <c r="I7592" s="119">
        <v>25.3</v>
      </c>
      <c r="J7592" s="129"/>
      <c r="K7592" s="129"/>
      <c r="L7592" s="129">
        <v>0</v>
      </c>
      <c r="M7592" s="134" t="s">
        <v>22914</v>
      </c>
    </row>
    <row r="7593" spans="1:13" hidden="1" x14ac:dyDescent="0.25">
      <c r="A7593" s="128"/>
      <c r="B7593" s="2"/>
      <c r="C7593" s="139" t="s">
        <v>7127</v>
      </c>
      <c r="D7593" s="124" t="s">
        <v>7128</v>
      </c>
      <c r="E7593" s="118" t="s">
        <v>48</v>
      </c>
      <c r="F7593" s="124" t="s">
        <v>35249</v>
      </c>
      <c r="G7593" s="118" t="s">
        <v>2</v>
      </c>
      <c r="H7593" s="137">
        <v>41864</v>
      </c>
      <c r="I7593" s="119">
        <v>34</v>
      </c>
      <c r="J7593" s="129"/>
      <c r="K7593" s="129"/>
      <c r="L7593" s="129">
        <v>0</v>
      </c>
      <c r="M7593" s="134" t="s">
        <v>22915</v>
      </c>
    </row>
    <row r="7594" spans="1:13" hidden="1" x14ac:dyDescent="0.25">
      <c r="A7594" s="128"/>
      <c r="B7594" s="2"/>
      <c r="C7594" s="139" t="s">
        <v>7129</v>
      </c>
      <c r="D7594" s="124" t="s">
        <v>7130</v>
      </c>
      <c r="E7594" s="118" t="s">
        <v>48</v>
      </c>
      <c r="F7594" s="124" t="s">
        <v>35249</v>
      </c>
      <c r="G7594" s="118" t="s">
        <v>2</v>
      </c>
      <c r="H7594" s="137">
        <v>44340</v>
      </c>
      <c r="I7594" s="119">
        <v>35.869999999999997</v>
      </c>
      <c r="J7594" s="129"/>
      <c r="K7594" s="129"/>
      <c r="L7594" s="129">
        <v>0</v>
      </c>
      <c r="M7594" s="134" t="s">
        <v>22916</v>
      </c>
    </row>
    <row r="7595" spans="1:13" hidden="1" x14ac:dyDescent="0.25">
      <c r="A7595" s="128"/>
      <c r="B7595" s="2"/>
      <c r="C7595" s="139" t="s">
        <v>7131</v>
      </c>
      <c r="D7595" s="124" t="s">
        <v>7132</v>
      </c>
      <c r="E7595" s="118" t="s">
        <v>48</v>
      </c>
      <c r="F7595" s="124" t="s">
        <v>35249</v>
      </c>
      <c r="G7595" s="118" t="s">
        <v>2</v>
      </c>
      <c r="H7595" s="137">
        <v>45742</v>
      </c>
      <c r="I7595" s="119">
        <v>64.8</v>
      </c>
      <c r="J7595" s="129"/>
      <c r="K7595" s="129"/>
      <c r="L7595" s="129">
        <v>0</v>
      </c>
      <c r="M7595" s="134" t="s">
        <v>28730</v>
      </c>
    </row>
    <row r="7596" spans="1:13" hidden="1" x14ac:dyDescent="0.25">
      <c r="A7596" s="128"/>
      <c r="B7596" s="2"/>
      <c r="C7596" s="139" t="s">
        <v>7133</v>
      </c>
      <c r="D7596" s="124" t="s">
        <v>7134</v>
      </c>
      <c r="E7596" s="118" t="s">
        <v>48</v>
      </c>
      <c r="F7596" s="124" t="s">
        <v>35249</v>
      </c>
      <c r="G7596" s="118" t="s">
        <v>2</v>
      </c>
      <c r="H7596" s="137">
        <v>40823</v>
      </c>
      <c r="I7596" s="119">
        <v>37.9</v>
      </c>
      <c r="J7596" s="129"/>
      <c r="K7596" s="129"/>
      <c r="L7596" s="129">
        <v>0</v>
      </c>
      <c r="M7596" s="134" t="s">
        <v>22917</v>
      </c>
    </row>
    <row r="7597" spans="1:13" hidden="1" x14ac:dyDescent="0.25">
      <c r="A7597" s="128"/>
      <c r="B7597" s="2"/>
      <c r="C7597" s="139" t="s">
        <v>7135</v>
      </c>
      <c r="D7597" s="124" t="s">
        <v>7136</v>
      </c>
      <c r="E7597" s="118" t="s">
        <v>48</v>
      </c>
      <c r="F7597" s="124" t="s">
        <v>35249</v>
      </c>
      <c r="G7597" s="118" t="s">
        <v>2</v>
      </c>
      <c r="H7597" s="137"/>
      <c r="I7597" s="119"/>
      <c r="J7597" s="129"/>
      <c r="K7597" s="129"/>
      <c r="L7597" s="129">
        <v>0</v>
      </c>
      <c r="M7597" s="134" t="s">
        <v>29578</v>
      </c>
    </row>
    <row r="7598" spans="1:13" hidden="1" x14ac:dyDescent="0.25">
      <c r="A7598" s="128"/>
      <c r="B7598" s="2"/>
      <c r="C7598" s="139" t="s">
        <v>7137</v>
      </c>
      <c r="D7598" s="124" t="s">
        <v>7138</v>
      </c>
      <c r="E7598" s="118" t="s">
        <v>48</v>
      </c>
      <c r="F7598" s="124" t="s">
        <v>35249</v>
      </c>
      <c r="G7598" s="118" t="s">
        <v>2</v>
      </c>
      <c r="H7598" s="137"/>
      <c r="I7598" s="119"/>
      <c r="J7598" s="129"/>
      <c r="K7598" s="129"/>
      <c r="L7598" s="129">
        <v>0</v>
      </c>
      <c r="M7598" s="134" t="s">
        <v>22918</v>
      </c>
    </row>
    <row r="7599" spans="1:13" hidden="1" x14ac:dyDescent="0.25">
      <c r="A7599" s="128"/>
      <c r="B7599" s="2"/>
      <c r="C7599" s="139" t="s">
        <v>7139</v>
      </c>
      <c r="D7599" s="124" t="s">
        <v>7140</v>
      </c>
      <c r="E7599" s="118" t="s">
        <v>48</v>
      </c>
      <c r="F7599" s="124" t="s">
        <v>35249</v>
      </c>
      <c r="G7599" s="118" t="s">
        <v>2</v>
      </c>
      <c r="H7599" s="137"/>
      <c r="I7599" s="119"/>
      <c r="J7599" s="129"/>
      <c r="K7599" s="129"/>
      <c r="L7599" s="129">
        <v>0</v>
      </c>
      <c r="M7599" s="134" t="s">
        <v>22919</v>
      </c>
    </row>
    <row r="7600" spans="1:13" hidden="1" x14ac:dyDescent="0.25">
      <c r="A7600" s="128"/>
      <c r="B7600" s="2"/>
      <c r="C7600" s="139" t="s">
        <v>7141</v>
      </c>
      <c r="D7600" s="124" t="s">
        <v>7142</v>
      </c>
      <c r="E7600" s="118" t="s">
        <v>48</v>
      </c>
      <c r="F7600" s="124" t="s">
        <v>35249</v>
      </c>
      <c r="G7600" s="118" t="s">
        <v>2</v>
      </c>
      <c r="H7600" s="137">
        <v>44418</v>
      </c>
      <c r="I7600" s="119">
        <v>39.07</v>
      </c>
      <c r="J7600" s="129"/>
      <c r="K7600" s="129"/>
      <c r="L7600" s="129">
        <v>0</v>
      </c>
      <c r="M7600" s="134" t="s">
        <v>22920</v>
      </c>
    </row>
    <row r="7601" spans="1:13" hidden="1" x14ac:dyDescent="0.25">
      <c r="A7601" s="128"/>
      <c r="B7601" s="2"/>
      <c r="C7601" s="139" t="s">
        <v>35330</v>
      </c>
      <c r="D7601" s="124" t="s">
        <v>35331</v>
      </c>
      <c r="E7601" s="118" t="s">
        <v>48</v>
      </c>
      <c r="F7601" s="124" t="s">
        <v>35249</v>
      </c>
      <c r="G7601" s="118" t="s">
        <v>2</v>
      </c>
      <c r="H7601" s="137">
        <v>45908</v>
      </c>
      <c r="I7601" s="119">
        <v>32.83</v>
      </c>
      <c r="J7601" s="129"/>
      <c r="K7601" s="129"/>
      <c r="L7601" s="129">
        <v>0</v>
      </c>
      <c r="M7601" s="134" t="s">
        <v>22921</v>
      </c>
    </row>
    <row r="7602" spans="1:13" hidden="1" x14ac:dyDescent="0.25">
      <c r="A7602" s="128"/>
      <c r="B7602" s="2"/>
      <c r="C7602" s="139" t="s">
        <v>7143</v>
      </c>
      <c r="D7602" s="124" t="s">
        <v>7144</v>
      </c>
      <c r="E7602" s="118" t="s">
        <v>48</v>
      </c>
      <c r="F7602" s="124" t="s">
        <v>35249</v>
      </c>
      <c r="G7602" s="118" t="s">
        <v>2</v>
      </c>
      <c r="H7602" s="137">
        <v>44782</v>
      </c>
      <c r="I7602" s="119">
        <v>132.1</v>
      </c>
      <c r="J7602" s="129"/>
      <c r="K7602" s="129"/>
      <c r="L7602" s="129">
        <v>0</v>
      </c>
      <c r="M7602" s="134" t="s">
        <v>22922</v>
      </c>
    </row>
    <row r="7603" spans="1:13" hidden="1" x14ac:dyDescent="0.25">
      <c r="A7603" s="128"/>
      <c r="B7603" s="2"/>
      <c r="C7603" s="139" t="s">
        <v>33194</v>
      </c>
      <c r="D7603" s="124" t="s">
        <v>33195</v>
      </c>
      <c r="E7603" s="118" t="s">
        <v>48</v>
      </c>
      <c r="F7603" s="124" t="s">
        <v>35249</v>
      </c>
      <c r="G7603" s="118" t="s">
        <v>2</v>
      </c>
      <c r="H7603" s="137">
        <v>45568</v>
      </c>
      <c r="I7603" s="119">
        <v>4.2699999999999996</v>
      </c>
      <c r="J7603" s="129"/>
      <c r="K7603" s="129"/>
      <c r="L7603" s="129">
        <v>0</v>
      </c>
      <c r="M7603" s="134" t="s">
        <v>22923</v>
      </c>
    </row>
    <row r="7604" spans="1:13" hidden="1" x14ac:dyDescent="0.25">
      <c r="A7604" s="128"/>
      <c r="B7604" s="2"/>
      <c r="C7604" s="139" t="s">
        <v>7145</v>
      </c>
      <c r="D7604" s="124" t="s">
        <v>7146</v>
      </c>
      <c r="E7604" s="118" t="s">
        <v>48</v>
      </c>
      <c r="F7604" s="124" t="s">
        <v>35249</v>
      </c>
      <c r="G7604" s="118" t="s">
        <v>2</v>
      </c>
      <c r="H7604" s="137">
        <v>45644</v>
      </c>
      <c r="I7604" s="119">
        <v>23</v>
      </c>
      <c r="J7604" s="129"/>
      <c r="K7604" s="129"/>
      <c r="L7604" s="129">
        <v>0</v>
      </c>
      <c r="M7604" s="134" t="s">
        <v>22924</v>
      </c>
    </row>
    <row r="7605" spans="1:13" hidden="1" x14ac:dyDescent="0.25">
      <c r="A7605" s="128"/>
      <c r="B7605" s="2"/>
      <c r="C7605" s="139" t="s">
        <v>35333</v>
      </c>
      <c r="D7605" s="124" t="s">
        <v>35334</v>
      </c>
      <c r="E7605" s="118" t="s">
        <v>48</v>
      </c>
      <c r="F7605" s="124" t="s">
        <v>35249</v>
      </c>
      <c r="G7605" s="118" t="s">
        <v>2</v>
      </c>
      <c r="H7605" s="137">
        <v>45860</v>
      </c>
      <c r="I7605" s="119">
        <v>25</v>
      </c>
      <c r="J7605" s="129"/>
      <c r="K7605" s="129"/>
      <c r="L7605" s="129">
        <v>0</v>
      </c>
      <c r="M7605" s="134" t="s">
        <v>22925</v>
      </c>
    </row>
    <row r="7606" spans="1:13" hidden="1" x14ac:dyDescent="0.25">
      <c r="A7606" s="128"/>
      <c r="B7606" s="2"/>
      <c r="C7606" s="139" t="s">
        <v>7147</v>
      </c>
      <c r="D7606" s="124" t="s">
        <v>7148</v>
      </c>
      <c r="E7606" s="118" t="s">
        <v>48</v>
      </c>
      <c r="F7606" s="124" t="s">
        <v>35249</v>
      </c>
      <c r="G7606" s="118" t="s">
        <v>2</v>
      </c>
      <c r="H7606" s="137">
        <v>45940</v>
      </c>
      <c r="I7606" s="119">
        <v>16.2</v>
      </c>
      <c r="J7606" s="129"/>
      <c r="K7606" s="129"/>
      <c r="L7606" s="129">
        <v>0</v>
      </c>
      <c r="M7606" s="134" t="s">
        <v>35344</v>
      </c>
    </row>
    <row r="7607" spans="1:13" hidden="1" x14ac:dyDescent="0.25">
      <c r="A7607" s="128"/>
      <c r="B7607" s="2"/>
      <c r="C7607" s="139" t="s">
        <v>7149</v>
      </c>
      <c r="D7607" s="124" t="s">
        <v>7150</v>
      </c>
      <c r="E7607" s="118" t="s">
        <v>48</v>
      </c>
      <c r="F7607" s="124" t="s">
        <v>35249</v>
      </c>
      <c r="G7607" s="118" t="s">
        <v>2</v>
      </c>
      <c r="H7607" s="137">
        <v>42311</v>
      </c>
      <c r="I7607" s="119">
        <v>67.2</v>
      </c>
      <c r="J7607" s="129"/>
      <c r="K7607" s="129"/>
      <c r="L7607" s="129">
        <v>0</v>
      </c>
      <c r="M7607" s="134" t="s">
        <v>34933</v>
      </c>
    </row>
    <row r="7608" spans="1:13" hidden="1" x14ac:dyDescent="0.25">
      <c r="A7608" s="128"/>
      <c r="B7608" s="2"/>
      <c r="C7608" s="139" t="s">
        <v>7151</v>
      </c>
      <c r="D7608" s="124" t="s">
        <v>7152</v>
      </c>
      <c r="E7608" s="118" t="s">
        <v>48</v>
      </c>
      <c r="F7608" s="124" t="s">
        <v>35249</v>
      </c>
      <c r="G7608" s="118" t="s">
        <v>2</v>
      </c>
      <c r="H7608" s="137">
        <v>40275</v>
      </c>
      <c r="I7608" s="119">
        <v>12.42</v>
      </c>
      <c r="J7608" s="129"/>
      <c r="K7608" s="129"/>
      <c r="L7608" s="129">
        <v>0</v>
      </c>
      <c r="M7608" s="134" t="s">
        <v>22926</v>
      </c>
    </row>
    <row r="7609" spans="1:13" hidden="1" x14ac:dyDescent="0.25">
      <c r="A7609" s="128"/>
      <c r="B7609" s="2"/>
      <c r="C7609" s="139" t="s">
        <v>7153</v>
      </c>
      <c r="D7609" s="124" t="s">
        <v>7154</v>
      </c>
      <c r="E7609" s="118" t="s">
        <v>48</v>
      </c>
      <c r="F7609" s="124" t="s">
        <v>35249</v>
      </c>
      <c r="G7609" s="118" t="s">
        <v>2</v>
      </c>
      <c r="H7609" s="137">
        <v>43528</v>
      </c>
      <c r="I7609" s="119">
        <v>17.899999999999999</v>
      </c>
      <c r="J7609" s="129"/>
      <c r="K7609" s="129"/>
      <c r="L7609" s="129">
        <v>0</v>
      </c>
      <c r="M7609" s="134" t="s">
        <v>22927</v>
      </c>
    </row>
    <row r="7610" spans="1:13" hidden="1" x14ac:dyDescent="0.25">
      <c r="A7610" s="128"/>
      <c r="B7610" s="2"/>
      <c r="C7610" s="139" t="s">
        <v>7155</v>
      </c>
      <c r="D7610" s="124" t="s">
        <v>7156</v>
      </c>
      <c r="E7610" s="118" t="s">
        <v>48</v>
      </c>
      <c r="F7610" s="124" t="s">
        <v>35249</v>
      </c>
      <c r="G7610" s="118" t="s">
        <v>2</v>
      </c>
      <c r="H7610" s="137">
        <v>41269</v>
      </c>
      <c r="I7610" s="119">
        <v>31.85</v>
      </c>
      <c r="J7610" s="129"/>
      <c r="K7610" s="129"/>
      <c r="L7610" s="129">
        <v>0</v>
      </c>
      <c r="M7610" s="134" t="s">
        <v>22928</v>
      </c>
    </row>
    <row r="7611" spans="1:13" hidden="1" x14ac:dyDescent="0.25">
      <c r="A7611" s="128"/>
      <c r="B7611" s="2"/>
      <c r="C7611" s="139" t="s">
        <v>7157</v>
      </c>
      <c r="D7611" s="124" t="s">
        <v>7158</v>
      </c>
      <c r="E7611" s="118" t="s">
        <v>48</v>
      </c>
      <c r="F7611" s="124" t="s">
        <v>35249</v>
      </c>
      <c r="G7611" s="118" t="s">
        <v>2</v>
      </c>
      <c r="H7611" s="137">
        <v>45813</v>
      </c>
      <c r="I7611" s="119">
        <v>18.5</v>
      </c>
      <c r="J7611" s="129"/>
      <c r="K7611" s="129"/>
      <c r="L7611" s="129">
        <v>0</v>
      </c>
      <c r="M7611" s="134" t="s">
        <v>22929</v>
      </c>
    </row>
    <row r="7612" spans="1:13" hidden="1" x14ac:dyDescent="0.25">
      <c r="A7612" s="128"/>
      <c r="B7612" s="2"/>
      <c r="C7612" s="139" t="s">
        <v>7159</v>
      </c>
      <c r="D7612" s="124" t="s">
        <v>7160</v>
      </c>
      <c r="E7612" s="118" t="s">
        <v>48</v>
      </c>
      <c r="F7612" s="124" t="s">
        <v>35249</v>
      </c>
      <c r="G7612" s="118" t="s">
        <v>2</v>
      </c>
      <c r="H7612" s="137">
        <v>45729</v>
      </c>
      <c r="I7612" s="119">
        <v>26.3</v>
      </c>
      <c r="J7612" s="129"/>
      <c r="K7612" s="129"/>
      <c r="L7612" s="129">
        <v>0</v>
      </c>
      <c r="M7612" s="134" t="s">
        <v>22930</v>
      </c>
    </row>
    <row r="7613" spans="1:13" hidden="1" x14ac:dyDescent="0.25">
      <c r="A7613" s="128"/>
      <c r="B7613" s="2"/>
      <c r="C7613" s="139" t="s">
        <v>7161</v>
      </c>
      <c r="D7613" s="124" t="s">
        <v>7162</v>
      </c>
      <c r="E7613" s="118" t="s">
        <v>48</v>
      </c>
      <c r="F7613" s="124" t="s">
        <v>35249</v>
      </c>
      <c r="G7613" s="118" t="s">
        <v>2</v>
      </c>
      <c r="H7613" s="137">
        <v>40456</v>
      </c>
      <c r="I7613" s="119">
        <v>16.07</v>
      </c>
      <c r="J7613" s="129"/>
      <c r="K7613" s="129"/>
      <c r="L7613" s="129">
        <v>0</v>
      </c>
      <c r="M7613" s="134" t="s">
        <v>35092</v>
      </c>
    </row>
    <row r="7614" spans="1:13" hidden="1" x14ac:dyDescent="0.25">
      <c r="A7614" s="128"/>
      <c r="B7614" s="2"/>
      <c r="C7614" s="139" t="s">
        <v>7163</v>
      </c>
      <c r="D7614" s="124" t="s">
        <v>7164</v>
      </c>
      <c r="E7614" s="118" t="s">
        <v>48</v>
      </c>
      <c r="F7614" s="124" t="s">
        <v>35249</v>
      </c>
      <c r="G7614" s="118" t="s">
        <v>2</v>
      </c>
      <c r="H7614" s="137">
        <v>40445</v>
      </c>
      <c r="I7614" s="119">
        <v>19.66</v>
      </c>
      <c r="J7614" s="129"/>
      <c r="K7614" s="129"/>
      <c r="L7614" s="129">
        <v>0</v>
      </c>
      <c r="M7614" s="134" t="s">
        <v>22931</v>
      </c>
    </row>
    <row r="7615" spans="1:13" hidden="1" x14ac:dyDescent="0.25">
      <c r="A7615" s="128"/>
      <c r="B7615" s="2"/>
      <c r="C7615" s="139" t="s">
        <v>7165</v>
      </c>
      <c r="D7615" s="124" t="s">
        <v>7166</v>
      </c>
      <c r="E7615" s="118" t="s">
        <v>48</v>
      </c>
      <c r="F7615" s="124" t="s">
        <v>35249</v>
      </c>
      <c r="G7615" s="118" t="s">
        <v>2</v>
      </c>
      <c r="H7615" s="137">
        <v>41604</v>
      </c>
      <c r="I7615" s="119">
        <v>15</v>
      </c>
      <c r="J7615" s="129"/>
      <c r="K7615" s="129"/>
      <c r="L7615" s="129">
        <v>0</v>
      </c>
      <c r="M7615" s="134" t="s">
        <v>22932</v>
      </c>
    </row>
    <row r="7616" spans="1:13" hidden="1" x14ac:dyDescent="0.25">
      <c r="A7616" s="128"/>
      <c r="B7616" s="2"/>
      <c r="C7616" s="139" t="s">
        <v>7167</v>
      </c>
      <c r="D7616" s="124" t="s">
        <v>7168</v>
      </c>
      <c r="E7616" s="118" t="s">
        <v>48</v>
      </c>
      <c r="F7616" s="124" t="s">
        <v>35249</v>
      </c>
      <c r="G7616" s="118" t="s">
        <v>2</v>
      </c>
      <c r="H7616" s="137">
        <v>45884</v>
      </c>
      <c r="I7616" s="119">
        <v>13.5</v>
      </c>
      <c r="J7616" s="129"/>
      <c r="K7616" s="129"/>
      <c r="L7616" s="129">
        <v>0</v>
      </c>
      <c r="M7616" s="134" t="s">
        <v>22933</v>
      </c>
    </row>
    <row r="7617" spans="1:13" hidden="1" x14ac:dyDescent="0.25">
      <c r="A7617" s="128"/>
      <c r="B7617" s="2"/>
      <c r="C7617" s="139" t="s">
        <v>7169</v>
      </c>
      <c r="D7617" s="124" t="s">
        <v>7170</v>
      </c>
      <c r="E7617" s="118" t="s">
        <v>48</v>
      </c>
      <c r="F7617" s="124" t="s">
        <v>35249</v>
      </c>
      <c r="G7617" s="118" t="s">
        <v>2</v>
      </c>
      <c r="H7617" s="137">
        <v>44923</v>
      </c>
      <c r="I7617" s="119">
        <v>12</v>
      </c>
      <c r="J7617" s="129"/>
      <c r="K7617" s="129"/>
      <c r="L7617" s="129">
        <v>0</v>
      </c>
      <c r="M7617" s="134" t="s">
        <v>22934</v>
      </c>
    </row>
    <row r="7618" spans="1:13" hidden="1" x14ac:dyDescent="0.25">
      <c r="A7618" s="128"/>
      <c r="B7618" s="2"/>
      <c r="C7618" s="139" t="s">
        <v>7171</v>
      </c>
      <c r="D7618" s="124" t="s">
        <v>7172</v>
      </c>
      <c r="E7618" s="118" t="s">
        <v>48</v>
      </c>
      <c r="F7618" s="124" t="s">
        <v>35249</v>
      </c>
      <c r="G7618" s="118" t="s">
        <v>2</v>
      </c>
      <c r="H7618" s="137">
        <v>44159</v>
      </c>
      <c r="I7618" s="119">
        <v>51</v>
      </c>
      <c r="J7618" s="129"/>
      <c r="K7618" s="129"/>
      <c r="L7618" s="129">
        <v>0</v>
      </c>
      <c r="M7618" s="134" t="s">
        <v>22935</v>
      </c>
    </row>
    <row r="7619" spans="1:13" hidden="1" x14ac:dyDescent="0.25">
      <c r="A7619" s="128"/>
      <c r="B7619" s="2"/>
      <c r="C7619" s="139" t="s">
        <v>7174</v>
      </c>
      <c r="D7619" s="124" t="s">
        <v>7175</v>
      </c>
      <c r="E7619" s="118" t="s">
        <v>48</v>
      </c>
      <c r="F7619" s="124" t="s">
        <v>35249</v>
      </c>
      <c r="G7619" s="118" t="s">
        <v>2</v>
      </c>
      <c r="H7619" s="137">
        <v>46048</v>
      </c>
      <c r="I7619" s="119">
        <v>95.85</v>
      </c>
      <c r="J7619" s="129"/>
      <c r="K7619" s="129"/>
      <c r="L7619" s="129">
        <v>0</v>
      </c>
      <c r="M7619" s="134" t="s">
        <v>22936</v>
      </c>
    </row>
    <row r="7620" spans="1:13" hidden="1" x14ac:dyDescent="0.25">
      <c r="A7620" s="128"/>
      <c r="B7620" s="2"/>
      <c r="C7620" s="139" t="s">
        <v>7173</v>
      </c>
      <c r="D7620" s="124" t="s">
        <v>35336</v>
      </c>
      <c r="E7620" s="118" t="s">
        <v>48</v>
      </c>
      <c r="F7620" s="124" t="s">
        <v>35249</v>
      </c>
      <c r="G7620" s="118" t="s">
        <v>2</v>
      </c>
      <c r="H7620" s="137">
        <v>46045</v>
      </c>
      <c r="I7620" s="119">
        <v>45.78</v>
      </c>
      <c r="J7620" s="129"/>
      <c r="K7620" s="129"/>
      <c r="L7620" s="129">
        <v>0</v>
      </c>
      <c r="M7620" s="134" t="s">
        <v>22937</v>
      </c>
    </row>
    <row r="7621" spans="1:13" hidden="1" x14ac:dyDescent="0.25">
      <c r="A7621" s="128"/>
      <c r="B7621" s="2"/>
      <c r="C7621" s="139" t="s">
        <v>7176</v>
      </c>
      <c r="D7621" s="124" t="s">
        <v>7177</v>
      </c>
      <c r="E7621" s="118" t="s">
        <v>48</v>
      </c>
      <c r="F7621" s="124" t="s">
        <v>35249</v>
      </c>
      <c r="G7621" s="118" t="s">
        <v>2</v>
      </c>
      <c r="H7621" s="137">
        <v>43242</v>
      </c>
      <c r="I7621" s="119">
        <v>376.14</v>
      </c>
      <c r="J7621" s="129"/>
      <c r="K7621" s="129"/>
      <c r="L7621" s="129">
        <v>0</v>
      </c>
      <c r="M7621" s="134" t="s">
        <v>22938</v>
      </c>
    </row>
    <row r="7622" spans="1:13" hidden="1" x14ac:dyDescent="0.25">
      <c r="A7622" s="128"/>
      <c r="B7622" s="2"/>
      <c r="C7622" s="139" t="s">
        <v>7178</v>
      </c>
      <c r="D7622" s="124" t="s">
        <v>7179</v>
      </c>
      <c r="E7622" s="118" t="s">
        <v>48</v>
      </c>
      <c r="F7622" s="124" t="s">
        <v>35249</v>
      </c>
      <c r="G7622" s="118" t="s">
        <v>2</v>
      </c>
      <c r="H7622" s="137">
        <v>44418</v>
      </c>
      <c r="I7622" s="119">
        <v>69.7</v>
      </c>
      <c r="J7622" s="129"/>
      <c r="K7622" s="129"/>
      <c r="L7622" s="129">
        <v>0</v>
      </c>
      <c r="M7622" s="134" t="s">
        <v>22939</v>
      </c>
    </row>
    <row r="7623" spans="1:13" hidden="1" x14ac:dyDescent="0.25">
      <c r="A7623" s="128"/>
      <c r="B7623" s="2"/>
      <c r="C7623" s="139" t="s">
        <v>42036</v>
      </c>
      <c r="D7623" s="124" t="s">
        <v>42037</v>
      </c>
      <c r="E7623" s="118" t="s">
        <v>48</v>
      </c>
      <c r="F7623" s="124" t="s">
        <v>35249</v>
      </c>
      <c r="G7623" s="118" t="s">
        <v>2</v>
      </c>
      <c r="H7623" s="137">
        <v>45924</v>
      </c>
      <c r="I7623" s="119">
        <v>280</v>
      </c>
      <c r="J7623" s="129"/>
      <c r="K7623" s="129"/>
      <c r="L7623" s="129">
        <v>0</v>
      </c>
      <c r="M7623" s="134" t="s">
        <v>22940</v>
      </c>
    </row>
    <row r="7624" spans="1:13" hidden="1" x14ac:dyDescent="0.25">
      <c r="A7624" s="128"/>
      <c r="B7624" s="2"/>
      <c r="C7624" s="139" t="s">
        <v>7180</v>
      </c>
      <c r="D7624" s="124" t="s">
        <v>7181</v>
      </c>
      <c r="E7624" s="118" t="s">
        <v>48</v>
      </c>
      <c r="F7624" s="124" t="s">
        <v>35249</v>
      </c>
      <c r="G7624" s="118" t="s">
        <v>2</v>
      </c>
      <c r="H7624" s="137"/>
      <c r="I7624" s="119"/>
      <c r="J7624" s="129"/>
      <c r="K7624" s="129"/>
      <c r="L7624" s="129">
        <v>0</v>
      </c>
      <c r="M7624" s="134" t="s">
        <v>22941</v>
      </c>
    </row>
    <row r="7625" spans="1:13" hidden="1" x14ac:dyDescent="0.25">
      <c r="A7625" s="128"/>
      <c r="B7625" s="2"/>
      <c r="C7625" s="139" t="s">
        <v>7182</v>
      </c>
      <c r="D7625" s="124" t="s">
        <v>7183</v>
      </c>
      <c r="E7625" s="118" t="s">
        <v>48</v>
      </c>
      <c r="F7625" s="124" t="s">
        <v>35249</v>
      </c>
      <c r="G7625" s="118" t="s">
        <v>2</v>
      </c>
      <c r="H7625" s="137">
        <v>42577</v>
      </c>
      <c r="I7625" s="119">
        <v>64.650000000000006</v>
      </c>
      <c r="J7625" s="129"/>
      <c r="K7625" s="129"/>
      <c r="L7625" s="129">
        <v>0</v>
      </c>
      <c r="M7625" s="134" t="s">
        <v>35347</v>
      </c>
    </row>
    <row r="7626" spans="1:13" hidden="1" x14ac:dyDescent="0.25">
      <c r="A7626" s="128"/>
      <c r="B7626" s="2"/>
      <c r="C7626" s="139" t="s">
        <v>7184</v>
      </c>
      <c r="D7626" s="124" t="s">
        <v>7185</v>
      </c>
      <c r="E7626" s="118" t="s">
        <v>48</v>
      </c>
      <c r="F7626" s="124" t="s">
        <v>35249</v>
      </c>
      <c r="G7626" s="118" t="s">
        <v>2</v>
      </c>
      <c r="H7626" s="137">
        <v>42353</v>
      </c>
      <c r="I7626" s="119">
        <v>94.5</v>
      </c>
      <c r="J7626" s="129"/>
      <c r="K7626" s="129"/>
      <c r="L7626" s="129">
        <v>0</v>
      </c>
      <c r="M7626" s="134" t="s">
        <v>22942</v>
      </c>
    </row>
    <row r="7627" spans="1:13" hidden="1" x14ac:dyDescent="0.25">
      <c r="A7627" s="128"/>
      <c r="B7627" s="2"/>
      <c r="C7627" s="139" t="s">
        <v>7186</v>
      </c>
      <c r="D7627" s="124" t="s">
        <v>7187</v>
      </c>
      <c r="E7627" s="118" t="s">
        <v>48</v>
      </c>
      <c r="F7627" s="124" t="s">
        <v>35249</v>
      </c>
      <c r="G7627" s="118" t="s">
        <v>2</v>
      </c>
      <c r="H7627" s="137">
        <v>44596</v>
      </c>
      <c r="I7627" s="119">
        <v>79</v>
      </c>
      <c r="J7627" s="129"/>
      <c r="K7627" s="129"/>
      <c r="L7627" s="129">
        <v>0</v>
      </c>
      <c r="M7627" s="134" t="s">
        <v>28733</v>
      </c>
    </row>
    <row r="7628" spans="1:13" hidden="1" x14ac:dyDescent="0.25">
      <c r="A7628" s="128"/>
      <c r="B7628" s="2"/>
      <c r="C7628" s="139" t="s">
        <v>7188</v>
      </c>
      <c r="D7628" s="124" t="s">
        <v>7189</v>
      </c>
      <c r="E7628" s="118" t="s">
        <v>48</v>
      </c>
      <c r="F7628" s="124" t="s">
        <v>35249</v>
      </c>
      <c r="G7628" s="118" t="s">
        <v>2</v>
      </c>
      <c r="H7628" s="137">
        <v>45593</v>
      </c>
      <c r="I7628" s="119">
        <v>60</v>
      </c>
      <c r="J7628" s="129"/>
      <c r="K7628" s="129"/>
      <c r="L7628" s="129">
        <v>0</v>
      </c>
      <c r="M7628" s="134" t="s">
        <v>22943</v>
      </c>
    </row>
    <row r="7629" spans="1:13" hidden="1" x14ac:dyDescent="0.25">
      <c r="A7629" s="128"/>
      <c r="B7629" s="2"/>
      <c r="C7629" s="139" t="s">
        <v>7190</v>
      </c>
      <c r="D7629" s="124" t="s">
        <v>7191</v>
      </c>
      <c r="E7629" s="118" t="s">
        <v>48</v>
      </c>
      <c r="F7629" s="124" t="s">
        <v>35249</v>
      </c>
      <c r="G7629" s="118" t="s">
        <v>2</v>
      </c>
      <c r="H7629" s="137">
        <v>44034</v>
      </c>
      <c r="I7629" s="119">
        <v>64.45</v>
      </c>
      <c r="J7629" s="129"/>
      <c r="K7629" s="129"/>
      <c r="L7629" s="129">
        <v>0</v>
      </c>
      <c r="M7629" s="134" t="s">
        <v>22944</v>
      </c>
    </row>
    <row r="7630" spans="1:13" hidden="1" x14ac:dyDescent="0.25">
      <c r="A7630" s="128"/>
      <c r="B7630" s="2"/>
      <c r="C7630" s="139" t="s">
        <v>30599</v>
      </c>
      <c r="D7630" s="124" t="s">
        <v>30600</v>
      </c>
      <c r="E7630" s="118" t="s">
        <v>48</v>
      </c>
      <c r="F7630" s="124" t="s">
        <v>35249</v>
      </c>
      <c r="G7630" s="118" t="s">
        <v>2</v>
      </c>
      <c r="H7630" s="137"/>
      <c r="I7630" s="119"/>
      <c r="J7630" s="129"/>
      <c r="K7630" s="129"/>
      <c r="L7630" s="129">
        <v>0</v>
      </c>
      <c r="M7630" s="134" t="s">
        <v>22945</v>
      </c>
    </row>
    <row r="7631" spans="1:13" hidden="1" x14ac:dyDescent="0.25">
      <c r="A7631" s="128"/>
      <c r="B7631" s="2"/>
      <c r="C7631" s="139" t="s">
        <v>35000</v>
      </c>
      <c r="D7631" s="124" t="s">
        <v>35001</v>
      </c>
      <c r="E7631" s="118" t="s">
        <v>48</v>
      </c>
      <c r="F7631" s="124" t="s">
        <v>35249</v>
      </c>
      <c r="G7631" s="118" t="s">
        <v>2</v>
      </c>
      <c r="H7631" s="137">
        <v>45554</v>
      </c>
      <c r="I7631" s="119">
        <v>11.25</v>
      </c>
      <c r="J7631" s="129"/>
      <c r="K7631" s="129"/>
      <c r="L7631" s="129">
        <v>0</v>
      </c>
      <c r="M7631" s="134" t="s">
        <v>22947</v>
      </c>
    </row>
    <row r="7632" spans="1:13" hidden="1" x14ac:dyDescent="0.25">
      <c r="A7632" s="128"/>
      <c r="B7632" s="2"/>
      <c r="C7632" s="139" t="s">
        <v>34954</v>
      </c>
      <c r="D7632" s="124" t="s">
        <v>34955</v>
      </c>
      <c r="E7632" s="118" t="s">
        <v>48</v>
      </c>
      <c r="F7632" s="124" t="s">
        <v>35249</v>
      </c>
      <c r="G7632" s="118" t="s">
        <v>2</v>
      </c>
      <c r="H7632" s="137"/>
      <c r="I7632" s="119"/>
      <c r="J7632" s="129"/>
      <c r="K7632" s="129"/>
      <c r="L7632" s="129">
        <v>0</v>
      </c>
      <c r="M7632" s="134" t="s">
        <v>28589</v>
      </c>
    </row>
    <row r="7633" spans="1:13" hidden="1" x14ac:dyDescent="0.25">
      <c r="A7633" s="128"/>
      <c r="B7633" s="2"/>
      <c r="C7633" s="139" t="s">
        <v>35337</v>
      </c>
      <c r="D7633" s="124" t="s">
        <v>35338</v>
      </c>
      <c r="E7633" s="118" t="s">
        <v>48</v>
      </c>
      <c r="F7633" s="124" t="s">
        <v>35249</v>
      </c>
      <c r="G7633" s="118" t="s">
        <v>2</v>
      </c>
      <c r="H7633" s="137">
        <v>45576</v>
      </c>
      <c r="I7633" s="119">
        <v>101.46</v>
      </c>
      <c r="J7633" s="129"/>
      <c r="K7633" s="129"/>
      <c r="L7633" s="129">
        <v>0</v>
      </c>
      <c r="M7633" s="134" t="s">
        <v>22948</v>
      </c>
    </row>
    <row r="7634" spans="1:13" hidden="1" x14ac:dyDescent="0.25">
      <c r="A7634" s="128"/>
      <c r="B7634" s="2"/>
      <c r="C7634" s="139" t="s">
        <v>31213</v>
      </c>
      <c r="D7634" s="124" t="s">
        <v>31214</v>
      </c>
      <c r="E7634" s="118" t="s">
        <v>48</v>
      </c>
      <c r="F7634" s="124" t="s">
        <v>35249</v>
      </c>
      <c r="G7634" s="118" t="s">
        <v>2</v>
      </c>
      <c r="H7634" s="137">
        <v>45131</v>
      </c>
      <c r="I7634" s="119">
        <v>48</v>
      </c>
      <c r="J7634" s="129"/>
      <c r="K7634" s="129"/>
      <c r="L7634" s="129">
        <v>0</v>
      </c>
      <c r="M7634" s="134" t="s">
        <v>22949</v>
      </c>
    </row>
    <row r="7635" spans="1:13" hidden="1" x14ac:dyDescent="0.25">
      <c r="A7635" s="128"/>
      <c r="B7635" s="2"/>
      <c r="C7635" s="139" t="s">
        <v>7192</v>
      </c>
      <c r="D7635" s="124" t="s">
        <v>7193</v>
      </c>
      <c r="E7635" s="118" t="s">
        <v>48</v>
      </c>
      <c r="F7635" s="124" t="s">
        <v>35249</v>
      </c>
      <c r="G7635" s="118" t="s">
        <v>2</v>
      </c>
      <c r="H7635" s="137">
        <v>44806</v>
      </c>
      <c r="I7635" s="119">
        <v>29.74</v>
      </c>
      <c r="J7635" s="129"/>
      <c r="K7635" s="129"/>
      <c r="L7635" s="129">
        <v>0</v>
      </c>
      <c r="M7635" s="134" t="s">
        <v>30274</v>
      </c>
    </row>
    <row r="7636" spans="1:13" hidden="1" x14ac:dyDescent="0.25">
      <c r="A7636" s="128"/>
      <c r="B7636" s="2"/>
      <c r="C7636" s="139" t="s">
        <v>7194</v>
      </c>
      <c r="D7636" s="124" t="s">
        <v>7195</v>
      </c>
      <c r="E7636" s="118" t="s">
        <v>48</v>
      </c>
      <c r="F7636" s="124" t="s">
        <v>35249</v>
      </c>
      <c r="G7636" s="118" t="s">
        <v>2</v>
      </c>
      <c r="H7636" s="137">
        <v>45727</v>
      </c>
      <c r="I7636" s="119">
        <v>27.54</v>
      </c>
      <c r="J7636" s="129"/>
      <c r="K7636" s="129"/>
      <c r="L7636" s="129">
        <v>0</v>
      </c>
      <c r="M7636" s="134" t="s">
        <v>22950</v>
      </c>
    </row>
    <row r="7637" spans="1:13" hidden="1" x14ac:dyDescent="0.25">
      <c r="A7637" s="128"/>
      <c r="B7637" s="2"/>
      <c r="C7637" s="139" t="s">
        <v>7196</v>
      </c>
      <c r="D7637" s="124" t="s">
        <v>7197</v>
      </c>
      <c r="E7637" s="118" t="s">
        <v>48</v>
      </c>
      <c r="F7637" s="124" t="s">
        <v>35249</v>
      </c>
      <c r="G7637" s="118" t="s">
        <v>2</v>
      </c>
      <c r="H7637" s="137">
        <v>44076</v>
      </c>
      <c r="I7637" s="119">
        <v>103</v>
      </c>
      <c r="J7637" s="129"/>
      <c r="K7637" s="129"/>
      <c r="L7637" s="129">
        <v>0</v>
      </c>
      <c r="M7637" s="134" t="s">
        <v>22951</v>
      </c>
    </row>
    <row r="7638" spans="1:13" hidden="1" x14ac:dyDescent="0.25">
      <c r="A7638" s="128"/>
      <c r="B7638" s="2"/>
      <c r="C7638" s="139" t="s">
        <v>7198</v>
      </c>
      <c r="D7638" s="124" t="s">
        <v>7199</v>
      </c>
      <c r="E7638" s="118" t="s">
        <v>48</v>
      </c>
      <c r="F7638" s="124" t="s">
        <v>35249</v>
      </c>
      <c r="G7638" s="118" t="s">
        <v>2</v>
      </c>
      <c r="H7638" s="137">
        <v>44939</v>
      </c>
      <c r="I7638" s="119">
        <v>69.7</v>
      </c>
      <c r="J7638" s="129"/>
      <c r="K7638" s="129"/>
      <c r="L7638" s="129">
        <v>0</v>
      </c>
      <c r="M7638" s="134" t="s">
        <v>29368</v>
      </c>
    </row>
    <row r="7639" spans="1:13" hidden="1" x14ac:dyDescent="0.25">
      <c r="A7639" s="128"/>
      <c r="B7639" s="2"/>
      <c r="C7639" s="139" t="s">
        <v>7200</v>
      </c>
      <c r="D7639" s="124" t="s">
        <v>7201</v>
      </c>
      <c r="E7639" s="118" t="s">
        <v>48</v>
      </c>
      <c r="F7639" s="124" t="s">
        <v>35249</v>
      </c>
      <c r="G7639" s="118" t="s">
        <v>2</v>
      </c>
      <c r="H7639" s="137">
        <v>43661</v>
      </c>
      <c r="I7639" s="119">
        <v>15.96</v>
      </c>
      <c r="J7639" s="129"/>
      <c r="K7639" s="129"/>
      <c r="L7639" s="129">
        <v>0</v>
      </c>
      <c r="M7639" s="134" t="s">
        <v>22952</v>
      </c>
    </row>
    <row r="7640" spans="1:13" hidden="1" x14ac:dyDescent="0.25">
      <c r="A7640" s="128"/>
      <c r="B7640" s="2"/>
      <c r="C7640" s="139" t="s">
        <v>31295</v>
      </c>
      <c r="D7640" s="124" t="s">
        <v>31296</v>
      </c>
      <c r="E7640" s="118" t="s">
        <v>48</v>
      </c>
      <c r="F7640" s="124" t="s">
        <v>35249</v>
      </c>
      <c r="G7640" s="118" t="s">
        <v>2</v>
      </c>
      <c r="H7640" s="137"/>
      <c r="I7640" s="119"/>
      <c r="J7640" s="129"/>
      <c r="K7640" s="129"/>
      <c r="L7640" s="129">
        <v>0</v>
      </c>
      <c r="M7640" s="134" t="s">
        <v>22953</v>
      </c>
    </row>
    <row r="7641" spans="1:13" hidden="1" x14ac:dyDescent="0.25">
      <c r="A7641" s="128"/>
      <c r="B7641" s="2"/>
      <c r="C7641" s="139" t="s">
        <v>7202</v>
      </c>
      <c r="D7641" s="124" t="s">
        <v>7203</v>
      </c>
      <c r="E7641" s="118" t="s">
        <v>48</v>
      </c>
      <c r="F7641" s="124" t="s">
        <v>35249</v>
      </c>
      <c r="G7641" s="118" t="s">
        <v>2</v>
      </c>
      <c r="H7641" s="137"/>
      <c r="I7641" s="119"/>
      <c r="J7641" s="129"/>
      <c r="K7641" s="129"/>
      <c r="L7641" s="129">
        <v>0</v>
      </c>
      <c r="M7641" s="134" t="s">
        <v>22954</v>
      </c>
    </row>
    <row r="7642" spans="1:13" hidden="1" x14ac:dyDescent="0.25">
      <c r="A7642" s="128"/>
      <c r="B7642" s="2"/>
      <c r="C7642" s="139" t="s">
        <v>7204</v>
      </c>
      <c r="D7642" s="124" t="s">
        <v>7205</v>
      </c>
      <c r="E7642" s="118" t="s">
        <v>48</v>
      </c>
      <c r="F7642" s="124" t="s">
        <v>35249</v>
      </c>
      <c r="G7642" s="118" t="s">
        <v>34659</v>
      </c>
      <c r="H7642" s="137">
        <v>46073</v>
      </c>
      <c r="I7642" s="119">
        <v>50</v>
      </c>
      <c r="J7642" s="129"/>
      <c r="K7642" s="129"/>
      <c r="L7642" s="129">
        <v>0</v>
      </c>
      <c r="M7642" s="134" t="s">
        <v>30019</v>
      </c>
    </row>
    <row r="7643" spans="1:13" hidden="1" x14ac:dyDescent="0.25">
      <c r="A7643" s="128"/>
      <c r="B7643" s="2"/>
      <c r="C7643" s="139" t="s">
        <v>7206</v>
      </c>
      <c r="D7643" s="124" t="s">
        <v>7207</v>
      </c>
      <c r="E7643" s="118" t="s">
        <v>48</v>
      </c>
      <c r="F7643" s="124" t="s">
        <v>35249</v>
      </c>
      <c r="G7643" s="118" t="s">
        <v>11</v>
      </c>
      <c r="H7643" s="137">
        <v>45798</v>
      </c>
      <c r="I7643" s="119">
        <v>395</v>
      </c>
      <c r="J7643" s="129"/>
      <c r="K7643" s="129"/>
      <c r="L7643" s="129">
        <v>0</v>
      </c>
      <c r="M7643" s="134" t="s">
        <v>29629</v>
      </c>
    </row>
    <row r="7644" spans="1:13" hidden="1" x14ac:dyDescent="0.25">
      <c r="A7644" s="128"/>
      <c r="B7644" s="2"/>
      <c r="C7644" s="139" t="s">
        <v>31010</v>
      </c>
      <c r="D7644" s="124" t="s">
        <v>31011</v>
      </c>
      <c r="E7644" s="118" t="s">
        <v>48</v>
      </c>
      <c r="F7644" s="124" t="s">
        <v>35249</v>
      </c>
      <c r="G7644" s="118" t="s">
        <v>59</v>
      </c>
      <c r="H7644" s="137"/>
      <c r="I7644" s="119"/>
      <c r="J7644" s="129"/>
      <c r="K7644" s="129"/>
      <c r="L7644" s="129">
        <v>0</v>
      </c>
      <c r="M7644" s="134" t="s">
        <v>22955</v>
      </c>
    </row>
    <row r="7645" spans="1:13" hidden="1" x14ac:dyDescent="0.25">
      <c r="A7645" s="128"/>
      <c r="B7645" s="2"/>
      <c r="C7645" s="139" t="s">
        <v>27598</v>
      </c>
      <c r="D7645" s="124" t="s">
        <v>27599</v>
      </c>
      <c r="E7645" s="118" t="s">
        <v>48</v>
      </c>
      <c r="F7645" s="124" t="s">
        <v>35249</v>
      </c>
      <c r="G7645" s="118" t="s">
        <v>59</v>
      </c>
      <c r="H7645" s="137"/>
      <c r="I7645" s="119"/>
      <c r="J7645" s="129"/>
      <c r="K7645" s="129"/>
      <c r="L7645" s="129">
        <v>0</v>
      </c>
      <c r="M7645" s="134" t="s">
        <v>22956</v>
      </c>
    </row>
    <row r="7646" spans="1:13" hidden="1" x14ac:dyDescent="0.25">
      <c r="A7646" s="128"/>
      <c r="B7646" s="2"/>
      <c r="C7646" s="139" t="s">
        <v>7208</v>
      </c>
      <c r="D7646" s="124" t="s">
        <v>7209</v>
      </c>
      <c r="E7646" s="118" t="s">
        <v>48</v>
      </c>
      <c r="F7646" s="124" t="s">
        <v>35249</v>
      </c>
      <c r="G7646" s="118" t="s">
        <v>59</v>
      </c>
      <c r="H7646" s="137"/>
      <c r="I7646" s="119"/>
      <c r="J7646" s="129"/>
      <c r="K7646" s="129"/>
      <c r="L7646" s="129">
        <v>0</v>
      </c>
      <c r="M7646" s="134" t="s">
        <v>22957</v>
      </c>
    </row>
    <row r="7647" spans="1:13" hidden="1" x14ac:dyDescent="0.25">
      <c r="A7647" s="128"/>
      <c r="B7647" s="2"/>
      <c r="C7647" s="139" t="s">
        <v>7210</v>
      </c>
      <c r="D7647" s="124" t="s">
        <v>7211</v>
      </c>
      <c r="E7647" s="118" t="s">
        <v>48</v>
      </c>
      <c r="F7647" s="124" t="s">
        <v>35249</v>
      </c>
      <c r="G7647" s="118" t="s">
        <v>2</v>
      </c>
      <c r="H7647" s="137">
        <v>44680</v>
      </c>
      <c r="I7647" s="119">
        <v>321.54000000000002</v>
      </c>
      <c r="J7647" s="129"/>
      <c r="K7647" s="129"/>
      <c r="L7647" s="129">
        <v>0</v>
      </c>
      <c r="M7647" s="134" t="s">
        <v>22958</v>
      </c>
    </row>
    <row r="7648" spans="1:13" hidden="1" x14ac:dyDescent="0.25">
      <c r="A7648" s="128"/>
      <c r="B7648" s="2"/>
      <c r="C7648" s="139" t="s">
        <v>7212</v>
      </c>
      <c r="D7648" s="124" t="s">
        <v>7213</v>
      </c>
      <c r="E7648" s="118" t="s">
        <v>48</v>
      </c>
      <c r="F7648" s="124" t="s">
        <v>35249</v>
      </c>
      <c r="G7648" s="118" t="s">
        <v>34659</v>
      </c>
      <c r="H7648" s="137">
        <v>42248</v>
      </c>
      <c r="I7648" s="119">
        <v>345</v>
      </c>
      <c r="J7648" s="129"/>
      <c r="K7648" s="129"/>
      <c r="L7648" s="129">
        <v>0</v>
      </c>
      <c r="M7648" s="134" t="s">
        <v>22959</v>
      </c>
    </row>
    <row r="7649" spans="1:13" hidden="1" x14ac:dyDescent="0.25">
      <c r="A7649" s="128"/>
      <c r="B7649" s="2"/>
      <c r="C7649" s="139" t="s">
        <v>7214</v>
      </c>
      <c r="D7649" s="124" t="s">
        <v>7215</v>
      </c>
      <c r="E7649" s="118" t="s">
        <v>48</v>
      </c>
      <c r="F7649" s="124" t="s">
        <v>35249</v>
      </c>
      <c r="G7649" s="118" t="s">
        <v>59</v>
      </c>
      <c r="H7649" s="137">
        <v>41962</v>
      </c>
      <c r="I7649" s="119">
        <v>7603.88</v>
      </c>
      <c r="J7649" s="129"/>
      <c r="K7649" s="129"/>
      <c r="L7649" s="129">
        <v>0</v>
      </c>
      <c r="M7649" s="134" t="s">
        <v>28760</v>
      </c>
    </row>
    <row r="7650" spans="1:13" hidden="1" x14ac:dyDescent="0.25">
      <c r="A7650" s="128"/>
      <c r="B7650" s="2"/>
      <c r="C7650" s="139" t="s">
        <v>7216</v>
      </c>
      <c r="D7650" s="124" t="s">
        <v>7217</v>
      </c>
      <c r="E7650" s="118" t="s">
        <v>48</v>
      </c>
      <c r="F7650" s="124" t="s">
        <v>35249</v>
      </c>
      <c r="G7650" s="118" t="s">
        <v>59</v>
      </c>
      <c r="H7650" s="137">
        <v>40820</v>
      </c>
      <c r="I7650" s="119">
        <v>10400</v>
      </c>
      <c r="J7650" s="129"/>
      <c r="K7650" s="129"/>
      <c r="L7650" s="129">
        <v>0</v>
      </c>
      <c r="M7650" s="134" t="s">
        <v>28151</v>
      </c>
    </row>
    <row r="7651" spans="1:13" hidden="1" x14ac:dyDescent="0.25">
      <c r="A7651" s="128"/>
      <c r="B7651" s="2"/>
      <c r="C7651" s="139" t="s">
        <v>31588</v>
      </c>
      <c r="D7651" s="124" t="s">
        <v>31589</v>
      </c>
      <c r="E7651" s="118" t="s">
        <v>48</v>
      </c>
      <c r="F7651" s="124" t="s">
        <v>35249</v>
      </c>
      <c r="G7651" s="118" t="s">
        <v>59</v>
      </c>
      <c r="H7651" s="137"/>
      <c r="I7651" s="119"/>
      <c r="J7651" s="129"/>
      <c r="K7651" s="129"/>
      <c r="L7651" s="129">
        <v>0</v>
      </c>
      <c r="M7651" s="134" t="s">
        <v>22960</v>
      </c>
    </row>
    <row r="7652" spans="1:13" hidden="1" x14ac:dyDescent="0.25">
      <c r="A7652" s="128"/>
      <c r="B7652" s="2"/>
      <c r="C7652" s="139" t="s">
        <v>33498</v>
      </c>
      <c r="D7652" s="124" t="s">
        <v>33499</v>
      </c>
      <c r="E7652" s="118" t="s">
        <v>48</v>
      </c>
      <c r="F7652" s="124" t="s">
        <v>35249</v>
      </c>
      <c r="G7652" s="118" t="s">
        <v>2</v>
      </c>
      <c r="H7652" s="137"/>
      <c r="I7652" s="119"/>
      <c r="J7652" s="129"/>
      <c r="K7652" s="129"/>
      <c r="L7652" s="129">
        <v>0</v>
      </c>
      <c r="M7652" s="134" t="s">
        <v>29356</v>
      </c>
    </row>
    <row r="7653" spans="1:13" hidden="1" x14ac:dyDescent="0.25">
      <c r="A7653" s="128"/>
      <c r="B7653" s="2"/>
      <c r="C7653" s="139" t="s">
        <v>7218</v>
      </c>
      <c r="D7653" s="124" t="s">
        <v>7219</v>
      </c>
      <c r="E7653" s="118" t="s">
        <v>48</v>
      </c>
      <c r="F7653" s="124" t="s">
        <v>35249</v>
      </c>
      <c r="G7653" s="118" t="s">
        <v>59</v>
      </c>
      <c r="H7653" s="137">
        <v>42319</v>
      </c>
      <c r="I7653" s="119">
        <v>155</v>
      </c>
      <c r="J7653" s="129"/>
      <c r="K7653" s="129"/>
      <c r="L7653" s="129">
        <v>0</v>
      </c>
      <c r="M7653" s="134" t="s">
        <v>29951</v>
      </c>
    </row>
    <row r="7654" spans="1:13" hidden="1" x14ac:dyDescent="0.25">
      <c r="A7654" s="128"/>
      <c r="B7654" s="2"/>
      <c r="C7654" s="139" t="s">
        <v>7220</v>
      </c>
      <c r="D7654" s="124" t="s">
        <v>7221</v>
      </c>
      <c r="E7654" s="118" t="s">
        <v>48</v>
      </c>
      <c r="F7654" s="124" t="s">
        <v>35249</v>
      </c>
      <c r="G7654" s="118" t="s">
        <v>2</v>
      </c>
      <c r="H7654" s="137">
        <v>43201</v>
      </c>
      <c r="I7654" s="119">
        <v>2030.28</v>
      </c>
      <c r="J7654" s="129"/>
      <c r="K7654" s="129"/>
      <c r="L7654" s="129">
        <v>0</v>
      </c>
      <c r="M7654" s="134" t="s">
        <v>29942</v>
      </c>
    </row>
    <row r="7655" spans="1:13" hidden="1" x14ac:dyDescent="0.25">
      <c r="A7655" s="128"/>
      <c r="B7655" s="2"/>
      <c r="C7655" s="139" t="s">
        <v>31096</v>
      </c>
      <c r="D7655" s="124" t="s">
        <v>31097</v>
      </c>
      <c r="E7655" s="118" t="s">
        <v>48</v>
      </c>
      <c r="F7655" s="124" t="s">
        <v>35249</v>
      </c>
      <c r="G7655" s="118" t="s">
        <v>34659</v>
      </c>
      <c r="H7655" s="137"/>
      <c r="I7655" s="119"/>
      <c r="J7655" s="129"/>
      <c r="K7655" s="129"/>
      <c r="L7655" s="129">
        <v>0</v>
      </c>
      <c r="M7655" s="134" t="s">
        <v>28891</v>
      </c>
    </row>
    <row r="7656" spans="1:13" hidden="1" x14ac:dyDescent="0.25">
      <c r="A7656" s="128"/>
      <c r="B7656" s="2"/>
      <c r="C7656" s="139" t="s">
        <v>7222</v>
      </c>
      <c r="D7656" s="124" t="s">
        <v>7223</v>
      </c>
      <c r="E7656" s="118" t="s">
        <v>48</v>
      </c>
      <c r="F7656" s="124" t="s">
        <v>35249</v>
      </c>
      <c r="G7656" s="118" t="s">
        <v>59</v>
      </c>
      <c r="H7656" s="137">
        <v>41508</v>
      </c>
      <c r="I7656" s="119">
        <v>1510.67</v>
      </c>
      <c r="J7656" s="129"/>
      <c r="K7656" s="129"/>
      <c r="L7656" s="129">
        <v>0</v>
      </c>
      <c r="M7656" s="134" t="s">
        <v>22961</v>
      </c>
    </row>
    <row r="7657" spans="1:13" hidden="1" x14ac:dyDescent="0.25">
      <c r="A7657" s="128"/>
      <c r="B7657" s="2"/>
      <c r="C7657" s="139" t="s">
        <v>7224</v>
      </c>
      <c r="D7657" s="124" t="s">
        <v>7225</v>
      </c>
      <c r="E7657" s="118" t="s">
        <v>48</v>
      </c>
      <c r="F7657" s="124" t="s">
        <v>35249</v>
      </c>
      <c r="G7657" s="118" t="s">
        <v>59</v>
      </c>
      <c r="H7657" s="137">
        <v>43411</v>
      </c>
      <c r="I7657" s="119">
        <v>44</v>
      </c>
      <c r="J7657" s="129"/>
      <c r="K7657" s="129"/>
      <c r="L7657" s="129">
        <v>0</v>
      </c>
      <c r="M7657" s="134" t="s">
        <v>22962</v>
      </c>
    </row>
    <row r="7658" spans="1:13" hidden="1" x14ac:dyDescent="0.25">
      <c r="A7658" s="128"/>
      <c r="B7658" s="2"/>
      <c r="C7658" s="139" t="s">
        <v>7226</v>
      </c>
      <c r="D7658" s="124" t="s">
        <v>7227</v>
      </c>
      <c r="E7658" s="118" t="s">
        <v>48</v>
      </c>
      <c r="F7658" s="124" t="s">
        <v>35249</v>
      </c>
      <c r="G7658" s="118" t="s">
        <v>59</v>
      </c>
      <c r="H7658" s="137">
        <v>44494</v>
      </c>
      <c r="I7658" s="119">
        <v>429.98</v>
      </c>
      <c r="J7658" s="129"/>
      <c r="K7658" s="129"/>
      <c r="L7658" s="129">
        <v>0</v>
      </c>
      <c r="M7658" s="134" t="s">
        <v>22963</v>
      </c>
    </row>
    <row r="7659" spans="1:13" hidden="1" x14ac:dyDescent="0.25">
      <c r="A7659" s="128"/>
      <c r="B7659" s="2"/>
      <c r="C7659" s="139" t="s">
        <v>7228</v>
      </c>
      <c r="D7659" s="124" t="s">
        <v>7229</v>
      </c>
      <c r="E7659" s="118" t="s">
        <v>48</v>
      </c>
      <c r="F7659" s="124" t="s">
        <v>35249</v>
      </c>
      <c r="G7659" s="118" t="s">
        <v>59</v>
      </c>
      <c r="H7659" s="137">
        <v>42877</v>
      </c>
      <c r="I7659" s="119">
        <v>204.78</v>
      </c>
      <c r="J7659" s="129"/>
      <c r="K7659" s="129"/>
      <c r="L7659" s="129">
        <v>0</v>
      </c>
      <c r="M7659" s="134" t="s">
        <v>22964</v>
      </c>
    </row>
    <row r="7660" spans="1:13" hidden="1" x14ac:dyDescent="0.25">
      <c r="A7660" s="128"/>
      <c r="B7660" s="2"/>
      <c r="C7660" s="139" t="s">
        <v>7230</v>
      </c>
      <c r="D7660" s="124" t="s">
        <v>7231</v>
      </c>
      <c r="E7660" s="118" t="s">
        <v>48</v>
      </c>
      <c r="F7660" s="124" t="s">
        <v>35249</v>
      </c>
      <c r="G7660" s="118" t="s">
        <v>2</v>
      </c>
      <c r="H7660" s="137">
        <v>42928</v>
      </c>
      <c r="I7660" s="119">
        <v>192.08</v>
      </c>
      <c r="J7660" s="129"/>
      <c r="K7660" s="129"/>
      <c r="L7660" s="129">
        <v>0</v>
      </c>
      <c r="M7660" s="134" t="s">
        <v>22965</v>
      </c>
    </row>
    <row r="7661" spans="1:13" hidden="1" x14ac:dyDescent="0.25">
      <c r="A7661" s="128"/>
      <c r="B7661" s="2"/>
      <c r="C7661" s="139" t="s">
        <v>32905</v>
      </c>
      <c r="D7661" s="124" t="s">
        <v>32906</v>
      </c>
      <c r="E7661" s="118" t="s">
        <v>48</v>
      </c>
      <c r="F7661" s="124" t="s">
        <v>35249</v>
      </c>
      <c r="G7661" s="118" t="s">
        <v>59</v>
      </c>
      <c r="H7661" s="137"/>
      <c r="I7661" s="119"/>
      <c r="J7661" s="129"/>
      <c r="K7661" s="129"/>
      <c r="L7661" s="129">
        <v>0</v>
      </c>
      <c r="M7661" s="134" t="s">
        <v>28383</v>
      </c>
    </row>
    <row r="7662" spans="1:13" hidden="1" x14ac:dyDescent="0.25">
      <c r="A7662" s="128"/>
      <c r="B7662" s="2"/>
      <c r="C7662" s="139" t="s">
        <v>32466</v>
      </c>
      <c r="D7662" s="124" t="s">
        <v>32467</v>
      </c>
      <c r="E7662" s="118" t="s">
        <v>48</v>
      </c>
      <c r="F7662" s="124" t="s">
        <v>35249</v>
      </c>
      <c r="G7662" s="118" t="s">
        <v>2</v>
      </c>
      <c r="H7662" s="137"/>
      <c r="I7662" s="119"/>
      <c r="J7662" s="129"/>
      <c r="K7662" s="129"/>
      <c r="L7662" s="129">
        <v>0</v>
      </c>
      <c r="M7662" s="134" t="s">
        <v>22966</v>
      </c>
    </row>
    <row r="7663" spans="1:13" hidden="1" x14ac:dyDescent="0.25">
      <c r="A7663" s="128"/>
      <c r="B7663" s="2"/>
      <c r="C7663" s="139" t="s">
        <v>7232</v>
      </c>
      <c r="D7663" s="124" t="s">
        <v>7233</v>
      </c>
      <c r="E7663" s="118" t="s">
        <v>48</v>
      </c>
      <c r="F7663" s="124" t="s">
        <v>35249</v>
      </c>
      <c r="G7663" s="118" t="s">
        <v>2</v>
      </c>
      <c r="H7663" s="137">
        <v>43031</v>
      </c>
      <c r="I7663" s="119">
        <v>957.66</v>
      </c>
      <c r="J7663" s="129"/>
      <c r="K7663" s="129"/>
      <c r="L7663" s="129">
        <v>0</v>
      </c>
      <c r="M7663" s="134" t="s">
        <v>29303</v>
      </c>
    </row>
    <row r="7664" spans="1:13" hidden="1" x14ac:dyDescent="0.25">
      <c r="A7664" s="128"/>
      <c r="B7664" s="2"/>
      <c r="C7664" s="139" t="s">
        <v>32661</v>
      </c>
      <c r="D7664" s="124" t="s">
        <v>32662</v>
      </c>
      <c r="E7664" s="118" t="s">
        <v>48</v>
      </c>
      <c r="F7664" s="124" t="s">
        <v>35249</v>
      </c>
      <c r="G7664" s="118" t="s">
        <v>59</v>
      </c>
      <c r="H7664" s="137"/>
      <c r="I7664" s="119"/>
      <c r="J7664" s="129"/>
      <c r="K7664" s="129"/>
      <c r="L7664" s="129">
        <v>0</v>
      </c>
      <c r="M7664" s="134" t="s">
        <v>28643</v>
      </c>
    </row>
    <row r="7665" spans="1:13" hidden="1" x14ac:dyDescent="0.25">
      <c r="A7665" s="128"/>
      <c r="B7665" s="2"/>
      <c r="C7665" s="139" t="s">
        <v>34337</v>
      </c>
      <c r="D7665" s="124" t="s">
        <v>34338</v>
      </c>
      <c r="E7665" s="118" t="s">
        <v>48</v>
      </c>
      <c r="F7665" s="124" t="s">
        <v>35249</v>
      </c>
      <c r="G7665" s="118" t="s">
        <v>59</v>
      </c>
      <c r="H7665" s="137"/>
      <c r="I7665" s="119"/>
      <c r="J7665" s="129"/>
      <c r="K7665" s="129"/>
      <c r="L7665" s="129">
        <v>0</v>
      </c>
      <c r="M7665" s="134" t="s">
        <v>22967</v>
      </c>
    </row>
    <row r="7666" spans="1:13" hidden="1" x14ac:dyDescent="0.25">
      <c r="A7666" s="128"/>
      <c r="B7666" s="2"/>
      <c r="C7666" s="139" t="s">
        <v>7234</v>
      </c>
      <c r="D7666" s="124" t="s">
        <v>7235</v>
      </c>
      <c r="E7666" s="118" t="s">
        <v>48</v>
      </c>
      <c r="F7666" s="124" t="s">
        <v>35249</v>
      </c>
      <c r="G7666" s="118" t="s">
        <v>59</v>
      </c>
      <c r="H7666" s="137">
        <v>41450</v>
      </c>
      <c r="I7666" s="119">
        <v>1562.4</v>
      </c>
      <c r="J7666" s="129"/>
      <c r="K7666" s="129"/>
      <c r="L7666" s="129">
        <v>0</v>
      </c>
      <c r="M7666" s="134" t="s">
        <v>22968</v>
      </c>
    </row>
    <row r="7667" spans="1:13" hidden="1" x14ac:dyDescent="0.25">
      <c r="A7667" s="128"/>
      <c r="B7667" s="2"/>
      <c r="C7667" s="139" t="s">
        <v>7236</v>
      </c>
      <c r="D7667" s="124" t="s">
        <v>7237</v>
      </c>
      <c r="E7667" s="118" t="s">
        <v>48</v>
      </c>
      <c r="F7667" s="124" t="s">
        <v>35249</v>
      </c>
      <c r="G7667" s="118" t="s">
        <v>59</v>
      </c>
      <c r="H7667" s="137">
        <v>43063</v>
      </c>
      <c r="I7667" s="119">
        <v>78.14</v>
      </c>
      <c r="J7667" s="129"/>
      <c r="K7667" s="129"/>
      <c r="L7667" s="129">
        <v>0</v>
      </c>
      <c r="M7667" s="134" t="s">
        <v>22969</v>
      </c>
    </row>
    <row r="7668" spans="1:13" hidden="1" x14ac:dyDescent="0.25">
      <c r="A7668" s="128"/>
      <c r="B7668" s="2"/>
      <c r="C7668" s="139" t="s">
        <v>7238</v>
      </c>
      <c r="D7668" s="124" t="s">
        <v>7239</v>
      </c>
      <c r="E7668" s="118" t="s">
        <v>48</v>
      </c>
      <c r="F7668" s="124" t="s">
        <v>35249</v>
      </c>
      <c r="G7668" s="118" t="s">
        <v>59</v>
      </c>
      <c r="H7668" s="137">
        <v>42843</v>
      </c>
      <c r="I7668" s="119">
        <v>177.02</v>
      </c>
      <c r="J7668" s="129"/>
      <c r="K7668" s="129"/>
      <c r="L7668" s="129">
        <v>0</v>
      </c>
      <c r="M7668" s="134" t="s">
        <v>29345</v>
      </c>
    </row>
    <row r="7669" spans="1:13" hidden="1" x14ac:dyDescent="0.25">
      <c r="A7669" s="128"/>
      <c r="B7669" s="2"/>
      <c r="C7669" s="139" t="s">
        <v>32957</v>
      </c>
      <c r="D7669" s="124" t="s">
        <v>32958</v>
      </c>
      <c r="E7669" s="118" t="s">
        <v>48</v>
      </c>
      <c r="F7669" s="124" t="s">
        <v>35249</v>
      </c>
      <c r="G7669" s="118" t="s">
        <v>59</v>
      </c>
      <c r="H7669" s="137"/>
      <c r="I7669" s="119"/>
      <c r="J7669" s="129"/>
      <c r="K7669" s="129"/>
      <c r="L7669" s="129">
        <v>0</v>
      </c>
      <c r="M7669" s="134" t="s">
        <v>33450</v>
      </c>
    </row>
    <row r="7670" spans="1:13" hidden="1" x14ac:dyDescent="0.25">
      <c r="A7670" s="128"/>
      <c r="B7670" s="2"/>
      <c r="C7670" s="139" t="s">
        <v>7240</v>
      </c>
      <c r="D7670" s="124" t="s">
        <v>7241</v>
      </c>
      <c r="E7670" s="118" t="s">
        <v>48</v>
      </c>
      <c r="F7670" s="124" t="s">
        <v>35249</v>
      </c>
      <c r="G7670" s="118" t="s">
        <v>59</v>
      </c>
      <c r="H7670" s="137">
        <v>41493</v>
      </c>
      <c r="I7670" s="119">
        <v>746.46</v>
      </c>
      <c r="J7670" s="129"/>
      <c r="K7670" s="129"/>
      <c r="L7670" s="129">
        <v>0</v>
      </c>
      <c r="M7670" s="134"/>
    </row>
    <row r="7671" spans="1:13" hidden="1" x14ac:dyDescent="0.25">
      <c r="A7671" s="128"/>
      <c r="B7671" s="2"/>
      <c r="C7671" s="139" t="s">
        <v>7242</v>
      </c>
      <c r="D7671" s="124" t="s">
        <v>7243</v>
      </c>
      <c r="E7671" s="118" t="s">
        <v>48</v>
      </c>
      <c r="F7671" s="124" t="s">
        <v>35249</v>
      </c>
      <c r="G7671" s="118" t="s">
        <v>59</v>
      </c>
      <c r="H7671" s="137"/>
      <c r="I7671" s="119"/>
      <c r="J7671" s="129"/>
      <c r="K7671" s="129"/>
      <c r="L7671" s="129">
        <v>0</v>
      </c>
      <c r="M7671" s="134"/>
    </row>
    <row r="7672" spans="1:13" hidden="1" x14ac:dyDescent="0.25">
      <c r="A7672" s="128"/>
      <c r="B7672" s="2"/>
      <c r="C7672" s="139" t="s">
        <v>35340</v>
      </c>
      <c r="D7672" s="124" t="s">
        <v>35341</v>
      </c>
      <c r="E7672" s="118" t="s">
        <v>48</v>
      </c>
      <c r="F7672" s="124" t="s">
        <v>35249</v>
      </c>
      <c r="G7672" s="118" t="s">
        <v>59</v>
      </c>
      <c r="H7672" s="137">
        <v>45771</v>
      </c>
      <c r="I7672" s="119">
        <v>20.69</v>
      </c>
      <c r="J7672" s="129"/>
      <c r="K7672" s="129"/>
      <c r="L7672" s="129">
        <v>0</v>
      </c>
      <c r="M7672" s="134"/>
    </row>
    <row r="7673" spans="1:13" hidden="1" x14ac:dyDescent="0.25">
      <c r="A7673" s="128"/>
      <c r="B7673" s="2"/>
      <c r="C7673" s="139" t="s">
        <v>29439</v>
      </c>
      <c r="D7673" s="124" t="s">
        <v>29440</v>
      </c>
      <c r="E7673" s="118" t="s">
        <v>48</v>
      </c>
      <c r="F7673" s="124" t="s">
        <v>35249</v>
      </c>
      <c r="G7673" s="118" t="s">
        <v>2</v>
      </c>
      <c r="H7673" s="137">
        <v>45582</v>
      </c>
      <c r="I7673" s="119">
        <v>95.04</v>
      </c>
      <c r="J7673" s="129"/>
      <c r="K7673" s="129"/>
      <c r="L7673" s="129">
        <v>0</v>
      </c>
      <c r="M7673" s="134" t="s">
        <v>22970</v>
      </c>
    </row>
    <row r="7674" spans="1:13" hidden="1" x14ac:dyDescent="0.25">
      <c r="A7674" s="128"/>
      <c r="B7674" s="2"/>
      <c r="C7674" s="139" t="s">
        <v>34706</v>
      </c>
      <c r="D7674" s="124" t="s">
        <v>34707</v>
      </c>
      <c r="E7674" s="118" t="s">
        <v>48</v>
      </c>
      <c r="F7674" s="124" t="s">
        <v>35249</v>
      </c>
      <c r="G7674" s="118" t="s">
        <v>59</v>
      </c>
      <c r="H7674" s="137">
        <v>46001</v>
      </c>
      <c r="I7674" s="119">
        <v>48.5</v>
      </c>
      <c r="J7674" s="129"/>
      <c r="K7674" s="129"/>
      <c r="L7674" s="129">
        <v>0</v>
      </c>
      <c r="M7674" s="134"/>
    </row>
    <row r="7675" spans="1:13" hidden="1" x14ac:dyDescent="0.25">
      <c r="A7675" s="128"/>
      <c r="B7675" s="2"/>
      <c r="C7675" s="139" t="s">
        <v>42038</v>
      </c>
      <c r="D7675" s="124" t="s">
        <v>42039</v>
      </c>
      <c r="E7675" s="118" t="s">
        <v>48</v>
      </c>
      <c r="F7675" s="124" t="s">
        <v>35249</v>
      </c>
      <c r="G7675" s="118" t="s">
        <v>59</v>
      </c>
      <c r="H7675" s="137">
        <v>45994</v>
      </c>
      <c r="I7675" s="119">
        <v>191.88</v>
      </c>
      <c r="J7675" s="129"/>
      <c r="K7675" s="129"/>
      <c r="L7675" s="129">
        <v>0</v>
      </c>
      <c r="M7675" s="134"/>
    </row>
    <row r="7676" spans="1:13" hidden="1" x14ac:dyDescent="0.25">
      <c r="A7676" s="128"/>
      <c r="B7676" s="2"/>
      <c r="C7676" s="139" t="s">
        <v>7244</v>
      </c>
      <c r="D7676" s="124" t="s">
        <v>7245</v>
      </c>
      <c r="E7676" s="118" t="s">
        <v>48</v>
      </c>
      <c r="F7676" s="124" t="s">
        <v>35249</v>
      </c>
      <c r="G7676" s="118" t="s">
        <v>2</v>
      </c>
      <c r="H7676" s="137">
        <v>44785</v>
      </c>
      <c r="I7676" s="119">
        <v>76.25</v>
      </c>
      <c r="J7676" s="129"/>
      <c r="K7676" s="129"/>
      <c r="L7676" s="129">
        <v>0</v>
      </c>
      <c r="M7676" s="134" t="s">
        <v>29754</v>
      </c>
    </row>
    <row r="7677" spans="1:13" hidden="1" x14ac:dyDescent="0.25">
      <c r="A7677" s="128"/>
      <c r="B7677" s="2"/>
      <c r="C7677" s="139" t="s">
        <v>7246</v>
      </c>
      <c r="D7677" s="124" t="s">
        <v>7247</v>
      </c>
      <c r="E7677" s="118" t="s">
        <v>48</v>
      </c>
      <c r="F7677" s="124" t="s">
        <v>35249</v>
      </c>
      <c r="G7677" s="118" t="s">
        <v>59</v>
      </c>
      <c r="H7677" s="137">
        <v>45946</v>
      </c>
      <c r="I7677" s="119">
        <v>93.6</v>
      </c>
      <c r="J7677" s="129"/>
      <c r="K7677" s="129"/>
      <c r="L7677" s="129">
        <v>0</v>
      </c>
      <c r="M7677" s="134"/>
    </row>
    <row r="7678" spans="1:13" hidden="1" x14ac:dyDescent="0.25">
      <c r="A7678" s="128"/>
      <c r="B7678" s="2"/>
      <c r="C7678" s="139" t="s">
        <v>7248</v>
      </c>
      <c r="D7678" s="124" t="s">
        <v>7249</v>
      </c>
      <c r="E7678" s="118" t="s">
        <v>48</v>
      </c>
      <c r="F7678" s="124" t="s">
        <v>35249</v>
      </c>
      <c r="G7678" s="118" t="s">
        <v>59</v>
      </c>
      <c r="H7678" s="137">
        <v>44553</v>
      </c>
      <c r="I7678" s="119">
        <v>543.28</v>
      </c>
      <c r="J7678" s="129"/>
      <c r="K7678" s="129"/>
      <c r="L7678" s="129">
        <v>0</v>
      </c>
      <c r="M7678" s="134" t="s">
        <v>22971</v>
      </c>
    </row>
    <row r="7679" spans="1:13" hidden="1" x14ac:dyDescent="0.25">
      <c r="A7679" s="128"/>
      <c r="B7679" s="2"/>
      <c r="C7679" s="139" t="s">
        <v>7250</v>
      </c>
      <c r="D7679" s="124" t="s">
        <v>7251</v>
      </c>
      <c r="E7679" s="118" t="s">
        <v>48</v>
      </c>
      <c r="F7679" s="124" t="s">
        <v>35249</v>
      </c>
      <c r="G7679" s="118" t="s">
        <v>2</v>
      </c>
      <c r="H7679" s="137"/>
      <c r="I7679" s="119"/>
      <c r="J7679" s="129"/>
      <c r="K7679" s="129"/>
      <c r="L7679" s="129">
        <v>0</v>
      </c>
      <c r="M7679" s="134"/>
    </row>
    <row r="7680" spans="1:13" hidden="1" x14ac:dyDescent="0.25">
      <c r="A7680" s="128"/>
      <c r="B7680" s="2"/>
      <c r="C7680" s="139" t="s">
        <v>19338</v>
      </c>
      <c r="D7680" s="124" t="s">
        <v>19337</v>
      </c>
      <c r="E7680" s="118" t="s">
        <v>48</v>
      </c>
      <c r="F7680" s="124" t="s">
        <v>35249</v>
      </c>
      <c r="G7680" s="118" t="s">
        <v>2</v>
      </c>
      <c r="H7680" s="137"/>
      <c r="I7680" s="119"/>
      <c r="J7680" s="129"/>
      <c r="K7680" s="129"/>
      <c r="L7680" s="129">
        <v>0</v>
      </c>
      <c r="M7680" s="134" t="s">
        <v>30271</v>
      </c>
    </row>
    <row r="7681" spans="1:13" hidden="1" x14ac:dyDescent="0.25">
      <c r="A7681" s="128"/>
      <c r="B7681" s="2"/>
      <c r="C7681" s="139" t="s">
        <v>7252</v>
      </c>
      <c r="D7681" s="124" t="s">
        <v>7253</v>
      </c>
      <c r="E7681" s="118" t="s">
        <v>48</v>
      </c>
      <c r="F7681" s="124" t="s">
        <v>35249</v>
      </c>
      <c r="G7681" s="118" t="s">
        <v>59</v>
      </c>
      <c r="H7681" s="137"/>
      <c r="I7681" s="119"/>
      <c r="J7681" s="129"/>
      <c r="K7681" s="129"/>
      <c r="L7681" s="129">
        <v>0</v>
      </c>
      <c r="M7681" s="134" t="s">
        <v>30519</v>
      </c>
    </row>
    <row r="7682" spans="1:13" hidden="1" x14ac:dyDescent="0.25">
      <c r="A7682" s="128"/>
      <c r="B7682" s="2"/>
      <c r="C7682" s="139" t="s">
        <v>7254</v>
      </c>
      <c r="D7682" s="124" t="s">
        <v>7255</v>
      </c>
      <c r="E7682" s="118" t="s">
        <v>48</v>
      </c>
      <c r="F7682" s="124" t="s">
        <v>35249</v>
      </c>
      <c r="G7682" s="118" t="s">
        <v>34659</v>
      </c>
      <c r="H7682" s="137"/>
      <c r="I7682" s="119"/>
      <c r="J7682" s="129"/>
      <c r="K7682" s="129"/>
      <c r="L7682" s="129">
        <v>0</v>
      </c>
      <c r="M7682" s="134" t="s">
        <v>22972</v>
      </c>
    </row>
    <row r="7683" spans="1:13" hidden="1" x14ac:dyDescent="0.25">
      <c r="A7683" s="128"/>
      <c r="B7683" s="2"/>
      <c r="C7683" s="139" t="s">
        <v>7256</v>
      </c>
      <c r="D7683" s="124" t="s">
        <v>7257</v>
      </c>
      <c r="E7683" s="118" t="s">
        <v>48</v>
      </c>
      <c r="F7683" s="124" t="s">
        <v>35249</v>
      </c>
      <c r="G7683" s="118" t="s">
        <v>34659</v>
      </c>
      <c r="H7683" s="137">
        <v>41402</v>
      </c>
      <c r="I7683" s="119">
        <v>1600</v>
      </c>
      <c r="J7683" s="129"/>
      <c r="K7683" s="129"/>
      <c r="L7683" s="129">
        <v>0</v>
      </c>
      <c r="M7683" s="134" t="s">
        <v>22973</v>
      </c>
    </row>
    <row r="7684" spans="1:13" hidden="1" x14ac:dyDescent="0.25">
      <c r="A7684" s="128"/>
      <c r="B7684" s="2"/>
      <c r="C7684" s="139" t="s">
        <v>7258</v>
      </c>
      <c r="D7684" s="124" t="s">
        <v>7259</v>
      </c>
      <c r="E7684" s="118" t="s">
        <v>48</v>
      </c>
      <c r="F7684" s="124" t="s">
        <v>35249</v>
      </c>
      <c r="G7684" s="118" t="s">
        <v>34659</v>
      </c>
      <c r="H7684" s="137">
        <v>42452</v>
      </c>
      <c r="I7684" s="119">
        <v>123</v>
      </c>
      <c r="J7684" s="129"/>
      <c r="K7684" s="129"/>
      <c r="L7684" s="129">
        <v>0</v>
      </c>
      <c r="M7684" s="134"/>
    </row>
    <row r="7685" spans="1:13" hidden="1" x14ac:dyDescent="0.25">
      <c r="A7685" s="128"/>
      <c r="B7685" s="2"/>
      <c r="C7685" s="139" t="s">
        <v>7260</v>
      </c>
      <c r="D7685" s="124" t="s">
        <v>7261</v>
      </c>
      <c r="E7685" s="118" t="s">
        <v>48</v>
      </c>
      <c r="F7685" s="124" t="s">
        <v>35249</v>
      </c>
      <c r="G7685" s="118" t="s">
        <v>59</v>
      </c>
      <c r="H7685" s="137">
        <v>42227</v>
      </c>
      <c r="I7685" s="119">
        <v>67</v>
      </c>
      <c r="J7685" s="129"/>
      <c r="K7685" s="129"/>
      <c r="L7685" s="129">
        <v>0</v>
      </c>
      <c r="M7685" s="134"/>
    </row>
    <row r="7686" spans="1:13" hidden="1" x14ac:dyDescent="0.25">
      <c r="A7686" s="128"/>
      <c r="B7686" s="2"/>
      <c r="C7686" s="139" t="s">
        <v>7262</v>
      </c>
      <c r="D7686" s="124" t="s">
        <v>7263</v>
      </c>
      <c r="E7686" s="118" t="s">
        <v>48</v>
      </c>
      <c r="F7686" s="124" t="s">
        <v>35249</v>
      </c>
      <c r="G7686" s="118" t="s">
        <v>34659</v>
      </c>
      <c r="H7686" s="137">
        <v>42516</v>
      </c>
      <c r="I7686" s="119">
        <v>124</v>
      </c>
      <c r="J7686" s="129"/>
      <c r="K7686" s="129"/>
      <c r="L7686" s="129">
        <v>0</v>
      </c>
      <c r="M7686" s="134" t="s">
        <v>22974</v>
      </c>
    </row>
    <row r="7687" spans="1:13" hidden="1" x14ac:dyDescent="0.25">
      <c r="A7687" s="128"/>
      <c r="B7687" s="2"/>
      <c r="C7687" s="139" t="s">
        <v>7264</v>
      </c>
      <c r="D7687" s="124" t="s">
        <v>7265</v>
      </c>
      <c r="E7687" s="118" t="s">
        <v>48</v>
      </c>
      <c r="F7687" s="124" t="s">
        <v>35249</v>
      </c>
      <c r="G7687" s="118" t="s">
        <v>59</v>
      </c>
      <c r="H7687" s="137">
        <v>41982</v>
      </c>
      <c r="I7687" s="119">
        <v>4294</v>
      </c>
      <c r="J7687" s="129"/>
      <c r="K7687" s="129"/>
      <c r="L7687" s="129">
        <v>0</v>
      </c>
      <c r="M7687" s="134"/>
    </row>
    <row r="7688" spans="1:13" hidden="1" x14ac:dyDescent="0.25">
      <c r="A7688" s="128"/>
      <c r="B7688" s="2"/>
      <c r="C7688" s="139" t="s">
        <v>7266</v>
      </c>
      <c r="D7688" s="124" t="s">
        <v>7267</v>
      </c>
      <c r="E7688" s="118" t="s">
        <v>48</v>
      </c>
      <c r="F7688" s="124" t="s">
        <v>35249</v>
      </c>
      <c r="G7688" s="118" t="s">
        <v>59</v>
      </c>
      <c r="H7688" s="137">
        <v>41936</v>
      </c>
      <c r="I7688" s="119">
        <v>119</v>
      </c>
      <c r="J7688" s="129"/>
      <c r="K7688" s="129"/>
      <c r="L7688" s="129">
        <v>0</v>
      </c>
      <c r="M7688" s="134"/>
    </row>
    <row r="7689" spans="1:13" hidden="1" x14ac:dyDescent="0.25">
      <c r="A7689" s="128"/>
      <c r="B7689" s="2"/>
      <c r="C7689" s="139" t="s">
        <v>7268</v>
      </c>
      <c r="D7689" s="124" t="s">
        <v>7269</v>
      </c>
      <c r="E7689" s="118" t="s">
        <v>48</v>
      </c>
      <c r="F7689" s="124" t="s">
        <v>35249</v>
      </c>
      <c r="G7689" s="118" t="s">
        <v>59</v>
      </c>
      <c r="H7689" s="137">
        <v>42328</v>
      </c>
      <c r="I7689" s="119">
        <v>475.8</v>
      </c>
      <c r="J7689" s="129"/>
      <c r="K7689" s="129"/>
      <c r="L7689" s="129">
        <v>0</v>
      </c>
      <c r="M7689" s="134" t="s">
        <v>22975</v>
      </c>
    </row>
    <row r="7690" spans="1:13" hidden="1" x14ac:dyDescent="0.25">
      <c r="A7690" s="128"/>
      <c r="B7690" s="2"/>
      <c r="C7690" s="139" t="s">
        <v>7270</v>
      </c>
      <c r="D7690" s="124" t="s">
        <v>7271</v>
      </c>
      <c r="E7690" s="118" t="s">
        <v>48</v>
      </c>
      <c r="F7690" s="124" t="s">
        <v>35249</v>
      </c>
      <c r="G7690" s="118" t="s">
        <v>59</v>
      </c>
      <c r="H7690" s="137"/>
      <c r="I7690" s="119"/>
      <c r="J7690" s="129"/>
      <c r="K7690" s="129"/>
      <c r="L7690" s="129">
        <v>0</v>
      </c>
      <c r="M7690" s="134"/>
    </row>
    <row r="7691" spans="1:13" hidden="1" x14ac:dyDescent="0.25">
      <c r="A7691" s="128"/>
      <c r="B7691" s="2"/>
      <c r="C7691" s="139" t="s">
        <v>7272</v>
      </c>
      <c r="D7691" s="124" t="s">
        <v>7273</v>
      </c>
      <c r="E7691" s="118" t="s">
        <v>48</v>
      </c>
      <c r="F7691" s="124" t="s">
        <v>35249</v>
      </c>
      <c r="G7691" s="118" t="s">
        <v>59</v>
      </c>
      <c r="H7691" s="137">
        <v>41936</v>
      </c>
      <c r="I7691" s="119">
        <v>325</v>
      </c>
      <c r="J7691" s="129"/>
      <c r="K7691" s="129"/>
      <c r="L7691" s="129">
        <v>0</v>
      </c>
      <c r="M7691" s="134"/>
    </row>
    <row r="7692" spans="1:13" hidden="1" x14ac:dyDescent="0.25">
      <c r="A7692" s="128"/>
      <c r="B7692" s="2"/>
      <c r="C7692" s="139" t="s">
        <v>7274</v>
      </c>
      <c r="D7692" s="124" t="s">
        <v>7275</v>
      </c>
      <c r="E7692" s="118" t="s">
        <v>48</v>
      </c>
      <c r="F7692" s="124" t="s">
        <v>35249</v>
      </c>
      <c r="G7692" s="118" t="s">
        <v>59</v>
      </c>
      <c r="H7692" s="137">
        <v>41990</v>
      </c>
      <c r="I7692" s="119">
        <v>48</v>
      </c>
      <c r="J7692" s="129"/>
      <c r="K7692" s="129"/>
      <c r="L7692" s="129">
        <v>0</v>
      </c>
      <c r="M7692" s="134"/>
    </row>
    <row r="7693" spans="1:13" hidden="1" x14ac:dyDescent="0.25">
      <c r="A7693" s="128"/>
      <c r="B7693" s="2"/>
      <c r="C7693" s="139" t="s">
        <v>7276</v>
      </c>
      <c r="D7693" s="124" t="s">
        <v>7277</v>
      </c>
      <c r="E7693" s="118" t="s">
        <v>48</v>
      </c>
      <c r="F7693" s="124" t="s">
        <v>35249</v>
      </c>
      <c r="G7693" s="118" t="s">
        <v>59</v>
      </c>
      <c r="H7693" s="137">
        <v>41936</v>
      </c>
      <c r="I7693" s="119">
        <v>254</v>
      </c>
      <c r="J7693" s="129"/>
      <c r="K7693" s="129"/>
      <c r="L7693" s="129">
        <v>0</v>
      </c>
      <c r="M7693" s="134" t="s">
        <v>28460</v>
      </c>
    </row>
    <row r="7694" spans="1:13" hidden="1" x14ac:dyDescent="0.25">
      <c r="A7694" s="128"/>
      <c r="B7694" s="2"/>
      <c r="C7694" s="139" t="s">
        <v>27883</v>
      </c>
      <c r="D7694" s="124" t="s">
        <v>27884</v>
      </c>
      <c r="E7694" s="118" t="s">
        <v>48</v>
      </c>
      <c r="F7694" s="124" t="s">
        <v>35249</v>
      </c>
      <c r="G7694" s="118" t="s">
        <v>34659</v>
      </c>
      <c r="H7694" s="137"/>
      <c r="I7694" s="119"/>
      <c r="J7694" s="129"/>
      <c r="K7694" s="129"/>
      <c r="L7694" s="129">
        <v>0</v>
      </c>
      <c r="M7694" s="134" t="s">
        <v>27925</v>
      </c>
    </row>
    <row r="7695" spans="1:13" hidden="1" x14ac:dyDescent="0.25">
      <c r="A7695" s="128"/>
      <c r="B7695" s="2"/>
      <c r="C7695" s="139" t="s">
        <v>7278</v>
      </c>
      <c r="D7695" s="124" t="s">
        <v>7279</v>
      </c>
      <c r="E7695" s="118" t="s">
        <v>48</v>
      </c>
      <c r="F7695" s="124" t="s">
        <v>35249</v>
      </c>
      <c r="G7695" s="118" t="s">
        <v>34659</v>
      </c>
      <c r="H7695" s="137"/>
      <c r="I7695" s="119"/>
      <c r="J7695" s="129"/>
      <c r="K7695" s="129"/>
      <c r="L7695" s="129">
        <v>0</v>
      </c>
      <c r="M7695" s="134" t="s">
        <v>31015</v>
      </c>
    </row>
    <row r="7696" spans="1:13" hidden="1" x14ac:dyDescent="0.25">
      <c r="A7696" s="128"/>
      <c r="B7696" s="2"/>
      <c r="C7696" s="139" t="s">
        <v>7280</v>
      </c>
      <c r="D7696" s="124" t="s">
        <v>7281</v>
      </c>
      <c r="E7696" s="118" t="s">
        <v>48</v>
      </c>
      <c r="F7696" s="124" t="s">
        <v>35249</v>
      </c>
      <c r="G7696" s="118" t="s">
        <v>59</v>
      </c>
      <c r="H7696" s="137"/>
      <c r="I7696" s="119"/>
      <c r="J7696" s="129"/>
      <c r="K7696" s="129"/>
      <c r="L7696" s="129">
        <v>0</v>
      </c>
      <c r="M7696" s="134" t="s">
        <v>22946</v>
      </c>
    </row>
    <row r="7697" spans="1:13" hidden="1" x14ac:dyDescent="0.25">
      <c r="A7697" s="128"/>
      <c r="B7697" s="2"/>
      <c r="C7697" s="139" t="s">
        <v>7282</v>
      </c>
      <c r="D7697" s="124" t="s">
        <v>7283</v>
      </c>
      <c r="E7697" s="118" t="s">
        <v>48</v>
      </c>
      <c r="F7697" s="124" t="s">
        <v>35249</v>
      </c>
      <c r="G7697" s="118" t="s">
        <v>59</v>
      </c>
      <c r="H7697" s="137"/>
      <c r="I7697" s="119"/>
      <c r="J7697" s="129"/>
      <c r="K7697" s="129"/>
      <c r="L7697" s="129">
        <v>0</v>
      </c>
      <c r="M7697" s="134" t="s">
        <v>28727</v>
      </c>
    </row>
    <row r="7698" spans="1:13" hidden="1" x14ac:dyDescent="0.25">
      <c r="A7698" s="128"/>
      <c r="B7698" s="2"/>
      <c r="C7698" s="139" t="s">
        <v>32245</v>
      </c>
      <c r="D7698" s="124" t="s">
        <v>32246</v>
      </c>
      <c r="E7698" s="118" t="s">
        <v>48</v>
      </c>
      <c r="F7698" s="124" t="s">
        <v>35249</v>
      </c>
      <c r="G7698" s="118" t="s">
        <v>59</v>
      </c>
      <c r="H7698" s="137">
        <v>44939</v>
      </c>
      <c r="I7698" s="119">
        <v>541.38</v>
      </c>
      <c r="J7698" s="129"/>
      <c r="K7698" s="129"/>
      <c r="L7698" s="129">
        <v>0</v>
      </c>
      <c r="M7698" s="134" t="s">
        <v>22976</v>
      </c>
    </row>
    <row r="7699" spans="1:13" hidden="1" x14ac:dyDescent="0.25">
      <c r="A7699" s="128"/>
      <c r="B7699" s="2"/>
      <c r="C7699" s="139" t="s">
        <v>35113</v>
      </c>
      <c r="D7699" s="124" t="s">
        <v>35114</v>
      </c>
      <c r="E7699" s="118" t="s">
        <v>48</v>
      </c>
      <c r="F7699" s="124" t="s">
        <v>35249</v>
      </c>
      <c r="G7699" s="118" t="s">
        <v>59</v>
      </c>
      <c r="H7699" s="137"/>
      <c r="I7699" s="119"/>
      <c r="J7699" s="129"/>
      <c r="K7699" s="129"/>
      <c r="L7699" s="129">
        <v>0</v>
      </c>
      <c r="M7699" s="134" t="s">
        <v>22977</v>
      </c>
    </row>
    <row r="7700" spans="1:13" hidden="1" x14ac:dyDescent="0.25">
      <c r="A7700" s="128"/>
      <c r="B7700" s="2"/>
      <c r="C7700" s="139" t="s">
        <v>28435</v>
      </c>
      <c r="D7700" s="124" t="s">
        <v>28436</v>
      </c>
      <c r="E7700" s="118" t="s">
        <v>48</v>
      </c>
      <c r="F7700" s="124" t="s">
        <v>35249</v>
      </c>
      <c r="G7700" s="118" t="s">
        <v>34659</v>
      </c>
      <c r="H7700" s="137"/>
      <c r="I7700" s="119"/>
      <c r="J7700" s="129"/>
      <c r="K7700" s="129"/>
      <c r="L7700" s="129">
        <v>0</v>
      </c>
      <c r="M7700" s="134" t="s">
        <v>29671</v>
      </c>
    </row>
    <row r="7701" spans="1:13" hidden="1" x14ac:dyDescent="0.25">
      <c r="A7701" s="128"/>
      <c r="B7701" s="2"/>
      <c r="C7701" s="139" t="s">
        <v>7284</v>
      </c>
      <c r="D7701" s="124" t="s">
        <v>7285</v>
      </c>
      <c r="E7701" s="118" t="s">
        <v>48</v>
      </c>
      <c r="F7701" s="124" t="s">
        <v>35249</v>
      </c>
      <c r="G7701" s="118" t="s">
        <v>59</v>
      </c>
      <c r="H7701" s="137">
        <v>43439</v>
      </c>
      <c r="I7701" s="119">
        <v>7.01</v>
      </c>
      <c r="J7701" s="129"/>
      <c r="K7701" s="129"/>
      <c r="L7701" s="129">
        <v>0</v>
      </c>
      <c r="M7701" s="134" t="s">
        <v>29265</v>
      </c>
    </row>
    <row r="7702" spans="1:13" hidden="1" x14ac:dyDescent="0.25">
      <c r="A7702" s="128"/>
      <c r="B7702" s="2"/>
      <c r="C7702" s="139" t="s">
        <v>7286</v>
      </c>
      <c r="D7702" s="124" t="s">
        <v>7287</v>
      </c>
      <c r="E7702" s="118" t="s">
        <v>48</v>
      </c>
      <c r="F7702" s="124" t="s">
        <v>35249</v>
      </c>
      <c r="G7702" s="118" t="s">
        <v>59</v>
      </c>
      <c r="H7702" s="137">
        <v>43181</v>
      </c>
      <c r="I7702" s="119">
        <v>757.83</v>
      </c>
      <c r="J7702" s="129"/>
      <c r="K7702" s="129"/>
      <c r="L7702" s="129">
        <v>0</v>
      </c>
      <c r="M7702" s="134" t="s">
        <v>22978</v>
      </c>
    </row>
    <row r="7703" spans="1:13" hidden="1" x14ac:dyDescent="0.25">
      <c r="A7703" s="128"/>
      <c r="B7703" s="2"/>
      <c r="C7703" s="139" t="s">
        <v>31395</v>
      </c>
      <c r="D7703" s="124" t="s">
        <v>31396</v>
      </c>
      <c r="E7703" s="118" t="s">
        <v>48</v>
      </c>
      <c r="F7703" s="124" t="s">
        <v>35249</v>
      </c>
      <c r="G7703" s="118" t="s">
        <v>2</v>
      </c>
      <c r="H7703" s="137">
        <v>45058</v>
      </c>
      <c r="I7703" s="119">
        <v>83.04</v>
      </c>
      <c r="J7703" s="129">
        <v>0.9</v>
      </c>
      <c r="K7703" s="129">
        <v>3</v>
      </c>
      <c r="L7703" s="129">
        <v>2.7</v>
      </c>
      <c r="M7703" s="134" t="s">
        <v>22979</v>
      </c>
    </row>
    <row r="7704" spans="1:13" hidden="1" x14ac:dyDescent="0.25">
      <c r="A7704" s="128"/>
      <c r="B7704" s="2"/>
      <c r="C7704" s="139" t="s">
        <v>7288</v>
      </c>
      <c r="D7704" s="124" t="s">
        <v>7289</v>
      </c>
      <c r="E7704" s="118" t="s">
        <v>48</v>
      </c>
      <c r="F7704" s="124" t="s">
        <v>35249</v>
      </c>
      <c r="G7704" s="118" t="s">
        <v>59</v>
      </c>
      <c r="H7704" s="137">
        <v>41908</v>
      </c>
      <c r="I7704" s="119">
        <v>1795</v>
      </c>
      <c r="J7704" s="129">
        <v>0.9</v>
      </c>
      <c r="K7704" s="129">
        <v>3</v>
      </c>
      <c r="L7704" s="129">
        <v>2.7</v>
      </c>
      <c r="M7704" s="134" t="s">
        <v>31937</v>
      </c>
    </row>
    <row r="7705" spans="1:13" hidden="1" x14ac:dyDescent="0.25">
      <c r="A7705" s="128"/>
      <c r="B7705" s="2"/>
      <c r="C7705" s="139" t="s">
        <v>32511</v>
      </c>
      <c r="D7705" s="124" t="s">
        <v>32512</v>
      </c>
      <c r="E7705" s="118" t="s">
        <v>48</v>
      </c>
      <c r="F7705" s="124" t="s">
        <v>35249</v>
      </c>
      <c r="G7705" s="118" t="s">
        <v>2</v>
      </c>
      <c r="H7705" s="137"/>
      <c r="I7705" s="119"/>
      <c r="J7705" s="129">
        <v>0.9</v>
      </c>
      <c r="K7705" s="129">
        <v>3</v>
      </c>
      <c r="L7705" s="129">
        <v>2.7</v>
      </c>
      <c r="M7705" s="134" t="s">
        <v>28775</v>
      </c>
    </row>
    <row r="7706" spans="1:13" hidden="1" x14ac:dyDescent="0.25">
      <c r="A7706" s="128"/>
      <c r="B7706" s="2"/>
      <c r="C7706" s="139" t="s">
        <v>7290</v>
      </c>
      <c r="D7706" s="124" t="s">
        <v>7291</v>
      </c>
      <c r="E7706" s="118" t="s">
        <v>48</v>
      </c>
      <c r="F7706" s="124" t="s">
        <v>35249</v>
      </c>
      <c r="G7706" s="118" t="s">
        <v>2</v>
      </c>
      <c r="H7706" s="137">
        <v>42690</v>
      </c>
      <c r="I7706" s="119">
        <v>55.32</v>
      </c>
      <c r="J7706" s="129"/>
      <c r="K7706" s="129"/>
      <c r="L7706" s="129">
        <v>0</v>
      </c>
      <c r="M7706" s="134" t="s">
        <v>22980</v>
      </c>
    </row>
    <row r="7707" spans="1:13" hidden="1" x14ac:dyDescent="0.25">
      <c r="A7707" s="128"/>
      <c r="B7707" s="2"/>
      <c r="C7707" s="139" t="s">
        <v>7292</v>
      </c>
      <c r="D7707" s="124" t="s">
        <v>7293</v>
      </c>
      <c r="E7707" s="118" t="s">
        <v>48</v>
      </c>
      <c r="F7707" s="124" t="s">
        <v>35249</v>
      </c>
      <c r="G7707" s="118" t="s">
        <v>2</v>
      </c>
      <c r="H7707" s="137">
        <v>42836</v>
      </c>
      <c r="I7707" s="119">
        <v>55.32</v>
      </c>
      <c r="J7707" s="129">
        <v>0.9</v>
      </c>
      <c r="K7707" s="129">
        <v>3</v>
      </c>
      <c r="L7707" s="129">
        <v>2.7</v>
      </c>
      <c r="M7707" s="134" t="s">
        <v>29155</v>
      </c>
    </row>
    <row r="7708" spans="1:13" hidden="1" x14ac:dyDescent="0.25">
      <c r="A7708" s="128"/>
      <c r="B7708" s="2"/>
      <c r="C7708" s="139" t="s">
        <v>7294</v>
      </c>
      <c r="D7708" s="124" t="s">
        <v>7295</v>
      </c>
      <c r="E7708" s="118" t="s">
        <v>48</v>
      </c>
      <c r="F7708" s="124" t="s">
        <v>35249</v>
      </c>
      <c r="G7708" s="118" t="s">
        <v>2</v>
      </c>
      <c r="H7708" s="137">
        <v>44680</v>
      </c>
      <c r="I7708" s="119">
        <v>63.98</v>
      </c>
      <c r="J7708" s="129">
        <v>1.2</v>
      </c>
      <c r="K7708" s="129"/>
      <c r="L7708" s="129">
        <v>0</v>
      </c>
      <c r="M7708" s="134" t="s">
        <v>29155</v>
      </c>
    </row>
    <row r="7709" spans="1:13" hidden="1" x14ac:dyDescent="0.25">
      <c r="A7709" s="128"/>
      <c r="B7709" s="2"/>
      <c r="C7709" s="139" t="s">
        <v>7296</v>
      </c>
      <c r="D7709" s="124" t="s">
        <v>7297</v>
      </c>
      <c r="E7709" s="118" t="s">
        <v>48</v>
      </c>
      <c r="F7709" s="124" t="s">
        <v>35249</v>
      </c>
      <c r="G7709" s="118" t="s">
        <v>2</v>
      </c>
      <c r="H7709" s="137">
        <v>42928</v>
      </c>
      <c r="I7709" s="119">
        <v>24.43</v>
      </c>
      <c r="J7709" s="129">
        <v>1.2</v>
      </c>
      <c r="K7709" s="129">
        <v>3</v>
      </c>
      <c r="L7709" s="129">
        <v>3.6</v>
      </c>
      <c r="M7709" s="134" t="s">
        <v>30950</v>
      </c>
    </row>
    <row r="7710" spans="1:13" hidden="1" x14ac:dyDescent="0.25">
      <c r="A7710" s="128"/>
      <c r="B7710" s="2"/>
      <c r="C7710" s="139" t="s">
        <v>7298</v>
      </c>
      <c r="D7710" s="124" t="s">
        <v>7299</v>
      </c>
      <c r="E7710" s="118" t="s">
        <v>48</v>
      </c>
      <c r="F7710" s="124" t="s">
        <v>35249</v>
      </c>
      <c r="G7710" s="118" t="s">
        <v>59</v>
      </c>
      <c r="H7710" s="137">
        <v>41472</v>
      </c>
      <c r="I7710" s="119">
        <v>48</v>
      </c>
      <c r="J7710" s="129"/>
      <c r="K7710" s="129"/>
      <c r="L7710" s="129">
        <v>0</v>
      </c>
      <c r="M7710" s="134" t="s">
        <v>31374</v>
      </c>
    </row>
    <row r="7711" spans="1:13" hidden="1" x14ac:dyDescent="0.25">
      <c r="A7711" s="128"/>
      <c r="B7711" s="2"/>
      <c r="C7711" s="139" t="s">
        <v>7300</v>
      </c>
      <c r="D7711" s="124" t="s">
        <v>7301</v>
      </c>
      <c r="E7711" s="118" t="s">
        <v>48</v>
      </c>
      <c r="F7711" s="124" t="s">
        <v>35249</v>
      </c>
      <c r="G7711" s="118" t="s">
        <v>59</v>
      </c>
      <c r="H7711" s="137">
        <v>41968</v>
      </c>
      <c r="I7711" s="119">
        <v>265</v>
      </c>
      <c r="J7711" s="129"/>
      <c r="K7711" s="129"/>
      <c r="L7711" s="129">
        <v>0</v>
      </c>
      <c r="M7711" s="134" t="s">
        <v>29455</v>
      </c>
    </row>
    <row r="7712" spans="1:13" hidden="1" x14ac:dyDescent="0.25">
      <c r="A7712" s="128"/>
      <c r="B7712" s="2"/>
      <c r="C7712" s="139" t="s">
        <v>27673</v>
      </c>
      <c r="D7712" s="124" t="s">
        <v>27674</v>
      </c>
      <c r="E7712" s="118" t="s">
        <v>48</v>
      </c>
      <c r="F7712" s="124" t="s">
        <v>35249</v>
      </c>
      <c r="G7712" s="118" t="s">
        <v>59</v>
      </c>
      <c r="H7712" s="137"/>
      <c r="I7712" s="119"/>
      <c r="J7712" s="129"/>
      <c r="K7712" s="129"/>
      <c r="L7712" s="129">
        <v>0</v>
      </c>
      <c r="M7712" s="134" t="s">
        <v>22981</v>
      </c>
    </row>
    <row r="7713" spans="1:13" hidden="1" x14ac:dyDescent="0.25">
      <c r="A7713" s="128"/>
      <c r="B7713" s="2"/>
      <c r="C7713" s="139" t="s">
        <v>7302</v>
      </c>
      <c r="D7713" s="124" t="s">
        <v>7303</v>
      </c>
      <c r="E7713" s="118" t="s">
        <v>48</v>
      </c>
      <c r="F7713" s="124" t="s">
        <v>35249</v>
      </c>
      <c r="G7713" s="118" t="s">
        <v>59</v>
      </c>
      <c r="H7713" s="137">
        <v>42118</v>
      </c>
      <c r="I7713" s="119">
        <v>314</v>
      </c>
      <c r="J7713" s="129">
        <v>0.9</v>
      </c>
      <c r="K7713" s="129">
        <v>3</v>
      </c>
      <c r="L7713" s="129">
        <v>2.7</v>
      </c>
      <c r="M7713" s="134" t="s">
        <v>22982</v>
      </c>
    </row>
    <row r="7714" spans="1:13" hidden="1" x14ac:dyDescent="0.25">
      <c r="A7714" s="128"/>
      <c r="B7714" s="2"/>
      <c r="C7714" s="139" t="s">
        <v>7304</v>
      </c>
      <c r="D7714" s="124" t="s">
        <v>7305</v>
      </c>
      <c r="E7714" s="118" t="s">
        <v>48</v>
      </c>
      <c r="F7714" s="124" t="s">
        <v>35249</v>
      </c>
      <c r="G7714" s="118" t="s">
        <v>59</v>
      </c>
      <c r="H7714" s="137">
        <v>41302</v>
      </c>
      <c r="I7714" s="119">
        <v>274.64999999999998</v>
      </c>
      <c r="J7714" s="129">
        <v>0.9</v>
      </c>
      <c r="K7714" s="129">
        <v>3</v>
      </c>
      <c r="L7714" s="129">
        <v>2.7</v>
      </c>
      <c r="M7714" s="134" t="s">
        <v>22983</v>
      </c>
    </row>
    <row r="7715" spans="1:13" hidden="1" x14ac:dyDescent="0.25">
      <c r="A7715" s="128"/>
      <c r="B7715" s="2"/>
      <c r="C7715" s="139" t="s">
        <v>7306</v>
      </c>
      <c r="D7715" s="124" t="s">
        <v>7307</v>
      </c>
      <c r="E7715" s="118" t="s">
        <v>48</v>
      </c>
      <c r="F7715" s="124" t="s">
        <v>35249</v>
      </c>
      <c r="G7715" s="118" t="s">
        <v>59</v>
      </c>
      <c r="H7715" s="137">
        <v>41508</v>
      </c>
      <c r="I7715" s="119">
        <v>1110.4000000000001</v>
      </c>
      <c r="J7715" s="129">
        <v>0.9</v>
      </c>
      <c r="K7715" s="129">
        <v>3</v>
      </c>
      <c r="L7715" s="129">
        <v>2.7</v>
      </c>
      <c r="M7715" s="134" t="s">
        <v>22984</v>
      </c>
    </row>
    <row r="7716" spans="1:13" hidden="1" x14ac:dyDescent="0.25">
      <c r="A7716" s="128"/>
      <c r="B7716" s="2"/>
      <c r="C7716" s="139" t="s">
        <v>27676</v>
      </c>
      <c r="D7716" s="124" t="s">
        <v>27677</v>
      </c>
      <c r="E7716" s="118" t="s">
        <v>48</v>
      </c>
      <c r="F7716" s="124" t="s">
        <v>35249</v>
      </c>
      <c r="G7716" s="118" t="s">
        <v>34659</v>
      </c>
      <c r="H7716" s="137"/>
      <c r="I7716" s="119"/>
      <c r="J7716" s="129">
        <v>0.9</v>
      </c>
      <c r="K7716" s="129">
        <v>3</v>
      </c>
      <c r="L7716" s="129">
        <v>2.7</v>
      </c>
      <c r="M7716" s="134" t="s">
        <v>34711</v>
      </c>
    </row>
    <row r="7717" spans="1:13" hidden="1" x14ac:dyDescent="0.25">
      <c r="A7717" s="128"/>
      <c r="B7717" s="2"/>
      <c r="C7717" s="139" t="s">
        <v>7308</v>
      </c>
      <c r="D7717" s="124" t="s">
        <v>7309</v>
      </c>
      <c r="E7717" s="118" t="s">
        <v>48</v>
      </c>
      <c r="F7717" s="124" t="s">
        <v>35249</v>
      </c>
      <c r="G7717" s="118" t="s">
        <v>59</v>
      </c>
      <c r="H7717" s="137">
        <v>42227</v>
      </c>
      <c r="I7717" s="119">
        <v>715.28</v>
      </c>
      <c r="J7717" s="129">
        <v>0.9</v>
      </c>
      <c r="K7717" s="129">
        <v>3</v>
      </c>
      <c r="L7717" s="129">
        <v>2.7</v>
      </c>
      <c r="M7717" s="134" t="s">
        <v>35089</v>
      </c>
    </row>
    <row r="7718" spans="1:13" hidden="1" x14ac:dyDescent="0.25">
      <c r="A7718" s="128"/>
      <c r="B7718" s="2"/>
      <c r="C7718" s="139" t="s">
        <v>42040</v>
      </c>
      <c r="D7718" s="124" t="s">
        <v>42041</v>
      </c>
      <c r="E7718" s="118" t="s">
        <v>48</v>
      </c>
      <c r="F7718" s="124" t="s">
        <v>35249</v>
      </c>
      <c r="G7718" s="118" t="s">
        <v>2</v>
      </c>
      <c r="H7718" s="137">
        <v>46121</v>
      </c>
      <c r="I7718" s="119">
        <v>685.49</v>
      </c>
      <c r="J7718" s="129">
        <v>1.2</v>
      </c>
      <c r="K7718" s="129"/>
      <c r="L7718" s="129">
        <v>0</v>
      </c>
      <c r="M7718" s="134" t="s">
        <v>22985</v>
      </c>
    </row>
    <row r="7719" spans="1:13" hidden="1" x14ac:dyDescent="0.25">
      <c r="A7719" s="128"/>
      <c r="B7719" s="2"/>
      <c r="C7719" s="139" t="s">
        <v>7310</v>
      </c>
      <c r="D7719" s="124" t="s">
        <v>7311</v>
      </c>
      <c r="E7719" s="118" t="s">
        <v>48</v>
      </c>
      <c r="F7719" s="124" t="s">
        <v>35249</v>
      </c>
      <c r="G7719" s="118" t="s">
        <v>34659</v>
      </c>
      <c r="H7719" s="137">
        <v>42213</v>
      </c>
      <c r="I7719" s="119">
        <v>12</v>
      </c>
      <c r="J7719" s="129">
        <v>1.2</v>
      </c>
      <c r="K7719" s="129"/>
      <c r="L7719" s="129">
        <v>0</v>
      </c>
      <c r="M7719" s="134" t="s">
        <v>22986</v>
      </c>
    </row>
    <row r="7720" spans="1:13" hidden="1" x14ac:dyDescent="0.25">
      <c r="A7720" s="128"/>
      <c r="B7720" s="2"/>
      <c r="C7720" s="139" t="s">
        <v>7312</v>
      </c>
      <c r="D7720" s="124" t="s">
        <v>7313</v>
      </c>
      <c r="E7720" s="118" t="s">
        <v>48</v>
      </c>
      <c r="F7720" s="124" t="s">
        <v>35249</v>
      </c>
      <c r="G7720" s="118" t="s">
        <v>34659</v>
      </c>
      <c r="H7720" s="137"/>
      <c r="I7720" s="119"/>
      <c r="J7720" s="129"/>
      <c r="K7720" s="129"/>
      <c r="L7720" s="129">
        <v>0</v>
      </c>
      <c r="M7720" s="134" t="s">
        <v>22987</v>
      </c>
    </row>
    <row r="7721" spans="1:13" hidden="1" x14ac:dyDescent="0.25">
      <c r="A7721" s="128"/>
      <c r="B7721" s="2"/>
      <c r="C7721" s="139" t="s">
        <v>7314</v>
      </c>
      <c r="D7721" s="124" t="s">
        <v>7315</v>
      </c>
      <c r="E7721" s="118" t="s">
        <v>48</v>
      </c>
      <c r="F7721" s="124" t="s">
        <v>35249</v>
      </c>
      <c r="G7721" s="118" t="s">
        <v>2</v>
      </c>
      <c r="H7721" s="137">
        <v>44243</v>
      </c>
      <c r="I7721" s="119">
        <v>57.9</v>
      </c>
      <c r="J7721" s="129">
        <v>1.2</v>
      </c>
      <c r="K7721" s="129"/>
      <c r="L7721" s="129">
        <v>0</v>
      </c>
      <c r="M7721" s="134" t="s">
        <v>22988</v>
      </c>
    </row>
    <row r="7722" spans="1:13" hidden="1" x14ac:dyDescent="0.25">
      <c r="A7722" s="128"/>
      <c r="B7722" s="2"/>
      <c r="C7722" s="139" t="s">
        <v>7316</v>
      </c>
      <c r="D7722" s="124" t="s">
        <v>7317</v>
      </c>
      <c r="E7722" s="118" t="s">
        <v>48</v>
      </c>
      <c r="F7722" s="124" t="s">
        <v>35249</v>
      </c>
      <c r="G7722" s="118" t="s">
        <v>59</v>
      </c>
      <c r="H7722" s="137">
        <v>40456</v>
      </c>
      <c r="I7722" s="119">
        <v>29.71</v>
      </c>
      <c r="J7722" s="129"/>
      <c r="K7722" s="129"/>
      <c r="L7722" s="129">
        <v>0</v>
      </c>
      <c r="M7722" s="134" t="s">
        <v>22989</v>
      </c>
    </row>
    <row r="7723" spans="1:13" hidden="1" x14ac:dyDescent="0.25">
      <c r="A7723" s="128"/>
      <c r="B7723" s="2"/>
      <c r="C7723" s="139" t="s">
        <v>7318</v>
      </c>
      <c r="D7723" s="124" t="s">
        <v>7319</v>
      </c>
      <c r="E7723" s="118" t="s">
        <v>48</v>
      </c>
      <c r="F7723" s="124" t="s">
        <v>35249</v>
      </c>
      <c r="G7723" s="118" t="s">
        <v>2</v>
      </c>
      <c r="H7723" s="137"/>
      <c r="I7723" s="119"/>
      <c r="J7723" s="129">
        <v>1.2</v>
      </c>
      <c r="K7723" s="129"/>
      <c r="L7723" s="129">
        <v>0</v>
      </c>
      <c r="M7723" s="134" t="s">
        <v>22990</v>
      </c>
    </row>
    <row r="7724" spans="1:13" hidden="1" x14ac:dyDescent="0.25">
      <c r="A7724" s="128"/>
      <c r="B7724" s="2"/>
      <c r="C7724" s="139" t="s">
        <v>7320</v>
      </c>
      <c r="D7724" s="124" t="s">
        <v>7321</v>
      </c>
      <c r="E7724" s="118" t="s">
        <v>48</v>
      </c>
      <c r="F7724" s="124" t="s">
        <v>35249</v>
      </c>
      <c r="G7724" s="118" t="s">
        <v>2</v>
      </c>
      <c r="H7724" s="137">
        <v>42660</v>
      </c>
      <c r="I7724" s="119">
        <v>4485.96</v>
      </c>
      <c r="J7724" s="129">
        <v>1.8</v>
      </c>
      <c r="K7724" s="129"/>
      <c r="L7724" s="129">
        <v>0</v>
      </c>
      <c r="M7724" s="134" t="s">
        <v>22991</v>
      </c>
    </row>
    <row r="7725" spans="1:13" hidden="1" x14ac:dyDescent="0.25">
      <c r="A7725" s="128"/>
      <c r="B7725" s="2"/>
      <c r="C7725" s="139" t="s">
        <v>7322</v>
      </c>
      <c r="D7725" s="124" t="s">
        <v>7323</v>
      </c>
      <c r="E7725" s="118" t="s">
        <v>48</v>
      </c>
      <c r="F7725" s="124" t="s">
        <v>35249</v>
      </c>
      <c r="G7725" s="118" t="s">
        <v>59</v>
      </c>
      <c r="H7725" s="137">
        <v>41289</v>
      </c>
      <c r="I7725" s="119">
        <v>491.76</v>
      </c>
      <c r="J7725" s="129">
        <v>1.8</v>
      </c>
      <c r="K7725" s="129"/>
      <c r="L7725" s="129">
        <v>0</v>
      </c>
      <c r="M7725" s="134" t="s">
        <v>22992</v>
      </c>
    </row>
    <row r="7726" spans="1:13" hidden="1" x14ac:dyDescent="0.25">
      <c r="A7726" s="128"/>
      <c r="B7726" s="2"/>
      <c r="C7726" s="139" t="s">
        <v>7324</v>
      </c>
      <c r="D7726" s="124" t="s">
        <v>7325</v>
      </c>
      <c r="E7726" s="118" t="s">
        <v>48</v>
      </c>
      <c r="F7726" s="124" t="s">
        <v>35249</v>
      </c>
      <c r="G7726" s="118" t="s">
        <v>2</v>
      </c>
      <c r="H7726" s="137">
        <v>43161</v>
      </c>
      <c r="I7726" s="119">
        <v>1458</v>
      </c>
      <c r="J7726" s="129">
        <v>0.9</v>
      </c>
      <c r="K7726" s="129">
        <v>3</v>
      </c>
      <c r="L7726" s="129">
        <v>2.7</v>
      </c>
      <c r="M7726" s="134" t="s">
        <v>22993</v>
      </c>
    </row>
    <row r="7727" spans="1:13" hidden="1" x14ac:dyDescent="0.25">
      <c r="A7727" s="128"/>
      <c r="B7727" s="2"/>
      <c r="C7727" s="139" t="s">
        <v>18967</v>
      </c>
      <c r="D7727" s="124" t="s">
        <v>18966</v>
      </c>
      <c r="E7727" s="118" t="s">
        <v>48</v>
      </c>
      <c r="F7727" s="124" t="s">
        <v>35249</v>
      </c>
      <c r="G7727" s="118" t="s">
        <v>59</v>
      </c>
      <c r="H7727" s="137">
        <v>41814</v>
      </c>
      <c r="I7727" s="119">
        <v>790</v>
      </c>
      <c r="J7727" s="129">
        <v>0.9</v>
      </c>
      <c r="K7727" s="129">
        <v>3</v>
      </c>
      <c r="L7727" s="129">
        <v>2.7</v>
      </c>
      <c r="M7727" s="134" t="s">
        <v>22994</v>
      </c>
    </row>
    <row r="7728" spans="1:13" hidden="1" x14ac:dyDescent="0.25">
      <c r="A7728" s="128"/>
      <c r="B7728" s="2"/>
      <c r="C7728" s="139" t="s">
        <v>18965</v>
      </c>
      <c r="D7728" s="124" t="s">
        <v>18964</v>
      </c>
      <c r="E7728" s="118" t="s">
        <v>48</v>
      </c>
      <c r="F7728" s="124" t="s">
        <v>35249</v>
      </c>
      <c r="G7728" s="118" t="s">
        <v>59</v>
      </c>
      <c r="H7728" s="137">
        <v>41814</v>
      </c>
      <c r="I7728" s="119">
        <v>790</v>
      </c>
      <c r="J7728" s="129">
        <v>0.9</v>
      </c>
      <c r="K7728" s="129">
        <v>3</v>
      </c>
      <c r="L7728" s="129">
        <v>2.7</v>
      </c>
      <c r="M7728" s="134" t="s">
        <v>22995</v>
      </c>
    </row>
    <row r="7729" spans="1:13" hidden="1" x14ac:dyDescent="0.25">
      <c r="A7729" s="128"/>
      <c r="B7729" s="2"/>
      <c r="C7729" s="139" t="s">
        <v>7326</v>
      </c>
      <c r="D7729" s="124" t="s">
        <v>7327</v>
      </c>
      <c r="E7729" s="118" t="s">
        <v>48</v>
      </c>
      <c r="F7729" s="124" t="s">
        <v>35249</v>
      </c>
      <c r="G7729" s="118" t="s">
        <v>59</v>
      </c>
      <c r="H7729" s="137">
        <v>45576</v>
      </c>
      <c r="I7729" s="119">
        <v>136.63999999999999</v>
      </c>
      <c r="J7729" s="129">
        <v>0.9</v>
      </c>
      <c r="K7729" s="129">
        <v>3</v>
      </c>
      <c r="L7729" s="129">
        <v>2.7</v>
      </c>
      <c r="M7729" s="134" t="s">
        <v>22996</v>
      </c>
    </row>
    <row r="7730" spans="1:13" hidden="1" x14ac:dyDescent="0.25">
      <c r="A7730" s="128"/>
      <c r="B7730" s="2"/>
      <c r="C7730" s="139" t="s">
        <v>32802</v>
      </c>
      <c r="D7730" s="124" t="s">
        <v>32803</v>
      </c>
      <c r="E7730" s="118" t="s">
        <v>48</v>
      </c>
      <c r="F7730" s="124" t="s">
        <v>35249</v>
      </c>
      <c r="G7730" s="118" t="s">
        <v>2</v>
      </c>
      <c r="H7730" s="137"/>
      <c r="I7730" s="119"/>
      <c r="J7730" s="129">
        <v>0.9</v>
      </c>
      <c r="K7730" s="129">
        <v>3</v>
      </c>
      <c r="L7730" s="129">
        <v>2.7</v>
      </c>
      <c r="M7730" s="134" t="s">
        <v>22997</v>
      </c>
    </row>
    <row r="7731" spans="1:13" hidden="1" x14ac:dyDescent="0.25">
      <c r="A7731" s="128"/>
      <c r="B7731" s="2"/>
      <c r="C7731" s="139" t="s">
        <v>33466</v>
      </c>
      <c r="D7731" s="124" t="s">
        <v>33467</v>
      </c>
      <c r="E7731" s="118" t="s">
        <v>48</v>
      </c>
      <c r="F7731" s="124" t="s">
        <v>35249</v>
      </c>
      <c r="G7731" s="118" t="s">
        <v>2</v>
      </c>
      <c r="H7731" s="137"/>
      <c r="I7731" s="119"/>
      <c r="J7731" s="129">
        <v>0.9</v>
      </c>
      <c r="K7731" s="129">
        <v>3</v>
      </c>
      <c r="L7731" s="129">
        <v>2.7</v>
      </c>
      <c r="M7731" s="134" t="s">
        <v>22998</v>
      </c>
    </row>
    <row r="7732" spans="1:13" hidden="1" x14ac:dyDescent="0.25">
      <c r="A7732" s="128"/>
      <c r="B7732" s="2"/>
      <c r="C7732" s="139" t="s">
        <v>7328</v>
      </c>
      <c r="D7732" s="124" t="s">
        <v>7329</v>
      </c>
      <c r="E7732" s="118" t="s">
        <v>48</v>
      </c>
      <c r="F7732" s="124" t="s">
        <v>35249</v>
      </c>
      <c r="G7732" s="118" t="s">
        <v>2</v>
      </c>
      <c r="H7732" s="137">
        <v>43587</v>
      </c>
      <c r="I7732" s="119">
        <v>710</v>
      </c>
      <c r="J7732" s="129">
        <v>0.9</v>
      </c>
      <c r="K7732" s="129">
        <v>3</v>
      </c>
      <c r="L7732" s="129">
        <v>2.7</v>
      </c>
      <c r="M7732" s="134" t="s">
        <v>22999</v>
      </c>
    </row>
    <row r="7733" spans="1:13" hidden="1" x14ac:dyDescent="0.25">
      <c r="A7733" s="128"/>
      <c r="B7733" s="2"/>
      <c r="C7733" s="139" t="s">
        <v>32235</v>
      </c>
      <c r="D7733" s="124" t="s">
        <v>32236</v>
      </c>
      <c r="E7733" s="118" t="s">
        <v>48</v>
      </c>
      <c r="F7733" s="124" t="s">
        <v>35249</v>
      </c>
      <c r="G7733" s="118" t="s">
        <v>2</v>
      </c>
      <c r="H7733" s="137"/>
      <c r="I7733" s="119"/>
      <c r="J7733" s="129">
        <v>1.2</v>
      </c>
      <c r="K7733" s="129"/>
      <c r="L7733" s="129">
        <v>0</v>
      </c>
      <c r="M7733" s="134" t="s">
        <v>23000</v>
      </c>
    </row>
    <row r="7734" spans="1:13" hidden="1" x14ac:dyDescent="0.25">
      <c r="A7734" s="128"/>
      <c r="B7734" s="2"/>
      <c r="C7734" s="139" t="s">
        <v>30960</v>
      </c>
      <c r="D7734" s="124" t="s">
        <v>30961</v>
      </c>
      <c r="E7734" s="118" t="s">
        <v>48</v>
      </c>
      <c r="F7734" s="124" t="s">
        <v>35249</v>
      </c>
      <c r="G7734" s="118" t="s">
        <v>59</v>
      </c>
      <c r="H7734" s="137"/>
      <c r="I7734" s="119"/>
      <c r="J7734" s="129">
        <v>1.2</v>
      </c>
      <c r="K7734" s="129"/>
      <c r="L7734" s="129">
        <v>0</v>
      </c>
      <c r="M7734" s="134" t="s">
        <v>23001</v>
      </c>
    </row>
    <row r="7735" spans="1:13" hidden="1" x14ac:dyDescent="0.25">
      <c r="A7735" s="128"/>
      <c r="B7735" s="2"/>
      <c r="C7735" s="139" t="s">
        <v>7330</v>
      </c>
      <c r="D7735" s="124" t="s">
        <v>7331</v>
      </c>
      <c r="E7735" s="118" t="s">
        <v>48</v>
      </c>
      <c r="F7735" s="124" t="s">
        <v>35249</v>
      </c>
      <c r="G7735" s="118" t="s">
        <v>2</v>
      </c>
      <c r="H7735" s="137">
        <v>44390</v>
      </c>
      <c r="I7735" s="119">
        <v>179.11</v>
      </c>
      <c r="J7735" s="129">
        <v>1.2</v>
      </c>
      <c r="K7735" s="129">
        <v>3</v>
      </c>
      <c r="L7735" s="129">
        <v>3.6</v>
      </c>
      <c r="M7735" s="134" t="s">
        <v>23002</v>
      </c>
    </row>
    <row r="7736" spans="1:13" hidden="1" x14ac:dyDescent="0.25">
      <c r="A7736" s="128"/>
      <c r="B7736" s="2"/>
      <c r="C7736" s="139" t="s">
        <v>30342</v>
      </c>
      <c r="D7736" s="124" t="s">
        <v>30343</v>
      </c>
      <c r="E7736" s="118" t="s">
        <v>48</v>
      </c>
      <c r="F7736" s="124" t="s">
        <v>35249</v>
      </c>
      <c r="G7736" s="118" t="s">
        <v>2</v>
      </c>
      <c r="H7736" s="137"/>
      <c r="I7736" s="119"/>
      <c r="J7736" s="129">
        <v>1.2</v>
      </c>
      <c r="K7736" s="129">
        <v>3</v>
      </c>
      <c r="L7736" s="129">
        <v>3.6</v>
      </c>
      <c r="M7736" s="134" t="s">
        <v>23003</v>
      </c>
    </row>
    <row r="7737" spans="1:13" hidden="1" x14ac:dyDescent="0.25">
      <c r="A7737" s="128"/>
      <c r="B7737" s="2"/>
      <c r="C7737" s="139" t="s">
        <v>7332</v>
      </c>
      <c r="D7737" s="124" t="s">
        <v>7333</v>
      </c>
      <c r="E7737" s="118" t="s">
        <v>48</v>
      </c>
      <c r="F7737" s="124" t="s">
        <v>35249</v>
      </c>
      <c r="G7737" s="118" t="s">
        <v>2</v>
      </c>
      <c r="H7737" s="137">
        <v>44462</v>
      </c>
      <c r="I7737" s="119">
        <v>356.28</v>
      </c>
      <c r="J7737" s="129">
        <v>1.2</v>
      </c>
      <c r="K7737" s="129">
        <v>3</v>
      </c>
      <c r="L7737" s="129">
        <v>3.6</v>
      </c>
      <c r="M7737" s="134" t="s">
        <v>23004</v>
      </c>
    </row>
    <row r="7738" spans="1:13" hidden="1" x14ac:dyDescent="0.25">
      <c r="A7738" s="128"/>
      <c r="B7738" s="2"/>
      <c r="C7738" s="139" t="s">
        <v>27619</v>
      </c>
      <c r="D7738" s="124" t="s">
        <v>27620</v>
      </c>
      <c r="E7738" s="118" t="s">
        <v>48</v>
      </c>
      <c r="F7738" s="124" t="s">
        <v>35249</v>
      </c>
      <c r="G7738" s="118" t="s">
        <v>59</v>
      </c>
      <c r="H7738" s="137"/>
      <c r="I7738" s="119"/>
      <c r="J7738" s="129">
        <v>1.2</v>
      </c>
      <c r="K7738" s="129">
        <v>3</v>
      </c>
      <c r="L7738" s="129">
        <v>3.6</v>
      </c>
      <c r="M7738" s="134" t="s">
        <v>23005</v>
      </c>
    </row>
    <row r="7739" spans="1:13" hidden="1" x14ac:dyDescent="0.25">
      <c r="A7739" s="128"/>
      <c r="B7739" s="2"/>
      <c r="C7739" s="139" t="s">
        <v>7334</v>
      </c>
      <c r="D7739" s="124" t="s">
        <v>31779</v>
      </c>
      <c r="E7739" s="118" t="s">
        <v>48</v>
      </c>
      <c r="F7739" s="124" t="s">
        <v>35249</v>
      </c>
      <c r="G7739" s="118" t="s">
        <v>2</v>
      </c>
      <c r="H7739" s="137">
        <v>42927</v>
      </c>
      <c r="I7739" s="119">
        <v>15.04</v>
      </c>
      <c r="J7739" s="129">
        <v>1.2</v>
      </c>
      <c r="K7739" s="129">
        <v>3</v>
      </c>
      <c r="L7739" s="129">
        <v>3.6</v>
      </c>
      <c r="M7739" s="134" t="s">
        <v>23006</v>
      </c>
    </row>
    <row r="7740" spans="1:13" hidden="1" x14ac:dyDescent="0.25">
      <c r="A7740" s="128"/>
      <c r="B7740" s="2"/>
      <c r="C7740" s="139" t="s">
        <v>42042</v>
      </c>
      <c r="D7740" s="124" t="s">
        <v>42043</v>
      </c>
      <c r="E7740" s="118" t="s">
        <v>48</v>
      </c>
      <c r="F7740" s="124" t="s">
        <v>35249</v>
      </c>
      <c r="G7740" s="118" t="s">
        <v>2</v>
      </c>
      <c r="H7740" s="137">
        <v>46062</v>
      </c>
      <c r="I7740" s="119">
        <v>380.03</v>
      </c>
      <c r="J7740" s="129">
        <v>1.2</v>
      </c>
      <c r="K7740" s="129"/>
      <c r="L7740" s="129">
        <v>0</v>
      </c>
      <c r="M7740" s="134" t="s">
        <v>23007</v>
      </c>
    </row>
    <row r="7741" spans="1:13" hidden="1" x14ac:dyDescent="0.25">
      <c r="A7741" s="128"/>
      <c r="B7741" s="2"/>
      <c r="C7741" s="139" t="s">
        <v>7335</v>
      </c>
      <c r="D7741" s="124" t="s">
        <v>7336</v>
      </c>
      <c r="E7741" s="118" t="s">
        <v>48</v>
      </c>
      <c r="F7741" s="124" t="s">
        <v>35249</v>
      </c>
      <c r="G7741" s="118" t="s">
        <v>2</v>
      </c>
      <c r="H7741" s="137">
        <v>42331</v>
      </c>
      <c r="I7741" s="119">
        <v>170.69</v>
      </c>
      <c r="J7741" s="129"/>
      <c r="K7741" s="129"/>
      <c r="L7741" s="129">
        <v>0</v>
      </c>
      <c r="M7741" s="134" t="s">
        <v>23008</v>
      </c>
    </row>
    <row r="7742" spans="1:13" hidden="1" x14ac:dyDescent="0.25">
      <c r="A7742" s="128"/>
      <c r="B7742" s="2"/>
      <c r="C7742" s="139" t="s">
        <v>7337</v>
      </c>
      <c r="D7742" s="124" t="s">
        <v>7338</v>
      </c>
      <c r="E7742" s="118" t="s">
        <v>48</v>
      </c>
      <c r="F7742" s="124" t="s">
        <v>35249</v>
      </c>
      <c r="G7742" s="118" t="s">
        <v>2</v>
      </c>
      <c r="H7742" s="137">
        <v>44378</v>
      </c>
      <c r="I7742" s="119">
        <v>516.92999999999995</v>
      </c>
      <c r="J7742" s="129">
        <v>1.2</v>
      </c>
      <c r="K7742" s="129"/>
      <c r="L7742" s="129">
        <v>0</v>
      </c>
      <c r="M7742" s="134" t="s">
        <v>23009</v>
      </c>
    </row>
    <row r="7743" spans="1:13" hidden="1" x14ac:dyDescent="0.25">
      <c r="A7743" s="128"/>
      <c r="B7743" s="2"/>
      <c r="C7743" s="139" t="s">
        <v>7339</v>
      </c>
      <c r="D7743" s="124" t="s">
        <v>7340</v>
      </c>
      <c r="E7743" s="118" t="s">
        <v>48</v>
      </c>
      <c r="F7743" s="124" t="s">
        <v>35249</v>
      </c>
      <c r="G7743" s="118" t="s">
        <v>2</v>
      </c>
      <c r="H7743" s="137">
        <v>44462</v>
      </c>
      <c r="I7743" s="119">
        <v>226.78</v>
      </c>
      <c r="J7743" s="129">
        <v>1.2</v>
      </c>
      <c r="K7743" s="129"/>
      <c r="L7743" s="129">
        <v>0</v>
      </c>
      <c r="M7743" s="134" t="s">
        <v>23009</v>
      </c>
    </row>
    <row r="7744" spans="1:13" hidden="1" x14ac:dyDescent="0.25">
      <c r="A7744" s="128"/>
      <c r="B7744" s="2"/>
      <c r="C7744" s="139" t="s">
        <v>7341</v>
      </c>
      <c r="D7744" s="124" t="s">
        <v>7342</v>
      </c>
      <c r="E7744" s="118" t="s">
        <v>48</v>
      </c>
      <c r="F7744" s="124" t="s">
        <v>35249</v>
      </c>
      <c r="G7744" s="118" t="s">
        <v>2</v>
      </c>
      <c r="H7744" s="137">
        <v>44323</v>
      </c>
      <c r="I7744" s="119">
        <v>409.9</v>
      </c>
      <c r="J7744" s="129">
        <v>1.2</v>
      </c>
      <c r="K7744" s="129"/>
      <c r="L7744" s="129">
        <v>0</v>
      </c>
      <c r="M7744" s="134" t="s">
        <v>23010</v>
      </c>
    </row>
    <row r="7745" spans="1:13" hidden="1" x14ac:dyDescent="0.25">
      <c r="A7745" s="128"/>
      <c r="B7745" s="2"/>
      <c r="C7745" s="139" t="s">
        <v>7343</v>
      </c>
      <c r="D7745" s="124" t="s">
        <v>7344</v>
      </c>
      <c r="E7745" s="118" t="s">
        <v>48</v>
      </c>
      <c r="F7745" s="124" t="s">
        <v>35249</v>
      </c>
      <c r="G7745" s="118" t="s">
        <v>2</v>
      </c>
      <c r="H7745" s="137">
        <v>44204</v>
      </c>
      <c r="I7745" s="119">
        <v>592.53</v>
      </c>
      <c r="J7745" s="129">
        <v>1.2</v>
      </c>
      <c r="K7745" s="129"/>
      <c r="L7745" s="129">
        <v>0</v>
      </c>
      <c r="M7745" s="134" t="s">
        <v>34714</v>
      </c>
    </row>
    <row r="7746" spans="1:13" hidden="1" x14ac:dyDescent="0.25">
      <c r="A7746" s="128"/>
      <c r="B7746" s="2"/>
      <c r="C7746" s="139" t="s">
        <v>29707</v>
      </c>
      <c r="D7746" s="124" t="s">
        <v>29708</v>
      </c>
      <c r="E7746" s="118" t="s">
        <v>48</v>
      </c>
      <c r="F7746" s="124" t="s">
        <v>35249</v>
      </c>
      <c r="G7746" s="118" t="s">
        <v>2</v>
      </c>
      <c r="H7746" s="137"/>
      <c r="I7746" s="119"/>
      <c r="J7746" s="129">
        <v>1.2</v>
      </c>
      <c r="K7746" s="129"/>
      <c r="L7746" s="129">
        <v>0</v>
      </c>
      <c r="M7746" s="134" t="s">
        <v>22990</v>
      </c>
    </row>
    <row r="7747" spans="1:13" hidden="1" x14ac:dyDescent="0.25">
      <c r="A7747" s="128"/>
      <c r="B7747" s="2"/>
      <c r="C7747" s="139" t="s">
        <v>7345</v>
      </c>
      <c r="D7747" s="124" t="s">
        <v>7346</v>
      </c>
      <c r="E7747" s="118" t="s">
        <v>48</v>
      </c>
      <c r="F7747" s="124" t="s">
        <v>35249</v>
      </c>
      <c r="G7747" s="118" t="s">
        <v>2</v>
      </c>
      <c r="H7747" s="137">
        <v>44204</v>
      </c>
      <c r="I7747" s="119">
        <v>564.91</v>
      </c>
      <c r="J7747" s="129">
        <v>0.9</v>
      </c>
      <c r="K7747" s="129">
        <v>3</v>
      </c>
      <c r="L7747" s="129">
        <v>2.7</v>
      </c>
      <c r="M7747" s="134" t="s">
        <v>31572</v>
      </c>
    </row>
    <row r="7748" spans="1:13" hidden="1" x14ac:dyDescent="0.25">
      <c r="A7748" s="128"/>
      <c r="B7748" s="2"/>
      <c r="C7748" s="139" t="s">
        <v>32423</v>
      </c>
      <c r="D7748" s="124" t="s">
        <v>32424</v>
      </c>
      <c r="E7748" s="118" t="s">
        <v>48</v>
      </c>
      <c r="F7748" s="124" t="s">
        <v>35249</v>
      </c>
      <c r="G7748" s="118" t="s">
        <v>2</v>
      </c>
      <c r="H7748" s="137"/>
      <c r="I7748" s="119"/>
      <c r="J7748" s="129">
        <v>0.9</v>
      </c>
      <c r="K7748" s="129">
        <v>3</v>
      </c>
      <c r="L7748" s="129">
        <v>2.7</v>
      </c>
      <c r="M7748" s="134" t="s">
        <v>34719</v>
      </c>
    </row>
    <row r="7749" spans="1:13" hidden="1" x14ac:dyDescent="0.25">
      <c r="A7749" s="128"/>
      <c r="B7749" s="2"/>
      <c r="C7749" s="139" t="s">
        <v>7347</v>
      </c>
      <c r="D7749" s="124" t="s">
        <v>7348</v>
      </c>
      <c r="E7749" s="118" t="s">
        <v>48</v>
      </c>
      <c r="F7749" s="124" t="s">
        <v>35249</v>
      </c>
      <c r="G7749" s="118" t="s">
        <v>2</v>
      </c>
      <c r="H7749" s="137">
        <v>43949</v>
      </c>
      <c r="I7749" s="119">
        <v>490.9</v>
      </c>
      <c r="J7749" s="129">
        <v>0.9</v>
      </c>
      <c r="K7749" s="129">
        <v>3</v>
      </c>
      <c r="L7749" s="129">
        <v>2.7</v>
      </c>
      <c r="M7749" s="134" t="s">
        <v>34722</v>
      </c>
    </row>
    <row r="7750" spans="1:13" hidden="1" x14ac:dyDescent="0.25">
      <c r="A7750" s="128"/>
      <c r="B7750" s="2"/>
      <c r="C7750" s="139" t="s">
        <v>7349</v>
      </c>
      <c r="D7750" s="124" t="s">
        <v>7350</v>
      </c>
      <c r="E7750" s="118" t="s">
        <v>48</v>
      </c>
      <c r="F7750" s="124" t="s">
        <v>35249</v>
      </c>
      <c r="G7750" s="118" t="s">
        <v>2</v>
      </c>
      <c r="H7750" s="137">
        <v>44462</v>
      </c>
      <c r="I7750" s="119">
        <v>653.55999999999995</v>
      </c>
      <c r="J7750" s="129">
        <v>0.9</v>
      </c>
      <c r="K7750" s="129">
        <v>3</v>
      </c>
      <c r="L7750" s="129">
        <v>2.7</v>
      </c>
      <c r="M7750" s="134" t="s">
        <v>34725</v>
      </c>
    </row>
    <row r="7751" spans="1:13" hidden="1" x14ac:dyDescent="0.25">
      <c r="A7751" s="128"/>
      <c r="B7751" s="2"/>
      <c r="C7751" s="139" t="s">
        <v>7351</v>
      </c>
      <c r="D7751" s="124" t="s">
        <v>7352</v>
      </c>
      <c r="E7751" s="118" t="s">
        <v>48</v>
      </c>
      <c r="F7751" s="124" t="s">
        <v>35249</v>
      </c>
      <c r="G7751" s="118" t="s">
        <v>2</v>
      </c>
      <c r="H7751" s="137">
        <v>44204</v>
      </c>
      <c r="I7751" s="119">
        <v>772.46</v>
      </c>
      <c r="J7751" s="129">
        <v>0.9</v>
      </c>
      <c r="K7751" s="129">
        <v>3</v>
      </c>
      <c r="L7751" s="129">
        <v>2.7</v>
      </c>
      <c r="M7751" s="134" t="s">
        <v>23011</v>
      </c>
    </row>
    <row r="7752" spans="1:13" hidden="1" x14ac:dyDescent="0.25">
      <c r="A7752" s="128"/>
      <c r="B7752" s="2"/>
      <c r="C7752" s="139" t="s">
        <v>7353</v>
      </c>
      <c r="D7752" s="124" t="s">
        <v>7354</v>
      </c>
      <c r="E7752" s="118" t="s">
        <v>48</v>
      </c>
      <c r="F7752" s="124" t="s">
        <v>35249</v>
      </c>
      <c r="G7752" s="118" t="s">
        <v>2</v>
      </c>
      <c r="H7752" s="137">
        <v>44462</v>
      </c>
      <c r="I7752" s="119">
        <v>415.89</v>
      </c>
      <c r="J7752" s="129">
        <v>0.9</v>
      </c>
      <c r="K7752" s="129">
        <v>3</v>
      </c>
      <c r="L7752" s="129">
        <v>2.7</v>
      </c>
      <c r="M7752" s="134" t="s">
        <v>31982</v>
      </c>
    </row>
    <row r="7753" spans="1:13" hidden="1" x14ac:dyDescent="0.25">
      <c r="A7753" s="128"/>
      <c r="B7753" s="2"/>
      <c r="C7753" s="139" t="s">
        <v>7355</v>
      </c>
      <c r="D7753" s="124" t="s">
        <v>7356</v>
      </c>
      <c r="E7753" s="118" t="s">
        <v>48</v>
      </c>
      <c r="F7753" s="124" t="s">
        <v>35249</v>
      </c>
      <c r="G7753" s="118" t="s">
        <v>2</v>
      </c>
      <c r="H7753" s="137">
        <v>44204</v>
      </c>
      <c r="I7753" s="119">
        <v>509.54</v>
      </c>
      <c r="J7753" s="129">
        <v>0.9</v>
      </c>
      <c r="K7753" s="129">
        <v>3</v>
      </c>
      <c r="L7753" s="129">
        <v>2.7</v>
      </c>
      <c r="M7753" s="134" t="s">
        <v>34728</v>
      </c>
    </row>
    <row r="7754" spans="1:13" hidden="1" x14ac:dyDescent="0.25">
      <c r="A7754" s="128"/>
      <c r="B7754" s="2"/>
      <c r="C7754" s="139" t="s">
        <v>7357</v>
      </c>
      <c r="D7754" s="124" t="s">
        <v>7358</v>
      </c>
      <c r="E7754" s="118" t="s">
        <v>48</v>
      </c>
      <c r="F7754" s="124" t="s">
        <v>35249</v>
      </c>
      <c r="G7754" s="118" t="s">
        <v>2</v>
      </c>
      <c r="H7754" s="137">
        <v>44187</v>
      </c>
      <c r="I7754" s="119">
        <v>567.84</v>
      </c>
      <c r="J7754" s="129">
        <v>0.9</v>
      </c>
      <c r="K7754" s="129">
        <v>3</v>
      </c>
      <c r="L7754" s="129">
        <v>2.7</v>
      </c>
      <c r="M7754" s="134" t="s">
        <v>23012</v>
      </c>
    </row>
    <row r="7755" spans="1:13" hidden="1" x14ac:dyDescent="0.25">
      <c r="A7755" s="128"/>
      <c r="B7755" s="2"/>
      <c r="C7755" s="139" t="s">
        <v>28438</v>
      </c>
      <c r="D7755" s="124" t="s">
        <v>28439</v>
      </c>
      <c r="E7755" s="118" t="s">
        <v>48</v>
      </c>
      <c r="F7755" s="124" t="s">
        <v>35249</v>
      </c>
      <c r="G7755" s="118" t="s">
        <v>34659</v>
      </c>
      <c r="H7755" s="137"/>
      <c r="I7755" s="119"/>
      <c r="J7755" s="129">
        <v>0.9</v>
      </c>
      <c r="K7755" s="129">
        <v>3</v>
      </c>
      <c r="L7755" s="129">
        <v>2.7</v>
      </c>
      <c r="M7755" s="134" t="s">
        <v>23013</v>
      </c>
    </row>
    <row r="7756" spans="1:13" hidden="1" x14ac:dyDescent="0.25">
      <c r="A7756" s="128"/>
      <c r="B7756" s="2"/>
      <c r="C7756" s="139" t="s">
        <v>7359</v>
      </c>
      <c r="D7756" s="124" t="s">
        <v>7360</v>
      </c>
      <c r="E7756" s="118" t="s">
        <v>48</v>
      </c>
      <c r="F7756" s="124" t="s">
        <v>35249</v>
      </c>
      <c r="G7756" s="118" t="s">
        <v>2</v>
      </c>
      <c r="H7756" s="137">
        <v>43524</v>
      </c>
      <c r="I7756" s="119">
        <v>260.33</v>
      </c>
      <c r="J7756" s="129">
        <v>0.9</v>
      </c>
      <c r="K7756" s="129">
        <v>3</v>
      </c>
      <c r="L7756" s="129">
        <v>2.7</v>
      </c>
      <c r="M7756" s="134" t="s">
        <v>31018</v>
      </c>
    </row>
    <row r="7757" spans="1:13" hidden="1" x14ac:dyDescent="0.25">
      <c r="A7757" s="128"/>
      <c r="B7757" s="2"/>
      <c r="C7757" s="139" t="s">
        <v>7361</v>
      </c>
      <c r="D7757" s="124" t="s">
        <v>7362</v>
      </c>
      <c r="E7757" s="118" t="s">
        <v>48</v>
      </c>
      <c r="F7757" s="124" t="s">
        <v>35249</v>
      </c>
      <c r="G7757" s="118" t="s">
        <v>2</v>
      </c>
      <c r="H7757" s="137">
        <v>43488</v>
      </c>
      <c r="I7757" s="119">
        <v>229.8</v>
      </c>
      <c r="J7757" s="129">
        <v>0.9</v>
      </c>
      <c r="K7757" s="129">
        <v>3</v>
      </c>
      <c r="L7757" s="129">
        <v>2.7</v>
      </c>
      <c r="M7757" s="134" t="s">
        <v>23014</v>
      </c>
    </row>
    <row r="7758" spans="1:13" hidden="1" x14ac:dyDescent="0.25">
      <c r="A7758" s="128"/>
      <c r="B7758" s="2"/>
      <c r="C7758" s="139" t="s">
        <v>7363</v>
      </c>
      <c r="D7758" s="124" t="s">
        <v>7364</v>
      </c>
      <c r="E7758" s="118" t="s">
        <v>48</v>
      </c>
      <c r="F7758" s="124" t="s">
        <v>35249</v>
      </c>
      <c r="G7758" s="118" t="s">
        <v>2</v>
      </c>
      <c r="H7758" s="137">
        <v>43476</v>
      </c>
      <c r="I7758" s="119">
        <v>403.45</v>
      </c>
      <c r="J7758" s="129">
        <v>0.9</v>
      </c>
      <c r="K7758" s="129">
        <v>3</v>
      </c>
      <c r="L7758" s="129">
        <v>2.7</v>
      </c>
      <c r="M7758" s="134" t="s">
        <v>30492</v>
      </c>
    </row>
    <row r="7759" spans="1:13" hidden="1" x14ac:dyDescent="0.25">
      <c r="A7759" s="128"/>
      <c r="B7759" s="2"/>
      <c r="C7759" s="139" t="s">
        <v>7365</v>
      </c>
      <c r="D7759" s="124" t="s">
        <v>7366</v>
      </c>
      <c r="E7759" s="118" t="s">
        <v>48</v>
      </c>
      <c r="F7759" s="124" t="s">
        <v>35249</v>
      </c>
      <c r="G7759" s="118" t="s">
        <v>2</v>
      </c>
      <c r="H7759" s="137">
        <v>43467</v>
      </c>
      <c r="I7759" s="119">
        <v>179.53</v>
      </c>
      <c r="J7759" s="129">
        <v>0.9</v>
      </c>
      <c r="K7759" s="129">
        <v>3</v>
      </c>
      <c r="L7759" s="129">
        <v>2.7</v>
      </c>
      <c r="M7759" s="134" t="s">
        <v>23015</v>
      </c>
    </row>
    <row r="7760" spans="1:13" hidden="1" x14ac:dyDescent="0.25">
      <c r="A7760" s="128"/>
      <c r="B7760" s="2"/>
      <c r="C7760" s="139" t="s">
        <v>7367</v>
      </c>
      <c r="D7760" s="124" t="s">
        <v>7368</v>
      </c>
      <c r="E7760" s="118" t="s">
        <v>48</v>
      </c>
      <c r="F7760" s="124" t="s">
        <v>35249</v>
      </c>
      <c r="G7760" s="118" t="s">
        <v>2</v>
      </c>
      <c r="H7760" s="137">
        <v>43627</v>
      </c>
      <c r="I7760" s="119">
        <v>1750</v>
      </c>
      <c r="J7760" s="129">
        <v>1.2</v>
      </c>
      <c r="K7760" s="129"/>
      <c r="L7760" s="129">
        <v>0</v>
      </c>
      <c r="M7760" s="134" t="s">
        <v>23016</v>
      </c>
    </row>
    <row r="7761" spans="1:13" hidden="1" x14ac:dyDescent="0.25">
      <c r="A7761" s="128"/>
      <c r="B7761" s="2"/>
      <c r="C7761" s="139" t="s">
        <v>7369</v>
      </c>
      <c r="D7761" s="124" t="s">
        <v>7370</v>
      </c>
      <c r="E7761" s="118" t="s">
        <v>48</v>
      </c>
      <c r="F7761" s="124" t="s">
        <v>35249</v>
      </c>
      <c r="G7761" s="118" t="s">
        <v>2</v>
      </c>
      <c r="H7761" s="137">
        <v>43627</v>
      </c>
      <c r="I7761" s="119">
        <v>2680</v>
      </c>
      <c r="J7761" s="129">
        <v>1.2</v>
      </c>
      <c r="K7761" s="129">
        <v>3</v>
      </c>
      <c r="L7761" s="129">
        <v>3.6</v>
      </c>
      <c r="M7761" s="134" t="s">
        <v>23017</v>
      </c>
    </row>
    <row r="7762" spans="1:13" hidden="1" x14ac:dyDescent="0.25">
      <c r="A7762" s="128"/>
      <c r="B7762" s="2"/>
      <c r="C7762" s="139" t="s">
        <v>28728</v>
      </c>
      <c r="D7762" s="124" t="s">
        <v>28729</v>
      </c>
      <c r="E7762" s="118" t="s">
        <v>48</v>
      </c>
      <c r="F7762" s="124" t="s">
        <v>35249</v>
      </c>
      <c r="G7762" s="118" t="s">
        <v>2</v>
      </c>
      <c r="H7762" s="137">
        <v>44987</v>
      </c>
      <c r="I7762" s="119">
        <v>1961.03</v>
      </c>
      <c r="J7762" s="129">
        <v>1.2</v>
      </c>
      <c r="K7762" s="129">
        <v>3</v>
      </c>
      <c r="L7762" s="129">
        <v>3.6</v>
      </c>
      <c r="M7762" s="134" t="s">
        <v>23018</v>
      </c>
    </row>
    <row r="7763" spans="1:13" hidden="1" x14ac:dyDescent="0.25">
      <c r="A7763" s="128"/>
      <c r="B7763" s="2"/>
      <c r="C7763" s="139" t="s">
        <v>7371</v>
      </c>
      <c r="D7763" s="124" t="s">
        <v>7372</v>
      </c>
      <c r="E7763" s="118" t="s">
        <v>48</v>
      </c>
      <c r="F7763" s="124" t="s">
        <v>35249</v>
      </c>
      <c r="G7763" s="118" t="s">
        <v>2</v>
      </c>
      <c r="H7763" s="137">
        <v>43627</v>
      </c>
      <c r="I7763" s="119">
        <v>1574.33</v>
      </c>
      <c r="J7763" s="129">
        <v>1.2</v>
      </c>
      <c r="K7763" s="129">
        <v>3</v>
      </c>
      <c r="L7763" s="129">
        <v>3.6</v>
      </c>
      <c r="M7763" s="134" t="s">
        <v>23019</v>
      </c>
    </row>
    <row r="7764" spans="1:13" hidden="1" x14ac:dyDescent="0.25">
      <c r="A7764" s="128"/>
      <c r="B7764" s="2"/>
      <c r="C7764" s="139" t="s">
        <v>29576</v>
      </c>
      <c r="D7764" s="124" t="s">
        <v>29577</v>
      </c>
      <c r="E7764" s="118" t="s">
        <v>48</v>
      </c>
      <c r="F7764" s="124" t="s">
        <v>35249</v>
      </c>
      <c r="G7764" s="118" t="s">
        <v>2</v>
      </c>
      <c r="H7764" s="137"/>
      <c r="I7764" s="119"/>
      <c r="J7764" s="129">
        <v>1.2</v>
      </c>
      <c r="K7764" s="129">
        <v>3</v>
      </c>
      <c r="L7764" s="129">
        <v>3.6</v>
      </c>
      <c r="M7764" s="134" t="s">
        <v>23020</v>
      </c>
    </row>
    <row r="7765" spans="1:13" hidden="1" x14ac:dyDescent="0.25">
      <c r="A7765" s="128"/>
      <c r="B7765" s="2"/>
      <c r="C7765" s="139" t="s">
        <v>7373</v>
      </c>
      <c r="D7765" s="124" t="s">
        <v>7374</v>
      </c>
      <c r="E7765" s="118" t="s">
        <v>48</v>
      </c>
      <c r="F7765" s="124" t="s">
        <v>35249</v>
      </c>
      <c r="G7765" s="118" t="s">
        <v>2</v>
      </c>
      <c r="H7765" s="137">
        <v>44510</v>
      </c>
      <c r="I7765" s="119">
        <v>1049.23</v>
      </c>
      <c r="J7765" s="129">
        <v>1.2</v>
      </c>
      <c r="K7765" s="129">
        <v>3</v>
      </c>
      <c r="L7765" s="129">
        <v>3.6</v>
      </c>
      <c r="M7765" s="134" t="s">
        <v>23021</v>
      </c>
    </row>
    <row r="7766" spans="1:13" hidden="1" x14ac:dyDescent="0.25">
      <c r="A7766" s="128"/>
      <c r="B7766" s="2"/>
      <c r="C7766" s="139" t="s">
        <v>7375</v>
      </c>
      <c r="D7766" s="124" t="s">
        <v>7376</v>
      </c>
      <c r="E7766" s="118" t="s">
        <v>48</v>
      </c>
      <c r="F7766" s="124" t="s">
        <v>35249</v>
      </c>
      <c r="G7766" s="118" t="s">
        <v>2</v>
      </c>
      <c r="H7766" s="137">
        <v>43672</v>
      </c>
      <c r="I7766" s="119">
        <v>7300</v>
      </c>
      <c r="J7766" s="129">
        <v>1.2</v>
      </c>
      <c r="K7766" s="129">
        <v>3</v>
      </c>
      <c r="L7766" s="129">
        <v>3.6</v>
      </c>
      <c r="M7766" s="134" t="s">
        <v>23022</v>
      </c>
    </row>
    <row r="7767" spans="1:13" hidden="1" x14ac:dyDescent="0.25">
      <c r="A7767" s="128"/>
      <c r="B7767" s="2"/>
      <c r="C7767" s="139" t="s">
        <v>7377</v>
      </c>
      <c r="D7767" s="124" t="s">
        <v>7378</v>
      </c>
      <c r="E7767" s="118" t="s">
        <v>48</v>
      </c>
      <c r="F7767" s="124" t="s">
        <v>35249</v>
      </c>
      <c r="G7767" s="118" t="s">
        <v>2</v>
      </c>
      <c r="H7767" s="137">
        <v>44312</v>
      </c>
      <c r="I7767" s="119">
        <v>1450</v>
      </c>
      <c r="J7767" s="129">
        <v>1.2</v>
      </c>
      <c r="K7767" s="129">
        <v>2.4</v>
      </c>
      <c r="L7767" s="129">
        <v>2.88</v>
      </c>
      <c r="M7767" s="134" t="s">
        <v>27540</v>
      </c>
    </row>
    <row r="7768" spans="1:13" hidden="1" x14ac:dyDescent="0.25">
      <c r="A7768" s="128"/>
      <c r="B7768" s="2"/>
      <c r="C7768" s="139" t="s">
        <v>7379</v>
      </c>
      <c r="D7768" s="124" t="s">
        <v>7380</v>
      </c>
      <c r="E7768" s="118" t="s">
        <v>48</v>
      </c>
      <c r="F7768" s="124" t="s">
        <v>35249</v>
      </c>
      <c r="G7768" s="118" t="s">
        <v>2</v>
      </c>
      <c r="H7768" s="137">
        <v>43651</v>
      </c>
      <c r="I7768" s="119">
        <v>1442.45</v>
      </c>
      <c r="J7768" s="129">
        <v>1.2</v>
      </c>
      <c r="K7768" s="129">
        <v>2.4</v>
      </c>
      <c r="L7768" s="129">
        <v>2.88</v>
      </c>
      <c r="M7768" s="134" t="s">
        <v>28505</v>
      </c>
    </row>
    <row r="7769" spans="1:13" hidden="1" x14ac:dyDescent="0.25">
      <c r="A7769" s="128"/>
      <c r="B7769" s="2"/>
      <c r="C7769" s="139" t="s">
        <v>7381</v>
      </c>
      <c r="D7769" s="124" t="s">
        <v>7382</v>
      </c>
      <c r="E7769" s="118" t="s">
        <v>48</v>
      </c>
      <c r="F7769" s="124" t="s">
        <v>35249</v>
      </c>
      <c r="G7769" s="118" t="s">
        <v>2</v>
      </c>
      <c r="H7769" s="137">
        <v>43692</v>
      </c>
      <c r="I7769" s="119">
        <v>1488.68</v>
      </c>
      <c r="J7769" s="129"/>
      <c r="K7769" s="129"/>
      <c r="L7769" s="129">
        <v>0</v>
      </c>
      <c r="M7769" s="134" t="s">
        <v>23023</v>
      </c>
    </row>
    <row r="7770" spans="1:13" hidden="1" x14ac:dyDescent="0.25">
      <c r="A7770" s="128"/>
      <c r="B7770" s="2"/>
      <c r="C7770" s="139" t="s">
        <v>7383</v>
      </c>
      <c r="D7770" s="124" t="s">
        <v>7384</v>
      </c>
      <c r="E7770" s="118" t="s">
        <v>48</v>
      </c>
      <c r="F7770" s="124" t="s">
        <v>35249</v>
      </c>
      <c r="G7770" s="118" t="s">
        <v>2</v>
      </c>
      <c r="H7770" s="137">
        <v>43889</v>
      </c>
      <c r="I7770" s="119">
        <v>6600</v>
      </c>
      <c r="J7770" s="129"/>
      <c r="K7770" s="129"/>
      <c r="L7770" s="129">
        <v>0</v>
      </c>
      <c r="M7770" s="134" t="s">
        <v>23024</v>
      </c>
    </row>
    <row r="7771" spans="1:13" hidden="1" x14ac:dyDescent="0.25">
      <c r="A7771" s="128"/>
      <c r="B7771" s="2"/>
      <c r="C7771" s="139" t="s">
        <v>7385</v>
      </c>
      <c r="D7771" s="124" t="s">
        <v>7386</v>
      </c>
      <c r="E7771" s="118" t="s">
        <v>48</v>
      </c>
      <c r="F7771" s="124" t="s">
        <v>35249</v>
      </c>
      <c r="G7771" s="118" t="s">
        <v>2</v>
      </c>
      <c r="H7771" s="137">
        <v>43507</v>
      </c>
      <c r="I7771" s="119">
        <v>4980</v>
      </c>
      <c r="J7771" s="129"/>
      <c r="K7771" s="129"/>
      <c r="L7771" s="129">
        <v>0</v>
      </c>
      <c r="M7771" s="134" t="s">
        <v>23025</v>
      </c>
    </row>
    <row r="7772" spans="1:13" hidden="1" x14ac:dyDescent="0.25">
      <c r="A7772" s="128"/>
      <c r="B7772" s="2"/>
      <c r="C7772" s="139" t="s">
        <v>7387</v>
      </c>
      <c r="D7772" s="124" t="s">
        <v>7388</v>
      </c>
      <c r="E7772" s="118" t="s">
        <v>48</v>
      </c>
      <c r="F7772" s="124" t="s">
        <v>35249</v>
      </c>
      <c r="G7772" s="118" t="s">
        <v>2</v>
      </c>
      <c r="H7772" s="137">
        <v>43123</v>
      </c>
      <c r="I7772" s="119">
        <v>1650</v>
      </c>
      <c r="J7772" s="129"/>
      <c r="K7772" s="129"/>
      <c r="L7772" s="129">
        <v>0</v>
      </c>
      <c r="M7772" s="134" t="s">
        <v>30303</v>
      </c>
    </row>
    <row r="7773" spans="1:13" hidden="1" x14ac:dyDescent="0.25">
      <c r="A7773" s="128"/>
      <c r="B7773" s="2"/>
      <c r="C7773" s="139" t="s">
        <v>35343</v>
      </c>
      <c r="D7773" s="124" t="s">
        <v>42044</v>
      </c>
      <c r="E7773" s="118" t="s">
        <v>48</v>
      </c>
      <c r="F7773" s="124" t="s">
        <v>35249</v>
      </c>
      <c r="G7773" s="118" t="s">
        <v>2</v>
      </c>
      <c r="H7773" s="137">
        <v>46015</v>
      </c>
      <c r="I7773" s="119">
        <v>1454</v>
      </c>
      <c r="J7773" s="129">
        <v>0.9</v>
      </c>
      <c r="K7773" s="129">
        <v>3</v>
      </c>
      <c r="L7773" s="129">
        <v>2.7</v>
      </c>
      <c r="M7773" s="134" t="s">
        <v>23026</v>
      </c>
    </row>
    <row r="7774" spans="1:13" hidden="1" x14ac:dyDescent="0.25">
      <c r="A7774" s="128"/>
      <c r="B7774" s="2"/>
      <c r="C7774" s="139" t="s">
        <v>42045</v>
      </c>
      <c r="D7774" s="124" t="s">
        <v>42046</v>
      </c>
      <c r="E7774" s="118" t="s">
        <v>48</v>
      </c>
      <c r="F7774" s="124" t="s">
        <v>35249</v>
      </c>
      <c r="G7774" s="118" t="s">
        <v>2</v>
      </c>
      <c r="H7774" s="137">
        <v>45807</v>
      </c>
      <c r="I7774" s="119">
        <v>2619.4</v>
      </c>
      <c r="J7774" s="129">
        <v>1.2</v>
      </c>
      <c r="K7774" s="129"/>
      <c r="L7774" s="129">
        <v>0</v>
      </c>
      <c r="M7774" s="134" t="s">
        <v>23027</v>
      </c>
    </row>
    <row r="7775" spans="1:13" hidden="1" x14ac:dyDescent="0.25">
      <c r="A7775" s="128"/>
      <c r="B7775" s="2"/>
      <c r="C7775" s="139" t="s">
        <v>42047</v>
      </c>
      <c r="D7775" s="124" t="s">
        <v>42048</v>
      </c>
      <c r="E7775" s="118" t="s">
        <v>48</v>
      </c>
      <c r="F7775" s="124" t="s">
        <v>35249</v>
      </c>
      <c r="G7775" s="118" t="s">
        <v>2</v>
      </c>
      <c r="H7775" s="137">
        <v>45807</v>
      </c>
      <c r="I7775" s="119">
        <v>2227.4</v>
      </c>
      <c r="J7775" s="129">
        <v>0.9</v>
      </c>
      <c r="K7775" s="129">
        <v>3</v>
      </c>
      <c r="L7775" s="129">
        <v>2.7</v>
      </c>
      <c r="M7775" s="134" t="s">
        <v>31775</v>
      </c>
    </row>
    <row r="7776" spans="1:13" hidden="1" x14ac:dyDescent="0.25">
      <c r="A7776" s="128"/>
      <c r="B7776" s="2"/>
      <c r="C7776" s="139" t="s">
        <v>34931</v>
      </c>
      <c r="D7776" s="124" t="s">
        <v>34932</v>
      </c>
      <c r="E7776" s="118" t="s">
        <v>48</v>
      </c>
      <c r="F7776" s="124" t="s">
        <v>35249</v>
      </c>
      <c r="G7776" s="118" t="s">
        <v>2</v>
      </c>
      <c r="H7776" s="137">
        <v>46015</v>
      </c>
      <c r="I7776" s="119">
        <v>1925</v>
      </c>
      <c r="J7776" s="129">
        <v>0.9</v>
      </c>
      <c r="K7776" s="129">
        <v>3</v>
      </c>
      <c r="L7776" s="129">
        <v>2.7</v>
      </c>
      <c r="M7776" s="134" t="s">
        <v>23028</v>
      </c>
    </row>
    <row r="7777" spans="1:13" hidden="1" x14ac:dyDescent="0.25">
      <c r="A7777" s="128"/>
      <c r="B7777" s="2"/>
      <c r="C7777" s="139" t="s">
        <v>42049</v>
      </c>
      <c r="D7777" s="124" t="s">
        <v>42050</v>
      </c>
      <c r="E7777" s="118" t="s">
        <v>48</v>
      </c>
      <c r="F7777" s="124" t="s">
        <v>35249</v>
      </c>
      <c r="G7777" s="118" t="s">
        <v>2</v>
      </c>
      <c r="H7777" s="137">
        <v>46021</v>
      </c>
      <c r="I7777" s="119">
        <v>12681.6</v>
      </c>
      <c r="J7777" s="129">
        <v>0.9</v>
      </c>
      <c r="K7777" s="129">
        <v>3</v>
      </c>
      <c r="L7777" s="129">
        <v>2.7</v>
      </c>
      <c r="M7777" s="134" t="s">
        <v>29984</v>
      </c>
    </row>
    <row r="7778" spans="1:13" hidden="1" x14ac:dyDescent="0.25">
      <c r="A7778" s="128"/>
      <c r="B7778" s="2"/>
      <c r="C7778" s="139" t="s">
        <v>7389</v>
      </c>
      <c r="D7778" s="124" t="s">
        <v>7390</v>
      </c>
      <c r="E7778" s="118" t="s">
        <v>48</v>
      </c>
      <c r="F7778" s="124" t="s">
        <v>35249</v>
      </c>
      <c r="G7778" s="118" t="s">
        <v>2</v>
      </c>
      <c r="H7778" s="137">
        <v>43962</v>
      </c>
      <c r="I7778" s="119">
        <v>1438.24</v>
      </c>
      <c r="J7778" s="129">
        <v>0.9</v>
      </c>
      <c r="K7778" s="129">
        <v>3</v>
      </c>
      <c r="L7778" s="129">
        <v>2.7</v>
      </c>
      <c r="M7778" s="134" t="s">
        <v>29158</v>
      </c>
    </row>
    <row r="7779" spans="1:13" hidden="1" x14ac:dyDescent="0.25">
      <c r="A7779" s="128"/>
      <c r="B7779" s="2"/>
      <c r="C7779" s="139" t="s">
        <v>7391</v>
      </c>
      <c r="D7779" s="124" t="s">
        <v>7392</v>
      </c>
      <c r="E7779" s="118" t="s">
        <v>48</v>
      </c>
      <c r="F7779" s="124" t="s">
        <v>35249</v>
      </c>
      <c r="G7779" s="118" t="s">
        <v>2</v>
      </c>
      <c r="H7779" s="137">
        <v>43277</v>
      </c>
      <c r="I7779" s="119">
        <v>898</v>
      </c>
      <c r="J7779" s="129">
        <v>0.9</v>
      </c>
      <c r="K7779" s="129">
        <v>3</v>
      </c>
      <c r="L7779" s="129">
        <v>2.7</v>
      </c>
      <c r="M7779" s="134" t="s">
        <v>23029</v>
      </c>
    </row>
    <row r="7780" spans="1:13" hidden="1" x14ac:dyDescent="0.25">
      <c r="A7780" s="128"/>
      <c r="B7780" s="2"/>
      <c r="C7780" s="139" t="s">
        <v>7393</v>
      </c>
      <c r="D7780" s="124" t="s">
        <v>7394</v>
      </c>
      <c r="E7780" s="118" t="s">
        <v>48</v>
      </c>
      <c r="F7780" s="124" t="s">
        <v>35249</v>
      </c>
      <c r="G7780" s="118" t="s">
        <v>2</v>
      </c>
      <c r="H7780" s="137">
        <v>43200</v>
      </c>
      <c r="I7780" s="119">
        <v>2500</v>
      </c>
      <c r="J7780" s="129">
        <v>0.9</v>
      </c>
      <c r="K7780" s="129">
        <v>3</v>
      </c>
      <c r="L7780" s="129">
        <v>2.7</v>
      </c>
      <c r="M7780" s="134" t="s">
        <v>23030</v>
      </c>
    </row>
    <row r="7781" spans="1:13" hidden="1" x14ac:dyDescent="0.25">
      <c r="A7781" s="128"/>
      <c r="B7781" s="2"/>
      <c r="C7781" s="139" t="s">
        <v>7395</v>
      </c>
      <c r="D7781" s="124" t="s">
        <v>7396</v>
      </c>
      <c r="E7781" s="118" t="s">
        <v>48</v>
      </c>
      <c r="F7781" s="124" t="s">
        <v>35249</v>
      </c>
      <c r="G7781" s="118" t="s">
        <v>2</v>
      </c>
      <c r="H7781" s="137">
        <v>43000</v>
      </c>
      <c r="I7781" s="119">
        <v>6998</v>
      </c>
      <c r="J7781" s="129">
        <v>0.9</v>
      </c>
      <c r="K7781" s="129">
        <v>3</v>
      </c>
      <c r="L7781" s="129">
        <v>2.7</v>
      </c>
      <c r="M7781" s="134" t="s">
        <v>23031</v>
      </c>
    </row>
    <row r="7782" spans="1:13" hidden="1" x14ac:dyDescent="0.25">
      <c r="A7782" s="128"/>
      <c r="B7782" s="2"/>
      <c r="C7782" s="139" t="s">
        <v>7397</v>
      </c>
      <c r="D7782" s="124" t="s">
        <v>7398</v>
      </c>
      <c r="E7782" s="118" t="s">
        <v>48</v>
      </c>
      <c r="F7782" s="124" t="s">
        <v>35249</v>
      </c>
      <c r="G7782" s="118" t="s">
        <v>2</v>
      </c>
      <c r="H7782" s="137">
        <v>42685</v>
      </c>
      <c r="I7782" s="119">
        <v>888.9</v>
      </c>
      <c r="J7782" s="129">
        <v>0.9</v>
      </c>
      <c r="K7782" s="129">
        <v>3</v>
      </c>
      <c r="L7782" s="129">
        <v>2.7</v>
      </c>
      <c r="M7782" s="134" t="s">
        <v>23032</v>
      </c>
    </row>
    <row r="7783" spans="1:13" hidden="1" x14ac:dyDescent="0.25">
      <c r="A7783" s="128"/>
      <c r="B7783" s="2"/>
      <c r="C7783" s="139" t="s">
        <v>42051</v>
      </c>
      <c r="D7783" s="124" t="s">
        <v>42052</v>
      </c>
      <c r="E7783" s="118" t="s">
        <v>48</v>
      </c>
      <c r="F7783" s="124" t="s">
        <v>35249</v>
      </c>
      <c r="G7783" s="118" t="s">
        <v>2</v>
      </c>
      <c r="H7783" s="137">
        <v>46015</v>
      </c>
      <c r="I7783" s="119">
        <v>1296</v>
      </c>
      <c r="J7783" s="129">
        <v>0.9</v>
      </c>
      <c r="K7783" s="129">
        <v>3</v>
      </c>
      <c r="L7783" s="129">
        <v>2.7</v>
      </c>
      <c r="M7783" s="134" t="s">
        <v>23033</v>
      </c>
    </row>
    <row r="7784" spans="1:13" hidden="1" x14ac:dyDescent="0.25">
      <c r="A7784" s="128"/>
      <c r="B7784" s="2"/>
      <c r="C7784" s="139" t="s">
        <v>35090</v>
      </c>
      <c r="D7784" s="124" t="s">
        <v>35091</v>
      </c>
      <c r="E7784" s="118" t="s">
        <v>48</v>
      </c>
      <c r="F7784" s="124" t="s">
        <v>35249</v>
      </c>
      <c r="G7784" s="118" t="s">
        <v>2</v>
      </c>
      <c r="H7784" s="137">
        <v>45411</v>
      </c>
      <c r="I7784" s="119">
        <v>5472</v>
      </c>
      <c r="J7784" s="129">
        <v>0.9</v>
      </c>
      <c r="K7784" s="129">
        <v>3</v>
      </c>
      <c r="L7784" s="129">
        <v>2.7</v>
      </c>
      <c r="M7784" s="134" t="s">
        <v>23034</v>
      </c>
    </row>
    <row r="7785" spans="1:13" hidden="1" x14ac:dyDescent="0.25">
      <c r="A7785" s="128"/>
      <c r="B7785" s="2"/>
      <c r="C7785" s="139" t="s">
        <v>42053</v>
      </c>
      <c r="D7785" s="124" t="s">
        <v>42054</v>
      </c>
      <c r="E7785" s="118" t="s">
        <v>48</v>
      </c>
      <c r="F7785" s="124" t="s">
        <v>35249</v>
      </c>
      <c r="G7785" s="118" t="s">
        <v>2</v>
      </c>
      <c r="H7785" s="137"/>
      <c r="I7785" s="119"/>
      <c r="J7785" s="129">
        <v>0.9</v>
      </c>
      <c r="K7785" s="129">
        <v>3</v>
      </c>
      <c r="L7785" s="129">
        <v>2.7</v>
      </c>
      <c r="M7785" s="134" t="s">
        <v>23035</v>
      </c>
    </row>
    <row r="7786" spans="1:13" hidden="1" x14ac:dyDescent="0.25">
      <c r="A7786" s="128"/>
      <c r="B7786" s="2"/>
      <c r="C7786" s="139" t="s">
        <v>42055</v>
      </c>
      <c r="D7786" s="124" t="s">
        <v>42056</v>
      </c>
      <c r="E7786" s="118" t="s">
        <v>48</v>
      </c>
      <c r="F7786" s="124" t="s">
        <v>35249</v>
      </c>
      <c r="G7786" s="118" t="s">
        <v>2</v>
      </c>
      <c r="H7786" s="137">
        <v>45932</v>
      </c>
      <c r="I7786" s="119">
        <v>2319</v>
      </c>
      <c r="J7786" s="129">
        <v>0.9</v>
      </c>
      <c r="K7786" s="129">
        <v>3</v>
      </c>
      <c r="L7786" s="129">
        <v>2.7</v>
      </c>
      <c r="M7786" s="134" t="s">
        <v>23036</v>
      </c>
    </row>
    <row r="7787" spans="1:13" hidden="1" x14ac:dyDescent="0.25">
      <c r="A7787" s="128"/>
      <c r="B7787" s="2"/>
      <c r="C7787" s="139" t="s">
        <v>42057</v>
      </c>
      <c r="D7787" s="124" t="s">
        <v>42058</v>
      </c>
      <c r="E7787" s="118" t="s">
        <v>48</v>
      </c>
      <c r="F7787" s="124" t="s">
        <v>35249</v>
      </c>
      <c r="G7787" s="118" t="s">
        <v>2</v>
      </c>
      <c r="H7787" s="137">
        <v>45932</v>
      </c>
      <c r="I7787" s="119">
        <v>1985</v>
      </c>
      <c r="J7787" s="129">
        <v>0.9</v>
      </c>
      <c r="K7787" s="129">
        <v>3</v>
      </c>
      <c r="L7787" s="129">
        <v>2.7</v>
      </c>
      <c r="M7787" s="134" t="s">
        <v>23037</v>
      </c>
    </row>
    <row r="7788" spans="1:13" hidden="1" x14ac:dyDescent="0.25">
      <c r="A7788" s="128"/>
      <c r="B7788" s="2"/>
      <c r="C7788" s="139" t="s">
        <v>7399</v>
      </c>
      <c r="D7788" s="124" t="s">
        <v>7400</v>
      </c>
      <c r="E7788" s="118" t="s">
        <v>48</v>
      </c>
      <c r="F7788" s="124" t="s">
        <v>35249</v>
      </c>
      <c r="G7788" s="118" t="s">
        <v>2</v>
      </c>
      <c r="H7788" s="137">
        <v>44070</v>
      </c>
      <c r="I7788" s="119">
        <v>738.64</v>
      </c>
      <c r="J7788" s="129">
        <v>0.9</v>
      </c>
      <c r="K7788" s="129">
        <v>3</v>
      </c>
      <c r="L7788" s="129">
        <v>2.7</v>
      </c>
      <c r="M7788" s="134" t="s">
        <v>23038</v>
      </c>
    </row>
    <row r="7789" spans="1:13" hidden="1" x14ac:dyDescent="0.25">
      <c r="A7789" s="128"/>
      <c r="B7789" s="2"/>
      <c r="C7789" s="139" t="s">
        <v>42059</v>
      </c>
      <c r="D7789" s="124" t="s">
        <v>42060</v>
      </c>
      <c r="E7789" s="118" t="s">
        <v>48</v>
      </c>
      <c r="F7789" s="124" t="s">
        <v>35249</v>
      </c>
      <c r="G7789" s="118" t="s">
        <v>2</v>
      </c>
      <c r="H7789" s="137"/>
      <c r="I7789" s="119"/>
      <c r="J7789" s="129">
        <v>0.9</v>
      </c>
      <c r="K7789" s="129">
        <v>3</v>
      </c>
      <c r="L7789" s="129">
        <v>2.7</v>
      </c>
      <c r="M7789" s="134" t="s">
        <v>23039</v>
      </c>
    </row>
    <row r="7790" spans="1:13" hidden="1" x14ac:dyDescent="0.25">
      <c r="A7790" s="128"/>
      <c r="B7790" s="2"/>
      <c r="C7790" s="139" t="s">
        <v>7401</v>
      </c>
      <c r="D7790" s="124" t="s">
        <v>7402</v>
      </c>
      <c r="E7790" s="118" t="s">
        <v>48</v>
      </c>
      <c r="F7790" s="124" t="s">
        <v>35249</v>
      </c>
      <c r="G7790" s="118" t="s">
        <v>2</v>
      </c>
      <c r="H7790" s="137">
        <v>44070</v>
      </c>
      <c r="I7790" s="119">
        <v>738.64</v>
      </c>
      <c r="J7790" s="129">
        <v>0.9</v>
      </c>
      <c r="K7790" s="129">
        <v>3</v>
      </c>
      <c r="L7790" s="129">
        <v>2.7</v>
      </c>
      <c r="M7790" s="134" t="s">
        <v>23040</v>
      </c>
    </row>
    <row r="7791" spans="1:13" hidden="1" x14ac:dyDescent="0.25">
      <c r="A7791" s="128"/>
      <c r="B7791" s="2"/>
      <c r="C7791" s="139" t="s">
        <v>42061</v>
      </c>
      <c r="D7791" s="124" t="s">
        <v>42062</v>
      </c>
      <c r="E7791" s="118" t="s">
        <v>48</v>
      </c>
      <c r="F7791" s="124" t="s">
        <v>35249</v>
      </c>
      <c r="G7791" s="118" t="s">
        <v>2</v>
      </c>
      <c r="H7791" s="137"/>
      <c r="I7791" s="119"/>
      <c r="J7791" s="129">
        <v>0.9</v>
      </c>
      <c r="K7791" s="129">
        <v>3</v>
      </c>
      <c r="L7791" s="129">
        <v>2.7</v>
      </c>
      <c r="M7791" s="134" t="s">
        <v>23041</v>
      </c>
    </row>
    <row r="7792" spans="1:13" hidden="1" x14ac:dyDescent="0.25">
      <c r="A7792" s="128"/>
      <c r="B7792" s="2"/>
      <c r="C7792" s="139" t="s">
        <v>42063</v>
      </c>
      <c r="D7792" s="124" t="s">
        <v>42064</v>
      </c>
      <c r="E7792" s="118" t="s">
        <v>48</v>
      </c>
      <c r="F7792" s="124" t="s">
        <v>35249</v>
      </c>
      <c r="G7792" s="118" t="s">
        <v>2</v>
      </c>
      <c r="H7792" s="137"/>
      <c r="I7792" s="119"/>
      <c r="J7792" s="129">
        <v>0.9</v>
      </c>
      <c r="K7792" s="129">
        <v>3</v>
      </c>
      <c r="L7792" s="129">
        <v>2.7</v>
      </c>
      <c r="M7792" s="134" t="s">
        <v>23042</v>
      </c>
    </row>
    <row r="7793" spans="1:13" hidden="1" x14ac:dyDescent="0.25">
      <c r="A7793" s="128"/>
      <c r="B7793" s="2"/>
      <c r="C7793" s="139" t="s">
        <v>7403</v>
      </c>
      <c r="D7793" s="124" t="s">
        <v>7404</v>
      </c>
      <c r="E7793" s="118" t="s">
        <v>48</v>
      </c>
      <c r="F7793" s="124" t="s">
        <v>35249</v>
      </c>
      <c r="G7793" s="118" t="s">
        <v>2</v>
      </c>
      <c r="H7793" s="137">
        <v>44070</v>
      </c>
      <c r="I7793" s="119">
        <v>738.64</v>
      </c>
      <c r="J7793" s="129">
        <v>0.9</v>
      </c>
      <c r="K7793" s="129">
        <v>3</v>
      </c>
      <c r="L7793" s="129">
        <v>2.7</v>
      </c>
      <c r="M7793" s="134" t="s">
        <v>23043</v>
      </c>
    </row>
    <row r="7794" spans="1:13" hidden="1" x14ac:dyDescent="0.25">
      <c r="A7794" s="128"/>
      <c r="B7794" s="2"/>
      <c r="C7794" s="139" t="s">
        <v>7405</v>
      </c>
      <c r="D7794" s="124" t="s">
        <v>7406</v>
      </c>
      <c r="E7794" s="118" t="s">
        <v>48</v>
      </c>
      <c r="F7794" s="124" t="s">
        <v>35249</v>
      </c>
      <c r="G7794" s="118" t="s">
        <v>2</v>
      </c>
      <c r="H7794" s="137">
        <v>44070</v>
      </c>
      <c r="I7794" s="119">
        <v>1922.6</v>
      </c>
      <c r="J7794" s="129">
        <v>0.9</v>
      </c>
      <c r="K7794" s="129">
        <v>2.4</v>
      </c>
      <c r="L7794" s="129">
        <v>2.16</v>
      </c>
      <c r="M7794" s="134" t="s">
        <v>23044</v>
      </c>
    </row>
    <row r="7795" spans="1:13" hidden="1" x14ac:dyDescent="0.25">
      <c r="A7795" s="128"/>
      <c r="B7795" s="2"/>
      <c r="C7795" s="139" t="s">
        <v>7407</v>
      </c>
      <c r="D7795" s="124" t="s">
        <v>7408</v>
      </c>
      <c r="E7795" s="118" t="s">
        <v>48</v>
      </c>
      <c r="F7795" s="124" t="s">
        <v>35249</v>
      </c>
      <c r="G7795" s="118" t="s">
        <v>2</v>
      </c>
      <c r="H7795" s="137">
        <v>44070</v>
      </c>
      <c r="I7795" s="119">
        <v>3202.57</v>
      </c>
      <c r="J7795" s="129">
        <v>1.2</v>
      </c>
      <c r="K7795" s="129"/>
      <c r="L7795" s="129">
        <v>0</v>
      </c>
      <c r="M7795" s="134" t="s">
        <v>23045</v>
      </c>
    </row>
    <row r="7796" spans="1:13" hidden="1" x14ac:dyDescent="0.25">
      <c r="A7796" s="128"/>
      <c r="B7796" s="2"/>
      <c r="C7796" s="139" t="s">
        <v>7409</v>
      </c>
      <c r="D7796" s="124" t="s">
        <v>7410</v>
      </c>
      <c r="E7796" s="118" t="s">
        <v>48</v>
      </c>
      <c r="F7796" s="124" t="s">
        <v>35249</v>
      </c>
      <c r="G7796" s="118" t="s">
        <v>2</v>
      </c>
      <c r="H7796" s="137">
        <v>44070</v>
      </c>
      <c r="I7796" s="119">
        <v>1790.9</v>
      </c>
      <c r="J7796" s="129">
        <v>1.2</v>
      </c>
      <c r="K7796" s="129"/>
      <c r="L7796" s="129">
        <v>0</v>
      </c>
      <c r="M7796" s="134" t="s">
        <v>23046</v>
      </c>
    </row>
    <row r="7797" spans="1:13" hidden="1" x14ac:dyDescent="0.25">
      <c r="A7797" s="128"/>
      <c r="B7797" s="2"/>
      <c r="C7797" s="139" t="s">
        <v>7411</v>
      </c>
      <c r="D7797" s="124" t="s">
        <v>7412</v>
      </c>
      <c r="E7797" s="118" t="s">
        <v>48</v>
      </c>
      <c r="F7797" s="124" t="s">
        <v>35249</v>
      </c>
      <c r="G7797" s="118" t="s">
        <v>2</v>
      </c>
      <c r="H7797" s="137">
        <v>44174</v>
      </c>
      <c r="I7797" s="119">
        <v>1863.97</v>
      </c>
      <c r="J7797" s="129">
        <v>1.2</v>
      </c>
      <c r="K7797" s="129"/>
      <c r="L7797" s="129">
        <v>0</v>
      </c>
      <c r="M7797" s="134" t="s">
        <v>23047</v>
      </c>
    </row>
    <row r="7798" spans="1:13" hidden="1" x14ac:dyDescent="0.25">
      <c r="A7798" s="128"/>
      <c r="B7798" s="2"/>
      <c r="C7798" s="139" t="s">
        <v>7413</v>
      </c>
      <c r="D7798" s="124" t="s">
        <v>7414</v>
      </c>
      <c r="E7798" s="118" t="s">
        <v>48</v>
      </c>
      <c r="F7798" s="124" t="s">
        <v>35249</v>
      </c>
      <c r="G7798" s="118" t="s">
        <v>2</v>
      </c>
      <c r="H7798" s="137">
        <v>44148</v>
      </c>
      <c r="I7798" s="119">
        <v>1164.32</v>
      </c>
      <c r="J7798" s="129">
        <v>1.2</v>
      </c>
      <c r="K7798" s="129">
        <v>3</v>
      </c>
      <c r="L7798" s="129">
        <v>3.6</v>
      </c>
      <c r="M7798" s="134" t="s">
        <v>23048</v>
      </c>
    </row>
    <row r="7799" spans="1:13" hidden="1" x14ac:dyDescent="0.25">
      <c r="A7799" s="128"/>
      <c r="B7799" s="2"/>
      <c r="C7799" s="139" t="s">
        <v>7415</v>
      </c>
      <c r="D7799" s="124" t="s">
        <v>7416</v>
      </c>
      <c r="E7799" s="118" t="s">
        <v>48</v>
      </c>
      <c r="F7799" s="124" t="s">
        <v>35249</v>
      </c>
      <c r="G7799" s="118" t="s">
        <v>2</v>
      </c>
      <c r="H7799" s="137">
        <v>44070</v>
      </c>
      <c r="I7799" s="119">
        <v>2804.07</v>
      </c>
      <c r="J7799" s="129">
        <v>1.2</v>
      </c>
      <c r="K7799" s="129"/>
      <c r="L7799" s="129">
        <v>0</v>
      </c>
      <c r="M7799" s="134" t="s">
        <v>23049</v>
      </c>
    </row>
    <row r="7800" spans="1:13" hidden="1" x14ac:dyDescent="0.25">
      <c r="A7800" s="128"/>
      <c r="B7800" s="2"/>
      <c r="C7800" s="139" t="s">
        <v>7417</v>
      </c>
      <c r="D7800" s="124" t="s">
        <v>7418</v>
      </c>
      <c r="E7800" s="118" t="s">
        <v>48</v>
      </c>
      <c r="F7800" s="124" t="s">
        <v>35249</v>
      </c>
      <c r="G7800" s="118" t="s">
        <v>2</v>
      </c>
      <c r="H7800" s="137">
        <v>44070</v>
      </c>
      <c r="I7800" s="119">
        <v>3880.34</v>
      </c>
      <c r="J7800" s="129">
        <v>1.2</v>
      </c>
      <c r="K7800" s="129">
        <v>3</v>
      </c>
      <c r="L7800" s="129">
        <v>3.6</v>
      </c>
      <c r="M7800" s="134" t="s">
        <v>23050</v>
      </c>
    </row>
    <row r="7801" spans="1:13" hidden="1" x14ac:dyDescent="0.25">
      <c r="A7801" s="128"/>
      <c r="B7801" s="2"/>
      <c r="C7801" s="139" t="s">
        <v>42065</v>
      </c>
      <c r="D7801" s="124" t="s">
        <v>42066</v>
      </c>
      <c r="E7801" s="118" t="s">
        <v>48</v>
      </c>
      <c r="F7801" s="124" t="s">
        <v>35249</v>
      </c>
      <c r="G7801" s="118" t="s">
        <v>2</v>
      </c>
      <c r="H7801" s="137">
        <v>46064</v>
      </c>
      <c r="I7801" s="119">
        <v>6780</v>
      </c>
      <c r="J7801" s="129">
        <v>1.2</v>
      </c>
      <c r="K7801" s="129">
        <v>3</v>
      </c>
      <c r="L7801" s="129">
        <v>3.6</v>
      </c>
      <c r="M7801" s="134" t="s">
        <v>23051</v>
      </c>
    </row>
    <row r="7802" spans="1:13" hidden="1" x14ac:dyDescent="0.25">
      <c r="A7802" s="128"/>
      <c r="B7802" s="2"/>
      <c r="C7802" s="139" t="s">
        <v>42067</v>
      </c>
      <c r="D7802" s="124" t="s">
        <v>42068</v>
      </c>
      <c r="E7802" s="118" t="s">
        <v>48</v>
      </c>
      <c r="F7802" s="124" t="s">
        <v>35249</v>
      </c>
      <c r="G7802" s="118" t="s">
        <v>2</v>
      </c>
      <c r="H7802" s="137">
        <v>46044</v>
      </c>
      <c r="I7802" s="119">
        <v>5495</v>
      </c>
      <c r="J7802" s="129">
        <v>1.2</v>
      </c>
      <c r="K7802" s="129">
        <v>3</v>
      </c>
      <c r="L7802" s="129">
        <v>3.6</v>
      </c>
      <c r="M7802" s="134" t="s">
        <v>23052</v>
      </c>
    </row>
    <row r="7803" spans="1:13" hidden="1" x14ac:dyDescent="0.25">
      <c r="A7803" s="128"/>
      <c r="B7803" s="2"/>
      <c r="C7803" s="139" t="s">
        <v>7419</v>
      </c>
      <c r="D7803" s="124" t="s">
        <v>7420</v>
      </c>
      <c r="E7803" s="118" t="s">
        <v>48</v>
      </c>
      <c r="F7803" s="124" t="s">
        <v>35249</v>
      </c>
      <c r="G7803" s="118" t="s">
        <v>2</v>
      </c>
      <c r="H7803" s="137">
        <v>43668</v>
      </c>
      <c r="I7803" s="119">
        <v>2796.27</v>
      </c>
      <c r="J7803" s="129">
        <v>1.2</v>
      </c>
      <c r="K7803" s="129">
        <v>3</v>
      </c>
      <c r="L7803" s="129">
        <v>3.6</v>
      </c>
      <c r="M7803" s="134" t="s">
        <v>23053</v>
      </c>
    </row>
    <row r="7804" spans="1:13" hidden="1" x14ac:dyDescent="0.25">
      <c r="A7804" s="128"/>
      <c r="B7804" s="2"/>
      <c r="C7804" s="139" t="s">
        <v>35345</v>
      </c>
      <c r="D7804" s="124" t="s">
        <v>35346</v>
      </c>
      <c r="E7804" s="118" t="s">
        <v>48</v>
      </c>
      <c r="F7804" s="124" t="s">
        <v>35249</v>
      </c>
      <c r="G7804" s="118" t="s">
        <v>2</v>
      </c>
      <c r="H7804" s="137">
        <v>45538</v>
      </c>
      <c r="I7804" s="119">
        <v>3199.3</v>
      </c>
      <c r="J7804" s="129">
        <v>1.2</v>
      </c>
      <c r="K7804" s="129"/>
      <c r="L7804" s="129">
        <v>0</v>
      </c>
      <c r="M7804" s="134" t="s">
        <v>23019</v>
      </c>
    </row>
    <row r="7805" spans="1:13" hidden="1" x14ac:dyDescent="0.25">
      <c r="A7805" s="128"/>
      <c r="B7805" s="2"/>
      <c r="C7805" s="139" t="s">
        <v>7421</v>
      </c>
      <c r="D7805" s="124" t="s">
        <v>7422</v>
      </c>
      <c r="E7805" s="118" t="s">
        <v>48</v>
      </c>
      <c r="F7805" s="124" t="s">
        <v>35249</v>
      </c>
      <c r="G7805" s="118" t="s">
        <v>2</v>
      </c>
      <c r="H7805" s="137">
        <v>43962</v>
      </c>
      <c r="I7805" s="119">
        <v>1285</v>
      </c>
      <c r="J7805" s="129">
        <v>1.2</v>
      </c>
      <c r="K7805" s="129">
        <v>3</v>
      </c>
      <c r="L7805" s="129">
        <v>3.6</v>
      </c>
      <c r="M7805" s="134" t="s">
        <v>23054</v>
      </c>
    </row>
    <row r="7806" spans="1:13" hidden="1" x14ac:dyDescent="0.25">
      <c r="A7806" s="128"/>
      <c r="B7806" s="2"/>
      <c r="C7806" s="139" t="s">
        <v>28731</v>
      </c>
      <c r="D7806" s="124" t="s">
        <v>28732</v>
      </c>
      <c r="E7806" s="118" t="s">
        <v>48</v>
      </c>
      <c r="F7806" s="124" t="s">
        <v>35249</v>
      </c>
      <c r="G7806" s="118" t="s">
        <v>2</v>
      </c>
      <c r="H7806" s="137">
        <v>44987</v>
      </c>
      <c r="I7806" s="119">
        <v>730.13</v>
      </c>
      <c r="J7806" s="129">
        <v>1.2</v>
      </c>
      <c r="K7806" s="129">
        <v>0.6</v>
      </c>
      <c r="L7806" s="129">
        <v>0.72</v>
      </c>
      <c r="M7806" s="134" t="s">
        <v>23055</v>
      </c>
    </row>
    <row r="7807" spans="1:13" hidden="1" x14ac:dyDescent="0.25">
      <c r="A7807" s="128"/>
      <c r="B7807" s="2"/>
      <c r="C7807" s="139" t="s">
        <v>7423</v>
      </c>
      <c r="D7807" s="124" t="s">
        <v>7424</v>
      </c>
      <c r="E7807" s="118" t="s">
        <v>48</v>
      </c>
      <c r="F7807" s="124" t="s">
        <v>35249</v>
      </c>
      <c r="G7807" s="118" t="s">
        <v>2</v>
      </c>
      <c r="H7807" s="137">
        <v>43361</v>
      </c>
      <c r="I7807" s="119">
        <v>260</v>
      </c>
      <c r="J7807" s="129">
        <v>1.2</v>
      </c>
      <c r="K7807" s="129">
        <v>1.8</v>
      </c>
      <c r="L7807" s="129">
        <v>2.16</v>
      </c>
      <c r="M7807" s="134" t="s">
        <v>23056</v>
      </c>
    </row>
    <row r="7808" spans="1:13" hidden="1" x14ac:dyDescent="0.25">
      <c r="A7808" s="128"/>
      <c r="B7808" s="2"/>
      <c r="C7808" s="139" t="s">
        <v>7425</v>
      </c>
      <c r="D7808" s="124" t="s">
        <v>7426</v>
      </c>
      <c r="E7808" s="118" t="s">
        <v>48</v>
      </c>
      <c r="F7808" s="124" t="s">
        <v>35249</v>
      </c>
      <c r="G7808" s="118" t="s">
        <v>2</v>
      </c>
      <c r="H7808" s="137">
        <v>43378</v>
      </c>
      <c r="I7808" s="119">
        <v>2850</v>
      </c>
      <c r="J7808" s="129">
        <v>1.2</v>
      </c>
      <c r="K7808" s="129">
        <v>2.4</v>
      </c>
      <c r="L7808" s="129">
        <v>2.88</v>
      </c>
      <c r="M7808" s="134" t="s">
        <v>23057</v>
      </c>
    </row>
    <row r="7809" spans="1:13" hidden="1" x14ac:dyDescent="0.25">
      <c r="A7809" s="128"/>
      <c r="B7809" s="2"/>
      <c r="C7809" s="139" t="s">
        <v>7427</v>
      </c>
      <c r="D7809" s="124" t="s">
        <v>7428</v>
      </c>
      <c r="E7809" s="118" t="s">
        <v>48</v>
      </c>
      <c r="F7809" s="124" t="s">
        <v>35249</v>
      </c>
      <c r="G7809" s="118" t="s">
        <v>2</v>
      </c>
      <c r="H7809" s="137">
        <v>42878</v>
      </c>
      <c r="I7809" s="119">
        <v>4607</v>
      </c>
      <c r="J7809" s="129">
        <v>1.2</v>
      </c>
      <c r="K7809" s="129">
        <v>2.4</v>
      </c>
      <c r="L7809" s="129">
        <v>2.88</v>
      </c>
      <c r="M7809" s="134" t="s">
        <v>23058</v>
      </c>
    </row>
    <row r="7810" spans="1:13" hidden="1" x14ac:dyDescent="0.25">
      <c r="A7810" s="128"/>
      <c r="B7810" s="2"/>
      <c r="C7810" s="139" t="s">
        <v>7430</v>
      </c>
      <c r="D7810" s="124" t="s">
        <v>7431</v>
      </c>
      <c r="E7810" s="118" t="s">
        <v>48</v>
      </c>
      <c r="F7810" s="124" t="s">
        <v>35249</v>
      </c>
      <c r="G7810" s="118" t="s">
        <v>2</v>
      </c>
      <c r="H7810" s="137">
        <v>42744</v>
      </c>
      <c r="I7810" s="119">
        <v>3872.88</v>
      </c>
      <c r="J7810" s="129">
        <v>1.2</v>
      </c>
      <c r="K7810" s="129">
        <v>2.4</v>
      </c>
      <c r="L7810" s="129">
        <v>2.88</v>
      </c>
      <c r="M7810" s="134" t="s">
        <v>23059</v>
      </c>
    </row>
    <row r="7811" spans="1:13" hidden="1" x14ac:dyDescent="0.25">
      <c r="A7811" s="128"/>
      <c r="B7811" s="2"/>
      <c r="C7811" s="139" t="s">
        <v>28587</v>
      </c>
      <c r="D7811" s="124" t="s">
        <v>28588</v>
      </c>
      <c r="E7811" s="118" t="s">
        <v>48</v>
      </c>
      <c r="F7811" s="124" t="s">
        <v>35249</v>
      </c>
      <c r="G7811" s="118" t="s">
        <v>2</v>
      </c>
      <c r="H7811" s="137"/>
      <c r="I7811" s="119"/>
      <c r="J7811" s="129">
        <v>1.2</v>
      </c>
      <c r="K7811" s="129">
        <v>2.4</v>
      </c>
      <c r="L7811" s="129">
        <v>2.88</v>
      </c>
      <c r="M7811" s="134" t="s">
        <v>23060</v>
      </c>
    </row>
    <row r="7812" spans="1:13" hidden="1" x14ac:dyDescent="0.25">
      <c r="A7812" s="128"/>
      <c r="B7812" s="2"/>
      <c r="C7812" s="139" t="s">
        <v>7432</v>
      </c>
      <c r="D7812" s="124" t="s">
        <v>7433</v>
      </c>
      <c r="E7812" s="118" t="s">
        <v>48</v>
      </c>
      <c r="F7812" s="124" t="s">
        <v>35249</v>
      </c>
      <c r="G7812" s="118" t="s">
        <v>2</v>
      </c>
      <c r="H7812" s="137">
        <v>44491</v>
      </c>
      <c r="I7812" s="119">
        <v>2092</v>
      </c>
      <c r="J7812" s="129">
        <v>1.2</v>
      </c>
      <c r="K7812" s="129">
        <v>2.4</v>
      </c>
      <c r="L7812" s="129">
        <v>2.88</v>
      </c>
      <c r="M7812" s="134" t="s">
        <v>23018</v>
      </c>
    </row>
    <row r="7813" spans="1:13" hidden="1" x14ac:dyDescent="0.25">
      <c r="A7813" s="128"/>
      <c r="B7813" s="2"/>
      <c r="C7813" s="139" t="s">
        <v>7434</v>
      </c>
      <c r="D7813" s="124" t="s">
        <v>7435</v>
      </c>
      <c r="E7813" s="118" t="s">
        <v>48</v>
      </c>
      <c r="F7813" s="124" t="s">
        <v>35249</v>
      </c>
      <c r="G7813" s="118" t="s">
        <v>2</v>
      </c>
      <c r="H7813" s="137">
        <v>44468</v>
      </c>
      <c r="I7813" s="119">
        <v>2092</v>
      </c>
      <c r="J7813" s="129"/>
      <c r="K7813" s="129"/>
      <c r="L7813" s="129">
        <v>0</v>
      </c>
      <c r="M7813" s="134" t="s">
        <v>23061</v>
      </c>
    </row>
    <row r="7814" spans="1:13" hidden="1" x14ac:dyDescent="0.25">
      <c r="A7814" s="128"/>
      <c r="B7814" s="2"/>
      <c r="C7814" s="139" t="s">
        <v>30272</v>
      </c>
      <c r="D7814" s="124" t="s">
        <v>30273</v>
      </c>
      <c r="E7814" s="118" t="s">
        <v>48</v>
      </c>
      <c r="F7814" s="124" t="s">
        <v>35249</v>
      </c>
      <c r="G7814" s="118" t="s">
        <v>2</v>
      </c>
      <c r="H7814" s="137"/>
      <c r="I7814" s="119"/>
      <c r="J7814" s="129"/>
      <c r="K7814" s="129"/>
      <c r="L7814" s="129">
        <v>0</v>
      </c>
      <c r="M7814" s="134" t="s">
        <v>23062</v>
      </c>
    </row>
    <row r="7815" spans="1:13" hidden="1" x14ac:dyDescent="0.25">
      <c r="A7815" s="128"/>
      <c r="B7815" s="2"/>
      <c r="C7815" s="139" t="s">
        <v>7436</v>
      </c>
      <c r="D7815" s="124" t="s">
        <v>7437</v>
      </c>
      <c r="E7815" s="118" t="s">
        <v>48</v>
      </c>
      <c r="F7815" s="124" t="s">
        <v>35249</v>
      </c>
      <c r="G7815" s="118" t="s">
        <v>2</v>
      </c>
      <c r="H7815" s="137">
        <v>44468</v>
      </c>
      <c r="I7815" s="119">
        <v>2260</v>
      </c>
      <c r="J7815" s="129"/>
      <c r="K7815" s="129"/>
      <c r="L7815" s="129">
        <v>0</v>
      </c>
      <c r="M7815" s="134" t="s">
        <v>23063</v>
      </c>
    </row>
    <row r="7816" spans="1:13" hidden="1" x14ac:dyDescent="0.25">
      <c r="A7816" s="128"/>
      <c r="B7816" s="2"/>
      <c r="C7816" s="139" t="s">
        <v>7438</v>
      </c>
      <c r="D7816" s="124" t="s">
        <v>7439</v>
      </c>
      <c r="E7816" s="118" t="s">
        <v>48</v>
      </c>
      <c r="F7816" s="124" t="s">
        <v>35249</v>
      </c>
      <c r="G7816" s="118" t="s">
        <v>2</v>
      </c>
      <c r="H7816" s="137">
        <v>44523</v>
      </c>
      <c r="I7816" s="119">
        <v>2428</v>
      </c>
      <c r="J7816" s="129"/>
      <c r="K7816" s="129"/>
      <c r="L7816" s="129">
        <v>0</v>
      </c>
      <c r="M7816" s="134" t="s">
        <v>23064</v>
      </c>
    </row>
    <row r="7817" spans="1:13" hidden="1" x14ac:dyDescent="0.25">
      <c r="A7817" s="128"/>
      <c r="B7817" s="2"/>
      <c r="C7817" s="139" t="s">
        <v>29366</v>
      </c>
      <c r="D7817" s="124" t="s">
        <v>29367</v>
      </c>
      <c r="E7817" s="118" t="s">
        <v>48</v>
      </c>
      <c r="F7817" s="124" t="s">
        <v>35249</v>
      </c>
      <c r="G7817" s="118" t="s">
        <v>2</v>
      </c>
      <c r="H7817" s="137"/>
      <c r="I7817" s="119"/>
      <c r="J7817" s="129"/>
      <c r="K7817" s="129"/>
      <c r="L7817" s="129">
        <v>0</v>
      </c>
      <c r="M7817" s="134" t="s">
        <v>23065</v>
      </c>
    </row>
    <row r="7818" spans="1:13" hidden="1" x14ac:dyDescent="0.25">
      <c r="A7818" s="128"/>
      <c r="B7818" s="2"/>
      <c r="C7818" s="139" t="s">
        <v>7440</v>
      </c>
      <c r="D7818" s="124" t="s">
        <v>7441</v>
      </c>
      <c r="E7818" s="118" t="s">
        <v>48</v>
      </c>
      <c r="F7818" s="124" t="s">
        <v>35249</v>
      </c>
      <c r="G7818" s="118" t="s">
        <v>2</v>
      </c>
      <c r="H7818" s="137">
        <v>44491</v>
      </c>
      <c r="I7818" s="119">
        <v>2680</v>
      </c>
      <c r="J7818" s="129"/>
      <c r="K7818" s="129"/>
      <c r="L7818" s="129">
        <v>0</v>
      </c>
      <c r="M7818" s="134" t="s">
        <v>23066</v>
      </c>
    </row>
    <row r="7819" spans="1:13" hidden="1" x14ac:dyDescent="0.25">
      <c r="A7819" s="128"/>
      <c r="B7819" s="2"/>
      <c r="C7819" s="139" t="s">
        <v>7442</v>
      </c>
      <c r="D7819" s="124" t="s">
        <v>7443</v>
      </c>
      <c r="E7819" s="118" t="s">
        <v>48</v>
      </c>
      <c r="F7819" s="124" t="s">
        <v>35249</v>
      </c>
      <c r="G7819" s="118" t="s">
        <v>2</v>
      </c>
      <c r="H7819" s="137">
        <v>44491</v>
      </c>
      <c r="I7819" s="119">
        <v>1840</v>
      </c>
      <c r="J7819" s="129"/>
      <c r="K7819" s="129"/>
      <c r="L7819" s="129">
        <v>0</v>
      </c>
      <c r="M7819" s="134" t="s">
        <v>23067</v>
      </c>
    </row>
    <row r="7820" spans="1:13" hidden="1" x14ac:dyDescent="0.25">
      <c r="A7820" s="128"/>
      <c r="B7820" s="2"/>
      <c r="C7820" s="139" t="s">
        <v>7444</v>
      </c>
      <c r="D7820" s="124" t="s">
        <v>7445</v>
      </c>
      <c r="E7820" s="118" t="s">
        <v>48</v>
      </c>
      <c r="F7820" s="124" t="s">
        <v>35249</v>
      </c>
      <c r="G7820" s="118" t="s">
        <v>2</v>
      </c>
      <c r="H7820" s="137">
        <v>44468</v>
      </c>
      <c r="I7820" s="119">
        <v>1841</v>
      </c>
      <c r="J7820" s="129"/>
      <c r="K7820" s="129"/>
      <c r="L7820" s="129">
        <v>0</v>
      </c>
      <c r="M7820" s="134" t="s">
        <v>23020</v>
      </c>
    </row>
    <row r="7821" spans="1:13" hidden="1" x14ac:dyDescent="0.25">
      <c r="A7821" s="128"/>
      <c r="B7821" s="2"/>
      <c r="C7821" s="139" t="s">
        <v>30017</v>
      </c>
      <c r="D7821" s="124" t="s">
        <v>30018</v>
      </c>
      <c r="E7821" s="118" t="s">
        <v>48</v>
      </c>
      <c r="F7821" s="124" t="s">
        <v>35249</v>
      </c>
      <c r="G7821" s="118" t="s">
        <v>2</v>
      </c>
      <c r="H7821" s="137">
        <v>44953</v>
      </c>
      <c r="I7821" s="119">
        <v>138.13</v>
      </c>
      <c r="J7821" s="129">
        <v>1.2</v>
      </c>
      <c r="K7821" s="129"/>
      <c r="L7821" s="129">
        <v>0</v>
      </c>
      <c r="M7821" s="134" t="s">
        <v>23068</v>
      </c>
    </row>
    <row r="7822" spans="1:13" hidden="1" x14ac:dyDescent="0.25">
      <c r="A7822" s="128"/>
      <c r="B7822" s="2"/>
      <c r="C7822" s="139" t="s">
        <v>29627</v>
      </c>
      <c r="D7822" s="124" t="s">
        <v>29628</v>
      </c>
      <c r="E7822" s="118" t="s">
        <v>48</v>
      </c>
      <c r="F7822" s="124" t="s">
        <v>35249</v>
      </c>
      <c r="G7822" s="118" t="s">
        <v>2</v>
      </c>
      <c r="H7822" s="137">
        <v>44953</v>
      </c>
      <c r="I7822" s="119">
        <v>247.28</v>
      </c>
      <c r="J7822" s="129">
        <v>1.2</v>
      </c>
      <c r="K7822" s="129"/>
      <c r="L7822" s="129">
        <v>0</v>
      </c>
      <c r="M7822" s="134" t="s">
        <v>23069</v>
      </c>
    </row>
    <row r="7823" spans="1:13" hidden="1" x14ac:dyDescent="0.25">
      <c r="A7823" s="128"/>
      <c r="B7823" s="2"/>
      <c r="C7823" s="139" t="s">
        <v>7446</v>
      </c>
      <c r="D7823" s="124" t="s">
        <v>7447</v>
      </c>
      <c r="E7823" s="118" t="s">
        <v>48</v>
      </c>
      <c r="F7823" s="124" t="s">
        <v>35249</v>
      </c>
      <c r="G7823" s="118" t="s">
        <v>2</v>
      </c>
      <c r="H7823" s="137">
        <v>44648</v>
      </c>
      <c r="I7823" s="119">
        <v>3753.22</v>
      </c>
      <c r="J7823" s="129">
        <v>1.2</v>
      </c>
      <c r="K7823" s="129"/>
      <c r="L7823" s="129">
        <v>0</v>
      </c>
      <c r="M7823" s="134" t="s">
        <v>23070</v>
      </c>
    </row>
    <row r="7824" spans="1:13" hidden="1" x14ac:dyDescent="0.25">
      <c r="A7824" s="128"/>
      <c r="B7824" s="2"/>
      <c r="C7824" s="139" t="s">
        <v>7448</v>
      </c>
      <c r="D7824" s="124" t="s">
        <v>7449</v>
      </c>
      <c r="E7824" s="118" t="s">
        <v>48</v>
      </c>
      <c r="F7824" s="124" t="s">
        <v>35249</v>
      </c>
      <c r="G7824" s="118" t="s">
        <v>2</v>
      </c>
      <c r="H7824" s="137">
        <v>44657</v>
      </c>
      <c r="I7824" s="119">
        <v>4219.7299999999996</v>
      </c>
      <c r="J7824" s="129">
        <v>1.2</v>
      </c>
      <c r="K7824" s="129"/>
      <c r="L7824" s="129">
        <v>0</v>
      </c>
      <c r="M7824" s="134" t="s">
        <v>23071</v>
      </c>
    </row>
    <row r="7825" spans="1:13" hidden="1" x14ac:dyDescent="0.25">
      <c r="A7825" s="128"/>
      <c r="B7825" s="2"/>
      <c r="C7825" s="139" t="s">
        <v>7450</v>
      </c>
      <c r="D7825" s="124" t="s">
        <v>7451</v>
      </c>
      <c r="E7825" s="118" t="s">
        <v>48</v>
      </c>
      <c r="F7825" s="124" t="s">
        <v>35249</v>
      </c>
      <c r="G7825" s="118" t="s">
        <v>2</v>
      </c>
      <c r="H7825" s="137">
        <v>44657</v>
      </c>
      <c r="I7825" s="119">
        <v>4936.2</v>
      </c>
      <c r="J7825" s="129">
        <v>1.2</v>
      </c>
      <c r="K7825" s="129">
        <v>2.4</v>
      </c>
      <c r="L7825" s="129">
        <v>2.88</v>
      </c>
      <c r="M7825" s="134" t="s">
        <v>23072</v>
      </c>
    </row>
    <row r="7826" spans="1:13" hidden="1" x14ac:dyDescent="0.25">
      <c r="A7826" s="128"/>
      <c r="B7826" s="2"/>
      <c r="C7826" s="139" t="s">
        <v>7452</v>
      </c>
      <c r="D7826" s="124" t="s">
        <v>7453</v>
      </c>
      <c r="E7826" s="118" t="s">
        <v>48</v>
      </c>
      <c r="F7826" s="124" t="s">
        <v>35249</v>
      </c>
      <c r="G7826" s="118" t="s">
        <v>2</v>
      </c>
      <c r="H7826" s="137">
        <v>44657</v>
      </c>
      <c r="I7826" s="119">
        <v>4268.8500000000004</v>
      </c>
      <c r="J7826" s="129">
        <v>1.2</v>
      </c>
      <c r="K7826" s="129">
        <v>2.4</v>
      </c>
      <c r="L7826" s="129">
        <v>2.88</v>
      </c>
      <c r="M7826" s="134" t="s">
        <v>23073</v>
      </c>
    </row>
    <row r="7827" spans="1:13" hidden="1" x14ac:dyDescent="0.25">
      <c r="A7827" s="128"/>
      <c r="B7827" s="2"/>
      <c r="C7827" s="139" t="s">
        <v>7454</v>
      </c>
      <c r="D7827" s="124" t="s">
        <v>7455</v>
      </c>
      <c r="E7827" s="118" t="s">
        <v>48</v>
      </c>
      <c r="F7827" s="124" t="s">
        <v>35249</v>
      </c>
      <c r="G7827" s="118" t="s">
        <v>2</v>
      </c>
      <c r="H7827" s="137">
        <v>44648</v>
      </c>
      <c r="I7827" s="119">
        <v>5872.87</v>
      </c>
      <c r="J7827" s="129">
        <v>1.2</v>
      </c>
      <c r="K7827" s="129">
        <v>2.4</v>
      </c>
      <c r="L7827" s="129">
        <v>2.88</v>
      </c>
      <c r="M7827" s="134" t="s">
        <v>31279</v>
      </c>
    </row>
    <row r="7828" spans="1:13" hidden="1" x14ac:dyDescent="0.25">
      <c r="A7828" s="128"/>
      <c r="B7828" s="2"/>
      <c r="C7828" s="139" t="s">
        <v>28758</v>
      </c>
      <c r="D7828" s="124" t="s">
        <v>28759</v>
      </c>
      <c r="E7828" s="118" t="s">
        <v>48</v>
      </c>
      <c r="F7828" s="124" t="s">
        <v>35249</v>
      </c>
      <c r="G7828" s="118" t="s">
        <v>2</v>
      </c>
      <c r="H7828" s="137"/>
      <c r="I7828" s="119"/>
      <c r="J7828" s="129">
        <v>1.2</v>
      </c>
      <c r="K7828" s="129">
        <v>2.4</v>
      </c>
      <c r="L7828" s="129">
        <v>2.88</v>
      </c>
      <c r="M7828" s="134" t="s">
        <v>34339</v>
      </c>
    </row>
    <row r="7829" spans="1:13" hidden="1" x14ac:dyDescent="0.25">
      <c r="A7829" s="128"/>
      <c r="B7829" s="2"/>
      <c r="C7829" s="139" t="s">
        <v>28149</v>
      </c>
      <c r="D7829" s="124" t="s">
        <v>28150</v>
      </c>
      <c r="E7829" s="118" t="s">
        <v>48</v>
      </c>
      <c r="F7829" s="124" t="s">
        <v>35249</v>
      </c>
      <c r="G7829" s="118" t="s">
        <v>2</v>
      </c>
      <c r="H7829" s="137">
        <v>44987</v>
      </c>
      <c r="I7829" s="119">
        <v>2150</v>
      </c>
      <c r="J7829" s="129">
        <v>1.2</v>
      </c>
      <c r="K7829" s="129">
        <v>2.4</v>
      </c>
      <c r="L7829" s="129">
        <v>2.88</v>
      </c>
      <c r="M7829" s="134" t="s">
        <v>29659</v>
      </c>
    </row>
    <row r="7830" spans="1:13" hidden="1" x14ac:dyDescent="0.25">
      <c r="A7830" s="128"/>
      <c r="B7830" s="2"/>
      <c r="C7830" s="139" t="s">
        <v>7456</v>
      </c>
      <c r="D7830" s="124" t="s">
        <v>7457</v>
      </c>
      <c r="E7830" s="118" t="s">
        <v>48</v>
      </c>
      <c r="F7830" s="124" t="s">
        <v>35249</v>
      </c>
      <c r="G7830" s="118" t="s">
        <v>2</v>
      </c>
      <c r="H7830" s="137">
        <v>44552</v>
      </c>
      <c r="I7830" s="119">
        <v>6162</v>
      </c>
      <c r="J7830" s="129">
        <v>1.2</v>
      </c>
      <c r="K7830" s="129">
        <v>2.4</v>
      </c>
      <c r="L7830" s="129">
        <v>2.88</v>
      </c>
      <c r="M7830" s="134" t="s">
        <v>23074</v>
      </c>
    </row>
    <row r="7831" spans="1:13" hidden="1" x14ac:dyDescent="0.25">
      <c r="A7831" s="128"/>
      <c r="B7831" s="2"/>
      <c r="C7831" s="139" t="s">
        <v>29354</v>
      </c>
      <c r="D7831" s="124" t="s">
        <v>29355</v>
      </c>
      <c r="E7831" s="118" t="s">
        <v>48</v>
      </c>
      <c r="F7831" s="124" t="s">
        <v>35249</v>
      </c>
      <c r="G7831" s="118" t="s">
        <v>2</v>
      </c>
      <c r="H7831" s="137"/>
      <c r="I7831" s="119"/>
      <c r="J7831" s="129">
        <v>1.2</v>
      </c>
      <c r="K7831" s="129">
        <v>2.4</v>
      </c>
      <c r="L7831" s="129">
        <v>2.88</v>
      </c>
      <c r="M7831" s="134" t="s">
        <v>23075</v>
      </c>
    </row>
    <row r="7832" spans="1:13" hidden="1" x14ac:dyDescent="0.25">
      <c r="A7832" s="128"/>
      <c r="B7832" s="2"/>
      <c r="C7832" s="139" t="s">
        <v>29949</v>
      </c>
      <c r="D7832" s="124" t="s">
        <v>29950</v>
      </c>
      <c r="E7832" s="118" t="s">
        <v>48</v>
      </c>
      <c r="F7832" s="124" t="s">
        <v>35249</v>
      </c>
      <c r="G7832" s="118" t="s">
        <v>2</v>
      </c>
      <c r="H7832" s="137"/>
      <c r="I7832" s="119"/>
      <c r="J7832" s="129">
        <v>1.2</v>
      </c>
      <c r="K7832" s="129">
        <v>2.4</v>
      </c>
      <c r="L7832" s="129">
        <v>2.88</v>
      </c>
      <c r="M7832" s="134" t="s">
        <v>23076</v>
      </c>
    </row>
    <row r="7833" spans="1:13" hidden="1" x14ac:dyDescent="0.25">
      <c r="A7833" s="128"/>
      <c r="B7833" s="2"/>
      <c r="C7833" s="139" t="s">
        <v>29940</v>
      </c>
      <c r="D7833" s="124" t="s">
        <v>29941</v>
      </c>
      <c r="E7833" s="118" t="s">
        <v>48</v>
      </c>
      <c r="F7833" s="124" t="s">
        <v>35249</v>
      </c>
      <c r="G7833" s="118" t="s">
        <v>2</v>
      </c>
      <c r="H7833" s="137"/>
      <c r="I7833" s="119"/>
      <c r="J7833" s="129">
        <v>1.2</v>
      </c>
      <c r="K7833" s="129">
        <v>2.4</v>
      </c>
      <c r="L7833" s="129">
        <v>2.88</v>
      </c>
      <c r="M7833" s="134" t="s">
        <v>23077</v>
      </c>
    </row>
    <row r="7834" spans="1:13" hidden="1" x14ac:dyDescent="0.25">
      <c r="A7834" s="128"/>
      <c r="B7834" s="2"/>
      <c r="C7834" s="139" t="s">
        <v>28889</v>
      </c>
      <c r="D7834" s="124" t="s">
        <v>28890</v>
      </c>
      <c r="E7834" s="118" t="s">
        <v>48</v>
      </c>
      <c r="F7834" s="124" t="s">
        <v>35249</v>
      </c>
      <c r="G7834" s="118" t="s">
        <v>2</v>
      </c>
      <c r="H7834" s="137"/>
      <c r="I7834" s="119"/>
      <c r="J7834" s="129">
        <v>1.2</v>
      </c>
      <c r="K7834" s="129">
        <v>2.4</v>
      </c>
      <c r="L7834" s="129">
        <v>2.88</v>
      </c>
      <c r="M7834" s="134" t="s">
        <v>23078</v>
      </c>
    </row>
    <row r="7835" spans="1:13" hidden="1" x14ac:dyDescent="0.25">
      <c r="A7835" s="128"/>
      <c r="B7835" s="2"/>
      <c r="C7835" s="139" t="s">
        <v>7458</v>
      </c>
      <c r="D7835" s="124" t="s">
        <v>7459</v>
      </c>
      <c r="E7835" s="118" t="s">
        <v>48</v>
      </c>
      <c r="F7835" s="124" t="s">
        <v>35249</v>
      </c>
      <c r="G7835" s="118" t="s">
        <v>2</v>
      </c>
      <c r="H7835" s="137">
        <v>44573</v>
      </c>
      <c r="I7835" s="119">
        <v>6162</v>
      </c>
      <c r="J7835" s="129">
        <v>1.2</v>
      </c>
      <c r="K7835" s="129">
        <v>2.4</v>
      </c>
      <c r="L7835" s="129">
        <v>2.88</v>
      </c>
      <c r="M7835" s="134" t="s">
        <v>23079</v>
      </c>
    </row>
    <row r="7836" spans="1:13" hidden="1" x14ac:dyDescent="0.25">
      <c r="A7836" s="128"/>
      <c r="B7836" s="2"/>
      <c r="C7836" s="139" t="s">
        <v>7460</v>
      </c>
      <c r="D7836" s="124" t="s">
        <v>7461</v>
      </c>
      <c r="E7836" s="118" t="s">
        <v>48</v>
      </c>
      <c r="F7836" s="124" t="s">
        <v>35249</v>
      </c>
      <c r="G7836" s="118" t="s">
        <v>2</v>
      </c>
      <c r="H7836" s="137">
        <v>44573</v>
      </c>
      <c r="I7836" s="119">
        <v>7317.03</v>
      </c>
      <c r="J7836" s="129">
        <v>1.2</v>
      </c>
      <c r="K7836" s="129">
        <v>2.4</v>
      </c>
      <c r="L7836" s="129">
        <v>2.88</v>
      </c>
      <c r="M7836" s="134" t="s">
        <v>23080</v>
      </c>
    </row>
    <row r="7837" spans="1:13" hidden="1" x14ac:dyDescent="0.25">
      <c r="A7837" s="128"/>
      <c r="B7837" s="2"/>
      <c r="C7837" s="139" t="s">
        <v>7462</v>
      </c>
      <c r="D7837" s="124" t="s">
        <v>7463</v>
      </c>
      <c r="E7837" s="118" t="s">
        <v>48</v>
      </c>
      <c r="F7837" s="124" t="s">
        <v>35249</v>
      </c>
      <c r="G7837" s="118" t="s">
        <v>2</v>
      </c>
      <c r="H7837" s="137">
        <v>44573</v>
      </c>
      <c r="I7837" s="119">
        <v>7339.89</v>
      </c>
      <c r="J7837" s="129">
        <v>1.2</v>
      </c>
      <c r="K7837" s="129">
        <v>2.4</v>
      </c>
      <c r="L7837" s="129">
        <v>2.88</v>
      </c>
      <c r="M7837" s="134" t="s">
        <v>23081</v>
      </c>
    </row>
    <row r="7838" spans="1:13" hidden="1" x14ac:dyDescent="0.25">
      <c r="A7838" s="128"/>
      <c r="B7838" s="2"/>
      <c r="C7838" s="139" t="s">
        <v>7464</v>
      </c>
      <c r="D7838" s="124" t="s">
        <v>7465</v>
      </c>
      <c r="E7838" s="118" t="s">
        <v>48</v>
      </c>
      <c r="F7838" s="124" t="s">
        <v>35249</v>
      </c>
      <c r="G7838" s="118" t="s">
        <v>2</v>
      </c>
      <c r="H7838" s="137">
        <v>44573</v>
      </c>
      <c r="I7838" s="119">
        <v>7477</v>
      </c>
      <c r="J7838" s="129">
        <v>1.2</v>
      </c>
      <c r="K7838" s="129">
        <v>2.4</v>
      </c>
      <c r="L7838" s="129">
        <v>2.88</v>
      </c>
      <c r="M7838" s="134" t="s">
        <v>23082</v>
      </c>
    </row>
    <row r="7839" spans="1:13" hidden="1" x14ac:dyDescent="0.25">
      <c r="A7839" s="128"/>
      <c r="B7839" s="2"/>
      <c r="C7839" s="139" t="s">
        <v>7466</v>
      </c>
      <c r="D7839" s="124" t="s">
        <v>7467</v>
      </c>
      <c r="E7839" s="118" t="s">
        <v>48</v>
      </c>
      <c r="F7839" s="124" t="s">
        <v>35249</v>
      </c>
      <c r="G7839" s="118" t="s">
        <v>2</v>
      </c>
      <c r="H7839" s="137">
        <v>44595</v>
      </c>
      <c r="I7839" s="119">
        <v>6990.8</v>
      </c>
      <c r="J7839" s="129">
        <v>1.2</v>
      </c>
      <c r="K7839" s="129">
        <v>2.4</v>
      </c>
      <c r="L7839" s="129">
        <v>2.88</v>
      </c>
      <c r="M7839" s="134" t="s">
        <v>23083</v>
      </c>
    </row>
    <row r="7840" spans="1:13" hidden="1" x14ac:dyDescent="0.25">
      <c r="A7840" s="128"/>
      <c r="B7840" s="2"/>
      <c r="C7840" s="139" t="s">
        <v>28381</v>
      </c>
      <c r="D7840" s="124" t="s">
        <v>28382</v>
      </c>
      <c r="E7840" s="118" t="s">
        <v>48</v>
      </c>
      <c r="F7840" s="124" t="s">
        <v>35249</v>
      </c>
      <c r="G7840" s="118" t="s">
        <v>2</v>
      </c>
      <c r="H7840" s="137"/>
      <c r="I7840" s="119"/>
      <c r="J7840" s="129">
        <v>1.2</v>
      </c>
      <c r="K7840" s="129">
        <v>2.4</v>
      </c>
      <c r="L7840" s="129">
        <v>2.88</v>
      </c>
      <c r="M7840" s="134" t="s">
        <v>23084</v>
      </c>
    </row>
    <row r="7841" spans="1:13" hidden="1" x14ac:dyDescent="0.25">
      <c r="A7841" s="128"/>
      <c r="B7841" s="2"/>
      <c r="C7841" s="139" t="s">
        <v>7468</v>
      </c>
      <c r="D7841" s="124" t="s">
        <v>7469</v>
      </c>
      <c r="E7841" s="118" t="s">
        <v>48</v>
      </c>
      <c r="F7841" s="124" t="s">
        <v>35249</v>
      </c>
      <c r="G7841" s="118" t="s">
        <v>2</v>
      </c>
      <c r="H7841" s="137">
        <v>43692</v>
      </c>
      <c r="I7841" s="119">
        <v>1178.6500000000001</v>
      </c>
      <c r="J7841" s="129">
        <v>1.2</v>
      </c>
      <c r="K7841" s="129">
        <v>2.4</v>
      </c>
      <c r="L7841" s="129">
        <v>2.88</v>
      </c>
      <c r="M7841" s="134" t="s">
        <v>23085</v>
      </c>
    </row>
    <row r="7842" spans="1:13" hidden="1" x14ac:dyDescent="0.25">
      <c r="A7842" s="128"/>
      <c r="B7842" s="2"/>
      <c r="C7842" s="139" t="s">
        <v>29301</v>
      </c>
      <c r="D7842" s="124" t="s">
        <v>29302</v>
      </c>
      <c r="E7842" s="118" t="s">
        <v>48</v>
      </c>
      <c r="F7842" s="124" t="s">
        <v>35249</v>
      </c>
      <c r="G7842" s="118" t="s">
        <v>2</v>
      </c>
      <c r="H7842" s="137"/>
      <c r="I7842" s="119"/>
      <c r="J7842" s="129">
        <v>1.2</v>
      </c>
      <c r="K7842" s="129">
        <v>2.4</v>
      </c>
      <c r="L7842" s="129">
        <v>2.88</v>
      </c>
      <c r="M7842" s="134" t="s">
        <v>23086</v>
      </c>
    </row>
    <row r="7843" spans="1:13" hidden="1" x14ac:dyDescent="0.25">
      <c r="A7843" s="128"/>
      <c r="B7843" s="2"/>
      <c r="C7843" s="139" t="s">
        <v>28641</v>
      </c>
      <c r="D7843" s="124" t="s">
        <v>28642</v>
      </c>
      <c r="E7843" s="118" t="s">
        <v>48</v>
      </c>
      <c r="F7843" s="124" t="s">
        <v>35249</v>
      </c>
      <c r="G7843" s="118" t="s">
        <v>59</v>
      </c>
      <c r="H7843" s="137"/>
      <c r="I7843" s="119"/>
      <c r="J7843" s="129">
        <v>1.2</v>
      </c>
      <c r="K7843" s="129">
        <v>2.4</v>
      </c>
      <c r="L7843" s="129">
        <v>2.88</v>
      </c>
      <c r="M7843" s="134" t="s">
        <v>23087</v>
      </c>
    </row>
    <row r="7844" spans="1:13" hidden="1" x14ac:dyDescent="0.25">
      <c r="A7844" s="128"/>
      <c r="B7844" s="2"/>
      <c r="C7844" s="139" t="s">
        <v>7470</v>
      </c>
      <c r="D7844" s="124" t="s">
        <v>42069</v>
      </c>
      <c r="E7844" s="118" t="s">
        <v>48</v>
      </c>
      <c r="F7844" s="124" t="s">
        <v>35249</v>
      </c>
      <c r="G7844" s="118" t="s">
        <v>2</v>
      </c>
      <c r="H7844" s="137">
        <v>44620</v>
      </c>
      <c r="I7844" s="119">
        <v>28114.36</v>
      </c>
      <c r="J7844" s="129">
        <v>1.2</v>
      </c>
      <c r="K7844" s="129">
        <v>2.4</v>
      </c>
      <c r="L7844" s="129">
        <v>2.88</v>
      </c>
      <c r="M7844" s="134" t="s">
        <v>23088</v>
      </c>
    </row>
    <row r="7845" spans="1:13" hidden="1" x14ac:dyDescent="0.25">
      <c r="A7845" s="128"/>
      <c r="B7845" s="2"/>
      <c r="C7845" s="139" t="s">
        <v>7471</v>
      </c>
      <c r="D7845" s="124" t="s">
        <v>7472</v>
      </c>
      <c r="E7845" s="118" t="s">
        <v>48</v>
      </c>
      <c r="F7845" s="124" t="s">
        <v>35249</v>
      </c>
      <c r="G7845" s="118" t="s">
        <v>34659</v>
      </c>
      <c r="H7845" s="137">
        <v>42142</v>
      </c>
      <c r="I7845" s="119">
        <v>1675</v>
      </c>
      <c r="J7845" s="129">
        <v>1.2</v>
      </c>
      <c r="K7845" s="129">
        <v>2.4</v>
      </c>
      <c r="L7845" s="129">
        <v>2.88</v>
      </c>
      <c r="M7845" s="134" t="s">
        <v>23089</v>
      </c>
    </row>
    <row r="7846" spans="1:13" hidden="1" x14ac:dyDescent="0.25">
      <c r="A7846" s="128"/>
      <c r="B7846" s="2"/>
      <c r="C7846" s="139" t="s">
        <v>7473</v>
      </c>
      <c r="D7846" s="124" t="s">
        <v>7474</v>
      </c>
      <c r="E7846" s="118" t="s">
        <v>48</v>
      </c>
      <c r="F7846" s="124" t="s">
        <v>35249</v>
      </c>
      <c r="G7846" s="118" t="s">
        <v>2</v>
      </c>
      <c r="H7846" s="137">
        <v>44169</v>
      </c>
      <c r="I7846" s="119">
        <v>1110</v>
      </c>
      <c r="J7846" s="129">
        <v>1.2</v>
      </c>
      <c r="K7846" s="129">
        <v>2.4</v>
      </c>
      <c r="L7846" s="129">
        <v>2.88</v>
      </c>
      <c r="M7846" s="134" t="s">
        <v>23090</v>
      </c>
    </row>
    <row r="7847" spans="1:13" hidden="1" x14ac:dyDescent="0.25">
      <c r="A7847" s="128"/>
      <c r="B7847" s="2"/>
      <c r="C7847" s="139" t="s">
        <v>29343</v>
      </c>
      <c r="D7847" s="124" t="s">
        <v>29344</v>
      </c>
      <c r="E7847" s="118" t="s">
        <v>48</v>
      </c>
      <c r="F7847" s="124" t="s">
        <v>35249</v>
      </c>
      <c r="G7847" s="118" t="s">
        <v>2</v>
      </c>
      <c r="H7847" s="137"/>
      <c r="I7847" s="119"/>
      <c r="J7847" s="129">
        <v>1.2</v>
      </c>
      <c r="K7847" s="129">
        <v>2.4</v>
      </c>
      <c r="L7847" s="129">
        <v>2.88</v>
      </c>
      <c r="M7847" s="134" t="s">
        <v>23091</v>
      </c>
    </row>
    <row r="7848" spans="1:13" hidden="1" x14ac:dyDescent="0.25">
      <c r="A7848" s="128"/>
      <c r="B7848" s="2"/>
      <c r="C7848" s="139" t="s">
        <v>42070</v>
      </c>
      <c r="D7848" s="124" t="s">
        <v>42071</v>
      </c>
      <c r="E7848" s="118" t="s">
        <v>48</v>
      </c>
      <c r="F7848" s="124" t="s">
        <v>35249</v>
      </c>
      <c r="G7848" s="118" t="s">
        <v>2</v>
      </c>
      <c r="H7848" s="137"/>
      <c r="I7848" s="119"/>
      <c r="J7848" s="129">
        <v>1.2</v>
      </c>
      <c r="K7848" s="129">
        <v>2.4</v>
      </c>
      <c r="L7848" s="129">
        <v>2.88</v>
      </c>
      <c r="M7848" s="134" t="s">
        <v>23092</v>
      </c>
    </row>
    <row r="7849" spans="1:13" hidden="1" x14ac:dyDescent="0.25">
      <c r="A7849" s="128"/>
      <c r="B7849" s="2"/>
      <c r="C7849" s="139" t="s">
        <v>42072</v>
      </c>
      <c r="D7849" s="124" t="s">
        <v>42073</v>
      </c>
      <c r="E7849" s="118" t="s">
        <v>48</v>
      </c>
      <c r="F7849" s="124" t="s">
        <v>35249</v>
      </c>
      <c r="G7849" s="118" t="s">
        <v>2</v>
      </c>
      <c r="H7849" s="137">
        <v>45958</v>
      </c>
      <c r="I7849" s="119">
        <v>678.9</v>
      </c>
      <c r="J7849" s="129">
        <v>1.2</v>
      </c>
      <c r="K7849" s="129">
        <v>2.4</v>
      </c>
      <c r="L7849" s="129">
        <v>2.88</v>
      </c>
      <c r="M7849" s="134" t="s">
        <v>23093</v>
      </c>
    </row>
    <row r="7850" spans="1:13" hidden="1" x14ac:dyDescent="0.25">
      <c r="A7850" s="128"/>
      <c r="B7850" s="2"/>
      <c r="C7850" s="139" t="s">
        <v>33448</v>
      </c>
      <c r="D7850" s="124" t="s">
        <v>33449</v>
      </c>
      <c r="E7850" s="118" t="s">
        <v>48</v>
      </c>
      <c r="F7850" s="124" t="s">
        <v>35249</v>
      </c>
      <c r="G7850" s="118" t="s">
        <v>2</v>
      </c>
      <c r="H7850" s="137"/>
      <c r="I7850" s="119"/>
      <c r="J7850" s="129">
        <v>1.2</v>
      </c>
      <c r="K7850" s="129">
        <v>2.4</v>
      </c>
      <c r="L7850" s="129">
        <v>2.88</v>
      </c>
      <c r="M7850" s="134" t="s">
        <v>23094</v>
      </c>
    </row>
    <row r="7851" spans="1:13" hidden="1" x14ac:dyDescent="0.25">
      <c r="A7851" s="128"/>
      <c r="B7851" s="2"/>
      <c r="C7851" s="139" t="s">
        <v>7475</v>
      </c>
      <c r="D7851" s="124" t="s">
        <v>7476</v>
      </c>
      <c r="E7851" s="118" t="s">
        <v>48</v>
      </c>
      <c r="F7851" s="124" t="s">
        <v>35249</v>
      </c>
      <c r="G7851" s="118" t="s">
        <v>59</v>
      </c>
      <c r="H7851" s="137">
        <v>40631</v>
      </c>
      <c r="I7851" s="119">
        <v>6767.65</v>
      </c>
      <c r="J7851" s="129">
        <v>1.2</v>
      </c>
      <c r="K7851" s="129">
        <v>2.4</v>
      </c>
      <c r="L7851" s="129">
        <v>2.88</v>
      </c>
      <c r="M7851" s="134" t="s">
        <v>23074</v>
      </c>
    </row>
    <row r="7852" spans="1:13" hidden="1" x14ac:dyDescent="0.25">
      <c r="A7852" s="128"/>
      <c r="B7852" s="2"/>
      <c r="C7852" s="139" t="s">
        <v>7477</v>
      </c>
      <c r="D7852" s="124" t="s">
        <v>7478</v>
      </c>
      <c r="E7852" s="118" t="s">
        <v>48</v>
      </c>
      <c r="F7852" s="124" t="s">
        <v>35249</v>
      </c>
      <c r="G7852" s="118" t="s">
        <v>59</v>
      </c>
      <c r="H7852" s="137"/>
      <c r="I7852" s="119"/>
      <c r="J7852" s="129">
        <v>1.2</v>
      </c>
      <c r="K7852" s="129">
        <v>2.4</v>
      </c>
      <c r="L7852" s="129">
        <v>2.88</v>
      </c>
      <c r="M7852" s="134" t="s">
        <v>23095</v>
      </c>
    </row>
    <row r="7853" spans="1:13" x14ac:dyDescent="0.25">
      <c r="A7853" s="128"/>
      <c r="B7853" s="2"/>
      <c r="C7853" s="139" t="s">
        <v>7479</v>
      </c>
      <c r="D7853" s="124" t="s">
        <v>7480</v>
      </c>
      <c r="E7853" s="118" t="s">
        <v>48</v>
      </c>
      <c r="F7853" s="124" t="s">
        <v>35249</v>
      </c>
      <c r="G7853" s="118" t="s">
        <v>59</v>
      </c>
      <c r="H7853" s="137">
        <v>40284</v>
      </c>
      <c r="I7853" s="119">
        <v>303.44</v>
      </c>
      <c r="J7853" s="129">
        <v>1.2</v>
      </c>
      <c r="K7853" s="129">
        <v>2.4</v>
      </c>
      <c r="L7853" s="129">
        <v>2.88</v>
      </c>
      <c r="M7853" s="134" t="s">
        <v>23096</v>
      </c>
    </row>
    <row r="7854" spans="1:13" hidden="1" x14ac:dyDescent="0.25">
      <c r="A7854" s="128"/>
      <c r="B7854" s="2"/>
      <c r="C7854" s="139" t="s">
        <v>7481</v>
      </c>
      <c r="D7854" s="124" t="s">
        <v>7482</v>
      </c>
      <c r="E7854" s="118" t="s">
        <v>48</v>
      </c>
      <c r="F7854" s="124" t="s">
        <v>35249</v>
      </c>
      <c r="G7854" s="118" t="s">
        <v>59</v>
      </c>
      <c r="H7854" s="137">
        <v>41263</v>
      </c>
      <c r="I7854" s="119">
        <v>226.8</v>
      </c>
      <c r="J7854" s="129">
        <v>1.2</v>
      </c>
      <c r="K7854" s="129">
        <v>2.4</v>
      </c>
      <c r="L7854" s="129">
        <v>2.88</v>
      </c>
      <c r="M7854" s="134" t="s">
        <v>23097</v>
      </c>
    </row>
    <row r="7855" spans="1:13" hidden="1" x14ac:dyDescent="0.25">
      <c r="A7855" s="128"/>
      <c r="B7855" s="2"/>
      <c r="C7855" s="139" t="s">
        <v>7483</v>
      </c>
      <c r="D7855" s="124" t="s">
        <v>7484</v>
      </c>
      <c r="E7855" s="118" t="s">
        <v>48</v>
      </c>
      <c r="F7855" s="124" t="s">
        <v>35249</v>
      </c>
      <c r="G7855" s="118" t="s">
        <v>59</v>
      </c>
      <c r="H7855" s="137">
        <v>40889</v>
      </c>
      <c r="I7855" s="119">
        <v>191.4</v>
      </c>
      <c r="J7855" s="129">
        <v>1.2</v>
      </c>
      <c r="K7855" s="129">
        <v>2.4</v>
      </c>
      <c r="L7855" s="129">
        <v>2.88</v>
      </c>
      <c r="M7855" s="134" t="s">
        <v>31749</v>
      </c>
    </row>
    <row r="7856" spans="1:13" hidden="1" x14ac:dyDescent="0.25">
      <c r="A7856" s="128"/>
      <c r="B7856" s="2"/>
      <c r="C7856" s="139" t="s">
        <v>31375</v>
      </c>
      <c r="D7856" s="124" t="s">
        <v>31376</v>
      </c>
      <c r="E7856" s="118" t="s">
        <v>48</v>
      </c>
      <c r="F7856" s="124" t="s">
        <v>35249</v>
      </c>
      <c r="G7856" s="118" t="s">
        <v>59</v>
      </c>
      <c r="H7856" s="137"/>
      <c r="I7856" s="119"/>
      <c r="J7856" s="129">
        <v>1.2</v>
      </c>
      <c r="K7856" s="129">
        <v>2.4</v>
      </c>
      <c r="L7856" s="129">
        <v>2.88</v>
      </c>
      <c r="M7856" s="134" t="s">
        <v>23098</v>
      </c>
    </row>
    <row r="7857" spans="1:13" hidden="1" x14ac:dyDescent="0.25">
      <c r="A7857" s="128"/>
      <c r="B7857" s="2"/>
      <c r="C7857" s="139" t="s">
        <v>29752</v>
      </c>
      <c r="D7857" s="124" t="s">
        <v>29753</v>
      </c>
      <c r="E7857" s="118" t="s">
        <v>48</v>
      </c>
      <c r="F7857" s="124" t="s">
        <v>35249</v>
      </c>
      <c r="G7857" s="118" t="s">
        <v>59</v>
      </c>
      <c r="H7857" s="137"/>
      <c r="I7857" s="119"/>
      <c r="J7857" s="129">
        <v>1.2</v>
      </c>
      <c r="K7857" s="129">
        <v>2.4</v>
      </c>
      <c r="L7857" s="129">
        <v>2.88</v>
      </c>
      <c r="M7857" s="134" t="s">
        <v>32525</v>
      </c>
    </row>
    <row r="7858" spans="1:13" hidden="1" x14ac:dyDescent="0.25">
      <c r="A7858" s="128"/>
      <c r="B7858" s="2"/>
      <c r="C7858" s="139" t="s">
        <v>7485</v>
      </c>
      <c r="D7858" s="124" t="s">
        <v>7486</v>
      </c>
      <c r="E7858" s="118" t="s">
        <v>48</v>
      </c>
      <c r="F7858" s="124" t="s">
        <v>35249</v>
      </c>
      <c r="G7858" s="118" t="s">
        <v>59</v>
      </c>
      <c r="H7858" s="137">
        <v>40413</v>
      </c>
      <c r="I7858" s="119">
        <v>228.68</v>
      </c>
      <c r="J7858" s="129">
        <v>1.2</v>
      </c>
      <c r="K7858" s="129">
        <v>2.4</v>
      </c>
      <c r="L7858" s="129">
        <v>2.88</v>
      </c>
      <c r="M7858" s="134" t="s">
        <v>23099</v>
      </c>
    </row>
    <row r="7859" spans="1:13" hidden="1" x14ac:dyDescent="0.25">
      <c r="A7859" s="128"/>
      <c r="B7859" s="2"/>
      <c r="C7859" s="139" t="s">
        <v>7487</v>
      </c>
      <c r="D7859" s="124" t="s">
        <v>7488</v>
      </c>
      <c r="E7859" s="118" t="s">
        <v>48</v>
      </c>
      <c r="F7859" s="124" t="s">
        <v>35249</v>
      </c>
      <c r="G7859" s="118" t="s">
        <v>59</v>
      </c>
      <c r="H7859" s="137">
        <v>42201</v>
      </c>
      <c r="I7859" s="119">
        <v>540.17999999999995</v>
      </c>
      <c r="J7859" s="129">
        <v>1.2</v>
      </c>
      <c r="K7859" s="129">
        <v>2.4</v>
      </c>
      <c r="L7859" s="129">
        <v>2.88</v>
      </c>
      <c r="M7859" s="134" t="s">
        <v>23100</v>
      </c>
    </row>
    <row r="7860" spans="1:13" hidden="1" x14ac:dyDescent="0.25">
      <c r="A7860" s="128"/>
      <c r="B7860" s="2"/>
      <c r="C7860" s="139" t="s">
        <v>29184</v>
      </c>
      <c r="D7860" s="124" t="s">
        <v>29185</v>
      </c>
      <c r="E7860" s="118" t="s">
        <v>48</v>
      </c>
      <c r="F7860" s="124" t="s">
        <v>35249</v>
      </c>
      <c r="G7860" s="118" t="s">
        <v>59</v>
      </c>
      <c r="H7860" s="137"/>
      <c r="I7860" s="119"/>
      <c r="J7860" s="129">
        <v>1.2</v>
      </c>
      <c r="K7860" s="129">
        <v>2.4</v>
      </c>
      <c r="L7860" s="129">
        <v>2.88</v>
      </c>
      <c r="M7860" s="134" t="s">
        <v>23101</v>
      </c>
    </row>
    <row r="7861" spans="1:13" hidden="1" x14ac:dyDescent="0.25">
      <c r="A7861" s="128"/>
      <c r="B7861" s="2"/>
      <c r="C7861" s="139" t="s">
        <v>30269</v>
      </c>
      <c r="D7861" s="124" t="s">
        <v>30270</v>
      </c>
      <c r="E7861" s="118" t="s">
        <v>48</v>
      </c>
      <c r="F7861" s="124" t="s">
        <v>35249</v>
      </c>
      <c r="G7861" s="118" t="s">
        <v>59</v>
      </c>
      <c r="H7861" s="137"/>
      <c r="I7861" s="119"/>
      <c r="J7861" s="129">
        <v>1.2</v>
      </c>
      <c r="K7861" s="129">
        <v>2.4</v>
      </c>
      <c r="L7861" s="129">
        <v>2.88</v>
      </c>
      <c r="M7861" s="134" t="s">
        <v>23102</v>
      </c>
    </row>
    <row r="7862" spans="1:13" hidden="1" x14ac:dyDescent="0.25">
      <c r="A7862" s="128"/>
      <c r="B7862" s="2"/>
      <c r="C7862" s="139" t="s">
        <v>30517</v>
      </c>
      <c r="D7862" s="124" t="s">
        <v>30518</v>
      </c>
      <c r="E7862" s="118" t="s">
        <v>48</v>
      </c>
      <c r="F7862" s="124" t="s">
        <v>35249</v>
      </c>
      <c r="G7862" s="118" t="s">
        <v>59</v>
      </c>
      <c r="H7862" s="137"/>
      <c r="I7862" s="119"/>
      <c r="J7862" s="129">
        <v>1.2</v>
      </c>
      <c r="K7862" s="129">
        <v>2.4</v>
      </c>
      <c r="L7862" s="129">
        <v>2.88</v>
      </c>
      <c r="M7862" s="134" t="s">
        <v>23103</v>
      </c>
    </row>
    <row r="7863" spans="1:13" hidden="1" x14ac:dyDescent="0.25">
      <c r="A7863" s="128"/>
      <c r="B7863" s="2"/>
      <c r="C7863" s="139" t="s">
        <v>7489</v>
      </c>
      <c r="D7863" s="124" t="s">
        <v>7490</v>
      </c>
      <c r="E7863" s="118" t="s">
        <v>48</v>
      </c>
      <c r="F7863" s="124" t="s">
        <v>35249</v>
      </c>
      <c r="G7863" s="118" t="s">
        <v>59</v>
      </c>
      <c r="H7863" s="137">
        <v>41208</v>
      </c>
      <c r="I7863" s="119">
        <v>226.8</v>
      </c>
      <c r="J7863" s="129">
        <v>1.2</v>
      </c>
      <c r="K7863" s="129">
        <v>2.4</v>
      </c>
      <c r="L7863" s="129">
        <v>2.88</v>
      </c>
      <c r="M7863" s="134" t="s">
        <v>23104</v>
      </c>
    </row>
    <row r="7864" spans="1:13" hidden="1" x14ac:dyDescent="0.25">
      <c r="A7864" s="128"/>
      <c r="B7864" s="2"/>
      <c r="C7864" s="139" t="s">
        <v>7491</v>
      </c>
      <c r="D7864" s="124" t="s">
        <v>7492</v>
      </c>
      <c r="E7864" s="118" t="s">
        <v>48</v>
      </c>
      <c r="F7864" s="124" t="s">
        <v>35249</v>
      </c>
      <c r="G7864" s="118" t="s">
        <v>59</v>
      </c>
      <c r="H7864" s="137">
        <v>40677</v>
      </c>
      <c r="I7864" s="119">
        <v>142.27000000000001</v>
      </c>
      <c r="J7864" s="129">
        <v>1.2</v>
      </c>
      <c r="K7864" s="129">
        <v>2.4</v>
      </c>
      <c r="L7864" s="129">
        <v>2.88</v>
      </c>
      <c r="M7864" s="134" t="s">
        <v>34342</v>
      </c>
    </row>
    <row r="7865" spans="1:13" hidden="1" x14ac:dyDescent="0.25">
      <c r="A7865" s="128"/>
      <c r="B7865" s="2"/>
      <c r="C7865" s="139" t="s">
        <v>7493</v>
      </c>
      <c r="D7865" s="124" t="s">
        <v>7494</v>
      </c>
      <c r="E7865" s="118" t="s">
        <v>48</v>
      </c>
      <c r="F7865" s="124" t="s">
        <v>35249</v>
      </c>
      <c r="G7865" s="118" t="s">
        <v>59</v>
      </c>
      <c r="H7865" s="137">
        <v>40493</v>
      </c>
      <c r="I7865" s="119">
        <v>329.48</v>
      </c>
      <c r="J7865" s="129">
        <v>1.2</v>
      </c>
      <c r="K7865" s="129">
        <v>2.4</v>
      </c>
      <c r="L7865" s="129">
        <v>2.88</v>
      </c>
      <c r="M7865" s="134" t="s">
        <v>35350</v>
      </c>
    </row>
    <row r="7866" spans="1:13" hidden="1" x14ac:dyDescent="0.25">
      <c r="A7866" s="128"/>
      <c r="B7866" s="2"/>
      <c r="C7866" s="139" t="s">
        <v>42074</v>
      </c>
      <c r="D7866" s="124" t="s">
        <v>42075</v>
      </c>
      <c r="E7866" s="118" t="s">
        <v>48</v>
      </c>
      <c r="F7866" s="124" t="s">
        <v>35249</v>
      </c>
      <c r="G7866" s="118" t="s">
        <v>2</v>
      </c>
      <c r="H7866" s="137"/>
      <c r="I7866" s="119"/>
      <c r="J7866" s="129">
        <v>1.2</v>
      </c>
      <c r="K7866" s="129">
        <v>2.4</v>
      </c>
      <c r="L7866" s="129">
        <v>2.88</v>
      </c>
      <c r="M7866" s="134" t="s">
        <v>23105</v>
      </c>
    </row>
    <row r="7867" spans="1:13" hidden="1" x14ac:dyDescent="0.25">
      <c r="A7867" s="128"/>
      <c r="B7867" s="2"/>
      <c r="C7867" s="139" t="s">
        <v>7495</v>
      </c>
      <c r="D7867" s="124" t="s">
        <v>7496</v>
      </c>
      <c r="E7867" s="118" t="s">
        <v>48</v>
      </c>
      <c r="F7867" s="124" t="s">
        <v>35249</v>
      </c>
      <c r="G7867" s="118" t="s">
        <v>59</v>
      </c>
      <c r="H7867" s="137">
        <v>41263</v>
      </c>
      <c r="I7867" s="119">
        <v>179.06</v>
      </c>
      <c r="J7867" s="129">
        <v>1.2</v>
      </c>
      <c r="K7867" s="129">
        <v>2.4</v>
      </c>
      <c r="L7867" s="129">
        <v>2.88</v>
      </c>
      <c r="M7867" s="134" t="s">
        <v>23106</v>
      </c>
    </row>
    <row r="7868" spans="1:13" hidden="1" x14ac:dyDescent="0.25">
      <c r="A7868" s="128"/>
      <c r="B7868" s="2"/>
      <c r="C7868" s="139" t="s">
        <v>7497</v>
      </c>
      <c r="D7868" s="124" t="s">
        <v>7498</v>
      </c>
      <c r="E7868" s="118" t="s">
        <v>48</v>
      </c>
      <c r="F7868" s="124" t="s">
        <v>35249</v>
      </c>
      <c r="G7868" s="118" t="s">
        <v>59</v>
      </c>
      <c r="H7868" s="137">
        <v>40882</v>
      </c>
      <c r="I7868" s="119">
        <v>313.20999999999998</v>
      </c>
      <c r="J7868" s="129">
        <v>1.2</v>
      </c>
      <c r="K7868" s="129">
        <v>2.4</v>
      </c>
      <c r="L7868" s="129">
        <v>2.88</v>
      </c>
      <c r="M7868" s="134" t="s">
        <v>23107</v>
      </c>
    </row>
    <row r="7869" spans="1:13" hidden="1" x14ac:dyDescent="0.25">
      <c r="A7869" s="128"/>
      <c r="B7869" s="2"/>
      <c r="C7869" s="139" t="s">
        <v>7499</v>
      </c>
      <c r="D7869" s="124" t="s">
        <v>7500</v>
      </c>
      <c r="E7869" s="118" t="s">
        <v>48</v>
      </c>
      <c r="F7869" s="124" t="s">
        <v>35249</v>
      </c>
      <c r="G7869" s="118" t="s">
        <v>59</v>
      </c>
      <c r="H7869" s="137">
        <v>41134</v>
      </c>
      <c r="I7869" s="119">
        <v>332.98</v>
      </c>
      <c r="J7869" s="129">
        <v>1.2</v>
      </c>
      <c r="K7869" s="129">
        <v>2.4</v>
      </c>
      <c r="L7869" s="129">
        <v>2.88</v>
      </c>
      <c r="M7869" s="134" t="s">
        <v>33154</v>
      </c>
    </row>
    <row r="7870" spans="1:13" hidden="1" x14ac:dyDescent="0.25">
      <c r="A7870" s="128"/>
      <c r="B7870" s="2"/>
      <c r="C7870" s="139" t="s">
        <v>7501</v>
      </c>
      <c r="D7870" s="124" t="s">
        <v>7502</v>
      </c>
      <c r="E7870" s="118" t="s">
        <v>48</v>
      </c>
      <c r="F7870" s="124" t="s">
        <v>35249</v>
      </c>
      <c r="G7870" s="118" t="s">
        <v>59</v>
      </c>
      <c r="H7870" s="137">
        <v>40882</v>
      </c>
      <c r="I7870" s="119">
        <v>387.16</v>
      </c>
      <c r="J7870" s="129">
        <v>1.2</v>
      </c>
      <c r="K7870" s="129">
        <v>2.4</v>
      </c>
      <c r="L7870" s="129">
        <v>2.88</v>
      </c>
      <c r="M7870" s="134" t="s">
        <v>23108</v>
      </c>
    </row>
    <row r="7871" spans="1:13" hidden="1" x14ac:dyDescent="0.25">
      <c r="A7871" s="128"/>
      <c r="B7871" s="2"/>
      <c r="C7871" s="139" t="s">
        <v>7503</v>
      </c>
      <c r="D7871" s="124" t="s">
        <v>7504</v>
      </c>
      <c r="E7871" s="118" t="s">
        <v>48</v>
      </c>
      <c r="F7871" s="124" t="s">
        <v>35249</v>
      </c>
      <c r="G7871" s="118" t="s">
        <v>59</v>
      </c>
      <c r="H7871" s="137">
        <v>42459</v>
      </c>
      <c r="I7871" s="119">
        <v>288</v>
      </c>
      <c r="J7871" s="129">
        <v>1.2</v>
      </c>
      <c r="K7871" s="129">
        <v>2.4</v>
      </c>
      <c r="L7871" s="129">
        <v>2.88</v>
      </c>
      <c r="M7871" s="134" t="s">
        <v>23109</v>
      </c>
    </row>
    <row r="7872" spans="1:13" hidden="1" x14ac:dyDescent="0.25">
      <c r="A7872" s="128"/>
      <c r="B7872" s="2"/>
      <c r="C7872" s="139" t="s">
        <v>7505</v>
      </c>
      <c r="D7872" s="124" t="s">
        <v>7506</v>
      </c>
      <c r="E7872" s="118" t="s">
        <v>48</v>
      </c>
      <c r="F7872" s="124" t="s">
        <v>35249</v>
      </c>
      <c r="G7872" s="118" t="s">
        <v>59</v>
      </c>
      <c r="H7872" s="137">
        <v>40413</v>
      </c>
      <c r="I7872" s="119">
        <v>168.5</v>
      </c>
      <c r="J7872" s="129">
        <v>1.2</v>
      </c>
      <c r="K7872" s="129">
        <v>2.4</v>
      </c>
      <c r="L7872" s="129">
        <v>2.88</v>
      </c>
      <c r="M7872" s="134" t="s">
        <v>23110</v>
      </c>
    </row>
    <row r="7873" spans="1:13" hidden="1" x14ac:dyDescent="0.25">
      <c r="A7873" s="128"/>
      <c r="B7873" s="2"/>
      <c r="C7873" s="139" t="s">
        <v>7507</v>
      </c>
      <c r="D7873" s="124" t="s">
        <v>7508</v>
      </c>
      <c r="E7873" s="118" t="s">
        <v>48</v>
      </c>
      <c r="F7873" s="124" t="s">
        <v>35249</v>
      </c>
      <c r="G7873" s="118" t="s">
        <v>59</v>
      </c>
      <c r="H7873" s="137">
        <v>40413</v>
      </c>
      <c r="I7873" s="119">
        <v>325.25</v>
      </c>
      <c r="J7873" s="129">
        <v>1.2</v>
      </c>
      <c r="K7873" s="129">
        <v>2.4</v>
      </c>
      <c r="L7873" s="129">
        <v>2.88</v>
      </c>
      <c r="M7873" s="134" t="s">
        <v>23111</v>
      </c>
    </row>
    <row r="7874" spans="1:13" hidden="1" x14ac:dyDescent="0.25">
      <c r="A7874" s="128"/>
      <c r="B7874" s="2"/>
      <c r="C7874" s="139" t="s">
        <v>7509</v>
      </c>
      <c r="D7874" s="124" t="s">
        <v>7510</v>
      </c>
      <c r="E7874" s="118" t="s">
        <v>48</v>
      </c>
      <c r="F7874" s="124" t="s">
        <v>35249</v>
      </c>
      <c r="G7874" s="118" t="s">
        <v>59</v>
      </c>
      <c r="H7874" s="137">
        <v>40413</v>
      </c>
      <c r="I7874" s="119">
        <v>234.27</v>
      </c>
      <c r="J7874" s="129">
        <v>1.2</v>
      </c>
      <c r="K7874" s="129">
        <v>2.4</v>
      </c>
      <c r="L7874" s="129">
        <v>2.88</v>
      </c>
      <c r="M7874" s="134" t="s">
        <v>23112</v>
      </c>
    </row>
    <row r="7875" spans="1:13" hidden="1" x14ac:dyDescent="0.25">
      <c r="A7875" s="128"/>
      <c r="B7875" s="2"/>
      <c r="C7875" s="139" t="s">
        <v>42076</v>
      </c>
      <c r="D7875" s="124" t="s">
        <v>42077</v>
      </c>
      <c r="E7875" s="118" t="s">
        <v>48</v>
      </c>
      <c r="F7875" s="124" t="s">
        <v>35249</v>
      </c>
      <c r="G7875" s="118" t="s">
        <v>2</v>
      </c>
      <c r="H7875" s="137">
        <v>46044</v>
      </c>
      <c r="I7875" s="119">
        <v>11990</v>
      </c>
      <c r="J7875" s="129">
        <v>1.2</v>
      </c>
      <c r="K7875" s="129">
        <v>2.4</v>
      </c>
      <c r="L7875" s="129">
        <v>2.88</v>
      </c>
      <c r="M7875" s="134" t="s">
        <v>23112</v>
      </c>
    </row>
    <row r="7876" spans="1:13" hidden="1" x14ac:dyDescent="0.25">
      <c r="A7876" s="128"/>
      <c r="B7876" s="2"/>
      <c r="C7876" s="139" t="s">
        <v>28458</v>
      </c>
      <c r="D7876" s="124" t="s">
        <v>28459</v>
      </c>
      <c r="E7876" s="118" t="s">
        <v>48</v>
      </c>
      <c r="F7876" s="124" t="s">
        <v>35249</v>
      </c>
      <c r="G7876" s="118" t="s">
        <v>2</v>
      </c>
      <c r="H7876" s="137">
        <v>44953</v>
      </c>
      <c r="I7876" s="119">
        <v>439.01</v>
      </c>
      <c r="J7876" s="129">
        <v>1.2</v>
      </c>
      <c r="K7876" s="129">
        <v>2.4</v>
      </c>
      <c r="L7876" s="129">
        <v>2.88</v>
      </c>
      <c r="M7876" s="134"/>
    </row>
    <row r="7877" spans="1:13" hidden="1" x14ac:dyDescent="0.25">
      <c r="A7877" s="128"/>
      <c r="B7877" s="2"/>
      <c r="C7877" s="139" t="s">
        <v>27923</v>
      </c>
      <c r="D7877" s="124" t="s">
        <v>27924</v>
      </c>
      <c r="E7877" s="118" t="s">
        <v>48</v>
      </c>
      <c r="F7877" s="124" t="s">
        <v>35249</v>
      </c>
      <c r="G7877" s="118" t="s">
        <v>2</v>
      </c>
      <c r="H7877" s="137">
        <v>44953</v>
      </c>
      <c r="I7877" s="119">
        <v>633.01</v>
      </c>
      <c r="J7877" s="129">
        <v>1.2</v>
      </c>
      <c r="K7877" s="129">
        <v>2.4</v>
      </c>
      <c r="L7877" s="129">
        <v>2.88</v>
      </c>
      <c r="M7877" s="134"/>
    </row>
    <row r="7878" spans="1:13" hidden="1" x14ac:dyDescent="0.25">
      <c r="A7878" s="128"/>
      <c r="B7878" s="2"/>
      <c r="C7878" s="139" t="s">
        <v>31013</v>
      </c>
      <c r="D7878" s="124" t="s">
        <v>31014</v>
      </c>
      <c r="E7878" s="118" t="s">
        <v>48</v>
      </c>
      <c r="F7878" s="124" t="s">
        <v>35249</v>
      </c>
      <c r="G7878" s="118" t="s">
        <v>59</v>
      </c>
      <c r="H7878" s="137"/>
      <c r="I7878" s="119"/>
      <c r="J7878" s="129">
        <v>1.2</v>
      </c>
      <c r="K7878" s="129">
        <v>2.4</v>
      </c>
      <c r="L7878" s="129">
        <v>2.88</v>
      </c>
      <c r="M7878" s="134" t="s">
        <v>23113</v>
      </c>
    </row>
    <row r="7879" spans="1:13" hidden="1" x14ac:dyDescent="0.25">
      <c r="A7879" s="128"/>
      <c r="B7879" s="2"/>
      <c r="C7879" s="139" t="s">
        <v>7429</v>
      </c>
      <c r="D7879" s="124" t="s">
        <v>30251</v>
      </c>
      <c r="E7879" s="118" t="s">
        <v>48</v>
      </c>
      <c r="F7879" s="124" t="s">
        <v>35249</v>
      </c>
      <c r="G7879" s="118" t="s">
        <v>2</v>
      </c>
      <c r="H7879" s="137">
        <v>45572</v>
      </c>
      <c r="I7879" s="119">
        <v>3036.96</v>
      </c>
      <c r="J7879" s="129">
        <v>1.2</v>
      </c>
      <c r="K7879" s="129">
        <v>2.4</v>
      </c>
      <c r="L7879" s="129">
        <v>2.88</v>
      </c>
      <c r="M7879" s="134" t="s">
        <v>23114</v>
      </c>
    </row>
    <row r="7880" spans="1:13" hidden="1" x14ac:dyDescent="0.25">
      <c r="A7880" s="128"/>
      <c r="B7880" s="2"/>
      <c r="C7880" s="139" t="s">
        <v>28725</v>
      </c>
      <c r="D7880" s="124" t="s">
        <v>28726</v>
      </c>
      <c r="E7880" s="118" t="s">
        <v>48</v>
      </c>
      <c r="F7880" s="124" t="s">
        <v>35249</v>
      </c>
      <c r="G7880" s="118" t="s">
        <v>2</v>
      </c>
      <c r="H7880" s="137">
        <v>44987</v>
      </c>
      <c r="I7880" s="119">
        <v>1961.03</v>
      </c>
      <c r="J7880" s="129">
        <v>1.2</v>
      </c>
      <c r="K7880" s="129">
        <v>2.4</v>
      </c>
      <c r="L7880" s="129">
        <v>2.88</v>
      </c>
      <c r="M7880" s="134" t="s">
        <v>23115</v>
      </c>
    </row>
    <row r="7881" spans="1:13" hidden="1" x14ac:dyDescent="0.25">
      <c r="A7881" s="128"/>
      <c r="B7881" s="2"/>
      <c r="C7881" s="139" t="s">
        <v>7511</v>
      </c>
      <c r="D7881" s="124" t="s">
        <v>7512</v>
      </c>
      <c r="E7881" s="118" t="s">
        <v>48</v>
      </c>
      <c r="F7881" s="124" t="s">
        <v>35249</v>
      </c>
      <c r="G7881" s="118" t="s">
        <v>2</v>
      </c>
      <c r="H7881" s="137">
        <v>43558</v>
      </c>
      <c r="I7881" s="119">
        <v>1118.93</v>
      </c>
      <c r="J7881" s="129">
        <v>1.2</v>
      </c>
      <c r="K7881" s="129">
        <v>2.4</v>
      </c>
      <c r="L7881" s="129">
        <v>2.88</v>
      </c>
      <c r="M7881" s="134" t="s">
        <v>23116</v>
      </c>
    </row>
    <row r="7882" spans="1:13" hidden="1" x14ac:dyDescent="0.25">
      <c r="A7882" s="128"/>
      <c r="B7882" s="2"/>
      <c r="C7882" s="139" t="s">
        <v>7513</v>
      </c>
      <c r="D7882" s="124" t="s">
        <v>7514</v>
      </c>
      <c r="E7882" s="118" t="s">
        <v>48</v>
      </c>
      <c r="F7882" s="124" t="s">
        <v>35249</v>
      </c>
      <c r="G7882" s="118" t="s">
        <v>34659</v>
      </c>
      <c r="H7882" s="137">
        <v>41815</v>
      </c>
      <c r="I7882" s="119">
        <v>4034</v>
      </c>
      <c r="J7882" s="129">
        <v>1.2</v>
      </c>
      <c r="K7882" s="129">
        <v>2.4</v>
      </c>
      <c r="L7882" s="129">
        <v>2.88</v>
      </c>
      <c r="M7882" s="134" t="s">
        <v>23117</v>
      </c>
    </row>
    <row r="7883" spans="1:13" hidden="1" x14ac:dyDescent="0.25">
      <c r="A7883" s="128"/>
      <c r="B7883" s="2"/>
      <c r="C7883" s="139" t="s">
        <v>29669</v>
      </c>
      <c r="D7883" s="124" t="s">
        <v>29670</v>
      </c>
      <c r="E7883" s="118" t="s">
        <v>48</v>
      </c>
      <c r="F7883" s="124" t="s">
        <v>35249</v>
      </c>
      <c r="G7883" s="118" t="s">
        <v>2</v>
      </c>
      <c r="H7883" s="137">
        <v>46064</v>
      </c>
      <c r="I7883" s="119">
        <v>24.75</v>
      </c>
      <c r="J7883" s="129">
        <v>1.2</v>
      </c>
      <c r="K7883" s="129">
        <v>2.4</v>
      </c>
      <c r="L7883" s="129">
        <v>2.88</v>
      </c>
      <c r="M7883" s="134" t="s">
        <v>23117</v>
      </c>
    </row>
    <row r="7884" spans="1:13" hidden="1" x14ac:dyDescent="0.25">
      <c r="A7884" s="128"/>
      <c r="B7884" s="2"/>
      <c r="C7884" s="139" t="s">
        <v>29263</v>
      </c>
      <c r="D7884" s="124" t="s">
        <v>29264</v>
      </c>
      <c r="E7884" s="118" t="s">
        <v>48</v>
      </c>
      <c r="F7884" s="124" t="s">
        <v>35249</v>
      </c>
      <c r="G7884" s="118" t="s">
        <v>2</v>
      </c>
      <c r="H7884" s="137"/>
      <c r="I7884" s="119"/>
      <c r="J7884" s="129">
        <v>1.2</v>
      </c>
      <c r="K7884" s="129">
        <v>2.4</v>
      </c>
      <c r="L7884" s="129">
        <v>2.88</v>
      </c>
      <c r="M7884" s="134" t="s">
        <v>23117</v>
      </c>
    </row>
    <row r="7885" spans="1:13" hidden="1" x14ac:dyDescent="0.25">
      <c r="A7885" s="128"/>
      <c r="B7885" s="2"/>
      <c r="C7885" s="139" t="s">
        <v>42078</v>
      </c>
      <c r="D7885" s="124" t="s">
        <v>42079</v>
      </c>
      <c r="E7885" s="118" t="s">
        <v>48</v>
      </c>
      <c r="F7885" s="124" t="s">
        <v>35249</v>
      </c>
      <c r="G7885" s="118" t="s">
        <v>2</v>
      </c>
      <c r="H7885" s="137">
        <v>45924</v>
      </c>
      <c r="I7885" s="119">
        <v>4200</v>
      </c>
      <c r="J7885" s="129">
        <v>1.2</v>
      </c>
      <c r="K7885" s="129">
        <v>2.4</v>
      </c>
      <c r="L7885" s="129">
        <v>2.88</v>
      </c>
      <c r="M7885" s="134" t="s">
        <v>23117</v>
      </c>
    </row>
    <row r="7886" spans="1:13" x14ac:dyDescent="0.25">
      <c r="A7886" s="128"/>
      <c r="B7886" s="2"/>
      <c r="C7886" s="139" t="s">
        <v>7515</v>
      </c>
      <c r="D7886" s="124" t="s">
        <v>7516</v>
      </c>
      <c r="E7886" s="118" t="s">
        <v>48</v>
      </c>
      <c r="F7886" s="124" t="s">
        <v>35249</v>
      </c>
      <c r="G7886" s="118" t="s">
        <v>59</v>
      </c>
      <c r="H7886" s="137">
        <v>41739</v>
      </c>
      <c r="I7886" s="119">
        <v>431.03</v>
      </c>
      <c r="J7886" s="129">
        <v>1.2</v>
      </c>
      <c r="K7886" s="129">
        <v>2.4</v>
      </c>
      <c r="L7886" s="129">
        <v>2.88</v>
      </c>
      <c r="M7886" s="134" t="s">
        <v>23117</v>
      </c>
    </row>
    <row r="7887" spans="1:13" hidden="1" x14ac:dyDescent="0.25">
      <c r="A7887" s="128"/>
      <c r="B7887" s="2"/>
      <c r="C7887" s="139" t="s">
        <v>7517</v>
      </c>
      <c r="D7887" s="124" t="s">
        <v>7518</v>
      </c>
      <c r="E7887" s="118" t="s">
        <v>48</v>
      </c>
      <c r="F7887" s="124" t="s">
        <v>35249</v>
      </c>
      <c r="G7887" s="118" t="s">
        <v>59</v>
      </c>
      <c r="H7887" s="137">
        <v>42080</v>
      </c>
      <c r="I7887" s="119">
        <v>278.16000000000003</v>
      </c>
      <c r="J7887" s="129">
        <v>1.2</v>
      </c>
      <c r="K7887" s="129">
        <v>2.4</v>
      </c>
      <c r="L7887" s="129">
        <v>2.88</v>
      </c>
      <c r="M7887" s="134" t="s">
        <v>23117</v>
      </c>
    </row>
    <row r="7888" spans="1:13" hidden="1" x14ac:dyDescent="0.25">
      <c r="A7888" s="128"/>
      <c r="B7888" s="2"/>
      <c r="C7888" s="139" t="s">
        <v>31935</v>
      </c>
      <c r="D7888" s="124" t="s">
        <v>31936</v>
      </c>
      <c r="E7888" s="118" t="s">
        <v>48</v>
      </c>
      <c r="F7888" s="124" t="s">
        <v>35249</v>
      </c>
      <c r="G7888" s="118" t="s">
        <v>2</v>
      </c>
      <c r="H7888" s="137"/>
      <c r="I7888" s="119"/>
      <c r="J7888" s="129">
        <v>1.2</v>
      </c>
      <c r="K7888" s="129">
        <v>2.4</v>
      </c>
      <c r="L7888" s="129">
        <v>2.88</v>
      </c>
      <c r="M7888" s="134" t="s">
        <v>23117</v>
      </c>
    </row>
    <row r="7889" spans="1:13" x14ac:dyDescent="0.25">
      <c r="A7889" s="128"/>
      <c r="B7889" s="2"/>
      <c r="C7889" s="139" t="s">
        <v>28773</v>
      </c>
      <c r="D7889" s="124" t="s">
        <v>28774</v>
      </c>
      <c r="E7889" s="118" t="s">
        <v>48</v>
      </c>
      <c r="F7889" s="124" t="s">
        <v>35249</v>
      </c>
      <c r="G7889" s="118" t="s">
        <v>58</v>
      </c>
      <c r="H7889" s="137">
        <v>44979</v>
      </c>
      <c r="I7889" s="119">
        <v>245</v>
      </c>
      <c r="J7889" s="129">
        <v>1.2</v>
      </c>
      <c r="K7889" s="129">
        <v>2.4</v>
      </c>
      <c r="L7889" s="129">
        <v>2.88</v>
      </c>
      <c r="M7889" s="134" t="s">
        <v>23117</v>
      </c>
    </row>
    <row r="7890" spans="1:13" hidden="1" x14ac:dyDescent="0.25">
      <c r="A7890" s="128"/>
      <c r="B7890" s="2"/>
      <c r="C7890" s="139" t="s">
        <v>7519</v>
      </c>
      <c r="D7890" s="124" t="s">
        <v>7520</v>
      </c>
      <c r="E7890" s="118" t="s">
        <v>48</v>
      </c>
      <c r="F7890" s="124" t="s">
        <v>35249</v>
      </c>
      <c r="G7890" s="118" t="s">
        <v>58</v>
      </c>
      <c r="H7890" s="137">
        <v>42109</v>
      </c>
      <c r="I7890" s="119">
        <v>170.69</v>
      </c>
      <c r="J7890" s="129">
        <v>1.2</v>
      </c>
      <c r="K7890" s="129">
        <v>2.4</v>
      </c>
      <c r="L7890" s="129">
        <v>2.88</v>
      </c>
      <c r="M7890" s="134" t="s">
        <v>23117</v>
      </c>
    </row>
    <row r="7891" spans="1:13" hidden="1" x14ac:dyDescent="0.25">
      <c r="A7891" s="128"/>
      <c r="B7891" s="2"/>
      <c r="C7891" s="139" t="s">
        <v>29451</v>
      </c>
      <c r="D7891" s="124" t="s">
        <v>29452</v>
      </c>
      <c r="E7891" s="118" t="s">
        <v>48</v>
      </c>
      <c r="F7891" s="124" t="s">
        <v>35249</v>
      </c>
      <c r="G7891" s="118" t="s">
        <v>2</v>
      </c>
      <c r="H7891" s="137">
        <v>45037</v>
      </c>
      <c r="I7891" s="119">
        <v>232.5</v>
      </c>
      <c r="J7891" s="129">
        <v>1.2</v>
      </c>
      <c r="K7891" s="129">
        <v>2.4</v>
      </c>
      <c r="L7891" s="129">
        <v>2.88</v>
      </c>
      <c r="M7891" s="134" t="s">
        <v>23117</v>
      </c>
    </row>
    <row r="7892" spans="1:13" hidden="1" x14ac:dyDescent="0.25">
      <c r="A7892" s="128"/>
      <c r="B7892" s="2"/>
      <c r="C7892" s="139" t="s">
        <v>29153</v>
      </c>
      <c r="D7892" s="124" t="s">
        <v>29154</v>
      </c>
      <c r="E7892" s="118" t="s">
        <v>48</v>
      </c>
      <c r="F7892" s="124" t="s">
        <v>35249</v>
      </c>
      <c r="G7892" s="118" t="s">
        <v>2</v>
      </c>
      <c r="H7892" s="137">
        <v>45981</v>
      </c>
      <c r="I7892" s="119">
        <v>210</v>
      </c>
      <c r="J7892" s="129">
        <v>1.2</v>
      </c>
      <c r="K7892" s="129">
        <v>2.4</v>
      </c>
      <c r="L7892" s="129">
        <v>2.88</v>
      </c>
      <c r="M7892" s="134" t="s">
        <v>23117</v>
      </c>
    </row>
    <row r="7893" spans="1:13" hidden="1" x14ac:dyDescent="0.25">
      <c r="A7893" s="128"/>
      <c r="B7893" s="2"/>
      <c r="C7893" s="139" t="s">
        <v>30948</v>
      </c>
      <c r="D7893" s="124" t="s">
        <v>30949</v>
      </c>
      <c r="E7893" s="118" t="s">
        <v>48</v>
      </c>
      <c r="F7893" s="124" t="s">
        <v>35249</v>
      </c>
      <c r="G7893" s="118" t="s">
        <v>2</v>
      </c>
      <c r="H7893" s="137"/>
      <c r="I7893" s="119"/>
      <c r="J7893" s="129">
        <v>1.2</v>
      </c>
      <c r="K7893" s="129">
        <v>2.4</v>
      </c>
      <c r="L7893" s="129">
        <v>2.88</v>
      </c>
      <c r="M7893" s="134" t="s">
        <v>23117</v>
      </c>
    </row>
    <row r="7894" spans="1:13" hidden="1" x14ac:dyDescent="0.25">
      <c r="A7894" s="128"/>
      <c r="B7894" s="2"/>
      <c r="C7894" s="139" t="s">
        <v>31372</v>
      </c>
      <c r="D7894" s="124" t="s">
        <v>31373</v>
      </c>
      <c r="E7894" s="118" t="s">
        <v>48</v>
      </c>
      <c r="F7894" s="124" t="s">
        <v>35249</v>
      </c>
      <c r="G7894" s="118" t="s">
        <v>2</v>
      </c>
      <c r="H7894" s="137"/>
      <c r="I7894" s="119"/>
      <c r="J7894" s="129">
        <v>1.2</v>
      </c>
      <c r="K7894" s="129">
        <v>2.4</v>
      </c>
      <c r="L7894" s="129">
        <v>2.88</v>
      </c>
      <c r="M7894" s="134" t="s">
        <v>23117</v>
      </c>
    </row>
    <row r="7895" spans="1:13" hidden="1" x14ac:dyDescent="0.25">
      <c r="A7895" s="128"/>
      <c r="B7895" s="2"/>
      <c r="C7895" s="139" t="s">
        <v>29453</v>
      </c>
      <c r="D7895" s="124" t="s">
        <v>29454</v>
      </c>
      <c r="E7895" s="118" t="s">
        <v>48</v>
      </c>
      <c r="F7895" s="124" t="s">
        <v>35249</v>
      </c>
      <c r="G7895" s="118" t="s">
        <v>2</v>
      </c>
      <c r="H7895" s="137">
        <v>45496</v>
      </c>
      <c r="I7895" s="119">
        <v>532</v>
      </c>
      <c r="J7895" s="129">
        <v>1.2</v>
      </c>
      <c r="K7895" s="129">
        <v>2.4</v>
      </c>
      <c r="L7895" s="129">
        <v>2.88</v>
      </c>
      <c r="M7895" s="134" t="s">
        <v>23117</v>
      </c>
    </row>
    <row r="7896" spans="1:13" hidden="1" x14ac:dyDescent="0.25">
      <c r="A7896" s="128"/>
      <c r="B7896" s="2"/>
      <c r="C7896" s="139" t="s">
        <v>7521</v>
      </c>
      <c r="D7896" s="124" t="s">
        <v>7522</v>
      </c>
      <c r="E7896" s="118" t="s">
        <v>48</v>
      </c>
      <c r="F7896" s="124" t="s">
        <v>35249</v>
      </c>
      <c r="G7896" s="118" t="s">
        <v>58</v>
      </c>
      <c r="H7896" s="137">
        <v>43789</v>
      </c>
      <c r="I7896" s="119">
        <v>159.05000000000001</v>
      </c>
      <c r="J7896" s="129">
        <v>1.2</v>
      </c>
      <c r="K7896" s="129">
        <v>2.4</v>
      </c>
      <c r="L7896" s="129">
        <v>2.88</v>
      </c>
      <c r="M7896" s="134" t="s">
        <v>23117</v>
      </c>
    </row>
    <row r="7897" spans="1:13" hidden="1" x14ac:dyDescent="0.25">
      <c r="A7897" s="128"/>
      <c r="B7897" s="2"/>
      <c r="C7897" s="139" t="s">
        <v>7523</v>
      </c>
      <c r="D7897" s="124" t="s">
        <v>7524</v>
      </c>
      <c r="E7897" s="118" t="s">
        <v>48</v>
      </c>
      <c r="F7897" s="124" t="s">
        <v>35249</v>
      </c>
      <c r="G7897" s="118" t="s">
        <v>58</v>
      </c>
      <c r="H7897" s="137">
        <v>45812</v>
      </c>
      <c r="I7897" s="119">
        <v>396.12</v>
      </c>
      <c r="J7897" s="129">
        <v>1.2</v>
      </c>
      <c r="K7897" s="129">
        <v>2.4</v>
      </c>
      <c r="L7897" s="129">
        <v>2.88</v>
      </c>
      <c r="M7897" s="134" t="s">
        <v>23117</v>
      </c>
    </row>
    <row r="7898" spans="1:13" hidden="1" x14ac:dyDescent="0.25">
      <c r="A7898" s="128"/>
      <c r="B7898" s="2"/>
      <c r="C7898" s="139" t="s">
        <v>7525</v>
      </c>
      <c r="D7898" s="124" t="s">
        <v>7526</v>
      </c>
      <c r="E7898" s="118" t="s">
        <v>48</v>
      </c>
      <c r="F7898" s="124" t="s">
        <v>35249</v>
      </c>
      <c r="G7898" s="118" t="s">
        <v>58</v>
      </c>
      <c r="H7898" s="137">
        <v>44439</v>
      </c>
      <c r="I7898" s="119">
        <v>186.01</v>
      </c>
      <c r="J7898" s="129">
        <v>1.2</v>
      </c>
      <c r="K7898" s="129">
        <v>2.4</v>
      </c>
      <c r="L7898" s="129">
        <v>2.88</v>
      </c>
      <c r="M7898" s="134" t="s">
        <v>23117</v>
      </c>
    </row>
    <row r="7899" spans="1:13" hidden="1" x14ac:dyDescent="0.25">
      <c r="A7899" s="128"/>
      <c r="B7899" s="2"/>
      <c r="C7899" s="139" t="s">
        <v>7527</v>
      </c>
      <c r="D7899" s="124" t="s">
        <v>7528</v>
      </c>
      <c r="E7899" s="118" t="s">
        <v>48</v>
      </c>
      <c r="F7899" s="124" t="s">
        <v>35249</v>
      </c>
      <c r="G7899" s="118" t="s">
        <v>58</v>
      </c>
      <c r="H7899" s="137">
        <v>42880</v>
      </c>
      <c r="I7899" s="119">
        <v>190</v>
      </c>
      <c r="J7899" s="129">
        <v>1.2</v>
      </c>
      <c r="K7899" s="129">
        <v>2.4</v>
      </c>
      <c r="L7899" s="129">
        <v>2.88</v>
      </c>
      <c r="M7899" s="134" t="s">
        <v>23117</v>
      </c>
    </row>
    <row r="7900" spans="1:13" hidden="1" x14ac:dyDescent="0.25">
      <c r="A7900" s="128"/>
      <c r="B7900" s="2"/>
      <c r="C7900" s="139" t="s">
        <v>34709</v>
      </c>
      <c r="D7900" s="124" t="s">
        <v>34710</v>
      </c>
      <c r="E7900" s="118" t="s">
        <v>48</v>
      </c>
      <c r="F7900" s="124" t="s">
        <v>35249</v>
      </c>
      <c r="G7900" s="118" t="s">
        <v>58</v>
      </c>
      <c r="H7900" s="137"/>
      <c r="I7900" s="119"/>
      <c r="J7900" s="129">
        <v>1.2</v>
      </c>
      <c r="K7900" s="129">
        <v>2.4</v>
      </c>
      <c r="L7900" s="129">
        <v>2.88</v>
      </c>
      <c r="M7900" s="134" t="s">
        <v>23117</v>
      </c>
    </row>
    <row r="7901" spans="1:13" hidden="1" x14ac:dyDescent="0.25">
      <c r="A7901" s="128"/>
      <c r="B7901" s="2"/>
      <c r="C7901" s="139" t="s">
        <v>35087</v>
      </c>
      <c r="D7901" s="124" t="s">
        <v>35088</v>
      </c>
      <c r="E7901" s="118" t="s">
        <v>48</v>
      </c>
      <c r="F7901" s="124" t="s">
        <v>35249</v>
      </c>
      <c r="G7901" s="118" t="s">
        <v>58</v>
      </c>
      <c r="H7901" s="137">
        <v>45401</v>
      </c>
      <c r="I7901" s="119">
        <v>465.52</v>
      </c>
      <c r="J7901" s="129">
        <v>1.2</v>
      </c>
      <c r="K7901" s="129">
        <v>2.4</v>
      </c>
      <c r="L7901" s="129">
        <v>2.88</v>
      </c>
      <c r="M7901" s="134" t="s">
        <v>23117</v>
      </c>
    </row>
    <row r="7902" spans="1:13" hidden="1" x14ac:dyDescent="0.25">
      <c r="A7902" s="128"/>
      <c r="B7902" s="2"/>
      <c r="C7902" s="139" t="s">
        <v>7529</v>
      </c>
      <c r="D7902" s="124" t="s">
        <v>7530</v>
      </c>
      <c r="E7902" s="118" t="s">
        <v>48</v>
      </c>
      <c r="F7902" s="124" t="s">
        <v>35249</v>
      </c>
      <c r="G7902" s="118" t="s">
        <v>58</v>
      </c>
      <c r="H7902" s="137">
        <v>45216</v>
      </c>
      <c r="I7902" s="119">
        <v>194.39</v>
      </c>
      <c r="J7902" s="129">
        <v>1.2</v>
      </c>
      <c r="K7902" s="129">
        <v>2.4</v>
      </c>
      <c r="L7902" s="129">
        <v>2.88</v>
      </c>
      <c r="M7902" s="134" t="s">
        <v>23117</v>
      </c>
    </row>
    <row r="7903" spans="1:13" hidden="1" x14ac:dyDescent="0.25">
      <c r="A7903" s="128"/>
      <c r="B7903" s="2"/>
      <c r="C7903" s="139" t="s">
        <v>7531</v>
      </c>
      <c r="D7903" s="124" t="s">
        <v>7532</v>
      </c>
      <c r="E7903" s="118" t="s">
        <v>48</v>
      </c>
      <c r="F7903" s="124" t="s">
        <v>35249</v>
      </c>
      <c r="G7903" s="118" t="s">
        <v>58</v>
      </c>
      <c r="H7903" s="137">
        <v>45216</v>
      </c>
      <c r="I7903" s="119">
        <v>165</v>
      </c>
      <c r="J7903" s="129">
        <v>1.2</v>
      </c>
      <c r="K7903" s="129">
        <v>2.4</v>
      </c>
      <c r="L7903" s="129">
        <v>2.88</v>
      </c>
      <c r="M7903" s="134" t="s">
        <v>23117</v>
      </c>
    </row>
    <row r="7904" spans="1:13" hidden="1" x14ac:dyDescent="0.25">
      <c r="A7904" s="128"/>
      <c r="B7904" s="2"/>
      <c r="C7904" s="139" t="s">
        <v>7533</v>
      </c>
      <c r="D7904" s="124" t="s">
        <v>7534</v>
      </c>
      <c r="E7904" s="118" t="s">
        <v>48</v>
      </c>
      <c r="F7904" s="124" t="s">
        <v>35249</v>
      </c>
      <c r="G7904" s="118" t="s">
        <v>58</v>
      </c>
      <c r="H7904" s="137">
        <v>43600</v>
      </c>
      <c r="I7904" s="119">
        <v>143.53</v>
      </c>
      <c r="J7904" s="129">
        <v>1.2</v>
      </c>
      <c r="K7904" s="129">
        <v>2.4</v>
      </c>
      <c r="L7904" s="129">
        <v>2.88</v>
      </c>
      <c r="M7904" s="134" t="s">
        <v>23117</v>
      </c>
    </row>
    <row r="7905" spans="1:13" hidden="1" x14ac:dyDescent="0.25">
      <c r="A7905" s="128"/>
      <c r="B7905" s="2"/>
      <c r="C7905" s="139" t="s">
        <v>7535</v>
      </c>
      <c r="D7905" s="124" t="s">
        <v>7536</v>
      </c>
      <c r="E7905" s="118" t="s">
        <v>48</v>
      </c>
      <c r="F7905" s="124" t="s">
        <v>35249</v>
      </c>
      <c r="G7905" s="118" t="s">
        <v>58</v>
      </c>
      <c r="H7905" s="137">
        <v>42240</v>
      </c>
      <c r="I7905" s="119">
        <v>108.62</v>
      </c>
      <c r="J7905" s="129">
        <v>1.2</v>
      </c>
      <c r="K7905" s="129">
        <v>2.4</v>
      </c>
      <c r="L7905" s="129">
        <v>2.88</v>
      </c>
      <c r="M7905" s="134" t="s">
        <v>23117</v>
      </c>
    </row>
    <row r="7906" spans="1:13" hidden="1" x14ac:dyDescent="0.25">
      <c r="A7906" s="128"/>
      <c r="B7906" s="2"/>
      <c r="C7906" s="139" t="s">
        <v>7537</v>
      </c>
      <c r="D7906" s="124" t="s">
        <v>7538</v>
      </c>
      <c r="E7906" s="118" t="s">
        <v>48</v>
      </c>
      <c r="F7906" s="124" t="s">
        <v>35249</v>
      </c>
      <c r="G7906" s="118" t="s">
        <v>58</v>
      </c>
      <c r="H7906" s="137">
        <v>45216</v>
      </c>
      <c r="I7906" s="119">
        <v>212.28</v>
      </c>
      <c r="J7906" s="129">
        <v>1.2</v>
      </c>
      <c r="K7906" s="129">
        <v>2.4</v>
      </c>
      <c r="L7906" s="129">
        <v>2.88</v>
      </c>
      <c r="M7906" s="134" t="s">
        <v>23117</v>
      </c>
    </row>
    <row r="7907" spans="1:13" hidden="1" x14ac:dyDescent="0.25">
      <c r="A7907" s="128"/>
      <c r="B7907" s="2"/>
      <c r="C7907" s="139" t="s">
        <v>7539</v>
      </c>
      <c r="D7907" s="124" t="s">
        <v>7540</v>
      </c>
      <c r="E7907" s="118" t="s">
        <v>48</v>
      </c>
      <c r="F7907" s="124" t="s">
        <v>35249</v>
      </c>
      <c r="G7907" s="118" t="s">
        <v>58</v>
      </c>
      <c r="H7907" s="137">
        <v>43845</v>
      </c>
      <c r="I7907" s="119">
        <v>107.4</v>
      </c>
      <c r="J7907" s="129">
        <v>1.2</v>
      </c>
      <c r="K7907" s="129">
        <v>2.4</v>
      </c>
      <c r="L7907" s="129">
        <v>2.88</v>
      </c>
      <c r="M7907" s="134" t="s">
        <v>23117</v>
      </c>
    </row>
    <row r="7908" spans="1:13" hidden="1" x14ac:dyDescent="0.25">
      <c r="A7908" s="128"/>
      <c r="B7908" s="2"/>
      <c r="C7908" s="139" t="s">
        <v>7541</v>
      </c>
      <c r="D7908" s="124" t="s">
        <v>7542</v>
      </c>
      <c r="E7908" s="118" t="s">
        <v>48</v>
      </c>
      <c r="F7908" s="124" t="s">
        <v>35249</v>
      </c>
      <c r="G7908" s="118" t="s">
        <v>58</v>
      </c>
      <c r="H7908" s="137">
        <v>41800</v>
      </c>
      <c r="I7908" s="119">
        <v>142.5</v>
      </c>
      <c r="J7908" s="129">
        <v>1.2</v>
      </c>
      <c r="K7908" s="129">
        <v>2.4</v>
      </c>
      <c r="L7908" s="129">
        <v>2.88</v>
      </c>
      <c r="M7908" s="134" t="s">
        <v>23117</v>
      </c>
    </row>
    <row r="7909" spans="1:13" hidden="1" x14ac:dyDescent="0.25">
      <c r="A7909" s="128"/>
      <c r="B7909" s="2"/>
      <c r="C7909" s="139" t="s">
        <v>7543</v>
      </c>
      <c r="D7909" s="124" t="s">
        <v>7544</v>
      </c>
      <c r="E7909" s="118" t="s">
        <v>48</v>
      </c>
      <c r="F7909" s="124" t="s">
        <v>35249</v>
      </c>
      <c r="G7909" s="118" t="s">
        <v>58</v>
      </c>
      <c r="H7909" s="137">
        <v>43124</v>
      </c>
      <c r="I7909" s="119">
        <v>120.82</v>
      </c>
      <c r="J7909" s="129">
        <v>1.2</v>
      </c>
      <c r="K7909" s="129">
        <v>2.4</v>
      </c>
      <c r="L7909" s="129">
        <v>2.88</v>
      </c>
      <c r="M7909" s="134" t="s">
        <v>23117</v>
      </c>
    </row>
    <row r="7910" spans="1:13" hidden="1" x14ac:dyDescent="0.25">
      <c r="A7910" s="128"/>
      <c r="B7910" s="2"/>
      <c r="C7910" s="139" t="s">
        <v>7545</v>
      </c>
      <c r="D7910" s="124" t="s">
        <v>7546</v>
      </c>
      <c r="E7910" s="118" t="s">
        <v>48</v>
      </c>
      <c r="F7910" s="124" t="s">
        <v>35249</v>
      </c>
      <c r="G7910" s="118" t="s">
        <v>58</v>
      </c>
      <c r="H7910" s="137">
        <v>42724</v>
      </c>
      <c r="I7910" s="119">
        <v>116.19</v>
      </c>
      <c r="J7910" s="129">
        <v>1.2</v>
      </c>
      <c r="K7910" s="129">
        <v>2.4</v>
      </c>
      <c r="L7910" s="129">
        <v>2.88</v>
      </c>
      <c r="M7910" s="134" t="s">
        <v>23117</v>
      </c>
    </row>
    <row r="7911" spans="1:13" hidden="1" x14ac:dyDescent="0.25">
      <c r="A7911" s="128"/>
      <c r="B7911" s="2"/>
      <c r="C7911" s="139" t="s">
        <v>7547</v>
      </c>
      <c r="D7911" s="124" t="s">
        <v>7548</v>
      </c>
      <c r="E7911" s="118" t="s">
        <v>48</v>
      </c>
      <c r="F7911" s="124" t="s">
        <v>35249</v>
      </c>
      <c r="G7911" s="118" t="s">
        <v>58</v>
      </c>
      <c r="H7911" s="137">
        <v>42796</v>
      </c>
      <c r="I7911" s="119">
        <v>135</v>
      </c>
      <c r="J7911" s="129">
        <v>1.2</v>
      </c>
      <c r="K7911" s="129">
        <v>2.4</v>
      </c>
      <c r="L7911" s="129">
        <v>2.88</v>
      </c>
      <c r="M7911" s="134" t="s">
        <v>23117</v>
      </c>
    </row>
    <row r="7912" spans="1:13" hidden="1" x14ac:dyDescent="0.25">
      <c r="A7912" s="128"/>
      <c r="B7912" s="2"/>
      <c r="C7912" s="139" t="s">
        <v>7549</v>
      </c>
      <c r="D7912" s="124" t="s">
        <v>7550</v>
      </c>
      <c r="E7912" s="118" t="s">
        <v>48</v>
      </c>
      <c r="F7912" s="124" t="s">
        <v>35249</v>
      </c>
      <c r="G7912" s="118" t="s">
        <v>58</v>
      </c>
      <c r="H7912" s="137">
        <v>42361</v>
      </c>
      <c r="I7912" s="119">
        <v>110.75</v>
      </c>
      <c r="J7912" s="129">
        <v>1.2</v>
      </c>
      <c r="K7912" s="129">
        <v>2.4</v>
      </c>
      <c r="L7912" s="129">
        <v>2.88</v>
      </c>
      <c r="M7912" s="134" t="s">
        <v>23117</v>
      </c>
    </row>
    <row r="7913" spans="1:13" hidden="1" x14ac:dyDescent="0.25">
      <c r="A7913" s="128"/>
      <c r="B7913" s="2"/>
      <c r="C7913" s="139" t="s">
        <v>7551</v>
      </c>
      <c r="D7913" s="124" t="s">
        <v>7552</v>
      </c>
      <c r="E7913" s="118" t="s">
        <v>48</v>
      </c>
      <c r="F7913" s="124" t="s">
        <v>35249</v>
      </c>
      <c r="G7913" s="118" t="s">
        <v>58</v>
      </c>
      <c r="H7913" s="137">
        <v>45904</v>
      </c>
      <c r="I7913" s="119">
        <v>195.58</v>
      </c>
      <c r="J7913" s="129">
        <v>1.2</v>
      </c>
      <c r="K7913" s="129">
        <v>2.4</v>
      </c>
      <c r="L7913" s="129">
        <v>2.88</v>
      </c>
      <c r="M7913" s="134" t="s">
        <v>23117</v>
      </c>
    </row>
    <row r="7914" spans="1:13" hidden="1" x14ac:dyDescent="0.25">
      <c r="A7914" s="128"/>
      <c r="B7914" s="2"/>
      <c r="C7914" s="139" t="s">
        <v>7553</v>
      </c>
      <c r="D7914" s="124" t="s">
        <v>7554</v>
      </c>
      <c r="E7914" s="118" t="s">
        <v>48</v>
      </c>
      <c r="F7914" s="124" t="s">
        <v>35249</v>
      </c>
      <c r="G7914" s="118" t="s">
        <v>58</v>
      </c>
      <c r="H7914" s="137">
        <v>41515</v>
      </c>
      <c r="I7914" s="119">
        <v>128.44999999999999</v>
      </c>
      <c r="J7914" s="129">
        <v>1.2</v>
      </c>
      <c r="K7914" s="129">
        <v>2.4</v>
      </c>
      <c r="L7914" s="129">
        <v>2.88</v>
      </c>
      <c r="M7914" s="134" t="s">
        <v>23117</v>
      </c>
    </row>
    <row r="7915" spans="1:13" hidden="1" x14ac:dyDescent="0.25">
      <c r="A7915" s="128"/>
      <c r="B7915" s="2"/>
      <c r="C7915" s="139" t="s">
        <v>7555</v>
      </c>
      <c r="D7915" s="124" t="s">
        <v>7556</v>
      </c>
      <c r="E7915" s="118" t="s">
        <v>48</v>
      </c>
      <c r="F7915" s="124" t="s">
        <v>35249</v>
      </c>
      <c r="G7915" s="118" t="s">
        <v>58</v>
      </c>
      <c r="H7915" s="137">
        <v>45036</v>
      </c>
      <c r="I7915" s="119">
        <v>251.72</v>
      </c>
      <c r="J7915" s="129">
        <v>1.2</v>
      </c>
      <c r="K7915" s="129">
        <v>2.4</v>
      </c>
      <c r="L7915" s="129">
        <v>2.88</v>
      </c>
      <c r="M7915" s="134" t="s">
        <v>23117</v>
      </c>
    </row>
    <row r="7916" spans="1:13" hidden="1" x14ac:dyDescent="0.25">
      <c r="A7916" s="128"/>
      <c r="B7916" s="2"/>
      <c r="C7916" s="139" t="s">
        <v>7557</v>
      </c>
      <c r="D7916" s="124" t="s">
        <v>7558</v>
      </c>
      <c r="E7916" s="118" t="s">
        <v>48</v>
      </c>
      <c r="F7916" s="124" t="s">
        <v>35249</v>
      </c>
      <c r="G7916" s="118" t="s">
        <v>58</v>
      </c>
      <c r="H7916" s="137">
        <v>42683</v>
      </c>
      <c r="I7916" s="119">
        <v>116.19</v>
      </c>
      <c r="J7916" s="129">
        <v>1.2</v>
      </c>
      <c r="K7916" s="129">
        <v>2.4</v>
      </c>
      <c r="L7916" s="129">
        <v>2.88</v>
      </c>
      <c r="M7916" s="134" t="s">
        <v>23117</v>
      </c>
    </row>
    <row r="7917" spans="1:13" hidden="1" x14ac:dyDescent="0.25">
      <c r="A7917" s="128"/>
      <c r="B7917" s="2"/>
      <c r="C7917" s="139" t="s">
        <v>7559</v>
      </c>
      <c r="D7917" s="124" t="s">
        <v>7560</v>
      </c>
      <c r="E7917" s="118" t="s">
        <v>48</v>
      </c>
      <c r="F7917" s="124" t="s">
        <v>35249</v>
      </c>
      <c r="G7917" s="118" t="s">
        <v>58</v>
      </c>
      <c r="H7917" s="137">
        <v>45518</v>
      </c>
      <c r="I7917" s="119">
        <v>245</v>
      </c>
      <c r="J7917" s="129">
        <v>1.2</v>
      </c>
      <c r="K7917" s="129">
        <v>2.4</v>
      </c>
      <c r="L7917" s="129">
        <v>2.88</v>
      </c>
      <c r="M7917" s="134" t="s">
        <v>23117</v>
      </c>
    </row>
    <row r="7918" spans="1:13" hidden="1" x14ac:dyDescent="0.25">
      <c r="A7918" s="128"/>
      <c r="B7918" s="2"/>
      <c r="C7918" s="139" t="s">
        <v>7561</v>
      </c>
      <c r="D7918" s="124" t="s">
        <v>7562</v>
      </c>
      <c r="E7918" s="118" t="s">
        <v>48</v>
      </c>
      <c r="F7918" s="124" t="s">
        <v>35249</v>
      </c>
      <c r="G7918" s="118" t="s">
        <v>58</v>
      </c>
      <c r="H7918" s="137">
        <v>45390</v>
      </c>
      <c r="I7918" s="119">
        <v>162.5</v>
      </c>
      <c r="J7918" s="129">
        <v>1.2</v>
      </c>
      <c r="K7918" s="129">
        <v>2.4</v>
      </c>
      <c r="L7918" s="129">
        <v>2.88</v>
      </c>
      <c r="M7918" s="134" t="s">
        <v>23117</v>
      </c>
    </row>
    <row r="7919" spans="1:13" hidden="1" x14ac:dyDescent="0.25">
      <c r="A7919" s="128"/>
      <c r="B7919" s="2"/>
      <c r="C7919" s="139" t="s">
        <v>7563</v>
      </c>
      <c r="D7919" s="124" t="s">
        <v>7564</v>
      </c>
      <c r="E7919" s="118" t="s">
        <v>48</v>
      </c>
      <c r="F7919" s="124" t="s">
        <v>35249</v>
      </c>
      <c r="G7919" s="118" t="s">
        <v>58</v>
      </c>
      <c r="H7919" s="137">
        <v>41929</v>
      </c>
      <c r="I7919" s="119">
        <v>128.44999999999999</v>
      </c>
      <c r="J7919" s="129">
        <v>1.2</v>
      </c>
      <c r="K7919" s="129">
        <v>2.4</v>
      </c>
      <c r="L7919" s="129">
        <v>2.88</v>
      </c>
      <c r="M7919" s="134" t="s">
        <v>23117</v>
      </c>
    </row>
    <row r="7920" spans="1:13" hidden="1" x14ac:dyDescent="0.25">
      <c r="A7920" s="128"/>
      <c r="B7920" s="2"/>
      <c r="C7920" s="139" t="s">
        <v>7565</v>
      </c>
      <c r="D7920" s="124" t="s">
        <v>7566</v>
      </c>
      <c r="E7920" s="118" t="s">
        <v>48</v>
      </c>
      <c r="F7920" s="124" t="s">
        <v>35249</v>
      </c>
      <c r="G7920" s="118" t="s">
        <v>58</v>
      </c>
      <c r="H7920" s="137">
        <v>42724</v>
      </c>
      <c r="I7920" s="119">
        <v>116.19</v>
      </c>
      <c r="J7920" s="129">
        <v>1.2</v>
      </c>
      <c r="K7920" s="129">
        <v>2.4</v>
      </c>
      <c r="L7920" s="129">
        <v>2.88</v>
      </c>
      <c r="M7920" s="134" t="s">
        <v>23117</v>
      </c>
    </row>
    <row r="7921" spans="1:13" hidden="1" x14ac:dyDescent="0.25">
      <c r="A7921" s="128"/>
      <c r="B7921" s="2"/>
      <c r="C7921" s="139" t="s">
        <v>7567</v>
      </c>
      <c r="D7921" s="124" t="s">
        <v>7568</v>
      </c>
      <c r="E7921" s="118" t="s">
        <v>48</v>
      </c>
      <c r="F7921" s="124" t="s">
        <v>35249</v>
      </c>
      <c r="G7921" s="118" t="s">
        <v>58</v>
      </c>
      <c r="H7921" s="137">
        <v>42331</v>
      </c>
      <c r="I7921" s="119">
        <v>123.36</v>
      </c>
      <c r="J7921" s="129">
        <v>1.2</v>
      </c>
      <c r="K7921" s="129">
        <v>2.4</v>
      </c>
      <c r="L7921" s="129">
        <v>2.88</v>
      </c>
      <c r="M7921" s="134" t="s">
        <v>23117</v>
      </c>
    </row>
    <row r="7922" spans="1:13" hidden="1" x14ac:dyDescent="0.25">
      <c r="A7922" s="128"/>
      <c r="B7922" s="2"/>
      <c r="C7922" s="139" t="s">
        <v>7569</v>
      </c>
      <c r="D7922" s="124" t="s">
        <v>7570</v>
      </c>
      <c r="E7922" s="118" t="s">
        <v>48</v>
      </c>
      <c r="F7922" s="124" t="s">
        <v>35249</v>
      </c>
      <c r="G7922" s="118" t="s">
        <v>58</v>
      </c>
      <c r="H7922" s="137"/>
      <c r="I7922" s="119"/>
      <c r="J7922" s="129">
        <v>1.2</v>
      </c>
      <c r="K7922" s="129">
        <v>2.4</v>
      </c>
      <c r="L7922" s="129">
        <v>2.88</v>
      </c>
      <c r="M7922" s="134" t="s">
        <v>23117</v>
      </c>
    </row>
    <row r="7923" spans="1:13" hidden="1" x14ac:dyDescent="0.25">
      <c r="A7923" s="128"/>
      <c r="B7923" s="2"/>
      <c r="C7923" s="139" t="s">
        <v>7571</v>
      </c>
      <c r="D7923" s="124" t="s">
        <v>7572</v>
      </c>
      <c r="E7923" s="118" t="s">
        <v>48</v>
      </c>
      <c r="F7923" s="124" t="s">
        <v>35249</v>
      </c>
      <c r="G7923" s="118" t="s">
        <v>58</v>
      </c>
      <c r="H7923" s="137">
        <v>42249</v>
      </c>
      <c r="I7923" s="119">
        <v>108.62</v>
      </c>
      <c r="J7923" s="129">
        <v>1.2</v>
      </c>
      <c r="K7923" s="129">
        <v>2.4</v>
      </c>
      <c r="L7923" s="129">
        <v>2.88</v>
      </c>
      <c r="M7923" s="134" t="s">
        <v>23117</v>
      </c>
    </row>
    <row r="7924" spans="1:13" hidden="1" x14ac:dyDescent="0.25">
      <c r="A7924" s="128"/>
      <c r="B7924" s="2"/>
      <c r="C7924" s="139" t="s">
        <v>7573</v>
      </c>
      <c r="D7924" s="124" t="s">
        <v>7574</v>
      </c>
      <c r="E7924" s="118" t="s">
        <v>48</v>
      </c>
      <c r="F7924" s="124" t="s">
        <v>35249</v>
      </c>
      <c r="G7924" s="118" t="s">
        <v>58</v>
      </c>
      <c r="H7924" s="137">
        <v>43600</v>
      </c>
      <c r="I7924" s="119">
        <v>143.53</v>
      </c>
      <c r="J7924" s="129">
        <v>1.2</v>
      </c>
      <c r="K7924" s="129">
        <v>2.4</v>
      </c>
      <c r="L7924" s="129">
        <v>2.88</v>
      </c>
      <c r="M7924" s="134" t="s">
        <v>23117</v>
      </c>
    </row>
    <row r="7925" spans="1:13" hidden="1" x14ac:dyDescent="0.25">
      <c r="A7925" s="128"/>
      <c r="B7925" s="2"/>
      <c r="C7925" s="139" t="s">
        <v>7575</v>
      </c>
      <c r="D7925" s="124" t="s">
        <v>7576</v>
      </c>
      <c r="E7925" s="118" t="s">
        <v>48</v>
      </c>
      <c r="F7925" s="124" t="s">
        <v>35249</v>
      </c>
      <c r="G7925" s="118" t="s">
        <v>58</v>
      </c>
      <c r="H7925" s="137">
        <v>41712</v>
      </c>
      <c r="I7925" s="119">
        <v>128.44999999999999</v>
      </c>
      <c r="J7925" s="129">
        <v>1.2</v>
      </c>
      <c r="K7925" s="129">
        <v>2.4</v>
      </c>
      <c r="L7925" s="129">
        <v>2.88</v>
      </c>
      <c r="M7925" s="134" t="s">
        <v>23117</v>
      </c>
    </row>
    <row r="7926" spans="1:13" hidden="1" x14ac:dyDescent="0.25">
      <c r="A7926" s="128"/>
      <c r="B7926" s="2"/>
      <c r="C7926" s="139" t="s">
        <v>7577</v>
      </c>
      <c r="D7926" s="124" t="s">
        <v>7578</v>
      </c>
      <c r="E7926" s="118" t="s">
        <v>48</v>
      </c>
      <c r="F7926" s="124" t="s">
        <v>35249</v>
      </c>
      <c r="G7926" s="118" t="s">
        <v>58</v>
      </c>
      <c r="H7926" s="137">
        <v>42921</v>
      </c>
      <c r="I7926" s="119">
        <v>135</v>
      </c>
      <c r="J7926" s="129">
        <v>1.2</v>
      </c>
      <c r="K7926" s="129">
        <v>2.4</v>
      </c>
      <c r="L7926" s="129">
        <v>2.88</v>
      </c>
      <c r="M7926" s="134" t="s">
        <v>23117</v>
      </c>
    </row>
    <row r="7927" spans="1:13" hidden="1" x14ac:dyDescent="0.25">
      <c r="A7927" s="128"/>
      <c r="B7927" s="2"/>
      <c r="C7927" s="139" t="s">
        <v>30783</v>
      </c>
      <c r="D7927" s="124" t="s">
        <v>7578</v>
      </c>
      <c r="E7927" s="118" t="s">
        <v>48</v>
      </c>
      <c r="F7927" s="124" t="s">
        <v>35249</v>
      </c>
      <c r="G7927" s="118" t="s">
        <v>58</v>
      </c>
      <c r="H7927" s="137"/>
      <c r="I7927" s="119"/>
      <c r="J7927" s="129">
        <v>1.2</v>
      </c>
      <c r="K7927" s="129">
        <v>2.4</v>
      </c>
      <c r="L7927" s="129">
        <v>2.88</v>
      </c>
      <c r="M7927" s="134" t="s">
        <v>23117</v>
      </c>
    </row>
    <row r="7928" spans="1:13" hidden="1" x14ac:dyDescent="0.25">
      <c r="A7928" s="128"/>
      <c r="B7928" s="2"/>
      <c r="C7928" s="139" t="s">
        <v>7579</v>
      </c>
      <c r="D7928" s="124" t="s">
        <v>7580</v>
      </c>
      <c r="E7928" s="118" t="s">
        <v>48</v>
      </c>
      <c r="F7928" s="124" t="s">
        <v>35249</v>
      </c>
      <c r="G7928" s="118" t="s">
        <v>58</v>
      </c>
      <c r="H7928" s="137">
        <v>41922</v>
      </c>
      <c r="I7928" s="119">
        <v>128.44999999999999</v>
      </c>
      <c r="J7928" s="129">
        <v>1.2</v>
      </c>
      <c r="K7928" s="129">
        <v>2.4</v>
      </c>
      <c r="L7928" s="129">
        <v>2.88</v>
      </c>
      <c r="M7928" s="134" t="s">
        <v>23117</v>
      </c>
    </row>
    <row r="7929" spans="1:13" hidden="1" x14ac:dyDescent="0.25">
      <c r="A7929" s="128"/>
      <c r="B7929" s="2"/>
      <c r="C7929" s="139" t="s">
        <v>34712</v>
      </c>
      <c r="D7929" s="124" t="s">
        <v>34713</v>
      </c>
      <c r="E7929" s="118" t="s">
        <v>48</v>
      </c>
      <c r="F7929" s="124" t="s">
        <v>35249</v>
      </c>
      <c r="G7929" s="118" t="s">
        <v>58</v>
      </c>
      <c r="H7929" s="137"/>
      <c r="I7929" s="119"/>
      <c r="J7929" s="129">
        <v>1.2</v>
      </c>
      <c r="K7929" s="129">
        <v>2.4</v>
      </c>
      <c r="L7929" s="129">
        <v>2.88</v>
      </c>
      <c r="M7929" s="134" t="s">
        <v>23117</v>
      </c>
    </row>
    <row r="7930" spans="1:13" hidden="1" x14ac:dyDescent="0.25">
      <c r="A7930" s="128"/>
      <c r="B7930" s="2"/>
      <c r="C7930" s="139" t="s">
        <v>34715</v>
      </c>
      <c r="D7930" s="124" t="s">
        <v>34716</v>
      </c>
      <c r="E7930" s="118" t="s">
        <v>48</v>
      </c>
      <c r="F7930" s="124" t="s">
        <v>35249</v>
      </c>
      <c r="G7930" s="118" t="s">
        <v>58</v>
      </c>
      <c r="H7930" s="137"/>
      <c r="I7930" s="119"/>
      <c r="J7930" s="129">
        <v>1.2</v>
      </c>
      <c r="K7930" s="129">
        <v>2.4</v>
      </c>
      <c r="L7930" s="129">
        <v>2.88</v>
      </c>
      <c r="M7930" s="134" t="s">
        <v>23117</v>
      </c>
    </row>
    <row r="7931" spans="1:13" hidden="1" x14ac:dyDescent="0.25">
      <c r="A7931" s="128"/>
      <c r="B7931" s="2"/>
      <c r="C7931" s="139" t="s">
        <v>31570</v>
      </c>
      <c r="D7931" s="124" t="s">
        <v>31571</v>
      </c>
      <c r="E7931" s="118" t="s">
        <v>48</v>
      </c>
      <c r="F7931" s="124" t="s">
        <v>35249</v>
      </c>
      <c r="G7931" s="118" t="s">
        <v>2</v>
      </c>
      <c r="H7931" s="137"/>
      <c r="I7931" s="119"/>
      <c r="J7931" s="129">
        <v>1.2</v>
      </c>
      <c r="K7931" s="129">
        <v>2.4</v>
      </c>
      <c r="L7931" s="129">
        <v>2.88</v>
      </c>
      <c r="M7931" s="134" t="s">
        <v>23117</v>
      </c>
    </row>
    <row r="7932" spans="1:13" hidden="1" x14ac:dyDescent="0.25">
      <c r="A7932" s="128"/>
      <c r="B7932" s="2"/>
      <c r="C7932" s="139" t="s">
        <v>34717</v>
      </c>
      <c r="D7932" s="124" t="s">
        <v>34718</v>
      </c>
      <c r="E7932" s="118" t="s">
        <v>48</v>
      </c>
      <c r="F7932" s="124" t="s">
        <v>35249</v>
      </c>
      <c r="G7932" s="118" t="s">
        <v>58</v>
      </c>
      <c r="H7932" s="137">
        <v>45366</v>
      </c>
      <c r="I7932" s="119">
        <v>142.30000000000001</v>
      </c>
      <c r="J7932" s="129">
        <v>1.2</v>
      </c>
      <c r="K7932" s="129">
        <v>2.4</v>
      </c>
      <c r="L7932" s="129">
        <v>2.88</v>
      </c>
      <c r="M7932" s="134" t="s">
        <v>23117</v>
      </c>
    </row>
    <row r="7933" spans="1:13" hidden="1" x14ac:dyDescent="0.25">
      <c r="A7933" s="128"/>
      <c r="B7933" s="2"/>
      <c r="C7933" s="139" t="s">
        <v>34720</v>
      </c>
      <c r="D7933" s="124" t="s">
        <v>34721</v>
      </c>
      <c r="E7933" s="118" t="s">
        <v>48</v>
      </c>
      <c r="F7933" s="124" t="s">
        <v>35249</v>
      </c>
      <c r="G7933" s="118" t="s">
        <v>58</v>
      </c>
      <c r="H7933" s="137">
        <v>45365</v>
      </c>
      <c r="I7933" s="119">
        <v>142.30000000000001</v>
      </c>
      <c r="J7933" s="129">
        <v>1.2</v>
      </c>
      <c r="K7933" s="129">
        <v>2.4</v>
      </c>
      <c r="L7933" s="129">
        <v>2.88</v>
      </c>
      <c r="M7933" s="134" t="s">
        <v>23117</v>
      </c>
    </row>
    <row r="7934" spans="1:13" hidden="1" x14ac:dyDescent="0.25">
      <c r="A7934" s="128"/>
      <c r="B7934" s="2"/>
      <c r="C7934" s="139" t="s">
        <v>34723</v>
      </c>
      <c r="D7934" s="124" t="s">
        <v>34724</v>
      </c>
      <c r="E7934" s="118" t="s">
        <v>48</v>
      </c>
      <c r="F7934" s="124" t="s">
        <v>35249</v>
      </c>
      <c r="G7934" s="118" t="s">
        <v>58</v>
      </c>
      <c r="H7934" s="137">
        <v>45366</v>
      </c>
      <c r="I7934" s="119">
        <v>142.30000000000001</v>
      </c>
      <c r="J7934" s="129">
        <v>1.2</v>
      </c>
      <c r="K7934" s="129">
        <v>2.4</v>
      </c>
      <c r="L7934" s="129">
        <v>2.88</v>
      </c>
      <c r="M7934" s="134" t="s">
        <v>23117</v>
      </c>
    </row>
    <row r="7935" spans="1:13" hidden="1" x14ac:dyDescent="0.25">
      <c r="A7935" s="128"/>
      <c r="B7935" s="2"/>
      <c r="C7935" s="139" t="s">
        <v>7581</v>
      </c>
      <c r="D7935" s="124" t="s">
        <v>7582</v>
      </c>
      <c r="E7935" s="118" t="s">
        <v>48</v>
      </c>
      <c r="F7935" s="124" t="s">
        <v>35249</v>
      </c>
      <c r="G7935" s="118" t="s">
        <v>58</v>
      </c>
      <c r="H7935" s="137">
        <v>41576</v>
      </c>
      <c r="I7935" s="119">
        <v>87.3</v>
      </c>
      <c r="J7935" s="129">
        <v>1.2</v>
      </c>
      <c r="K7935" s="129">
        <v>2.4</v>
      </c>
      <c r="L7935" s="129">
        <v>2.88</v>
      </c>
      <c r="M7935" s="134" t="s">
        <v>23117</v>
      </c>
    </row>
    <row r="7936" spans="1:13" hidden="1" x14ac:dyDescent="0.25">
      <c r="A7936" s="128"/>
      <c r="B7936" s="2"/>
      <c r="C7936" s="139" t="s">
        <v>31980</v>
      </c>
      <c r="D7936" s="124" t="s">
        <v>31981</v>
      </c>
      <c r="E7936" s="118" t="s">
        <v>48</v>
      </c>
      <c r="F7936" s="124" t="s">
        <v>35249</v>
      </c>
      <c r="G7936" s="118" t="s">
        <v>58</v>
      </c>
      <c r="H7936" s="137"/>
      <c r="I7936" s="119"/>
      <c r="J7936" s="129">
        <v>1.2</v>
      </c>
      <c r="K7936" s="129">
        <v>2.4</v>
      </c>
      <c r="L7936" s="129">
        <v>2.88</v>
      </c>
      <c r="M7936" s="134" t="s">
        <v>23117</v>
      </c>
    </row>
    <row r="7937" spans="1:13" hidden="1" x14ac:dyDescent="0.25">
      <c r="A7937" s="128"/>
      <c r="B7937" s="2"/>
      <c r="C7937" s="139" t="s">
        <v>34726</v>
      </c>
      <c r="D7937" s="124" t="s">
        <v>34727</v>
      </c>
      <c r="E7937" s="118" t="s">
        <v>48</v>
      </c>
      <c r="F7937" s="124" t="s">
        <v>35249</v>
      </c>
      <c r="G7937" s="118" t="s">
        <v>58</v>
      </c>
      <c r="H7937" s="137"/>
      <c r="I7937" s="119"/>
      <c r="J7937" s="129">
        <v>1.2</v>
      </c>
      <c r="K7937" s="129">
        <v>2.4</v>
      </c>
      <c r="L7937" s="129">
        <v>2.88</v>
      </c>
      <c r="M7937" s="134" t="s">
        <v>23117</v>
      </c>
    </row>
    <row r="7938" spans="1:13" hidden="1" x14ac:dyDescent="0.25">
      <c r="A7938" s="128"/>
      <c r="B7938" s="2"/>
      <c r="C7938" s="139" t="s">
        <v>7583</v>
      </c>
      <c r="D7938" s="124" t="s">
        <v>7584</v>
      </c>
      <c r="E7938" s="118" t="s">
        <v>48</v>
      </c>
      <c r="F7938" s="124" t="s">
        <v>35249</v>
      </c>
      <c r="G7938" s="118" t="s">
        <v>34659</v>
      </c>
      <c r="H7938" s="137">
        <v>42383</v>
      </c>
      <c r="I7938" s="119">
        <v>9.25</v>
      </c>
      <c r="J7938" s="129">
        <v>1.2</v>
      </c>
      <c r="K7938" s="129">
        <v>2.4</v>
      </c>
      <c r="L7938" s="129">
        <v>2.88</v>
      </c>
      <c r="M7938" s="134" t="s">
        <v>23117</v>
      </c>
    </row>
    <row r="7939" spans="1:13" hidden="1" x14ac:dyDescent="0.25">
      <c r="A7939" s="128"/>
      <c r="B7939" s="2"/>
      <c r="C7939" s="139" t="s">
        <v>7585</v>
      </c>
      <c r="D7939" s="124" t="s">
        <v>7586</v>
      </c>
      <c r="E7939" s="118" t="s">
        <v>48</v>
      </c>
      <c r="F7939" s="124" t="s">
        <v>35249</v>
      </c>
      <c r="G7939" s="118" t="s">
        <v>34659</v>
      </c>
      <c r="H7939" s="137">
        <v>42130</v>
      </c>
      <c r="I7939" s="119">
        <v>335</v>
      </c>
      <c r="J7939" s="129">
        <v>1.2</v>
      </c>
      <c r="K7939" s="129">
        <v>2.4</v>
      </c>
      <c r="L7939" s="129">
        <v>2.88</v>
      </c>
      <c r="M7939" s="134" t="s">
        <v>23117</v>
      </c>
    </row>
    <row r="7940" spans="1:13" hidden="1" x14ac:dyDescent="0.25">
      <c r="A7940" s="128"/>
      <c r="B7940" s="2"/>
      <c r="C7940" s="139" t="s">
        <v>31016</v>
      </c>
      <c r="D7940" s="124" t="s">
        <v>31017</v>
      </c>
      <c r="E7940" s="118" t="s">
        <v>48</v>
      </c>
      <c r="F7940" s="124" t="s">
        <v>35249</v>
      </c>
      <c r="G7940" s="118" t="s">
        <v>34659</v>
      </c>
      <c r="H7940" s="137"/>
      <c r="I7940" s="119"/>
      <c r="J7940" s="129">
        <v>1.2</v>
      </c>
      <c r="K7940" s="129">
        <v>2.4</v>
      </c>
      <c r="L7940" s="129">
        <v>2.88</v>
      </c>
      <c r="M7940" s="134" t="s">
        <v>23117</v>
      </c>
    </row>
    <row r="7941" spans="1:13" hidden="1" x14ac:dyDescent="0.25">
      <c r="A7941" s="128"/>
      <c r="B7941" s="2"/>
      <c r="C7941" s="139" t="s">
        <v>7587</v>
      </c>
      <c r="D7941" s="124" t="s">
        <v>7588</v>
      </c>
      <c r="E7941" s="118" t="s">
        <v>48</v>
      </c>
      <c r="F7941" s="124" t="s">
        <v>35249</v>
      </c>
      <c r="G7941" s="118" t="s">
        <v>2</v>
      </c>
      <c r="H7941" s="137">
        <v>44575</v>
      </c>
      <c r="I7941" s="119">
        <v>11100</v>
      </c>
      <c r="J7941" s="129">
        <v>1.2</v>
      </c>
      <c r="K7941" s="129">
        <v>2.4</v>
      </c>
      <c r="L7941" s="129">
        <v>2.88</v>
      </c>
      <c r="M7941" s="134" t="s">
        <v>23117</v>
      </c>
    </row>
    <row r="7942" spans="1:13" hidden="1" x14ac:dyDescent="0.25">
      <c r="A7942" s="128"/>
      <c r="B7942" s="2"/>
      <c r="C7942" s="139" t="s">
        <v>30490</v>
      </c>
      <c r="D7942" s="124" t="s">
        <v>30491</v>
      </c>
      <c r="E7942" s="118" t="s">
        <v>48</v>
      </c>
      <c r="F7942" s="124" t="s">
        <v>35249</v>
      </c>
      <c r="G7942" s="118" t="s">
        <v>2</v>
      </c>
      <c r="H7942" s="137"/>
      <c r="I7942" s="119"/>
      <c r="J7942" s="129">
        <v>1.2</v>
      </c>
      <c r="K7942" s="129">
        <v>2.4</v>
      </c>
      <c r="L7942" s="129">
        <v>2.88</v>
      </c>
      <c r="M7942" s="134" t="s">
        <v>23117</v>
      </c>
    </row>
    <row r="7943" spans="1:13" hidden="1" x14ac:dyDescent="0.25">
      <c r="A7943" s="128"/>
      <c r="B7943" s="2"/>
      <c r="C7943" s="139" t="s">
        <v>7589</v>
      </c>
      <c r="D7943" s="124" t="s">
        <v>7590</v>
      </c>
      <c r="E7943" s="118" t="s">
        <v>48</v>
      </c>
      <c r="F7943" s="124" t="s">
        <v>35249</v>
      </c>
      <c r="G7943" s="118" t="s">
        <v>30</v>
      </c>
      <c r="H7943" s="137">
        <v>45938</v>
      </c>
      <c r="I7943" s="119">
        <v>4814.68</v>
      </c>
      <c r="J7943" s="129">
        <v>1.2</v>
      </c>
      <c r="K7943" s="129">
        <v>2.4</v>
      </c>
      <c r="L7943" s="129">
        <v>2.88</v>
      </c>
      <c r="M7943" s="134" t="s">
        <v>23117</v>
      </c>
    </row>
    <row r="7944" spans="1:13" hidden="1" x14ac:dyDescent="0.25">
      <c r="A7944" s="128"/>
      <c r="B7944" s="2"/>
      <c r="C7944" s="139" t="s">
        <v>7591</v>
      </c>
      <c r="D7944" s="124" t="s">
        <v>7592</v>
      </c>
      <c r="E7944" s="118" t="s">
        <v>48</v>
      </c>
      <c r="F7944" s="124" t="s">
        <v>35249</v>
      </c>
      <c r="G7944" s="118" t="s">
        <v>30</v>
      </c>
      <c r="H7944" s="137"/>
      <c r="I7944" s="119"/>
      <c r="J7944" s="129">
        <v>1.2</v>
      </c>
      <c r="K7944" s="129">
        <v>2.4</v>
      </c>
      <c r="L7944" s="129">
        <v>2.88</v>
      </c>
      <c r="M7944" s="134" t="s">
        <v>23117</v>
      </c>
    </row>
    <row r="7945" spans="1:13" hidden="1" x14ac:dyDescent="0.25">
      <c r="A7945" s="128"/>
      <c r="B7945" s="2"/>
      <c r="C7945" s="139" t="s">
        <v>7593</v>
      </c>
      <c r="D7945" s="124" t="s">
        <v>7594</v>
      </c>
      <c r="E7945" s="118" t="s">
        <v>48</v>
      </c>
      <c r="F7945" s="124" t="s">
        <v>35249</v>
      </c>
      <c r="G7945" s="118" t="s">
        <v>30</v>
      </c>
      <c r="H7945" s="137">
        <v>43789</v>
      </c>
      <c r="I7945" s="119">
        <v>3650</v>
      </c>
      <c r="J7945" s="129">
        <v>1.2</v>
      </c>
      <c r="K7945" s="129">
        <v>2.4</v>
      </c>
      <c r="L7945" s="129">
        <v>2.88</v>
      </c>
      <c r="M7945" s="134" t="s">
        <v>23117</v>
      </c>
    </row>
    <row r="7946" spans="1:13" hidden="1" x14ac:dyDescent="0.25">
      <c r="A7946" s="128"/>
      <c r="B7946" s="2"/>
      <c r="C7946" s="139" t="s">
        <v>7595</v>
      </c>
      <c r="D7946" s="124" t="s">
        <v>7596</v>
      </c>
      <c r="E7946" s="118" t="s">
        <v>48</v>
      </c>
      <c r="F7946" s="124" t="s">
        <v>35249</v>
      </c>
      <c r="G7946" s="118" t="s">
        <v>2</v>
      </c>
      <c r="H7946" s="137">
        <v>44063</v>
      </c>
      <c r="I7946" s="119">
        <v>2850</v>
      </c>
      <c r="J7946" s="129">
        <v>1.2</v>
      </c>
      <c r="K7946" s="129">
        <v>2.4</v>
      </c>
      <c r="L7946" s="129">
        <v>2.88</v>
      </c>
      <c r="M7946" s="134" t="s">
        <v>23117</v>
      </c>
    </row>
    <row r="7947" spans="1:13" hidden="1" x14ac:dyDescent="0.25">
      <c r="A7947" s="128"/>
      <c r="B7947" s="2"/>
      <c r="C7947" s="139" t="s">
        <v>7597</v>
      </c>
      <c r="D7947" s="124" t="s">
        <v>7598</v>
      </c>
      <c r="E7947" s="118" t="s">
        <v>48</v>
      </c>
      <c r="F7947" s="124" t="s">
        <v>35249</v>
      </c>
      <c r="G7947" s="118" t="s">
        <v>30</v>
      </c>
      <c r="H7947" s="137"/>
      <c r="I7947" s="119"/>
      <c r="J7947" s="129">
        <v>1.2</v>
      </c>
      <c r="K7947" s="129">
        <v>2.4</v>
      </c>
      <c r="L7947" s="129">
        <v>2.88</v>
      </c>
      <c r="M7947" s="134" t="s">
        <v>23117</v>
      </c>
    </row>
    <row r="7948" spans="1:13" hidden="1" x14ac:dyDescent="0.25">
      <c r="A7948" s="128"/>
      <c r="B7948" s="2"/>
      <c r="C7948" s="139" t="s">
        <v>7599</v>
      </c>
      <c r="D7948" s="124" t="s">
        <v>7600</v>
      </c>
      <c r="E7948" s="118" t="s">
        <v>48</v>
      </c>
      <c r="F7948" s="124" t="s">
        <v>35249</v>
      </c>
      <c r="G7948" s="118" t="s">
        <v>30</v>
      </c>
      <c r="H7948" s="137">
        <v>43577</v>
      </c>
      <c r="I7948" s="119">
        <v>2380</v>
      </c>
      <c r="J7948" s="129">
        <v>1.2</v>
      </c>
      <c r="K7948" s="129">
        <v>2.4</v>
      </c>
      <c r="L7948" s="129">
        <v>2.88</v>
      </c>
      <c r="M7948" s="134" t="s">
        <v>23117</v>
      </c>
    </row>
    <row r="7949" spans="1:13" hidden="1" x14ac:dyDescent="0.25">
      <c r="A7949" s="128"/>
      <c r="B7949" s="2"/>
      <c r="C7949" s="139" t="s">
        <v>7601</v>
      </c>
      <c r="D7949" s="124" t="s">
        <v>7602</v>
      </c>
      <c r="E7949" s="118" t="s">
        <v>48</v>
      </c>
      <c r="F7949" s="124" t="s">
        <v>35249</v>
      </c>
      <c r="G7949" s="118" t="s">
        <v>30</v>
      </c>
      <c r="H7949" s="137"/>
      <c r="I7949" s="119"/>
      <c r="J7949" s="129">
        <v>1.2</v>
      </c>
      <c r="K7949" s="129">
        <v>2.4</v>
      </c>
      <c r="L7949" s="129">
        <v>2.88</v>
      </c>
      <c r="M7949" s="134" t="s">
        <v>23117</v>
      </c>
    </row>
    <row r="7950" spans="1:13" hidden="1" x14ac:dyDescent="0.25">
      <c r="A7950" s="128"/>
      <c r="B7950" s="2"/>
      <c r="C7950" s="139" t="s">
        <v>7603</v>
      </c>
      <c r="D7950" s="124" t="s">
        <v>7604</v>
      </c>
      <c r="E7950" s="118" t="s">
        <v>48</v>
      </c>
      <c r="F7950" s="124" t="s">
        <v>35249</v>
      </c>
      <c r="G7950" s="118" t="s">
        <v>59</v>
      </c>
      <c r="H7950" s="137">
        <v>41597</v>
      </c>
      <c r="I7950" s="119">
        <v>490.49</v>
      </c>
      <c r="J7950" s="129">
        <v>1.2</v>
      </c>
      <c r="K7950" s="129">
        <v>2.4</v>
      </c>
      <c r="L7950" s="129">
        <v>2.88</v>
      </c>
      <c r="M7950" s="134" t="s">
        <v>23117</v>
      </c>
    </row>
    <row r="7951" spans="1:13" hidden="1" x14ac:dyDescent="0.25">
      <c r="A7951" s="128"/>
      <c r="B7951" s="2"/>
      <c r="C7951" s="139" t="s">
        <v>27538</v>
      </c>
      <c r="D7951" s="124" t="s">
        <v>27539</v>
      </c>
      <c r="E7951" s="118" t="s">
        <v>48</v>
      </c>
      <c r="F7951" s="124" t="s">
        <v>35249</v>
      </c>
      <c r="G7951" s="118" t="s">
        <v>59</v>
      </c>
      <c r="H7951" s="137"/>
      <c r="I7951" s="119"/>
      <c r="J7951" s="129">
        <v>1.2</v>
      </c>
      <c r="K7951" s="129">
        <v>2.4</v>
      </c>
      <c r="L7951" s="129">
        <v>2.88</v>
      </c>
      <c r="M7951" s="134" t="s">
        <v>23117</v>
      </c>
    </row>
    <row r="7952" spans="1:13" hidden="1" x14ac:dyDescent="0.25">
      <c r="A7952" s="128"/>
      <c r="B7952" s="2"/>
      <c r="C7952" s="139" t="s">
        <v>28503</v>
      </c>
      <c r="D7952" s="124" t="s">
        <v>28504</v>
      </c>
      <c r="E7952" s="118" t="s">
        <v>48</v>
      </c>
      <c r="F7952" s="124" t="s">
        <v>35249</v>
      </c>
      <c r="G7952" s="118" t="s">
        <v>59</v>
      </c>
      <c r="H7952" s="137"/>
      <c r="I7952" s="119"/>
      <c r="J7952" s="129">
        <v>1.2</v>
      </c>
      <c r="K7952" s="129">
        <v>2.4</v>
      </c>
      <c r="L7952" s="129">
        <v>2.88</v>
      </c>
      <c r="M7952" s="134" t="s">
        <v>23117</v>
      </c>
    </row>
    <row r="7953" spans="1:13" hidden="1" x14ac:dyDescent="0.25">
      <c r="A7953" s="128"/>
      <c r="B7953" s="2"/>
      <c r="C7953" s="139" t="s">
        <v>7605</v>
      </c>
      <c r="D7953" s="124" t="s">
        <v>7606</v>
      </c>
      <c r="E7953" s="118" t="s">
        <v>48</v>
      </c>
      <c r="F7953" s="124" t="s">
        <v>35249</v>
      </c>
      <c r="G7953" s="118" t="s">
        <v>30</v>
      </c>
      <c r="H7953" s="137">
        <v>42782</v>
      </c>
      <c r="I7953" s="119">
        <v>320</v>
      </c>
      <c r="J7953" s="129">
        <v>1.2</v>
      </c>
      <c r="K7953" s="129">
        <v>2.4</v>
      </c>
      <c r="L7953" s="129">
        <v>2.88</v>
      </c>
      <c r="M7953" s="134" t="s">
        <v>23117</v>
      </c>
    </row>
    <row r="7954" spans="1:13" hidden="1" x14ac:dyDescent="0.25">
      <c r="A7954" s="128"/>
      <c r="B7954" s="2"/>
      <c r="C7954" s="139" t="s">
        <v>7607</v>
      </c>
      <c r="D7954" s="124" t="s">
        <v>7608</v>
      </c>
      <c r="E7954" s="118" t="s">
        <v>48</v>
      </c>
      <c r="F7954" s="124" t="s">
        <v>35249</v>
      </c>
      <c r="G7954" s="118" t="s">
        <v>30</v>
      </c>
      <c r="H7954" s="137"/>
      <c r="I7954" s="119"/>
      <c r="J7954" s="129">
        <v>1.2</v>
      </c>
      <c r="K7954" s="129">
        <v>2.4</v>
      </c>
      <c r="L7954" s="129">
        <v>2.88</v>
      </c>
      <c r="M7954" s="134" t="s">
        <v>23117</v>
      </c>
    </row>
    <row r="7955" spans="1:13" hidden="1" x14ac:dyDescent="0.25">
      <c r="A7955" s="128"/>
      <c r="B7955" s="2"/>
      <c r="C7955" s="139" t="s">
        <v>7609</v>
      </c>
      <c r="D7955" s="124" t="s">
        <v>7610</v>
      </c>
      <c r="E7955" s="118" t="s">
        <v>48</v>
      </c>
      <c r="F7955" s="124" t="s">
        <v>35249</v>
      </c>
      <c r="G7955" s="118" t="s">
        <v>30</v>
      </c>
      <c r="H7955" s="137">
        <v>44300</v>
      </c>
      <c r="I7955" s="119">
        <v>2510</v>
      </c>
      <c r="J7955" s="129">
        <v>1.2</v>
      </c>
      <c r="K7955" s="129">
        <v>2.4</v>
      </c>
      <c r="L7955" s="129">
        <v>2.88</v>
      </c>
      <c r="M7955" s="134" t="s">
        <v>23117</v>
      </c>
    </row>
    <row r="7956" spans="1:13" hidden="1" x14ac:dyDescent="0.25">
      <c r="A7956" s="128"/>
      <c r="B7956" s="2"/>
      <c r="C7956" s="139" t="s">
        <v>30301</v>
      </c>
      <c r="D7956" s="124" t="s">
        <v>30302</v>
      </c>
      <c r="E7956" s="118" t="s">
        <v>48</v>
      </c>
      <c r="F7956" s="124" t="s">
        <v>35249</v>
      </c>
      <c r="G7956" s="118" t="s">
        <v>30</v>
      </c>
      <c r="H7956" s="137"/>
      <c r="I7956" s="119"/>
      <c r="J7956" s="129">
        <v>1.2</v>
      </c>
      <c r="K7956" s="129">
        <v>2.4</v>
      </c>
      <c r="L7956" s="129">
        <v>2.88</v>
      </c>
      <c r="M7956" s="134" t="s">
        <v>23117</v>
      </c>
    </row>
    <row r="7957" spans="1:13" hidden="1" x14ac:dyDescent="0.25">
      <c r="A7957" s="128"/>
      <c r="B7957" s="2"/>
      <c r="C7957" s="139" t="s">
        <v>7611</v>
      </c>
      <c r="D7957" s="124" t="s">
        <v>7612</v>
      </c>
      <c r="E7957" s="118" t="s">
        <v>48</v>
      </c>
      <c r="F7957" s="124" t="s">
        <v>35249</v>
      </c>
      <c r="G7957" s="118" t="s">
        <v>30</v>
      </c>
      <c r="H7957" s="137">
        <v>44027</v>
      </c>
      <c r="I7957" s="119">
        <v>1245</v>
      </c>
      <c r="J7957" s="129">
        <v>1.2</v>
      </c>
      <c r="K7957" s="129">
        <v>2.4</v>
      </c>
      <c r="L7957" s="129">
        <v>2.88</v>
      </c>
      <c r="M7957" s="134" t="s">
        <v>23117</v>
      </c>
    </row>
    <row r="7958" spans="1:13" hidden="1" x14ac:dyDescent="0.25">
      <c r="A7958" s="128"/>
      <c r="B7958" s="2"/>
      <c r="C7958" s="139" t="s">
        <v>7613</v>
      </c>
      <c r="D7958" s="124" t="s">
        <v>7614</v>
      </c>
      <c r="E7958" s="118" t="s">
        <v>48</v>
      </c>
      <c r="F7958" s="124" t="s">
        <v>35249</v>
      </c>
      <c r="G7958" s="118" t="s">
        <v>30</v>
      </c>
      <c r="H7958" s="137">
        <v>42843</v>
      </c>
      <c r="I7958" s="119">
        <v>1269.2</v>
      </c>
      <c r="J7958" s="129">
        <v>1.2</v>
      </c>
      <c r="K7958" s="129">
        <v>2.4</v>
      </c>
      <c r="L7958" s="129">
        <v>2.88</v>
      </c>
      <c r="M7958" s="134" t="s">
        <v>23117</v>
      </c>
    </row>
    <row r="7959" spans="1:13" hidden="1" x14ac:dyDescent="0.25">
      <c r="A7959" s="128"/>
      <c r="B7959" s="2"/>
      <c r="C7959" s="139" t="s">
        <v>31773</v>
      </c>
      <c r="D7959" s="124" t="s">
        <v>31774</v>
      </c>
      <c r="E7959" s="118" t="s">
        <v>48</v>
      </c>
      <c r="F7959" s="124" t="s">
        <v>35249</v>
      </c>
      <c r="G7959" s="118" t="s">
        <v>30</v>
      </c>
      <c r="H7959" s="137">
        <v>45943</v>
      </c>
      <c r="I7959" s="119">
        <v>1100</v>
      </c>
      <c r="J7959" s="129">
        <v>1.2</v>
      </c>
      <c r="K7959" s="129">
        <v>2.4</v>
      </c>
      <c r="L7959" s="129">
        <v>2.88</v>
      </c>
      <c r="M7959" s="134" t="s">
        <v>23117</v>
      </c>
    </row>
    <row r="7960" spans="1:13" hidden="1" x14ac:dyDescent="0.25">
      <c r="A7960" s="128"/>
      <c r="B7960" s="2"/>
      <c r="C7960" s="139" t="s">
        <v>7615</v>
      </c>
      <c r="D7960" s="124" t="s">
        <v>7616</v>
      </c>
      <c r="E7960" s="118" t="s">
        <v>48</v>
      </c>
      <c r="F7960" s="124" t="s">
        <v>35249</v>
      </c>
      <c r="G7960" s="118" t="s">
        <v>59</v>
      </c>
      <c r="H7960" s="137">
        <v>41416</v>
      </c>
      <c r="I7960" s="119">
        <v>510.26</v>
      </c>
      <c r="J7960" s="129">
        <v>1.2</v>
      </c>
      <c r="K7960" s="129">
        <v>2.4</v>
      </c>
      <c r="L7960" s="129">
        <v>2.88</v>
      </c>
      <c r="M7960" s="134" t="s">
        <v>23117</v>
      </c>
    </row>
    <row r="7961" spans="1:13" hidden="1" x14ac:dyDescent="0.25">
      <c r="A7961" s="128"/>
      <c r="B7961" s="2"/>
      <c r="C7961" s="139" t="s">
        <v>29982</v>
      </c>
      <c r="D7961" s="124" t="s">
        <v>29983</v>
      </c>
      <c r="E7961" s="118" t="s">
        <v>48</v>
      </c>
      <c r="F7961" s="124" t="s">
        <v>35249</v>
      </c>
      <c r="G7961" s="118" t="s">
        <v>30</v>
      </c>
      <c r="H7961" s="137"/>
      <c r="I7961" s="119"/>
      <c r="J7961" s="129">
        <v>1.2</v>
      </c>
      <c r="K7961" s="129">
        <v>2.4</v>
      </c>
      <c r="L7961" s="129">
        <v>2.88</v>
      </c>
      <c r="M7961" s="134" t="s">
        <v>23117</v>
      </c>
    </row>
    <row r="7962" spans="1:13" hidden="1" x14ac:dyDescent="0.25">
      <c r="A7962" s="128"/>
      <c r="B7962" s="2"/>
      <c r="C7962" s="139" t="s">
        <v>29156</v>
      </c>
      <c r="D7962" s="124" t="s">
        <v>29157</v>
      </c>
      <c r="E7962" s="118" t="s">
        <v>48</v>
      </c>
      <c r="F7962" s="124" t="s">
        <v>35249</v>
      </c>
      <c r="G7962" s="118" t="s">
        <v>30</v>
      </c>
      <c r="H7962" s="137">
        <v>45967</v>
      </c>
      <c r="I7962" s="119">
        <v>12291.53</v>
      </c>
      <c r="J7962" s="129">
        <v>1.2</v>
      </c>
      <c r="K7962" s="129">
        <v>2.4</v>
      </c>
      <c r="L7962" s="129">
        <v>2.88</v>
      </c>
      <c r="M7962" s="134" t="s">
        <v>23117</v>
      </c>
    </row>
    <row r="7963" spans="1:13" hidden="1" x14ac:dyDescent="0.25">
      <c r="A7963" s="128"/>
      <c r="B7963" s="2"/>
      <c r="C7963" s="139" t="s">
        <v>7617</v>
      </c>
      <c r="D7963" s="124" t="s">
        <v>7618</v>
      </c>
      <c r="E7963" s="118" t="s">
        <v>48</v>
      </c>
      <c r="F7963" s="124" t="s">
        <v>35249</v>
      </c>
      <c r="G7963" s="118" t="s">
        <v>30</v>
      </c>
      <c r="H7963" s="137">
        <v>41752</v>
      </c>
      <c r="I7963" s="119">
        <v>168</v>
      </c>
      <c r="J7963" s="129">
        <v>1.2</v>
      </c>
      <c r="K7963" s="129">
        <v>2.4</v>
      </c>
      <c r="L7963" s="129">
        <v>2.88</v>
      </c>
      <c r="M7963" s="134" t="s">
        <v>23117</v>
      </c>
    </row>
    <row r="7964" spans="1:13" hidden="1" x14ac:dyDescent="0.25">
      <c r="A7964" s="128"/>
      <c r="B7964" s="2"/>
      <c r="C7964" s="139" t="s">
        <v>7619</v>
      </c>
      <c r="D7964" s="124" t="s">
        <v>7620</v>
      </c>
      <c r="E7964" s="118" t="s">
        <v>48</v>
      </c>
      <c r="F7964" s="124" t="s">
        <v>35249</v>
      </c>
      <c r="G7964" s="118" t="s">
        <v>30</v>
      </c>
      <c r="H7964" s="137">
        <v>45525</v>
      </c>
      <c r="I7964" s="119">
        <v>1020</v>
      </c>
      <c r="J7964" s="129">
        <v>1.2</v>
      </c>
      <c r="K7964" s="129">
        <v>2.4</v>
      </c>
      <c r="L7964" s="129">
        <v>2.88</v>
      </c>
      <c r="M7964" s="134" t="s">
        <v>23117</v>
      </c>
    </row>
    <row r="7965" spans="1:13" hidden="1" x14ac:dyDescent="0.25">
      <c r="A7965" s="128"/>
      <c r="B7965" s="2"/>
      <c r="C7965" s="139" t="s">
        <v>7621</v>
      </c>
      <c r="D7965" s="124" t="s">
        <v>7622</v>
      </c>
      <c r="E7965" s="118" t="s">
        <v>48</v>
      </c>
      <c r="F7965" s="124" t="s">
        <v>35249</v>
      </c>
      <c r="G7965" s="118" t="s">
        <v>30</v>
      </c>
      <c r="H7965" s="137"/>
      <c r="I7965" s="119"/>
      <c r="J7965" s="129">
        <v>1.2</v>
      </c>
      <c r="K7965" s="129">
        <v>2.4</v>
      </c>
      <c r="L7965" s="129">
        <v>2.88</v>
      </c>
      <c r="M7965" s="134" t="s">
        <v>23117</v>
      </c>
    </row>
    <row r="7966" spans="1:13" hidden="1" x14ac:dyDescent="0.25">
      <c r="A7966" s="128"/>
      <c r="B7966" s="2"/>
      <c r="C7966" s="139" t="s">
        <v>42080</v>
      </c>
      <c r="D7966" s="124" t="s">
        <v>42081</v>
      </c>
      <c r="E7966" s="118" t="s">
        <v>48</v>
      </c>
      <c r="F7966" s="124" t="s">
        <v>35249</v>
      </c>
      <c r="G7966" s="118" t="s">
        <v>2</v>
      </c>
      <c r="H7966" s="137"/>
      <c r="I7966" s="119"/>
      <c r="J7966" s="129">
        <v>1.2</v>
      </c>
      <c r="K7966" s="129">
        <v>2.4</v>
      </c>
      <c r="L7966" s="129">
        <v>2.88</v>
      </c>
      <c r="M7966" s="134" t="s">
        <v>23117</v>
      </c>
    </row>
    <row r="7967" spans="1:13" hidden="1" x14ac:dyDescent="0.25">
      <c r="A7967" s="128"/>
      <c r="B7967" s="2"/>
      <c r="C7967" s="139" t="s">
        <v>42082</v>
      </c>
      <c r="D7967" s="124" t="s">
        <v>42083</v>
      </c>
      <c r="E7967" s="118" t="s">
        <v>48</v>
      </c>
      <c r="F7967" s="124" t="s">
        <v>35249</v>
      </c>
      <c r="G7967" s="118" t="s">
        <v>2</v>
      </c>
      <c r="H7967" s="137"/>
      <c r="I7967" s="119"/>
      <c r="J7967" s="129">
        <v>1.2</v>
      </c>
      <c r="K7967" s="129">
        <v>2.4</v>
      </c>
      <c r="L7967" s="129">
        <v>2.88</v>
      </c>
      <c r="M7967" s="134" t="s">
        <v>23117</v>
      </c>
    </row>
    <row r="7968" spans="1:13" hidden="1" x14ac:dyDescent="0.25">
      <c r="A7968" s="128"/>
      <c r="B7968" s="2"/>
      <c r="C7968" s="139" t="s">
        <v>7623</v>
      </c>
      <c r="D7968" s="124" t="s">
        <v>7624</v>
      </c>
      <c r="E7968" s="118" t="s">
        <v>48</v>
      </c>
      <c r="F7968" s="124" t="s">
        <v>35249</v>
      </c>
      <c r="G7968" s="118" t="s">
        <v>30</v>
      </c>
      <c r="H7968" s="137">
        <v>44523</v>
      </c>
      <c r="I7968" s="119">
        <v>2335.42</v>
      </c>
      <c r="J7968" s="129">
        <v>1.2</v>
      </c>
      <c r="K7968" s="129">
        <v>2.4</v>
      </c>
      <c r="L7968" s="129">
        <v>2.88</v>
      </c>
      <c r="M7968" s="134" t="s">
        <v>23117</v>
      </c>
    </row>
    <row r="7969" spans="1:13" hidden="1" x14ac:dyDescent="0.25">
      <c r="A7969" s="128"/>
      <c r="B7969" s="2"/>
      <c r="C7969" s="139" t="s">
        <v>7625</v>
      </c>
      <c r="D7969" s="124" t="s">
        <v>7626</v>
      </c>
      <c r="E7969" s="118" t="s">
        <v>48</v>
      </c>
      <c r="F7969" s="124" t="s">
        <v>35249</v>
      </c>
      <c r="G7969" s="118" t="s">
        <v>30</v>
      </c>
      <c r="H7969" s="137">
        <v>44523</v>
      </c>
      <c r="I7969" s="119">
        <v>1438.19</v>
      </c>
      <c r="J7969" s="129">
        <v>1.2</v>
      </c>
      <c r="K7969" s="129">
        <v>2.4</v>
      </c>
      <c r="L7969" s="129">
        <v>2.88</v>
      </c>
      <c r="M7969" s="134" t="s">
        <v>23117</v>
      </c>
    </row>
    <row r="7970" spans="1:13" hidden="1" x14ac:dyDescent="0.25">
      <c r="A7970" s="128"/>
      <c r="B7970" s="2"/>
      <c r="C7970" s="139" t="s">
        <v>7627</v>
      </c>
      <c r="D7970" s="124" t="s">
        <v>7628</v>
      </c>
      <c r="E7970" s="118" t="s">
        <v>48</v>
      </c>
      <c r="F7970" s="124" t="s">
        <v>35249</v>
      </c>
      <c r="G7970" s="118" t="s">
        <v>30</v>
      </c>
      <c r="H7970" s="137">
        <v>45943</v>
      </c>
      <c r="I7970" s="119">
        <v>780</v>
      </c>
      <c r="J7970" s="129">
        <v>1.2</v>
      </c>
      <c r="K7970" s="129">
        <v>2.4</v>
      </c>
      <c r="L7970" s="129">
        <v>2.88</v>
      </c>
      <c r="M7970" s="134" t="s">
        <v>23117</v>
      </c>
    </row>
    <row r="7971" spans="1:13" hidden="1" x14ac:dyDescent="0.25">
      <c r="A7971" s="128"/>
      <c r="B7971" s="2"/>
      <c r="C7971" s="139" t="s">
        <v>7629</v>
      </c>
      <c r="D7971" s="124" t="s">
        <v>7630</v>
      </c>
      <c r="E7971" s="118" t="s">
        <v>48</v>
      </c>
      <c r="F7971" s="124" t="s">
        <v>35249</v>
      </c>
      <c r="G7971" s="118" t="s">
        <v>30</v>
      </c>
      <c r="H7971" s="137">
        <v>44174</v>
      </c>
      <c r="I7971" s="119">
        <v>473.48</v>
      </c>
      <c r="J7971" s="129">
        <v>1.2</v>
      </c>
      <c r="K7971" s="129">
        <v>2.4</v>
      </c>
      <c r="L7971" s="129">
        <v>2.88</v>
      </c>
      <c r="M7971" s="134" t="s">
        <v>23117</v>
      </c>
    </row>
    <row r="7972" spans="1:13" hidden="1" x14ac:dyDescent="0.25">
      <c r="A7972" s="128"/>
      <c r="B7972" s="2"/>
      <c r="C7972" s="139" t="s">
        <v>7631</v>
      </c>
      <c r="D7972" s="124" t="s">
        <v>7632</v>
      </c>
      <c r="E7972" s="118" t="s">
        <v>48</v>
      </c>
      <c r="F7972" s="124" t="s">
        <v>35249</v>
      </c>
      <c r="G7972" s="118" t="s">
        <v>30</v>
      </c>
      <c r="H7972" s="137">
        <v>43949</v>
      </c>
      <c r="I7972" s="119">
        <v>308.51</v>
      </c>
      <c r="J7972" s="129">
        <v>1.2</v>
      </c>
      <c r="K7972" s="129">
        <v>2.4</v>
      </c>
      <c r="L7972" s="129">
        <v>2.88</v>
      </c>
      <c r="M7972" s="134" t="s">
        <v>23117</v>
      </c>
    </row>
    <row r="7973" spans="1:13" hidden="1" x14ac:dyDescent="0.25">
      <c r="A7973" s="128"/>
      <c r="B7973" s="2"/>
      <c r="C7973" s="139" t="s">
        <v>7633</v>
      </c>
      <c r="D7973" s="124" t="s">
        <v>7634</v>
      </c>
      <c r="E7973" s="118" t="s">
        <v>48</v>
      </c>
      <c r="F7973" s="124" t="s">
        <v>35249</v>
      </c>
      <c r="G7973" s="118" t="s">
        <v>30</v>
      </c>
      <c r="H7973" s="137"/>
      <c r="I7973" s="119"/>
      <c r="J7973" s="129">
        <v>1.2</v>
      </c>
      <c r="K7973" s="129">
        <v>2.4</v>
      </c>
      <c r="L7973" s="129">
        <v>2.88</v>
      </c>
      <c r="M7973" s="134" t="s">
        <v>23117</v>
      </c>
    </row>
    <row r="7974" spans="1:13" hidden="1" x14ac:dyDescent="0.25">
      <c r="A7974" s="128"/>
      <c r="B7974" s="2"/>
      <c r="C7974" s="139" t="s">
        <v>7635</v>
      </c>
      <c r="D7974" s="124" t="s">
        <v>7636</v>
      </c>
      <c r="E7974" s="118" t="s">
        <v>48</v>
      </c>
      <c r="F7974" s="124" t="s">
        <v>35249</v>
      </c>
      <c r="G7974" s="118" t="s">
        <v>30</v>
      </c>
      <c r="H7974" s="137">
        <v>43894</v>
      </c>
      <c r="I7974" s="119">
        <v>320</v>
      </c>
      <c r="J7974" s="129">
        <v>1.2</v>
      </c>
      <c r="K7974" s="129">
        <v>2.4</v>
      </c>
      <c r="L7974" s="129">
        <v>2.88</v>
      </c>
      <c r="M7974" s="134" t="s">
        <v>23117</v>
      </c>
    </row>
    <row r="7975" spans="1:13" hidden="1" x14ac:dyDescent="0.25">
      <c r="A7975" s="128"/>
      <c r="B7975" s="2"/>
      <c r="C7975" s="139" t="s">
        <v>7637</v>
      </c>
      <c r="D7975" s="124" t="s">
        <v>7638</v>
      </c>
      <c r="E7975" s="118" t="s">
        <v>48</v>
      </c>
      <c r="F7975" s="124" t="s">
        <v>35249</v>
      </c>
      <c r="G7975" s="118" t="s">
        <v>30</v>
      </c>
      <c r="H7975" s="137"/>
      <c r="I7975" s="119"/>
      <c r="J7975" s="129">
        <v>1.2</v>
      </c>
      <c r="K7975" s="129">
        <v>2.4</v>
      </c>
      <c r="L7975" s="129">
        <v>2.88</v>
      </c>
      <c r="M7975" s="134" t="s">
        <v>23117</v>
      </c>
    </row>
    <row r="7976" spans="1:13" hidden="1" x14ac:dyDescent="0.25">
      <c r="A7976" s="128"/>
      <c r="B7976" s="2"/>
      <c r="C7976" s="139" t="s">
        <v>7639</v>
      </c>
      <c r="D7976" s="124" t="s">
        <v>7640</v>
      </c>
      <c r="E7976" s="118" t="s">
        <v>48</v>
      </c>
      <c r="F7976" s="124" t="s">
        <v>35249</v>
      </c>
      <c r="G7976" s="118" t="s">
        <v>30</v>
      </c>
      <c r="H7976" s="137"/>
      <c r="I7976" s="119"/>
      <c r="J7976" s="129">
        <v>1.2</v>
      </c>
      <c r="K7976" s="129">
        <v>2.4</v>
      </c>
      <c r="L7976" s="129">
        <v>2.88</v>
      </c>
      <c r="M7976" s="134" t="s">
        <v>23117</v>
      </c>
    </row>
    <row r="7977" spans="1:13" hidden="1" x14ac:dyDescent="0.25">
      <c r="A7977" s="128"/>
      <c r="B7977" s="2"/>
      <c r="C7977" s="139" t="s">
        <v>7641</v>
      </c>
      <c r="D7977" s="124" t="s">
        <v>7642</v>
      </c>
      <c r="E7977" s="118" t="s">
        <v>48</v>
      </c>
      <c r="F7977" s="124" t="s">
        <v>35249</v>
      </c>
      <c r="G7977" s="118" t="s">
        <v>30</v>
      </c>
      <c r="H7977" s="137">
        <v>45272</v>
      </c>
      <c r="I7977" s="119">
        <v>1900</v>
      </c>
      <c r="J7977" s="129">
        <v>1.2</v>
      </c>
      <c r="K7977" s="129">
        <v>2.4</v>
      </c>
      <c r="L7977" s="129">
        <v>2.88</v>
      </c>
      <c r="M7977" s="134" t="s">
        <v>23117</v>
      </c>
    </row>
    <row r="7978" spans="1:13" hidden="1" x14ac:dyDescent="0.25">
      <c r="A7978" s="128"/>
      <c r="B7978" s="2"/>
      <c r="C7978" s="139" t="s">
        <v>7643</v>
      </c>
      <c r="D7978" s="124" t="s">
        <v>7644</v>
      </c>
      <c r="E7978" s="118" t="s">
        <v>48</v>
      </c>
      <c r="F7978" s="124" t="s">
        <v>35249</v>
      </c>
      <c r="G7978" s="118" t="s">
        <v>30</v>
      </c>
      <c r="H7978" s="137"/>
      <c r="I7978" s="119"/>
      <c r="J7978" s="129">
        <v>1.2</v>
      </c>
      <c r="K7978" s="129">
        <v>2.4</v>
      </c>
      <c r="L7978" s="129">
        <v>2.88</v>
      </c>
      <c r="M7978" s="134" t="s">
        <v>23117</v>
      </c>
    </row>
    <row r="7979" spans="1:13" hidden="1" x14ac:dyDescent="0.25">
      <c r="A7979" s="128"/>
      <c r="B7979" s="2"/>
      <c r="C7979" s="139" t="s">
        <v>7645</v>
      </c>
      <c r="D7979" s="124" t="s">
        <v>7646</v>
      </c>
      <c r="E7979" s="118" t="s">
        <v>48</v>
      </c>
      <c r="F7979" s="124" t="s">
        <v>35249</v>
      </c>
      <c r="G7979" s="118" t="s">
        <v>30</v>
      </c>
      <c r="H7979" s="137">
        <v>43984</v>
      </c>
      <c r="I7979" s="119">
        <v>693.31</v>
      </c>
      <c r="J7979" s="129">
        <v>1.2</v>
      </c>
      <c r="K7979" s="129">
        <v>2.4</v>
      </c>
      <c r="L7979" s="129">
        <v>2.88</v>
      </c>
      <c r="M7979" s="134" t="s">
        <v>23117</v>
      </c>
    </row>
    <row r="7980" spans="1:13" hidden="1" x14ac:dyDescent="0.25">
      <c r="A7980" s="128"/>
      <c r="B7980" s="2"/>
      <c r="C7980" s="139" t="s">
        <v>7647</v>
      </c>
      <c r="D7980" s="124" t="s">
        <v>7648</v>
      </c>
      <c r="E7980" s="118" t="s">
        <v>48</v>
      </c>
      <c r="F7980" s="124" t="s">
        <v>35249</v>
      </c>
      <c r="G7980" s="118" t="s">
        <v>30</v>
      </c>
      <c r="H7980" s="137">
        <v>45943</v>
      </c>
      <c r="I7980" s="119">
        <v>765</v>
      </c>
      <c r="J7980" s="129">
        <v>1.2</v>
      </c>
      <c r="K7980" s="129">
        <v>2.4</v>
      </c>
      <c r="L7980" s="129">
        <v>2.88</v>
      </c>
      <c r="M7980" s="134" t="s">
        <v>23117</v>
      </c>
    </row>
    <row r="7981" spans="1:13" hidden="1" x14ac:dyDescent="0.25">
      <c r="A7981" s="128"/>
      <c r="B7981" s="2"/>
      <c r="C7981" s="139" t="s">
        <v>7649</v>
      </c>
      <c r="D7981" s="124" t="s">
        <v>7650</v>
      </c>
      <c r="E7981" s="118" t="s">
        <v>48</v>
      </c>
      <c r="F7981" s="124" t="s">
        <v>35249</v>
      </c>
      <c r="G7981" s="118" t="s">
        <v>30</v>
      </c>
      <c r="H7981" s="137">
        <v>42985</v>
      </c>
      <c r="I7981" s="119">
        <v>749</v>
      </c>
      <c r="J7981" s="129">
        <v>1.2</v>
      </c>
      <c r="K7981" s="129">
        <v>2.4</v>
      </c>
      <c r="L7981" s="129">
        <v>2.88</v>
      </c>
      <c r="M7981" s="134" t="s">
        <v>23117</v>
      </c>
    </row>
    <row r="7982" spans="1:13" hidden="1" x14ac:dyDescent="0.25">
      <c r="A7982" s="128"/>
      <c r="B7982" s="2"/>
      <c r="C7982" s="139" t="s">
        <v>7651</v>
      </c>
      <c r="D7982" s="124" t="s">
        <v>7652</v>
      </c>
      <c r="E7982" s="118" t="s">
        <v>48</v>
      </c>
      <c r="F7982" s="124" t="s">
        <v>35249</v>
      </c>
      <c r="G7982" s="118" t="s">
        <v>30</v>
      </c>
      <c r="H7982" s="137">
        <v>43934</v>
      </c>
      <c r="I7982" s="119">
        <v>401</v>
      </c>
      <c r="J7982" s="129">
        <v>1.2</v>
      </c>
      <c r="K7982" s="129">
        <v>2.4</v>
      </c>
      <c r="L7982" s="129">
        <v>2.88</v>
      </c>
      <c r="M7982" s="134" t="s">
        <v>23117</v>
      </c>
    </row>
    <row r="7983" spans="1:13" hidden="1" x14ac:dyDescent="0.25">
      <c r="A7983" s="128"/>
      <c r="B7983" s="2"/>
      <c r="C7983" s="139" t="s">
        <v>7653</v>
      </c>
      <c r="D7983" s="124" t="s">
        <v>7654</v>
      </c>
      <c r="E7983" s="118" t="s">
        <v>48</v>
      </c>
      <c r="F7983" s="124" t="s">
        <v>35249</v>
      </c>
      <c r="G7983" s="118" t="s">
        <v>30</v>
      </c>
      <c r="H7983" s="137">
        <v>43950</v>
      </c>
      <c r="I7983" s="119">
        <v>290.72000000000003</v>
      </c>
      <c r="J7983" s="129">
        <v>1.2</v>
      </c>
      <c r="K7983" s="129">
        <v>2.4</v>
      </c>
      <c r="L7983" s="129">
        <v>2.88</v>
      </c>
      <c r="M7983" s="134" t="s">
        <v>23117</v>
      </c>
    </row>
    <row r="7984" spans="1:13" hidden="1" x14ac:dyDescent="0.25">
      <c r="A7984" s="128"/>
      <c r="B7984" s="2"/>
      <c r="C7984" s="139" t="s">
        <v>7655</v>
      </c>
      <c r="D7984" s="124" t="s">
        <v>7656</v>
      </c>
      <c r="E7984" s="118" t="s">
        <v>48</v>
      </c>
      <c r="F7984" s="124" t="s">
        <v>35249</v>
      </c>
      <c r="G7984" s="118" t="s">
        <v>30</v>
      </c>
      <c r="H7984" s="137">
        <v>42573</v>
      </c>
      <c r="I7984" s="119">
        <v>1885</v>
      </c>
      <c r="J7984" s="129">
        <v>1.2</v>
      </c>
      <c r="K7984" s="129">
        <v>2.4</v>
      </c>
      <c r="L7984" s="129">
        <v>2.88</v>
      </c>
      <c r="M7984" s="134" t="s">
        <v>23117</v>
      </c>
    </row>
    <row r="7985" spans="1:13" hidden="1" x14ac:dyDescent="0.25">
      <c r="A7985" s="128"/>
      <c r="B7985" s="2"/>
      <c r="C7985" s="139" t="s">
        <v>7657</v>
      </c>
      <c r="D7985" s="124" t="s">
        <v>7658</v>
      </c>
      <c r="E7985" s="118" t="s">
        <v>48</v>
      </c>
      <c r="F7985" s="124" t="s">
        <v>35249</v>
      </c>
      <c r="G7985" s="118" t="s">
        <v>30</v>
      </c>
      <c r="H7985" s="137">
        <v>45950</v>
      </c>
      <c r="I7985" s="119">
        <v>1036.93</v>
      </c>
      <c r="J7985" s="129">
        <v>1.2</v>
      </c>
      <c r="K7985" s="129">
        <v>2.4</v>
      </c>
      <c r="L7985" s="129">
        <v>2.88</v>
      </c>
      <c r="M7985" s="134" t="s">
        <v>23117</v>
      </c>
    </row>
    <row r="7986" spans="1:13" hidden="1" x14ac:dyDescent="0.25">
      <c r="A7986" s="128"/>
      <c r="B7986" s="2"/>
      <c r="C7986" s="139" t="s">
        <v>7659</v>
      </c>
      <c r="D7986" s="124" t="s">
        <v>7660</v>
      </c>
      <c r="E7986" s="118" t="s">
        <v>48</v>
      </c>
      <c r="F7986" s="124" t="s">
        <v>35249</v>
      </c>
      <c r="G7986" s="118" t="s">
        <v>30</v>
      </c>
      <c r="H7986" s="137"/>
      <c r="I7986" s="119"/>
      <c r="J7986" s="129">
        <v>1.2</v>
      </c>
      <c r="K7986" s="129">
        <v>2.4</v>
      </c>
      <c r="L7986" s="129">
        <v>2.88</v>
      </c>
      <c r="M7986" s="134" t="s">
        <v>23117</v>
      </c>
    </row>
    <row r="7987" spans="1:13" hidden="1" x14ac:dyDescent="0.25">
      <c r="A7987" s="128"/>
      <c r="B7987" s="2"/>
      <c r="C7987" s="139" t="s">
        <v>7661</v>
      </c>
      <c r="D7987" s="124" t="s">
        <v>7662</v>
      </c>
      <c r="E7987" s="118" t="s">
        <v>48</v>
      </c>
      <c r="F7987" s="124" t="s">
        <v>35249</v>
      </c>
      <c r="G7987" s="118" t="s">
        <v>30</v>
      </c>
      <c r="H7987" s="137">
        <v>45950</v>
      </c>
      <c r="I7987" s="119">
        <v>845.27</v>
      </c>
      <c r="J7987" s="129">
        <v>1.2</v>
      </c>
      <c r="K7987" s="129">
        <v>2.4</v>
      </c>
      <c r="L7987" s="129">
        <v>2.88</v>
      </c>
      <c r="M7987" s="134" t="s">
        <v>23117</v>
      </c>
    </row>
    <row r="7988" spans="1:13" hidden="1" x14ac:dyDescent="0.25">
      <c r="A7988" s="128"/>
      <c r="B7988" s="2"/>
      <c r="C7988" s="139" t="s">
        <v>7663</v>
      </c>
      <c r="D7988" s="124" t="s">
        <v>7664</v>
      </c>
      <c r="E7988" s="118" t="s">
        <v>48</v>
      </c>
      <c r="F7988" s="124" t="s">
        <v>35249</v>
      </c>
      <c r="G7988" s="118" t="s">
        <v>30</v>
      </c>
      <c r="H7988" s="137"/>
      <c r="I7988" s="119"/>
      <c r="J7988" s="129">
        <v>1.2</v>
      </c>
      <c r="K7988" s="129">
        <v>2.4</v>
      </c>
      <c r="L7988" s="129">
        <v>2.88</v>
      </c>
      <c r="M7988" s="134" t="s">
        <v>23117</v>
      </c>
    </row>
    <row r="7989" spans="1:13" hidden="1" x14ac:dyDescent="0.25">
      <c r="A7989" s="128"/>
      <c r="B7989" s="2"/>
      <c r="C7989" s="139" t="s">
        <v>7665</v>
      </c>
      <c r="D7989" s="124" t="s">
        <v>7666</v>
      </c>
      <c r="E7989" s="118" t="s">
        <v>48</v>
      </c>
      <c r="F7989" s="124" t="s">
        <v>35249</v>
      </c>
      <c r="G7989" s="118" t="s">
        <v>30</v>
      </c>
      <c r="H7989" s="137"/>
      <c r="I7989" s="119"/>
      <c r="J7989" s="129">
        <v>1.2</v>
      </c>
      <c r="K7989" s="129">
        <v>2.4</v>
      </c>
      <c r="L7989" s="129">
        <v>2.88</v>
      </c>
      <c r="M7989" s="134" t="s">
        <v>23117</v>
      </c>
    </row>
    <row r="7990" spans="1:13" hidden="1" x14ac:dyDescent="0.25">
      <c r="A7990" s="128"/>
      <c r="B7990" s="2"/>
      <c r="C7990" s="139" t="s">
        <v>42084</v>
      </c>
      <c r="D7990" s="124" t="s">
        <v>42085</v>
      </c>
      <c r="E7990" s="118" t="s">
        <v>48</v>
      </c>
      <c r="F7990" s="124" t="s">
        <v>35249</v>
      </c>
      <c r="G7990" s="118" t="s">
        <v>30</v>
      </c>
      <c r="H7990" s="137">
        <v>45939</v>
      </c>
      <c r="I7990" s="119">
        <v>1100</v>
      </c>
      <c r="J7990" s="129">
        <v>1.2</v>
      </c>
      <c r="K7990" s="129">
        <v>2.4</v>
      </c>
      <c r="L7990" s="129">
        <v>2.88</v>
      </c>
      <c r="M7990" s="134" t="s">
        <v>23117</v>
      </c>
    </row>
    <row r="7991" spans="1:13" hidden="1" x14ac:dyDescent="0.25">
      <c r="A7991" s="128"/>
      <c r="B7991" s="2"/>
      <c r="C7991" s="139" t="s">
        <v>42086</v>
      </c>
      <c r="D7991" s="124" t="s">
        <v>42087</v>
      </c>
      <c r="E7991" s="118" t="s">
        <v>48</v>
      </c>
      <c r="F7991" s="124" t="s">
        <v>35249</v>
      </c>
      <c r="G7991" s="118" t="s">
        <v>11</v>
      </c>
      <c r="H7991" s="137"/>
      <c r="I7991" s="119"/>
      <c r="J7991" s="129">
        <v>1.2</v>
      </c>
      <c r="K7991" s="129">
        <v>2.4</v>
      </c>
      <c r="L7991" s="129">
        <v>2.88</v>
      </c>
      <c r="M7991" s="134" t="s">
        <v>23117</v>
      </c>
    </row>
    <row r="7992" spans="1:13" hidden="1" x14ac:dyDescent="0.25">
      <c r="A7992" s="128"/>
      <c r="B7992" s="2"/>
      <c r="C7992" s="139" t="s">
        <v>7667</v>
      </c>
      <c r="D7992" s="124" t="s">
        <v>7668</v>
      </c>
      <c r="E7992" s="118" t="s">
        <v>48</v>
      </c>
      <c r="F7992" s="124" t="s">
        <v>35249</v>
      </c>
      <c r="G7992" s="118" t="s">
        <v>30</v>
      </c>
      <c r="H7992" s="137"/>
      <c r="I7992" s="119"/>
      <c r="J7992" s="129">
        <v>1.2</v>
      </c>
      <c r="K7992" s="129">
        <v>2.4</v>
      </c>
      <c r="L7992" s="129">
        <v>2.88</v>
      </c>
      <c r="M7992" s="134" t="s">
        <v>23117</v>
      </c>
    </row>
    <row r="7993" spans="1:13" hidden="1" x14ac:dyDescent="0.25">
      <c r="A7993" s="128"/>
      <c r="B7993" s="2"/>
      <c r="C7993" s="139" t="s">
        <v>7669</v>
      </c>
      <c r="D7993" s="124" t="s">
        <v>7670</v>
      </c>
      <c r="E7993" s="118" t="s">
        <v>48</v>
      </c>
      <c r="F7993" s="124" t="s">
        <v>35249</v>
      </c>
      <c r="G7993" s="118" t="s">
        <v>30</v>
      </c>
      <c r="H7993" s="137"/>
      <c r="I7993" s="119"/>
      <c r="J7993" s="129">
        <v>1.2</v>
      </c>
      <c r="K7993" s="129">
        <v>2.4</v>
      </c>
      <c r="L7993" s="129">
        <v>2.88</v>
      </c>
      <c r="M7993" s="134" t="s">
        <v>23117</v>
      </c>
    </row>
    <row r="7994" spans="1:13" hidden="1" x14ac:dyDescent="0.25">
      <c r="A7994" s="128"/>
      <c r="B7994" s="2"/>
      <c r="C7994" s="139" t="s">
        <v>7671</v>
      </c>
      <c r="D7994" s="124" t="s">
        <v>7672</v>
      </c>
      <c r="E7994" s="118" t="s">
        <v>48</v>
      </c>
      <c r="F7994" s="124" t="s">
        <v>35249</v>
      </c>
      <c r="G7994" s="118" t="s">
        <v>30</v>
      </c>
      <c r="H7994" s="137">
        <v>46108</v>
      </c>
      <c r="I7994" s="119">
        <v>4181</v>
      </c>
      <c r="J7994" s="129"/>
      <c r="K7994" s="129"/>
      <c r="L7994" s="129">
        <v>0</v>
      </c>
      <c r="M7994" s="134" t="s">
        <v>23117</v>
      </c>
    </row>
    <row r="7995" spans="1:13" hidden="1" x14ac:dyDescent="0.25">
      <c r="A7995" s="128"/>
      <c r="B7995" s="2"/>
      <c r="C7995" s="139" t="s">
        <v>7673</v>
      </c>
      <c r="D7995" s="124" t="s">
        <v>7674</v>
      </c>
      <c r="E7995" s="118" t="s">
        <v>48</v>
      </c>
      <c r="F7995" s="124" t="s">
        <v>35249</v>
      </c>
      <c r="G7995" s="118" t="s">
        <v>30</v>
      </c>
      <c r="H7995" s="137"/>
      <c r="I7995" s="119"/>
      <c r="J7995" s="129">
        <v>1.2</v>
      </c>
      <c r="K7995" s="129">
        <v>2.4</v>
      </c>
      <c r="L7995" s="129">
        <v>2.88</v>
      </c>
      <c r="M7995" s="134" t="s">
        <v>23117</v>
      </c>
    </row>
    <row r="7996" spans="1:13" hidden="1" x14ac:dyDescent="0.25">
      <c r="A7996" s="128"/>
      <c r="B7996" s="2"/>
      <c r="C7996" s="139" t="s">
        <v>7675</v>
      </c>
      <c r="D7996" s="124" t="s">
        <v>7676</v>
      </c>
      <c r="E7996" s="118" t="s">
        <v>48</v>
      </c>
      <c r="F7996" s="124" t="s">
        <v>35249</v>
      </c>
      <c r="G7996" s="118" t="s">
        <v>30</v>
      </c>
      <c r="H7996" s="137"/>
      <c r="I7996" s="119"/>
      <c r="J7996" s="129">
        <v>1.2</v>
      </c>
      <c r="K7996" s="129">
        <v>2.4</v>
      </c>
      <c r="L7996" s="129">
        <v>2.88</v>
      </c>
      <c r="M7996" s="134" t="s">
        <v>23117</v>
      </c>
    </row>
    <row r="7997" spans="1:13" hidden="1" x14ac:dyDescent="0.25">
      <c r="A7997" s="128"/>
      <c r="B7997" s="2"/>
      <c r="C7997" s="139" t="s">
        <v>7677</v>
      </c>
      <c r="D7997" s="124" t="s">
        <v>7678</v>
      </c>
      <c r="E7997" s="118" t="s">
        <v>48</v>
      </c>
      <c r="F7997" s="124" t="s">
        <v>35249</v>
      </c>
      <c r="G7997" s="118" t="s">
        <v>30</v>
      </c>
      <c r="H7997" s="137">
        <v>46029</v>
      </c>
      <c r="I7997" s="119">
        <v>2730</v>
      </c>
      <c r="J7997" s="129">
        <v>1.2</v>
      </c>
      <c r="K7997" s="129">
        <v>2.4</v>
      </c>
      <c r="L7997" s="129">
        <v>2.88</v>
      </c>
      <c r="M7997" s="134" t="s">
        <v>23117</v>
      </c>
    </row>
    <row r="7998" spans="1:13" hidden="1" x14ac:dyDescent="0.25">
      <c r="A7998" s="128"/>
      <c r="B7998" s="2"/>
      <c r="C7998" s="139" t="s">
        <v>7679</v>
      </c>
      <c r="D7998" s="124" t="s">
        <v>32048</v>
      </c>
      <c r="E7998" s="118" t="s">
        <v>48</v>
      </c>
      <c r="F7998" s="124" t="s">
        <v>35249</v>
      </c>
      <c r="G7998" s="118" t="s">
        <v>30</v>
      </c>
      <c r="H7998" s="137">
        <v>46108</v>
      </c>
      <c r="I7998" s="119">
        <v>2530</v>
      </c>
      <c r="J7998" s="129">
        <v>1.2</v>
      </c>
      <c r="K7998" s="129">
        <v>2.4</v>
      </c>
      <c r="L7998" s="129">
        <v>2.88</v>
      </c>
      <c r="M7998" s="134" t="s">
        <v>23117</v>
      </c>
    </row>
    <row r="7999" spans="1:13" hidden="1" x14ac:dyDescent="0.25">
      <c r="A7999" s="128"/>
      <c r="B7999" s="2"/>
      <c r="C7999" s="139" t="s">
        <v>7680</v>
      </c>
      <c r="D7999" s="124" t="s">
        <v>7681</v>
      </c>
      <c r="E7999" s="118" t="s">
        <v>48</v>
      </c>
      <c r="F7999" s="124" t="s">
        <v>35249</v>
      </c>
      <c r="G7999" s="118" t="s">
        <v>30</v>
      </c>
      <c r="H7999" s="137"/>
      <c r="I7999" s="119"/>
      <c r="J7999" s="129">
        <v>1.2</v>
      </c>
      <c r="K7999" s="129">
        <v>2.4</v>
      </c>
      <c r="L7999" s="129">
        <v>2.88</v>
      </c>
      <c r="M7999" s="134" t="s">
        <v>23117</v>
      </c>
    </row>
    <row r="8000" spans="1:13" hidden="1" x14ac:dyDescent="0.25">
      <c r="A8000" s="128"/>
      <c r="B8000" s="2"/>
      <c r="C8000" s="139" t="s">
        <v>7682</v>
      </c>
      <c r="D8000" s="124" t="s">
        <v>7683</v>
      </c>
      <c r="E8000" s="118" t="s">
        <v>48</v>
      </c>
      <c r="F8000" s="124" t="s">
        <v>35249</v>
      </c>
      <c r="G8000" s="118" t="s">
        <v>30</v>
      </c>
      <c r="H8000" s="137">
        <v>46108</v>
      </c>
      <c r="I8000" s="119">
        <v>1930</v>
      </c>
      <c r="J8000" s="129">
        <v>1.2</v>
      </c>
      <c r="K8000" s="129">
        <v>2.4</v>
      </c>
      <c r="L8000" s="129">
        <v>2.88</v>
      </c>
      <c r="M8000" s="134" t="s">
        <v>23117</v>
      </c>
    </row>
    <row r="8001" spans="1:13" hidden="1" x14ac:dyDescent="0.25">
      <c r="A8001" s="128"/>
      <c r="B8001" s="2"/>
      <c r="C8001" s="139" t="s">
        <v>7684</v>
      </c>
      <c r="D8001" s="124" t="s">
        <v>7685</v>
      </c>
      <c r="E8001" s="118" t="s">
        <v>48</v>
      </c>
      <c r="F8001" s="124" t="s">
        <v>35249</v>
      </c>
      <c r="G8001" s="118" t="s">
        <v>30</v>
      </c>
      <c r="H8001" s="137">
        <v>46052</v>
      </c>
      <c r="I8001" s="119">
        <v>1305</v>
      </c>
      <c r="J8001" s="129">
        <v>1.2</v>
      </c>
      <c r="K8001" s="129">
        <v>2.4</v>
      </c>
      <c r="L8001" s="129">
        <v>2.88</v>
      </c>
      <c r="M8001" s="134" t="s">
        <v>23117</v>
      </c>
    </row>
    <row r="8002" spans="1:13" hidden="1" x14ac:dyDescent="0.25">
      <c r="A8002" s="128"/>
      <c r="B8002" s="2"/>
      <c r="C8002" s="139" t="s">
        <v>7686</v>
      </c>
      <c r="D8002" s="124" t="s">
        <v>7687</v>
      </c>
      <c r="E8002" s="118" t="s">
        <v>48</v>
      </c>
      <c r="F8002" s="124" t="s">
        <v>35249</v>
      </c>
      <c r="G8002" s="118" t="s">
        <v>30</v>
      </c>
      <c r="H8002" s="137">
        <v>45939</v>
      </c>
      <c r="I8002" s="119">
        <v>1550</v>
      </c>
      <c r="J8002" s="129">
        <v>1.2</v>
      </c>
      <c r="K8002" s="129">
        <v>2.4</v>
      </c>
      <c r="L8002" s="129">
        <v>2.88</v>
      </c>
      <c r="M8002" s="134" t="s">
        <v>23117</v>
      </c>
    </row>
    <row r="8003" spans="1:13" hidden="1" x14ac:dyDescent="0.25">
      <c r="A8003" s="128"/>
      <c r="B8003" s="2"/>
      <c r="C8003" s="139" t="s">
        <v>7688</v>
      </c>
      <c r="D8003" s="124" t="s">
        <v>7689</v>
      </c>
      <c r="E8003" s="118" t="s">
        <v>48</v>
      </c>
      <c r="F8003" s="124" t="s">
        <v>35249</v>
      </c>
      <c r="G8003" s="118" t="s">
        <v>30</v>
      </c>
      <c r="H8003" s="137">
        <v>44774</v>
      </c>
      <c r="I8003" s="119">
        <v>2988</v>
      </c>
      <c r="J8003" s="129">
        <v>1.2</v>
      </c>
      <c r="K8003" s="129">
        <v>2.4</v>
      </c>
      <c r="L8003" s="129">
        <v>2.88</v>
      </c>
      <c r="M8003" s="134" t="s">
        <v>23117</v>
      </c>
    </row>
    <row r="8004" spans="1:13" hidden="1" x14ac:dyDescent="0.25">
      <c r="A8004" s="128"/>
      <c r="B8004" s="2"/>
      <c r="C8004" s="139" t="s">
        <v>7690</v>
      </c>
      <c r="D8004" s="124" t="s">
        <v>7691</v>
      </c>
      <c r="E8004" s="118" t="s">
        <v>48</v>
      </c>
      <c r="F8004" s="124" t="s">
        <v>35249</v>
      </c>
      <c r="G8004" s="118" t="s">
        <v>30</v>
      </c>
      <c r="H8004" s="137"/>
      <c r="I8004" s="119"/>
      <c r="J8004" s="129">
        <v>1.2</v>
      </c>
      <c r="K8004" s="129">
        <v>2.4</v>
      </c>
      <c r="L8004" s="129">
        <v>2.88</v>
      </c>
      <c r="M8004" s="134" t="s">
        <v>23117</v>
      </c>
    </row>
    <row r="8005" spans="1:13" hidden="1" x14ac:dyDescent="0.25">
      <c r="A8005" s="128"/>
      <c r="B8005" s="2"/>
      <c r="C8005" s="139" t="s">
        <v>7692</v>
      </c>
      <c r="D8005" s="124" t="s">
        <v>7693</v>
      </c>
      <c r="E8005" s="118" t="s">
        <v>48</v>
      </c>
      <c r="F8005" s="124" t="s">
        <v>35249</v>
      </c>
      <c r="G8005" s="118" t="s">
        <v>30</v>
      </c>
      <c r="H8005" s="137">
        <v>45560</v>
      </c>
      <c r="I8005" s="119">
        <v>5017</v>
      </c>
      <c r="J8005" s="129">
        <v>1.2</v>
      </c>
      <c r="K8005" s="129">
        <v>2.4</v>
      </c>
      <c r="L8005" s="129">
        <v>2.88</v>
      </c>
      <c r="M8005" s="134" t="s">
        <v>23117</v>
      </c>
    </row>
    <row r="8006" spans="1:13" hidden="1" x14ac:dyDescent="0.25">
      <c r="A8006" s="128"/>
      <c r="B8006" s="2"/>
      <c r="C8006" s="139" t="s">
        <v>42088</v>
      </c>
      <c r="D8006" s="124" t="s">
        <v>42089</v>
      </c>
      <c r="E8006" s="118" t="s">
        <v>48</v>
      </c>
      <c r="F8006" s="124" t="s">
        <v>35249</v>
      </c>
      <c r="G8006" s="118" t="s">
        <v>30</v>
      </c>
      <c r="H8006" s="137">
        <v>46045</v>
      </c>
      <c r="I8006" s="119">
        <v>3600</v>
      </c>
      <c r="J8006" s="129">
        <v>1.2</v>
      </c>
      <c r="K8006" s="129">
        <v>2.4</v>
      </c>
      <c r="L8006" s="129">
        <v>2.88</v>
      </c>
      <c r="M8006" s="134" t="s">
        <v>23117</v>
      </c>
    </row>
    <row r="8007" spans="1:13" hidden="1" x14ac:dyDescent="0.25">
      <c r="A8007" s="128"/>
      <c r="B8007" s="2"/>
      <c r="C8007" s="139" t="s">
        <v>7694</v>
      </c>
      <c r="D8007" s="124" t="s">
        <v>7695</v>
      </c>
      <c r="E8007" s="118" t="s">
        <v>48</v>
      </c>
      <c r="F8007" s="124" t="s">
        <v>35249</v>
      </c>
      <c r="G8007" s="118" t="s">
        <v>30</v>
      </c>
      <c r="H8007" s="137">
        <v>44890</v>
      </c>
      <c r="I8007" s="119">
        <v>4305</v>
      </c>
      <c r="J8007" s="129">
        <v>1.2</v>
      </c>
      <c r="K8007" s="129">
        <v>2.4</v>
      </c>
      <c r="L8007" s="129">
        <v>2.88</v>
      </c>
      <c r="M8007" s="134" t="s">
        <v>23117</v>
      </c>
    </row>
    <row r="8008" spans="1:13" hidden="1" x14ac:dyDescent="0.25">
      <c r="A8008" s="128"/>
      <c r="B8008" s="2"/>
      <c r="C8008" s="139" t="s">
        <v>7696</v>
      </c>
      <c r="D8008" s="124" t="s">
        <v>7697</v>
      </c>
      <c r="E8008" s="118" t="s">
        <v>48</v>
      </c>
      <c r="F8008" s="124" t="s">
        <v>35249</v>
      </c>
      <c r="G8008" s="118" t="s">
        <v>30</v>
      </c>
      <c r="H8008" s="137">
        <v>44123</v>
      </c>
      <c r="I8008" s="119">
        <v>1845</v>
      </c>
      <c r="J8008" s="129">
        <v>1.2</v>
      </c>
      <c r="K8008" s="129">
        <v>2.4</v>
      </c>
      <c r="L8008" s="129">
        <v>2.88</v>
      </c>
      <c r="M8008" s="134" t="s">
        <v>23117</v>
      </c>
    </row>
    <row r="8009" spans="1:13" hidden="1" x14ac:dyDescent="0.25">
      <c r="A8009" s="128"/>
      <c r="B8009" s="2"/>
      <c r="C8009" s="139" t="s">
        <v>7698</v>
      </c>
      <c r="D8009" s="124" t="s">
        <v>7699</v>
      </c>
      <c r="E8009" s="118" t="s">
        <v>48</v>
      </c>
      <c r="F8009" s="124" t="s">
        <v>35249</v>
      </c>
      <c r="G8009" s="118" t="s">
        <v>30</v>
      </c>
      <c r="H8009" s="137">
        <v>46029</v>
      </c>
      <c r="I8009" s="119">
        <v>1770</v>
      </c>
      <c r="J8009" s="129"/>
      <c r="K8009" s="129"/>
      <c r="L8009" s="129">
        <v>0</v>
      </c>
      <c r="M8009" s="134" t="s">
        <v>23117</v>
      </c>
    </row>
    <row r="8010" spans="1:13" hidden="1" x14ac:dyDescent="0.25">
      <c r="A8010" s="128"/>
      <c r="B8010" s="2"/>
      <c r="C8010" s="139" t="s">
        <v>7700</v>
      </c>
      <c r="D8010" s="124" t="s">
        <v>7701</v>
      </c>
      <c r="E8010" s="118" t="s">
        <v>48</v>
      </c>
      <c r="F8010" s="124" t="s">
        <v>35249</v>
      </c>
      <c r="G8010" s="118" t="s">
        <v>30</v>
      </c>
      <c r="H8010" s="137">
        <v>45587</v>
      </c>
      <c r="I8010" s="119">
        <v>1732</v>
      </c>
      <c r="J8010" s="129">
        <v>1.2</v>
      </c>
      <c r="K8010" s="129">
        <v>2.4</v>
      </c>
      <c r="L8010" s="129">
        <v>2.88</v>
      </c>
      <c r="M8010" s="134" t="s">
        <v>23117</v>
      </c>
    </row>
    <row r="8011" spans="1:13" hidden="1" x14ac:dyDescent="0.25">
      <c r="A8011" s="128"/>
      <c r="B8011" s="2"/>
      <c r="C8011" s="139" t="s">
        <v>7702</v>
      </c>
      <c r="D8011" s="124" t="s">
        <v>7703</v>
      </c>
      <c r="E8011" s="118" t="s">
        <v>48</v>
      </c>
      <c r="F8011" s="124" t="s">
        <v>35249</v>
      </c>
      <c r="G8011" s="118" t="s">
        <v>30</v>
      </c>
      <c r="H8011" s="137">
        <v>44300</v>
      </c>
      <c r="I8011" s="119">
        <v>2620</v>
      </c>
      <c r="J8011" s="129">
        <v>1.2</v>
      </c>
      <c r="K8011" s="129">
        <v>2.4</v>
      </c>
      <c r="L8011" s="129">
        <v>2.88</v>
      </c>
      <c r="M8011" s="134" t="s">
        <v>23117</v>
      </c>
    </row>
    <row r="8012" spans="1:13" hidden="1" x14ac:dyDescent="0.25">
      <c r="A8012" s="128"/>
      <c r="B8012" s="2"/>
      <c r="C8012" s="139" t="s">
        <v>7704</v>
      </c>
      <c r="D8012" s="124" t="s">
        <v>7705</v>
      </c>
      <c r="E8012" s="118" t="s">
        <v>48</v>
      </c>
      <c r="F8012" s="124" t="s">
        <v>35249</v>
      </c>
      <c r="G8012" s="118" t="s">
        <v>30</v>
      </c>
      <c r="H8012" s="137">
        <v>45938</v>
      </c>
      <c r="I8012" s="119">
        <v>1560.4</v>
      </c>
      <c r="J8012" s="129"/>
      <c r="K8012" s="129"/>
      <c r="L8012" s="129">
        <v>0</v>
      </c>
      <c r="M8012" s="134" t="s">
        <v>23117</v>
      </c>
    </row>
    <row r="8013" spans="1:13" hidden="1" x14ac:dyDescent="0.25">
      <c r="A8013" s="128"/>
      <c r="B8013" s="2"/>
      <c r="C8013" s="139" t="s">
        <v>7706</v>
      </c>
      <c r="D8013" s="124" t="s">
        <v>7707</v>
      </c>
      <c r="E8013" s="118" t="s">
        <v>48</v>
      </c>
      <c r="F8013" s="124" t="s">
        <v>35249</v>
      </c>
      <c r="G8013" s="118" t="s">
        <v>30</v>
      </c>
      <c r="H8013" s="137">
        <v>40366</v>
      </c>
      <c r="I8013" s="119">
        <v>1573</v>
      </c>
      <c r="J8013" s="129"/>
      <c r="K8013" s="129"/>
      <c r="L8013" s="129">
        <v>0</v>
      </c>
      <c r="M8013" s="134" t="s">
        <v>23117</v>
      </c>
    </row>
    <row r="8014" spans="1:13" hidden="1" x14ac:dyDescent="0.25">
      <c r="A8014" s="128"/>
      <c r="B8014" s="2"/>
      <c r="C8014" s="139" t="s">
        <v>7708</v>
      </c>
      <c r="D8014" s="124" t="s">
        <v>7709</v>
      </c>
      <c r="E8014" s="118" t="s">
        <v>48</v>
      </c>
      <c r="F8014" s="124" t="s">
        <v>35249</v>
      </c>
      <c r="G8014" s="118" t="s">
        <v>30</v>
      </c>
      <c r="H8014" s="137"/>
      <c r="I8014" s="119"/>
      <c r="J8014" s="129">
        <v>1.2</v>
      </c>
      <c r="K8014" s="129">
        <v>2.4</v>
      </c>
      <c r="L8014" s="129">
        <v>2.88</v>
      </c>
      <c r="M8014" s="134" t="s">
        <v>23117</v>
      </c>
    </row>
    <row r="8015" spans="1:13" hidden="1" x14ac:dyDescent="0.25">
      <c r="A8015" s="128"/>
      <c r="B8015" s="2"/>
      <c r="C8015" s="139" t="s">
        <v>7710</v>
      </c>
      <c r="D8015" s="124" t="s">
        <v>7711</v>
      </c>
      <c r="E8015" s="118" t="s">
        <v>48</v>
      </c>
      <c r="F8015" s="124" t="s">
        <v>35249</v>
      </c>
      <c r="G8015" s="118" t="s">
        <v>30</v>
      </c>
      <c r="H8015" s="137">
        <v>44159</v>
      </c>
      <c r="I8015" s="119">
        <v>1800</v>
      </c>
      <c r="J8015" s="129">
        <v>1.2</v>
      </c>
      <c r="K8015" s="129">
        <v>2.4</v>
      </c>
      <c r="L8015" s="129">
        <v>2.88</v>
      </c>
      <c r="M8015" s="134" t="s">
        <v>23117</v>
      </c>
    </row>
    <row r="8016" spans="1:13" hidden="1" x14ac:dyDescent="0.25">
      <c r="A8016" s="128"/>
      <c r="B8016" s="2"/>
      <c r="C8016" s="139" t="s">
        <v>31277</v>
      </c>
      <c r="D8016" s="124" t="s">
        <v>31278</v>
      </c>
      <c r="E8016" s="118" t="s">
        <v>48</v>
      </c>
      <c r="F8016" s="124" t="s">
        <v>35249</v>
      </c>
      <c r="G8016" s="118" t="s">
        <v>30</v>
      </c>
      <c r="H8016" s="137"/>
      <c r="I8016" s="119"/>
      <c r="J8016" s="129">
        <v>1.2</v>
      </c>
      <c r="K8016" s="129">
        <v>2.4</v>
      </c>
      <c r="L8016" s="129">
        <v>2.88</v>
      </c>
      <c r="M8016" s="134" t="s">
        <v>23117</v>
      </c>
    </row>
    <row r="8017" spans="1:13" hidden="1" x14ac:dyDescent="0.25">
      <c r="A8017" s="128"/>
      <c r="B8017" s="2"/>
      <c r="C8017" s="139" t="s">
        <v>34340</v>
      </c>
      <c r="D8017" s="124" t="s">
        <v>34341</v>
      </c>
      <c r="E8017" s="118" t="s">
        <v>48</v>
      </c>
      <c r="F8017" s="124" t="s">
        <v>35249</v>
      </c>
      <c r="G8017" s="118" t="s">
        <v>2</v>
      </c>
      <c r="H8017" s="137">
        <v>45265</v>
      </c>
      <c r="I8017" s="119">
        <v>1511.6</v>
      </c>
      <c r="J8017" s="129">
        <v>1.2</v>
      </c>
      <c r="K8017" s="129">
        <v>2.4</v>
      </c>
      <c r="L8017" s="129">
        <v>2.88</v>
      </c>
      <c r="M8017" s="134" t="s">
        <v>23117</v>
      </c>
    </row>
    <row r="8018" spans="1:13" hidden="1" x14ac:dyDescent="0.25">
      <c r="A8018" s="128"/>
      <c r="B8018" s="2"/>
      <c r="C8018" s="139" t="s">
        <v>29657</v>
      </c>
      <c r="D8018" s="124" t="s">
        <v>29658</v>
      </c>
      <c r="E8018" s="118" t="s">
        <v>48</v>
      </c>
      <c r="F8018" s="124" t="s">
        <v>35249</v>
      </c>
      <c r="G8018" s="118" t="s">
        <v>30</v>
      </c>
      <c r="H8018" s="137"/>
      <c r="I8018" s="119"/>
      <c r="J8018" s="129">
        <v>1.2</v>
      </c>
      <c r="K8018" s="129">
        <v>2.4</v>
      </c>
      <c r="L8018" s="129">
        <v>2.88</v>
      </c>
      <c r="M8018" s="134" t="s">
        <v>23117</v>
      </c>
    </row>
    <row r="8019" spans="1:13" hidden="1" x14ac:dyDescent="0.25">
      <c r="A8019" s="128"/>
      <c r="B8019" s="2"/>
      <c r="C8019" s="139" t="s">
        <v>7712</v>
      </c>
      <c r="D8019" s="124" t="s">
        <v>7713</v>
      </c>
      <c r="E8019" s="118" t="s">
        <v>48</v>
      </c>
      <c r="F8019" s="124" t="s">
        <v>35249</v>
      </c>
      <c r="G8019" s="118" t="s">
        <v>30</v>
      </c>
      <c r="H8019" s="137">
        <v>44629</v>
      </c>
      <c r="I8019" s="119">
        <v>3096.9</v>
      </c>
      <c r="J8019" s="129">
        <v>1.2</v>
      </c>
      <c r="K8019" s="129">
        <v>2.4</v>
      </c>
      <c r="L8019" s="129">
        <v>2.88</v>
      </c>
      <c r="M8019" s="134" t="s">
        <v>23117</v>
      </c>
    </row>
    <row r="8020" spans="1:13" hidden="1" x14ac:dyDescent="0.25">
      <c r="A8020" s="128"/>
      <c r="B8020" s="2"/>
      <c r="C8020" s="139" t="s">
        <v>7714</v>
      </c>
      <c r="D8020" s="124" t="s">
        <v>7715</v>
      </c>
      <c r="E8020" s="118" t="s">
        <v>48</v>
      </c>
      <c r="F8020" s="124" t="s">
        <v>35249</v>
      </c>
      <c r="G8020" s="118" t="s">
        <v>30</v>
      </c>
      <c r="H8020" s="137"/>
      <c r="I8020" s="119"/>
      <c r="J8020" s="129">
        <v>1.2</v>
      </c>
      <c r="K8020" s="129">
        <v>2.4</v>
      </c>
      <c r="L8020" s="129">
        <v>2.88</v>
      </c>
      <c r="M8020" s="134" t="s">
        <v>23117</v>
      </c>
    </row>
    <row r="8021" spans="1:13" hidden="1" x14ac:dyDescent="0.25">
      <c r="A8021" s="128"/>
      <c r="B8021" s="2"/>
      <c r="C8021" s="139" t="s">
        <v>7716</v>
      </c>
      <c r="D8021" s="124" t="s">
        <v>7717</v>
      </c>
      <c r="E8021" s="118" t="s">
        <v>48</v>
      </c>
      <c r="F8021" s="124" t="s">
        <v>35249</v>
      </c>
      <c r="G8021" s="118" t="s">
        <v>30</v>
      </c>
      <c r="H8021" s="137"/>
      <c r="I8021" s="119"/>
      <c r="J8021" s="129">
        <v>1.2</v>
      </c>
      <c r="K8021" s="129">
        <v>2.4</v>
      </c>
      <c r="L8021" s="129">
        <v>2.88</v>
      </c>
      <c r="M8021" s="134" t="s">
        <v>23117</v>
      </c>
    </row>
    <row r="8022" spans="1:13" hidden="1" x14ac:dyDescent="0.25">
      <c r="A8022" s="128"/>
      <c r="B8022" s="2"/>
      <c r="C8022" s="139" t="s">
        <v>7718</v>
      </c>
      <c r="D8022" s="124" t="s">
        <v>7719</v>
      </c>
      <c r="E8022" s="118" t="s">
        <v>48</v>
      </c>
      <c r="F8022" s="124" t="s">
        <v>35249</v>
      </c>
      <c r="G8022" s="118" t="s">
        <v>30</v>
      </c>
      <c r="H8022" s="137"/>
      <c r="I8022" s="119"/>
      <c r="J8022" s="129">
        <v>1.2</v>
      </c>
      <c r="K8022" s="129">
        <v>2.4</v>
      </c>
      <c r="L8022" s="129">
        <v>2.88</v>
      </c>
      <c r="M8022" s="134" t="s">
        <v>23117</v>
      </c>
    </row>
    <row r="8023" spans="1:13" hidden="1" x14ac:dyDescent="0.25">
      <c r="A8023" s="128"/>
      <c r="B8023" s="2"/>
      <c r="C8023" s="139" t="s">
        <v>7720</v>
      </c>
      <c r="D8023" s="124" t="s">
        <v>7721</v>
      </c>
      <c r="E8023" s="118" t="s">
        <v>48</v>
      </c>
      <c r="F8023" s="124" t="s">
        <v>35249</v>
      </c>
      <c r="G8023" s="118" t="s">
        <v>30</v>
      </c>
      <c r="H8023" s="137"/>
      <c r="I8023" s="119"/>
      <c r="J8023" s="129">
        <v>1.2</v>
      </c>
      <c r="K8023" s="129">
        <v>2.4</v>
      </c>
      <c r="L8023" s="129">
        <v>2.88</v>
      </c>
      <c r="M8023" s="134" t="s">
        <v>23117</v>
      </c>
    </row>
    <row r="8024" spans="1:13" hidden="1" x14ac:dyDescent="0.25">
      <c r="A8024" s="128"/>
      <c r="B8024" s="2"/>
      <c r="C8024" s="139" t="s">
        <v>7722</v>
      </c>
      <c r="D8024" s="124" t="s">
        <v>7723</v>
      </c>
      <c r="E8024" s="118" t="s">
        <v>48</v>
      </c>
      <c r="F8024" s="124" t="s">
        <v>35249</v>
      </c>
      <c r="G8024" s="118" t="s">
        <v>30</v>
      </c>
      <c r="H8024" s="137"/>
      <c r="I8024" s="119"/>
      <c r="J8024" s="129">
        <v>1.2</v>
      </c>
      <c r="K8024" s="129">
        <v>2.4</v>
      </c>
      <c r="L8024" s="129">
        <v>2.88</v>
      </c>
      <c r="M8024" s="134" t="s">
        <v>23117</v>
      </c>
    </row>
    <row r="8025" spans="1:13" hidden="1" x14ac:dyDescent="0.25">
      <c r="A8025" s="128"/>
      <c r="B8025" s="2"/>
      <c r="C8025" s="139" t="s">
        <v>7724</v>
      </c>
      <c r="D8025" s="124" t="s">
        <v>7725</v>
      </c>
      <c r="E8025" s="118" t="s">
        <v>48</v>
      </c>
      <c r="F8025" s="124" t="s">
        <v>35249</v>
      </c>
      <c r="G8025" s="118" t="s">
        <v>30</v>
      </c>
      <c r="H8025" s="137"/>
      <c r="I8025" s="119"/>
      <c r="J8025" s="129">
        <v>1.2</v>
      </c>
      <c r="K8025" s="129">
        <v>2.4</v>
      </c>
      <c r="L8025" s="129">
        <v>2.88</v>
      </c>
      <c r="M8025" s="134" t="s">
        <v>23117</v>
      </c>
    </row>
    <row r="8026" spans="1:13" hidden="1" x14ac:dyDescent="0.25">
      <c r="A8026" s="128"/>
      <c r="B8026" s="2"/>
      <c r="C8026" s="139" t="s">
        <v>7726</v>
      </c>
      <c r="D8026" s="124" t="s">
        <v>7727</v>
      </c>
      <c r="E8026" s="118" t="s">
        <v>48</v>
      </c>
      <c r="F8026" s="124" t="s">
        <v>35249</v>
      </c>
      <c r="G8026" s="118" t="s">
        <v>30</v>
      </c>
      <c r="H8026" s="137"/>
      <c r="I8026" s="119"/>
      <c r="J8026" s="129">
        <v>1.2</v>
      </c>
      <c r="K8026" s="129">
        <v>2.4</v>
      </c>
      <c r="L8026" s="129">
        <v>2.88</v>
      </c>
      <c r="M8026" s="134" t="s">
        <v>23117</v>
      </c>
    </row>
    <row r="8027" spans="1:13" hidden="1" x14ac:dyDescent="0.25">
      <c r="A8027" s="128"/>
      <c r="B8027" s="2"/>
      <c r="C8027" s="283" t="s">
        <v>7728</v>
      </c>
      <c r="D8027" s="284" t="s">
        <v>7729</v>
      </c>
      <c r="E8027" s="285" t="s">
        <v>48</v>
      </c>
      <c r="F8027" s="284" t="s">
        <v>35249</v>
      </c>
      <c r="G8027" s="285" t="s">
        <v>30</v>
      </c>
      <c r="H8027" s="286">
        <v>46104</v>
      </c>
      <c r="I8027" s="287">
        <v>2016.82</v>
      </c>
      <c r="J8027" s="129">
        <v>1.2</v>
      </c>
      <c r="K8027" s="129">
        <v>2.4</v>
      </c>
      <c r="L8027" s="129">
        <v>2.88</v>
      </c>
      <c r="M8027" s="134" t="s">
        <v>23117</v>
      </c>
    </row>
    <row r="8028" spans="1:13" hidden="1" x14ac:dyDescent="0.25">
      <c r="A8028" s="128"/>
      <c r="B8028" s="2"/>
      <c r="C8028" s="139" t="s">
        <v>7730</v>
      </c>
      <c r="D8028" s="124" t="s">
        <v>7731</v>
      </c>
      <c r="E8028" s="118" t="s">
        <v>48</v>
      </c>
      <c r="F8028" s="124" t="s">
        <v>35249</v>
      </c>
      <c r="G8028" s="118" t="s">
        <v>30</v>
      </c>
      <c r="H8028" s="137">
        <v>44810</v>
      </c>
      <c r="I8028" s="119">
        <v>2168</v>
      </c>
      <c r="J8028" s="129">
        <v>1.2</v>
      </c>
      <c r="K8028" s="129">
        <v>2.4</v>
      </c>
      <c r="L8028" s="129">
        <v>2.88</v>
      </c>
      <c r="M8028" s="134" t="s">
        <v>23117</v>
      </c>
    </row>
    <row r="8029" spans="1:13" hidden="1" x14ac:dyDescent="0.25">
      <c r="A8029" s="128"/>
      <c r="B8029" s="2"/>
      <c r="C8029" s="139" t="s">
        <v>7732</v>
      </c>
      <c r="D8029" s="124" t="s">
        <v>7733</v>
      </c>
      <c r="E8029" s="118" t="s">
        <v>48</v>
      </c>
      <c r="F8029" s="124" t="s">
        <v>35249</v>
      </c>
      <c r="G8029" s="118" t="s">
        <v>30</v>
      </c>
      <c r="H8029" s="137">
        <v>45981</v>
      </c>
      <c r="I8029" s="119">
        <v>1116.28</v>
      </c>
      <c r="J8029" s="129">
        <v>1.2</v>
      </c>
      <c r="K8029" s="129">
        <v>2.4</v>
      </c>
      <c r="L8029" s="129">
        <v>2.88</v>
      </c>
      <c r="M8029" s="134" t="s">
        <v>23117</v>
      </c>
    </row>
    <row r="8030" spans="1:13" hidden="1" x14ac:dyDescent="0.25">
      <c r="A8030" s="128"/>
      <c r="B8030" s="2"/>
      <c r="C8030" s="139" t="s">
        <v>7734</v>
      </c>
      <c r="D8030" s="124" t="s">
        <v>7735</v>
      </c>
      <c r="E8030" s="118" t="s">
        <v>48</v>
      </c>
      <c r="F8030" s="124" t="s">
        <v>35249</v>
      </c>
      <c r="G8030" s="118" t="s">
        <v>30</v>
      </c>
      <c r="H8030" s="137"/>
      <c r="I8030" s="119"/>
      <c r="J8030" s="129">
        <v>1.2</v>
      </c>
      <c r="K8030" s="129">
        <v>2.4</v>
      </c>
      <c r="L8030" s="129">
        <v>2.88</v>
      </c>
      <c r="M8030" s="134" t="s">
        <v>23117</v>
      </c>
    </row>
    <row r="8031" spans="1:13" hidden="1" x14ac:dyDescent="0.25">
      <c r="A8031" s="128"/>
      <c r="B8031" s="2"/>
      <c r="C8031" s="139" t="s">
        <v>7736</v>
      </c>
      <c r="D8031" s="124" t="s">
        <v>7737</v>
      </c>
      <c r="E8031" s="118" t="s">
        <v>48</v>
      </c>
      <c r="F8031" s="124" t="s">
        <v>35249</v>
      </c>
      <c r="G8031" s="118" t="s">
        <v>30</v>
      </c>
      <c r="H8031" s="137">
        <v>43396</v>
      </c>
      <c r="I8031" s="119">
        <v>1290</v>
      </c>
      <c r="J8031" s="129">
        <v>1.2</v>
      </c>
      <c r="K8031" s="129">
        <v>2.4</v>
      </c>
      <c r="L8031" s="129">
        <v>2.88</v>
      </c>
      <c r="M8031" s="134" t="s">
        <v>23117</v>
      </c>
    </row>
    <row r="8032" spans="1:13" hidden="1" x14ac:dyDescent="0.25">
      <c r="A8032" s="128"/>
      <c r="B8032" s="2"/>
      <c r="C8032" s="283" t="s">
        <v>7738</v>
      </c>
      <c r="D8032" s="284" t="s">
        <v>7739</v>
      </c>
      <c r="E8032" s="285" t="s">
        <v>48</v>
      </c>
      <c r="F8032" s="284" t="s">
        <v>35249</v>
      </c>
      <c r="G8032" s="285" t="s">
        <v>30</v>
      </c>
      <c r="H8032" s="286">
        <v>46048</v>
      </c>
      <c r="I8032" s="287">
        <v>849.5</v>
      </c>
      <c r="J8032" s="129">
        <v>1.2</v>
      </c>
      <c r="K8032" s="129">
        <v>2.4</v>
      </c>
      <c r="L8032" s="129">
        <v>2.88</v>
      </c>
      <c r="M8032" s="134" t="s">
        <v>23117</v>
      </c>
    </row>
    <row r="8033" spans="1:13" hidden="1" x14ac:dyDescent="0.25">
      <c r="A8033" s="128"/>
      <c r="B8033" s="2"/>
      <c r="C8033" s="139" t="s">
        <v>7740</v>
      </c>
      <c r="D8033" s="124" t="s">
        <v>7741</v>
      </c>
      <c r="E8033" s="118" t="s">
        <v>48</v>
      </c>
      <c r="F8033" s="124" t="s">
        <v>35249</v>
      </c>
      <c r="G8033" s="118" t="s">
        <v>30</v>
      </c>
      <c r="H8033" s="137">
        <v>45553</v>
      </c>
      <c r="I8033" s="119">
        <v>741.64</v>
      </c>
      <c r="J8033" s="129">
        <v>1.2</v>
      </c>
      <c r="K8033" s="129">
        <v>2.4</v>
      </c>
      <c r="L8033" s="129">
        <v>2.88</v>
      </c>
      <c r="M8033" s="134" t="s">
        <v>23117</v>
      </c>
    </row>
    <row r="8034" spans="1:13" hidden="1" x14ac:dyDescent="0.25">
      <c r="A8034" s="128"/>
      <c r="B8034" s="2"/>
      <c r="C8034" s="139" t="s">
        <v>7742</v>
      </c>
      <c r="D8034" s="124" t="s">
        <v>7743</v>
      </c>
      <c r="E8034" s="118" t="s">
        <v>48</v>
      </c>
      <c r="F8034" s="124" t="s">
        <v>35249</v>
      </c>
      <c r="G8034" s="118" t="s">
        <v>30</v>
      </c>
      <c r="H8034" s="137"/>
      <c r="I8034" s="119"/>
      <c r="J8034" s="129"/>
      <c r="K8034" s="129"/>
      <c r="L8034" s="129">
        <v>0</v>
      </c>
      <c r="M8034" s="134" t="s">
        <v>23117</v>
      </c>
    </row>
    <row r="8035" spans="1:13" hidden="1" x14ac:dyDescent="0.25">
      <c r="A8035" s="128"/>
      <c r="B8035" s="2"/>
      <c r="C8035" s="283" t="s">
        <v>7744</v>
      </c>
      <c r="D8035" s="284" t="s">
        <v>7745</v>
      </c>
      <c r="E8035" s="285" t="s">
        <v>48</v>
      </c>
      <c r="F8035" s="284" t="s">
        <v>35249</v>
      </c>
      <c r="G8035" s="285" t="s">
        <v>30</v>
      </c>
      <c r="H8035" s="286">
        <v>46048</v>
      </c>
      <c r="I8035" s="287">
        <v>597.88</v>
      </c>
      <c r="J8035" s="129">
        <v>1.2</v>
      </c>
      <c r="K8035" s="129">
        <v>2.4</v>
      </c>
      <c r="L8035" s="129">
        <v>2.88</v>
      </c>
      <c r="M8035" s="134" t="s">
        <v>23117</v>
      </c>
    </row>
    <row r="8036" spans="1:13" hidden="1" x14ac:dyDescent="0.25">
      <c r="A8036" s="128"/>
      <c r="B8036" s="2"/>
      <c r="C8036" s="283" t="s">
        <v>7746</v>
      </c>
      <c r="D8036" s="284" t="s">
        <v>7747</v>
      </c>
      <c r="E8036" s="285" t="s">
        <v>48</v>
      </c>
      <c r="F8036" s="284" t="s">
        <v>35249</v>
      </c>
      <c r="G8036" s="285" t="s">
        <v>30</v>
      </c>
      <c r="H8036" s="286">
        <v>46000</v>
      </c>
      <c r="I8036" s="287">
        <v>449.06</v>
      </c>
      <c r="J8036" s="129"/>
      <c r="K8036" s="129"/>
      <c r="L8036" s="129">
        <v>0</v>
      </c>
      <c r="M8036" s="134" t="s">
        <v>23117</v>
      </c>
    </row>
    <row r="8037" spans="1:13" hidden="1" x14ac:dyDescent="0.25">
      <c r="A8037" s="128"/>
      <c r="B8037" s="2"/>
      <c r="C8037" s="139" t="s">
        <v>7748</v>
      </c>
      <c r="D8037" s="124" t="s">
        <v>7749</v>
      </c>
      <c r="E8037" s="118" t="s">
        <v>48</v>
      </c>
      <c r="F8037" s="124" t="s">
        <v>35249</v>
      </c>
      <c r="G8037" s="118" t="s">
        <v>30</v>
      </c>
      <c r="H8037" s="137">
        <v>46048</v>
      </c>
      <c r="I8037" s="119">
        <v>326.58999999999997</v>
      </c>
      <c r="J8037" s="129"/>
      <c r="K8037" s="129"/>
      <c r="L8037" s="129">
        <v>0</v>
      </c>
      <c r="M8037" s="134" t="s">
        <v>23117</v>
      </c>
    </row>
    <row r="8038" spans="1:13" hidden="1" x14ac:dyDescent="0.25">
      <c r="A8038" s="128"/>
      <c r="B8038" s="2"/>
      <c r="C8038" s="139" t="s">
        <v>7750</v>
      </c>
      <c r="D8038" s="124" t="s">
        <v>7751</v>
      </c>
      <c r="E8038" s="118" t="s">
        <v>48</v>
      </c>
      <c r="F8038" s="124" t="s">
        <v>35249</v>
      </c>
      <c r="G8038" s="118" t="s">
        <v>30</v>
      </c>
      <c r="H8038" s="137">
        <v>45947</v>
      </c>
      <c r="I8038" s="119">
        <v>261.27</v>
      </c>
      <c r="J8038" s="129">
        <v>1.2</v>
      </c>
      <c r="K8038" s="129">
        <v>2.4</v>
      </c>
      <c r="L8038" s="129">
        <v>2.88</v>
      </c>
      <c r="M8038" s="134" t="s">
        <v>23117</v>
      </c>
    </row>
    <row r="8039" spans="1:13" hidden="1" x14ac:dyDescent="0.25">
      <c r="A8039" s="128"/>
      <c r="B8039" s="2"/>
      <c r="C8039" s="139" t="s">
        <v>7752</v>
      </c>
      <c r="D8039" s="124" t="s">
        <v>7753</v>
      </c>
      <c r="E8039" s="118" t="s">
        <v>48</v>
      </c>
      <c r="F8039" s="124" t="s">
        <v>35249</v>
      </c>
      <c r="G8039" s="118" t="s">
        <v>30</v>
      </c>
      <c r="H8039" s="137">
        <v>44313</v>
      </c>
      <c r="I8039" s="119">
        <v>395.53</v>
      </c>
      <c r="J8039" s="129"/>
      <c r="K8039" s="129"/>
      <c r="L8039" s="129">
        <v>0</v>
      </c>
      <c r="M8039" s="134" t="s">
        <v>23117</v>
      </c>
    </row>
    <row r="8040" spans="1:13" hidden="1" x14ac:dyDescent="0.25">
      <c r="A8040" s="128"/>
      <c r="B8040" s="2"/>
      <c r="C8040" s="139" t="s">
        <v>7754</v>
      </c>
      <c r="D8040" s="124" t="s">
        <v>7755</v>
      </c>
      <c r="E8040" s="118" t="s">
        <v>48</v>
      </c>
      <c r="F8040" s="124" t="s">
        <v>35249</v>
      </c>
      <c r="G8040" s="118" t="s">
        <v>30</v>
      </c>
      <c r="H8040" s="137">
        <v>45937</v>
      </c>
      <c r="I8040" s="119">
        <v>2131.71</v>
      </c>
      <c r="J8040" s="129">
        <v>1.2</v>
      </c>
      <c r="K8040" s="129">
        <v>2.4</v>
      </c>
      <c r="L8040" s="129">
        <v>2.88</v>
      </c>
      <c r="M8040" s="134" t="s">
        <v>23117</v>
      </c>
    </row>
    <row r="8041" spans="1:13" hidden="1" x14ac:dyDescent="0.25">
      <c r="A8041" s="128"/>
      <c r="B8041" s="2"/>
      <c r="C8041" s="139" t="s">
        <v>7756</v>
      </c>
      <c r="D8041" s="124" t="s">
        <v>7757</v>
      </c>
      <c r="E8041" s="118" t="s">
        <v>48</v>
      </c>
      <c r="F8041" s="124" t="s">
        <v>35249</v>
      </c>
      <c r="G8041" s="118" t="s">
        <v>30</v>
      </c>
      <c r="H8041" s="137">
        <v>45784</v>
      </c>
      <c r="I8041" s="119">
        <v>2360</v>
      </c>
      <c r="J8041" s="129">
        <v>1.2</v>
      </c>
      <c r="K8041" s="129">
        <v>2.4</v>
      </c>
      <c r="L8041" s="129">
        <v>2.88</v>
      </c>
      <c r="M8041" s="134" t="s">
        <v>23118</v>
      </c>
    </row>
    <row r="8042" spans="1:13" hidden="1" x14ac:dyDescent="0.25">
      <c r="A8042" s="128"/>
      <c r="B8042" s="2"/>
      <c r="C8042" s="139" t="s">
        <v>7758</v>
      </c>
      <c r="D8042" s="124" t="s">
        <v>7759</v>
      </c>
      <c r="E8042" s="118" t="s">
        <v>48</v>
      </c>
      <c r="F8042" s="124" t="s">
        <v>35249</v>
      </c>
      <c r="G8042" s="118" t="s">
        <v>30</v>
      </c>
      <c r="H8042" s="137">
        <v>40471</v>
      </c>
      <c r="I8042" s="119">
        <v>825.33</v>
      </c>
      <c r="J8042" s="129">
        <v>1.2</v>
      </c>
      <c r="K8042" s="129">
        <v>2.4</v>
      </c>
      <c r="L8042" s="129">
        <v>2.88</v>
      </c>
      <c r="M8042" s="134" t="s">
        <v>23119</v>
      </c>
    </row>
    <row r="8043" spans="1:13" hidden="1" x14ac:dyDescent="0.25">
      <c r="A8043" s="128"/>
      <c r="B8043" s="2"/>
      <c r="C8043" s="139" t="s">
        <v>7760</v>
      </c>
      <c r="D8043" s="124" t="s">
        <v>7761</v>
      </c>
      <c r="E8043" s="118" t="s">
        <v>48</v>
      </c>
      <c r="F8043" s="124" t="s">
        <v>35249</v>
      </c>
      <c r="G8043" s="118" t="s">
        <v>30</v>
      </c>
      <c r="H8043" s="137">
        <v>45868</v>
      </c>
      <c r="I8043" s="119">
        <v>1125.4000000000001</v>
      </c>
      <c r="J8043" s="129">
        <v>1.2</v>
      </c>
      <c r="K8043" s="129">
        <v>2.4</v>
      </c>
      <c r="L8043" s="129">
        <v>2.88</v>
      </c>
      <c r="M8043" s="134" t="s">
        <v>28736</v>
      </c>
    </row>
    <row r="8044" spans="1:13" hidden="1" x14ac:dyDescent="0.25">
      <c r="A8044" s="128"/>
      <c r="B8044" s="2"/>
      <c r="C8044" s="139" t="s">
        <v>31747</v>
      </c>
      <c r="D8044" s="124" t="s">
        <v>31748</v>
      </c>
      <c r="E8044" s="118" t="s">
        <v>48</v>
      </c>
      <c r="F8044" s="124" t="s">
        <v>35249</v>
      </c>
      <c r="G8044" s="118" t="s">
        <v>30</v>
      </c>
      <c r="H8044" s="137">
        <v>45026</v>
      </c>
      <c r="I8044" s="119">
        <v>1220.1600000000001</v>
      </c>
      <c r="J8044" s="129">
        <v>1.2</v>
      </c>
      <c r="K8044" s="129">
        <v>2.4</v>
      </c>
      <c r="L8044" s="129">
        <v>2.88</v>
      </c>
      <c r="M8044" s="134" t="s">
        <v>23120</v>
      </c>
    </row>
    <row r="8045" spans="1:13" hidden="1" x14ac:dyDescent="0.25">
      <c r="A8045" s="128"/>
      <c r="B8045" s="2"/>
      <c r="C8045" s="139" t="s">
        <v>7762</v>
      </c>
      <c r="D8045" s="124" t="s">
        <v>7763</v>
      </c>
      <c r="E8045" s="118" t="s">
        <v>48</v>
      </c>
      <c r="F8045" s="124" t="s">
        <v>35249</v>
      </c>
      <c r="G8045" s="118" t="s">
        <v>30</v>
      </c>
      <c r="H8045" s="137">
        <v>45947</v>
      </c>
      <c r="I8045" s="119">
        <v>696.71</v>
      </c>
      <c r="J8045" s="129">
        <v>1.2</v>
      </c>
      <c r="K8045" s="129">
        <v>2.4</v>
      </c>
      <c r="L8045" s="129">
        <v>2.88</v>
      </c>
      <c r="M8045" s="134" t="s">
        <v>23121</v>
      </c>
    </row>
    <row r="8046" spans="1:13" hidden="1" x14ac:dyDescent="0.25">
      <c r="A8046" s="128"/>
      <c r="B8046" s="2"/>
      <c r="C8046" s="139" t="s">
        <v>32523</v>
      </c>
      <c r="D8046" s="124" t="s">
        <v>32524</v>
      </c>
      <c r="E8046" s="118" t="s">
        <v>48</v>
      </c>
      <c r="F8046" s="124" t="s">
        <v>35249</v>
      </c>
      <c r="G8046" s="118" t="s">
        <v>30</v>
      </c>
      <c r="H8046" s="137"/>
      <c r="I8046" s="119"/>
      <c r="J8046" s="129">
        <v>1.2</v>
      </c>
      <c r="K8046" s="129">
        <v>2.4</v>
      </c>
      <c r="L8046" s="129">
        <v>2.88</v>
      </c>
      <c r="M8046" s="134" t="s">
        <v>23122</v>
      </c>
    </row>
    <row r="8047" spans="1:13" hidden="1" x14ac:dyDescent="0.25">
      <c r="A8047" s="128"/>
      <c r="B8047" s="2"/>
      <c r="C8047" s="139" t="s">
        <v>7764</v>
      </c>
      <c r="D8047" s="124" t="s">
        <v>7765</v>
      </c>
      <c r="E8047" s="118" t="s">
        <v>48</v>
      </c>
      <c r="F8047" s="124" t="s">
        <v>35249</v>
      </c>
      <c r="G8047" s="118" t="s">
        <v>30</v>
      </c>
      <c r="H8047" s="137">
        <v>46043</v>
      </c>
      <c r="I8047" s="119">
        <v>522.53</v>
      </c>
      <c r="J8047" s="129">
        <v>1.2</v>
      </c>
      <c r="K8047" s="129">
        <v>2.4</v>
      </c>
      <c r="L8047" s="129">
        <v>2.88</v>
      </c>
      <c r="M8047" s="134" t="s">
        <v>23123</v>
      </c>
    </row>
    <row r="8048" spans="1:13" hidden="1" x14ac:dyDescent="0.25">
      <c r="A8048" s="128"/>
      <c r="B8048" s="2"/>
      <c r="C8048" s="139" t="s">
        <v>7766</v>
      </c>
      <c r="D8048" s="124" t="s">
        <v>7767</v>
      </c>
      <c r="E8048" s="118" t="s">
        <v>48</v>
      </c>
      <c r="F8048" s="124" t="s">
        <v>35249</v>
      </c>
      <c r="G8048" s="118" t="s">
        <v>30</v>
      </c>
      <c r="H8048" s="137">
        <v>46030</v>
      </c>
      <c r="I8048" s="119">
        <v>442.26</v>
      </c>
      <c r="J8048" s="129">
        <v>1.2</v>
      </c>
      <c r="K8048" s="129">
        <v>2.4</v>
      </c>
      <c r="L8048" s="129">
        <v>2.88</v>
      </c>
      <c r="M8048" s="134" t="s">
        <v>23124</v>
      </c>
    </row>
    <row r="8049" spans="1:13" hidden="1" x14ac:dyDescent="0.25">
      <c r="A8049" s="128"/>
      <c r="B8049" s="2"/>
      <c r="C8049" s="139" t="s">
        <v>7768</v>
      </c>
      <c r="D8049" s="124" t="s">
        <v>7769</v>
      </c>
      <c r="E8049" s="118" t="s">
        <v>48</v>
      </c>
      <c r="F8049" s="124" t="s">
        <v>35249</v>
      </c>
      <c r="G8049" s="118" t="s">
        <v>30</v>
      </c>
      <c r="H8049" s="137"/>
      <c r="I8049" s="119"/>
      <c r="J8049" s="129">
        <v>1.2</v>
      </c>
      <c r="K8049" s="129">
        <v>2.4</v>
      </c>
      <c r="L8049" s="129">
        <v>2.88</v>
      </c>
      <c r="M8049" s="134" t="s">
        <v>23125</v>
      </c>
    </row>
    <row r="8050" spans="1:13" hidden="1" x14ac:dyDescent="0.25">
      <c r="A8050" s="128"/>
      <c r="B8050" s="2"/>
      <c r="C8050" s="139" t="s">
        <v>7770</v>
      </c>
      <c r="D8050" s="124" t="s">
        <v>7771</v>
      </c>
      <c r="E8050" s="118" t="s">
        <v>48</v>
      </c>
      <c r="F8050" s="124" t="s">
        <v>35249</v>
      </c>
      <c r="G8050" s="118" t="s">
        <v>30</v>
      </c>
      <c r="H8050" s="137">
        <v>45720</v>
      </c>
      <c r="I8050" s="119">
        <v>510.3</v>
      </c>
      <c r="J8050" s="129"/>
      <c r="K8050" s="129">
        <v>2.4</v>
      </c>
      <c r="L8050" s="129">
        <v>0</v>
      </c>
      <c r="M8050" s="134" t="s">
        <v>23126</v>
      </c>
    </row>
    <row r="8051" spans="1:13" hidden="1" x14ac:dyDescent="0.25">
      <c r="A8051" s="128"/>
      <c r="B8051" s="2"/>
      <c r="C8051" s="139" t="s">
        <v>7772</v>
      </c>
      <c r="D8051" s="124" t="s">
        <v>7773</v>
      </c>
      <c r="E8051" s="118" t="s">
        <v>48</v>
      </c>
      <c r="F8051" s="124" t="s">
        <v>35249</v>
      </c>
      <c r="G8051" s="118" t="s">
        <v>30</v>
      </c>
      <c r="H8051" s="137">
        <v>45553</v>
      </c>
      <c r="I8051" s="119">
        <v>583.20000000000005</v>
      </c>
      <c r="J8051" s="129">
        <v>1.2</v>
      </c>
      <c r="K8051" s="129">
        <v>2.4</v>
      </c>
      <c r="L8051" s="129">
        <v>2.88</v>
      </c>
      <c r="M8051" s="134" t="s">
        <v>28828</v>
      </c>
    </row>
    <row r="8052" spans="1:13" hidden="1" x14ac:dyDescent="0.25">
      <c r="A8052" s="128"/>
      <c r="B8052" s="2"/>
      <c r="C8052" s="139" t="s">
        <v>19258</v>
      </c>
      <c r="D8052" s="124" t="s">
        <v>19257</v>
      </c>
      <c r="E8052" s="118" t="s">
        <v>48</v>
      </c>
      <c r="F8052" s="124" t="s">
        <v>35249</v>
      </c>
      <c r="G8052" s="118" t="s">
        <v>30</v>
      </c>
      <c r="H8052" s="137"/>
      <c r="I8052" s="119"/>
      <c r="J8052" s="129"/>
      <c r="K8052" s="129"/>
      <c r="L8052" s="129">
        <v>0</v>
      </c>
      <c r="M8052" s="134" t="s">
        <v>23127</v>
      </c>
    </row>
    <row r="8053" spans="1:13" hidden="1" x14ac:dyDescent="0.25">
      <c r="A8053" s="128"/>
      <c r="B8053" s="2"/>
      <c r="C8053" s="139" t="s">
        <v>34343</v>
      </c>
      <c r="D8053" s="124" t="s">
        <v>34344</v>
      </c>
      <c r="E8053" s="118" t="s">
        <v>48</v>
      </c>
      <c r="F8053" s="124" t="s">
        <v>35249</v>
      </c>
      <c r="G8053" s="118" t="s">
        <v>30</v>
      </c>
      <c r="H8053" s="137"/>
      <c r="I8053" s="119"/>
      <c r="J8053" s="129"/>
      <c r="K8053" s="129"/>
      <c r="L8053" s="129">
        <v>0</v>
      </c>
      <c r="M8053" s="134" t="s">
        <v>23128</v>
      </c>
    </row>
    <row r="8054" spans="1:13" hidden="1" x14ac:dyDescent="0.25">
      <c r="A8054" s="128"/>
      <c r="B8054" s="2"/>
      <c r="C8054" s="283" t="s">
        <v>35348</v>
      </c>
      <c r="D8054" s="284" t="s">
        <v>35349</v>
      </c>
      <c r="E8054" s="285" t="s">
        <v>48</v>
      </c>
      <c r="F8054" s="284" t="s">
        <v>35249</v>
      </c>
      <c r="G8054" s="285" t="s">
        <v>30</v>
      </c>
      <c r="H8054" s="286">
        <v>45692</v>
      </c>
      <c r="I8054" s="287">
        <v>1080.46</v>
      </c>
      <c r="J8054" s="129"/>
      <c r="K8054" s="129"/>
      <c r="L8054" s="129">
        <v>0</v>
      </c>
      <c r="M8054" s="134" t="s">
        <v>34345</v>
      </c>
    </row>
    <row r="8055" spans="1:13" hidden="1" x14ac:dyDescent="0.25">
      <c r="A8055" s="128"/>
      <c r="B8055" s="2"/>
      <c r="C8055" s="139" t="s">
        <v>7774</v>
      </c>
      <c r="D8055" s="124" t="s">
        <v>7775</v>
      </c>
      <c r="E8055" s="118" t="s">
        <v>48</v>
      </c>
      <c r="F8055" s="124" t="s">
        <v>35249</v>
      </c>
      <c r="G8055" s="118" t="s">
        <v>30</v>
      </c>
      <c r="H8055" s="137">
        <v>44557</v>
      </c>
      <c r="I8055" s="119">
        <v>1342.62</v>
      </c>
      <c r="J8055" s="129"/>
      <c r="K8055" s="129"/>
      <c r="L8055" s="129">
        <v>0</v>
      </c>
      <c r="M8055" s="134" t="s">
        <v>23129</v>
      </c>
    </row>
    <row r="8056" spans="1:13" hidden="1" x14ac:dyDescent="0.25">
      <c r="A8056" s="128"/>
      <c r="B8056" s="2"/>
      <c r="C8056" s="283" t="s">
        <v>7776</v>
      </c>
      <c r="D8056" s="284" t="s">
        <v>7777</v>
      </c>
      <c r="E8056" s="285" t="s">
        <v>48</v>
      </c>
      <c r="F8056" s="284" t="s">
        <v>35249</v>
      </c>
      <c r="G8056" s="285" t="s">
        <v>30</v>
      </c>
      <c r="H8056" s="286">
        <v>42867</v>
      </c>
      <c r="I8056" s="287">
        <v>761.16</v>
      </c>
      <c r="J8056" s="129"/>
      <c r="K8056" s="129"/>
      <c r="L8056" s="129">
        <v>0</v>
      </c>
      <c r="M8056" s="134" t="s">
        <v>23130</v>
      </c>
    </row>
    <row r="8057" spans="1:13" hidden="1" x14ac:dyDescent="0.25">
      <c r="A8057" s="128"/>
      <c r="B8057" s="2"/>
      <c r="C8057" s="139" t="s">
        <v>7778</v>
      </c>
      <c r="D8057" s="124" t="s">
        <v>7779</v>
      </c>
      <c r="E8057" s="118" t="s">
        <v>48</v>
      </c>
      <c r="F8057" s="124" t="s">
        <v>35249</v>
      </c>
      <c r="G8057" s="118" t="s">
        <v>30</v>
      </c>
      <c r="H8057" s="137">
        <v>45889</v>
      </c>
      <c r="I8057" s="119">
        <v>433.26</v>
      </c>
      <c r="J8057" s="129"/>
      <c r="K8057" s="129"/>
      <c r="L8057" s="129">
        <v>0</v>
      </c>
      <c r="M8057" s="134" t="s">
        <v>23131</v>
      </c>
    </row>
    <row r="8058" spans="1:13" hidden="1" x14ac:dyDescent="0.25">
      <c r="A8058" s="128"/>
      <c r="B8058" s="2"/>
      <c r="C8058" s="139" t="s">
        <v>33152</v>
      </c>
      <c r="D8058" s="124" t="s">
        <v>33153</v>
      </c>
      <c r="E8058" s="118" t="s">
        <v>48</v>
      </c>
      <c r="F8058" s="124" t="s">
        <v>35249</v>
      </c>
      <c r="G8058" s="118" t="s">
        <v>30</v>
      </c>
      <c r="H8058" s="137">
        <v>45169</v>
      </c>
      <c r="I8058" s="119">
        <v>382.94</v>
      </c>
      <c r="J8058" s="129"/>
      <c r="K8058" s="129"/>
      <c r="L8058" s="129">
        <v>0</v>
      </c>
      <c r="M8058" s="134" t="s">
        <v>23132</v>
      </c>
    </row>
    <row r="8059" spans="1:13" hidden="1" x14ac:dyDescent="0.25">
      <c r="A8059" s="128"/>
      <c r="B8059" s="2"/>
      <c r="C8059" s="139" t="s">
        <v>7780</v>
      </c>
      <c r="D8059" s="124" t="s">
        <v>7781</v>
      </c>
      <c r="E8059" s="118" t="s">
        <v>48</v>
      </c>
      <c r="F8059" s="124" t="s">
        <v>35249</v>
      </c>
      <c r="G8059" s="118" t="s">
        <v>34659</v>
      </c>
      <c r="H8059" s="137">
        <v>42473</v>
      </c>
      <c r="I8059" s="119">
        <v>1090</v>
      </c>
      <c r="J8059" s="129"/>
      <c r="K8059" s="129"/>
      <c r="L8059" s="129">
        <v>0</v>
      </c>
      <c r="M8059" s="134" t="s">
        <v>23133</v>
      </c>
    </row>
    <row r="8060" spans="1:13" hidden="1" x14ac:dyDescent="0.25">
      <c r="A8060" s="128"/>
      <c r="B8060" s="2"/>
      <c r="C8060" s="139" t="s">
        <v>7782</v>
      </c>
      <c r="D8060" s="124" t="s">
        <v>7783</v>
      </c>
      <c r="E8060" s="118" t="s">
        <v>48</v>
      </c>
      <c r="F8060" s="124" t="s">
        <v>35249</v>
      </c>
      <c r="G8060" s="118" t="s">
        <v>59</v>
      </c>
      <c r="H8060" s="137">
        <v>41396</v>
      </c>
      <c r="I8060" s="119">
        <v>921.72</v>
      </c>
      <c r="J8060" s="129"/>
      <c r="K8060" s="129"/>
      <c r="L8060" s="129">
        <v>0</v>
      </c>
      <c r="M8060" s="134" t="s">
        <v>23133</v>
      </c>
    </row>
    <row r="8061" spans="1:13" hidden="1" x14ac:dyDescent="0.25">
      <c r="A8061" s="128"/>
      <c r="B8061" s="2"/>
      <c r="C8061" s="139" t="s">
        <v>7784</v>
      </c>
      <c r="D8061" s="124" t="s">
        <v>7785</v>
      </c>
      <c r="E8061" s="118" t="s">
        <v>48</v>
      </c>
      <c r="F8061" s="124" t="s">
        <v>35249</v>
      </c>
      <c r="G8061" s="118" t="s">
        <v>59</v>
      </c>
      <c r="H8061" s="137">
        <v>41396</v>
      </c>
      <c r="I8061" s="119">
        <v>987.93</v>
      </c>
      <c r="J8061" s="129"/>
      <c r="K8061" s="129"/>
      <c r="L8061" s="129">
        <v>0</v>
      </c>
      <c r="M8061" s="134" t="s">
        <v>23134</v>
      </c>
    </row>
    <row r="8062" spans="1:13" hidden="1" x14ac:dyDescent="0.25">
      <c r="A8062" s="128"/>
      <c r="B8062" s="2"/>
      <c r="C8062" s="139" t="s">
        <v>7786</v>
      </c>
      <c r="D8062" s="124" t="s">
        <v>7787</v>
      </c>
      <c r="E8062" s="118" t="s">
        <v>48</v>
      </c>
      <c r="F8062" s="124" t="s">
        <v>35249</v>
      </c>
      <c r="G8062" s="118" t="s">
        <v>235</v>
      </c>
      <c r="H8062" s="137">
        <v>41508</v>
      </c>
      <c r="I8062" s="119">
        <v>320.39999999999998</v>
      </c>
      <c r="J8062" s="129"/>
      <c r="K8062" s="129"/>
      <c r="L8062" s="129">
        <v>0</v>
      </c>
      <c r="M8062" s="134" t="s">
        <v>23135</v>
      </c>
    </row>
    <row r="8063" spans="1:13" hidden="1" x14ac:dyDescent="0.25">
      <c r="A8063" s="128"/>
      <c r="B8063" s="2"/>
      <c r="C8063" s="139" t="s">
        <v>7788</v>
      </c>
      <c r="D8063" s="124" t="s">
        <v>7789</v>
      </c>
      <c r="E8063" s="118" t="s">
        <v>7790</v>
      </c>
      <c r="F8063" s="124" t="s">
        <v>7791</v>
      </c>
      <c r="G8063" s="118" t="s">
        <v>235</v>
      </c>
      <c r="H8063" s="137">
        <v>41346</v>
      </c>
      <c r="I8063" s="119">
        <v>63.72</v>
      </c>
      <c r="J8063" s="129"/>
      <c r="K8063" s="129"/>
      <c r="L8063" s="129">
        <v>0</v>
      </c>
      <c r="M8063" s="134" t="s">
        <v>23136</v>
      </c>
    </row>
    <row r="8064" spans="1:13" hidden="1" x14ac:dyDescent="0.25">
      <c r="A8064" s="128"/>
      <c r="B8064" s="2"/>
      <c r="C8064" s="139" t="s">
        <v>7788</v>
      </c>
      <c r="D8064" s="124" t="s">
        <v>7789</v>
      </c>
      <c r="E8064" s="118" t="s">
        <v>7792</v>
      </c>
      <c r="F8064" s="124" t="s">
        <v>7793</v>
      </c>
      <c r="G8064" s="118" t="s">
        <v>235</v>
      </c>
      <c r="H8064" s="137">
        <v>41346</v>
      </c>
      <c r="I8064" s="119">
        <v>63.72</v>
      </c>
      <c r="J8064" s="129"/>
      <c r="K8064" s="129"/>
      <c r="L8064" s="129">
        <v>0</v>
      </c>
      <c r="M8064" s="134" t="s">
        <v>23137</v>
      </c>
    </row>
    <row r="8065" spans="1:13" hidden="1" x14ac:dyDescent="0.25">
      <c r="A8065" s="128"/>
      <c r="B8065" s="2"/>
      <c r="C8065" s="139" t="s">
        <v>18885</v>
      </c>
      <c r="D8065" s="124" t="s">
        <v>18884</v>
      </c>
      <c r="E8065" s="118" t="s">
        <v>48</v>
      </c>
      <c r="F8065" s="124" t="s">
        <v>35249</v>
      </c>
      <c r="G8065" s="118" t="s">
        <v>59</v>
      </c>
      <c r="H8065" s="137">
        <v>40401</v>
      </c>
      <c r="I8065" s="119">
        <v>575</v>
      </c>
      <c r="J8065" s="129"/>
      <c r="K8065" s="129"/>
      <c r="L8065" s="129">
        <v>0</v>
      </c>
      <c r="M8065" s="134" t="s">
        <v>29102</v>
      </c>
    </row>
    <row r="8066" spans="1:13" hidden="1" x14ac:dyDescent="0.25">
      <c r="A8066" s="128"/>
      <c r="B8066" s="2"/>
      <c r="C8066" s="139" t="s">
        <v>7794</v>
      </c>
      <c r="D8066" s="124" t="s">
        <v>7795</v>
      </c>
      <c r="E8066" s="118" t="s">
        <v>48</v>
      </c>
      <c r="F8066" s="124" t="s">
        <v>35249</v>
      </c>
      <c r="G8066" s="118" t="s">
        <v>30</v>
      </c>
      <c r="H8066" s="137">
        <v>46066</v>
      </c>
      <c r="I8066" s="119">
        <v>1190.4100000000001</v>
      </c>
      <c r="J8066" s="129"/>
      <c r="K8066" s="129"/>
      <c r="L8066" s="129">
        <v>0</v>
      </c>
      <c r="M8066" s="134" t="s">
        <v>23138</v>
      </c>
    </row>
    <row r="8067" spans="1:13" hidden="1" x14ac:dyDescent="0.25">
      <c r="A8067" s="128"/>
      <c r="B8067" s="2"/>
      <c r="C8067" s="139" t="s">
        <v>7796</v>
      </c>
      <c r="D8067" s="124" t="s">
        <v>7797</v>
      </c>
      <c r="E8067" s="118" t="s">
        <v>48</v>
      </c>
      <c r="F8067" s="124" t="s">
        <v>35249</v>
      </c>
      <c r="G8067" s="118" t="s">
        <v>30</v>
      </c>
      <c r="H8067" s="137">
        <v>45974</v>
      </c>
      <c r="I8067" s="119">
        <v>776.74</v>
      </c>
      <c r="J8067" s="129"/>
      <c r="K8067" s="129"/>
      <c r="L8067" s="129">
        <v>0</v>
      </c>
      <c r="M8067" s="134" t="s">
        <v>23139</v>
      </c>
    </row>
    <row r="8068" spans="1:13" hidden="1" x14ac:dyDescent="0.25">
      <c r="A8068" s="128"/>
      <c r="B8068" s="2"/>
      <c r="C8068" s="139" t="s">
        <v>7798</v>
      </c>
      <c r="D8068" s="124" t="s">
        <v>7799</v>
      </c>
      <c r="E8068" s="118" t="s">
        <v>48</v>
      </c>
      <c r="F8068" s="124" t="s">
        <v>35249</v>
      </c>
      <c r="G8068" s="118" t="s">
        <v>30</v>
      </c>
      <c r="H8068" s="137">
        <v>43766</v>
      </c>
      <c r="I8068" s="119">
        <v>897</v>
      </c>
      <c r="J8068" s="129"/>
      <c r="K8068" s="129"/>
      <c r="L8068" s="129">
        <v>0</v>
      </c>
      <c r="M8068" s="134" t="s">
        <v>23140</v>
      </c>
    </row>
    <row r="8069" spans="1:13" hidden="1" x14ac:dyDescent="0.25">
      <c r="A8069" s="128"/>
      <c r="B8069" s="2"/>
      <c r="C8069" s="139" t="s">
        <v>7800</v>
      </c>
      <c r="D8069" s="124" t="s">
        <v>7801</v>
      </c>
      <c r="E8069" s="118" t="s">
        <v>48</v>
      </c>
      <c r="F8069" s="124" t="s">
        <v>35249</v>
      </c>
      <c r="G8069" s="118" t="s">
        <v>30</v>
      </c>
      <c r="H8069" s="137">
        <v>43510</v>
      </c>
      <c r="I8069" s="119">
        <v>2652.28</v>
      </c>
      <c r="J8069" s="129"/>
      <c r="K8069" s="129"/>
      <c r="L8069" s="129">
        <v>0</v>
      </c>
      <c r="M8069" s="134" t="s">
        <v>23141</v>
      </c>
    </row>
    <row r="8070" spans="1:13" hidden="1" x14ac:dyDescent="0.25">
      <c r="A8070" s="128"/>
      <c r="B8070" s="2"/>
      <c r="C8070" s="139" t="s">
        <v>7802</v>
      </c>
      <c r="D8070" s="124" t="s">
        <v>7803</v>
      </c>
      <c r="E8070" s="118" t="s">
        <v>48</v>
      </c>
      <c r="F8070" s="124" t="s">
        <v>35249</v>
      </c>
      <c r="G8070" s="118" t="s">
        <v>30</v>
      </c>
      <c r="H8070" s="137">
        <v>43676</v>
      </c>
      <c r="I8070" s="119">
        <v>795</v>
      </c>
      <c r="J8070" s="129"/>
      <c r="K8070" s="129"/>
      <c r="L8070" s="129">
        <v>0</v>
      </c>
      <c r="M8070" s="134" t="s">
        <v>23142</v>
      </c>
    </row>
    <row r="8071" spans="1:13" hidden="1" x14ac:dyDescent="0.25">
      <c r="A8071" s="128"/>
      <c r="B8071" s="2"/>
      <c r="C8071" s="139" t="s">
        <v>7804</v>
      </c>
      <c r="D8071" s="124" t="s">
        <v>7805</v>
      </c>
      <c r="E8071" s="118" t="s">
        <v>7806</v>
      </c>
      <c r="F8071" s="124" t="s">
        <v>7807</v>
      </c>
      <c r="G8071" s="118" t="s">
        <v>30</v>
      </c>
      <c r="H8071" s="137">
        <v>42202</v>
      </c>
      <c r="I8071" s="119">
        <v>350</v>
      </c>
      <c r="J8071" s="129"/>
      <c r="K8071" s="129"/>
      <c r="L8071" s="129">
        <v>0</v>
      </c>
      <c r="M8071" s="134" t="s">
        <v>23143</v>
      </c>
    </row>
    <row r="8072" spans="1:13" hidden="1" x14ac:dyDescent="0.25">
      <c r="A8072" s="128"/>
      <c r="B8072" s="2"/>
      <c r="C8072" s="139" t="s">
        <v>7804</v>
      </c>
      <c r="D8072" s="124" t="s">
        <v>7805</v>
      </c>
      <c r="E8072" s="118" t="s">
        <v>127</v>
      </c>
      <c r="F8072" s="124" t="s">
        <v>128</v>
      </c>
      <c r="G8072" s="118" t="s">
        <v>30</v>
      </c>
      <c r="H8072" s="137">
        <v>42277</v>
      </c>
      <c r="I8072" s="119">
        <v>299</v>
      </c>
      <c r="J8072" s="129"/>
      <c r="K8072" s="129"/>
      <c r="L8072" s="129">
        <v>0</v>
      </c>
      <c r="M8072" s="134" t="s">
        <v>23144</v>
      </c>
    </row>
    <row r="8073" spans="1:13" hidden="1" x14ac:dyDescent="0.25">
      <c r="A8073" s="128"/>
      <c r="B8073" s="2"/>
      <c r="C8073" s="139" t="s">
        <v>7804</v>
      </c>
      <c r="D8073" s="124" t="s">
        <v>7805</v>
      </c>
      <c r="E8073" s="118" t="s">
        <v>129</v>
      </c>
      <c r="F8073" s="124" t="s">
        <v>130</v>
      </c>
      <c r="G8073" s="118" t="s">
        <v>30</v>
      </c>
      <c r="H8073" s="137">
        <v>42277</v>
      </c>
      <c r="I8073" s="119">
        <v>299</v>
      </c>
      <c r="J8073" s="129"/>
      <c r="K8073" s="129"/>
      <c r="L8073" s="129">
        <v>0</v>
      </c>
      <c r="M8073" s="134" t="s">
        <v>23145</v>
      </c>
    </row>
    <row r="8074" spans="1:13" hidden="1" x14ac:dyDescent="0.25">
      <c r="A8074" s="128"/>
      <c r="B8074" s="2"/>
      <c r="C8074" s="139" t="s">
        <v>7804</v>
      </c>
      <c r="D8074" s="124" t="s">
        <v>7805</v>
      </c>
      <c r="E8074" s="118" t="s">
        <v>7808</v>
      </c>
      <c r="F8074" s="124" t="s">
        <v>7809</v>
      </c>
      <c r="G8074" s="118" t="s">
        <v>30</v>
      </c>
      <c r="H8074" s="137">
        <v>42349</v>
      </c>
      <c r="I8074" s="119">
        <v>260</v>
      </c>
      <c r="J8074" s="129"/>
      <c r="K8074" s="129"/>
      <c r="L8074" s="129">
        <v>0</v>
      </c>
      <c r="M8074" s="134" t="s">
        <v>29484</v>
      </c>
    </row>
    <row r="8075" spans="1:13" hidden="1" x14ac:dyDescent="0.25">
      <c r="A8075" s="128"/>
      <c r="B8075" s="2"/>
      <c r="C8075" s="139" t="s">
        <v>7804</v>
      </c>
      <c r="D8075" s="124" t="s">
        <v>7805</v>
      </c>
      <c r="E8075" s="118" t="s">
        <v>7810</v>
      </c>
      <c r="F8075" s="124" t="s">
        <v>7811</v>
      </c>
      <c r="G8075" s="118" t="s">
        <v>30</v>
      </c>
      <c r="H8075" s="137">
        <v>45083</v>
      </c>
      <c r="I8075" s="119">
        <v>367.69</v>
      </c>
      <c r="J8075" s="129"/>
      <c r="K8075" s="129"/>
      <c r="L8075" s="129">
        <v>0</v>
      </c>
      <c r="M8075" s="134" t="s">
        <v>29188</v>
      </c>
    </row>
    <row r="8076" spans="1:13" hidden="1" x14ac:dyDescent="0.25">
      <c r="A8076" s="128"/>
      <c r="B8076" s="2"/>
      <c r="C8076" s="139" t="s">
        <v>7804</v>
      </c>
      <c r="D8076" s="124" t="s">
        <v>7805</v>
      </c>
      <c r="E8076" s="118" t="s">
        <v>7812</v>
      </c>
      <c r="F8076" s="124" t="s">
        <v>7813</v>
      </c>
      <c r="G8076" s="118" t="s">
        <v>30</v>
      </c>
      <c r="H8076" s="137">
        <v>42416</v>
      </c>
      <c r="I8076" s="119">
        <v>515.52</v>
      </c>
      <c r="J8076" s="129"/>
      <c r="K8076" s="129"/>
      <c r="L8076" s="129">
        <v>0</v>
      </c>
      <c r="M8076" s="134" t="s">
        <v>23146</v>
      </c>
    </row>
    <row r="8077" spans="1:13" hidden="1" x14ac:dyDescent="0.25">
      <c r="A8077" s="128"/>
      <c r="B8077" s="2"/>
      <c r="C8077" s="139" t="s">
        <v>7804</v>
      </c>
      <c r="D8077" s="124" t="s">
        <v>7805</v>
      </c>
      <c r="E8077" s="118" t="s">
        <v>7814</v>
      </c>
      <c r="F8077" s="124" t="s">
        <v>7815</v>
      </c>
      <c r="G8077" s="118" t="s">
        <v>30</v>
      </c>
      <c r="H8077" s="137">
        <v>43473</v>
      </c>
      <c r="I8077" s="119">
        <v>1205.25</v>
      </c>
      <c r="J8077" s="129"/>
      <c r="K8077" s="129"/>
      <c r="L8077" s="129">
        <v>0</v>
      </c>
      <c r="M8077" s="134" t="s">
        <v>23147</v>
      </c>
    </row>
    <row r="8078" spans="1:13" hidden="1" x14ac:dyDescent="0.25">
      <c r="A8078" s="128"/>
      <c r="B8078" s="2"/>
      <c r="C8078" s="139" t="s">
        <v>7804</v>
      </c>
      <c r="D8078" s="124" t="s">
        <v>7805</v>
      </c>
      <c r="E8078" s="118" t="s">
        <v>7816</v>
      </c>
      <c r="F8078" s="124" t="s">
        <v>7817</v>
      </c>
      <c r="G8078" s="118" t="s">
        <v>30</v>
      </c>
      <c r="H8078" s="137">
        <v>42377</v>
      </c>
      <c r="I8078" s="119">
        <v>568.4</v>
      </c>
      <c r="J8078" s="129"/>
      <c r="K8078" s="129"/>
      <c r="L8078" s="129">
        <v>0</v>
      </c>
      <c r="M8078" s="134" t="s">
        <v>23148</v>
      </c>
    </row>
    <row r="8079" spans="1:13" hidden="1" x14ac:dyDescent="0.25">
      <c r="A8079" s="128"/>
      <c r="B8079" s="2"/>
      <c r="C8079" s="139" t="s">
        <v>7804</v>
      </c>
      <c r="D8079" s="124" t="s">
        <v>7805</v>
      </c>
      <c r="E8079" s="118" t="s">
        <v>7818</v>
      </c>
      <c r="F8079" s="124" t="s">
        <v>7819</v>
      </c>
      <c r="G8079" s="118" t="s">
        <v>30</v>
      </c>
      <c r="H8079" s="137">
        <v>42835</v>
      </c>
      <c r="I8079" s="119">
        <v>555.86</v>
      </c>
      <c r="J8079" s="129"/>
      <c r="K8079" s="129"/>
      <c r="L8079" s="129">
        <v>0</v>
      </c>
      <c r="M8079" s="134" t="s">
        <v>23149</v>
      </c>
    </row>
    <row r="8080" spans="1:13" hidden="1" x14ac:dyDescent="0.25">
      <c r="A8080" s="128"/>
      <c r="B8080" s="2"/>
      <c r="C8080" s="139" t="s">
        <v>7804</v>
      </c>
      <c r="D8080" s="124" t="s">
        <v>7805</v>
      </c>
      <c r="E8080" s="118" t="s">
        <v>7820</v>
      </c>
      <c r="F8080" s="124" t="s">
        <v>7821</v>
      </c>
      <c r="G8080" s="118" t="s">
        <v>30</v>
      </c>
      <c r="H8080" s="137">
        <v>42837</v>
      </c>
      <c r="I8080" s="119">
        <v>587.65</v>
      </c>
      <c r="J8080" s="129"/>
      <c r="K8080" s="129"/>
      <c r="L8080" s="129">
        <v>0</v>
      </c>
      <c r="M8080" s="134" t="s">
        <v>23150</v>
      </c>
    </row>
    <row r="8081" spans="1:13" hidden="1" x14ac:dyDescent="0.25">
      <c r="A8081" s="128"/>
      <c r="B8081" s="2"/>
      <c r="C8081" s="139" t="s">
        <v>7804</v>
      </c>
      <c r="D8081" s="124" t="s">
        <v>7805</v>
      </c>
      <c r="E8081" s="118" t="s">
        <v>7822</v>
      </c>
      <c r="F8081" s="124" t="s">
        <v>7823</v>
      </c>
      <c r="G8081" s="118" t="s">
        <v>30</v>
      </c>
      <c r="H8081" s="137">
        <v>42510</v>
      </c>
      <c r="I8081" s="119">
        <v>522.58000000000004</v>
      </c>
      <c r="J8081" s="129"/>
      <c r="K8081" s="129"/>
      <c r="L8081" s="129">
        <v>0</v>
      </c>
      <c r="M8081" s="134" t="s">
        <v>23151</v>
      </c>
    </row>
    <row r="8082" spans="1:13" hidden="1" x14ac:dyDescent="0.25">
      <c r="A8082" s="128"/>
      <c r="B8082" s="2"/>
      <c r="C8082" s="139" t="s">
        <v>7804</v>
      </c>
      <c r="D8082" s="124" t="s">
        <v>7805</v>
      </c>
      <c r="E8082" s="118" t="s">
        <v>7824</v>
      </c>
      <c r="F8082" s="124" t="s">
        <v>7825</v>
      </c>
      <c r="G8082" s="118" t="s">
        <v>30</v>
      </c>
      <c r="H8082" s="137">
        <v>43361</v>
      </c>
      <c r="I8082" s="119">
        <v>193.04</v>
      </c>
      <c r="J8082" s="129"/>
      <c r="K8082" s="129"/>
      <c r="L8082" s="129">
        <v>0</v>
      </c>
      <c r="M8082" s="134" t="s">
        <v>23152</v>
      </c>
    </row>
    <row r="8083" spans="1:13" hidden="1" x14ac:dyDescent="0.25">
      <c r="A8083" s="128"/>
      <c r="B8083" s="2"/>
      <c r="C8083" s="139" t="s">
        <v>7804</v>
      </c>
      <c r="D8083" s="124" t="s">
        <v>7805</v>
      </c>
      <c r="E8083" s="118" t="s">
        <v>7826</v>
      </c>
      <c r="F8083" s="124" t="s">
        <v>7827</v>
      </c>
      <c r="G8083" s="118" t="s">
        <v>30</v>
      </c>
      <c r="H8083" s="137">
        <v>42573</v>
      </c>
      <c r="I8083" s="119">
        <v>235</v>
      </c>
      <c r="J8083" s="129"/>
      <c r="K8083" s="129"/>
      <c r="L8083" s="129">
        <v>0</v>
      </c>
      <c r="M8083" s="134" t="s">
        <v>23153</v>
      </c>
    </row>
    <row r="8084" spans="1:13" hidden="1" x14ac:dyDescent="0.25">
      <c r="A8084" s="128"/>
      <c r="B8084" s="2"/>
      <c r="C8084" s="139" t="s">
        <v>7804</v>
      </c>
      <c r="D8084" s="124" t="s">
        <v>7805</v>
      </c>
      <c r="E8084" s="118" t="s">
        <v>7828</v>
      </c>
      <c r="F8084" s="124" t="s">
        <v>7829</v>
      </c>
      <c r="G8084" s="118" t="s">
        <v>30</v>
      </c>
      <c r="H8084" s="137">
        <v>42607</v>
      </c>
      <c r="I8084" s="119">
        <v>1723.56</v>
      </c>
      <c r="J8084" s="129"/>
      <c r="K8084" s="129"/>
      <c r="L8084" s="129">
        <v>0</v>
      </c>
      <c r="M8084" s="134" t="s">
        <v>23154</v>
      </c>
    </row>
    <row r="8085" spans="1:13" hidden="1" x14ac:dyDescent="0.25">
      <c r="A8085" s="128"/>
      <c r="B8085" s="2"/>
      <c r="C8085" s="139" t="s">
        <v>7804</v>
      </c>
      <c r="D8085" s="124" t="s">
        <v>7805</v>
      </c>
      <c r="E8085" s="118" t="s">
        <v>7830</v>
      </c>
      <c r="F8085" s="124" t="s">
        <v>7831</v>
      </c>
      <c r="G8085" s="118" t="s">
        <v>30</v>
      </c>
      <c r="H8085" s="137">
        <v>42578</v>
      </c>
      <c r="I8085" s="119">
        <v>570.14</v>
      </c>
      <c r="J8085" s="129"/>
      <c r="K8085" s="129"/>
      <c r="L8085" s="129">
        <v>0</v>
      </c>
      <c r="M8085" s="134" t="s">
        <v>23155</v>
      </c>
    </row>
    <row r="8086" spans="1:13" hidden="1" x14ac:dyDescent="0.25">
      <c r="A8086" s="128"/>
      <c r="B8086" s="2"/>
      <c r="C8086" s="139" t="s">
        <v>7804</v>
      </c>
      <c r="D8086" s="124" t="s">
        <v>7805</v>
      </c>
      <c r="E8086" s="118" t="s">
        <v>7832</v>
      </c>
      <c r="F8086" s="124" t="s">
        <v>7833</v>
      </c>
      <c r="G8086" s="118" t="s">
        <v>30</v>
      </c>
      <c r="H8086" s="137">
        <v>42646</v>
      </c>
      <c r="I8086" s="119">
        <v>552.41999999999996</v>
      </c>
      <c r="J8086" s="129"/>
      <c r="K8086" s="129"/>
      <c r="L8086" s="129">
        <v>0</v>
      </c>
      <c r="M8086" s="134" t="s">
        <v>23156</v>
      </c>
    </row>
    <row r="8087" spans="1:13" hidden="1" x14ac:dyDescent="0.25">
      <c r="A8087" s="128"/>
      <c r="B8087" s="2"/>
      <c r="C8087" s="139" t="s">
        <v>7804</v>
      </c>
      <c r="D8087" s="124" t="s">
        <v>7805</v>
      </c>
      <c r="E8087" s="118" t="s">
        <v>7834</v>
      </c>
      <c r="F8087" s="124" t="s">
        <v>7835</v>
      </c>
      <c r="G8087" s="118" t="s">
        <v>30</v>
      </c>
      <c r="H8087" s="137">
        <v>43021</v>
      </c>
      <c r="I8087" s="119">
        <v>227.1</v>
      </c>
      <c r="J8087" s="129"/>
      <c r="K8087" s="129"/>
      <c r="L8087" s="129">
        <v>0</v>
      </c>
      <c r="M8087" s="134" t="s">
        <v>23157</v>
      </c>
    </row>
    <row r="8088" spans="1:13" hidden="1" x14ac:dyDescent="0.25">
      <c r="A8088" s="128"/>
      <c r="B8088" s="2"/>
      <c r="C8088" s="139" t="s">
        <v>7804</v>
      </c>
      <c r="D8088" s="124" t="s">
        <v>7805</v>
      </c>
      <c r="E8088" s="118" t="s">
        <v>7836</v>
      </c>
      <c r="F8088" s="124" t="s">
        <v>7837</v>
      </c>
      <c r="G8088" s="118" t="s">
        <v>30</v>
      </c>
      <c r="H8088" s="137">
        <v>42723</v>
      </c>
      <c r="I8088" s="119">
        <v>449.4</v>
      </c>
      <c r="J8088" s="129"/>
      <c r="K8088" s="129"/>
      <c r="L8088" s="129">
        <v>0</v>
      </c>
      <c r="M8088" s="134" t="s">
        <v>23158</v>
      </c>
    </row>
    <row r="8089" spans="1:13" hidden="1" x14ac:dyDescent="0.25">
      <c r="A8089" s="128"/>
      <c r="B8089" s="2"/>
      <c r="C8089" s="139" t="s">
        <v>7804</v>
      </c>
      <c r="D8089" s="124" t="s">
        <v>7805</v>
      </c>
      <c r="E8089" s="118" t="s">
        <v>7838</v>
      </c>
      <c r="F8089" s="124" t="s">
        <v>7839</v>
      </c>
      <c r="G8089" s="118" t="s">
        <v>30</v>
      </c>
      <c r="H8089" s="137">
        <v>42894</v>
      </c>
      <c r="I8089" s="119">
        <v>227.1</v>
      </c>
      <c r="J8089" s="129"/>
      <c r="K8089" s="129"/>
      <c r="L8089" s="129">
        <v>0</v>
      </c>
      <c r="M8089" s="134" t="s">
        <v>23159</v>
      </c>
    </row>
    <row r="8090" spans="1:13" hidden="1" x14ac:dyDescent="0.25">
      <c r="A8090" s="128"/>
      <c r="B8090" s="2"/>
      <c r="C8090" s="139" t="s">
        <v>7804</v>
      </c>
      <c r="D8090" s="124" t="s">
        <v>7805</v>
      </c>
      <c r="E8090" s="118" t="s">
        <v>231</v>
      </c>
      <c r="F8090" s="124" t="s">
        <v>232</v>
      </c>
      <c r="G8090" s="118" t="s">
        <v>30</v>
      </c>
      <c r="H8090" s="137">
        <v>42935</v>
      </c>
      <c r="I8090" s="119">
        <v>296.67</v>
      </c>
      <c r="J8090" s="129"/>
      <c r="K8090" s="129"/>
      <c r="L8090" s="129">
        <v>0</v>
      </c>
      <c r="M8090" s="134" t="s">
        <v>35024</v>
      </c>
    </row>
    <row r="8091" spans="1:13" hidden="1" x14ac:dyDescent="0.25">
      <c r="A8091" s="128"/>
      <c r="B8091" s="2"/>
      <c r="C8091" s="139" t="s">
        <v>7804</v>
      </c>
      <c r="D8091" s="124" t="s">
        <v>7805</v>
      </c>
      <c r="E8091" s="118" t="s">
        <v>7840</v>
      </c>
      <c r="F8091" s="124" t="s">
        <v>7841</v>
      </c>
      <c r="G8091" s="118" t="s">
        <v>30</v>
      </c>
      <c r="H8091" s="137">
        <v>43017</v>
      </c>
      <c r="I8091" s="119">
        <v>292.60000000000002</v>
      </c>
      <c r="J8091" s="129"/>
      <c r="K8091" s="129"/>
      <c r="L8091" s="129">
        <v>0</v>
      </c>
      <c r="M8091" s="134" t="s">
        <v>23160</v>
      </c>
    </row>
    <row r="8092" spans="1:13" hidden="1" x14ac:dyDescent="0.25">
      <c r="A8092" s="128"/>
      <c r="B8092" s="2"/>
      <c r="C8092" s="139" t="s">
        <v>7804</v>
      </c>
      <c r="D8092" s="124" t="s">
        <v>7805</v>
      </c>
      <c r="E8092" s="118" t="s">
        <v>7842</v>
      </c>
      <c r="F8092" s="124" t="s">
        <v>7843</v>
      </c>
      <c r="G8092" s="118" t="s">
        <v>30</v>
      </c>
      <c r="H8092" s="137">
        <v>43376</v>
      </c>
      <c r="I8092" s="119">
        <v>652</v>
      </c>
      <c r="J8092" s="129"/>
      <c r="K8092" s="129"/>
      <c r="L8092" s="129">
        <v>0</v>
      </c>
      <c r="M8092" s="134" t="s">
        <v>23161</v>
      </c>
    </row>
    <row r="8093" spans="1:13" hidden="1" x14ac:dyDescent="0.25">
      <c r="A8093" s="128"/>
      <c r="B8093" s="2"/>
      <c r="C8093" s="139" t="s">
        <v>7804</v>
      </c>
      <c r="D8093" s="124" t="s">
        <v>7805</v>
      </c>
      <c r="E8093" s="118" t="s">
        <v>7844</v>
      </c>
      <c r="F8093" s="124" t="s">
        <v>7845</v>
      </c>
      <c r="G8093" s="118" t="s">
        <v>30</v>
      </c>
      <c r="H8093" s="137">
        <v>43026</v>
      </c>
      <c r="I8093" s="119">
        <v>263</v>
      </c>
      <c r="J8093" s="129"/>
      <c r="K8093" s="129"/>
      <c r="L8093" s="129">
        <v>0</v>
      </c>
      <c r="M8093" s="134" t="s">
        <v>23162</v>
      </c>
    </row>
    <row r="8094" spans="1:13" hidden="1" x14ac:dyDescent="0.25">
      <c r="A8094" s="128"/>
      <c r="B8094" s="2"/>
      <c r="C8094" s="139" t="s">
        <v>7804</v>
      </c>
      <c r="D8094" s="124" t="s">
        <v>7805</v>
      </c>
      <c r="E8094" s="118" t="s">
        <v>7846</v>
      </c>
      <c r="F8094" s="124" t="s">
        <v>7847</v>
      </c>
      <c r="G8094" s="118" t="s">
        <v>30</v>
      </c>
      <c r="H8094" s="137">
        <v>43549</v>
      </c>
      <c r="I8094" s="119">
        <v>580</v>
      </c>
      <c r="J8094" s="129"/>
      <c r="K8094" s="129"/>
      <c r="L8094" s="129">
        <v>0</v>
      </c>
      <c r="M8094" s="134" t="s">
        <v>23163</v>
      </c>
    </row>
    <row r="8095" spans="1:13" hidden="1" x14ac:dyDescent="0.25">
      <c r="A8095" s="128"/>
      <c r="B8095" s="2"/>
      <c r="C8095" s="139" t="s">
        <v>7804</v>
      </c>
      <c r="D8095" s="124" t="s">
        <v>7805</v>
      </c>
      <c r="E8095" s="118" t="s">
        <v>107</v>
      </c>
      <c r="F8095" s="124" t="s">
        <v>108</v>
      </c>
      <c r="G8095" s="118" t="s">
        <v>30</v>
      </c>
      <c r="H8095" s="137">
        <v>44620</v>
      </c>
      <c r="I8095" s="119">
        <v>409.6</v>
      </c>
      <c r="J8095" s="129"/>
      <c r="K8095" s="129"/>
      <c r="L8095" s="129">
        <v>0</v>
      </c>
      <c r="M8095" s="134" t="s">
        <v>23164</v>
      </c>
    </row>
    <row r="8096" spans="1:13" hidden="1" x14ac:dyDescent="0.25">
      <c r="A8096" s="128"/>
      <c r="B8096" s="2"/>
      <c r="C8096" s="139" t="s">
        <v>7804</v>
      </c>
      <c r="D8096" s="124" t="s">
        <v>7805</v>
      </c>
      <c r="E8096" s="118" t="s">
        <v>18924</v>
      </c>
      <c r="F8096" s="124" t="s">
        <v>18923</v>
      </c>
      <c r="G8096" s="118" t="s">
        <v>30</v>
      </c>
      <c r="H8096" s="137">
        <v>44825</v>
      </c>
      <c r="I8096" s="119">
        <v>370.41</v>
      </c>
      <c r="J8096" s="129"/>
      <c r="K8096" s="129"/>
      <c r="L8096" s="129">
        <v>0</v>
      </c>
      <c r="M8096" s="134" t="s">
        <v>23165</v>
      </c>
    </row>
    <row r="8097" spans="1:13" hidden="1" x14ac:dyDescent="0.25">
      <c r="A8097" s="128"/>
      <c r="B8097" s="2"/>
      <c r="C8097" s="139" t="s">
        <v>7804</v>
      </c>
      <c r="D8097" s="124" t="s">
        <v>7805</v>
      </c>
      <c r="E8097" s="118" t="s">
        <v>18922</v>
      </c>
      <c r="F8097" s="124" t="s">
        <v>18921</v>
      </c>
      <c r="G8097" s="118" t="s">
        <v>30</v>
      </c>
      <c r="H8097" s="137">
        <v>44910</v>
      </c>
      <c r="I8097" s="119">
        <v>795</v>
      </c>
      <c r="J8097" s="129"/>
      <c r="K8097" s="129"/>
      <c r="L8097" s="129">
        <v>0</v>
      </c>
      <c r="M8097" s="134" t="s">
        <v>23166</v>
      </c>
    </row>
    <row r="8098" spans="1:13" hidden="1" x14ac:dyDescent="0.25">
      <c r="A8098" s="128"/>
      <c r="B8098" s="2"/>
      <c r="C8098" s="139" t="s">
        <v>7804</v>
      </c>
      <c r="D8098" s="124" t="s">
        <v>7805</v>
      </c>
      <c r="E8098" s="118" t="s">
        <v>27467</v>
      </c>
      <c r="F8098" s="124" t="s">
        <v>27468</v>
      </c>
      <c r="G8098" s="118" t="s">
        <v>30</v>
      </c>
      <c r="H8098" s="137">
        <v>44944</v>
      </c>
      <c r="I8098" s="119">
        <v>548</v>
      </c>
      <c r="J8098" s="129"/>
      <c r="K8098" s="129"/>
      <c r="L8098" s="129">
        <v>0</v>
      </c>
      <c r="M8098" s="134" t="s">
        <v>23167</v>
      </c>
    </row>
    <row r="8099" spans="1:13" hidden="1" x14ac:dyDescent="0.25">
      <c r="A8099" s="128"/>
      <c r="B8099" s="2"/>
      <c r="C8099" s="139" t="s">
        <v>7804</v>
      </c>
      <c r="D8099" s="124" t="s">
        <v>7805</v>
      </c>
      <c r="E8099" s="118" t="s">
        <v>27465</v>
      </c>
      <c r="F8099" s="124" t="s">
        <v>27466</v>
      </c>
      <c r="G8099" s="118" t="s">
        <v>30</v>
      </c>
      <c r="H8099" s="137">
        <v>46045</v>
      </c>
      <c r="I8099" s="119">
        <v>485</v>
      </c>
      <c r="J8099" s="129"/>
      <c r="K8099" s="129"/>
      <c r="L8099" s="129">
        <v>0</v>
      </c>
      <c r="M8099" s="134" t="s">
        <v>23168</v>
      </c>
    </row>
    <row r="8100" spans="1:13" hidden="1" x14ac:dyDescent="0.25">
      <c r="A8100" s="128"/>
      <c r="B8100" s="2"/>
      <c r="C8100" s="139" t="s">
        <v>7804</v>
      </c>
      <c r="D8100" s="124" t="s">
        <v>7805</v>
      </c>
      <c r="E8100" s="118" t="s">
        <v>27486</v>
      </c>
      <c r="F8100" s="124" t="s">
        <v>27487</v>
      </c>
      <c r="G8100" s="118" t="s">
        <v>30</v>
      </c>
      <c r="H8100" s="137">
        <v>45161</v>
      </c>
      <c r="I8100" s="119">
        <v>610</v>
      </c>
      <c r="J8100" s="129"/>
      <c r="K8100" s="129"/>
      <c r="L8100" s="129">
        <v>0</v>
      </c>
      <c r="M8100" s="134" t="s">
        <v>23169</v>
      </c>
    </row>
    <row r="8101" spans="1:13" hidden="1" x14ac:dyDescent="0.25">
      <c r="A8101" s="128"/>
      <c r="B8101" s="2"/>
      <c r="C8101" s="139" t="s">
        <v>7804</v>
      </c>
      <c r="D8101" s="124" t="s">
        <v>7805</v>
      </c>
      <c r="E8101" s="118" t="s">
        <v>7848</v>
      </c>
      <c r="F8101" s="124" t="s">
        <v>7849</v>
      </c>
      <c r="G8101" s="118" t="s">
        <v>30</v>
      </c>
      <c r="H8101" s="137">
        <v>41711</v>
      </c>
      <c r="I8101" s="119">
        <v>274.51</v>
      </c>
      <c r="J8101" s="129"/>
      <c r="K8101" s="129"/>
      <c r="L8101" s="129">
        <v>0</v>
      </c>
      <c r="M8101" s="134" t="s">
        <v>23170</v>
      </c>
    </row>
    <row r="8102" spans="1:13" hidden="1" x14ac:dyDescent="0.25">
      <c r="A8102" s="128"/>
      <c r="B8102" s="2"/>
      <c r="C8102" s="139" t="s">
        <v>7804</v>
      </c>
      <c r="D8102" s="124" t="s">
        <v>7805</v>
      </c>
      <c r="E8102" s="118" t="s">
        <v>133</v>
      </c>
      <c r="F8102" s="124" t="s">
        <v>134</v>
      </c>
      <c r="G8102" s="118" t="s">
        <v>30</v>
      </c>
      <c r="H8102" s="137">
        <v>41667</v>
      </c>
      <c r="I8102" s="119">
        <v>181</v>
      </c>
      <c r="J8102" s="129"/>
      <c r="K8102" s="129"/>
      <c r="L8102" s="129">
        <v>0</v>
      </c>
      <c r="M8102" s="134" t="s">
        <v>23170</v>
      </c>
    </row>
    <row r="8103" spans="1:13" hidden="1" x14ac:dyDescent="0.25">
      <c r="A8103" s="128"/>
      <c r="B8103" s="2"/>
      <c r="C8103" s="139" t="s">
        <v>7804</v>
      </c>
      <c r="D8103" s="124" t="s">
        <v>7805</v>
      </c>
      <c r="E8103" s="118" t="s">
        <v>7850</v>
      </c>
      <c r="F8103" s="124" t="s">
        <v>7851</v>
      </c>
      <c r="G8103" s="118" t="s">
        <v>30</v>
      </c>
      <c r="H8103" s="137">
        <v>41551</v>
      </c>
      <c r="I8103" s="119">
        <v>266</v>
      </c>
      <c r="J8103" s="129"/>
      <c r="K8103" s="129"/>
      <c r="L8103" s="129">
        <v>0</v>
      </c>
      <c r="M8103" s="134" t="s">
        <v>23170</v>
      </c>
    </row>
    <row r="8104" spans="1:13" hidden="1" x14ac:dyDescent="0.25">
      <c r="A8104" s="128"/>
      <c r="B8104" s="2"/>
      <c r="C8104" s="139" t="s">
        <v>7804</v>
      </c>
      <c r="D8104" s="124" t="s">
        <v>7805</v>
      </c>
      <c r="E8104" s="118" t="s">
        <v>7852</v>
      </c>
      <c r="F8104" s="124" t="s">
        <v>7853</v>
      </c>
      <c r="G8104" s="118" t="s">
        <v>30</v>
      </c>
      <c r="H8104" s="137">
        <v>40155</v>
      </c>
      <c r="I8104" s="119">
        <v>311</v>
      </c>
      <c r="J8104" s="129"/>
      <c r="K8104" s="129"/>
      <c r="L8104" s="129">
        <v>0</v>
      </c>
      <c r="M8104" s="134" t="s">
        <v>23171</v>
      </c>
    </row>
    <row r="8105" spans="1:13" hidden="1" x14ac:dyDescent="0.25">
      <c r="A8105" s="128"/>
      <c r="B8105" s="2"/>
      <c r="C8105" s="139" t="s">
        <v>7804</v>
      </c>
      <c r="D8105" s="124" t="s">
        <v>7805</v>
      </c>
      <c r="E8105" s="118" t="s">
        <v>7854</v>
      </c>
      <c r="F8105" s="124" t="s">
        <v>7855</v>
      </c>
      <c r="G8105" s="118" t="s">
        <v>30</v>
      </c>
      <c r="H8105" s="137">
        <v>41736</v>
      </c>
      <c r="I8105" s="119">
        <v>272</v>
      </c>
      <c r="J8105" s="129">
        <v>1.2</v>
      </c>
      <c r="K8105" s="129">
        <v>0.6</v>
      </c>
      <c r="L8105" s="129">
        <v>0.72</v>
      </c>
      <c r="M8105" s="134" t="s">
        <v>23172</v>
      </c>
    </row>
    <row r="8106" spans="1:13" hidden="1" x14ac:dyDescent="0.25">
      <c r="A8106" s="128"/>
      <c r="B8106" s="2"/>
      <c r="C8106" s="139" t="s">
        <v>7804</v>
      </c>
      <c r="D8106" s="124" t="s">
        <v>7805</v>
      </c>
      <c r="E8106" s="118" t="s">
        <v>7856</v>
      </c>
      <c r="F8106" s="124" t="s">
        <v>7857</v>
      </c>
      <c r="G8106" s="118" t="s">
        <v>30</v>
      </c>
      <c r="H8106" s="137">
        <v>41626</v>
      </c>
      <c r="I8106" s="119">
        <v>226</v>
      </c>
      <c r="J8106" s="129">
        <v>1.2</v>
      </c>
      <c r="K8106" s="129">
        <v>0.6</v>
      </c>
      <c r="L8106" s="129">
        <v>0.72</v>
      </c>
      <c r="M8106" s="134" t="s">
        <v>29251</v>
      </c>
    </row>
    <row r="8107" spans="1:13" hidden="1" x14ac:dyDescent="0.25">
      <c r="A8107" s="128"/>
      <c r="B8107" s="2"/>
      <c r="C8107" s="139" t="s">
        <v>7804</v>
      </c>
      <c r="D8107" s="124" t="s">
        <v>7805</v>
      </c>
      <c r="E8107" s="118" t="s">
        <v>7858</v>
      </c>
      <c r="F8107" s="124" t="s">
        <v>7859</v>
      </c>
      <c r="G8107" s="118" t="s">
        <v>30</v>
      </c>
      <c r="H8107" s="137">
        <v>41681</v>
      </c>
      <c r="I8107" s="119">
        <v>274.51</v>
      </c>
      <c r="J8107" s="129">
        <v>1.2</v>
      </c>
      <c r="K8107" s="129">
        <v>0.6</v>
      </c>
      <c r="L8107" s="129">
        <v>0.72</v>
      </c>
      <c r="M8107" s="134" t="s">
        <v>23173</v>
      </c>
    </row>
    <row r="8108" spans="1:13" hidden="1" x14ac:dyDescent="0.25">
      <c r="A8108" s="128"/>
      <c r="B8108" s="2"/>
      <c r="C8108" s="139" t="s">
        <v>7804</v>
      </c>
      <c r="D8108" s="124" t="s">
        <v>7805</v>
      </c>
      <c r="E8108" s="118" t="s">
        <v>7860</v>
      </c>
      <c r="F8108" s="124" t="s">
        <v>7861</v>
      </c>
      <c r="G8108" s="118" t="s">
        <v>30</v>
      </c>
      <c r="H8108" s="137">
        <v>41864</v>
      </c>
      <c r="I8108" s="119">
        <v>274.51</v>
      </c>
      <c r="J8108" s="129"/>
      <c r="K8108" s="129"/>
      <c r="L8108" s="129">
        <v>0</v>
      </c>
      <c r="M8108" s="134" t="s">
        <v>23174</v>
      </c>
    </row>
    <row r="8109" spans="1:13" hidden="1" x14ac:dyDescent="0.25">
      <c r="A8109" s="128"/>
      <c r="B8109" s="2"/>
      <c r="C8109" s="139" t="s">
        <v>7804</v>
      </c>
      <c r="D8109" s="124" t="s">
        <v>7805</v>
      </c>
      <c r="E8109" s="118" t="s">
        <v>7862</v>
      </c>
      <c r="F8109" s="124" t="s">
        <v>7863</v>
      </c>
      <c r="G8109" s="118" t="s">
        <v>30</v>
      </c>
      <c r="H8109" s="137">
        <v>40977</v>
      </c>
      <c r="I8109" s="119">
        <v>280</v>
      </c>
      <c r="J8109" s="129"/>
      <c r="K8109" s="129"/>
      <c r="L8109" s="129">
        <v>0</v>
      </c>
      <c r="M8109" s="134" t="s">
        <v>23175</v>
      </c>
    </row>
    <row r="8110" spans="1:13" hidden="1" x14ac:dyDescent="0.25">
      <c r="A8110" s="128"/>
      <c r="B8110" s="2"/>
      <c r="C8110" s="139" t="s">
        <v>7804</v>
      </c>
      <c r="D8110" s="124" t="s">
        <v>7805</v>
      </c>
      <c r="E8110" s="118" t="s">
        <v>7864</v>
      </c>
      <c r="F8110" s="124" t="s">
        <v>145</v>
      </c>
      <c r="G8110" s="118" t="s">
        <v>30</v>
      </c>
      <c r="H8110" s="137">
        <v>41331</v>
      </c>
      <c r="I8110" s="119">
        <v>266</v>
      </c>
      <c r="J8110" s="129"/>
      <c r="K8110" s="129"/>
      <c r="L8110" s="129">
        <v>0</v>
      </c>
      <c r="M8110" s="134" t="s">
        <v>23176</v>
      </c>
    </row>
    <row r="8111" spans="1:13" hidden="1" x14ac:dyDescent="0.25">
      <c r="A8111" s="128"/>
      <c r="B8111" s="2"/>
      <c r="C8111" s="139" t="s">
        <v>7804</v>
      </c>
      <c r="D8111" s="124" t="s">
        <v>7805</v>
      </c>
      <c r="E8111" s="118" t="s">
        <v>7865</v>
      </c>
      <c r="F8111" s="124" t="s">
        <v>7866</v>
      </c>
      <c r="G8111" s="118" t="s">
        <v>30</v>
      </c>
      <c r="H8111" s="137">
        <v>41488</v>
      </c>
      <c r="I8111" s="119">
        <v>266</v>
      </c>
      <c r="J8111" s="129"/>
      <c r="K8111" s="129"/>
      <c r="L8111" s="129">
        <v>0</v>
      </c>
      <c r="M8111" s="134" t="s">
        <v>23177</v>
      </c>
    </row>
    <row r="8112" spans="1:13" hidden="1" x14ac:dyDescent="0.25">
      <c r="A8112" s="128"/>
      <c r="B8112" s="2"/>
      <c r="C8112" s="139" t="s">
        <v>7804</v>
      </c>
      <c r="D8112" s="124" t="s">
        <v>7805</v>
      </c>
      <c r="E8112" s="118" t="s">
        <v>5161</v>
      </c>
      <c r="F8112" s="124" t="s">
        <v>5162</v>
      </c>
      <c r="G8112" s="118" t="s">
        <v>30</v>
      </c>
      <c r="H8112" s="137">
        <v>41647</v>
      </c>
      <c r="I8112" s="119">
        <v>535</v>
      </c>
      <c r="J8112" s="129"/>
      <c r="K8112" s="129"/>
      <c r="L8112" s="129">
        <v>0</v>
      </c>
      <c r="M8112" s="134" t="s">
        <v>31439</v>
      </c>
    </row>
    <row r="8113" spans="1:13" hidden="1" x14ac:dyDescent="0.25">
      <c r="A8113" s="128"/>
      <c r="B8113" s="2"/>
      <c r="C8113" s="139" t="s">
        <v>7804</v>
      </c>
      <c r="D8113" s="124" t="s">
        <v>7805</v>
      </c>
      <c r="E8113" s="118" t="s">
        <v>7867</v>
      </c>
      <c r="F8113" s="124" t="s">
        <v>143</v>
      </c>
      <c r="G8113" s="118" t="s">
        <v>30</v>
      </c>
      <c r="H8113" s="137">
        <v>41331</v>
      </c>
      <c r="I8113" s="119">
        <v>227</v>
      </c>
      <c r="J8113" s="129"/>
      <c r="K8113" s="129"/>
      <c r="L8113" s="129">
        <v>0</v>
      </c>
      <c r="M8113" s="134" t="s">
        <v>23178</v>
      </c>
    </row>
    <row r="8114" spans="1:13" hidden="1" x14ac:dyDescent="0.25">
      <c r="A8114" s="128"/>
      <c r="B8114" s="2"/>
      <c r="C8114" s="139" t="s">
        <v>7804</v>
      </c>
      <c r="D8114" s="124" t="s">
        <v>7805</v>
      </c>
      <c r="E8114" s="118" t="s">
        <v>7868</v>
      </c>
      <c r="F8114" s="124" t="s">
        <v>7869</v>
      </c>
      <c r="G8114" s="118" t="s">
        <v>30</v>
      </c>
      <c r="H8114" s="137">
        <v>40408</v>
      </c>
      <c r="I8114" s="119">
        <v>227</v>
      </c>
      <c r="J8114" s="129"/>
      <c r="K8114" s="129"/>
      <c r="L8114" s="129">
        <v>0</v>
      </c>
      <c r="M8114" s="134" t="s">
        <v>23179</v>
      </c>
    </row>
    <row r="8115" spans="1:13" hidden="1" x14ac:dyDescent="0.25">
      <c r="A8115" s="128"/>
      <c r="B8115" s="2"/>
      <c r="C8115" s="139" t="s">
        <v>7804</v>
      </c>
      <c r="D8115" s="124" t="s">
        <v>7805</v>
      </c>
      <c r="E8115" s="118" t="s">
        <v>7870</v>
      </c>
      <c r="F8115" s="124" t="s">
        <v>7871</v>
      </c>
      <c r="G8115" s="118" t="s">
        <v>30</v>
      </c>
      <c r="H8115" s="137">
        <v>41402</v>
      </c>
      <c r="I8115" s="119">
        <v>304</v>
      </c>
      <c r="J8115" s="129"/>
      <c r="K8115" s="129"/>
      <c r="L8115" s="129">
        <v>0</v>
      </c>
      <c r="M8115" s="134" t="s">
        <v>23180</v>
      </c>
    </row>
    <row r="8116" spans="1:13" hidden="1" x14ac:dyDescent="0.25">
      <c r="A8116" s="128"/>
      <c r="B8116" s="2"/>
      <c r="C8116" s="139" t="s">
        <v>7804</v>
      </c>
      <c r="D8116" s="124" t="s">
        <v>7805</v>
      </c>
      <c r="E8116" s="118" t="s">
        <v>7872</v>
      </c>
      <c r="F8116" s="124" t="s">
        <v>7873</v>
      </c>
      <c r="G8116" s="118" t="s">
        <v>30</v>
      </c>
      <c r="H8116" s="137">
        <v>41334</v>
      </c>
      <c r="I8116" s="119">
        <v>233</v>
      </c>
      <c r="J8116" s="129"/>
      <c r="K8116" s="129"/>
      <c r="L8116" s="129">
        <v>0</v>
      </c>
      <c r="M8116" s="134" t="s">
        <v>30205</v>
      </c>
    </row>
    <row r="8117" spans="1:13" hidden="1" x14ac:dyDescent="0.25">
      <c r="A8117" s="128"/>
      <c r="B8117" s="2"/>
      <c r="C8117" s="139" t="s">
        <v>7804</v>
      </c>
      <c r="D8117" s="124" t="s">
        <v>7805</v>
      </c>
      <c r="E8117" s="118" t="s">
        <v>7874</v>
      </c>
      <c r="F8117" s="124" t="s">
        <v>7875</v>
      </c>
      <c r="G8117" s="118" t="s">
        <v>30</v>
      </c>
      <c r="H8117" s="137">
        <v>41327</v>
      </c>
      <c r="I8117" s="119">
        <v>296</v>
      </c>
      <c r="J8117" s="129"/>
      <c r="K8117" s="129"/>
      <c r="L8117" s="129">
        <v>0</v>
      </c>
      <c r="M8117" s="134" t="s">
        <v>23181</v>
      </c>
    </row>
    <row r="8118" spans="1:13" hidden="1" x14ac:dyDescent="0.25">
      <c r="A8118" s="128"/>
      <c r="B8118" s="2"/>
      <c r="C8118" s="139" t="s">
        <v>7804</v>
      </c>
      <c r="D8118" s="124" t="s">
        <v>7805</v>
      </c>
      <c r="E8118" s="118" t="s">
        <v>7876</v>
      </c>
      <c r="F8118" s="124" t="s">
        <v>7877</v>
      </c>
      <c r="G8118" s="118" t="s">
        <v>30</v>
      </c>
      <c r="H8118" s="137">
        <v>40178</v>
      </c>
      <c r="I8118" s="119">
        <v>330</v>
      </c>
      <c r="J8118" s="129"/>
      <c r="K8118" s="129"/>
      <c r="L8118" s="129">
        <v>0</v>
      </c>
      <c r="M8118" s="134"/>
    </row>
    <row r="8119" spans="1:13" hidden="1" x14ac:dyDescent="0.25">
      <c r="A8119" s="128"/>
      <c r="B8119" s="2"/>
      <c r="C8119" s="139" t="s">
        <v>7804</v>
      </c>
      <c r="D8119" s="124" t="s">
        <v>7805</v>
      </c>
      <c r="E8119" s="118" t="s">
        <v>7878</v>
      </c>
      <c r="F8119" s="124" t="s">
        <v>7879</v>
      </c>
      <c r="G8119" s="118" t="s">
        <v>30</v>
      </c>
      <c r="H8119" s="137">
        <v>40716</v>
      </c>
      <c r="I8119" s="119">
        <v>335</v>
      </c>
      <c r="J8119" s="129"/>
      <c r="K8119" s="129"/>
      <c r="L8119" s="129">
        <v>0</v>
      </c>
      <c r="M8119" s="134" t="s">
        <v>23182</v>
      </c>
    </row>
    <row r="8120" spans="1:13" hidden="1" x14ac:dyDescent="0.25">
      <c r="A8120" s="128"/>
      <c r="B8120" s="2"/>
      <c r="C8120" s="139" t="s">
        <v>7804</v>
      </c>
      <c r="D8120" s="124" t="s">
        <v>7805</v>
      </c>
      <c r="E8120" s="118" t="s">
        <v>7880</v>
      </c>
      <c r="F8120" s="124" t="s">
        <v>7881</v>
      </c>
      <c r="G8120" s="118" t="s">
        <v>30</v>
      </c>
      <c r="H8120" s="137">
        <v>45057</v>
      </c>
      <c r="I8120" s="119">
        <v>860</v>
      </c>
      <c r="J8120" s="129"/>
      <c r="K8120" s="129"/>
      <c r="L8120" s="129">
        <v>0</v>
      </c>
      <c r="M8120" s="134" t="s">
        <v>23183</v>
      </c>
    </row>
    <row r="8121" spans="1:13" hidden="1" x14ac:dyDescent="0.25">
      <c r="A8121" s="128"/>
      <c r="B8121" s="2"/>
      <c r="C8121" s="139" t="s">
        <v>7804</v>
      </c>
      <c r="D8121" s="124" t="s">
        <v>7805</v>
      </c>
      <c r="E8121" s="118" t="s">
        <v>7882</v>
      </c>
      <c r="F8121" s="124" t="s">
        <v>7883</v>
      </c>
      <c r="G8121" s="118" t="s">
        <v>30</v>
      </c>
      <c r="H8121" s="137"/>
      <c r="I8121" s="119"/>
      <c r="J8121" s="129"/>
      <c r="K8121" s="129"/>
      <c r="L8121" s="129">
        <v>0</v>
      </c>
      <c r="M8121" s="134" t="s">
        <v>23184</v>
      </c>
    </row>
    <row r="8122" spans="1:13" hidden="1" x14ac:dyDescent="0.25">
      <c r="A8122" s="128"/>
      <c r="B8122" s="2"/>
      <c r="C8122" s="139" t="s">
        <v>7804</v>
      </c>
      <c r="D8122" s="124" t="s">
        <v>7805</v>
      </c>
      <c r="E8122" s="118" t="s">
        <v>7884</v>
      </c>
      <c r="F8122" s="124" t="s">
        <v>7885</v>
      </c>
      <c r="G8122" s="118" t="s">
        <v>30</v>
      </c>
      <c r="H8122" s="137">
        <v>40470</v>
      </c>
      <c r="I8122" s="119">
        <v>621.46</v>
      </c>
      <c r="J8122" s="129"/>
      <c r="K8122" s="129"/>
      <c r="L8122" s="129">
        <v>0</v>
      </c>
      <c r="M8122" s="134" t="s">
        <v>23185</v>
      </c>
    </row>
    <row r="8123" spans="1:13" hidden="1" x14ac:dyDescent="0.25">
      <c r="A8123" s="128"/>
      <c r="B8123" s="2"/>
      <c r="C8123" s="139" t="s">
        <v>7804</v>
      </c>
      <c r="D8123" s="124" t="s">
        <v>7805</v>
      </c>
      <c r="E8123" s="118" t="s">
        <v>7886</v>
      </c>
      <c r="F8123" s="124" t="s">
        <v>7887</v>
      </c>
      <c r="G8123" s="118" t="s">
        <v>30</v>
      </c>
      <c r="H8123" s="137">
        <v>45449</v>
      </c>
      <c r="I8123" s="119">
        <v>966</v>
      </c>
      <c r="J8123" s="129"/>
      <c r="K8123" s="129"/>
      <c r="L8123" s="129">
        <v>0</v>
      </c>
      <c r="M8123" s="134" t="s">
        <v>23186</v>
      </c>
    </row>
    <row r="8124" spans="1:13" hidden="1" x14ac:dyDescent="0.25">
      <c r="A8124" s="128"/>
      <c r="B8124" s="2"/>
      <c r="C8124" s="139" t="s">
        <v>7804</v>
      </c>
      <c r="D8124" s="124" t="s">
        <v>7805</v>
      </c>
      <c r="E8124" s="118" t="s">
        <v>7888</v>
      </c>
      <c r="F8124" s="124" t="s">
        <v>7889</v>
      </c>
      <c r="G8124" s="118" t="s">
        <v>30</v>
      </c>
      <c r="H8124" s="137">
        <v>41796</v>
      </c>
      <c r="I8124" s="119">
        <v>728.5</v>
      </c>
      <c r="J8124" s="129"/>
      <c r="K8124" s="129"/>
      <c r="L8124" s="129">
        <v>0</v>
      </c>
      <c r="M8124" s="134" t="s">
        <v>28058</v>
      </c>
    </row>
    <row r="8125" spans="1:13" hidden="1" x14ac:dyDescent="0.25">
      <c r="A8125" s="128"/>
      <c r="B8125" s="2"/>
      <c r="C8125" s="139" t="s">
        <v>7804</v>
      </c>
      <c r="D8125" s="124" t="s">
        <v>7805</v>
      </c>
      <c r="E8125" s="118" t="s">
        <v>135</v>
      </c>
      <c r="F8125" s="124" t="s">
        <v>136</v>
      </c>
      <c r="G8125" s="118" t="s">
        <v>30</v>
      </c>
      <c r="H8125" s="137">
        <v>41626</v>
      </c>
      <c r="I8125" s="119">
        <v>287.12</v>
      </c>
      <c r="J8125" s="129"/>
      <c r="K8125" s="129"/>
      <c r="L8125" s="129">
        <v>0</v>
      </c>
      <c r="M8125" s="134" t="s">
        <v>23187</v>
      </c>
    </row>
    <row r="8126" spans="1:13" hidden="1" x14ac:dyDescent="0.25">
      <c r="A8126" s="128"/>
      <c r="B8126" s="2"/>
      <c r="C8126" s="139" t="s">
        <v>7804</v>
      </c>
      <c r="D8126" s="124" t="s">
        <v>7805</v>
      </c>
      <c r="E8126" s="118" t="s">
        <v>7890</v>
      </c>
      <c r="F8126" s="124" t="s">
        <v>7891</v>
      </c>
      <c r="G8126" s="118" t="s">
        <v>30</v>
      </c>
      <c r="H8126" s="137">
        <v>41739</v>
      </c>
      <c r="I8126" s="119">
        <v>242.5</v>
      </c>
      <c r="J8126" s="129"/>
      <c r="K8126" s="129"/>
      <c r="L8126" s="129">
        <v>0</v>
      </c>
      <c r="M8126" s="134" t="s">
        <v>23188</v>
      </c>
    </row>
    <row r="8127" spans="1:13" hidden="1" x14ac:dyDescent="0.25">
      <c r="A8127" s="128"/>
      <c r="B8127" s="2"/>
      <c r="C8127" s="139" t="s">
        <v>7804</v>
      </c>
      <c r="D8127" s="124" t="s">
        <v>7805</v>
      </c>
      <c r="E8127" s="118" t="s">
        <v>7892</v>
      </c>
      <c r="F8127" s="124" t="s">
        <v>7893</v>
      </c>
      <c r="G8127" s="118" t="s">
        <v>30</v>
      </c>
      <c r="H8127" s="137">
        <v>40168</v>
      </c>
      <c r="I8127" s="119">
        <v>311</v>
      </c>
      <c r="J8127" s="129"/>
      <c r="K8127" s="129"/>
      <c r="L8127" s="129">
        <v>0</v>
      </c>
      <c r="M8127" s="134" t="s">
        <v>23189</v>
      </c>
    </row>
    <row r="8128" spans="1:13" hidden="1" x14ac:dyDescent="0.25">
      <c r="A8128" s="128"/>
      <c r="B8128" s="2"/>
      <c r="C8128" s="139" t="s">
        <v>7804</v>
      </c>
      <c r="D8128" s="124" t="s">
        <v>7805</v>
      </c>
      <c r="E8128" s="118" t="s">
        <v>7894</v>
      </c>
      <c r="F8128" s="124" t="s">
        <v>7895</v>
      </c>
      <c r="G8128" s="118" t="s">
        <v>30</v>
      </c>
      <c r="H8128" s="137">
        <v>40665</v>
      </c>
      <c r="I8128" s="119">
        <v>245</v>
      </c>
      <c r="J8128" s="129"/>
      <c r="K8128" s="129"/>
      <c r="L8128" s="129">
        <v>0</v>
      </c>
      <c r="M8128" s="134" t="s">
        <v>23190</v>
      </c>
    </row>
    <row r="8129" spans="1:13" hidden="1" x14ac:dyDescent="0.25">
      <c r="A8129" s="128"/>
      <c r="B8129" s="2"/>
      <c r="C8129" s="139" t="s">
        <v>7804</v>
      </c>
      <c r="D8129" s="124" t="s">
        <v>7805</v>
      </c>
      <c r="E8129" s="118" t="s">
        <v>7896</v>
      </c>
      <c r="F8129" s="124" t="s">
        <v>7897</v>
      </c>
      <c r="G8129" s="118" t="s">
        <v>30</v>
      </c>
      <c r="H8129" s="137">
        <v>40263</v>
      </c>
      <c r="I8129" s="119">
        <v>333</v>
      </c>
      <c r="J8129" s="129"/>
      <c r="K8129" s="129"/>
      <c r="L8129" s="129">
        <v>0</v>
      </c>
      <c r="M8129" s="134" t="s">
        <v>8158</v>
      </c>
    </row>
    <row r="8130" spans="1:13" hidden="1" x14ac:dyDescent="0.25">
      <c r="A8130" s="128"/>
      <c r="B8130" s="2"/>
      <c r="C8130" s="139" t="s">
        <v>7804</v>
      </c>
      <c r="D8130" s="124" t="s">
        <v>7805</v>
      </c>
      <c r="E8130" s="118" t="s">
        <v>7898</v>
      </c>
      <c r="F8130" s="124" t="s">
        <v>7899</v>
      </c>
      <c r="G8130" s="118" t="s">
        <v>30</v>
      </c>
      <c r="H8130" s="137">
        <v>40470</v>
      </c>
      <c r="I8130" s="119">
        <v>621.46</v>
      </c>
      <c r="J8130" s="129"/>
      <c r="K8130" s="129"/>
      <c r="L8130" s="129">
        <v>0</v>
      </c>
      <c r="M8130" s="134" t="s">
        <v>23191</v>
      </c>
    </row>
    <row r="8131" spans="1:13" hidden="1" x14ac:dyDescent="0.25">
      <c r="A8131" s="128"/>
      <c r="B8131" s="2"/>
      <c r="C8131" s="139" t="s">
        <v>7804</v>
      </c>
      <c r="D8131" s="124" t="s">
        <v>7805</v>
      </c>
      <c r="E8131" s="118" t="s">
        <v>7900</v>
      </c>
      <c r="F8131" s="124" t="s">
        <v>7901</v>
      </c>
      <c r="G8131" s="118" t="s">
        <v>30</v>
      </c>
      <c r="H8131" s="137">
        <v>40392</v>
      </c>
      <c r="I8131" s="119">
        <v>280</v>
      </c>
      <c r="J8131" s="129"/>
      <c r="K8131" s="129"/>
      <c r="L8131" s="129">
        <v>0</v>
      </c>
      <c r="M8131" s="134" t="s">
        <v>23192</v>
      </c>
    </row>
    <row r="8132" spans="1:13" hidden="1" x14ac:dyDescent="0.25">
      <c r="A8132" s="128"/>
      <c r="B8132" s="2"/>
      <c r="C8132" s="139" t="s">
        <v>7804</v>
      </c>
      <c r="D8132" s="124" t="s">
        <v>7805</v>
      </c>
      <c r="E8132" s="118" t="s">
        <v>7902</v>
      </c>
      <c r="F8132" s="124" t="s">
        <v>7903</v>
      </c>
      <c r="G8132" s="118" t="s">
        <v>30</v>
      </c>
      <c r="H8132" s="137">
        <v>43689</v>
      </c>
      <c r="I8132" s="119">
        <v>1005</v>
      </c>
      <c r="J8132" s="129"/>
      <c r="K8132" s="129"/>
      <c r="L8132" s="129">
        <v>0</v>
      </c>
      <c r="M8132" s="134" t="s">
        <v>23193</v>
      </c>
    </row>
    <row r="8133" spans="1:13" hidden="1" x14ac:dyDescent="0.25">
      <c r="A8133" s="128"/>
      <c r="B8133" s="2"/>
      <c r="C8133" s="139" t="s">
        <v>7804</v>
      </c>
      <c r="D8133" s="124" t="s">
        <v>7805</v>
      </c>
      <c r="E8133" s="118" t="s">
        <v>7904</v>
      </c>
      <c r="F8133" s="124" t="s">
        <v>7905</v>
      </c>
      <c r="G8133" s="118" t="s">
        <v>30</v>
      </c>
      <c r="H8133" s="137">
        <v>40392</v>
      </c>
      <c r="I8133" s="119">
        <v>185</v>
      </c>
      <c r="J8133" s="129"/>
      <c r="K8133" s="129"/>
      <c r="L8133" s="129">
        <v>0</v>
      </c>
      <c r="M8133" s="134" t="s">
        <v>23194</v>
      </c>
    </row>
    <row r="8134" spans="1:13" hidden="1" x14ac:dyDescent="0.25">
      <c r="A8134" s="128"/>
      <c r="B8134" s="2"/>
      <c r="C8134" s="139" t="s">
        <v>7804</v>
      </c>
      <c r="D8134" s="124" t="s">
        <v>7805</v>
      </c>
      <c r="E8134" s="118" t="s">
        <v>7906</v>
      </c>
      <c r="F8134" s="124" t="s">
        <v>7907</v>
      </c>
      <c r="G8134" s="118" t="s">
        <v>30</v>
      </c>
      <c r="H8134" s="137">
        <v>41052</v>
      </c>
      <c r="I8134" s="119">
        <v>219.92</v>
      </c>
      <c r="J8134" s="129"/>
      <c r="K8134" s="129"/>
      <c r="L8134" s="129">
        <v>0</v>
      </c>
      <c r="M8134" s="134"/>
    </row>
    <row r="8135" spans="1:13" hidden="1" x14ac:dyDescent="0.25">
      <c r="A8135" s="128"/>
      <c r="B8135" s="2"/>
      <c r="C8135" s="139" t="s">
        <v>7804</v>
      </c>
      <c r="D8135" s="124" t="s">
        <v>7805</v>
      </c>
      <c r="E8135" s="118" t="s">
        <v>7908</v>
      </c>
      <c r="F8135" s="124" t="s">
        <v>7909</v>
      </c>
      <c r="G8135" s="118" t="s">
        <v>30</v>
      </c>
      <c r="H8135" s="137">
        <v>40392</v>
      </c>
      <c r="I8135" s="119">
        <v>170</v>
      </c>
      <c r="J8135" s="129"/>
      <c r="K8135" s="129"/>
      <c r="L8135" s="129">
        <v>0</v>
      </c>
      <c r="M8135" s="134" t="s">
        <v>23195</v>
      </c>
    </row>
    <row r="8136" spans="1:13" hidden="1" x14ac:dyDescent="0.25">
      <c r="A8136" s="128"/>
      <c r="B8136" s="2"/>
      <c r="C8136" s="139" t="s">
        <v>7804</v>
      </c>
      <c r="D8136" s="124" t="s">
        <v>7805</v>
      </c>
      <c r="E8136" s="118" t="s">
        <v>7910</v>
      </c>
      <c r="F8136" s="124" t="s">
        <v>7911</v>
      </c>
      <c r="G8136" s="118" t="s">
        <v>30</v>
      </c>
      <c r="H8136" s="137">
        <v>40408</v>
      </c>
      <c r="I8136" s="119">
        <v>307.8</v>
      </c>
      <c r="J8136" s="129"/>
      <c r="K8136" s="129"/>
      <c r="L8136" s="129">
        <v>0</v>
      </c>
      <c r="M8136" s="134" t="s">
        <v>31892</v>
      </c>
    </row>
    <row r="8137" spans="1:13" hidden="1" x14ac:dyDescent="0.25">
      <c r="A8137" s="128"/>
      <c r="B8137" s="2"/>
      <c r="C8137" s="139" t="s">
        <v>7804</v>
      </c>
      <c r="D8137" s="124" t="s">
        <v>7805</v>
      </c>
      <c r="E8137" s="118" t="s">
        <v>7912</v>
      </c>
      <c r="F8137" s="124" t="s">
        <v>7913</v>
      </c>
      <c r="G8137" s="118" t="s">
        <v>30</v>
      </c>
      <c r="H8137" s="137">
        <v>40431</v>
      </c>
      <c r="I8137" s="119">
        <v>227</v>
      </c>
      <c r="J8137" s="129"/>
      <c r="K8137" s="129"/>
      <c r="L8137" s="129">
        <v>0</v>
      </c>
      <c r="M8137" s="134" t="s">
        <v>31769</v>
      </c>
    </row>
    <row r="8138" spans="1:13" hidden="1" x14ac:dyDescent="0.25">
      <c r="A8138" s="128"/>
      <c r="B8138" s="2"/>
      <c r="C8138" s="139" t="s">
        <v>7804</v>
      </c>
      <c r="D8138" s="124" t="s">
        <v>7805</v>
      </c>
      <c r="E8138" s="118" t="s">
        <v>7914</v>
      </c>
      <c r="F8138" s="124" t="s">
        <v>7915</v>
      </c>
      <c r="G8138" s="118" t="s">
        <v>30</v>
      </c>
      <c r="H8138" s="137">
        <v>40470</v>
      </c>
      <c r="I8138" s="119">
        <v>206.8</v>
      </c>
      <c r="J8138" s="129"/>
      <c r="K8138" s="129"/>
      <c r="L8138" s="129">
        <v>0</v>
      </c>
      <c r="M8138" s="134" t="s">
        <v>31676</v>
      </c>
    </row>
    <row r="8139" spans="1:13" hidden="1" x14ac:dyDescent="0.25">
      <c r="A8139" s="128"/>
      <c r="B8139" s="2"/>
      <c r="C8139" s="139" t="s">
        <v>7804</v>
      </c>
      <c r="D8139" s="124" t="s">
        <v>7805</v>
      </c>
      <c r="E8139" s="118" t="s">
        <v>7916</v>
      </c>
      <c r="F8139" s="124" t="s">
        <v>7917</v>
      </c>
      <c r="G8139" s="118" t="s">
        <v>30</v>
      </c>
      <c r="H8139" s="137">
        <v>40498</v>
      </c>
      <c r="I8139" s="119">
        <v>262.35000000000002</v>
      </c>
      <c r="J8139" s="129"/>
      <c r="K8139" s="129"/>
      <c r="L8139" s="129">
        <v>0</v>
      </c>
      <c r="M8139" s="134" t="s">
        <v>27567</v>
      </c>
    </row>
    <row r="8140" spans="1:13" hidden="1" x14ac:dyDescent="0.25">
      <c r="A8140" s="128"/>
      <c r="B8140" s="2"/>
      <c r="C8140" s="139" t="s">
        <v>7804</v>
      </c>
      <c r="D8140" s="124" t="s">
        <v>7805</v>
      </c>
      <c r="E8140" s="118" t="s">
        <v>7918</v>
      </c>
      <c r="F8140" s="124" t="s">
        <v>149</v>
      </c>
      <c r="G8140" s="118" t="s">
        <v>30</v>
      </c>
      <c r="H8140" s="137">
        <v>41591</v>
      </c>
      <c r="I8140" s="119">
        <v>233</v>
      </c>
      <c r="J8140" s="129"/>
      <c r="K8140" s="129"/>
      <c r="L8140" s="129">
        <v>0</v>
      </c>
      <c r="M8140" s="134" t="s">
        <v>23196</v>
      </c>
    </row>
    <row r="8141" spans="1:13" hidden="1" x14ac:dyDescent="0.25">
      <c r="A8141" s="128"/>
      <c r="B8141" s="2"/>
      <c r="C8141" s="139" t="s">
        <v>7804</v>
      </c>
      <c r="D8141" s="124" t="s">
        <v>7805</v>
      </c>
      <c r="E8141" s="118" t="s">
        <v>7919</v>
      </c>
      <c r="F8141" s="124" t="s">
        <v>7920</v>
      </c>
      <c r="G8141" s="118" t="s">
        <v>30</v>
      </c>
      <c r="H8141" s="137">
        <v>40576</v>
      </c>
      <c r="I8141" s="119">
        <v>559.13</v>
      </c>
      <c r="J8141" s="129"/>
      <c r="K8141" s="129"/>
      <c r="L8141" s="129">
        <v>0</v>
      </c>
      <c r="M8141" s="134" t="s">
        <v>27624</v>
      </c>
    </row>
    <row r="8142" spans="1:13" hidden="1" x14ac:dyDescent="0.25">
      <c r="A8142" s="128"/>
      <c r="B8142" s="2"/>
      <c r="C8142" s="139" t="s">
        <v>7804</v>
      </c>
      <c r="D8142" s="124" t="s">
        <v>7805</v>
      </c>
      <c r="E8142" s="118" t="s">
        <v>103</v>
      </c>
      <c r="F8142" s="124" t="s">
        <v>104</v>
      </c>
      <c r="G8142" s="118" t="s">
        <v>30</v>
      </c>
      <c r="H8142" s="137">
        <v>44728</v>
      </c>
      <c r="I8142" s="119">
        <v>370.41</v>
      </c>
      <c r="J8142" s="129"/>
      <c r="K8142" s="129"/>
      <c r="L8142" s="129">
        <v>0</v>
      </c>
      <c r="M8142" s="134" t="s">
        <v>23197</v>
      </c>
    </row>
    <row r="8143" spans="1:13" hidden="1" x14ac:dyDescent="0.25">
      <c r="A8143" s="128"/>
      <c r="B8143" s="2"/>
      <c r="C8143" s="139" t="s">
        <v>7804</v>
      </c>
      <c r="D8143" s="124" t="s">
        <v>7805</v>
      </c>
      <c r="E8143" s="118" t="s">
        <v>7921</v>
      </c>
      <c r="F8143" s="124" t="s">
        <v>7922</v>
      </c>
      <c r="G8143" s="118" t="s">
        <v>30</v>
      </c>
      <c r="H8143" s="137">
        <v>41589</v>
      </c>
      <c r="I8143" s="119">
        <v>306</v>
      </c>
      <c r="J8143" s="129"/>
      <c r="K8143" s="129"/>
      <c r="L8143" s="129">
        <v>0</v>
      </c>
      <c r="M8143" s="134" t="s">
        <v>29330</v>
      </c>
    </row>
    <row r="8144" spans="1:13" hidden="1" x14ac:dyDescent="0.25">
      <c r="A8144" s="128"/>
      <c r="B8144" s="2"/>
      <c r="C8144" s="139" t="s">
        <v>7804</v>
      </c>
      <c r="D8144" s="124" t="s">
        <v>7805</v>
      </c>
      <c r="E8144" s="118" t="s">
        <v>7923</v>
      </c>
      <c r="F8144" s="124" t="s">
        <v>7924</v>
      </c>
      <c r="G8144" s="118" t="s">
        <v>30</v>
      </c>
      <c r="H8144" s="137">
        <v>40707</v>
      </c>
      <c r="I8144" s="119">
        <v>180.4</v>
      </c>
      <c r="J8144" s="129"/>
      <c r="K8144" s="129"/>
      <c r="L8144" s="129">
        <v>0</v>
      </c>
      <c r="M8144" s="134" t="s">
        <v>23198</v>
      </c>
    </row>
    <row r="8145" spans="1:13" hidden="1" x14ac:dyDescent="0.25">
      <c r="A8145" s="128"/>
      <c r="B8145" s="2"/>
      <c r="C8145" s="139" t="s">
        <v>7804</v>
      </c>
      <c r="D8145" s="124" t="s">
        <v>7805</v>
      </c>
      <c r="E8145" s="118" t="s">
        <v>7925</v>
      </c>
      <c r="F8145" s="124" t="s">
        <v>7926</v>
      </c>
      <c r="G8145" s="118" t="s">
        <v>30</v>
      </c>
      <c r="H8145" s="137">
        <v>42242</v>
      </c>
      <c r="I8145" s="119">
        <v>147.16999999999999</v>
      </c>
      <c r="J8145" s="129"/>
      <c r="K8145" s="129"/>
      <c r="L8145" s="129">
        <v>0</v>
      </c>
      <c r="M8145" s="134" t="s">
        <v>23199</v>
      </c>
    </row>
    <row r="8146" spans="1:13" hidden="1" x14ac:dyDescent="0.25">
      <c r="A8146" s="128"/>
      <c r="B8146" s="2"/>
      <c r="C8146" s="139" t="s">
        <v>7804</v>
      </c>
      <c r="D8146" s="124" t="s">
        <v>7805</v>
      </c>
      <c r="E8146" s="118" t="s">
        <v>7927</v>
      </c>
      <c r="F8146" s="124" t="s">
        <v>7928</v>
      </c>
      <c r="G8146" s="118" t="s">
        <v>30</v>
      </c>
      <c r="H8146" s="137">
        <v>41962</v>
      </c>
      <c r="I8146" s="119">
        <v>148.15</v>
      </c>
      <c r="J8146" s="129"/>
      <c r="K8146" s="129"/>
      <c r="L8146" s="129">
        <v>0</v>
      </c>
      <c r="M8146" s="134" t="s">
        <v>23200</v>
      </c>
    </row>
    <row r="8147" spans="1:13" hidden="1" x14ac:dyDescent="0.25">
      <c r="A8147" s="128"/>
      <c r="B8147" s="2"/>
      <c r="C8147" s="139" t="s">
        <v>7804</v>
      </c>
      <c r="D8147" s="124" t="s">
        <v>7805</v>
      </c>
      <c r="E8147" s="118" t="s">
        <v>7929</v>
      </c>
      <c r="F8147" s="124" t="s">
        <v>7930</v>
      </c>
      <c r="G8147" s="118" t="s">
        <v>30</v>
      </c>
      <c r="H8147" s="137">
        <v>41857</v>
      </c>
      <c r="I8147" s="119">
        <v>215.38</v>
      </c>
      <c r="J8147" s="129"/>
      <c r="K8147" s="129"/>
      <c r="L8147" s="129">
        <v>0</v>
      </c>
      <c r="M8147" s="134" t="s">
        <v>23201</v>
      </c>
    </row>
    <row r="8148" spans="1:13" hidden="1" x14ac:dyDescent="0.25">
      <c r="A8148" s="128"/>
      <c r="B8148" s="2"/>
      <c r="C8148" s="139" t="s">
        <v>7804</v>
      </c>
      <c r="D8148" s="124" t="s">
        <v>7805</v>
      </c>
      <c r="E8148" s="118" t="s">
        <v>7931</v>
      </c>
      <c r="F8148" s="124" t="s">
        <v>7932</v>
      </c>
      <c r="G8148" s="118" t="s">
        <v>30</v>
      </c>
      <c r="H8148" s="137">
        <v>41855</v>
      </c>
      <c r="I8148" s="119">
        <v>183.01</v>
      </c>
      <c r="J8148" s="129"/>
      <c r="K8148" s="129"/>
      <c r="L8148" s="129">
        <v>0</v>
      </c>
      <c r="M8148" s="134" t="s">
        <v>23202</v>
      </c>
    </row>
    <row r="8149" spans="1:13" hidden="1" x14ac:dyDescent="0.25">
      <c r="A8149" s="128"/>
      <c r="B8149" s="2"/>
      <c r="C8149" s="139" t="s">
        <v>7804</v>
      </c>
      <c r="D8149" s="124" t="s">
        <v>7805</v>
      </c>
      <c r="E8149" s="118" t="s">
        <v>7933</v>
      </c>
      <c r="F8149" s="124" t="s">
        <v>7934</v>
      </c>
      <c r="G8149" s="118" t="s">
        <v>30</v>
      </c>
      <c r="H8149" s="137">
        <v>41052</v>
      </c>
      <c r="I8149" s="119">
        <v>144.5</v>
      </c>
      <c r="J8149" s="129"/>
      <c r="K8149" s="129"/>
      <c r="L8149" s="129">
        <v>0</v>
      </c>
      <c r="M8149" s="134" t="s">
        <v>23203</v>
      </c>
    </row>
    <row r="8150" spans="1:13" hidden="1" x14ac:dyDescent="0.25">
      <c r="A8150" s="128"/>
      <c r="B8150" s="2"/>
      <c r="C8150" s="139" t="s">
        <v>7804</v>
      </c>
      <c r="D8150" s="124" t="s">
        <v>7805</v>
      </c>
      <c r="E8150" s="118" t="s">
        <v>7935</v>
      </c>
      <c r="F8150" s="124" t="s">
        <v>7936</v>
      </c>
      <c r="G8150" s="118" t="s">
        <v>30</v>
      </c>
      <c r="H8150" s="137">
        <v>42573</v>
      </c>
      <c r="I8150" s="119">
        <v>535</v>
      </c>
      <c r="J8150" s="129"/>
      <c r="K8150" s="129"/>
      <c r="L8150" s="129">
        <v>0</v>
      </c>
      <c r="M8150" s="134" t="s">
        <v>23204</v>
      </c>
    </row>
    <row r="8151" spans="1:13" hidden="1" x14ac:dyDescent="0.25">
      <c r="A8151" s="128"/>
      <c r="B8151" s="2"/>
      <c r="C8151" s="139" t="s">
        <v>7804</v>
      </c>
      <c r="D8151" s="124" t="s">
        <v>7805</v>
      </c>
      <c r="E8151" s="118" t="s">
        <v>7937</v>
      </c>
      <c r="F8151" s="124" t="s">
        <v>7938</v>
      </c>
      <c r="G8151" s="118" t="s">
        <v>30</v>
      </c>
      <c r="H8151" s="137">
        <v>41159</v>
      </c>
      <c r="I8151" s="119">
        <v>300.8</v>
      </c>
      <c r="J8151" s="129"/>
      <c r="K8151" s="129"/>
      <c r="L8151" s="129">
        <v>0</v>
      </c>
      <c r="M8151" s="134" t="s">
        <v>30727</v>
      </c>
    </row>
    <row r="8152" spans="1:13" hidden="1" x14ac:dyDescent="0.25">
      <c r="A8152" s="128"/>
      <c r="B8152" s="2"/>
      <c r="C8152" s="139" t="s">
        <v>7804</v>
      </c>
      <c r="D8152" s="124" t="s">
        <v>7805</v>
      </c>
      <c r="E8152" s="118" t="s">
        <v>7939</v>
      </c>
      <c r="F8152" s="124" t="s">
        <v>7940</v>
      </c>
      <c r="G8152" s="118" t="s">
        <v>30</v>
      </c>
      <c r="H8152" s="137">
        <v>40991</v>
      </c>
      <c r="I8152" s="119">
        <v>2838.92</v>
      </c>
      <c r="J8152" s="129"/>
      <c r="K8152" s="129"/>
      <c r="L8152" s="129">
        <v>0</v>
      </c>
      <c r="M8152" s="134" t="s">
        <v>23205</v>
      </c>
    </row>
    <row r="8153" spans="1:13" hidden="1" x14ac:dyDescent="0.25">
      <c r="A8153" s="128"/>
      <c r="B8153" s="2"/>
      <c r="C8153" s="139" t="s">
        <v>7804</v>
      </c>
      <c r="D8153" s="124" t="s">
        <v>7805</v>
      </c>
      <c r="E8153" s="118" t="s">
        <v>7941</v>
      </c>
      <c r="F8153" s="124" t="s">
        <v>7942</v>
      </c>
      <c r="G8153" s="118" t="s">
        <v>30</v>
      </c>
      <c r="H8153" s="137">
        <v>41180</v>
      </c>
      <c r="I8153" s="119">
        <v>300.8</v>
      </c>
      <c r="J8153" s="129"/>
      <c r="K8153" s="129"/>
      <c r="L8153" s="129">
        <v>0</v>
      </c>
      <c r="M8153" s="134" t="s">
        <v>29712</v>
      </c>
    </row>
    <row r="8154" spans="1:13" hidden="1" x14ac:dyDescent="0.25">
      <c r="A8154" s="128"/>
      <c r="B8154" s="2"/>
      <c r="C8154" s="139" t="s">
        <v>7804</v>
      </c>
      <c r="D8154" s="124" t="s">
        <v>7805</v>
      </c>
      <c r="E8154" s="118" t="s">
        <v>131</v>
      </c>
      <c r="F8154" s="124" t="s">
        <v>132</v>
      </c>
      <c r="G8154" s="118" t="s">
        <v>30</v>
      </c>
      <c r="H8154" s="137">
        <v>46000</v>
      </c>
      <c r="I8154" s="119">
        <v>324.54000000000002</v>
      </c>
      <c r="J8154" s="129"/>
      <c r="K8154" s="129"/>
      <c r="L8154" s="129">
        <v>0</v>
      </c>
      <c r="M8154" s="134" t="s">
        <v>29674</v>
      </c>
    </row>
    <row r="8155" spans="1:13" hidden="1" x14ac:dyDescent="0.25">
      <c r="A8155" s="128"/>
      <c r="B8155" s="2"/>
      <c r="C8155" s="139" t="s">
        <v>7804</v>
      </c>
      <c r="D8155" s="124" t="s">
        <v>7805</v>
      </c>
      <c r="E8155" s="118" t="s">
        <v>7943</v>
      </c>
      <c r="F8155" s="124" t="s">
        <v>7944</v>
      </c>
      <c r="G8155" s="118" t="s">
        <v>30</v>
      </c>
      <c r="H8155" s="137">
        <v>41052</v>
      </c>
      <c r="I8155" s="119">
        <v>136</v>
      </c>
      <c r="J8155" s="129"/>
      <c r="K8155" s="129"/>
      <c r="L8155" s="129">
        <v>0</v>
      </c>
      <c r="M8155" s="134" t="s">
        <v>27603</v>
      </c>
    </row>
    <row r="8156" spans="1:13" hidden="1" x14ac:dyDescent="0.25">
      <c r="A8156" s="128"/>
      <c r="B8156" s="2"/>
      <c r="C8156" s="139" t="s">
        <v>7804</v>
      </c>
      <c r="D8156" s="124" t="s">
        <v>7805</v>
      </c>
      <c r="E8156" s="118" t="s">
        <v>7945</v>
      </c>
      <c r="F8156" s="124" t="s">
        <v>7946</v>
      </c>
      <c r="G8156" s="118" t="s">
        <v>30</v>
      </c>
      <c r="H8156" s="137">
        <v>44158</v>
      </c>
      <c r="I8156" s="119">
        <v>610.5</v>
      </c>
      <c r="J8156" s="129"/>
      <c r="K8156" s="129"/>
      <c r="L8156" s="129">
        <v>0</v>
      </c>
      <c r="M8156" s="134" t="s">
        <v>23206</v>
      </c>
    </row>
    <row r="8157" spans="1:13" hidden="1" x14ac:dyDescent="0.25">
      <c r="A8157" s="128"/>
      <c r="B8157" s="2"/>
      <c r="C8157" s="139" t="s">
        <v>7804</v>
      </c>
      <c r="D8157" s="124" t="s">
        <v>7805</v>
      </c>
      <c r="E8157" s="118" t="s">
        <v>7947</v>
      </c>
      <c r="F8157" s="124" t="s">
        <v>7948</v>
      </c>
      <c r="G8157" s="118" t="s">
        <v>30</v>
      </c>
      <c r="H8157" s="137">
        <v>41130</v>
      </c>
      <c r="I8157" s="119">
        <v>305.89999999999998</v>
      </c>
      <c r="J8157" s="129"/>
      <c r="K8157" s="129"/>
      <c r="L8157" s="129">
        <v>0</v>
      </c>
      <c r="M8157" s="134" t="s">
        <v>23207</v>
      </c>
    </row>
    <row r="8158" spans="1:13" hidden="1" x14ac:dyDescent="0.25">
      <c r="A8158" s="128"/>
      <c r="B8158" s="2"/>
      <c r="C8158" s="139" t="s">
        <v>7804</v>
      </c>
      <c r="D8158" s="124" t="s">
        <v>7805</v>
      </c>
      <c r="E8158" s="118" t="s">
        <v>7949</v>
      </c>
      <c r="F8158" s="124" t="s">
        <v>7950</v>
      </c>
      <c r="G8158" s="118" t="s">
        <v>30</v>
      </c>
      <c r="H8158" s="137">
        <v>41407</v>
      </c>
      <c r="I8158" s="119">
        <v>480.35</v>
      </c>
      <c r="J8158" s="129"/>
      <c r="K8158" s="129"/>
      <c r="L8158" s="129">
        <v>0</v>
      </c>
      <c r="M8158" s="134" t="s">
        <v>23208</v>
      </c>
    </row>
    <row r="8159" spans="1:13" hidden="1" x14ac:dyDescent="0.25">
      <c r="A8159" s="128"/>
      <c r="B8159" s="2"/>
      <c r="C8159" s="139" t="s">
        <v>7804</v>
      </c>
      <c r="D8159" s="124" t="s">
        <v>7805</v>
      </c>
      <c r="E8159" s="118" t="s">
        <v>7951</v>
      </c>
      <c r="F8159" s="124" t="s">
        <v>7952</v>
      </c>
      <c r="G8159" s="118" t="s">
        <v>30</v>
      </c>
      <c r="H8159" s="137">
        <v>42072</v>
      </c>
      <c r="I8159" s="119">
        <v>2052</v>
      </c>
      <c r="J8159" s="129"/>
      <c r="K8159" s="129"/>
      <c r="L8159" s="129">
        <v>0</v>
      </c>
      <c r="M8159" s="134" t="s">
        <v>23209</v>
      </c>
    </row>
    <row r="8160" spans="1:13" hidden="1" x14ac:dyDescent="0.25">
      <c r="A8160" s="128"/>
      <c r="B8160" s="2"/>
      <c r="C8160" s="139" t="s">
        <v>7804</v>
      </c>
      <c r="D8160" s="124" t="s">
        <v>7805</v>
      </c>
      <c r="E8160" s="118" t="s">
        <v>7953</v>
      </c>
      <c r="F8160" s="124" t="s">
        <v>7954</v>
      </c>
      <c r="G8160" s="118" t="s">
        <v>30</v>
      </c>
      <c r="H8160" s="137">
        <v>41152</v>
      </c>
      <c r="I8160" s="119">
        <v>90</v>
      </c>
      <c r="J8160" s="129"/>
      <c r="K8160" s="129"/>
      <c r="L8160" s="129">
        <v>0</v>
      </c>
      <c r="M8160" s="134" t="s">
        <v>23210</v>
      </c>
    </row>
    <row r="8161" spans="1:13" hidden="1" x14ac:dyDescent="0.25">
      <c r="A8161" s="128"/>
      <c r="B8161" s="2"/>
      <c r="C8161" s="139" t="s">
        <v>7804</v>
      </c>
      <c r="D8161" s="124" t="s">
        <v>7805</v>
      </c>
      <c r="E8161" s="118" t="s">
        <v>7955</v>
      </c>
      <c r="F8161" s="124" t="s">
        <v>7956</v>
      </c>
      <c r="G8161" s="118" t="s">
        <v>30</v>
      </c>
      <c r="H8161" s="137">
        <v>41186</v>
      </c>
      <c r="I8161" s="119">
        <v>188.5</v>
      </c>
      <c r="J8161" s="129"/>
      <c r="K8161" s="129"/>
      <c r="L8161" s="129">
        <v>0</v>
      </c>
      <c r="M8161" s="134" t="s">
        <v>23211</v>
      </c>
    </row>
    <row r="8162" spans="1:13" hidden="1" x14ac:dyDescent="0.25">
      <c r="A8162" s="128"/>
      <c r="B8162" s="2"/>
      <c r="C8162" s="139" t="s">
        <v>7804</v>
      </c>
      <c r="D8162" s="124" t="s">
        <v>7805</v>
      </c>
      <c r="E8162" s="118" t="s">
        <v>7957</v>
      </c>
      <c r="F8162" s="124" t="s">
        <v>7958</v>
      </c>
      <c r="G8162" s="118" t="s">
        <v>30</v>
      </c>
      <c r="H8162" s="137">
        <v>41191</v>
      </c>
      <c r="I8162" s="119">
        <v>443.84</v>
      </c>
      <c r="J8162" s="129"/>
      <c r="K8162" s="129"/>
      <c r="L8162" s="129">
        <v>0</v>
      </c>
      <c r="M8162" s="134" t="s">
        <v>23212</v>
      </c>
    </row>
    <row r="8163" spans="1:13" hidden="1" x14ac:dyDescent="0.25">
      <c r="A8163" s="128"/>
      <c r="B8163" s="2"/>
      <c r="C8163" s="139" t="s">
        <v>7804</v>
      </c>
      <c r="D8163" s="124" t="s">
        <v>7805</v>
      </c>
      <c r="E8163" s="118" t="s">
        <v>7959</v>
      </c>
      <c r="F8163" s="124" t="s">
        <v>7960</v>
      </c>
      <c r="G8163" s="118" t="s">
        <v>30</v>
      </c>
      <c r="H8163" s="137">
        <v>41269</v>
      </c>
      <c r="I8163" s="119">
        <v>238.77</v>
      </c>
      <c r="J8163" s="129"/>
      <c r="K8163" s="129"/>
      <c r="L8163" s="129">
        <v>0</v>
      </c>
      <c r="M8163" s="134" t="s">
        <v>23213</v>
      </c>
    </row>
    <row r="8164" spans="1:13" hidden="1" x14ac:dyDescent="0.25">
      <c r="A8164" s="128"/>
      <c r="B8164" s="2"/>
      <c r="C8164" s="139" t="s">
        <v>7804</v>
      </c>
      <c r="D8164" s="124" t="s">
        <v>7805</v>
      </c>
      <c r="E8164" s="118" t="s">
        <v>7961</v>
      </c>
      <c r="F8164" s="124" t="s">
        <v>7962</v>
      </c>
      <c r="G8164" s="118" t="s">
        <v>30</v>
      </c>
      <c r="H8164" s="137">
        <v>41296</v>
      </c>
      <c r="I8164" s="119">
        <v>1056</v>
      </c>
      <c r="J8164" s="129"/>
      <c r="K8164" s="129"/>
      <c r="L8164" s="129">
        <v>0</v>
      </c>
      <c r="M8164" s="134" t="s">
        <v>23214</v>
      </c>
    </row>
    <row r="8165" spans="1:13" hidden="1" x14ac:dyDescent="0.25">
      <c r="A8165" s="128"/>
      <c r="B8165" s="2"/>
      <c r="C8165" s="139" t="s">
        <v>7804</v>
      </c>
      <c r="D8165" s="124" t="s">
        <v>7805</v>
      </c>
      <c r="E8165" s="118" t="s">
        <v>7963</v>
      </c>
      <c r="F8165" s="124" t="s">
        <v>7964</v>
      </c>
      <c r="G8165" s="118" t="s">
        <v>30</v>
      </c>
      <c r="H8165" s="137">
        <v>42340</v>
      </c>
      <c r="I8165" s="119">
        <v>418.4</v>
      </c>
      <c r="J8165" s="129"/>
      <c r="K8165" s="129"/>
      <c r="L8165" s="129">
        <v>0</v>
      </c>
      <c r="M8165" s="134" t="s">
        <v>23215</v>
      </c>
    </row>
    <row r="8166" spans="1:13" hidden="1" x14ac:dyDescent="0.25">
      <c r="A8166" s="128"/>
      <c r="B8166" s="2"/>
      <c r="C8166" s="139" t="s">
        <v>7804</v>
      </c>
      <c r="D8166" s="124" t="s">
        <v>7805</v>
      </c>
      <c r="E8166" s="118" t="s">
        <v>7965</v>
      </c>
      <c r="F8166" s="124" t="s">
        <v>7966</v>
      </c>
      <c r="G8166" s="118" t="s">
        <v>30</v>
      </c>
      <c r="H8166" s="137">
        <v>41344</v>
      </c>
      <c r="I8166" s="119">
        <v>285.35000000000002</v>
      </c>
      <c r="J8166" s="129"/>
      <c r="K8166" s="129"/>
      <c r="L8166" s="129">
        <v>0</v>
      </c>
      <c r="M8166" s="134" t="s">
        <v>31027</v>
      </c>
    </row>
    <row r="8167" spans="1:13" hidden="1" x14ac:dyDescent="0.25">
      <c r="A8167" s="128"/>
      <c r="B8167" s="2"/>
      <c r="C8167" s="139" t="s">
        <v>7804</v>
      </c>
      <c r="D8167" s="124" t="s">
        <v>7805</v>
      </c>
      <c r="E8167" s="118" t="s">
        <v>7967</v>
      </c>
      <c r="F8167" s="124" t="s">
        <v>7968</v>
      </c>
      <c r="G8167" s="118" t="s">
        <v>30</v>
      </c>
      <c r="H8167" s="137">
        <v>44775</v>
      </c>
      <c r="I8167" s="119">
        <v>1315.82</v>
      </c>
      <c r="J8167" s="129"/>
      <c r="K8167" s="129"/>
      <c r="L8167" s="129">
        <v>0</v>
      </c>
      <c r="M8167" s="134" t="s">
        <v>32971</v>
      </c>
    </row>
    <row r="8168" spans="1:13" hidden="1" x14ac:dyDescent="0.25">
      <c r="A8168" s="128"/>
      <c r="B8168" s="2"/>
      <c r="C8168" s="139" t="s">
        <v>7804</v>
      </c>
      <c r="D8168" s="124" t="s">
        <v>7805</v>
      </c>
      <c r="E8168" s="118" t="s">
        <v>7969</v>
      </c>
      <c r="F8168" s="124" t="s">
        <v>7970</v>
      </c>
      <c r="G8168" s="118" t="s">
        <v>30</v>
      </c>
      <c r="H8168" s="137">
        <v>41387</v>
      </c>
      <c r="I8168" s="119">
        <v>366.6</v>
      </c>
      <c r="J8168" s="129"/>
      <c r="K8168" s="129"/>
      <c r="L8168" s="129">
        <v>0</v>
      </c>
      <c r="M8168" s="134" t="s">
        <v>28595</v>
      </c>
    </row>
    <row r="8169" spans="1:13" hidden="1" x14ac:dyDescent="0.25">
      <c r="A8169" s="128"/>
      <c r="B8169" s="2"/>
      <c r="C8169" s="139" t="s">
        <v>7804</v>
      </c>
      <c r="D8169" s="124" t="s">
        <v>7805</v>
      </c>
      <c r="E8169" s="118" t="s">
        <v>7971</v>
      </c>
      <c r="F8169" s="124" t="s">
        <v>7972</v>
      </c>
      <c r="G8169" s="118" t="s">
        <v>30</v>
      </c>
      <c r="H8169" s="137">
        <v>41600</v>
      </c>
      <c r="I8169" s="119">
        <v>224</v>
      </c>
      <c r="J8169" s="129"/>
      <c r="K8169" s="129"/>
      <c r="L8169" s="129">
        <v>0</v>
      </c>
      <c r="M8169" s="134" t="s">
        <v>30672</v>
      </c>
    </row>
    <row r="8170" spans="1:13" hidden="1" x14ac:dyDescent="0.25">
      <c r="A8170" s="128"/>
      <c r="B8170" s="2"/>
      <c r="C8170" s="139" t="s">
        <v>7804</v>
      </c>
      <c r="D8170" s="124" t="s">
        <v>7805</v>
      </c>
      <c r="E8170" s="118" t="s">
        <v>7973</v>
      </c>
      <c r="F8170" s="124" t="s">
        <v>7974</v>
      </c>
      <c r="G8170" s="118" t="s">
        <v>30</v>
      </c>
      <c r="H8170" s="137">
        <v>41410</v>
      </c>
      <c r="I8170" s="119">
        <v>306.5</v>
      </c>
      <c r="J8170" s="129"/>
      <c r="K8170" s="129"/>
      <c r="L8170" s="129">
        <v>0</v>
      </c>
      <c r="M8170" s="134" t="s">
        <v>23216</v>
      </c>
    </row>
    <row r="8171" spans="1:13" hidden="1" x14ac:dyDescent="0.25">
      <c r="A8171" s="128"/>
      <c r="B8171" s="2"/>
      <c r="C8171" s="139" t="s">
        <v>7804</v>
      </c>
      <c r="D8171" s="124" t="s">
        <v>7805</v>
      </c>
      <c r="E8171" s="118" t="s">
        <v>7975</v>
      </c>
      <c r="F8171" s="124" t="s">
        <v>7976</v>
      </c>
      <c r="G8171" s="118" t="s">
        <v>30</v>
      </c>
      <c r="H8171" s="137">
        <v>41465</v>
      </c>
      <c r="I8171" s="119">
        <v>535</v>
      </c>
      <c r="J8171" s="129"/>
      <c r="K8171" s="129"/>
      <c r="L8171" s="129">
        <v>0</v>
      </c>
      <c r="M8171" s="134" t="s">
        <v>23216</v>
      </c>
    </row>
    <row r="8172" spans="1:13" hidden="1" x14ac:dyDescent="0.25">
      <c r="A8172" s="128"/>
      <c r="B8172" s="2"/>
      <c r="C8172" s="139" t="s">
        <v>7804</v>
      </c>
      <c r="D8172" s="124" t="s">
        <v>7805</v>
      </c>
      <c r="E8172" s="118" t="s">
        <v>7977</v>
      </c>
      <c r="F8172" s="124" t="s">
        <v>7978</v>
      </c>
      <c r="G8172" s="118" t="s">
        <v>30</v>
      </c>
      <c r="H8172" s="137">
        <v>41508</v>
      </c>
      <c r="I8172" s="119">
        <v>422.26</v>
      </c>
      <c r="J8172" s="129"/>
      <c r="K8172" s="129"/>
      <c r="L8172" s="129">
        <v>0</v>
      </c>
      <c r="M8172" s="134" t="s">
        <v>23216</v>
      </c>
    </row>
    <row r="8173" spans="1:13" hidden="1" x14ac:dyDescent="0.25">
      <c r="A8173" s="128"/>
      <c r="B8173" s="2"/>
      <c r="C8173" s="139" t="s">
        <v>7804</v>
      </c>
      <c r="D8173" s="124" t="s">
        <v>7805</v>
      </c>
      <c r="E8173" s="118" t="s">
        <v>7979</v>
      </c>
      <c r="F8173" s="124" t="s">
        <v>7980</v>
      </c>
      <c r="G8173" s="118" t="s">
        <v>30</v>
      </c>
      <c r="H8173" s="137">
        <v>41507</v>
      </c>
      <c r="I8173" s="119">
        <v>285.35000000000002</v>
      </c>
      <c r="J8173" s="129"/>
      <c r="K8173" s="129"/>
      <c r="L8173" s="129">
        <v>0</v>
      </c>
      <c r="M8173" s="134" t="s">
        <v>27458</v>
      </c>
    </row>
    <row r="8174" spans="1:13" hidden="1" x14ac:dyDescent="0.25">
      <c r="A8174" s="128"/>
      <c r="B8174" s="2"/>
      <c r="C8174" s="139" t="s">
        <v>7804</v>
      </c>
      <c r="D8174" s="124" t="s">
        <v>7805</v>
      </c>
      <c r="E8174" s="118" t="s">
        <v>7981</v>
      </c>
      <c r="F8174" s="124" t="s">
        <v>7982</v>
      </c>
      <c r="G8174" s="118" t="s">
        <v>30</v>
      </c>
      <c r="H8174" s="137">
        <v>41836</v>
      </c>
      <c r="I8174" s="119">
        <v>893</v>
      </c>
      <c r="J8174" s="129"/>
      <c r="K8174" s="129"/>
      <c r="L8174" s="129">
        <v>0</v>
      </c>
      <c r="M8174" s="134" t="s">
        <v>27458</v>
      </c>
    </row>
    <row r="8175" spans="1:13" hidden="1" x14ac:dyDescent="0.25">
      <c r="A8175" s="128"/>
      <c r="B8175" s="2"/>
      <c r="C8175" s="139" t="s">
        <v>7804</v>
      </c>
      <c r="D8175" s="124" t="s">
        <v>7805</v>
      </c>
      <c r="E8175" s="118" t="s">
        <v>7983</v>
      </c>
      <c r="F8175" s="124" t="s">
        <v>202</v>
      </c>
      <c r="G8175" s="118" t="s">
        <v>30</v>
      </c>
      <c r="H8175" s="137">
        <v>41736</v>
      </c>
      <c r="I8175" s="119">
        <v>221</v>
      </c>
      <c r="J8175" s="129"/>
      <c r="K8175" s="129"/>
      <c r="L8175" s="129">
        <v>0</v>
      </c>
      <c r="M8175" s="134" t="s">
        <v>29860</v>
      </c>
    </row>
    <row r="8176" spans="1:13" hidden="1" x14ac:dyDescent="0.25">
      <c r="A8176" s="128"/>
      <c r="B8176" s="2"/>
      <c r="C8176" s="139" t="s">
        <v>7804</v>
      </c>
      <c r="D8176" s="124" t="s">
        <v>7805</v>
      </c>
      <c r="E8176" s="118" t="s">
        <v>7984</v>
      </c>
      <c r="F8176" s="124" t="s">
        <v>160</v>
      </c>
      <c r="G8176" s="118" t="s">
        <v>30</v>
      </c>
      <c r="H8176" s="137">
        <v>41796</v>
      </c>
      <c r="I8176" s="119">
        <v>221</v>
      </c>
      <c r="J8176" s="129"/>
      <c r="K8176" s="129"/>
      <c r="L8176" s="129">
        <v>0</v>
      </c>
      <c r="M8176" s="134" t="s">
        <v>29436</v>
      </c>
    </row>
    <row r="8177" spans="1:13" hidden="1" x14ac:dyDescent="0.25">
      <c r="A8177" s="128"/>
      <c r="B8177" s="2"/>
      <c r="C8177" s="139" t="s">
        <v>7804</v>
      </c>
      <c r="D8177" s="124" t="s">
        <v>7805</v>
      </c>
      <c r="E8177" s="118" t="s">
        <v>7985</v>
      </c>
      <c r="F8177" s="124" t="s">
        <v>203</v>
      </c>
      <c r="G8177" s="118" t="s">
        <v>30</v>
      </c>
      <c r="H8177" s="137">
        <v>41708</v>
      </c>
      <c r="I8177" s="119">
        <v>274.51</v>
      </c>
      <c r="J8177" s="129"/>
      <c r="K8177" s="129"/>
      <c r="L8177" s="129">
        <v>0</v>
      </c>
      <c r="M8177" s="134" t="s">
        <v>23217</v>
      </c>
    </row>
    <row r="8178" spans="1:13" hidden="1" x14ac:dyDescent="0.25">
      <c r="A8178" s="128"/>
      <c r="B8178" s="2"/>
      <c r="C8178" s="139" t="s">
        <v>7804</v>
      </c>
      <c r="D8178" s="124" t="s">
        <v>7805</v>
      </c>
      <c r="E8178" s="118" t="s">
        <v>7986</v>
      </c>
      <c r="F8178" s="124" t="s">
        <v>7987</v>
      </c>
      <c r="G8178" s="118" t="s">
        <v>30</v>
      </c>
      <c r="H8178" s="137">
        <v>41695</v>
      </c>
      <c r="I8178" s="119">
        <v>535</v>
      </c>
      <c r="J8178" s="129"/>
      <c r="K8178" s="129"/>
      <c r="L8178" s="129">
        <v>0</v>
      </c>
      <c r="M8178" s="134" t="s">
        <v>23217</v>
      </c>
    </row>
    <row r="8179" spans="1:13" hidden="1" x14ac:dyDescent="0.25">
      <c r="A8179" s="128"/>
      <c r="B8179" s="2"/>
      <c r="C8179" s="139" t="s">
        <v>7804</v>
      </c>
      <c r="D8179" s="124" t="s">
        <v>7805</v>
      </c>
      <c r="E8179" s="118" t="s">
        <v>7988</v>
      </c>
      <c r="F8179" s="124" t="s">
        <v>156</v>
      </c>
      <c r="G8179" s="118" t="s">
        <v>30</v>
      </c>
      <c r="H8179" s="137">
        <v>42380</v>
      </c>
      <c r="I8179" s="119">
        <v>212</v>
      </c>
      <c r="J8179" s="129"/>
      <c r="K8179" s="129"/>
      <c r="L8179" s="129">
        <v>0</v>
      </c>
      <c r="M8179" s="134" t="s">
        <v>23217</v>
      </c>
    </row>
    <row r="8180" spans="1:13" hidden="1" x14ac:dyDescent="0.25">
      <c r="A8180" s="128"/>
      <c r="B8180" s="2"/>
      <c r="C8180" s="139" t="s">
        <v>7804</v>
      </c>
      <c r="D8180" s="124" t="s">
        <v>7805</v>
      </c>
      <c r="E8180" s="118" t="s">
        <v>7989</v>
      </c>
      <c r="F8180" s="124" t="s">
        <v>173</v>
      </c>
      <c r="G8180" s="118" t="s">
        <v>30</v>
      </c>
      <c r="H8180" s="137">
        <v>41962</v>
      </c>
      <c r="I8180" s="119">
        <v>193</v>
      </c>
      <c r="J8180" s="129"/>
      <c r="K8180" s="129"/>
      <c r="L8180" s="129">
        <v>0</v>
      </c>
      <c r="M8180" s="134" t="s">
        <v>28939</v>
      </c>
    </row>
    <row r="8181" spans="1:13" hidden="1" x14ac:dyDescent="0.25">
      <c r="A8181" s="128"/>
      <c r="B8181" s="2"/>
      <c r="C8181" s="139" t="s">
        <v>7804</v>
      </c>
      <c r="D8181" s="124" t="s">
        <v>7805</v>
      </c>
      <c r="E8181" s="118" t="s">
        <v>7990</v>
      </c>
      <c r="F8181" s="124" t="s">
        <v>159</v>
      </c>
      <c r="G8181" s="118" t="s">
        <v>30</v>
      </c>
      <c r="H8181" s="137">
        <v>41708</v>
      </c>
      <c r="I8181" s="119">
        <v>226.01</v>
      </c>
      <c r="J8181" s="129"/>
      <c r="K8181" s="129"/>
      <c r="L8181" s="129">
        <v>0</v>
      </c>
      <c r="M8181" s="134" t="s">
        <v>29279</v>
      </c>
    </row>
    <row r="8182" spans="1:13" hidden="1" x14ac:dyDescent="0.25">
      <c r="A8182" s="128"/>
      <c r="B8182" s="2"/>
      <c r="C8182" s="139" t="s">
        <v>7804</v>
      </c>
      <c r="D8182" s="124" t="s">
        <v>7805</v>
      </c>
      <c r="E8182" s="118" t="s">
        <v>7991</v>
      </c>
      <c r="F8182" s="124" t="s">
        <v>209</v>
      </c>
      <c r="G8182" s="118" t="s">
        <v>30</v>
      </c>
      <c r="H8182" s="137">
        <v>41736</v>
      </c>
      <c r="I8182" s="119">
        <v>196</v>
      </c>
      <c r="J8182" s="129"/>
      <c r="K8182" s="129"/>
      <c r="L8182" s="129">
        <v>0</v>
      </c>
      <c r="M8182" s="134" t="s">
        <v>23218</v>
      </c>
    </row>
    <row r="8183" spans="1:13" hidden="1" x14ac:dyDescent="0.25">
      <c r="A8183" s="128"/>
      <c r="B8183" s="2"/>
      <c r="C8183" s="139" t="s">
        <v>7804</v>
      </c>
      <c r="D8183" s="124" t="s">
        <v>7805</v>
      </c>
      <c r="E8183" s="118" t="s">
        <v>7992</v>
      </c>
      <c r="F8183" s="124" t="s">
        <v>204</v>
      </c>
      <c r="G8183" s="118" t="s">
        <v>30</v>
      </c>
      <c r="H8183" s="137">
        <v>41709</v>
      </c>
      <c r="I8183" s="119">
        <v>274.51</v>
      </c>
      <c r="J8183" s="129"/>
      <c r="K8183" s="129"/>
      <c r="L8183" s="129">
        <v>0</v>
      </c>
      <c r="M8183" s="134" t="s">
        <v>23218</v>
      </c>
    </row>
    <row r="8184" spans="1:13" hidden="1" x14ac:dyDescent="0.25">
      <c r="A8184" s="128"/>
      <c r="B8184" s="2"/>
      <c r="C8184" s="139" t="s">
        <v>7804</v>
      </c>
      <c r="D8184" s="124" t="s">
        <v>7805</v>
      </c>
      <c r="E8184" s="118" t="s">
        <v>7993</v>
      </c>
      <c r="F8184" s="124" t="s">
        <v>7994</v>
      </c>
      <c r="G8184" s="118" t="s">
        <v>30</v>
      </c>
      <c r="H8184" s="137">
        <v>41753</v>
      </c>
      <c r="I8184" s="119">
        <v>272</v>
      </c>
      <c r="J8184" s="129"/>
      <c r="K8184" s="129"/>
      <c r="L8184" s="129">
        <v>0</v>
      </c>
      <c r="M8184" s="134" t="s">
        <v>23218</v>
      </c>
    </row>
    <row r="8185" spans="1:13" hidden="1" x14ac:dyDescent="0.25">
      <c r="A8185" s="128"/>
      <c r="B8185" s="2"/>
      <c r="C8185" s="139" t="s">
        <v>7804</v>
      </c>
      <c r="D8185" s="124" t="s">
        <v>7805</v>
      </c>
      <c r="E8185" s="118" t="s">
        <v>7995</v>
      </c>
      <c r="F8185" s="124" t="s">
        <v>7996</v>
      </c>
      <c r="G8185" s="118" t="s">
        <v>30</v>
      </c>
      <c r="H8185" s="137">
        <v>42383</v>
      </c>
      <c r="I8185" s="119">
        <v>535</v>
      </c>
      <c r="J8185" s="129"/>
      <c r="K8185" s="129"/>
      <c r="L8185" s="129">
        <v>0</v>
      </c>
      <c r="M8185" s="134" t="s">
        <v>27461</v>
      </c>
    </row>
    <row r="8186" spans="1:13" hidden="1" x14ac:dyDescent="0.25">
      <c r="A8186" s="128"/>
      <c r="B8186" s="2"/>
      <c r="C8186" s="139" t="s">
        <v>7804</v>
      </c>
      <c r="D8186" s="124" t="s">
        <v>7805</v>
      </c>
      <c r="E8186" s="118" t="s">
        <v>7997</v>
      </c>
      <c r="F8186" s="124" t="s">
        <v>7998</v>
      </c>
      <c r="G8186" s="118" t="s">
        <v>30</v>
      </c>
      <c r="H8186" s="137">
        <v>42410</v>
      </c>
      <c r="I8186" s="119">
        <v>515.52</v>
      </c>
      <c r="J8186" s="129"/>
      <c r="K8186" s="129"/>
      <c r="L8186" s="129">
        <v>0</v>
      </c>
      <c r="M8186" s="134" t="s">
        <v>27461</v>
      </c>
    </row>
    <row r="8187" spans="1:13" hidden="1" x14ac:dyDescent="0.25">
      <c r="A8187" s="128"/>
      <c r="B8187" s="2"/>
      <c r="C8187" s="139" t="s">
        <v>7804</v>
      </c>
      <c r="D8187" s="124" t="s">
        <v>7805</v>
      </c>
      <c r="E8187" s="118" t="s">
        <v>7999</v>
      </c>
      <c r="F8187" s="124" t="s">
        <v>184</v>
      </c>
      <c r="G8187" s="118" t="s">
        <v>30</v>
      </c>
      <c r="H8187" s="137">
        <v>41736</v>
      </c>
      <c r="I8187" s="119">
        <v>221</v>
      </c>
      <c r="J8187" s="129"/>
      <c r="K8187" s="129"/>
      <c r="L8187" s="129">
        <v>0</v>
      </c>
      <c r="M8187" s="134" t="s">
        <v>29282</v>
      </c>
    </row>
    <row r="8188" spans="1:13" hidden="1" x14ac:dyDescent="0.25">
      <c r="A8188" s="128"/>
      <c r="B8188" s="2"/>
      <c r="C8188" s="139" t="s">
        <v>7804</v>
      </c>
      <c r="D8188" s="124" t="s">
        <v>7805</v>
      </c>
      <c r="E8188" s="118" t="s">
        <v>8000</v>
      </c>
      <c r="F8188" s="124" t="s">
        <v>8001</v>
      </c>
      <c r="G8188" s="118" t="s">
        <v>30</v>
      </c>
      <c r="H8188" s="137">
        <v>41708</v>
      </c>
      <c r="I8188" s="119">
        <v>287.12</v>
      </c>
      <c r="J8188" s="129"/>
      <c r="K8188" s="129"/>
      <c r="L8188" s="129">
        <v>0</v>
      </c>
      <c r="M8188" s="134" t="s">
        <v>29285</v>
      </c>
    </row>
    <row r="8189" spans="1:13" hidden="1" x14ac:dyDescent="0.25">
      <c r="A8189" s="128"/>
      <c r="B8189" s="2"/>
      <c r="C8189" s="139" t="s">
        <v>7804</v>
      </c>
      <c r="D8189" s="124" t="s">
        <v>7805</v>
      </c>
      <c r="E8189" s="118" t="s">
        <v>8002</v>
      </c>
      <c r="F8189" s="124" t="s">
        <v>8003</v>
      </c>
      <c r="G8189" s="118" t="s">
        <v>30</v>
      </c>
      <c r="H8189" s="137">
        <v>41836</v>
      </c>
      <c r="I8189" s="119">
        <v>382</v>
      </c>
      <c r="J8189" s="129"/>
      <c r="K8189" s="129"/>
      <c r="L8189" s="129">
        <v>0</v>
      </c>
      <c r="M8189" s="134" t="s">
        <v>23219</v>
      </c>
    </row>
    <row r="8190" spans="1:13" hidden="1" x14ac:dyDescent="0.25">
      <c r="A8190" s="128"/>
      <c r="B8190" s="2"/>
      <c r="C8190" s="139" t="s">
        <v>7804</v>
      </c>
      <c r="D8190" s="124" t="s">
        <v>7805</v>
      </c>
      <c r="E8190" s="118" t="s">
        <v>8004</v>
      </c>
      <c r="F8190" s="124" t="s">
        <v>224</v>
      </c>
      <c r="G8190" s="118" t="s">
        <v>30</v>
      </c>
      <c r="H8190" s="137">
        <v>41753</v>
      </c>
      <c r="I8190" s="119">
        <v>272</v>
      </c>
      <c r="J8190" s="129"/>
      <c r="K8190" s="129"/>
      <c r="L8190" s="129">
        <v>0</v>
      </c>
      <c r="M8190" s="134" t="s">
        <v>23219</v>
      </c>
    </row>
    <row r="8191" spans="1:13" hidden="1" x14ac:dyDescent="0.25">
      <c r="A8191" s="128"/>
      <c r="B8191" s="2"/>
      <c r="C8191" s="139" t="s">
        <v>7804</v>
      </c>
      <c r="D8191" s="124" t="s">
        <v>7805</v>
      </c>
      <c r="E8191" s="118" t="s">
        <v>8005</v>
      </c>
      <c r="F8191" s="124" t="s">
        <v>189</v>
      </c>
      <c r="G8191" s="118" t="s">
        <v>30</v>
      </c>
      <c r="H8191" s="137">
        <v>41768</v>
      </c>
      <c r="I8191" s="119">
        <v>274.51</v>
      </c>
      <c r="J8191" s="129"/>
      <c r="K8191" s="129"/>
      <c r="L8191" s="129">
        <v>0</v>
      </c>
      <c r="M8191" s="134" t="s">
        <v>23219</v>
      </c>
    </row>
    <row r="8192" spans="1:13" hidden="1" x14ac:dyDescent="0.25">
      <c r="A8192" s="128"/>
      <c r="B8192" s="2"/>
      <c r="C8192" s="139" t="s">
        <v>7804</v>
      </c>
      <c r="D8192" s="124" t="s">
        <v>7805</v>
      </c>
      <c r="E8192" s="118" t="s">
        <v>8006</v>
      </c>
      <c r="F8192" s="124" t="s">
        <v>8007</v>
      </c>
      <c r="G8192" s="118" t="s">
        <v>30</v>
      </c>
      <c r="H8192" s="137">
        <v>41880</v>
      </c>
      <c r="I8192" s="119">
        <v>183.02</v>
      </c>
      <c r="J8192" s="129"/>
      <c r="K8192" s="129"/>
      <c r="L8192" s="129">
        <v>0</v>
      </c>
      <c r="M8192" s="134"/>
    </row>
    <row r="8193" spans="1:13" hidden="1" x14ac:dyDescent="0.25">
      <c r="A8193" s="128"/>
      <c r="B8193" s="2"/>
      <c r="C8193" s="139" t="s">
        <v>7804</v>
      </c>
      <c r="D8193" s="124" t="s">
        <v>7805</v>
      </c>
      <c r="E8193" s="118" t="s">
        <v>163</v>
      </c>
      <c r="F8193" s="124" t="s">
        <v>164</v>
      </c>
      <c r="G8193" s="118" t="s">
        <v>30</v>
      </c>
      <c r="H8193" s="137">
        <v>45051</v>
      </c>
      <c r="I8193" s="119">
        <v>416</v>
      </c>
      <c r="J8193" s="129"/>
      <c r="K8193" s="129"/>
      <c r="L8193" s="129">
        <v>0</v>
      </c>
      <c r="M8193" s="134" t="s">
        <v>23220</v>
      </c>
    </row>
    <row r="8194" spans="1:13" hidden="1" x14ac:dyDescent="0.25">
      <c r="A8194" s="128"/>
      <c r="B8194" s="2"/>
      <c r="C8194" s="139" t="s">
        <v>7804</v>
      </c>
      <c r="D8194" s="124" t="s">
        <v>7805</v>
      </c>
      <c r="E8194" s="118" t="s">
        <v>165</v>
      </c>
      <c r="F8194" s="124" t="s">
        <v>166</v>
      </c>
      <c r="G8194" s="118" t="s">
        <v>30</v>
      </c>
      <c r="H8194" s="137">
        <v>44712</v>
      </c>
      <c r="I8194" s="119">
        <v>450</v>
      </c>
      <c r="J8194" s="129"/>
      <c r="K8194" s="129"/>
      <c r="L8194" s="129">
        <v>0</v>
      </c>
      <c r="M8194" s="134" t="s">
        <v>23220</v>
      </c>
    </row>
    <row r="8195" spans="1:13" hidden="1" x14ac:dyDescent="0.25">
      <c r="A8195" s="128"/>
      <c r="B8195" s="2"/>
      <c r="C8195" s="139" t="s">
        <v>7804</v>
      </c>
      <c r="D8195" s="124" t="s">
        <v>7805</v>
      </c>
      <c r="E8195" s="118" t="s">
        <v>167</v>
      </c>
      <c r="F8195" s="124" t="s">
        <v>168</v>
      </c>
      <c r="G8195" s="118" t="s">
        <v>30</v>
      </c>
      <c r="H8195" s="137">
        <v>42093</v>
      </c>
      <c r="I8195" s="119">
        <v>258.5</v>
      </c>
      <c r="J8195" s="129"/>
      <c r="K8195" s="129"/>
      <c r="L8195" s="129">
        <v>0</v>
      </c>
      <c r="M8195" s="134" t="s">
        <v>23221</v>
      </c>
    </row>
    <row r="8196" spans="1:13" hidden="1" x14ac:dyDescent="0.25">
      <c r="A8196" s="128"/>
      <c r="B8196" s="2"/>
      <c r="C8196" s="139" t="s">
        <v>7804</v>
      </c>
      <c r="D8196" s="124" t="s">
        <v>7805</v>
      </c>
      <c r="E8196" s="118" t="s">
        <v>205</v>
      </c>
      <c r="F8196" s="124" t="s">
        <v>206</v>
      </c>
      <c r="G8196" s="118" t="s">
        <v>30</v>
      </c>
      <c r="H8196" s="137">
        <v>44980</v>
      </c>
      <c r="I8196" s="119">
        <v>408</v>
      </c>
      <c r="J8196" s="129"/>
      <c r="K8196" s="129"/>
      <c r="L8196" s="129">
        <v>0</v>
      </c>
      <c r="M8196" s="134" t="s">
        <v>28269</v>
      </c>
    </row>
    <row r="8197" spans="1:13" hidden="1" x14ac:dyDescent="0.25">
      <c r="A8197" s="128"/>
      <c r="B8197" s="2"/>
      <c r="C8197" s="139" t="s">
        <v>7804</v>
      </c>
      <c r="D8197" s="124" t="s">
        <v>7805</v>
      </c>
      <c r="E8197" s="118" t="s">
        <v>169</v>
      </c>
      <c r="F8197" s="124" t="s">
        <v>170</v>
      </c>
      <c r="G8197" s="118" t="s">
        <v>30</v>
      </c>
      <c r="H8197" s="137">
        <v>44550</v>
      </c>
      <c r="I8197" s="119">
        <v>558.59</v>
      </c>
      <c r="J8197" s="129"/>
      <c r="K8197" s="129"/>
      <c r="L8197" s="129">
        <v>0</v>
      </c>
      <c r="M8197" s="134"/>
    </row>
    <row r="8198" spans="1:13" hidden="1" x14ac:dyDescent="0.25">
      <c r="A8198" s="128"/>
      <c r="B8198" s="2"/>
      <c r="C8198" s="139" t="s">
        <v>7804</v>
      </c>
      <c r="D8198" s="124" t="s">
        <v>7805</v>
      </c>
      <c r="E8198" s="118" t="s">
        <v>171</v>
      </c>
      <c r="F8198" s="124" t="s">
        <v>172</v>
      </c>
      <c r="G8198" s="118" t="s">
        <v>30</v>
      </c>
      <c r="H8198" s="137">
        <v>46073</v>
      </c>
      <c r="I8198" s="119">
        <v>627.86</v>
      </c>
      <c r="J8198" s="129"/>
      <c r="K8198" s="129"/>
      <c r="L8198" s="129">
        <v>0</v>
      </c>
      <c r="M8198" s="134" t="s">
        <v>30341</v>
      </c>
    </row>
    <row r="8199" spans="1:13" hidden="1" x14ac:dyDescent="0.25">
      <c r="A8199" s="128"/>
      <c r="B8199" s="2"/>
      <c r="C8199" s="139" t="s">
        <v>7804</v>
      </c>
      <c r="D8199" s="124" t="s">
        <v>7805</v>
      </c>
      <c r="E8199" s="118" t="s">
        <v>174</v>
      </c>
      <c r="F8199" s="124" t="s">
        <v>175</v>
      </c>
      <c r="G8199" s="118" t="s">
        <v>30</v>
      </c>
      <c r="H8199" s="137">
        <v>42923</v>
      </c>
      <c r="I8199" s="119">
        <v>428.57</v>
      </c>
      <c r="J8199" s="129"/>
      <c r="K8199" s="129"/>
      <c r="L8199" s="129">
        <v>0</v>
      </c>
      <c r="M8199" s="134" t="s">
        <v>23222</v>
      </c>
    </row>
    <row r="8200" spans="1:13" hidden="1" x14ac:dyDescent="0.25">
      <c r="A8200" s="128"/>
      <c r="B8200" s="2"/>
      <c r="C8200" s="139" t="s">
        <v>7804</v>
      </c>
      <c r="D8200" s="124" t="s">
        <v>7805</v>
      </c>
      <c r="E8200" s="118" t="s">
        <v>176</v>
      </c>
      <c r="F8200" s="124" t="s">
        <v>177</v>
      </c>
      <c r="G8200" s="118" t="s">
        <v>30</v>
      </c>
      <c r="H8200" s="137">
        <v>44117</v>
      </c>
      <c r="I8200" s="119">
        <v>263</v>
      </c>
      <c r="J8200" s="129"/>
      <c r="K8200" s="129"/>
      <c r="L8200" s="129">
        <v>0</v>
      </c>
      <c r="M8200" s="134" t="s">
        <v>23223</v>
      </c>
    </row>
    <row r="8201" spans="1:13" hidden="1" x14ac:dyDescent="0.25">
      <c r="A8201" s="128"/>
      <c r="B8201" s="2"/>
      <c r="C8201" s="139" t="s">
        <v>7804</v>
      </c>
      <c r="D8201" s="124" t="s">
        <v>7805</v>
      </c>
      <c r="E8201" s="118" t="s">
        <v>178</v>
      </c>
      <c r="F8201" s="124" t="s">
        <v>179</v>
      </c>
      <c r="G8201" s="118" t="s">
        <v>30</v>
      </c>
      <c r="H8201" s="137">
        <v>46066</v>
      </c>
      <c r="I8201" s="119">
        <v>627.86</v>
      </c>
      <c r="J8201" s="129"/>
      <c r="K8201" s="129"/>
      <c r="L8201" s="129">
        <v>0</v>
      </c>
      <c r="M8201" s="134" t="s">
        <v>23224</v>
      </c>
    </row>
    <row r="8202" spans="1:13" hidden="1" x14ac:dyDescent="0.25">
      <c r="A8202" s="128"/>
      <c r="B8202" s="2"/>
      <c r="C8202" s="139" t="s">
        <v>7804</v>
      </c>
      <c r="D8202" s="124" t="s">
        <v>7805</v>
      </c>
      <c r="E8202" s="118" t="s">
        <v>180</v>
      </c>
      <c r="F8202" s="124" t="s">
        <v>181</v>
      </c>
      <c r="G8202" s="118" t="s">
        <v>30</v>
      </c>
      <c r="H8202" s="137">
        <v>45093</v>
      </c>
      <c r="I8202" s="119">
        <v>622.88</v>
      </c>
      <c r="J8202" s="129"/>
      <c r="K8202" s="129"/>
      <c r="L8202" s="129">
        <v>0</v>
      </c>
      <c r="M8202" s="134" t="s">
        <v>23225</v>
      </c>
    </row>
    <row r="8203" spans="1:13" hidden="1" x14ac:dyDescent="0.25">
      <c r="A8203" s="128"/>
      <c r="B8203" s="2"/>
      <c r="C8203" s="139" t="s">
        <v>7804</v>
      </c>
      <c r="D8203" s="124" t="s">
        <v>7805</v>
      </c>
      <c r="E8203" s="118" t="s">
        <v>182</v>
      </c>
      <c r="F8203" s="124" t="s">
        <v>183</v>
      </c>
      <c r="G8203" s="118" t="s">
        <v>30</v>
      </c>
      <c r="H8203" s="137">
        <v>44725</v>
      </c>
      <c r="I8203" s="119">
        <v>352.77</v>
      </c>
      <c r="J8203" s="129"/>
      <c r="K8203" s="129"/>
      <c r="L8203" s="129">
        <v>0</v>
      </c>
      <c r="M8203" s="134" t="s">
        <v>23226</v>
      </c>
    </row>
    <row r="8204" spans="1:13" hidden="1" x14ac:dyDescent="0.25">
      <c r="A8204" s="128"/>
      <c r="B8204" s="2"/>
      <c r="C8204" s="139" t="s">
        <v>7804</v>
      </c>
      <c r="D8204" s="124" t="s">
        <v>7805</v>
      </c>
      <c r="E8204" s="118" t="s">
        <v>119</v>
      </c>
      <c r="F8204" s="124" t="s">
        <v>120</v>
      </c>
      <c r="G8204" s="118" t="s">
        <v>30</v>
      </c>
      <c r="H8204" s="137">
        <v>45126</v>
      </c>
      <c r="I8204" s="119">
        <v>324.54000000000002</v>
      </c>
      <c r="J8204" s="129"/>
      <c r="K8204" s="129"/>
      <c r="L8204" s="129">
        <v>0</v>
      </c>
      <c r="M8204" s="134" t="s">
        <v>23227</v>
      </c>
    </row>
    <row r="8205" spans="1:13" hidden="1" x14ac:dyDescent="0.25">
      <c r="A8205" s="128"/>
      <c r="B8205" s="2"/>
      <c r="C8205" s="139" t="s">
        <v>7804</v>
      </c>
      <c r="D8205" s="124" t="s">
        <v>7805</v>
      </c>
      <c r="E8205" s="118" t="s">
        <v>111</v>
      </c>
      <c r="F8205" s="124" t="s">
        <v>112</v>
      </c>
      <c r="G8205" s="118" t="s">
        <v>30</v>
      </c>
      <c r="H8205" s="137">
        <v>43409</v>
      </c>
      <c r="I8205" s="119">
        <v>296.31</v>
      </c>
      <c r="J8205" s="129"/>
      <c r="K8205" s="129"/>
      <c r="L8205" s="129">
        <v>0</v>
      </c>
      <c r="M8205" s="134" t="s">
        <v>23228</v>
      </c>
    </row>
    <row r="8206" spans="1:13" hidden="1" x14ac:dyDescent="0.25">
      <c r="A8206" s="128"/>
      <c r="B8206" s="2"/>
      <c r="C8206" s="139" t="s">
        <v>7804</v>
      </c>
      <c r="D8206" s="124" t="s">
        <v>7805</v>
      </c>
      <c r="E8206" s="118" t="s">
        <v>207</v>
      </c>
      <c r="F8206" s="124" t="s">
        <v>208</v>
      </c>
      <c r="G8206" s="118" t="s">
        <v>30</v>
      </c>
      <c r="H8206" s="137">
        <v>42058</v>
      </c>
      <c r="I8206" s="119">
        <v>296</v>
      </c>
      <c r="J8206" s="129"/>
      <c r="K8206" s="129"/>
      <c r="L8206" s="129">
        <v>0</v>
      </c>
      <c r="M8206" s="134" t="s">
        <v>23229</v>
      </c>
    </row>
    <row r="8207" spans="1:13" hidden="1" x14ac:dyDescent="0.25">
      <c r="A8207" s="128"/>
      <c r="B8207" s="2"/>
      <c r="C8207" s="139" t="s">
        <v>7804</v>
      </c>
      <c r="D8207" s="124" t="s">
        <v>7805</v>
      </c>
      <c r="E8207" s="118" t="s">
        <v>137</v>
      </c>
      <c r="F8207" s="124" t="s">
        <v>138</v>
      </c>
      <c r="G8207" s="118" t="s">
        <v>30</v>
      </c>
      <c r="H8207" s="137">
        <v>46084</v>
      </c>
      <c r="I8207" s="119">
        <v>410</v>
      </c>
      <c r="J8207" s="129"/>
      <c r="K8207" s="129"/>
      <c r="L8207" s="129">
        <v>0</v>
      </c>
      <c r="M8207" s="134" t="s">
        <v>23230</v>
      </c>
    </row>
    <row r="8208" spans="1:13" hidden="1" x14ac:dyDescent="0.25">
      <c r="A8208" s="128"/>
      <c r="B8208" s="2"/>
      <c r="C8208" s="139" t="s">
        <v>7804</v>
      </c>
      <c r="D8208" s="124" t="s">
        <v>7805</v>
      </c>
      <c r="E8208" s="118" t="s">
        <v>8008</v>
      </c>
      <c r="F8208" s="124" t="s">
        <v>8009</v>
      </c>
      <c r="G8208" s="118" t="s">
        <v>30</v>
      </c>
      <c r="H8208" s="137">
        <v>41871</v>
      </c>
      <c r="I8208" s="119">
        <v>272</v>
      </c>
      <c r="J8208" s="129"/>
      <c r="K8208" s="129"/>
      <c r="L8208" s="129">
        <v>0</v>
      </c>
      <c r="M8208" s="134" t="s">
        <v>23231</v>
      </c>
    </row>
    <row r="8209" spans="1:13" hidden="1" x14ac:dyDescent="0.25">
      <c r="A8209" s="128"/>
      <c r="B8209" s="2"/>
      <c r="C8209" s="139" t="s">
        <v>7804</v>
      </c>
      <c r="D8209" s="124" t="s">
        <v>7805</v>
      </c>
      <c r="E8209" s="118" t="s">
        <v>113</v>
      </c>
      <c r="F8209" s="124" t="s">
        <v>114</v>
      </c>
      <c r="G8209" s="118" t="s">
        <v>30</v>
      </c>
      <c r="H8209" s="137">
        <v>42481</v>
      </c>
      <c r="I8209" s="119">
        <v>352</v>
      </c>
      <c r="J8209" s="129"/>
      <c r="K8209" s="129"/>
      <c r="L8209" s="129">
        <v>0</v>
      </c>
      <c r="M8209" s="134" t="s">
        <v>23232</v>
      </c>
    </row>
    <row r="8210" spans="1:13" hidden="1" x14ac:dyDescent="0.25">
      <c r="A8210" s="128"/>
      <c r="B8210" s="2"/>
      <c r="C8210" s="139" t="s">
        <v>7804</v>
      </c>
      <c r="D8210" s="124" t="s">
        <v>7805</v>
      </c>
      <c r="E8210" s="118" t="s">
        <v>109</v>
      </c>
      <c r="F8210" s="124" t="s">
        <v>110</v>
      </c>
      <c r="G8210" s="118" t="s">
        <v>30</v>
      </c>
      <c r="H8210" s="137">
        <v>44812</v>
      </c>
      <c r="I8210" s="119">
        <v>416</v>
      </c>
      <c r="J8210" s="129"/>
      <c r="K8210" s="129"/>
      <c r="L8210" s="129">
        <v>0</v>
      </c>
      <c r="M8210" s="134" t="s">
        <v>23233</v>
      </c>
    </row>
    <row r="8211" spans="1:13" hidden="1" x14ac:dyDescent="0.25">
      <c r="A8211" s="128"/>
      <c r="B8211" s="2"/>
      <c r="C8211" s="139" t="s">
        <v>7804</v>
      </c>
      <c r="D8211" s="124" t="s">
        <v>7805</v>
      </c>
      <c r="E8211" s="118" t="s">
        <v>210</v>
      </c>
      <c r="F8211" s="124" t="s">
        <v>211</v>
      </c>
      <c r="G8211" s="118" t="s">
        <v>30</v>
      </c>
      <c r="H8211" s="137">
        <v>45267</v>
      </c>
      <c r="I8211" s="119">
        <v>375</v>
      </c>
      <c r="J8211" s="129"/>
      <c r="K8211" s="129"/>
      <c r="L8211" s="129">
        <v>0</v>
      </c>
      <c r="M8211" s="134" t="s">
        <v>23234</v>
      </c>
    </row>
    <row r="8212" spans="1:13" hidden="1" x14ac:dyDescent="0.25">
      <c r="A8212" s="128"/>
      <c r="B8212" s="2"/>
      <c r="C8212" s="139" t="s">
        <v>7804</v>
      </c>
      <c r="D8212" s="124" t="s">
        <v>7805</v>
      </c>
      <c r="E8212" s="118" t="s">
        <v>115</v>
      </c>
      <c r="F8212" s="124" t="s">
        <v>116</v>
      </c>
      <c r="G8212" s="118" t="s">
        <v>30</v>
      </c>
      <c r="H8212" s="137">
        <v>45902</v>
      </c>
      <c r="I8212" s="119">
        <v>264.5</v>
      </c>
      <c r="J8212" s="129"/>
      <c r="K8212" s="129"/>
      <c r="L8212" s="129">
        <v>0</v>
      </c>
      <c r="M8212" s="134"/>
    </row>
    <row r="8213" spans="1:13" hidden="1" x14ac:dyDescent="0.25">
      <c r="A8213" s="128"/>
      <c r="B8213" s="2"/>
      <c r="C8213" s="139" t="s">
        <v>7804</v>
      </c>
      <c r="D8213" s="124" t="s">
        <v>7805</v>
      </c>
      <c r="E8213" s="118" t="s">
        <v>139</v>
      </c>
      <c r="F8213" s="124" t="s">
        <v>140</v>
      </c>
      <c r="G8213" s="118" t="s">
        <v>30</v>
      </c>
      <c r="H8213" s="137">
        <v>44980</v>
      </c>
      <c r="I8213" s="119">
        <v>717.65</v>
      </c>
      <c r="J8213" s="129"/>
      <c r="K8213" s="129"/>
      <c r="L8213" s="129">
        <v>0</v>
      </c>
      <c r="M8213" s="134" t="s">
        <v>28667</v>
      </c>
    </row>
    <row r="8214" spans="1:13" hidden="1" x14ac:dyDescent="0.25">
      <c r="A8214" s="128"/>
      <c r="B8214" s="2"/>
      <c r="C8214" s="139" t="s">
        <v>7804</v>
      </c>
      <c r="D8214" s="124" t="s">
        <v>7805</v>
      </c>
      <c r="E8214" s="118" t="s">
        <v>185</v>
      </c>
      <c r="F8214" s="124" t="s">
        <v>186</v>
      </c>
      <c r="G8214" s="118" t="s">
        <v>30</v>
      </c>
      <c r="H8214" s="137">
        <v>45299</v>
      </c>
      <c r="I8214" s="119">
        <v>688.95</v>
      </c>
      <c r="J8214" s="129"/>
      <c r="K8214" s="129"/>
      <c r="L8214" s="129">
        <v>0</v>
      </c>
      <c r="M8214" s="134" t="s">
        <v>23235</v>
      </c>
    </row>
    <row r="8215" spans="1:13" hidden="1" x14ac:dyDescent="0.25">
      <c r="A8215" s="128"/>
      <c r="B8215" s="2"/>
      <c r="C8215" s="139" t="s">
        <v>7804</v>
      </c>
      <c r="D8215" s="124" t="s">
        <v>7805</v>
      </c>
      <c r="E8215" s="118" t="s">
        <v>121</v>
      </c>
      <c r="F8215" s="124" t="s">
        <v>122</v>
      </c>
      <c r="G8215" s="118" t="s">
        <v>30</v>
      </c>
      <c r="H8215" s="137">
        <v>45664</v>
      </c>
      <c r="I8215" s="119">
        <v>273.64</v>
      </c>
      <c r="J8215" s="129"/>
      <c r="K8215" s="129"/>
      <c r="L8215" s="129">
        <v>0</v>
      </c>
      <c r="M8215" s="134" t="s">
        <v>23236</v>
      </c>
    </row>
    <row r="8216" spans="1:13" hidden="1" x14ac:dyDescent="0.25">
      <c r="A8216" s="128"/>
      <c r="B8216" s="2"/>
      <c r="C8216" s="139" t="s">
        <v>7804</v>
      </c>
      <c r="D8216" s="124" t="s">
        <v>7805</v>
      </c>
      <c r="E8216" s="118" t="s">
        <v>117</v>
      </c>
      <c r="F8216" s="124" t="s">
        <v>118</v>
      </c>
      <c r="G8216" s="118" t="s">
        <v>30</v>
      </c>
      <c r="H8216" s="137">
        <v>45910</v>
      </c>
      <c r="I8216" s="119">
        <v>723.4</v>
      </c>
      <c r="J8216" s="129"/>
      <c r="K8216" s="129"/>
      <c r="L8216" s="129">
        <v>0</v>
      </c>
      <c r="M8216" s="134" t="s">
        <v>23237</v>
      </c>
    </row>
    <row r="8217" spans="1:13" hidden="1" x14ac:dyDescent="0.25">
      <c r="A8217" s="128"/>
      <c r="B8217" s="2"/>
      <c r="C8217" s="139" t="s">
        <v>7804</v>
      </c>
      <c r="D8217" s="124" t="s">
        <v>7805</v>
      </c>
      <c r="E8217" s="118" t="s">
        <v>212</v>
      </c>
      <c r="F8217" s="124" t="s">
        <v>213</v>
      </c>
      <c r="G8217" s="118" t="s">
        <v>30</v>
      </c>
      <c r="H8217" s="137">
        <v>44957</v>
      </c>
      <c r="I8217" s="119">
        <v>618</v>
      </c>
      <c r="J8217" s="129"/>
      <c r="K8217" s="129"/>
      <c r="L8217" s="129">
        <v>0</v>
      </c>
      <c r="M8217" s="134" t="s">
        <v>23238</v>
      </c>
    </row>
    <row r="8218" spans="1:13" hidden="1" x14ac:dyDescent="0.25">
      <c r="A8218" s="128"/>
      <c r="B8218" s="2"/>
      <c r="C8218" s="139" t="s">
        <v>7804</v>
      </c>
      <c r="D8218" s="124" t="s">
        <v>7805</v>
      </c>
      <c r="E8218" s="118" t="s">
        <v>214</v>
      </c>
      <c r="F8218" s="124" t="s">
        <v>215</v>
      </c>
      <c r="G8218" s="118" t="s">
        <v>30</v>
      </c>
      <c r="H8218" s="137">
        <v>43907</v>
      </c>
      <c r="I8218" s="119">
        <v>480</v>
      </c>
      <c r="J8218" s="129"/>
      <c r="K8218" s="129"/>
      <c r="L8218" s="129">
        <v>0</v>
      </c>
      <c r="M8218" s="134" t="s">
        <v>23239</v>
      </c>
    </row>
    <row r="8219" spans="1:13" hidden="1" x14ac:dyDescent="0.25">
      <c r="A8219" s="128"/>
      <c r="B8219" s="2"/>
      <c r="C8219" s="139" t="s">
        <v>7804</v>
      </c>
      <c r="D8219" s="124" t="s">
        <v>7805</v>
      </c>
      <c r="E8219" s="118" t="s">
        <v>8010</v>
      </c>
      <c r="F8219" s="124" t="s">
        <v>8011</v>
      </c>
      <c r="G8219" s="118" t="s">
        <v>30</v>
      </c>
      <c r="H8219" s="137">
        <v>43018</v>
      </c>
      <c r="I8219" s="119">
        <v>495.2</v>
      </c>
      <c r="J8219" s="129"/>
      <c r="K8219" s="129"/>
      <c r="L8219" s="129">
        <v>0</v>
      </c>
      <c r="M8219" s="134" t="s">
        <v>23240</v>
      </c>
    </row>
    <row r="8220" spans="1:13" hidden="1" x14ac:dyDescent="0.25">
      <c r="A8220" s="128"/>
      <c r="B8220" s="2"/>
      <c r="C8220" s="139" t="s">
        <v>7804</v>
      </c>
      <c r="D8220" s="124" t="s">
        <v>7805</v>
      </c>
      <c r="E8220" s="118" t="s">
        <v>8012</v>
      </c>
      <c r="F8220" s="124" t="s">
        <v>8013</v>
      </c>
      <c r="G8220" s="118" t="s">
        <v>30</v>
      </c>
      <c r="H8220" s="137">
        <v>43018</v>
      </c>
      <c r="I8220" s="119">
        <v>495.2</v>
      </c>
      <c r="J8220" s="129"/>
      <c r="K8220" s="129"/>
      <c r="L8220" s="129">
        <v>0</v>
      </c>
      <c r="M8220" s="134" t="s">
        <v>23241</v>
      </c>
    </row>
    <row r="8221" spans="1:13" hidden="1" x14ac:dyDescent="0.25">
      <c r="A8221" s="128"/>
      <c r="B8221" s="2"/>
      <c r="C8221" s="139" t="s">
        <v>7804</v>
      </c>
      <c r="D8221" s="124" t="s">
        <v>7805</v>
      </c>
      <c r="E8221" s="118" t="s">
        <v>216</v>
      </c>
      <c r="F8221" s="124" t="s">
        <v>217</v>
      </c>
      <c r="G8221" s="118" t="s">
        <v>30</v>
      </c>
      <c r="H8221" s="137">
        <v>45540</v>
      </c>
      <c r="I8221" s="119">
        <v>597.97</v>
      </c>
      <c r="J8221" s="129"/>
      <c r="K8221" s="129"/>
      <c r="L8221" s="129">
        <v>0</v>
      </c>
      <c r="M8221" s="134" t="s">
        <v>35118</v>
      </c>
    </row>
    <row r="8222" spans="1:13" hidden="1" x14ac:dyDescent="0.25">
      <c r="A8222" s="128"/>
      <c r="B8222" s="2"/>
      <c r="C8222" s="139" t="s">
        <v>7804</v>
      </c>
      <c r="D8222" s="124" t="s">
        <v>7805</v>
      </c>
      <c r="E8222" s="118" t="s">
        <v>218</v>
      </c>
      <c r="F8222" s="124" t="s">
        <v>219</v>
      </c>
      <c r="G8222" s="118" t="s">
        <v>30</v>
      </c>
      <c r="H8222" s="137">
        <v>44985</v>
      </c>
      <c r="I8222" s="119">
        <v>606</v>
      </c>
      <c r="J8222" s="129"/>
      <c r="K8222" s="129"/>
      <c r="L8222" s="129">
        <v>0</v>
      </c>
      <c r="M8222" s="134" t="s">
        <v>32486</v>
      </c>
    </row>
    <row r="8223" spans="1:13" hidden="1" x14ac:dyDescent="0.25">
      <c r="A8223" s="128"/>
      <c r="B8223" s="2"/>
      <c r="C8223" s="139" t="s">
        <v>7804</v>
      </c>
      <c r="D8223" s="124" t="s">
        <v>7805</v>
      </c>
      <c r="E8223" s="118" t="s">
        <v>233</v>
      </c>
      <c r="F8223" s="124" t="s">
        <v>234</v>
      </c>
      <c r="G8223" s="118" t="s">
        <v>30</v>
      </c>
      <c r="H8223" s="137">
        <v>45218</v>
      </c>
      <c r="I8223" s="119">
        <v>618</v>
      </c>
      <c r="J8223" s="129"/>
      <c r="K8223" s="129"/>
      <c r="L8223" s="129">
        <v>0</v>
      </c>
      <c r="M8223" s="134" t="s">
        <v>23242</v>
      </c>
    </row>
    <row r="8224" spans="1:13" hidden="1" x14ac:dyDescent="0.25">
      <c r="A8224" s="128"/>
      <c r="B8224" s="2"/>
      <c r="C8224" s="139" t="s">
        <v>7804</v>
      </c>
      <c r="D8224" s="124" t="s">
        <v>7805</v>
      </c>
      <c r="E8224" s="118" t="s">
        <v>220</v>
      </c>
      <c r="F8224" s="124" t="s">
        <v>221</v>
      </c>
      <c r="G8224" s="118" t="s">
        <v>30</v>
      </c>
      <c r="H8224" s="137">
        <v>45345</v>
      </c>
      <c r="I8224" s="119">
        <v>606</v>
      </c>
      <c r="J8224" s="129"/>
      <c r="K8224" s="129"/>
      <c r="L8224" s="129">
        <v>0</v>
      </c>
      <c r="M8224" s="134" t="s">
        <v>23243</v>
      </c>
    </row>
    <row r="8225" spans="1:13" hidden="1" x14ac:dyDescent="0.25">
      <c r="A8225" s="128"/>
      <c r="B8225" s="2"/>
      <c r="C8225" s="139" t="s">
        <v>7804</v>
      </c>
      <c r="D8225" s="124" t="s">
        <v>7805</v>
      </c>
      <c r="E8225" s="118" t="s">
        <v>222</v>
      </c>
      <c r="F8225" s="124" t="s">
        <v>223</v>
      </c>
      <c r="G8225" s="118" t="s">
        <v>30</v>
      </c>
      <c r="H8225" s="137">
        <v>46043</v>
      </c>
      <c r="I8225" s="119">
        <v>705</v>
      </c>
      <c r="J8225" s="129"/>
      <c r="K8225" s="129"/>
      <c r="L8225" s="129">
        <v>0</v>
      </c>
      <c r="M8225" s="134" t="s">
        <v>23244</v>
      </c>
    </row>
    <row r="8226" spans="1:13" hidden="1" x14ac:dyDescent="0.25">
      <c r="A8226" s="128"/>
      <c r="B8226" s="2"/>
      <c r="C8226" s="139" t="s">
        <v>7804</v>
      </c>
      <c r="D8226" s="124" t="s">
        <v>7805</v>
      </c>
      <c r="E8226" s="118" t="s">
        <v>18920</v>
      </c>
      <c r="F8226" s="124" t="s">
        <v>18919</v>
      </c>
      <c r="G8226" s="118" t="s">
        <v>30</v>
      </c>
      <c r="H8226" s="137">
        <v>44980</v>
      </c>
      <c r="I8226" s="119">
        <v>334.71</v>
      </c>
      <c r="J8226" s="129"/>
      <c r="K8226" s="129"/>
      <c r="L8226" s="129">
        <v>0</v>
      </c>
      <c r="M8226" s="134" t="s">
        <v>23245</v>
      </c>
    </row>
    <row r="8227" spans="1:13" hidden="1" x14ac:dyDescent="0.25">
      <c r="A8227" s="128"/>
      <c r="B8227" s="2"/>
      <c r="C8227" s="139" t="s">
        <v>7804</v>
      </c>
      <c r="D8227" s="124" t="s">
        <v>7805</v>
      </c>
      <c r="E8227" s="118" t="s">
        <v>225</v>
      </c>
      <c r="F8227" s="124" t="s">
        <v>226</v>
      </c>
      <c r="G8227" s="118" t="s">
        <v>30</v>
      </c>
      <c r="H8227" s="137">
        <v>41926</v>
      </c>
      <c r="I8227" s="119">
        <v>450.22</v>
      </c>
      <c r="J8227" s="129"/>
      <c r="K8227" s="129"/>
      <c r="L8227" s="129">
        <v>0</v>
      </c>
      <c r="M8227" s="134" t="s">
        <v>23246</v>
      </c>
    </row>
    <row r="8228" spans="1:13" hidden="1" x14ac:dyDescent="0.25">
      <c r="A8228" s="128"/>
      <c r="B8228" s="2"/>
      <c r="C8228" s="139" t="s">
        <v>7804</v>
      </c>
      <c r="D8228" s="124" t="s">
        <v>7805</v>
      </c>
      <c r="E8228" s="118" t="s">
        <v>8014</v>
      </c>
      <c r="F8228" s="124" t="s">
        <v>8015</v>
      </c>
      <c r="G8228" s="118" t="s">
        <v>30</v>
      </c>
      <c r="H8228" s="137">
        <v>41970</v>
      </c>
      <c r="I8228" s="119">
        <v>117.86</v>
      </c>
      <c r="J8228" s="129"/>
      <c r="K8228" s="129"/>
      <c r="L8228" s="129">
        <v>0</v>
      </c>
      <c r="M8228" s="134" t="s">
        <v>27735</v>
      </c>
    </row>
    <row r="8229" spans="1:13" hidden="1" x14ac:dyDescent="0.25">
      <c r="A8229" s="128"/>
      <c r="B8229" s="2"/>
      <c r="C8229" s="139" t="s">
        <v>7804</v>
      </c>
      <c r="D8229" s="124" t="s">
        <v>7805</v>
      </c>
      <c r="E8229" s="118" t="s">
        <v>229</v>
      </c>
      <c r="F8229" s="124" t="s">
        <v>230</v>
      </c>
      <c r="G8229" s="118" t="s">
        <v>30</v>
      </c>
      <c r="H8229" s="137"/>
      <c r="I8229" s="119"/>
      <c r="J8229" s="129"/>
      <c r="K8229" s="129"/>
      <c r="L8229" s="129">
        <v>0</v>
      </c>
      <c r="M8229" s="134" t="s">
        <v>23247</v>
      </c>
    </row>
    <row r="8230" spans="1:13" hidden="1" x14ac:dyDescent="0.25">
      <c r="A8230" s="128"/>
      <c r="B8230" s="2"/>
      <c r="C8230" s="139" t="s">
        <v>8016</v>
      </c>
      <c r="D8230" s="124" t="s">
        <v>8017</v>
      </c>
      <c r="E8230" s="118" t="s">
        <v>48</v>
      </c>
      <c r="F8230" s="124" t="s">
        <v>35249</v>
      </c>
      <c r="G8230" s="118" t="s">
        <v>30</v>
      </c>
      <c r="H8230" s="137">
        <v>43180</v>
      </c>
      <c r="I8230" s="119">
        <v>393.78</v>
      </c>
      <c r="J8230" s="129"/>
      <c r="K8230" s="129"/>
      <c r="L8230" s="129">
        <v>0</v>
      </c>
      <c r="M8230" s="134" t="s">
        <v>23248</v>
      </c>
    </row>
    <row r="8231" spans="1:13" hidden="1" x14ac:dyDescent="0.25">
      <c r="A8231" s="128"/>
      <c r="B8231" s="2"/>
      <c r="C8231" s="139" t="s">
        <v>8018</v>
      </c>
      <c r="D8231" s="124" t="s">
        <v>8019</v>
      </c>
      <c r="E8231" s="118" t="s">
        <v>48</v>
      </c>
      <c r="F8231" s="124" t="s">
        <v>35249</v>
      </c>
      <c r="G8231" s="118" t="s">
        <v>30</v>
      </c>
      <c r="H8231" s="137">
        <v>43186</v>
      </c>
      <c r="I8231" s="119">
        <v>268.87</v>
      </c>
      <c r="J8231" s="129"/>
      <c r="K8231" s="129"/>
      <c r="L8231" s="129">
        <v>0</v>
      </c>
      <c r="M8231" s="134" t="s">
        <v>23249</v>
      </c>
    </row>
    <row r="8232" spans="1:13" hidden="1" x14ac:dyDescent="0.25">
      <c r="A8232" s="128"/>
      <c r="B8232" s="2"/>
      <c r="C8232" s="139" t="s">
        <v>28734</v>
      </c>
      <c r="D8232" s="124" t="s">
        <v>28735</v>
      </c>
      <c r="E8232" s="118" t="s">
        <v>48</v>
      </c>
      <c r="F8232" s="124" t="s">
        <v>35249</v>
      </c>
      <c r="G8232" s="118" t="s">
        <v>30</v>
      </c>
      <c r="H8232" s="137"/>
      <c r="I8232" s="119"/>
      <c r="J8232" s="129"/>
      <c r="K8232" s="129"/>
      <c r="L8232" s="129">
        <v>0</v>
      </c>
      <c r="M8232" s="134" t="s">
        <v>23250</v>
      </c>
    </row>
    <row r="8233" spans="1:13" hidden="1" x14ac:dyDescent="0.25">
      <c r="A8233" s="128"/>
      <c r="B8233" s="2"/>
      <c r="C8233" s="139" t="s">
        <v>8020</v>
      </c>
      <c r="D8233" s="124" t="s">
        <v>8021</v>
      </c>
      <c r="E8233" s="118" t="s">
        <v>48</v>
      </c>
      <c r="F8233" s="124" t="s">
        <v>35249</v>
      </c>
      <c r="G8233" s="118" t="s">
        <v>30</v>
      </c>
      <c r="H8233" s="137">
        <v>44869</v>
      </c>
      <c r="I8233" s="119">
        <v>692</v>
      </c>
      <c r="J8233" s="129"/>
      <c r="K8233" s="129"/>
      <c r="L8233" s="129">
        <v>0</v>
      </c>
      <c r="M8233" s="134" t="s">
        <v>23251</v>
      </c>
    </row>
    <row r="8234" spans="1:13" hidden="1" x14ac:dyDescent="0.25">
      <c r="A8234" s="128"/>
      <c r="B8234" s="2"/>
      <c r="C8234" s="139" t="s">
        <v>8022</v>
      </c>
      <c r="D8234" s="124" t="s">
        <v>8023</v>
      </c>
      <c r="E8234" s="118" t="s">
        <v>48</v>
      </c>
      <c r="F8234" s="124" t="s">
        <v>35249</v>
      </c>
      <c r="G8234" s="118" t="s">
        <v>30</v>
      </c>
      <c r="H8234" s="137">
        <v>44676</v>
      </c>
      <c r="I8234" s="119">
        <v>502.18</v>
      </c>
      <c r="J8234" s="129"/>
      <c r="K8234" s="129"/>
      <c r="L8234" s="129">
        <v>0</v>
      </c>
      <c r="M8234" s="134" t="s">
        <v>23252</v>
      </c>
    </row>
    <row r="8235" spans="1:13" hidden="1" x14ac:dyDescent="0.25">
      <c r="A8235" s="128"/>
      <c r="B8235" s="2"/>
      <c r="C8235" s="139" t="s">
        <v>8024</v>
      </c>
      <c r="D8235" s="124" t="s">
        <v>8025</v>
      </c>
      <c r="E8235" s="118" t="s">
        <v>48</v>
      </c>
      <c r="F8235" s="124" t="s">
        <v>35249</v>
      </c>
      <c r="G8235" s="118" t="s">
        <v>30</v>
      </c>
      <c r="H8235" s="137">
        <v>44595</v>
      </c>
      <c r="I8235" s="119">
        <v>2610.2399999999998</v>
      </c>
      <c r="J8235" s="129"/>
      <c r="K8235" s="129"/>
      <c r="L8235" s="129">
        <v>0</v>
      </c>
      <c r="M8235" s="134" t="s">
        <v>23253</v>
      </c>
    </row>
    <row r="8236" spans="1:13" hidden="1" x14ac:dyDescent="0.25">
      <c r="A8236" s="128"/>
      <c r="B8236" s="2"/>
      <c r="C8236" s="139" t="s">
        <v>8026</v>
      </c>
      <c r="D8236" s="124" t="s">
        <v>8027</v>
      </c>
      <c r="E8236" s="118" t="s">
        <v>48</v>
      </c>
      <c r="F8236" s="124" t="s">
        <v>35249</v>
      </c>
      <c r="G8236" s="118" t="s">
        <v>30</v>
      </c>
      <c r="H8236" s="137">
        <v>43356</v>
      </c>
      <c r="I8236" s="119">
        <v>350</v>
      </c>
      <c r="J8236" s="129"/>
      <c r="K8236" s="129"/>
      <c r="L8236" s="129">
        <v>0</v>
      </c>
      <c r="M8236" s="134" t="s">
        <v>23254</v>
      </c>
    </row>
    <row r="8237" spans="1:13" hidden="1" x14ac:dyDescent="0.25">
      <c r="A8237" s="128"/>
      <c r="B8237" s="2"/>
      <c r="C8237" s="139" t="s">
        <v>8028</v>
      </c>
      <c r="D8237" s="124" t="s">
        <v>8029</v>
      </c>
      <c r="E8237" s="118" t="s">
        <v>48</v>
      </c>
      <c r="F8237" s="124" t="s">
        <v>35249</v>
      </c>
      <c r="G8237" s="118" t="s">
        <v>30</v>
      </c>
      <c r="H8237" s="137">
        <v>44242</v>
      </c>
      <c r="I8237" s="119">
        <v>662.72</v>
      </c>
      <c r="J8237" s="129"/>
      <c r="K8237" s="129"/>
      <c r="L8237" s="129">
        <v>0</v>
      </c>
      <c r="M8237" s="134" t="s">
        <v>23255</v>
      </c>
    </row>
    <row r="8238" spans="1:13" hidden="1" x14ac:dyDescent="0.25">
      <c r="A8238" s="128"/>
      <c r="B8238" s="2"/>
      <c r="C8238" s="139" t="s">
        <v>8030</v>
      </c>
      <c r="D8238" s="124" t="s">
        <v>8031</v>
      </c>
      <c r="E8238" s="118" t="s">
        <v>48</v>
      </c>
      <c r="F8238" s="124" t="s">
        <v>35249</v>
      </c>
      <c r="G8238" s="118" t="s">
        <v>30</v>
      </c>
      <c r="H8238" s="137">
        <v>44719</v>
      </c>
      <c r="I8238" s="119">
        <v>276.25</v>
      </c>
      <c r="J8238" s="129"/>
      <c r="K8238" s="129"/>
      <c r="L8238" s="129">
        <v>0</v>
      </c>
      <c r="M8238" s="134" t="s">
        <v>23256</v>
      </c>
    </row>
    <row r="8239" spans="1:13" hidden="1" x14ac:dyDescent="0.25">
      <c r="A8239" s="128"/>
      <c r="B8239" s="2"/>
      <c r="C8239" s="139" t="s">
        <v>8032</v>
      </c>
      <c r="D8239" s="124" t="s">
        <v>8033</v>
      </c>
      <c r="E8239" s="118" t="s">
        <v>48</v>
      </c>
      <c r="F8239" s="124" t="s">
        <v>35249</v>
      </c>
      <c r="G8239" s="118" t="s">
        <v>30</v>
      </c>
      <c r="H8239" s="137">
        <v>44747</v>
      </c>
      <c r="I8239" s="119">
        <v>276.25</v>
      </c>
      <c r="J8239" s="129"/>
      <c r="K8239" s="129"/>
      <c r="L8239" s="129">
        <v>0</v>
      </c>
      <c r="M8239" s="134" t="s">
        <v>23257</v>
      </c>
    </row>
    <row r="8240" spans="1:13" hidden="1" x14ac:dyDescent="0.25">
      <c r="A8240" s="128"/>
      <c r="B8240" s="2"/>
      <c r="C8240" s="139" t="s">
        <v>28826</v>
      </c>
      <c r="D8240" s="124" t="s">
        <v>28827</v>
      </c>
      <c r="E8240" s="118" t="s">
        <v>48</v>
      </c>
      <c r="F8240" s="124" t="s">
        <v>35249</v>
      </c>
      <c r="G8240" s="118" t="s">
        <v>2</v>
      </c>
      <c r="H8240" s="137"/>
      <c r="I8240" s="119"/>
      <c r="J8240" s="129"/>
      <c r="K8240" s="129"/>
      <c r="L8240" s="129">
        <v>0</v>
      </c>
      <c r="M8240" s="134" t="s">
        <v>23258</v>
      </c>
    </row>
    <row r="8241" spans="1:13" hidden="1" x14ac:dyDescent="0.25">
      <c r="A8241" s="128"/>
      <c r="B8241" s="2"/>
      <c r="C8241" s="139" t="s">
        <v>8034</v>
      </c>
      <c r="D8241" s="124" t="s">
        <v>8035</v>
      </c>
      <c r="E8241" s="118" t="s">
        <v>48</v>
      </c>
      <c r="F8241" s="124" t="s">
        <v>35249</v>
      </c>
      <c r="G8241" s="118" t="s">
        <v>30</v>
      </c>
      <c r="H8241" s="137">
        <v>45840</v>
      </c>
      <c r="I8241" s="119">
        <v>1153.56</v>
      </c>
      <c r="J8241" s="129"/>
      <c r="K8241" s="129"/>
      <c r="L8241" s="129">
        <v>0</v>
      </c>
      <c r="M8241" s="134" t="s">
        <v>23259</v>
      </c>
    </row>
    <row r="8242" spans="1:13" hidden="1" x14ac:dyDescent="0.25">
      <c r="A8242" s="128"/>
      <c r="B8242" s="2"/>
      <c r="C8242" s="139" t="s">
        <v>8036</v>
      </c>
      <c r="D8242" s="124" t="s">
        <v>8037</v>
      </c>
      <c r="E8242" s="118" t="s">
        <v>48</v>
      </c>
      <c r="F8242" s="124" t="s">
        <v>35249</v>
      </c>
      <c r="G8242" s="118" t="s">
        <v>30</v>
      </c>
      <c r="H8242" s="137">
        <v>43003</v>
      </c>
      <c r="I8242" s="119">
        <v>1539</v>
      </c>
      <c r="J8242" s="129"/>
      <c r="K8242" s="129"/>
      <c r="L8242" s="129">
        <v>0</v>
      </c>
      <c r="M8242" s="134" t="s">
        <v>23263</v>
      </c>
    </row>
    <row r="8243" spans="1:13" hidden="1" x14ac:dyDescent="0.25">
      <c r="A8243" s="128"/>
      <c r="B8243" s="2"/>
      <c r="C8243" s="139" t="s">
        <v>34346</v>
      </c>
      <c r="D8243" s="124" t="s">
        <v>34347</v>
      </c>
      <c r="E8243" s="118" t="s">
        <v>48</v>
      </c>
      <c r="F8243" s="124" t="s">
        <v>35249</v>
      </c>
      <c r="G8243" s="118" t="s">
        <v>30</v>
      </c>
      <c r="H8243" s="137">
        <v>46043</v>
      </c>
      <c r="I8243" s="119">
        <v>1973.12</v>
      </c>
      <c r="J8243" s="129"/>
      <c r="K8243" s="129"/>
      <c r="L8243" s="129">
        <v>0</v>
      </c>
      <c r="M8243" s="134" t="s">
        <v>23260</v>
      </c>
    </row>
    <row r="8244" spans="1:13" hidden="1" x14ac:dyDescent="0.25">
      <c r="A8244" s="128"/>
      <c r="B8244" s="2"/>
      <c r="C8244" s="139" t="s">
        <v>8038</v>
      </c>
      <c r="D8244" s="124" t="s">
        <v>8039</v>
      </c>
      <c r="E8244" s="118" t="s">
        <v>48</v>
      </c>
      <c r="F8244" s="124" t="s">
        <v>35249</v>
      </c>
      <c r="G8244" s="118" t="s">
        <v>30</v>
      </c>
      <c r="H8244" s="137">
        <v>44249</v>
      </c>
      <c r="I8244" s="119">
        <v>2157.12</v>
      </c>
      <c r="J8244" s="129"/>
      <c r="K8244" s="129"/>
      <c r="L8244" s="129">
        <v>0</v>
      </c>
      <c r="M8244" s="134" t="s">
        <v>23261</v>
      </c>
    </row>
    <row r="8245" spans="1:13" hidden="1" x14ac:dyDescent="0.25">
      <c r="A8245" s="128"/>
      <c r="B8245" s="2"/>
      <c r="C8245" s="139" t="s">
        <v>8040</v>
      </c>
      <c r="D8245" s="124" t="s">
        <v>8041</v>
      </c>
      <c r="E8245" s="118" t="s">
        <v>48</v>
      </c>
      <c r="F8245" s="124" t="s">
        <v>35249</v>
      </c>
      <c r="G8245" s="118" t="s">
        <v>30</v>
      </c>
      <c r="H8245" s="137">
        <v>43454</v>
      </c>
      <c r="I8245" s="119">
        <v>420</v>
      </c>
      <c r="J8245" s="129"/>
      <c r="K8245" s="129"/>
      <c r="L8245" s="129">
        <v>0</v>
      </c>
      <c r="M8245" s="134" t="s">
        <v>23262</v>
      </c>
    </row>
    <row r="8246" spans="1:13" hidden="1" x14ac:dyDescent="0.25">
      <c r="A8246" s="128"/>
      <c r="B8246" s="2"/>
      <c r="C8246" s="139" t="s">
        <v>8042</v>
      </c>
      <c r="D8246" s="124" t="s">
        <v>8043</v>
      </c>
      <c r="E8246" s="118" t="s">
        <v>48</v>
      </c>
      <c r="F8246" s="124" t="s">
        <v>35249</v>
      </c>
      <c r="G8246" s="118" t="s">
        <v>30</v>
      </c>
      <c r="H8246" s="137">
        <v>44249</v>
      </c>
      <c r="I8246" s="119">
        <v>662.72</v>
      </c>
      <c r="J8246" s="129"/>
      <c r="K8246" s="129"/>
      <c r="L8246" s="129">
        <v>0</v>
      </c>
      <c r="M8246" s="134" t="s">
        <v>23263</v>
      </c>
    </row>
    <row r="8247" spans="1:13" hidden="1" x14ac:dyDescent="0.25">
      <c r="A8247" s="128"/>
      <c r="B8247" s="2"/>
      <c r="C8247" s="139" t="s">
        <v>8044</v>
      </c>
      <c r="D8247" s="124" t="s">
        <v>8045</v>
      </c>
      <c r="E8247" s="118" t="s">
        <v>48</v>
      </c>
      <c r="F8247" s="124" t="s">
        <v>35249</v>
      </c>
      <c r="G8247" s="118" t="s">
        <v>30</v>
      </c>
      <c r="H8247" s="137">
        <v>46121</v>
      </c>
      <c r="I8247" s="119">
        <v>522.24</v>
      </c>
      <c r="J8247" s="129"/>
      <c r="K8247" s="129"/>
      <c r="L8247" s="129">
        <v>0</v>
      </c>
      <c r="M8247" s="134" t="s">
        <v>23264</v>
      </c>
    </row>
    <row r="8248" spans="1:13" hidden="1" x14ac:dyDescent="0.25">
      <c r="A8248" s="128"/>
      <c r="B8248" s="2"/>
      <c r="C8248" s="139" t="s">
        <v>19288</v>
      </c>
      <c r="D8248" s="124" t="s">
        <v>19287</v>
      </c>
      <c r="E8248" s="118" t="s">
        <v>48</v>
      </c>
      <c r="F8248" s="124" t="s">
        <v>35249</v>
      </c>
      <c r="G8248" s="118" t="s">
        <v>30</v>
      </c>
      <c r="H8248" s="137">
        <v>44831</v>
      </c>
      <c r="I8248" s="119">
        <v>580</v>
      </c>
      <c r="J8248" s="129"/>
      <c r="K8248" s="129"/>
      <c r="L8248" s="129">
        <v>0</v>
      </c>
      <c r="M8248" s="134" t="s">
        <v>31895</v>
      </c>
    </row>
    <row r="8249" spans="1:13" hidden="1" x14ac:dyDescent="0.25">
      <c r="A8249" s="128"/>
      <c r="B8249" s="2"/>
      <c r="C8249" s="139" t="s">
        <v>19286</v>
      </c>
      <c r="D8249" s="124" t="s">
        <v>19285</v>
      </c>
      <c r="E8249" s="118" t="s">
        <v>48</v>
      </c>
      <c r="F8249" s="124" t="s">
        <v>35249</v>
      </c>
      <c r="G8249" s="118" t="s">
        <v>30</v>
      </c>
      <c r="H8249" s="137">
        <v>44846</v>
      </c>
      <c r="I8249" s="119">
        <v>404</v>
      </c>
      <c r="J8249" s="129"/>
      <c r="K8249" s="129"/>
      <c r="L8249" s="129">
        <v>0</v>
      </c>
      <c r="M8249" s="134" t="s">
        <v>23265</v>
      </c>
    </row>
    <row r="8250" spans="1:13" hidden="1" x14ac:dyDescent="0.25">
      <c r="A8250" s="128"/>
      <c r="B8250" s="2"/>
      <c r="C8250" s="139" t="s">
        <v>8046</v>
      </c>
      <c r="D8250" s="124" t="s">
        <v>8047</v>
      </c>
      <c r="E8250" s="118" t="s">
        <v>48</v>
      </c>
      <c r="F8250" s="124" t="s">
        <v>35249</v>
      </c>
      <c r="G8250" s="118" t="s">
        <v>30</v>
      </c>
      <c r="H8250" s="137">
        <v>44466</v>
      </c>
      <c r="I8250" s="119">
        <v>2319.6799999999998</v>
      </c>
      <c r="J8250" s="129"/>
      <c r="K8250" s="129"/>
      <c r="L8250" s="129">
        <v>0</v>
      </c>
      <c r="M8250" s="134" t="s">
        <v>23266</v>
      </c>
    </row>
    <row r="8251" spans="1:13" hidden="1" x14ac:dyDescent="0.25">
      <c r="A8251" s="128"/>
      <c r="B8251" s="2"/>
      <c r="C8251" s="139" t="s">
        <v>8048</v>
      </c>
      <c r="D8251" s="124" t="s">
        <v>8049</v>
      </c>
      <c r="E8251" s="118" t="s">
        <v>48</v>
      </c>
      <c r="F8251" s="124" t="s">
        <v>35249</v>
      </c>
      <c r="G8251" s="118" t="s">
        <v>30</v>
      </c>
      <c r="H8251" s="137">
        <v>43620</v>
      </c>
      <c r="I8251" s="119">
        <v>1822.82</v>
      </c>
      <c r="J8251" s="129"/>
      <c r="K8251" s="129"/>
      <c r="L8251" s="129">
        <v>0</v>
      </c>
      <c r="M8251" s="134" t="s">
        <v>23267</v>
      </c>
    </row>
    <row r="8252" spans="1:13" hidden="1" x14ac:dyDescent="0.25">
      <c r="A8252" s="128"/>
      <c r="B8252" s="2"/>
      <c r="C8252" s="139" t="s">
        <v>8050</v>
      </c>
      <c r="D8252" s="124" t="s">
        <v>8051</v>
      </c>
      <c r="E8252" s="118" t="s">
        <v>48</v>
      </c>
      <c r="F8252" s="124" t="s">
        <v>35249</v>
      </c>
      <c r="G8252" s="118" t="s">
        <v>30</v>
      </c>
      <c r="H8252" s="137">
        <v>44242</v>
      </c>
      <c r="I8252" s="119">
        <v>662.72</v>
      </c>
      <c r="J8252" s="129"/>
      <c r="K8252" s="129"/>
      <c r="L8252" s="129">
        <v>0</v>
      </c>
      <c r="M8252" s="134" t="s">
        <v>23268</v>
      </c>
    </row>
    <row r="8253" spans="1:13" hidden="1" x14ac:dyDescent="0.25">
      <c r="A8253" s="128"/>
      <c r="B8253" s="2"/>
      <c r="C8253" s="139" t="s">
        <v>8052</v>
      </c>
      <c r="D8253" s="124" t="s">
        <v>8053</v>
      </c>
      <c r="E8253" s="118" t="s">
        <v>48</v>
      </c>
      <c r="F8253" s="124" t="s">
        <v>35249</v>
      </c>
      <c r="G8253" s="118" t="s">
        <v>30</v>
      </c>
      <c r="H8253" s="137">
        <v>46121</v>
      </c>
      <c r="I8253" s="119">
        <v>920.32</v>
      </c>
      <c r="J8253" s="129"/>
      <c r="K8253" s="129"/>
      <c r="L8253" s="129">
        <v>0</v>
      </c>
      <c r="M8253" s="134" t="s">
        <v>27546</v>
      </c>
    </row>
    <row r="8254" spans="1:13" hidden="1" x14ac:dyDescent="0.25">
      <c r="A8254" s="128"/>
      <c r="B8254" s="2"/>
      <c r="C8254" s="139" t="s">
        <v>29100</v>
      </c>
      <c r="D8254" s="124" t="s">
        <v>29101</v>
      </c>
      <c r="E8254" s="118" t="s">
        <v>48</v>
      </c>
      <c r="F8254" s="124" t="s">
        <v>35249</v>
      </c>
      <c r="G8254" s="118" t="s">
        <v>30</v>
      </c>
      <c r="H8254" s="137"/>
      <c r="I8254" s="119"/>
      <c r="J8254" s="129"/>
      <c r="K8254" s="129"/>
      <c r="L8254" s="129">
        <v>0</v>
      </c>
      <c r="M8254" s="134" t="s">
        <v>31323</v>
      </c>
    </row>
    <row r="8255" spans="1:13" hidden="1" x14ac:dyDescent="0.25">
      <c r="A8255" s="128"/>
      <c r="B8255" s="2"/>
      <c r="C8255" s="139" t="s">
        <v>8054</v>
      </c>
      <c r="D8255" s="124" t="s">
        <v>8055</v>
      </c>
      <c r="E8255" s="118" t="s">
        <v>48</v>
      </c>
      <c r="F8255" s="124" t="s">
        <v>35249</v>
      </c>
      <c r="G8255" s="118" t="s">
        <v>2</v>
      </c>
      <c r="H8255" s="137">
        <v>43187</v>
      </c>
      <c r="I8255" s="119">
        <v>750</v>
      </c>
      <c r="J8255" s="129"/>
      <c r="K8255" s="129"/>
      <c r="L8255" s="129">
        <v>0</v>
      </c>
      <c r="M8255" s="134" t="s">
        <v>28646</v>
      </c>
    </row>
    <row r="8256" spans="1:13" hidden="1" x14ac:dyDescent="0.25">
      <c r="A8256" s="128"/>
      <c r="B8256" s="2"/>
      <c r="C8256" s="139" t="s">
        <v>8056</v>
      </c>
      <c r="D8256" s="124" t="s">
        <v>8057</v>
      </c>
      <c r="E8256" s="118" t="s">
        <v>48</v>
      </c>
      <c r="F8256" s="124" t="s">
        <v>35249</v>
      </c>
      <c r="G8256" s="118" t="s">
        <v>30</v>
      </c>
      <c r="H8256" s="137">
        <v>44123</v>
      </c>
      <c r="I8256" s="119">
        <v>374.55</v>
      </c>
      <c r="J8256" s="129"/>
      <c r="K8256" s="129"/>
      <c r="L8256" s="129">
        <v>0</v>
      </c>
      <c r="M8256" s="134" t="s">
        <v>28695</v>
      </c>
    </row>
    <row r="8257" spans="1:13" hidden="1" x14ac:dyDescent="0.25">
      <c r="A8257" s="128"/>
      <c r="B8257" s="2"/>
      <c r="C8257" s="139" t="s">
        <v>8058</v>
      </c>
      <c r="D8257" s="124" t="s">
        <v>8059</v>
      </c>
      <c r="E8257" s="118" t="s">
        <v>48</v>
      </c>
      <c r="F8257" s="124" t="s">
        <v>35249</v>
      </c>
      <c r="G8257" s="118" t="s">
        <v>30</v>
      </c>
      <c r="H8257" s="137">
        <v>43594</v>
      </c>
      <c r="I8257" s="119">
        <v>284.25</v>
      </c>
      <c r="J8257" s="129"/>
      <c r="K8257" s="129"/>
      <c r="L8257" s="129">
        <v>0</v>
      </c>
      <c r="M8257" s="134" t="s">
        <v>28100</v>
      </c>
    </row>
    <row r="8258" spans="1:13" hidden="1" x14ac:dyDescent="0.25">
      <c r="A8258" s="128"/>
      <c r="B8258" s="2"/>
      <c r="C8258" s="139" t="s">
        <v>8060</v>
      </c>
      <c r="D8258" s="124" t="s">
        <v>8061</v>
      </c>
      <c r="E8258" s="118" t="s">
        <v>48</v>
      </c>
      <c r="F8258" s="124" t="s">
        <v>35249</v>
      </c>
      <c r="G8258" s="118" t="s">
        <v>2</v>
      </c>
      <c r="H8258" s="137">
        <v>43185</v>
      </c>
      <c r="I8258" s="119">
        <v>296.68</v>
      </c>
      <c r="J8258" s="129"/>
      <c r="K8258" s="129"/>
      <c r="L8258" s="129">
        <v>0</v>
      </c>
      <c r="M8258" s="134" t="s">
        <v>31326</v>
      </c>
    </row>
    <row r="8259" spans="1:13" hidden="1" x14ac:dyDescent="0.25">
      <c r="A8259" s="128"/>
      <c r="B8259" s="2"/>
      <c r="C8259" s="139" t="s">
        <v>8062</v>
      </c>
      <c r="D8259" s="124" t="s">
        <v>8063</v>
      </c>
      <c r="E8259" s="118" t="s">
        <v>48</v>
      </c>
      <c r="F8259" s="124" t="s">
        <v>35249</v>
      </c>
      <c r="G8259" s="118" t="s">
        <v>2</v>
      </c>
      <c r="H8259" s="137">
        <v>43185</v>
      </c>
      <c r="I8259" s="119">
        <v>311.51</v>
      </c>
      <c r="J8259" s="129"/>
      <c r="K8259" s="129"/>
      <c r="L8259" s="129">
        <v>0</v>
      </c>
      <c r="M8259" s="134" t="s">
        <v>27576</v>
      </c>
    </row>
    <row r="8260" spans="1:13" hidden="1" x14ac:dyDescent="0.25">
      <c r="A8260" s="128"/>
      <c r="B8260" s="2"/>
      <c r="C8260" s="139" t="s">
        <v>19284</v>
      </c>
      <c r="D8260" s="124" t="s">
        <v>19283</v>
      </c>
      <c r="E8260" s="118" t="s">
        <v>48</v>
      </c>
      <c r="F8260" s="124" t="s">
        <v>35249</v>
      </c>
      <c r="G8260" s="118" t="s">
        <v>30</v>
      </c>
      <c r="H8260" s="137">
        <v>44907</v>
      </c>
      <c r="I8260" s="119">
        <v>370.41</v>
      </c>
      <c r="J8260" s="129"/>
      <c r="K8260" s="129"/>
      <c r="L8260" s="129">
        <v>0</v>
      </c>
      <c r="M8260" s="134" t="s">
        <v>33394</v>
      </c>
    </row>
    <row r="8261" spans="1:13" hidden="1" x14ac:dyDescent="0.25">
      <c r="A8261" s="128"/>
      <c r="B8261" s="2"/>
      <c r="C8261" s="139" t="s">
        <v>8064</v>
      </c>
      <c r="D8261" s="124" t="s">
        <v>8065</v>
      </c>
      <c r="E8261" s="118" t="s">
        <v>48</v>
      </c>
      <c r="F8261" s="124" t="s">
        <v>35249</v>
      </c>
      <c r="G8261" s="118" t="s">
        <v>30</v>
      </c>
      <c r="H8261" s="137">
        <v>43038</v>
      </c>
      <c r="I8261" s="119">
        <v>506.67</v>
      </c>
      <c r="J8261" s="129"/>
      <c r="K8261" s="129"/>
      <c r="L8261" s="129">
        <v>0</v>
      </c>
      <c r="M8261" s="134" t="s">
        <v>29333</v>
      </c>
    </row>
    <row r="8262" spans="1:13" hidden="1" x14ac:dyDescent="0.25">
      <c r="A8262" s="128"/>
      <c r="B8262" s="2"/>
      <c r="C8262" s="139" t="s">
        <v>8066</v>
      </c>
      <c r="D8262" s="124" t="s">
        <v>8067</v>
      </c>
      <c r="E8262" s="118" t="s">
        <v>48</v>
      </c>
      <c r="F8262" s="124" t="s">
        <v>35249</v>
      </c>
      <c r="G8262" s="118" t="s">
        <v>30</v>
      </c>
      <c r="H8262" s="137">
        <v>43187</v>
      </c>
      <c r="I8262" s="119">
        <v>650.84</v>
      </c>
      <c r="J8262" s="129"/>
      <c r="K8262" s="129"/>
      <c r="L8262" s="129">
        <v>0</v>
      </c>
      <c r="M8262" s="134" t="s">
        <v>28446</v>
      </c>
    </row>
    <row r="8263" spans="1:13" hidden="1" x14ac:dyDescent="0.25">
      <c r="A8263" s="128"/>
      <c r="B8263" s="2"/>
      <c r="C8263" s="139" t="s">
        <v>42090</v>
      </c>
      <c r="D8263" s="124" t="s">
        <v>42091</v>
      </c>
      <c r="E8263" s="118" t="s">
        <v>48</v>
      </c>
      <c r="F8263" s="124" t="s">
        <v>35249</v>
      </c>
      <c r="G8263" s="118" t="s">
        <v>30</v>
      </c>
      <c r="H8263" s="137">
        <v>46045</v>
      </c>
      <c r="I8263" s="119">
        <v>282.81</v>
      </c>
      <c r="J8263" s="129"/>
      <c r="K8263" s="129"/>
      <c r="L8263" s="129">
        <v>0</v>
      </c>
      <c r="M8263" s="134" t="s">
        <v>23269</v>
      </c>
    </row>
    <row r="8264" spans="1:13" hidden="1" x14ac:dyDescent="0.25">
      <c r="A8264" s="128"/>
      <c r="B8264" s="2"/>
      <c r="C8264" s="139" t="s">
        <v>29482</v>
      </c>
      <c r="D8264" s="124" t="s">
        <v>29483</v>
      </c>
      <c r="E8264" s="118" t="s">
        <v>48</v>
      </c>
      <c r="F8264" s="124" t="s">
        <v>35249</v>
      </c>
      <c r="G8264" s="118" t="s">
        <v>30</v>
      </c>
      <c r="H8264" s="137"/>
      <c r="I8264" s="119"/>
      <c r="J8264" s="129"/>
      <c r="K8264" s="129"/>
      <c r="L8264" s="129">
        <v>0</v>
      </c>
      <c r="M8264" s="134" t="s">
        <v>31679</v>
      </c>
    </row>
    <row r="8265" spans="1:13" hidden="1" x14ac:dyDescent="0.25">
      <c r="A8265" s="128"/>
      <c r="B8265" s="2"/>
      <c r="C8265" s="139" t="s">
        <v>29186</v>
      </c>
      <c r="D8265" s="124" t="s">
        <v>29187</v>
      </c>
      <c r="E8265" s="118" t="s">
        <v>48</v>
      </c>
      <c r="F8265" s="124" t="s">
        <v>35249</v>
      </c>
      <c r="G8265" s="118" t="s">
        <v>30</v>
      </c>
      <c r="H8265" s="137"/>
      <c r="I8265" s="119"/>
      <c r="J8265" s="129"/>
      <c r="K8265" s="129"/>
      <c r="L8265" s="129">
        <v>0</v>
      </c>
      <c r="M8265" s="134" t="s">
        <v>23270</v>
      </c>
    </row>
    <row r="8266" spans="1:13" hidden="1" x14ac:dyDescent="0.25">
      <c r="A8266" s="128"/>
      <c r="B8266" s="2"/>
      <c r="C8266" s="139" t="s">
        <v>8068</v>
      </c>
      <c r="D8266" s="124" t="s">
        <v>8069</v>
      </c>
      <c r="E8266" s="118" t="s">
        <v>48</v>
      </c>
      <c r="F8266" s="124" t="s">
        <v>35249</v>
      </c>
      <c r="G8266" s="118" t="s">
        <v>30</v>
      </c>
      <c r="H8266" s="137">
        <v>44278</v>
      </c>
      <c r="I8266" s="119">
        <v>628.82000000000005</v>
      </c>
      <c r="J8266" s="129"/>
      <c r="K8266" s="129"/>
      <c r="L8266" s="129">
        <v>0</v>
      </c>
      <c r="M8266" s="134" t="s">
        <v>23271</v>
      </c>
    </row>
    <row r="8267" spans="1:13" hidden="1" x14ac:dyDescent="0.25">
      <c r="A8267" s="128"/>
      <c r="B8267" s="2"/>
      <c r="C8267" s="139" t="s">
        <v>8070</v>
      </c>
      <c r="D8267" s="124" t="s">
        <v>8071</v>
      </c>
      <c r="E8267" s="118" t="s">
        <v>48</v>
      </c>
      <c r="F8267" s="124" t="s">
        <v>35249</v>
      </c>
      <c r="G8267" s="118" t="s">
        <v>30</v>
      </c>
      <c r="H8267" s="137">
        <v>44279</v>
      </c>
      <c r="I8267" s="119">
        <v>555.5</v>
      </c>
      <c r="J8267" s="129"/>
      <c r="K8267" s="129"/>
      <c r="L8267" s="129">
        <v>0</v>
      </c>
      <c r="M8267" s="134" t="s">
        <v>23272</v>
      </c>
    </row>
    <row r="8268" spans="1:13" hidden="1" x14ac:dyDescent="0.25">
      <c r="A8268" s="128"/>
      <c r="B8268" s="2"/>
      <c r="C8268" s="139" t="s">
        <v>8072</v>
      </c>
      <c r="D8268" s="124" t="s">
        <v>8073</v>
      </c>
      <c r="E8268" s="118" t="s">
        <v>48</v>
      </c>
      <c r="F8268" s="124" t="s">
        <v>35249</v>
      </c>
      <c r="G8268" s="118" t="s">
        <v>30</v>
      </c>
      <c r="H8268" s="137">
        <v>44538</v>
      </c>
      <c r="I8268" s="119">
        <v>561</v>
      </c>
      <c r="J8268" s="129"/>
      <c r="K8268" s="129"/>
      <c r="L8268" s="129">
        <v>0</v>
      </c>
      <c r="M8268" s="134" t="s">
        <v>23273</v>
      </c>
    </row>
    <row r="8269" spans="1:13" hidden="1" x14ac:dyDescent="0.25">
      <c r="A8269" s="128"/>
      <c r="B8269" s="2"/>
      <c r="C8269" s="139" t="s">
        <v>8074</v>
      </c>
      <c r="D8269" s="124" t="s">
        <v>8075</v>
      </c>
      <c r="E8269" s="118" t="s">
        <v>48</v>
      </c>
      <c r="F8269" s="124" t="s">
        <v>35249</v>
      </c>
      <c r="G8269" s="118" t="s">
        <v>30</v>
      </c>
      <c r="H8269" s="137">
        <v>44687</v>
      </c>
      <c r="I8269" s="119">
        <v>640</v>
      </c>
      <c r="J8269" s="129"/>
      <c r="K8269" s="129"/>
      <c r="L8269" s="129">
        <v>0</v>
      </c>
      <c r="M8269" s="134" t="s">
        <v>23274</v>
      </c>
    </row>
    <row r="8270" spans="1:13" hidden="1" x14ac:dyDescent="0.25">
      <c r="A8270" s="128"/>
      <c r="B8270" s="2"/>
      <c r="C8270" s="139" t="s">
        <v>8076</v>
      </c>
      <c r="D8270" s="124" t="s">
        <v>8077</v>
      </c>
      <c r="E8270" s="118" t="s">
        <v>48</v>
      </c>
      <c r="F8270" s="124" t="s">
        <v>35249</v>
      </c>
      <c r="G8270" s="118" t="s">
        <v>30</v>
      </c>
      <c r="H8270" s="137">
        <v>44648</v>
      </c>
      <c r="I8270" s="119">
        <v>837</v>
      </c>
      <c r="J8270" s="129"/>
      <c r="K8270" s="129"/>
      <c r="L8270" s="129">
        <v>0</v>
      </c>
      <c r="M8270" s="134" t="s">
        <v>23275</v>
      </c>
    </row>
    <row r="8271" spans="1:13" hidden="1" x14ac:dyDescent="0.25">
      <c r="A8271" s="128"/>
      <c r="B8271" s="2"/>
      <c r="C8271" s="139" t="s">
        <v>8078</v>
      </c>
      <c r="D8271" s="124" t="s">
        <v>8079</v>
      </c>
      <c r="E8271" s="118" t="s">
        <v>48</v>
      </c>
      <c r="F8271" s="124" t="s">
        <v>35249</v>
      </c>
      <c r="G8271" s="118" t="s">
        <v>30</v>
      </c>
      <c r="H8271" s="137">
        <v>43539</v>
      </c>
      <c r="I8271" s="119">
        <v>213.44</v>
      </c>
      <c r="J8271" s="129"/>
      <c r="K8271" s="129"/>
      <c r="L8271" s="129">
        <v>0</v>
      </c>
      <c r="M8271" s="134" t="s">
        <v>23276</v>
      </c>
    </row>
    <row r="8272" spans="1:13" hidden="1" x14ac:dyDescent="0.25">
      <c r="A8272" s="128"/>
      <c r="B8272" s="2"/>
      <c r="C8272" s="139" t="s">
        <v>8080</v>
      </c>
      <c r="D8272" s="124" t="s">
        <v>8081</v>
      </c>
      <c r="E8272" s="118" t="s">
        <v>48</v>
      </c>
      <c r="F8272" s="124" t="s">
        <v>35249</v>
      </c>
      <c r="G8272" s="118" t="s">
        <v>30</v>
      </c>
      <c r="H8272" s="137">
        <v>44939</v>
      </c>
      <c r="I8272" s="119">
        <v>795.45</v>
      </c>
      <c r="J8272" s="129"/>
      <c r="K8272" s="129"/>
      <c r="L8272" s="129">
        <v>0</v>
      </c>
      <c r="M8272" s="134" t="s">
        <v>23277</v>
      </c>
    </row>
    <row r="8273" spans="1:13" hidden="1" x14ac:dyDescent="0.25">
      <c r="A8273" s="128"/>
      <c r="B8273" s="2"/>
      <c r="C8273" s="139" t="s">
        <v>8082</v>
      </c>
      <c r="D8273" s="124" t="s">
        <v>8083</v>
      </c>
      <c r="E8273" s="118" t="s">
        <v>48</v>
      </c>
      <c r="F8273" s="124" t="s">
        <v>35249</v>
      </c>
      <c r="G8273" s="118" t="s">
        <v>30</v>
      </c>
      <c r="H8273" s="137">
        <v>46121</v>
      </c>
      <c r="I8273" s="119">
        <v>920.32</v>
      </c>
      <c r="J8273" s="129"/>
      <c r="K8273" s="129"/>
      <c r="L8273" s="129">
        <v>0</v>
      </c>
      <c r="M8273" s="134" t="s">
        <v>23278</v>
      </c>
    </row>
    <row r="8274" spans="1:13" hidden="1" x14ac:dyDescent="0.25">
      <c r="A8274" s="128"/>
      <c r="B8274" s="2"/>
      <c r="C8274" s="139" t="s">
        <v>8084</v>
      </c>
      <c r="D8274" s="124" t="s">
        <v>8085</v>
      </c>
      <c r="E8274" s="118" t="s">
        <v>48</v>
      </c>
      <c r="F8274" s="124" t="s">
        <v>35249</v>
      </c>
      <c r="G8274" s="118" t="s">
        <v>30</v>
      </c>
      <c r="H8274" s="137">
        <v>44834</v>
      </c>
      <c r="I8274" s="119">
        <v>473</v>
      </c>
      <c r="J8274" s="129"/>
      <c r="K8274" s="129"/>
      <c r="L8274" s="129">
        <v>0</v>
      </c>
      <c r="M8274" s="134" t="s">
        <v>23279</v>
      </c>
    </row>
    <row r="8275" spans="1:13" hidden="1" x14ac:dyDescent="0.25">
      <c r="A8275" s="128"/>
      <c r="B8275" s="2"/>
      <c r="C8275" s="139" t="s">
        <v>8086</v>
      </c>
      <c r="D8275" s="124" t="s">
        <v>8087</v>
      </c>
      <c r="E8275" s="118" t="s">
        <v>48</v>
      </c>
      <c r="F8275" s="124" t="s">
        <v>35249</v>
      </c>
      <c r="G8275" s="118" t="s">
        <v>2</v>
      </c>
      <c r="H8275" s="137">
        <v>43185</v>
      </c>
      <c r="I8275" s="119">
        <v>296.68</v>
      </c>
      <c r="J8275" s="129"/>
      <c r="K8275" s="129"/>
      <c r="L8275" s="129">
        <v>0</v>
      </c>
      <c r="M8275" s="134" t="s">
        <v>23280</v>
      </c>
    </row>
    <row r="8276" spans="1:13" hidden="1" x14ac:dyDescent="0.25">
      <c r="A8276" s="128"/>
      <c r="B8276" s="2"/>
      <c r="C8276" s="139" t="s">
        <v>8088</v>
      </c>
      <c r="D8276" s="124" t="s">
        <v>8089</v>
      </c>
      <c r="E8276" s="118" t="s">
        <v>48</v>
      </c>
      <c r="F8276" s="124" t="s">
        <v>35249</v>
      </c>
      <c r="G8276" s="118" t="s">
        <v>30</v>
      </c>
      <c r="H8276" s="137">
        <v>44227</v>
      </c>
      <c r="I8276" s="119">
        <v>294.52</v>
      </c>
      <c r="J8276" s="129"/>
      <c r="K8276" s="129"/>
      <c r="L8276" s="129">
        <v>0</v>
      </c>
      <c r="M8276" s="134" t="s">
        <v>23281</v>
      </c>
    </row>
    <row r="8277" spans="1:13" hidden="1" x14ac:dyDescent="0.25">
      <c r="A8277" s="128"/>
      <c r="B8277" s="2"/>
      <c r="C8277" s="139" t="s">
        <v>8090</v>
      </c>
      <c r="D8277" s="124" t="s">
        <v>8091</v>
      </c>
      <c r="E8277" s="118" t="s">
        <v>48</v>
      </c>
      <c r="F8277" s="124" t="s">
        <v>35249</v>
      </c>
      <c r="G8277" s="118" t="s">
        <v>30</v>
      </c>
      <c r="H8277" s="137">
        <v>44617</v>
      </c>
      <c r="I8277" s="119">
        <v>692</v>
      </c>
      <c r="J8277" s="129"/>
      <c r="K8277" s="129"/>
      <c r="L8277" s="129">
        <v>0</v>
      </c>
      <c r="M8277" s="134" t="s">
        <v>23282</v>
      </c>
    </row>
    <row r="8278" spans="1:13" hidden="1" x14ac:dyDescent="0.25">
      <c r="A8278" s="128"/>
      <c r="B8278" s="2"/>
      <c r="C8278" s="139" t="s">
        <v>8092</v>
      </c>
      <c r="D8278" s="124" t="s">
        <v>8093</v>
      </c>
      <c r="E8278" s="118" t="s">
        <v>48</v>
      </c>
      <c r="F8278" s="124" t="s">
        <v>35249</v>
      </c>
      <c r="G8278" s="118" t="s">
        <v>30</v>
      </c>
      <c r="H8278" s="137">
        <v>43165</v>
      </c>
      <c r="I8278" s="119">
        <v>852.28</v>
      </c>
      <c r="J8278" s="129"/>
      <c r="K8278" s="129"/>
      <c r="L8278" s="129">
        <v>0</v>
      </c>
      <c r="M8278" s="134" t="s">
        <v>23283</v>
      </c>
    </row>
    <row r="8279" spans="1:13" hidden="1" x14ac:dyDescent="0.25">
      <c r="A8279" s="128"/>
      <c r="B8279" s="2"/>
      <c r="C8279" s="139" t="s">
        <v>8094</v>
      </c>
      <c r="D8279" s="124" t="s">
        <v>8095</v>
      </c>
      <c r="E8279" s="118" t="s">
        <v>48</v>
      </c>
      <c r="F8279" s="124" t="s">
        <v>35249</v>
      </c>
      <c r="G8279" s="118" t="s">
        <v>30</v>
      </c>
      <c r="H8279" s="137">
        <v>44869</v>
      </c>
      <c r="I8279" s="119">
        <v>2779.5</v>
      </c>
      <c r="J8279" s="129"/>
      <c r="K8279" s="129"/>
      <c r="L8279" s="129">
        <v>0</v>
      </c>
      <c r="M8279" s="134" t="s">
        <v>23284</v>
      </c>
    </row>
    <row r="8280" spans="1:13" hidden="1" x14ac:dyDescent="0.25">
      <c r="A8280" s="128"/>
      <c r="B8280" s="2"/>
      <c r="C8280" s="139" t="s">
        <v>34348</v>
      </c>
      <c r="D8280" s="124" t="s">
        <v>35023</v>
      </c>
      <c r="E8280" s="118" t="s">
        <v>48</v>
      </c>
      <c r="F8280" s="124" t="s">
        <v>35249</v>
      </c>
      <c r="G8280" s="118" t="s">
        <v>30</v>
      </c>
      <c r="H8280" s="137">
        <v>45806</v>
      </c>
      <c r="I8280" s="119">
        <v>348.28</v>
      </c>
      <c r="J8280" s="129"/>
      <c r="K8280" s="129"/>
      <c r="L8280" s="129">
        <v>0</v>
      </c>
      <c r="M8280" s="134" t="s">
        <v>23285</v>
      </c>
    </row>
    <row r="8281" spans="1:13" hidden="1" x14ac:dyDescent="0.25">
      <c r="A8281" s="128"/>
      <c r="B8281" s="2"/>
      <c r="C8281" s="139" t="s">
        <v>8096</v>
      </c>
      <c r="D8281" s="124" t="s">
        <v>8097</v>
      </c>
      <c r="E8281" s="118" t="s">
        <v>48</v>
      </c>
      <c r="F8281" s="124" t="s">
        <v>35249</v>
      </c>
      <c r="G8281" s="118" t="s">
        <v>2</v>
      </c>
      <c r="H8281" s="137">
        <v>45952</v>
      </c>
      <c r="I8281" s="119">
        <v>475.05</v>
      </c>
      <c r="J8281" s="129"/>
      <c r="K8281" s="129"/>
      <c r="L8281" s="129">
        <v>0</v>
      </c>
      <c r="M8281" s="134" t="s">
        <v>27588</v>
      </c>
    </row>
    <row r="8282" spans="1:13" hidden="1" x14ac:dyDescent="0.25">
      <c r="A8282" s="128"/>
      <c r="B8282" s="2"/>
      <c r="C8282" s="139" t="s">
        <v>8098</v>
      </c>
      <c r="D8282" s="124" t="s">
        <v>8099</v>
      </c>
      <c r="E8282" s="118" t="s">
        <v>48</v>
      </c>
      <c r="F8282" s="124" t="s">
        <v>35249</v>
      </c>
      <c r="G8282" s="118" t="s">
        <v>30</v>
      </c>
      <c r="H8282" s="137">
        <v>44538</v>
      </c>
      <c r="I8282" s="119">
        <v>450</v>
      </c>
      <c r="J8282" s="129"/>
      <c r="K8282" s="129"/>
      <c r="L8282" s="129">
        <v>0</v>
      </c>
      <c r="M8282" s="134" t="s">
        <v>28511</v>
      </c>
    </row>
    <row r="8283" spans="1:13" hidden="1" x14ac:dyDescent="0.25">
      <c r="A8283" s="128"/>
      <c r="B8283" s="2"/>
      <c r="C8283" s="139" t="s">
        <v>8100</v>
      </c>
      <c r="D8283" s="124" t="s">
        <v>8101</v>
      </c>
      <c r="E8283" s="118" t="s">
        <v>48</v>
      </c>
      <c r="F8283" s="124" t="s">
        <v>35249</v>
      </c>
      <c r="G8283" s="118" t="s">
        <v>2</v>
      </c>
      <c r="H8283" s="137">
        <v>42779</v>
      </c>
      <c r="I8283" s="119">
        <v>643.63</v>
      </c>
      <c r="J8283" s="129"/>
      <c r="K8283" s="129"/>
      <c r="L8283" s="129">
        <v>0</v>
      </c>
      <c r="M8283" s="134" t="s">
        <v>32860</v>
      </c>
    </row>
    <row r="8284" spans="1:13" hidden="1" x14ac:dyDescent="0.25">
      <c r="A8284" s="128"/>
      <c r="B8284" s="2"/>
      <c r="C8284" s="139" t="s">
        <v>8102</v>
      </c>
      <c r="D8284" s="124" t="s">
        <v>8103</v>
      </c>
      <c r="E8284" s="118" t="s">
        <v>48</v>
      </c>
      <c r="F8284" s="124" t="s">
        <v>35249</v>
      </c>
      <c r="G8284" s="118" t="s">
        <v>2</v>
      </c>
      <c r="H8284" s="137">
        <v>42804</v>
      </c>
      <c r="I8284" s="119">
        <v>398.52</v>
      </c>
      <c r="J8284" s="129"/>
      <c r="K8284" s="129"/>
      <c r="L8284" s="129">
        <v>0</v>
      </c>
      <c r="M8284" s="134" t="s">
        <v>28514</v>
      </c>
    </row>
    <row r="8285" spans="1:13" hidden="1" x14ac:dyDescent="0.25">
      <c r="A8285" s="128"/>
      <c r="B8285" s="2"/>
      <c r="C8285" s="139" t="s">
        <v>8104</v>
      </c>
      <c r="D8285" s="124" t="s">
        <v>8105</v>
      </c>
      <c r="E8285" s="118" t="s">
        <v>48</v>
      </c>
      <c r="F8285" s="124" t="s">
        <v>35249</v>
      </c>
      <c r="G8285" s="118" t="s">
        <v>30</v>
      </c>
      <c r="H8285" s="137">
        <v>43376</v>
      </c>
      <c r="I8285" s="119">
        <v>540</v>
      </c>
      <c r="J8285" s="129"/>
      <c r="K8285" s="129"/>
      <c r="L8285" s="129">
        <v>0</v>
      </c>
      <c r="M8285" s="134" t="s">
        <v>23286</v>
      </c>
    </row>
    <row r="8286" spans="1:13" hidden="1" x14ac:dyDescent="0.25">
      <c r="A8286" s="128"/>
      <c r="B8286" s="2"/>
      <c r="C8286" s="139" t="s">
        <v>8106</v>
      </c>
      <c r="D8286" s="124" t="s">
        <v>8107</v>
      </c>
      <c r="E8286" s="118" t="s">
        <v>48</v>
      </c>
      <c r="F8286" s="124" t="s">
        <v>35249</v>
      </c>
      <c r="G8286" s="118" t="s">
        <v>2</v>
      </c>
      <c r="H8286" s="137">
        <v>43123</v>
      </c>
      <c r="I8286" s="119">
        <v>386.06</v>
      </c>
      <c r="J8286" s="129"/>
      <c r="K8286" s="129"/>
      <c r="L8286" s="129">
        <v>0</v>
      </c>
      <c r="M8286" s="134" t="s">
        <v>23287</v>
      </c>
    </row>
    <row r="8287" spans="1:13" hidden="1" x14ac:dyDescent="0.25">
      <c r="A8287" s="128"/>
      <c r="B8287" s="2"/>
      <c r="C8287" s="139" t="s">
        <v>8108</v>
      </c>
      <c r="D8287" s="124" t="s">
        <v>8109</v>
      </c>
      <c r="E8287" s="118" t="s">
        <v>48</v>
      </c>
      <c r="F8287" s="124" t="s">
        <v>35249</v>
      </c>
      <c r="G8287" s="118" t="s">
        <v>30</v>
      </c>
      <c r="H8287" s="137">
        <v>44452</v>
      </c>
      <c r="I8287" s="119">
        <v>638</v>
      </c>
      <c r="J8287" s="129"/>
      <c r="K8287" s="129"/>
      <c r="L8287" s="129">
        <v>0</v>
      </c>
      <c r="M8287" s="134" t="s">
        <v>23288</v>
      </c>
    </row>
    <row r="8288" spans="1:13" hidden="1" x14ac:dyDescent="0.25">
      <c r="A8288" s="128"/>
      <c r="B8288" s="2"/>
      <c r="C8288" s="139" t="s">
        <v>8110</v>
      </c>
      <c r="D8288" s="124" t="s">
        <v>8111</v>
      </c>
      <c r="E8288" s="118" t="s">
        <v>48</v>
      </c>
      <c r="F8288" s="124" t="s">
        <v>35249</v>
      </c>
      <c r="G8288" s="118" t="s">
        <v>30</v>
      </c>
      <c r="H8288" s="137">
        <v>44706</v>
      </c>
      <c r="I8288" s="119">
        <v>765.05</v>
      </c>
      <c r="J8288" s="129"/>
      <c r="K8288" s="129"/>
      <c r="L8288" s="129">
        <v>0</v>
      </c>
      <c r="M8288" s="134" t="s">
        <v>19638</v>
      </c>
    </row>
    <row r="8289" spans="1:13" hidden="1" x14ac:dyDescent="0.25">
      <c r="A8289" s="128"/>
      <c r="B8289" s="2"/>
      <c r="C8289" s="139" t="s">
        <v>42092</v>
      </c>
      <c r="D8289" s="124" t="s">
        <v>42093</v>
      </c>
      <c r="E8289" s="118" t="s">
        <v>48</v>
      </c>
      <c r="F8289" s="124" t="s">
        <v>35249</v>
      </c>
      <c r="G8289" s="118" t="s">
        <v>30</v>
      </c>
      <c r="H8289" s="137">
        <v>45853</v>
      </c>
      <c r="I8289" s="119">
        <v>372.12</v>
      </c>
      <c r="J8289" s="129"/>
      <c r="K8289" s="129"/>
      <c r="L8289" s="129">
        <v>0</v>
      </c>
      <c r="M8289" s="134" t="s">
        <v>23289</v>
      </c>
    </row>
    <row r="8290" spans="1:13" hidden="1" x14ac:dyDescent="0.25">
      <c r="A8290" s="128"/>
      <c r="B8290" s="2"/>
      <c r="C8290" s="139" t="s">
        <v>8112</v>
      </c>
      <c r="D8290" s="124" t="s">
        <v>8113</v>
      </c>
      <c r="E8290" s="118" t="s">
        <v>48</v>
      </c>
      <c r="F8290" s="124" t="s">
        <v>35249</v>
      </c>
      <c r="G8290" s="118" t="s">
        <v>30</v>
      </c>
      <c r="H8290" s="137">
        <v>44861</v>
      </c>
      <c r="I8290" s="119">
        <v>339</v>
      </c>
      <c r="J8290" s="129"/>
      <c r="K8290" s="129"/>
      <c r="L8290" s="129">
        <v>0</v>
      </c>
      <c r="M8290" s="134" t="s">
        <v>23290</v>
      </c>
    </row>
    <row r="8291" spans="1:13" hidden="1" x14ac:dyDescent="0.25">
      <c r="A8291" s="128"/>
      <c r="B8291" s="2"/>
      <c r="C8291" s="139" t="s">
        <v>8114</v>
      </c>
      <c r="D8291" s="124" t="s">
        <v>8115</v>
      </c>
      <c r="E8291" s="118" t="s">
        <v>48</v>
      </c>
      <c r="F8291" s="124" t="s">
        <v>35249</v>
      </c>
      <c r="G8291" s="118" t="s">
        <v>30</v>
      </c>
      <c r="H8291" s="137">
        <v>43325</v>
      </c>
      <c r="I8291" s="119">
        <v>553</v>
      </c>
      <c r="J8291" s="129"/>
      <c r="K8291" s="129"/>
      <c r="L8291" s="129">
        <v>0</v>
      </c>
      <c r="M8291" s="134" t="s">
        <v>23291</v>
      </c>
    </row>
    <row r="8292" spans="1:13" hidden="1" x14ac:dyDescent="0.25">
      <c r="A8292" s="128"/>
      <c r="B8292" s="2"/>
      <c r="C8292" s="139" t="s">
        <v>8116</v>
      </c>
      <c r="D8292" s="124" t="s">
        <v>8117</v>
      </c>
      <c r="E8292" s="118" t="s">
        <v>7850</v>
      </c>
      <c r="F8292" s="124" t="s">
        <v>7851</v>
      </c>
      <c r="G8292" s="118" t="s">
        <v>60</v>
      </c>
      <c r="H8292" s="137"/>
      <c r="I8292" s="119"/>
      <c r="J8292" s="129"/>
      <c r="K8292" s="129"/>
      <c r="L8292" s="129">
        <v>0</v>
      </c>
      <c r="M8292" s="134" t="s">
        <v>33391</v>
      </c>
    </row>
    <row r="8293" spans="1:13" hidden="1" x14ac:dyDescent="0.25">
      <c r="A8293" s="128"/>
      <c r="B8293" s="2"/>
      <c r="C8293" s="139" t="s">
        <v>8116</v>
      </c>
      <c r="D8293" s="124" t="s">
        <v>8117</v>
      </c>
      <c r="E8293" s="118" t="s">
        <v>7872</v>
      </c>
      <c r="F8293" s="124" t="s">
        <v>7873</v>
      </c>
      <c r="G8293" s="118" t="s">
        <v>60</v>
      </c>
      <c r="H8293" s="137">
        <v>40620</v>
      </c>
      <c r="I8293" s="119">
        <v>230.5</v>
      </c>
      <c r="J8293" s="129"/>
      <c r="K8293" s="129"/>
      <c r="L8293" s="129">
        <v>0</v>
      </c>
      <c r="M8293" s="134" t="s">
        <v>23292</v>
      </c>
    </row>
    <row r="8294" spans="1:13" hidden="1" x14ac:dyDescent="0.25">
      <c r="A8294" s="128"/>
      <c r="B8294" s="2"/>
      <c r="C8294" s="139" t="s">
        <v>8116</v>
      </c>
      <c r="D8294" s="124" t="s">
        <v>8117</v>
      </c>
      <c r="E8294" s="118" t="s">
        <v>117</v>
      </c>
      <c r="F8294" s="124" t="s">
        <v>118</v>
      </c>
      <c r="G8294" s="118" t="s">
        <v>60</v>
      </c>
      <c r="H8294" s="137">
        <v>42325</v>
      </c>
      <c r="I8294" s="119">
        <v>486.97</v>
      </c>
      <c r="J8294" s="129"/>
      <c r="K8294" s="129"/>
      <c r="L8294" s="129">
        <v>0</v>
      </c>
      <c r="M8294" s="134" t="s">
        <v>23291</v>
      </c>
    </row>
    <row r="8295" spans="1:13" hidden="1" x14ac:dyDescent="0.25">
      <c r="A8295" s="128"/>
      <c r="B8295" s="2"/>
      <c r="C8295" s="139" t="s">
        <v>8118</v>
      </c>
      <c r="D8295" s="124" t="s">
        <v>8119</v>
      </c>
      <c r="E8295" s="118" t="s">
        <v>48</v>
      </c>
      <c r="F8295" s="124" t="s">
        <v>35249</v>
      </c>
      <c r="G8295" s="118" t="s">
        <v>30</v>
      </c>
      <c r="H8295" s="137">
        <v>43791</v>
      </c>
      <c r="I8295" s="119">
        <v>1170.57</v>
      </c>
      <c r="J8295" s="129"/>
      <c r="K8295" s="129"/>
      <c r="L8295" s="129">
        <v>0</v>
      </c>
      <c r="M8295" s="134" t="s">
        <v>35353</v>
      </c>
    </row>
    <row r="8296" spans="1:13" hidden="1" x14ac:dyDescent="0.25">
      <c r="A8296" s="128"/>
      <c r="B8296" s="2"/>
      <c r="C8296" s="139" t="s">
        <v>8120</v>
      </c>
      <c r="D8296" s="124" t="s">
        <v>8121</v>
      </c>
      <c r="E8296" s="118" t="s">
        <v>48</v>
      </c>
      <c r="F8296" s="124" t="s">
        <v>35249</v>
      </c>
      <c r="G8296" s="118" t="s">
        <v>30</v>
      </c>
      <c r="H8296" s="137">
        <v>42800</v>
      </c>
      <c r="I8296" s="119">
        <v>1080</v>
      </c>
      <c r="J8296" s="129"/>
      <c r="K8296" s="129"/>
      <c r="L8296" s="129">
        <v>0</v>
      </c>
      <c r="M8296" s="134" t="s">
        <v>23293</v>
      </c>
    </row>
    <row r="8297" spans="1:13" hidden="1" x14ac:dyDescent="0.25">
      <c r="A8297" s="128"/>
      <c r="B8297" s="2"/>
      <c r="C8297" s="139" t="s">
        <v>29249</v>
      </c>
      <c r="D8297" s="124" t="s">
        <v>29250</v>
      </c>
      <c r="E8297" s="118" t="s">
        <v>48</v>
      </c>
      <c r="F8297" s="124" t="s">
        <v>35249</v>
      </c>
      <c r="G8297" s="118" t="s">
        <v>30</v>
      </c>
      <c r="H8297" s="137">
        <v>45146</v>
      </c>
      <c r="I8297" s="119">
        <v>1700</v>
      </c>
      <c r="J8297" s="129"/>
      <c r="K8297" s="129"/>
      <c r="L8297" s="129">
        <v>0</v>
      </c>
      <c r="M8297" s="134" t="s">
        <v>23294</v>
      </c>
    </row>
    <row r="8298" spans="1:13" hidden="1" x14ac:dyDescent="0.25">
      <c r="A8298" s="128"/>
      <c r="B8298" s="2"/>
      <c r="C8298" s="139" t="s">
        <v>8122</v>
      </c>
      <c r="D8298" s="124" t="s">
        <v>8123</v>
      </c>
      <c r="E8298" s="118" t="s">
        <v>48</v>
      </c>
      <c r="F8298" s="124" t="s">
        <v>35249</v>
      </c>
      <c r="G8298" s="118" t="s">
        <v>30</v>
      </c>
      <c r="H8298" s="137">
        <v>44615</v>
      </c>
      <c r="I8298" s="119">
        <v>1363.59</v>
      </c>
      <c r="J8298" s="129"/>
      <c r="K8298" s="129"/>
      <c r="L8298" s="129">
        <v>0</v>
      </c>
      <c r="M8298" s="134" t="s">
        <v>23295</v>
      </c>
    </row>
    <row r="8299" spans="1:13" hidden="1" x14ac:dyDescent="0.25">
      <c r="A8299" s="128"/>
      <c r="B8299" s="2"/>
      <c r="C8299" s="139" t="s">
        <v>8124</v>
      </c>
      <c r="D8299" s="124" t="s">
        <v>8125</v>
      </c>
      <c r="E8299" s="118" t="s">
        <v>48</v>
      </c>
      <c r="F8299" s="124" t="s">
        <v>35249</v>
      </c>
      <c r="G8299" s="118" t="s">
        <v>30</v>
      </c>
      <c r="H8299" s="137">
        <v>45820</v>
      </c>
      <c r="I8299" s="119">
        <v>372.12</v>
      </c>
      <c r="J8299" s="129"/>
      <c r="K8299" s="129"/>
      <c r="L8299" s="129">
        <v>0</v>
      </c>
      <c r="M8299" s="134" t="s">
        <v>23296</v>
      </c>
    </row>
    <row r="8300" spans="1:13" hidden="1" x14ac:dyDescent="0.25">
      <c r="A8300" s="128"/>
      <c r="B8300" s="2"/>
      <c r="C8300" s="139" t="s">
        <v>8126</v>
      </c>
      <c r="D8300" s="124" t="s">
        <v>8127</v>
      </c>
      <c r="E8300" s="118" t="s">
        <v>48</v>
      </c>
      <c r="F8300" s="124" t="s">
        <v>35249</v>
      </c>
      <c r="G8300" s="118" t="s">
        <v>59</v>
      </c>
      <c r="H8300" s="137">
        <v>41558</v>
      </c>
      <c r="I8300" s="119">
        <v>2400</v>
      </c>
      <c r="J8300" s="129"/>
      <c r="K8300" s="129"/>
      <c r="L8300" s="129">
        <v>0</v>
      </c>
      <c r="M8300" s="134" t="s">
        <v>28375</v>
      </c>
    </row>
    <row r="8301" spans="1:13" hidden="1" x14ac:dyDescent="0.25">
      <c r="A8301" s="128"/>
      <c r="B8301" s="2"/>
      <c r="C8301" s="139" t="s">
        <v>8128</v>
      </c>
      <c r="D8301" s="124" t="s">
        <v>8129</v>
      </c>
      <c r="E8301" s="118" t="s">
        <v>48</v>
      </c>
      <c r="F8301" s="124" t="s">
        <v>35249</v>
      </c>
      <c r="G8301" s="118" t="s">
        <v>34659</v>
      </c>
      <c r="H8301" s="137"/>
      <c r="I8301" s="119"/>
      <c r="J8301" s="129"/>
      <c r="K8301" s="129"/>
      <c r="L8301" s="129">
        <v>0</v>
      </c>
      <c r="M8301" s="134" t="s">
        <v>29795</v>
      </c>
    </row>
    <row r="8302" spans="1:13" hidden="1" x14ac:dyDescent="0.25">
      <c r="A8302" s="128"/>
      <c r="B8302" s="2"/>
      <c r="C8302" s="139" t="s">
        <v>8130</v>
      </c>
      <c r="D8302" s="124" t="s">
        <v>8131</v>
      </c>
      <c r="E8302" s="118" t="s">
        <v>48</v>
      </c>
      <c r="F8302" s="124" t="s">
        <v>35249</v>
      </c>
      <c r="G8302" s="118" t="s">
        <v>2</v>
      </c>
      <c r="H8302" s="137">
        <v>44530</v>
      </c>
      <c r="I8302" s="119">
        <v>9376.2000000000007</v>
      </c>
      <c r="J8302" s="129"/>
      <c r="K8302" s="129"/>
      <c r="L8302" s="129">
        <v>0</v>
      </c>
      <c r="M8302" s="134" t="s">
        <v>27945</v>
      </c>
    </row>
    <row r="8303" spans="1:13" hidden="1" x14ac:dyDescent="0.25">
      <c r="A8303" s="128"/>
      <c r="B8303" s="2"/>
      <c r="C8303" s="139" t="s">
        <v>31437</v>
      </c>
      <c r="D8303" s="124" t="s">
        <v>31438</v>
      </c>
      <c r="E8303" s="118" t="s">
        <v>48</v>
      </c>
      <c r="F8303" s="124" t="s">
        <v>35249</v>
      </c>
      <c r="G8303" s="118" t="s">
        <v>2</v>
      </c>
      <c r="H8303" s="137"/>
      <c r="I8303" s="119"/>
      <c r="J8303" s="129"/>
      <c r="K8303" s="129"/>
      <c r="L8303" s="129">
        <v>0</v>
      </c>
      <c r="M8303" s="134" t="s">
        <v>28342</v>
      </c>
    </row>
    <row r="8304" spans="1:13" hidden="1" x14ac:dyDescent="0.25">
      <c r="A8304" s="128"/>
      <c r="B8304" s="2"/>
      <c r="C8304" s="139" t="s">
        <v>8132</v>
      </c>
      <c r="D8304" s="124" t="s">
        <v>8133</v>
      </c>
      <c r="E8304" s="118" t="s">
        <v>48</v>
      </c>
      <c r="F8304" s="124" t="s">
        <v>35249</v>
      </c>
      <c r="G8304" s="118" t="s">
        <v>34659</v>
      </c>
      <c r="H8304" s="137">
        <v>42193</v>
      </c>
      <c r="I8304" s="119">
        <v>360.29</v>
      </c>
      <c r="J8304" s="129"/>
      <c r="K8304" s="129"/>
      <c r="L8304" s="129">
        <v>0</v>
      </c>
      <c r="M8304" s="134" t="s">
        <v>23297</v>
      </c>
    </row>
    <row r="8305" spans="1:13" hidden="1" x14ac:dyDescent="0.25">
      <c r="A8305" s="128"/>
      <c r="B8305" s="2"/>
      <c r="C8305" s="139" t="s">
        <v>8134</v>
      </c>
      <c r="D8305" s="124" t="s">
        <v>8135</v>
      </c>
      <c r="E8305" s="118" t="s">
        <v>48</v>
      </c>
      <c r="F8305" s="124" t="s">
        <v>35249</v>
      </c>
      <c r="G8305" s="118" t="s">
        <v>34659</v>
      </c>
      <c r="H8305" s="137">
        <v>41652</v>
      </c>
      <c r="I8305" s="119">
        <v>87.07</v>
      </c>
      <c r="J8305" s="129"/>
      <c r="K8305" s="129"/>
      <c r="L8305" s="129">
        <v>0</v>
      </c>
      <c r="M8305" s="134" t="s">
        <v>23298</v>
      </c>
    </row>
    <row r="8306" spans="1:13" hidden="1" x14ac:dyDescent="0.25">
      <c r="A8306" s="128"/>
      <c r="B8306" s="2"/>
      <c r="C8306" s="139" t="s">
        <v>8136</v>
      </c>
      <c r="D8306" s="124" t="s">
        <v>8137</v>
      </c>
      <c r="E8306" s="118" t="s">
        <v>48</v>
      </c>
      <c r="F8306" s="124" t="s">
        <v>35249</v>
      </c>
      <c r="G8306" s="118" t="s">
        <v>34659</v>
      </c>
      <c r="H8306" s="137"/>
      <c r="I8306" s="119"/>
      <c r="J8306" s="129"/>
      <c r="K8306" s="129"/>
      <c r="L8306" s="129">
        <v>0</v>
      </c>
      <c r="M8306" s="134" t="s">
        <v>33492</v>
      </c>
    </row>
    <row r="8307" spans="1:13" hidden="1" x14ac:dyDescent="0.25">
      <c r="A8307" s="128"/>
      <c r="B8307" s="2"/>
      <c r="C8307" s="139" t="s">
        <v>30203</v>
      </c>
      <c r="D8307" s="124" t="s">
        <v>30204</v>
      </c>
      <c r="E8307" s="118" t="s">
        <v>48</v>
      </c>
      <c r="F8307" s="124" t="s">
        <v>35249</v>
      </c>
      <c r="G8307" s="118" t="s">
        <v>2</v>
      </c>
      <c r="H8307" s="137"/>
      <c r="I8307" s="119"/>
      <c r="J8307" s="129"/>
      <c r="K8307" s="129"/>
      <c r="L8307" s="129">
        <v>0</v>
      </c>
      <c r="M8307" s="134" t="s">
        <v>23299</v>
      </c>
    </row>
    <row r="8308" spans="1:13" hidden="1" x14ac:dyDescent="0.25">
      <c r="A8308" s="128"/>
      <c r="B8308" s="2"/>
      <c r="C8308" s="139" t="s">
        <v>8138</v>
      </c>
      <c r="D8308" s="124" t="s">
        <v>8139</v>
      </c>
      <c r="E8308" s="118" t="s">
        <v>48</v>
      </c>
      <c r="F8308" s="124" t="s">
        <v>35249</v>
      </c>
      <c r="G8308" s="118" t="s">
        <v>2</v>
      </c>
      <c r="H8308" s="137">
        <v>42004</v>
      </c>
      <c r="I8308" s="119">
        <v>452.7</v>
      </c>
      <c r="J8308" s="129"/>
      <c r="K8308" s="129"/>
      <c r="L8308" s="129">
        <v>0</v>
      </c>
      <c r="M8308" s="134" t="s">
        <v>23300</v>
      </c>
    </row>
    <row r="8309" spans="1:13" hidden="1" x14ac:dyDescent="0.25">
      <c r="A8309" s="128"/>
      <c r="B8309" s="2"/>
      <c r="C8309" s="139" t="s">
        <v>31477</v>
      </c>
      <c r="D8309" s="124" t="s">
        <v>31478</v>
      </c>
      <c r="E8309" s="118" t="s">
        <v>48</v>
      </c>
      <c r="F8309" s="124" t="s">
        <v>35249</v>
      </c>
      <c r="G8309" s="118" t="s">
        <v>2</v>
      </c>
      <c r="H8309" s="137"/>
      <c r="I8309" s="119"/>
      <c r="J8309" s="129"/>
      <c r="K8309" s="129"/>
      <c r="L8309" s="129">
        <v>0</v>
      </c>
      <c r="M8309" s="134"/>
    </row>
    <row r="8310" spans="1:13" hidden="1" x14ac:dyDescent="0.25">
      <c r="A8310" s="128"/>
      <c r="B8310" s="2"/>
      <c r="C8310" s="139" t="s">
        <v>8140</v>
      </c>
      <c r="D8310" s="124" t="s">
        <v>8141</v>
      </c>
      <c r="E8310" s="118" t="s">
        <v>48</v>
      </c>
      <c r="F8310" s="124" t="s">
        <v>35249</v>
      </c>
      <c r="G8310" s="118" t="s">
        <v>2</v>
      </c>
      <c r="H8310" s="137">
        <v>42684</v>
      </c>
      <c r="I8310" s="119">
        <v>85</v>
      </c>
      <c r="J8310" s="129"/>
      <c r="K8310" s="129"/>
      <c r="L8310" s="129">
        <v>0</v>
      </c>
      <c r="M8310" s="134" t="s">
        <v>23301</v>
      </c>
    </row>
    <row r="8311" spans="1:13" hidden="1" x14ac:dyDescent="0.25">
      <c r="A8311" s="128"/>
      <c r="B8311" s="2"/>
      <c r="C8311" s="139" t="s">
        <v>8142</v>
      </c>
      <c r="D8311" s="124" t="s">
        <v>8143</v>
      </c>
      <c r="E8311" s="118" t="s">
        <v>48</v>
      </c>
      <c r="F8311" s="124" t="s">
        <v>35249</v>
      </c>
      <c r="G8311" s="118" t="s">
        <v>34659</v>
      </c>
      <c r="H8311" s="137"/>
      <c r="I8311" s="119"/>
      <c r="J8311" s="129"/>
      <c r="K8311" s="129"/>
      <c r="L8311" s="129">
        <v>0</v>
      </c>
      <c r="M8311" s="134"/>
    </row>
    <row r="8312" spans="1:13" hidden="1" x14ac:dyDescent="0.25">
      <c r="A8312" s="128"/>
      <c r="B8312" s="2"/>
      <c r="C8312" s="139" t="s">
        <v>8144</v>
      </c>
      <c r="D8312" s="124" t="s">
        <v>8145</v>
      </c>
      <c r="E8312" s="118" t="s">
        <v>48</v>
      </c>
      <c r="F8312" s="124" t="s">
        <v>35249</v>
      </c>
      <c r="G8312" s="118" t="s">
        <v>34659</v>
      </c>
      <c r="H8312" s="137"/>
      <c r="I8312" s="119"/>
      <c r="J8312" s="129"/>
      <c r="K8312" s="129"/>
      <c r="L8312" s="129">
        <v>0</v>
      </c>
      <c r="M8312" s="134"/>
    </row>
    <row r="8313" spans="1:13" hidden="1" x14ac:dyDescent="0.25">
      <c r="A8313" s="128"/>
      <c r="B8313" s="2"/>
      <c r="C8313" s="139" t="s">
        <v>8146</v>
      </c>
      <c r="D8313" s="124" t="s">
        <v>8147</v>
      </c>
      <c r="E8313" s="118" t="s">
        <v>48</v>
      </c>
      <c r="F8313" s="124" t="s">
        <v>35249</v>
      </c>
      <c r="G8313" s="118" t="s">
        <v>34659</v>
      </c>
      <c r="H8313" s="137">
        <v>41379</v>
      </c>
      <c r="I8313" s="119">
        <v>62.2</v>
      </c>
      <c r="J8313" s="129"/>
      <c r="K8313" s="129"/>
      <c r="L8313" s="129">
        <v>0</v>
      </c>
      <c r="M8313" s="134" t="s">
        <v>23302</v>
      </c>
    </row>
    <row r="8314" spans="1:13" hidden="1" x14ac:dyDescent="0.25">
      <c r="A8314" s="128"/>
      <c r="B8314" s="2"/>
      <c r="C8314" s="139" t="s">
        <v>8148</v>
      </c>
      <c r="D8314" s="124" t="s">
        <v>8149</v>
      </c>
      <c r="E8314" s="118" t="s">
        <v>48</v>
      </c>
      <c r="F8314" s="124" t="s">
        <v>35249</v>
      </c>
      <c r="G8314" s="118" t="s">
        <v>34659</v>
      </c>
      <c r="H8314" s="137">
        <v>41660</v>
      </c>
      <c r="I8314" s="119">
        <v>30.5</v>
      </c>
      <c r="J8314" s="129"/>
      <c r="K8314" s="129"/>
      <c r="L8314" s="129">
        <v>0</v>
      </c>
      <c r="M8314" s="134" t="s">
        <v>28443</v>
      </c>
    </row>
    <row r="8315" spans="1:13" hidden="1" x14ac:dyDescent="0.25">
      <c r="A8315" s="128"/>
      <c r="B8315" s="2"/>
      <c r="C8315" s="139" t="s">
        <v>28056</v>
      </c>
      <c r="D8315" s="124" t="s">
        <v>28057</v>
      </c>
      <c r="E8315" s="118" t="s">
        <v>48</v>
      </c>
      <c r="F8315" s="124" t="s">
        <v>35249</v>
      </c>
      <c r="G8315" s="118" t="s">
        <v>34659</v>
      </c>
      <c r="H8315" s="137"/>
      <c r="I8315" s="119"/>
      <c r="J8315" s="129"/>
      <c r="K8315" s="129"/>
      <c r="L8315" s="129">
        <v>0</v>
      </c>
      <c r="M8315" s="134" t="s">
        <v>28508</v>
      </c>
    </row>
    <row r="8316" spans="1:13" hidden="1" x14ac:dyDescent="0.25">
      <c r="A8316" s="128"/>
      <c r="B8316" s="2"/>
      <c r="C8316" s="139" t="s">
        <v>8150</v>
      </c>
      <c r="D8316" s="124" t="s">
        <v>8151</v>
      </c>
      <c r="E8316" s="118" t="s">
        <v>48</v>
      </c>
      <c r="F8316" s="124" t="s">
        <v>35249</v>
      </c>
      <c r="G8316" s="118" t="s">
        <v>34659</v>
      </c>
      <c r="H8316" s="137">
        <v>42495</v>
      </c>
      <c r="I8316" s="119">
        <v>105.23</v>
      </c>
      <c r="J8316" s="129"/>
      <c r="K8316" s="129"/>
      <c r="L8316" s="129">
        <v>0</v>
      </c>
      <c r="M8316" s="134"/>
    </row>
    <row r="8317" spans="1:13" hidden="1" x14ac:dyDescent="0.25">
      <c r="A8317" s="128"/>
      <c r="B8317" s="2"/>
      <c r="C8317" s="139" t="s">
        <v>8152</v>
      </c>
      <c r="D8317" s="124" t="s">
        <v>8153</v>
      </c>
      <c r="E8317" s="118" t="s">
        <v>48</v>
      </c>
      <c r="F8317" s="124" t="s">
        <v>35249</v>
      </c>
      <c r="G8317" s="118" t="s">
        <v>34659</v>
      </c>
      <c r="H8317" s="137">
        <v>41927</v>
      </c>
      <c r="I8317" s="119">
        <v>41.5</v>
      </c>
      <c r="J8317" s="129"/>
      <c r="K8317" s="129"/>
      <c r="L8317" s="129">
        <v>0</v>
      </c>
      <c r="M8317" s="134" t="s">
        <v>27836</v>
      </c>
    </row>
    <row r="8318" spans="1:13" hidden="1" x14ac:dyDescent="0.25">
      <c r="A8318" s="128"/>
      <c r="B8318" s="2"/>
      <c r="C8318" s="139" t="s">
        <v>8154</v>
      </c>
      <c r="D8318" s="124" t="s">
        <v>8155</v>
      </c>
      <c r="E8318" s="118" t="s">
        <v>48</v>
      </c>
      <c r="F8318" s="124" t="s">
        <v>35249</v>
      </c>
      <c r="G8318" s="118" t="s">
        <v>2</v>
      </c>
      <c r="H8318" s="137">
        <v>43524</v>
      </c>
      <c r="I8318" s="119">
        <v>29.75</v>
      </c>
      <c r="J8318" s="129"/>
      <c r="K8318" s="129"/>
      <c r="L8318" s="129">
        <v>0</v>
      </c>
      <c r="M8318" s="134" t="s">
        <v>23303</v>
      </c>
    </row>
    <row r="8319" spans="1:13" hidden="1" x14ac:dyDescent="0.25">
      <c r="A8319" s="128"/>
      <c r="B8319" s="2"/>
      <c r="C8319" s="139" t="s">
        <v>8156</v>
      </c>
      <c r="D8319" s="124" t="s">
        <v>8157</v>
      </c>
      <c r="E8319" s="118" t="s">
        <v>48</v>
      </c>
      <c r="F8319" s="124" t="s">
        <v>35249</v>
      </c>
      <c r="G8319" s="118" t="s">
        <v>2</v>
      </c>
      <c r="H8319" s="137"/>
      <c r="I8319" s="119"/>
      <c r="J8319" s="129"/>
      <c r="K8319" s="129"/>
      <c r="L8319" s="129">
        <v>0</v>
      </c>
      <c r="M8319" s="134" t="s">
        <v>27741</v>
      </c>
    </row>
    <row r="8320" spans="1:13" hidden="1" x14ac:dyDescent="0.25">
      <c r="A8320" s="128"/>
      <c r="B8320" s="2"/>
      <c r="C8320" s="139" t="s">
        <v>8158</v>
      </c>
      <c r="D8320" s="124" t="s">
        <v>8159</v>
      </c>
      <c r="E8320" s="118" t="s">
        <v>48</v>
      </c>
      <c r="F8320" s="124" t="s">
        <v>35249</v>
      </c>
      <c r="G8320" s="118" t="s">
        <v>2</v>
      </c>
      <c r="H8320" s="137">
        <v>40534</v>
      </c>
      <c r="I8320" s="119">
        <v>24.1</v>
      </c>
      <c r="J8320" s="129"/>
      <c r="K8320" s="129"/>
      <c r="L8320" s="129">
        <v>0</v>
      </c>
      <c r="M8320" s="134" t="s">
        <v>23304</v>
      </c>
    </row>
    <row r="8321" spans="1:13" hidden="1" x14ac:dyDescent="0.25">
      <c r="A8321" s="128"/>
      <c r="B8321" s="2"/>
      <c r="C8321" s="139" t="s">
        <v>8160</v>
      </c>
      <c r="D8321" s="124" t="s">
        <v>8161</v>
      </c>
      <c r="E8321" s="118" t="s">
        <v>48</v>
      </c>
      <c r="F8321" s="124" t="s">
        <v>35249</v>
      </c>
      <c r="G8321" s="118" t="s">
        <v>2</v>
      </c>
      <c r="H8321" s="137">
        <v>44186</v>
      </c>
      <c r="I8321" s="119">
        <v>50.55</v>
      </c>
      <c r="J8321" s="129"/>
      <c r="K8321" s="129"/>
      <c r="L8321" s="129">
        <v>0</v>
      </c>
      <c r="M8321" s="134" t="s">
        <v>28272</v>
      </c>
    </row>
    <row r="8322" spans="1:13" hidden="1" x14ac:dyDescent="0.25">
      <c r="A8322" s="128"/>
      <c r="B8322" s="2"/>
      <c r="C8322" s="139" t="s">
        <v>8162</v>
      </c>
      <c r="D8322" s="124" t="s">
        <v>8163</v>
      </c>
      <c r="E8322" s="118" t="s">
        <v>48</v>
      </c>
      <c r="F8322" s="124" t="s">
        <v>35249</v>
      </c>
      <c r="G8322" s="118" t="s">
        <v>2</v>
      </c>
      <c r="H8322" s="137"/>
      <c r="I8322" s="119"/>
      <c r="J8322" s="129"/>
      <c r="K8322" s="129"/>
      <c r="L8322" s="129">
        <v>0</v>
      </c>
      <c r="M8322" s="134" t="s">
        <v>23305</v>
      </c>
    </row>
    <row r="8323" spans="1:13" hidden="1" x14ac:dyDescent="0.25">
      <c r="A8323" s="128"/>
      <c r="B8323" s="2"/>
      <c r="C8323" s="139" t="s">
        <v>8164</v>
      </c>
      <c r="D8323" s="124" t="s">
        <v>8165</v>
      </c>
      <c r="E8323" s="118" t="s">
        <v>48</v>
      </c>
      <c r="F8323" s="124" t="s">
        <v>35249</v>
      </c>
      <c r="G8323" s="118" t="s">
        <v>34659</v>
      </c>
      <c r="H8323" s="137">
        <v>42083</v>
      </c>
      <c r="I8323" s="119">
        <v>56</v>
      </c>
      <c r="J8323" s="129"/>
      <c r="K8323" s="129"/>
      <c r="L8323" s="129">
        <v>0</v>
      </c>
      <c r="M8323" s="134" t="s">
        <v>28061</v>
      </c>
    </row>
    <row r="8324" spans="1:13" hidden="1" x14ac:dyDescent="0.25">
      <c r="A8324" s="128"/>
      <c r="B8324" s="2"/>
      <c r="C8324" s="139" t="s">
        <v>8166</v>
      </c>
      <c r="D8324" s="124" t="s">
        <v>8167</v>
      </c>
      <c r="E8324" s="118" t="s">
        <v>48</v>
      </c>
      <c r="F8324" s="124" t="s">
        <v>35249</v>
      </c>
      <c r="G8324" s="118" t="s">
        <v>2</v>
      </c>
      <c r="H8324" s="137">
        <v>42107</v>
      </c>
      <c r="I8324" s="119">
        <v>56</v>
      </c>
      <c r="J8324" s="129"/>
      <c r="K8324" s="129"/>
      <c r="L8324" s="129">
        <v>0</v>
      </c>
      <c r="M8324" s="134" t="s">
        <v>27738</v>
      </c>
    </row>
    <row r="8325" spans="1:13" hidden="1" x14ac:dyDescent="0.25">
      <c r="A8325" s="128"/>
      <c r="B8325" s="2"/>
      <c r="C8325" s="139" t="s">
        <v>8168</v>
      </c>
      <c r="D8325" s="124" t="s">
        <v>8169</v>
      </c>
      <c r="E8325" s="118" t="s">
        <v>48</v>
      </c>
      <c r="F8325" s="124" t="s">
        <v>35249</v>
      </c>
      <c r="G8325" s="118" t="s">
        <v>2</v>
      </c>
      <c r="H8325" s="137">
        <v>40556</v>
      </c>
      <c r="I8325" s="119">
        <v>25.3</v>
      </c>
      <c r="J8325" s="129"/>
      <c r="K8325" s="129"/>
      <c r="L8325" s="129">
        <v>0</v>
      </c>
      <c r="M8325" s="134" t="s">
        <v>23306</v>
      </c>
    </row>
    <row r="8326" spans="1:13" hidden="1" x14ac:dyDescent="0.25">
      <c r="A8326" s="128"/>
      <c r="B8326" s="2"/>
      <c r="C8326" s="139" t="s">
        <v>19612</v>
      </c>
      <c r="D8326" s="124" t="s">
        <v>19611</v>
      </c>
      <c r="E8326" s="118" t="s">
        <v>48</v>
      </c>
      <c r="F8326" s="124" t="s">
        <v>35249</v>
      </c>
      <c r="G8326" s="118" t="s">
        <v>2</v>
      </c>
      <c r="H8326" s="137">
        <v>44312</v>
      </c>
      <c r="I8326" s="119">
        <v>47.96</v>
      </c>
      <c r="J8326" s="129"/>
      <c r="K8326" s="129"/>
      <c r="L8326" s="129">
        <v>0</v>
      </c>
      <c r="M8326" s="134" t="s">
        <v>23307</v>
      </c>
    </row>
    <row r="8327" spans="1:13" hidden="1" x14ac:dyDescent="0.25">
      <c r="A8327" s="128"/>
      <c r="B8327" s="2"/>
      <c r="C8327" s="139" t="s">
        <v>31890</v>
      </c>
      <c r="D8327" s="124" t="s">
        <v>31891</v>
      </c>
      <c r="E8327" s="118" t="s">
        <v>48</v>
      </c>
      <c r="F8327" s="124" t="s">
        <v>35249</v>
      </c>
      <c r="G8327" s="118" t="s">
        <v>34659</v>
      </c>
      <c r="H8327" s="137"/>
      <c r="I8327" s="119"/>
      <c r="J8327" s="129"/>
      <c r="K8327" s="129"/>
      <c r="L8327" s="129">
        <v>0</v>
      </c>
      <c r="M8327" s="134" t="s">
        <v>27700</v>
      </c>
    </row>
    <row r="8328" spans="1:13" hidden="1" x14ac:dyDescent="0.25">
      <c r="A8328" s="128"/>
      <c r="B8328" s="2"/>
      <c r="C8328" s="139" t="s">
        <v>31767</v>
      </c>
      <c r="D8328" s="124" t="s">
        <v>31768</v>
      </c>
      <c r="E8328" s="118" t="s">
        <v>48</v>
      </c>
      <c r="F8328" s="124" t="s">
        <v>35249</v>
      </c>
      <c r="G8328" s="118" t="s">
        <v>34659</v>
      </c>
      <c r="H8328" s="137"/>
      <c r="I8328" s="119"/>
      <c r="J8328" s="129"/>
      <c r="K8328" s="129"/>
      <c r="L8328" s="129">
        <v>0</v>
      </c>
      <c r="M8328" s="134" t="s">
        <v>23308</v>
      </c>
    </row>
    <row r="8329" spans="1:13" hidden="1" x14ac:dyDescent="0.25">
      <c r="A8329" s="128"/>
      <c r="B8329" s="2"/>
      <c r="C8329" s="139" t="s">
        <v>31674</v>
      </c>
      <c r="D8329" s="124" t="s">
        <v>31675</v>
      </c>
      <c r="E8329" s="118" t="s">
        <v>48</v>
      </c>
      <c r="F8329" s="124" t="s">
        <v>35249</v>
      </c>
      <c r="G8329" s="118" t="s">
        <v>34659</v>
      </c>
      <c r="H8329" s="137"/>
      <c r="I8329" s="119"/>
      <c r="J8329" s="129"/>
      <c r="K8329" s="129"/>
      <c r="L8329" s="129">
        <v>0</v>
      </c>
      <c r="M8329" s="134" t="s">
        <v>23309</v>
      </c>
    </row>
    <row r="8330" spans="1:13" hidden="1" x14ac:dyDescent="0.25">
      <c r="A8330" s="128"/>
      <c r="B8330" s="2"/>
      <c r="C8330" s="139" t="s">
        <v>27565</v>
      </c>
      <c r="D8330" s="124" t="s">
        <v>27566</v>
      </c>
      <c r="E8330" s="118" t="s">
        <v>48</v>
      </c>
      <c r="F8330" s="124" t="s">
        <v>35249</v>
      </c>
      <c r="G8330" s="118" t="s">
        <v>34659</v>
      </c>
      <c r="H8330" s="137"/>
      <c r="I8330" s="119"/>
      <c r="J8330" s="129"/>
      <c r="K8330" s="129"/>
      <c r="L8330" s="129">
        <v>0</v>
      </c>
      <c r="M8330" s="134" t="s">
        <v>23310</v>
      </c>
    </row>
    <row r="8331" spans="1:13" hidden="1" x14ac:dyDescent="0.25">
      <c r="A8331" s="128"/>
      <c r="B8331" s="2"/>
      <c r="C8331" s="139" t="s">
        <v>8170</v>
      </c>
      <c r="D8331" s="124" t="s">
        <v>8171</v>
      </c>
      <c r="E8331" s="118" t="s">
        <v>48</v>
      </c>
      <c r="F8331" s="124" t="s">
        <v>35249</v>
      </c>
      <c r="G8331" s="118" t="s">
        <v>34659</v>
      </c>
      <c r="H8331" s="137"/>
      <c r="I8331" s="119"/>
      <c r="J8331" s="129"/>
      <c r="K8331" s="129"/>
      <c r="L8331" s="129">
        <v>0</v>
      </c>
      <c r="M8331" s="134" t="s">
        <v>23311</v>
      </c>
    </row>
    <row r="8332" spans="1:13" hidden="1" x14ac:dyDescent="0.25">
      <c r="A8332" s="128"/>
      <c r="B8332" s="2"/>
      <c r="C8332" s="139" t="s">
        <v>27622</v>
      </c>
      <c r="D8332" s="124" t="s">
        <v>27623</v>
      </c>
      <c r="E8332" s="118" t="s">
        <v>48</v>
      </c>
      <c r="F8332" s="124" t="s">
        <v>35249</v>
      </c>
      <c r="G8332" s="118" t="s">
        <v>34659</v>
      </c>
      <c r="H8332" s="137"/>
      <c r="I8332" s="119"/>
      <c r="J8332" s="129"/>
      <c r="K8332" s="129"/>
      <c r="L8332" s="129">
        <v>0</v>
      </c>
      <c r="M8332" s="134" t="s">
        <v>27543</v>
      </c>
    </row>
    <row r="8333" spans="1:13" hidden="1" x14ac:dyDescent="0.25">
      <c r="A8333" s="128"/>
      <c r="B8333" s="2"/>
      <c r="C8333" s="139" t="s">
        <v>8172</v>
      </c>
      <c r="D8333" s="124" t="s">
        <v>8173</v>
      </c>
      <c r="E8333" s="118" t="s">
        <v>48</v>
      </c>
      <c r="F8333" s="124" t="s">
        <v>35249</v>
      </c>
      <c r="G8333" s="118" t="s">
        <v>34659</v>
      </c>
      <c r="H8333" s="137"/>
      <c r="I8333" s="119"/>
      <c r="J8333" s="129"/>
      <c r="K8333" s="129"/>
      <c r="L8333" s="129">
        <v>0</v>
      </c>
      <c r="M8333" s="134" t="s">
        <v>23312</v>
      </c>
    </row>
    <row r="8334" spans="1:13" hidden="1" x14ac:dyDescent="0.25">
      <c r="A8334" s="128"/>
      <c r="B8334" s="2"/>
      <c r="C8334" s="139" t="s">
        <v>29328</v>
      </c>
      <c r="D8334" s="124" t="s">
        <v>29329</v>
      </c>
      <c r="E8334" s="118" t="s">
        <v>48</v>
      </c>
      <c r="F8334" s="124" t="s">
        <v>35249</v>
      </c>
      <c r="G8334" s="118" t="s">
        <v>34659</v>
      </c>
      <c r="H8334" s="137"/>
      <c r="I8334" s="119"/>
      <c r="J8334" s="129"/>
      <c r="K8334" s="129"/>
      <c r="L8334" s="129">
        <v>0</v>
      </c>
      <c r="M8334" s="134" t="s">
        <v>23313</v>
      </c>
    </row>
    <row r="8335" spans="1:13" hidden="1" x14ac:dyDescent="0.25">
      <c r="A8335" s="128"/>
      <c r="B8335" s="2"/>
      <c r="C8335" s="139" t="s">
        <v>8174</v>
      </c>
      <c r="D8335" s="124" t="s">
        <v>8175</v>
      </c>
      <c r="E8335" s="118" t="s">
        <v>48</v>
      </c>
      <c r="F8335" s="124" t="s">
        <v>35249</v>
      </c>
      <c r="G8335" s="118" t="s">
        <v>34659</v>
      </c>
      <c r="H8335" s="137">
        <v>42272</v>
      </c>
      <c r="I8335" s="119">
        <v>1042</v>
      </c>
      <c r="J8335" s="129"/>
      <c r="K8335" s="129"/>
      <c r="L8335" s="129">
        <v>0</v>
      </c>
      <c r="M8335" s="134" t="s">
        <v>23314</v>
      </c>
    </row>
    <row r="8336" spans="1:13" hidden="1" x14ac:dyDescent="0.25">
      <c r="A8336" s="128"/>
      <c r="B8336" s="2"/>
      <c r="C8336" s="139" t="s">
        <v>8176</v>
      </c>
      <c r="D8336" s="124" t="s">
        <v>8177</v>
      </c>
      <c r="E8336" s="118" t="s">
        <v>48</v>
      </c>
      <c r="F8336" s="124" t="s">
        <v>35249</v>
      </c>
      <c r="G8336" s="118" t="s">
        <v>34659</v>
      </c>
      <c r="H8336" s="137"/>
      <c r="I8336" s="119"/>
      <c r="J8336" s="129"/>
      <c r="K8336" s="129"/>
      <c r="L8336" s="129">
        <v>0</v>
      </c>
      <c r="M8336" s="134" t="s">
        <v>23315</v>
      </c>
    </row>
    <row r="8337" spans="1:13" hidden="1" x14ac:dyDescent="0.25">
      <c r="A8337" s="128"/>
      <c r="B8337" s="2"/>
      <c r="C8337" s="139" t="s">
        <v>8178</v>
      </c>
      <c r="D8337" s="124" t="s">
        <v>8179</v>
      </c>
      <c r="E8337" s="118" t="s">
        <v>48</v>
      </c>
      <c r="F8337" s="124" t="s">
        <v>35249</v>
      </c>
      <c r="G8337" s="118" t="s">
        <v>2</v>
      </c>
      <c r="H8337" s="137">
        <v>43271</v>
      </c>
      <c r="I8337" s="119">
        <v>16.239999999999998</v>
      </c>
      <c r="J8337" s="129"/>
      <c r="K8337" s="129"/>
      <c r="L8337" s="129">
        <v>0</v>
      </c>
      <c r="M8337" s="134" t="s">
        <v>23316</v>
      </c>
    </row>
    <row r="8338" spans="1:13" hidden="1" x14ac:dyDescent="0.25">
      <c r="A8338" s="128"/>
      <c r="B8338" s="2"/>
      <c r="C8338" s="139" t="s">
        <v>8180</v>
      </c>
      <c r="D8338" s="124" t="s">
        <v>8181</v>
      </c>
      <c r="E8338" s="118" t="s">
        <v>48</v>
      </c>
      <c r="F8338" s="124" t="s">
        <v>35249</v>
      </c>
      <c r="G8338" s="118" t="s">
        <v>2</v>
      </c>
      <c r="H8338" s="137">
        <v>40770</v>
      </c>
      <c r="I8338" s="119">
        <v>20.5</v>
      </c>
      <c r="J8338" s="129"/>
      <c r="K8338" s="129"/>
      <c r="L8338" s="129">
        <v>0</v>
      </c>
      <c r="M8338" s="134" t="s">
        <v>23317</v>
      </c>
    </row>
    <row r="8339" spans="1:13" hidden="1" x14ac:dyDescent="0.25">
      <c r="A8339" s="128"/>
      <c r="B8339" s="2"/>
      <c r="C8339" s="139" t="s">
        <v>8182</v>
      </c>
      <c r="D8339" s="124" t="s">
        <v>8183</v>
      </c>
      <c r="E8339" s="118" t="s">
        <v>48</v>
      </c>
      <c r="F8339" s="124" t="s">
        <v>35249</v>
      </c>
      <c r="G8339" s="118" t="s">
        <v>34659</v>
      </c>
      <c r="H8339" s="137">
        <v>41765</v>
      </c>
      <c r="I8339" s="119">
        <v>189.02</v>
      </c>
      <c r="J8339" s="129"/>
      <c r="K8339" s="129"/>
      <c r="L8339" s="129">
        <v>0</v>
      </c>
      <c r="M8339" s="134" t="s">
        <v>23318</v>
      </c>
    </row>
    <row r="8340" spans="1:13" hidden="1" x14ac:dyDescent="0.25">
      <c r="A8340" s="128"/>
      <c r="B8340" s="2"/>
      <c r="C8340" s="139" t="s">
        <v>8184</v>
      </c>
      <c r="D8340" s="124" t="s">
        <v>8185</v>
      </c>
      <c r="E8340" s="118" t="s">
        <v>48</v>
      </c>
      <c r="F8340" s="124" t="s">
        <v>35249</v>
      </c>
      <c r="G8340" s="118" t="s">
        <v>34659</v>
      </c>
      <c r="H8340" s="137">
        <v>41323</v>
      </c>
      <c r="I8340" s="119">
        <v>35.950000000000003</v>
      </c>
      <c r="J8340" s="129"/>
      <c r="K8340" s="129"/>
      <c r="L8340" s="129">
        <v>0</v>
      </c>
      <c r="M8340" s="134" t="s">
        <v>23319</v>
      </c>
    </row>
    <row r="8341" spans="1:13" hidden="1" x14ac:dyDescent="0.25">
      <c r="A8341" s="128"/>
      <c r="B8341" s="2"/>
      <c r="C8341" s="139" t="s">
        <v>8186</v>
      </c>
      <c r="D8341" s="124" t="s">
        <v>8187</v>
      </c>
      <c r="E8341" s="118" t="s">
        <v>48</v>
      </c>
      <c r="F8341" s="124" t="s">
        <v>35249</v>
      </c>
      <c r="G8341" s="118" t="s">
        <v>2</v>
      </c>
      <c r="H8341" s="137">
        <v>44319</v>
      </c>
      <c r="I8341" s="119">
        <v>1116.18</v>
      </c>
      <c r="J8341" s="129"/>
      <c r="K8341" s="129"/>
      <c r="L8341" s="129">
        <v>0</v>
      </c>
      <c r="M8341" s="134" t="s">
        <v>23320</v>
      </c>
    </row>
    <row r="8342" spans="1:13" hidden="1" x14ac:dyDescent="0.25">
      <c r="A8342" s="128"/>
      <c r="B8342" s="2"/>
      <c r="C8342" s="139" t="s">
        <v>30725</v>
      </c>
      <c r="D8342" s="124" t="s">
        <v>30726</v>
      </c>
      <c r="E8342" s="118" t="s">
        <v>48</v>
      </c>
      <c r="F8342" s="124" t="s">
        <v>35249</v>
      </c>
      <c r="G8342" s="118" t="s">
        <v>2</v>
      </c>
      <c r="H8342" s="137"/>
      <c r="I8342" s="119"/>
      <c r="J8342" s="129"/>
      <c r="K8342" s="129"/>
      <c r="L8342" s="129">
        <v>0</v>
      </c>
      <c r="M8342" s="134" t="s">
        <v>31320</v>
      </c>
    </row>
    <row r="8343" spans="1:13" hidden="1" x14ac:dyDescent="0.25">
      <c r="A8343" s="128"/>
      <c r="B8343" s="2"/>
      <c r="C8343" s="139" t="s">
        <v>8188</v>
      </c>
      <c r="D8343" s="124" t="s">
        <v>8189</v>
      </c>
      <c r="E8343" s="118" t="s">
        <v>48</v>
      </c>
      <c r="F8343" s="124" t="s">
        <v>35249</v>
      </c>
      <c r="G8343" s="118" t="s">
        <v>2</v>
      </c>
      <c r="H8343" s="137">
        <v>40756</v>
      </c>
      <c r="I8343" s="119">
        <v>116.6</v>
      </c>
      <c r="J8343" s="129"/>
      <c r="K8343" s="129"/>
      <c r="L8343" s="129">
        <v>0</v>
      </c>
      <c r="M8343" s="134" t="s">
        <v>23321</v>
      </c>
    </row>
    <row r="8344" spans="1:13" hidden="1" x14ac:dyDescent="0.25">
      <c r="A8344" s="128"/>
      <c r="B8344" s="2"/>
      <c r="C8344" s="139" t="s">
        <v>29710</v>
      </c>
      <c r="D8344" s="124" t="s">
        <v>29711</v>
      </c>
      <c r="E8344" s="118" t="s">
        <v>48</v>
      </c>
      <c r="F8344" s="124" t="s">
        <v>35249</v>
      </c>
      <c r="G8344" s="118" t="s">
        <v>2</v>
      </c>
      <c r="H8344" s="137"/>
      <c r="I8344" s="119"/>
      <c r="J8344" s="129"/>
      <c r="K8344" s="129"/>
      <c r="L8344" s="129">
        <v>0</v>
      </c>
      <c r="M8344" s="134" t="s">
        <v>23322</v>
      </c>
    </row>
    <row r="8345" spans="1:13" hidden="1" x14ac:dyDescent="0.25">
      <c r="A8345" s="128"/>
      <c r="B8345" s="2"/>
      <c r="C8345" s="139" t="s">
        <v>29672</v>
      </c>
      <c r="D8345" s="124" t="s">
        <v>29673</v>
      </c>
      <c r="E8345" s="118" t="s">
        <v>48</v>
      </c>
      <c r="F8345" s="124" t="s">
        <v>35249</v>
      </c>
      <c r="G8345" s="118" t="s">
        <v>2</v>
      </c>
      <c r="H8345" s="137"/>
      <c r="I8345" s="119"/>
      <c r="J8345" s="129"/>
      <c r="K8345" s="129"/>
      <c r="L8345" s="129">
        <v>0</v>
      </c>
      <c r="M8345" s="134" t="s">
        <v>23323</v>
      </c>
    </row>
    <row r="8346" spans="1:13" hidden="1" x14ac:dyDescent="0.25">
      <c r="A8346" s="128"/>
      <c r="B8346" s="2"/>
      <c r="C8346" s="139" t="s">
        <v>27601</v>
      </c>
      <c r="D8346" s="124" t="s">
        <v>27602</v>
      </c>
      <c r="E8346" s="118" t="s">
        <v>48</v>
      </c>
      <c r="F8346" s="124" t="s">
        <v>35249</v>
      </c>
      <c r="G8346" s="118" t="s">
        <v>34659</v>
      </c>
      <c r="H8346" s="137"/>
      <c r="I8346" s="119"/>
      <c r="J8346" s="129"/>
      <c r="K8346" s="129"/>
      <c r="L8346" s="129">
        <v>0</v>
      </c>
      <c r="M8346" s="134"/>
    </row>
    <row r="8347" spans="1:13" hidden="1" x14ac:dyDescent="0.25">
      <c r="A8347" s="128"/>
      <c r="B8347" s="2"/>
      <c r="C8347" s="139" t="s">
        <v>8190</v>
      </c>
      <c r="D8347" s="124" t="s">
        <v>8191</v>
      </c>
      <c r="E8347" s="118" t="s">
        <v>48</v>
      </c>
      <c r="F8347" s="124" t="s">
        <v>35249</v>
      </c>
      <c r="G8347" s="118" t="s">
        <v>2</v>
      </c>
      <c r="H8347" s="137"/>
      <c r="I8347" s="119"/>
      <c r="J8347" s="129"/>
      <c r="K8347" s="129"/>
      <c r="L8347" s="129">
        <v>0</v>
      </c>
      <c r="M8347" s="134"/>
    </row>
    <row r="8348" spans="1:13" hidden="1" x14ac:dyDescent="0.25">
      <c r="A8348" s="128"/>
      <c r="B8348" s="2"/>
      <c r="C8348" s="139" t="s">
        <v>8192</v>
      </c>
      <c r="D8348" s="124" t="s">
        <v>8193</v>
      </c>
      <c r="E8348" s="118" t="s">
        <v>48</v>
      </c>
      <c r="F8348" s="124" t="s">
        <v>35249</v>
      </c>
      <c r="G8348" s="118" t="s">
        <v>34659</v>
      </c>
      <c r="H8348" s="137">
        <v>41487</v>
      </c>
      <c r="I8348" s="119">
        <v>45</v>
      </c>
      <c r="J8348" s="129"/>
      <c r="K8348" s="129"/>
      <c r="L8348" s="129">
        <v>0</v>
      </c>
      <c r="M8348" s="134" t="s">
        <v>23324</v>
      </c>
    </row>
    <row r="8349" spans="1:13" hidden="1" x14ac:dyDescent="0.25">
      <c r="A8349" s="128"/>
      <c r="B8349" s="2"/>
      <c r="C8349" s="139" t="s">
        <v>8194</v>
      </c>
      <c r="D8349" s="124" t="s">
        <v>8195</v>
      </c>
      <c r="E8349" s="118" t="s">
        <v>48</v>
      </c>
      <c r="F8349" s="124" t="s">
        <v>35249</v>
      </c>
      <c r="G8349" s="118" t="s">
        <v>34659</v>
      </c>
      <c r="H8349" s="137">
        <v>41487</v>
      </c>
      <c r="I8349" s="119">
        <v>45</v>
      </c>
      <c r="J8349" s="129"/>
      <c r="K8349" s="129"/>
      <c r="L8349" s="129">
        <v>0</v>
      </c>
      <c r="M8349" s="134" t="s">
        <v>23325</v>
      </c>
    </row>
    <row r="8350" spans="1:13" hidden="1" x14ac:dyDescent="0.25">
      <c r="A8350" s="128"/>
      <c r="B8350" s="2"/>
      <c r="C8350" s="139" t="s">
        <v>8196</v>
      </c>
      <c r="D8350" s="124" t="s">
        <v>8197</v>
      </c>
      <c r="E8350" s="118" t="s">
        <v>48</v>
      </c>
      <c r="F8350" s="124" t="s">
        <v>35249</v>
      </c>
      <c r="G8350" s="118" t="s">
        <v>34659</v>
      </c>
      <c r="H8350" s="137">
        <v>41487</v>
      </c>
      <c r="I8350" s="119">
        <v>45</v>
      </c>
      <c r="J8350" s="129"/>
      <c r="K8350" s="129"/>
      <c r="L8350" s="129">
        <v>0</v>
      </c>
      <c r="M8350" s="134" t="s">
        <v>23326</v>
      </c>
    </row>
    <row r="8351" spans="1:13" hidden="1" x14ac:dyDescent="0.25">
      <c r="A8351" s="128"/>
      <c r="B8351" s="2"/>
      <c r="C8351" s="139" t="s">
        <v>8198</v>
      </c>
      <c r="D8351" s="124" t="s">
        <v>8199</v>
      </c>
      <c r="E8351" s="118" t="s">
        <v>48</v>
      </c>
      <c r="F8351" s="124" t="s">
        <v>35249</v>
      </c>
      <c r="G8351" s="118" t="s">
        <v>2</v>
      </c>
      <c r="H8351" s="137">
        <v>43717</v>
      </c>
      <c r="I8351" s="119">
        <v>700</v>
      </c>
      <c r="J8351" s="129"/>
      <c r="K8351" s="129"/>
      <c r="L8351" s="129">
        <v>0</v>
      </c>
      <c r="M8351" s="134" t="s">
        <v>23327</v>
      </c>
    </row>
    <row r="8352" spans="1:13" hidden="1" x14ac:dyDescent="0.25">
      <c r="A8352" s="128"/>
      <c r="B8352" s="2"/>
      <c r="C8352" s="139" t="s">
        <v>8200</v>
      </c>
      <c r="D8352" s="124" t="s">
        <v>8201</v>
      </c>
      <c r="E8352" s="118" t="s">
        <v>48</v>
      </c>
      <c r="F8352" s="124" t="s">
        <v>35249</v>
      </c>
      <c r="G8352" s="118" t="s">
        <v>2</v>
      </c>
      <c r="H8352" s="137">
        <v>42306</v>
      </c>
      <c r="I8352" s="119">
        <v>1581</v>
      </c>
      <c r="J8352" s="129"/>
      <c r="K8352" s="129"/>
      <c r="L8352" s="129">
        <v>0</v>
      </c>
      <c r="M8352" s="134" t="s">
        <v>23328</v>
      </c>
    </row>
    <row r="8353" spans="1:13" hidden="1" x14ac:dyDescent="0.25">
      <c r="A8353" s="128"/>
      <c r="B8353" s="2"/>
      <c r="C8353" s="139" t="s">
        <v>8202</v>
      </c>
      <c r="D8353" s="124" t="s">
        <v>8203</v>
      </c>
      <c r="E8353" s="118" t="s">
        <v>48</v>
      </c>
      <c r="F8353" s="124" t="s">
        <v>35249</v>
      </c>
      <c r="G8353" s="118" t="s">
        <v>30</v>
      </c>
      <c r="H8353" s="137">
        <v>43369</v>
      </c>
      <c r="I8353" s="119">
        <v>72.849999999999994</v>
      </c>
      <c r="J8353" s="129"/>
      <c r="K8353" s="129"/>
      <c r="L8353" s="129">
        <v>0</v>
      </c>
      <c r="M8353" s="134">
        <v>21002059</v>
      </c>
    </row>
    <row r="8354" spans="1:13" hidden="1" x14ac:dyDescent="0.25">
      <c r="A8354" s="128"/>
      <c r="B8354" s="2"/>
      <c r="C8354" s="139" t="s">
        <v>8204</v>
      </c>
      <c r="D8354" s="124" t="s">
        <v>8205</v>
      </c>
      <c r="E8354" s="118" t="s">
        <v>48</v>
      </c>
      <c r="F8354" s="124" t="s">
        <v>35249</v>
      </c>
      <c r="G8354" s="118" t="s">
        <v>30</v>
      </c>
      <c r="H8354" s="137">
        <v>43593</v>
      </c>
      <c r="I8354" s="119">
        <v>72.349999999999994</v>
      </c>
      <c r="J8354" s="129"/>
      <c r="K8354" s="129"/>
      <c r="L8354" s="129">
        <v>0</v>
      </c>
      <c r="M8354" s="134" t="s">
        <v>23329</v>
      </c>
    </row>
    <row r="8355" spans="1:13" hidden="1" x14ac:dyDescent="0.25">
      <c r="A8355" s="128"/>
      <c r="B8355" s="2"/>
      <c r="C8355" s="139" t="s">
        <v>8206</v>
      </c>
      <c r="D8355" s="124" t="s">
        <v>8207</v>
      </c>
      <c r="E8355" s="118" t="s">
        <v>48</v>
      </c>
      <c r="F8355" s="124" t="s">
        <v>35249</v>
      </c>
      <c r="G8355" s="118" t="s">
        <v>30</v>
      </c>
      <c r="H8355" s="137">
        <v>43587</v>
      </c>
      <c r="I8355" s="119">
        <v>101.49</v>
      </c>
      <c r="J8355" s="129"/>
      <c r="K8355" s="129"/>
      <c r="L8355" s="129">
        <v>0</v>
      </c>
      <c r="M8355" s="134" t="s">
        <v>23330</v>
      </c>
    </row>
    <row r="8356" spans="1:13" hidden="1" x14ac:dyDescent="0.25">
      <c r="A8356" s="128"/>
      <c r="B8356" s="2"/>
      <c r="C8356" s="139" t="s">
        <v>8208</v>
      </c>
      <c r="D8356" s="124" t="s">
        <v>8209</v>
      </c>
      <c r="E8356" s="118" t="s">
        <v>48</v>
      </c>
      <c r="F8356" s="124" t="s">
        <v>35249</v>
      </c>
      <c r="G8356" s="118" t="s">
        <v>2</v>
      </c>
      <c r="H8356" s="137">
        <v>46014</v>
      </c>
      <c r="I8356" s="119">
        <v>28.41</v>
      </c>
      <c r="J8356" s="129"/>
      <c r="K8356" s="129"/>
      <c r="L8356" s="129">
        <v>0</v>
      </c>
      <c r="M8356" s="134" t="s">
        <v>23331</v>
      </c>
    </row>
    <row r="8357" spans="1:13" hidden="1" x14ac:dyDescent="0.25">
      <c r="A8357" s="128"/>
      <c r="B8357" s="2"/>
      <c r="C8357" s="139" t="s">
        <v>31349</v>
      </c>
      <c r="D8357" s="124" t="s">
        <v>31350</v>
      </c>
      <c r="E8357" s="118" t="s">
        <v>48</v>
      </c>
      <c r="F8357" s="124" t="s">
        <v>35249</v>
      </c>
      <c r="G8357" s="118" t="s">
        <v>2</v>
      </c>
      <c r="H8357" s="137"/>
      <c r="I8357" s="119"/>
      <c r="J8357" s="129"/>
      <c r="K8357" s="129"/>
      <c r="L8357" s="129">
        <v>0</v>
      </c>
      <c r="M8357" s="134" t="s">
        <v>23332</v>
      </c>
    </row>
    <row r="8358" spans="1:13" hidden="1" x14ac:dyDescent="0.25">
      <c r="A8358" s="128"/>
      <c r="B8358" s="2"/>
      <c r="C8358" s="139" t="s">
        <v>32969</v>
      </c>
      <c r="D8358" s="124" t="s">
        <v>32970</v>
      </c>
      <c r="E8358" s="118" t="s">
        <v>48</v>
      </c>
      <c r="F8358" s="124" t="s">
        <v>35249</v>
      </c>
      <c r="G8358" s="118" t="s">
        <v>2</v>
      </c>
      <c r="H8358" s="137"/>
      <c r="I8358" s="119"/>
      <c r="J8358" s="129"/>
      <c r="K8358" s="129"/>
      <c r="L8358" s="129">
        <v>0</v>
      </c>
      <c r="M8358" s="134" t="s">
        <v>23333</v>
      </c>
    </row>
    <row r="8359" spans="1:13" hidden="1" x14ac:dyDescent="0.25">
      <c r="A8359" s="128"/>
      <c r="B8359" s="2"/>
      <c r="C8359" s="139" t="s">
        <v>28593</v>
      </c>
      <c r="D8359" s="124" t="s">
        <v>28594</v>
      </c>
      <c r="E8359" s="118" t="s">
        <v>48</v>
      </c>
      <c r="F8359" s="124" t="s">
        <v>35249</v>
      </c>
      <c r="G8359" s="118" t="s">
        <v>2</v>
      </c>
      <c r="H8359" s="137"/>
      <c r="I8359" s="119"/>
      <c r="J8359" s="129"/>
      <c r="K8359" s="129"/>
      <c r="L8359" s="129">
        <v>0</v>
      </c>
      <c r="M8359" s="134" t="s">
        <v>23334</v>
      </c>
    </row>
    <row r="8360" spans="1:13" hidden="1" x14ac:dyDescent="0.25">
      <c r="A8360" s="128"/>
      <c r="B8360" s="2"/>
      <c r="C8360" s="139" t="s">
        <v>30670</v>
      </c>
      <c r="D8360" s="124" t="s">
        <v>30671</v>
      </c>
      <c r="E8360" s="118" t="s">
        <v>48</v>
      </c>
      <c r="F8360" s="124" t="s">
        <v>35249</v>
      </c>
      <c r="G8360" s="118" t="s">
        <v>2</v>
      </c>
      <c r="H8360" s="137"/>
      <c r="I8360" s="119"/>
      <c r="J8360" s="129"/>
      <c r="K8360" s="129"/>
      <c r="L8360" s="129">
        <v>0</v>
      </c>
      <c r="M8360" s="134" t="s">
        <v>23335</v>
      </c>
    </row>
    <row r="8361" spans="1:13" hidden="1" x14ac:dyDescent="0.25">
      <c r="A8361" s="128"/>
      <c r="B8361" s="2"/>
      <c r="C8361" s="139" t="s">
        <v>8210</v>
      </c>
      <c r="D8361" s="124" t="s">
        <v>8211</v>
      </c>
      <c r="E8361" s="118" t="s">
        <v>19276</v>
      </c>
      <c r="F8361" s="124" t="s">
        <v>19275</v>
      </c>
      <c r="G8361" s="118" t="s">
        <v>2</v>
      </c>
      <c r="H8361" s="137">
        <v>44861</v>
      </c>
      <c r="I8361" s="119">
        <v>1715</v>
      </c>
      <c r="J8361" s="129"/>
      <c r="K8361" s="129"/>
      <c r="L8361" s="129">
        <v>0</v>
      </c>
      <c r="M8361" s="134" t="s">
        <v>23336</v>
      </c>
    </row>
    <row r="8362" spans="1:13" hidden="1" x14ac:dyDescent="0.25">
      <c r="A8362" s="128"/>
      <c r="B8362" s="2"/>
      <c r="C8362" s="139" t="s">
        <v>8210</v>
      </c>
      <c r="D8362" s="124" t="s">
        <v>8211</v>
      </c>
      <c r="E8362" s="118" t="s">
        <v>8212</v>
      </c>
      <c r="F8362" s="124" t="s">
        <v>8213</v>
      </c>
      <c r="G8362" s="118" t="s">
        <v>2</v>
      </c>
      <c r="H8362" s="137">
        <v>44861</v>
      </c>
      <c r="I8362" s="119">
        <v>1715</v>
      </c>
      <c r="J8362" s="129"/>
      <c r="K8362" s="129"/>
      <c r="L8362" s="129">
        <v>0</v>
      </c>
      <c r="M8362" s="134" t="s">
        <v>23337</v>
      </c>
    </row>
    <row r="8363" spans="1:13" hidden="1" x14ac:dyDescent="0.25">
      <c r="A8363" s="128"/>
      <c r="B8363" s="2"/>
      <c r="C8363" s="139" t="s">
        <v>8210</v>
      </c>
      <c r="D8363" s="124" t="s">
        <v>8211</v>
      </c>
      <c r="E8363" s="118" t="s">
        <v>8216</v>
      </c>
      <c r="F8363" s="124" t="s">
        <v>8217</v>
      </c>
      <c r="G8363" s="118" t="s">
        <v>2</v>
      </c>
      <c r="H8363" s="137"/>
      <c r="I8363" s="119"/>
      <c r="J8363" s="129"/>
      <c r="K8363" s="129"/>
      <c r="L8363" s="129">
        <v>0</v>
      </c>
      <c r="M8363" s="134" t="s">
        <v>23338</v>
      </c>
    </row>
    <row r="8364" spans="1:13" hidden="1" x14ac:dyDescent="0.25">
      <c r="A8364" s="128"/>
      <c r="B8364" s="2"/>
      <c r="C8364" s="139" t="s">
        <v>27456</v>
      </c>
      <c r="D8364" s="124" t="s">
        <v>27457</v>
      </c>
      <c r="E8364" s="118" t="s">
        <v>27513</v>
      </c>
      <c r="F8364" s="124" t="s">
        <v>27514</v>
      </c>
      <c r="G8364" s="118" t="s">
        <v>2</v>
      </c>
      <c r="H8364" s="137">
        <v>46065</v>
      </c>
      <c r="I8364" s="119">
        <v>530</v>
      </c>
      <c r="J8364" s="129"/>
      <c r="K8364" s="129"/>
      <c r="L8364" s="129">
        <v>0</v>
      </c>
      <c r="M8364" s="134" t="s">
        <v>23339</v>
      </c>
    </row>
    <row r="8365" spans="1:13" hidden="1" x14ac:dyDescent="0.25">
      <c r="A8365" s="128"/>
      <c r="B8365" s="2"/>
      <c r="C8365" s="139" t="s">
        <v>27456</v>
      </c>
      <c r="D8365" s="124" t="s">
        <v>27457</v>
      </c>
      <c r="E8365" s="118" t="s">
        <v>8212</v>
      </c>
      <c r="F8365" s="124" t="s">
        <v>8213</v>
      </c>
      <c r="G8365" s="118" t="s">
        <v>2</v>
      </c>
      <c r="H8365" s="137">
        <v>45581</v>
      </c>
      <c r="I8365" s="119">
        <v>555</v>
      </c>
      <c r="J8365" s="129"/>
      <c r="K8365" s="129"/>
      <c r="L8365" s="129">
        <v>0</v>
      </c>
      <c r="M8365" s="134" t="s">
        <v>23340</v>
      </c>
    </row>
    <row r="8366" spans="1:13" hidden="1" x14ac:dyDescent="0.25">
      <c r="A8366" s="128"/>
      <c r="B8366" s="2"/>
      <c r="C8366" s="139" t="s">
        <v>27456</v>
      </c>
      <c r="D8366" s="124" t="s">
        <v>27457</v>
      </c>
      <c r="E8366" s="118" t="s">
        <v>8216</v>
      </c>
      <c r="F8366" s="124" t="s">
        <v>8217</v>
      </c>
      <c r="G8366" s="118" t="s">
        <v>2</v>
      </c>
      <c r="H8366" s="137"/>
      <c r="I8366" s="119"/>
      <c r="J8366" s="129"/>
      <c r="K8366" s="129"/>
      <c r="L8366" s="129">
        <v>0</v>
      </c>
      <c r="M8366" s="134" t="s">
        <v>23341</v>
      </c>
    </row>
    <row r="8367" spans="1:13" hidden="1" x14ac:dyDescent="0.25">
      <c r="A8367" s="128"/>
      <c r="B8367" s="2"/>
      <c r="C8367" s="139" t="s">
        <v>29858</v>
      </c>
      <c r="D8367" s="124" t="s">
        <v>29859</v>
      </c>
      <c r="E8367" s="118" t="s">
        <v>48</v>
      </c>
      <c r="F8367" s="124" t="s">
        <v>35249</v>
      </c>
      <c r="G8367" s="118" t="s">
        <v>2</v>
      </c>
      <c r="H8367" s="137"/>
      <c r="I8367" s="119"/>
      <c r="J8367" s="129"/>
      <c r="K8367" s="129"/>
      <c r="L8367" s="129">
        <v>0</v>
      </c>
      <c r="M8367" s="134" t="s">
        <v>33654</v>
      </c>
    </row>
    <row r="8368" spans="1:13" hidden="1" x14ac:dyDescent="0.25">
      <c r="A8368" s="128"/>
      <c r="B8368" s="2"/>
      <c r="C8368" s="139" t="s">
        <v>29434</v>
      </c>
      <c r="D8368" s="124" t="s">
        <v>29435</v>
      </c>
      <c r="E8368" s="118" t="s">
        <v>48</v>
      </c>
      <c r="F8368" s="124" t="s">
        <v>35249</v>
      </c>
      <c r="G8368" s="118" t="s">
        <v>2</v>
      </c>
      <c r="H8368" s="137"/>
      <c r="I8368" s="119"/>
      <c r="J8368" s="129"/>
      <c r="K8368" s="129"/>
      <c r="L8368" s="129">
        <v>0</v>
      </c>
      <c r="M8368" s="134" t="s">
        <v>23342</v>
      </c>
    </row>
    <row r="8369" spans="1:13" hidden="1" x14ac:dyDescent="0.25">
      <c r="A8369" s="128"/>
      <c r="B8369" s="2"/>
      <c r="C8369" s="139" t="s">
        <v>8214</v>
      </c>
      <c r="D8369" s="124" t="s">
        <v>8215</v>
      </c>
      <c r="E8369" s="118" t="s">
        <v>19276</v>
      </c>
      <c r="F8369" s="124" t="s">
        <v>19275</v>
      </c>
      <c r="G8369" s="118" t="s">
        <v>2</v>
      </c>
      <c r="H8369" s="137">
        <v>44861</v>
      </c>
      <c r="I8369" s="119">
        <v>1945</v>
      </c>
      <c r="J8369" s="129"/>
      <c r="K8369" s="129"/>
      <c r="L8369" s="129">
        <v>0</v>
      </c>
      <c r="M8369" s="134">
        <v>140426</v>
      </c>
    </row>
    <row r="8370" spans="1:13" hidden="1" x14ac:dyDescent="0.25">
      <c r="A8370" s="128"/>
      <c r="B8370" s="2"/>
      <c r="C8370" s="139" t="s">
        <v>8214</v>
      </c>
      <c r="D8370" s="124" t="s">
        <v>8215</v>
      </c>
      <c r="E8370" s="118" t="s">
        <v>8212</v>
      </c>
      <c r="F8370" s="124" t="s">
        <v>8213</v>
      </c>
      <c r="G8370" s="118" t="s">
        <v>2</v>
      </c>
      <c r="H8370" s="137">
        <v>44861</v>
      </c>
      <c r="I8370" s="119">
        <v>1945</v>
      </c>
      <c r="J8370" s="129"/>
      <c r="K8370" s="129"/>
      <c r="L8370" s="129">
        <v>0</v>
      </c>
      <c r="M8370" s="134" t="s">
        <v>23343</v>
      </c>
    </row>
    <row r="8371" spans="1:13" hidden="1" x14ac:dyDescent="0.25">
      <c r="A8371" s="128"/>
      <c r="B8371" s="2"/>
      <c r="C8371" s="139" t="s">
        <v>8214</v>
      </c>
      <c r="D8371" s="124" t="s">
        <v>8215</v>
      </c>
      <c r="E8371" s="118" t="s">
        <v>8216</v>
      </c>
      <c r="F8371" s="124" t="s">
        <v>8217</v>
      </c>
      <c r="G8371" s="118" t="s">
        <v>2</v>
      </c>
      <c r="H8371" s="137">
        <v>44792</v>
      </c>
      <c r="I8371" s="119">
        <v>1800</v>
      </c>
      <c r="J8371" s="129"/>
      <c r="K8371" s="129"/>
      <c r="L8371" s="129">
        <v>0</v>
      </c>
      <c r="M8371" s="134" t="s">
        <v>23344</v>
      </c>
    </row>
    <row r="8372" spans="1:13" hidden="1" x14ac:dyDescent="0.25">
      <c r="A8372" s="128"/>
      <c r="B8372" s="2"/>
      <c r="C8372" s="139" t="s">
        <v>28937</v>
      </c>
      <c r="D8372" s="124" t="s">
        <v>28938</v>
      </c>
      <c r="E8372" s="118" t="s">
        <v>48</v>
      </c>
      <c r="F8372" s="124" t="s">
        <v>35249</v>
      </c>
      <c r="G8372" s="118" t="s">
        <v>2</v>
      </c>
      <c r="H8372" s="137"/>
      <c r="I8372" s="119"/>
      <c r="J8372" s="129"/>
      <c r="K8372" s="129"/>
      <c r="L8372" s="129">
        <v>0</v>
      </c>
      <c r="M8372" s="134" t="s">
        <v>23345</v>
      </c>
    </row>
    <row r="8373" spans="1:13" hidden="1" x14ac:dyDescent="0.25">
      <c r="A8373" s="128"/>
      <c r="B8373" s="2"/>
      <c r="C8373" s="139" t="s">
        <v>29277</v>
      </c>
      <c r="D8373" s="124" t="s">
        <v>29278</v>
      </c>
      <c r="E8373" s="118" t="s">
        <v>48</v>
      </c>
      <c r="F8373" s="124" t="s">
        <v>35249</v>
      </c>
      <c r="G8373" s="118" t="s">
        <v>2</v>
      </c>
      <c r="H8373" s="137"/>
      <c r="I8373" s="119"/>
      <c r="J8373" s="129"/>
      <c r="K8373" s="129"/>
      <c r="L8373" s="129">
        <v>0</v>
      </c>
      <c r="M8373" s="134" t="s">
        <v>23346</v>
      </c>
    </row>
    <row r="8374" spans="1:13" hidden="1" x14ac:dyDescent="0.25">
      <c r="A8374" s="128"/>
      <c r="B8374" s="2"/>
      <c r="C8374" s="139" t="s">
        <v>8218</v>
      </c>
      <c r="D8374" s="124" t="s">
        <v>8219</v>
      </c>
      <c r="E8374" s="118" t="s">
        <v>19276</v>
      </c>
      <c r="F8374" s="124" t="s">
        <v>19275</v>
      </c>
      <c r="G8374" s="118" t="s">
        <v>2</v>
      </c>
      <c r="H8374" s="137">
        <v>44861</v>
      </c>
      <c r="I8374" s="119">
        <v>1715</v>
      </c>
      <c r="J8374" s="129"/>
      <c r="K8374" s="129"/>
      <c r="L8374" s="129">
        <v>0</v>
      </c>
      <c r="M8374" s="134" t="s">
        <v>27573</v>
      </c>
    </row>
    <row r="8375" spans="1:13" hidden="1" x14ac:dyDescent="0.25">
      <c r="A8375" s="128"/>
      <c r="B8375" s="2"/>
      <c r="C8375" s="139" t="s">
        <v>8218</v>
      </c>
      <c r="D8375" s="124" t="s">
        <v>8219</v>
      </c>
      <c r="E8375" s="118" t="s">
        <v>8212</v>
      </c>
      <c r="F8375" s="124" t="s">
        <v>8213</v>
      </c>
      <c r="G8375" s="118" t="s">
        <v>2</v>
      </c>
      <c r="H8375" s="137">
        <v>44861</v>
      </c>
      <c r="I8375" s="119">
        <v>1715</v>
      </c>
      <c r="J8375" s="129"/>
      <c r="K8375" s="129"/>
      <c r="L8375" s="129">
        <v>0</v>
      </c>
      <c r="M8375" s="134" t="s">
        <v>23347</v>
      </c>
    </row>
    <row r="8376" spans="1:13" hidden="1" x14ac:dyDescent="0.25">
      <c r="A8376" s="128"/>
      <c r="B8376" s="2"/>
      <c r="C8376" s="139" t="s">
        <v>8218</v>
      </c>
      <c r="D8376" s="124" t="s">
        <v>8219</v>
      </c>
      <c r="E8376" s="118" t="s">
        <v>8216</v>
      </c>
      <c r="F8376" s="124" t="s">
        <v>8217</v>
      </c>
      <c r="G8376" s="118" t="s">
        <v>2</v>
      </c>
      <c r="H8376" s="137"/>
      <c r="I8376" s="119"/>
      <c r="J8376" s="129"/>
      <c r="K8376" s="129"/>
      <c r="L8376" s="129">
        <v>0</v>
      </c>
      <c r="M8376" s="134" t="s">
        <v>23348</v>
      </c>
    </row>
    <row r="8377" spans="1:13" hidden="1" x14ac:dyDescent="0.25">
      <c r="A8377" s="128"/>
      <c r="B8377" s="2"/>
      <c r="C8377" s="139" t="s">
        <v>27459</v>
      </c>
      <c r="D8377" s="124" t="s">
        <v>27460</v>
      </c>
      <c r="E8377" s="118" t="s">
        <v>27513</v>
      </c>
      <c r="F8377" s="124" t="s">
        <v>27514</v>
      </c>
      <c r="G8377" s="118" t="s">
        <v>2</v>
      </c>
      <c r="H8377" s="137">
        <v>46065</v>
      </c>
      <c r="I8377" s="119">
        <v>530</v>
      </c>
      <c r="J8377" s="129"/>
      <c r="K8377" s="129"/>
      <c r="L8377" s="129">
        <v>0</v>
      </c>
      <c r="M8377" s="134" t="s">
        <v>23349</v>
      </c>
    </row>
    <row r="8378" spans="1:13" hidden="1" x14ac:dyDescent="0.25">
      <c r="A8378" s="128"/>
      <c r="B8378" s="2"/>
      <c r="C8378" s="139" t="s">
        <v>27459</v>
      </c>
      <c r="D8378" s="124" t="s">
        <v>27460</v>
      </c>
      <c r="E8378" s="118" t="s">
        <v>8212</v>
      </c>
      <c r="F8378" s="124" t="s">
        <v>8213</v>
      </c>
      <c r="G8378" s="118" t="s">
        <v>2</v>
      </c>
      <c r="H8378" s="137">
        <v>45581</v>
      </c>
      <c r="I8378" s="119">
        <v>555</v>
      </c>
      <c r="J8378" s="129"/>
      <c r="K8378" s="129"/>
      <c r="L8378" s="129">
        <v>0</v>
      </c>
      <c r="M8378" s="134" t="s">
        <v>23350</v>
      </c>
    </row>
    <row r="8379" spans="1:13" hidden="1" x14ac:dyDescent="0.25">
      <c r="A8379" s="128"/>
      <c r="B8379" s="2"/>
      <c r="C8379" s="139" t="s">
        <v>27459</v>
      </c>
      <c r="D8379" s="124" t="s">
        <v>27460</v>
      </c>
      <c r="E8379" s="118" t="s">
        <v>8216</v>
      </c>
      <c r="F8379" s="124" t="s">
        <v>8217</v>
      </c>
      <c r="G8379" s="118" t="s">
        <v>2</v>
      </c>
      <c r="H8379" s="137"/>
      <c r="I8379" s="119"/>
      <c r="J8379" s="129"/>
      <c r="K8379" s="129"/>
      <c r="L8379" s="129">
        <v>0</v>
      </c>
      <c r="M8379" s="134" t="s">
        <v>23351</v>
      </c>
    </row>
    <row r="8380" spans="1:13" hidden="1" x14ac:dyDescent="0.25">
      <c r="A8380" s="128"/>
      <c r="B8380" s="2"/>
      <c r="C8380" s="139" t="s">
        <v>29280</v>
      </c>
      <c r="D8380" s="124" t="s">
        <v>29281</v>
      </c>
      <c r="E8380" s="118" t="s">
        <v>48</v>
      </c>
      <c r="F8380" s="124" t="s">
        <v>35249</v>
      </c>
      <c r="G8380" s="118" t="s">
        <v>2</v>
      </c>
      <c r="H8380" s="137"/>
      <c r="I8380" s="119"/>
      <c r="J8380" s="129"/>
      <c r="K8380" s="129"/>
      <c r="L8380" s="129">
        <v>0</v>
      </c>
      <c r="M8380" s="134" t="s">
        <v>23352</v>
      </c>
    </row>
    <row r="8381" spans="1:13" hidden="1" x14ac:dyDescent="0.25">
      <c r="A8381" s="128"/>
      <c r="B8381" s="2"/>
      <c r="C8381" s="139" t="s">
        <v>29283</v>
      </c>
      <c r="D8381" s="124" t="s">
        <v>29284</v>
      </c>
      <c r="E8381" s="118" t="s">
        <v>48</v>
      </c>
      <c r="F8381" s="124" t="s">
        <v>35249</v>
      </c>
      <c r="G8381" s="118" t="s">
        <v>2</v>
      </c>
      <c r="H8381" s="137"/>
      <c r="I8381" s="119"/>
      <c r="J8381" s="129"/>
      <c r="K8381" s="129"/>
      <c r="L8381" s="129">
        <v>0</v>
      </c>
      <c r="M8381" s="134" t="s">
        <v>23353</v>
      </c>
    </row>
    <row r="8382" spans="1:13" hidden="1" x14ac:dyDescent="0.25">
      <c r="A8382" s="128"/>
      <c r="B8382" s="2"/>
      <c r="C8382" s="139" t="s">
        <v>8220</v>
      </c>
      <c r="D8382" s="124" t="s">
        <v>8221</v>
      </c>
      <c r="E8382" s="118" t="s">
        <v>19276</v>
      </c>
      <c r="F8382" s="124" t="s">
        <v>19275</v>
      </c>
      <c r="G8382" s="118" t="s">
        <v>2</v>
      </c>
      <c r="H8382" s="137">
        <v>44861</v>
      </c>
      <c r="I8382" s="119">
        <v>1945</v>
      </c>
      <c r="J8382" s="129"/>
      <c r="K8382" s="129"/>
      <c r="L8382" s="129">
        <v>0</v>
      </c>
      <c r="M8382" s="134" t="s">
        <v>31409</v>
      </c>
    </row>
    <row r="8383" spans="1:13" hidden="1" x14ac:dyDescent="0.25">
      <c r="A8383" s="128"/>
      <c r="B8383" s="2"/>
      <c r="C8383" s="139" t="s">
        <v>8220</v>
      </c>
      <c r="D8383" s="124" t="s">
        <v>8221</v>
      </c>
      <c r="E8383" s="118" t="s">
        <v>8212</v>
      </c>
      <c r="F8383" s="124" t="s">
        <v>8213</v>
      </c>
      <c r="G8383" s="118" t="s">
        <v>2</v>
      </c>
      <c r="H8383" s="137">
        <v>44861</v>
      </c>
      <c r="I8383" s="119">
        <v>1945</v>
      </c>
      <c r="J8383" s="129"/>
      <c r="K8383" s="129"/>
      <c r="L8383" s="129">
        <v>0</v>
      </c>
      <c r="M8383" s="134" t="s">
        <v>23354</v>
      </c>
    </row>
    <row r="8384" spans="1:13" hidden="1" x14ac:dyDescent="0.25">
      <c r="A8384" s="128"/>
      <c r="B8384" s="2"/>
      <c r="C8384" s="139" t="s">
        <v>8220</v>
      </c>
      <c r="D8384" s="124" t="s">
        <v>8221</v>
      </c>
      <c r="E8384" s="118" t="s">
        <v>8216</v>
      </c>
      <c r="F8384" s="124" t="s">
        <v>8217</v>
      </c>
      <c r="G8384" s="118" t="s">
        <v>2</v>
      </c>
      <c r="H8384" s="137">
        <v>44792</v>
      </c>
      <c r="I8384" s="119">
        <v>1800</v>
      </c>
      <c r="J8384" s="129"/>
      <c r="K8384" s="129"/>
      <c r="L8384" s="129">
        <v>0</v>
      </c>
      <c r="M8384" s="134" t="s">
        <v>23355</v>
      </c>
    </row>
    <row r="8385" spans="1:13" hidden="1" x14ac:dyDescent="0.25">
      <c r="A8385" s="128"/>
      <c r="B8385" s="2"/>
      <c r="C8385" s="139" t="s">
        <v>30821</v>
      </c>
      <c r="D8385" s="124" t="s">
        <v>30822</v>
      </c>
      <c r="E8385" s="118" t="s">
        <v>48</v>
      </c>
      <c r="F8385" s="124" t="s">
        <v>35249</v>
      </c>
      <c r="G8385" s="118" t="s">
        <v>2</v>
      </c>
      <c r="H8385" s="137"/>
      <c r="I8385" s="119"/>
      <c r="J8385" s="129"/>
      <c r="K8385" s="129"/>
      <c r="L8385" s="129">
        <v>0</v>
      </c>
      <c r="M8385" s="134" t="s">
        <v>33142</v>
      </c>
    </row>
    <row r="8386" spans="1:13" hidden="1" x14ac:dyDescent="0.25">
      <c r="A8386" s="128"/>
      <c r="B8386" s="2"/>
      <c r="C8386" s="139" t="s">
        <v>18912</v>
      </c>
      <c r="D8386" s="124" t="s">
        <v>27455</v>
      </c>
      <c r="E8386" s="118" t="s">
        <v>8212</v>
      </c>
      <c r="F8386" s="124" t="s">
        <v>8213</v>
      </c>
      <c r="G8386" s="118" t="s">
        <v>2</v>
      </c>
      <c r="H8386" s="137">
        <v>44861</v>
      </c>
      <c r="I8386" s="119">
        <v>1715</v>
      </c>
      <c r="J8386" s="129"/>
      <c r="K8386" s="129"/>
      <c r="L8386" s="129">
        <v>0</v>
      </c>
      <c r="M8386" s="134" t="s">
        <v>31578</v>
      </c>
    </row>
    <row r="8387" spans="1:13" hidden="1" x14ac:dyDescent="0.25">
      <c r="A8387" s="128"/>
      <c r="B8387" s="2"/>
      <c r="C8387" s="139" t="s">
        <v>18912</v>
      </c>
      <c r="D8387" s="124" t="s">
        <v>27455</v>
      </c>
      <c r="E8387" s="118" t="s">
        <v>8216</v>
      </c>
      <c r="F8387" s="124" t="s">
        <v>8217</v>
      </c>
      <c r="G8387" s="118" t="s">
        <v>2</v>
      </c>
      <c r="H8387" s="137"/>
      <c r="I8387" s="119"/>
      <c r="J8387" s="129"/>
      <c r="K8387" s="129"/>
      <c r="L8387" s="129">
        <v>0</v>
      </c>
      <c r="M8387" s="134" t="s">
        <v>29288</v>
      </c>
    </row>
    <row r="8388" spans="1:13" hidden="1" x14ac:dyDescent="0.25">
      <c r="A8388" s="128"/>
      <c r="B8388" s="2"/>
      <c r="C8388" s="139" t="s">
        <v>8222</v>
      </c>
      <c r="D8388" s="124" t="s">
        <v>8223</v>
      </c>
      <c r="E8388" s="118" t="s">
        <v>48</v>
      </c>
      <c r="F8388" s="124" t="s">
        <v>35249</v>
      </c>
      <c r="G8388" s="118" t="s">
        <v>6</v>
      </c>
      <c r="H8388" s="137">
        <v>42611</v>
      </c>
      <c r="I8388" s="119">
        <v>10.9</v>
      </c>
      <c r="J8388" s="129"/>
      <c r="K8388" s="129"/>
      <c r="L8388" s="129">
        <v>0</v>
      </c>
      <c r="M8388" s="134" t="s">
        <v>23356</v>
      </c>
    </row>
    <row r="8389" spans="1:13" hidden="1" x14ac:dyDescent="0.25">
      <c r="A8389" s="128"/>
      <c r="B8389" s="2"/>
      <c r="C8389" s="139" t="s">
        <v>28267</v>
      </c>
      <c r="D8389" s="124" t="s">
        <v>28268</v>
      </c>
      <c r="E8389" s="118" t="s">
        <v>48</v>
      </c>
      <c r="F8389" s="124" t="s">
        <v>35249</v>
      </c>
      <c r="G8389" s="118" t="s">
        <v>58</v>
      </c>
      <c r="H8389" s="137"/>
      <c r="I8389" s="119"/>
      <c r="J8389" s="129"/>
      <c r="K8389" s="129"/>
      <c r="L8389" s="129">
        <v>0</v>
      </c>
      <c r="M8389" s="134" t="s">
        <v>23357</v>
      </c>
    </row>
    <row r="8390" spans="1:13" hidden="1" x14ac:dyDescent="0.25">
      <c r="A8390" s="128"/>
      <c r="B8390" s="2"/>
      <c r="C8390" s="139" t="s">
        <v>8224</v>
      </c>
      <c r="D8390" s="124" t="s">
        <v>8225</v>
      </c>
      <c r="E8390" s="118" t="s">
        <v>48</v>
      </c>
      <c r="F8390" s="124" t="s">
        <v>35249</v>
      </c>
      <c r="G8390" s="118" t="s">
        <v>2</v>
      </c>
      <c r="H8390" s="137">
        <v>43585</v>
      </c>
      <c r="I8390" s="119">
        <v>1095.79</v>
      </c>
      <c r="J8390" s="129"/>
      <c r="K8390" s="129"/>
      <c r="L8390" s="129">
        <v>0</v>
      </c>
      <c r="M8390" s="134" t="s">
        <v>23358</v>
      </c>
    </row>
    <row r="8391" spans="1:13" hidden="1" x14ac:dyDescent="0.25">
      <c r="A8391" s="128"/>
      <c r="B8391" s="2"/>
      <c r="C8391" s="139" t="s">
        <v>30339</v>
      </c>
      <c r="D8391" s="124" t="s">
        <v>30340</v>
      </c>
      <c r="E8391" s="118" t="s">
        <v>48</v>
      </c>
      <c r="F8391" s="124" t="s">
        <v>35249</v>
      </c>
      <c r="G8391" s="118" t="s">
        <v>2</v>
      </c>
      <c r="H8391" s="137"/>
      <c r="I8391" s="119"/>
      <c r="J8391" s="129"/>
      <c r="K8391" s="129"/>
      <c r="L8391" s="129">
        <v>0</v>
      </c>
      <c r="M8391" s="134" t="s">
        <v>23359</v>
      </c>
    </row>
    <row r="8392" spans="1:13" hidden="1" x14ac:dyDescent="0.25">
      <c r="A8392" s="128"/>
      <c r="B8392" s="2"/>
      <c r="C8392" s="139" t="s">
        <v>8226</v>
      </c>
      <c r="D8392" s="124" t="s">
        <v>8227</v>
      </c>
      <c r="E8392" s="118" t="s">
        <v>48</v>
      </c>
      <c r="F8392" s="124" t="s">
        <v>35249</v>
      </c>
      <c r="G8392" s="118" t="s">
        <v>34659</v>
      </c>
      <c r="H8392" s="137">
        <v>45996</v>
      </c>
      <c r="I8392" s="119">
        <v>26</v>
      </c>
      <c r="J8392" s="129"/>
      <c r="K8392" s="129"/>
      <c r="L8392" s="129">
        <v>0</v>
      </c>
      <c r="M8392" s="134" t="s">
        <v>23360</v>
      </c>
    </row>
    <row r="8393" spans="1:13" hidden="1" x14ac:dyDescent="0.25">
      <c r="A8393" s="128"/>
      <c r="B8393" s="2"/>
      <c r="C8393" s="139" t="s">
        <v>8228</v>
      </c>
      <c r="D8393" s="124" t="s">
        <v>8229</v>
      </c>
      <c r="E8393" s="118" t="s">
        <v>48</v>
      </c>
      <c r="F8393" s="124" t="s">
        <v>35249</v>
      </c>
      <c r="G8393" s="118" t="s">
        <v>34659</v>
      </c>
      <c r="H8393" s="137">
        <v>45769</v>
      </c>
      <c r="I8393" s="119">
        <v>24</v>
      </c>
      <c r="J8393" s="129"/>
      <c r="K8393" s="129"/>
      <c r="L8393" s="129">
        <v>0</v>
      </c>
      <c r="M8393" s="134" t="s">
        <v>23361</v>
      </c>
    </row>
    <row r="8394" spans="1:13" hidden="1" x14ac:dyDescent="0.25">
      <c r="A8394" s="128"/>
      <c r="B8394" s="2"/>
      <c r="C8394" s="139" t="s">
        <v>8230</v>
      </c>
      <c r="D8394" s="124" t="s">
        <v>8231</v>
      </c>
      <c r="E8394" s="118" t="s">
        <v>48</v>
      </c>
      <c r="F8394" s="124" t="s">
        <v>35249</v>
      </c>
      <c r="G8394" s="118" t="s">
        <v>34659</v>
      </c>
      <c r="H8394" s="137">
        <v>42663</v>
      </c>
      <c r="I8394" s="119">
        <v>26</v>
      </c>
      <c r="J8394" s="129"/>
      <c r="K8394" s="129"/>
      <c r="L8394" s="129">
        <v>0</v>
      </c>
      <c r="M8394" s="134" t="s">
        <v>23362</v>
      </c>
    </row>
    <row r="8395" spans="1:13" hidden="1" x14ac:dyDescent="0.25">
      <c r="A8395" s="128"/>
      <c r="B8395" s="2"/>
      <c r="C8395" s="139" t="s">
        <v>8232</v>
      </c>
      <c r="D8395" s="124" t="s">
        <v>8233</v>
      </c>
      <c r="E8395" s="118" t="s">
        <v>48</v>
      </c>
      <c r="F8395" s="124" t="s">
        <v>35249</v>
      </c>
      <c r="G8395" s="118" t="s">
        <v>2</v>
      </c>
      <c r="H8395" s="137">
        <v>45757</v>
      </c>
      <c r="I8395" s="119">
        <v>118.5</v>
      </c>
      <c r="J8395" s="129"/>
      <c r="K8395" s="129"/>
      <c r="L8395" s="129">
        <v>0</v>
      </c>
      <c r="M8395" s="134" t="s">
        <v>23363</v>
      </c>
    </row>
    <row r="8396" spans="1:13" hidden="1" x14ac:dyDescent="0.25">
      <c r="A8396" s="128"/>
      <c r="B8396" s="2"/>
      <c r="C8396" s="139" t="s">
        <v>8234</v>
      </c>
      <c r="D8396" s="124" t="s">
        <v>8235</v>
      </c>
      <c r="E8396" s="118" t="s">
        <v>48</v>
      </c>
      <c r="F8396" s="124" t="s">
        <v>35249</v>
      </c>
      <c r="G8396" s="118" t="s">
        <v>2</v>
      </c>
      <c r="H8396" s="137">
        <v>45839</v>
      </c>
      <c r="I8396" s="119">
        <v>246</v>
      </c>
      <c r="J8396" s="129"/>
      <c r="K8396" s="129"/>
      <c r="L8396" s="129">
        <v>0</v>
      </c>
      <c r="M8396" s="134" t="s">
        <v>23364</v>
      </c>
    </row>
    <row r="8397" spans="1:13" hidden="1" x14ac:dyDescent="0.25">
      <c r="A8397" s="128"/>
      <c r="B8397" s="2"/>
      <c r="C8397" s="139" t="s">
        <v>8236</v>
      </c>
      <c r="D8397" s="124" t="s">
        <v>8237</v>
      </c>
      <c r="E8397" s="118" t="s">
        <v>48</v>
      </c>
      <c r="F8397" s="124" t="s">
        <v>35249</v>
      </c>
      <c r="G8397" s="118" t="s">
        <v>34659</v>
      </c>
      <c r="H8397" s="137">
        <v>43383</v>
      </c>
      <c r="I8397" s="119">
        <v>38.4</v>
      </c>
      <c r="J8397" s="129"/>
      <c r="K8397" s="129"/>
      <c r="L8397" s="129">
        <v>0</v>
      </c>
      <c r="M8397" s="134" t="s">
        <v>23365</v>
      </c>
    </row>
    <row r="8398" spans="1:13" hidden="1" x14ac:dyDescent="0.25">
      <c r="A8398" s="128"/>
      <c r="B8398" s="2"/>
      <c r="C8398" s="139" t="s">
        <v>8238</v>
      </c>
      <c r="D8398" s="124" t="s">
        <v>8239</v>
      </c>
      <c r="E8398" s="118" t="s">
        <v>48</v>
      </c>
      <c r="F8398" s="124" t="s">
        <v>35249</v>
      </c>
      <c r="G8398" s="118" t="s">
        <v>34659</v>
      </c>
      <c r="H8398" s="137">
        <v>45994</v>
      </c>
      <c r="I8398" s="119">
        <v>85</v>
      </c>
      <c r="J8398" s="129"/>
      <c r="K8398" s="129"/>
      <c r="L8398" s="129">
        <v>0</v>
      </c>
      <c r="M8398" s="134" t="s">
        <v>23366</v>
      </c>
    </row>
    <row r="8399" spans="1:13" hidden="1" x14ac:dyDescent="0.25">
      <c r="A8399" s="128"/>
      <c r="B8399" s="2"/>
      <c r="C8399" s="139" t="s">
        <v>8240</v>
      </c>
      <c r="D8399" s="124" t="s">
        <v>8241</v>
      </c>
      <c r="E8399" s="118" t="s">
        <v>48</v>
      </c>
      <c r="F8399" s="124" t="s">
        <v>35249</v>
      </c>
      <c r="G8399" s="118" t="s">
        <v>34659</v>
      </c>
      <c r="H8399" s="137">
        <v>43383</v>
      </c>
      <c r="I8399" s="119">
        <v>28</v>
      </c>
      <c r="J8399" s="129"/>
      <c r="K8399" s="129"/>
      <c r="L8399" s="129">
        <v>0</v>
      </c>
      <c r="M8399" s="134" t="s">
        <v>23367</v>
      </c>
    </row>
    <row r="8400" spans="1:13" hidden="1" x14ac:dyDescent="0.25">
      <c r="A8400" s="128"/>
      <c r="B8400" s="2"/>
      <c r="C8400" s="139" t="s">
        <v>8242</v>
      </c>
      <c r="D8400" s="124" t="s">
        <v>8243</v>
      </c>
      <c r="E8400" s="118" t="s">
        <v>48</v>
      </c>
      <c r="F8400" s="124" t="s">
        <v>35249</v>
      </c>
      <c r="G8400" s="118" t="s">
        <v>34659</v>
      </c>
      <c r="H8400" s="137">
        <v>45994</v>
      </c>
      <c r="I8400" s="119">
        <v>48</v>
      </c>
      <c r="J8400" s="129"/>
      <c r="K8400" s="129"/>
      <c r="L8400" s="129">
        <v>0</v>
      </c>
      <c r="M8400" s="134" t="s">
        <v>23368</v>
      </c>
    </row>
    <row r="8401" spans="1:13" hidden="1" x14ac:dyDescent="0.25">
      <c r="A8401" s="128"/>
      <c r="B8401" s="2"/>
      <c r="C8401" s="139" t="s">
        <v>8244</v>
      </c>
      <c r="D8401" s="124" t="s">
        <v>8245</v>
      </c>
      <c r="E8401" s="118" t="s">
        <v>48</v>
      </c>
      <c r="F8401" s="124" t="s">
        <v>35249</v>
      </c>
      <c r="G8401" s="118" t="s">
        <v>2</v>
      </c>
      <c r="H8401" s="137">
        <v>40577</v>
      </c>
      <c r="I8401" s="119">
        <v>250</v>
      </c>
      <c r="J8401" s="129"/>
      <c r="K8401" s="129"/>
      <c r="L8401" s="129">
        <v>0</v>
      </c>
      <c r="M8401" s="134" t="s">
        <v>23369</v>
      </c>
    </row>
    <row r="8402" spans="1:13" hidden="1" x14ac:dyDescent="0.25">
      <c r="A8402" s="128"/>
      <c r="B8402" s="2"/>
      <c r="C8402" s="139" t="s">
        <v>8246</v>
      </c>
      <c r="D8402" s="124" t="s">
        <v>8247</v>
      </c>
      <c r="E8402" s="118" t="s">
        <v>48</v>
      </c>
      <c r="F8402" s="124" t="s">
        <v>35249</v>
      </c>
      <c r="G8402" s="118" t="s">
        <v>2</v>
      </c>
      <c r="H8402" s="137">
        <v>40577</v>
      </c>
      <c r="I8402" s="119">
        <v>250</v>
      </c>
      <c r="J8402" s="129"/>
      <c r="K8402" s="129"/>
      <c r="L8402" s="129">
        <v>0</v>
      </c>
      <c r="M8402" s="134" t="s">
        <v>23370</v>
      </c>
    </row>
    <row r="8403" spans="1:13" hidden="1" x14ac:dyDescent="0.25">
      <c r="A8403" s="128"/>
      <c r="B8403" s="2"/>
      <c r="C8403" s="139" t="s">
        <v>8248</v>
      </c>
      <c r="D8403" s="124" t="s">
        <v>8249</v>
      </c>
      <c r="E8403" s="118" t="s">
        <v>48</v>
      </c>
      <c r="F8403" s="124" t="s">
        <v>35249</v>
      </c>
      <c r="G8403" s="118" t="s">
        <v>34659</v>
      </c>
      <c r="H8403" s="137">
        <v>42044</v>
      </c>
      <c r="I8403" s="119">
        <v>1680</v>
      </c>
      <c r="J8403" s="129"/>
      <c r="K8403" s="129"/>
      <c r="L8403" s="129">
        <v>0</v>
      </c>
      <c r="M8403" s="134" t="s">
        <v>23371</v>
      </c>
    </row>
    <row r="8404" spans="1:13" hidden="1" x14ac:dyDescent="0.25">
      <c r="A8404" s="128"/>
      <c r="B8404" s="2"/>
      <c r="C8404" s="139" t="s">
        <v>8250</v>
      </c>
      <c r="D8404" s="124" t="s">
        <v>8251</v>
      </c>
      <c r="E8404" s="118" t="s">
        <v>48</v>
      </c>
      <c r="F8404" s="124" t="s">
        <v>35249</v>
      </c>
      <c r="G8404" s="118" t="s">
        <v>2</v>
      </c>
      <c r="H8404" s="137">
        <v>45594</v>
      </c>
      <c r="I8404" s="119">
        <v>13.92</v>
      </c>
      <c r="J8404" s="129"/>
      <c r="K8404" s="129"/>
      <c r="L8404" s="129">
        <v>0</v>
      </c>
      <c r="M8404" s="134" t="s">
        <v>23372</v>
      </c>
    </row>
    <row r="8405" spans="1:13" hidden="1" x14ac:dyDescent="0.25">
      <c r="A8405" s="128"/>
      <c r="B8405" s="2"/>
      <c r="C8405" s="139" t="s">
        <v>8252</v>
      </c>
      <c r="D8405" s="124" t="s">
        <v>8253</v>
      </c>
      <c r="E8405" s="118" t="s">
        <v>48</v>
      </c>
      <c r="F8405" s="124" t="s">
        <v>35249</v>
      </c>
      <c r="G8405" s="118" t="s">
        <v>2</v>
      </c>
      <c r="H8405" s="137">
        <v>44293</v>
      </c>
      <c r="I8405" s="119">
        <v>40</v>
      </c>
      <c r="J8405" s="129"/>
      <c r="K8405" s="129"/>
      <c r="L8405" s="129">
        <v>0</v>
      </c>
      <c r="M8405" s="134" t="s">
        <v>23373</v>
      </c>
    </row>
    <row r="8406" spans="1:13" hidden="1" x14ac:dyDescent="0.25">
      <c r="A8406" s="128"/>
      <c r="B8406" s="2"/>
      <c r="C8406" s="139" t="s">
        <v>28665</v>
      </c>
      <c r="D8406" s="124" t="s">
        <v>28666</v>
      </c>
      <c r="E8406" s="118" t="s">
        <v>48</v>
      </c>
      <c r="F8406" s="124" t="s">
        <v>35249</v>
      </c>
      <c r="G8406" s="118" t="s">
        <v>34659</v>
      </c>
      <c r="H8406" s="137"/>
      <c r="I8406" s="119"/>
      <c r="J8406" s="129"/>
      <c r="K8406" s="129"/>
      <c r="L8406" s="129">
        <v>0</v>
      </c>
      <c r="M8406" s="134" t="s">
        <v>23374</v>
      </c>
    </row>
    <row r="8407" spans="1:13" hidden="1" x14ac:dyDescent="0.25">
      <c r="A8407" s="128"/>
      <c r="B8407" s="2"/>
      <c r="C8407" s="139" t="s">
        <v>8254</v>
      </c>
      <c r="D8407" s="124" t="s">
        <v>8255</v>
      </c>
      <c r="E8407" s="118" t="s">
        <v>48</v>
      </c>
      <c r="F8407" s="124" t="s">
        <v>35249</v>
      </c>
      <c r="G8407" s="118" t="s">
        <v>34659</v>
      </c>
      <c r="H8407" s="137">
        <v>42999</v>
      </c>
      <c r="I8407" s="119">
        <v>5.52</v>
      </c>
      <c r="J8407" s="129"/>
      <c r="K8407" s="129"/>
      <c r="L8407" s="129">
        <v>0</v>
      </c>
      <c r="M8407" s="134" t="s">
        <v>23375</v>
      </c>
    </row>
    <row r="8408" spans="1:13" hidden="1" x14ac:dyDescent="0.25">
      <c r="A8408" s="128"/>
      <c r="B8408" s="2"/>
      <c r="C8408" s="139" t="s">
        <v>8256</v>
      </c>
      <c r="D8408" s="124" t="s">
        <v>8257</v>
      </c>
      <c r="E8408" s="118" t="s">
        <v>48</v>
      </c>
      <c r="F8408" s="124" t="s">
        <v>35249</v>
      </c>
      <c r="G8408" s="118" t="s">
        <v>34659</v>
      </c>
      <c r="H8408" s="137">
        <v>45999</v>
      </c>
      <c r="I8408" s="119">
        <v>17.5</v>
      </c>
      <c r="J8408" s="129"/>
      <c r="K8408" s="129"/>
      <c r="L8408" s="129">
        <v>0</v>
      </c>
      <c r="M8408" s="134" t="s">
        <v>23376</v>
      </c>
    </row>
    <row r="8409" spans="1:13" hidden="1" x14ac:dyDescent="0.25">
      <c r="A8409" s="128"/>
      <c r="B8409" s="2"/>
      <c r="C8409" s="139" t="s">
        <v>8258</v>
      </c>
      <c r="D8409" s="124" t="s">
        <v>8259</v>
      </c>
      <c r="E8409" s="118" t="s">
        <v>48</v>
      </c>
      <c r="F8409" s="124" t="s">
        <v>35249</v>
      </c>
      <c r="G8409" s="118" t="s">
        <v>34659</v>
      </c>
      <c r="H8409" s="137">
        <v>46045</v>
      </c>
      <c r="I8409" s="119">
        <v>17.5</v>
      </c>
      <c r="J8409" s="129"/>
      <c r="K8409" s="129"/>
      <c r="L8409" s="129">
        <v>0</v>
      </c>
      <c r="M8409" s="134" t="s">
        <v>23377</v>
      </c>
    </row>
    <row r="8410" spans="1:13" hidden="1" x14ac:dyDescent="0.25">
      <c r="A8410" s="128"/>
      <c r="B8410" s="2"/>
      <c r="C8410" s="139" t="s">
        <v>8260</v>
      </c>
      <c r="D8410" s="124" t="s">
        <v>8261</v>
      </c>
      <c r="E8410" s="118" t="s">
        <v>48</v>
      </c>
      <c r="F8410" s="124" t="s">
        <v>35249</v>
      </c>
      <c r="G8410" s="118" t="s">
        <v>2</v>
      </c>
      <c r="H8410" s="137">
        <v>46043</v>
      </c>
      <c r="I8410" s="119">
        <v>18.05</v>
      </c>
      <c r="J8410" s="129"/>
      <c r="K8410" s="129"/>
      <c r="L8410" s="129">
        <v>0</v>
      </c>
      <c r="M8410" s="134" t="s">
        <v>23378</v>
      </c>
    </row>
    <row r="8411" spans="1:13" hidden="1" x14ac:dyDescent="0.25">
      <c r="A8411" s="128"/>
      <c r="B8411" s="2"/>
      <c r="C8411" s="139" t="s">
        <v>8262</v>
      </c>
      <c r="D8411" s="124" t="s">
        <v>8263</v>
      </c>
      <c r="E8411" s="118" t="s">
        <v>48</v>
      </c>
      <c r="F8411" s="124" t="s">
        <v>35249</v>
      </c>
      <c r="G8411" s="118" t="s">
        <v>2</v>
      </c>
      <c r="H8411" s="137">
        <v>46087</v>
      </c>
      <c r="I8411" s="119">
        <v>16.55</v>
      </c>
      <c r="J8411" s="129"/>
      <c r="K8411" s="129"/>
      <c r="L8411" s="129">
        <v>0</v>
      </c>
      <c r="M8411" s="134" t="s">
        <v>23379</v>
      </c>
    </row>
    <row r="8412" spans="1:13" hidden="1" x14ac:dyDescent="0.25">
      <c r="A8412" s="128"/>
      <c r="B8412" s="2"/>
      <c r="C8412" s="139" t="s">
        <v>19479</v>
      </c>
      <c r="D8412" s="124" t="s">
        <v>19478</v>
      </c>
      <c r="E8412" s="118" t="s">
        <v>48</v>
      </c>
      <c r="F8412" s="124" t="s">
        <v>35249</v>
      </c>
      <c r="G8412" s="118" t="s">
        <v>34659</v>
      </c>
      <c r="H8412" s="137">
        <v>42073</v>
      </c>
      <c r="I8412" s="119">
        <v>267.14999999999998</v>
      </c>
      <c r="J8412" s="129"/>
      <c r="K8412" s="129"/>
      <c r="L8412" s="129">
        <v>0</v>
      </c>
      <c r="M8412" s="134" t="s">
        <v>23380</v>
      </c>
    </row>
    <row r="8413" spans="1:13" hidden="1" x14ac:dyDescent="0.25">
      <c r="A8413" s="128"/>
      <c r="B8413" s="2"/>
      <c r="C8413" s="139" t="s">
        <v>42094</v>
      </c>
      <c r="D8413" s="124" t="s">
        <v>42095</v>
      </c>
      <c r="E8413" s="118" t="s">
        <v>48</v>
      </c>
      <c r="F8413" s="124" t="s">
        <v>35249</v>
      </c>
      <c r="G8413" s="118" t="s">
        <v>2</v>
      </c>
      <c r="H8413" s="137">
        <v>45986</v>
      </c>
      <c r="I8413" s="119">
        <v>6.98</v>
      </c>
      <c r="J8413" s="129"/>
      <c r="K8413" s="129"/>
      <c r="L8413" s="129">
        <v>0</v>
      </c>
      <c r="M8413" s="134" t="s">
        <v>23381</v>
      </c>
    </row>
    <row r="8414" spans="1:13" hidden="1" x14ac:dyDescent="0.25">
      <c r="A8414" s="128"/>
      <c r="B8414" s="2"/>
      <c r="C8414" s="139" t="s">
        <v>8264</v>
      </c>
      <c r="D8414" s="124" t="s">
        <v>8265</v>
      </c>
      <c r="E8414" s="118" t="s">
        <v>48</v>
      </c>
      <c r="F8414" s="124" t="s">
        <v>35249</v>
      </c>
      <c r="G8414" s="118" t="s">
        <v>34659</v>
      </c>
      <c r="H8414" s="137">
        <v>42663</v>
      </c>
      <c r="I8414" s="119">
        <v>46.4</v>
      </c>
      <c r="J8414" s="129"/>
      <c r="K8414" s="129"/>
      <c r="L8414" s="129">
        <v>0</v>
      </c>
      <c r="M8414" s="134" t="s">
        <v>23382</v>
      </c>
    </row>
    <row r="8415" spans="1:13" hidden="1" x14ac:dyDescent="0.25">
      <c r="A8415" s="128"/>
      <c r="B8415" s="2"/>
      <c r="C8415" s="139" t="s">
        <v>35116</v>
      </c>
      <c r="D8415" s="124" t="s">
        <v>35117</v>
      </c>
      <c r="E8415" s="118" t="s">
        <v>48</v>
      </c>
      <c r="F8415" s="124" t="s">
        <v>35249</v>
      </c>
      <c r="G8415" s="118" t="s">
        <v>2</v>
      </c>
      <c r="H8415" s="137"/>
      <c r="I8415" s="119"/>
      <c r="J8415" s="129"/>
      <c r="K8415" s="129"/>
      <c r="L8415" s="129">
        <v>0</v>
      </c>
      <c r="M8415" s="134" t="s">
        <v>23383</v>
      </c>
    </row>
    <row r="8416" spans="1:13" hidden="1" x14ac:dyDescent="0.25">
      <c r="A8416" s="128"/>
      <c r="B8416" s="2"/>
      <c r="C8416" s="139" t="s">
        <v>32484</v>
      </c>
      <c r="D8416" s="124" t="s">
        <v>32485</v>
      </c>
      <c r="E8416" s="118" t="s">
        <v>48</v>
      </c>
      <c r="F8416" s="124" t="s">
        <v>35249</v>
      </c>
      <c r="G8416" s="118" t="s">
        <v>34659</v>
      </c>
      <c r="H8416" s="137"/>
      <c r="I8416" s="119"/>
      <c r="J8416" s="129"/>
      <c r="K8416" s="129"/>
      <c r="L8416" s="129">
        <v>0</v>
      </c>
      <c r="M8416" s="134" t="s">
        <v>23384</v>
      </c>
    </row>
    <row r="8417" spans="1:13" hidden="1" x14ac:dyDescent="0.25">
      <c r="A8417" s="128"/>
      <c r="B8417" s="2"/>
      <c r="C8417" s="139" t="s">
        <v>8266</v>
      </c>
      <c r="D8417" s="124" t="s">
        <v>8267</v>
      </c>
      <c r="E8417" s="118" t="s">
        <v>48</v>
      </c>
      <c r="F8417" s="124" t="s">
        <v>35249</v>
      </c>
      <c r="G8417" s="118" t="s">
        <v>34659</v>
      </c>
      <c r="H8417" s="137">
        <v>46119</v>
      </c>
      <c r="I8417" s="119">
        <v>9.18</v>
      </c>
      <c r="J8417" s="129"/>
      <c r="K8417" s="129"/>
      <c r="L8417" s="129">
        <v>0</v>
      </c>
      <c r="M8417" s="134" t="s">
        <v>23385</v>
      </c>
    </row>
    <row r="8418" spans="1:13" hidden="1" x14ac:dyDescent="0.25">
      <c r="A8418" s="128"/>
      <c r="B8418" s="2"/>
      <c r="C8418" s="139" t="s">
        <v>8268</v>
      </c>
      <c r="D8418" s="124" t="s">
        <v>8269</v>
      </c>
      <c r="E8418" s="118" t="s">
        <v>48</v>
      </c>
      <c r="F8418" s="124" t="s">
        <v>35249</v>
      </c>
      <c r="G8418" s="118" t="s">
        <v>34659</v>
      </c>
      <c r="H8418" s="137">
        <v>46119</v>
      </c>
      <c r="I8418" s="119">
        <v>8.6999999999999993</v>
      </c>
      <c r="J8418" s="129"/>
      <c r="K8418" s="129"/>
      <c r="L8418" s="129">
        <v>0</v>
      </c>
      <c r="M8418" s="134" t="s">
        <v>23386</v>
      </c>
    </row>
    <row r="8419" spans="1:13" hidden="1" x14ac:dyDescent="0.25">
      <c r="A8419" s="128"/>
      <c r="B8419" s="2"/>
      <c r="C8419" s="139" t="s">
        <v>8270</v>
      </c>
      <c r="D8419" s="124" t="s">
        <v>8271</v>
      </c>
      <c r="E8419" s="118" t="s">
        <v>48</v>
      </c>
      <c r="F8419" s="124" t="s">
        <v>35249</v>
      </c>
      <c r="G8419" s="118" t="s">
        <v>34659</v>
      </c>
      <c r="H8419" s="137">
        <v>44063</v>
      </c>
      <c r="I8419" s="119">
        <v>19</v>
      </c>
      <c r="J8419" s="129"/>
      <c r="K8419" s="129"/>
      <c r="L8419" s="129">
        <v>0</v>
      </c>
      <c r="M8419" s="134" t="s">
        <v>23387</v>
      </c>
    </row>
    <row r="8420" spans="1:13" hidden="1" x14ac:dyDescent="0.25">
      <c r="A8420" s="128"/>
      <c r="B8420" s="2"/>
      <c r="C8420" s="139" t="s">
        <v>19477</v>
      </c>
      <c r="D8420" s="124" t="s">
        <v>19476</v>
      </c>
      <c r="E8420" s="118" t="s">
        <v>48</v>
      </c>
      <c r="F8420" s="124" t="s">
        <v>35249</v>
      </c>
      <c r="G8420" s="118" t="s">
        <v>34659</v>
      </c>
      <c r="H8420" s="137"/>
      <c r="I8420" s="119"/>
      <c r="J8420" s="129"/>
      <c r="K8420" s="129"/>
      <c r="L8420" s="129">
        <v>0</v>
      </c>
      <c r="M8420" s="134" t="s">
        <v>23400</v>
      </c>
    </row>
    <row r="8421" spans="1:13" hidden="1" x14ac:dyDescent="0.25">
      <c r="A8421" s="128"/>
      <c r="B8421" s="2"/>
      <c r="C8421" s="139" t="s">
        <v>8272</v>
      </c>
      <c r="D8421" s="124" t="s">
        <v>8273</v>
      </c>
      <c r="E8421" s="118" t="s">
        <v>48</v>
      </c>
      <c r="F8421" s="124" t="s">
        <v>35249</v>
      </c>
      <c r="G8421" s="118" t="s">
        <v>2</v>
      </c>
      <c r="H8421" s="137">
        <v>46091</v>
      </c>
      <c r="I8421" s="119">
        <v>21.56</v>
      </c>
      <c r="J8421" s="129"/>
      <c r="K8421" s="129"/>
      <c r="L8421" s="129">
        <v>0</v>
      </c>
      <c r="M8421" s="134" t="s">
        <v>23388</v>
      </c>
    </row>
    <row r="8422" spans="1:13" hidden="1" x14ac:dyDescent="0.25">
      <c r="A8422" s="128"/>
      <c r="B8422" s="2"/>
      <c r="C8422" s="139" t="s">
        <v>27733</v>
      </c>
      <c r="D8422" s="124" t="s">
        <v>27734</v>
      </c>
      <c r="E8422" s="118" t="s">
        <v>48</v>
      </c>
      <c r="F8422" s="124" t="s">
        <v>35249</v>
      </c>
      <c r="G8422" s="118" t="s">
        <v>34659</v>
      </c>
      <c r="H8422" s="137"/>
      <c r="I8422" s="119"/>
      <c r="J8422" s="129"/>
      <c r="K8422" s="129"/>
      <c r="L8422" s="129">
        <v>0</v>
      </c>
      <c r="M8422" s="134"/>
    </row>
    <row r="8423" spans="1:13" hidden="1" x14ac:dyDescent="0.25">
      <c r="A8423" s="128"/>
      <c r="B8423" s="2"/>
      <c r="C8423" s="139" t="s">
        <v>8274</v>
      </c>
      <c r="D8423" s="124" t="s">
        <v>8275</v>
      </c>
      <c r="E8423" s="118" t="s">
        <v>48</v>
      </c>
      <c r="F8423" s="124" t="s">
        <v>35249</v>
      </c>
      <c r="G8423" s="118" t="s">
        <v>34659</v>
      </c>
      <c r="H8423" s="137">
        <v>44347</v>
      </c>
      <c r="I8423" s="119">
        <v>8.14</v>
      </c>
      <c r="J8423" s="129"/>
      <c r="K8423" s="129"/>
      <c r="L8423" s="129">
        <v>0</v>
      </c>
      <c r="M8423" s="134" t="s">
        <v>23389</v>
      </c>
    </row>
    <row r="8424" spans="1:13" hidden="1" x14ac:dyDescent="0.25">
      <c r="A8424" s="128"/>
      <c r="B8424" s="2"/>
      <c r="C8424" s="139" t="s">
        <v>8276</v>
      </c>
      <c r="D8424" s="124" t="s">
        <v>8277</v>
      </c>
      <c r="E8424" s="118" t="s">
        <v>48</v>
      </c>
      <c r="F8424" s="124" t="s">
        <v>35249</v>
      </c>
      <c r="G8424" s="118" t="s">
        <v>34659</v>
      </c>
      <c r="H8424" s="137">
        <v>42604</v>
      </c>
      <c r="I8424" s="119">
        <v>4.84</v>
      </c>
      <c r="J8424" s="129"/>
      <c r="K8424" s="129"/>
      <c r="L8424" s="129">
        <v>0</v>
      </c>
      <c r="M8424" s="134" t="s">
        <v>23390</v>
      </c>
    </row>
    <row r="8425" spans="1:13" hidden="1" x14ac:dyDescent="0.25">
      <c r="A8425" s="128"/>
      <c r="B8425" s="2"/>
      <c r="C8425" s="139" t="s">
        <v>8278</v>
      </c>
      <c r="D8425" s="124" t="s">
        <v>8279</v>
      </c>
      <c r="E8425" s="118" t="s">
        <v>48</v>
      </c>
      <c r="F8425" s="124" t="s">
        <v>35249</v>
      </c>
      <c r="G8425" s="118" t="s">
        <v>34659</v>
      </c>
      <c r="H8425" s="137">
        <v>44347</v>
      </c>
      <c r="I8425" s="119">
        <v>9.18</v>
      </c>
      <c r="J8425" s="129"/>
      <c r="K8425" s="129"/>
      <c r="L8425" s="129">
        <v>0</v>
      </c>
      <c r="M8425" s="134" t="s">
        <v>23391</v>
      </c>
    </row>
    <row r="8426" spans="1:13" hidden="1" x14ac:dyDescent="0.25">
      <c r="A8426" s="128"/>
      <c r="B8426" s="2"/>
      <c r="C8426" s="139" t="s">
        <v>8280</v>
      </c>
      <c r="D8426" s="124" t="s">
        <v>8281</v>
      </c>
      <c r="E8426" s="118" t="s">
        <v>48</v>
      </c>
      <c r="F8426" s="124" t="s">
        <v>35249</v>
      </c>
      <c r="G8426" s="118" t="s">
        <v>34659</v>
      </c>
      <c r="H8426" s="137"/>
      <c r="I8426" s="119"/>
      <c r="J8426" s="129"/>
      <c r="K8426" s="129"/>
      <c r="L8426" s="129">
        <v>0</v>
      </c>
      <c r="M8426" s="134" t="s">
        <v>23392</v>
      </c>
    </row>
    <row r="8427" spans="1:13" hidden="1" x14ac:dyDescent="0.25">
      <c r="A8427" s="128"/>
      <c r="B8427" s="2"/>
      <c r="C8427" s="139" t="s">
        <v>8282</v>
      </c>
      <c r="D8427" s="124" t="s">
        <v>8283</v>
      </c>
      <c r="E8427" s="118" t="s">
        <v>48</v>
      </c>
      <c r="F8427" s="124" t="s">
        <v>35249</v>
      </c>
      <c r="G8427" s="118" t="s">
        <v>34659</v>
      </c>
      <c r="H8427" s="137">
        <v>45523</v>
      </c>
      <c r="I8427" s="119">
        <v>8.5</v>
      </c>
      <c r="J8427" s="129"/>
      <c r="K8427" s="129"/>
      <c r="L8427" s="129">
        <v>0</v>
      </c>
      <c r="M8427" s="134" t="s">
        <v>23393</v>
      </c>
    </row>
    <row r="8428" spans="1:13" hidden="1" x14ac:dyDescent="0.25">
      <c r="A8428" s="128"/>
      <c r="B8428" s="2"/>
      <c r="C8428" s="139" t="s">
        <v>8284</v>
      </c>
      <c r="D8428" s="124" t="s">
        <v>8285</v>
      </c>
      <c r="E8428" s="118" t="s">
        <v>48</v>
      </c>
      <c r="F8428" s="124" t="s">
        <v>35249</v>
      </c>
      <c r="G8428" s="118" t="s">
        <v>34659</v>
      </c>
      <c r="H8428" s="137">
        <v>41947</v>
      </c>
      <c r="I8428" s="119">
        <v>9.64</v>
      </c>
      <c r="J8428" s="129">
        <v>1.2</v>
      </c>
      <c r="K8428" s="129">
        <v>2.4</v>
      </c>
      <c r="L8428" s="129">
        <v>2.88</v>
      </c>
      <c r="M8428" s="134" t="s">
        <v>23394</v>
      </c>
    </row>
    <row r="8429" spans="1:13" hidden="1" x14ac:dyDescent="0.25">
      <c r="A8429" s="128"/>
      <c r="B8429" s="2"/>
      <c r="C8429" s="139" t="s">
        <v>8286</v>
      </c>
      <c r="D8429" s="124" t="s">
        <v>8287</v>
      </c>
      <c r="E8429" s="118" t="s">
        <v>48</v>
      </c>
      <c r="F8429" s="124" t="s">
        <v>35249</v>
      </c>
      <c r="G8429" s="118" t="s">
        <v>34659</v>
      </c>
      <c r="H8429" s="137">
        <v>45847</v>
      </c>
      <c r="I8429" s="119">
        <v>5.76</v>
      </c>
      <c r="J8429" s="129">
        <v>1.2</v>
      </c>
      <c r="K8429" s="129">
        <v>2.4</v>
      </c>
      <c r="L8429" s="129">
        <v>2.88</v>
      </c>
      <c r="M8429" s="134" t="s">
        <v>23395</v>
      </c>
    </row>
    <row r="8430" spans="1:13" hidden="1" x14ac:dyDescent="0.25">
      <c r="A8430" s="128"/>
      <c r="B8430" s="2"/>
      <c r="C8430" s="139" t="s">
        <v>8288</v>
      </c>
      <c r="D8430" s="124" t="s">
        <v>8289</v>
      </c>
      <c r="E8430" s="118" t="s">
        <v>48</v>
      </c>
      <c r="F8430" s="124" t="s">
        <v>35249</v>
      </c>
      <c r="G8430" s="118" t="s">
        <v>34659</v>
      </c>
      <c r="H8430" s="137">
        <v>45498</v>
      </c>
      <c r="I8430" s="119">
        <v>10.46</v>
      </c>
      <c r="J8430" s="129"/>
      <c r="K8430" s="129"/>
      <c r="L8430" s="129">
        <v>0</v>
      </c>
      <c r="M8430" s="134" t="s">
        <v>23396</v>
      </c>
    </row>
    <row r="8431" spans="1:13" hidden="1" x14ac:dyDescent="0.25">
      <c r="A8431" s="128"/>
      <c r="B8431" s="2"/>
      <c r="C8431" s="139" t="s">
        <v>8290</v>
      </c>
      <c r="D8431" s="124" t="s">
        <v>8291</v>
      </c>
      <c r="E8431" s="118" t="s">
        <v>48</v>
      </c>
      <c r="F8431" s="124" t="s">
        <v>35249</v>
      </c>
      <c r="G8431" s="118" t="s">
        <v>34659</v>
      </c>
      <c r="H8431" s="137">
        <v>45847</v>
      </c>
      <c r="I8431" s="119">
        <v>9.27</v>
      </c>
      <c r="J8431" s="129"/>
      <c r="K8431" s="129"/>
      <c r="L8431" s="129">
        <v>0</v>
      </c>
      <c r="M8431" s="134" t="s">
        <v>23397</v>
      </c>
    </row>
    <row r="8432" spans="1:13" hidden="1" x14ac:dyDescent="0.25">
      <c r="A8432" s="128"/>
      <c r="B8432" s="2"/>
      <c r="C8432" s="139" t="s">
        <v>8292</v>
      </c>
      <c r="D8432" s="124" t="s">
        <v>8293</v>
      </c>
      <c r="E8432" s="118" t="s">
        <v>48</v>
      </c>
      <c r="F8432" s="124" t="s">
        <v>35249</v>
      </c>
      <c r="G8432" s="118" t="s">
        <v>34659</v>
      </c>
      <c r="H8432" s="137">
        <v>42653</v>
      </c>
      <c r="I8432" s="119">
        <v>5.04</v>
      </c>
      <c r="J8432" s="129"/>
      <c r="K8432" s="129"/>
      <c r="L8432" s="129">
        <v>0</v>
      </c>
      <c r="M8432" s="134" t="s">
        <v>23398</v>
      </c>
    </row>
    <row r="8433" spans="1:13" hidden="1" x14ac:dyDescent="0.25">
      <c r="A8433" s="128"/>
      <c r="B8433" s="2"/>
      <c r="C8433" s="139" t="s">
        <v>8294</v>
      </c>
      <c r="D8433" s="124" t="s">
        <v>8295</v>
      </c>
      <c r="E8433" s="118" t="s">
        <v>48</v>
      </c>
      <c r="F8433" s="124" t="s">
        <v>35249</v>
      </c>
      <c r="G8433" s="118" t="s">
        <v>34659</v>
      </c>
      <c r="H8433" s="137">
        <v>42998</v>
      </c>
      <c r="I8433" s="119">
        <v>5.5</v>
      </c>
      <c r="J8433" s="129"/>
      <c r="K8433" s="129"/>
      <c r="L8433" s="129">
        <v>0</v>
      </c>
      <c r="M8433" s="134" t="s">
        <v>23399</v>
      </c>
    </row>
    <row r="8434" spans="1:13" hidden="1" x14ac:dyDescent="0.25">
      <c r="A8434" s="128"/>
      <c r="B8434" s="2"/>
      <c r="C8434" s="139" t="s">
        <v>8296</v>
      </c>
      <c r="D8434" s="124" t="s">
        <v>8297</v>
      </c>
      <c r="E8434" s="118" t="s">
        <v>48</v>
      </c>
      <c r="F8434" s="124" t="s">
        <v>35249</v>
      </c>
      <c r="G8434" s="118" t="s">
        <v>34659</v>
      </c>
      <c r="H8434" s="137">
        <v>45847</v>
      </c>
      <c r="I8434" s="119">
        <v>8.8800000000000008</v>
      </c>
      <c r="J8434" s="129"/>
      <c r="K8434" s="129"/>
      <c r="L8434" s="129">
        <v>0</v>
      </c>
      <c r="M8434" s="134" t="s">
        <v>23400</v>
      </c>
    </row>
    <row r="8435" spans="1:13" hidden="1" x14ac:dyDescent="0.25">
      <c r="A8435" s="128"/>
      <c r="B8435" s="2"/>
      <c r="C8435" s="139" t="s">
        <v>8298</v>
      </c>
      <c r="D8435" s="124" t="s">
        <v>8299</v>
      </c>
      <c r="E8435" s="118" t="s">
        <v>48</v>
      </c>
      <c r="F8435" s="124" t="s">
        <v>35249</v>
      </c>
      <c r="G8435" s="118" t="s">
        <v>34659</v>
      </c>
      <c r="H8435" s="137">
        <v>44104</v>
      </c>
      <c r="I8435" s="119">
        <v>7.32</v>
      </c>
      <c r="J8435" s="129"/>
      <c r="K8435" s="129">
        <v>2.4</v>
      </c>
      <c r="L8435" s="129">
        <v>0</v>
      </c>
      <c r="M8435" s="134"/>
    </row>
    <row r="8436" spans="1:13" hidden="1" x14ac:dyDescent="0.25">
      <c r="A8436" s="128"/>
      <c r="B8436" s="2"/>
      <c r="C8436" s="139" t="s">
        <v>27713</v>
      </c>
      <c r="D8436" s="124" t="s">
        <v>27714</v>
      </c>
      <c r="E8436" s="118" t="s">
        <v>48</v>
      </c>
      <c r="F8436" s="124" t="s">
        <v>35249</v>
      </c>
      <c r="G8436" s="118" t="s">
        <v>34659</v>
      </c>
      <c r="H8436" s="137"/>
      <c r="I8436" s="119"/>
      <c r="J8436" s="129"/>
      <c r="K8436" s="129"/>
      <c r="L8436" s="129">
        <v>0</v>
      </c>
      <c r="M8436" s="134"/>
    </row>
    <row r="8437" spans="1:13" hidden="1" x14ac:dyDescent="0.25">
      <c r="A8437" s="128"/>
      <c r="B8437" s="2"/>
      <c r="C8437" s="139" t="s">
        <v>8300</v>
      </c>
      <c r="D8437" s="124" t="s">
        <v>8301</v>
      </c>
      <c r="E8437" s="118" t="s">
        <v>48</v>
      </c>
      <c r="F8437" s="124" t="s">
        <v>35249</v>
      </c>
      <c r="G8437" s="118" t="s">
        <v>34659</v>
      </c>
      <c r="H8437" s="137">
        <v>44418</v>
      </c>
      <c r="I8437" s="119">
        <v>12.46</v>
      </c>
      <c r="J8437" s="129"/>
      <c r="K8437" s="129"/>
      <c r="L8437" s="129">
        <v>0</v>
      </c>
      <c r="M8437" s="134" t="s">
        <v>31183</v>
      </c>
    </row>
    <row r="8438" spans="1:13" hidden="1" x14ac:dyDescent="0.25">
      <c r="A8438" s="128"/>
      <c r="B8438" s="2"/>
      <c r="C8438" s="139" t="s">
        <v>8302</v>
      </c>
      <c r="D8438" s="124" t="s">
        <v>8303</v>
      </c>
      <c r="E8438" s="118" t="s">
        <v>48</v>
      </c>
      <c r="F8438" s="124" t="s">
        <v>35249</v>
      </c>
      <c r="G8438" s="118" t="s">
        <v>34659</v>
      </c>
      <c r="H8438" s="137">
        <v>42998</v>
      </c>
      <c r="I8438" s="119">
        <v>5.5</v>
      </c>
      <c r="J8438" s="129"/>
      <c r="K8438" s="129"/>
      <c r="L8438" s="129">
        <v>0</v>
      </c>
      <c r="M8438" s="134" t="s">
        <v>31697</v>
      </c>
    </row>
    <row r="8439" spans="1:13" hidden="1" x14ac:dyDescent="0.25">
      <c r="A8439" s="128"/>
      <c r="B8439" s="2"/>
      <c r="C8439" s="139" t="s">
        <v>8304</v>
      </c>
      <c r="D8439" s="124" t="s">
        <v>8305</v>
      </c>
      <c r="E8439" s="118" t="s">
        <v>48</v>
      </c>
      <c r="F8439" s="124" t="s">
        <v>35249</v>
      </c>
      <c r="G8439" s="118" t="s">
        <v>34659</v>
      </c>
      <c r="H8439" s="137">
        <v>45847</v>
      </c>
      <c r="I8439" s="119">
        <v>8.8800000000000008</v>
      </c>
      <c r="J8439" s="129"/>
      <c r="K8439" s="129"/>
      <c r="L8439" s="129">
        <v>0</v>
      </c>
      <c r="M8439" s="134" t="s">
        <v>29288</v>
      </c>
    </row>
    <row r="8440" spans="1:13" hidden="1" x14ac:dyDescent="0.25">
      <c r="A8440" s="128"/>
      <c r="B8440" s="2"/>
      <c r="C8440" s="139" t="s">
        <v>8306</v>
      </c>
      <c r="D8440" s="124" t="s">
        <v>8307</v>
      </c>
      <c r="E8440" s="118" t="s">
        <v>48</v>
      </c>
      <c r="F8440" s="124" t="s">
        <v>35249</v>
      </c>
      <c r="G8440" s="118" t="s">
        <v>34659</v>
      </c>
      <c r="H8440" s="137">
        <v>45847</v>
      </c>
      <c r="I8440" s="119">
        <v>8.8000000000000007</v>
      </c>
      <c r="J8440" s="129"/>
      <c r="K8440" s="129"/>
      <c r="L8440" s="129">
        <v>0</v>
      </c>
      <c r="M8440" s="134" t="s">
        <v>23401</v>
      </c>
    </row>
    <row r="8441" spans="1:13" hidden="1" x14ac:dyDescent="0.25">
      <c r="A8441" s="128"/>
      <c r="B8441" s="2"/>
      <c r="C8441" s="139" t="s">
        <v>8308</v>
      </c>
      <c r="D8441" s="124" t="s">
        <v>8309</v>
      </c>
      <c r="E8441" s="118" t="s">
        <v>48</v>
      </c>
      <c r="F8441" s="124" t="s">
        <v>35249</v>
      </c>
      <c r="G8441" s="118" t="s">
        <v>34659</v>
      </c>
      <c r="H8441" s="137"/>
      <c r="I8441" s="119"/>
      <c r="J8441" s="129"/>
      <c r="K8441" s="129"/>
      <c r="L8441" s="129">
        <v>0</v>
      </c>
      <c r="M8441" s="134" t="s">
        <v>23402</v>
      </c>
    </row>
    <row r="8442" spans="1:13" hidden="1" x14ac:dyDescent="0.25">
      <c r="A8442" s="128"/>
      <c r="B8442" s="2"/>
      <c r="C8442" s="139" t="s">
        <v>31893</v>
      </c>
      <c r="D8442" s="124" t="s">
        <v>31894</v>
      </c>
      <c r="E8442" s="118" t="s">
        <v>48</v>
      </c>
      <c r="F8442" s="124" t="s">
        <v>35249</v>
      </c>
      <c r="G8442" s="118" t="s">
        <v>34659</v>
      </c>
      <c r="H8442" s="137"/>
      <c r="I8442" s="119"/>
      <c r="J8442" s="129"/>
      <c r="K8442" s="129"/>
      <c r="L8442" s="129">
        <v>0</v>
      </c>
      <c r="M8442" s="134" t="s">
        <v>33408</v>
      </c>
    </row>
    <row r="8443" spans="1:13" hidden="1" x14ac:dyDescent="0.25">
      <c r="A8443" s="128"/>
      <c r="B8443" s="2"/>
      <c r="C8443" s="139" t="s">
        <v>8310</v>
      </c>
      <c r="D8443" s="124" t="s">
        <v>8311</v>
      </c>
      <c r="E8443" s="118" t="s">
        <v>48</v>
      </c>
      <c r="F8443" s="124" t="s">
        <v>35249</v>
      </c>
      <c r="G8443" s="118" t="s">
        <v>34659</v>
      </c>
      <c r="H8443" s="137">
        <v>41744</v>
      </c>
      <c r="I8443" s="119">
        <v>7539</v>
      </c>
      <c r="J8443" s="129"/>
      <c r="K8443" s="129"/>
      <c r="L8443" s="129">
        <v>0</v>
      </c>
      <c r="M8443" s="134" t="s">
        <v>23403</v>
      </c>
    </row>
    <row r="8444" spans="1:13" hidden="1" x14ac:dyDescent="0.25">
      <c r="A8444" s="128"/>
      <c r="B8444" s="2"/>
      <c r="C8444" s="139" t="s">
        <v>8312</v>
      </c>
      <c r="D8444" s="124" t="s">
        <v>8313</v>
      </c>
      <c r="E8444" s="118" t="s">
        <v>48</v>
      </c>
      <c r="F8444" s="124" t="s">
        <v>35249</v>
      </c>
      <c r="G8444" s="118" t="s">
        <v>34659</v>
      </c>
      <c r="H8444" s="137"/>
      <c r="I8444" s="119"/>
      <c r="J8444" s="129">
        <v>2.5</v>
      </c>
      <c r="K8444" s="129">
        <v>0.3</v>
      </c>
      <c r="L8444" s="129">
        <v>0.75</v>
      </c>
      <c r="M8444" s="134" t="s">
        <v>23404</v>
      </c>
    </row>
    <row r="8445" spans="1:13" hidden="1" x14ac:dyDescent="0.25">
      <c r="A8445" s="128"/>
      <c r="B8445" s="2"/>
      <c r="C8445" s="139" t="s">
        <v>8314</v>
      </c>
      <c r="D8445" s="124" t="s">
        <v>8315</v>
      </c>
      <c r="E8445" s="118" t="s">
        <v>48</v>
      </c>
      <c r="F8445" s="124" t="s">
        <v>35249</v>
      </c>
      <c r="G8445" s="118" t="s">
        <v>34659</v>
      </c>
      <c r="H8445" s="137">
        <v>42109</v>
      </c>
      <c r="I8445" s="119">
        <v>734.5</v>
      </c>
      <c r="J8445" s="129"/>
      <c r="K8445" s="129"/>
      <c r="L8445" s="129">
        <v>0</v>
      </c>
      <c r="M8445" s="134" t="s">
        <v>23405</v>
      </c>
    </row>
    <row r="8446" spans="1:13" hidden="1" x14ac:dyDescent="0.25">
      <c r="A8446" s="128"/>
      <c r="B8446" s="2"/>
      <c r="C8446" s="139" t="s">
        <v>8316</v>
      </c>
      <c r="D8446" s="124" t="s">
        <v>8317</v>
      </c>
      <c r="E8446" s="118" t="s">
        <v>48</v>
      </c>
      <c r="F8446" s="124" t="s">
        <v>35249</v>
      </c>
      <c r="G8446" s="118" t="s">
        <v>34659</v>
      </c>
      <c r="H8446" s="137">
        <v>41906</v>
      </c>
      <c r="I8446" s="119">
        <v>3556</v>
      </c>
      <c r="J8446" s="129">
        <v>3</v>
      </c>
      <c r="K8446" s="129">
        <v>0.3</v>
      </c>
      <c r="L8446" s="129">
        <v>0.9</v>
      </c>
      <c r="M8446" s="134" t="s">
        <v>23406</v>
      </c>
    </row>
    <row r="8447" spans="1:13" hidden="1" x14ac:dyDescent="0.25">
      <c r="A8447" s="128"/>
      <c r="B8447" s="2"/>
      <c r="C8447" s="139" t="s">
        <v>27544</v>
      </c>
      <c r="D8447" s="124" t="s">
        <v>27545</v>
      </c>
      <c r="E8447" s="118" t="s">
        <v>48</v>
      </c>
      <c r="F8447" s="124" t="s">
        <v>35249</v>
      </c>
      <c r="G8447" s="118" t="s">
        <v>34659</v>
      </c>
      <c r="H8447" s="137"/>
      <c r="I8447" s="119"/>
      <c r="J8447" s="129"/>
      <c r="K8447" s="129"/>
      <c r="L8447" s="129">
        <v>0</v>
      </c>
      <c r="M8447" s="134" t="s">
        <v>23407</v>
      </c>
    </row>
    <row r="8448" spans="1:13" hidden="1" x14ac:dyDescent="0.25">
      <c r="A8448" s="128"/>
      <c r="B8448" s="2"/>
      <c r="C8448" s="139" t="s">
        <v>31321</v>
      </c>
      <c r="D8448" s="124" t="s">
        <v>31322</v>
      </c>
      <c r="E8448" s="118" t="s">
        <v>48</v>
      </c>
      <c r="F8448" s="124" t="s">
        <v>35249</v>
      </c>
      <c r="G8448" s="118" t="s">
        <v>34659</v>
      </c>
      <c r="H8448" s="137"/>
      <c r="I8448" s="119"/>
      <c r="J8448" s="129"/>
      <c r="K8448" s="129"/>
      <c r="L8448" s="129">
        <v>0</v>
      </c>
      <c r="M8448" s="134" t="s">
        <v>23408</v>
      </c>
    </row>
    <row r="8449" spans="1:13" hidden="1" x14ac:dyDescent="0.25">
      <c r="A8449" s="128"/>
      <c r="B8449" s="2"/>
      <c r="C8449" s="139" t="s">
        <v>28644</v>
      </c>
      <c r="D8449" s="124" t="s">
        <v>28645</v>
      </c>
      <c r="E8449" s="118" t="s">
        <v>48</v>
      </c>
      <c r="F8449" s="124" t="s">
        <v>35249</v>
      </c>
      <c r="G8449" s="118" t="s">
        <v>34659</v>
      </c>
      <c r="H8449" s="137"/>
      <c r="I8449" s="119"/>
      <c r="J8449" s="129">
        <v>1.2</v>
      </c>
      <c r="K8449" s="129"/>
      <c r="L8449" s="129">
        <v>0</v>
      </c>
      <c r="M8449" s="134" t="s">
        <v>29404</v>
      </c>
    </row>
    <row r="8450" spans="1:13" hidden="1" x14ac:dyDescent="0.25">
      <c r="A8450" s="128"/>
      <c r="B8450" s="2"/>
      <c r="C8450" s="139" t="s">
        <v>28693</v>
      </c>
      <c r="D8450" s="124" t="s">
        <v>28694</v>
      </c>
      <c r="E8450" s="118" t="s">
        <v>48</v>
      </c>
      <c r="F8450" s="124" t="s">
        <v>35249</v>
      </c>
      <c r="G8450" s="118" t="s">
        <v>34659</v>
      </c>
      <c r="H8450" s="137"/>
      <c r="I8450" s="119"/>
      <c r="J8450" s="129">
        <v>1.2</v>
      </c>
      <c r="K8450" s="129"/>
      <c r="L8450" s="129">
        <v>0</v>
      </c>
      <c r="M8450" s="134"/>
    </row>
    <row r="8451" spans="1:13" hidden="1" x14ac:dyDescent="0.25">
      <c r="A8451" s="128"/>
      <c r="B8451" s="2"/>
      <c r="C8451" s="139" t="s">
        <v>28098</v>
      </c>
      <c r="D8451" s="124" t="s">
        <v>28099</v>
      </c>
      <c r="E8451" s="118" t="s">
        <v>48</v>
      </c>
      <c r="F8451" s="124" t="s">
        <v>35249</v>
      </c>
      <c r="G8451" s="118" t="s">
        <v>34659</v>
      </c>
      <c r="H8451" s="137"/>
      <c r="I8451" s="119"/>
      <c r="J8451" s="129"/>
      <c r="K8451" s="129"/>
      <c r="L8451" s="129">
        <v>0</v>
      </c>
      <c r="M8451" s="134" t="s">
        <v>23409</v>
      </c>
    </row>
    <row r="8452" spans="1:13" hidden="1" x14ac:dyDescent="0.25">
      <c r="A8452" s="128"/>
      <c r="B8452" s="2"/>
      <c r="C8452" s="139" t="s">
        <v>31324</v>
      </c>
      <c r="D8452" s="124" t="s">
        <v>31325</v>
      </c>
      <c r="E8452" s="118" t="s">
        <v>48</v>
      </c>
      <c r="F8452" s="124" t="s">
        <v>35249</v>
      </c>
      <c r="G8452" s="118" t="s">
        <v>34659</v>
      </c>
      <c r="H8452" s="137"/>
      <c r="I8452" s="119"/>
      <c r="J8452" s="129"/>
      <c r="K8452" s="129"/>
      <c r="L8452" s="129">
        <v>0</v>
      </c>
      <c r="M8452" s="134" t="s">
        <v>23410</v>
      </c>
    </row>
    <row r="8453" spans="1:13" hidden="1" x14ac:dyDescent="0.25">
      <c r="A8453" s="128"/>
      <c r="B8453" s="2"/>
      <c r="C8453" s="139" t="s">
        <v>27574</v>
      </c>
      <c r="D8453" s="124" t="s">
        <v>27575</v>
      </c>
      <c r="E8453" s="118" t="s">
        <v>48</v>
      </c>
      <c r="F8453" s="124" t="s">
        <v>35249</v>
      </c>
      <c r="G8453" s="118" t="s">
        <v>34659</v>
      </c>
      <c r="H8453" s="137"/>
      <c r="I8453" s="119"/>
      <c r="J8453" s="129"/>
      <c r="K8453" s="129"/>
      <c r="L8453" s="129">
        <v>0</v>
      </c>
      <c r="M8453" s="134" t="s">
        <v>23411</v>
      </c>
    </row>
    <row r="8454" spans="1:13" hidden="1" x14ac:dyDescent="0.25">
      <c r="A8454" s="128"/>
      <c r="B8454" s="2"/>
      <c r="C8454" s="139" t="s">
        <v>33392</v>
      </c>
      <c r="D8454" s="124" t="s">
        <v>33393</v>
      </c>
      <c r="E8454" s="118" t="s">
        <v>48</v>
      </c>
      <c r="F8454" s="124" t="s">
        <v>35249</v>
      </c>
      <c r="G8454" s="118" t="s">
        <v>34659</v>
      </c>
      <c r="H8454" s="137"/>
      <c r="I8454" s="119"/>
      <c r="J8454" s="129"/>
      <c r="K8454" s="129"/>
      <c r="L8454" s="129">
        <v>0</v>
      </c>
      <c r="M8454" s="134" t="s">
        <v>23412</v>
      </c>
    </row>
    <row r="8455" spans="1:13" hidden="1" x14ac:dyDescent="0.25">
      <c r="A8455" s="128"/>
      <c r="B8455" s="2"/>
      <c r="C8455" s="139" t="s">
        <v>29331</v>
      </c>
      <c r="D8455" s="124" t="s">
        <v>29332</v>
      </c>
      <c r="E8455" s="118" t="s">
        <v>48</v>
      </c>
      <c r="F8455" s="124" t="s">
        <v>35249</v>
      </c>
      <c r="G8455" s="118" t="s">
        <v>34659</v>
      </c>
      <c r="H8455" s="137"/>
      <c r="I8455" s="119"/>
      <c r="J8455" s="129"/>
      <c r="K8455" s="129"/>
      <c r="L8455" s="129">
        <v>0</v>
      </c>
      <c r="M8455" s="134" t="s">
        <v>23413</v>
      </c>
    </row>
    <row r="8456" spans="1:13" hidden="1" x14ac:dyDescent="0.25">
      <c r="A8456" s="128"/>
      <c r="B8456" s="2"/>
      <c r="C8456" s="139" t="s">
        <v>28444</v>
      </c>
      <c r="D8456" s="124" t="s">
        <v>28445</v>
      </c>
      <c r="E8456" s="118" t="s">
        <v>48</v>
      </c>
      <c r="F8456" s="124" t="s">
        <v>35249</v>
      </c>
      <c r="G8456" s="118" t="s">
        <v>34659</v>
      </c>
      <c r="H8456" s="137"/>
      <c r="I8456" s="119"/>
      <c r="J8456" s="129"/>
      <c r="K8456" s="129"/>
      <c r="L8456" s="129">
        <v>0</v>
      </c>
      <c r="M8456" s="134"/>
    </row>
    <row r="8457" spans="1:13" hidden="1" x14ac:dyDescent="0.25">
      <c r="A8457" s="128"/>
      <c r="B8457" s="2"/>
      <c r="C8457" s="139" t="s">
        <v>8318</v>
      </c>
      <c r="D8457" s="124" t="s">
        <v>8319</v>
      </c>
      <c r="E8457" s="118" t="s">
        <v>48</v>
      </c>
      <c r="F8457" s="124" t="s">
        <v>35249</v>
      </c>
      <c r="G8457" s="118" t="s">
        <v>34659</v>
      </c>
      <c r="H8457" s="137">
        <v>41982</v>
      </c>
      <c r="I8457" s="119">
        <v>104.37</v>
      </c>
      <c r="J8457" s="129"/>
      <c r="K8457" s="129"/>
      <c r="L8457" s="129">
        <v>0</v>
      </c>
      <c r="M8457" s="134" t="s">
        <v>23414</v>
      </c>
    </row>
    <row r="8458" spans="1:13" hidden="1" x14ac:dyDescent="0.25">
      <c r="A8458" s="128"/>
      <c r="B8458" s="2"/>
      <c r="C8458" s="139" t="s">
        <v>31677</v>
      </c>
      <c r="D8458" s="124" t="s">
        <v>31678</v>
      </c>
      <c r="E8458" s="118" t="s">
        <v>48</v>
      </c>
      <c r="F8458" s="124" t="s">
        <v>35249</v>
      </c>
      <c r="G8458" s="118" t="s">
        <v>34659</v>
      </c>
      <c r="H8458" s="137"/>
      <c r="I8458" s="119"/>
      <c r="J8458" s="129"/>
      <c r="K8458" s="129"/>
      <c r="L8458" s="129">
        <v>0</v>
      </c>
      <c r="M8458" s="134" t="s">
        <v>23415</v>
      </c>
    </row>
    <row r="8459" spans="1:13" hidden="1" x14ac:dyDescent="0.25">
      <c r="A8459" s="128"/>
      <c r="B8459" s="2"/>
      <c r="C8459" s="139" t="s">
        <v>8320</v>
      </c>
      <c r="D8459" s="124" t="s">
        <v>8321</v>
      </c>
      <c r="E8459" s="118" t="s">
        <v>48</v>
      </c>
      <c r="F8459" s="124" t="s">
        <v>35249</v>
      </c>
      <c r="G8459" s="118" t="s">
        <v>34659</v>
      </c>
      <c r="H8459" s="137">
        <v>41982</v>
      </c>
      <c r="I8459" s="119">
        <v>42.32</v>
      </c>
      <c r="J8459" s="129"/>
      <c r="K8459" s="129"/>
      <c r="L8459" s="129">
        <v>0</v>
      </c>
      <c r="M8459" s="134" t="s">
        <v>29481</v>
      </c>
    </row>
    <row r="8460" spans="1:13" hidden="1" x14ac:dyDescent="0.25">
      <c r="A8460" s="128"/>
      <c r="B8460" s="2"/>
      <c r="C8460" s="139" t="s">
        <v>8322</v>
      </c>
      <c r="D8460" s="124" t="s">
        <v>8323</v>
      </c>
      <c r="E8460" s="118" t="s">
        <v>48</v>
      </c>
      <c r="F8460" s="124" t="s">
        <v>35249</v>
      </c>
      <c r="G8460" s="118" t="s">
        <v>34659</v>
      </c>
      <c r="H8460" s="137">
        <v>41801</v>
      </c>
      <c r="I8460" s="119">
        <v>48</v>
      </c>
      <c r="J8460" s="129"/>
      <c r="K8460" s="129"/>
      <c r="L8460" s="129">
        <v>0</v>
      </c>
      <c r="M8460" s="134" t="s">
        <v>28918</v>
      </c>
    </row>
    <row r="8461" spans="1:13" hidden="1" x14ac:dyDescent="0.25">
      <c r="A8461" s="128"/>
      <c r="B8461" s="2"/>
      <c r="C8461" s="139" t="s">
        <v>8324</v>
      </c>
      <c r="D8461" s="124" t="s">
        <v>8325</v>
      </c>
      <c r="E8461" s="118" t="s">
        <v>48</v>
      </c>
      <c r="F8461" s="124" t="s">
        <v>35249</v>
      </c>
      <c r="G8461" s="118" t="s">
        <v>34659</v>
      </c>
      <c r="H8461" s="137">
        <v>41801</v>
      </c>
      <c r="I8461" s="119">
        <v>70</v>
      </c>
      <c r="J8461" s="129"/>
      <c r="K8461" s="129"/>
      <c r="L8461" s="129">
        <v>0</v>
      </c>
      <c r="M8461" s="134" t="s">
        <v>23416</v>
      </c>
    </row>
    <row r="8462" spans="1:13" hidden="1" x14ac:dyDescent="0.25">
      <c r="A8462" s="128"/>
      <c r="B8462" s="2"/>
      <c r="C8462" s="139" t="s">
        <v>8326</v>
      </c>
      <c r="D8462" s="124" t="s">
        <v>8327</v>
      </c>
      <c r="E8462" s="118" t="s">
        <v>48</v>
      </c>
      <c r="F8462" s="124" t="s">
        <v>35249</v>
      </c>
      <c r="G8462" s="118" t="s">
        <v>34659</v>
      </c>
      <c r="H8462" s="137">
        <v>41801</v>
      </c>
      <c r="I8462" s="119">
        <v>27</v>
      </c>
      <c r="J8462" s="129"/>
      <c r="K8462" s="129"/>
      <c r="L8462" s="129">
        <v>0</v>
      </c>
      <c r="M8462" s="134" t="s">
        <v>23417</v>
      </c>
    </row>
    <row r="8463" spans="1:13" hidden="1" x14ac:dyDescent="0.25">
      <c r="A8463" s="128"/>
      <c r="B8463" s="2"/>
      <c r="C8463" s="139" t="s">
        <v>8328</v>
      </c>
      <c r="D8463" s="124" t="s">
        <v>8329</v>
      </c>
      <c r="E8463" s="118" t="s">
        <v>48</v>
      </c>
      <c r="F8463" s="124" t="s">
        <v>35249</v>
      </c>
      <c r="G8463" s="118" t="s">
        <v>34659</v>
      </c>
      <c r="H8463" s="137">
        <v>41801</v>
      </c>
      <c r="I8463" s="119">
        <v>29</v>
      </c>
      <c r="J8463" s="129"/>
      <c r="K8463" s="129"/>
      <c r="L8463" s="129">
        <v>0</v>
      </c>
      <c r="M8463" s="134" t="s">
        <v>23418</v>
      </c>
    </row>
    <row r="8464" spans="1:13" hidden="1" x14ac:dyDescent="0.25">
      <c r="A8464" s="128"/>
      <c r="B8464" s="2"/>
      <c r="C8464" s="139" t="s">
        <v>8330</v>
      </c>
      <c r="D8464" s="124" t="s">
        <v>8331</v>
      </c>
      <c r="E8464" s="118" t="s">
        <v>48</v>
      </c>
      <c r="F8464" s="124" t="s">
        <v>35249</v>
      </c>
      <c r="G8464" s="118" t="s">
        <v>34659</v>
      </c>
      <c r="H8464" s="137">
        <v>41801</v>
      </c>
      <c r="I8464" s="119">
        <v>38</v>
      </c>
      <c r="J8464" s="129"/>
      <c r="K8464" s="129"/>
      <c r="L8464" s="129">
        <v>0</v>
      </c>
      <c r="M8464" s="134" t="s">
        <v>23419</v>
      </c>
    </row>
    <row r="8465" spans="1:13" hidden="1" x14ac:dyDescent="0.25">
      <c r="A8465" s="128"/>
      <c r="B8465" s="2"/>
      <c r="C8465" s="139" t="s">
        <v>8332</v>
      </c>
      <c r="D8465" s="124" t="s">
        <v>8333</v>
      </c>
      <c r="E8465" s="118" t="s">
        <v>48</v>
      </c>
      <c r="F8465" s="124" t="s">
        <v>35249</v>
      </c>
      <c r="G8465" s="118" t="s">
        <v>34659</v>
      </c>
      <c r="H8465" s="137">
        <v>41801</v>
      </c>
      <c r="I8465" s="119">
        <v>55</v>
      </c>
      <c r="J8465" s="129"/>
      <c r="K8465" s="129"/>
      <c r="L8465" s="129">
        <v>0</v>
      </c>
      <c r="M8465" s="134" t="s">
        <v>23420</v>
      </c>
    </row>
    <row r="8466" spans="1:13" hidden="1" x14ac:dyDescent="0.25">
      <c r="A8466" s="128"/>
      <c r="B8466" s="2"/>
      <c r="C8466" s="139" t="s">
        <v>8334</v>
      </c>
      <c r="D8466" s="124" t="s">
        <v>8335</v>
      </c>
      <c r="E8466" s="118" t="s">
        <v>48</v>
      </c>
      <c r="F8466" s="124" t="s">
        <v>35249</v>
      </c>
      <c r="G8466" s="118" t="s">
        <v>34659</v>
      </c>
      <c r="H8466" s="137">
        <v>41801</v>
      </c>
      <c r="I8466" s="119">
        <v>87</v>
      </c>
      <c r="J8466" s="129"/>
      <c r="K8466" s="129"/>
      <c r="L8466" s="129">
        <v>0</v>
      </c>
      <c r="M8466" s="134" t="s">
        <v>27894</v>
      </c>
    </row>
    <row r="8467" spans="1:13" hidden="1" x14ac:dyDescent="0.25">
      <c r="A8467" s="128"/>
      <c r="B8467" s="2"/>
      <c r="C8467" s="139" t="s">
        <v>8336</v>
      </c>
      <c r="D8467" s="124" t="s">
        <v>8337</v>
      </c>
      <c r="E8467" s="118" t="s">
        <v>48</v>
      </c>
      <c r="F8467" s="124" t="s">
        <v>35249</v>
      </c>
      <c r="G8467" s="118" t="s">
        <v>34659</v>
      </c>
      <c r="H8467" s="137">
        <v>41801</v>
      </c>
      <c r="I8467" s="119">
        <v>40</v>
      </c>
      <c r="J8467" s="129"/>
      <c r="K8467" s="129"/>
      <c r="L8467" s="129">
        <v>0</v>
      </c>
      <c r="M8467" s="134" t="s">
        <v>23421</v>
      </c>
    </row>
    <row r="8468" spans="1:13" hidden="1" x14ac:dyDescent="0.25">
      <c r="A8468" s="128"/>
      <c r="B8468" s="2"/>
      <c r="C8468" s="139" t="s">
        <v>8338</v>
      </c>
      <c r="D8468" s="124" t="s">
        <v>8339</v>
      </c>
      <c r="E8468" s="118" t="s">
        <v>48</v>
      </c>
      <c r="F8468" s="124" t="s">
        <v>35249</v>
      </c>
      <c r="G8468" s="118" t="s">
        <v>34659</v>
      </c>
      <c r="H8468" s="137">
        <v>41801</v>
      </c>
      <c r="I8468" s="119">
        <v>35</v>
      </c>
      <c r="J8468" s="129"/>
      <c r="K8468" s="129"/>
      <c r="L8468" s="129">
        <v>0</v>
      </c>
      <c r="M8468" s="134" t="s">
        <v>23422</v>
      </c>
    </row>
    <row r="8469" spans="1:13" hidden="1" x14ac:dyDescent="0.25">
      <c r="A8469" s="128"/>
      <c r="B8469" s="2"/>
      <c r="C8469" s="139" t="s">
        <v>8340</v>
      </c>
      <c r="D8469" s="124" t="s">
        <v>8341</v>
      </c>
      <c r="E8469" s="118" t="s">
        <v>48</v>
      </c>
      <c r="F8469" s="124" t="s">
        <v>35249</v>
      </c>
      <c r="G8469" s="118" t="s">
        <v>34659</v>
      </c>
      <c r="H8469" s="137">
        <v>41801</v>
      </c>
      <c r="I8469" s="119">
        <v>42</v>
      </c>
      <c r="J8469" s="129"/>
      <c r="K8469" s="129"/>
      <c r="L8469" s="129">
        <v>0</v>
      </c>
      <c r="M8469" s="134" t="s">
        <v>23423</v>
      </c>
    </row>
    <row r="8470" spans="1:13" hidden="1" x14ac:dyDescent="0.25">
      <c r="A8470" s="128"/>
      <c r="B8470" s="2"/>
      <c r="C8470" s="139" t="s">
        <v>8342</v>
      </c>
      <c r="D8470" s="124" t="s">
        <v>8343</v>
      </c>
      <c r="E8470" s="118" t="s">
        <v>48</v>
      </c>
      <c r="F8470" s="124" t="s">
        <v>35249</v>
      </c>
      <c r="G8470" s="118" t="s">
        <v>34659</v>
      </c>
      <c r="H8470" s="137">
        <v>42506</v>
      </c>
      <c r="I8470" s="119">
        <v>199.2</v>
      </c>
      <c r="J8470" s="129"/>
      <c r="K8470" s="129"/>
      <c r="L8470" s="129">
        <v>0</v>
      </c>
      <c r="M8470" s="134" t="s">
        <v>23424</v>
      </c>
    </row>
    <row r="8471" spans="1:13" hidden="1" x14ac:dyDescent="0.25">
      <c r="A8471" s="128"/>
      <c r="B8471" s="2"/>
      <c r="C8471" s="139" t="s">
        <v>8344</v>
      </c>
      <c r="D8471" s="124" t="s">
        <v>8345</v>
      </c>
      <c r="E8471" s="118" t="s">
        <v>48</v>
      </c>
      <c r="F8471" s="124" t="s">
        <v>35249</v>
      </c>
      <c r="G8471" s="118" t="s">
        <v>34659</v>
      </c>
      <c r="H8471" s="137">
        <v>42327</v>
      </c>
      <c r="I8471" s="119">
        <v>131.80000000000001</v>
      </c>
      <c r="J8471" s="129"/>
      <c r="K8471" s="129"/>
      <c r="L8471" s="129">
        <v>0</v>
      </c>
      <c r="M8471" s="134" t="s">
        <v>23425</v>
      </c>
    </row>
    <row r="8472" spans="1:13" hidden="1" x14ac:dyDescent="0.25">
      <c r="A8472" s="128"/>
      <c r="B8472" s="2"/>
      <c r="C8472" s="139" t="s">
        <v>8346</v>
      </c>
      <c r="D8472" s="124" t="s">
        <v>8347</v>
      </c>
      <c r="E8472" s="118" t="s">
        <v>48</v>
      </c>
      <c r="F8472" s="124" t="s">
        <v>35249</v>
      </c>
      <c r="G8472" s="118" t="s">
        <v>34659</v>
      </c>
      <c r="H8472" s="137">
        <v>41887</v>
      </c>
      <c r="I8472" s="119">
        <v>300</v>
      </c>
      <c r="J8472" s="129"/>
      <c r="K8472" s="129"/>
      <c r="L8472" s="129">
        <v>0</v>
      </c>
      <c r="M8472" s="134" t="s">
        <v>23426</v>
      </c>
    </row>
    <row r="8473" spans="1:13" hidden="1" x14ac:dyDescent="0.25">
      <c r="A8473" s="128"/>
      <c r="B8473" s="2"/>
      <c r="C8473" s="139" t="s">
        <v>8348</v>
      </c>
      <c r="D8473" s="124" t="s">
        <v>8349</v>
      </c>
      <c r="E8473" s="118" t="s">
        <v>48</v>
      </c>
      <c r="F8473" s="124" t="s">
        <v>35249</v>
      </c>
      <c r="G8473" s="118" t="s">
        <v>34659</v>
      </c>
      <c r="H8473" s="137">
        <v>42506</v>
      </c>
      <c r="I8473" s="119">
        <v>191.54</v>
      </c>
      <c r="J8473" s="129"/>
      <c r="K8473" s="129"/>
      <c r="L8473" s="129">
        <v>0</v>
      </c>
      <c r="M8473" s="134" t="s">
        <v>27891</v>
      </c>
    </row>
    <row r="8474" spans="1:13" hidden="1" x14ac:dyDescent="0.25">
      <c r="A8474" s="128"/>
      <c r="B8474" s="2"/>
      <c r="C8474" s="139" t="s">
        <v>8350</v>
      </c>
      <c r="D8474" s="124" t="s">
        <v>8351</v>
      </c>
      <c r="E8474" s="118" t="s">
        <v>48</v>
      </c>
      <c r="F8474" s="124" t="s">
        <v>35249</v>
      </c>
      <c r="G8474" s="118" t="s">
        <v>34659</v>
      </c>
      <c r="H8474" s="137">
        <v>42506</v>
      </c>
      <c r="I8474" s="119">
        <v>191.54</v>
      </c>
      <c r="J8474" s="129"/>
      <c r="K8474" s="129"/>
      <c r="L8474" s="129">
        <v>0</v>
      </c>
      <c r="M8474" s="134" t="s">
        <v>27888</v>
      </c>
    </row>
    <row r="8475" spans="1:13" hidden="1" x14ac:dyDescent="0.25">
      <c r="A8475" s="128"/>
      <c r="B8475" s="2"/>
      <c r="C8475" s="139" t="s">
        <v>27586</v>
      </c>
      <c r="D8475" s="124" t="s">
        <v>27587</v>
      </c>
      <c r="E8475" s="118" t="s">
        <v>48</v>
      </c>
      <c r="F8475" s="124" t="s">
        <v>35249</v>
      </c>
      <c r="G8475" s="118" t="s">
        <v>34659</v>
      </c>
      <c r="H8475" s="137"/>
      <c r="I8475" s="119"/>
      <c r="J8475" s="129"/>
      <c r="K8475" s="129"/>
      <c r="L8475" s="129">
        <v>0</v>
      </c>
      <c r="M8475" s="134" t="s">
        <v>23427</v>
      </c>
    </row>
    <row r="8476" spans="1:13" hidden="1" x14ac:dyDescent="0.25">
      <c r="A8476" s="128"/>
      <c r="B8476" s="2"/>
      <c r="C8476" s="139" t="s">
        <v>28509</v>
      </c>
      <c r="D8476" s="124" t="s">
        <v>28510</v>
      </c>
      <c r="E8476" s="118" t="s">
        <v>48</v>
      </c>
      <c r="F8476" s="124" t="s">
        <v>35249</v>
      </c>
      <c r="G8476" s="118" t="s">
        <v>34659</v>
      </c>
      <c r="H8476" s="137"/>
      <c r="I8476" s="119"/>
      <c r="J8476" s="129"/>
      <c r="K8476" s="129"/>
      <c r="L8476" s="129">
        <v>0</v>
      </c>
      <c r="M8476" s="134" t="s">
        <v>23428</v>
      </c>
    </row>
    <row r="8477" spans="1:13" hidden="1" x14ac:dyDescent="0.25">
      <c r="A8477" s="128"/>
      <c r="B8477" s="2"/>
      <c r="C8477" s="139" t="s">
        <v>32858</v>
      </c>
      <c r="D8477" s="124" t="s">
        <v>32859</v>
      </c>
      <c r="E8477" s="118" t="s">
        <v>48</v>
      </c>
      <c r="F8477" s="124" t="s">
        <v>35249</v>
      </c>
      <c r="G8477" s="118" t="s">
        <v>34659</v>
      </c>
      <c r="H8477" s="137"/>
      <c r="I8477" s="119"/>
      <c r="J8477" s="129"/>
      <c r="K8477" s="129"/>
      <c r="L8477" s="129">
        <v>0</v>
      </c>
      <c r="M8477" s="134" t="s">
        <v>23420</v>
      </c>
    </row>
    <row r="8478" spans="1:13" hidden="1" x14ac:dyDescent="0.25">
      <c r="A8478" s="128"/>
      <c r="B8478" s="2"/>
      <c r="C8478" s="139" t="s">
        <v>28512</v>
      </c>
      <c r="D8478" s="124" t="s">
        <v>28513</v>
      </c>
      <c r="E8478" s="118" t="s">
        <v>48</v>
      </c>
      <c r="F8478" s="124" t="s">
        <v>35249</v>
      </c>
      <c r="G8478" s="118" t="s">
        <v>34659</v>
      </c>
      <c r="H8478" s="137"/>
      <c r="I8478" s="119"/>
      <c r="J8478" s="129"/>
      <c r="K8478" s="129"/>
      <c r="L8478" s="129">
        <v>0</v>
      </c>
      <c r="M8478" s="134" t="s">
        <v>23429</v>
      </c>
    </row>
    <row r="8479" spans="1:13" hidden="1" x14ac:dyDescent="0.25">
      <c r="A8479" s="128"/>
      <c r="B8479" s="2"/>
      <c r="C8479" s="139" t="s">
        <v>8352</v>
      </c>
      <c r="D8479" s="124" t="s">
        <v>8353</v>
      </c>
      <c r="E8479" s="118" t="s">
        <v>48</v>
      </c>
      <c r="F8479" s="124" t="s">
        <v>35249</v>
      </c>
      <c r="G8479" s="118" t="s">
        <v>34659</v>
      </c>
      <c r="H8479" s="137">
        <v>41512</v>
      </c>
      <c r="I8479" s="119">
        <v>86.2</v>
      </c>
      <c r="J8479" s="129"/>
      <c r="K8479" s="129"/>
      <c r="L8479" s="129">
        <v>0</v>
      </c>
      <c r="M8479" s="134" t="s">
        <v>23430</v>
      </c>
    </row>
    <row r="8480" spans="1:13" hidden="1" x14ac:dyDescent="0.25">
      <c r="A8480" s="128"/>
      <c r="B8480" s="2"/>
      <c r="C8480" s="139" t="s">
        <v>8354</v>
      </c>
      <c r="D8480" s="124" t="s">
        <v>8355</v>
      </c>
      <c r="E8480" s="118" t="s">
        <v>48</v>
      </c>
      <c r="F8480" s="124" t="s">
        <v>35249</v>
      </c>
      <c r="G8480" s="118" t="s">
        <v>34659</v>
      </c>
      <c r="H8480" s="137">
        <v>46079</v>
      </c>
      <c r="I8480" s="119">
        <v>58</v>
      </c>
      <c r="J8480" s="129"/>
      <c r="K8480" s="129"/>
      <c r="L8480" s="129">
        <v>0</v>
      </c>
      <c r="M8480" s="134" t="s">
        <v>23431</v>
      </c>
    </row>
    <row r="8481" spans="1:13" hidden="1" x14ac:dyDescent="0.25">
      <c r="A8481" s="128"/>
      <c r="B8481" s="2"/>
      <c r="C8481" s="139" t="s">
        <v>8356</v>
      </c>
      <c r="D8481" s="124" t="s">
        <v>8357</v>
      </c>
      <c r="E8481" s="118" t="s">
        <v>48</v>
      </c>
      <c r="F8481" s="124" t="s">
        <v>35249</v>
      </c>
      <c r="G8481" s="118" t="s">
        <v>34659</v>
      </c>
      <c r="H8481" s="137">
        <v>41971</v>
      </c>
      <c r="I8481" s="119">
        <v>124.5</v>
      </c>
      <c r="J8481" s="129"/>
      <c r="K8481" s="129"/>
      <c r="L8481" s="129">
        <v>0</v>
      </c>
      <c r="M8481" s="134" t="s">
        <v>23432</v>
      </c>
    </row>
    <row r="8482" spans="1:13" hidden="1" x14ac:dyDescent="0.25">
      <c r="A8482" s="128"/>
      <c r="B8482" s="2"/>
      <c r="C8482" s="139" t="s">
        <v>8358</v>
      </c>
      <c r="D8482" s="124" t="s">
        <v>8359</v>
      </c>
      <c r="E8482" s="118" t="s">
        <v>48</v>
      </c>
      <c r="F8482" s="124" t="s">
        <v>35249</v>
      </c>
      <c r="G8482" s="118" t="s">
        <v>34659</v>
      </c>
      <c r="H8482" s="137">
        <v>43628</v>
      </c>
      <c r="I8482" s="119">
        <v>19.5</v>
      </c>
      <c r="J8482" s="129"/>
      <c r="K8482" s="129"/>
      <c r="L8482" s="129">
        <v>0</v>
      </c>
      <c r="M8482" s="134" t="s">
        <v>28205</v>
      </c>
    </row>
    <row r="8483" spans="1:13" hidden="1" x14ac:dyDescent="0.25">
      <c r="A8483" s="128"/>
      <c r="B8483" s="2"/>
      <c r="C8483" s="139" t="s">
        <v>8360</v>
      </c>
      <c r="D8483" s="124" t="s">
        <v>8361</v>
      </c>
      <c r="E8483" s="118" t="s">
        <v>48</v>
      </c>
      <c r="F8483" s="124" t="s">
        <v>35249</v>
      </c>
      <c r="G8483" s="118" t="s">
        <v>34659</v>
      </c>
      <c r="H8483" s="137">
        <v>41428</v>
      </c>
      <c r="I8483" s="119">
        <v>150</v>
      </c>
      <c r="J8483" s="129"/>
      <c r="K8483" s="129"/>
      <c r="L8483" s="129">
        <v>0</v>
      </c>
      <c r="M8483" s="134" t="s">
        <v>23433</v>
      </c>
    </row>
    <row r="8484" spans="1:13" hidden="1" x14ac:dyDescent="0.25">
      <c r="A8484" s="128"/>
      <c r="B8484" s="2"/>
      <c r="C8484" s="139" t="s">
        <v>8362</v>
      </c>
      <c r="D8484" s="124" t="s">
        <v>8363</v>
      </c>
      <c r="E8484" s="118" t="s">
        <v>48</v>
      </c>
      <c r="F8484" s="124" t="s">
        <v>35249</v>
      </c>
      <c r="G8484" s="118" t="s">
        <v>2</v>
      </c>
      <c r="H8484" s="137">
        <v>43116</v>
      </c>
      <c r="I8484" s="119">
        <v>355.4</v>
      </c>
      <c r="J8484" s="129"/>
      <c r="K8484" s="129"/>
      <c r="L8484" s="129">
        <v>0</v>
      </c>
      <c r="M8484" s="134" t="s">
        <v>23434</v>
      </c>
    </row>
    <row r="8485" spans="1:13" hidden="1" x14ac:dyDescent="0.25">
      <c r="A8485" s="128"/>
      <c r="B8485" s="2"/>
      <c r="C8485" s="139" t="s">
        <v>42096</v>
      </c>
      <c r="D8485" s="124" t="s">
        <v>42097</v>
      </c>
      <c r="E8485" s="118" t="s">
        <v>48</v>
      </c>
      <c r="F8485" s="124" t="s">
        <v>35249</v>
      </c>
      <c r="G8485" s="118" t="s">
        <v>58</v>
      </c>
      <c r="H8485" s="137">
        <v>46120</v>
      </c>
      <c r="I8485" s="119">
        <v>20.6</v>
      </c>
      <c r="J8485" s="129"/>
      <c r="K8485" s="129"/>
      <c r="L8485" s="129">
        <v>0</v>
      </c>
      <c r="M8485" s="134" t="s">
        <v>32489</v>
      </c>
    </row>
    <row r="8486" spans="1:13" hidden="1" x14ac:dyDescent="0.25">
      <c r="A8486" s="128"/>
      <c r="B8486" s="2"/>
      <c r="C8486" s="139" t="s">
        <v>8364</v>
      </c>
      <c r="D8486" s="124" t="s">
        <v>8365</v>
      </c>
      <c r="E8486" s="118" t="s">
        <v>48</v>
      </c>
      <c r="F8486" s="124" t="s">
        <v>35249</v>
      </c>
      <c r="G8486" s="118" t="s">
        <v>58</v>
      </c>
      <c r="H8486" s="137">
        <v>45524</v>
      </c>
      <c r="I8486" s="119">
        <v>70</v>
      </c>
      <c r="J8486" s="129"/>
      <c r="K8486" s="129"/>
      <c r="L8486" s="129">
        <v>0</v>
      </c>
      <c r="M8486" s="134" t="s">
        <v>27964</v>
      </c>
    </row>
    <row r="8487" spans="1:13" hidden="1" x14ac:dyDescent="0.25">
      <c r="A8487" s="128"/>
      <c r="B8487" s="2"/>
      <c r="C8487" s="139" t="s">
        <v>33389</v>
      </c>
      <c r="D8487" s="124" t="s">
        <v>33390</v>
      </c>
      <c r="E8487" s="118" t="s">
        <v>48</v>
      </c>
      <c r="F8487" s="124" t="s">
        <v>35249</v>
      </c>
      <c r="G8487" s="118" t="s">
        <v>34659</v>
      </c>
      <c r="H8487" s="137"/>
      <c r="I8487" s="119"/>
      <c r="J8487" s="129"/>
      <c r="K8487" s="129"/>
      <c r="L8487" s="129">
        <v>0</v>
      </c>
      <c r="M8487" s="134" t="s">
        <v>27970</v>
      </c>
    </row>
    <row r="8488" spans="1:13" hidden="1" x14ac:dyDescent="0.25">
      <c r="A8488" s="128"/>
      <c r="B8488" s="2"/>
      <c r="C8488" s="139" t="s">
        <v>8366</v>
      </c>
      <c r="D8488" s="124" t="s">
        <v>8367</v>
      </c>
      <c r="E8488" s="118" t="s">
        <v>48</v>
      </c>
      <c r="F8488" s="124" t="s">
        <v>35249</v>
      </c>
      <c r="G8488" s="118" t="s">
        <v>34659</v>
      </c>
      <c r="H8488" s="137"/>
      <c r="I8488" s="119"/>
      <c r="J8488" s="129"/>
      <c r="K8488" s="129"/>
      <c r="L8488" s="129">
        <v>0</v>
      </c>
      <c r="M8488" s="134" t="s">
        <v>28897</v>
      </c>
    </row>
    <row r="8489" spans="1:13" hidden="1" x14ac:dyDescent="0.25">
      <c r="A8489" s="128"/>
      <c r="B8489" s="2"/>
      <c r="C8489" s="139" t="s">
        <v>8368</v>
      </c>
      <c r="D8489" s="124" t="s">
        <v>8369</v>
      </c>
      <c r="E8489" s="118" t="s">
        <v>48</v>
      </c>
      <c r="F8489" s="124" t="s">
        <v>35249</v>
      </c>
      <c r="G8489" s="118" t="s">
        <v>58</v>
      </c>
      <c r="H8489" s="137">
        <v>43682</v>
      </c>
      <c r="I8489" s="119">
        <v>415</v>
      </c>
      <c r="J8489" s="129"/>
      <c r="K8489" s="129"/>
      <c r="L8489" s="129">
        <v>0</v>
      </c>
      <c r="M8489" s="134" t="s">
        <v>23435</v>
      </c>
    </row>
    <row r="8490" spans="1:13" hidden="1" x14ac:dyDescent="0.25">
      <c r="A8490" s="128"/>
      <c r="B8490" s="2"/>
      <c r="C8490" s="139" t="s">
        <v>35351</v>
      </c>
      <c r="D8490" s="124" t="s">
        <v>35352</v>
      </c>
      <c r="E8490" s="118" t="s">
        <v>48</v>
      </c>
      <c r="F8490" s="124" t="s">
        <v>35249</v>
      </c>
      <c r="G8490" s="118" t="s">
        <v>2</v>
      </c>
      <c r="H8490" s="137">
        <v>46106</v>
      </c>
      <c r="I8490" s="119">
        <v>60</v>
      </c>
      <c r="J8490" s="129"/>
      <c r="K8490" s="129"/>
      <c r="L8490" s="129">
        <v>0</v>
      </c>
      <c r="M8490" s="134" t="s">
        <v>23436</v>
      </c>
    </row>
    <row r="8491" spans="1:13" hidden="1" x14ac:dyDescent="0.25">
      <c r="A8491" s="128"/>
      <c r="B8491" s="2"/>
      <c r="C8491" s="139" t="s">
        <v>8370</v>
      </c>
      <c r="D8491" s="124" t="s">
        <v>8371</v>
      </c>
      <c r="E8491" s="118" t="s">
        <v>48</v>
      </c>
      <c r="F8491" s="124" t="s">
        <v>35249</v>
      </c>
      <c r="G8491" s="118" t="s">
        <v>2</v>
      </c>
      <c r="H8491" s="137">
        <v>45833</v>
      </c>
      <c r="I8491" s="119">
        <v>330.66</v>
      </c>
      <c r="J8491" s="129"/>
      <c r="K8491" s="129"/>
      <c r="L8491" s="129">
        <v>0</v>
      </c>
      <c r="M8491" s="134" t="s">
        <v>23437</v>
      </c>
    </row>
    <row r="8492" spans="1:13" hidden="1" x14ac:dyDescent="0.25">
      <c r="A8492" s="128"/>
      <c r="B8492" s="2"/>
      <c r="C8492" s="139" t="s">
        <v>8372</v>
      </c>
      <c r="D8492" s="124" t="s">
        <v>8373</v>
      </c>
      <c r="E8492" s="118" t="s">
        <v>48</v>
      </c>
      <c r="F8492" s="124" t="s">
        <v>35249</v>
      </c>
      <c r="G8492" s="118" t="s">
        <v>58</v>
      </c>
      <c r="H8492" s="137"/>
      <c r="I8492" s="119"/>
      <c r="J8492" s="129"/>
      <c r="K8492" s="129"/>
      <c r="L8492" s="129">
        <v>0</v>
      </c>
      <c r="M8492" s="134" t="s">
        <v>23438</v>
      </c>
    </row>
    <row r="8493" spans="1:13" hidden="1" x14ac:dyDescent="0.25">
      <c r="A8493" s="128"/>
      <c r="B8493" s="2"/>
      <c r="C8493" s="139" t="s">
        <v>42098</v>
      </c>
      <c r="D8493" s="124" t="s">
        <v>42099</v>
      </c>
      <c r="E8493" s="118" t="s">
        <v>48</v>
      </c>
      <c r="F8493" s="124" t="s">
        <v>35249</v>
      </c>
      <c r="G8493" s="118" t="s">
        <v>34659</v>
      </c>
      <c r="H8493" s="137">
        <v>46077</v>
      </c>
      <c r="I8493" s="119">
        <v>255.5</v>
      </c>
      <c r="J8493" s="129"/>
      <c r="K8493" s="129"/>
      <c r="L8493" s="129">
        <v>0</v>
      </c>
      <c r="M8493" s="134" t="s">
        <v>31104</v>
      </c>
    </row>
    <row r="8494" spans="1:13" hidden="1" x14ac:dyDescent="0.25">
      <c r="A8494" s="128"/>
      <c r="B8494" s="2"/>
      <c r="C8494" s="139" t="s">
        <v>8374</v>
      </c>
      <c r="D8494" s="124" t="s">
        <v>8375</v>
      </c>
      <c r="E8494" s="118" t="s">
        <v>48</v>
      </c>
      <c r="F8494" s="124" t="s">
        <v>35249</v>
      </c>
      <c r="G8494" s="118" t="s">
        <v>34659</v>
      </c>
      <c r="H8494" s="137">
        <v>42269</v>
      </c>
      <c r="I8494" s="119">
        <v>259.5</v>
      </c>
      <c r="J8494" s="129"/>
      <c r="K8494" s="129"/>
      <c r="L8494" s="129">
        <v>0</v>
      </c>
      <c r="M8494" s="134" t="s">
        <v>29433</v>
      </c>
    </row>
    <row r="8495" spans="1:13" hidden="1" x14ac:dyDescent="0.25">
      <c r="A8495" s="128"/>
      <c r="B8495" s="2"/>
      <c r="C8495" s="139" t="s">
        <v>8376</v>
      </c>
      <c r="D8495" s="124" t="s">
        <v>8377</v>
      </c>
      <c r="E8495" s="118" t="s">
        <v>48</v>
      </c>
      <c r="F8495" s="124" t="s">
        <v>35249</v>
      </c>
      <c r="G8495" s="118" t="s">
        <v>34659</v>
      </c>
      <c r="H8495" s="137">
        <v>41631</v>
      </c>
      <c r="I8495" s="119">
        <v>184.4</v>
      </c>
      <c r="J8495" s="129"/>
      <c r="K8495" s="129"/>
      <c r="L8495" s="129">
        <v>0</v>
      </c>
      <c r="M8495" s="134" t="s">
        <v>23439</v>
      </c>
    </row>
    <row r="8496" spans="1:13" hidden="1" x14ac:dyDescent="0.25">
      <c r="A8496" s="128"/>
      <c r="B8496" s="2"/>
      <c r="C8496" s="139" t="s">
        <v>28374</v>
      </c>
      <c r="D8496" s="124" t="s">
        <v>42100</v>
      </c>
      <c r="E8496" s="118" t="s">
        <v>48</v>
      </c>
      <c r="F8496" s="124" t="s">
        <v>35249</v>
      </c>
      <c r="G8496" s="118" t="s">
        <v>236</v>
      </c>
      <c r="H8496" s="137">
        <v>45278</v>
      </c>
      <c r="I8496" s="119">
        <v>253.07</v>
      </c>
      <c r="J8496" s="129"/>
      <c r="K8496" s="129"/>
      <c r="L8496" s="129">
        <v>0</v>
      </c>
      <c r="M8496" s="134" t="s">
        <v>35174</v>
      </c>
    </row>
    <row r="8497" spans="1:13" hidden="1" x14ac:dyDescent="0.25">
      <c r="A8497" s="128"/>
      <c r="B8497" s="2"/>
      <c r="C8497" s="139" t="s">
        <v>29794</v>
      </c>
      <c r="D8497" s="124" t="s">
        <v>42101</v>
      </c>
      <c r="E8497" s="118" t="s">
        <v>48</v>
      </c>
      <c r="F8497" s="124" t="s">
        <v>35249</v>
      </c>
      <c r="G8497" s="118" t="s">
        <v>236</v>
      </c>
      <c r="H8497" s="137">
        <v>45278</v>
      </c>
      <c r="I8497" s="119">
        <v>276.02999999999997</v>
      </c>
      <c r="J8497" s="129"/>
      <c r="K8497" s="129"/>
      <c r="L8497" s="129">
        <v>0</v>
      </c>
      <c r="M8497" s="134" t="s">
        <v>23440</v>
      </c>
    </row>
    <row r="8498" spans="1:13" hidden="1" x14ac:dyDescent="0.25">
      <c r="A8498" s="128"/>
      <c r="B8498" s="2"/>
      <c r="C8498" s="139" t="s">
        <v>27944</v>
      </c>
      <c r="D8498" s="124" t="s">
        <v>42102</v>
      </c>
      <c r="E8498" s="118" t="s">
        <v>48</v>
      </c>
      <c r="F8498" s="124" t="s">
        <v>35249</v>
      </c>
      <c r="G8498" s="118" t="s">
        <v>236</v>
      </c>
      <c r="H8498" s="137">
        <v>45278</v>
      </c>
      <c r="I8498" s="119">
        <v>276.02999999999997</v>
      </c>
      <c r="J8498" s="129"/>
      <c r="K8498" s="129"/>
      <c r="L8498" s="129">
        <v>0</v>
      </c>
      <c r="M8498" s="134" t="s">
        <v>23441</v>
      </c>
    </row>
    <row r="8499" spans="1:13" hidden="1" x14ac:dyDescent="0.25">
      <c r="A8499" s="128"/>
      <c r="B8499" s="2"/>
      <c r="C8499" s="139" t="s">
        <v>28341</v>
      </c>
      <c r="D8499" s="124" t="s">
        <v>42103</v>
      </c>
      <c r="E8499" s="118" t="s">
        <v>48</v>
      </c>
      <c r="F8499" s="124" t="s">
        <v>35249</v>
      </c>
      <c r="G8499" s="118" t="s">
        <v>236</v>
      </c>
      <c r="H8499" s="137">
        <v>45278</v>
      </c>
      <c r="I8499" s="119">
        <v>276.02999999999997</v>
      </c>
      <c r="J8499" s="129"/>
      <c r="K8499" s="129"/>
      <c r="L8499" s="129">
        <v>0</v>
      </c>
      <c r="M8499" s="134" t="s">
        <v>23442</v>
      </c>
    </row>
    <row r="8500" spans="1:13" hidden="1" x14ac:dyDescent="0.25">
      <c r="A8500" s="128"/>
      <c r="B8500" s="2"/>
      <c r="C8500" s="139" t="s">
        <v>8378</v>
      </c>
      <c r="D8500" s="124" t="s">
        <v>8379</v>
      </c>
      <c r="E8500" s="118" t="s">
        <v>48</v>
      </c>
      <c r="F8500" s="124" t="s">
        <v>35249</v>
      </c>
      <c r="G8500" s="118" t="s">
        <v>58</v>
      </c>
      <c r="H8500" s="137">
        <v>41493</v>
      </c>
      <c r="I8500" s="119">
        <v>55.5</v>
      </c>
      <c r="J8500" s="129"/>
      <c r="K8500" s="129"/>
      <c r="L8500" s="129">
        <v>0</v>
      </c>
      <c r="M8500" s="134" t="s">
        <v>23443</v>
      </c>
    </row>
    <row r="8501" spans="1:13" hidden="1" x14ac:dyDescent="0.25">
      <c r="A8501" s="128"/>
      <c r="B8501" s="2"/>
      <c r="C8501" s="139" t="s">
        <v>8380</v>
      </c>
      <c r="D8501" s="124" t="s">
        <v>8381</v>
      </c>
      <c r="E8501" s="118" t="s">
        <v>48</v>
      </c>
      <c r="F8501" s="124" t="s">
        <v>35249</v>
      </c>
      <c r="G8501" s="118" t="s">
        <v>34659</v>
      </c>
      <c r="H8501" s="137">
        <v>41919</v>
      </c>
      <c r="I8501" s="119">
        <v>49.12</v>
      </c>
      <c r="J8501" s="129"/>
      <c r="K8501" s="129"/>
      <c r="L8501" s="129">
        <v>0</v>
      </c>
      <c r="M8501" s="134" t="s">
        <v>23444</v>
      </c>
    </row>
    <row r="8502" spans="1:13" hidden="1" x14ac:dyDescent="0.25">
      <c r="A8502" s="128"/>
      <c r="B8502" s="2"/>
      <c r="C8502" s="139" t="s">
        <v>33490</v>
      </c>
      <c r="D8502" s="124" t="s">
        <v>33491</v>
      </c>
      <c r="E8502" s="118" t="s">
        <v>48</v>
      </c>
      <c r="F8502" s="124" t="s">
        <v>35249</v>
      </c>
      <c r="G8502" s="118" t="s">
        <v>34659</v>
      </c>
      <c r="H8502" s="137"/>
      <c r="I8502" s="119"/>
      <c r="J8502" s="129"/>
      <c r="K8502" s="129"/>
      <c r="L8502" s="129">
        <v>0</v>
      </c>
      <c r="M8502" s="134" t="s">
        <v>23445</v>
      </c>
    </row>
    <row r="8503" spans="1:13" hidden="1" x14ac:dyDescent="0.25">
      <c r="A8503" s="128"/>
      <c r="B8503" s="2"/>
      <c r="C8503" s="139" t="s">
        <v>8382</v>
      </c>
      <c r="D8503" s="124" t="s">
        <v>8383</v>
      </c>
      <c r="E8503" s="118" t="s">
        <v>48</v>
      </c>
      <c r="F8503" s="124" t="s">
        <v>35249</v>
      </c>
      <c r="G8503" s="118" t="s">
        <v>58</v>
      </c>
      <c r="H8503" s="137">
        <v>41415</v>
      </c>
      <c r="I8503" s="119">
        <v>59</v>
      </c>
      <c r="J8503" s="129"/>
      <c r="K8503" s="129"/>
      <c r="L8503" s="129">
        <v>0</v>
      </c>
      <c r="M8503" s="134" t="s">
        <v>23446</v>
      </c>
    </row>
    <row r="8504" spans="1:13" hidden="1" x14ac:dyDescent="0.25">
      <c r="A8504" s="128"/>
      <c r="B8504" s="2"/>
      <c r="C8504" s="139" t="s">
        <v>8384</v>
      </c>
      <c r="D8504" s="124" t="s">
        <v>8385</v>
      </c>
      <c r="E8504" s="118" t="s">
        <v>48</v>
      </c>
      <c r="F8504" s="124" t="s">
        <v>35249</v>
      </c>
      <c r="G8504" s="118" t="s">
        <v>2</v>
      </c>
      <c r="H8504" s="137">
        <v>43245</v>
      </c>
      <c r="I8504" s="119">
        <v>3814</v>
      </c>
      <c r="J8504" s="129"/>
      <c r="K8504" s="129"/>
      <c r="L8504" s="129">
        <v>0</v>
      </c>
      <c r="M8504" s="134" t="s">
        <v>23447</v>
      </c>
    </row>
    <row r="8505" spans="1:13" hidden="1" x14ac:dyDescent="0.25">
      <c r="A8505" s="128"/>
      <c r="B8505" s="2"/>
      <c r="C8505" s="139" t="s">
        <v>31844</v>
      </c>
      <c r="D8505" s="124" t="s">
        <v>31845</v>
      </c>
      <c r="E8505" s="118" t="s">
        <v>48</v>
      </c>
      <c r="F8505" s="124" t="s">
        <v>35249</v>
      </c>
      <c r="G8505" s="118" t="s">
        <v>2</v>
      </c>
      <c r="H8505" s="137"/>
      <c r="I8505" s="119"/>
      <c r="J8505" s="129"/>
      <c r="K8505" s="129"/>
      <c r="L8505" s="129">
        <v>0</v>
      </c>
      <c r="M8505" s="134" t="s">
        <v>23448</v>
      </c>
    </row>
    <row r="8506" spans="1:13" hidden="1" x14ac:dyDescent="0.25">
      <c r="A8506" s="128"/>
      <c r="B8506" s="2"/>
      <c r="C8506" s="139" t="s">
        <v>8386</v>
      </c>
      <c r="D8506" s="124" t="s">
        <v>8387</v>
      </c>
      <c r="E8506" s="118" t="s">
        <v>48</v>
      </c>
      <c r="F8506" s="124" t="s">
        <v>35249</v>
      </c>
      <c r="G8506" s="118" t="s">
        <v>34659</v>
      </c>
      <c r="H8506" s="137">
        <v>41527</v>
      </c>
      <c r="I8506" s="119">
        <v>2250</v>
      </c>
      <c r="J8506" s="129"/>
      <c r="K8506" s="129"/>
      <c r="L8506" s="129">
        <v>0</v>
      </c>
      <c r="M8506" s="134" t="s">
        <v>23449</v>
      </c>
    </row>
    <row r="8507" spans="1:13" hidden="1" x14ac:dyDescent="0.25">
      <c r="A8507" s="128"/>
      <c r="B8507" s="2"/>
      <c r="C8507" s="139" t="s">
        <v>8388</v>
      </c>
      <c r="D8507" s="124" t="s">
        <v>8389</v>
      </c>
      <c r="E8507" s="118" t="s">
        <v>48</v>
      </c>
      <c r="F8507" s="124" t="s">
        <v>35249</v>
      </c>
      <c r="G8507" s="118" t="s">
        <v>2</v>
      </c>
      <c r="H8507" s="137">
        <v>40344</v>
      </c>
      <c r="I8507" s="119">
        <v>80</v>
      </c>
      <c r="J8507" s="129"/>
      <c r="K8507" s="129"/>
      <c r="L8507" s="129">
        <v>0</v>
      </c>
      <c r="M8507" s="134" t="s">
        <v>23450</v>
      </c>
    </row>
    <row r="8508" spans="1:13" hidden="1" x14ac:dyDescent="0.25">
      <c r="A8508" s="128"/>
      <c r="B8508" s="2"/>
      <c r="C8508" s="139" t="s">
        <v>8390</v>
      </c>
      <c r="D8508" s="124" t="s">
        <v>8391</v>
      </c>
      <c r="E8508" s="118" t="s">
        <v>48</v>
      </c>
      <c r="F8508" s="124" t="s">
        <v>35249</v>
      </c>
      <c r="G8508" s="118" t="s">
        <v>2</v>
      </c>
      <c r="H8508" s="137">
        <v>40344</v>
      </c>
      <c r="I8508" s="119">
        <v>25.05</v>
      </c>
      <c r="J8508" s="129"/>
      <c r="K8508" s="129"/>
      <c r="L8508" s="129">
        <v>0</v>
      </c>
      <c r="M8508" s="134" t="s">
        <v>23451</v>
      </c>
    </row>
    <row r="8509" spans="1:13" hidden="1" x14ac:dyDescent="0.25">
      <c r="A8509" s="128"/>
      <c r="B8509" s="2"/>
      <c r="C8509" s="139" t="s">
        <v>8392</v>
      </c>
      <c r="D8509" s="124" t="s">
        <v>8393</v>
      </c>
      <c r="E8509" s="118" t="s">
        <v>48</v>
      </c>
      <c r="F8509" s="124" t="s">
        <v>35249</v>
      </c>
      <c r="G8509" s="118" t="s">
        <v>34659</v>
      </c>
      <c r="H8509" s="137">
        <v>42118</v>
      </c>
      <c r="I8509" s="119">
        <v>475</v>
      </c>
      <c r="J8509" s="129"/>
      <c r="K8509" s="129"/>
      <c r="L8509" s="129">
        <v>0</v>
      </c>
      <c r="M8509" s="134" t="s">
        <v>23452</v>
      </c>
    </row>
    <row r="8510" spans="1:13" hidden="1" x14ac:dyDescent="0.25">
      <c r="A8510" s="128"/>
      <c r="B8510" s="2"/>
      <c r="C8510" s="139" t="s">
        <v>28441</v>
      </c>
      <c r="D8510" s="124" t="s">
        <v>28442</v>
      </c>
      <c r="E8510" s="118" t="s">
        <v>48</v>
      </c>
      <c r="F8510" s="124" t="s">
        <v>35249</v>
      </c>
      <c r="G8510" s="118" t="s">
        <v>34659</v>
      </c>
      <c r="H8510" s="137"/>
      <c r="I8510" s="119"/>
      <c r="J8510" s="129"/>
      <c r="K8510" s="129"/>
      <c r="L8510" s="129">
        <v>0</v>
      </c>
      <c r="M8510" s="134"/>
    </row>
    <row r="8511" spans="1:13" hidden="1" x14ac:dyDescent="0.25">
      <c r="A8511" s="128"/>
      <c r="B8511" s="2"/>
      <c r="C8511" s="139" t="s">
        <v>28506</v>
      </c>
      <c r="D8511" s="124" t="s">
        <v>28507</v>
      </c>
      <c r="E8511" s="118" t="s">
        <v>48</v>
      </c>
      <c r="F8511" s="124" t="s">
        <v>35249</v>
      </c>
      <c r="G8511" s="118" t="s">
        <v>34659</v>
      </c>
      <c r="H8511" s="137"/>
      <c r="I8511" s="119"/>
      <c r="J8511" s="129"/>
      <c r="K8511" s="129"/>
      <c r="L8511" s="129">
        <v>0</v>
      </c>
      <c r="M8511" s="134" t="s">
        <v>23453</v>
      </c>
    </row>
    <row r="8512" spans="1:13" hidden="1" x14ac:dyDescent="0.25">
      <c r="A8512" s="128"/>
      <c r="B8512" s="2"/>
      <c r="C8512" s="139" t="s">
        <v>8394</v>
      </c>
      <c r="D8512" s="124" t="s">
        <v>8395</v>
      </c>
      <c r="E8512" s="118" t="s">
        <v>48</v>
      </c>
      <c r="F8512" s="124" t="s">
        <v>35249</v>
      </c>
      <c r="G8512" s="118" t="s">
        <v>2</v>
      </c>
      <c r="H8512" s="137">
        <v>40498</v>
      </c>
      <c r="I8512" s="119">
        <v>28.47</v>
      </c>
      <c r="J8512" s="129"/>
      <c r="K8512" s="129"/>
      <c r="L8512" s="129">
        <v>0</v>
      </c>
      <c r="M8512" s="134" t="s">
        <v>23454</v>
      </c>
    </row>
    <row r="8513" spans="1:13" hidden="1" x14ac:dyDescent="0.25">
      <c r="A8513" s="128"/>
      <c r="B8513" s="2"/>
      <c r="C8513" s="139" t="s">
        <v>27834</v>
      </c>
      <c r="D8513" s="124" t="s">
        <v>27835</v>
      </c>
      <c r="E8513" s="118" t="s">
        <v>48</v>
      </c>
      <c r="F8513" s="124" t="s">
        <v>35249</v>
      </c>
      <c r="G8513" s="118" t="s">
        <v>34659</v>
      </c>
      <c r="H8513" s="137"/>
      <c r="I8513" s="119"/>
      <c r="J8513" s="129"/>
      <c r="K8513" s="129"/>
      <c r="L8513" s="129">
        <v>0</v>
      </c>
      <c r="M8513" s="134" t="s">
        <v>23455</v>
      </c>
    </row>
    <row r="8514" spans="1:13" hidden="1" x14ac:dyDescent="0.25">
      <c r="A8514" s="128"/>
      <c r="B8514" s="2"/>
      <c r="C8514" s="139" t="s">
        <v>8396</v>
      </c>
      <c r="D8514" s="124" t="s">
        <v>8397</v>
      </c>
      <c r="E8514" s="118" t="s">
        <v>48</v>
      </c>
      <c r="F8514" s="124" t="s">
        <v>35249</v>
      </c>
      <c r="G8514" s="118" t="s">
        <v>34659</v>
      </c>
      <c r="H8514" s="137">
        <v>41757</v>
      </c>
      <c r="I8514" s="119">
        <v>2.89</v>
      </c>
      <c r="J8514" s="129"/>
      <c r="K8514" s="129"/>
      <c r="L8514" s="129">
        <v>0</v>
      </c>
      <c r="M8514" s="134" t="s">
        <v>23456</v>
      </c>
    </row>
    <row r="8515" spans="1:13" hidden="1" x14ac:dyDescent="0.25">
      <c r="A8515" s="128"/>
      <c r="B8515" s="2"/>
      <c r="C8515" s="139" t="s">
        <v>27739</v>
      </c>
      <c r="D8515" s="124" t="s">
        <v>27740</v>
      </c>
      <c r="E8515" s="118" t="s">
        <v>48</v>
      </c>
      <c r="F8515" s="124" t="s">
        <v>35249</v>
      </c>
      <c r="G8515" s="118" t="s">
        <v>34659</v>
      </c>
      <c r="H8515" s="137"/>
      <c r="I8515" s="119"/>
      <c r="J8515" s="129"/>
      <c r="K8515" s="129"/>
      <c r="L8515" s="129">
        <v>0</v>
      </c>
      <c r="M8515" s="134" t="s">
        <v>23457</v>
      </c>
    </row>
    <row r="8516" spans="1:13" hidden="1" x14ac:dyDescent="0.25">
      <c r="A8516" s="128"/>
      <c r="B8516" s="2"/>
      <c r="C8516" s="139" t="s">
        <v>8398</v>
      </c>
      <c r="D8516" s="124" t="s">
        <v>8399</v>
      </c>
      <c r="E8516" s="118" t="s">
        <v>48</v>
      </c>
      <c r="F8516" s="124" t="s">
        <v>35249</v>
      </c>
      <c r="G8516" s="118" t="s">
        <v>2</v>
      </c>
      <c r="H8516" s="137">
        <v>43017</v>
      </c>
      <c r="I8516" s="119">
        <v>7.35</v>
      </c>
      <c r="J8516" s="129"/>
      <c r="K8516" s="129"/>
      <c r="L8516" s="129">
        <v>0</v>
      </c>
      <c r="M8516" s="134" t="s">
        <v>23458</v>
      </c>
    </row>
    <row r="8517" spans="1:13" hidden="1" x14ac:dyDescent="0.25">
      <c r="A8517" s="128"/>
      <c r="B8517" s="2"/>
      <c r="C8517" s="139" t="s">
        <v>28270</v>
      </c>
      <c r="D8517" s="124" t="s">
        <v>28271</v>
      </c>
      <c r="E8517" s="118" t="s">
        <v>48</v>
      </c>
      <c r="F8517" s="124" t="s">
        <v>35249</v>
      </c>
      <c r="G8517" s="118" t="s">
        <v>34659</v>
      </c>
      <c r="H8517" s="137"/>
      <c r="I8517" s="119"/>
      <c r="J8517" s="129"/>
      <c r="K8517" s="129"/>
      <c r="L8517" s="129">
        <v>0</v>
      </c>
      <c r="M8517" s="134" t="s">
        <v>29514</v>
      </c>
    </row>
    <row r="8518" spans="1:13" hidden="1" x14ac:dyDescent="0.25">
      <c r="A8518" s="128"/>
      <c r="B8518" s="2"/>
      <c r="C8518" s="139" t="s">
        <v>8400</v>
      </c>
      <c r="D8518" s="124" t="s">
        <v>8401</v>
      </c>
      <c r="E8518" s="118" t="s">
        <v>48</v>
      </c>
      <c r="F8518" s="124" t="s">
        <v>35249</v>
      </c>
      <c r="G8518" s="118" t="s">
        <v>2</v>
      </c>
      <c r="H8518" s="137">
        <v>42046</v>
      </c>
      <c r="I8518" s="119">
        <v>98.5</v>
      </c>
      <c r="J8518" s="129"/>
      <c r="K8518" s="129"/>
      <c r="L8518" s="129">
        <v>0</v>
      </c>
      <c r="M8518" s="134" t="s">
        <v>23459</v>
      </c>
    </row>
    <row r="8519" spans="1:13" hidden="1" x14ac:dyDescent="0.25">
      <c r="A8519" s="128"/>
      <c r="B8519" s="2"/>
      <c r="C8519" s="139" t="s">
        <v>28059</v>
      </c>
      <c r="D8519" s="124" t="s">
        <v>28060</v>
      </c>
      <c r="E8519" s="118" t="s">
        <v>48</v>
      </c>
      <c r="F8519" s="124" t="s">
        <v>35249</v>
      </c>
      <c r="G8519" s="118" t="s">
        <v>34659</v>
      </c>
      <c r="H8519" s="137"/>
      <c r="I8519" s="119"/>
      <c r="J8519" s="129"/>
      <c r="K8519" s="129"/>
      <c r="L8519" s="129">
        <v>0</v>
      </c>
      <c r="M8519" s="134" t="s">
        <v>23460</v>
      </c>
    </row>
    <row r="8520" spans="1:13" hidden="1" x14ac:dyDescent="0.25">
      <c r="A8520" s="128"/>
      <c r="B8520" s="2"/>
      <c r="C8520" s="139" t="s">
        <v>27736</v>
      </c>
      <c r="D8520" s="124" t="s">
        <v>27737</v>
      </c>
      <c r="E8520" s="118" t="s">
        <v>48</v>
      </c>
      <c r="F8520" s="124" t="s">
        <v>35249</v>
      </c>
      <c r="G8520" s="118" t="s">
        <v>34659</v>
      </c>
      <c r="H8520" s="137"/>
      <c r="I8520" s="119"/>
      <c r="J8520" s="129"/>
      <c r="K8520" s="129"/>
      <c r="L8520" s="129">
        <v>0</v>
      </c>
      <c r="M8520" s="134" t="s">
        <v>28275</v>
      </c>
    </row>
    <row r="8521" spans="1:13" hidden="1" x14ac:dyDescent="0.25">
      <c r="A8521" s="128"/>
      <c r="B8521" s="2"/>
      <c r="C8521" s="139" t="s">
        <v>8402</v>
      </c>
      <c r="D8521" s="124" t="s">
        <v>8403</v>
      </c>
      <c r="E8521" s="118" t="s">
        <v>48</v>
      </c>
      <c r="F8521" s="124" t="s">
        <v>35249</v>
      </c>
      <c r="G8521" s="118" t="s">
        <v>59</v>
      </c>
      <c r="H8521" s="137">
        <v>41320</v>
      </c>
      <c r="I8521" s="119">
        <v>188.74</v>
      </c>
      <c r="J8521" s="129"/>
      <c r="K8521" s="129"/>
      <c r="L8521" s="129">
        <v>0</v>
      </c>
      <c r="M8521" s="134" t="s">
        <v>23461</v>
      </c>
    </row>
    <row r="8522" spans="1:13" hidden="1" x14ac:dyDescent="0.25">
      <c r="A8522" s="128"/>
      <c r="B8522" s="2"/>
      <c r="C8522" s="139" t="s">
        <v>8404</v>
      </c>
      <c r="D8522" s="124" t="s">
        <v>8405</v>
      </c>
      <c r="E8522" s="118" t="s">
        <v>48</v>
      </c>
      <c r="F8522" s="124" t="s">
        <v>35249</v>
      </c>
      <c r="G8522" s="118" t="s">
        <v>34659</v>
      </c>
      <c r="H8522" s="137">
        <v>41316</v>
      </c>
      <c r="I8522" s="119">
        <v>2.06</v>
      </c>
      <c r="J8522" s="129"/>
      <c r="K8522" s="129"/>
      <c r="L8522" s="129">
        <v>0</v>
      </c>
      <c r="M8522" s="134" t="s">
        <v>23462</v>
      </c>
    </row>
    <row r="8523" spans="1:13" hidden="1" x14ac:dyDescent="0.25">
      <c r="A8523" s="128"/>
      <c r="B8523" s="2"/>
      <c r="C8523" s="139" t="s">
        <v>27698</v>
      </c>
      <c r="D8523" s="124" t="s">
        <v>27699</v>
      </c>
      <c r="E8523" s="118" t="s">
        <v>48</v>
      </c>
      <c r="F8523" s="124" t="s">
        <v>35249</v>
      </c>
      <c r="G8523" s="118" t="s">
        <v>34659</v>
      </c>
      <c r="H8523" s="137"/>
      <c r="I8523" s="119"/>
      <c r="J8523" s="129"/>
      <c r="K8523" s="129"/>
      <c r="L8523" s="129">
        <v>0</v>
      </c>
      <c r="M8523" s="134" t="s">
        <v>23463</v>
      </c>
    </row>
    <row r="8524" spans="1:13" hidden="1" x14ac:dyDescent="0.25">
      <c r="A8524" s="128"/>
      <c r="B8524" s="2"/>
      <c r="C8524" s="139" t="s">
        <v>8406</v>
      </c>
      <c r="D8524" s="124" t="s">
        <v>8407</v>
      </c>
      <c r="E8524" s="118" t="s">
        <v>48</v>
      </c>
      <c r="F8524" s="124" t="s">
        <v>35249</v>
      </c>
      <c r="G8524" s="118" t="s">
        <v>34659</v>
      </c>
      <c r="H8524" s="137">
        <v>41355</v>
      </c>
      <c r="I8524" s="119">
        <v>8.15</v>
      </c>
      <c r="J8524" s="129"/>
      <c r="K8524" s="129"/>
      <c r="L8524" s="129">
        <v>0</v>
      </c>
      <c r="M8524" s="134" t="s">
        <v>23464</v>
      </c>
    </row>
    <row r="8525" spans="1:13" hidden="1" x14ac:dyDescent="0.25">
      <c r="A8525" s="128"/>
      <c r="B8525" s="2"/>
      <c r="C8525" s="139" t="s">
        <v>8408</v>
      </c>
      <c r="D8525" s="124" t="s">
        <v>8409</v>
      </c>
      <c r="E8525" s="118" t="s">
        <v>48</v>
      </c>
      <c r="F8525" s="124" t="s">
        <v>35249</v>
      </c>
      <c r="G8525" s="118" t="s">
        <v>2</v>
      </c>
      <c r="H8525" s="137"/>
      <c r="I8525" s="119"/>
      <c r="J8525" s="129"/>
      <c r="K8525" s="129"/>
      <c r="L8525" s="129">
        <v>0</v>
      </c>
      <c r="M8525" s="134" t="s">
        <v>23465</v>
      </c>
    </row>
    <row r="8526" spans="1:13" hidden="1" x14ac:dyDescent="0.25">
      <c r="A8526" s="128"/>
      <c r="B8526" s="2"/>
      <c r="C8526" s="139" t="s">
        <v>8410</v>
      </c>
      <c r="D8526" s="124" t="s">
        <v>8411</v>
      </c>
      <c r="E8526" s="118" t="s">
        <v>48</v>
      </c>
      <c r="F8526" s="124" t="s">
        <v>35249</v>
      </c>
      <c r="G8526" s="118" t="s">
        <v>34659</v>
      </c>
      <c r="H8526" s="137">
        <v>42213</v>
      </c>
      <c r="I8526" s="119">
        <v>70</v>
      </c>
      <c r="J8526" s="129"/>
      <c r="K8526" s="129"/>
      <c r="L8526" s="129">
        <v>0</v>
      </c>
      <c r="M8526" s="134" t="s">
        <v>23466</v>
      </c>
    </row>
    <row r="8527" spans="1:13" hidden="1" x14ac:dyDescent="0.25">
      <c r="A8527" s="128"/>
      <c r="B8527" s="2"/>
      <c r="C8527" s="139" t="s">
        <v>8412</v>
      </c>
      <c r="D8527" s="124" t="s">
        <v>8413</v>
      </c>
      <c r="E8527" s="118" t="s">
        <v>48</v>
      </c>
      <c r="F8527" s="124" t="s">
        <v>35249</v>
      </c>
      <c r="G8527" s="118" t="s">
        <v>34659</v>
      </c>
      <c r="H8527" s="137"/>
      <c r="I8527" s="119"/>
      <c r="J8527" s="129"/>
      <c r="K8527" s="129"/>
      <c r="L8527" s="129">
        <v>0</v>
      </c>
      <c r="M8527" s="134" t="s">
        <v>23467</v>
      </c>
    </row>
    <row r="8528" spans="1:13" hidden="1" x14ac:dyDescent="0.25">
      <c r="A8528" s="128"/>
      <c r="B8528" s="2"/>
      <c r="C8528" s="139" t="s">
        <v>27541</v>
      </c>
      <c r="D8528" s="124" t="s">
        <v>27542</v>
      </c>
      <c r="E8528" s="118" t="s">
        <v>48</v>
      </c>
      <c r="F8528" s="124" t="s">
        <v>35249</v>
      </c>
      <c r="G8528" s="118" t="s">
        <v>34659</v>
      </c>
      <c r="H8528" s="137"/>
      <c r="I8528" s="119"/>
      <c r="J8528" s="129"/>
      <c r="K8528" s="129"/>
      <c r="L8528" s="129">
        <v>0</v>
      </c>
      <c r="M8528" s="134" t="s">
        <v>23468</v>
      </c>
    </row>
    <row r="8529" spans="1:13" hidden="1" x14ac:dyDescent="0.25">
      <c r="A8529" s="128"/>
      <c r="B8529" s="2"/>
      <c r="C8529" s="139" t="s">
        <v>8414</v>
      </c>
      <c r="D8529" s="124" t="s">
        <v>8415</v>
      </c>
      <c r="E8529" s="118" t="s">
        <v>48</v>
      </c>
      <c r="F8529" s="124" t="s">
        <v>35249</v>
      </c>
      <c r="G8529" s="118" t="s">
        <v>34659</v>
      </c>
      <c r="H8529" s="137"/>
      <c r="I8529" s="119"/>
      <c r="J8529" s="129"/>
      <c r="K8529" s="129"/>
      <c r="L8529" s="129">
        <v>0</v>
      </c>
      <c r="M8529" s="134" t="s">
        <v>23469</v>
      </c>
    </row>
    <row r="8530" spans="1:13" hidden="1" x14ac:dyDescent="0.25">
      <c r="A8530" s="128"/>
      <c r="B8530" s="2"/>
      <c r="C8530" s="139" t="s">
        <v>8416</v>
      </c>
      <c r="D8530" s="124" t="s">
        <v>8417</v>
      </c>
      <c r="E8530" s="118" t="s">
        <v>48</v>
      </c>
      <c r="F8530" s="124" t="s">
        <v>35249</v>
      </c>
      <c r="G8530" s="118" t="s">
        <v>2</v>
      </c>
      <c r="H8530" s="137">
        <v>42788</v>
      </c>
      <c r="I8530" s="119">
        <v>8.34</v>
      </c>
      <c r="J8530" s="129"/>
      <c r="K8530" s="129"/>
      <c r="L8530" s="129">
        <v>0</v>
      </c>
      <c r="M8530" s="134" t="s">
        <v>23470</v>
      </c>
    </row>
    <row r="8531" spans="1:13" hidden="1" x14ac:dyDescent="0.25">
      <c r="A8531" s="128"/>
      <c r="B8531" s="2"/>
      <c r="C8531" s="139" t="s">
        <v>8418</v>
      </c>
      <c r="D8531" s="124" t="s">
        <v>8419</v>
      </c>
      <c r="E8531" s="118" t="s">
        <v>48</v>
      </c>
      <c r="F8531" s="124" t="s">
        <v>35249</v>
      </c>
      <c r="G8531" s="118" t="s">
        <v>34659</v>
      </c>
      <c r="H8531" s="137"/>
      <c r="I8531" s="119"/>
      <c r="J8531" s="129"/>
      <c r="K8531" s="129"/>
      <c r="L8531" s="129">
        <v>0</v>
      </c>
      <c r="M8531" s="134" t="s">
        <v>23471</v>
      </c>
    </row>
    <row r="8532" spans="1:13" hidden="1" x14ac:dyDescent="0.25">
      <c r="A8532" s="128"/>
      <c r="B8532" s="2"/>
      <c r="C8532" s="139" t="s">
        <v>8420</v>
      </c>
      <c r="D8532" s="124" t="s">
        <v>8421</v>
      </c>
      <c r="E8532" s="118" t="s">
        <v>48</v>
      </c>
      <c r="F8532" s="124" t="s">
        <v>35249</v>
      </c>
      <c r="G8532" s="118" t="s">
        <v>34659</v>
      </c>
      <c r="H8532" s="137"/>
      <c r="I8532" s="119"/>
      <c r="J8532" s="129"/>
      <c r="K8532" s="129"/>
      <c r="L8532" s="129">
        <v>0</v>
      </c>
      <c r="M8532" s="134" t="s">
        <v>23472</v>
      </c>
    </row>
    <row r="8533" spans="1:13" hidden="1" x14ac:dyDescent="0.25">
      <c r="A8533" s="128"/>
      <c r="B8533" s="2"/>
      <c r="C8533" s="139" t="s">
        <v>8422</v>
      </c>
      <c r="D8533" s="124" t="s">
        <v>8423</v>
      </c>
      <c r="E8533" s="118" t="s">
        <v>48</v>
      </c>
      <c r="F8533" s="124" t="s">
        <v>35249</v>
      </c>
      <c r="G8533" s="118" t="s">
        <v>34659</v>
      </c>
      <c r="H8533" s="137"/>
      <c r="I8533" s="119"/>
      <c r="J8533" s="129"/>
      <c r="K8533" s="129"/>
      <c r="L8533" s="129">
        <v>0</v>
      </c>
      <c r="M8533" s="134" t="s">
        <v>23473</v>
      </c>
    </row>
    <row r="8534" spans="1:13" hidden="1" x14ac:dyDescent="0.25">
      <c r="A8534" s="128"/>
      <c r="B8534" s="2"/>
      <c r="C8534" s="139" t="s">
        <v>8424</v>
      </c>
      <c r="D8534" s="124" t="s">
        <v>8425</v>
      </c>
      <c r="E8534" s="118" t="s">
        <v>48</v>
      </c>
      <c r="F8534" s="124" t="s">
        <v>35249</v>
      </c>
      <c r="G8534" s="118" t="s">
        <v>34659</v>
      </c>
      <c r="H8534" s="137"/>
      <c r="I8534" s="119"/>
      <c r="J8534" s="129"/>
      <c r="K8534" s="129"/>
      <c r="L8534" s="129">
        <v>0</v>
      </c>
      <c r="M8534" s="134" t="s">
        <v>23474</v>
      </c>
    </row>
    <row r="8535" spans="1:13" hidden="1" x14ac:dyDescent="0.25">
      <c r="A8535" s="128"/>
      <c r="B8535" s="2"/>
      <c r="C8535" s="139" t="s">
        <v>8426</v>
      </c>
      <c r="D8535" s="124" t="s">
        <v>8427</v>
      </c>
      <c r="E8535" s="118" t="s">
        <v>48</v>
      </c>
      <c r="F8535" s="124" t="s">
        <v>35249</v>
      </c>
      <c r="G8535" s="118" t="s">
        <v>34659</v>
      </c>
      <c r="H8535" s="137">
        <v>41778</v>
      </c>
      <c r="I8535" s="119">
        <v>65</v>
      </c>
      <c r="J8535" s="129"/>
      <c r="K8535" s="129"/>
      <c r="L8535" s="129">
        <v>0</v>
      </c>
      <c r="M8535" s="134" t="s">
        <v>23475</v>
      </c>
    </row>
    <row r="8536" spans="1:13" hidden="1" x14ac:dyDescent="0.25">
      <c r="A8536" s="128"/>
      <c r="B8536" s="2"/>
      <c r="C8536" s="139" t="s">
        <v>8428</v>
      </c>
      <c r="D8536" s="124" t="s">
        <v>8429</v>
      </c>
      <c r="E8536" s="118" t="s">
        <v>48</v>
      </c>
      <c r="F8536" s="124" t="s">
        <v>35249</v>
      </c>
      <c r="G8536" s="118" t="s">
        <v>34659</v>
      </c>
      <c r="H8536" s="137"/>
      <c r="I8536" s="119"/>
      <c r="J8536" s="129"/>
      <c r="K8536" s="129"/>
      <c r="L8536" s="129">
        <v>0</v>
      </c>
      <c r="M8536" s="134" t="s">
        <v>23476</v>
      </c>
    </row>
    <row r="8537" spans="1:13" hidden="1" x14ac:dyDescent="0.25">
      <c r="A8537" s="128"/>
      <c r="B8537" s="2"/>
      <c r="C8537" s="139" t="s">
        <v>8430</v>
      </c>
      <c r="D8537" s="124" t="s">
        <v>8431</v>
      </c>
      <c r="E8537" s="118" t="s">
        <v>48</v>
      </c>
      <c r="F8537" s="124" t="s">
        <v>35249</v>
      </c>
      <c r="G8537" s="118" t="s">
        <v>34659</v>
      </c>
      <c r="H8537" s="137"/>
      <c r="I8537" s="119"/>
      <c r="J8537" s="129"/>
      <c r="K8537" s="129"/>
      <c r="L8537" s="129">
        <v>0</v>
      </c>
      <c r="M8537" s="134" t="s">
        <v>23477</v>
      </c>
    </row>
    <row r="8538" spans="1:13" hidden="1" x14ac:dyDescent="0.25">
      <c r="A8538" s="128"/>
      <c r="B8538" s="2"/>
      <c r="C8538" s="139" t="s">
        <v>31318</v>
      </c>
      <c r="D8538" s="124" t="s">
        <v>31319</v>
      </c>
      <c r="E8538" s="118" t="s">
        <v>48</v>
      </c>
      <c r="F8538" s="124" t="s">
        <v>35249</v>
      </c>
      <c r="G8538" s="118" t="s">
        <v>34659</v>
      </c>
      <c r="H8538" s="137"/>
      <c r="I8538" s="119"/>
      <c r="J8538" s="129"/>
      <c r="K8538" s="129"/>
      <c r="L8538" s="129">
        <v>0</v>
      </c>
      <c r="M8538" s="134" t="s">
        <v>23478</v>
      </c>
    </row>
    <row r="8539" spans="1:13" hidden="1" x14ac:dyDescent="0.25">
      <c r="A8539" s="128"/>
      <c r="B8539" s="2"/>
      <c r="C8539" s="139" t="s">
        <v>8432</v>
      </c>
      <c r="D8539" s="124" t="s">
        <v>8433</v>
      </c>
      <c r="E8539" s="118" t="s">
        <v>48</v>
      </c>
      <c r="F8539" s="124" t="s">
        <v>35249</v>
      </c>
      <c r="G8539" s="118" t="s">
        <v>34659</v>
      </c>
      <c r="H8539" s="137">
        <v>41779</v>
      </c>
      <c r="I8539" s="119">
        <v>150</v>
      </c>
      <c r="J8539" s="129"/>
      <c r="K8539" s="129"/>
      <c r="L8539" s="129">
        <v>0</v>
      </c>
      <c r="M8539" s="134" t="s">
        <v>31021</v>
      </c>
    </row>
    <row r="8540" spans="1:13" hidden="1" x14ac:dyDescent="0.25">
      <c r="A8540" s="128"/>
      <c r="B8540" s="2"/>
      <c r="C8540" s="139" t="s">
        <v>8434</v>
      </c>
      <c r="D8540" s="124" t="s">
        <v>8435</v>
      </c>
      <c r="E8540" s="118" t="s">
        <v>48</v>
      </c>
      <c r="F8540" s="124" t="s">
        <v>35249</v>
      </c>
      <c r="G8540" s="118" t="s">
        <v>34659</v>
      </c>
      <c r="H8540" s="137">
        <v>42215</v>
      </c>
      <c r="I8540" s="119">
        <v>48</v>
      </c>
      <c r="J8540" s="129"/>
      <c r="K8540" s="129"/>
      <c r="L8540" s="129">
        <v>0</v>
      </c>
      <c r="M8540" s="134" t="s">
        <v>28601</v>
      </c>
    </row>
    <row r="8541" spans="1:13" hidden="1" x14ac:dyDescent="0.25">
      <c r="A8541" s="128"/>
      <c r="B8541" s="2"/>
      <c r="C8541" s="139" t="s">
        <v>8436</v>
      </c>
      <c r="D8541" s="124" t="s">
        <v>8437</v>
      </c>
      <c r="E8541" s="118" t="s">
        <v>48</v>
      </c>
      <c r="F8541" s="124" t="s">
        <v>35249</v>
      </c>
      <c r="G8541" s="118" t="s">
        <v>34659</v>
      </c>
      <c r="H8541" s="137"/>
      <c r="I8541" s="119"/>
      <c r="J8541" s="129"/>
      <c r="K8541" s="129"/>
      <c r="L8541" s="129">
        <v>0</v>
      </c>
      <c r="M8541" s="134" t="s">
        <v>32962</v>
      </c>
    </row>
    <row r="8542" spans="1:13" hidden="1" x14ac:dyDescent="0.25">
      <c r="A8542" s="128"/>
      <c r="B8542" s="2"/>
      <c r="C8542" s="139" t="s">
        <v>8438</v>
      </c>
      <c r="D8542" s="124" t="s">
        <v>8439</v>
      </c>
      <c r="E8542" s="118" t="s">
        <v>48</v>
      </c>
      <c r="F8542" s="124" t="s">
        <v>35249</v>
      </c>
      <c r="G8542" s="118" t="s">
        <v>2</v>
      </c>
      <c r="H8542" s="137">
        <v>40911</v>
      </c>
      <c r="I8542" s="119">
        <v>90.12</v>
      </c>
      <c r="J8542" s="129"/>
      <c r="K8542" s="129"/>
      <c r="L8542" s="129">
        <v>0</v>
      </c>
      <c r="M8542" s="134" t="s">
        <v>28841</v>
      </c>
    </row>
    <row r="8543" spans="1:13" hidden="1" x14ac:dyDescent="0.25">
      <c r="A8543" s="128"/>
      <c r="B8543" s="2"/>
      <c r="C8543" s="139" t="s">
        <v>8440</v>
      </c>
      <c r="D8543" s="124" t="s">
        <v>8441</v>
      </c>
      <c r="E8543" s="118" t="s">
        <v>48</v>
      </c>
      <c r="F8543" s="124" t="s">
        <v>35249</v>
      </c>
      <c r="G8543" s="118" t="s">
        <v>2</v>
      </c>
      <c r="H8543" s="137">
        <v>41229</v>
      </c>
      <c r="I8543" s="119">
        <v>83.81</v>
      </c>
      <c r="J8543" s="129"/>
      <c r="K8543" s="129"/>
      <c r="L8543" s="129">
        <v>0</v>
      </c>
      <c r="M8543" s="134" t="s">
        <v>29336</v>
      </c>
    </row>
    <row r="8544" spans="1:13" hidden="1" x14ac:dyDescent="0.25">
      <c r="A8544" s="128"/>
      <c r="B8544" s="2"/>
      <c r="C8544" s="139" t="s">
        <v>8442</v>
      </c>
      <c r="D8544" s="124" t="s">
        <v>8443</v>
      </c>
      <c r="E8544" s="118" t="s">
        <v>48</v>
      </c>
      <c r="F8544" s="124" t="s">
        <v>35249</v>
      </c>
      <c r="G8544" s="118" t="s">
        <v>34659</v>
      </c>
      <c r="H8544" s="137">
        <v>41320</v>
      </c>
      <c r="I8544" s="119">
        <v>65.599999999999994</v>
      </c>
      <c r="J8544" s="129"/>
      <c r="K8544" s="129"/>
      <c r="L8544" s="129">
        <v>0</v>
      </c>
      <c r="M8544" s="134" t="s">
        <v>23479</v>
      </c>
    </row>
    <row r="8545" spans="1:13" hidden="1" x14ac:dyDescent="0.25">
      <c r="A8545" s="128"/>
      <c r="B8545" s="2"/>
      <c r="C8545" s="139" t="s">
        <v>8444</v>
      </c>
      <c r="D8545" s="124" t="s">
        <v>8445</v>
      </c>
      <c r="E8545" s="118" t="s">
        <v>48</v>
      </c>
      <c r="F8545" s="124" t="s">
        <v>35249</v>
      </c>
      <c r="G8545" s="118" t="s">
        <v>34659</v>
      </c>
      <c r="H8545" s="137">
        <v>41801</v>
      </c>
      <c r="I8545" s="119">
        <v>46</v>
      </c>
      <c r="J8545" s="129"/>
      <c r="K8545" s="129"/>
      <c r="L8545" s="129">
        <v>0</v>
      </c>
      <c r="M8545" s="134" t="s">
        <v>23480</v>
      </c>
    </row>
    <row r="8546" spans="1:13" hidden="1" x14ac:dyDescent="0.25">
      <c r="A8546" s="128"/>
      <c r="B8546" s="2"/>
      <c r="C8546" s="139" t="s">
        <v>8446</v>
      </c>
      <c r="D8546" s="124" t="s">
        <v>8447</v>
      </c>
      <c r="E8546" s="118" t="s">
        <v>48</v>
      </c>
      <c r="F8546" s="124" t="s">
        <v>35249</v>
      </c>
      <c r="G8546" s="118" t="s">
        <v>34659</v>
      </c>
      <c r="H8546" s="137">
        <v>41320</v>
      </c>
      <c r="I8546" s="119">
        <v>62.53</v>
      </c>
      <c r="J8546" s="129"/>
      <c r="K8546" s="129"/>
      <c r="L8546" s="129">
        <v>0</v>
      </c>
      <c r="M8546" s="134" t="s">
        <v>23481</v>
      </c>
    </row>
    <row r="8547" spans="1:13" hidden="1" x14ac:dyDescent="0.25">
      <c r="A8547" s="128"/>
      <c r="B8547" s="2"/>
      <c r="C8547" s="139" t="s">
        <v>8448</v>
      </c>
      <c r="D8547" s="124" t="s">
        <v>8449</v>
      </c>
      <c r="E8547" s="118" t="s">
        <v>48</v>
      </c>
      <c r="F8547" s="124" t="s">
        <v>35249</v>
      </c>
      <c r="G8547" s="118" t="s">
        <v>34659</v>
      </c>
      <c r="H8547" s="137">
        <v>41785</v>
      </c>
      <c r="I8547" s="119">
        <v>64</v>
      </c>
      <c r="J8547" s="129"/>
      <c r="K8547" s="129"/>
      <c r="L8547" s="129">
        <v>0</v>
      </c>
      <c r="M8547" s="134" t="s">
        <v>23482</v>
      </c>
    </row>
    <row r="8548" spans="1:13" hidden="1" x14ac:dyDescent="0.25">
      <c r="A8548" s="128"/>
      <c r="B8548" s="2"/>
      <c r="C8548" s="139" t="s">
        <v>8450</v>
      </c>
      <c r="D8548" s="124" t="s">
        <v>8451</v>
      </c>
      <c r="E8548" s="118" t="s">
        <v>48</v>
      </c>
      <c r="F8548" s="124" t="s">
        <v>35249</v>
      </c>
      <c r="G8548" s="118" t="s">
        <v>34659</v>
      </c>
      <c r="H8548" s="137"/>
      <c r="I8548" s="119"/>
      <c r="J8548" s="129"/>
      <c r="K8548" s="129"/>
      <c r="L8548" s="129">
        <v>0</v>
      </c>
      <c r="M8548" s="134" t="s">
        <v>23483</v>
      </c>
    </row>
    <row r="8549" spans="1:13" hidden="1" x14ac:dyDescent="0.25">
      <c r="A8549" s="128"/>
      <c r="B8549" s="2"/>
      <c r="C8549" s="139" t="s">
        <v>8452</v>
      </c>
      <c r="D8549" s="124" t="s">
        <v>8453</v>
      </c>
      <c r="E8549" s="118" t="s">
        <v>48</v>
      </c>
      <c r="F8549" s="124" t="s">
        <v>35249</v>
      </c>
      <c r="G8549" s="118" t="s">
        <v>2</v>
      </c>
      <c r="H8549" s="137"/>
      <c r="I8549" s="119"/>
      <c r="J8549" s="129"/>
      <c r="K8549" s="129"/>
      <c r="L8549" s="129">
        <v>0</v>
      </c>
      <c r="M8549" s="134" t="s">
        <v>23484</v>
      </c>
    </row>
    <row r="8550" spans="1:13" hidden="1" x14ac:dyDescent="0.25">
      <c r="A8550" s="128"/>
      <c r="B8550" s="2"/>
      <c r="C8550" s="139" t="s">
        <v>8454</v>
      </c>
      <c r="D8550" s="124" t="s">
        <v>42104</v>
      </c>
      <c r="E8550" s="118" t="s">
        <v>48</v>
      </c>
      <c r="F8550" s="124" t="s">
        <v>35249</v>
      </c>
      <c r="G8550" s="118" t="s">
        <v>2</v>
      </c>
      <c r="H8550" s="137">
        <v>44718</v>
      </c>
      <c r="I8550" s="119">
        <v>16.02</v>
      </c>
      <c r="J8550" s="129"/>
      <c r="K8550" s="129"/>
      <c r="L8550" s="129">
        <v>0</v>
      </c>
      <c r="M8550" s="134" t="s">
        <v>23485</v>
      </c>
    </row>
    <row r="8551" spans="1:13" hidden="1" x14ac:dyDescent="0.25">
      <c r="A8551" s="128"/>
      <c r="B8551" s="2"/>
      <c r="C8551" s="139" t="s">
        <v>8455</v>
      </c>
      <c r="D8551" s="124" t="s">
        <v>8456</v>
      </c>
      <c r="E8551" s="118" t="s">
        <v>48</v>
      </c>
      <c r="F8551" s="124" t="s">
        <v>35249</v>
      </c>
      <c r="G8551" s="118" t="s">
        <v>34659</v>
      </c>
      <c r="H8551" s="137"/>
      <c r="I8551" s="119"/>
      <c r="J8551" s="129"/>
      <c r="K8551" s="129"/>
      <c r="L8551" s="129">
        <v>0</v>
      </c>
      <c r="M8551" s="134" t="s">
        <v>33411</v>
      </c>
    </row>
    <row r="8552" spans="1:13" hidden="1" x14ac:dyDescent="0.25">
      <c r="A8552" s="128"/>
      <c r="B8552" s="2"/>
      <c r="C8552" s="139" t="s">
        <v>8457</v>
      </c>
      <c r="D8552" s="124" t="s">
        <v>8458</v>
      </c>
      <c r="E8552" s="118" t="s">
        <v>48</v>
      </c>
      <c r="F8552" s="124" t="s">
        <v>35249</v>
      </c>
      <c r="G8552" s="118" t="s">
        <v>34659</v>
      </c>
      <c r="H8552" s="137"/>
      <c r="I8552" s="119"/>
      <c r="J8552" s="129"/>
      <c r="K8552" s="129"/>
      <c r="L8552" s="129">
        <v>0</v>
      </c>
      <c r="M8552" s="134" t="s">
        <v>23486</v>
      </c>
    </row>
    <row r="8553" spans="1:13" hidden="1" x14ac:dyDescent="0.25">
      <c r="A8553" s="128"/>
      <c r="B8553" s="2"/>
      <c r="C8553" s="139" t="s">
        <v>8459</v>
      </c>
      <c r="D8553" s="124" t="s">
        <v>8460</v>
      </c>
      <c r="E8553" s="118" t="s">
        <v>48</v>
      </c>
      <c r="F8553" s="124" t="s">
        <v>35249</v>
      </c>
      <c r="G8553" s="118" t="s">
        <v>34659</v>
      </c>
      <c r="H8553" s="137">
        <v>41491</v>
      </c>
      <c r="I8553" s="119">
        <v>61.88</v>
      </c>
      <c r="J8553" s="129"/>
      <c r="K8553" s="129"/>
      <c r="L8553" s="129">
        <v>0</v>
      </c>
      <c r="M8553" s="134" t="s">
        <v>23487</v>
      </c>
    </row>
    <row r="8554" spans="1:13" hidden="1" x14ac:dyDescent="0.25">
      <c r="A8554" s="128"/>
      <c r="B8554" s="2"/>
      <c r="C8554" s="139" t="s">
        <v>8461</v>
      </c>
      <c r="D8554" s="124" t="s">
        <v>8462</v>
      </c>
      <c r="E8554" s="118" t="s">
        <v>48</v>
      </c>
      <c r="F8554" s="124" t="s">
        <v>35249</v>
      </c>
      <c r="G8554" s="118" t="s">
        <v>34659</v>
      </c>
      <c r="H8554" s="137"/>
      <c r="I8554" s="119"/>
      <c r="J8554" s="129"/>
      <c r="K8554" s="129"/>
      <c r="L8554" s="129">
        <v>0</v>
      </c>
      <c r="M8554" s="134" t="s">
        <v>23488</v>
      </c>
    </row>
    <row r="8555" spans="1:13" hidden="1" x14ac:dyDescent="0.25">
      <c r="A8555" s="128"/>
      <c r="B8555" s="2"/>
      <c r="C8555" s="139" t="s">
        <v>8463</v>
      </c>
      <c r="D8555" s="124" t="s">
        <v>8464</v>
      </c>
      <c r="E8555" s="118" t="s">
        <v>48</v>
      </c>
      <c r="F8555" s="124" t="s">
        <v>35249</v>
      </c>
      <c r="G8555" s="118" t="s">
        <v>34659</v>
      </c>
      <c r="H8555" s="137"/>
      <c r="I8555" s="119"/>
      <c r="J8555" s="129"/>
      <c r="K8555" s="129"/>
      <c r="L8555" s="129">
        <v>0</v>
      </c>
      <c r="M8555" s="134" t="s">
        <v>23489</v>
      </c>
    </row>
    <row r="8556" spans="1:13" hidden="1" x14ac:dyDescent="0.25">
      <c r="A8556" s="128"/>
      <c r="B8556" s="2"/>
      <c r="C8556" s="139" t="s">
        <v>8465</v>
      </c>
      <c r="D8556" s="124" t="s">
        <v>8466</v>
      </c>
      <c r="E8556" s="118" t="s">
        <v>48</v>
      </c>
      <c r="F8556" s="124" t="s">
        <v>35249</v>
      </c>
      <c r="G8556" s="118" t="s">
        <v>34659</v>
      </c>
      <c r="H8556" s="137"/>
      <c r="I8556" s="119"/>
      <c r="J8556" s="129"/>
      <c r="K8556" s="129"/>
      <c r="L8556" s="129">
        <v>0</v>
      </c>
      <c r="M8556" s="134" t="s">
        <v>23490</v>
      </c>
    </row>
    <row r="8557" spans="1:13" hidden="1" x14ac:dyDescent="0.25">
      <c r="A8557" s="128"/>
      <c r="B8557" s="2"/>
      <c r="C8557" s="139" t="s">
        <v>8467</v>
      </c>
      <c r="D8557" s="124" t="s">
        <v>8468</v>
      </c>
      <c r="E8557" s="118" t="s">
        <v>48</v>
      </c>
      <c r="F8557" s="124" t="s">
        <v>35249</v>
      </c>
      <c r="G8557" s="118" t="s">
        <v>34659</v>
      </c>
      <c r="H8557" s="137"/>
      <c r="I8557" s="119"/>
      <c r="J8557" s="129"/>
      <c r="K8557" s="129"/>
      <c r="L8557" s="129">
        <v>0</v>
      </c>
      <c r="M8557" s="134" t="s">
        <v>23491</v>
      </c>
    </row>
    <row r="8558" spans="1:13" hidden="1" x14ac:dyDescent="0.25">
      <c r="A8558" s="128"/>
      <c r="B8558" s="2"/>
      <c r="C8558" s="139" t="s">
        <v>8469</v>
      </c>
      <c r="D8558" s="124" t="s">
        <v>8470</v>
      </c>
      <c r="E8558" s="118" t="s">
        <v>48</v>
      </c>
      <c r="F8558" s="124" t="s">
        <v>35249</v>
      </c>
      <c r="G8558" s="118" t="s">
        <v>34659</v>
      </c>
      <c r="H8558" s="137"/>
      <c r="I8558" s="119"/>
      <c r="J8558" s="129"/>
      <c r="K8558" s="129"/>
      <c r="L8558" s="129">
        <v>0</v>
      </c>
      <c r="M8558" s="134" t="s">
        <v>23492</v>
      </c>
    </row>
    <row r="8559" spans="1:13" hidden="1" x14ac:dyDescent="0.25">
      <c r="A8559" s="128"/>
      <c r="B8559" s="2"/>
      <c r="C8559" s="139" t="s">
        <v>8471</v>
      </c>
      <c r="D8559" s="124" t="s">
        <v>8472</v>
      </c>
      <c r="E8559" s="118" t="s">
        <v>48</v>
      </c>
      <c r="F8559" s="124" t="s">
        <v>35249</v>
      </c>
      <c r="G8559" s="118" t="s">
        <v>34659</v>
      </c>
      <c r="H8559" s="137"/>
      <c r="I8559" s="119"/>
      <c r="J8559" s="129"/>
      <c r="K8559" s="129"/>
      <c r="L8559" s="129">
        <v>0</v>
      </c>
      <c r="M8559" s="134" t="s">
        <v>30513</v>
      </c>
    </row>
    <row r="8560" spans="1:13" hidden="1" x14ac:dyDescent="0.25">
      <c r="A8560" s="128"/>
      <c r="B8560" s="2"/>
      <c r="C8560" s="139" t="s">
        <v>8473</v>
      </c>
      <c r="D8560" s="124" t="s">
        <v>8474</v>
      </c>
      <c r="E8560" s="118" t="s">
        <v>48</v>
      </c>
      <c r="F8560" s="124" t="s">
        <v>35249</v>
      </c>
      <c r="G8560" s="118" t="s">
        <v>34659</v>
      </c>
      <c r="H8560" s="137"/>
      <c r="I8560" s="119"/>
      <c r="J8560" s="129"/>
      <c r="K8560" s="129"/>
      <c r="L8560" s="129">
        <v>0</v>
      </c>
      <c r="M8560" s="134"/>
    </row>
    <row r="8561" spans="1:13" hidden="1" x14ac:dyDescent="0.25">
      <c r="A8561" s="128"/>
      <c r="B8561" s="2"/>
      <c r="C8561" s="139" t="s">
        <v>8475</v>
      </c>
      <c r="D8561" s="124" t="s">
        <v>8476</v>
      </c>
      <c r="E8561" s="118" t="s">
        <v>48</v>
      </c>
      <c r="F8561" s="124" t="s">
        <v>35249</v>
      </c>
      <c r="G8561" s="118" t="s">
        <v>34659</v>
      </c>
      <c r="H8561" s="137">
        <v>41801</v>
      </c>
      <c r="I8561" s="119">
        <v>64</v>
      </c>
      <c r="J8561" s="129"/>
      <c r="K8561" s="129"/>
      <c r="L8561" s="129">
        <v>0</v>
      </c>
      <c r="M8561" s="134" t="s">
        <v>30688</v>
      </c>
    </row>
    <row r="8562" spans="1:13" hidden="1" x14ac:dyDescent="0.25">
      <c r="A8562" s="128"/>
      <c r="B8562" s="2"/>
      <c r="C8562" s="139" t="s">
        <v>8477</v>
      </c>
      <c r="D8562" s="124" t="s">
        <v>8478</v>
      </c>
      <c r="E8562" s="118" t="s">
        <v>48</v>
      </c>
      <c r="F8562" s="124" t="s">
        <v>35249</v>
      </c>
      <c r="G8562" s="118" t="s">
        <v>34659</v>
      </c>
      <c r="H8562" s="137"/>
      <c r="I8562" s="119"/>
      <c r="J8562" s="129"/>
      <c r="K8562" s="129"/>
      <c r="L8562" s="129">
        <v>0</v>
      </c>
      <c r="M8562" s="134" t="s">
        <v>23493</v>
      </c>
    </row>
    <row r="8563" spans="1:13" hidden="1" x14ac:dyDescent="0.25">
      <c r="A8563" s="128"/>
      <c r="B8563" s="2"/>
      <c r="C8563" s="139" t="s">
        <v>33652</v>
      </c>
      <c r="D8563" s="124" t="s">
        <v>33653</v>
      </c>
      <c r="E8563" s="118" t="s">
        <v>48</v>
      </c>
      <c r="F8563" s="124" t="s">
        <v>35249</v>
      </c>
      <c r="G8563" s="118" t="s">
        <v>34659</v>
      </c>
      <c r="H8563" s="137"/>
      <c r="I8563" s="119"/>
      <c r="J8563" s="129"/>
      <c r="K8563" s="129"/>
      <c r="L8563" s="129">
        <v>0</v>
      </c>
      <c r="M8563" s="134" t="s">
        <v>23494</v>
      </c>
    </row>
    <row r="8564" spans="1:13" hidden="1" x14ac:dyDescent="0.25">
      <c r="A8564" s="128"/>
      <c r="B8564" s="2"/>
      <c r="C8564" s="139" t="s">
        <v>8479</v>
      </c>
      <c r="D8564" s="124" t="s">
        <v>8480</v>
      </c>
      <c r="E8564" s="118" t="s">
        <v>48</v>
      </c>
      <c r="F8564" s="124" t="s">
        <v>35249</v>
      </c>
      <c r="G8564" s="118" t="s">
        <v>34659</v>
      </c>
      <c r="H8564" s="137">
        <v>41549</v>
      </c>
      <c r="I8564" s="119">
        <v>59</v>
      </c>
      <c r="J8564" s="129"/>
      <c r="K8564" s="129"/>
      <c r="L8564" s="129">
        <v>0</v>
      </c>
      <c r="M8564" s="134" t="s">
        <v>23495</v>
      </c>
    </row>
    <row r="8565" spans="1:13" hidden="1" x14ac:dyDescent="0.25">
      <c r="A8565" s="128"/>
      <c r="B8565" s="2"/>
      <c r="C8565" s="139" t="s">
        <v>29145</v>
      </c>
      <c r="D8565" s="124" t="s">
        <v>29146</v>
      </c>
      <c r="E8565" s="118" t="s">
        <v>48</v>
      </c>
      <c r="F8565" s="124" t="s">
        <v>35249</v>
      </c>
      <c r="G8565" s="118" t="s">
        <v>2</v>
      </c>
      <c r="H8565" s="137"/>
      <c r="I8565" s="119"/>
      <c r="J8565" s="129"/>
      <c r="K8565" s="129"/>
      <c r="L8565" s="129">
        <v>0</v>
      </c>
      <c r="M8565" s="134" t="s">
        <v>35134</v>
      </c>
    </row>
    <row r="8566" spans="1:13" hidden="1" x14ac:dyDescent="0.25">
      <c r="A8566" s="128"/>
      <c r="B8566" s="2"/>
      <c r="C8566" s="139" t="s">
        <v>8481</v>
      </c>
      <c r="D8566" s="124" t="s">
        <v>8482</v>
      </c>
      <c r="E8566" s="118" t="s">
        <v>48</v>
      </c>
      <c r="F8566" s="124" t="s">
        <v>35249</v>
      </c>
      <c r="G8566" s="118" t="s">
        <v>34659</v>
      </c>
      <c r="H8566" s="137">
        <v>42187</v>
      </c>
      <c r="I8566" s="119">
        <v>716.08</v>
      </c>
      <c r="J8566" s="129"/>
      <c r="K8566" s="129"/>
      <c r="L8566" s="129">
        <v>0</v>
      </c>
      <c r="M8566" s="134" t="s">
        <v>30875</v>
      </c>
    </row>
    <row r="8567" spans="1:13" hidden="1" x14ac:dyDescent="0.25">
      <c r="A8567" s="128"/>
      <c r="B8567" s="2"/>
      <c r="C8567" s="139" t="s">
        <v>8483</v>
      </c>
      <c r="D8567" s="124" t="s">
        <v>8484</v>
      </c>
      <c r="E8567" s="118" t="s">
        <v>48</v>
      </c>
      <c r="F8567" s="124" t="s">
        <v>35249</v>
      </c>
      <c r="G8567" s="118" t="s">
        <v>2</v>
      </c>
      <c r="H8567" s="137">
        <v>42943</v>
      </c>
      <c r="I8567" s="119">
        <v>10.029999999999999</v>
      </c>
      <c r="J8567" s="129"/>
      <c r="K8567" s="129"/>
      <c r="L8567" s="129">
        <v>0</v>
      </c>
      <c r="M8567" s="134" t="s">
        <v>23496</v>
      </c>
    </row>
    <row r="8568" spans="1:13" hidden="1" x14ac:dyDescent="0.25">
      <c r="A8568" s="128"/>
      <c r="B8568" s="2"/>
      <c r="C8568" s="139" t="s">
        <v>8485</v>
      </c>
      <c r="D8568" s="124" t="s">
        <v>8486</v>
      </c>
      <c r="E8568" s="118" t="s">
        <v>48</v>
      </c>
      <c r="F8568" s="124" t="s">
        <v>35249</v>
      </c>
      <c r="G8568" s="118" t="s">
        <v>2</v>
      </c>
      <c r="H8568" s="137">
        <v>45467</v>
      </c>
      <c r="I8568" s="119">
        <v>21.55</v>
      </c>
      <c r="J8568" s="129"/>
      <c r="K8568" s="129"/>
      <c r="L8568" s="129">
        <v>0</v>
      </c>
      <c r="M8568" s="134" t="s">
        <v>23497</v>
      </c>
    </row>
    <row r="8569" spans="1:13" hidden="1" x14ac:dyDescent="0.25">
      <c r="A8569" s="128"/>
      <c r="B8569" s="2"/>
      <c r="C8569" s="139" t="s">
        <v>8487</v>
      </c>
      <c r="D8569" s="124" t="s">
        <v>8488</v>
      </c>
      <c r="E8569" s="118" t="s">
        <v>48</v>
      </c>
      <c r="F8569" s="124" t="s">
        <v>35249</v>
      </c>
      <c r="G8569" s="118" t="s">
        <v>34659</v>
      </c>
      <c r="H8569" s="137"/>
      <c r="I8569" s="119"/>
      <c r="J8569" s="129"/>
      <c r="K8569" s="129"/>
      <c r="L8569" s="129">
        <v>0</v>
      </c>
      <c r="M8569" s="134" t="s">
        <v>23498</v>
      </c>
    </row>
    <row r="8570" spans="1:13" hidden="1" x14ac:dyDescent="0.25">
      <c r="A8570" s="128"/>
      <c r="B8570" s="2"/>
      <c r="C8570" s="139" t="s">
        <v>27571</v>
      </c>
      <c r="D8570" s="124" t="s">
        <v>27572</v>
      </c>
      <c r="E8570" s="118" t="s">
        <v>48</v>
      </c>
      <c r="F8570" s="124" t="s">
        <v>35249</v>
      </c>
      <c r="G8570" s="118" t="s">
        <v>34659</v>
      </c>
      <c r="H8570" s="137"/>
      <c r="I8570" s="119"/>
      <c r="J8570" s="129"/>
      <c r="K8570" s="129"/>
      <c r="L8570" s="129">
        <v>0</v>
      </c>
      <c r="M8570" s="134" t="s">
        <v>23499</v>
      </c>
    </row>
    <row r="8571" spans="1:13" hidden="1" x14ac:dyDescent="0.25">
      <c r="A8571" s="128"/>
      <c r="B8571" s="2"/>
      <c r="C8571" s="139" t="s">
        <v>8489</v>
      </c>
      <c r="D8571" s="124" t="s">
        <v>8490</v>
      </c>
      <c r="E8571" s="118" t="s">
        <v>48</v>
      </c>
      <c r="F8571" s="124" t="s">
        <v>35249</v>
      </c>
      <c r="G8571" s="118" t="s">
        <v>34659</v>
      </c>
      <c r="H8571" s="137">
        <v>42118</v>
      </c>
      <c r="I8571" s="119">
        <v>337</v>
      </c>
      <c r="J8571" s="129"/>
      <c r="K8571" s="129"/>
      <c r="L8571" s="129">
        <v>0</v>
      </c>
      <c r="M8571" s="134" t="s">
        <v>23500</v>
      </c>
    </row>
    <row r="8572" spans="1:13" hidden="1" x14ac:dyDescent="0.25">
      <c r="A8572" s="128"/>
      <c r="B8572" s="2"/>
      <c r="C8572" s="139" t="s">
        <v>8491</v>
      </c>
      <c r="D8572" s="124" t="s">
        <v>8492</v>
      </c>
      <c r="E8572" s="118" t="s">
        <v>48</v>
      </c>
      <c r="F8572" s="124" t="s">
        <v>35249</v>
      </c>
      <c r="G8572" s="118" t="s">
        <v>34659</v>
      </c>
      <c r="H8572" s="137"/>
      <c r="I8572" s="119"/>
      <c r="J8572" s="129"/>
      <c r="K8572" s="129"/>
      <c r="L8572" s="129">
        <v>0</v>
      </c>
      <c r="M8572" s="134" t="s">
        <v>32606</v>
      </c>
    </row>
    <row r="8573" spans="1:13" hidden="1" x14ac:dyDescent="0.25">
      <c r="A8573" s="128"/>
      <c r="B8573" s="2"/>
      <c r="C8573" s="139" t="s">
        <v>8493</v>
      </c>
      <c r="D8573" s="124" t="s">
        <v>8494</v>
      </c>
      <c r="E8573" s="118" t="s">
        <v>48</v>
      </c>
      <c r="F8573" s="124" t="s">
        <v>35249</v>
      </c>
      <c r="G8573" s="118" t="s">
        <v>34659</v>
      </c>
      <c r="H8573" s="137"/>
      <c r="I8573" s="119"/>
      <c r="J8573" s="129"/>
      <c r="K8573" s="129"/>
      <c r="L8573" s="129">
        <v>0</v>
      </c>
      <c r="M8573" s="134" t="s">
        <v>23501</v>
      </c>
    </row>
    <row r="8574" spans="1:13" hidden="1" x14ac:dyDescent="0.25">
      <c r="A8574" s="128"/>
      <c r="B8574" s="2"/>
      <c r="C8574" s="139" t="s">
        <v>8495</v>
      </c>
      <c r="D8574" s="124" t="s">
        <v>8496</v>
      </c>
      <c r="E8574" s="118" t="s">
        <v>48</v>
      </c>
      <c r="F8574" s="124" t="s">
        <v>35249</v>
      </c>
      <c r="G8574" s="118" t="s">
        <v>34659</v>
      </c>
      <c r="H8574" s="137"/>
      <c r="I8574" s="119"/>
      <c r="J8574" s="129"/>
      <c r="K8574" s="129"/>
      <c r="L8574" s="129">
        <v>0</v>
      </c>
      <c r="M8574" s="134" t="s">
        <v>29647</v>
      </c>
    </row>
    <row r="8575" spans="1:13" hidden="1" x14ac:dyDescent="0.25">
      <c r="A8575" s="128"/>
      <c r="B8575" s="2"/>
      <c r="C8575" s="139" t="s">
        <v>8497</v>
      </c>
      <c r="D8575" s="124" t="s">
        <v>8498</v>
      </c>
      <c r="E8575" s="118" t="s">
        <v>48</v>
      </c>
      <c r="F8575" s="124" t="s">
        <v>35249</v>
      </c>
      <c r="G8575" s="118" t="s">
        <v>2</v>
      </c>
      <c r="H8575" s="137"/>
      <c r="I8575" s="119"/>
      <c r="J8575" s="129"/>
      <c r="K8575" s="129"/>
      <c r="L8575" s="129">
        <v>0</v>
      </c>
      <c r="M8575" s="134" t="s">
        <v>29745</v>
      </c>
    </row>
    <row r="8576" spans="1:13" hidden="1" x14ac:dyDescent="0.25">
      <c r="A8576" s="128"/>
      <c r="B8576" s="2"/>
      <c r="C8576" s="139" t="s">
        <v>8499</v>
      </c>
      <c r="D8576" s="124" t="s">
        <v>8500</v>
      </c>
      <c r="E8576" s="118" t="s">
        <v>48</v>
      </c>
      <c r="F8576" s="124" t="s">
        <v>35249</v>
      </c>
      <c r="G8576" s="118" t="s">
        <v>34659</v>
      </c>
      <c r="H8576" s="137"/>
      <c r="I8576" s="119"/>
      <c r="J8576" s="129"/>
      <c r="K8576" s="129"/>
      <c r="L8576" s="129">
        <v>0</v>
      </c>
      <c r="M8576" s="134" t="s">
        <v>30061</v>
      </c>
    </row>
    <row r="8577" spans="1:13" hidden="1" x14ac:dyDescent="0.25">
      <c r="A8577" s="128"/>
      <c r="B8577" s="2"/>
      <c r="C8577" s="139" t="s">
        <v>8501</v>
      </c>
      <c r="D8577" s="124" t="s">
        <v>8502</v>
      </c>
      <c r="E8577" s="118" t="s">
        <v>48</v>
      </c>
      <c r="F8577" s="124" t="s">
        <v>35249</v>
      </c>
      <c r="G8577" s="118" t="s">
        <v>2</v>
      </c>
      <c r="H8577" s="137">
        <v>42376</v>
      </c>
      <c r="I8577" s="119">
        <v>740</v>
      </c>
      <c r="J8577" s="129"/>
      <c r="K8577" s="129"/>
      <c r="L8577" s="129">
        <v>0</v>
      </c>
      <c r="M8577" s="134" t="s">
        <v>23502</v>
      </c>
    </row>
    <row r="8578" spans="1:13" x14ac:dyDescent="0.25">
      <c r="A8578" s="128"/>
      <c r="B8578" s="2"/>
      <c r="C8578" s="139" t="s">
        <v>31407</v>
      </c>
      <c r="D8578" s="124" t="s">
        <v>31408</v>
      </c>
      <c r="E8578" s="118" t="s">
        <v>48</v>
      </c>
      <c r="F8578" s="124" t="s">
        <v>35249</v>
      </c>
      <c r="G8578" s="118" t="s">
        <v>2</v>
      </c>
      <c r="H8578" s="137"/>
      <c r="I8578" s="119"/>
      <c r="J8578" s="129"/>
      <c r="K8578" s="129"/>
      <c r="L8578" s="129">
        <v>0</v>
      </c>
      <c r="M8578" s="134" t="s">
        <v>28745</v>
      </c>
    </row>
    <row r="8579" spans="1:13" x14ac:dyDescent="0.25">
      <c r="A8579" s="128"/>
      <c r="B8579" s="2"/>
      <c r="C8579" s="139" t="s">
        <v>8503</v>
      </c>
      <c r="D8579" s="124" t="s">
        <v>8504</v>
      </c>
      <c r="E8579" s="118" t="s">
        <v>48</v>
      </c>
      <c r="F8579" s="124" t="s">
        <v>35249</v>
      </c>
      <c r="G8579" s="118" t="s">
        <v>2</v>
      </c>
      <c r="H8579" s="137">
        <v>44082</v>
      </c>
      <c r="I8579" s="119">
        <v>1653.3</v>
      </c>
      <c r="J8579" s="129"/>
      <c r="K8579" s="129"/>
      <c r="L8579" s="129">
        <v>0</v>
      </c>
      <c r="M8579" s="134" t="s">
        <v>23503</v>
      </c>
    </row>
    <row r="8580" spans="1:13" hidden="1" x14ac:dyDescent="0.25">
      <c r="A8580" s="128"/>
      <c r="B8580" s="2"/>
      <c r="C8580" s="139" t="s">
        <v>8505</v>
      </c>
      <c r="D8580" s="124" t="s">
        <v>8506</v>
      </c>
      <c r="E8580" s="118" t="s">
        <v>8507</v>
      </c>
      <c r="F8580" s="124" t="s">
        <v>8508</v>
      </c>
      <c r="G8580" s="118" t="s">
        <v>2</v>
      </c>
      <c r="H8580" s="137"/>
      <c r="I8580" s="119"/>
      <c r="J8580" s="129"/>
      <c r="K8580" s="129"/>
      <c r="L8580" s="129">
        <v>0</v>
      </c>
      <c r="M8580" s="134" t="s">
        <v>23504</v>
      </c>
    </row>
    <row r="8581" spans="1:13" hidden="1" x14ac:dyDescent="0.25">
      <c r="A8581" s="128"/>
      <c r="B8581" s="2"/>
      <c r="C8581" s="139" t="s">
        <v>33140</v>
      </c>
      <c r="D8581" s="124" t="s">
        <v>33141</v>
      </c>
      <c r="E8581" s="118" t="s">
        <v>48</v>
      </c>
      <c r="F8581" s="124" t="s">
        <v>35249</v>
      </c>
      <c r="G8581" s="118" t="s">
        <v>2</v>
      </c>
      <c r="H8581" s="137"/>
      <c r="I8581" s="119"/>
      <c r="J8581" s="129"/>
      <c r="K8581" s="129"/>
      <c r="L8581" s="129">
        <v>0</v>
      </c>
      <c r="M8581" s="134" t="s">
        <v>23505</v>
      </c>
    </row>
    <row r="8582" spans="1:13" hidden="1" x14ac:dyDescent="0.25">
      <c r="A8582" s="128"/>
      <c r="B8582" s="2"/>
      <c r="C8582" s="139" t="s">
        <v>31576</v>
      </c>
      <c r="D8582" s="124" t="s">
        <v>31577</v>
      </c>
      <c r="E8582" s="118" t="s">
        <v>48</v>
      </c>
      <c r="F8582" s="124" t="s">
        <v>35249</v>
      </c>
      <c r="G8582" s="118" t="s">
        <v>2</v>
      </c>
      <c r="H8582" s="137"/>
      <c r="I8582" s="119"/>
      <c r="J8582" s="129"/>
      <c r="K8582" s="129"/>
      <c r="L8582" s="129">
        <v>0</v>
      </c>
      <c r="M8582" s="134" t="s">
        <v>23506</v>
      </c>
    </row>
    <row r="8583" spans="1:13" hidden="1" x14ac:dyDescent="0.25">
      <c r="A8583" s="128"/>
      <c r="B8583" s="2"/>
      <c r="C8583" s="139" t="s">
        <v>29286</v>
      </c>
      <c r="D8583" s="124" t="s">
        <v>29287</v>
      </c>
      <c r="E8583" s="118" t="s">
        <v>48</v>
      </c>
      <c r="F8583" s="124" t="s">
        <v>35249</v>
      </c>
      <c r="G8583" s="118" t="s">
        <v>2</v>
      </c>
      <c r="H8583" s="137"/>
      <c r="I8583" s="119"/>
      <c r="J8583" s="129"/>
      <c r="K8583" s="129"/>
      <c r="L8583" s="129">
        <v>0</v>
      </c>
      <c r="M8583" s="134" t="s">
        <v>23507</v>
      </c>
    </row>
    <row r="8584" spans="1:13" hidden="1" x14ac:dyDescent="0.25">
      <c r="A8584" s="128"/>
      <c r="B8584" s="2"/>
      <c r="C8584" s="139" t="s">
        <v>8509</v>
      </c>
      <c r="D8584" s="124" t="s">
        <v>8510</v>
      </c>
      <c r="E8584" s="118" t="s">
        <v>48</v>
      </c>
      <c r="F8584" s="124" t="s">
        <v>35249</v>
      </c>
      <c r="G8584" s="118" t="s">
        <v>2</v>
      </c>
      <c r="H8584" s="137">
        <v>44523</v>
      </c>
      <c r="I8584" s="119">
        <v>2524.37</v>
      </c>
      <c r="J8584" s="129"/>
      <c r="K8584" s="129"/>
      <c r="L8584" s="129">
        <v>0</v>
      </c>
      <c r="M8584" s="134" t="s">
        <v>23508</v>
      </c>
    </row>
    <row r="8585" spans="1:13" hidden="1" x14ac:dyDescent="0.25">
      <c r="A8585" s="128"/>
      <c r="B8585" s="2"/>
      <c r="C8585" s="139" t="s">
        <v>8511</v>
      </c>
      <c r="D8585" s="124" t="s">
        <v>8512</v>
      </c>
      <c r="E8585" s="118" t="s">
        <v>48</v>
      </c>
      <c r="F8585" s="124" t="s">
        <v>35249</v>
      </c>
      <c r="G8585" s="118" t="s">
        <v>2</v>
      </c>
      <c r="H8585" s="137">
        <v>44523</v>
      </c>
      <c r="I8585" s="119">
        <v>2524.37</v>
      </c>
      <c r="J8585" s="129"/>
      <c r="K8585" s="129"/>
      <c r="L8585" s="129">
        <v>0</v>
      </c>
      <c r="M8585" s="134" t="s">
        <v>23509</v>
      </c>
    </row>
    <row r="8586" spans="1:13" hidden="1" x14ac:dyDescent="0.25">
      <c r="A8586" s="128"/>
      <c r="B8586" s="2"/>
      <c r="C8586" s="139" t="s">
        <v>8513</v>
      </c>
      <c r="D8586" s="124" t="s">
        <v>8514</v>
      </c>
      <c r="E8586" s="118" t="s">
        <v>48</v>
      </c>
      <c r="F8586" s="124" t="s">
        <v>35249</v>
      </c>
      <c r="G8586" s="118" t="s">
        <v>2</v>
      </c>
      <c r="H8586" s="137">
        <v>44523</v>
      </c>
      <c r="I8586" s="119">
        <v>2524.37</v>
      </c>
      <c r="J8586" s="129"/>
      <c r="K8586" s="129"/>
      <c r="L8586" s="129">
        <v>0</v>
      </c>
      <c r="M8586" s="134" t="s">
        <v>32099</v>
      </c>
    </row>
    <row r="8587" spans="1:13" hidden="1" x14ac:dyDescent="0.25">
      <c r="A8587" s="128"/>
      <c r="B8587" s="2"/>
      <c r="C8587" s="139" t="s">
        <v>8515</v>
      </c>
      <c r="D8587" s="124" t="s">
        <v>8516</v>
      </c>
      <c r="E8587" s="118" t="s">
        <v>48</v>
      </c>
      <c r="F8587" s="124" t="s">
        <v>35249</v>
      </c>
      <c r="G8587" s="118" t="s">
        <v>2</v>
      </c>
      <c r="H8587" s="137">
        <v>44523</v>
      </c>
      <c r="I8587" s="119">
        <v>2524.37</v>
      </c>
      <c r="J8587" s="129"/>
      <c r="K8587" s="129"/>
      <c r="L8587" s="129">
        <v>0</v>
      </c>
      <c r="M8587" s="134" t="s">
        <v>30055</v>
      </c>
    </row>
    <row r="8588" spans="1:13" hidden="1" x14ac:dyDescent="0.25">
      <c r="A8588" s="128"/>
      <c r="B8588" s="2"/>
      <c r="C8588" s="139" t="s">
        <v>8517</v>
      </c>
      <c r="D8588" s="124" t="s">
        <v>8518</v>
      </c>
      <c r="E8588" s="118" t="s">
        <v>48</v>
      </c>
      <c r="F8588" s="124" t="s">
        <v>35249</v>
      </c>
      <c r="G8588" s="118" t="s">
        <v>2</v>
      </c>
      <c r="H8588" s="137">
        <v>44523</v>
      </c>
      <c r="I8588" s="119">
        <v>2562.59</v>
      </c>
      <c r="J8588" s="129"/>
      <c r="K8588" s="129"/>
      <c r="L8588" s="129">
        <v>0</v>
      </c>
      <c r="M8588" s="134" t="s">
        <v>30306</v>
      </c>
    </row>
    <row r="8589" spans="1:13" hidden="1" x14ac:dyDescent="0.25">
      <c r="A8589" s="128"/>
      <c r="B8589" s="2"/>
      <c r="C8589" s="139" t="s">
        <v>8519</v>
      </c>
      <c r="D8589" s="124" t="s">
        <v>8520</v>
      </c>
      <c r="E8589" s="118" t="s">
        <v>48</v>
      </c>
      <c r="F8589" s="124" t="s">
        <v>35249</v>
      </c>
      <c r="G8589" s="118" t="s">
        <v>2</v>
      </c>
      <c r="H8589" s="137">
        <v>44523</v>
      </c>
      <c r="I8589" s="119">
        <v>2562.59</v>
      </c>
      <c r="J8589" s="129"/>
      <c r="K8589" s="129"/>
      <c r="L8589" s="129">
        <v>0</v>
      </c>
      <c r="M8589" s="134" t="s">
        <v>23510</v>
      </c>
    </row>
    <row r="8590" spans="1:13" hidden="1" x14ac:dyDescent="0.25">
      <c r="A8590" s="128"/>
      <c r="B8590" s="2"/>
      <c r="C8590" s="139" t="s">
        <v>8521</v>
      </c>
      <c r="D8590" s="124" t="s">
        <v>8522</v>
      </c>
      <c r="E8590" s="118" t="s">
        <v>48</v>
      </c>
      <c r="F8590" s="124" t="s">
        <v>35249</v>
      </c>
      <c r="G8590" s="118" t="s">
        <v>2</v>
      </c>
      <c r="H8590" s="137">
        <v>44523</v>
      </c>
      <c r="I8590" s="119">
        <v>2562.59</v>
      </c>
      <c r="J8590" s="129"/>
      <c r="K8590" s="129"/>
      <c r="L8590" s="129">
        <v>0</v>
      </c>
      <c r="M8590" s="134" t="s">
        <v>23511</v>
      </c>
    </row>
    <row r="8591" spans="1:13" hidden="1" x14ac:dyDescent="0.25">
      <c r="A8591" s="128"/>
      <c r="B8591" s="2"/>
      <c r="C8591" s="139" t="s">
        <v>8523</v>
      </c>
      <c r="D8591" s="124" t="s">
        <v>8524</v>
      </c>
      <c r="E8591" s="118" t="s">
        <v>48</v>
      </c>
      <c r="F8591" s="124" t="s">
        <v>35249</v>
      </c>
      <c r="G8591" s="118" t="s">
        <v>2</v>
      </c>
      <c r="H8591" s="137">
        <v>44523</v>
      </c>
      <c r="I8591" s="119">
        <v>2562.59</v>
      </c>
      <c r="J8591" s="129"/>
      <c r="K8591" s="129"/>
      <c r="L8591" s="129">
        <v>0</v>
      </c>
      <c r="M8591" s="134" t="s">
        <v>23512</v>
      </c>
    </row>
    <row r="8592" spans="1:13" hidden="1" x14ac:dyDescent="0.25">
      <c r="A8592" s="128"/>
      <c r="B8592" s="2"/>
      <c r="C8592" s="139" t="s">
        <v>8525</v>
      </c>
      <c r="D8592" s="124" t="s">
        <v>8526</v>
      </c>
      <c r="E8592" s="118" t="s">
        <v>48</v>
      </c>
      <c r="F8592" s="124" t="s">
        <v>35249</v>
      </c>
      <c r="G8592" s="118" t="s">
        <v>2</v>
      </c>
      <c r="H8592" s="137">
        <v>44523</v>
      </c>
      <c r="I8592" s="119">
        <v>2562.59</v>
      </c>
      <c r="J8592" s="129"/>
      <c r="K8592" s="129"/>
      <c r="L8592" s="129">
        <v>0</v>
      </c>
      <c r="M8592" s="134" t="s">
        <v>23513</v>
      </c>
    </row>
    <row r="8593" spans="1:13" hidden="1" x14ac:dyDescent="0.25">
      <c r="A8593" s="128"/>
      <c r="B8593" s="2"/>
      <c r="C8593" s="139" t="s">
        <v>8527</v>
      </c>
      <c r="D8593" s="124" t="s">
        <v>8528</v>
      </c>
      <c r="E8593" s="118" t="s">
        <v>48</v>
      </c>
      <c r="F8593" s="124" t="s">
        <v>35249</v>
      </c>
      <c r="G8593" s="118" t="s">
        <v>2</v>
      </c>
      <c r="H8593" s="137">
        <v>44523</v>
      </c>
      <c r="I8593" s="119">
        <v>2562.59</v>
      </c>
      <c r="J8593" s="129"/>
      <c r="K8593" s="129"/>
      <c r="L8593" s="129">
        <v>0</v>
      </c>
      <c r="M8593" s="134" t="s">
        <v>23514</v>
      </c>
    </row>
    <row r="8594" spans="1:13" hidden="1" x14ac:dyDescent="0.25">
      <c r="A8594" s="128"/>
      <c r="B8594" s="2"/>
      <c r="C8594" s="139" t="s">
        <v>8529</v>
      </c>
      <c r="D8594" s="124" t="s">
        <v>8530</v>
      </c>
      <c r="E8594" s="118" t="s">
        <v>48</v>
      </c>
      <c r="F8594" s="124" t="s">
        <v>35249</v>
      </c>
      <c r="G8594" s="118" t="s">
        <v>2</v>
      </c>
      <c r="H8594" s="137">
        <v>44523</v>
      </c>
      <c r="I8594" s="119">
        <v>2562.59</v>
      </c>
      <c r="J8594" s="129"/>
      <c r="K8594" s="129"/>
      <c r="L8594" s="129">
        <v>0</v>
      </c>
      <c r="M8594" s="134" t="s">
        <v>31442</v>
      </c>
    </row>
    <row r="8595" spans="1:13" hidden="1" x14ac:dyDescent="0.25">
      <c r="A8595" s="128"/>
      <c r="B8595" s="2"/>
      <c r="C8595" s="139" t="s">
        <v>8531</v>
      </c>
      <c r="D8595" s="124" t="s">
        <v>8532</v>
      </c>
      <c r="E8595" s="118" t="s">
        <v>48</v>
      </c>
      <c r="F8595" s="124" t="s">
        <v>35249</v>
      </c>
      <c r="G8595" s="118" t="s">
        <v>2</v>
      </c>
      <c r="H8595" s="137">
        <v>44523</v>
      </c>
      <c r="I8595" s="119">
        <v>2562.59</v>
      </c>
      <c r="J8595" s="129"/>
      <c r="K8595" s="129"/>
      <c r="L8595" s="129">
        <v>0</v>
      </c>
      <c r="M8595" s="134" t="s">
        <v>28778</v>
      </c>
    </row>
    <row r="8596" spans="1:13" hidden="1" x14ac:dyDescent="0.25">
      <c r="A8596" s="128"/>
      <c r="B8596" s="2"/>
      <c r="C8596" s="139" t="s">
        <v>8533</v>
      </c>
      <c r="D8596" s="124" t="s">
        <v>8534</v>
      </c>
      <c r="E8596" s="118" t="s">
        <v>48</v>
      </c>
      <c r="F8596" s="124" t="s">
        <v>35249</v>
      </c>
      <c r="G8596" s="118" t="s">
        <v>2</v>
      </c>
      <c r="H8596" s="137">
        <v>44523</v>
      </c>
      <c r="I8596" s="119">
        <v>3632.5</v>
      </c>
      <c r="J8596" s="129"/>
      <c r="K8596" s="129"/>
      <c r="L8596" s="129">
        <v>0</v>
      </c>
      <c r="M8596" s="134" t="s">
        <v>29419</v>
      </c>
    </row>
    <row r="8597" spans="1:13" hidden="1" x14ac:dyDescent="0.25">
      <c r="A8597" s="128"/>
      <c r="B8597" s="2"/>
      <c r="C8597" s="139" t="s">
        <v>8535</v>
      </c>
      <c r="D8597" s="124" t="s">
        <v>8536</v>
      </c>
      <c r="E8597" s="118" t="s">
        <v>48</v>
      </c>
      <c r="F8597" s="124" t="s">
        <v>35249</v>
      </c>
      <c r="G8597" s="118" t="s">
        <v>2</v>
      </c>
      <c r="H8597" s="137">
        <v>44523</v>
      </c>
      <c r="I8597" s="119">
        <v>3632.5</v>
      </c>
      <c r="J8597" s="129"/>
      <c r="K8597" s="129"/>
      <c r="L8597" s="129">
        <v>0</v>
      </c>
      <c r="M8597" s="134" t="s">
        <v>29124</v>
      </c>
    </row>
    <row r="8598" spans="1:13" hidden="1" x14ac:dyDescent="0.25">
      <c r="A8598" s="128"/>
      <c r="B8598" s="2"/>
      <c r="C8598" s="139" t="s">
        <v>8537</v>
      </c>
      <c r="D8598" s="124" t="s">
        <v>8538</v>
      </c>
      <c r="E8598" s="118" t="s">
        <v>48</v>
      </c>
      <c r="F8598" s="124" t="s">
        <v>35249</v>
      </c>
      <c r="G8598" s="118" t="s">
        <v>2</v>
      </c>
      <c r="H8598" s="137">
        <v>44523</v>
      </c>
      <c r="I8598" s="119">
        <v>2600.79</v>
      </c>
      <c r="J8598" s="129"/>
      <c r="K8598" s="129"/>
      <c r="L8598" s="129">
        <v>0</v>
      </c>
      <c r="M8598" s="134" t="s">
        <v>29254</v>
      </c>
    </row>
    <row r="8599" spans="1:13" hidden="1" x14ac:dyDescent="0.25">
      <c r="A8599" s="128"/>
      <c r="B8599" s="2"/>
      <c r="C8599" s="139" t="s">
        <v>8539</v>
      </c>
      <c r="D8599" s="124" t="s">
        <v>8540</v>
      </c>
      <c r="E8599" s="118" t="s">
        <v>48</v>
      </c>
      <c r="F8599" s="124" t="s">
        <v>35249</v>
      </c>
      <c r="G8599" s="118" t="s">
        <v>2</v>
      </c>
      <c r="H8599" s="137">
        <v>44523</v>
      </c>
      <c r="I8599" s="119">
        <v>3632.5</v>
      </c>
      <c r="J8599" s="129"/>
      <c r="K8599" s="129"/>
      <c r="L8599" s="129">
        <v>0</v>
      </c>
      <c r="M8599" s="134" t="s">
        <v>29572</v>
      </c>
    </row>
    <row r="8600" spans="1:13" hidden="1" x14ac:dyDescent="0.25">
      <c r="A8600" s="128"/>
      <c r="B8600" s="2"/>
      <c r="C8600" s="139" t="s">
        <v>8541</v>
      </c>
      <c r="D8600" s="124" t="s">
        <v>8542</v>
      </c>
      <c r="E8600" s="118" t="s">
        <v>48</v>
      </c>
      <c r="F8600" s="124" t="s">
        <v>35249</v>
      </c>
      <c r="G8600" s="118" t="s">
        <v>2</v>
      </c>
      <c r="H8600" s="137">
        <v>44523</v>
      </c>
      <c r="I8600" s="119">
        <v>2600.79</v>
      </c>
      <c r="J8600" s="129"/>
      <c r="K8600" s="129"/>
      <c r="L8600" s="129">
        <v>0</v>
      </c>
      <c r="M8600" s="134" t="s">
        <v>29569</v>
      </c>
    </row>
    <row r="8601" spans="1:13" hidden="1" x14ac:dyDescent="0.25">
      <c r="A8601" s="128"/>
      <c r="B8601" s="2"/>
      <c r="C8601" s="139" t="s">
        <v>8543</v>
      </c>
      <c r="D8601" s="124" t="s">
        <v>8544</v>
      </c>
      <c r="E8601" s="118" t="s">
        <v>48</v>
      </c>
      <c r="F8601" s="124" t="s">
        <v>35249</v>
      </c>
      <c r="G8601" s="118" t="s">
        <v>2</v>
      </c>
      <c r="H8601" s="137">
        <v>44523</v>
      </c>
      <c r="I8601" s="119">
        <v>3632.5</v>
      </c>
      <c r="J8601" s="129"/>
      <c r="K8601" s="129"/>
      <c r="L8601" s="129">
        <v>0</v>
      </c>
      <c r="M8601" s="134" t="s">
        <v>29416</v>
      </c>
    </row>
    <row r="8602" spans="1:13" hidden="1" x14ac:dyDescent="0.25">
      <c r="A8602" s="128"/>
      <c r="B8602" s="2"/>
      <c r="C8602" s="139" t="s">
        <v>8545</v>
      </c>
      <c r="D8602" s="124" t="s">
        <v>8546</v>
      </c>
      <c r="E8602" s="118" t="s">
        <v>48</v>
      </c>
      <c r="F8602" s="124" t="s">
        <v>35249</v>
      </c>
      <c r="G8602" s="118" t="s">
        <v>2</v>
      </c>
      <c r="H8602" s="137">
        <v>44523</v>
      </c>
      <c r="I8602" s="119">
        <v>2672.27</v>
      </c>
      <c r="J8602" s="129"/>
      <c r="K8602" s="129"/>
      <c r="L8602" s="129">
        <v>0</v>
      </c>
      <c r="M8602" s="134" t="s">
        <v>30058</v>
      </c>
    </row>
    <row r="8603" spans="1:13" hidden="1" x14ac:dyDescent="0.25">
      <c r="A8603" s="128"/>
      <c r="B8603" s="2"/>
      <c r="C8603" s="139" t="s">
        <v>8547</v>
      </c>
      <c r="D8603" s="124" t="s">
        <v>8548</v>
      </c>
      <c r="E8603" s="118" t="s">
        <v>48</v>
      </c>
      <c r="F8603" s="124" t="s">
        <v>35249</v>
      </c>
      <c r="G8603" s="118" t="s">
        <v>2</v>
      </c>
      <c r="H8603" s="137">
        <v>44523</v>
      </c>
      <c r="I8603" s="119">
        <v>2524.37</v>
      </c>
      <c r="J8603" s="129"/>
      <c r="K8603" s="129"/>
      <c r="L8603" s="129">
        <v>0</v>
      </c>
      <c r="M8603" s="134" t="s">
        <v>28742</v>
      </c>
    </row>
    <row r="8604" spans="1:13" hidden="1" x14ac:dyDescent="0.25">
      <c r="A8604" s="128"/>
      <c r="B8604" s="2"/>
      <c r="C8604" s="139" t="s">
        <v>8549</v>
      </c>
      <c r="D8604" s="124" t="s">
        <v>8550</v>
      </c>
      <c r="E8604" s="118" t="s">
        <v>48</v>
      </c>
      <c r="F8604" s="124" t="s">
        <v>35249</v>
      </c>
      <c r="G8604" s="118" t="s">
        <v>2</v>
      </c>
      <c r="H8604" s="137">
        <v>44523</v>
      </c>
      <c r="I8604" s="119">
        <v>2804.59</v>
      </c>
      <c r="J8604" s="129"/>
      <c r="K8604" s="129"/>
      <c r="L8604" s="129">
        <v>0</v>
      </c>
      <c r="M8604" s="134" t="s">
        <v>23515</v>
      </c>
    </row>
    <row r="8605" spans="1:13" hidden="1" x14ac:dyDescent="0.25">
      <c r="A8605" s="128"/>
      <c r="B8605" s="2"/>
      <c r="C8605" s="139" t="s">
        <v>8551</v>
      </c>
      <c r="D8605" s="124" t="s">
        <v>8552</v>
      </c>
      <c r="E8605" s="118" t="s">
        <v>48</v>
      </c>
      <c r="F8605" s="124" t="s">
        <v>35249</v>
      </c>
      <c r="G8605" s="118" t="s">
        <v>2</v>
      </c>
      <c r="H8605" s="137">
        <v>44523</v>
      </c>
      <c r="I8605" s="119">
        <v>3632.5</v>
      </c>
      <c r="J8605" s="129"/>
      <c r="K8605" s="129"/>
      <c r="L8605" s="129">
        <v>0</v>
      </c>
      <c r="M8605" s="134" t="s">
        <v>35356</v>
      </c>
    </row>
    <row r="8606" spans="1:13" hidden="1" x14ac:dyDescent="0.25">
      <c r="A8606" s="128"/>
      <c r="B8606" s="2"/>
      <c r="C8606" s="139" t="s">
        <v>8553</v>
      </c>
      <c r="D8606" s="124" t="s">
        <v>8554</v>
      </c>
      <c r="E8606" s="118" t="s">
        <v>48</v>
      </c>
      <c r="F8606" s="124" t="s">
        <v>35249</v>
      </c>
      <c r="G8606" s="118" t="s">
        <v>2</v>
      </c>
      <c r="H8606" s="137">
        <v>44728</v>
      </c>
      <c r="I8606" s="119">
        <v>3712.5</v>
      </c>
      <c r="J8606" s="129"/>
      <c r="K8606" s="129"/>
      <c r="L8606" s="129">
        <v>0</v>
      </c>
      <c r="M8606" s="134" t="s">
        <v>29742</v>
      </c>
    </row>
    <row r="8607" spans="1:13" hidden="1" x14ac:dyDescent="0.25">
      <c r="A8607" s="128"/>
      <c r="B8607" s="2"/>
      <c r="C8607" s="139" t="s">
        <v>8555</v>
      </c>
      <c r="D8607" s="124" t="s">
        <v>8556</v>
      </c>
      <c r="E8607" s="118" t="s">
        <v>48</v>
      </c>
      <c r="F8607" s="124" t="s">
        <v>35249</v>
      </c>
      <c r="G8607" s="118" t="s">
        <v>2</v>
      </c>
      <c r="H8607" s="137">
        <v>44523</v>
      </c>
      <c r="I8607" s="119">
        <v>3224.91</v>
      </c>
      <c r="J8607" s="129"/>
      <c r="K8607" s="129"/>
      <c r="L8607" s="129">
        <v>0</v>
      </c>
      <c r="M8607" s="134" t="s">
        <v>32154</v>
      </c>
    </row>
    <row r="8608" spans="1:13" hidden="1" x14ac:dyDescent="0.25">
      <c r="A8608" s="128"/>
      <c r="B8608" s="2"/>
      <c r="C8608" s="139" t="s">
        <v>8557</v>
      </c>
      <c r="D8608" s="124" t="s">
        <v>8558</v>
      </c>
      <c r="E8608" s="118" t="s">
        <v>48</v>
      </c>
      <c r="F8608" s="124" t="s">
        <v>35249</v>
      </c>
      <c r="G8608" s="118" t="s">
        <v>2</v>
      </c>
      <c r="H8608" s="137">
        <v>44523</v>
      </c>
      <c r="I8608" s="119">
        <v>3224.91</v>
      </c>
      <c r="J8608" s="129"/>
      <c r="K8608" s="129"/>
      <c r="L8608" s="129">
        <v>0</v>
      </c>
      <c r="M8608" s="134" t="s">
        <v>30428</v>
      </c>
    </row>
    <row r="8609" spans="1:13" hidden="1" x14ac:dyDescent="0.25">
      <c r="A8609" s="128"/>
      <c r="B8609" s="2"/>
      <c r="C8609" s="139" t="s">
        <v>8559</v>
      </c>
      <c r="D8609" s="124" t="s">
        <v>8560</v>
      </c>
      <c r="E8609" s="118" t="s">
        <v>48</v>
      </c>
      <c r="F8609" s="124" t="s">
        <v>35249</v>
      </c>
      <c r="G8609" s="118" t="s">
        <v>2</v>
      </c>
      <c r="H8609" s="137">
        <v>44523</v>
      </c>
      <c r="I8609" s="119">
        <v>2672.27</v>
      </c>
      <c r="J8609" s="129"/>
      <c r="K8609" s="129"/>
      <c r="L8609" s="129">
        <v>0</v>
      </c>
      <c r="M8609" s="134" t="s">
        <v>30279</v>
      </c>
    </row>
    <row r="8610" spans="1:13" hidden="1" x14ac:dyDescent="0.25">
      <c r="A8610" s="128"/>
      <c r="B8610" s="2"/>
      <c r="C8610" s="139" t="s">
        <v>8561</v>
      </c>
      <c r="D8610" s="124" t="s">
        <v>8562</v>
      </c>
      <c r="E8610" s="118" t="s">
        <v>48</v>
      </c>
      <c r="F8610" s="124" t="s">
        <v>35249</v>
      </c>
      <c r="G8610" s="118" t="s">
        <v>2</v>
      </c>
      <c r="H8610" s="137">
        <v>44523</v>
      </c>
      <c r="I8610" s="119">
        <v>2672.27</v>
      </c>
      <c r="J8610" s="129"/>
      <c r="K8610" s="129"/>
      <c r="L8610" s="129">
        <v>0</v>
      </c>
      <c r="M8610" s="134" t="s">
        <v>23516</v>
      </c>
    </row>
    <row r="8611" spans="1:13" hidden="1" x14ac:dyDescent="0.25">
      <c r="A8611" s="128"/>
      <c r="B8611" s="2"/>
      <c r="C8611" s="139" t="s">
        <v>8563</v>
      </c>
      <c r="D8611" s="124" t="s">
        <v>8564</v>
      </c>
      <c r="E8611" s="118" t="s">
        <v>48</v>
      </c>
      <c r="F8611" s="124" t="s">
        <v>35249</v>
      </c>
      <c r="G8611" s="118" t="s">
        <v>2</v>
      </c>
      <c r="H8611" s="137">
        <v>44523</v>
      </c>
      <c r="I8611" s="119">
        <v>3066.96</v>
      </c>
      <c r="J8611" s="129"/>
      <c r="K8611" s="129"/>
      <c r="L8611" s="129">
        <v>0</v>
      </c>
      <c r="M8611" s="134" t="s">
        <v>23517</v>
      </c>
    </row>
    <row r="8612" spans="1:13" hidden="1" x14ac:dyDescent="0.25">
      <c r="A8612" s="128"/>
      <c r="B8612" s="2"/>
      <c r="C8612" s="139" t="s">
        <v>8565</v>
      </c>
      <c r="D8612" s="124" t="s">
        <v>8566</v>
      </c>
      <c r="E8612" s="118" t="s">
        <v>48</v>
      </c>
      <c r="F8612" s="124" t="s">
        <v>35249</v>
      </c>
      <c r="G8612" s="118" t="s">
        <v>2</v>
      </c>
      <c r="H8612" s="137">
        <v>44523</v>
      </c>
      <c r="I8612" s="119">
        <v>3632.5</v>
      </c>
      <c r="J8612" s="129"/>
      <c r="K8612" s="129"/>
      <c r="L8612" s="129">
        <v>0</v>
      </c>
      <c r="M8612" s="134" t="s">
        <v>23518</v>
      </c>
    </row>
    <row r="8613" spans="1:13" hidden="1" x14ac:dyDescent="0.25">
      <c r="A8613" s="128"/>
      <c r="B8613" s="2"/>
      <c r="C8613" s="139" t="s">
        <v>8567</v>
      </c>
      <c r="D8613" s="124" t="s">
        <v>8568</v>
      </c>
      <c r="E8613" s="118" t="s">
        <v>48</v>
      </c>
      <c r="F8613" s="124" t="s">
        <v>35249</v>
      </c>
      <c r="G8613" s="118" t="s">
        <v>2</v>
      </c>
      <c r="H8613" s="137">
        <v>44523</v>
      </c>
      <c r="I8613" s="119">
        <v>3632.5</v>
      </c>
      <c r="J8613" s="129"/>
      <c r="K8613" s="129"/>
      <c r="L8613" s="129">
        <v>0</v>
      </c>
      <c r="M8613" s="134" t="s">
        <v>31282</v>
      </c>
    </row>
    <row r="8614" spans="1:13" hidden="1" x14ac:dyDescent="0.25">
      <c r="A8614" s="128"/>
      <c r="B8614" s="2"/>
      <c r="C8614" s="139" t="s">
        <v>8569</v>
      </c>
      <c r="D8614" s="124" t="s">
        <v>8570</v>
      </c>
      <c r="E8614" s="118" t="s">
        <v>48</v>
      </c>
      <c r="F8614" s="124" t="s">
        <v>35249</v>
      </c>
      <c r="G8614" s="118" t="s">
        <v>2</v>
      </c>
      <c r="H8614" s="137">
        <v>44523</v>
      </c>
      <c r="I8614" s="119">
        <v>3632.5</v>
      </c>
      <c r="J8614" s="129"/>
      <c r="K8614" s="129"/>
      <c r="L8614" s="129">
        <v>0</v>
      </c>
      <c r="M8614" s="134" t="s">
        <v>31509</v>
      </c>
    </row>
    <row r="8615" spans="1:13" hidden="1" x14ac:dyDescent="0.25">
      <c r="A8615" s="128"/>
      <c r="B8615" s="2"/>
      <c r="C8615" s="139" t="s">
        <v>8571</v>
      </c>
      <c r="D8615" s="124" t="s">
        <v>8572</v>
      </c>
      <c r="E8615" s="118" t="s">
        <v>48</v>
      </c>
      <c r="F8615" s="124" t="s">
        <v>35249</v>
      </c>
      <c r="G8615" s="118" t="s">
        <v>2</v>
      </c>
      <c r="H8615" s="137">
        <v>44523</v>
      </c>
      <c r="I8615" s="119">
        <v>3632.5</v>
      </c>
      <c r="J8615" s="129"/>
      <c r="K8615" s="129"/>
      <c r="L8615" s="129">
        <v>0</v>
      </c>
      <c r="M8615" s="134" t="s">
        <v>29838</v>
      </c>
    </row>
    <row r="8616" spans="1:13" hidden="1" x14ac:dyDescent="0.25">
      <c r="A8616" s="128"/>
      <c r="B8616" s="2"/>
      <c r="C8616" s="139" t="s">
        <v>33536</v>
      </c>
      <c r="D8616" s="124" t="s">
        <v>33537</v>
      </c>
      <c r="E8616" s="118" t="s">
        <v>48</v>
      </c>
      <c r="F8616" s="124" t="s">
        <v>35249</v>
      </c>
      <c r="G8616" s="118" t="s">
        <v>2</v>
      </c>
      <c r="H8616" s="137"/>
      <c r="I8616" s="119"/>
      <c r="J8616" s="129"/>
      <c r="K8616" s="129"/>
      <c r="L8616" s="129">
        <v>0</v>
      </c>
      <c r="M8616" s="134" t="s">
        <v>30571</v>
      </c>
    </row>
    <row r="8617" spans="1:13" hidden="1" x14ac:dyDescent="0.25">
      <c r="A8617" s="128"/>
      <c r="B8617" s="2"/>
      <c r="C8617" s="139" t="s">
        <v>8573</v>
      </c>
      <c r="D8617" s="124" t="s">
        <v>8574</v>
      </c>
      <c r="E8617" s="118" t="s">
        <v>48</v>
      </c>
      <c r="F8617" s="124" t="s">
        <v>35249</v>
      </c>
      <c r="G8617" s="118" t="s">
        <v>2</v>
      </c>
      <c r="H8617" s="137">
        <v>44580</v>
      </c>
      <c r="I8617" s="119">
        <v>280</v>
      </c>
      <c r="J8617" s="129"/>
      <c r="K8617" s="129"/>
      <c r="L8617" s="129">
        <v>0</v>
      </c>
      <c r="M8617" s="134" t="s">
        <v>23519</v>
      </c>
    </row>
    <row r="8618" spans="1:13" hidden="1" x14ac:dyDescent="0.25">
      <c r="A8618" s="128"/>
      <c r="B8618" s="2"/>
      <c r="C8618" s="139" t="s">
        <v>31031</v>
      </c>
      <c r="D8618" s="124" t="s">
        <v>31032</v>
      </c>
      <c r="E8618" s="118" t="s">
        <v>48</v>
      </c>
      <c r="F8618" s="124" t="s">
        <v>35249</v>
      </c>
      <c r="G8618" s="118" t="s">
        <v>2</v>
      </c>
      <c r="H8618" s="137"/>
      <c r="I8618" s="119"/>
      <c r="J8618" s="129"/>
      <c r="K8618" s="129"/>
      <c r="L8618" s="129">
        <v>0</v>
      </c>
      <c r="M8618" s="134" t="s">
        <v>23520</v>
      </c>
    </row>
    <row r="8619" spans="1:13" hidden="1" x14ac:dyDescent="0.25">
      <c r="A8619" s="128"/>
      <c r="B8619" s="2"/>
      <c r="C8619" s="139" t="s">
        <v>8575</v>
      </c>
      <c r="D8619" s="124" t="s">
        <v>8576</v>
      </c>
      <c r="E8619" s="118" t="s">
        <v>48</v>
      </c>
      <c r="F8619" s="124" t="s">
        <v>35249</v>
      </c>
      <c r="G8619" s="118" t="s">
        <v>2</v>
      </c>
      <c r="H8619" s="137">
        <v>41131</v>
      </c>
      <c r="I8619" s="119">
        <v>140</v>
      </c>
      <c r="J8619" s="129"/>
      <c r="K8619" s="129"/>
      <c r="L8619" s="129">
        <v>0</v>
      </c>
      <c r="M8619" s="134" t="s">
        <v>29948</v>
      </c>
    </row>
    <row r="8620" spans="1:13" hidden="1" x14ac:dyDescent="0.25">
      <c r="A8620" s="128"/>
      <c r="B8620" s="2"/>
      <c r="C8620" s="139" t="s">
        <v>8577</v>
      </c>
      <c r="D8620" s="124" t="s">
        <v>8578</v>
      </c>
      <c r="E8620" s="118" t="s">
        <v>48</v>
      </c>
      <c r="F8620" s="124" t="s">
        <v>35249</v>
      </c>
      <c r="G8620" s="118" t="s">
        <v>2</v>
      </c>
      <c r="H8620" s="137">
        <v>44581</v>
      </c>
      <c r="I8620" s="119">
        <v>3300</v>
      </c>
      <c r="J8620" s="129"/>
      <c r="K8620" s="129"/>
      <c r="L8620" s="129">
        <v>0</v>
      </c>
      <c r="M8620" s="134" t="s">
        <v>23521</v>
      </c>
    </row>
    <row r="8621" spans="1:13" hidden="1" x14ac:dyDescent="0.25">
      <c r="A8621" s="128"/>
      <c r="B8621" s="2"/>
      <c r="C8621" s="139" t="s">
        <v>8579</v>
      </c>
      <c r="D8621" s="124" t="s">
        <v>8580</v>
      </c>
      <c r="E8621" s="118" t="s">
        <v>48</v>
      </c>
      <c r="F8621" s="124" t="s">
        <v>35249</v>
      </c>
      <c r="G8621" s="118" t="s">
        <v>2</v>
      </c>
      <c r="H8621" s="137">
        <v>44523</v>
      </c>
      <c r="I8621" s="119">
        <v>2524.37</v>
      </c>
      <c r="J8621" s="129"/>
      <c r="K8621" s="129"/>
      <c r="L8621" s="129">
        <v>0</v>
      </c>
      <c r="M8621" s="134" t="s">
        <v>23522</v>
      </c>
    </row>
    <row r="8622" spans="1:13" hidden="1" x14ac:dyDescent="0.25">
      <c r="A8622" s="128"/>
      <c r="B8622" s="2"/>
      <c r="C8622" s="139" t="s">
        <v>8581</v>
      </c>
      <c r="D8622" s="124" t="s">
        <v>8582</v>
      </c>
      <c r="E8622" s="118" t="s">
        <v>48</v>
      </c>
      <c r="F8622" s="124" t="s">
        <v>35249</v>
      </c>
      <c r="G8622" s="118" t="s">
        <v>2</v>
      </c>
      <c r="H8622" s="137">
        <v>44523</v>
      </c>
      <c r="I8622" s="119">
        <v>2524.37</v>
      </c>
      <c r="J8622" s="129"/>
      <c r="K8622" s="129"/>
      <c r="L8622" s="129">
        <v>0</v>
      </c>
      <c r="M8622" s="134" t="s">
        <v>23523</v>
      </c>
    </row>
    <row r="8623" spans="1:13" hidden="1" x14ac:dyDescent="0.25">
      <c r="A8623" s="128"/>
      <c r="B8623" s="2"/>
      <c r="C8623" s="139" t="s">
        <v>8583</v>
      </c>
      <c r="D8623" s="124" t="s">
        <v>8584</v>
      </c>
      <c r="E8623" s="118" t="s">
        <v>48</v>
      </c>
      <c r="F8623" s="124" t="s">
        <v>35249</v>
      </c>
      <c r="G8623" s="118" t="s">
        <v>2</v>
      </c>
      <c r="H8623" s="137">
        <v>44523</v>
      </c>
      <c r="I8623" s="119">
        <v>2527.37</v>
      </c>
      <c r="J8623" s="129"/>
      <c r="K8623" s="129"/>
      <c r="L8623" s="129">
        <v>0</v>
      </c>
      <c r="M8623" s="134" t="s">
        <v>33666</v>
      </c>
    </row>
    <row r="8624" spans="1:13" hidden="1" x14ac:dyDescent="0.25">
      <c r="A8624" s="128"/>
      <c r="B8624" s="2"/>
      <c r="C8624" s="139" t="s">
        <v>8585</v>
      </c>
      <c r="D8624" s="124" t="s">
        <v>8586</v>
      </c>
      <c r="E8624" s="118" t="s">
        <v>48</v>
      </c>
      <c r="F8624" s="124" t="s">
        <v>35249</v>
      </c>
      <c r="G8624" s="118" t="s">
        <v>2</v>
      </c>
      <c r="H8624" s="137">
        <v>44523</v>
      </c>
      <c r="I8624" s="119">
        <v>2524.37</v>
      </c>
      <c r="J8624" s="129"/>
      <c r="K8624" s="129"/>
      <c r="L8624" s="129">
        <v>0</v>
      </c>
      <c r="M8624" s="134" t="s">
        <v>31066</v>
      </c>
    </row>
    <row r="8625" spans="1:13" hidden="1" x14ac:dyDescent="0.25">
      <c r="A8625" s="128"/>
      <c r="B8625" s="2"/>
      <c r="C8625" s="139" t="s">
        <v>8587</v>
      </c>
      <c r="D8625" s="124" t="s">
        <v>8588</v>
      </c>
      <c r="E8625" s="118" t="s">
        <v>48</v>
      </c>
      <c r="F8625" s="124" t="s">
        <v>35249</v>
      </c>
      <c r="G8625" s="118" t="s">
        <v>2</v>
      </c>
      <c r="H8625" s="137">
        <v>44523</v>
      </c>
      <c r="I8625" s="119">
        <v>2524.37</v>
      </c>
      <c r="J8625" s="129"/>
      <c r="K8625" s="129"/>
      <c r="L8625" s="129">
        <v>0</v>
      </c>
      <c r="M8625" s="134" t="s">
        <v>31782</v>
      </c>
    </row>
    <row r="8626" spans="1:13" hidden="1" x14ac:dyDescent="0.25">
      <c r="A8626" s="128"/>
      <c r="B8626" s="2"/>
      <c r="C8626" s="139" t="s">
        <v>8589</v>
      </c>
      <c r="D8626" s="124" t="s">
        <v>8590</v>
      </c>
      <c r="E8626" s="118" t="s">
        <v>48</v>
      </c>
      <c r="F8626" s="124" t="s">
        <v>35249</v>
      </c>
      <c r="G8626" s="118" t="s">
        <v>2</v>
      </c>
      <c r="H8626" s="137">
        <v>44523</v>
      </c>
      <c r="I8626" s="119">
        <v>2562.59</v>
      </c>
      <c r="J8626" s="129"/>
      <c r="K8626" s="129"/>
      <c r="L8626" s="129">
        <v>0</v>
      </c>
      <c r="M8626" s="134" t="s">
        <v>33474</v>
      </c>
    </row>
    <row r="8627" spans="1:13" hidden="1" x14ac:dyDescent="0.25">
      <c r="A8627" s="128"/>
      <c r="B8627" s="2"/>
      <c r="C8627" s="139" t="s">
        <v>8591</v>
      </c>
      <c r="D8627" s="124" t="s">
        <v>8592</v>
      </c>
      <c r="E8627" s="118" t="s">
        <v>48</v>
      </c>
      <c r="F8627" s="124" t="s">
        <v>35249</v>
      </c>
      <c r="G8627" s="118" t="s">
        <v>2</v>
      </c>
      <c r="H8627" s="137">
        <v>44523</v>
      </c>
      <c r="I8627" s="119">
        <v>2562.59</v>
      </c>
      <c r="J8627" s="129"/>
      <c r="K8627" s="129"/>
      <c r="L8627" s="129">
        <v>0</v>
      </c>
      <c r="M8627" s="134" t="s">
        <v>32159</v>
      </c>
    </row>
    <row r="8628" spans="1:13" hidden="1" x14ac:dyDescent="0.25">
      <c r="A8628" s="128"/>
      <c r="B8628" s="2"/>
      <c r="C8628" s="139" t="s">
        <v>8593</v>
      </c>
      <c r="D8628" s="124" t="s">
        <v>8594</v>
      </c>
      <c r="E8628" s="118" t="s">
        <v>48</v>
      </c>
      <c r="F8628" s="124" t="s">
        <v>35249</v>
      </c>
      <c r="G8628" s="118" t="s">
        <v>2</v>
      </c>
      <c r="H8628" s="137">
        <v>44523</v>
      </c>
      <c r="I8628" s="119">
        <v>2562.59</v>
      </c>
      <c r="J8628" s="129"/>
      <c r="K8628" s="129"/>
      <c r="L8628" s="129">
        <v>0</v>
      </c>
      <c r="M8628" s="134" t="s">
        <v>31285</v>
      </c>
    </row>
    <row r="8629" spans="1:13" hidden="1" x14ac:dyDescent="0.25">
      <c r="A8629" s="128"/>
      <c r="B8629" s="2"/>
      <c r="C8629" s="139" t="s">
        <v>8595</v>
      </c>
      <c r="D8629" s="124" t="s">
        <v>8596</v>
      </c>
      <c r="E8629" s="118" t="s">
        <v>48</v>
      </c>
      <c r="F8629" s="124" t="s">
        <v>35249</v>
      </c>
      <c r="G8629" s="118" t="s">
        <v>2</v>
      </c>
      <c r="H8629" s="137">
        <v>44523</v>
      </c>
      <c r="I8629" s="119">
        <v>2600.79</v>
      </c>
      <c r="J8629" s="129"/>
      <c r="K8629" s="129"/>
      <c r="L8629" s="129">
        <v>0</v>
      </c>
      <c r="M8629" s="134" t="s">
        <v>23524</v>
      </c>
    </row>
    <row r="8630" spans="1:13" hidden="1" x14ac:dyDescent="0.25">
      <c r="A8630" s="128"/>
      <c r="B8630" s="2"/>
      <c r="C8630" s="139" t="s">
        <v>8597</v>
      </c>
      <c r="D8630" s="124" t="s">
        <v>8598</v>
      </c>
      <c r="E8630" s="118" t="s">
        <v>48</v>
      </c>
      <c r="F8630" s="124" t="s">
        <v>35249</v>
      </c>
      <c r="G8630" s="118" t="s">
        <v>2</v>
      </c>
      <c r="H8630" s="137">
        <v>44523</v>
      </c>
      <c r="I8630" s="119">
        <v>3632.5</v>
      </c>
      <c r="J8630" s="129"/>
      <c r="K8630" s="129"/>
      <c r="L8630" s="129">
        <v>0</v>
      </c>
      <c r="M8630" s="134" t="s">
        <v>23525</v>
      </c>
    </row>
    <row r="8631" spans="1:13" hidden="1" x14ac:dyDescent="0.25">
      <c r="A8631" s="128"/>
      <c r="B8631" s="2"/>
      <c r="C8631" s="139" t="s">
        <v>8599</v>
      </c>
      <c r="D8631" s="124" t="s">
        <v>8600</v>
      </c>
      <c r="E8631" s="118" t="s">
        <v>48</v>
      </c>
      <c r="F8631" s="124" t="s">
        <v>35249</v>
      </c>
      <c r="G8631" s="118" t="s">
        <v>2</v>
      </c>
      <c r="H8631" s="137">
        <v>40441</v>
      </c>
      <c r="I8631" s="119">
        <v>585</v>
      </c>
      <c r="J8631" s="129"/>
      <c r="K8631" s="129"/>
      <c r="L8631" s="129">
        <v>0</v>
      </c>
      <c r="M8631" s="134" t="s">
        <v>23526</v>
      </c>
    </row>
    <row r="8632" spans="1:13" hidden="1" x14ac:dyDescent="0.25">
      <c r="A8632" s="128"/>
      <c r="B8632" s="2"/>
      <c r="C8632" s="139" t="s">
        <v>8601</v>
      </c>
      <c r="D8632" s="124" t="s">
        <v>8602</v>
      </c>
      <c r="E8632" s="118" t="s">
        <v>48</v>
      </c>
      <c r="F8632" s="124" t="s">
        <v>35249</v>
      </c>
      <c r="G8632" s="118" t="s">
        <v>2</v>
      </c>
      <c r="H8632" s="137">
        <v>40441</v>
      </c>
      <c r="I8632" s="119">
        <v>59.7</v>
      </c>
      <c r="J8632" s="129"/>
      <c r="K8632" s="129"/>
      <c r="L8632" s="129">
        <v>0</v>
      </c>
      <c r="M8632" s="134" t="s">
        <v>29745</v>
      </c>
    </row>
    <row r="8633" spans="1:13" hidden="1" x14ac:dyDescent="0.25">
      <c r="A8633" s="128"/>
      <c r="B8633" s="2"/>
      <c r="C8633" s="139" t="s">
        <v>42105</v>
      </c>
      <c r="D8633" s="124" t="s">
        <v>42106</v>
      </c>
      <c r="E8633" s="118" t="s">
        <v>48</v>
      </c>
      <c r="F8633" s="124" t="s">
        <v>35249</v>
      </c>
      <c r="G8633" s="118" t="s">
        <v>2</v>
      </c>
      <c r="H8633" s="137">
        <v>45932</v>
      </c>
      <c r="I8633" s="119">
        <v>108</v>
      </c>
      <c r="J8633" s="129"/>
      <c r="K8633" s="129"/>
      <c r="L8633" s="129">
        <v>0</v>
      </c>
      <c r="M8633" s="134" t="s">
        <v>28431</v>
      </c>
    </row>
    <row r="8634" spans="1:13" hidden="1" x14ac:dyDescent="0.25">
      <c r="A8634" s="128"/>
      <c r="B8634" s="2"/>
      <c r="C8634" s="139" t="s">
        <v>31181</v>
      </c>
      <c r="D8634" s="124" t="s">
        <v>31182</v>
      </c>
      <c r="E8634" s="118" t="s">
        <v>48</v>
      </c>
      <c r="F8634" s="124" t="s">
        <v>35249</v>
      </c>
      <c r="G8634" s="118" t="s">
        <v>2</v>
      </c>
      <c r="H8634" s="137"/>
      <c r="I8634" s="119"/>
      <c r="J8634" s="129"/>
      <c r="K8634" s="129"/>
      <c r="L8634" s="129">
        <v>0</v>
      </c>
      <c r="M8634" s="134" t="s">
        <v>28816</v>
      </c>
    </row>
    <row r="8635" spans="1:13" hidden="1" x14ac:dyDescent="0.25">
      <c r="A8635" s="128"/>
      <c r="B8635" s="2"/>
      <c r="C8635" s="139" t="s">
        <v>31695</v>
      </c>
      <c r="D8635" s="124" t="s">
        <v>31696</v>
      </c>
      <c r="E8635" s="118" t="s">
        <v>48</v>
      </c>
      <c r="F8635" s="124" t="s">
        <v>35249</v>
      </c>
      <c r="G8635" s="118" t="s">
        <v>2</v>
      </c>
      <c r="H8635" s="137"/>
      <c r="I8635" s="119"/>
      <c r="J8635" s="129"/>
      <c r="K8635" s="129"/>
      <c r="L8635" s="129">
        <v>0</v>
      </c>
      <c r="M8635" s="134" t="s">
        <v>28160</v>
      </c>
    </row>
    <row r="8636" spans="1:13" hidden="1" x14ac:dyDescent="0.25">
      <c r="A8636" s="128"/>
      <c r="B8636" s="2"/>
      <c r="C8636" s="139" t="s">
        <v>29437</v>
      </c>
      <c r="D8636" s="124" t="s">
        <v>29438</v>
      </c>
      <c r="E8636" s="118" t="s">
        <v>48</v>
      </c>
      <c r="F8636" s="124" t="s">
        <v>35249</v>
      </c>
      <c r="G8636" s="118" t="s">
        <v>2</v>
      </c>
      <c r="H8636" s="137"/>
      <c r="I8636" s="119"/>
      <c r="J8636" s="129"/>
      <c r="K8636" s="129"/>
      <c r="L8636" s="129">
        <v>0</v>
      </c>
      <c r="M8636" s="134" t="s">
        <v>28739</v>
      </c>
    </row>
    <row r="8637" spans="1:13" hidden="1" x14ac:dyDescent="0.25">
      <c r="A8637" s="128"/>
      <c r="B8637" s="2"/>
      <c r="C8637" s="139" t="s">
        <v>8603</v>
      </c>
      <c r="D8637" s="124" t="s">
        <v>8604</v>
      </c>
      <c r="E8637" s="118" t="s">
        <v>48</v>
      </c>
      <c r="F8637" s="124" t="s">
        <v>35249</v>
      </c>
      <c r="G8637" s="118" t="s">
        <v>2</v>
      </c>
      <c r="H8637" s="137">
        <v>44433</v>
      </c>
      <c r="I8637" s="119">
        <v>47.75</v>
      </c>
      <c r="J8637" s="129"/>
      <c r="K8637" s="129"/>
      <c r="L8637" s="129">
        <v>0</v>
      </c>
      <c r="M8637" s="134" t="s">
        <v>28160</v>
      </c>
    </row>
    <row r="8638" spans="1:13" hidden="1" x14ac:dyDescent="0.25">
      <c r="A8638" s="128"/>
      <c r="B8638" s="2"/>
      <c r="C8638" s="139" t="s">
        <v>8605</v>
      </c>
      <c r="D8638" s="124" t="s">
        <v>8606</v>
      </c>
      <c r="E8638" s="118" t="s">
        <v>48</v>
      </c>
      <c r="F8638" s="124" t="s">
        <v>35249</v>
      </c>
      <c r="G8638" s="118" t="s">
        <v>2</v>
      </c>
      <c r="H8638" s="137">
        <v>44566</v>
      </c>
      <c r="I8638" s="119">
        <v>258.95</v>
      </c>
      <c r="J8638" s="129"/>
      <c r="K8638" s="129"/>
      <c r="L8638" s="129">
        <v>0</v>
      </c>
      <c r="M8638" s="134" t="s">
        <v>23527</v>
      </c>
    </row>
    <row r="8639" spans="1:13" hidden="1" x14ac:dyDescent="0.25">
      <c r="A8639" s="128"/>
      <c r="B8639" s="2"/>
      <c r="C8639" s="139" t="s">
        <v>33406</v>
      </c>
      <c r="D8639" s="124" t="s">
        <v>33407</v>
      </c>
      <c r="E8639" s="118" t="s">
        <v>48</v>
      </c>
      <c r="F8639" s="124" t="s">
        <v>35249</v>
      </c>
      <c r="G8639" s="118" t="s">
        <v>235</v>
      </c>
      <c r="H8639" s="137"/>
      <c r="I8639" s="119"/>
      <c r="J8639" s="129"/>
      <c r="K8639" s="129"/>
      <c r="L8639" s="129">
        <v>0</v>
      </c>
      <c r="M8639" s="134" t="s">
        <v>29739</v>
      </c>
    </row>
    <row r="8640" spans="1:13" hidden="1" x14ac:dyDescent="0.25">
      <c r="A8640" s="128"/>
      <c r="B8640" s="2"/>
      <c r="C8640" s="139" t="s">
        <v>8607</v>
      </c>
      <c r="D8640" s="124" t="s">
        <v>8608</v>
      </c>
      <c r="E8640" s="118" t="s">
        <v>48</v>
      </c>
      <c r="F8640" s="124" t="s">
        <v>35249</v>
      </c>
      <c r="G8640" s="118" t="s">
        <v>2</v>
      </c>
      <c r="H8640" s="137">
        <v>44566</v>
      </c>
      <c r="I8640" s="119">
        <v>323.85000000000002</v>
      </c>
      <c r="J8640" s="129"/>
      <c r="K8640" s="129"/>
      <c r="L8640" s="129">
        <v>0</v>
      </c>
      <c r="M8640" s="134" t="s">
        <v>23528</v>
      </c>
    </row>
    <row r="8641" spans="1:13" hidden="1" x14ac:dyDescent="0.25">
      <c r="A8641" s="128"/>
      <c r="B8641" s="2"/>
      <c r="C8641" s="139" t="s">
        <v>8609</v>
      </c>
      <c r="D8641" s="124" t="s">
        <v>8610</v>
      </c>
      <c r="E8641" s="118" t="s">
        <v>48</v>
      </c>
      <c r="F8641" s="124" t="s">
        <v>35249</v>
      </c>
      <c r="G8641" s="118" t="s">
        <v>2</v>
      </c>
      <c r="H8641" s="137">
        <v>44566</v>
      </c>
      <c r="I8641" s="119">
        <v>388.75</v>
      </c>
      <c r="J8641" s="129"/>
      <c r="K8641" s="129"/>
      <c r="L8641" s="129">
        <v>0</v>
      </c>
      <c r="M8641" s="134" t="s">
        <v>28613</v>
      </c>
    </row>
    <row r="8642" spans="1:13" hidden="1" x14ac:dyDescent="0.25">
      <c r="A8642" s="128"/>
      <c r="B8642" s="2"/>
      <c r="C8642" s="139" t="s">
        <v>8611</v>
      </c>
      <c r="D8642" s="124" t="s">
        <v>8612</v>
      </c>
      <c r="E8642" s="118" t="s">
        <v>48</v>
      </c>
      <c r="F8642" s="124" t="s">
        <v>35249</v>
      </c>
      <c r="G8642" s="118" t="s">
        <v>2</v>
      </c>
      <c r="H8642" s="137">
        <v>44566</v>
      </c>
      <c r="I8642" s="119">
        <v>453.65</v>
      </c>
      <c r="J8642" s="129"/>
      <c r="K8642" s="129"/>
      <c r="L8642" s="129">
        <v>0</v>
      </c>
      <c r="M8642" s="134" t="s">
        <v>30995</v>
      </c>
    </row>
    <row r="8643" spans="1:13" hidden="1" x14ac:dyDescent="0.25">
      <c r="A8643" s="128"/>
      <c r="B8643" s="2"/>
      <c r="C8643" s="139" t="s">
        <v>8613</v>
      </c>
      <c r="D8643" s="124" t="s">
        <v>8614</v>
      </c>
      <c r="E8643" s="118" t="s">
        <v>48</v>
      </c>
      <c r="F8643" s="124" t="s">
        <v>35249</v>
      </c>
      <c r="G8643" s="118" t="s">
        <v>2</v>
      </c>
      <c r="H8643" s="137">
        <v>44594</v>
      </c>
      <c r="I8643" s="119">
        <v>519.20000000000005</v>
      </c>
      <c r="J8643" s="129"/>
      <c r="K8643" s="129"/>
      <c r="L8643" s="129">
        <v>0</v>
      </c>
      <c r="M8643" s="134" t="s">
        <v>30073</v>
      </c>
    </row>
    <row r="8644" spans="1:13" hidden="1" x14ac:dyDescent="0.25">
      <c r="A8644" s="128"/>
      <c r="B8644" s="2"/>
      <c r="C8644" s="139" t="s">
        <v>8615</v>
      </c>
      <c r="D8644" s="124" t="s">
        <v>8616</v>
      </c>
      <c r="E8644" s="118" t="s">
        <v>48</v>
      </c>
      <c r="F8644" s="124" t="s">
        <v>35249</v>
      </c>
      <c r="G8644" s="118" t="s">
        <v>2</v>
      </c>
      <c r="H8644" s="137">
        <v>41526</v>
      </c>
      <c r="I8644" s="119">
        <v>3300</v>
      </c>
      <c r="J8644" s="129"/>
      <c r="K8644" s="129">
        <v>2.4</v>
      </c>
      <c r="L8644" s="129">
        <v>0</v>
      </c>
      <c r="M8644" s="134" t="s">
        <v>32974</v>
      </c>
    </row>
    <row r="8645" spans="1:13" hidden="1" x14ac:dyDescent="0.25">
      <c r="A8645" s="128"/>
      <c r="B8645" s="2"/>
      <c r="C8645" s="139" t="s">
        <v>8617</v>
      </c>
      <c r="D8645" s="124" t="s">
        <v>8618</v>
      </c>
      <c r="E8645" s="118" t="s">
        <v>48</v>
      </c>
      <c r="F8645" s="124" t="s">
        <v>35249</v>
      </c>
      <c r="G8645" s="118" t="s">
        <v>2</v>
      </c>
      <c r="H8645" s="137">
        <v>44376</v>
      </c>
      <c r="I8645" s="119">
        <v>9448</v>
      </c>
      <c r="J8645" s="129">
        <v>1.2</v>
      </c>
      <c r="K8645" s="129">
        <v>2.4</v>
      </c>
      <c r="L8645" s="129">
        <v>2.88</v>
      </c>
      <c r="M8645" s="134" t="s">
        <v>31922</v>
      </c>
    </row>
    <row r="8646" spans="1:13" hidden="1" x14ac:dyDescent="0.25">
      <c r="A8646" s="128"/>
      <c r="B8646" s="2"/>
      <c r="C8646" s="139" t="s">
        <v>29402</v>
      </c>
      <c r="D8646" s="124" t="s">
        <v>29403</v>
      </c>
      <c r="E8646" s="118" t="s">
        <v>48</v>
      </c>
      <c r="F8646" s="124" t="s">
        <v>35249</v>
      </c>
      <c r="G8646" s="118" t="s">
        <v>236</v>
      </c>
      <c r="H8646" s="137"/>
      <c r="I8646" s="119"/>
      <c r="J8646" s="129">
        <v>1.2</v>
      </c>
      <c r="K8646" s="129">
        <v>2.4</v>
      </c>
      <c r="L8646" s="129">
        <v>2.88</v>
      </c>
      <c r="M8646" s="134" t="s">
        <v>31907</v>
      </c>
    </row>
    <row r="8647" spans="1:13" hidden="1" x14ac:dyDescent="0.25">
      <c r="A8647" s="128"/>
      <c r="B8647" s="2"/>
      <c r="C8647" s="139" t="s">
        <v>8619</v>
      </c>
      <c r="D8647" s="124" t="s">
        <v>8620</v>
      </c>
      <c r="E8647" s="118" t="s">
        <v>48</v>
      </c>
      <c r="F8647" s="124" t="s">
        <v>35249</v>
      </c>
      <c r="G8647" s="118" t="s">
        <v>2</v>
      </c>
      <c r="H8647" s="137">
        <v>45884</v>
      </c>
      <c r="I8647" s="119">
        <v>93.02</v>
      </c>
      <c r="J8647" s="129">
        <v>1.2</v>
      </c>
      <c r="K8647" s="129">
        <v>2.4</v>
      </c>
      <c r="L8647" s="129">
        <v>2.88</v>
      </c>
      <c r="M8647" s="134" t="s">
        <v>31189</v>
      </c>
    </row>
    <row r="8648" spans="1:13" hidden="1" x14ac:dyDescent="0.25">
      <c r="A8648" s="128"/>
      <c r="B8648" s="2"/>
      <c r="C8648" s="139" t="s">
        <v>8621</v>
      </c>
      <c r="D8648" s="124" t="s">
        <v>8622</v>
      </c>
      <c r="E8648" s="118" t="s">
        <v>48</v>
      </c>
      <c r="F8648" s="124" t="s">
        <v>35249</v>
      </c>
      <c r="G8648" s="118" t="s">
        <v>58</v>
      </c>
      <c r="H8648" s="137"/>
      <c r="I8648" s="119"/>
      <c r="J8648" s="129">
        <v>1.2</v>
      </c>
      <c r="K8648" s="129">
        <v>2.4</v>
      </c>
      <c r="L8648" s="129">
        <v>2.88</v>
      </c>
      <c r="M8648" s="134" t="s">
        <v>31910</v>
      </c>
    </row>
    <row r="8649" spans="1:13" hidden="1" x14ac:dyDescent="0.25">
      <c r="A8649" s="128"/>
      <c r="B8649" s="2"/>
      <c r="C8649" s="139" t="s">
        <v>8623</v>
      </c>
      <c r="D8649" s="124" t="s">
        <v>8624</v>
      </c>
      <c r="E8649" s="118" t="s">
        <v>48</v>
      </c>
      <c r="F8649" s="124" t="s">
        <v>35249</v>
      </c>
      <c r="G8649" s="118" t="s">
        <v>58</v>
      </c>
      <c r="H8649" s="137">
        <v>41303</v>
      </c>
      <c r="I8649" s="119">
        <v>312</v>
      </c>
      <c r="J8649" s="129">
        <v>1.2</v>
      </c>
      <c r="K8649" s="129">
        <v>2.4</v>
      </c>
      <c r="L8649" s="129">
        <v>2.88</v>
      </c>
      <c r="M8649" s="134" t="s">
        <v>23529</v>
      </c>
    </row>
    <row r="8650" spans="1:13" hidden="1" x14ac:dyDescent="0.25">
      <c r="A8650" s="128"/>
      <c r="B8650" s="2"/>
      <c r="C8650" s="139" t="s">
        <v>8625</v>
      </c>
      <c r="D8650" s="124" t="s">
        <v>8626</v>
      </c>
      <c r="E8650" s="118" t="s">
        <v>48</v>
      </c>
      <c r="F8650" s="124" t="s">
        <v>35249</v>
      </c>
      <c r="G8650" s="118" t="s">
        <v>34659</v>
      </c>
      <c r="H8650" s="137">
        <v>41838</v>
      </c>
      <c r="I8650" s="119">
        <v>732.38</v>
      </c>
      <c r="J8650" s="129">
        <v>1.2</v>
      </c>
      <c r="K8650" s="129">
        <v>2.4</v>
      </c>
      <c r="L8650" s="129">
        <v>2.88</v>
      </c>
      <c r="M8650" s="134" t="s">
        <v>23530</v>
      </c>
    </row>
    <row r="8651" spans="1:13" hidden="1" x14ac:dyDescent="0.25">
      <c r="A8651" s="128"/>
      <c r="B8651" s="2"/>
      <c r="C8651" s="139" t="s">
        <v>8627</v>
      </c>
      <c r="D8651" s="124" t="s">
        <v>8628</v>
      </c>
      <c r="E8651" s="118" t="s">
        <v>48</v>
      </c>
      <c r="F8651" s="124" t="s">
        <v>35249</v>
      </c>
      <c r="G8651" s="118" t="s">
        <v>34659</v>
      </c>
      <c r="H8651" s="137">
        <v>46106</v>
      </c>
      <c r="I8651" s="119">
        <v>126.3</v>
      </c>
      <c r="J8651" s="129">
        <v>1.2</v>
      </c>
      <c r="K8651" s="129">
        <v>2.4</v>
      </c>
      <c r="L8651" s="129">
        <v>2.88</v>
      </c>
      <c r="M8651" s="134" t="s">
        <v>23531</v>
      </c>
    </row>
    <row r="8652" spans="1:13" hidden="1" x14ac:dyDescent="0.25">
      <c r="A8652" s="128"/>
      <c r="B8652" s="2"/>
      <c r="C8652" s="139" t="s">
        <v>8629</v>
      </c>
      <c r="D8652" s="124" t="s">
        <v>8630</v>
      </c>
      <c r="E8652" s="118" t="s">
        <v>48</v>
      </c>
      <c r="F8652" s="124" t="s">
        <v>35249</v>
      </c>
      <c r="G8652" s="118" t="s">
        <v>2</v>
      </c>
      <c r="H8652" s="137"/>
      <c r="I8652" s="119"/>
      <c r="J8652" s="129">
        <v>1.2</v>
      </c>
      <c r="K8652" s="129">
        <v>2.4</v>
      </c>
      <c r="L8652" s="129">
        <v>2.88</v>
      </c>
      <c r="M8652" s="134" t="s">
        <v>23532</v>
      </c>
    </row>
    <row r="8653" spans="1:13" hidden="1" x14ac:dyDescent="0.25">
      <c r="A8653" s="128"/>
      <c r="B8653" s="2"/>
      <c r="C8653" s="139" t="s">
        <v>8631</v>
      </c>
      <c r="D8653" s="124" t="s">
        <v>8632</v>
      </c>
      <c r="E8653" s="118" t="s">
        <v>48</v>
      </c>
      <c r="F8653" s="124" t="s">
        <v>35249</v>
      </c>
      <c r="G8653" s="118" t="s">
        <v>2</v>
      </c>
      <c r="H8653" s="137">
        <v>40399</v>
      </c>
      <c r="I8653" s="119">
        <v>125</v>
      </c>
      <c r="J8653" s="129">
        <v>1.2</v>
      </c>
      <c r="K8653" s="129">
        <v>2.4</v>
      </c>
      <c r="L8653" s="129">
        <v>2.88</v>
      </c>
      <c r="M8653" s="134" t="s">
        <v>29386</v>
      </c>
    </row>
    <row r="8654" spans="1:13" hidden="1" x14ac:dyDescent="0.25">
      <c r="A8654" s="128"/>
      <c r="B8654" s="2"/>
      <c r="C8654" s="139" t="s">
        <v>8633</v>
      </c>
      <c r="D8654" s="124" t="s">
        <v>8634</v>
      </c>
      <c r="E8654" s="118" t="s">
        <v>48</v>
      </c>
      <c r="F8654" s="124" t="s">
        <v>35249</v>
      </c>
      <c r="G8654" s="118" t="s">
        <v>2</v>
      </c>
      <c r="H8654" s="137">
        <v>41565</v>
      </c>
      <c r="I8654" s="119">
        <v>273.64999999999998</v>
      </c>
      <c r="J8654" s="129">
        <v>1.2</v>
      </c>
      <c r="K8654" s="129">
        <v>2.4</v>
      </c>
      <c r="L8654" s="129">
        <v>2.88</v>
      </c>
      <c r="M8654" s="134" t="s">
        <v>23533</v>
      </c>
    </row>
    <row r="8655" spans="1:13" hidden="1" x14ac:dyDescent="0.25">
      <c r="A8655" s="128"/>
      <c r="B8655" s="2"/>
      <c r="C8655" s="139" t="s">
        <v>8635</v>
      </c>
      <c r="D8655" s="124" t="s">
        <v>8636</v>
      </c>
      <c r="E8655" s="118" t="s">
        <v>48</v>
      </c>
      <c r="F8655" s="124" t="s">
        <v>35249</v>
      </c>
      <c r="G8655" s="118" t="s">
        <v>34659</v>
      </c>
      <c r="H8655" s="137">
        <v>42272</v>
      </c>
      <c r="I8655" s="119">
        <v>1070</v>
      </c>
      <c r="J8655" s="129">
        <v>1.2</v>
      </c>
      <c r="K8655" s="129">
        <v>2.4</v>
      </c>
      <c r="L8655" s="129">
        <v>2.88</v>
      </c>
      <c r="M8655" s="134" t="s">
        <v>23534</v>
      </c>
    </row>
    <row r="8656" spans="1:13" hidden="1" x14ac:dyDescent="0.25">
      <c r="A8656" s="128"/>
      <c r="B8656" s="2"/>
      <c r="C8656" s="139" t="s">
        <v>29479</v>
      </c>
      <c r="D8656" s="124" t="s">
        <v>29480</v>
      </c>
      <c r="E8656" s="118" t="s">
        <v>48</v>
      </c>
      <c r="F8656" s="124" t="s">
        <v>35249</v>
      </c>
      <c r="G8656" s="118" t="s">
        <v>2</v>
      </c>
      <c r="H8656" s="137"/>
      <c r="I8656" s="119"/>
      <c r="J8656" s="129">
        <v>1.2</v>
      </c>
      <c r="K8656" s="129">
        <v>2.4</v>
      </c>
      <c r="L8656" s="129">
        <v>2.88</v>
      </c>
      <c r="M8656" s="134" t="s">
        <v>23535</v>
      </c>
    </row>
    <row r="8657" spans="1:13" hidden="1" x14ac:dyDescent="0.25">
      <c r="A8657" s="128"/>
      <c r="B8657" s="2"/>
      <c r="C8657" s="139" t="s">
        <v>28916</v>
      </c>
      <c r="D8657" s="124" t="s">
        <v>28917</v>
      </c>
      <c r="E8657" s="118" t="s">
        <v>48</v>
      </c>
      <c r="F8657" s="124" t="s">
        <v>35249</v>
      </c>
      <c r="G8657" s="118" t="s">
        <v>34659</v>
      </c>
      <c r="H8657" s="137"/>
      <c r="I8657" s="119"/>
      <c r="J8657" s="129">
        <v>1.2</v>
      </c>
      <c r="K8657" s="129">
        <v>2.4</v>
      </c>
      <c r="L8657" s="129">
        <v>2.88</v>
      </c>
      <c r="M8657" s="134" t="s">
        <v>23536</v>
      </c>
    </row>
    <row r="8658" spans="1:13" hidden="1" x14ac:dyDescent="0.25">
      <c r="A8658" s="128"/>
      <c r="B8658" s="2"/>
      <c r="C8658" s="139" t="s">
        <v>8637</v>
      </c>
      <c r="D8658" s="124" t="s">
        <v>8638</v>
      </c>
      <c r="E8658" s="118" t="s">
        <v>48</v>
      </c>
      <c r="F8658" s="124" t="s">
        <v>35249</v>
      </c>
      <c r="G8658" s="118" t="s">
        <v>34659</v>
      </c>
      <c r="H8658" s="137">
        <v>43469</v>
      </c>
      <c r="I8658" s="119">
        <v>54.87</v>
      </c>
      <c r="J8658" s="129">
        <v>1.2</v>
      </c>
      <c r="K8658" s="129">
        <v>2.4</v>
      </c>
      <c r="L8658" s="129">
        <v>2.88</v>
      </c>
      <c r="M8658" s="134" t="s">
        <v>23537</v>
      </c>
    </row>
    <row r="8659" spans="1:13" hidden="1" x14ac:dyDescent="0.25">
      <c r="A8659" s="128"/>
      <c r="B8659" s="2"/>
      <c r="C8659" s="139" t="s">
        <v>8639</v>
      </c>
      <c r="D8659" s="124" t="s">
        <v>8640</v>
      </c>
      <c r="E8659" s="118" t="s">
        <v>48</v>
      </c>
      <c r="F8659" s="124" t="s">
        <v>35249</v>
      </c>
      <c r="G8659" s="118" t="s">
        <v>59</v>
      </c>
      <c r="H8659" s="137">
        <v>42499</v>
      </c>
      <c r="I8659" s="119">
        <v>136</v>
      </c>
      <c r="J8659" s="129">
        <v>1.2</v>
      </c>
      <c r="K8659" s="129">
        <v>2.4</v>
      </c>
      <c r="L8659" s="129">
        <v>2.88</v>
      </c>
      <c r="M8659" s="134" t="s">
        <v>23538</v>
      </c>
    </row>
    <row r="8660" spans="1:13" hidden="1" x14ac:dyDescent="0.25">
      <c r="A8660" s="128"/>
      <c r="B8660" s="2"/>
      <c r="C8660" s="139" t="s">
        <v>8641</v>
      </c>
      <c r="D8660" s="124" t="s">
        <v>8642</v>
      </c>
      <c r="E8660" s="118" t="s">
        <v>48</v>
      </c>
      <c r="F8660" s="124" t="s">
        <v>35249</v>
      </c>
      <c r="G8660" s="118" t="s">
        <v>59</v>
      </c>
      <c r="H8660" s="137">
        <v>42195</v>
      </c>
      <c r="I8660" s="119">
        <v>99.15</v>
      </c>
      <c r="J8660" s="129">
        <v>1.2</v>
      </c>
      <c r="K8660" s="129">
        <v>2.4</v>
      </c>
      <c r="L8660" s="129">
        <v>2.88</v>
      </c>
      <c r="M8660" s="134" t="s">
        <v>27747</v>
      </c>
    </row>
    <row r="8661" spans="1:13" hidden="1" x14ac:dyDescent="0.25">
      <c r="A8661" s="128"/>
      <c r="B8661" s="2"/>
      <c r="C8661" s="139" t="s">
        <v>8643</v>
      </c>
      <c r="D8661" s="124" t="s">
        <v>8644</v>
      </c>
      <c r="E8661" s="118" t="s">
        <v>48</v>
      </c>
      <c r="F8661" s="124" t="s">
        <v>35249</v>
      </c>
      <c r="G8661" s="118" t="s">
        <v>59</v>
      </c>
      <c r="H8661" s="137">
        <v>42499</v>
      </c>
      <c r="I8661" s="119">
        <v>136</v>
      </c>
      <c r="J8661" s="129"/>
      <c r="K8661" s="129"/>
      <c r="L8661" s="129">
        <v>0</v>
      </c>
      <c r="M8661" s="134" t="s">
        <v>23539</v>
      </c>
    </row>
    <row r="8662" spans="1:13" hidden="1" x14ac:dyDescent="0.25">
      <c r="A8662" s="128"/>
      <c r="B8662" s="2"/>
      <c r="C8662" s="139" t="s">
        <v>8645</v>
      </c>
      <c r="D8662" s="124" t="s">
        <v>8646</v>
      </c>
      <c r="E8662" s="118" t="s">
        <v>48</v>
      </c>
      <c r="F8662" s="124" t="s">
        <v>35249</v>
      </c>
      <c r="G8662" s="118" t="s">
        <v>34659</v>
      </c>
      <c r="H8662" s="137"/>
      <c r="I8662" s="119"/>
      <c r="J8662" s="129">
        <v>1.2</v>
      </c>
      <c r="K8662" s="129">
        <v>2.4</v>
      </c>
      <c r="L8662" s="129">
        <v>2.88</v>
      </c>
      <c r="M8662" s="134" t="s">
        <v>23540</v>
      </c>
    </row>
    <row r="8663" spans="1:13" hidden="1" x14ac:dyDescent="0.25">
      <c r="A8663" s="128"/>
      <c r="B8663" s="2"/>
      <c r="C8663" s="139" t="s">
        <v>27892</v>
      </c>
      <c r="D8663" s="124" t="s">
        <v>27893</v>
      </c>
      <c r="E8663" s="118" t="s">
        <v>48</v>
      </c>
      <c r="F8663" s="124" t="s">
        <v>35249</v>
      </c>
      <c r="G8663" s="118" t="s">
        <v>34659</v>
      </c>
      <c r="H8663" s="137"/>
      <c r="I8663" s="119"/>
      <c r="J8663" s="129">
        <v>1.2</v>
      </c>
      <c r="K8663" s="129">
        <v>2.4</v>
      </c>
      <c r="L8663" s="129">
        <v>2.88</v>
      </c>
      <c r="M8663" s="134" t="s">
        <v>23541</v>
      </c>
    </row>
    <row r="8664" spans="1:13" hidden="1" x14ac:dyDescent="0.25">
      <c r="A8664" s="128"/>
      <c r="B8664" s="2"/>
      <c r="C8664" s="139" t="s">
        <v>8647</v>
      </c>
      <c r="D8664" s="124" t="s">
        <v>8648</v>
      </c>
      <c r="E8664" s="118" t="s">
        <v>48</v>
      </c>
      <c r="F8664" s="124" t="s">
        <v>35249</v>
      </c>
      <c r="G8664" s="118" t="s">
        <v>59</v>
      </c>
      <c r="H8664" s="137">
        <v>42499</v>
      </c>
      <c r="I8664" s="119">
        <v>70</v>
      </c>
      <c r="J8664" s="129">
        <v>1.2</v>
      </c>
      <c r="K8664" s="129">
        <v>2.4</v>
      </c>
      <c r="L8664" s="129">
        <v>2.88</v>
      </c>
      <c r="M8664" s="134" t="s">
        <v>23542</v>
      </c>
    </row>
    <row r="8665" spans="1:13" hidden="1" x14ac:dyDescent="0.25">
      <c r="A8665" s="128"/>
      <c r="B8665" s="2"/>
      <c r="C8665" s="139" t="s">
        <v>8649</v>
      </c>
      <c r="D8665" s="124" t="s">
        <v>8650</v>
      </c>
      <c r="E8665" s="118" t="s">
        <v>48</v>
      </c>
      <c r="F8665" s="124" t="s">
        <v>35249</v>
      </c>
      <c r="G8665" s="118" t="s">
        <v>34659</v>
      </c>
      <c r="H8665" s="137">
        <v>44873</v>
      </c>
      <c r="I8665" s="119">
        <v>138.5</v>
      </c>
      <c r="J8665" s="129">
        <v>1.2</v>
      </c>
      <c r="K8665" s="129">
        <v>2.4</v>
      </c>
      <c r="L8665" s="129">
        <v>2.88</v>
      </c>
      <c r="M8665" s="134" t="s">
        <v>23543</v>
      </c>
    </row>
    <row r="8666" spans="1:13" hidden="1" x14ac:dyDescent="0.25">
      <c r="A8666" s="128"/>
      <c r="B8666" s="2"/>
      <c r="C8666" s="139" t="s">
        <v>8651</v>
      </c>
      <c r="D8666" s="124" t="s">
        <v>8652</v>
      </c>
      <c r="E8666" s="118" t="s">
        <v>48</v>
      </c>
      <c r="F8666" s="124" t="s">
        <v>35249</v>
      </c>
      <c r="G8666" s="118" t="s">
        <v>59</v>
      </c>
      <c r="H8666" s="137">
        <v>42499</v>
      </c>
      <c r="I8666" s="119">
        <v>70</v>
      </c>
      <c r="J8666" s="129">
        <v>1.2</v>
      </c>
      <c r="K8666" s="129">
        <v>2.4</v>
      </c>
      <c r="L8666" s="129">
        <v>2.88</v>
      </c>
      <c r="M8666" s="134" t="s">
        <v>23544</v>
      </c>
    </row>
    <row r="8667" spans="1:13" hidden="1" x14ac:dyDescent="0.25">
      <c r="A8667" s="128"/>
      <c r="B8667" s="2"/>
      <c r="C8667" s="139" t="s">
        <v>8653</v>
      </c>
      <c r="D8667" s="124" t="s">
        <v>8654</v>
      </c>
      <c r="E8667" s="118" t="s">
        <v>48</v>
      </c>
      <c r="F8667" s="124" t="s">
        <v>35249</v>
      </c>
      <c r="G8667" s="118" t="s">
        <v>59</v>
      </c>
      <c r="H8667" s="137">
        <v>42499</v>
      </c>
      <c r="I8667" s="119">
        <v>101</v>
      </c>
      <c r="J8667" s="129">
        <v>1.2</v>
      </c>
      <c r="K8667" s="129">
        <v>2.4</v>
      </c>
      <c r="L8667" s="129">
        <v>2.88</v>
      </c>
      <c r="M8667" s="134" t="s">
        <v>23545</v>
      </c>
    </row>
    <row r="8668" spans="1:13" hidden="1" x14ac:dyDescent="0.25">
      <c r="A8668" s="128"/>
      <c r="B8668" s="2"/>
      <c r="C8668" s="139" t="s">
        <v>8655</v>
      </c>
      <c r="D8668" s="124" t="s">
        <v>8656</v>
      </c>
      <c r="E8668" s="118" t="s">
        <v>48</v>
      </c>
      <c r="F8668" s="124" t="s">
        <v>35249</v>
      </c>
      <c r="G8668" s="118" t="s">
        <v>59</v>
      </c>
      <c r="H8668" s="137">
        <v>42499</v>
      </c>
      <c r="I8668" s="119">
        <v>101</v>
      </c>
      <c r="J8668" s="129">
        <v>1.2</v>
      </c>
      <c r="K8668" s="129">
        <v>2.4</v>
      </c>
      <c r="L8668" s="129">
        <v>2.88</v>
      </c>
      <c r="M8668" s="134" t="s">
        <v>23546</v>
      </c>
    </row>
    <row r="8669" spans="1:13" hidden="1" x14ac:dyDescent="0.25">
      <c r="A8669" s="128"/>
      <c r="B8669" s="2"/>
      <c r="C8669" s="139" t="s">
        <v>8657</v>
      </c>
      <c r="D8669" s="124" t="s">
        <v>8658</v>
      </c>
      <c r="E8669" s="118" t="s">
        <v>48</v>
      </c>
      <c r="F8669" s="124" t="s">
        <v>35249</v>
      </c>
      <c r="G8669" s="118" t="s">
        <v>34659</v>
      </c>
      <c r="H8669" s="137">
        <v>45447</v>
      </c>
      <c r="I8669" s="119">
        <v>36.619999999999997</v>
      </c>
      <c r="J8669" s="129">
        <v>1.2</v>
      </c>
      <c r="K8669" s="129">
        <v>2.4</v>
      </c>
      <c r="L8669" s="129">
        <v>2.88</v>
      </c>
      <c r="M8669" s="134" t="s">
        <v>23547</v>
      </c>
    </row>
    <row r="8670" spans="1:13" hidden="1" x14ac:dyDescent="0.25">
      <c r="A8670" s="128"/>
      <c r="B8670" s="2"/>
      <c r="C8670" s="139" t="s">
        <v>27889</v>
      </c>
      <c r="D8670" s="124" t="s">
        <v>27890</v>
      </c>
      <c r="E8670" s="118" t="s">
        <v>48</v>
      </c>
      <c r="F8670" s="124" t="s">
        <v>35249</v>
      </c>
      <c r="G8670" s="118" t="s">
        <v>34659</v>
      </c>
      <c r="H8670" s="137"/>
      <c r="I8670" s="119"/>
      <c r="J8670" s="129">
        <v>1.2</v>
      </c>
      <c r="K8670" s="129">
        <v>2.4</v>
      </c>
      <c r="L8670" s="129">
        <v>2.88</v>
      </c>
      <c r="M8670" s="134" t="s">
        <v>23548</v>
      </c>
    </row>
    <row r="8671" spans="1:13" hidden="1" x14ac:dyDescent="0.25">
      <c r="A8671" s="128"/>
      <c r="B8671" s="2"/>
      <c r="C8671" s="139" t="s">
        <v>27886</v>
      </c>
      <c r="D8671" s="124" t="s">
        <v>27887</v>
      </c>
      <c r="E8671" s="118" t="s">
        <v>48</v>
      </c>
      <c r="F8671" s="124" t="s">
        <v>35249</v>
      </c>
      <c r="G8671" s="118" t="s">
        <v>34659</v>
      </c>
      <c r="H8671" s="137"/>
      <c r="I8671" s="119"/>
      <c r="J8671" s="129">
        <v>1.2</v>
      </c>
      <c r="K8671" s="129">
        <v>2.4</v>
      </c>
      <c r="L8671" s="129">
        <v>2.88</v>
      </c>
      <c r="M8671" s="134" t="s">
        <v>23549</v>
      </c>
    </row>
    <row r="8672" spans="1:13" hidden="1" x14ac:dyDescent="0.25">
      <c r="A8672" s="128"/>
      <c r="B8672" s="2"/>
      <c r="C8672" s="139" t="s">
        <v>8659</v>
      </c>
      <c r="D8672" s="124" t="s">
        <v>8660</v>
      </c>
      <c r="E8672" s="118" t="s">
        <v>48</v>
      </c>
      <c r="F8672" s="124" t="s">
        <v>35249</v>
      </c>
      <c r="G8672" s="118" t="s">
        <v>34659</v>
      </c>
      <c r="H8672" s="137">
        <v>45637</v>
      </c>
      <c r="I8672" s="119">
        <v>553.29999999999995</v>
      </c>
      <c r="J8672" s="129">
        <v>1.2</v>
      </c>
      <c r="K8672" s="129">
        <v>2.4</v>
      </c>
      <c r="L8672" s="129">
        <v>2.88</v>
      </c>
      <c r="M8672" s="134" t="s">
        <v>29526</v>
      </c>
    </row>
    <row r="8673" spans="1:13" hidden="1" x14ac:dyDescent="0.25">
      <c r="A8673" s="128"/>
      <c r="B8673" s="2"/>
      <c r="C8673" s="139" t="s">
        <v>8661</v>
      </c>
      <c r="D8673" s="124" t="s">
        <v>8662</v>
      </c>
      <c r="E8673" s="118" t="s">
        <v>48</v>
      </c>
      <c r="F8673" s="124" t="s">
        <v>35249</v>
      </c>
      <c r="G8673" s="118" t="s">
        <v>34659</v>
      </c>
      <c r="H8673" s="137">
        <v>46112</v>
      </c>
      <c r="I8673" s="119">
        <v>868</v>
      </c>
      <c r="J8673" s="129">
        <v>1.2</v>
      </c>
      <c r="K8673" s="129">
        <v>2.4</v>
      </c>
      <c r="L8673" s="129">
        <v>2.88</v>
      </c>
      <c r="M8673" s="134" t="s">
        <v>29529</v>
      </c>
    </row>
    <row r="8674" spans="1:13" hidden="1" x14ac:dyDescent="0.25">
      <c r="A8674" s="128"/>
      <c r="B8674" s="2"/>
      <c r="C8674" s="139" t="s">
        <v>8663</v>
      </c>
      <c r="D8674" s="124" t="s">
        <v>8664</v>
      </c>
      <c r="E8674" s="118" t="s">
        <v>48</v>
      </c>
      <c r="F8674" s="124" t="s">
        <v>35249</v>
      </c>
      <c r="G8674" s="118" t="s">
        <v>34659</v>
      </c>
      <c r="H8674" s="137">
        <v>46090</v>
      </c>
      <c r="I8674" s="119">
        <v>45</v>
      </c>
      <c r="J8674" s="129">
        <v>1.2</v>
      </c>
      <c r="K8674" s="129">
        <v>2.4</v>
      </c>
      <c r="L8674" s="129">
        <v>2.88</v>
      </c>
      <c r="M8674" s="134" t="s">
        <v>29075</v>
      </c>
    </row>
    <row r="8675" spans="1:13" hidden="1" x14ac:dyDescent="0.25">
      <c r="A8675" s="128"/>
      <c r="B8675" s="2"/>
      <c r="C8675" s="139" t="s">
        <v>8665</v>
      </c>
      <c r="D8675" s="124" t="s">
        <v>8666</v>
      </c>
      <c r="E8675" s="118" t="s">
        <v>48</v>
      </c>
      <c r="F8675" s="124" t="s">
        <v>35249</v>
      </c>
      <c r="G8675" s="118" t="s">
        <v>34659</v>
      </c>
      <c r="H8675" s="137">
        <v>41316</v>
      </c>
      <c r="I8675" s="119">
        <v>14.95</v>
      </c>
      <c r="J8675" s="129">
        <v>1.2</v>
      </c>
      <c r="K8675" s="129">
        <v>2.4</v>
      </c>
      <c r="L8675" s="129">
        <v>2.88</v>
      </c>
      <c r="M8675" s="134" t="s">
        <v>28496</v>
      </c>
    </row>
    <row r="8676" spans="1:13" hidden="1" x14ac:dyDescent="0.25">
      <c r="A8676" s="128"/>
      <c r="B8676" s="2"/>
      <c r="C8676" s="139" t="s">
        <v>8667</v>
      </c>
      <c r="D8676" s="124" t="s">
        <v>8668</v>
      </c>
      <c r="E8676" s="118" t="s">
        <v>48</v>
      </c>
      <c r="F8676" s="124" t="s">
        <v>35249</v>
      </c>
      <c r="G8676" s="118" t="s">
        <v>34659</v>
      </c>
      <c r="H8676" s="137">
        <v>42138</v>
      </c>
      <c r="I8676" s="119">
        <v>56.42</v>
      </c>
      <c r="J8676" s="129">
        <v>1.2</v>
      </c>
      <c r="K8676" s="129">
        <v>2.4</v>
      </c>
      <c r="L8676" s="129">
        <v>2.88</v>
      </c>
      <c r="M8676" s="134" t="s">
        <v>27750</v>
      </c>
    </row>
    <row r="8677" spans="1:13" hidden="1" x14ac:dyDescent="0.25">
      <c r="A8677" s="128"/>
      <c r="B8677" s="2"/>
      <c r="C8677" s="139" t="s">
        <v>8669</v>
      </c>
      <c r="D8677" s="124" t="s">
        <v>8670</v>
      </c>
      <c r="E8677" s="118" t="s">
        <v>48</v>
      </c>
      <c r="F8677" s="124" t="s">
        <v>35249</v>
      </c>
      <c r="G8677" s="118" t="s">
        <v>34659</v>
      </c>
      <c r="H8677" s="137">
        <v>46104</v>
      </c>
      <c r="I8677" s="119">
        <v>65</v>
      </c>
      <c r="J8677" s="129">
        <v>1.2</v>
      </c>
      <c r="K8677" s="129">
        <v>2.4</v>
      </c>
      <c r="L8677" s="129">
        <v>2.88</v>
      </c>
      <c r="M8677" s="134" t="s">
        <v>30534</v>
      </c>
    </row>
    <row r="8678" spans="1:13" hidden="1" x14ac:dyDescent="0.25">
      <c r="A8678" s="128"/>
      <c r="B8678" s="2"/>
      <c r="C8678" s="139" t="s">
        <v>8671</v>
      </c>
      <c r="D8678" s="124" t="s">
        <v>8672</v>
      </c>
      <c r="E8678" s="118" t="s">
        <v>48</v>
      </c>
      <c r="F8678" s="124" t="s">
        <v>35249</v>
      </c>
      <c r="G8678" s="118" t="s">
        <v>34659</v>
      </c>
      <c r="H8678" s="137">
        <v>45100</v>
      </c>
      <c r="I8678" s="119">
        <v>31.17</v>
      </c>
      <c r="J8678" s="129">
        <v>1.2</v>
      </c>
      <c r="K8678" s="129">
        <v>2.4</v>
      </c>
      <c r="L8678" s="129">
        <v>2.88</v>
      </c>
      <c r="M8678" s="134" t="s">
        <v>23550</v>
      </c>
    </row>
    <row r="8679" spans="1:13" hidden="1" x14ac:dyDescent="0.25">
      <c r="A8679" s="128"/>
      <c r="B8679" s="2"/>
      <c r="C8679" s="139" t="s">
        <v>28203</v>
      </c>
      <c r="D8679" s="124" t="s">
        <v>28204</v>
      </c>
      <c r="E8679" s="118" t="s">
        <v>48</v>
      </c>
      <c r="F8679" s="124" t="s">
        <v>35249</v>
      </c>
      <c r="G8679" s="118" t="s">
        <v>34659</v>
      </c>
      <c r="H8679" s="137"/>
      <c r="I8679" s="119"/>
      <c r="J8679" s="129">
        <v>1.2</v>
      </c>
      <c r="K8679" s="129">
        <v>2.4</v>
      </c>
      <c r="L8679" s="129">
        <v>2.88</v>
      </c>
      <c r="M8679" s="134" t="s">
        <v>23551</v>
      </c>
    </row>
    <row r="8680" spans="1:13" hidden="1" x14ac:dyDescent="0.25">
      <c r="A8680" s="128"/>
      <c r="B8680" s="2"/>
      <c r="C8680" s="139" t="s">
        <v>8673</v>
      </c>
      <c r="D8680" s="124" t="s">
        <v>8674</v>
      </c>
      <c r="E8680" s="118" t="s">
        <v>48</v>
      </c>
      <c r="F8680" s="124" t="s">
        <v>35249</v>
      </c>
      <c r="G8680" s="118" t="s">
        <v>34659</v>
      </c>
      <c r="H8680" s="137">
        <v>42415</v>
      </c>
      <c r="I8680" s="119">
        <v>73.599999999999994</v>
      </c>
      <c r="J8680" s="129">
        <v>1.2</v>
      </c>
      <c r="K8680" s="129">
        <v>2.4</v>
      </c>
      <c r="L8680" s="129">
        <v>2.88</v>
      </c>
      <c r="M8680" s="134" t="s">
        <v>28314</v>
      </c>
    </row>
    <row r="8681" spans="1:13" hidden="1" x14ac:dyDescent="0.25">
      <c r="A8681" s="128"/>
      <c r="B8681" s="2"/>
      <c r="C8681" s="139" t="s">
        <v>8675</v>
      </c>
      <c r="D8681" s="124" t="s">
        <v>8676</v>
      </c>
      <c r="E8681" s="118" t="s">
        <v>48</v>
      </c>
      <c r="F8681" s="124" t="s">
        <v>35249</v>
      </c>
      <c r="G8681" s="118" t="s">
        <v>34659</v>
      </c>
      <c r="H8681" s="137">
        <v>42415</v>
      </c>
      <c r="I8681" s="119">
        <v>81.84</v>
      </c>
      <c r="J8681" s="129">
        <v>1.2</v>
      </c>
      <c r="K8681" s="129">
        <v>2.4</v>
      </c>
      <c r="L8681" s="129">
        <v>2.88</v>
      </c>
      <c r="M8681" s="134" t="s">
        <v>28031</v>
      </c>
    </row>
    <row r="8682" spans="1:13" hidden="1" x14ac:dyDescent="0.25">
      <c r="A8682" s="128"/>
      <c r="B8682" s="2"/>
      <c r="C8682" s="139" t="s">
        <v>32487</v>
      </c>
      <c r="D8682" s="124" t="s">
        <v>32488</v>
      </c>
      <c r="E8682" s="118" t="s">
        <v>48</v>
      </c>
      <c r="F8682" s="124" t="s">
        <v>35249</v>
      </c>
      <c r="G8682" s="118" t="s">
        <v>34659</v>
      </c>
      <c r="H8682" s="137"/>
      <c r="I8682" s="119"/>
      <c r="J8682" s="129">
        <v>1.2</v>
      </c>
      <c r="K8682" s="129">
        <v>2.4</v>
      </c>
      <c r="L8682" s="129">
        <v>2.88</v>
      </c>
      <c r="M8682" s="134" t="s">
        <v>29523</v>
      </c>
    </row>
    <row r="8683" spans="1:13" hidden="1" x14ac:dyDescent="0.25">
      <c r="A8683" s="128"/>
      <c r="B8683" s="2"/>
      <c r="C8683" s="139" t="s">
        <v>27962</v>
      </c>
      <c r="D8683" s="124" t="s">
        <v>27963</v>
      </c>
      <c r="E8683" s="118" t="s">
        <v>48</v>
      </c>
      <c r="F8683" s="124" t="s">
        <v>35249</v>
      </c>
      <c r="G8683" s="118" t="s">
        <v>30</v>
      </c>
      <c r="H8683" s="137"/>
      <c r="I8683" s="119"/>
      <c r="J8683" s="129">
        <v>1.2</v>
      </c>
      <c r="K8683" s="129">
        <v>2.4</v>
      </c>
      <c r="L8683" s="129">
        <v>2.88</v>
      </c>
      <c r="M8683" s="134" t="s">
        <v>32492</v>
      </c>
    </row>
    <row r="8684" spans="1:13" hidden="1" x14ac:dyDescent="0.25">
      <c r="A8684" s="128"/>
      <c r="B8684" s="2"/>
      <c r="C8684" s="139" t="s">
        <v>27968</v>
      </c>
      <c r="D8684" s="124" t="s">
        <v>27969</v>
      </c>
      <c r="E8684" s="118" t="s">
        <v>48</v>
      </c>
      <c r="F8684" s="124" t="s">
        <v>35249</v>
      </c>
      <c r="G8684" s="118" t="s">
        <v>30</v>
      </c>
      <c r="H8684" s="137"/>
      <c r="I8684" s="119"/>
      <c r="J8684" s="129">
        <v>1.2</v>
      </c>
      <c r="K8684" s="129">
        <v>2.4</v>
      </c>
      <c r="L8684" s="129">
        <v>2.88</v>
      </c>
      <c r="M8684" s="134" t="s">
        <v>23552</v>
      </c>
    </row>
    <row r="8685" spans="1:13" hidden="1" x14ac:dyDescent="0.25">
      <c r="A8685" s="128"/>
      <c r="B8685" s="2"/>
      <c r="C8685" s="139" t="s">
        <v>28895</v>
      </c>
      <c r="D8685" s="124" t="s">
        <v>28896</v>
      </c>
      <c r="E8685" s="118" t="s">
        <v>48</v>
      </c>
      <c r="F8685" s="124" t="s">
        <v>35249</v>
      </c>
      <c r="G8685" s="118" t="s">
        <v>27515</v>
      </c>
      <c r="H8685" s="137"/>
      <c r="I8685" s="119"/>
      <c r="J8685" s="129">
        <v>1.2</v>
      </c>
      <c r="K8685" s="129">
        <v>2.4</v>
      </c>
      <c r="L8685" s="129">
        <v>2.88</v>
      </c>
      <c r="M8685" s="134" t="s">
        <v>32495</v>
      </c>
    </row>
    <row r="8686" spans="1:13" hidden="1" x14ac:dyDescent="0.25">
      <c r="A8686" s="128"/>
      <c r="B8686" s="2"/>
      <c r="C8686" s="139" t="s">
        <v>8677</v>
      </c>
      <c r="D8686" s="124" t="s">
        <v>8678</v>
      </c>
      <c r="E8686" s="118" t="s">
        <v>48</v>
      </c>
      <c r="F8686" s="124" t="s">
        <v>35249</v>
      </c>
      <c r="G8686" s="118" t="s">
        <v>2</v>
      </c>
      <c r="H8686" s="137">
        <v>46078</v>
      </c>
      <c r="I8686" s="119">
        <v>840</v>
      </c>
      <c r="J8686" s="129">
        <v>1.2</v>
      </c>
      <c r="K8686" s="129">
        <v>2.4</v>
      </c>
      <c r="L8686" s="129">
        <v>2.88</v>
      </c>
      <c r="M8686" s="134" t="s">
        <v>29078</v>
      </c>
    </row>
    <row r="8687" spans="1:13" hidden="1" x14ac:dyDescent="0.25">
      <c r="A8687" s="128"/>
      <c r="B8687" s="2"/>
      <c r="C8687" s="139" t="s">
        <v>8679</v>
      </c>
      <c r="D8687" s="124" t="s">
        <v>8680</v>
      </c>
      <c r="E8687" s="118" t="s">
        <v>48</v>
      </c>
      <c r="F8687" s="124" t="s">
        <v>35249</v>
      </c>
      <c r="G8687" s="118" t="s">
        <v>2</v>
      </c>
      <c r="H8687" s="137">
        <v>46078</v>
      </c>
      <c r="I8687" s="119">
        <v>1800</v>
      </c>
      <c r="J8687" s="129">
        <v>1.2</v>
      </c>
      <c r="K8687" s="129">
        <v>2.4</v>
      </c>
      <c r="L8687" s="129">
        <v>2.88</v>
      </c>
      <c r="M8687" s="134" t="s">
        <v>27785</v>
      </c>
    </row>
    <row r="8688" spans="1:13" hidden="1" x14ac:dyDescent="0.25">
      <c r="A8688" s="128"/>
      <c r="B8688" s="2"/>
      <c r="C8688" s="139" t="s">
        <v>8681</v>
      </c>
      <c r="D8688" s="124" t="s">
        <v>8682</v>
      </c>
      <c r="E8688" s="118" t="s">
        <v>48</v>
      </c>
      <c r="F8688" s="124" t="s">
        <v>35249</v>
      </c>
      <c r="G8688" s="118" t="s">
        <v>2</v>
      </c>
      <c r="H8688" s="137">
        <v>44616</v>
      </c>
      <c r="I8688" s="119">
        <v>840</v>
      </c>
      <c r="J8688" s="129">
        <v>1.2</v>
      </c>
      <c r="K8688" s="129">
        <v>2.4</v>
      </c>
      <c r="L8688" s="129">
        <v>2.88</v>
      </c>
      <c r="M8688" s="134" t="s">
        <v>28208</v>
      </c>
    </row>
    <row r="8689" spans="1:13" hidden="1" x14ac:dyDescent="0.25">
      <c r="A8689" s="128"/>
      <c r="B8689" s="2"/>
      <c r="C8689" s="139" t="s">
        <v>8683</v>
      </c>
      <c r="D8689" s="124" t="s">
        <v>8684</v>
      </c>
      <c r="E8689" s="118" t="s">
        <v>48</v>
      </c>
      <c r="F8689" s="124" t="s">
        <v>35249</v>
      </c>
      <c r="G8689" s="118" t="s">
        <v>2</v>
      </c>
      <c r="H8689" s="137">
        <v>42822</v>
      </c>
      <c r="I8689" s="119">
        <v>880</v>
      </c>
      <c r="J8689" s="129">
        <v>1.2</v>
      </c>
      <c r="K8689" s="129">
        <v>2.4</v>
      </c>
      <c r="L8689" s="129">
        <v>2.88</v>
      </c>
      <c r="M8689" s="134" t="s">
        <v>27681</v>
      </c>
    </row>
    <row r="8690" spans="1:13" hidden="1" x14ac:dyDescent="0.25">
      <c r="A8690" s="128"/>
      <c r="B8690" s="2"/>
      <c r="C8690" s="139" t="s">
        <v>31102</v>
      </c>
      <c r="D8690" s="124" t="s">
        <v>31103</v>
      </c>
      <c r="E8690" s="118" t="s">
        <v>48</v>
      </c>
      <c r="F8690" s="124" t="s">
        <v>35249</v>
      </c>
      <c r="G8690" s="118" t="s">
        <v>30</v>
      </c>
      <c r="H8690" s="137"/>
      <c r="I8690" s="119"/>
      <c r="J8690" s="129">
        <v>1.2</v>
      </c>
      <c r="K8690" s="129">
        <v>2.4</v>
      </c>
      <c r="L8690" s="129">
        <v>2.88</v>
      </c>
      <c r="M8690" s="134" t="s">
        <v>27794</v>
      </c>
    </row>
    <row r="8691" spans="1:13" hidden="1" x14ac:dyDescent="0.25">
      <c r="A8691" s="128"/>
      <c r="B8691" s="2"/>
      <c r="C8691" s="139" t="s">
        <v>29431</v>
      </c>
      <c r="D8691" s="124" t="s">
        <v>29432</v>
      </c>
      <c r="E8691" s="118" t="s">
        <v>48</v>
      </c>
      <c r="F8691" s="124" t="s">
        <v>35249</v>
      </c>
      <c r="G8691" s="118" t="s">
        <v>27515</v>
      </c>
      <c r="H8691" s="137">
        <v>44970</v>
      </c>
      <c r="I8691" s="119">
        <v>345.05</v>
      </c>
      <c r="J8691" s="129">
        <v>1.2</v>
      </c>
      <c r="K8691" s="129">
        <v>2.4</v>
      </c>
      <c r="L8691" s="129">
        <v>2.88</v>
      </c>
      <c r="M8691" s="134" t="s">
        <v>28670</v>
      </c>
    </row>
    <row r="8692" spans="1:13" hidden="1" x14ac:dyDescent="0.25">
      <c r="A8692" s="128"/>
      <c r="B8692" s="2"/>
      <c r="C8692" s="139" t="s">
        <v>8685</v>
      </c>
      <c r="D8692" s="124" t="s">
        <v>8686</v>
      </c>
      <c r="E8692" s="118" t="s">
        <v>48</v>
      </c>
      <c r="F8692" s="124" t="s">
        <v>35249</v>
      </c>
      <c r="G8692" s="118" t="s">
        <v>2</v>
      </c>
      <c r="H8692" s="137">
        <v>46078</v>
      </c>
      <c r="I8692" s="119">
        <v>177.94</v>
      </c>
      <c r="J8692" s="129">
        <v>1.2</v>
      </c>
      <c r="K8692" s="129">
        <v>2.4</v>
      </c>
      <c r="L8692" s="129">
        <v>2.88</v>
      </c>
      <c r="M8692" s="134" t="s">
        <v>27791</v>
      </c>
    </row>
    <row r="8693" spans="1:13" hidden="1" x14ac:dyDescent="0.25">
      <c r="A8693" s="128"/>
      <c r="B8693" s="2"/>
      <c r="C8693" s="139" t="s">
        <v>35172</v>
      </c>
      <c r="D8693" s="124" t="s">
        <v>35173</v>
      </c>
      <c r="E8693" s="118" t="s">
        <v>48</v>
      </c>
      <c r="F8693" s="124" t="s">
        <v>35249</v>
      </c>
      <c r="G8693" s="118" t="s">
        <v>2</v>
      </c>
      <c r="H8693" s="137">
        <v>45555</v>
      </c>
      <c r="I8693" s="119">
        <v>167</v>
      </c>
      <c r="J8693" s="129">
        <v>1.2</v>
      </c>
      <c r="K8693" s="129">
        <v>2.4</v>
      </c>
      <c r="L8693" s="129">
        <v>2.88</v>
      </c>
      <c r="M8693" s="134" t="s">
        <v>27753</v>
      </c>
    </row>
    <row r="8694" spans="1:13" hidden="1" x14ac:dyDescent="0.25">
      <c r="A8694" s="128"/>
      <c r="B8694" s="2"/>
      <c r="C8694" s="139" t="s">
        <v>8687</v>
      </c>
      <c r="D8694" s="124" t="s">
        <v>8688</v>
      </c>
      <c r="E8694" s="118" t="s">
        <v>48</v>
      </c>
      <c r="F8694" s="124" t="s">
        <v>35249</v>
      </c>
      <c r="G8694" s="118" t="s">
        <v>2</v>
      </c>
      <c r="H8694" s="137">
        <v>42787</v>
      </c>
      <c r="I8694" s="119">
        <v>390.8</v>
      </c>
      <c r="J8694" s="129">
        <v>1.2</v>
      </c>
      <c r="K8694" s="129">
        <v>2.4</v>
      </c>
      <c r="L8694" s="129">
        <v>2.88</v>
      </c>
      <c r="M8694" s="134" t="s">
        <v>28278</v>
      </c>
    </row>
    <row r="8695" spans="1:13" hidden="1" x14ac:dyDescent="0.25">
      <c r="A8695" s="128"/>
      <c r="B8695" s="2"/>
      <c r="C8695" s="139" t="s">
        <v>42107</v>
      </c>
      <c r="D8695" s="124" t="s">
        <v>42108</v>
      </c>
      <c r="E8695" s="118" t="s">
        <v>48</v>
      </c>
      <c r="F8695" s="124" t="s">
        <v>35249</v>
      </c>
      <c r="G8695" s="118" t="s">
        <v>30</v>
      </c>
      <c r="H8695" s="137">
        <v>46078</v>
      </c>
      <c r="I8695" s="119">
        <v>660</v>
      </c>
      <c r="J8695" s="129">
        <v>1.2</v>
      </c>
      <c r="K8695" s="129">
        <v>2.4</v>
      </c>
      <c r="L8695" s="129">
        <v>2.88</v>
      </c>
      <c r="M8695" s="134" t="s">
        <v>27720</v>
      </c>
    </row>
    <row r="8696" spans="1:13" hidden="1" x14ac:dyDescent="0.25">
      <c r="A8696" s="128"/>
      <c r="B8696" s="2"/>
      <c r="C8696" s="139" t="s">
        <v>42109</v>
      </c>
      <c r="D8696" s="124" t="s">
        <v>42110</v>
      </c>
      <c r="E8696" s="118" t="s">
        <v>48</v>
      </c>
      <c r="F8696" s="124" t="s">
        <v>35249</v>
      </c>
      <c r="G8696" s="118" t="s">
        <v>30</v>
      </c>
      <c r="H8696" s="137">
        <v>46078</v>
      </c>
      <c r="I8696" s="119">
        <v>880</v>
      </c>
      <c r="J8696" s="129">
        <v>1.2</v>
      </c>
      <c r="K8696" s="129">
        <v>2.4</v>
      </c>
      <c r="L8696" s="129">
        <v>2.88</v>
      </c>
      <c r="M8696" s="134" t="s">
        <v>23553</v>
      </c>
    </row>
    <row r="8697" spans="1:13" hidden="1" x14ac:dyDescent="0.25">
      <c r="A8697" s="128"/>
      <c r="B8697" s="2"/>
      <c r="C8697" s="139" t="s">
        <v>8689</v>
      </c>
      <c r="D8697" s="124" t="s">
        <v>8690</v>
      </c>
      <c r="E8697" s="118" t="s">
        <v>48</v>
      </c>
      <c r="F8697" s="124" t="s">
        <v>35249</v>
      </c>
      <c r="G8697" s="118" t="s">
        <v>2</v>
      </c>
      <c r="H8697" s="137">
        <v>43374</v>
      </c>
      <c r="I8697" s="119">
        <v>26.5</v>
      </c>
      <c r="J8697" s="129">
        <v>1.2</v>
      </c>
      <c r="K8697" s="129">
        <v>2.4</v>
      </c>
      <c r="L8697" s="129">
        <v>2.88</v>
      </c>
      <c r="M8697" s="134" t="s">
        <v>23554</v>
      </c>
    </row>
    <row r="8698" spans="1:13" hidden="1" x14ac:dyDescent="0.25">
      <c r="A8698" s="128"/>
      <c r="B8698" s="2"/>
      <c r="C8698" s="139" t="s">
        <v>20</v>
      </c>
      <c r="D8698" s="124" t="s">
        <v>21</v>
      </c>
      <c r="E8698" s="118" t="s">
        <v>48</v>
      </c>
      <c r="F8698" s="124" t="s">
        <v>35249</v>
      </c>
      <c r="G8698" s="118" t="s">
        <v>2</v>
      </c>
      <c r="H8698" s="137">
        <v>44720</v>
      </c>
      <c r="I8698" s="119">
        <v>87</v>
      </c>
      <c r="J8698" s="129"/>
      <c r="K8698" s="129">
        <v>2.4</v>
      </c>
      <c r="L8698" s="129">
        <v>0</v>
      </c>
      <c r="M8698" s="134" t="s">
        <v>23555</v>
      </c>
    </row>
    <row r="8699" spans="1:13" hidden="1" x14ac:dyDescent="0.25">
      <c r="A8699" s="128"/>
      <c r="B8699" s="2"/>
      <c r="C8699" s="139" t="s">
        <v>22</v>
      </c>
      <c r="D8699" s="124" t="s">
        <v>23</v>
      </c>
      <c r="E8699" s="118" t="s">
        <v>48</v>
      </c>
      <c r="F8699" s="124" t="s">
        <v>35249</v>
      </c>
      <c r="G8699" s="118" t="s">
        <v>2</v>
      </c>
      <c r="H8699" s="137">
        <v>44504</v>
      </c>
      <c r="I8699" s="119">
        <v>231.25</v>
      </c>
      <c r="J8699" s="129"/>
      <c r="K8699" s="129">
        <v>2.4</v>
      </c>
      <c r="L8699" s="129">
        <v>0</v>
      </c>
      <c r="M8699" s="134" t="s">
        <v>23556</v>
      </c>
    </row>
    <row r="8700" spans="1:13" hidden="1" x14ac:dyDescent="0.25">
      <c r="A8700" s="128"/>
      <c r="B8700" s="2"/>
      <c r="C8700" s="139" t="s">
        <v>8691</v>
      </c>
      <c r="D8700" s="124" t="s">
        <v>8692</v>
      </c>
      <c r="E8700" s="118" t="s">
        <v>48</v>
      </c>
      <c r="F8700" s="124" t="s">
        <v>35249</v>
      </c>
      <c r="G8700" s="118" t="s">
        <v>60</v>
      </c>
      <c r="H8700" s="137">
        <v>43048</v>
      </c>
      <c r="I8700" s="119">
        <v>228</v>
      </c>
      <c r="J8700" s="129">
        <v>1.2</v>
      </c>
      <c r="K8700" s="129">
        <v>2.4</v>
      </c>
      <c r="L8700" s="129">
        <v>2.88</v>
      </c>
      <c r="M8700" s="134" t="s">
        <v>23557</v>
      </c>
    </row>
    <row r="8701" spans="1:13" hidden="1" x14ac:dyDescent="0.25">
      <c r="A8701" s="128"/>
      <c r="B8701" s="2"/>
      <c r="C8701" s="139" t="s">
        <v>8693</v>
      </c>
      <c r="D8701" s="124" t="s">
        <v>8694</v>
      </c>
      <c r="E8701" s="118" t="s">
        <v>48</v>
      </c>
      <c r="F8701" s="124" t="s">
        <v>35249</v>
      </c>
      <c r="G8701" s="118" t="s">
        <v>60</v>
      </c>
      <c r="H8701" s="137">
        <v>46091</v>
      </c>
      <c r="I8701" s="119">
        <v>455</v>
      </c>
      <c r="J8701" s="129">
        <v>1.2</v>
      </c>
      <c r="K8701" s="129">
        <v>2.4</v>
      </c>
      <c r="L8701" s="129">
        <v>2.88</v>
      </c>
      <c r="M8701" s="134" t="s">
        <v>23558</v>
      </c>
    </row>
    <row r="8702" spans="1:13" hidden="1" x14ac:dyDescent="0.25">
      <c r="A8702" s="128"/>
      <c r="B8702" s="2"/>
      <c r="C8702" s="139" t="s">
        <v>8695</v>
      </c>
      <c r="D8702" s="124" t="s">
        <v>8696</v>
      </c>
      <c r="E8702" s="118" t="s">
        <v>48</v>
      </c>
      <c r="F8702" s="124" t="s">
        <v>35249</v>
      </c>
      <c r="G8702" s="118" t="s">
        <v>60</v>
      </c>
      <c r="H8702" s="137">
        <v>46091</v>
      </c>
      <c r="I8702" s="119">
        <v>1016.51</v>
      </c>
      <c r="J8702" s="129">
        <v>1.2</v>
      </c>
      <c r="K8702" s="129">
        <v>2.4</v>
      </c>
      <c r="L8702" s="129">
        <v>2.88</v>
      </c>
      <c r="M8702" s="134" t="s">
        <v>31391</v>
      </c>
    </row>
    <row r="8703" spans="1:13" hidden="1" x14ac:dyDescent="0.25">
      <c r="A8703" s="128"/>
      <c r="B8703" s="2"/>
      <c r="C8703" s="139" t="s">
        <v>8697</v>
      </c>
      <c r="D8703" s="124" t="s">
        <v>8698</v>
      </c>
      <c r="E8703" s="118" t="s">
        <v>48</v>
      </c>
      <c r="F8703" s="124" t="s">
        <v>35249</v>
      </c>
      <c r="G8703" s="118" t="s">
        <v>60</v>
      </c>
      <c r="H8703" s="137">
        <v>42074</v>
      </c>
      <c r="I8703" s="119">
        <v>940</v>
      </c>
      <c r="J8703" s="129">
        <v>1.2</v>
      </c>
      <c r="K8703" s="129">
        <v>2.4</v>
      </c>
      <c r="L8703" s="129">
        <v>2.88</v>
      </c>
      <c r="M8703" s="134" t="s">
        <v>23559</v>
      </c>
    </row>
    <row r="8704" spans="1:13" hidden="1" x14ac:dyDescent="0.25">
      <c r="A8704" s="128"/>
      <c r="B8704" s="2"/>
      <c r="C8704" s="139" t="s">
        <v>8699</v>
      </c>
      <c r="D8704" s="124" t="s">
        <v>8700</v>
      </c>
      <c r="E8704" s="118" t="s">
        <v>48</v>
      </c>
      <c r="F8704" s="124" t="s">
        <v>35249</v>
      </c>
      <c r="G8704" s="118" t="s">
        <v>2</v>
      </c>
      <c r="H8704" s="137">
        <v>42892</v>
      </c>
      <c r="I8704" s="119">
        <v>445</v>
      </c>
      <c r="J8704" s="129">
        <v>1.2</v>
      </c>
      <c r="K8704" s="129">
        <v>2.4</v>
      </c>
      <c r="L8704" s="129">
        <v>2.88</v>
      </c>
      <c r="M8704" s="134" t="s">
        <v>23560</v>
      </c>
    </row>
    <row r="8705" spans="1:13" hidden="1" x14ac:dyDescent="0.25">
      <c r="A8705" s="128"/>
      <c r="B8705" s="2"/>
      <c r="C8705" s="139" t="s">
        <v>8701</v>
      </c>
      <c r="D8705" s="124" t="s">
        <v>8702</v>
      </c>
      <c r="E8705" s="118" t="s">
        <v>48</v>
      </c>
      <c r="F8705" s="124" t="s">
        <v>35249</v>
      </c>
      <c r="G8705" s="118" t="s">
        <v>30</v>
      </c>
      <c r="H8705" s="137">
        <v>44350</v>
      </c>
      <c r="I8705" s="119">
        <v>448.27</v>
      </c>
      <c r="J8705" s="129">
        <v>1.2</v>
      </c>
      <c r="K8705" s="129">
        <v>2.4</v>
      </c>
      <c r="L8705" s="129">
        <v>2.88</v>
      </c>
      <c r="M8705" s="134" t="s">
        <v>23561</v>
      </c>
    </row>
    <row r="8706" spans="1:13" hidden="1" x14ac:dyDescent="0.25">
      <c r="A8706" s="128"/>
      <c r="B8706" s="2"/>
      <c r="C8706" s="139" t="s">
        <v>8703</v>
      </c>
      <c r="D8706" s="124" t="s">
        <v>8704</v>
      </c>
      <c r="E8706" s="118" t="s">
        <v>48</v>
      </c>
      <c r="F8706" s="124" t="s">
        <v>35249</v>
      </c>
      <c r="G8706" s="118" t="s">
        <v>30</v>
      </c>
      <c r="H8706" s="137">
        <v>44243</v>
      </c>
      <c r="I8706" s="119">
        <v>2347.4899999999998</v>
      </c>
      <c r="J8706" s="129">
        <v>1.2</v>
      </c>
      <c r="K8706" s="129">
        <v>2.4</v>
      </c>
      <c r="L8706" s="129">
        <v>2.88</v>
      </c>
      <c r="M8706" s="134" t="s">
        <v>23562</v>
      </c>
    </row>
    <row r="8707" spans="1:13" hidden="1" x14ac:dyDescent="0.25">
      <c r="A8707" s="128"/>
      <c r="B8707" s="2"/>
      <c r="C8707" s="139" t="s">
        <v>8705</v>
      </c>
      <c r="D8707" s="124" t="s">
        <v>8706</v>
      </c>
      <c r="E8707" s="118" t="s">
        <v>48</v>
      </c>
      <c r="F8707" s="124" t="s">
        <v>35249</v>
      </c>
      <c r="G8707" s="118" t="s">
        <v>30</v>
      </c>
      <c r="H8707" s="137">
        <v>45807</v>
      </c>
      <c r="I8707" s="119">
        <v>1588.8</v>
      </c>
      <c r="J8707" s="129">
        <v>1.2</v>
      </c>
      <c r="K8707" s="129">
        <v>2.4</v>
      </c>
      <c r="L8707" s="129">
        <v>2.88</v>
      </c>
      <c r="M8707" s="134" t="s">
        <v>23563</v>
      </c>
    </row>
    <row r="8708" spans="1:13" hidden="1" x14ac:dyDescent="0.25">
      <c r="A8708" s="128"/>
      <c r="B8708" s="2"/>
      <c r="C8708" s="139" t="s">
        <v>8707</v>
      </c>
      <c r="D8708" s="124" t="s">
        <v>8708</v>
      </c>
      <c r="E8708" s="118" t="s">
        <v>48</v>
      </c>
      <c r="F8708" s="124" t="s">
        <v>35249</v>
      </c>
      <c r="G8708" s="118" t="s">
        <v>235</v>
      </c>
      <c r="H8708" s="137">
        <v>41584</v>
      </c>
      <c r="I8708" s="119">
        <v>69.5</v>
      </c>
      <c r="J8708" s="129">
        <v>1.2</v>
      </c>
      <c r="K8708" s="129">
        <v>2.4</v>
      </c>
      <c r="L8708" s="129">
        <v>2.88</v>
      </c>
      <c r="M8708" s="134" t="s">
        <v>23564</v>
      </c>
    </row>
    <row r="8709" spans="1:13" hidden="1" x14ac:dyDescent="0.25">
      <c r="A8709" s="128"/>
      <c r="B8709" s="2"/>
      <c r="C8709" s="139" t="s">
        <v>8709</v>
      </c>
      <c r="D8709" s="124" t="s">
        <v>8710</v>
      </c>
      <c r="E8709" s="118" t="s">
        <v>48</v>
      </c>
      <c r="F8709" s="124" t="s">
        <v>35249</v>
      </c>
      <c r="G8709" s="118" t="s">
        <v>235</v>
      </c>
      <c r="H8709" s="137">
        <v>41572</v>
      </c>
      <c r="I8709" s="119">
        <v>105</v>
      </c>
      <c r="J8709" s="129">
        <v>1.2</v>
      </c>
      <c r="K8709" s="129">
        <v>2.4</v>
      </c>
      <c r="L8709" s="129">
        <v>2.88</v>
      </c>
      <c r="M8709" s="134" t="s">
        <v>23565</v>
      </c>
    </row>
    <row r="8710" spans="1:13" hidden="1" x14ac:dyDescent="0.25">
      <c r="A8710" s="128"/>
      <c r="B8710" s="2"/>
      <c r="C8710" s="139" t="s">
        <v>8711</v>
      </c>
      <c r="D8710" s="124" t="s">
        <v>8712</v>
      </c>
      <c r="E8710" s="118" t="s">
        <v>48</v>
      </c>
      <c r="F8710" s="124" t="s">
        <v>35249</v>
      </c>
      <c r="G8710" s="118" t="s">
        <v>235</v>
      </c>
      <c r="H8710" s="137">
        <v>44376</v>
      </c>
      <c r="I8710" s="119">
        <v>98.7</v>
      </c>
      <c r="J8710" s="129">
        <v>1.2</v>
      </c>
      <c r="K8710" s="129">
        <v>2.4</v>
      </c>
      <c r="L8710" s="129">
        <v>2.88</v>
      </c>
      <c r="M8710" s="134" t="s">
        <v>23566</v>
      </c>
    </row>
    <row r="8711" spans="1:13" hidden="1" x14ac:dyDescent="0.25">
      <c r="A8711" s="128"/>
      <c r="B8711" s="2"/>
      <c r="C8711" s="139" t="s">
        <v>8713</v>
      </c>
      <c r="D8711" s="124" t="s">
        <v>8714</v>
      </c>
      <c r="E8711" s="118" t="s">
        <v>48</v>
      </c>
      <c r="F8711" s="124" t="s">
        <v>35249</v>
      </c>
      <c r="G8711" s="118" t="s">
        <v>2</v>
      </c>
      <c r="H8711" s="137">
        <v>43223</v>
      </c>
      <c r="I8711" s="119">
        <v>655</v>
      </c>
      <c r="J8711" s="129">
        <v>1.2</v>
      </c>
      <c r="K8711" s="129">
        <v>2.4</v>
      </c>
      <c r="L8711" s="129">
        <v>2.88</v>
      </c>
      <c r="M8711" s="134" t="s">
        <v>23567</v>
      </c>
    </row>
    <row r="8712" spans="1:13" hidden="1" x14ac:dyDescent="0.25">
      <c r="A8712" s="128"/>
      <c r="B8712" s="2"/>
      <c r="C8712" s="139" t="s">
        <v>8715</v>
      </c>
      <c r="D8712" s="124" t="s">
        <v>8716</v>
      </c>
      <c r="E8712" s="118" t="s">
        <v>48</v>
      </c>
      <c r="F8712" s="124" t="s">
        <v>35249</v>
      </c>
      <c r="G8712" s="118" t="s">
        <v>2</v>
      </c>
      <c r="H8712" s="137">
        <v>43179</v>
      </c>
      <c r="I8712" s="119">
        <v>1116</v>
      </c>
      <c r="J8712" s="129">
        <v>1.2</v>
      </c>
      <c r="K8712" s="129">
        <v>2.4</v>
      </c>
      <c r="L8712" s="129">
        <v>2.88</v>
      </c>
      <c r="M8712" s="134" t="s">
        <v>23568</v>
      </c>
    </row>
    <row r="8713" spans="1:13" hidden="1" x14ac:dyDescent="0.25">
      <c r="A8713" s="128"/>
      <c r="B8713" s="2"/>
      <c r="C8713" s="139" t="s">
        <v>8717</v>
      </c>
      <c r="D8713" s="124" t="s">
        <v>8718</v>
      </c>
      <c r="E8713" s="118" t="s">
        <v>48</v>
      </c>
      <c r="F8713" s="124" t="s">
        <v>35249</v>
      </c>
      <c r="G8713" s="118" t="s">
        <v>2</v>
      </c>
      <c r="H8713" s="137">
        <v>43179</v>
      </c>
      <c r="I8713" s="119">
        <v>920</v>
      </c>
      <c r="J8713" s="129">
        <v>1.2</v>
      </c>
      <c r="K8713" s="129">
        <v>2.4</v>
      </c>
      <c r="L8713" s="129">
        <v>2.88</v>
      </c>
      <c r="M8713" s="134" t="s">
        <v>23569</v>
      </c>
    </row>
    <row r="8714" spans="1:13" hidden="1" x14ac:dyDescent="0.25">
      <c r="A8714" s="128"/>
      <c r="B8714" s="2"/>
      <c r="C8714" s="139" t="s">
        <v>8719</v>
      </c>
      <c r="D8714" s="124" t="s">
        <v>8720</v>
      </c>
      <c r="E8714" s="118" t="s">
        <v>48</v>
      </c>
      <c r="F8714" s="124" t="s">
        <v>35249</v>
      </c>
      <c r="G8714" s="118" t="s">
        <v>2</v>
      </c>
      <c r="H8714" s="137">
        <v>43179</v>
      </c>
      <c r="I8714" s="119">
        <v>1020</v>
      </c>
      <c r="J8714" s="129">
        <v>1.2</v>
      </c>
      <c r="K8714" s="129">
        <v>2.4</v>
      </c>
      <c r="L8714" s="129">
        <v>2.88</v>
      </c>
      <c r="M8714" s="134" t="s">
        <v>23570</v>
      </c>
    </row>
    <row r="8715" spans="1:13" hidden="1" x14ac:dyDescent="0.25">
      <c r="A8715" s="128"/>
      <c r="B8715" s="2"/>
      <c r="C8715" s="139" t="s">
        <v>8721</v>
      </c>
      <c r="D8715" s="124" t="s">
        <v>8722</v>
      </c>
      <c r="E8715" s="118" t="s">
        <v>48</v>
      </c>
      <c r="F8715" s="124" t="s">
        <v>35249</v>
      </c>
      <c r="G8715" s="118" t="s">
        <v>2</v>
      </c>
      <c r="H8715" s="137">
        <v>43167</v>
      </c>
      <c r="I8715" s="119">
        <v>419</v>
      </c>
      <c r="J8715" s="129">
        <v>1.2</v>
      </c>
      <c r="K8715" s="129">
        <v>2.4</v>
      </c>
      <c r="L8715" s="129">
        <v>2.88</v>
      </c>
      <c r="M8715" s="134" t="s">
        <v>29276</v>
      </c>
    </row>
    <row r="8716" spans="1:13" hidden="1" x14ac:dyDescent="0.25">
      <c r="A8716" s="128"/>
      <c r="B8716" s="2"/>
      <c r="C8716" s="139" t="s">
        <v>29512</v>
      </c>
      <c r="D8716" s="124" t="s">
        <v>29513</v>
      </c>
      <c r="E8716" s="118" t="s">
        <v>48</v>
      </c>
      <c r="F8716" s="124" t="s">
        <v>35249</v>
      </c>
      <c r="G8716" s="118" t="s">
        <v>30</v>
      </c>
      <c r="H8716" s="137"/>
      <c r="I8716" s="119"/>
      <c r="J8716" s="129">
        <v>1.2</v>
      </c>
      <c r="K8716" s="129">
        <v>2.4</v>
      </c>
      <c r="L8716" s="129">
        <v>2.88</v>
      </c>
      <c r="M8716" s="134" t="s">
        <v>28766</v>
      </c>
    </row>
    <row r="8717" spans="1:13" hidden="1" x14ac:dyDescent="0.25">
      <c r="A8717" s="128"/>
      <c r="B8717" s="2"/>
      <c r="C8717" s="139" t="s">
        <v>8723</v>
      </c>
      <c r="D8717" s="124" t="s">
        <v>8724</v>
      </c>
      <c r="E8717" s="118" t="s">
        <v>48</v>
      </c>
      <c r="F8717" s="124" t="s">
        <v>35249</v>
      </c>
      <c r="G8717" s="118" t="s">
        <v>2</v>
      </c>
      <c r="H8717" s="137">
        <v>43167</v>
      </c>
      <c r="I8717" s="119">
        <v>360</v>
      </c>
      <c r="J8717" s="129">
        <v>1.2</v>
      </c>
      <c r="K8717" s="129">
        <v>2.4</v>
      </c>
      <c r="L8717" s="129">
        <v>2.88</v>
      </c>
      <c r="M8717" s="134" t="s">
        <v>23571</v>
      </c>
    </row>
    <row r="8718" spans="1:13" hidden="1" x14ac:dyDescent="0.25">
      <c r="A8718" s="128"/>
      <c r="B8718" s="2"/>
      <c r="C8718" s="139" t="s">
        <v>8725</v>
      </c>
      <c r="D8718" s="124" t="s">
        <v>8726</v>
      </c>
      <c r="E8718" s="118" t="s">
        <v>48</v>
      </c>
      <c r="F8718" s="124" t="s">
        <v>35249</v>
      </c>
      <c r="G8718" s="118" t="s">
        <v>2</v>
      </c>
      <c r="H8718" s="137">
        <v>43179</v>
      </c>
      <c r="I8718" s="119">
        <v>423</v>
      </c>
      <c r="J8718" s="129">
        <v>1.2</v>
      </c>
      <c r="K8718" s="129">
        <v>2.4</v>
      </c>
      <c r="L8718" s="129">
        <v>2.88</v>
      </c>
      <c r="M8718" s="134" t="s">
        <v>23572</v>
      </c>
    </row>
    <row r="8719" spans="1:13" hidden="1" x14ac:dyDescent="0.25">
      <c r="A8719" s="128"/>
      <c r="B8719" s="2"/>
      <c r="C8719" s="139" t="s">
        <v>42111</v>
      </c>
      <c r="D8719" s="124" t="s">
        <v>42112</v>
      </c>
      <c r="E8719" s="118" t="s">
        <v>48</v>
      </c>
      <c r="F8719" s="124" t="s">
        <v>35249</v>
      </c>
      <c r="G8719" s="118" t="s">
        <v>2</v>
      </c>
      <c r="H8719" s="137">
        <v>45926</v>
      </c>
      <c r="I8719" s="119">
        <v>2215</v>
      </c>
      <c r="J8719" s="129">
        <v>1.2</v>
      </c>
      <c r="K8719" s="129">
        <v>2.4</v>
      </c>
      <c r="L8719" s="129">
        <v>2.88</v>
      </c>
      <c r="M8719" s="134" t="s">
        <v>23573</v>
      </c>
    </row>
    <row r="8720" spans="1:13" hidden="1" x14ac:dyDescent="0.25">
      <c r="A8720" s="128"/>
      <c r="B8720" s="2"/>
      <c r="C8720" s="139" t="s">
        <v>28273</v>
      </c>
      <c r="D8720" s="124" t="s">
        <v>28274</v>
      </c>
      <c r="E8720" s="118" t="s">
        <v>48</v>
      </c>
      <c r="F8720" s="124" t="s">
        <v>35249</v>
      </c>
      <c r="G8720" s="118" t="s">
        <v>58</v>
      </c>
      <c r="H8720" s="137"/>
      <c r="I8720" s="119"/>
      <c r="J8720" s="129">
        <v>1.2</v>
      </c>
      <c r="K8720" s="129">
        <v>2.4</v>
      </c>
      <c r="L8720" s="129">
        <v>2.88</v>
      </c>
      <c r="M8720" s="134" t="s">
        <v>28882</v>
      </c>
    </row>
    <row r="8721" spans="1:13" hidden="1" x14ac:dyDescent="0.25">
      <c r="A8721" s="128"/>
      <c r="B8721" s="2"/>
      <c r="C8721" s="139" t="s">
        <v>8727</v>
      </c>
      <c r="D8721" s="124" t="s">
        <v>8728</v>
      </c>
      <c r="E8721" s="118" t="s">
        <v>48</v>
      </c>
      <c r="F8721" s="124" t="s">
        <v>35249</v>
      </c>
      <c r="G8721" s="118" t="s">
        <v>34659</v>
      </c>
      <c r="H8721" s="137">
        <v>46093</v>
      </c>
      <c r="I8721" s="119">
        <v>98</v>
      </c>
      <c r="J8721" s="129">
        <v>1.2</v>
      </c>
      <c r="K8721" s="129">
        <v>2.4</v>
      </c>
      <c r="L8721" s="129">
        <v>2.88</v>
      </c>
      <c r="M8721" s="134" t="s">
        <v>23574</v>
      </c>
    </row>
    <row r="8722" spans="1:13" hidden="1" x14ac:dyDescent="0.25">
      <c r="A8722" s="128"/>
      <c r="B8722" s="2"/>
      <c r="C8722" s="139" t="s">
        <v>8729</v>
      </c>
      <c r="D8722" s="124" t="s">
        <v>8730</v>
      </c>
      <c r="E8722" s="118" t="s">
        <v>48</v>
      </c>
      <c r="F8722" s="124" t="s">
        <v>35249</v>
      </c>
      <c r="G8722" s="118" t="s">
        <v>34659</v>
      </c>
      <c r="H8722" s="137">
        <v>45699</v>
      </c>
      <c r="I8722" s="119">
        <v>58</v>
      </c>
      <c r="J8722" s="129">
        <v>1.2</v>
      </c>
      <c r="K8722" s="129">
        <v>2.4</v>
      </c>
      <c r="L8722" s="129">
        <v>2.88</v>
      </c>
      <c r="M8722" s="134" t="s">
        <v>23575</v>
      </c>
    </row>
    <row r="8723" spans="1:13" hidden="1" x14ac:dyDescent="0.25">
      <c r="A8723" s="128"/>
      <c r="B8723" s="2"/>
      <c r="C8723" s="139" t="s">
        <v>8731</v>
      </c>
      <c r="D8723" s="124" t="s">
        <v>8732</v>
      </c>
      <c r="E8723" s="118" t="s">
        <v>48</v>
      </c>
      <c r="F8723" s="124" t="s">
        <v>35249</v>
      </c>
      <c r="G8723" s="118" t="s">
        <v>34659</v>
      </c>
      <c r="H8723" s="137">
        <v>45645</v>
      </c>
      <c r="I8723" s="119">
        <v>52</v>
      </c>
      <c r="J8723" s="129">
        <v>1.2</v>
      </c>
      <c r="K8723" s="129">
        <v>2.4</v>
      </c>
      <c r="L8723" s="129">
        <v>2.88</v>
      </c>
      <c r="M8723" s="134" t="s">
        <v>23576</v>
      </c>
    </row>
    <row r="8724" spans="1:13" hidden="1" x14ac:dyDescent="0.25">
      <c r="A8724" s="128"/>
      <c r="B8724" s="2"/>
      <c r="C8724" s="139" t="s">
        <v>8733</v>
      </c>
      <c r="D8724" s="124" t="s">
        <v>8734</v>
      </c>
      <c r="E8724" s="118" t="s">
        <v>48</v>
      </c>
      <c r="F8724" s="124" t="s">
        <v>35249</v>
      </c>
      <c r="G8724" s="118" t="s">
        <v>34659</v>
      </c>
      <c r="H8724" s="137">
        <v>45868</v>
      </c>
      <c r="I8724" s="119">
        <v>112</v>
      </c>
      <c r="J8724" s="129">
        <v>1.2</v>
      </c>
      <c r="K8724" s="129">
        <v>2.4</v>
      </c>
      <c r="L8724" s="129">
        <v>2.88</v>
      </c>
      <c r="M8724" s="134" t="s">
        <v>23577</v>
      </c>
    </row>
    <row r="8725" spans="1:13" hidden="1" x14ac:dyDescent="0.25">
      <c r="A8725" s="128"/>
      <c r="B8725" s="2"/>
      <c r="C8725" s="139" t="s">
        <v>8735</v>
      </c>
      <c r="D8725" s="124" t="s">
        <v>8736</v>
      </c>
      <c r="E8725" s="118" t="s">
        <v>48</v>
      </c>
      <c r="F8725" s="124" t="s">
        <v>35249</v>
      </c>
      <c r="G8725" s="118" t="s">
        <v>2</v>
      </c>
      <c r="H8725" s="137">
        <v>46121</v>
      </c>
      <c r="I8725" s="119">
        <v>1298.55</v>
      </c>
      <c r="J8725" s="129">
        <v>1.2</v>
      </c>
      <c r="K8725" s="129">
        <v>2.4</v>
      </c>
      <c r="L8725" s="129">
        <v>2.88</v>
      </c>
      <c r="M8725" s="134" t="s">
        <v>23578</v>
      </c>
    </row>
    <row r="8726" spans="1:13" hidden="1" x14ac:dyDescent="0.25">
      <c r="A8726" s="128"/>
      <c r="B8726" s="2"/>
      <c r="C8726" s="139" t="s">
        <v>8737</v>
      </c>
      <c r="D8726" s="124" t="s">
        <v>8738</v>
      </c>
      <c r="E8726" s="118" t="s">
        <v>48</v>
      </c>
      <c r="F8726" s="124" t="s">
        <v>35249</v>
      </c>
      <c r="G8726" s="118" t="s">
        <v>34659</v>
      </c>
      <c r="H8726" s="137">
        <v>41312</v>
      </c>
      <c r="I8726" s="119">
        <v>276.25</v>
      </c>
      <c r="J8726" s="129">
        <v>1.2</v>
      </c>
      <c r="K8726" s="129">
        <v>2.4</v>
      </c>
      <c r="L8726" s="129">
        <v>2.88</v>
      </c>
      <c r="M8726" s="134" t="s">
        <v>23579</v>
      </c>
    </row>
    <row r="8727" spans="1:13" hidden="1" x14ac:dyDescent="0.25">
      <c r="A8727" s="128"/>
      <c r="B8727" s="2"/>
      <c r="C8727" s="139" t="s">
        <v>8739</v>
      </c>
      <c r="D8727" s="124" t="s">
        <v>8740</v>
      </c>
      <c r="E8727" s="118" t="s">
        <v>48</v>
      </c>
      <c r="F8727" s="124" t="s">
        <v>35249</v>
      </c>
      <c r="G8727" s="118" t="s">
        <v>34659</v>
      </c>
      <c r="H8727" s="137"/>
      <c r="I8727" s="119"/>
      <c r="J8727" s="129">
        <v>1.2</v>
      </c>
      <c r="K8727" s="129">
        <v>2.4</v>
      </c>
      <c r="L8727" s="129">
        <v>2.88</v>
      </c>
      <c r="M8727" s="134" t="s">
        <v>23580</v>
      </c>
    </row>
    <row r="8728" spans="1:13" hidden="1" x14ac:dyDescent="0.25">
      <c r="A8728" s="128"/>
      <c r="B8728" s="2"/>
      <c r="C8728" s="139" t="s">
        <v>8741</v>
      </c>
      <c r="D8728" s="124" t="s">
        <v>8742</v>
      </c>
      <c r="E8728" s="118" t="s">
        <v>48</v>
      </c>
      <c r="F8728" s="124" t="s">
        <v>35249</v>
      </c>
      <c r="G8728" s="118" t="s">
        <v>34659</v>
      </c>
      <c r="H8728" s="137">
        <v>41512</v>
      </c>
      <c r="I8728" s="119">
        <v>571.5</v>
      </c>
      <c r="J8728" s="129">
        <v>1.2</v>
      </c>
      <c r="K8728" s="129">
        <v>2.4</v>
      </c>
      <c r="L8728" s="129">
        <v>2.88</v>
      </c>
      <c r="M8728" s="134"/>
    </row>
    <row r="8729" spans="1:13" hidden="1" x14ac:dyDescent="0.25">
      <c r="A8729" s="128"/>
      <c r="B8729" s="2"/>
      <c r="C8729" s="139" t="s">
        <v>8743</v>
      </c>
      <c r="D8729" s="124" t="s">
        <v>8744</v>
      </c>
      <c r="E8729" s="118" t="s">
        <v>48</v>
      </c>
      <c r="F8729" s="124" t="s">
        <v>35249</v>
      </c>
      <c r="G8729" s="118" t="s">
        <v>34659</v>
      </c>
      <c r="H8729" s="137"/>
      <c r="I8729" s="119"/>
      <c r="J8729" s="129">
        <v>1.2</v>
      </c>
      <c r="K8729" s="129">
        <v>2.4</v>
      </c>
      <c r="L8729" s="129">
        <v>2.88</v>
      </c>
      <c r="M8729" s="134" t="s">
        <v>23581</v>
      </c>
    </row>
    <row r="8730" spans="1:13" hidden="1" x14ac:dyDescent="0.25">
      <c r="A8730" s="128"/>
      <c r="B8730" s="2"/>
      <c r="C8730" s="139" t="s">
        <v>8745</v>
      </c>
      <c r="D8730" s="124" t="s">
        <v>8746</v>
      </c>
      <c r="E8730" s="118" t="s">
        <v>48</v>
      </c>
      <c r="F8730" s="124" t="s">
        <v>35249</v>
      </c>
      <c r="G8730" s="118" t="s">
        <v>59</v>
      </c>
      <c r="H8730" s="137">
        <v>45769</v>
      </c>
      <c r="I8730" s="119">
        <v>75</v>
      </c>
      <c r="J8730" s="129">
        <v>1.2</v>
      </c>
      <c r="K8730" s="129">
        <v>2.4</v>
      </c>
      <c r="L8730" s="129">
        <v>2.88</v>
      </c>
      <c r="M8730" s="134" t="s">
        <v>23582</v>
      </c>
    </row>
    <row r="8731" spans="1:13" hidden="1" x14ac:dyDescent="0.25">
      <c r="A8731" s="128"/>
      <c r="B8731" s="2"/>
      <c r="C8731" s="139" t="s">
        <v>8747</v>
      </c>
      <c r="D8731" s="124" t="s">
        <v>8748</v>
      </c>
      <c r="E8731" s="118" t="s">
        <v>48</v>
      </c>
      <c r="F8731" s="124" t="s">
        <v>35249</v>
      </c>
      <c r="G8731" s="118" t="s">
        <v>59</v>
      </c>
      <c r="H8731" s="137">
        <v>43544</v>
      </c>
      <c r="I8731" s="119">
        <v>45</v>
      </c>
      <c r="J8731" s="129">
        <v>1.2</v>
      </c>
      <c r="K8731" s="129">
        <v>2.4</v>
      </c>
      <c r="L8731" s="129">
        <v>2.88</v>
      </c>
      <c r="M8731" s="134" t="s">
        <v>23583</v>
      </c>
    </row>
    <row r="8732" spans="1:13" hidden="1" x14ac:dyDescent="0.25">
      <c r="A8732" s="128"/>
      <c r="B8732" s="2"/>
      <c r="C8732" s="139" t="s">
        <v>8749</v>
      </c>
      <c r="D8732" s="124" t="s">
        <v>8750</v>
      </c>
      <c r="E8732" s="118" t="s">
        <v>48</v>
      </c>
      <c r="F8732" s="124" t="s">
        <v>35249</v>
      </c>
      <c r="G8732" s="118" t="s">
        <v>59</v>
      </c>
      <c r="H8732" s="137">
        <v>41948</v>
      </c>
      <c r="I8732" s="119">
        <v>180</v>
      </c>
      <c r="J8732" s="129">
        <v>1.2</v>
      </c>
      <c r="K8732" s="129">
        <v>2.4</v>
      </c>
      <c r="L8732" s="129">
        <v>2.88</v>
      </c>
      <c r="M8732" s="134" t="s">
        <v>23584</v>
      </c>
    </row>
    <row r="8733" spans="1:13" hidden="1" x14ac:dyDescent="0.25">
      <c r="A8733" s="128"/>
      <c r="B8733" s="2"/>
      <c r="C8733" s="139" t="s">
        <v>8751</v>
      </c>
      <c r="D8733" s="124" t="s">
        <v>8752</v>
      </c>
      <c r="E8733" s="118" t="s">
        <v>48</v>
      </c>
      <c r="F8733" s="124" t="s">
        <v>35249</v>
      </c>
      <c r="G8733" s="118" t="s">
        <v>34659</v>
      </c>
      <c r="H8733" s="137">
        <v>41996</v>
      </c>
      <c r="I8733" s="119">
        <v>4364.18</v>
      </c>
      <c r="J8733" s="129">
        <v>1.2</v>
      </c>
      <c r="K8733" s="129">
        <v>2.4</v>
      </c>
      <c r="L8733" s="129">
        <v>2.88</v>
      </c>
      <c r="M8733" s="134" t="s">
        <v>23585</v>
      </c>
    </row>
    <row r="8734" spans="1:13" hidden="1" x14ac:dyDescent="0.25">
      <c r="A8734" s="128"/>
      <c r="B8734" s="2"/>
      <c r="C8734" s="139" t="s">
        <v>8753</v>
      </c>
      <c r="D8734" s="124" t="s">
        <v>8754</v>
      </c>
      <c r="E8734" s="118" t="s">
        <v>48</v>
      </c>
      <c r="F8734" s="124" t="s">
        <v>35249</v>
      </c>
      <c r="G8734" s="118" t="s">
        <v>235</v>
      </c>
      <c r="H8734" s="137">
        <v>41631</v>
      </c>
      <c r="I8734" s="119">
        <v>882.7</v>
      </c>
      <c r="J8734" s="129">
        <v>1.2</v>
      </c>
      <c r="K8734" s="129">
        <v>2.4</v>
      </c>
      <c r="L8734" s="129">
        <v>2.88</v>
      </c>
      <c r="M8734" s="134" t="s">
        <v>33208</v>
      </c>
    </row>
    <row r="8735" spans="1:13" hidden="1" x14ac:dyDescent="0.25">
      <c r="A8735" s="128"/>
      <c r="B8735" s="2"/>
      <c r="C8735" s="139" t="s">
        <v>8755</v>
      </c>
      <c r="D8735" s="124" t="s">
        <v>8756</v>
      </c>
      <c r="E8735" s="118" t="s">
        <v>48</v>
      </c>
      <c r="F8735" s="124" t="s">
        <v>35249</v>
      </c>
      <c r="G8735" s="118" t="s">
        <v>235</v>
      </c>
      <c r="H8735" s="137">
        <v>41631</v>
      </c>
      <c r="I8735" s="119">
        <v>290</v>
      </c>
      <c r="J8735" s="129">
        <v>1.2</v>
      </c>
      <c r="K8735" s="129">
        <v>2.4</v>
      </c>
      <c r="L8735" s="129">
        <v>2.88</v>
      </c>
      <c r="M8735" s="134" t="s">
        <v>23586</v>
      </c>
    </row>
    <row r="8736" spans="1:13" hidden="1" x14ac:dyDescent="0.25">
      <c r="A8736" s="128"/>
      <c r="B8736" s="2"/>
      <c r="C8736" s="139" t="s">
        <v>8757</v>
      </c>
      <c r="D8736" s="124" t="s">
        <v>8758</v>
      </c>
      <c r="E8736" s="118" t="s">
        <v>48</v>
      </c>
      <c r="F8736" s="124" t="s">
        <v>35249</v>
      </c>
      <c r="G8736" s="118" t="s">
        <v>34659</v>
      </c>
      <c r="H8736" s="137">
        <v>42305</v>
      </c>
      <c r="I8736" s="119">
        <v>38.6</v>
      </c>
      <c r="J8736" s="129">
        <v>1.2</v>
      </c>
      <c r="K8736" s="129">
        <v>2.4</v>
      </c>
      <c r="L8736" s="129">
        <v>2.88</v>
      </c>
      <c r="M8736" s="134" t="s">
        <v>23587</v>
      </c>
    </row>
    <row r="8737" spans="1:13" hidden="1" x14ac:dyDescent="0.25">
      <c r="A8737" s="128"/>
      <c r="B8737" s="2"/>
      <c r="C8737" s="139" t="s">
        <v>8759</v>
      </c>
      <c r="D8737" s="124" t="s">
        <v>8760</v>
      </c>
      <c r="E8737" s="118" t="s">
        <v>48</v>
      </c>
      <c r="F8737" s="124" t="s">
        <v>35249</v>
      </c>
      <c r="G8737" s="118" t="s">
        <v>34659</v>
      </c>
      <c r="H8737" s="137">
        <v>42305</v>
      </c>
      <c r="I8737" s="119">
        <v>41.8</v>
      </c>
      <c r="J8737" s="129">
        <v>1.2</v>
      </c>
      <c r="K8737" s="129">
        <v>2.4</v>
      </c>
      <c r="L8737" s="129">
        <v>2.88</v>
      </c>
      <c r="M8737" s="134" t="s">
        <v>23588</v>
      </c>
    </row>
    <row r="8738" spans="1:13" hidden="1" x14ac:dyDescent="0.25">
      <c r="A8738" s="128"/>
      <c r="B8738" s="2"/>
      <c r="C8738" s="139" t="s">
        <v>8761</v>
      </c>
      <c r="D8738" s="124" t="s">
        <v>8762</v>
      </c>
      <c r="E8738" s="118" t="s">
        <v>48</v>
      </c>
      <c r="F8738" s="124" t="s">
        <v>35249</v>
      </c>
      <c r="G8738" s="118" t="s">
        <v>34659</v>
      </c>
      <c r="H8738" s="137">
        <v>41974</v>
      </c>
      <c r="I8738" s="119">
        <v>20</v>
      </c>
      <c r="J8738" s="129">
        <v>1.2</v>
      </c>
      <c r="K8738" s="129">
        <v>2.4</v>
      </c>
      <c r="L8738" s="129">
        <v>2.88</v>
      </c>
      <c r="M8738" s="134" t="s">
        <v>33337</v>
      </c>
    </row>
    <row r="8739" spans="1:13" hidden="1" x14ac:dyDescent="0.25">
      <c r="A8739" s="128"/>
      <c r="B8739" s="2"/>
      <c r="C8739" s="139" t="s">
        <v>31019</v>
      </c>
      <c r="D8739" s="124" t="s">
        <v>31020</v>
      </c>
      <c r="E8739" s="118" t="s">
        <v>48</v>
      </c>
      <c r="F8739" s="124" t="s">
        <v>35249</v>
      </c>
      <c r="G8739" s="118" t="s">
        <v>34659</v>
      </c>
      <c r="H8739" s="137"/>
      <c r="I8739" s="119"/>
      <c r="J8739" s="129">
        <v>1.2</v>
      </c>
      <c r="K8739" s="129">
        <v>2.4</v>
      </c>
      <c r="L8739" s="129">
        <v>2.88</v>
      </c>
      <c r="M8739" s="134" t="s">
        <v>23589</v>
      </c>
    </row>
    <row r="8740" spans="1:13" hidden="1" x14ac:dyDescent="0.25">
      <c r="A8740" s="128"/>
      <c r="B8740" s="2"/>
      <c r="C8740" s="139" t="s">
        <v>28599</v>
      </c>
      <c r="D8740" s="124" t="s">
        <v>28600</v>
      </c>
      <c r="E8740" s="118" t="s">
        <v>48</v>
      </c>
      <c r="F8740" s="124" t="s">
        <v>35249</v>
      </c>
      <c r="G8740" s="118" t="s">
        <v>34659</v>
      </c>
      <c r="H8740" s="137"/>
      <c r="I8740" s="119"/>
      <c r="J8740" s="129">
        <v>1.2</v>
      </c>
      <c r="K8740" s="129">
        <v>2.4</v>
      </c>
      <c r="L8740" s="129">
        <v>2.88</v>
      </c>
      <c r="M8740" s="134" t="s">
        <v>23590</v>
      </c>
    </row>
    <row r="8741" spans="1:13" hidden="1" x14ac:dyDescent="0.25">
      <c r="A8741" s="128"/>
      <c r="B8741" s="2"/>
      <c r="C8741" s="139" t="s">
        <v>32960</v>
      </c>
      <c r="D8741" s="124" t="s">
        <v>32961</v>
      </c>
      <c r="E8741" s="118" t="s">
        <v>48</v>
      </c>
      <c r="F8741" s="124" t="s">
        <v>35249</v>
      </c>
      <c r="G8741" s="118" t="s">
        <v>34659</v>
      </c>
      <c r="H8741" s="137"/>
      <c r="I8741" s="119"/>
      <c r="J8741" s="129">
        <v>1.2</v>
      </c>
      <c r="K8741" s="129">
        <v>2.4</v>
      </c>
      <c r="L8741" s="129">
        <v>2.88</v>
      </c>
      <c r="M8741" s="134" t="s">
        <v>31362</v>
      </c>
    </row>
    <row r="8742" spans="1:13" hidden="1" x14ac:dyDescent="0.25">
      <c r="A8742" s="128"/>
      <c r="B8742" s="2"/>
      <c r="C8742" s="139" t="s">
        <v>28839</v>
      </c>
      <c r="D8742" s="124" t="s">
        <v>28840</v>
      </c>
      <c r="E8742" s="118" t="s">
        <v>48</v>
      </c>
      <c r="F8742" s="124" t="s">
        <v>35249</v>
      </c>
      <c r="G8742" s="118" t="s">
        <v>34659</v>
      </c>
      <c r="H8742" s="137"/>
      <c r="I8742" s="119"/>
      <c r="J8742" s="129">
        <v>1.2</v>
      </c>
      <c r="K8742" s="129">
        <v>2.4</v>
      </c>
      <c r="L8742" s="129">
        <v>2.88</v>
      </c>
      <c r="M8742" s="134" t="s">
        <v>23591</v>
      </c>
    </row>
    <row r="8743" spans="1:13" hidden="1" x14ac:dyDescent="0.25">
      <c r="A8743" s="128"/>
      <c r="B8743" s="2"/>
      <c r="C8743" s="139" t="s">
        <v>29334</v>
      </c>
      <c r="D8743" s="124" t="s">
        <v>29335</v>
      </c>
      <c r="E8743" s="118" t="s">
        <v>48</v>
      </c>
      <c r="F8743" s="124" t="s">
        <v>35249</v>
      </c>
      <c r="G8743" s="118" t="s">
        <v>34659</v>
      </c>
      <c r="H8743" s="137"/>
      <c r="I8743" s="119"/>
      <c r="J8743" s="129">
        <v>1.2</v>
      </c>
      <c r="K8743" s="129">
        <v>2.4</v>
      </c>
      <c r="L8743" s="129">
        <v>2.88</v>
      </c>
      <c r="M8743" s="134" t="s">
        <v>23592</v>
      </c>
    </row>
    <row r="8744" spans="1:13" x14ac:dyDescent="0.25">
      <c r="A8744" s="128"/>
      <c r="B8744" s="2"/>
      <c r="C8744" s="139" t="s">
        <v>8763</v>
      </c>
      <c r="D8744" s="124" t="s">
        <v>8764</v>
      </c>
      <c r="E8744" s="118" t="s">
        <v>48</v>
      </c>
      <c r="F8744" s="124" t="s">
        <v>35249</v>
      </c>
      <c r="G8744" s="118" t="s">
        <v>34659</v>
      </c>
      <c r="H8744" s="137">
        <v>41386</v>
      </c>
      <c r="I8744" s="119">
        <v>994</v>
      </c>
      <c r="J8744" s="129">
        <v>1.2</v>
      </c>
      <c r="K8744" s="129">
        <v>2.4</v>
      </c>
      <c r="L8744" s="129">
        <v>2.88</v>
      </c>
      <c r="M8744" s="134" t="s">
        <v>27940</v>
      </c>
    </row>
    <row r="8745" spans="1:13" hidden="1" x14ac:dyDescent="0.25">
      <c r="A8745" s="128"/>
      <c r="B8745" s="2"/>
      <c r="C8745" s="139" t="s">
        <v>8765</v>
      </c>
      <c r="D8745" s="124" t="s">
        <v>8766</v>
      </c>
      <c r="E8745" s="118" t="s">
        <v>48</v>
      </c>
      <c r="F8745" s="124" t="s">
        <v>35249</v>
      </c>
      <c r="G8745" s="118" t="s">
        <v>34659</v>
      </c>
      <c r="H8745" s="137">
        <v>41386</v>
      </c>
      <c r="I8745" s="119">
        <v>630</v>
      </c>
      <c r="J8745" s="129">
        <v>1.2</v>
      </c>
      <c r="K8745" s="129">
        <v>2.4</v>
      </c>
      <c r="L8745" s="129">
        <v>2.88</v>
      </c>
      <c r="M8745" s="134" t="s">
        <v>23593</v>
      </c>
    </row>
    <row r="8746" spans="1:13" hidden="1" x14ac:dyDescent="0.25">
      <c r="A8746" s="128"/>
      <c r="B8746" s="2"/>
      <c r="C8746" s="139" t="s">
        <v>8767</v>
      </c>
      <c r="D8746" s="124" t="s">
        <v>8768</v>
      </c>
      <c r="E8746" s="118" t="s">
        <v>48</v>
      </c>
      <c r="F8746" s="124" t="s">
        <v>35249</v>
      </c>
      <c r="G8746" s="118" t="s">
        <v>34659</v>
      </c>
      <c r="H8746" s="137">
        <v>42289</v>
      </c>
      <c r="I8746" s="119">
        <v>45</v>
      </c>
      <c r="J8746" s="129">
        <v>1.2</v>
      </c>
      <c r="K8746" s="129">
        <v>2.4</v>
      </c>
      <c r="L8746" s="129">
        <v>2.88</v>
      </c>
      <c r="M8746" s="134" t="s">
        <v>23594</v>
      </c>
    </row>
    <row r="8747" spans="1:13" hidden="1" x14ac:dyDescent="0.25">
      <c r="A8747" s="128"/>
      <c r="B8747" s="2"/>
      <c r="C8747" s="139" t="s">
        <v>8769</v>
      </c>
      <c r="D8747" s="124" t="s">
        <v>8770</v>
      </c>
      <c r="E8747" s="118" t="s">
        <v>48</v>
      </c>
      <c r="F8747" s="124" t="s">
        <v>35249</v>
      </c>
      <c r="G8747" s="118" t="s">
        <v>34659</v>
      </c>
      <c r="H8747" s="137">
        <v>41887</v>
      </c>
      <c r="I8747" s="119">
        <v>357</v>
      </c>
      <c r="J8747" s="129">
        <v>1.2</v>
      </c>
      <c r="K8747" s="129">
        <v>2.4</v>
      </c>
      <c r="L8747" s="129">
        <v>2.88</v>
      </c>
      <c r="M8747" s="134" t="s">
        <v>34349</v>
      </c>
    </row>
    <row r="8748" spans="1:13" hidden="1" x14ac:dyDescent="0.25">
      <c r="A8748" s="128"/>
      <c r="B8748" s="2"/>
      <c r="C8748" s="139" t="s">
        <v>8771</v>
      </c>
      <c r="D8748" s="124" t="s">
        <v>8772</v>
      </c>
      <c r="E8748" s="118" t="s">
        <v>48</v>
      </c>
      <c r="F8748" s="124" t="s">
        <v>35249</v>
      </c>
      <c r="G8748" s="118" t="s">
        <v>34659</v>
      </c>
      <c r="H8748" s="137"/>
      <c r="I8748" s="119"/>
      <c r="J8748" s="129">
        <v>1.2</v>
      </c>
      <c r="K8748" s="129">
        <v>2.4</v>
      </c>
      <c r="L8748" s="129">
        <v>2.88</v>
      </c>
      <c r="M8748" s="134" t="s">
        <v>23595</v>
      </c>
    </row>
    <row r="8749" spans="1:13" hidden="1" x14ac:dyDescent="0.25">
      <c r="A8749" s="128"/>
      <c r="B8749" s="2"/>
      <c r="C8749" s="139" t="s">
        <v>8773</v>
      </c>
      <c r="D8749" s="124" t="s">
        <v>8774</v>
      </c>
      <c r="E8749" s="118" t="s">
        <v>48</v>
      </c>
      <c r="F8749" s="124" t="s">
        <v>35249</v>
      </c>
      <c r="G8749" s="118" t="s">
        <v>34659</v>
      </c>
      <c r="H8749" s="137">
        <v>41613</v>
      </c>
      <c r="I8749" s="119">
        <v>1240.3800000000001</v>
      </c>
      <c r="J8749" s="129">
        <v>1.2</v>
      </c>
      <c r="K8749" s="129">
        <v>2.4</v>
      </c>
      <c r="L8749" s="129">
        <v>2.88</v>
      </c>
      <c r="M8749" s="134" t="s">
        <v>23595</v>
      </c>
    </row>
    <row r="8750" spans="1:13" hidden="1" x14ac:dyDescent="0.25">
      <c r="A8750" s="128"/>
      <c r="B8750" s="2"/>
      <c r="C8750" s="139" t="s">
        <v>8775</v>
      </c>
      <c r="D8750" s="124" t="s">
        <v>8776</v>
      </c>
      <c r="E8750" s="118" t="s">
        <v>48</v>
      </c>
      <c r="F8750" s="124" t="s">
        <v>35249</v>
      </c>
      <c r="G8750" s="118" t="s">
        <v>235</v>
      </c>
      <c r="H8750" s="137">
        <v>42495</v>
      </c>
      <c r="I8750" s="119">
        <v>68</v>
      </c>
      <c r="J8750" s="129">
        <v>1.2</v>
      </c>
      <c r="K8750" s="129">
        <v>2.4</v>
      </c>
      <c r="L8750" s="129">
        <v>2.88</v>
      </c>
      <c r="M8750" s="134" t="s">
        <v>23595</v>
      </c>
    </row>
    <row r="8751" spans="1:13" hidden="1" x14ac:dyDescent="0.25">
      <c r="A8751" s="128"/>
      <c r="B8751" s="2"/>
      <c r="C8751" s="139" t="s">
        <v>33409</v>
      </c>
      <c r="D8751" s="124" t="s">
        <v>33410</v>
      </c>
      <c r="E8751" s="118" t="s">
        <v>48</v>
      </c>
      <c r="F8751" s="124" t="s">
        <v>35249</v>
      </c>
      <c r="G8751" s="118" t="s">
        <v>2</v>
      </c>
      <c r="H8751" s="137"/>
      <c r="I8751" s="119"/>
      <c r="J8751" s="129">
        <v>1.2</v>
      </c>
      <c r="K8751" s="129">
        <v>2.4</v>
      </c>
      <c r="L8751" s="129">
        <v>2.88</v>
      </c>
      <c r="M8751" s="134" t="s">
        <v>23596</v>
      </c>
    </row>
    <row r="8752" spans="1:13" hidden="1" x14ac:dyDescent="0.25">
      <c r="A8752" s="128"/>
      <c r="B8752" s="2"/>
      <c r="C8752" s="139" t="s">
        <v>8777</v>
      </c>
      <c r="D8752" s="124" t="s">
        <v>8778</v>
      </c>
      <c r="E8752" s="118" t="s">
        <v>48</v>
      </c>
      <c r="F8752" s="124" t="s">
        <v>35249</v>
      </c>
      <c r="G8752" s="118" t="s">
        <v>34659</v>
      </c>
      <c r="H8752" s="137"/>
      <c r="I8752" s="119"/>
      <c r="J8752" s="129">
        <v>1.2</v>
      </c>
      <c r="K8752" s="129">
        <v>2.4</v>
      </c>
      <c r="L8752" s="129">
        <v>2.88</v>
      </c>
      <c r="M8752" s="134" t="s">
        <v>23597</v>
      </c>
    </row>
    <row r="8753" spans="1:13" hidden="1" x14ac:dyDescent="0.25">
      <c r="A8753" s="128"/>
      <c r="B8753" s="2"/>
      <c r="C8753" s="139" t="s">
        <v>8779</v>
      </c>
      <c r="D8753" s="124" t="s">
        <v>8780</v>
      </c>
      <c r="E8753" s="118" t="s">
        <v>48</v>
      </c>
      <c r="F8753" s="124" t="s">
        <v>35249</v>
      </c>
      <c r="G8753" s="118" t="s">
        <v>2</v>
      </c>
      <c r="H8753" s="137">
        <v>44687</v>
      </c>
      <c r="I8753" s="119">
        <v>2421</v>
      </c>
      <c r="J8753" s="129">
        <v>1.2</v>
      </c>
      <c r="K8753" s="129">
        <v>2.4</v>
      </c>
      <c r="L8753" s="129">
        <v>2.88</v>
      </c>
      <c r="M8753" s="134" t="s">
        <v>23597</v>
      </c>
    </row>
    <row r="8754" spans="1:13" hidden="1" x14ac:dyDescent="0.25">
      <c r="A8754" s="128"/>
      <c r="B8754" s="2"/>
      <c r="C8754" s="139" t="s">
        <v>8781</v>
      </c>
      <c r="D8754" s="124" t="s">
        <v>8782</v>
      </c>
      <c r="E8754" s="118" t="s">
        <v>48</v>
      </c>
      <c r="F8754" s="124" t="s">
        <v>35249</v>
      </c>
      <c r="G8754" s="118" t="s">
        <v>235</v>
      </c>
      <c r="H8754" s="137">
        <v>44223</v>
      </c>
      <c r="I8754" s="119">
        <v>16.28</v>
      </c>
      <c r="J8754" s="129">
        <v>1.2</v>
      </c>
      <c r="K8754" s="129">
        <v>2.4</v>
      </c>
      <c r="L8754" s="129">
        <v>2.88</v>
      </c>
      <c r="M8754" s="134" t="s">
        <v>23597</v>
      </c>
    </row>
    <row r="8755" spans="1:13" hidden="1" x14ac:dyDescent="0.25">
      <c r="A8755" s="128"/>
      <c r="B8755" s="2"/>
      <c r="C8755" s="139" t="s">
        <v>8783</v>
      </c>
      <c r="D8755" s="124" t="s">
        <v>8784</v>
      </c>
      <c r="E8755" s="118" t="s">
        <v>48</v>
      </c>
      <c r="F8755" s="124" t="s">
        <v>35249</v>
      </c>
      <c r="G8755" s="118" t="s">
        <v>34659</v>
      </c>
      <c r="H8755" s="137"/>
      <c r="I8755" s="119"/>
      <c r="J8755" s="129">
        <v>1.2</v>
      </c>
      <c r="K8755" s="129">
        <v>2.4</v>
      </c>
      <c r="L8755" s="129">
        <v>2.88</v>
      </c>
      <c r="M8755" s="134" t="s">
        <v>32748</v>
      </c>
    </row>
    <row r="8756" spans="1:13" hidden="1" x14ac:dyDescent="0.25">
      <c r="A8756" s="128"/>
      <c r="B8756" s="2"/>
      <c r="C8756" s="139" t="s">
        <v>8785</v>
      </c>
      <c r="D8756" s="124" t="s">
        <v>8786</v>
      </c>
      <c r="E8756" s="118" t="s">
        <v>48</v>
      </c>
      <c r="F8756" s="124" t="s">
        <v>35249</v>
      </c>
      <c r="G8756" s="118" t="s">
        <v>235</v>
      </c>
      <c r="H8756" s="137">
        <v>42377</v>
      </c>
      <c r="I8756" s="119">
        <v>240</v>
      </c>
      <c r="J8756" s="129">
        <v>1.2</v>
      </c>
      <c r="K8756" s="129">
        <v>2.4</v>
      </c>
      <c r="L8756" s="129">
        <v>2.88</v>
      </c>
      <c r="M8756" s="134" t="s">
        <v>31362</v>
      </c>
    </row>
    <row r="8757" spans="1:13" hidden="1" x14ac:dyDescent="0.25">
      <c r="A8757" s="128"/>
      <c r="B8757" s="2"/>
      <c r="C8757" s="139" t="s">
        <v>8787</v>
      </c>
      <c r="D8757" s="124" t="s">
        <v>8788</v>
      </c>
      <c r="E8757" s="118" t="s">
        <v>48</v>
      </c>
      <c r="F8757" s="124" t="s">
        <v>35249</v>
      </c>
      <c r="G8757" s="118" t="s">
        <v>235</v>
      </c>
      <c r="H8757" s="137">
        <v>42314</v>
      </c>
      <c r="I8757" s="119">
        <v>44</v>
      </c>
      <c r="J8757" s="129">
        <v>1.2</v>
      </c>
      <c r="K8757" s="129">
        <v>2.4</v>
      </c>
      <c r="L8757" s="129">
        <v>2.88</v>
      </c>
      <c r="M8757" s="134" t="s">
        <v>23598</v>
      </c>
    </row>
    <row r="8758" spans="1:13" hidden="1" x14ac:dyDescent="0.25">
      <c r="A8758" s="128"/>
      <c r="B8758" s="2"/>
      <c r="C8758" s="139" t="s">
        <v>8789</v>
      </c>
      <c r="D8758" s="124" t="s">
        <v>8790</v>
      </c>
      <c r="E8758" s="118" t="s">
        <v>48</v>
      </c>
      <c r="F8758" s="124" t="s">
        <v>35249</v>
      </c>
      <c r="G8758" s="118" t="s">
        <v>235</v>
      </c>
      <c r="H8758" s="137">
        <v>44294</v>
      </c>
      <c r="I8758" s="119">
        <v>16.25</v>
      </c>
      <c r="J8758" s="129">
        <v>1.2</v>
      </c>
      <c r="K8758" s="129">
        <v>2.4</v>
      </c>
      <c r="L8758" s="129">
        <v>2.88</v>
      </c>
      <c r="M8758" s="134" t="s">
        <v>23599</v>
      </c>
    </row>
    <row r="8759" spans="1:13" hidden="1" x14ac:dyDescent="0.25">
      <c r="A8759" s="128"/>
      <c r="B8759" s="2"/>
      <c r="C8759" s="139" t="s">
        <v>30511</v>
      </c>
      <c r="D8759" s="124" t="s">
        <v>30512</v>
      </c>
      <c r="E8759" s="118" t="s">
        <v>48</v>
      </c>
      <c r="F8759" s="124" t="s">
        <v>35249</v>
      </c>
      <c r="G8759" s="118" t="s">
        <v>235</v>
      </c>
      <c r="H8759" s="137"/>
      <c r="I8759" s="119"/>
      <c r="J8759" s="129">
        <v>1.2</v>
      </c>
      <c r="K8759" s="129">
        <v>2.4</v>
      </c>
      <c r="L8759" s="129">
        <v>2.88</v>
      </c>
      <c r="M8759" s="134" t="s">
        <v>23600</v>
      </c>
    </row>
    <row r="8760" spans="1:13" hidden="1" x14ac:dyDescent="0.25">
      <c r="A8760" s="128"/>
      <c r="B8760" s="2"/>
      <c r="C8760" s="139" t="s">
        <v>8791</v>
      </c>
      <c r="D8760" s="124" t="s">
        <v>8792</v>
      </c>
      <c r="E8760" s="118" t="s">
        <v>48</v>
      </c>
      <c r="F8760" s="124" t="s">
        <v>35249</v>
      </c>
      <c r="G8760" s="118" t="s">
        <v>235</v>
      </c>
      <c r="H8760" s="137">
        <v>42954</v>
      </c>
      <c r="I8760" s="119">
        <v>4</v>
      </c>
      <c r="J8760" s="129">
        <v>1.2</v>
      </c>
      <c r="K8760" s="129">
        <v>2.4</v>
      </c>
      <c r="L8760" s="129">
        <v>2.88</v>
      </c>
      <c r="M8760" s="134" t="s">
        <v>23601</v>
      </c>
    </row>
    <row r="8761" spans="1:13" hidden="1" x14ac:dyDescent="0.25">
      <c r="A8761" s="128"/>
      <c r="B8761" s="2"/>
      <c r="C8761" s="139" t="s">
        <v>30686</v>
      </c>
      <c r="D8761" s="124" t="s">
        <v>30687</v>
      </c>
      <c r="E8761" s="118" t="s">
        <v>48</v>
      </c>
      <c r="F8761" s="124" t="s">
        <v>35249</v>
      </c>
      <c r="G8761" s="118" t="s">
        <v>2</v>
      </c>
      <c r="H8761" s="137"/>
      <c r="I8761" s="119"/>
      <c r="J8761" s="129">
        <v>1.2</v>
      </c>
      <c r="K8761" s="129">
        <v>2.4</v>
      </c>
      <c r="L8761" s="129">
        <v>2.88</v>
      </c>
      <c r="M8761" s="134" t="s">
        <v>23602</v>
      </c>
    </row>
    <row r="8762" spans="1:13" hidden="1" x14ac:dyDescent="0.25">
      <c r="A8762" s="128"/>
      <c r="B8762" s="2"/>
      <c r="C8762" s="139" t="s">
        <v>8793</v>
      </c>
      <c r="D8762" s="124" t="s">
        <v>8794</v>
      </c>
      <c r="E8762" s="118" t="s">
        <v>48</v>
      </c>
      <c r="F8762" s="124" t="s">
        <v>35249</v>
      </c>
      <c r="G8762" s="118" t="s">
        <v>59</v>
      </c>
      <c r="H8762" s="137">
        <v>41380</v>
      </c>
      <c r="I8762" s="119">
        <v>1795.08</v>
      </c>
      <c r="J8762" s="129">
        <v>1.2</v>
      </c>
      <c r="K8762" s="129">
        <v>2.4</v>
      </c>
      <c r="L8762" s="129">
        <v>2.88</v>
      </c>
      <c r="M8762" s="134" t="s">
        <v>23603</v>
      </c>
    </row>
    <row r="8763" spans="1:13" hidden="1" x14ac:dyDescent="0.25">
      <c r="A8763" s="128"/>
      <c r="B8763" s="2"/>
      <c r="C8763" s="139" t="s">
        <v>8795</v>
      </c>
      <c r="D8763" s="124" t="s">
        <v>8796</v>
      </c>
      <c r="E8763" s="118" t="s">
        <v>48</v>
      </c>
      <c r="F8763" s="124" t="s">
        <v>35249</v>
      </c>
      <c r="G8763" s="118" t="s">
        <v>34659</v>
      </c>
      <c r="H8763" s="137">
        <v>42199</v>
      </c>
      <c r="I8763" s="119">
        <v>37.1</v>
      </c>
      <c r="J8763" s="129">
        <v>1.2</v>
      </c>
      <c r="K8763" s="129">
        <v>2.4</v>
      </c>
      <c r="L8763" s="129">
        <v>2.88</v>
      </c>
      <c r="M8763" s="134" t="s">
        <v>23604</v>
      </c>
    </row>
    <row r="8764" spans="1:13" hidden="1" x14ac:dyDescent="0.25">
      <c r="A8764" s="128"/>
      <c r="B8764" s="2"/>
      <c r="C8764" s="139" t="s">
        <v>8797</v>
      </c>
      <c r="D8764" s="124" t="s">
        <v>8798</v>
      </c>
      <c r="E8764" s="118" t="s">
        <v>48</v>
      </c>
      <c r="F8764" s="124" t="s">
        <v>35249</v>
      </c>
      <c r="G8764" s="118" t="s">
        <v>2</v>
      </c>
      <c r="H8764" s="137">
        <v>41782</v>
      </c>
      <c r="I8764" s="119">
        <v>1000</v>
      </c>
      <c r="J8764" s="129">
        <v>1.2</v>
      </c>
      <c r="K8764" s="129">
        <v>2.4</v>
      </c>
      <c r="L8764" s="129">
        <v>2.88</v>
      </c>
      <c r="M8764" s="134" t="s">
        <v>23605</v>
      </c>
    </row>
    <row r="8765" spans="1:13" hidden="1" x14ac:dyDescent="0.25">
      <c r="A8765" s="128"/>
      <c r="B8765" s="2"/>
      <c r="C8765" s="139" t="s">
        <v>35132</v>
      </c>
      <c r="D8765" s="124" t="s">
        <v>35133</v>
      </c>
      <c r="E8765" s="118" t="s">
        <v>48</v>
      </c>
      <c r="F8765" s="124" t="s">
        <v>35249</v>
      </c>
      <c r="G8765" s="118" t="s">
        <v>2</v>
      </c>
      <c r="H8765" s="137">
        <v>45806</v>
      </c>
      <c r="I8765" s="119">
        <v>480</v>
      </c>
      <c r="J8765" s="129">
        <v>1.2</v>
      </c>
      <c r="K8765" s="129">
        <v>2.4</v>
      </c>
      <c r="L8765" s="129">
        <v>2.88</v>
      </c>
      <c r="M8765" s="134" t="s">
        <v>23606</v>
      </c>
    </row>
    <row r="8766" spans="1:13" hidden="1" x14ac:dyDescent="0.25">
      <c r="A8766" s="128"/>
      <c r="B8766" s="2"/>
      <c r="C8766" s="139" t="s">
        <v>30873</v>
      </c>
      <c r="D8766" s="124" t="s">
        <v>30874</v>
      </c>
      <c r="E8766" s="118" t="s">
        <v>48</v>
      </c>
      <c r="F8766" s="124" t="s">
        <v>35249</v>
      </c>
      <c r="G8766" s="118" t="s">
        <v>2</v>
      </c>
      <c r="H8766" s="137"/>
      <c r="I8766" s="119"/>
      <c r="J8766" s="129">
        <v>1.2</v>
      </c>
      <c r="K8766" s="129">
        <v>2.4</v>
      </c>
      <c r="L8766" s="129">
        <v>2.88</v>
      </c>
      <c r="M8766" s="134" t="s">
        <v>23607</v>
      </c>
    </row>
    <row r="8767" spans="1:13" hidden="1" x14ac:dyDescent="0.25">
      <c r="A8767" s="128"/>
      <c r="B8767" s="2"/>
      <c r="C8767" s="139" t="s">
        <v>8799</v>
      </c>
      <c r="D8767" s="124" t="s">
        <v>8800</v>
      </c>
      <c r="E8767" s="118" t="s">
        <v>48</v>
      </c>
      <c r="F8767" s="124" t="s">
        <v>35249</v>
      </c>
      <c r="G8767" s="118" t="s">
        <v>2</v>
      </c>
      <c r="H8767" s="137">
        <v>45142</v>
      </c>
      <c r="I8767" s="119">
        <v>285</v>
      </c>
      <c r="J8767" s="129">
        <v>1.2</v>
      </c>
      <c r="K8767" s="129">
        <v>2.4</v>
      </c>
      <c r="L8767" s="129">
        <v>2.88</v>
      </c>
      <c r="M8767" s="134" t="s">
        <v>23608</v>
      </c>
    </row>
    <row r="8768" spans="1:13" hidden="1" x14ac:dyDescent="0.25">
      <c r="A8768" s="128"/>
      <c r="B8768" s="2"/>
      <c r="C8768" s="139" t="s">
        <v>8801</v>
      </c>
      <c r="D8768" s="124" t="s">
        <v>8802</v>
      </c>
      <c r="E8768" s="118" t="s">
        <v>48</v>
      </c>
      <c r="F8768" s="124" t="s">
        <v>35249</v>
      </c>
      <c r="G8768" s="118" t="s">
        <v>34659</v>
      </c>
      <c r="H8768" s="137"/>
      <c r="I8768" s="119"/>
      <c r="J8768" s="129">
        <v>1.2</v>
      </c>
      <c r="K8768" s="129">
        <v>2.4</v>
      </c>
      <c r="L8768" s="129">
        <v>2.88</v>
      </c>
      <c r="M8768" s="134" t="s">
        <v>23609</v>
      </c>
    </row>
    <row r="8769" spans="1:13" hidden="1" x14ac:dyDescent="0.25">
      <c r="A8769" s="128"/>
      <c r="B8769" s="2"/>
      <c r="C8769" s="139" t="s">
        <v>8803</v>
      </c>
      <c r="D8769" s="124" t="s">
        <v>8804</v>
      </c>
      <c r="E8769" s="118" t="s">
        <v>48</v>
      </c>
      <c r="F8769" s="124" t="s">
        <v>35249</v>
      </c>
      <c r="G8769" s="118" t="s">
        <v>34659</v>
      </c>
      <c r="H8769" s="137">
        <v>41428</v>
      </c>
      <c r="I8769" s="119">
        <v>142</v>
      </c>
      <c r="J8769" s="129">
        <v>1.2</v>
      </c>
      <c r="K8769" s="129">
        <v>2.4</v>
      </c>
      <c r="L8769" s="129">
        <v>2.88</v>
      </c>
      <c r="M8769" s="134" t="s">
        <v>23609</v>
      </c>
    </row>
    <row r="8770" spans="1:13" hidden="1" x14ac:dyDescent="0.25">
      <c r="A8770" s="128"/>
      <c r="B8770" s="2"/>
      <c r="C8770" s="139" t="s">
        <v>8805</v>
      </c>
      <c r="D8770" s="124" t="s">
        <v>8806</v>
      </c>
      <c r="E8770" s="118" t="s">
        <v>48</v>
      </c>
      <c r="F8770" s="124" t="s">
        <v>35249</v>
      </c>
      <c r="G8770" s="118" t="s">
        <v>34659</v>
      </c>
      <c r="H8770" s="137">
        <v>41778</v>
      </c>
      <c r="I8770" s="119">
        <v>150</v>
      </c>
      <c r="J8770" s="129">
        <v>1.2</v>
      </c>
      <c r="K8770" s="129">
        <v>2.4</v>
      </c>
      <c r="L8770" s="129">
        <v>2.88</v>
      </c>
      <c r="M8770" s="134" t="s">
        <v>23609</v>
      </c>
    </row>
    <row r="8771" spans="1:13" hidden="1" x14ac:dyDescent="0.25">
      <c r="A8771" s="128"/>
      <c r="B8771" s="2"/>
      <c r="C8771" s="139" t="s">
        <v>8807</v>
      </c>
      <c r="D8771" s="124" t="s">
        <v>8808</v>
      </c>
      <c r="E8771" s="118" t="s">
        <v>48</v>
      </c>
      <c r="F8771" s="124" t="s">
        <v>35249</v>
      </c>
      <c r="G8771" s="118" t="s">
        <v>34659</v>
      </c>
      <c r="H8771" s="137"/>
      <c r="I8771" s="119"/>
      <c r="J8771" s="129">
        <v>1.2</v>
      </c>
      <c r="K8771" s="129">
        <v>2.4</v>
      </c>
      <c r="L8771" s="129">
        <v>2.88</v>
      </c>
      <c r="M8771" s="134" t="s">
        <v>23609</v>
      </c>
    </row>
    <row r="8772" spans="1:13" hidden="1" x14ac:dyDescent="0.25">
      <c r="A8772" s="128"/>
      <c r="B8772" s="2"/>
      <c r="C8772" s="139" t="s">
        <v>32604</v>
      </c>
      <c r="D8772" s="124" t="s">
        <v>32605</v>
      </c>
      <c r="E8772" s="118" t="s">
        <v>48</v>
      </c>
      <c r="F8772" s="124" t="s">
        <v>35249</v>
      </c>
      <c r="G8772" s="118" t="s">
        <v>34659</v>
      </c>
      <c r="H8772" s="137"/>
      <c r="I8772" s="119"/>
      <c r="J8772" s="129">
        <v>1.2</v>
      </c>
      <c r="K8772" s="129">
        <v>2.4</v>
      </c>
      <c r="L8772" s="129">
        <v>2.88</v>
      </c>
      <c r="M8772" s="134" t="s">
        <v>23609</v>
      </c>
    </row>
    <row r="8773" spans="1:13" hidden="1" x14ac:dyDescent="0.25">
      <c r="A8773" s="128"/>
      <c r="B8773" s="2"/>
      <c r="C8773" s="139" t="s">
        <v>8809</v>
      </c>
      <c r="D8773" s="124" t="s">
        <v>8810</v>
      </c>
      <c r="E8773" s="118" t="s">
        <v>48</v>
      </c>
      <c r="F8773" s="124" t="s">
        <v>35249</v>
      </c>
      <c r="G8773" s="118" t="s">
        <v>6</v>
      </c>
      <c r="H8773" s="137">
        <v>46042</v>
      </c>
      <c r="I8773" s="119">
        <v>93.75</v>
      </c>
      <c r="J8773" s="129">
        <v>1.2</v>
      </c>
      <c r="K8773" s="129">
        <v>2.4</v>
      </c>
      <c r="L8773" s="129">
        <v>2.88</v>
      </c>
      <c r="M8773" s="134" t="s">
        <v>23609</v>
      </c>
    </row>
    <row r="8774" spans="1:13" hidden="1" x14ac:dyDescent="0.25">
      <c r="A8774" s="128"/>
      <c r="B8774" s="2"/>
      <c r="C8774" s="139" t="s">
        <v>29645</v>
      </c>
      <c r="D8774" s="124" t="s">
        <v>29646</v>
      </c>
      <c r="E8774" s="118" t="s">
        <v>48</v>
      </c>
      <c r="F8774" s="124" t="s">
        <v>35249</v>
      </c>
      <c r="G8774" s="118" t="s">
        <v>2</v>
      </c>
      <c r="H8774" s="137"/>
      <c r="I8774" s="119"/>
      <c r="J8774" s="129">
        <v>1.2</v>
      </c>
      <c r="K8774" s="129">
        <v>2.4</v>
      </c>
      <c r="L8774" s="129">
        <v>2.88</v>
      </c>
      <c r="M8774" s="134" t="s">
        <v>23609</v>
      </c>
    </row>
    <row r="8775" spans="1:13" hidden="1" x14ac:dyDescent="0.25">
      <c r="A8775" s="128"/>
      <c r="B8775" s="2"/>
      <c r="C8775" s="139" t="s">
        <v>29743</v>
      </c>
      <c r="D8775" s="124" t="s">
        <v>29744</v>
      </c>
      <c r="E8775" s="118" t="s">
        <v>48</v>
      </c>
      <c r="F8775" s="124" t="s">
        <v>35249</v>
      </c>
      <c r="G8775" s="118" t="s">
        <v>2</v>
      </c>
      <c r="H8775" s="137"/>
      <c r="I8775" s="119"/>
      <c r="J8775" s="129">
        <v>1.2</v>
      </c>
      <c r="K8775" s="129">
        <v>2.4</v>
      </c>
      <c r="L8775" s="129">
        <v>2.88</v>
      </c>
      <c r="M8775" s="134" t="s">
        <v>23609</v>
      </c>
    </row>
    <row r="8776" spans="1:13" hidden="1" x14ac:dyDescent="0.25">
      <c r="A8776" s="128"/>
      <c r="B8776" s="2"/>
      <c r="C8776" s="139" t="s">
        <v>30059</v>
      </c>
      <c r="D8776" s="124" t="s">
        <v>30060</v>
      </c>
      <c r="E8776" s="118" t="s">
        <v>48</v>
      </c>
      <c r="F8776" s="124" t="s">
        <v>35249</v>
      </c>
      <c r="G8776" s="118" t="s">
        <v>2</v>
      </c>
      <c r="H8776" s="137"/>
      <c r="I8776" s="119"/>
      <c r="J8776" s="129">
        <v>1.2</v>
      </c>
      <c r="K8776" s="129">
        <v>2.4</v>
      </c>
      <c r="L8776" s="129">
        <v>2.88</v>
      </c>
      <c r="M8776" s="134" t="s">
        <v>23609</v>
      </c>
    </row>
    <row r="8777" spans="1:13" hidden="1" x14ac:dyDescent="0.25">
      <c r="A8777" s="128"/>
      <c r="B8777" s="2"/>
      <c r="C8777" s="139" t="s">
        <v>8811</v>
      </c>
      <c r="D8777" s="124" t="s">
        <v>8812</v>
      </c>
      <c r="E8777" s="118" t="s">
        <v>48</v>
      </c>
      <c r="F8777" s="124" t="s">
        <v>35249</v>
      </c>
      <c r="G8777" s="118" t="s">
        <v>2</v>
      </c>
      <c r="H8777" s="137"/>
      <c r="I8777" s="119"/>
      <c r="J8777" s="129">
        <v>1.2</v>
      </c>
      <c r="K8777" s="129">
        <v>2.4</v>
      </c>
      <c r="L8777" s="129">
        <v>2.88</v>
      </c>
      <c r="M8777" s="134" t="s">
        <v>23609</v>
      </c>
    </row>
    <row r="8778" spans="1:13" hidden="1" x14ac:dyDescent="0.25">
      <c r="A8778" s="128"/>
      <c r="B8778" s="2"/>
      <c r="C8778" s="139" t="s">
        <v>42113</v>
      </c>
      <c r="D8778" s="124" t="s">
        <v>42114</v>
      </c>
      <c r="E8778" s="118" t="s">
        <v>48</v>
      </c>
      <c r="F8778" s="124" t="s">
        <v>35249</v>
      </c>
      <c r="G8778" s="118" t="s">
        <v>2</v>
      </c>
      <c r="H8778" s="137"/>
      <c r="I8778" s="119"/>
      <c r="J8778" s="129">
        <v>1.2</v>
      </c>
      <c r="K8778" s="129">
        <v>2.4</v>
      </c>
      <c r="L8778" s="129">
        <v>2.88</v>
      </c>
      <c r="M8778" s="134" t="s">
        <v>23609</v>
      </c>
    </row>
    <row r="8779" spans="1:13" hidden="1" x14ac:dyDescent="0.25">
      <c r="A8779" s="128"/>
      <c r="B8779" s="2"/>
      <c r="C8779" s="139" t="s">
        <v>42115</v>
      </c>
      <c r="D8779" s="124" t="s">
        <v>42116</v>
      </c>
      <c r="E8779" s="118" t="s">
        <v>48</v>
      </c>
      <c r="F8779" s="124" t="s">
        <v>35249</v>
      </c>
      <c r="G8779" s="118" t="s">
        <v>2</v>
      </c>
      <c r="H8779" s="137"/>
      <c r="I8779" s="119"/>
      <c r="J8779" s="129">
        <v>1.2</v>
      </c>
      <c r="K8779" s="129">
        <v>2.4</v>
      </c>
      <c r="L8779" s="129">
        <v>2.88</v>
      </c>
      <c r="M8779" s="134" t="s">
        <v>23609</v>
      </c>
    </row>
    <row r="8780" spans="1:13" hidden="1" x14ac:dyDescent="0.25">
      <c r="A8780" s="128"/>
      <c r="B8780" s="2"/>
      <c r="C8780" s="139" t="s">
        <v>42117</v>
      </c>
      <c r="D8780" s="124" t="s">
        <v>42118</v>
      </c>
      <c r="E8780" s="118" t="s">
        <v>48</v>
      </c>
      <c r="F8780" s="124" t="s">
        <v>35249</v>
      </c>
      <c r="G8780" s="118" t="s">
        <v>2</v>
      </c>
      <c r="H8780" s="137"/>
      <c r="I8780" s="119"/>
      <c r="J8780" s="129">
        <v>1.2</v>
      </c>
      <c r="K8780" s="129">
        <v>2.4</v>
      </c>
      <c r="L8780" s="129">
        <v>2.88</v>
      </c>
      <c r="M8780" s="134" t="s">
        <v>23609</v>
      </c>
    </row>
    <row r="8781" spans="1:13" hidden="1" x14ac:dyDescent="0.25">
      <c r="A8781" s="128"/>
      <c r="B8781" s="2"/>
      <c r="C8781" s="139" t="s">
        <v>28743</v>
      </c>
      <c r="D8781" s="124" t="s">
        <v>28744</v>
      </c>
      <c r="E8781" s="118" t="s">
        <v>48</v>
      </c>
      <c r="F8781" s="124" t="s">
        <v>35249</v>
      </c>
      <c r="G8781" s="118" t="s">
        <v>2</v>
      </c>
      <c r="H8781" s="137"/>
      <c r="I8781" s="119"/>
      <c r="J8781" s="129">
        <v>1.2</v>
      </c>
      <c r="K8781" s="129">
        <v>2.4</v>
      </c>
      <c r="L8781" s="129">
        <v>2.88</v>
      </c>
      <c r="M8781" s="134" t="s">
        <v>23609</v>
      </c>
    </row>
    <row r="8782" spans="1:13" hidden="1" x14ac:dyDescent="0.25">
      <c r="A8782" s="128"/>
      <c r="B8782" s="2"/>
      <c r="C8782" s="139" t="s">
        <v>8813</v>
      </c>
      <c r="D8782" s="124" t="s">
        <v>8814</v>
      </c>
      <c r="E8782" s="118" t="s">
        <v>48</v>
      </c>
      <c r="F8782" s="124" t="s">
        <v>35249</v>
      </c>
      <c r="G8782" s="118" t="s">
        <v>2</v>
      </c>
      <c r="H8782" s="137">
        <v>43147</v>
      </c>
      <c r="I8782" s="119">
        <v>950</v>
      </c>
      <c r="J8782" s="129">
        <v>1.2</v>
      </c>
      <c r="K8782" s="129">
        <v>2.4</v>
      </c>
      <c r="L8782" s="129">
        <v>2.88</v>
      </c>
      <c r="M8782" s="134" t="s">
        <v>23609</v>
      </c>
    </row>
    <row r="8783" spans="1:13" hidden="1" x14ac:dyDescent="0.25">
      <c r="A8783" s="128"/>
      <c r="B8783" s="2"/>
      <c r="C8783" s="139" t="s">
        <v>8815</v>
      </c>
      <c r="D8783" s="124" t="s">
        <v>8816</v>
      </c>
      <c r="E8783" s="118" t="s">
        <v>48</v>
      </c>
      <c r="F8783" s="124" t="s">
        <v>35249</v>
      </c>
      <c r="G8783" s="118" t="s">
        <v>2</v>
      </c>
      <c r="H8783" s="137">
        <v>43147</v>
      </c>
      <c r="I8783" s="119">
        <v>950</v>
      </c>
      <c r="J8783" s="129">
        <v>1.2</v>
      </c>
      <c r="K8783" s="129">
        <v>2.4</v>
      </c>
      <c r="L8783" s="129">
        <v>2.88</v>
      </c>
      <c r="M8783" s="134" t="s">
        <v>23609</v>
      </c>
    </row>
    <row r="8784" spans="1:13" hidden="1" x14ac:dyDescent="0.25">
      <c r="A8784" s="128"/>
      <c r="B8784" s="2"/>
      <c r="C8784" s="139" t="s">
        <v>8817</v>
      </c>
      <c r="D8784" s="124" t="s">
        <v>8818</v>
      </c>
      <c r="E8784" s="118" t="s">
        <v>48</v>
      </c>
      <c r="F8784" s="124" t="s">
        <v>35249</v>
      </c>
      <c r="G8784" s="118" t="s">
        <v>2</v>
      </c>
      <c r="H8784" s="137">
        <v>43147</v>
      </c>
      <c r="I8784" s="119">
        <v>950</v>
      </c>
      <c r="J8784" s="129">
        <v>1.2</v>
      </c>
      <c r="K8784" s="129">
        <v>2.4</v>
      </c>
      <c r="L8784" s="129">
        <v>2.88</v>
      </c>
      <c r="M8784" s="134" t="s">
        <v>23609</v>
      </c>
    </row>
    <row r="8785" spans="1:13" hidden="1" x14ac:dyDescent="0.25">
      <c r="A8785" s="128"/>
      <c r="B8785" s="2"/>
      <c r="C8785" s="139" t="s">
        <v>8819</v>
      </c>
      <c r="D8785" s="124" t="s">
        <v>8820</v>
      </c>
      <c r="E8785" s="118" t="s">
        <v>48</v>
      </c>
      <c r="F8785" s="124" t="s">
        <v>35249</v>
      </c>
      <c r="G8785" s="118" t="s">
        <v>2</v>
      </c>
      <c r="H8785" s="137">
        <v>44712</v>
      </c>
      <c r="I8785" s="119">
        <v>400</v>
      </c>
      <c r="J8785" s="129">
        <v>1.2</v>
      </c>
      <c r="K8785" s="129">
        <v>2.4</v>
      </c>
      <c r="L8785" s="129">
        <v>2.88</v>
      </c>
      <c r="M8785" s="134" t="s">
        <v>23609</v>
      </c>
    </row>
    <row r="8786" spans="1:13" hidden="1" x14ac:dyDescent="0.25">
      <c r="A8786" s="128"/>
      <c r="B8786" s="2"/>
      <c r="C8786" s="139" t="s">
        <v>8821</v>
      </c>
      <c r="D8786" s="124" t="s">
        <v>8822</v>
      </c>
      <c r="E8786" s="118" t="s">
        <v>48</v>
      </c>
      <c r="F8786" s="124" t="s">
        <v>35249</v>
      </c>
      <c r="G8786" s="118" t="s">
        <v>2</v>
      </c>
      <c r="H8786" s="137">
        <v>44712</v>
      </c>
      <c r="I8786" s="119">
        <v>828.57</v>
      </c>
      <c r="J8786" s="129">
        <v>1.2</v>
      </c>
      <c r="K8786" s="129">
        <v>2.4</v>
      </c>
      <c r="L8786" s="129">
        <v>2.88</v>
      </c>
      <c r="M8786" s="134" t="s">
        <v>23609</v>
      </c>
    </row>
    <row r="8787" spans="1:13" hidden="1" x14ac:dyDescent="0.25">
      <c r="A8787" s="128"/>
      <c r="B8787" s="2"/>
      <c r="C8787" s="139" t="s">
        <v>8823</v>
      </c>
      <c r="D8787" s="124" t="s">
        <v>8824</v>
      </c>
      <c r="E8787" s="118" t="s">
        <v>48</v>
      </c>
      <c r="F8787" s="124" t="s">
        <v>35249</v>
      </c>
      <c r="G8787" s="118" t="s">
        <v>2</v>
      </c>
      <c r="H8787" s="137">
        <v>44712</v>
      </c>
      <c r="I8787" s="119">
        <v>828.57</v>
      </c>
      <c r="J8787" s="129">
        <v>1.2</v>
      </c>
      <c r="K8787" s="129">
        <v>2.4</v>
      </c>
      <c r="L8787" s="129">
        <v>2.88</v>
      </c>
      <c r="M8787" s="134" t="s">
        <v>23609</v>
      </c>
    </row>
    <row r="8788" spans="1:13" hidden="1" x14ac:dyDescent="0.25">
      <c r="A8788" s="128"/>
      <c r="B8788" s="2"/>
      <c r="C8788" s="139" t="s">
        <v>8825</v>
      </c>
      <c r="D8788" s="124" t="s">
        <v>8826</v>
      </c>
      <c r="E8788" s="118" t="s">
        <v>48</v>
      </c>
      <c r="F8788" s="124" t="s">
        <v>35249</v>
      </c>
      <c r="G8788" s="118" t="s">
        <v>2</v>
      </c>
      <c r="H8788" s="137">
        <v>44600</v>
      </c>
      <c r="I8788" s="119">
        <v>975</v>
      </c>
      <c r="J8788" s="129">
        <v>1.2</v>
      </c>
      <c r="K8788" s="129">
        <v>2.4</v>
      </c>
      <c r="L8788" s="129">
        <v>2.88</v>
      </c>
      <c r="M8788" s="134" t="s">
        <v>23609</v>
      </c>
    </row>
    <row r="8789" spans="1:13" hidden="1" x14ac:dyDescent="0.25">
      <c r="A8789" s="128"/>
      <c r="B8789" s="2"/>
      <c r="C8789" s="139" t="s">
        <v>32097</v>
      </c>
      <c r="D8789" s="124" t="s">
        <v>32098</v>
      </c>
      <c r="E8789" s="118" t="s">
        <v>48</v>
      </c>
      <c r="F8789" s="124" t="s">
        <v>35249</v>
      </c>
      <c r="G8789" s="118" t="s">
        <v>2</v>
      </c>
      <c r="H8789" s="137"/>
      <c r="I8789" s="119"/>
      <c r="J8789" s="129">
        <v>1.2</v>
      </c>
      <c r="K8789" s="129">
        <v>2.4</v>
      </c>
      <c r="L8789" s="129">
        <v>2.88</v>
      </c>
      <c r="M8789" s="134" t="s">
        <v>23609</v>
      </c>
    </row>
    <row r="8790" spans="1:13" hidden="1" x14ac:dyDescent="0.25">
      <c r="A8790" s="128"/>
      <c r="B8790" s="2"/>
      <c r="C8790" s="139" t="s">
        <v>30053</v>
      </c>
      <c r="D8790" s="124" t="s">
        <v>30054</v>
      </c>
      <c r="E8790" s="118" t="s">
        <v>48</v>
      </c>
      <c r="F8790" s="124" t="s">
        <v>35249</v>
      </c>
      <c r="G8790" s="118" t="s">
        <v>2</v>
      </c>
      <c r="H8790" s="137"/>
      <c r="I8790" s="119"/>
      <c r="J8790" s="129">
        <v>1.2</v>
      </c>
      <c r="K8790" s="129">
        <v>2.4</v>
      </c>
      <c r="L8790" s="129">
        <v>2.88</v>
      </c>
      <c r="M8790" s="134" t="s">
        <v>23609</v>
      </c>
    </row>
    <row r="8791" spans="1:13" hidden="1" x14ac:dyDescent="0.25">
      <c r="A8791" s="128"/>
      <c r="B8791" s="2"/>
      <c r="C8791" s="139" t="s">
        <v>30304</v>
      </c>
      <c r="D8791" s="124" t="s">
        <v>30305</v>
      </c>
      <c r="E8791" s="118" t="s">
        <v>48</v>
      </c>
      <c r="F8791" s="124" t="s">
        <v>35249</v>
      </c>
      <c r="G8791" s="118" t="s">
        <v>2</v>
      </c>
      <c r="H8791" s="137"/>
      <c r="I8791" s="119"/>
      <c r="J8791" s="129">
        <v>1.2</v>
      </c>
      <c r="K8791" s="129">
        <v>2.4</v>
      </c>
      <c r="L8791" s="129">
        <v>2.88</v>
      </c>
      <c r="M8791" s="134" t="s">
        <v>23609</v>
      </c>
    </row>
    <row r="8792" spans="1:13" hidden="1" x14ac:dyDescent="0.25">
      <c r="A8792" s="128"/>
      <c r="B8792" s="2"/>
      <c r="C8792" s="139" t="s">
        <v>8827</v>
      </c>
      <c r="D8792" s="124" t="s">
        <v>8828</v>
      </c>
      <c r="E8792" s="118" t="s">
        <v>48</v>
      </c>
      <c r="F8792" s="124" t="s">
        <v>35249</v>
      </c>
      <c r="G8792" s="118" t="s">
        <v>2</v>
      </c>
      <c r="H8792" s="137">
        <v>44600</v>
      </c>
      <c r="I8792" s="119">
        <v>300</v>
      </c>
      <c r="J8792" s="129">
        <v>1.2</v>
      </c>
      <c r="K8792" s="129">
        <v>2.4</v>
      </c>
      <c r="L8792" s="129">
        <v>2.88</v>
      </c>
      <c r="M8792" s="134" t="s">
        <v>23610</v>
      </c>
    </row>
    <row r="8793" spans="1:13" hidden="1" x14ac:dyDescent="0.25">
      <c r="A8793" s="128"/>
      <c r="B8793" s="2"/>
      <c r="C8793" s="139" t="s">
        <v>8829</v>
      </c>
      <c r="D8793" s="124" t="s">
        <v>8830</v>
      </c>
      <c r="E8793" s="118" t="s">
        <v>48</v>
      </c>
      <c r="F8793" s="124" t="s">
        <v>35249</v>
      </c>
      <c r="G8793" s="118" t="s">
        <v>2</v>
      </c>
      <c r="H8793" s="137">
        <v>44712</v>
      </c>
      <c r="I8793" s="119">
        <v>828.57</v>
      </c>
      <c r="J8793" s="129">
        <v>1.2</v>
      </c>
      <c r="K8793" s="129">
        <v>2.4</v>
      </c>
      <c r="L8793" s="129">
        <v>2.88</v>
      </c>
      <c r="M8793" s="134" t="s">
        <v>23611</v>
      </c>
    </row>
    <row r="8794" spans="1:13" hidden="1" x14ac:dyDescent="0.25">
      <c r="A8794" s="128"/>
      <c r="B8794" s="2"/>
      <c r="C8794" s="139" t="s">
        <v>8831</v>
      </c>
      <c r="D8794" s="124" t="s">
        <v>8832</v>
      </c>
      <c r="E8794" s="118" t="s">
        <v>48</v>
      </c>
      <c r="F8794" s="124" t="s">
        <v>35249</v>
      </c>
      <c r="G8794" s="118" t="s">
        <v>2</v>
      </c>
      <c r="H8794" s="137">
        <v>44712</v>
      </c>
      <c r="I8794" s="119">
        <v>828.57</v>
      </c>
      <c r="J8794" s="129">
        <v>1.2</v>
      </c>
      <c r="K8794" s="129">
        <v>2.4</v>
      </c>
      <c r="L8794" s="129">
        <v>2.88</v>
      </c>
      <c r="M8794" s="134" t="s">
        <v>23611</v>
      </c>
    </row>
    <row r="8795" spans="1:13" hidden="1" x14ac:dyDescent="0.25">
      <c r="A8795" s="128"/>
      <c r="B8795" s="2"/>
      <c r="C8795" s="139" t="s">
        <v>8833</v>
      </c>
      <c r="D8795" s="124" t="s">
        <v>8834</v>
      </c>
      <c r="E8795" s="118" t="s">
        <v>48</v>
      </c>
      <c r="F8795" s="124" t="s">
        <v>35249</v>
      </c>
      <c r="G8795" s="118" t="s">
        <v>2</v>
      </c>
      <c r="H8795" s="137">
        <v>44712</v>
      </c>
      <c r="I8795" s="119">
        <v>828.57</v>
      </c>
      <c r="J8795" s="129">
        <v>1.2</v>
      </c>
      <c r="K8795" s="129">
        <v>2.4</v>
      </c>
      <c r="L8795" s="129">
        <v>2.88</v>
      </c>
      <c r="M8795" s="134" t="s">
        <v>23611</v>
      </c>
    </row>
    <row r="8796" spans="1:13" hidden="1" x14ac:dyDescent="0.25">
      <c r="A8796" s="128"/>
      <c r="B8796" s="2"/>
      <c r="C8796" s="139" t="s">
        <v>8835</v>
      </c>
      <c r="D8796" s="124" t="s">
        <v>8836</v>
      </c>
      <c r="E8796" s="118" t="s">
        <v>48</v>
      </c>
      <c r="F8796" s="124" t="s">
        <v>35249</v>
      </c>
      <c r="G8796" s="118" t="s">
        <v>2</v>
      </c>
      <c r="H8796" s="137">
        <v>44712</v>
      </c>
      <c r="I8796" s="119">
        <v>828.57</v>
      </c>
      <c r="J8796" s="129">
        <v>1.2</v>
      </c>
      <c r="K8796" s="129">
        <v>2.4</v>
      </c>
      <c r="L8796" s="129">
        <v>2.88</v>
      </c>
      <c r="M8796" s="134" t="s">
        <v>23611</v>
      </c>
    </row>
    <row r="8797" spans="1:13" hidden="1" x14ac:dyDescent="0.25">
      <c r="A8797" s="128"/>
      <c r="B8797" s="2"/>
      <c r="C8797" s="139" t="s">
        <v>31440</v>
      </c>
      <c r="D8797" s="124" t="s">
        <v>31441</v>
      </c>
      <c r="E8797" s="118" t="s">
        <v>48</v>
      </c>
      <c r="F8797" s="124" t="s">
        <v>35249</v>
      </c>
      <c r="G8797" s="118" t="s">
        <v>2</v>
      </c>
      <c r="H8797" s="137"/>
      <c r="I8797" s="119"/>
      <c r="J8797" s="129">
        <v>1.2</v>
      </c>
      <c r="K8797" s="129">
        <v>2.4</v>
      </c>
      <c r="L8797" s="129">
        <v>2.88</v>
      </c>
      <c r="M8797" s="134" t="s">
        <v>23611</v>
      </c>
    </row>
    <row r="8798" spans="1:13" hidden="1" x14ac:dyDescent="0.25">
      <c r="A8798" s="128"/>
      <c r="B8798" s="2"/>
      <c r="C8798" s="139" t="s">
        <v>42119</v>
      </c>
      <c r="D8798" s="124" t="s">
        <v>42120</v>
      </c>
      <c r="E8798" s="118" t="s">
        <v>48</v>
      </c>
      <c r="F8798" s="124" t="s">
        <v>35249</v>
      </c>
      <c r="G8798" s="118" t="s">
        <v>2</v>
      </c>
      <c r="H8798" s="137"/>
      <c r="I8798" s="119"/>
      <c r="J8798" s="129">
        <v>1.2</v>
      </c>
      <c r="K8798" s="129">
        <v>2.4</v>
      </c>
      <c r="L8798" s="129">
        <v>2.88</v>
      </c>
      <c r="M8798" s="134" t="s">
        <v>23611</v>
      </c>
    </row>
    <row r="8799" spans="1:13" hidden="1" x14ac:dyDescent="0.25">
      <c r="A8799" s="128"/>
      <c r="B8799" s="2"/>
      <c r="C8799" s="139" t="s">
        <v>42121</v>
      </c>
      <c r="D8799" s="124" t="s">
        <v>42122</v>
      </c>
      <c r="E8799" s="118" t="s">
        <v>48</v>
      </c>
      <c r="F8799" s="124" t="s">
        <v>35249</v>
      </c>
      <c r="G8799" s="118" t="s">
        <v>2</v>
      </c>
      <c r="H8799" s="137"/>
      <c r="I8799" s="119"/>
      <c r="J8799" s="129">
        <v>1.2</v>
      </c>
      <c r="K8799" s="129">
        <v>2.4</v>
      </c>
      <c r="L8799" s="129">
        <v>2.88</v>
      </c>
      <c r="M8799" s="134" t="s">
        <v>23611</v>
      </c>
    </row>
    <row r="8800" spans="1:13" hidden="1" x14ac:dyDescent="0.25">
      <c r="A8800" s="128"/>
      <c r="B8800" s="2"/>
      <c r="C8800" s="139" t="s">
        <v>42123</v>
      </c>
      <c r="D8800" s="124" t="s">
        <v>42124</v>
      </c>
      <c r="E8800" s="118" t="s">
        <v>48</v>
      </c>
      <c r="F8800" s="124" t="s">
        <v>35249</v>
      </c>
      <c r="G8800" s="118" t="s">
        <v>2</v>
      </c>
      <c r="H8800" s="137"/>
      <c r="I8800" s="119"/>
      <c r="J8800" s="129">
        <v>1.2</v>
      </c>
      <c r="K8800" s="129">
        <v>2.4</v>
      </c>
      <c r="L8800" s="129">
        <v>2.88</v>
      </c>
      <c r="M8800" s="134" t="s">
        <v>23611</v>
      </c>
    </row>
    <row r="8801" spans="1:13" hidden="1" x14ac:dyDescent="0.25">
      <c r="A8801" s="128"/>
      <c r="B8801" s="2"/>
      <c r="C8801" s="139" t="s">
        <v>28776</v>
      </c>
      <c r="D8801" s="124" t="s">
        <v>28777</v>
      </c>
      <c r="E8801" s="118" t="s">
        <v>48</v>
      </c>
      <c r="F8801" s="124" t="s">
        <v>35249</v>
      </c>
      <c r="G8801" s="118" t="s">
        <v>2</v>
      </c>
      <c r="H8801" s="137"/>
      <c r="I8801" s="119"/>
      <c r="J8801" s="129">
        <v>1.2</v>
      </c>
      <c r="K8801" s="129">
        <v>2.4</v>
      </c>
      <c r="L8801" s="129">
        <v>2.88</v>
      </c>
      <c r="M8801" s="134" t="s">
        <v>23611</v>
      </c>
    </row>
    <row r="8802" spans="1:13" hidden="1" x14ac:dyDescent="0.25">
      <c r="A8802" s="128"/>
      <c r="B8802" s="2"/>
      <c r="C8802" s="139" t="s">
        <v>29417</v>
      </c>
      <c r="D8802" s="124" t="s">
        <v>29418</v>
      </c>
      <c r="E8802" s="118" t="s">
        <v>48</v>
      </c>
      <c r="F8802" s="124" t="s">
        <v>35249</v>
      </c>
      <c r="G8802" s="118" t="s">
        <v>2</v>
      </c>
      <c r="H8802" s="137"/>
      <c r="I8802" s="119"/>
      <c r="J8802" s="129">
        <v>1.2</v>
      </c>
      <c r="K8802" s="129">
        <v>2.4</v>
      </c>
      <c r="L8802" s="129">
        <v>2.88</v>
      </c>
      <c r="M8802" s="134" t="s">
        <v>23612</v>
      </c>
    </row>
    <row r="8803" spans="1:13" hidden="1" x14ac:dyDescent="0.25">
      <c r="A8803" s="128"/>
      <c r="B8803" s="2"/>
      <c r="C8803" s="139" t="s">
        <v>29122</v>
      </c>
      <c r="D8803" s="124" t="s">
        <v>29123</v>
      </c>
      <c r="E8803" s="118" t="s">
        <v>48</v>
      </c>
      <c r="F8803" s="124" t="s">
        <v>35249</v>
      </c>
      <c r="G8803" s="118" t="s">
        <v>2</v>
      </c>
      <c r="H8803" s="137"/>
      <c r="I8803" s="119"/>
      <c r="J8803" s="129">
        <v>1.2</v>
      </c>
      <c r="K8803" s="129">
        <v>2.4</v>
      </c>
      <c r="L8803" s="129">
        <v>2.88</v>
      </c>
      <c r="M8803" s="134" t="s">
        <v>23612</v>
      </c>
    </row>
    <row r="8804" spans="1:13" hidden="1" x14ac:dyDescent="0.25">
      <c r="A8804" s="128"/>
      <c r="B8804" s="2"/>
      <c r="C8804" s="139" t="s">
        <v>29252</v>
      </c>
      <c r="D8804" s="124" t="s">
        <v>29253</v>
      </c>
      <c r="E8804" s="118" t="s">
        <v>48</v>
      </c>
      <c r="F8804" s="124" t="s">
        <v>35249</v>
      </c>
      <c r="G8804" s="118" t="s">
        <v>2</v>
      </c>
      <c r="H8804" s="137"/>
      <c r="I8804" s="119"/>
      <c r="J8804" s="129">
        <v>1.2</v>
      </c>
      <c r="K8804" s="129">
        <v>2.4</v>
      </c>
      <c r="L8804" s="129">
        <v>2.88</v>
      </c>
      <c r="M8804" s="134" t="s">
        <v>23613</v>
      </c>
    </row>
    <row r="8805" spans="1:13" hidden="1" x14ac:dyDescent="0.25">
      <c r="A8805" s="128"/>
      <c r="B8805" s="2"/>
      <c r="C8805" s="139" t="s">
        <v>29570</v>
      </c>
      <c r="D8805" s="124" t="s">
        <v>29571</v>
      </c>
      <c r="E8805" s="118" t="s">
        <v>48</v>
      </c>
      <c r="F8805" s="124" t="s">
        <v>35249</v>
      </c>
      <c r="G8805" s="118" t="s">
        <v>2</v>
      </c>
      <c r="H8805" s="137"/>
      <c r="I8805" s="119"/>
      <c r="J8805" s="129">
        <v>1.2</v>
      </c>
      <c r="K8805" s="129">
        <v>2.4</v>
      </c>
      <c r="L8805" s="129">
        <v>2.88</v>
      </c>
      <c r="M8805" s="134" t="s">
        <v>23613</v>
      </c>
    </row>
    <row r="8806" spans="1:13" hidden="1" x14ac:dyDescent="0.25">
      <c r="A8806" s="128"/>
      <c r="B8806" s="2"/>
      <c r="C8806" s="139" t="s">
        <v>29567</v>
      </c>
      <c r="D8806" s="124" t="s">
        <v>29568</v>
      </c>
      <c r="E8806" s="118" t="s">
        <v>48</v>
      </c>
      <c r="F8806" s="124" t="s">
        <v>35249</v>
      </c>
      <c r="G8806" s="118" t="s">
        <v>2</v>
      </c>
      <c r="H8806" s="137"/>
      <c r="I8806" s="119"/>
      <c r="J8806" s="129">
        <v>1.2</v>
      </c>
      <c r="K8806" s="129">
        <v>2.4</v>
      </c>
      <c r="L8806" s="129">
        <v>2.88</v>
      </c>
      <c r="M8806" s="134" t="s">
        <v>23613</v>
      </c>
    </row>
    <row r="8807" spans="1:13" hidden="1" x14ac:dyDescent="0.25">
      <c r="A8807" s="128"/>
      <c r="B8807" s="2"/>
      <c r="C8807" s="139" t="s">
        <v>29414</v>
      </c>
      <c r="D8807" s="124" t="s">
        <v>29415</v>
      </c>
      <c r="E8807" s="118" t="s">
        <v>48</v>
      </c>
      <c r="F8807" s="124" t="s">
        <v>35249</v>
      </c>
      <c r="G8807" s="118" t="s">
        <v>2</v>
      </c>
      <c r="H8807" s="137"/>
      <c r="I8807" s="119"/>
      <c r="J8807" s="129">
        <v>1.2</v>
      </c>
      <c r="K8807" s="129">
        <v>2.4</v>
      </c>
      <c r="L8807" s="129">
        <v>2.88</v>
      </c>
      <c r="M8807" s="134" t="s">
        <v>23613</v>
      </c>
    </row>
    <row r="8808" spans="1:13" hidden="1" x14ac:dyDescent="0.25">
      <c r="A8808" s="128"/>
      <c r="B8808" s="2"/>
      <c r="C8808" s="139" t="s">
        <v>30056</v>
      </c>
      <c r="D8808" s="124" t="s">
        <v>30057</v>
      </c>
      <c r="E8808" s="118" t="s">
        <v>48</v>
      </c>
      <c r="F8808" s="124" t="s">
        <v>35249</v>
      </c>
      <c r="G8808" s="118" t="s">
        <v>2</v>
      </c>
      <c r="H8808" s="137"/>
      <c r="I8808" s="119"/>
      <c r="J8808" s="129">
        <v>1.2</v>
      </c>
      <c r="K8808" s="129">
        <v>2.4</v>
      </c>
      <c r="L8808" s="129">
        <v>2.88</v>
      </c>
      <c r="M8808" s="134" t="s">
        <v>23613</v>
      </c>
    </row>
    <row r="8809" spans="1:13" hidden="1" x14ac:dyDescent="0.25">
      <c r="A8809" s="128"/>
      <c r="B8809" s="2"/>
      <c r="C8809" s="139" t="s">
        <v>28740</v>
      </c>
      <c r="D8809" s="124" t="s">
        <v>28741</v>
      </c>
      <c r="E8809" s="118" t="s">
        <v>48</v>
      </c>
      <c r="F8809" s="124" t="s">
        <v>35249</v>
      </c>
      <c r="G8809" s="118" t="s">
        <v>2</v>
      </c>
      <c r="H8809" s="137"/>
      <c r="I8809" s="119"/>
      <c r="J8809" s="129">
        <v>1.2</v>
      </c>
      <c r="K8809" s="129">
        <v>2.4</v>
      </c>
      <c r="L8809" s="129">
        <v>2.88</v>
      </c>
      <c r="M8809" s="134" t="s">
        <v>23613</v>
      </c>
    </row>
    <row r="8810" spans="1:13" hidden="1" x14ac:dyDescent="0.25">
      <c r="A8810" s="128"/>
      <c r="B8810" s="2"/>
      <c r="C8810" s="139" t="s">
        <v>8837</v>
      </c>
      <c r="D8810" s="124" t="s">
        <v>8838</v>
      </c>
      <c r="E8810" s="118" t="s">
        <v>48</v>
      </c>
      <c r="F8810" s="124" t="s">
        <v>35249</v>
      </c>
      <c r="G8810" s="118" t="s">
        <v>2</v>
      </c>
      <c r="H8810" s="137">
        <v>44594</v>
      </c>
      <c r="I8810" s="119">
        <v>400</v>
      </c>
      <c r="J8810" s="129">
        <v>1.2</v>
      </c>
      <c r="K8810" s="129">
        <v>2.4</v>
      </c>
      <c r="L8810" s="129">
        <v>2.88</v>
      </c>
      <c r="M8810" s="134" t="s">
        <v>23613</v>
      </c>
    </row>
    <row r="8811" spans="1:13" hidden="1" x14ac:dyDescent="0.25">
      <c r="A8811" s="128"/>
      <c r="B8811" s="2"/>
      <c r="C8811" s="139" t="s">
        <v>35354</v>
      </c>
      <c r="D8811" s="124" t="s">
        <v>35355</v>
      </c>
      <c r="E8811" s="118" t="s">
        <v>48</v>
      </c>
      <c r="F8811" s="124" t="s">
        <v>35249</v>
      </c>
      <c r="G8811" s="118" t="s">
        <v>2</v>
      </c>
      <c r="H8811" s="137"/>
      <c r="I8811" s="119"/>
      <c r="J8811" s="129">
        <v>1.2</v>
      </c>
      <c r="K8811" s="129">
        <v>2.4</v>
      </c>
      <c r="L8811" s="129">
        <v>2.88</v>
      </c>
      <c r="M8811" s="134" t="s">
        <v>23613</v>
      </c>
    </row>
    <row r="8812" spans="1:13" hidden="1" x14ac:dyDescent="0.25">
      <c r="A8812" s="128"/>
      <c r="B8812" s="2"/>
      <c r="C8812" s="139" t="s">
        <v>29740</v>
      </c>
      <c r="D8812" s="124" t="s">
        <v>29741</v>
      </c>
      <c r="E8812" s="118" t="s">
        <v>48</v>
      </c>
      <c r="F8812" s="124" t="s">
        <v>35249</v>
      </c>
      <c r="G8812" s="118" t="s">
        <v>2</v>
      </c>
      <c r="H8812" s="137"/>
      <c r="I8812" s="119"/>
      <c r="J8812" s="129">
        <v>1.2</v>
      </c>
      <c r="K8812" s="129">
        <v>2.4</v>
      </c>
      <c r="L8812" s="129">
        <v>2.88</v>
      </c>
      <c r="M8812" s="134" t="s">
        <v>23613</v>
      </c>
    </row>
    <row r="8813" spans="1:13" hidden="1" x14ac:dyDescent="0.25">
      <c r="A8813" s="128"/>
      <c r="B8813" s="2"/>
      <c r="C8813" s="139" t="s">
        <v>32152</v>
      </c>
      <c r="D8813" s="124" t="s">
        <v>32153</v>
      </c>
      <c r="E8813" s="118" t="s">
        <v>48</v>
      </c>
      <c r="F8813" s="124" t="s">
        <v>35249</v>
      </c>
      <c r="G8813" s="118" t="s">
        <v>2</v>
      </c>
      <c r="H8813" s="137"/>
      <c r="I8813" s="119"/>
      <c r="J8813" s="129">
        <v>1.2</v>
      </c>
      <c r="K8813" s="129">
        <v>2.4</v>
      </c>
      <c r="L8813" s="129">
        <v>2.88</v>
      </c>
      <c r="M8813" s="134" t="s">
        <v>23613</v>
      </c>
    </row>
    <row r="8814" spans="1:13" hidden="1" x14ac:dyDescent="0.25">
      <c r="A8814" s="128"/>
      <c r="B8814" s="2"/>
      <c r="C8814" s="139" t="s">
        <v>30426</v>
      </c>
      <c r="D8814" s="124" t="s">
        <v>30427</v>
      </c>
      <c r="E8814" s="118" t="s">
        <v>48</v>
      </c>
      <c r="F8814" s="124" t="s">
        <v>35249</v>
      </c>
      <c r="G8814" s="118" t="s">
        <v>2</v>
      </c>
      <c r="H8814" s="137"/>
      <c r="I8814" s="119"/>
      <c r="J8814" s="129">
        <v>1.2</v>
      </c>
      <c r="K8814" s="129">
        <v>2.4</v>
      </c>
      <c r="L8814" s="129">
        <v>2.88</v>
      </c>
      <c r="M8814" s="134" t="s">
        <v>23613</v>
      </c>
    </row>
    <row r="8815" spans="1:13" hidden="1" x14ac:dyDescent="0.25">
      <c r="A8815" s="128"/>
      <c r="B8815" s="2"/>
      <c r="C8815" s="139" t="s">
        <v>30277</v>
      </c>
      <c r="D8815" s="124" t="s">
        <v>30278</v>
      </c>
      <c r="E8815" s="118" t="s">
        <v>48</v>
      </c>
      <c r="F8815" s="124" t="s">
        <v>35249</v>
      </c>
      <c r="G8815" s="118" t="s">
        <v>2</v>
      </c>
      <c r="H8815" s="137"/>
      <c r="I8815" s="119"/>
      <c r="J8815" s="129">
        <v>1.2</v>
      </c>
      <c r="K8815" s="129">
        <v>2.4</v>
      </c>
      <c r="L8815" s="129">
        <v>2.88</v>
      </c>
      <c r="M8815" s="134" t="s">
        <v>23613</v>
      </c>
    </row>
    <row r="8816" spans="1:13" hidden="1" x14ac:dyDescent="0.25">
      <c r="A8816" s="128"/>
      <c r="B8816" s="2"/>
      <c r="C8816" s="139" t="s">
        <v>8839</v>
      </c>
      <c r="D8816" s="124" t="s">
        <v>8840</v>
      </c>
      <c r="E8816" s="118" t="s">
        <v>48</v>
      </c>
      <c r="F8816" s="124" t="s">
        <v>35249</v>
      </c>
      <c r="G8816" s="118" t="s">
        <v>2</v>
      </c>
      <c r="H8816" s="137"/>
      <c r="I8816" s="119"/>
      <c r="J8816" s="129">
        <v>1.2</v>
      </c>
      <c r="K8816" s="129">
        <v>2.4</v>
      </c>
      <c r="L8816" s="129">
        <v>2.88</v>
      </c>
      <c r="M8816" s="134" t="s">
        <v>23613</v>
      </c>
    </row>
    <row r="8817" spans="1:13" hidden="1" x14ac:dyDescent="0.25">
      <c r="A8817" s="128"/>
      <c r="B8817" s="2"/>
      <c r="C8817" s="139" t="s">
        <v>8841</v>
      </c>
      <c r="D8817" s="124" t="s">
        <v>8842</v>
      </c>
      <c r="E8817" s="118" t="s">
        <v>48</v>
      </c>
      <c r="F8817" s="124" t="s">
        <v>35249</v>
      </c>
      <c r="G8817" s="118" t="s">
        <v>2</v>
      </c>
      <c r="H8817" s="137"/>
      <c r="I8817" s="119"/>
      <c r="J8817" s="129">
        <v>1.2</v>
      </c>
      <c r="K8817" s="129">
        <v>2.4</v>
      </c>
      <c r="L8817" s="129">
        <v>2.88</v>
      </c>
      <c r="M8817" s="134" t="s">
        <v>23613</v>
      </c>
    </row>
    <row r="8818" spans="1:13" hidden="1" x14ac:dyDescent="0.25">
      <c r="A8818" s="128"/>
      <c r="B8818" s="2"/>
      <c r="C8818" s="139" t="s">
        <v>8843</v>
      </c>
      <c r="D8818" s="124" t="s">
        <v>8844</v>
      </c>
      <c r="E8818" s="118" t="s">
        <v>48</v>
      </c>
      <c r="F8818" s="124" t="s">
        <v>35249</v>
      </c>
      <c r="G8818" s="118" t="s">
        <v>2</v>
      </c>
      <c r="H8818" s="137"/>
      <c r="I8818" s="119"/>
      <c r="J8818" s="129">
        <v>1.2</v>
      </c>
      <c r="K8818" s="129">
        <v>2.4</v>
      </c>
      <c r="L8818" s="129">
        <v>2.88</v>
      </c>
      <c r="M8818" s="134" t="s">
        <v>23613</v>
      </c>
    </row>
    <row r="8819" spans="1:13" hidden="1" x14ac:dyDescent="0.25">
      <c r="A8819" s="128"/>
      <c r="B8819" s="2"/>
      <c r="C8819" s="139" t="s">
        <v>31280</v>
      </c>
      <c r="D8819" s="124" t="s">
        <v>31281</v>
      </c>
      <c r="E8819" s="118" t="s">
        <v>48</v>
      </c>
      <c r="F8819" s="124" t="s">
        <v>35249</v>
      </c>
      <c r="G8819" s="118" t="s">
        <v>2</v>
      </c>
      <c r="H8819" s="137"/>
      <c r="I8819" s="119"/>
      <c r="J8819" s="129">
        <v>1.2</v>
      </c>
      <c r="K8819" s="129">
        <v>2.4</v>
      </c>
      <c r="L8819" s="129">
        <v>2.88</v>
      </c>
      <c r="M8819" s="134" t="s">
        <v>23613</v>
      </c>
    </row>
    <row r="8820" spans="1:13" hidden="1" x14ac:dyDescent="0.25">
      <c r="A8820" s="128"/>
      <c r="B8820" s="2"/>
      <c r="C8820" s="139" t="s">
        <v>31507</v>
      </c>
      <c r="D8820" s="124" t="s">
        <v>31508</v>
      </c>
      <c r="E8820" s="118" t="s">
        <v>48</v>
      </c>
      <c r="F8820" s="124" t="s">
        <v>35249</v>
      </c>
      <c r="G8820" s="118" t="s">
        <v>2</v>
      </c>
      <c r="H8820" s="137"/>
      <c r="I8820" s="119"/>
      <c r="J8820" s="129">
        <v>1.2</v>
      </c>
      <c r="K8820" s="129">
        <v>2.4</v>
      </c>
      <c r="L8820" s="129">
        <v>2.88</v>
      </c>
      <c r="M8820" s="134" t="s">
        <v>23613</v>
      </c>
    </row>
    <row r="8821" spans="1:13" hidden="1" x14ac:dyDescent="0.25">
      <c r="A8821" s="128"/>
      <c r="B8821" s="2"/>
      <c r="C8821" s="139" t="s">
        <v>29836</v>
      </c>
      <c r="D8821" s="124" t="s">
        <v>29837</v>
      </c>
      <c r="E8821" s="118" t="s">
        <v>48</v>
      </c>
      <c r="F8821" s="124" t="s">
        <v>35249</v>
      </c>
      <c r="G8821" s="118" t="s">
        <v>2</v>
      </c>
      <c r="H8821" s="137"/>
      <c r="I8821" s="119"/>
      <c r="J8821" s="129">
        <v>1.2</v>
      </c>
      <c r="K8821" s="129">
        <v>2.4</v>
      </c>
      <c r="L8821" s="129">
        <v>2.88</v>
      </c>
      <c r="M8821" s="134" t="s">
        <v>23613</v>
      </c>
    </row>
    <row r="8822" spans="1:13" hidden="1" x14ac:dyDescent="0.25">
      <c r="A8822" s="128"/>
      <c r="B8822" s="2"/>
      <c r="C8822" s="139" t="s">
        <v>30569</v>
      </c>
      <c r="D8822" s="124" t="s">
        <v>30570</v>
      </c>
      <c r="E8822" s="118" t="s">
        <v>48</v>
      </c>
      <c r="F8822" s="124" t="s">
        <v>35249</v>
      </c>
      <c r="G8822" s="118" t="s">
        <v>2</v>
      </c>
      <c r="H8822" s="137"/>
      <c r="I8822" s="119"/>
      <c r="J8822" s="129">
        <v>1.2</v>
      </c>
      <c r="K8822" s="129">
        <v>2.4</v>
      </c>
      <c r="L8822" s="129">
        <v>2.88</v>
      </c>
      <c r="M8822" s="134" t="s">
        <v>23613</v>
      </c>
    </row>
    <row r="8823" spans="1:13" hidden="1" x14ac:dyDescent="0.25">
      <c r="A8823" s="128"/>
      <c r="B8823" s="2"/>
      <c r="C8823" s="139" t="s">
        <v>8845</v>
      </c>
      <c r="D8823" s="124" t="s">
        <v>8846</v>
      </c>
      <c r="E8823" s="118" t="s">
        <v>48</v>
      </c>
      <c r="F8823" s="124" t="s">
        <v>35249</v>
      </c>
      <c r="G8823" s="118" t="s">
        <v>2</v>
      </c>
      <c r="H8823" s="137">
        <v>44497</v>
      </c>
      <c r="I8823" s="119">
        <v>800</v>
      </c>
      <c r="J8823" s="129">
        <v>1.2</v>
      </c>
      <c r="K8823" s="129">
        <v>2.4</v>
      </c>
      <c r="L8823" s="129">
        <v>2.88</v>
      </c>
      <c r="M8823" s="134" t="s">
        <v>23613</v>
      </c>
    </row>
    <row r="8824" spans="1:13" hidden="1" x14ac:dyDescent="0.25">
      <c r="A8824" s="128"/>
      <c r="B8824" s="2"/>
      <c r="C8824" s="139" t="s">
        <v>8847</v>
      </c>
      <c r="D8824" s="124" t="s">
        <v>8848</v>
      </c>
      <c r="E8824" s="118" t="s">
        <v>48</v>
      </c>
      <c r="F8824" s="124" t="s">
        <v>35249</v>
      </c>
      <c r="G8824" s="118" t="s">
        <v>2</v>
      </c>
      <c r="H8824" s="137">
        <v>44497</v>
      </c>
      <c r="I8824" s="119">
        <v>800</v>
      </c>
      <c r="J8824" s="129">
        <v>1.2</v>
      </c>
      <c r="K8824" s="129">
        <v>2.4</v>
      </c>
      <c r="L8824" s="129">
        <v>2.88</v>
      </c>
      <c r="M8824" s="134" t="s">
        <v>23613</v>
      </c>
    </row>
    <row r="8825" spans="1:13" hidden="1" x14ac:dyDescent="0.25">
      <c r="A8825" s="128"/>
      <c r="B8825" s="2"/>
      <c r="C8825" s="139" t="s">
        <v>29946</v>
      </c>
      <c r="D8825" s="124" t="s">
        <v>29947</v>
      </c>
      <c r="E8825" s="118" t="s">
        <v>48</v>
      </c>
      <c r="F8825" s="124" t="s">
        <v>35249</v>
      </c>
      <c r="G8825" s="118" t="s">
        <v>2</v>
      </c>
      <c r="H8825" s="137"/>
      <c r="I8825" s="119"/>
      <c r="J8825" s="129">
        <v>1.2</v>
      </c>
      <c r="K8825" s="129">
        <v>2.4</v>
      </c>
      <c r="L8825" s="129">
        <v>2.88</v>
      </c>
      <c r="M8825" s="134" t="s">
        <v>23613</v>
      </c>
    </row>
    <row r="8826" spans="1:13" hidden="1" x14ac:dyDescent="0.25">
      <c r="A8826" s="128"/>
      <c r="B8826" s="2"/>
      <c r="C8826" s="139" t="s">
        <v>8849</v>
      </c>
      <c r="D8826" s="124" t="s">
        <v>8850</v>
      </c>
      <c r="E8826" s="118" t="s">
        <v>48</v>
      </c>
      <c r="F8826" s="124" t="s">
        <v>35249</v>
      </c>
      <c r="G8826" s="118" t="s">
        <v>2</v>
      </c>
      <c r="H8826" s="137"/>
      <c r="I8826" s="119"/>
      <c r="J8826" s="129">
        <v>1.2</v>
      </c>
      <c r="K8826" s="129">
        <v>2.4</v>
      </c>
      <c r="L8826" s="129">
        <v>2.88</v>
      </c>
      <c r="M8826" s="134" t="s">
        <v>23613</v>
      </c>
    </row>
    <row r="8827" spans="1:13" hidden="1" x14ac:dyDescent="0.25">
      <c r="A8827" s="128"/>
      <c r="B8827" s="2"/>
      <c r="C8827" s="139" t="s">
        <v>8851</v>
      </c>
      <c r="D8827" s="124" t="s">
        <v>8852</v>
      </c>
      <c r="E8827" s="118" t="s">
        <v>48</v>
      </c>
      <c r="F8827" s="124" t="s">
        <v>35249</v>
      </c>
      <c r="G8827" s="118" t="s">
        <v>2</v>
      </c>
      <c r="H8827" s="137">
        <v>44497</v>
      </c>
      <c r="I8827" s="119">
        <v>800</v>
      </c>
      <c r="J8827" s="129">
        <v>1.2</v>
      </c>
      <c r="K8827" s="129">
        <v>2.4</v>
      </c>
      <c r="L8827" s="129">
        <v>2.88</v>
      </c>
      <c r="M8827" s="134" t="s">
        <v>23613</v>
      </c>
    </row>
    <row r="8828" spans="1:13" hidden="1" x14ac:dyDescent="0.25">
      <c r="A8828" s="128"/>
      <c r="B8828" s="2"/>
      <c r="C8828" s="139" t="s">
        <v>8853</v>
      </c>
      <c r="D8828" s="124" t="s">
        <v>8854</v>
      </c>
      <c r="E8828" s="118" t="s">
        <v>48</v>
      </c>
      <c r="F8828" s="124" t="s">
        <v>35249</v>
      </c>
      <c r="G8828" s="118" t="s">
        <v>2</v>
      </c>
      <c r="H8828" s="137"/>
      <c r="I8828" s="119"/>
      <c r="J8828" s="129">
        <v>1.2</v>
      </c>
      <c r="K8828" s="129">
        <v>2.4</v>
      </c>
      <c r="L8828" s="129">
        <v>2.88</v>
      </c>
      <c r="M8828" s="134" t="s">
        <v>23613</v>
      </c>
    </row>
    <row r="8829" spans="1:13" hidden="1" x14ac:dyDescent="0.25">
      <c r="A8829" s="128"/>
      <c r="B8829" s="2"/>
      <c r="C8829" s="139" t="s">
        <v>33664</v>
      </c>
      <c r="D8829" s="124" t="s">
        <v>33665</v>
      </c>
      <c r="E8829" s="118" t="s">
        <v>48</v>
      </c>
      <c r="F8829" s="124" t="s">
        <v>35249</v>
      </c>
      <c r="G8829" s="118" t="s">
        <v>2</v>
      </c>
      <c r="H8829" s="137"/>
      <c r="I8829" s="119"/>
      <c r="J8829" s="129">
        <v>1.2</v>
      </c>
      <c r="K8829" s="129">
        <v>2.4</v>
      </c>
      <c r="L8829" s="129">
        <v>2.88</v>
      </c>
      <c r="M8829" s="134" t="s">
        <v>23613</v>
      </c>
    </row>
    <row r="8830" spans="1:13" hidden="1" x14ac:dyDescent="0.25">
      <c r="A8830" s="128"/>
      <c r="B8830" s="2"/>
      <c r="C8830" s="139" t="s">
        <v>31064</v>
      </c>
      <c r="D8830" s="124" t="s">
        <v>31065</v>
      </c>
      <c r="E8830" s="118" t="s">
        <v>48</v>
      </c>
      <c r="F8830" s="124" t="s">
        <v>35249</v>
      </c>
      <c r="G8830" s="118" t="s">
        <v>2</v>
      </c>
      <c r="H8830" s="137"/>
      <c r="I8830" s="119"/>
      <c r="J8830" s="129">
        <v>1.2</v>
      </c>
      <c r="K8830" s="129">
        <v>2.4</v>
      </c>
      <c r="L8830" s="129">
        <v>2.88</v>
      </c>
      <c r="M8830" s="134" t="s">
        <v>23613</v>
      </c>
    </row>
    <row r="8831" spans="1:13" hidden="1" x14ac:dyDescent="0.25">
      <c r="A8831" s="128"/>
      <c r="B8831" s="2"/>
      <c r="C8831" s="139" t="s">
        <v>31780</v>
      </c>
      <c r="D8831" s="124" t="s">
        <v>31781</v>
      </c>
      <c r="E8831" s="118" t="s">
        <v>48</v>
      </c>
      <c r="F8831" s="124" t="s">
        <v>35249</v>
      </c>
      <c r="G8831" s="118" t="s">
        <v>2</v>
      </c>
      <c r="H8831" s="137"/>
      <c r="I8831" s="119"/>
      <c r="J8831" s="129">
        <v>1.2</v>
      </c>
      <c r="K8831" s="129">
        <v>2.4</v>
      </c>
      <c r="L8831" s="129">
        <v>2.88</v>
      </c>
      <c r="M8831" s="134" t="s">
        <v>23613</v>
      </c>
    </row>
    <row r="8832" spans="1:13" hidden="1" x14ac:dyDescent="0.25">
      <c r="A8832" s="128"/>
      <c r="B8832" s="2"/>
      <c r="C8832" s="139" t="s">
        <v>33472</v>
      </c>
      <c r="D8832" s="124" t="s">
        <v>33473</v>
      </c>
      <c r="E8832" s="118" t="s">
        <v>48</v>
      </c>
      <c r="F8832" s="124" t="s">
        <v>35249</v>
      </c>
      <c r="G8832" s="118" t="s">
        <v>2</v>
      </c>
      <c r="H8832" s="137"/>
      <c r="I8832" s="119"/>
      <c r="J8832" s="129">
        <v>1.2</v>
      </c>
      <c r="K8832" s="129">
        <v>2.4</v>
      </c>
      <c r="L8832" s="129">
        <v>2.88</v>
      </c>
      <c r="M8832" s="134" t="s">
        <v>23613</v>
      </c>
    </row>
    <row r="8833" spans="1:13" hidden="1" x14ac:dyDescent="0.25">
      <c r="A8833" s="128"/>
      <c r="B8833" s="2"/>
      <c r="C8833" s="139" t="s">
        <v>32157</v>
      </c>
      <c r="D8833" s="124" t="s">
        <v>32158</v>
      </c>
      <c r="E8833" s="118" t="s">
        <v>48</v>
      </c>
      <c r="F8833" s="124" t="s">
        <v>35249</v>
      </c>
      <c r="G8833" s="118" t="s">
        <v>2</v>
      </c>
      <c r="H8833" s="137"/>
      <c r="I8833" s="119"/>
      <c r="J8833" s="129">
        <v>1.2</v>
      </c>
      <c r="K8833" s="129">
        <v>2.4</v>
      </c>
      <c r="L8833" s="129">
        <v>2.88</v>
      </c>
      <c r="M8833" s="134" t="s">
        <v>23613</v>
      </c>
    </row>
    <row r="8834" spans="1:13" hidden="1" x14ac:dyDescent="0.25">
      <c r="A8834" s="128"/>
      <c r="B8834" s="2"/>
      <c r="C8834" s="139" t="s">
        <v>31283</v>
      </c>
      <c r="D8834" s="124" t="s">
        <v>31284</v>
      </c>
      <c r="E8834" s="118" t="s">
        <v>48</v>
      </c>
      <c r="F8834" s="124" t="s">
        <v>35249</v>
      </c>
      <c r="G8834" s="118" t="s">
        <v>2</v>
      </c>
      <c r="H8834" s="137"/>
      <c r="I8834" s="119"/>
      <c r="J8834" s="129">
        <v>1.2</v>
      </c>
      <c r="K8834" s="129">
        <v>2.4</v>
      </c>
      <c r="L8834" s="129">
        <v>2.88</v>
      </c>
      <c r="M8834" s="134" t="s">
        <v>23613</v>
      </c>
    </row>
    <row r="8835" spans="1:13" hidden="1" x14ac:dyDescent="0.25">
      <c r="A8835" s="128"/>
      <c r="B8835" s="2"/>
      <c r="C8835" s="139" t="s">
        <v>8855</v>
      </c>
      <c r="D8835" s="124" t="s">
        <v>8856</v>
      </c>
      <c r="E8835" s="118" t="s">
        <v>48</v>
      </c>
      <c r="F8835" s="124" t="s">
        <v>35249</v>
      </c>
      <c r="G8835" s="118" t="s">
        <v>2</v>
      </c>
      <c r="H8835" s="137"/>
      <c r="I8835" s="119"/>
      <c r="J8835" s="129">
        <v>1.2</v>
      </c>
      <c r="K8835" s="129">
        <v>2.4</v>
      </c>
      <c r="L8835" s="129">
        <v>2.88</v>
      </c>
      <c r="M8835" s="134" t="s">
        <v>23613</v>
      </c>
    </row>
    <row r="8836" spans="1:13" hidden="1" x14ac:dyDescent="0.25">
      <c r="A8836" s="128"/>
      <c r="B8836" s="2"/>
      <c r="C8836" s="139" t="s">
        <v>8857</v>
      </c>
      <c r="D8836" s="124" t="s">
        <v>8858</v>
      </c>
      <c r="E8836" s="118" t="s">
        <v>48</v>
      </c>
      <c r="F8836" s="124" t="s">
        <v>35249</v>
      </c>
      <c r="G8836" s="118" t="s">
        <v>2</v>
      </c>
      <c r="H8836" s="137">
        <v>44253</v>
      </c>
      <c r="I8836" s="119">
        <v>360</v>
      </c>
      <c r="J8836" s="129">
        <v>1.2</v>
      </c>
      <c r="K8836" s="129">
        <v>2.4</v>
      </c>
      <c r="L8836" s="129">
        <v>2.88</v>
      </c>
      <c r="M8836" s="134" t="s">
        <v>23613</v>
      </c>
    </row>
    <row r="8837" spans="1:13" hidden="1" x14ac:dyDescent="0.25">
      <c r="A8837" s="128"/>
      <c r="B8837" s="2"/>
      <c r="C8837" s="139" t="s">
        <v>8859</v>
      </c>
      <c r="D8837" s="124" t="s">
        <v>8860</v>
      </c>
      <c r="E8837" s="118" t="s">
        <v>48</v>
      </c>
      <c r="F8837" s="124" t="s">
        <v>35249</v>
      </c>
      <c r="G8837" s="118" t="s">
        <v>2</v>
      </c>
      <c r="H8837" s="137">
        <v>44253</v>
      </c>
      <c r="I8837" s="119">
        <v>360</v>
      </c>
      <c r="J8837" s="129">
        <v>1.2</v>
      </c>
      <c r="K8837" s="129">
        <v>2.4</v>
      </c>
      <c r="L8837" s="129">
        <v>2.88</v>
      </c>
      <c r="M8837" s="134" t="s">
        <v>23613</v>
      </c>
    </row>
    <row r="8838" spans="1:13" hidden="1" x14ac:dyDescent="0.25">
      <c r="A8838" s="128"/>
      <c r="B8838" s="2"/>
      <c r="C8838" s="139" t="s">
        <v>32155</v>
      </c>
      <c r="D8838" s="124" t="s">
        <v>32156</v>
      </c>
      <c r="E8838" s="118" t="s">
        <v>48</v>
      </c>
      <c r="F8838" s="124" t="s">
        <v>35249</v>
      </c>
      <c r="G8838" s="118" t="s">
        <v>2</v>
      </c>
      <c r="H8838" s="137"/>
      <c r="I8838" s="119"/>
      <c r="J8838" s="129">
        <v>1.2</v>
      </c>
      <c r="K8838" s="129">
        <v>2.4</v>
      </c>
      <c r="L8838" s="129">
        <v>2.88</v>
      </c>
      <c r="M8838" s="134" t="s">
        <v>23613</v>
      </c>
    </row>
    <row r="8839" spans="1:13" hidden="1" x14ac:dyDescent="0.25">
      <c r="A8839" s="128"/>
      <c r="B8839" s="2"/>
      <c r="C8839" s="139" t="s">
        <v>28429</v>
      </c>
      <c r="D8839" s="124" t="s">
        <v>28430</v>
      </c>
      <c r="E8839" s="118" t="s">
        <v>48</v>
      </c>
      <c r="F8839" s="124" t="s">
        <v>35249</v>
      </c>
      <c r="G8839" s="118" t="s">
        <v>2</v>
      </c>
      <c r="H8839" s="137"/>
      <c r="I8839" s="119"/>
      <c r="J8839" s="129">
        <v>1.2</v>
      </c>
      <c r="K8839" s="129">
        <v>2.4</v>
      </c>
      <c r="L8839" s="129">
        <v>2.88</v>
      </c>
      <c r="M8839" s="134" t="s">
        <v>23614</v>
      </c>
    </row>
    <row r="8840" spans="1:13" hidden="1" x14ac:dyDescent="0.25">
      <c r="A8840" s="128"/>
      <c r="B8840" s="2"/>
      <c r="C8840" s="139" t="s">
        <v>42125</v>
      </c>
      <c r="D8840" s="124" t="s">
        <v>42126</v>
      </c>
      <c r="E8840" s="118" t="s">
        <v>48</v>
      </c>
      <c r="F8840" s="124" t="s">
        <v>35249</v>
      </c>
      <c r="G8840" s="118" t="s">
        <v>2</v>
      </c>
      <c r="H8840" s="137"/>
      <c r="I8840" s="119"/>
      <c r="J8840" s="129">
        <v>1.2</v>
      </c>
      <c r="K8840" s="129">
        <v>2.4</v>
      </c>
      <c r="L8840" s="129">
        <v>2.88</v>
      </c>
      <c r="M8840" s="134" t="s">
        <v>23614</v>
      </c>
    </row>
    <row r="8841" spans="1:13" hidden="1" x14ac:dyDescent="0.25">
      <c r="A8841" s="128"/>
      <c r="B8841" s="2"/>
      <c r="C8841" s="139" t="s">
        <v>42127</v>
      </c>
      <c r="D8841" s="124" t="s">
        <v>42128</v>
      </c>
      <c r="E8841" s="118" t="s">
        <v>48</v>
      </c>
      <c r="F8841" s="124" t="s">
        <v>35249</v>
      </c>
      <c r="G8841" s="118" t="s">
        <v>2</v>
      </c>
      <c r="H8841" s="137"/>
      <c r="I8841" s="119"/>
      <c r="J8841" s="129">
        <v>1.2</v>
      </c>
      <c r="K8841" s="129">
        <v>2.4</v>
      </c>
      <c r="L8841" s="129">
        <v>2.88</v>
      </c>
      <c r="M8841" s="134" t="s">
        <v>23614</v>
      </c>
    </row>
    <row r="8842" spans="1:13" hidden="1" x14ac:dyDescent="0.25">
      <c r="A8842" s="128"/>
      <c r="B8842" s="2"/>
      <c r="C8842" s="139" t="s">
        <v>28814</v>
      </c>
      <c r="D8842" s="124" t="s">
        <v>28815</v>
      </c>
      <c r="E8842" s="118" t="s">
        <v>48</v>
      </c>
      <c r="F8842" s="124" t="s">
        <v>35249</v>
      </c>
      <c r="G8842" s="118" t="s">
        <v>2</v>
      </c>
      <c r="H8842" s="137"/>
      <c r="I8842" s="119"/>
      <c r="J8842" s="129">
        <v>1.2</v>
      </c>
      <c r="K8842" s="129">
        <v>2.4</v>
      </c>
      <c r="L8842" s="129">
        <v>2.88</v>
      </c>
      <c r="M8842" s="134" t="s">
        <v>23614</v>
      </c>
    </row>
    <row r="8843" spans="1:13" hidden="1" x14ac:dyDescent="0.25">
      <c r="A8843" s="128"/>
      <c r="B8843" s="2"/>
      <c r="C8843" s="139" t="s">
        <v>42129</v>
      </c>
      <c r="D8843" s="124" t="s">
        <v>42130</v>
      </c>
      <c r="E8843" s="118" t="s">
        <v>48</v>
      </c>
      <c r="F8843" s="124" t="s">
        <v>35249</v>
      </c>
      <c r="G8843" s="118" t="s">
        <v>2</v>
      </c>
      <c r="H8843" s="137"/>
      <c r="I8843" s="119"/>
      <c r="J8843" s="129">
        <v>1.2</v>
      </c>
      <c r="K8843" s="129">
        <v>2.4</v>
      </c>
      <c r="L8843" s="129">
        <v>2.88</v>
      </c>
      <c r="M8843" s="134" t="s">
        <v>23614</v>
      </c>
    </row>
    <row r="8844" spans="1:13" hidden="1" x14ac:dyDescent="0.25">
      <c r="A8844" s="128"/>
      <c r="B8844" s="2"/>
      <c r="C8844" s="139" t="s">
        <v>42131</v>
      </c>
      <c r="D8844" s="124" t="s">
        <v>42132</v>
      </c>
      <c r="E8844" s="118" t="s">
        <v>48</v>
      </c>
      <c r="F8844" s="124" t="s">
        <v>35249</v>
      </c>
      <c r="G8844" s="118" t="s">
        <v>2</v>
      </c>
      <c r="H8844" s="137"/>
      <c r="I8844" s="119"/>
      <c r="J8844" s="129">
        <v>1.2</v>
      </c>
      <c r="K8844" s="129">
        <v>2.4</v>
      </c>
      <c r="L8844" s="129">
        <v>2.88</v>
      </c>
      <c r="M8844" s="134" t="s">
        <v>23614</v>
      </c>
    </row>
    <row r="8845" spans="1:13" hidden="1" x14ac:dyDescent="0.25">
      <c r="A8845" s="128"/>
      <c r="B8845" s="2"/>
      <c r="C8845" s="139" t="s">
        <v>42133</v>
      </c>
      <c r="D8845" s="124" t="s">
        <v>42134</v>
      </c>
      <c r="E8845" s="118" t="s">
        <v>48</v>
      </c>
      <c r="F8845" s="124" t="s">
        <v>35249</v>
      </c>
      <c r="G8845" s="118" t="s">
        <v>2</v>
      </c>
      <c r="H8845" s="137"/>
      <c r="I8845" s="119"/>
      <c r="J8845" s="129">
        <v>1.2</v>
      </c>
      <c r="K8845" s="129">
        <v>2.4</v>
      </c>
      <c r="L8845" s="129">
        <v>2.88</v>
      </c>
      <c r="M8845" s="134" t="s">
        <v>23614</v>
      </c>
    </row>
    <row r="8846" spans="1:13" hidden="1" x14ac:dyDescent="0.25">
      <c r="A8846" s="128"/>
      <c r="B8846" s="2"/>
      <c r="C8846" s="139" t="s">
        <v>42135</v>
      </c>
      <c r="D8846" s="124" t="s">
        <v>42136</v>
      </c>
      <c r="E8846" s="118" t="s">
        <v>48</v>
      </c>
      <c r="F8846" s="124" t="s">
        <v>35249</v>
      </c>
      <c r="G8846" s="118" t="s">
        <v>2</v>
      </c>
      <c r="H8846" s="137"/>
      <c r="I8846" s="119"/>
      <c r="J8846" s="129">
        <v>1.2</v>
      </c>
      <c r="K8846" s="129">
        <v>2.4</v>
      </c>
      <c r="L8846" s="129">
        <v>2.88</v>
      </c>
      <c r="M8846" s="134" t="s">
        <v>23614</v>
      </c>
    </row>
    <row r="8847" spans="1:13" hidden="1" x14ac:dyDescent="0.25">
      <c r="A8847" s="128"/>
      <c r="B8847" s="2"/>
      <c r="C8847" s="139" t="s">
        <v>42137</v>
      </c>
      <c r="D8847" s="124" t="s">
        <v>42138</v>
      </c>
      <c r="E8847" s="118" t="s">
        <v>48</v>
      </c>
      <c r="F8847" s="124" t="s">
        <v>35249</v>
      </c>
      <c r="G8847" s="118" t="s">
        <v>2</v>
      </c>
      <c r="H8847" s="137"/>
      <c r="I8847" s="119"/>
      <c r="J8847" s="129">
        <v>1.2</v>
      </c>
      <c r="K8847" s="129">
        <v>2.4</v>
      </c>
      <c r="L8847" s="129">
        <v>2.88</v>
      </c>
      <c r="M8847" s="134" t="s">
        <v>23614</v>
      </c>
    </row>
    <row r="8848" spans="1:13" hidden="1" x14ac:dyDescent="0.25">
      <c r="A8848" s="128"/>
      <c r="B8848" s="2"/>
      <c r="C8848" s="139" t="s">
        <v>42139</v>
      </c>
      <c r="D8848" s="124" t="s">
        <v>42140</v>
      </c>
      <c r="E8848" s="118" t="s">
        <v>48</v>
      </c>
      <c r="F8848" s="124" t="s">
        <v>35249</v>
      </c>
      <c r="G8848" s="118" t="s">
        <v>2</v>
      </c>
      <c r="H8848" s="137"/>
      <c r="I8848" s="119"/>
      <c r="J8848" s="129">
        <v>1.2</v>
      </c>
      <c r="K8848" s="129">
        <v>2.4</v>
      </c>
      <c r="L8848" s="129">
        <v>2.88</v>
      </c>
      <c r="M8848" s="134" t="s">
        <v>23614</v>
      </c>
    </row>
    <row r="8849" spans="1:13" hidden="1" x14ac:dyDescent="0.25">
      <c r="A8849" s="128"/>
      <c r="B8849" s="2"/>
      <c r="C8849" s="139" t="s">
        <v>42141</v>
      </c>
      <c r="D8849" s="124" t="s">
        <v>42142</v>
      </c>
      <c r="E8849" s="118" t="s">
        <v>48</v>
      </c>
      <c r="F8849" s="124" t="s">
        <v>35249</v>
      </c>
      <c r="G8849" s="118" t="s">
        <v>2</v>
      </c>
      <c r="H8849" s="137"/>
      <c r="I8849" s="119"/>
      <c r="J8849" s="129">
        <v>1.2</v>
      </c>
      <c r="K8849" s="129">
        <v>2.4</v>
      </c>
      <c r="L8849" s="129">
        <v>2.88</v>
      </c>
      <c r="M8849" s="134" t="s">
        <v>23614</v>
      </c>
    </row>
    <row r="8850" spans="1:13" hidden="1" x14ac:dyDescent="0.25">
      <c r="A8850" s="128"/>
      <c r="B8850" s="2"/>
      <c r="C8850" s="139" t="s">
        <v>29853</v>
      </c>
      <c r="D8850" s="124" t="s">
        <v>29854</v>
      </c>
      <c r="E8850" s="118" t="s">
        <v>48</v>
      </c>
      <c r="F8850" s="124" t="s">
        <v>35249</v>
      </c>
      <c r="G8850" s="118" t="s">
        <v>2</v>
      </c>
      <c r="H8850" s="137"/>
      <c r="I8850" s="119"/>
      <c r="J8850" s="129">
        <v>1.2</v>
      </c>
      <c r="K8850" s="129">
        <v>2.4</v>
      </c>
      <c r="L8850" s="129">
        <v>2.88</v>
      </c>
      <c r="M8850" s="134" t="s">
        <v>23614</v>
      </c>
    </row>
    <row r="8851" spans="1:13" hidden="1" x14ac:dyDescent="0.25">
      <c r="A8851" s="128"/>
      <c r="B8851" s="2"/>
      <c r="C8851" s="139" t="s">
        <v>28737</v>
      </c>
      <c r="D8851" s="124" t="s">
        <v>28738</v>
      </c>
      <c r="E8851" s="118" t="s">
        <v>48</v>
      </c>
      <c r="F8851" s="124" t="s">
        <v>35249</v>
      </c>
      <c r="G8851" s="118" t="s">
        <v>2</v>
      </c>
      <c r="H8851" s="137"/>
      <c r="I8851" s="119"/>
      <c r="J8851" s="129">
        <v>1.2</v>
      </c>
      <c r="K8851" s="129">
        <v>2.4</v>
      </c>
      <c r="L8851" s="129">
        <v>2.88</v>
      </c>
      <c r="M8851" s="134" t="s">
        <v>23614</v>
      </c>
    </row>
    <row r="8852" spans="1:13" hidden="1" x14ac:dyDescent="0.25">
      <c r="A8852" s="128"/>
      <c r="B8852" s="2"/>
      <c r="C8852" s="139" t="s">
        <v>28158</v>
      </c>
      <c r="D8852" s="124" t="s">
        <v>28159</v>
      </c>
      <c r="E8852" s="118" t="s">
        <v>48</v>
      </c>
      <c r="F8852" s="124" t="s">
        <v>35249</v>
      </c>
      <c r="G8852" s="118" t="s">
        <v>2</v>
      </c>
      <c r="H8852" s="137"/>
      <c r="I8852" s="119"/>
      <c r="J8852" s="129">
        <v>1.2</v>
      </c>
      <c r="K8852" s="129">
        <v>2.4</v>
      </c>
      <c r="L8852" s="129">
        <v>2.88</v>
      </c>
      <c r="M8852" s="134" t="s">
        <v>23614</v>
      </c>
    </row>
    <row r="8853" spans="1:13" hidden="1" x14ac:dyDescent="0.25">
      <c r="A8853" s="128"/>
      <c r="B8853" s="2"/>
      <c r="C8853" s="139" t="s">
        <v>8861</v>
      </c>
      <c r="D8853" s="124" t="s">
        <v>8862</v>
      </c>
      <c r="E8853" s="118" t="s">
        <v>48</v>
      </c>
      <c r="F8853" s="124" t="s">
        <v>35249</v>
      </c>
      <c r="G8853" s="118" t="s">
        <v>2</v>
      </c>
      <c r="H8853" s="137"/>
      <c r="I8853" s="119"/>
      <c r="J8853" s="129">
        <v>1.2</v>
      </c>
      <c r="K8853" s="129">
        <v>2.4</v>
      </c>
      <c r="L8853" s="129">
        <v>2.88</v>
      </c>
      <c r="M8853" s="134" t="s">
        <v>23614</v>
      </c>
    </row>
    <row r="8854" spans="1:13" hidden="1" x14ac:dyDescent="0.25">
      <c r="A8854" s="128"/>
      <c r="B8854" s="2"/>
      <c r="C8854" s="139" t="s">
        <v>29737</v>
      </c>
      <c r="D8854" s="124" t="s">
        <v>29738</v>
      </c>
      <c r="E8854" s="118" t="s">
        <v>48</v>
      </c>
      <c r="F8854" s="124" t="s">
        <v>35249</v>
      </c>
      <c r="G8854" s="118" t="s">
        <v>2</v>
      </c>
      <c r="H8854" s="137"/>
      <c r="I8854" s="119"/>
      <c r="J8854" s="129">
        <v>1.2</v>
      </c>
      <c r="K8854" s="129">
        <v>2.4</v>
      </c>
      <c r="L8854" s="129">
        <v>2.88</v>
      </c>
      <c r="M8854" s="134" t="s">
        <v>23614</v>
      </c>
    </row>
    <row r="8855" spans="1:13" hidden="1" x14ac:dyDescent="0.25">
      <c r="A8855" s="128"/>
      <c r="B8855" s="2"/>
      <c r="C8855" s="139" t="s">
        <v>8863</v>
      </c>
      <c r="D8855" s="124" t="s">
        <v>8864</v>
      </c>
      <c r="E8855" s="118" t="s">
        <v>48</v>
      </c>
      <c r="F8855" s="124" t="s">
        <v>35249</v>
      </c>
      <c r="G8855" s="118" t="s">
        <v>2</v>
      </c>
      <c r="H8855" s="137">
        <v>44070</v>
      </c>
      <c r="I8855" s="119">
        <v>3.2</v>
      </c>
      <c r="J8855" s="129">
        <v>1.2</v>
      </c>
      <c r="K8855" s="129">
        <v>2.4</v>
      </c>
      <c r="L8855" s="129">
        <v>2.88</v>
      </c>
      <c r="M8855" s="134" t="s">
        <v>23614</v>
      </c>
    </row>
    <row r="8856" spans="1:13" hidden="1" x14ac:dyDescent="0.25">
      <c r="A8856" s="128"/>
      <c r="B8856" s="2"/>
      <c r="C8856" s="139" t="s">
        <v>42143</v>
      </c>
      <c r="D8856" s="124" t="s">
        <v>42144</v>
      </c>
      <c r="E8856" s="118" t="s">
        <v>48</v>
      </c>
      <c r="F8856" s="124" t="s">
        <v>35249</v>
      </c>
      <c r="G8856" s="118" t="s">
        <v>2</v>
      </c>
      <c r="H8856" s="137"/>
      <c r="I8856" s="119"/>
      <c r="J8856" s="129">
        <v>1.2</v>
      </c>
      <c r="K8856" s="129">
        <v>2.4</v>
      </c>
      <c r="L8856" s="129">
        <v>2.88</v>
      </c>
      <c r="M8856" s="134" t="s">
        <v>23614</v>
      </c>
    </row>
    <row r="8857" spans="1:13" hidden="1" x14ac:dyDescent="0.25">
      <c r="A8857" s="128"/>
      <c r="B8857" s="2"/>
      <c r="C8857" s="139" t="s">
        <v>28611</v>
      </c>
      <c r="D8857" s="124" t="s">
        <v>28612</v>
      </c>
      <c r="E8857" s="118" t="s">
        <v>48</v>
      </c>
      <c r="F8857" s="124" t="s">
        <v>35249</v>
      </c>
      <c r="G8857" s="118" t="s">
        <v>34659</v>
      </c>
      <c r="H8857" s="137"/>
      <c r="I8857" s="119"/>
      <c r="J8857" s="129">
        <v>1.2</v>
      </c>
      <c r="K8857" s="129">
        <v>2.4</v>
      </c>
      <c r="L8857" s="129">
        <v>2.88</v>
      </c>
      <c r="M8857" s="134" t="s">
        <v>23614</v>
      </c>
    </row>
    <row r="8858" spans="1:13" hidden="1" x14ac:dyDescent="0.25">
      <c r="A8858" s="128"/>
      <c r="B8858" s="2"/>
      <c r="C8858" s="139" t="s">
        <v>30993</v>
      </c>
      <c r="D8858" s="124" t="s">
        <v>30994</v>
      </c>
      <c r="E8858" s="118" t="s">
        <v>48</v>
      </c>
      <c r="F8858" s="124" t="s">
        <v>35249</v>
      </c>
      <c r="G8858" s="118" t="s">
        <v>2</v>
      </c>
      <c r="H8858" s="137"/>
      <c r="I8858" s="119"/>
      <c r="J8858" s="129">
        <v>1.2</v>
      </c>
      <c r="K8858" s="129">
        <v>2.4</v>
      </c>
      <c r="L8858" s="129">
        <v>2.88</v>
      </c>
      <c r="M8858" s="134" t="s">
        <v>23614</v>
      </c>
    </row>
    <row r="8859" spans="1:13" hidden="1" x14ac:dyDescent="0.25">
      <c r="A8859" s="128"/>
      <c r="B8859" s="2"/>
      <c r="C8859" s="139" t="s">
        <v>30071</v>
      </c>
      <c r="D8859" s="124" t="s">
        <v>30072</v>
      </c>
      <c r="E8859" s="118" t="s">
        <v>48</v>
      </c>
      <c r="F8859" s="124" t="s">
        <v>35249</v>
      </c>
      <c r="G8859" s="118" t="s">
        <v>2</v>
      </c>
      <c r="H8859" s="137"/>
      <c r="I8859" s="119"/>
      <c r="J8859" s="129">
        <v>1.2</v>
      </c>
      <c r="K8859" s="129">
        <v>2.4</v>
      </c>
      <c r="L8859" s="129">
        <v>2.88</v>
      </c>
      <c r="M8859" s="134" t="s">
        <v>23614</v>
      </c>
    </row>
    <row r="8860" spans="1:13" hidden="1" x14ac:dyDescent="0.25">
      <c r="A8860" s="128"/>
      <c r="B8860" s="2"/>
      <c r="C8860" s="139" t="s">
        <v>32972</v>
      </c>
      <c r="D8860" s="124" t="s">
        <v>32973</v>
      </c>
      <c r="E8860" s="118" t="s">
        <v>48</v>
      </c>
      <c r="F8860" s="124" t="s">
        <v>35249</v>
      </c>
      <c r="G8860" s="118" t="s">
        <v>2</v>
      </c>
      <c r="H8860" s="137"/>
      <c r="I8860" s="119"/>
      <c r="J8860" s="129">
        <v>1.2</v>
      </c>
      <c r="K8860" s="129">
        <v>2.4</v>
      </c>
      <c r="L8860" s="129">
        <v>2.88</v>
      </c>
      <c r="M8860" s="134" t="s">
        <v>23614</v>
      </c>
    </row>
    <row r="8861" spans="1:13" hidden="1" x14ac:dyDescent="0.25">
      <c r="A8861" s="128"/>
      <c r="B8861" s="2"/>
      <c r="C8861" s="139" t="s">
        <v>31920</v>
      </c>
      <c r="D8861" s="124" t="s">
        <v>31921</v>
      </c>
      <c r="E8861" s="118" t="s">
        <v>48</v>
      </c>
      <c r="F8861" s="124" t="s">
        <v>35249</v>
      </c>
      <c r="G8861" s="118" t="s">
        <v>2</v>
      </c>
      <c r="H8861" s="137"/>
      <c r="I8861" s="119"/>
      <c r="J8861" s="129">
        <v>1.2</v>
      </c>
      <c r="K8861" s="129">
        <v>2.4</v>
      </c>
      <c r="L8861" s="129">
        <v>2.88</v>
      </c>
      <c r="M8861" s="134" t="s">
        <v>23614</v>
      </c>
    </row>
    <row r="8862" spans="1:13" hidden="1" x14ac:dyDescent="0.25">
      <c r="A8862" s="128"/>
      <c r="B8862" s="2"/>
      <c r="C8862" s="139" t="s">
        <v>31905</v>
      </c>
      <c r="D8862" s="124" t="s">
        <v>31906</v>
      </c>
      <c r="E8862" s="118" t="s">
        <v>48</v>
      </c>
      <c r="F8862" s="124" t="s">
        <v>35249</v>
      </c>
      <c r="G8862" s="118" t="s">
        <v>2</v>
      </c>
      <c r="H8862" s="137"/>
      <c r="I8862" s="119"/>
      <c r="J8862" s="129">
        <v>1.2</v>
      </c>
      <c r="K8862" s="129">
        <v>2.4</v>
      </c>
      <c r="L8862" s="129">
        <v>2.88</v>
      </c>
      <c r="M8862" s="134" t="s">
        <v>23614</v>
      </c>
    </row>
    <row r="8863" spans="1:13" hidden="1" x14ac:dyDescent="0.25">
      <c r="A8863" s="128"/>
      <c r="B8863" s="2"/>
      <c r="C8863" s="139" t="s">
        <v>31187</v>
      </c>
      <c r="D8863" s="124" t="s">
        <v>31188</v>
      </c>
      <c r="E8863" s="118" t="s">
        <v>48</v>
      </c>
      <c r="F8863" s="124" t="s">
        <v>35249</v>
      </c>
      <c r="G8863" s="118" t="s">
        <v>2</v>
      </c>
      <c r="H8863" s="137"/>
      <c r="I8863" s="119"/>
      <c r="J8863" s="129">
        <v>1.2</v>
      </c>
      <c r="K8863" s="129">
        <v>2.4</v>
      </c>
      <c r="L8863" s="129">
        <v>2.88</v>
      </c>
      <c r="M8863" s="134" t="s">
        <v>23614</v>
      </c>
    </row>
    <row r="8864" spans="1:13" hidden="1" x14ac:dyDescent="0.25">
      <c r="A8864" s="128"/>
      <c r="B8864" s="2"/>
      <c r="C8864" s="139" t="s">
        <v>31908</v>
      </c>
      <c r="D8864" s="124" t="s">
        <v>31909</v>
      </c>
      <c r="E8864" s="118" t="s">
        <v>48</v>
      </c>
      <c r="F8864" s="124" t="s">
        <v>35249</v>
      </c>
      <c r="G8864" s="118" t="s">
        <v>2</v>
      </c>
      <c r="H8864" s="137"/>
      <c r="I8864" s="119"/>
      <c r="J8864" s="129">
        <v>1.2</v>
      </c>
      <c r="K8864" s="129">
        <v>2.4</v>
      </c>
      <c r="L8864" s="129">
        <v>2.88</v>
      </c>
      <c r="M8864" s="134" t="s">
        <v>23614</v>
      </c>
    </row>
    <row r="8865" spans="1:13" hidden="1" x14ac:dyDescent="0.25">
      <c r="A8865" s="128"/>
      <c r="B8865" s="2"/>
      <c r="C8865" s="139" t="s">
        <v>8865</v>
      </c>
      <c r="D8865" s="124" t="s">
        <v>8866</v>
      </c>
      <c r="E8865" s="118" t="s">
        <v>48</v>
      </c>
      <c r="F8865" s="124" t="s">
        <v>35249</v>
      </c>
      <c r="G8865" s="118" t="s">
        <v>34659</v>
      </c>
      <c r="H8865" s="137">
        <v>41758</v>
      </c>
      <c r="I8865" s="119">
        <v>25.82</v>
      </c>
      <c r="J8865" s="129">
        <v>1.2</v>
      </c>
      <c r="K8865" s="129">
        <v>2.4</v>
      </c>
      <c r="L8865" s="129">
        <v>2.88</v>
      </c>
      <c r="M8865" s="134" t="s">
        <v>23614</v>
      </c>
    </row>
    <row r="8866" spans="1:13" hidden="1" x14ac:dyDescent="0.25">
      <c r="A8866" s="128"/>
      <c r="B8866" s="2"/>
      <c r="C8866" s="139" t="s">
        <v>8867</v>
      </c>
      <c r="D8866" s="124" t="s">
        <v>28245</v>
      </c>
      <c r="E8866" s="118" t="s">
        <v>48</v>
      </c>
      <c r="F8866" s="124" t="s">
        <v>35249</v>
      </c>
      <c r="G8866" s="118" t="s">
        <v>2</v>
      </c>
      <c r="H8866" s="137">
        <v>45870</v>
      </c>
      <c r="I8866" s="119">
        <v>39.700000000000003</v>
      </c>
      <c r="J8866" s="129">
        <v>1.2</v>
      </c>
      <c r="K8866" s="129">
        <v>2.4</v>
      </c>
      <c r="L8866" s="129">
        <v>2.88</v>
      </c>
      <c r="M8866" s="134" t="s">
        <v>23614</v>
      </c>
    </row>
    <row r="8867" spans="1:13" hidden="1" x14ac:dyDescent="0.25">
      <c r="A8867" s="128"/>
      <c r="B8867" s="2"/>
      <c r="C8867" s="139" t="s">
        <v>8868</v>
      </c>
      <c r="D8867" s="124" t="s">
        <v>27998</v>
      </c>
      <c r="E8867" s="118" t="s">
        <v>48</v>
      </c>
      <c r="F8867" s="124" t="s">
        <v>35249</v>
      </c>
      <c r="G8867" s="118" t="s">
        <v>2</v>
      </c>
      <c r="H8867" s="137">
        <v>45672</v>
      </c>
      <c r="I8867" s="119">
        <v>39.700000000000003</v>
      </c>
      <c r="J8867" s="129">
        <v>1.2</v>
      </c>
      <c r="K8867" s="129">
        <v>2.4</v>
      </c>
      <c r="L8867" s="129">
        <v>2.88</v>
      </c>
      <c r="M8867" s="134" t="s">
        <v>23614</v>
      </c>
    </row>
    <row r="8868" spans="1:13" hidden="1" x14ac:dyDescent="0.25">
      <c r="A8868" s="128"/>
      <c r="B8868" s="2"/>
      <c r="C8868" s="139" t="s">
        <v>8869</v>
      </c>
      <c r="D8868" s="124" t="s">
        <v>29233</v>
      </c>
      <c r="E8868" s="118" t="s">
        <v>48</v>
      </c>
      <c r="F8868" s="124" t="s">
        <v>35249</v>
      </c>
      <c r="G8868" s="118" t="s">
        <v>2</v>
      </c>
      <c r="H8868" s="137">
        <v>45726</v>
      </c>
      <c r="I8868" s="119">
        <v>39.700000000000003</v>
      </c>
      <c r="J8868" s="129">
        <v>1.2</v>
      </c>
      <c r="K8868" s="129">
        <v>2.4</v>
      </c>
      <c r="L8868" s="129">
        <v>2.88</v>
      </c>
      <c r="M8868" s="134" t="s">
        <v>23614</v>
      </c>
    </row>
    <row r="8869" spans="1:13" hidden="1" x14ac:dyDescent="0.25">
      <c r="A8869" s="128"/>
      <c r="B8869" s="2"/>
      <c r="C8869" s="139" t="s">
        <v>29384</v>
      </c>
      <c r="D8869" s="124" t="s">
        <v>29385</v>
      </c>
      <c r="E8869" s="118" t="s">
        <v>48</v>
      </c>
      <c r="F8869" s="124" t="s">
        <v>35249</v>
      </c>
      <c r="G8869" s="118" t="s">
        <v>2</v>
      </c>
      <c r="H8869" s="137"/>
      <c r="I8869" s="119"/>
      <c r="J8869" s="129">
        <v>1.2</v>
      </c>
      <c r="K8869" s="129">
        <v>2.4</v>
      </c>
      <c r="L8869" s="129">
        <v>2.88</v>
      </c>
      <c r="M8869" s="134" t="s">
        <v>23614</v>
      </c>
    </row>
    <row r="8870" spans="1:13" hidden="1" x14ac:dyDescent="0.25">
      <c r="A8870" s="128"/>
      <c r="B8870" s="2"/>
      <c r="C8870" s="139" t="s">
        <v>8870</v>
      </c>
      <c r="D8870" s="124" t="s">
        <v>8871</v>
      </c>
      <c r="E8870" s="118" t="s">
        <v>48</v>
      </c>
      <c r="F8870" s="124" t="s">
        <v>35249</v>
      </c>
      <c r="G8870" s="118" t="s">
        <v>2</v>
      </c>
      <c r="H8870" s="137">
        <v>42919</v>
      </c>
      <c r="I8870" s="119">
        <v>800</v>
      </c>
      <c r="J8870" s="129">
        <v>1.2</v>
      </c>
      <c r="K8870" s="129">
        <v>2.4</v>
      </c>
      <c r="L8870" s="129">
        <v>2.88</v>
      </c>
      <c r="M8870" s="134" t="s">
        <v>23614</v>
      </c>
    </row>
    <row r="8871" spans="1:13" hidden="1" x14ac:dyDescent="0.25">
      <c r="A8871" s="128"/>
      <c r="B8871" s="2"/>
      <c r="C8871" s="139" t="s">
        <v>8872</v>
      </c>
      <c r="D8871" s="124" t="s">
        <v>8873</v>
      </c>
      <c r="E8871" s="118" t="s">
        <v>48</v>
      </c>
      <c r="F8871" s="124" t="s">
        <v>35249</v>
      </c>
      <c r="G8871" s="118" t="s">
        <v>34659</v>
      </c>
      <c r="H8871" s="137">
        <v>41968</v>
      </c>
      <c r="I8871" s="119">
        <v>198</v>
      </c>
      <c r="J8871" s="129">
        <v>1.2</v>
      </c>
      <c r="K8871" s="129">
        <v>2.4</v>
      </c>
      <c r="L8871" s="129">
        <v>2.88</v>
      </c>
      <c r="M8871" s="134" t="s">
        <v>23614</v>
      </c>
    </row>
    <row r="8872" spans="1:13" hidden="1" x14ac:dyDescent="0.25">
      <c r="A8872" s="128"/>
      <c r="B8872" s="2"/>
      <c r="C8872" s="139" t="s">
        <v>8874</v>
      </c>
      <c r="D8872" s="124" t="s">
        <v>8875</v>
      </c>
      <c r="E8872" s="118" t="s">
        <v>48</v>
      </c>
      <c r="F8872" s="124" t="s">
        <v>35249</v>
      </c>
      <c r="G8872" s="118" t="s">
        <v>34659</v>
      </c>
      <c r="H8872" s="137">
        <v>42065</v>
      </c>
      <c r="I8872" s="119">
        <v>85</v>
      </c>
      <c r="J8872" s="129">
        <v>1.2</v>
      </c>
      <c r="K8872" s="129">
        <v>2.4</v>
      </c>
      <c r="L8872" s="129">
        <v>2.88</v>
      </c>
      <c r="M8872" s="134" t="s">
        <v>23614</v>
      </c>
    </row>
    <row r="8873" spans="1:13" hidden="1" x14ac:dyDescent="0.25">
      <c r="A8873" s="128"/>
      <c r="B8873" s="2"/>
      <c r="C8873" s="139" t="s">
        <v>8876</v>
      </c>
      <c r="D8873" s="124" t="s">
        <v>8877</v>
      </c>
      <c r="E8873" s="118" t="s">
        <v>48</v>
      </c>
      <c r="F8873" s="124" t="s">
        <v>35249</v>
      </c>
      <c r="G8873" s="118" t="s">
        <v>34659</v>
      </c>
      <c r="H8873" s="137">
        <v>41801</v>
      </c>
      <c r="I8873" s="119">
        <v>125</v>
      </c>
      <c r="J8873" s="129">
        <v>1.2</v>
      </c>
      <c r="K8873" s="129">
        <v>2.4</v>
      </c>
      <c r="L8873" s="129">
        <v>2.88</v>
      </c>
      <c r="M8873" s="134" t="s">
        <v>23614</v>
      </c>
    </row>
    <row r="8874" spans="1:13" hidden="1" x14ac:dyDescent="0.25">
      <c r="A8874" s="128"/>
      <c r="B8874" s="2"/>
      <c r="C8874" s="139" t="s">
        <v>8878</v>
      </c>
      <c r="D8874" s="124" t="s">
        <v>8879</v>
      </c>
      <c r="E8874" s="118" t="s">
        <v>48</v>
      </c>
      <c r="F8874" s="124" t="s">
        <v>35249</v>
      </c>
      <c r="G8874" s="118" t="s">
        <v>34659</v>
      </c>
      <c r="H8874" s="137"/>
      <c r="I8874" s="119"/>
      <c r="J8874" s="129">
        <v>1.2</v>
      </c>
      <c r="K8874" s="129">
        <v>2.4</v>
      </c>
      <c r="L8874" s="129">
        <v>2.88</v>
      </c>
      <c r="M8874" s="134" t="s">
        <v>23614</v>
      </c>
    </row>
    <row r="8875" spans="1:13" hidden="1" x14ac:dyDescent="0.25">
      <c r="A8875" s="128"/>
      <c r="B8875" s="2"/>
      <c r="C8875" s="139" t="s">
        <v>8880</v>
      </c>
      <c r="D8875" s="124" t="s">
        <v>8881</v>
      </c>
      <c r="E8875" s="118" t="s">
        <v>48</v>
      </c>
      <c r="F8875" s="124" t="s">
        <v>35249</v>
      </c>
      <c r="G8875" s="118" t="s">
        <v>34659</v>
      </c>
      <c r="H8875" s="137">
        <v>41600</v>
      </c>
      <c r="I8875" s="119">
        <v>3753.88</v>
      </c>
      <c r="J8875" s="129">
        <v>1.2</v>
      </c>
      <c r="K8875" s="129">
        <v>2.4</v>
      </c>
      <c r="L8875" s="129">
        <v>2.88</v>
      </c>
      <c r="M8875" s="134" t="s">
        <v>23614</v>
      </c>
    </row>
    <row r="8876" spans="1:13" hidden="1" x14ac:dyDescent="0.25">
      <c r="A8876" s="128"/>
      <c r="B8876" s="2"/>
      <c r="C8876" s="139" t="s">
        <v>27745</v>
      </c>
      <c r="D8876" s="124" t="s">
        <v>27746</v>
      </c>
      <c r="E8876" s="118" t="s">
        <v>48</v>
      </c>
      <c r="F8876" s="124" t="s">
        <v>35249</v>
      </c>
      <c r="G8876" s="118" t="s">
        <v>34659</v>
      </c>
      <c r="H8876" s="137"/>
      <c r="I8876" s="119"/>
      <c r="J8876" s="129">
        <v>1.2</v>
      </c>
      <c r="K8876" s="129">
        <v>2.4</v>
      </c>
      <c r="L8876" s="129">
        <v>2.88</v>
      </c>
      <c r="M8876" s="134" t="s">
        <v>23614</v>
      </c>
    </row>
    <row r="8877" spans="1:13" hidden="1" x14ac:dyDescent="0.25">
      <c r="A8877" s="128"/>
      <c r="B8877" s="2"/>
      <c r="C8877" s="139" t="s">
        <v>8882</v>
      </c>
      <c r="D8877" s="124" t="s">
        <v>8883</v>
      </c>
      <c r="E8877" s="118" t="s">
        <v>48</v>
      </c>
      <c r="F8877" s="124" t="s">
        <v>35249</v>
      </c>
      <c r="G8877" s="118" t="s">
        <v>34659</v>
      </c>
      <c r="H8877" s="137">
        <v>45996</v>
      </c>
      <c r="I8877" s="119">
        <v>24</v>
      </c>
      <c r="J8877" s="129">
        <v>1.2</v>
      </c>
      <c r="K8877" s="129">
        <v>2.4</v>
      </c>
      <c r="L8877" s="129">
        <v>2.88</v>
      </c>
      <c r="M8877" s="134" t="s">
        <v>23614</v>
      </c>
    </row>
    <row r="8878" spans="1:13" hidden="1" x14ac:dyDescent="0.25">
      <c r="A8878" s="128"/>
      <c r="B8878" s="2"/>
      <c r="C8878" s="139" t="s">
        <v>8884</v>
      </c>
      <c r="D8878" s="124" t="s">
        <v>8885</v>
      </c>
      <c r="E8878" s="118" t="s">
        <v>48</v>
      </c>
      <c r="F8878" s="124" t="s">
        <v>35249</v>
      </c>
      <c r="G8878" s="118" t="s">
        <v>34659</v>
      </c>
      <c r="H8878" s="137">
        <v>45996</v>
      </c>
      <c r="I8878" s="119">
        <v>145</v>
      </c>
      <c r="J8878" s="129">
        <v>1.2</v>
      </c>
      <c r="K8878" s="129">
        <v>2.4</v>
      </c>
      <c r="L8878" s="129">
        <v>2.88</v>
      </c>
      <c r="M8878" s="134" t="s">
        <v>23614</v>
      </c>
    </row>
    <row r="8879" spans="1:13" hidden="1" x14ac:dyDescent="0.25">
      <c r="A8879" s="128"/>
      <c r="B8879" s="2"/>
      <c r="C8879" s="139" t="s">
        <v>8886</v>
      </c>
      <c r="D8879" s="124" t="s">
        <v>8887</v>
      </c>
      <c r="E8879" s="118" t="s">
        <v>48</v>
      </c>
      <c r="F8879" s="124" t="s">
        <v>35249</v>
      </c>
      <c r="G8879" s="118" t="s">
        <v>34659</v>
      </c>
      <c r="H8879" s="137">
        <v>42331</v>
      </c>
      <c r="I8879" s="119">
        <v>41.12</v>
      </c>
      <c r="J8879" s="129">
        <v>1.2</v>
      </c>
      <c r="K8879" s="129">
        <v>2.4</v>
      </c>
      <c r="L8879" s="129">
        <v>2.88</v>
      </c>
      <c r="M8879" s="134" t="s">
        <v>23614</v>
      </c>
    </row>
    <row r="8880" spans="1:13" hidden="1" x14ac:dyDescent="0.25">
      <c r="A8880" s="128"/>
      <c r="B8880" s="2"/>
      <c r="C8880" s="139" t="s">
        <v>8888</v>
      </c>
      <c r="D8880" s="124" t="s">
        <v>8889</v>
      </c>
      <c r="E8880" s="118" t="s">
        <v>48</v>
      </c>
      <c r="F8880" s="124" t="s">
        <v>35249</v>
      </c>
      <c r="G8880" s="118" t="s">
        <v>6</v>
      </c>
      <c r="H8880" s="137"/>
      <c r="I8880" s="119"/>
      <c r="J8880" s="129">
        <v>1.2</v>
      </c>
      <c r="K8880" s="129">
        <v>2.4</v>
      </c>
      <c r="L8880" s="129">
        <v>2.88</v>
      </c>
      <c r="M8880" s="134" t="s">
        <v>23614</v>
      </c>
    </row>
    <row r="8881" spans="1:13" hidden="1" x14ac:dyDescent="0.25">
      <c r="A8881" s="128"/>
      <c r="B8881" s="2"/>
      <c r="C8881" s="139" t="s">
        <v>8890</v>
      </c>
      <c r="D8881" s="124" t="s">
        <v>8891</v>
      </c>
      <c r="E8881" s="118" t="s">
        <v>48</v>
      </c>
      <c r="F8881" s="124" t="s">
        <v>35249</v>
      </c>
      <c r="G8881" s="118" t="s">
        <v>2</v>
      </c>
      <c r="H8881" s="137">
        <v>44680</v>
      </c>
      <c r="I8881" s="119">
        <v>129.41999999999999</v>
      </c>
      <c r="J8881" s="129">
        <v>1.2</v>
      </c>
      <c r="K8881" s="129">
        <v>2.4</v>
      </c>
      <c r="L8881" s="129">
        <v>2.88</v>
      </c>
      <c r="M8881" s="134" t="s">
        <v>23615</v>
      </c>
    </row>
    <row r="8882" spans="1:13" hidden="1" x14ac:dyDescent="0.25">
      <c r="A8882" s="128"/>
      <c r="B8882" s="2"/>
      <c r="C8882" s="139" t="s">
        <v>8892</v>
      </c>
      <c r="D8882" s="124" t="s">
        <v>8893</v>
      </c>
      <c r="E8882" s="118" t="s">
        <v>48</v>
      </c>
      <c r="F8882" s="124" t="s">
        <v>35249</v>
      </c>
      <c r="G8882" s="118" t="s">
        <v>2</v>
      </c>
      <c r="H8882" s="137">
        <v>42928</v>
      </c>
      <c r="I8882" s="119">
        <v>73.37</v>
      </c>
      <c r="J8882" s="129">
        <v>1.2</v>
      </c>
      <c r="K8882" s="129">
        <v>2.4</v>
      </c>
      <c r="L8882" s="129">
        <v>2.88</v>
      </c>
      <c r="M8882" s="134" t="s">
        <v>23615</v>
      </c>
    </row>
    <row r="8883" spans="1:13" hidden="1" x14ac:dyDescent="0.25">
      <c r="A8883" s="128"/>
      <c r="B8883" s="2"/>
      <c r="C8883" s="139" t="s">
        <v>8894</v>
      </c>
      <c r="D8883" s="124" t="s">
        <v>8895</v>
      </c>
      <c r="E8883" s="118" t="s">
        <v>48</v>
      </c>
      <c r="F8883" s="124" t="s">
        <v>35249</v>
      </c>
      <c r="G8883" s="118" t="s">
        <v>34659</v>
      </c>
      <c r="H8883" s="137"/>
      <c r="I8883" s="119"/>
      <c r="J8883" s="129">
        <v>1.2</v>
      </c>
      <c r="K8883" s="129">
        <v>2.4</v>
      </c>
      <c r="L8883" s="129">
        <v>2.88</v>
      </c>
      <c r="M8883" s="134" t="s">
        <v>23615</v>
      </c>
    </row>
    <row r="8884" spans="1:13" hidden="1" x14ac:dyDescent="0.25">
      <c r="A8884" s="128"/>
      <c r="B8884" s="2"/>
      <c r="C8884" s="139" t="s">
        <v>8896</v>
      </c>
      <c r="D8884" s="124" t="s">
        <v>8897</v>
      </c>
      <c r="E8884" s="118" t="s">
        <v>48</v>
      </c>
      <c r="F8884" s="124" t="s">
        <v>35249</v>
      </c>
      <c r="G8884" s="118" t="s">
        <v>34659</v>
      </c>
      <c r="H8884" s="137">
        <v>41801</v>
      </c>
      <c r="I8884" s="119">
        <v>277</v>
      </c>
      <c r="J8884" s="129">
        <v>1.2</v>
      </c>
      <c r="K8884" s="129">
        <v>2.4</v>
      </c>
      <c r="L8884" s="129">
        <v>2.88</v>
      </c>
      <c r="M8884" s="134" t="s">
        <v>23615</v>
      </c>
    </row>
    <row r="8885" spans="1:13" hidden="1" x14ac:dyDescent="0.25">
      <c r="A8885" s="128"/>
      <c r="B8885" s="2"/>
      <c r="C8885" s="139" t="s">
        <v>8898</v>
      </c>
      <c r="D8885" s="124" t="s">
        <v>8899</v>
      </c>
      <c r="E8885" s="118" t="s">
        <v>48</v>
      </c>
      <c r="F8885" s="124" t="s">
        <v>35249</v>
      </c>
      <c r="G8885" s="118" t="s">
        <v>34659</v>
      </c>
      <c r="H8885" s="137">
        <v>42045</v>
      </c>
      <c r="I8885" s="119">
        <v>398</v>
      </c>
      <c r="J8885" s="129">
        <v>1.2</v>
      </c>
      <c r="K8885" s="129">
        <v>2.4</v>
      </c>
      <c r="L8885" s="129">
        <v>2.88</v>
      </c>
      <c r="M8885" s="134" t="s">
        <v>23615</v>
      </c>
    </row>
    <row r="8886" spans="1:13" hidden="1" x14ac:dyDescent="0.25">
      <c r="A8886" s="128"/>
      <c r="B8886" s="2"/>
      <c r="C8886" s="139" t="s">
        <v>8900</v>
      </c>
      <c r="D8886" s="124" t="s">
        <v>8901</v>
      </c>
      <c r="E8886" s="118" t="s">
        <v>48</v>
      </c>
      <c r="F8886" s="124" t="s">
        <v>35249</v>
      </c>
      <c r="G8886" s="118" t="s">
        <v>34659</v>
      </c>
      <c r="H8886" s="137">
        <v>42082</v>
      </c>
      <c r="I8886" s="119">
        <v>305</v>
      </c>
      <c r="J8886" s="129">
        <v>1.2</v>
      </c>
      <c r="K8886" s="129">
        <v>2.4</v>
      </c>
      <c r="L8886" s="129">
        <v>2.88</v>
      </c>
      <c r="M8886" s="134" t="s">
        <v>23615</v>
      </c>
    </row>
    <row r="8887" spans="1:13" hidden="1" x14ac:dyDescent="0.25">
      <c r="A8887" s="128"/>
      <c r="B8887" s="2"/>
      <c r="C8887" s="139" t="s">
        <v>8902</v>
      </c>
      <c r="D8887" s="124" t="s">
        <v>8903</v>
      </c>
      <c r="E8887" s="118" t="s">
        <v>48</v>
      </c>
      <c r="F8887" s="124" t="s">
        <v>35249</v>
      </c>
      <c r="G8887" s="118" t="s">
        <v>34659</v>
      </c>
      <c r="H8887" s="137">
        <v>41505</v>
      </c>
      <c r="I8887" s="119">
        <v>64</v>
      </c>
      <c r="J8887" s="129">
        <v>1.2</v>
      </c>
      <c r="K8887" s="129">
        <v>2.4</v>
      </c>
      <c r="L8887" s="129">
        <v>2.88</v>
      </c>
      <c r="M8887" s="134" t="s">
        <v>23615</v>
      </c>
    </row>
    <row r="8888" spans="1:13" hidden="1" x14ac:dyDescent="0.25">
      <c r="A8888" s="128"/>
      <c r="B8888" s="2"/>
      <c r="C8888" s="139" t="s">
        <v>29524</v>
      </c>
      <c r="D8888" s="124" t="s">
        <v>29525</v>
      </c>
      <c r="E8888" s="118" t="s">
        <v>48</v>
      </c>
      <c r="F8888" s="124" t="s">
        <v>35249</v>
      </c>
      <c r="G8888" s="118" t="s">
        <v>34659</v>
      </c>
      <c r="H8888" s="137"/>
      <c r="I8888" s="119"/>
      <c r="J8888" s="129">
        <v>1.2</v>
      </c>
      <c r="K8888" s="129">
        <v>2.4</v>
      </c>
      <c r="L8888" s="129">
        <v>2.88</v>
      </c>
      <c r="M8888" s="134" t="s">
        <v>23615</v>
      </c>
    </row>
    <row r="8889" spans="1:13" hidden="1" x14ac:dyDescent="0.25">
      <c r="A8889" s="128"/>
      <c r="B8889" s="2"/>
      <c r="C8889" s="139" t="s">
        <v>29527</v>
      </c>
      <c r="D8889" s="124" t="s">
        <v>29528</v>
      </c>
      <c r="E8889" s="118" t="s">
        <v>48</v>
      </c>
      <c r="F8889" s="124" t="s">
        <v>35249</v>
      </c>
      <c r="G8889" s="118" t="s">
        <v>34659</v>
      </c>
      <c r="H8889" s="137"/>
      <c r="I8889" s="119"/>
      <c r="J8889" s="129">
        <v>1.2</v>
      </c>
      <c r="K8889" s="129">
        <v>2.4</v>
      </c>
      <c r="L8889" s="129">
        <v>2.88</v>
      </c>
      <c r="M8889" s="134" t="s">
        <v>23615</v>
      </c>
    </row>
    <row r="8890" spans="1:13" hidden="1" x14ac:dyDescent="0.25">
      <c r="A8890" s="128"/>
      <c r="B8890" s="2"/>
      <c r="C8890" s="139" t="s">
        <v>29073</v>
      </c>
      <c r="D8890" s="124" t="s">
        <v>29074</v>
      </c>
      <c r="E8890" s="118" t="s">
        <v>48</v>
      </c>
      <c r="F8890" s="124" t="s">
        <v>35249</v>
      </c>
      <c r="G8890" s="118" t="s">
        <v>34659</v>
      </c>
      <c r="H8890" s="137"/>
      <c r="I8890" s="119"/>
      <c r="J8890" s="129">
        <v>1.2</v>
      </c>
      <c r="K8890" s="129">
        <v>2.4</v>
      </c>
      <c r="L8890" s="129">
        <v>2.88</v>
      </c>
      <c r="M8890" s="134" t="s">
        <v>23615</v>
      </c>
    </row>
    <row r="8891" spans="1:13" hidden="1" x14ac:dyDescent="0.25">
      <c r="A8891" s="128"/>
      <c r="B8891" s="2"/>
      <c r="C8891" s="139" t="s">
        <v>28494</v>
      </c>
      <c r="D8891" s="124" t="s">
        <v>28495</v>
      </c>
      <c r="E8891" s="118" t="s">
        <v>48</v>
      </c>
      <c r="F8891" s="124" t="s">
        <v>35249</v>
      </c>
      <c r="G8891" s="118" t="s">
        <v>34659</v>
      </c>
      <c r="H8891" s="137"/>
      <c r="I8891" s="119"/>
      <c r="J8891" s="129">
        <v>1.2</v>
      </c>
      <c r="K8891" s="129">
        <v>2.4</v>
      </c>
      <c r="L8891" s="129">
        <v>2.88</v>
      </c>
      <c r="M8891" s="134" t="s">
        <v>23615</v>
      </c>
    </row>
    <row r="8892" spans="1:13" hidden="1" x14ac:dyDescent="0.25">
      <c r="A8892" s="128"/>
      <c r="B8892" s="2"/>
      <c r="C8892" s="139" t="s">
        <v>27748</v>
      </c>
      <c r="D8892" s="124" t="s">
        <v>27749</v>
      </c>
      <c r="E8892" s="118" t="s">
        <v>48</v>
      </c>
      <c r="F8892" s="124" t="s">
        <v>35249</v>
      </c>
      <c r="G8892" s="118" t="s">
        <v>34659</v>
      </c>
      <c r="H8892" s="137"/>
      <c r="I8892" s="119"/>
      <c r="J8892" s="129">
        <v>1.2</v>
      </c>
      <c r="K8892" s="129">
        <v>2.4</v>
      </c>
      <c r="L8892" s="129">
        <v>2.88</v>
      </c>
      <c r="M8892" s="134" t="s">
        <v>23615</v>
      </c>
    </row>
    <row r="8893" spans="1:13" hidden="1" x14ac:dyDescent="0.25">
      <c r="A8893" s="128"/>
      <c r="B8893" s="2"/>
      <c r="C8893" s="139" t="s">
        <v>30532</v>
      </c>
      <c r="D8893" s="124" t="s">
        <v>30533</v>
      </c>
      <c r="E8893" s="118" t="s">
        <v>48</v>
      </c>
      <c r="F8893" s="124" t="s">
        <v>35249</v>
      </c>
      <c r="G8893" s="118" t="s">
        <v>34659</v>
      </c>
      <c r="H8893" s="137"/>
      <c r="I8893" s="119"/>
      <c r="J8893" s="129">
        <v>1.2</v>
      </c>
      <c r="K8893" s="129">
        <v>2.4</v>
      </c>
      <c r="L8893" s="129">
        <v>2.88</v>
      </c>
      <c r="M8893" s="134" t="s">
        <v>23615</v>
      </c>
    </row>
    <row r="8894" spans="1:13" hidden="1" x14ac:dyDescent="0.25">
      <c r="A8894" s="128"/>
      <c r="B8894" s="2"/>
      <c r="C8894" s="139" t="s">
        <v>8904</v>
      </c>
      <c r="D8894" s="124" t="s">
        <v>8905</v>
      </c>
      <c r="E8894" s="118" t="s">
        <v>48</v>
      </c>
      <c r="F8894" s="124" t="s">
        <v>35249</v>
      </c>
      <c r="G8894" s="118" t="s">
        <v>34659</v>
      </c>
      <c r="H8894" s="137">
        <v>42046</v>
      </c>
      <c r="I8894" s="119">
        <v>813.46</v>
      </c>
      <c r="J8894" s="129">
        <v>1.2</v>
      </c>
      <c r="K8894" s="129">
        <v>2.4</v>
      </c>
      <c r="L8894" s="129">
        <v>2.88</v>
      </c>
      <c r="M8894" s="134" t="s">
        <v>23615</v>
      </c>
    </row>
    <row r="8895" spans="1:13" hidden="1" x14ac:dyDescent="0.25">
      <c r="A8895" s="128"/>
      <c r="B8895" s="2"/>
      <c r="C8895" s="139" t="s">
        <v>8906</v>
      </c>
      <c r="D8895" s="124" t="s">
        <v>8907</v>
      </c>
      <c r="E8895" s="118" t="s">
        <v>48</v>
      </c>
      <c r="F8895" s="124" t="s">
        <v>35249</v>
      </c>
      <c r="G8895" s="118" t="s">
        <v>34659</v>
      </c>
      <c r="H8895" s="137">
        <v>42046</v>
      </c>
      <c r="I8895" s="119">
        <v>813.46</v>
      </c>
      <c r="J8895" s="129">
        <v>1.2</v>
      </c>
      <c r="K8895" s="129">
        <v>2.4</v>
      </c>
      <c r="L8895" s="129">
        <v>2.88</v>
      </c>
      <c r="M8895" s="134" t="s">
        <v>23615</v>
      </c>
    </row>
    <row r="8896" spans="1:13" hidden="1" x14ac:dyDescent="0.25">
      <c r="A8896" s="128"/>
      <c r="B8896" s="2"/>
      <c r="C8896" s="139" t="s">
        <v>28312</v>
      </c>
      <c r="D8896" s="124" t="s">
        <v>28313</v>
      </c>
      <c r="E8896" s="118" t="s">
        <v>48</v>
      </c>
      <c r="F8896" s="124" t="s">
        <v>35249</v>
      </c>
      <c r="G8896" s="118" t="s">
        <v>34659</v>
      </c>
      <c r="H8896" s="137"/>
      <c r="I8896" s="119"/>
      <c r="J8896" s="129">
        <v>1.2</v>
      </c>
      <c r="K8896" s="129">
        <v>2.4</v>
      </c>
      <c r="L8896" s="129">
        <v>2.88</v>
      </c>
      <c r="M8896" s="134" t="s">
        <v>23615</v>
      </c>
    </row>
    <row r="8897" spans="1:13" hidden="1" x14ac:dyDescent="0.25">
      <c r="A8897" s="128"/>
      <c r="B8897" s="2"/>
      <c r="C8897" s="139" t="s">
        <v>28029</v>
      </c>
      <c r="D8897" s="124" t="s">
        <v>28030</v>
      </c>
      <c r="E8897" s="118" t="s">
        <v>48</v>
      </c>
      <c r="F8897" s="124" t="s">
        <v>35249</v>
      </c>
      <c r="G8897" s="118" t="s">
        <v>34659</v>
      </c>
      <c r="H8897" s="137"/>
      <c r="I8897" s="119"/>
      <c r="J8897" s="129">
        <v>1.2</v>
      </c>
      <c r="K8897" s="129">
        <v>2.4</v>
      </c>
      <c r="L8897" s="129">
        <v>2.88</v>
      </c>
      <c r="M8897" s="134" t="s">
        <v>23615</v>
      </c>
    </row>
    <row r="8898" spans="1:13" hidden="1" x14ac:dyDescent="0.25">
      <c r="A8898" s="128"/>
      <c r="B8898" s="2"/>
      <c r="C8898" s="139" t="s">
        <v>29521</v>
      </c>
      <c r="D8898" s="124" t="s">
        <v>29522</v>
      </c>
      <c r="E8898" s="118" t="s">
        <v>48</v>
      </c>
      <c r="F8898" s="124" t="s">
        <v>35249</v>
      </c>
      <c r="G8898" s="118" t="s">
        <v>34659</v>
      </c>
      <c r="H8898" s="137"/>
      <c r="I8898" s="119"/>
      <c r="J8898" s="129">
        <v>1.2</v>
      </c>
      <c r="K8898" s="129">
        <v>2.4</v>
      </c>
      <c r="L8898" s="129">
        <v>2.88</v>
      </c>
      <c r="M8898" s="134" t="s">
        <v>23615</v>
      </c>
    </row>
    <row r="8899" spans="1:13" hidden="1" x14ac:dyDescent="0.25">
      <c r="A8899" s="128"/>
      <c r="B8899" s="2"/>
      <c r="C8899" s="139" t="s">
        <v>32490</v>
      </c>
      <c r="D8899" s="124" t="s">
        <v>32491</v>
      </c>
      <c r="E8899" s="118" t="s">
        <v>48</v>
      </c>
      <c r="F8899" s="124" t="s">
        <v>35249</v>
      </c>
      <c r="G8899" s="118" t="s">
        <v>34659</v>
      </c>
      <c r="H8899" s="137"/>
      <c r="I8899" s="119"/>
      <c r="J8899" s="129">
        <v>1.2</v>
      </c>
      <c r="K8899" s="129">
        <v>2.4</v>
      </c>
      <c r="L8899" s="129">
        <v>2.88</v>
      </c>
      <c r="M8899" s="134" t="s">
        <v>23615</v>
      </c>
    </row>
    <row r="8900" spans="1:13" hidden="1" x14ac:dyDescent="0.25">
      <c r="A8900" s="128"/>
      <c r="B8900" s="2"/>
      <c r="C8900" s="139" t="s">
        <v>8908</v>
      </c>
      <c r="D8900" s="124" t="s">
        <v>8909</v>
      </c>
      <c r="E8900" s="118" t="s">
        <v>48</v>
      </c>
      <c r="F8900" s="124" t="s">
        <v>35249</v>
      </c>
      <c r="G8900" s="118" t="s">
        <v>34659</v>
      </c>
      <c r="H8900" s="137">
        <v>41587</v>
      </c>
      <c r="I8900" s="119">
        <v>3245.78</v>
      </c>
      <c r="J8900" s="129">
        <v>1.2</v>
      </c>
      <c r="K8900" s="129">
        <v>2.4</v>
      </c>
      <c r="L8900" s="129">
        <v>2.88</v>
      </c>
      <c r="M8900" s="134" t="s">
        <v>23615</v>
      </c>
    </row>
    <row r="8901" spans="1:13" hidden="1" x14ac:dyDescent="0.25">
      <c r="A8901" s="128"/>
      <c r="B8901" s="2"/>
      <c r="C8901" s="139" t="s">
        <v>32493</v>
      </c>
      <c r="D8901" s="124" t="s">
        <v>32494</v>
      </c>
      <c r="E8901" s="118" t="s">
        <v>48</v>
      </c>
      <c r="F8901" s="124" t="s">
        <v>35249</v>
      </c>
      <c r="G8901" s="118" t="s">
        <v>34659</v>
      </c>
      <c r="H8901" s="137"/>
      <c r="I8901" s="119"/>
      <c r="J8901" s="129">
        <v>1.2</v>
      </c>
      <c r="K8901" s="129">
        <v>2.4</v>
      </c>
      <c r="L8901" s="129">
        <v>2.88</v>
      </c>
      <c r="M8901" s="134" t="s">
        <v>23615</v>
      </c>
    </row>
    <row r="8902" spans="1:13" hidden="1" x14ac:dyDescent="0.25">
      <c r="A8902" s="128"/>
      <c r="B8902" s="2"/>
      <c r="C8902" s="139" t="s">
        <v>29076</v>
      </c>
      <c r="D8902" s="124" t="s">
        <v>29077</v>
      </c>
      <c r="E8902" s="118" t="s">
        <v>48</v>
      </c>
      <c r="F8902" s="124" t="s">
        <v>35249</v>
      </c>
      <c r="G8902" s="118" t="s">
        <v>34659</v>
      </c>
      <c r="H8902" s="137"/>
      <c r="I8902" s="119"/>
      <c r="J8902" s="129">
        <v>1.2</v>
      </c>
      <c r="K8902" s="129">
        <v>2.4</v>
      </c>
      <c r="L8902" s="129">
        <v>2.88</v>
      </c>
      <c r="M8902" s="134" t="s">
        <v>23615</v>
      </c>
    </row>
    <row r="8903" spans="1:13" hidden="1" x14ac:dyDescent="0.25">
      <c r="A8903" s="128"/>
      <c r="B8903" s="2"/>
      <c r="C8903" s="139" t="s">
        <v>27783</v>
      </c>
      <c r="D8903" s="124" t="s">
        <v>27784</v>
      </c>
      <c r="E8903" s="118" t="s">
        <v>48</v>
      </c>
      <c r="F8903" s="124" t="s">
        <v>35249</v>
      </c>
      <c r="G8903" s="118" t="s">
        <v>34659</v>
      </c>
      <c r="H8903" s="137"/>
      <c r="I8903" s="119"/>
      <c r="J8903" s="129">
        <v>1.2</v>
      </c>
      <c r="K8903" s="129">
        <v>2.4</v>
      </c>
      <c r="L8903" s="129">
        <v>2.88</v>
      </c>
      <c r="M8903" s="134" t="s">
        <v>23615</v>
      </c>
    </row>
    <row r="8904" spans="1:13" hidden="1" x14ac:dyDescent="0.25">
      <c r="A8904" s="128"/>
      <c r="B8904" s="2"/>
      <c r="C8904" s="139" t="s">
        <v>28206</v>
      </c>
      <c r="D8904" s="124" t="s">
        <v>28207</v>
      </c>
      <c r="E8904" s="118" t="s">
        <v>48</v>
      </c>
      <c r="F8904" s="124" t="s">
        <v>35249</v>
      </c>
      <c r="G8904" s="118" t="s">
        <v>34659</v>
      </c>
      <c r="H8904" s="137"/>
      <c r="I8904" s="119"/>
      <c r="J8904" s="129">
        <v>1.2</v>
      </c>
      <c r="K8904" s="129">
        <v>2.4</v>
      </c>
      <c r="L8904" s="129">
        <v>2.88</v>
      </c>
      <c r="M8904" s="134" t="s">
        <v>23615</v>
      </c>
    </row>
    <row r="8905" spans="1:13" hidden="1" x14ac:dyDescent="0.25">
      <c r="A8905" s="128"/>
      <c r="B8905" s="2"/>
      <c r="C8905" s="139" t="s">
        <v>27679</v>
      </c>
      <c r="D8905" s="124" t="s">
        <v>27680</v>
      </c>
      <c r="E8905" s="118" t="s">
        <v>48</v>
      </c>
      <c r="F8905" s="124" t="s">
        <v>35249</v>
      </c>
      <c r="G8905" s="118" t="s">
        <v>34659</v>
      </c>
      <c r="H8905" s="137"/>
      <c r="I8905" s="119"/>
      <c r="J8905" s="129">
        <v>1.2</v>
      </c>
      <c r="K8905" s="129">
        <v>2.4</v>
      </c>
      <c r="L8905" s="129">
        <v>2.88</v>
      </c>
      <c r="M8905" s="134" t="s">
        <v>23615</v>
      </c>
    </row>
    <row r="8906" spans="1:13" hidden="1" x14ac:dyDescent="0.25">
      <c r="A8906" s="128"/>
      <c r="B8906" s="2"/>
      <c r="C8906" s="139" t="s">
        <v>27792</v>
      </c>
      <c r="D8906" s="124" t="s">
        <v>27793</v>
      </c>
      <c r="E8906" s="118" t="s">
        <v>48</v>
      </c>
      <c r="F8906" s="124" t="s">
        <v>35249</v>
      </c>
      <c r="G8906" s="118" t="s">
        <v>34659</v>
      </c>
      <c r="H8906" s="137"/>
      <c r="I8906" s="119"/>
      <c r="J8906" s="129">
        <v>1.2</v>
      </c>
      <c r="K8906" s="129">
        <v>2.4</v>
      </c>
      <c r="L8906" s="129">
        <v>2.88</v>
      </c>
      <c r="M8906" s="134" t="s">
        <v>23615</v>
      </c>
    </row>
    <row r="8907" spans="1:13" hidden="1" x14ac:dyDescent="0.25">
      <c r="A8907" s="128"/>
      <c r="B8907" s="2"/>
      <c r="C8907" s="139" t="s">
        <v>28668</v>
      </c>
      <c r="D8907" s="124" t="s">
        <v>28669</v>
      </c>
      <c r="E8907" s="118" t="s">
        <v>48</v>
      </c>
      <c r="F8907" s="124" t="s">
        <v>35249</v>
      </c>
      <c r="G8907" s="118" t="s">
        <v>34659</v>
      </c>
      <c r="H8907" s="137"/>
      <c r="I8907" s="119"/>
      <c r="J8907" s="129">
        <v>1.2</v>
      </c>
      <c r="K8907" s="129">
        <v>2.4</v>
      </c>
      <c r="L8907" s="129">
        <v>2.88</v>
      </c>
      <c r="M8907" s="134" t="s">
        <v>23615</v>
      </c>
    </row>
    <row r="8908" spans="1:13" hidden="1" x14ac:dyDescent="0.25">
      <c r="A8908" s="128"/>
      <c r="B8908" s="2"/>
      <c r="C8908" s="139" t="s">
        <v>27789</v>
      </c>
      <c r="D8908" s="124" t="s">
        <v>27790</v>
      </c>
      <c r="E8908" s="118" t="s">
        <v>48</v>
      </c>
      <c r="F8908" s="124" t="s">
        <v>35249</v>
      </c>
      <c r="G8908" s="118" t="s">
        <v>34659</v>
      </c>
      <c r="H8908" s="137"/>
      <c r="I8908" s="119"/>
      <c r="J8908" s="129">
        <v>1.2</v>
      </c>
      <c r="K8908" s="129">
        <v>2.4</v>
      </c>
      <c r="L8908" s="129">
        <v>2.88</v>
      </c>
      <c r="M8908" s="134" t="s">
        <v>23615</v>
      </c>
    </row>
    <row r="8909" spans="1:13" hidden="1" x14ac:dyDescent="0.25">
      <c r="A8909" s="128"/>
      <c r="B8909" s="2"/>
      <c r="C8909" s="139" t="s">
        <v>27751</v>
      </c>
      <c r="D8909" s="124" t="s">
        <v>27752</v>
      </c>
      <c r="E8909" s="118" t="s">
        <v>48</v>
      </c>
      <c r="F8909" s="124" t="s">
        <v>35249</v>
      </c>
      <c r="G8909" s="118" t="s">
        <v>34659</v>
      </c>
      <c r="H8909" s="137"/>
      <c r="I8909" s="119"/>
      <c r="J8909" s="129">
        <v>1.2</v>
      </c>
      <c r="K8909" s="129">
        <v>2.4</v>
      </c>
      <c r="L8909" s="129">
        <v>2.88</v>
      </c>
      <c r="M8909" s="134" t="s">
        <v>23615</v>
      </c>
    </row>
    <row r="8910" spans="1:13" hidden="1" x14ac:dyDescent="0.25">
      <c r="A8910" s="128"/>
      <c r="B8910" s="2"/>
      <c r="C8910" s="139" t="s">
        <v>28276</v>
      </c>
      <c r="D8910" s="124" t="s">
        <v>28277</v>
      </c>
      <c r="E8910" s="118" t="s">
        <v>48</v>
      </c>
      <c r="F8910" s="124" t="s">
        <v>35249</v>
      </c>
      <c r="G8910" s="118" t="s">
        <v>34659</v>
      </c>
      <c r="H8910" s="137"/>
      <c r="I8910" s="119"/>
      <c r="J8910" s="129">
        <v>1.2</v>
      </c>
      <c r="K8910" s="129">
        <v>2.4</v>
      </c>
      <c r="L8910" s="129">
        <v>2.88</v>
      </c>
      <c r="M8910" s="134" t="s">
        <v>23615</v>
      </c>
    </row>
    <row r="8911" spans="1:13" hidden="1" x14ac:dyDescent="0.25">
      <c r="A8911" s="128"/>
      <c r="B8911" s="2"/>
      <c r="C8911" s="139" t="s">
        <v>27718</v>
      </c>
      <c r="D8911" s="124" t="s">
        <v>27719</v>
      </c>
      <c r="E8911" s="118" t="s">
        <v>48</v>
      </c>
      <c r="F8911" s="124" t="s">
        <v>35249</v>
      </c>
      <c r="G8911" s="118" t="s">
        <v>34659</v>
      </c>
      <c r="H8911" s="137"/>
      <c r="I8911" s="119"/>
      <c r="J8911" s="129">
        <v>1.2</v>
      </c>
      <c r="K8911" s="129">
        <v>2.4</v>
      </c>
      <c r="L8911" s="129">
        <v>2.88</v>
      </c>
      <c r="M8911" s="134" t="s">
        <v>23615</v>
      </c>
    </row>
    <row r="8912" spans="1:13" hidden="1" x14ac:dyDescent="0.25">
      <c r="A8912" s="128"/>
      <c r="B8912" s="2"/>
      <c r="C8912" s="139" t="s">
        <v>8910</v>
      </c>
      <c r="D8912" s="124" t="s">
        <v>8911</v>
      </c>
      <c r="E8912" s="118" t="s">
        <v>48</v>
      </c>
      <c r="F8912" s="124" t="s">
        <v>35249</v>
      </c>
      <c r="G8912" s="118" t="s">
        <v>34659</v>
      </c>
      <c r="H8912" s="137">
        <v>42046</v>
      </c>
      <c r="I8912" s="119">
        <v>309.06</v>
      </c>
      <c r="J8912" s="129">
        <v>1.2</v>
      </c>
      <c r="K8912" s="129">
        <v>2.4</v>
      </c>
      <c r="L8912" s="129">
        <v>2.88</v>
      </c>
      <c r="M8912" s="134" t="s">
        <v>23615</v>
      </c>
    </row>
    <row r="8913" spans="1:13" hidden="1" x14ac:dyDescent="0.25">
      <c r="A8913" s="128"/>
      <c r="B8913" s="2"/>
      <c r="C8913" s="139" t="s">
        <v>8912</v>
      </c>
      <c r="D8913" s="124" t="s">
        <v>8913</v>
      </c>
      <c r="E8913" s="118" t="s">
        <v>48</v>
      </c>
      <c r="F8913" s="124" t="s">
        <v>35249</v>
      </c>
      <c r="G8913" s="118" t="s">
        <v>34659</v>
      </c>
      <c r="H8913" s="137">
        <v>42046</v>
      </c>
      <c r="I8913" s="119">
        <v>309.06</v>
      </c>
      <c r="J8913" s="129">
        <v>1.2</v>
      </c>
      <c r="K8913" s="129">
        <v>2.4</v>
      </c>
      <c r="L8913" s="129">
        <v>2.88</v>
      </c>
      <c r="M8913" s="134" t="s">
        <v>23615</v>
      </c>
    </row>
    <row r="8914" spans="1:13" hidden="1" x14ac:dyDescent="0.25">
      <c r="A8914" s="128"/>
      <c r="B8914" s="2"/>
      <c r="C8914" s="139" t="s">
        <v>8914</v>
      </c>
      <c r="D8914" s="124" t="s">
        <v>8915</v>
      </c>
      <c r="E8914" s="118" t="s">
        <v>48</v>
      </c>
      <c r="F8914" s="124" t="s">
        <v>35249</v>
      </c>
      <c r="G8914" s="118" t="s">
        <v>34659</v>
      </c>
      <c r="H8914" s="137"/>
      <c r="I8914" s="119"/>
      <c r="J8914" s="129">
        <v>1.2</v>
      </c>
      <c r="K8914" s="129">
        <v>2.4</v>
      </c>
      <c r="L8914" s="129">
        <v>2.88</v>
      </c>
      <c r="M8914" s="134" t="s">
        <v>23616</v>
      </c>
    </row>
    <row r="8915" spans="1:13" hidden="1" x14ac:dyDescent="0.25">
      <c r="A8915" s="128"/>
      <c r="B8915" s="2"/>
      <c r="C8915" s="139" t="s">
        <v>8916</v>
      </c>
      <c r="D8915" s="124" t="s">
        <v>8917</v>
      </c>
      <c r="E8915" s="118" t="s">
        <v>48</v>
      </c>
      <c r="F8915" s="124" t="s">
        <v>35249</v>
      </c>
      <c r="G8915" s="118" t="s">
        <v>2</v>
      </c>
      <c r="H8915" s="137">
        <v>43424</v>
      </c>
      <c r="I8915" s="119">
        <v>800</v>
      </c>
      <c r="J8915" s="129">
        <v>1.2</v>
      </c>
      <c r="K8915" s="129">
        <v>2.4</v>
      </c>
      <c r="L8915" s="129">
        <v>2.88</v>
      </c>
      <c r="M8915" s="134" t="s">
        <v>23617</v>
      </c>
    </row>
    <row r="8916" spans="1:13" hidden="1" x14ac:dyDescent="0.25">
      <c r="A8916" s="128"/>
      <c r="B8916" s="2"/>
      <c r="C8916" s="139" t="s">
        <v>8918</v>
      </c>
      <c r="D8916" s="124" t="s">
        <v>8919</v>
      </c>
      <c r="E8916" s="118" t="s">
        <v>48</v>
      </c>
      <c r="F8916" s="124" t="s">
        <v>35249</v>
      </c>
      <c r="G8916" s="118" t="s">
        <v>34659</v>
      </c>
      <c r="H8916" s="137">
        <v>42069</v>
      </c>
      <c r="I8916" s="119">
        <v>65</v>
      </c>
      <c r="J8916" s="129">
        <v>1.2</v>
      </c>
      <c r="K8916" s="129">
        <v>2.4</v>
      </c>
      <c r="L8916" s="129">
        <v>2.88</v>
      </c>
      <c r="M8916" s="134" t="s">
        <v>23617</v>
      </c>
    </row>
    <row r="8917" spans="1:13" hidden="1" x14ac:dyDescent="0.25">
      <c r="A8917" s="128"/>
      <c r="B8917" s="2"/>
      <c r="C8917" s="139" t="s">
        <v>8920</v>
      </c>
      <c r="D8917" s="124" t="s">
        <v>8921</v>
      </c>
      <c r="E8917" s="118" t="s">
        <v>48</v>
      </c>
      <c r="F8917" s="124" t="s">
        <v>35249</v>
      </c>
      <c r="G8917" s="118" t="s">
        <v>34659</v>
      </c>
      <c r="H8917" s="137">
        <v>42045</v>
      </c>
      <c r="I8917" s="119">
        <v>85</v>
      </c>
      <c r="J8917" s="129">
        <v>1.2</v>
      </c>
      <c r="K8917" s="129">
        <v>2.4</v>
      </c>
      <c r="L8917" s="129">
        <v>2.88</v>
      </c>
      <c r="M8917" s="134" t="s">
        <v>23617</v>
      </c>
    </row>
    <row r="8918" spans="1:13" hidden="1" x14ac:dyDescent="0.25">
      <c r="A8918" s="128"/>
      <c r="B8918" s="2"/>
      <c r="C8918" s="139" t="s">
        <v>31389</v>
      </c>
      <c r="D8918" s="124" t="s">
        <v>31390</v>
      </c>
      <c r="E8918" s="118" t="s">
        <v>48</v>
      </c>
      <c r="F8918" s="124" t="s">
        <v>35249</v>
      </c>
      <c r="G8918" s="118" t="s">
        <v>2</v>
      </c>
      <c r="H8918" s="137"/>
      <c r="I8918" s="119"/>
      <c r="J8918" s="129">
        <v>1.2</v>
      </c>
      <c r="K8918" s="129">
        <v>2.4</v>
      </c>
      <c r="L8918" s="129">
        <v>2.88</v>
      </c>
      <c r="M8918" s="134" t="s">
        <v>23617</v>
      </c>
    </row>
    <row r="8919" spans="1:13" hidden="1" x14ac:dyDescent="0.25">
      <c r="A8919" s="128"/>
      <c r="B8919" s="2"/>
      <c r="C8919" s="139" t="s">
        <v>8922</v>
      </c>
      <c r="D8919" s="124" t="s">
        <v>8923</v>
      </c>
      <c r="E8919" s="118" t="s">
        <v>48</v>
      </c>
      <c r="F8919" s="124" t="s">
        <v>35249</v>
      </c>
      <c r="G8919" s="118" t="s">
        <v>30</v>
      </c>
      <c r="H8919" s="137">
        <v>43948</v>
      </c>
      <c r="I8919" s="119">
        <v>2346.9</v>
      </c>
      <c r="J8919" s="129">
        <v>1.2</v>
      </c>
      <c r="K8919" s="129">
        <v>2.4</v>
      </c>
      <c r="L8919" s="129">
        <v>2.88</v>
      </c>
      <c r="M8919" s="134" t="s">
        <v>23617</v>
      </c>
    </row>
    <row r="8920" spans="1:13" hidden="1" x14ac:dyDescent="0.25">
      <c r="A8920" s="128"/>
      <c r="B8920" s="2"/>
      <c r="C8920" s="139" t="s">
        <v>8924</v>
      </c>
      <c r="D8920" s="124" t="s">
        <v>8925</v>
      </c>
      <c r="E8920" s="118" t="s">
        <v>48</v>
      </c>
      <c r="F8920" s="124" t="s">
        <v>35249</v>
      </c>
      <c r="G8920" s="118" t="s">
        <v>30</v>
      </c>
      <c r="H8920" s="137"/>
      <c r="I8920" s="119"/>
      <c r="J8920" s="129">
        <v>1.2</v>
      </c>
      <c r="K8920" s="129">
        <v>2.4</v>
      </c>
      <c r="L8920" s="129">
        <v>2.88</v>
      </c>
      <c r="M8920" s="134" t="s">
        <v>23617</v>
      </c>
    </row>
    <row r="8921" spans="1:13" hidden="1" x14ac:dyDescent="0.25">
      <c r="A8921" s="128"/>
      <c r="B8921" s="2"/>
      <c r="C8921" s="139" t="s">
        <v>8926</v>
      </c>
      <c r="D8921" s="124" t="s">
        <v>8927</v>
      </c>
      <c r="E8921" s="118" t="s">
        <v>48</v>
      </c>
      <c r="F8921" s="124" t="s">
        <v>35249</v>
      </c>
      <c r="G8921" s="118" t="s">
        <v>30</v>
      </c>
      <c r="H8921" s="137"/>
      <c r="I8921" s="119"/>
      <c r="J8921" s="129">
        <v>1.2</v>
      </c>
      <c r="K8921" s="129">
        <v>2.4</v>
      </c>
      <c r="L8921" s="129">
        <v>2.88</v>
      </c>
      <c r="M8921" s="134" t="s">
        <v>23617</v>
      </c>
    </row>
    <row r="8922" spans="1:13" hidden="1" x14ac:dyDescent="0.25">
      <c r="A8922" s="128"/>
      <c r="B8922" s="2"/>
      <c r="C8922" s="139" t="s">
        <v>42145</v>
      </c>
      <c r="D8922" s="124" t="s">
        <v>42146</v>
      </c>
      <c r="E8922" s="118" t="s">
        <v>48</v>
      </c>
      <c r="F8922" s="124" t="s">
        <v>35249</v>
      </c>
      <c r="G8922" s="118" t="s">
        <v>30</v>
      </c>
      <c r="H8922" s="137">
        <v>45979</v>
      </c>
      <c r="I8922" s="119">
        <v>1166.81</v>
      </c>
      <c r="J8922" s="129">
        <v>1.2</v>
      </c>
      <c r="K8922" s="129">
        <v>2.4</v>
      </c>
      <c r="L8922" s="129">
        <v>2.88</v>
      </c>
      <c r="M8922" s="134" t="s">
        <v>23617</v>
      </c>
    </row>
    <row r="8923" spans="1:13" hidden="1" x14ac:dyDescent="0.25">
      <c r="A8923" s="128"/>
      <c r="B8923" s="2"/>
      <c r="C8923" s="139" t="s">
        <v>42147</v>
      </c>
      <c r="D8923" s="124" t="s">
        <v>42148</v>
      </c>
      <c r="E8923" s="118" t="s">
        <v>48</v>
      </c>
      <c r="F8923" s="124" t="s">
        <v>35249</v>
      </c>
      <c r="G8923" s="118" t="s">
        <v>30</v>
      </c>
      <c r="H8923" s="137">
        <v>45991</v>
      </c>
      <c r="I8923" s="119">
        <v>1805.38</v>
      </c>
      <c r="J8923" s="129">
        <v>1.2</v>
      </c>
      <c r="K8923" s="129">
        <v>2.4</v>
      </c>
      <c r="L8923" s="129">
        <v>2.88</v>
      </c>
      <c r="M8923" s="134" t="s">
        <v>23617</v>
      </c>
    </row>
    <row r="8924" spans="1:13" hidden="1" x14ac:dyDescent="0.25">
      <c r="A8924" s="128"/>
      <c r="B8924" s="2"/>
      <c r="C8924" s="139" t="s">
        <v>8928</v>
      </c>
      <c r="D8924" s="124" t="s">
        <v>8929</v>
      </c>
      <c r="E8924" s="118" t="s">
        <v>48</v>
      </c>
      <c r="F8924" s="124" t="s">
        <v>35249</v>
      </c>
      <c r="G8924" s="118" t="s">
        <v>30</v>
      </c>
      <c r="H8924" s="137"/>
      <c r="I8924" s="119"/>
      <c r="J8924" s="129">
        <v>1.2</v>
      </c>
      <c r="K8924" s="129">
        <v>2.4</v>
      </c>
      <c r="L8924" s="129">
        <v>2.88</v>
      </c>
      <c r="M8924" s="134" t="s">
        <v>23617</v>
      </c>
    </row>
    <row r="8925" spans="1:13" hidden="1" x14ac:dyDescent="0.25">
      <c r="A8925" s="128"/>
      <c r="B8925" s="2"/>
      <c r="C8925" s="139" t="s">
        <v>8930</v>
      </c>
      <c r="D8925" s="124" t="s">
        <v>8931</v>
      </c>
      <c r="E8925" s="118" t="s">
        <v>48</v>
      </c>
      <c r="F8925" s="124" t="s">
        <v>35249</v>
      </c>
      <c r="G8925" s="118" t="s">
        <v>30</v>
      </c>
      <c r="H8925" s="137"/>
      <c r="I8925" s="119"/>
      <c r="J8925" s="129">
        <v>1.2</v>
      </c>
      <c r="K8925" s="129">
        <v>2.4</v>
      </c>
      <c r="L8925" s="129">
        <v>2.88</v>
      </c>
      <c r="M8925" s="134" t="s">
        <v>23617</v>
      </c>
    </row>
    <row r="8926" spans="1:13" hidden="1" x14ac:dyDescent="0.25">
      <c r="A8926" s="128"/>
      <c r="B8926" s="2"/>
      <c r="C8926" s="139" t="s">
        <v>8932</v>
      </c>
      <c r="D8926" s="124" t="s">
        <v>8933</v>
      </c>
      <c r="E8926" s="118" t="s">
        <v>48</v>
      </c>
      <c r="F8926" s="124" t="s">
        <v>35249</v>
      </c>
      <c r="G8926" s="118" t="s">
        <v>30</v>
      </c>
      <c r="H8926" s="137"/>
      <c r="I8926" s="119"/>
      <c r="J8926" s="129">
        <v>1.2</v>
      </c>
      <c r="K8926" s="129">
        <v>2.4</v>
      </c>
      <c r="L8926" s="129">
        <v>2.88</v>
      </c>
      <c r="M8926" s="134" t="s">
        <v>23617</v>
      </c>
    </row>
    <row r="8927" spans="1:13" hidden="1" x14ac:dyDescent="0.25">
      <c r="A8927" s="128"/>
      <c r="B8927" s="2"/>
      <c r="C8927" s="139" t="s">
        <v>8934</v>
      </c>
      <c r="D8927" s="124" t="s">
        <v>8935</v>
      </c>
      <c r="E8927" s="118" t="s">
        <v>48</v>
      </c>
      <c r="F8927" s="124" t="s">
        <v>35249</v>
      </c>
      <c r="G8927" s="118" t="s">
        <v>30</v>
      </c>
      <c r="H8927" s="137"/>
      <c r="I8927" s="119"/>
      <c r="J8927" s="129">
        <v>1.2</v>
      </c>
      <c r="K8927" s="129">
        <v>2.4</v>
      </c>
      <c r="L8927" s="129">
        <v>2.88</v>
      </c>
      <c r="M8927" s="134" t="s">
        <v>23617</v>
      </c>
    </row>
    <row r="8928" spans="1:13" hidden="1" x14ac:dyDescent="0.25">
      <c r="A8928" s="128"/>
      <c r="B8928" s="2"/>
      <c r="C8928" s="139" t="s">
        <v>8936</v>
      </c>
      <c r="D8928" s="124" t="s">
        <v>8937</v>
      </c>
      <c r="E8928" s="118" t="s">
        <v>48</v>
      </c>
      <c r="F8928" s="124" t="s">
        <v>35249</v>
      </c>
      <c r="G8928" s="118" t="s">
        <v>30</v>
      </c>
      <c r="H8928" s="137"/>
      <c r="I8928" s="119"/>
      <c r="J8928" s="129">
        <v>1.2</v>
      </c>
      <c r="K8928" s="129">
        <v>2.4</v>
      </c>
      <c r="L8928" s="129">
        <v>2.88</v>
      </c>
      <c r="M8928" s="134" t="s">
        <v>23617</v>
      </c>
    </row>
    <row r="8929" spans="1:13" hidden="1" x14ac:dyDescent="0.25">
      <c r="A8929" s="128"/>
      <c r="B8929" s="2"/>
      <c r="C8929" s="139" t="s">
        <v>8938</v>
      </c>
      <c r="D8929" s="124" t="s">
        <v>8939</v>
      </c>
      <c r="E8929" s="118" t="s">
        <v>48</v>
      </c>
      <c r="F8929" s="124" t="s">
        <v>35249</v>
      </c>
      <c r="G8929" s="118" t="s">
        <v>30</v>
      </c>
      <c r="H8929" s="137"/>
      <c r="I8929" s="119"/>
      <c r="J8929" s="129">
        <v>1.2</v>
      </c>
      <c r="K8929" s="129">
        <v>2.4</v>
      </c>
      <c r="L8929" s="129">
        <v>2.88</v>
      </c>
      <c r="M8929" s="134" t="s">
        <v>23617</v>
      </c>
    </row>
    <row r="8930" spans="1:13" hidden="1" x14ac:dyDescent="0.25">
      <c r="A8930" s="128"/>
      <c r="B8930" s="2"/>
      <c r="C8930" s="139" t="s">
        <v>8940</v>
      </c>
      <c r="D8930" s="124" t="s">
        <v>8941</v>
      </c>
      <c r="E8930" s="118" t="s">
        <v>48</v>
      </c>
      <c r="F8930" s="124" t="s">
        <v>35249</v>
      </c>
      <c r="G8930" s="118" t="s">
        <v>30</v>
      </c>
      <c r="H8930" s="137"/>
      <c r="I8930" s="119"/>
      <c r="J8930" s="129">
        <v>1.2</v>
      </c>
      <c r="K8930" s="129">
        <v>2.4</v>
      </c>
      <c r="L8930" s="129">
        <v>2.88</v>
      </c>
      <c r="M8930" s="134" t="s">
        <v>23617</v>
      </c>
    </row>
    <row r="8931" spans="1:13" hidden="1" x14ac:dyDescent="0.25">
      <c r="A8931" s="128"/>
      <c r="B8931" s="2"/>
      <c r="C8931" s="139" t="s">
        <v>8942</v>
      </c>
      <c r="D8931" s="124" t="s">
        <v>8943</v>
      </c>
      <c r="E8931" s="118" t="s">
        <v>48</v>
      </c>
      <c r="F8931" s="124" t="s">
        <v>35249</v>
      </c>
      <c r="G8931" s="118" t="s">
        <v>30</v>
      </c>
      <c r="H8931" s="137"/>
      <c r="I8931" s="119"/>
      <c r="J8931" s="129">
        <v>1.2</v>
      </c>
      <c r="K8931" s="129">
        <v>2.4</v>
      </c>
      <c r="L8931" s="129">
        <v>2.88</v>
      </c>
      <c r="M8931" s="134" t="s">
        <v>23617</v>
      </c>
    </row>
    <row r="8932" spans="1:13" hidden="1" x14ac:dyDescent="0.25">
      <c r="A8932" s="128"/>
      <c r="B8932" s="2"/>
      <c r="C8932" s="139" t="s">
        <v>8944</v>
      </c>
      <c r="D8932" s="124" t="s">
        <v>8945</v>
      </c>
      <c r="E8932" s="118" t="s">
        <v>48</v>
      </c>
      <c r="F8932" s="124" t="s">
        <v>35249</v>
      </c>
      <c r="G8932" s="118" t="s">
        <v>30</v>
      </c>
      <c r="H8932" s="137"/>
      <c r="I8932" s="119"/>
      <c r="J8932" s="129">
        <v>1.2</v>
      </c>
      <c r="K8932" s="129">
        <v>2.4</v>
      </c>
      <c r="L8932" s="129">
        <v>2.88</v>
      </c>
      <c r="M8932" s="134" t="s">
        <v>23617</v>
      </c>
    </row>
    <row r="8933" spans="1:13" hidden="1" x14ac:dyDescent="0.25">
      <c r="A8933" s="128"/>
      <c r="B8933" s="2"/>
      <c r="C8933" s="139" t="s">
        <v>29274</v>
      </c>
      <c r="D8933" s="124" t="s">
        <v>29275</v>
      </c>
      <c r="E8933" s="118" t="s">
        <v>48</v>
      </c>
      <c r="F8933" s="124" t="s">
        <v>35249</v>
      </c>
      <c r="G8933" s="118" t="s">
        <v>30</v>
      </c>
      <c r="H8933" s="137"/>
      <c r="I8933" s="119"/>
      <c r="J8933" s="129">
        <v>1.2</v>
      </c>
      <c r="K8933" s="129">
        <v>2.4</v>
      </c>
      <c r="L8933" s="129">
        <v>2.88</v>
      </c>
      <c r="M8933" s="134" t="s">
        <v>23617</v>
      </c>
    </row>
    <row r="8934" spans="1:13" hidden="1" x14ac:dyDescent="0.25">
      <c r="A8934" s="128"/>
      <c r="B8934" s="2"/>
      <c r="C8934" s="139" t="s">
        <v>28764</v>
      </c>
      <c r="D8934" s="124" t="s">
        <v>28765</v>
      </c>
      <c r="E8934" s="118" t="s">
        <v>48</v>
      </c>
      <c r="F8934" s="124" t="s">
        <v>35249</v>
      </c>
      <c r="G8934" s="118" t="s">
        <v>30</v>
      </c>
      <c r="H8934" s="137"/>
      <c r="I8934" s="119"/>
      <c r="J8934" s="129">
        <v>1.2</v>
      </c>
      <c r="K8934" s="129">
        <v>2.4</v>
      </c>
      <c r="L8934" s="129">
        <v>2.88</v>
      </c>
      <c r="M8934" s="134" t="s">
        <v>23617</v>
      </c>
    </row>
    <row r="8935" spans="1:13" hidden="1" x14ac:dyDescent="0.25">
      <c r="A8935" s="128"/>
      <c r="B8935" s="2"/>
      <c r="C8935" s="139" t="s">
        <v>8946</v>
      </c>
      <c r="D8935" s="124" t="s">
        <v>8947</v>
      </c>
      <c r="E8935" s="118" t="s">
        <v>48</v>
      </c>
      <c r="F8935" s="124" t="s">
        <v>35249</v>
      </c>
      <c r="G8935" s="118" t="s">
        <v>30</v>
      </c>
      <c r="H8935" s="137"/>
      <c r="I8935" s="119"/>
      <c r="J8935" s="129">
        <v>1.2</v>
      </c>
      <c r="K8935" s="129">
        <v>2.4</v>
      </c>
      <c r="L8935" s="129">
        <v>2.88</v>
      </c>
      <c r="M8935" s="134" t="s">
        <v>23617</v>
      </c>
    </row>
    <row r="8936" spans="1:13" hidden="1" x14ac:dyDescent="0.25">
      <c r="A8936" s="128"/>
      <c r="B8936" s="2"/>
      <c r="C8936" s="139" t="s">
        <v>8948</v>
      </c>
      <c r="D8936" s="124" t="s">
        <v>8949</v>
      </c>
      <c r="E8936" s="118" t="s">
        <v>48</v>
      </c>
      <c r="F8936" s="124" t="s">
        <v>35249</v>
      </c>
      <c r="G8936" s="118" t="s">
        <v>30</v>
      </c>
      <c r="H8936" s="137"/>
      <c r="I8936" s="119"/>
      <c r="J8936" s="129">
        <v>1.2</v>
      </c>
      <c r="K8936" s="129">
        <v>2.4</v>
      </c>
      <c r="L8936" s="129">
        <v>2.88</v>
      </c>
      <c r="M8936" s="134" t="s">
        <v>23617</v>
      </c>
    </row>
    <row r="8937" spans="1:13" hidden="1" x14ac:dyDescent="0.25">
      <c r="A8937" s="128"/>
      <c r="B8937" s="2"/>
      <c r="C8937" s="139" t="s">
        <v>8950</v>
      </c>
      <c r="D8937" s="124" t="s">
        <v>8951</v>
      </c>
      <c r="E8937" s="118" t="s">
        <v>48</v>
      </c>
      <c r="F8937" s="124" t="s">
        <v>35249</v>
      </c>
      <c r="G8937" s="118" t="s">
        <v>30</v>
      </c>
      <c r="H8937" s="137"/>
      <c r="I8937" s="119"/>
      <c r="J8937" s="129">
        <v>1.2</v>
      </c>
      <c r="K8937" s="129">
        <v>2.4</v>
      </c>
      <c r="L8937" s="129">
        <v>2.88</v>
      </c>
      <c r="M8937" s="134" t="s">
        <v>23617</v>
      </c>
    </row>
    <row r="8938" spans="1:13" hidden="1" x14ac:dyDescent="0.25">
      <c r="A8938" s="128"/>
      <c r="B8938" s="2"/>
      <c r="C8938" s="139" t="s">
        <v>28880</v>
      </c>
      <c r="D8938" s="124" t="s">
        <v>28881</v>
      </c>
      <c r="E8938" s="118" t="s">
        <v>48</v>
      </c>
      <c r="F8938" s="124" t="s">
        <v>35249</v>
      </c>
      <c r="G8938" s="118" t="s">
        <v>2</v>
      </c>
      <c r="H8938" s="137"/>
      <c r="I8938" s="119"/>
      <c r="J8938" s="129">
        <v>1.2</v>
      </c>
      <c r="K8938" s="129">
        <v>2.4</v>
      </c>
      <c r="L8938" s="129">
        <v>2.88</v>
      </c>
      <c r="M8938" s="134" t="s">
        <v>23617</v>
      </c>
    </row>
    <row r="8939" spans="1:13" hidden="1" x14ac:dyDescent="0.25">
      <c r="A8939" s="128"/>
      <c r="B8939" s="2"/>
      <c r="C8939" s="139" t="s">
        <v>8952</v>
      </c>
      <c r="D8939" s="124" t="s">
        <v>8953</v>
      </c>
      <c r="E8939" s="118" t="s">
        <v>48</v>
      </c>
      <c r="F8939" s="124" t="s">
        <v>35249</v>
      </c>
      <c r="G8939" s="118" t="s">
        <v>30</v>
      </c>
      <c r="H8939" s="137">
        <v>44145</v>
      </c>
      <c r="I8939" s="119">
        <v>1438</v>
      </c>
      <c r="J8939" s="129">
        <v>1.2</v>
      </c>
      <c r="K8939" s="129">
        <v>2.4</v>
      </c>
      <c r="L8939" s="129">
        <v>2.88</v>
      </c>
      <c r="M8939" s="134" t="s">
        <v>23617</v>
      </c>
    </row>
    <row r="8940" spans="1:13" hidden="1" x14ac:dyDescent="0.25">
      <c r="A8940" s="128"/>
      <c r="B8940" s="2"/>
      <c r="C8940" s="139" t="s">
        <v>8954</v>
      </c>
      <c r="D8940" s="124" t="s">
        <v>8955</v>
      </c>
      <c r="E8940" s="118" t="s">
        <v>48</v>
      </c>
      <c r="F8940" s="124" t="s">
        <v>35249</v>
      </c>
      <c r="G8940" s="118" t="s">
        <v>30</v>
      </c>
      <c r="H8940" s="137">
        <v>44172</v>
      </c>
      <c r="I8940" s="119">
        <v>683.1</v>
      </c>
      <c r="J8940" s="129">
        <v>1.2</v>
      </c>
      <c r="K8940" s="129">
        <v>2.4</v>
      </c>
      <c r="L8940" s="129">
        <v>2.88</v>
      </c>
      <c r="M8940" s="134" t="s">
        <v>23617</v>
      </c>
    </row>
    <row r="8941" spans="1:13" hidden="1" x14ac:dyDescent="0.25">
      <c r="A8941" s="128"/>
      <c r="B8941" s="2"/>
      <c r="C8941" s="139" t="s">
        <v>8956</v>
      </c>
      <c r="D8941" s="124" t="s">
        <v>8957</v>
      </c>
      <c r="E8941" s="118" t="s">
        <v>48</v>
      </c>
      <c r="F8941" s="124" t="s">
        <v>35249</v>
      </c>
      <c r="G8941" s="118" t="s">
        <v>30</v>
      </c>
      <c r="H8941" s="137"/>
      <c r="I8941" s="119"/>
      <c r="J8941" s="129">
        <v>1.2</v>
      </c>
      <c r="K8941" s="129">
        <v>2.4</v>
      </c>
      <c r="L8941" s="129">
        <v>2.88</v>
      </c>
      <c r="M8941" s="134" t="s">
        <v>23617</v>
      </c>
    </row>
    <row r="8942" spans="1:13" hidden="1" x14ac:dyDescent="0.25">
      <c r="A8942" s="128"/>
      <c r="B8942" s="2"/>
      <c r="C8942" s="139" t="s">
        <v>8958</v>
      </c>
      <c r="D8942" s="124" t="s">
        <v>8959</v>
      </c>
      <c r="E8942" s="118" t="s">
        <v>48</v>
      </c>
      <c r="F8942" s="124" t="s">
        <v>35249</v>
      </c>
      <c r="G8942" s="118" t="s">
        <v>30</v>
      </c>
      <c r="H8942" s="137"/>
      <c r="I8942" s="119"/>
      <c r="J8942" s="129">
        <v>1.2</v>
      </c>
      <c r="K8942" s="129">
        <v>2.4</v>
      </c>
      <c r="L8942" s="129">
        <v>2.88</v>
      </c>
      <c r="M8942" s="134" t="s">
        <v>23617</v>
      </c>
    </row>
    <row r="8943" spans="1:13" hidden="1" x14ac:dyDescent="0.25">
      <c r="A8943" s="128"/>
      <c r="B8943" s="2"/>
      <c r="C8943" s="139" t="s">
        <v>8960</v>
      </c>
      <c r="D8943" s="124" t="s">
        <v>8961</v>
      </c>
      <c r="E8943" s="118" t="s">
        <v>48</v>
      </c>
      <c r="F8943" s="124" t="s">
        <v>35249</v>
      </c>
      <c r="G8943" s="118" t="s">
        <v>30</v>
      </c>
      <c r="H8943" s="137"/>
      <c r="I8943" s="119"/>
      <c r="J8943" s="129">
        <v>1.2</v>
      </c>
      <c r="K8943" s="129">
        <v>2.4</v>
      </c>
      <c r="L8943" s="129">
        <v>2.88</v>
      </c>
      <c r="M8943" s="134" t="s">
        <v>23617</v>
      </c>
    </row>
    <row r="8944" spans="1:13" hidden="1" x14ac:dyDescent="0.25">
      <c r="A8944" s="128"/>
      <c r="B8944" s="2"/>
      <c r="C8944" s="139" t="s">
        <v>8962</v>
      </c>
      <c r="D8944" s="124" t="s">
        <v>8963</v>
      </c>
      <c r="E8944" s="118" t="s">
        <v>48</v>
      </c>
      <c r="F8944" s="124" t="s">
        <v>35249</v>
      </c>
      <c r="G8944" s="118" t="s">
        <v>30</v>
      </c>
      <c r="H8944" s="137">
        <v>43872</v>
      </c>
      <c r="I8944" s="119">
        <v>312.7</v>
      </c>
      <c r="J8944" s="129">
        <v>1.2</v>
      </c>
      <c r="K8944" s="129">
        <v>2.4</v>
      </c>
      <c r="L8944" s="129">
        <v>2.88</v>
      </c>
      <c r="M8944" s="134" t="s">
        <v>23617</v>
      </c>
    </row>
    <row r="8945" spans="1:13" hidden="1" x14ac:dyDescent="0.25">
      <c r="A8945" s="128"/>
      <c r="B8945" s="2"/>
      <c r="C8945" s="139" t="s">
        <v>8964</v>
      </c>
      <c r="D8945" s="124" t="s">
        <v>8965</v>
      </c>
      <c r="E8945" s="118" t="s">
        <v>48</v>
      </c>
      <c r="F8945" s="124" t="s">
        <v>35249</v>
      </c>
      <c r="G8945" s="118" t="s">
        <v>30</v>
      </c>
      <c r="H8945" s="137">
        <v>44035</v>
      </c>
      <c r="I8945" s="119">
        <v>405</v>
      </c>
      <c r="J8945" s="129">
        <v>1.2</v>
      </c>
      <c r="K8945" s="129">
        <v>2.4</v>
      </c>
      <c r="L8945" s="129">
        <v>2.88</v>
      </c>
      <c r="M8945" s="134" t="s">
        <v>23617</v>
      </c>
    </row>
    <row r="8946" spans="1:13" hidden="1" x14ac:dyDescent="0.25">
      <c r="A8946" s="128"/>
      <c r="B8946" s="2"/>
      <c r="C8946" s="139" t="s">
        <v>8966</v>
      </c>
      <c r="D8946" s="124" t="s">
        <v>8967</v>
      </c>
      <c r="E8946" s="118" t="s">
        <v>48</v>
      </c>
      <c r="F8946" s="124" t="s">
        <v>35249</v>
      </c>
      <c r="G8946" s="118" t="s">
        <v>30</v>
      </c>
      <c r="H8946" s="137">
        <v>44517</v>
      </c>
      <c r="I8946" s="119">
        <v>657</v>
      </c>
      <c r="J8946" s="129">
        <v>1.2</v>
      </c>
      <c r="K8946" s="129">
        <v>2.4</v>
      </c>
      <c r="L8946" s="129">
        <v>2.88</v>
      </c>
      <c r="M8946" s="134" t="s">
        <v>23617</v>
      </c>
    </row>
    <row r="8947" spans="1:13" hidden="1" x14ac:dyDescent="0.25">
      <c r="A8947" s="128"/>
      <c r="B8947" s="2"/>
      <c r="C8947" s="139" t="s">
        <v>8968</v>
      </c>
      <c r="D8947" s="124" t="s">
        <v>8969</v>
      </c>
      <c r="E8947" s="118" t="s">
        <v>48</v>
      </c>
      <c r="F8947" s="124" t="s">
        <v>35249</v>
      </c>
      <c r="G8947" s="118" t="s">
        <v>30</v>
      </c>
      <c r="H8947" s="137">
        <v>44236</v>
      </c>
      <c r="I8947" s="119">
        <v>600.29999999999995</v>
      </c>
      <c r="J8947" s="129">
        <v>1.2</v>
      </c>
      <c r="K8947" s="129">
        <v>2.4</v>
      </c>
      <c r="L8947" s="129">
        <v>2.88</v>
      </c>
      <c r="M8947" s="134" t="s">
        <v>23617</v>
      </c>
    </row>
    <row r="8948" spans="1:13" hidden="1" x14ac:dyDescent="0.25">
      <c r="A8948" s="128"/>
      <c r="B8948" s="2"/>
      <c r="C8948" s="139" t="s">
        <v>8970</v>
      </c>
      <c r="D8948" s="124" t="s">
        <v>8971</v>
      </c>
      <c r="E8948" s="118" t="s">
        <v>48</v>
      </c>
      <c r="F8948" s="124" t="s">
        <v>35249</v>
      </c>
      <c r="G8948" s="118" t="s">
        <v>30</v>
      </c>
      <c r="H8948" s="137">
        <v>44517</v>
      </c>
      <c r="I8948" s="119">
        <v>725.4</v>
      </c>
      <c r="J8948" s="129"/>
      <c r="K8948" s="129"/>
      <c r="L8948" s="129">
        <v>0</v>
      </c>
      <c r="M8948" s="134" t="s">
        <v>23617</v>
      </c>
    </row>
    <row r="8949" spans="1:13" hidden="1" x14ac:dyDescent="0.25">
      <c r="A8949" s="128"/>
      <c r="B8949" s="2"/>
      <c r="C8949" s="139" t="s">
        <v>8972</v>
      </c>
      <c r="D8949" s="124" t="s">
        <v>8973</v>
      </c>
      <c r="E8949" s="118" t="s">
        <v>182</v>
      </c>
      <c r="F8949" s="124" t="s">
        <v>183</v>
      </c>
      <c r="G8949" s="118" t="s">
        <v>30</v>
      </c>
      <c r="H8949" s="137">
        <v>44127</v>
      </c>
      <c r="I8949" s="119">
        <v>1289.5</v>
      </c>
      <c r="J8949" s="129"/>
      <c r="K8949" s="129"/>
      <c r="L8949" s="129">
        <v>0</v>
      </c>
      <c r="M8949" s="134" t="s">
        <v>23617</v>
      </c>
    </row>
    <row r="8950" spans="1:13" hidden="1" x14ac:dyDescent="0.25">
      <c r="A8950" s="128"/>
      <c r="B8950" s="2"/>
      <c r="C8950" s="139" t="s">
        <v>8974</v>
      </c>
      <c r="D8950" s="124" t="s">
        <v>8975</v>
      </c>
      <c r="E8950" s="118" t="s">
        <v>48</v>
      </c>
      <c r="F8950" s="124" t="s">
        <v>35249</v>
      </c>
      <c r="G8950" s="118" t="s">
        <v>30</v>
      </c>
      <c r="H8950" s="137">
        <v>46077</v>
      </c>
      <c r="I8950" s="119">
        <v>607</v>
      </c>
      <c r="J8950" s="129">
        <v>1.8</v>
      </c>
      <c r="K8950" s="129">
        <v>2.4</v>
      </c>
      <c r="L8950" s="129">
        <v>4.32</v>
      </c>
      <c r="M8950" s="134" t="s">
        <v>23617</v>
      </c>
    </row>
    <row r="8951" spans="1:13" hidden="1" x14ac:dyDescent="0.25">
      <c r="A8951" s="128"/>
      <c r="B8951" s="2"/>
      <c r="C8951" s="139" t="s">
        <v>33206</v>
      </c>
      <c r="D8951" s="124" t="s">
        <v>33207</v>
      </c>
      <c r="E8951" s="118" t="s">
        <v>48</v>
      </c>
      <c r="F8951" s="124" t="s">
        <v>35249</v>
      </c>
      <c r="G8951" s="118" t="s">
        <v>30</v>
      </c>
      <c r="H8951" s="137"/>
      <c r="I8951" s="119"/>
      <c r="J8951" s="129">
        <v>1.8</v>
      </c>
      <c r="K8951" s="129">
        <v>2.4</v>
      </c>
      <c r="L8951" s="129">
        <v>4.32</v>
      </c>
      <c r="M8951" s="134" t="s">
        <v>23617</v>
      </c>
    </row>
    <row r="8952" spans="1:13" hidden="1" x14ac:dyDescent="0.25">
      <c r="A8952" s="128"/>
      <c r="B8952" s="2"/>
      <c r="C8952" s="139" t="s">
        <v>8976</v>
      </c>
      <c r="D8952" s="124" t="s">
        <v>8977</v>
      </c>
      <c r="E8952" s="118" t="s">
        <v>48</v>
      </c>
      <c r="F8952" s="124" t="s">
        <v>35249</v>
      </c>
      <c r="G8952" s="118" t="s">
        <v>30</v>
      </c>
      <c r="H8952" s="137">
        <v>44517</v>
      </c>
      <c r="I8952" s="119">
        <v>1261.8</v>
      </c>
      <c r="J8952" s="129">
        <v>1.8</v>
      </c>
      <c r="K8952" s="129">
        <v>2.4</v>
      </c>
      <c r="L8952" s="129">
        <v>4.32</v>
      </c>
      <c r="M8952" s="134" t="s">
        <v>23617</v>
      </c>
    </row>
    <row r="8953" spans="1:13" hidden="1" x14ac:dyDescent="0.25">
      <c r="A8953" s="128"/>
      <c r="B8953" s="2"/>
      <c r="C8953" s="139" t="s">
        <v>8978</v>
      </c>
      <c r="D8953" s="124" t="s">
        <v>8979</v>
      </c>
      <c r="E8953" s="118" t="s">
        <v>48</v>
      </c>
      <c r="F8953" s="124" t="s">
        <v>35249</v>
      </c>
      <c r="G8953" s="118" t="s">
        <v>30</v>
      </c>
      <c r="H8953" s="137">
        <v>46076</v>
      </c>
      <c r="I8953" s="119">
        <v>1098</v>
      </c>
      <c r="J8953" s="129">
        <v>1.8</v>
      </c>
      <c r="K8953" s="129">
        <v>2.4</v>
      </c>
      <c r="L8953" s="129">
        <v>4.32</v>
      </c>
      <c r="M8953" s="134" t="s">
        <v>23617</v>
      </c>
    </row>
    <row r="8954" spans="1:13" hidden="1" x14ac:dyDescent="0.25">
      <c r="A8954" s="128"/>
      <c r="B8954" s="2"/>
      <c r="C8954" s="139" t="s">
        <v>8980</v>
      </c>
      <c r="D8954" s="124" t="s">
        <v>8981</v>
      </c>
      <c r="E8954" s="118" t="s">
        <v>48</v>
      </c>
      <c r="F8954" s="124" t="s">
        <v>35249</v>
      </c>
      <c r="G8954" s="118" t="s">
        <v>30</v>
      </c>
      <c r="H8954" s="137">
        <v>44120</v>
      </c>
      <c r="I8954" s="119">
        <v>1091.1500000000001</v>
      </c>
      <c r="J8954" s="129">
        <v>1.8</v>
      </c>
      <c r="K8954" s="129">
        <v>2.4</v>
      </c>
      <c r="L8954" s="129">
        <v>4.32</v>
      </c>
      <c r="M8954" s="134" t="s">
        <v>23617</v>
      </c>
    </row>
    <row r="8955" spans="1:13" hidden="1" x14ac:dyDescent="0.25">
      <c r="A8955" s="128"/>
      <c r="B8955" s="2"/>
      <c r="C8955" s="139" t="s">
        <v>33335</v>
      </c>
      <c r="D8955" s="124" t="s">
        <v>33336</v>
      </c>
      <c r="E8955" s="118" t="s">
        <v>48</v>
      </c>
      <c r="F8955" s="124" t="s">
        <v>35249</v>
      </c>
      <c r="G8955" s="118" t="s">
        <v>30</v>
      </c>
      <c r="H8955" s="137"/>
      <c r="I8955" s="119"/>
      <c r="J8955" s="129">
        <v>1.8</v>
      </c>
      <c r="K8955" s="129">
        <v>2.4</v>
      </c>
      <c r="L8955" s="129">
        <v>4.32</v>
      </c>
      <c r="M8955" s="134" t="s">
        <v>23617</v>
      </c>
    </row>
    <row r="8956" spans="1:13" hidden="1" x14ac:dyDescent="0.25">
      <c r="A8956" s="128"/>
      <c r="B8956" s="2"/>
      <c r="C8956" s="139" t="s">
        <v>8982</v>
      </c>
      <c r="D8956" s="124" t="s">
        <v>8983</v>
      </c>
      <c r="E8956" s="118" t="s">
        <v>48</v>
      </c>
      <c r="F8956" s="124" t="s">
        <v>35249</v>
      </c>
      <c r="G8956" s="118" t="s">
        <v>30</v>
      </c>
      <c r="H8956" s="137">
        <v>46078</v>
      </c>
      <c r="I8956" s="119">
        <v>510.77</v>
      </c>
      <c r="J8956" s="129">
        <v>1.8</v>
      </c>
      <c r="K8956" s="129">
        <v>2.4</v>
      </c>
      <c r="L8956" s="129">
        <v>4.32</v>
      </c>
      <c r="M8956" s="134" t="s">
        <v>23617</v>
      </c>
    </row>
    <row r="8957" spans="1:13" hidden="1" x14ac:dyDescent="0.25">
      <c r="A8957" s="128"/>
      <c r="B8957" s="2"/>
      <c r="C8957" s="139" t="s">
        <v>8984</v>
      </c>
      <c r="D8957" s="124" t="s">
        <v>8985</v>
      </c>
      <c r="E8957" s="118" t="s">
        <v>48</v>
      </c>
      <c r="F8957" s="124" t="s">
        <v>35249</v>
      </c>
      <c r="G8957" s="118" t="s">
        <v>30</v>
      </c>
      <c r="H8957" s="137"/>
      <c r="I8957" s="119"/>
      <c r="J8957" s="129">
        <v>1.8</v>
      </c>
      <c r="K8957" s="129">
        <v>2.4</v>
      </c>
      <c r="L8957" s="129">
        <v>4.32</v>
      </c>
      <c r="M8957" s="134" t="s">
        <v>23618</v>
      </c>
    </row>
    <row r="8958" spans="1:13" hidden="1" x14ac:dyDescent="0.25">
      <c r="A8958" s="128"/>
      <c r="B8958" s="2"/>
      <c r="C8958" s="139" t="s">
        <v>31360</v>
      </c>
      <c r="D8958" s="124" t="s">
        <v>31361</v>
      </c>
      <c r="E8958" s="118" t="s">
        <v>48</v>
      </c>
      <c r="F8958" s="124" t="s">
        <v>35249</v>
      </c>
      <c r="G8958" s="118" t="s">
        <v>30</v>
      </c>
      <c r="H8958" s="137"/>
      <c r="I8958" s="119"/>
      <c r="J8958" s="129">
        <v>1.8</v>
      </c>
      <c r="K8958" s="129">
        <v>2.4</v>
      </c>
      <c r="L8958" s="129">
        <v>4.32</v>
      </c>
      <c r="M8958" s="134" t="s">
        <v>23619</v>
      </c>
    </row>
    <row r="8959" spans="1:13" hidden="1" x14ac:dyDescent="0.25">
      <c r="A8959" s="128"/>
      <c r="B8959" s="2"/>
      <c r="C8959" s="139" t="s">
        <v>8986</v>
      </c>
      <c r="D8959" s="124" t="s">
        <v>8987</v>
      </c>
      <c r="E8959" s="118" t="s">
        <v>48</v>
      </c>
      <c r="F8959" s="124" t="s">
        <v>35249</v>
      </c>
      <c r="G8959" s="118" t="s">
        <v>30</v>
      </c>
      <c r="H8959" s="137">
        <v>44517</v>
      </c>
      <c r="I8959" s="119">
        <v>829.8</v>
      </c>
      <c r="J8959" s="129">
        <v>1.2</v>
      </c>
      <c r="K8959" s="129">
        <v>2.4</v>
      </c>
      <c r="L8959" s="129">
        <v>2.88</v>
      </c>
      <c r="M8959" s="134" t="s">
        <v>23619</v>
      </c>
    </row>
    <row r="8960" spans="1:13" hidden="1" x14ac:dyDescent="0.25">
      <c r="A8960" s="128"/>
      <c r="B8960" s="2"/>
      <c r="C8960" s="139" t="s">
        <v>8988</v>
      </c>
      <c r="D8960" s="124" t="s">
        <v>8989</v>
      </c>
      <c r="E8960" s="118" t="s">
        <v>48</v>
      </c>
      <c r="F8960" s="124" t="s">
        <v>35249</v>
      </c>
      <c r="G8960" s="118" t="s">
        <v>30</v>
      </c>
      <c r="H8960" s="137">
        <v>43475</v>
      </c>
      <c r="I8960" s="119">
        <v>495</v>
      </c>
      <c r="J8960" s="129">
        <v>1.2</v>
      </c>
      <c r="K8960" s="129">
        <v>2.4</v>
      </c>
      <c r="L8960" s="129">
        <v>2.88</v>
      </c>
      <c r="M8960" s="134" t="s">
        <v>23619</v>
      </c>
    </row>
    <row r="8961" spans="1:13" hidden="1" x14ac:dyDescent="0.25">
      <c r="A8961" s="128"/>
      <c r="B8961" s="2"/>
      <c r="C8961" s="139" t="s">
        <v>27938</v>
      </c>
      <c r="D8961" s="124" t="s">
        <v>27939</v>
      </c>
      <c r="E8961" s="118" t="s">
        <v>48</v>
      </c>
      <c r="F8961" s="124" t="s">
        <v>35249</v>
      </c>
      <c r="G8961" s="118" t="s">
        <v>30</v>
      </c>
      <c r="H8961" s="137"/>
      <c r="I8961" s="119"/>
      <c r="J8961" s="129">
        <v>1.2</v>
      </c>
      <c r="K8961" s="129">
        <v>2.4</v>
      </c>
      <c r="L8961" s="129">
        <v>2.88</v>
      </c>
      <c r="M8961" s="134" t="s">
        <v>23619</v>
      </c>
    </row>
    <row r="8962" spans="1:13" hidden="1" x14ac:dyDescent="0.25">
      <c r="A8962" s="128"/>
      <c r="B8962" s="2"/>
      <c r="C8962" s="139" t="s">
        <v>8990</v>
      </c>
      <c r="D8962" s="124" t="s">
        <v>8991</v>
      </c>
      <c r="E8962" s="118" t="s">
        <v>48</v>
      </c>
      <c r="F8962" s="124" t="s">
        <v>35249</v>
      </c>
      <c r="G8962" s="118" t="s">
        <v>30</v>
      </c>
      <c r="H8962" s="137">
        <v>43749</v>
      </c>
      <c r="I8962" s="119">
        <v>1262.7</v>
      </c>
      <c r="J8962" s="129">
        <v>1.2</v>
      </c>
      <c r="K8962" s="129">
        <v>2.4</v>
      </c>
      <c r="L8962" s="129">
        <v>2.88</v>
      </c>
      <c r="M8962" s="134" t="s">
        <v>23619</v>
      </c>
    </row>
    <row r="8963" spans="1:13" hidden="1" x14ac:dyDescent="0.25">
      <c r="A8963" s="128"/>
      <c r="B8963" s="2"/>
      <c r="C8963" s="139" t="s">
        <v>8992</v>
      </c>
      <c r="D8963" s="124" t="s">
        <v>8993</v>
      </c>
      <c r="E8963" s="118" t="s">
        <v>48</v>
      </c>
      <c r="F8963" s="124" t="s">
        <v>35249</v>
      </c>
      <c r="G8963" s="118" t="s">
        <v>30</v>
      </c>
      <c r="H8963" s="137">
        <v>43691</v>
      </c>
      <c r="I8963" s="119">
        <v>1442.7</v>
      </c>
      <c r="J8963" s="129">
        <v>1.2</v>
      </c>
      <c r="K8963" s="129">
        <v>2.4</v>
      </c>
      <c r="L8963" s="129">
        <v>2.88</v>
      </c>
      <c r="M8963" s="134" t="s">
        <v>23619</v>
      </c>
    </row>
    <row r="8964" spans="1:13" hidden="1" x14ac:dyDescent="0.25">
      <c r="A8964" s="128"/>
      <c r="B8964" s="2"/>
      <c r="C8964" s="139" t="s">
        <v>34350</v>
      </c>
      <c r="D8964" s="124" t="s">
        <v>34351</v>
      </c>
      <c r="E8964" s="118" t="s">
        <v>48</v>
      </c>
      <c r="F8964" s="124" t="s">
        <v>35249</v>
      </c>
      <c r="G8964" s="118" t="s">
        <v>30</v>
      </c>
      <c r="H8964" s="137">
        <v>44076</v>
      </c>
      <c r="I8964" s="119">
        <v>1553.4</v>
      </c>
      <c r="J8964" s="129">
        <v>1.2</v>
      </c>
      <c r="K8964" s="129">
        <v>2.4</v>
      </c>
      <c r="L8964" s="129">
        <v>2.88</v>
      </c>
      <c r="M8964" s="134" t="s">
        <v>23619</v>
      </c>
    </row>
    <row r="8965" spans="1:13" hidden="1" x14ac:dyDescent="0.25">
      <c r="A8965" s="128"/>
      <c r="B8965" s="2"/>
      <c r="C8965" s="139" t="s">
        <v>8994</v>
      </c>
      <c r="D8965" s="124" t="s">
        <v>8995</v>
      </c>
      <c r="E8965" s="118" t="s">
        <v>7988</v>
      </c>
      <c r="F8965" s="124" t="s">
        <v>156</v>
      </c>
      <c r="G8965" s="118" t="s">
        <v>30</v>
      </c>
      <c r="H8965" s="137"/>
      <c r="I8965" s="119"/>
      <c r="J8965" s="129">
        <v>1.2</v>
      </c>
      <c r="K8965" s="129">
        <v>2.4</v>
      </c>
      <c r="L8965" s="129">
        <v>2.88</v>
      </c>
      <c r="M8965" s="134" t="s">
        <v>23619</v>
      </c>
    </row>
    <row r="8966" spans="1:13" hidden="1" x14ac:dyDescent="0.25">
      <c r="A8966" s="128"/>
      <c r="B8966" s="2"/>
      <c r="C8966" s="139" t="s">
        <v>8994</v>
      </c>
      <c r="D8966" s="124" t="s">
        <v>8995</v>
      </c>
      <c r="E8966" s="118" t="s">
        <v>8996</v>
      </c>
      <c r="F8966" s="124" t="s">
        <v>8997</v>
      </c>
      <c r="G8966" s="118" t="s">
        <v>30</v>
      </c>
      <c r="H8966" s="137">
        <v>41120</v>
      </c>
      <c r="I8966" s="119">
        <v>1084.1500000000001</v>
      </c>
      <c r="J8966" s="129">
        <v>1.2</v>
      </c>
      <c r="K8966" s="129">
        <v>2.4</v>
      </c>
      <c r="L8966" s="129">
        <v>2.88</v>
      </c>
      <c r="M8966" s="134" t="s">
        <v>23620</v>
      </c>
    </row>
    <row r="8967" spans="1:13" hidden="1" x14ac:dyDescent="0.25">
      <c r="A8967" s="128"/>
      <c r="B8967" s="2"/>
      <c r="C8967" s="139" t="s">
        <v>8994</v>
      </c>
      <c r="D8967" s="124" t="s">
        <v>8995</v>
      </c>
      <c r="E8967" s="118" t="s">
        <v>8998</v>
      </c>
      <c r="F8967" s="124" t="s">
        <v>8999</v>
      </c>
      <c r="G8967" s="118" t="s">
        <v>30</v>
      </c>
      <c r="H8967" s="137">
        <v>40536</v>
      </c>
      <c r="I8967" s="119">
        <v>948.9</v>
      </c>
      <c r="J8967" s="129">
        <v>1.2</v>
      </c>
      <c r="K8967" s="129">
        <v>2.4</v>
      </c>
      <c r="L8967" s="129">
        <v>2.88</v>
      </c>
      <c r="M8967" s="134" t="s">
        <v>23620</v>
      </c>
    </row>
    <row r="8968" spans="1:13" hidden="1" x14ac:dyDescent="0.25">
      <c r="A8968" s="128"/>
      <c r="B8968" s="2"/>
      <c r="C8968" s="139" t="s">
        <v>9000</v>
      </c>
      <c r="D8968" s="124" t="s">
        <v>9001</v>
      </c>
      <c r="E8968" s="118" t="s">
        <v>48</v>
      </c>
      <c r="F8968" s="124" t="s">
        <v>35249</v>
      </c>
      <c r="G8968" s="118" t="s">
        <v>30</v>
      </c>
      <c r="H8968" s="137">
        <v>41849</v>
      </c>
      <c r="I8968" s="119">
        <v>214</v>
      </c>
      <c r="J8968" s="129">
        <v>1.2</v>
      </c>
      <c r="K8968" s="129">
        <v>2.4</v>
      </c>
      <c r="L8968" s="129">
        <v>2.88</v>
      </c>
      <c r="M8968" s="134" t="s">
        <v>23620</v>
      </c>
    </row>
    <row r="8969" spans="1:13" hidden="1" x14ac:dyDescent="0.25">
      <c r="A8969" s="128"/>
      <c r="B8969" s="2"/>
      <c r="C8969" s="139" t="s">
        <v>9002</v>
      </c>
      <c r="D8969" s="124" t="s">
        <v>9003</v>
      </c>
      <c r="E8969" s="118" t="s">
        <v>167</v>
      </c>
      <c r="F8969" s="124" t="s">
        <v>168</v>
      </c>
      <c r="G8969" s="118" t="s">
        <v>30</v>
      </c>
      <c r="H8969" s="137"/>
      <c r="I8969" s="119"/>
      <c r="J8969" s="129">
        <v>1.2</v>
      </c>
      <c r="K8969" s="129">
        <v>2.4</v>
      </c>
      <c r="L8969" s="129">
        <v>2.88</v>
      </c>
      <c r="M8969" s="134" t="s">
        <v>23620</v>
      </c>
    </row>
    <row r="8970" spans="1:13" hidden="1" x14ac:dyDescent="0.25">
      <c r="A8970" s="128"/>
      <c r="B8970" s="2"/>
      <c r="C8970" s="139" t="s">
        <v>9002</v>
      </c>
      <c r="D8970" s="124" t="s">
        <v>9003</v>
      </c>
      <c r="E8970" s="118" t="s">
        <v>205</v>
      </c>
      <c r="F8970" s="124" t="s">
        <v>206</v>
      </c>
      <c r="G8970" s="118" t="s">
        <v>30</v>
      </c>
      <c r="H8970" s="137"/>
      <c r="I8970" s="119"/>
      <c r="J8970" s="129">
        <v>1.2</v>
      </c>
      <c r="K8970" s="129">
        <v>2.4</v>
      </c>
      <c r="L8970" s="129">
        <v>2.88</v>
      </c>
      <c r="M8970" s="134" t="s">
        <v>23621</v>
      </c>
    </row>
    <row r="8971" spans="1:13" hidden="1" x14ac:dyDescent="0.25">
      <c r="A8971" s="128"/>
      <c r="B8971" s="2"/>
      <c r="C8971" s="139" t="s">
        <v>9002</v>
      </c>
      <c r="D8971" s="124" t="s">
        <v>9003</v>
      </c>
      <c r="E8971" s="118" t="s">
        <v>119</v>
      </c>
      <c r="F8971" s="124" t="s">
        <v>120</v>
      </c>
      <c r="G8971" s="118" t="s">
        <v>30</v>
      </c>
      <c r="H8971" s="137"/>
      <c r="I8971" s="119"/>
      <c r="J8971" s="129">
        <v>1.2</v>
      </c>
      <c r="K8971" s="129">
        <v>2.4</v>
      </c>
      <c r="L8971" s="129">
        <v>2.88</v>
      </c>
      <c r="M8971" s="134" t="s">
        <v>23622</v>
      </c>
    </row>
    <row r="8972" spans="1:13" hidden="1" x14ac:dyDescent="0.25">
      <c r="A8972" s="128"/>
      <c r="B8972" s="2"/>
      <c r="C8972" s="139" t="s">
        <v>32746</v>
      </c>
      <c r="D8972" s="124" t="s">
        <v>32747</v>
      </c>
      <c r="E8972" s="118" t="s">
        <v>48</v>
      </c>
      <c r="F8972" s="124" t="s">
        <v>35249</v>
      </c>
      <c r="G8972" s="118" t="s">
        <v>30</v>
      </c>
      <c r="H8972" s="137"/>
      <c r="I8972" s="119"/>
      <c r="J8972" s="129">
        <v>1.2</v>
      </c>
      <c r="K8972" s="129">
        <v>2.4</v>
      </c>
      <c r="L8972" s="129">
        <v>2.88</v>
      </c>
      <c r="M8972" s="134" t="s">
        <v>23622</v>
      </c>
    </row>
    <row r="8973" spans="1:13" hidden="1" x14ac:dyDescent="0.25">
      <c r="A8973" s="128"/>
      <c r="B8973" s="2"/>
      <c r="C8973" s="139" t="s">
        <v>31460</v>
      </c>
      <c r="D8973" s="124" t="s">
        <v>31461</v>
      </c>
      <c r="E8973" s="118" t="s">
        <v>48</v>
      </c>
      <c r="F8973" s="124" t="s">
        <v>35249</v>
      </c>
      <c r="G8973" s="118" t="s">
        <v>30</v>
      </c>
      <c r="H8973" s="137"/>
      <c r="I8973" s="119"/>
      <c r="J8973" s="129">
        <v>1.2</v>
      </c>
      <c r="K8973" s="129">
        <v>2.4</v>
      </c>
      <c r="L8973" s="129">
        <v>2.88</v>
      </c>
      <c r="M8973" s="134" t="s">
        <v>23622</v>
      </c>
    </row>
    <row r="8974" spans="1:13" hidden="1" x14ac:dyDescent="0.25">
      <c r="A8974" s="128"/>
      <c r="B8974" s="2"/>
      <c r="C8974" s="139" t="s">
        <v>9004</v>
      </c>
      <c r="D8974" s="124" t="s">
        <v>9005</v>
      </c>
      <c r="E8974" s="118" t="s">
        <v>48</v>
      </c>
      <c r="F8974" s="124" t="s">
        <v>35249</v>
      </c>
      <c r="G8974" s="118" t="s">
        <v>30</v>
      </c>
      <c r="H8974" s="137">
        <v>42191</v>
      </c>
      <c r="I8974" s="119">
        <v>730</v>
      </c>
      <c r="J8974" s="129">
        <v>1.2</v>
      </c>
      <c r="K8974" s="129">
        <v>2.4</v>
      </c>
      <c r="L8974" s="129">
        <v>2.88</v>
      </c>
      <c r="M8974" s="134" t="s">
        <v>23622</v>
      </c>
    </row>
    <row r="8975" spans="1:13" hidden="1" x14ac:dyDescent="0.25">
      <c r="A8975" s="128"/>
      <c r="B8975" s="2"/>
      <c r="C8975" s="139" t="s">
        <v>9006</v>
      </c>
      <c r="D8975" s="124" t="s">
        <v>9007</v>
      </c>
      <c r="E8975" s="118" t="s">
        <v>48</v>
      </c>
      <c r="F8975" s="124" t="s">
        <v>35249</v>
      </c>
      <c r="G8975" s="118" t="s">
        <v>30</v>
      </c>
      <c r="H8975" s="137">
        <v>41618</v>
      </c>
      <c r="I8975" s="119">
        <v>1024.28</v>
      </c>
      <c r="J8975" s="129">
        <v>1.2</v>
      </c>
      <c r="K8975" s="129">
        <v>2.4</v>
      </c>
      <c r="L8975" s="129">
        <v>2.88</v>
      </c>
      <c r="M8975" s="134" t="s">
        <v>23622</v>
      </c>
    </row>
    <row r="8976" spans="1:13" hidden="1" x14ac:dyDescent="0.25">
      <c r="A8976" s="128"/>
      <c r="B8976" s="2"/>
      <c r="C8976" s="139" t="s">
        <v>42149</v>
      </c>
      <c r="D8976" s="124" t="s">
        <v>42150</v>
      </c>
      <c r="E8976" s="118" t="s">
        <v>48</v>
      </c>
      <c r="F8976" s="124" t="s">
        <v>35249</v>
      </c>
      <c r="G8976" s="118" t="s">
        <v>30</v>
      </c>
      <c r="H8976" s="137"/>
      <c r="I8976" s="119"/>
      <c r="J8976" s="129">
        <v>1.2</v>
      </c>
      <c r="K8976" s="129">
        <v>2.4</v>
      </c>
      <c r="L8976" s="129">
        <v>2.88</v>
      </c>
      <c r="M8976" s="134" t="s">
        <v>23622</v>
      </c>
    </row>
    <row r="8977" spans="1:13" hidden="1" x14ac:dyDescent="0.25">
      <c r="A8977" s="128"/>
      <c r="B8977" s="2"/>
      <c r="C8977" s="139" t="s">
        <v>9008</v>
      </c>
      <c r="D8977" s="124" t="s">
        <v>9009</v>
      </c>
      <c r="E8977" s="118" t="s">
        <v>48</v>
      </c>
      <c r="F8977" s="124" t="s">
        <v>35249</v>
      </c>
      <c r="G8977" s="118" t="s">
        <v>30</v>
      </c>
      <c r="H8977" s="137">
        <v>43746</v>
      </c>
      <c r="I8977" s="119">
        <v>597.6</v>
      </c>
      <c r="J8977" s="129">
        <v>1.2</v>
      </c>
      <c r="K8977" s="129">
        <v>2.4</v>
      </c>
      <c r="L8977" s="129">
        <v>2.88</v>
      </c>
      <c r="M8977" s="134" t="s">
        <v>23622</v>
      </c>
    </row>
    <row r="8978" spans="1:13" hidden="1" x14ac:dyDescent="0.25">
      <c r="A8978" s="128"/>
      <c r="B8978" s="2"/>
      <c r="C8978" s="139" t="s">
        <v>9010</v>
      </c>
      <c r="D8978" s="124" t="s">
        <v>9011</v>
      </c>
      <c r="E8978" s="118" t="s">
        <v>9012</v>
      </c>
      <c r="F8978" s="124" t="s">
        <v>9013</v>
      </c>
      <c r="G8978" s="118" t="s">
        <v>30</v>
      </c>
      <c r="H8978" s="137">
        <v>40907</v>
      </c>
      <c r="I8978" s="119">
        <v>654.04999999999995</v>
      </c>
      <c r="J8978" s="129">
        <v>1.2</v>
      </c>
      <c r="K8978" s="129">
        <v>2.4</v>
      </c>
      <c r="L8978" s="129">
        <v>2.88</v>
      </c>
      <c r="M8978" s="134" t="s">
        <v>23622</v>
      </c>
    </row>
    <row r="8979" spans="1:13" hidden="1" x14ac:dyDescent="0.25">
      <c r="A8979" s="128"/>
      <c r="B8979" s="2"/>
      <c r="C8979" s="139" t="s">
        <v>9014</v>
      </c>
      <c r="D8979" s="124" t="s">
        <v>9015</v>
      </c>
      <c r="E8979" s="118" t="s">
        <v>119</v>
      </c>
      <c r="F8979" s="124" t="s">
        <v>120</v>
      </c>
      <c r="G8979" s="118" t="s">
        <v>30</v>
      </c>
      <c r="H8979" s="137">
        <v>44918</v>
      </c>
      <c r="I8979" s="119">
        <v>1881.93</v>
      </c>
      <c r="J8979" s="129">
        <v>1.2</v>
      </c>
      <c r="K8979" s="129">
        <v>2.4</v>
      </c>
      <c r="L8979" s="129">
        <v>2.88</v>
      </c>
      <c r="M8979" s="134" t="s">
        <v>23622</v>
      </c>
    </row>
    <row r="8980" spans="1:13" hidden="1" x14ac:dyDescent="0.25">
      <c r="A8980" s="128"/>
      <c r="B8980" s="2"/>
      <c r="C8980" s="139" t="s">
        <v>9016</v>
      </c>
      <c r="D8980" s="124" t="s">
        <v>9017</v>
      </c>
      <c r="E8980" s="118" t="s">
        <v>103</v>
      </c>
      <c r="F8980" s="124" t="s">
        <v>104</v>
      </c>
      <c r="G8980" s="118" t="s">
        <v>30</v>
      </c>
      <c r="H8980" s="137">
        <v>44223</v>
      </c>
      <c r="I8980" s="119">
        <v>2057.7199999999998</v>
      </c>
      <c r="J8980" s="129">
        <v>1.2</v>
      </c>
      <c r="K8980" s="129">
        <v>2.4</v>
      </c>
      <c r="L8980" s="129">
        <v>2.88</v>
      </c>
      <c r="M8980" s="134" t="s">
        <v>23622</v>
      </c>
    </row>
    <row r="8981" spans="1:13" hidden="1" x14ac:dyDescent="0.25">
      <c r="A8981" s="128"/>
      <c r="B8981" s="2"/>
      <c r="C8981" s="139" t="s">
        <v>9018</v>
      </c>
      <c r="D8981" s="124" t="s">
        <v>9019</v>
      </c>
      <c r="E8981" s="118" t="s">
        <v>48</v>
      </c>
      <c r="F8981" s="124" t="s">
        <v>35249</v>
      </c>
      <c r="G8981" s="118" t="s">
        <v>30</v>
      </c>
      <c r="H8981" s="137">
        <v>42625</v>
      </c>
      <c r="I8981" s="119">
        <v>3891.58</v>
      </c>
      <c r="J8981" s="129">
        <v>1.2</v>
      </c>
      <c r="K8981" s="129">
        <v>2.4</v>
      </c>
      <c r="L8981" s="129">
        <v>2.88</v>
      </c>
      <c r="M8981" s="134" t="s">
        <v>23622</v>
      </c>
    </row>
    <row r="8982" spans="1:13" hidden="1" x14ac:dyDescent="0.25">
      <c r="A8982" s="128"/>
      <c r="B8982" s="2"/>
      <c r="C8982" s="139" t="s">
        <v>9020</v>
      </c>
      <c r="D8982" s="124" t="s">
        <v>9021</v>
      </c>
      <c r="E8982" s="118" t="s">
        <v>48</v>
      </c>
      <c r="F8982" s="124" t="s">
        <v>35249</v>
      </c>
      <c r="G8982" s="118" t="s">
        <v>30</v>
      </c>
      <c r="H8982" s="137">
        <v>43397</v>
      </c>
      <c r="I8982" s="119">
        <v>3061.76</v>
      </c>
      <c r="J8982" s="129">
        <v>1.2</v>
      </c>
      <c r="K8982" s="129">
        <v>2.4</v>
      </c>
      <c r="L8982" s="129">
        <v>2.88</v>
      </c>
      <c r="M8982" s="134" t="s">
        <v>23622</v>
      </c>
    </row>
    <row r="8983" spans="1:13" hidden="1" x14ac:dyDescent="0.25">
      <c r="A8983" s="128"/>
      <c r="B8983" s="2"/>
      <c r="C8983" s="139" t="s">
        <v>9022</v>
      </c>
      <c r="D8983" s="124" t="s">
        <v>9023</v>
      </c>
      <c r="E8983" s="118" t="s">
        <v>48</v>
      </c>
      <c r="F8983" s="124" t="s">
        <v>35249</v>
      </c>
      <c r="G8983" s="118" t="s">
        <v>30</v>
      </c>
      <c r="H8983" s="137">
        <v>44645</v>
      </c>
      <c r="I8983" s="119">
        <v>3233.61</v>
      </c>
      <c r="J8983" s="129">
        <v>1.2</v>
      </c>
      <c r="K8983" s="129">
        <v>2.4</v>
      </c>
      <c r="L8983" s="129">
        <v>2.88</v>
      </c>
      <c r="M8983" s="134" t="s">
        <v>23622</v>
      </c>
    </row>
    <row r="8984" spans="1:13" hidden="1" x14ac:dyDescent="0.25">
      <c r="A8984" s="128"/>
      <c r="B8984" s="2"/>
      <c r="C8984" s="139" t="s">
        <v>9024</v>
      </c>
      <c r="D8984" s="124" t="s">
        <v>9025</v>
      </c>
      <c r="E8984" s="118" t="s">
        <v>48</v>
      </c>
      <c r="F8984" s="124" t="s">
        <v>35249</v>
      </c>
      <c r="G8984" s="118" t="s">
        <v>30</v>
      </c>
      <c r="H8984" s="137">
        <v>44670</v>
      </c>
      <c r="I8984" s="119">
        <v>3233.61</v>
      </c>
      <c r="J8984" s="129">
        <v>1.2</v>
      </c>
      <c r="K8984" s="129">
        <v>2.4</v>
      </c>
      <c r="L8984" s="129">
        <v>2.88</v>
      </c>
      <c r="M8984" s="134" t="s">
        <v>23622</v>
      </c>
    </row>
    <row r="8985" spans="1:13" hidden="1" x14ac:dyDescent="0.25">
      <c r="A8985" s="128"/>
      <c r="B8985" s="2"/>
      <c r="C8985" s="139" t="s">
        <v>18916</v>
      </c>
      <c r="D8985" s="124" t="s">
        <v>18915</v>
      </c>
      <c r="E8985" s="118" t="s">
        <v>48</v>
      </c>
      <c r="F8985" s="124" t="s">
        <v>35249</v>
      </c>
      <c r="G8985" s="118" t="s">
        <v>30</v>
      </c>
      <c r="H8985" s="137"/>
      <c r="I8985" s="119"/>
      <c r="J8985" s="129">
        <v>1.2</v>
      </c>
      <c r="K8985" s="129">
        <v>2.4</v>
      </c>
      <c r="L8985" s="129">
        <v>2.88</v>
      </c>
      <c r="M8985" s="134" t="s">
        <v>23622</v>
      </c>
    </row>
    <row r="8986" spans="1:13" hidden="1" x14ac:dyDescent="0.25">
      <c r="A8986" s="128"/>
      <c r="B8986" s="2"/>
      <c r="C8986" s="139" t="s">
        <v>9026</v>
      </c>
      <c r="D8986" s="124" t="s">
        <v>9027</v>
      </c>
      <c r="E8986" s="118" t="s">
        <v>105</v>
      </c>
      <c r="F8986" s="124" t="s">
        <v>106</v>
      </c>
      <c r="G8986" s="118" t="s">
        <v>30</v>
      </c>
      <c r="H8986" s="137"/>
      <c r="I8986" s="119"/>
      <c r="J8986" s="129">
        <v>1.2</v>
      </c>
      <c r="K8986" s="129">
        <v>2.4</v>
      </c>
      <c r="L8986" s="129">
        <v>2.88</v>
      </c>
      <c r="M8986" s="134" t="s">
        <v>23622</v>
      </c>
    </row>
    <row r="8987" spans="1:13" hidden="1" x14ac:dyDescent="0.25">
      <c r="A8987" s="128"/>
      <c r="B8987" s="2"/>
      <c r="C8987" s="139" t="s">
        <v>9026</v>
      </c>
      <c r="D8987" s="124" t="s">
        <v>9027</v>
      </c>
      <c r="E8987" s="118" t="s">
        <v>9028</v>
      </c>
      <c r="F8987" s="124" t="s">
        <v>9029</v>
      </c>
      <c r="G8987" s="118" t="s">
        <v>30</v>
      </c>
      <c r="H8987" s="137"/>
      <c r="I8987" s="119"/>
      <c r="J8987" s="129">
        <v>1.2</v>
      </c>
      <c r="K8987" s="129">
        <v>2.4</v>
      </c>
      <c r="L8987" s="129">
        <v>2.88</v>
      </c>
      <c r="M8987" s="134" t="s">
        <v>23622</v>
      </c>
    </row>
    <row r="8988" spans="1:13" hidden="1" x14ac:dyDescent="0.25">
      <c r="A8988" s="128"/>
      <c r="B8988" s="2"/>
      <c r="C8988" s="139" t="s">
        <v>9026</v>
      </c>
      <c r="D8988" s="124" t="s">
        <v>9027</v>
      </c>
      <c r="E8988" s="118" t="s">
        <v>9030</v>
      </c>
      <c r="F8988" s="124" t="s">
        <v>9031</v>
      </c>
      <c r="G8988" s="118" t="s">
        <v>30</v>
      </c>
      <c r="H8988" s="137"/>
      <c r="I8988" s="119"/>
      <c r="J8988" s="129">
        <v>1.2</v>
      </c>
      <c r="K8988" s="129">
        <v>2.4</v>
      </c>
      <c r="L8988" s="129">
        <v>2.88</v>
      </c>
      <c r="M8988" s="134" t="s">
        <v>23622</v>
      </c>
    </row>
    <row r="8989" spans="1:13" hidden="1" x14ac:dyDescent="0.25">
      <c r="A8989" s="128"/>
      <c r="B8989" s="2"/>
      <c r="C8989" s="139" t="s">
        <v>9026</v>
      </c>
      <c r="D8989" s="124" t="s">
        <v>9027</v>
      </c>
      <c r="E8989" s="118" t="s">
        <v>337</v>
      </c>
      <c r="F8989" s="124" t="s">
        <v>338</v>
      </c>
      <c r="G8989" s="118" t="s">
        <v>30</v>
      </c>
      <c r="H8989" s="137"/>
      <c r="I8989" s="119"/>
      <c r="J8989" s="129">
        <v>1.2</v>
      </c>
      <c r="K8989" s="129">
        <v>2.4</v>
      </c>
      <c r="L8989" s="129">
        <v>2.88</v>
      </c>
      <c r="M8989" s="134" t="s">
        <v>23622</v>
      </c>
    </row>
    <row r="8990" spans="1:13" hidden="1" x14ac:dyDescent="0.25">
      <c r="A8990" s="128"/>
      <c r="B8990" s="2"/>
      <c r="C8990" s="139" t="s">
        <v>9026</v>
      </c>
      <c r="D8990" s="124" t="s">
        <v>9027</v>
      </c>
      <c r="E8990" s="118" t="s">
        <v>339</v>
      </c>
      <c r="F8990" s="124" t="s">
        <v>340</v>
      </c>
      <c r="G8990" s="118" t="s">
        <v>30</v>
      </c>
      <c r="H8990" s="137"/>
      <c r="I8990" s="119"/>
      <c r="J8990" s="129">
        <v>1.2</v>
      </c>
      <c r="K8990" s="129">
        <v>2.4</v>
      </c>
      <c r="L8990" s="129">
        <v>2.88</v>
      </c>
      <c r="M8990" s="134" t="s">
        <v>23622</v>
      </c>
    </row>
    <row r="8991" spans="1:13" hidden="1" x14ac:dyDescent="0.25">
      <c r="A8991" s="128"/>
      <c r="B8991" s="2"/>
      <c r="C8991" s="139" t="s">
        <v>9026</v>
      </c>
      <c r="D8991" s="124" t="s">
        <v>9027</v>
      </c>
      <c r="E8991" s="118" t="s">
        <v>341</v>
      </c>
      <c r="F8991" s="124" t="s">
        <v>342</v>
      </c>
      <c r="G8991" s="118" t="s">
        <v>30</v>
      </c>
      <c r="H8991" s="137"/>
      <c r="I8991" s="119"/>
      <c r="J8991" s="129">
        <v>1.2</v>
      </c>
      <c r="K8991" s="129">
        <v>2.4</v>
      </c>
      <c r="L8991" s="129">
        <v>2.88</v>
      </c>
      <c r="M8991" s="134" t="s">
        <v>23622</v>
      </c>
    </row>
    <row r="8992" spans="1:13" hidden="1" x14ac:dyDescent="0.25">
      <c r="A8992" s="128"/>
      <c r="B8992" s="2"/>
      <c r="C8992" s="139" t="s">
        <v>9026</v>
      </c>
      <c r="D8992" s="124" t="s">
        <v>9027</v>
      </c>
      <c r="E8992" s="118" t="s">
        <v>343</v>
      </c>
      <c r="F8992" s="124" t="s">
        <v>344</v>
      </c>
      <c r="G8992" s="118" t="s">
        <v>30</v>
      </c>
      <c r="H8992" s="137"/>
      <c r="I8992" s="119"/>
      <c r="J8992" s="129">
        <v>1.2</v>
      </c>
      <c r="K8992" s="129">
        <v>2.4</v>
      </c>
      <c r="L8992" s="129">
        <v>2.88</v>
      </c>
      <c r="M8992" s="134" t="s">
        <v>23622</v>
      </c>
    </row>
    <row r="8993" spans="1:13" hidden="1" x14ac:dyDescent="0.25">
      <c r="A8993" s="128"/>
      <c r="B8993" s="2"/>
      <c r="C8993" s="139" t="s">
        <v>9026</v>
      </c>
      <c r="D8993" s="124" t="s">
        <v>9027</v>
      </c>
      <c r="E8993" s="118" t="s">
        <v>345</v>
      </c>
      <c r="F8993" s="124" t="s">
        <v>346</v>
      </c>
      <c r="G8993" s="118" t="s">
        <v>30</v>
      </c>
      <c r="H8993" s="137"/>
      <c r="I8993" s="119"/>
      <c r="J8993" s="129">
        <v>1.2</v>
      </c>
      <c r="K8993" s="129">
        <v>2.4</v>
      </c>
      <c r="L8993" s="129">
        <v>2.88</v>
      </c>
      <c r="M8993" s="134" t="s">
        <v>23622</v>
      </c>
    </row>
    <row r="8994" spans="1:13" hidden="1" x14ac:dyDescent="0.25">
      <c r="A8994" s="128"/>
      <c r="B8994" s="2"/>
      <c r="C8994" s="139" t="s">
        <v>9026</v>
      </c>
      <c r="D8994" s="124" t="s">
        <v>9027</v>
      </c>
      <c r="E8994" s="118" t="s">
        <v>347</v>
      </c>
      <c r="F8994" s="124" t="s">
        <v>348</v>
      </c>
      <c r="G8994" s="118" t="s">
        <v>30</v>
      </c>
      <c r="H8994" s="137"/>
      <c r="I8994" s="119"/>
      <c r="J8994" s="129">
        <v>1.2</v>
      </c>
      <c r="K8994" s="129">
        <v>2.4</v>
      </c>
      <c r="L8994" s="129">
        <v>2.88</v>
      </c>
      <c r="M8994" s="134" t="s">
        <v>23622</v>
      </c>
    </row>
    <row r="8995" spans="1:13" hidden="1" x14ac:dyDescent="0.25">
      <c r="A8995" s="128"/>
      <c r="B8995" s="2"/>
      <c r="C8995" s="139" t="s">
        <v>9026</v>
      </c>
      <c r="D8995" s="124" t="s">
        <v>9027</v>
      </c>
      <c r="E8995" s="118" t="s">
        <v>349</v>
      </c>
      <c r="F8995" s="124" t="s">
        <v>18932</v>
      </c>
      <c r="G8995" s="118" t="s">
        <v>30</v>
      </c>
      <c r="H8995" s="137"/>
      <c r="I8995" s="119"/>
      <c r="J8995" s="129">
        <v>1.2</v>
      </c>
      <c r="K8995" s="129">
        <v>2.4</v>
      </c>
      <c r="L8995" s="129">
        <v>2.88</v>
      </c>
      <c r="M8995" s="134" t="s">
        <v>23622</v>
      </c>
    </row>
    <row r="8996" spans="1:13" hidden="1" x14ac:dyDescent="0.25">
      <c r="A8996" s="128"/>
      <c r="B8996" s="2"/>
      <c r="C8996" s="139" t="s">
        <v>9026</v>
      </c>
      <c r="D8996" s="124" t="s">
        <v>9027</v>
      </c>
      <c r="E8996" s="118" t="s">
        <v>350</v>
      </c>
      <c r="F8996" s="124" t="s">
        <v>18931</v>
      </c>
      <c r="G8996" s="118" t="s">
        <v>30</v>
      </c>
      <c r="H8996" s="137"/>
      <c r="I8996" s="119"/>
      <c r="J8996" s="129">
        <v>1.2</v>
      </c>
      <c r="K8996" s="129">
        <v>2.4</v>
      </c>
      <c r="L8996" s="129">
        <v>2.88</v>
      </c>
      <c r="M8996" s="134" t="s">
        <v>23622</v>
      </c>
    </row>
    <row r="8997" spans="1:13" hidden="1" x14ac:dyDescent="0.25">
      <c r="A8997" s="128"/>
      <c r="B8997" s="2"/>
      <c r="C8997" s="139" t="s">
        <v>9026</v>
      </c>
      <c r="D8997" s="124" t="s">
        <v>9027</v>
      </c>
      <c r="E8997" s="118" t="s">
        <v>264</v>
      </c>
      <c r="F8997" s="124" t="s">
        <v>265</v>
      </c>
      <c r="G8997" s="118" t="s">
        <v>30</v>
      </c>
      <c r="H8997" s="137"/>
      <c r="I8997" s="119"/>
      <c r="J8997" s="129">
        <v>1.2</v>
      </c>
      <c r="K8997" s="129">
        <v>2.4</v>
      </c>
      <c r="L8997" s="129">
        <v>2.88</v>
      </c>
      <c r="M8997" s="134" t="s">
        <v>23622</v>
      </c>
    </row>
    <row r="8998" spans="1:13" hidden="1" x14ac:dyDescent="0.25">
      <c r="A8998" s="128"/>
      <c r="B8998" s="2"/>
      <c r="C8998" s="139" t="s">
        <v>9026</v>
      </c>
      <c r="D8998" s="124" t="s">
        <v>9027</v>
      </c>
      <c r="E8998" s="118" t="s">
        <v>351</v>
      </c>
      <c r="F8998" s="124" t="s">
        <v>352</v>
      </c>
      <c r="G8998" s="118" t="s">
        <v>30</v>
      </c>
      <c r="H8998" s="137"/>
      <c r="I8998" s="119"/>
      <c r="J8998" s="129">
        <v>1.2</v>
      </c>
      <c r="K8998" s="129">
        <v>2.4</v>
      </c>
      <c r="L8998" s="129">
        <v>2.88</v>
      </c>
      <c r="M8998" s="134" t="s">
        <v>23622</v>
      </c>
    </row>
    <row r="8999" spans="1:13" hidden="1" x14ac:dyDescent="0.25">
      <c r="A8999" s="128"/>
      <c r="B8999" s="2"/>
      <c r="C8999" s="139" t="s">
        <v>9026</v>
      </c>
      <c r="D8999" s="124" t="s">
        <v>9027</v>
      </c>
      <c r="E8999" s="118" t="s">
        <v>326</v>
      </c>
      <c r="F8999" s="124" t="s">
        <v>18917</v>
      </c>
      <c r="G8999" s="118" t="s">
        <v>30</v>
      </c>
      <c r="H8999" s="137"/>
      <c r="I8999" s="119"/>
      <c r="J8999" s="129"/>
      <c r="K8999" s="129"/>
      <c r="L8999" s="129">
        <v>0</v>
      </c>
      <c r="M8999" s="134" t="s">
        <v>23622</v>
      </c>
    </row>
    <row r="9000" spans="1:13" hidden="1" x14ac:dyDescent="0.25">
      <c r="A9000" s="128"/>
      <c r="B9000" s="2"/>
      <c r="C9000" s="139" t="s">
        <v>9026</v>
      </c>
      <c r="D9000" s="124" t="s">
        <v>9027</v>
      </c>
      <c r="E9000" s="118" t="s">
        <v>79</v>
      </c>
      <c r="F9000" s="124" t="s">
        <v>80</v>
      </c>
      <c r="G9000" s="118" t="s">
        <v>30</v>
      </c>
      <c r="H9000" s="137"/>
      <c r="I9000" s="119"/>
      <c r="J9000" s="129"/>
      <c r="K9000" s="129">
        <v>2.4</v>
      </c>
      <c r="L9000" s="129">
        <v>0</v>
      </c>
      <c r="M9000" s="134" t="s">
        <v>23622</v>
      </c>
    </row>
    <row r="9001" spans="1:13" hidden="1" x14ac:dyDescent="0.25">
      <c r="A9001" s="128"/>
      <c r="B9001" s="2"/>
      <c r="C9001" s="139" t="s">
        <v>9026</v>
      </c>
      <c r="D9001" s="124" t="s">
        <v>9027</v>
      </c>
      <c r="E9001" s="118" t="s">
        <v>327</v>
      </c>
      <c r="F9001" s="124" t="s">
        <v>328</v>
      </c>
      <c r="G9001" s="118" t="s">
        <v>30</v>
      </c>
      <c r="H9001" s="137"/>
      <c r="I9001" s="119"/>
      <c r="J9001" s="129">
        <v>1.2</v>
      </c>
      <c r="K9001" s="129">
        <v>2.4</v>
      </c>
      <c r="L9001" s="129">
        <v>2.88</v>
      </c>
      <c r="M9001" s="134" t="s">
        <v>23622</v>
      </c>
    </row>
    <row r="9002" spans="1:13" hidden="1" x14ac:dyDescent="0.25">
      <c r="A9002" s="128"/>
      <c r="B9002" s="2"/>
      <c r="C9002" s="139" t="s">
        <v>9026</v>
      </c>
      <c r="D9002" s="124" t="s">
        <v>9027</v>
      </c>
      <c r="E9002" s="118" t="s">
        <v>81</v>
      </c>
      <c r="F9002" s="124" t="s">
        <v>82</v>
      </c>
      <c r="G9002" s="118" t="s">
        <v>30</v>
      </c>
      <c r="H9002" s="137"/>
      <c r="I9002" s="119"/>
      <c r="J9002" s="129">
        <v>1.2</v>
      </c>
      <c r="K9002" s="129">
        <v>2.4</v>
      </c>
      <c r="L9002" s="129">
        <v>2.88</v>
      </c>
      <c r="M9002" s="134" t="s">
        <v>23622</v>
      </c>
    </row>
    <row r="9003" spans="1:13" hidden="1" x14ac:dyDescent="0.25">
      <c r="A9003" s="128"/>
      <c r="B9003" s="2"/>
      <c r="C9003" s="139" t="s">
        <v>9026</v>
      </c>
      <c r="D9003" s="124" t="s">
        <v>9027</v>
      </c>
      <c r="E9003" s="118" t="s">
        <v>355</v>
      </c>
      <c r="F9003" s="124" t="s">
        <v>356</v>
      </c>
      <c r="G9003" s="118" t="s">
        <v>30</v>
      </c>
      <c r="H9003" s="137"/>
      <c r="I9003" s="119"/>
      <c r="J9003" s="129">
        <v>1.2</v>
      </c>
      <c r="K9003" s="129"/>
      <c r="L9003" s="129">
        <v>0</v>
      </c>
      <c r="M9003" s="134" t="s">
        <v>23622</v>
      </c>
    </row>
    <row r="9004" spans="1:13" hidden="1" x14ac:dyDescent="0.25">
      <c r="A9004" s="128"/>
      <c r="B9004" s="2"/>
      <c r="C9004" s="139" t="s">
        <v>9026</v>
      </c>
      <c r="D9004" s="124" t="s">
        <v>9027</v>
      </c>
      <c r="E9004" s="118" t="s">
        <v>357</v>
      </c>
      <c r="F9004" s="124" t="s">
        <v>358</v>
      </c>
      <c r="G9004" s="118" t="s">
        <v>30</v>
      </c>
      <c r="H9004" s="137"/>
      <c r="I9004" s="119"/>
      <c r="J9004" s="129">
        <v>1.2</v>
      </c>
      <c r="K9004" s="129">
        <v>2.4</v>
      </c>
      <c r="L9004" s="129">
        <v>2.88</v>
      </c>
      <c r="M9004" s="134" t="s">
        <v>23622</v>
      </c>
    </row>
    <row r="9005" spans="1:13" hidden="1" x14ac:dyDescent="0.25">
      <c r="A9005" s="128"/>
      <c r="B9005" s="2"/>
      <c r="C9005" s="139" t="s">
        <v>9026</v>
      </c>
      <c r="D9005" s="124" t="s">
        <v>9027</v>
      </c>
      <c r="E9005" s="118" t="s">
        <v>9032</v>
      </c>
      <c r="F9005" s="124" t="s">
        <v>9033</v>
      </c>
      <c r="G9005" s="118" t="s">
        <v>30</v>
      </c>
      <c r="H9005" s="137"/>
      <c r="I9005" s="119"/>
      <c r="J9005" s="129">
        <v>1.2</v>
      </c>
      <c r="K9005" s="129">
        <v>2.4</v>
      </c>
      <c r="L9005" s="129">
        <v>2.88</v>
      </c>
      <c r="M9005" s="134" t="s">
        <v>23623</v>
      </c>
    </row>
    <row r="9006" spans="1:13" hidden="1" x14ac:dyDescent="0.25">
      <c r="A9006" s="128"/>
      <c r="B9006" s="2"/>
      <c r="C9006" s="139" t="s">
        <v>9026</v>
      </c>
      <c r="D9006" s="124" t="s">
        <v>9027</v>
      </c>
      <c r="E9006" s="118" t="s">
        <v>359</v>
      </c>
      <c r="F9006" s="124" t="s">
        <v>360</v>
      </c>
      <c r="G9006" s="118" t="s">
        <v>30</v>
      </c>
      <c r="H9006" s="137"/>
      <c r="I9006" s="119"/>
      <c r="J9006" s="129">
        <v>1.2</v>
      </c>
      <c r="K9006" s="129">
        <v>2.4</v>
      </c>
      <c r="L9006" s="129">
        <v>2.88</v>
      </c>
      <c r="M9006" s="134" t="s">
        <v>23623</v>
      </c>
    </row>
    <row r="9007" spans="1:13" hidden="1" x14ac:dyDescent="0.25">
      <c r="A9007" s="128"/>
      <c r="B9007" s="2"/>
      <c r="C9007" s="139" t="s">
        <v>9026</v>
      </c>
      <c r="D9007" s="124" t="s">
        <v>9027</v>
      </c>
      <c r="E9007" s="118" t="s">
        <v>361</v>
      </c>
      <c r="F9007" s="124" t="s">
        <v>362</v>
      </c>
      <c r="G9007" s="118" t="s">
        <v>30</v>
      </c>
      <c r="H9007" s="137"/>
      <c r="I9007" s="119"/>
      <c r="J9007" s="129">
        <v>1.2</v>
      </c>
      <c r="K9007" s="129">
        <v>2.4</v>
      </c>
      <c r="L9007" s="129">
        <v>2.88</v>
      </c>
      <c r="M9007" s="134" t="s">
        <v>23624</v>
      </c>
    </row>
    <row r="9008" spans="1:13" hidden="1" x14ac:dyDescent="0.25">
      <c r="A9008" s="128"/>
      <c r="B9008" s="2"/>
      <c r="C9008" s="139" t="s">
        <v>9026</v>
      </c>
      <c r="D9008" s="124" t="s">
        <v>9027</v>
      </c>
      <c r="E9008" s="118" t="s">
        <v>9034</v>
      </c>
      <c r="F9008" s="124" t="s">
        <v>35249</v>
      </c>
      <c r="G9008" s="118" t="s">
        <v>30</v>
      </c>
      <c r="H9008" s="137"/>
      <c r="I9008" s="119"/>
      <c r="J9008" s="129">
        <v>1.2</v>
      </c>
      <c r="K9008" s="129">
        <v>2.4</v>
      </c>
      <c r="L9008" s="129">
        <v>2.88</v>
      </c>
      <c r="M9008" s="134" t="s">
        <v>23624</v>
      </c>
    </row>
    <row r="9009" spans="1:13" hidden="1" x14ac:dyDescent="0.25">
      <c r="A9009" s="128"/>
      <c r="B9009" s="2"/>
      <c r="C9009" s="139" t="s">
        <v>9026</v>
      </c>
      <c r="D9009" s="124" t="s">
        <v>9027</v>
      </c>
      <c r="E9009" s="118" t="s">
        <v>9035</v>
      </c>
      <c r="F9009" s="124" t="s">
        <v>9036</v>
      </c>
      <c r="G9009" s="118" t="s">
        <v>30</v>
      </c>
      <c r="H9009" s="137"/>
      <c r="I9009" s="119"/>
      <c r="J9009" s="129">
        <v>1.2</v>
      </c>
      <c r="K9009" s="129">
        <v>2.4</v>
      </c>
      <c r="L9009" s="129">
        <v>2.88</v>
      </c>
      <c r="M9009" s="134" t="s">
        <v>23625</v>
      </c>
    </row>
    <row r="9010" spans="1:13" hidden="1" x14ac:dyDescent="0.25">
      <c r="A9010" s="128"/>
      <c r="B9010" s="2"/>
      <c r="C9010" s="139" t="s">
        <v>9037</v>
      </c>
      <c r="D9010" s="124" t="s">
        <v>9038</v>
      </c>
      <c r="E9010" s="118" t="s">
        <v>270</v>
      </c>
      <c r="F9010" s="124" t="s">
        <v>271</v>
      </c>
      <c r="G9010" s="118" t="s">
        <v>30</v>
      </c>
      <c r="H9010" s="137">
        <v>42311</v>
      </c>
      <c r="I9010" s="119">
        <v>1966</v>
      </c>
      <c r="J9010" s="129">
        <v>1.2</v>
      </c>
      <c r="K9010" s="129">
        <v>2.4</v>
      </c>
      <c r="L9010" s="129">
        <v>2.88</v>
      </c>
      <c r="M9010" s="134" t="s">
        <v>23626</v>
      </c>
    </row>
    <row r="9011" spans="1:13" hidden="1" x14ac:dyDescent="0.25">
      <c r="A9011" s="128"/>
      <c r="B9011" s="2"/>
      <c r="C9011" s="139" t="s">
        <v>9039</v>
      </c>
      <c r="D9011" s="124" t="s">
        <v>9040</v>
      </c>
      <c r="E9011" s="118" t="s">
        <v>97</v>
      </c>
      <c r="F9011" s="124" t="s">
        <v>98</v>
      </c>
      <c r="G9011" s="118" t="s">
        <v>30</v>
      </c>
      <c r="H9011" s="137"/>
      <c r="I9011" s="119"/>
      <c r="J9011" s="129">
        <v>1.2</v>
      </c>
      <c r="K9011" s="129">
        <v>2.4</v>
      </c>
      <c r="L9011" s="129">
        <v>2.88</v>
      </c>
      <c r="M9011" s="134" t="s">
        <v>23626</v>
      </c>
    </row>
    <row r="9012" spans="1:13" hidden="1" x14ac:dyDescent="0.25">
      <c r="A9012" s="128"/>
      <c r="B9012" s="2"/>
      <c r="C9012" s="139" t="s">
        <v>9039</v>
      </c>
      <c r="D9012" s="124" t="s">
        <v>9040</v>
      </c>
      <c r="E9012" s="118" t="s">
        <v>99</v>
      </c>
      <c r="F9012" s="124" t="s">
        <v>100</v>
      </c>
      <c r="G9012" s="118" t="s">
        <v>30</v>
      </c>
      <c r="H9012" s="137">
        <v>42458</v>
      </c>
      <c r="I9012" s="119">
        <v>950.4</v>
      </c>
      <c r="J9012" s="129">
        <v>1.2</v>
      </c>
      <c r="K9012" s="129">
        <v>2.4</v>
      </c>
      <c r="L9012" s="129">
        <v>2.88</v>
      </c>
      <c r="M9012" s="134" t="s">
        <v>23626</v>
      </c>
    </row>
    <row r="9013" spans="1:13" hidden="1" x14ac:dyDescent="0.25">
      <c r="A9013" s="128"/>
      <c r="B9013" s="2"/>
      <c r="C9013" s="139" t="s">
        <v>9039</v>
      </c>
      <c r="D9013" s="124" t="s">
        <v>9040</v>
      </c>
      <c r="E9013" s="118" t="s">
        <v>278</v>
      </c>
      <c r="F9013" s="124" t="s">
        <v>279</v>
      </c>
      <c r="G9013" s="118" t="s">
        <v>30</v>
      </c>
      <c r="H9013" s="137">
        <v>43090</v>
      </c>
      <c r="I9013" s="119">
        <v>1424.45</v>
      </c>
      <c r="J9013" s="129">
        <v>1.2</v>
      </c>
      <c r="K9013" s="129">
        <v>2.4</v>
      </c>
      <c r="L9013" s="129">
        <v>2.88</v>
      </c>
      <c r="M9013" s="134" t="s">
        <v>23626</v>
      </c>
    </row>
    <row r="9014" spans="1:13" hidden="1" x14ac:dyDescent="0.25">
      <c r="A9014" s="128"/>
      <c r="B9014" s="2"/>
      <c r="C9014" s="139" t="s">
        <v>9039</v>
      </c>
      <c r="D9014" s="124" t="s">
        <v>9040</v>
      </c>
      <c r="E9014" s="118" t="s">
        <v>290</v>
      </c>
      <c r="F9014" s="124" t="s">
        <v>291</v>
      </c>
      <c r="G9014" s="118" t="s">
        <v>30</v>
      </c>
      <c r="H9014" s="137"/>
      <c r="I9014" s="119"/>
      <c r="J9014" s="129">
        <v>1.2</v>
      </c>
      <c r="K9014" s="129">
        <v>2.4</v>
      </c>
      <c r="L9014" s="129">
        <v>2.88</v>
      </c>
      <c r="M9014" s="134" t="s">
        <v>23626</v>
      </c>
    </row>
    <row r="9015" spans="1:13" hidden="1" x14ac:dyDescent="0.25">
      <c r="A9015" s="128"/>
      <c r="B9015" s="2"/>
      <c r="C9015" s="139" t="s">
        <v>9039</v>
      </c>
      <c r="D9015" s="124" t="s">
        <v>9040</v>
      </c>
      <c r="E9015" s="118" t="s">
        <v>292</v>
      </c>
      <c r="F9015" s="124" t="s">
        <v>293</v>
      </c>
      <c r="G9015" s="118" t="s">
        <v>30</v>
      </c>
      <c r="H9015" s="137"/>
      <c r="I9015" s="119"/>
      <c r="J9015" s="129">
        <v>1.2</v>
      </c>
      <c r="K9015" s="129">
        <v>2.4</v>
      </c>
      <c r="L9015" s="129">
        <v>2.88</v>
      </c>
      <c r="M9015" s="134" t="s">
        <v>23626</v>
      </c>
    </row>
    <row r="9016" spans="1:13" hidden="1" x14ac:dyDescent="0.25">
      <c r="A9016" s="128"/>
      <c r="B9016" s="2"/>
      <c r="C9016" s="139" t="s">
        <v>9039</v>
      </c>
      <c r="D9016" s="124" t="s">
        <v>9040</v>
      </c>
      <c r="E9016" s="118" t="s">
        <v>101</v>
      </c>
      <c r="F9016" s="124" t="s">
        <v>102</v>
      </c>
      <c r="G9016" s="118" t="s">
        <v>30</v>
      </c>
      <c r="H9016" s="137"/>
      <c r="I9016" s="119"/>
      <c r="J9016" s="129">
        <v>1.2</v>
      </c>
      <c r="K9016" s="129">
        <v>2.4</v>
      </c>
      <c r="L9016" s="129">
        <v>2.88</v>
      </c>
      <c r="M9016" s="134" t="s">
        <v>23626</v>
      </c>
    </row>
    <row r="9017" spans="1:13" hidden="1" x14ac:dyDescent="0.25">
      <c r="A9017" s="128"/>
      <c r="B9017" s="2"/>
      <c r="C9017" s="139" t="s">
        <v>9039</v>
      </c>
      <c r="D9017" s="124" t="s">
        <v>9040</v>
      </c>
      <c r="E9017" s="118" t="s">
        <v>300</v>
      </c>
      <c r="F9017" s="124" t="s">
        <v>301</v>
      </c>
      <c r="G9017" s="118" t="s">
        <v>30</v>
      </c>
      <c r="H9017" s="137"/>
      <c r="I9017" s="119"/>
      <c r="J9017" s="129">
        <v>1.2</v>
      </c>
      <c r="K9017" s="129">
        <v>2.4</v>
      </c>
      <c r="L9017" s="129">
        <v>2.88</v>
      </c>
      <c r="M9017" s="134" t="s">
        <v>23626</v>
      </c>
    </row>
    <row r="9018" spans="1:13" hidden="1" x14ac:dyDescent="0.25">
      <c r="A9018" s="128"/>
      <c r="B9018" s="2"/>
      <c r="C9018" s="139" t="s">
        <v>9039</v>
      </c>
      <c r="D9018" s="124" t="s">
        <v>9040</v>
      </c>
      <c r="E9018" s="118" t="s">
        <v>302</v>
      </c>
      <c r="F9018" s="124" t="s">
        <v>303</v>
      </c>
      <c r="G9018" s="118" t="s">
        <v>30</v>
      </c>
      <c r="H9018" s="137"/>
      <c r="I9018" s="119"/>
      <c r="J9018" s="129">
        <v>1.2</v>
      </c>
      <c r="K9018" s="129">
        <v>2.4</v>
      </c>
      <c r="L9018" s="129">
        <v>2.88</v>
      </c>
      <c r="M9018" s="134" t="s">
        <v>23627</v>
      </c>
    </row>
    <row r="9019" spans="1:13" hidden="1" x14ac:dyDescent="0.25">
      <c r="A9019" s="128"/>
      <c r="B9019" s="2"/>
      <c r="C9019" s="139" t="s">
        <v>9039</v>
      </c>
      <c r="D9019" s="124" t="s">
        <v>9040</v>
      </c>
      <c r="E9019" s="118" t="s">
        <v>308</v>
      </c>
      <c r="F9019" s="124" t="s">
        <v>309</v>
      </c>
      <c r="G9019" s="118" t="s">
        <v>30</v>
      </c>
      <c r="H9019" s="137"/>
      <c r="I9019" s="119"/>
      <c r="J9019" s="129">
        <v>1.2</v>
      </c>
      <c r="K9019" s="129">
        <v>2.4</v>
      </c>
      <c r="L9019" s="129">
        <v>2.88</v>
      </c>
      <c r="M9019" s="134" t="s">
        <v>23628</v>
      </c>
    </row>
    <row r="9020" spans="1:13" hidden="1" x14ac:dyDescent="0.25">
      <c r="A9020" s="128"/>
      <c r="B9020" s="2"/>
      <c r="C9020" s="139" t="s">
        <v>9041</v>
      </c>
      <c r="D9020" s="124" t="s">
        <v>9042</v>
      </c>
      <c r="E9020" s="118" t="s">
        <v>97</v>
      </c>
      <c r="F9020" s="124" t="s">
        <v>98</v>
      </c>
      <c r="G9020" s="118" t="s">
        <v>30</v>
      </c>
      <c r="H9020" s="137"/>
      <c r="I9020" s="119"/>
      <c r="J9020" s="129">
        <v>1.2</v>
      </c>
      <c r="K9020" s="129">
        <v>2.4</v>
      </c>
      <c r="L9020" s="129">
        <v>2.88</v>
      </c>
      <c r="M9020" s="134" t="s">
        <v>23629</v>
      </c>
    </row>
    <row r="9021" spans="1:13" hidden="1" x14ac:dyDescent="0.25">
      <c r="A9021" s="128"/>
      <c r="B9021" s="2"/>
      <c r="C9021" s="139" t="s">
        <v>9041</v>
      </c>
      <c r="D9021" s="124" t="s">
        <v>9042</v>
      </c>
      <c r="E9021" s="118" t="s">
        <v>99</v>
      </c>
      <c r="F9021" s="124" t="s">
        <v>100</v>
      </c>
      <c r="G9021" s="118" t="s">
        <v>30</v>
      </c>
      <c r="H9021" s="137"/>
      <c r="I9021" s="119"/>
      <c r="J9021" s="129">
        <v>1.2</v>
      </c>
      <c r="K9021" s="129">
        <v>2.4</v>
      </c>
      <c r="L9021" s="129">
        <v>2.88</v>
      </c>
      <c r="M9021" s="134" t="s">
        <v>23630</v>
      </c>
    </row>
    <row r="9022" spans="1:13" hidden="1" x14ac:dyDescent="0.25">
      <c r="A9022" s="128"/>
      <c r="B9022" s="2"/>
      <c r="C9022" s="139" t="s">
        <v>9043</v>
      </c>
      <c r="D9022" s="124" t="s">
        <v>9044</v>
      </c>
      <c r="E9022" s="118" t="s">
        <v>105</v>
      </c>
      <c r="F9022" s="124" t="s">
        <v>106</v>
      </c>
      <c r="G9022" s="118" t="s">
        <v>30</v>
      </c>
      <c r="H9022" s="137">
        <v>41481</v>
      </c>
      <c r="I9022" s="119">
        <v>967.5</v>
      </c>
      <c r="J9022" s="129">
        <v>1.2</v>
      </c>
      <c r="K9022" s="129">
        <v>2.4</v>
      </c>
      <c r="L9022" s="129">
        <v>2.88</v>
      </c>
      <c r="M9022" s="134" t="s">
        <v>23631</v>
      </c>
    </row>
    <row r="9023" spans="1:13" hidden="1" x14ac:dyDescent="0.25">
      <c r="A9023" s="128"/>
      <c r="B9023" s="2"/>
      <c r="C9023" s="139" t="s">
        <v>9043</v>
      </c>
      <c r="D9023" s="124" t="s">
        <v>9044</v>
      </c>
      <c r="E9023" s="118" t="s">
        <v>89</v>
      </c>
      <c r="F9023" s="124" t="s">
        <v>90</v>
      </c>
      <c r="G9023" s="118" t="s">
        <v>30</v>
      </c>
      <c r="H9023" s="137">
        <v>42794</v>
      </c>
      <c r="I9023" s="119">
        <v>1213.4000000000001</v>
      </c>
      <c r="J9023" s="129">
        <v>1.2</v>
      </c>
      <c r="K9023" s="129">
        <v>2.4</v>
      </c>
      <c r="L9023" s="129">
        <v>2.88</v>
      </c>
      <c r="M9023" s="134" t="s">
        <v>23632</v>
      </c>
    </row>
    <row r="9024" spans="1:13" hidden="1" x14ac:dyDescent="0.25">
      <c r="A9024" s="128"/>
      <c r="B9024" s="2"/>
      <c r="C9024" s="139" t="s">
        <v>9043</v>
      </c>
      <c r="D9024" s="124" t="s">
        <v>9044</v>
      </c>
      <c r="E9024" s="118" t="s">
        <v>284</v>
      </c>
      <c r="F9024" s="124" t="s">
        <v>285</v>
      </c>
      <c r="G9024" s="118" t="s">
        <v>30</v>
      </c>
      <c r="H9024" s="137"/>
      <c r="I9024" s="119"/>
      <c r="J9024" s="129">
        <v>1.2</v>
      </c>
      <c r="K9024" s="129">
        <v>2.4</v>
      </c>
      <c r="L9024" s="129">
        <v>2.88</v>
      </c>
      <c r="M9024" s="134" t="s">
        <v>23633</v>
      </c>
    </row>
    <row r="9025" spans="1:13" hidden="1" x14ac:dyDescent="0.25">
      <c r="A9025" s="128"/>
      <c r="B9025" s="2"/>
      <c r="C9025" s="139" t="s">
        <v>9043</v>
      </c>
      <c r="D9025" s="124" t="s">
        <v>9044</v>
      </c>
      <c r="E9025" s="118" t="s">
        <v>337</v>
      </c>
      <c r="F9025" s="124" t="s">
        <v>338</v>
      </c>
      <c r="G9025" s="118" t="s">
        <v>30</v>
      </c>
      <c r="H9025" s="137">
        <v>41843</v>
      </c>
      <c r="I9025" s="119">
        <v>670.53</v>
      </c>
      <c r="J9025" s="129">
        <v>1.2</v>
      </c>
      <c r="K9025" s="129">
        <v>2.4</v>
      </c>
      <c r="L9025" s="129">
        <v>2.88</v>
      </c>
      <c r="M9025" s="134" t="s">
        <v>28885</v>
      </c>
    </row>
    <row r="9026" spans="1:13" hidden="1" x14ac:dyDescent="0.25">
      <c r="A9026" s="128"/>
      <c r="B9026" s="2"/>
      <c r="C9026" s="139" t="s">
        <v>9043</v>
      </c>
      <c r="D9026" s="124" t="s">
        <v>9044</v>
      </c>
      <c r="E9026" s="118" t="s">
        <v>343</v>
      </c>
      <c r="F9026" s="124" t="s">
        <v>344</v>
      </c>
      <c r="G9026" s="118" t="s">
        <v>30</v>
      </c>
      <c r="H9026" s="137">
        <v>41281</v>
      </c>
      <c r="I9026" s="119">
        <v>1123</v>
      </c>
      <c r="J9026" s="129">
        <v>1.2</v>
      </c>
      <c r="K9026" s="129">
        <v>2.4</v>
      </c>
      <c r="L9026" s="129">
        <v>2.88</v>
      </c>
      <c r="M9026" s="134" t="s">
        <v>23634</v>
      </c>
    </row>
    <row r="9027" spans="1:13" hidden="1" x14ac:dyDescent="0.25">
      <c r="A9027" s="128"/>
      <c r="B9027" s="2"/>
      <c r="C9027" s="139" t="s">
        <v>9043</v>
      </c>
      <c r="D9027" s="124" t="s">
        <v>9044</v>
      </c>
      <c r="E9027" s="118" t="s">
        <v>264</v>
      </c>
      <c r="F9027" s="124" t="s">
        <v>265</v>
      </c>
      <c r="G9027" s="118" t="s">
        <v>30</v>
      </c>
      <c r="H9027" s="137">
        <v>42335</v>
      </c>
      <c r="I9027" s="119">
        <v>851.2</v>
      </c>
      <c r="J9027" s="129">
        <v>1.2</v>
      </c>
      <c r="K9027" s="129">
        <v>2.4</v>
      </c>
      <c r="L9027" s="129">
        <v>2.88</v>
      </c>
      <c r="M9027" s="134" t="s">
        <v>23634</v>
      </c>
    </row>
    <row r="9028" spans="1:13" hidden="1" x14ac:dyDescent="0.25">
      <c r="A9028" s="128"/>
      <c r="B9028" s="2"/>
      <c r="C9028" s="139" t="s">
        <v>9043</v>
      </c>
      <c r="D9028" s="124" t="s">
        <v>9044</v>
      </c>
      <c r="E9028" s="118" t="s">
        <v>326</v>
      </c>
      <c r="F9028" s="124" t="s">
        <v>18917</v>
      </c>
      <c r="G9028" s="118" t="s">
        <v>30</v>
      </c>
      <c r="H9028" s="137">
        <v>41396</v>
      </c>
      <c r="I9028" s="119">
        <v>885.25</v>
      </c>
      <c r="J9028" s="129">
        <v>1.2</v>
      </c>
      <c r="K9028" s="129">
        <v>2.4</v>
      </c>
      <c r="L9028" s="129">
        <v>2.88</v>
      </c>
      <c r="M9028" s="134" t="s">
        <v>23635</v>
      </c>
    </row>
    <row r="9029" spans="1:13" hidden="1" x14ac:dyDescent="0.25">
      <c r="A9029" s="128"/>
      <c r="B9029" s="2"/>
      <c r="C9029" s="139" t="s">
        <v>9043</v>
      </c>
      <c r="D9029" s="124" t="s">
        <v>9044</v>
      </c>
      <c r="E9029" s="118" t="s">
        <v>79</v>
      </c>
      <c r="F9029" s="124" t="s">
        <v>80</v>
      </c>
      <c r="G9029" s="118" t="s">
        <v>30</v>
      </c>
      <c r="H9029" s="137">
        <v>41876</v>
      </c>
      <c r="I9029" s="119">
        <v>1070.5</v>
      </c>
      <c r="J9029" s="129">
        <v>1.2</v>
      </c>
      <c r="K9029" s="129">
        <v>2.4</v>
      </c>
      <c r="L9029" s="129">
        <v>2.88</v>
      </c>
      <c r="M9029" s="134" t="s">
        <v>23635</v>
      </c>
    </row>
    <row r="9030" spans="1:13" hidden="1" x14ac:dyDescent="0.25">
      <c r="A9030" s="128"/>
      <c r="B9030" s="2"/>
      <c r="C9030" s="139" t="s">
        <v>9043</v>
      </c>
      <c r="D9030" s="124" t="s">
        <v>9044</v>
      </c>
      <c r="E9030" s="118" t="s">
        <v>266</v>
      </c>
      <c r="F9030" s="124" t="s">
        <v>267</v>
      </c>
      <c r="G9030" s="118" t="s">
        <v>30</v>
      </c>
      <c r="H9030" s="137">
        <v>42256</v>
      </c>
      <c r="I9030" s="119">
        <v>944.87</v>
      </c>
      <c r="J9030" s="129">
        <v>1.2</v>
      </c>
      <c r="K9030" s="129">
        <v>2.4</v>
      </c>
      <c r="L9030" s="129">
        <v>2.88</v>
      </c>
      <c r="M9030" s="134" t="s">
        <v>23636</v>
      </c>
    </row>
    <row r="9031" spans="1:13" hidden="1" x14ac:dyDescent="0.25">
      <c r="A9031" s="128"/>
      <c r="B9031" s="2"/>
      <c r="C9031" s="139" t="s">
        <v>9043</v>
      </c>
      <c r="D9031" s="124" t="s">
        <v>9044</v>
      </c>
      <c r="E9031" s="118" t="s">
        <v>81</v>
      </c>
      <c r="F9031" s="124" t="s">
        <v>82</v>
      </c>
      <c r="G9031" s="118" t="s">
        <v>30</v>
      </c>
      <c r="H9031" s="137">
        <v>42332</v>
      </c>
      <c r="I9031" s="119">
        <v>704.2</v>
      </c>
      <c r="J9031" s="129">
        <v>1.2</v>
      </c>
      <c r="K9031" s="129">
        <v>2.4</v>
      </c>
      <c r="L9031" s="129">
        <v>2.88</v>
      </c>
      <c r="M9031" s="134" t="s">
        <v>23636</v>
      </c>
    </row>
    <row r="9032" spans="1:13" hidden="1" x14ac:dyDescent="0.25">
      <c r="A9032" s="128"/>
      <c r="B9032" s="2"/>
      <c r="C9032" s="139" t="s">
        <v>9043</v>
      </c>
      <c r="D9032" s="124" t="s">
        <v>9044</v>
      </c>
      <c r="E9032" s="118" t="s">
        <v>355</v>
      </c>
      <c r="F9032" s="124" t="s">
        <v>356</v>
      </c>
      <c r="G9032" s="118" t="s">
        <v>30</v>
      </c>
      <c r="H9032" s="137">
        <v>41184</v>
      </c>
      <c r="I9032" s="119">
        <v>670.53</v>
      </c>
      <c r="J9032" s="129">
        <v>1.2</v>
      </c>
      <c r="K9032" s="129">
        <v>2.4</v>
      </c>
      <c r="L9032" s="129">
        <v>2.88</v>
      </c>
      <c r="M9032" s="134" t="s">
        <v>23637</v>
      </c>
    </row>
    <row r="9033" spans="1:13" hidden="1" x14ac:dyDescent="0.25">
      <c r="A9033" s="128"/>
      <c r="B9033" s="2"/>
      <c r="C9033" s="139" t="s">
        <v>9043</v>
      </c>
      <c r="D9033" s="124" t="s">
        <v>9044</v>
      </c>
      <c r="E9033" s="118" t="s">
        <v>83</v>
      </c>
      <c r="F9033" s="124" t="s">
        <v>84</v>
      </c>
      <c r="G9033" s="118" t="s">
        <v>30</v>
      </c>
      <c r="H9033" s="137">
        <v>42033</v>
      </c>
      <c r="I9033" s="119">
        <v>871.4</v>
      </c>
      <c r="J9033" s="129">
        <v>1.2</v>
      </c>
      <c r="K9033" s="129">
        <v>2.4</v>
      </c>
      <c r="L9033" s="129">
        <v>2.88</v>
      </c>
      <c r="M9033" s="134" t="s">
        <v>23638</v>
      </c>
    </row>
    <row r="9034" spans="1:13" hidden="1" x14ac:dyDescent="0.25">
      <c r="A9034" s="128"/>
      <c r="B9034" s="2"/>
      <c r="C9034" s="139" t="s">
        <v>9043</v>
      </c>
      <c r="D9034" s="124" t="s">
        <v>9044</v>
      </c>
      <c r="E9034" s="118" t="s">
        <v>91</v>
      </c>
      <c r="F9034" s="124" t="s">
        <v>92</v>
      </c>
      <c r="G9034" s="118" t="s">
        <v>30</v>
      </c>
      <c r="H9034" s="137"/>
      <c r="I9034" s="119"/>
      <c r="J9034" s="129">
        <v>1.2</v>
      </c>
      <c r="K9034" s="129">
        <v>2.4</v>
      </c>
      <c r="L9034" s="129">
        <v>2.88</v>
      </c>
      <c r="M9034" s="134" t="s">
        <v>23639</v>
      </c>
    </row>
    <row r="9035" spans="1:13" hidden="1" x14ac:dyDescent="0.25">
      <c r="A9035" s="128"/>
      <c r="B9035" s="2"/>
      <c r="C9035" s="139" t="s">
        <v>9043</v>
      </c>
      <c r="D9035" s="124" t="s">
        <v>9044</v>
      </c>
      <c r="E9035" s="118" t="s">
        <v>85</v>
      </c>
      <c r="F9035" s="124" t="s">
        <v>86</v>
      </c>
      <c r="G9035" s="118" t="s">
        <v>30</v>
      </c>
      <c r="H9035" s="137">
        <v>42783</v>
      </c>
      <c r="I9035" s="119">
        <v>1414.4</v>
      </c>
      <c r="J9035" s="129">
        <v>1.2</v>
      </c>
      <c r="K9035" s="129">
        <v>2.4</v>
      </c>
      <c r="L9035" s="129">
        <v>2.88</v>
      </c>
      <c r="M9035" s="134" t="s">
        <v>23639</v>
      </c>
    </row>
    <row r="9036" spans="1:13" hidden="1" x14ac:dyDescent="0.25">
      <c r="A9036" s="128"/>
      <c r="B9036" s="2"/>
      <c r="C9036" s="139" t="s">
        <v>9043</v>
      </c>
      <c r="D9036" s="124" t="s">
        <v>9044</v>
      </c>
      <c r="E9036" s="118" t="s">
        <v>274</v>
      </c>
      <c r="F9036" s="124" t="s">
        <v>275</v>
      </c>
      <c r="G9036" s="118" t="s">
        <v>30</v>
      </c>
      <c r="H9036" s="137">
        <v>42900</v>
      </c>
      <c r="I9036" s="119">
        <v>1649.6</v>
      </c>
      <c r="J9036" s="129"/>
      <c r="K9036" s="129"/>
      <c r="L9036" s="129">
        <v>0</v>
      </c>
      <c r="M9036" s="134" t="s">
        <v>23640</v>
      </c>
    </row>
    <row r="9037" spans="1:13" hidden="1" x14ac:dyDescent="0.25">
      <c r="A9037" s="128"/>
      <c r="B9037" s="2"/>
      <c r="C9037" s="139" t="s">
        <v>9043</v>
      </c>
      <c r="D9037" s="124" t="s">
        <v>9044</v>
      </c>
      <c r="E9037" s="118" t="s">
        <v>93</v>
      </c>
      <c r="F9037" s="124" t="s">
        <v>94</v>
      </c>
      <c r="G9037" s="118" t="s">
        <v>30</v>
      </c>
      <c r="H9037" s="137">
        <v>43216</v>
      </c>
      <c r="I9037" s="119">
        <v>1694.25</v>
      </c>
      <c r="J9037" s="129">
        <v>1.2</v>
      </c>
      <c r="K9037" s="129">
        <v>2.4</v>
      </c>
      <c r="L9037" s="129">
        <v>2.88</v>
      </c>
      <c r="M9037" s="134" t="s">
        <v>23640</v>
      </c>
    </row>
    <row r="9038" spans="1:13" hidden="1" x14ac:dyDescent="0.25">
      <c r="A9038" s="128"/>
      <c r="B9038" s="2"/>
      <c r="C9038" s="139" t="s">
        <v>9043</v>
      </c>
      <c r="D9038" s="124" t="s">
        <v>9044</v>
      </c>
      <c r="E9038" s="118" t="s">
        <v>95</v>
      </c>
      <c r="F9038" s="124" t="s">
        <v>96</v>
      </c>
      <c r="G9038" s="118" t="s">
        <v>30</v>
      </c>
      <c r="H9038" s="137">
        <v>43292</v>
      </c>
      <c r="I9038" s="119">
        <v>1674.3</v>
      </c>
      <c r="J9038" s="129">
        <v>1.2</v>
      </c>
      <c r="K9038" s="129">
        <v>2.4</v>
      </c>
      <c r="L9038" s="129">
        <v>2.88</v>
      </c>
      <c r="M9038" s="134" t="s">
        <v>23640</v>
      </c>
    </row>
    <row r="9039" spans="1:13" hidden="1" x14ac:dyDescent="0.25">
      <c r="A9039" s="128"/>
      <c r="B9039" s="2"/>
      <c r="C9039" s="139" t="s">
        <v>9043</v>
      </c>
      <c r="D9039" s="124" t="s">
        <v>9044</v>
      </c>
      <c r="E9039" s="118" t="s">
        <v>97</v>
      </c>
      <c r="F9039" s="124" t="s">
        <v>98</v>
      </c>
      <c r="G9039" s="118" t="s">
        <v>30</v>
      </c>
      <c r="H9039" s="137">
        <v>42019</v>
      </c>
      <c r="I9039" s="119">
        <v>828.9</v>
      </c>
      <c r="J9039" s="129">
        <v>1.2</v>
      </c>
      <c r="K9039" s="129">
        <v>2.4</v>
      </c>
      <c r="L9039" s="129">
        <v>2.88</v>
      </c>
      <c r="M9039" s="134" t="s">
        <v>28466</v>
      </c>
    </row>
    <row r="9040" spans="1:13" hidden="1" x14ac:dyDescent="0.25">
      <c r="A9040" s="128"/>
      <c r="B9040" s="2"/>
      <c r="C9040" s="139" t="s">
        <v>9043</v>
      </c>
      <c r="D9040" s="124" t="s">
        <v>9044</v>
      </c>
      <c r="E9040" s="118" t="s">
        <v>276</v>
      </c>
      <c r="F9040" s="124" t="s">
        <v>277</v>
      </c>
      <c r="G9040" s="118" t="s">
        <v>30</v>
      </c>
      <c r="H9040" s="137"/>
      <c r="I9040" s="119"/>
      <c r="J9040" s="129">
        <v>1.2</v>
      </c>
      <c r="K9040" s="129">
        <v>2.4</v>
      </c>
      <c r="L9040" s="129">
        <v>2.88</v>
      </c>
      <c r="M9040" s="134" t="s">
        <v>23641</v>
      </c>
    </row>
    <row r="9041" spans="1:13" hidden="1" x14ac:dyDescent="0.25">
      <c r="A9041" s="128"/>
      <c r="B9041" s="2"/>
      <c r="C9041" s="139" t="s">
        <v>9043</v>
      </c>
      <c r="D9041" s="124" t="s">
        <v>9044</v>
      </c>
      <c r="E9041" s="118" t="s">
        <v>99</v>
      </c>
      <c r="F9041" s="124" t="s">
        <v>100</v>
      </c>
      <c r="G9041" s="118" t="s">
        <v>30</v>
      </c>
      <c r="H9041" s="137">
        <v>41984</v>
      </c>
      <c r="I9041" s="119">
        <v>828.9</v>
      </c>
      <c r="J9041" s="129">
        <v>1.2</v>
      </c>
      <c r="K9041" s="129">
        <v>2.4</v>
      </c>
      <c r="L9041" s="129">
        <v>2.88</v>
      </c>
      <c r="M9041" s="134" t="s">
        <v>23642</v>
      </c>
    </row>
    <row r="9042" spans="1:13" hidden="1" x14ac:dyDescent="0.25">
      <c r="A9042" s="128"/>
      <c r="B9042" s="2"/>
      <c r="C9042" s="139" t="s">
        <v>9043</v>
      </c>
      <c r="D9042" s="124" t="s">
        <v>9044</v>
      </c>
      <c r="E9042" s="118" t="s">
        <v>87</v>
      </c>
      <c r="F9042" s="124" t="s">
        <v>88</v>
      </c>
      <c r="G9042" s="118" t="s">
        <v>30</v>
      </c>
      <c r="H9042" s="137"/>
      <c r="I9042" s="119"/>
      <c r="J9042" s="129">
        <v>1.2</v>
      </c>
      <c r="K9042" s="129">
        <v>2.4</v>
      </c>
      <c r="L9042" s="129">
        <v>2.88</v>
      </c>
      <c r="M9042" s="134" t="s">
        <v>23643</v>
      </c>
    </row>
    <row r="9043" spans="1:13" hidden="1" x14ac:dyDescent="0.25">
      <c r="A9043" s="128"/>
      <c r="B9043" s="2"/>
      <c r="C9043" s="139" t="s">
        <v>9043</v>
      </c>
      <c r="D9043" s="124" t="s">
        <v>9044</v>
      </c>
      <c r="E9043" s="118" t="s">
        <v>278</v>
      </c>
      <c r="F9043" s="124" t="s">
        <v>279</v>
      </c>
      <c r="G9043" s="118" t="s">
        <v>30</v>
      </c>
      <c r="H9043" s="137">
        <v>43147</v>
      </c>
      <c r="I9043" s="119">
        <v>1319</v>
      </c>
      <c r="J9043" s="129">
        <v>1.2</v>
      </c>
      <c r="K9043" s="129">
        <v>2.4</v>
      </c>
      <c r="L9043" s="129">
        <v>2.88</v>
      </c>
      <c r="M9043" s="134" t="s">
        <v>23644</v>
      </c>
    </row>
    <row r="9044" spans="1:13" hidden="1" x14ac:dyDescent="0.25">
      <c r="A9044" s="128"/>
      <c r="B9044" s="2"/>
      <c r="C9044" s="139" t="s">
        <v>9043</v>
      </c>
      <c r="D9044" s="124" t="s">
        <v>9044</v>
      </c>
      <c r="E9044" s="118" t="s">
        <v>288</v>
      </c>
      <c r="F9044" s="124" t="s">
        <v>289</v>
      </c>
      <c r="G9044" s="118" t="s">
        <v>30</v>
      </c>
      <c r="H9044" s="137"/>
      <c r="I9044" s="119"/>
      <c r="J9044" s="129">
        <v>1.2</v>
      </c>
      <c r="K9044" s="129">
        <v>2.4</v>
      </c>
      <c r="L9044" s="129">
        <v>2.88</v>
      </c>
      <c r="M9044" s="134" t="s">
        <v>23645</v>
      </c>
    </row>
    <row r="9045" spans="1:13" hidden="1" x14ac:dyDescent="0.25">
      <c r="A9045" s="128"/>
      <c r="B9045" s="2"/>
      <c r="C9045" s="139" t="s">
        <v>9043</v>
      </c>
      <c r="D9045" s="124" t="s">
        <v>9044</v>
      </c>
      <c r="E9045" s="118" t="s">
        <v>290</v>
      </c>
      <c r="F9045" s="124" t="s">
        <v>291</v>
      </c>
      <c r="G9045" s="118" t="s">
        <v>30</v>
      </c>
      <c r="H9045" s="137">
        <v>45594</v>
      </c>
      <c r="I9045" s="119">
        <v>2675.46</v>
      </c>
      <c r="J9045" s="129">
        <v>1.2</v>
      </c>
      <c r="K9045" s="129">
        <v>2.4</v>
      </c>
      <c r="L9045" s="129">
        <v>2.88</v>
      </c>
      <c r="M9045" s="134" t="s">
        <v>23646</v>
      </c>
    </row>
    <row r="9046" spans="1:13" hidden="1" x14ac:dyDescent="0.25">
      <c r="A9046" s="128"/>
      <c r="B9046" s="2"/>
      <c r="C9046" s="139" t="s">
        <v>9043</v>
      </c>
      <c r="D9046" s="124" t="s">
        <v>9044</v>
      </c>
      <c r="E9046" s="118" t="s">
        <v>292</v>
      </c>
      <c r="F9046" s="124" t="s">
        <v>293</v>
      </c>
      <c r="G9046" s="118" t="s">
        <v>30</v>
      </c>
      <c r="H9046" s="137"/>
      <c r="I9046" s="119"/>
      <c r="J9046" s="129">
        <v>1.2</v>
      </c>
      <c r="K9046" s="129">
        <v>2.4</v>
      </c>
      <c r="L9046" s="129">
        <v>2.88</v>
      </c>
      <c r="M9046" s="134" t="s">
        <v>23647</v>
      </c>
    </row>
    <row r="9047" spans="1:13" hidden="1" x14ac:dyDescent="0.25">
      <c r="A9047" s="128"/>
      <c r="B9047" s="2"/>
      <c r="C9047" s="139" t="s">
        <v>9043</v>
      </c>
      <c r="D9047" s="124" t="s">
        <v>9044</v>
      </c>
      <c r="E9047" s="118" t="s">
        <v>294</v>
      </c>
      <c r="F9047" s="124" t="s">
        <v>295</v>
      </c>
      <c r="G9047" s="118" t="s">
        <v>30</v>
      </c>
      <c r="H9047" s="137"/>
      <c r="I9047" s="119"/>
      <c r="J9047" s="129">
        <v>1.2</v>
      </c>
      <c r="K9047" s="129">
        <v>2.4</v>
      </c>
      <c r="L9047" s="129">
        <v>2.88</v>
      </c>
      <c r="M9047" s="134" t="s">
        <v>23648</v>
      </c>
    </row>
    <row r="9048" spans="1:13" hidden="1" x14ac:dyDescent="0.25">
      <c r="A9048" s="128"/>
      <c r="B9048" s="2"/>
      <c r="C9048" s="139" t="s">
        <v>9043</v>
      </c>
      <c r="D9048" s="124" t="s">
        <v>9044</v>
      </c>
      <c r="E9048" s="118" t="s">
        <v>101</v>
      </c>
      <c r="F9048" s="124" t="s">
        <v>102</v>
      </c>
      <c r="G9048" s="118" t="s">
        <v>30</v>
      </c>
      <c r="H9048" s="137">
        <v>45629</v>
      </c>
      <c r="I9048" s="119">
        <v>2398.5100000000002</v>
      </c>
      <c r="J9048" s="129">
        <v>1.2</v>
      </c>
      <c r="K9048" s="129">
        <v>2.4</v>
      </c>
      <c r="L9048" s="129">
        <v>2.88</v>
      </c>
      <c r="M9048" s="134" t="s">
        <v>23649</v>
      </c>
    </row>
    <row r="9049" spans="1:13" hidden="1" x14ac:dyDescent="0.25">
      <c r="A9049" s="128"/>
      <c r="B9049" s="2"/>
      <c r="C9049" s="139" t="s">
        <v>9043</v>
      </c>
      <c r="D9049" s="124" t="s">
        <v>9044</v>
      </c>
      <c r="E9049" s="118" t="s">
        <v>298</v>
      </c>
      <c r="F9049" s="124" t="s">
        <v>299</v>
      </c>
      <c r="G9049" s="118" t="s">
        <v>30</v>
      </c>
      <c r="H9049" s="137"/>
      <c r="I9049" s="119"/>
      <c r="J9049" s="129">
        <v>1.2</v>
      </c>
      <c r="K9049" s="129">
        <v>2.4</v>
      </c>
      <c r="L9049" s="129">
        <v>2.88</v>
      </c>
      <c r="M9049" s="134" t="s">
        <v>23650</v>
      </c>
    </row>
    <row r="9050" spans="1:13" hidden="1" x14ac:dyDescent="0.25">
      <c r="A9050" s="128"/>
      <c r="B9050" s="2"/>
      <c r="C9050" s="139" t="s">
        <v>9043</v>
      </c>
      <c r="D9050" s="124" t="s">
        <v>9044</v>
      </c>
      <c r="E9050" s="118" t="s">
        <v>300</v>
      </c>
      <c r="F9050" s="124" t="s">
        <v>301</v>
      </c>
      <c r="G9050" s="118" t="s">
        <v>30</v>
      </c>
      <c r="H9050" s="137"/>
      <c r="I9050" s="119"/>
      <c r="J9050" s="129">
        <v>1.2</v>
      </c>
      <c r="K9050" s="129">
        <v>2.4</v>
      </c>
      <c r="L9050" s="129">
        <v>2.88</v>
      </c>
      <c r="M9050" s="134" t="s">
        <v>31566</v>
      </c>
    </row>
    <row r="9051" spans="1:13" hidden="1" x14ac:dyDescent="0.25">
      <c r="A9051" s="128"/>
      <c r="B9051" s="2"/>
      <c r="C9051" s="139" t="s">
        <v>9043</v>
      </c>
      <c r="D9051" s="124" t="s">
        <v>9044</v>
      </c>
      <c r="E9051" s="118" t="s">
        <v>302</v>
      </c>
      <c r="F9051" s="124" t="s">
        <v>303</v>
      </c>
      <c r="G9051" s="118" t="s">
        <v>30</v>
      </c>
      <c r="H9051" s="137"/>
      <c r="I9051" s="119"/>
      <c r="J9051" s="129">
        <v>1.2</v>
      </c>
      <c r="K9051" s="129">
        <v>2.4</v>
      </c>
      <c r="L9051" s="129">
        <v>2.88</v>
      </c>
      <c r="M9051" s="134" t="s">
        <v>32742</v>
      </c>
    </row>
    <row r="9052" spans="1:13" hidden="1" x14ac:dyDescent="0.25">
      <c r="A9052" s="128"/>
      <c r="B9052" s="2"/>
      <c r="C9052" s="139" t="s">
        <v>9043</v>
      </c>
      <c r="D9052" s="124" t="s">
        <v>9044</v>
      </c>
      <c r="E9052" s="118" t="s">
        <v>304</v>
      </c>
      <c r="F9052" s="124" t="s">
        <v>305</v>
      </c>
      <c r="G9052" s="118" t="s">
        <v>30</v>
      </c>
      <c r="H9052" s="137"/>
      <c r="I9052" s="119"/>
      <c r="J9052" s="129">
        <v>1.2</v>
      </c>
      <c r="K9052" s="129">
        <v>2.4</v>
      </c>
      <c r="L9052" s="129">
        <v>2.88</v>
      </c>
      <c r="M9052" s="134" t="s">
        <v>23651</v>
      </c>
    </row>
    <row r="9053" spans="1:13" hidden="1" x14ac:dyDescent="0.25">
      <c r="A9053" s="128"/>
      <c r="B9053" s="2"/>
      <c r="C9053" s="139" t="s">
        <v>9043</v>
      </c>
      <c r="D9053" s="124" t="s">
        <v>9044</v>
      </c>
      <c r="E9053" s="118" t="s">
        <v>306</v>
      </c>
      <c r="F9053" s="124" t="s">
        <v>307</v>
      </c>
      <c r="G9053" s="118" t="s">
        <v>30</v>
      </c>
      <c r="H9053" s="137"/>
      <c r="I9053" s="119"/>
      <c r="J9053" s="129">
        <v>1.2</v>
      </c>
      <c r="K9053" s="129">
        <v>2.4</v>
      </c>
      <c r="L9053" s="129">
        <v>2.88</v>
      </c>
      <c r="M9053" s="134" t="s">
        <v>23652</v>
      </c>
    </row>
    <row r="9054" spans="1:13" hidden="1" x14ac:dyDescent="0.25">
      <c r="A9054" s="128"/>
      <c r="B9054" s="2"/>
      <c r="C9054" s="139" t="s">
        <v>9043</v>
      </c>
      <c r="D9054" s="124" t="s">
        <v>9044</v>
      </c>
      <c r="E9054" s="118" t="s">
        <v>280</v>
      </c>
      <c r="F9054" s="124" t="s">
        <v>281</v>
      </c>
      <c r="G9054" s="118" t="s">
        <v>30</v>
      </c>
      <c r="H9054" s="137"/>
      <c r="I9054" s="119"/>
      <c r="J9054" s="129">
        <v>1.2</v>
      </c>
      <c r="K9054" s="129">
        <v>2.4</v>
      </c>
      <c r="L9054" s="129">
        <v>2.88</v>
      </c>
      <c r="M9054" s="134" t="s">
        <v>23653</v>
      </c>
    </row>
    <row r="9055" spans="1:13" hidden="1" x14ac:dyDescent="0.25">
      <c r="A9055" s="128"/>
      <c r="B9055" s="2"/>
      <c r="C9055" s="139" t="s">
        <v>9043</v>
      </c>
      <c r="D9055" s="124" t="s">
        <v>9044</v>
      </c>
      <c r="E9055" s="118" t="s">
        <v>308</v>
      </c>
      <c r="F9055" s="124" t="s">
        <v>309</v>
      </c>
      <c r="G9055" s="118" t="s">
        <v>30</v>
      </c>
      <c r="H9055" s="137"/>
      <c r="I9055" s="119"/>
      <c r="J9055" s="129">
        <v>1.2</v>
      </c>
      <c r="K9055" s="129">
        <v>2.4</v>
      </c>
      <c r="L9055" s="129">
        <v>2.88</v>
      </c>
      <c r="M9055" s="134" t="s">
        <v>23654</v>
      </c>
    </row>
    <row r="9056" spans="1:13" hidden="1" x14ac:dyDescent="0.25">
      <c r="A9056" s="128"/>
      <c r="B9056" s="2"/>
      <c r="C9056" s="139" t="s">
        <v>9043</v>
      </c>
      <c r="D9056" s="124" t="s">
        <v>9044</v>
      </c>
      <c r="E9056" s="118" t="s">
        <v>310</v>
      </c>
      <c r="F9056" s="124" t="s">
        <v>311</v>
      </c>
      <c r="G9056" s="118" t="s">
        <v>30</v>
      </c>
      <c r="H9056" s="137"/>
      <c r="I9056" s="119"/>
      <c r="J9056" s="129">
        <v>1.2</v>
      </c>
      <c r="K9056" s="129">
        <v>2.4</v>
      </c>
      <c r="L9056" s="129">
        <v>2.88</v>
      </c>
      <c r="M9056" s="134" t="s">
        <v>23655</v>
      </c>
    </row>
    <row r="9057" spans="1:13" hidden="1" x14ac:dyDescent="0.25">
      <c r="A9057" s="128"/>
      <c r="B9057" s="2"/>
      <c r="C9057" s="139" t="s">
        <v>9045</v>
      </c>
      <c r="D9057" s="124" t="s">
        <v>9046</v>
      </c>
      <c r="E9057" s="118" t="s">
        <v>105</v>
      </c>
      <c r="F9057" s="124" t="s">
        <v>106</v>
      </c>
      <c r="G9057" s="118" t="s">
        <v>30</v>
      </c>
      <c r="H9057" s="137">
        <v>41814</v>
      </c>
      <c r="I9057" s="119">
        <v>1020.2</v>
      </c>
      <c r="J9057" s="129">
        <v>1.2</v>
      </c>
      <c r="K9057" s="129">
        <v>2.4</v>
      </c>
      <c r="L9057" s="129">
        <v>2.88</v>
      </c>
      <c r="M9057" s="134" t="s">
        <v>23656</v>
      </c>
    </row>
    <row r="9058" spans="1:13" hidden="1" x14ac:dyDescent="0.25">
      <c r="A9058" s="128"/>
      <c r="B9058" s="2"/>
      <c r="C9058" s="139" t="s">
        <v>9045</v>
      </c>
      <c r="D9058" s="124" t="s">
        <v>9046</v>
      </c>
      <c r="E9058" s="118" t="s">
        <v>9047</v>
      </c>
      <c r="F9058" s="124" t="s">
        <v>9048</v>
      </c>
      <c r="G9058" s="118" t="s">
        <v>30</v>
      </c>
      <c r="H9058" s="137">
        <v>42395</v>
      </c>
      <c r="I9058" s="119">
        <v>1225.1500000000001</v>
      </c>
      <c r="J9058" s="129">
        <v>1.2</v>
      </c>
      <c r="K9058" s="129">
        <v>2.4</v>
      </c>
      <c r="L9058" s="129">
        <v>2.88</v>
      </c>
      <c r="M9058" s="134" t="s">
        <v>28835</v>
      </c>
    </row>
    <row r="9059" spans="1:13" hidden="1" x14ac:dyDescent="0.25">
      <c r="A9059" s="128"/>
      <c r="B9059" s="2"/>
      <c r="C9059" s="139" t="s">
        <v>9045</v>
      </c>
      <c r="D9059" s="124" t="s">
        <v>9046</v>
      </c>
      <c r="E9059" s="118" t="s">
        <v>89</v>
      </c>
      <c r="F9059" s="124" t="s">
        <v>90</v>
      </c>
      <c r="G9059" s="118" t="s">
        <v>30</v>
      </c>
      <c r="H9059" s="137">
        <v>42870</v>
      </c>
      <c r="I9059" s="119">
        <v>1000</v>
      </c>
      <c r="J9059" s="129">
        <v>1.2</v>
      </c>
      <c r="K9059" s="129">
        <v>2.4</v>
      </c>
      <c r="L9059" s="129">
        <v>2.88</v>
      </c>
      <c r="M9059" s="134" t="s">
        <v>23657</v>
      </c>
    </row>
    <row r="9060" spans="1:13" hidden="1" x14ac:dyDescent="0.25">
      <c r="A9060" s="128"/>
      <c r="B9060" s="2"/>
      <c r="C9060" s="139" t="s">
        <v>9045</v>
      </c>
      <c r="D9060" s="124" t="s">
        <v>9046</v>
      </c>
      <c r="E9060" s="118" t="s">
        <v>337</v>
      </c>
      <c r="F9060" s="124" t="s">
        <v>338</v>
      </c>
      <c r="G9060" s="118" t="s">
        <v>30</v>
      </c>
      <c r="H9060" s="137">
        <v>41990</v>
      </c>
      <c r="I9060" s="119">
        <v>758.6</v>
      </c>
      <c r="J9060" s="129">
        <v>1.2</v>
      </c>
      <c r="K9060" s="129">
        <v>2.4</v>
      </c>
      <c r="L9060" s="129">
        <v>2.88</v>
      </c>
      <c r="M9060" s="134" t="s">
        <v>31706</v>
      </c>
    </row>
    <row r="9061" spans="1:13" hidden="1" x14ac:dyDescent="0.25">
      <c r="A9061" s="128"/>
      <c r="B9061" s="2"/>
      <c r="C9061" s="139" t="s">
        <v>9045</v>
      </c>
      <c r="D9061" s="124" t="s">
        <v>9046</v>
      </c>
      <c r="E9061" s="118" t="s">
        <v>339</v>
      </c>
      <c r="F9061" s="124" t="s">
        <v>340</v>
      </c>
      <c r="G9061" s="118" t="s">
        <v>30</v>
      </c>
      <c r="H9061" s="137">
        <v>41180</v>
      </c>
      <c r="I9061" s="119">
        <v>986</v>
      </c>
      <c r="J9061" s="129">
        <v>1.2</v>
      </c>
      <c r="K9061" s="129">
        <v>2.4</v>
      </c>
      <c r="L9061" s="129">
        <v>2.88</v>
      </c>
      <c r="M9061" s="134" t="s">
        <v>31931</v>
      </c>
    </row>
    <row r="9062" spans="1:13" hidden="1" x14ac:dyDescent="0.25">
      <c r="A9062" s="128"/>
      <c r="B9062" s="2"/>
      <c r="C9062" s="139" t="s">
        <v>9045</v>
      </c>
      <c r="D9062" s="124" t="s">
        <v>9046</v>
      </c>
      <c r="E9062" s="118" t="s">
        <v>343</v>
      </c>
      <c r="F9062" s="124" t="s">
        <v>344</v>
      </c>
      <c r="G9062" s="118" t="s">
        <v>30</v>
      </c>
      <c r="H9062" s="137">
        <v>41584</v>
      </c>
      <c r="I9062" s="119">
        <v>1123.2</v>
      </c>
      <c r="J9062" s="129">
        <v>1.2</v>
      </c>
      <c r="K9062" s="129">
        <v>2.4</v>
      </c>
      <c r="L9062" s="129">
        <v>2.88</v>
      </c>
      <c r="M9062" s="134" t="s">
        <v>23658</v>
      </c>
    </row>
    <row r="9063" spans="1:13" hidden="1" x14ac:dyDescent="0.25">
      <c r="A9063" s="128"/>
      <c r="B9063" s="2"/>
      <c r="C9063" s="139" t="s">
        <v>9045</v>
      </c>
      <c r="D9063" s="124" t="s">
        <v>9046</v>
      </c>
      <c r="E9063" s="118" t="s">
        <v>264</v>
      </c>
      <c r="F9063" s="124" t="s">
        <v>265</v>
      </c>
      <c r="G9063" s="118" t="s">
        <v>30</v>
      </c>
      <c r="H9063" s="137">
        <v>44578</v>
      </c>
      <c r="I9063" s="119">
        <v>1809.42</v>
      </c>
      <c r="J9063" s="129">
        <v>1.2</v>
      </c>
      <c r="K9063" s="129">
        <v>2.4</v>
      </c>
      <c r="L9063" s="129">
        <v>2.88</v>
      </c>
      <c r="M9063" s="134" t="s">
        <v>23659</v>
      </c>
    </row>
    <row r="9064" spans="1:13" hidden="1" x14ac:dyDescent="0.25">
      <c r="A9064" s="128"/>
      <c r="B9064" s="2"/>
      <c r="C9064" s="139" t="s">
        <v>9045</v>
      </c>
      <c r="D9064" s="124" t="s">
        <v>9046</v>
      </c>
      <c r="E9064" s="118" t="s">
        <v>326</v>
      </c>
      <c r="F9064" s="124" t="s">
        <v>18917</v>
      </c>
      <c r="G9064" s="118" t="s">
        <v>30</v>
      </c>
      <c r="H9064" s="137">
        <v>41682</v>
      </c>
      <c r="I9064" s="119">
        <v>925.2</v>
      </c>
      <c r="J9064" s="129">
        <v>1.2</v>
      </c>
      <c r="K9064" s="129">
        <v>2.4</v>
      </c>
      <c r="L9064" s="129">
        <v>2.88</v>
      </c>
      <c r="M9064" s="134" t="s">
        <v>23659</v>
      </c>
    </row>
    <row r="9065" spans="1:13" hidden="1" x14ac:dyDescent="0.25">
      <c r="A9065" s="128"/>
      <c r="B9065" s="2"/>
      <c r="C9065" s="139" t="s">
        <v>9045</v>
      </c>
      <c r="D9065" s="124" t="s">
        <v>9046</v>
      </c>
      <c r="E9065" s="118" t="s">
        <v>79</v>
      </c>
      <c r="F9065" s="124" t="s">
        <v>80</v>
      </c>
      <c r="G9065" s="118" t="s">
        <v>30</v>
      </c>
      <c r="H9065" s="137">
        <v>42405</v>
      </c>
      <c r="I9065" s="119">
        <v>1480.76</v>
      </c>
      <c r="J9065" s="129">
        <v>1.2</v>
      </c>
      <c r="K9065" s="129">
        <v>2.4</v>
      </c>
      <c r="L9065" s="129">
        <v>2.88</v>
      </c>
      <c r="M9065" s="134" t="s">
        <v>23659</v>
      </c>
    </row>
    <row r="9066" spans="1:13" hidden="1" x14ac:dyDescent="0.25">
      <c r="A9066" s="128"/>
      <c r="B9066" s="2"/>
      <c r="C9066" s="139" t="s">
        <v>9045</v>
      </c>
      <c r="D9066" s="124" t="s">
        <v>9046</v>
      </c>
      <c r="E9066" s="118" t="s">
        <v>327</v>
      </c>
      <c r="F9066" s="124" t="s">
        <v>328</v>
      </c>
      <c r="G9066" s="118" t="s">
        <v>30</v>
      </c>
      <c r="H9066" s="137">
        <v>44074</v>
      </c>
      <c r="I9066" s="119">
        <v>1431</v>
      </c>
      <c r="J9066" s="129">
        <v>1.2</v>
      </c>
      <c r="K9066" s="129">
        <v>2.4</v>
      </c>
      <c r="L9066" s="129">
        <v>2.88</v>
      </c>
      <c r="M9066" s="134" t="s">
        <v>29430</v>
      </c>
    </row>
    <row r="9067" spans="1:13" hidden="1" x14ac:dyDescent="0.25">
      <c r="A9067" s="128"/>
      <c r="B9067" s="2"/>
      <c r="C9067" s="139" t="s">
        <v>9045</v>
      </c>
      <c r="D9067" s="124" t="s">
        <v>9046</v>
      </c>
      <c r="E9067" s="118" t="s">
        <v>266</v>
      </c>
      <c r="F9067" s="124" t="s">
        <v>267</v>
      </c>
      <c r="G9067" s="118" t="s">
        <v>30</v>
      </c>
      <c r="H9067" s="137">
        <v>42256</v>
      </c>
      <c r="I9067" s="119">
        <v>1001.82</v>
      </c>
      <c r="J9067" s="129">
        <v>1.2</v>
      </c>
      <c r="K9067" s="129">
        <v>2.4</v>
      </c>
      <c r="L9067" s="129">
        <v>2.88</v>
      </c>
      <c r="M9067" s="134" t="s">
        <v>29718</v>
      </c>
    </row>
    <row r="9068" spans="1:13" hidden="1" x14ac:dyDescent="0.25">
      <c r="A9068" s="128"/>
      <c r="B9068" s="2"/>
      <c r="C9068" s="139" t="s">
        <v>9045</v>
      </c>
      <c r="D9068" s="124" t="s">
        <v>9046</v>
      </c>
      <c r="E9068" s="118" t="s">
        <v>81</v>
      </c>
      <c r="F9068" s="124" t="s">
        <v>82</v>
      </c>
      <c r="G9068" s="118" t="s">
        <v>30</v>
      </c>
      <c r="H9068" s="137">
        <v>45057</v>
      </c>
      <c r="I9068" s="119">
        <v>910</v>
      </c>
      <c r="J9068" s="129">
        <v>1.2</v>
      </c>
      <c r="K9068" s="129">
        <v>2.4</v>
      </c>
      <c r="L9068" s="129">
        <v>2.88</v>
      </c>
      <c r="M9068" s="134" t="s">
        <v>34898</v>
      </c>
    </row>
    <row r="9069" spans="1:13" hidden="1" x14ac:dyDescent="0.25">
      <c r="A9069" s="128"/>
      <c r="B9069" s="2"/>
      <c r="C9069" s="139" t="s">
        <v>9045</v>
      </c>
      <c r="D9069" s="124" t="s">
        <v>9046</v>
      </c>
      <c r="E9069" s="118" t="s">
        <v>355</v>
      </c>
      <c r="F9069" s="124" t="s">
        <v>356</v>
      </c>
      <c r="G9069" s="118" t="s">
        <v>30</v>
      </c>
      <c r="H9069" s="137">
        <v>40940</v>
      </c>
      <c r="I9069" s="119">
        <v>720.75</v>
      </c>
      <c r="J9069" s="129">
        <v>1.2</v>
      </c>
      <c r="K9069" s="129">
        <v>2.4</v>
      </c>
      <c r="L9069" s="129">
        <v>2.88</v>
      </c>
      <c r="M9069" s="134" t="s">
        <v>23660</v>
      </c>
    </row>
    <row r="9070" spans="1:13" hidden="1" x14ac:dyDescent="0.25">
      <c r="A9070" s="128"/>
      <c r="B9070" s="2"/>
      <c r="C9070" s="139" t="s">
        <v>9045</v>
      </c>
      <c r="D9070" s="124" t="s">
        <v>9046</v>
      </c>
      <c r="E9070" s="118" t="s">
        <v>268</v>
      </c>
      <c r="F9070" s="124" t="s">
        <v>269</v>
      </c>
      <c r="G9070" s="118" t="s">
        <v>30</v>
      </c>
      <c r="H9070" s="137">
        <v>43518</v>
      </c>
      <c r="I9070" s="119">
        <v>1534.25</v>
      </c>
      <c r="J9070" s="129">
        <v>1.2</v>
      </c>
      <c r="K9070" s="129">
        <v>2.4</v>
      </c>
      <c r="L9070" s="129">
        <v>2.88</v>
      </c>
      <c r="M9070" s="134" t="s">
        <v>23660</v>
      </c>
    </row>
    <row r="9071" spans="1:13" hidden="1" x14ac:dyDescent="0.25">
      <c r="A9071" s="128"/>
      <c r="B9071" s="2"/>
      <c r="C9071" s="139" t="s">
        <v>9045</v>
      </c>
      <c r="D9071" s="124" t="s">
        <v>9046</v>
      </c>
      <c r="E9071" s="118" t="s">
        <v>9032</v>
      </c>
      <c r="F9071" s="124" t="s">
        <v>9033</v>
      </c>
      <c r="G9071" s="118" t="s">
        <v>30</v>
      </c>
      <c r="H9071" s="137">
        <v>40417</v>
      </c>
      <c r="I9071" s="119">
        <v>850</v>
      </c>
      <c r="J9071" s="129">
        <v>1.2</v>
      </c>
      <c r="K9071" s="129">
        <v>2.4</v>
      </c>
      <c r="L9071" s="129">
        <v>2.88</v>
      </c>
      <c r="M9071" s="134" t="s">
        <v>23660</v>
      </c>
    </row>
    <row r="9072" spans="1:13" hidden="1" x14ac:dyDescent="0.25">
      <c r="A9072" s="128"/>
      <c r="B9072" s="2"/>
      <c r="C9072" s="139" t="s">
        <v>9045</v>
      </c>
      <c r="D9072" s="124" t="s">
        <v>9046</v>
      </c>
      <c r="E9072" s="118" t="s">
        <v>359</v>
      </c>
      <c r="F9072" s="124" t="s">
        <v>360</v>
      </c>
      <c r="G9072" s="118" t="s">
        <v>30</v>
      </c>
      <c r="H9072" s="137">
        <v>40584</v>
      </c>
      <c r="I9072" s="119">
        <v>817</v>
      </c>
      <c r="J9072" s="129">
        <v>1.2</v>
      </c>
      <c r="K9072" s="129">
        <v>2.4</v>
      </c>
      <c r="L9072" s="129">
        <v>2.88</v>
      </c>
      <c r="M9072" s="134" t="s">
        <v>23660</v>
      </c>
    </row>
    <row r="9073" spans="1:13" hidden="1" x14ac:dyDescent="0.25">
      <c r="A9073" s="128"/>
      <c r="B9073" s="2"/>
      <c r="C9073" s="139" t="s">
        <v>9045</v>
      </c>
      <c r="D9073" s="124" t="s">
        <v>9046</v>
      </c>
      <c r="E9073" s="118" t="s">
        <v>83</v>
      </c>
      <c r="F9073" s="124" t="s">
        <v>84</v>
      </c>
      <c r="G9073" s="118" t="s">
        <v>30</v>
      </c>
      <c r="H9073" s="137">
        <v>43475</v>
      </c>
      <c r="I9073" s="119">
        <v>1413</v>
      </c>
      <c r="J9073" s="129">
        <v>1.2</v>
      </c>
      <c r="K9073" s="129">
        <v>2.4</v>
      </c>
      <c r="L9073" s="129">
        <v>2.88</v>
      </c>
      <c r="M9073" s="134" t="s">
        <v>23660</v>
      </c>
    </row>
    <row r="9074" spans="1:13" hidden="1" x14ac:dyDescent="0.25">
      <c r="A9074" s="128"/>
      <c r="B9074" s="2"/>
      <c r="C9074" s="139" t="s">
        <v>9045</v>
      </c>
      <c r="D9074" s="124" t="s">
        <v>9046</v>
      </c>
      <c r="E9074" s="118" t="s">
        <v>91</v>
      </c>
      <c r="F9074" s="124" t="s">
        <v>92</v>
      </c>
      <c r="G9074" s="118" t="s">
        <v>30</v>
      </c>
      <c r="H9074" s="137"/>
      <c r="I9074" s="119"/>
      <c r="J9074" s="129">
        <v>1.2</v>
      </c>
      <c r="K9074" s="129">
        <v>2.4</v>
      </c>
      <c r="L9074" s="129">
        <v>2.88</v>
      </c>
      <c r="M9074" s="134" t="s">
        <v>23660</v>
      </c>
    </row>
    <row r="9075" spans="1:13" hidden="1" x14ac:dyDescent="0.25">
      <c r="A9075" s="128"/>
      <c r="B9075" s="2"/>
      <c r="C9075" s="139" t="s">
        <v>9045</v>
      </c>
      <c r="D9075" s="124" t="s">
        <v>9046</v>
      </c>
      <c r="E9075" s="118" t="s">
        <v>270</v>
      </c>
      <c r="F9075" s="124" t="s">
        <v>271</v>
      </c>
      <c r="G9075" s="118" t="s">
        <v>30</v>
      </c>
      <c r="H9075" s="137">
        <v>42682</v>
      </c>
      <c r="I9075" s="119">
        <v>1749.3</v>
      </c>
      <c r="J9075" s="129">
        <v>1.2</v>
      </c>
      <c r="K9075" s="129">
        <v>2.4</v>
      </c>
      <c r="L9075" s="129">
        <v>2.88</v>
      </c>
      <c r="M9075" s="134" t="s">
        <v>23660</v>
      </c>
    </row>
    <row r="9076" spans="1:13" hidden="1" x14ac:dyDescent="0.25">
      <c r="A9076" s="128"/>
      <c r="B9076" s="2"/>
      <c r="C9076" s="139" t="s">
        <v>9045</v>
      </c>
      <c r="D9076" s="124" t="s">
        <v>9046</v>
      </c>
      <c r="E9076" s="118" t="s">
        <v>85</v>
      </c>
      <c r="F9076" s="124" t="s">
        <v>86</v>
      </c>
      <c r="G9076" s="118" t="s">
        <v>30</v>
      </c>
      <c r="H9076" s="137">
        <v>43368</v>
      </c>
      <c r="I9076" s="119">
        <v>1381.01</v>
      </c>
      <c r="J9076" s="129">
        <v>1.2</v>
      </c>
      <c r="K9076" s="129">
        <v>2.4</v>
      </c>
      <c r="L9076" s="129">
        <v>2.88</v>
      </c>
      <c r="M9076" s="134" t="s">
        <v>23661</v>
      </c>
    </row>
    <row r="9077" spans="1:13" hidden="1" x14ac:dyDescent="0.25">
      <c r="A9077" s="128"/>
      <c r="B9077" s="2"/>
      <c r="C9077" s="139" t="s">
        <v>9045</v>
      </c>
      <c r="D9077" s="124" t="s">
        <v>9046</v>
      </c>
      <c r="E9077" s="118" t="s">
        <v>272</v>
      </c>
      <c r="F9077" s="124" t="s">
        <v>273</v>
      </c>
      <c r="G9077" s="118" t="s">
        <v>30</v>
      </c>
      <c r="H9077" s="137">
        <v>41956</v>
      </c>
      <c r="I9077" s="119">
        <v>937.1</v>
      </c>
      <c r="J9077" s="129">
        <v>1.2</v>
      </c>
      <c r="K9077" s="129">
        <v>2.4</v>
      </c>
      <c r="L9077" s="129">
        <v>2.88</v>
      </c>
      <c r="M9077" s="134" t="s">
        <v>23662</v>
      </c>
    </row>
    <row r="9078" spans="1:13" hidden="1" x14ac:dyDescent="0.25">
      <c r="A9078" s="128"/>
      <c r="B9078" s="2"/>
      <c r="C9078" s="139" t="s">
        <v>9045</v>
      </c>
      <c r="D9078" s="124" t="s">
        <v>9046</v>
      </c>
      <c r="E9078" s="118" t="s">
        <v>274</v>
      </c>
      <c r="F9078" s="124" t="s">
        <v>275</v>
      </c>
      <c r="G9078" s="118" t="s">
        <v>30</v>
      </c>
      <c r="H9078" s="137">
        <v>43549</v>
      </c>
      <c r="I9078" s="119">
        <v>2022</v>
      </c>
      <c r="J9078" s="129">
        <v>1.2</v>
      </c>
      <c r="K9078" s="129">
        <v>2.4</v>
      </c>
      <c r="L9078" s="129">
        <v>2.88</v>
      </c>
      <c r="M9078" s="134" t="s">
        <v>23662</v>
      </c>
    </row>
    <row r="9079" spans="1:13" hidden="1" x14ac:dyDescent="0.25">
      <c r="A9079" s="128"/>
      <c r="B9079" s="2"/>
      <c r="C9079" s="139" t="s">
        <v>9045</v>
      </c>
      <c r="D9079" s="124" t="s">
        <v>9046</v>
      </c>
      <c r="E9079" s="118" t="s">
        <v>93</v>
      </c>
      <c r="F9079" s="124" t="s">
        <v>94</v>
      </c>
      <c r="G9079" s="118" t="s">
        <v>30</v>
      </c>
      <c r="H9079" s="137">
        <v>43216</v>
      </c>
      <c r="I9079" s="119">
        <v>1750.3</v>
      </c>
      <c r="J9079" s="129">
        <v>1.2</v>
      </c>
      <c r="K9079" s="129">
        <v>2.4</v>
      </c>
      <c r="L9079" s="129">
        <v>2.88</v>
      </c>
      <c r="M9079" s="134" t="s">
        <v>23662</v>
      </c>
    </row>
    <row r="9080" spans="1:13" hidden="1" x14ac:dyDescent="0.25">
      <c r="A9080" s="128"/>
      <c r="B9080" s="2"/>
      <c r="C9080" s="139" t="s">
        <v>9045</v>
      </c>
      <c r="D9080" s="124" t="s">
        <v>9046</v>
      </c>
      <c r="E9080" s="118" t="s">
        <v>95</v>
      </c>
      <c r="F9080" s="124" t="s">
        <v>96</v>
      </c>
      <c r="G9080" s="118" t="s">
        <v>30</v>
      </c>
      <c r="H9080" s="137">
        <v>43476</v>
      </c>
      <c r="I9080" s="119">
        <v>2015</v>
      </c>
      <c r="J9080" s="129">
        <v>1.2</v>
      </c>
      <c r="K9080" s="129">
        <v>2.4</v>
      </c>
      <c r="L9080" s="129">
        <v>2.88</v>
      </c>
      <c r="M9080" s="134" t="s">
        <v>23662</v>
      </c>
    </row>
    <row r="9081" spans="1:13" hidden="1" x14ac:dyDescent="0.25">
      <c r="A9081" s="128"/>
      <c r="B9081" s="2"/>
      <c r="C9081" s="139" t="s">
        <v>9045</v>
      </c>
      <c r="D9081" s="124" t="s">
        <v>9046</v>
      </c>
      <c r="E9081" s="118" t="s">
        <v>97</v>
      </c>
      <c r="F9081" s="124" t="s">
        <v>98</v>
      </c>
      <c r="G9081" s="118" t="s">
        <v>30</v>
      </c>
      <c r="H9081" s="137">
        <v>42418</v>
      </c>
      <c r="I9081" s="119">
        <v>335.66</v>
      </c>
      <c r="J9081" s="129">
        <v>1.2</v>
      </c>
      <c r="K9081" s="129">
        <v>2.4</v>
      </c>
      <c r="L9081" s="129">
        <v>2.88</v>
      </c>
      <c r="M9081" s="134" t="s">
        <v>23662</v>
      </c>
    </row>
    <row r="9082" spans="1:13" hidden="1" x14ac:dyDescent="0.25">
      <c r="A9082" s="128"/>
      <c r="B9082" s="2"/>
      <c r="C9082" s="139" t="s">
        <v>9045</v>
      </c>
      <c r="D9082" s="124" t="s">
        <v>9046</v>
      </c>
      <c r="E9082" s="118" t="s">
        <v>276</v>
      </c>
      <c r="F9082" s="124" t="s">
        <v>277</v>
      </c>
      <c r="G9082" s="118" t="s">
        <v>30</v>
      </c>
      <c r="H9082" s="137">
        <v>41802</v>
      </c>
      <c r="I9082" s="119">
        <v>925.2</v>
      </c>
      <c r="J9082" s="129">
        <v>1.2</v>
      </c>
      <c r="K9082" s="129">
        <v>2.4</v>
      </c>
      <c r="L9082" s="129">
        <v>2.88</v>
      </c>
      <c r="M9082" s="134" t="s">
        <v>23662</v>
      </c>
    </row>
    <row r="9083" spans="1:13" hidden="1" x14ac:dyDescent="0.25">
      <c r="A9083" s="128"/>
      <c r="B9083" s="2"/>
      <c r="C9083" s="139" t="s">
        <v>9045</v>
      </c>
      <c r="D9083" s="124" t="s">
        <v>9046</v>
      </c>
      <c r="E9083" s="118" t="s">
        <v>99</v>
      </c>
      <c r="F9083" s="124" t="s">
        <v>100</v>
      </c>
      <c r="G9083" s="118" t="s">
        <v>30</v>
      </c>
      <c r="H9083" s="137">
        <v>42746</v>
      </c>
      <c r="I9083" s="119">
        <v>1053.69</v>
      </c>
      <c r="J9083" s="129">
        <v>1.2</v>
      </c>
      <c r="K9083" s="129">
        <v>2.4</v>
      </c>
      <c r="L9083" s="129">
        <v>2.88</v>
      </c>
      <c r="M9083" s="134" t="s">
        <v>23662</v>
      </c>
    </row>
    <row r="9084" spans="1:13" hidden="1" x14ac:dyDescent="0.25">
      <c r="A9084" s="128"/>
      <c r="B9084" s="2"/>
      <c r="C9084" s="139" t="s">
        <v>9045</v>
      </c>
      <c r="D9084" s="124" t="s">
        <v>9046</v>
      </c>
      <c r="E9084" s="118" t="s">
        <v>87</v>
      </c>
      <c r="F9084" s="124" t="s">
        <v>88</v>
      </c>
      <c r="G9084" s="118" t="s">
        <v>30</v>
      </c>
      <c r="H9084" s="137">
        <v>41961</v>
      </c>
      <c r="I9084" s="119">
        <v>894.6</v>
      </c>
      <c r="J9084" s="129">
        <v>1.2</v>
      </c>
      <c r="K9084" s="129">
        <v>2.4</v>
      </c>
      <c r="L9084" s="129">
        <v>2.88</v>
      </c>
      <c r="M9084" s="134" t="s">
        <v>23662</v>
      </c>
    </row>
    <row r="9085" spans="1:13" hidden="1" x14ac:dyDescent="0.25">
      <c r="A9085" s="128"/>
      <c r="B9085" s="2"/>
      <c r="C9085" s="139" t="s">
        <v>9045</v>
      </c>
      <c r="D9085" s="124" t="s">
        <v>9046</v>
      </c>
      <c r="E9085" s="118" t="s">
        <v>278</v>
      </c>
      <c r="F9085" s="124" t="s">
        <v>279</v>
      </c>
      <c r="G9085" s="118" t="s">
        <v>30</v>
      </c>
      <c r="H9085" s="137">
        <v>43150</v>
      </c>
      <c r="I9085" s="119">
        <v>1372.2</v>
      </c>
      <c r="J9085" s="129">
        <v>1.2</v>
      </c>
      <c r="K9085" s="129">
        <v>2.4</v>
      </c>
      <c r="L9085" s="129">
        <v>2.88</v>
      </c>
      <c r="M9085" s="134" t="s">
        <v>23662</v>
      </c>
    </row>
    <row r="9086" spans="1:13" hidden="1" x14ac:dyDescent="0.25">
      <c r="A9086" s="128"/>
      <c r="B9086" s="2"/>
      <c r="C9086" s="139" t="s">
        <v>9045</v>
      </c>
      <c r="D9086" s="124" t="s">
        <v>9046</v>
      </c>
      <c r="E9086" s="118" t="s">
        <v>288</v>
      </c>
      <c r="F9086" s="124" t="s">
        <v>289</v>
      </c>
      <c r="G9086" s="118" t="s">
        <v>30</v>
      </c>
      <c r="H9086" s="137"/>
      <c r="I9086" s="119"/>
      <c r="J9086" s="129">
        <v>1.2</v>
      </c>
      <c r="K9086" s="129">
        <v>2.4</v>
      </c>
      <c r="L9086" s="129">
        <v>2.88</v>
      </c>
      <c r="M9086" s="134" t="s">
        <v>23662</v>
      </c>
    </row>
    <row r="9087" spans="1:13" hidden="1" x14ac:dyDescent="0.25">
      <c r="A9087" s="128"/>
      <c r="B9087" s="2"/>
      <c r="C9087" s="139" t="s">
        <v>9045</v>
      </c>
      <c r="D9087" s="124" t="s">
        <v>9046</v>
      </c>
      <c r="E9087" s="118" t="s">
        <v>290</v>
      </c>
      <c r="F9087" s="124" t="s">
        <v>291</v>
      </c>
      <c r="G9087" s="118" t="s">
        <v>30</v>
      </c>
      <c r="H9087" s="137">
        <v>45523</v>
      </c>
      <c r="I9087" s="119">
        <v>2511.7800000000002</v>
      </c>
      <c r="J9087" s="129">
        <v>1.2</v>
      </c>
      <c r="K9087" s="129">
        <v>2.4</v>
      </c>
      <c r="L9087" s="129">
        <v>2.88</v>
      </c>
      <c r="M9087" s="134" t="s">
        <v>31334</v>
      </c>
    </row>
    <row r="9088" spans="1:13" hidden="1" x14ac:dyDescent="0.25">
      <c r="A9088" s="128"/>
      <c r="B9088" s="2"/>
      <c r="C9088" s="139" t="s">
        <v>9045</v>
      </c>
      <c r="D9088" s="124" t="s">
        <v>9046</v>
      </c>
      <c r="E9088" s="118" t="s">
        <v>292</v>
      </c>
      <c r="F9088" s="124" t="s">
        <v>293</v>
      </c>
      <c r="G9088" s="118" t="s">
        <v>30</v>
      </c>
      <c r="H9088" s="137"/>
      <c r="I9088" s="119"/>
      <c r="J9088" s="129">
        <v>1.2</v>
      </c>
      <c r="K9088" s="129">
        <v>2.4</v>
      </c>
      <c r="L9088" s="129">
        <v>2.88</v>
      </c>
      <c r="M9088" s="134" t="s">
        <v>23663</v>
      </c>
    </row>
    <row r="9089" spans="1:13" hidden="1" x14ac:dyDescent="0.25">
      <c r="A9089" s="128"/>
      <c r="B9089" s="2"/>
      <c r="C9089" s="139" t="s">
        <v>9045</v>
      </c>
      <c r="D9089" s="124" t="s">
        <v>9046</v>
      </c>
      <c r="E9089" s="118" t="s">
        <v>294</v>
      </c>
      <c r="F9089" s="124" t="s">
        <v>295</v>
      </c>
      <c r="G9089" s="118" t="s">
        <v>30</v>
      </c>
      <c r="H9089" s="137"/>
      <c r="I9089" s="119"/>
      <c r="J9089" s="129">
        <v>1.2</v>
      </c>
      <c r="K9089" s="129">
        <v>2.4</v>
      </c>
      <c r="L9089" s="129">
        <v>2.88</v>
      </c>
      <c r="M9089" s="134" t="s">
        <v>28386</v>
      </c>
    </row>
    <row r="9090" spans="1:13" hidden="1" x14ac:dyDescent="0.25">
      <c r="A9090" s="128"/>
      <c r="B9090" s="2"/>
      <c r="C9090" s="139" t="s">
        <v>9045</v>
      </c>
      <c r="D9090" s="124" t="s">
        <v>9046</v>
      </c>
      <c r="E9090" s="118" t="s">
        <v>101</v>
      </c>
      <c r="F9090" s="124" t="s">
        <v>102</v>
      </c>
      <c r="G9090" s="118" t="s">
        <v>30</v>
      </c>
      <c r="H9090" s="137">
        <v>45629</v>
      </c>
      <c r="I9090" s="119">
        <v>2490.37</v>
      </c>
      <c r="J9090" s="129">
        <v>1.2</v>
      </c>
      <c r="K9090" s="129">
        <v>2.4</v>
      </c>
      <c r="L9090" s="129">
        <v>2.88</v>
      </c>
      <c r="M9090" s="134" t="s">
        <v>29721</v>
      </c>
    </row>
    <row r="9091" spans="1:13" hidden="1" x14ac:dyDescent="0.25">
      <c r="A9091" s="128"/>
      <c r="B9091" s="2"/>
      <c r="C9091" s="139" t="s">
        <v>9045</v>
      </c>
      <c r="D9091" s="124" t="s">
        <v>9046</v>
      </c>
      <c r="E9091" s="118" t="s">
        <v>298</v>
      </c>
      <c r="F9091" s="124" t="s">
        <v>299</v>
      </c>
      <c r="G9091" s="118" t="s">
        <v>30</v>
      </c>
      <c r="H9091" s="137"/>
      <c r="I9091" s="119"/>
      <c r="J9091" s="129">
        <v>1.2</v>
      </c>
      <c r="K9091" s="129">
        <v>2.4</v>
      </c>
      <c r="L9091" s="129">
        <v>2.88</v>
      </c>
      <c r="M9091" s="134" t="s">
        <v>31337</v>
      </c>
    </row>
    <row r="9092" spans="1:13" hidden="1" x14ac:dyDescent="0.25">
      <c r="A9092" s="128"/>
      <c r="B9092" s="2"/>
      <c r="C9092" s="139" t="s">
        <v>9045</v>
      </c>
      <c r="D9092" s="124" t="s">
        <v>9046</v>
      </c>
      <c r="E9092" s="118" t="s">
        <v>300</v>
      </c>
      <c r="F9092" s="124" t="s">
        <v>301</v>
      </c>
      <c r="G9092" s="118" t="s">
        <v>30</v>
      </c>
      <c r="H9092" s="137"/>
      <c r="I9092" s="119"/>
      <c r="J9092" s="129">
        <v>1.2</v>
      </c>
      <c r="K9092" s="129">
        <v>2.4</v>
      </c>
      <c r="L9092" s="129">
        <v>2.88</v>
      </c>
      <c r="M9092" s="134" t="s">
        <v>28425</v>
      </c>
    </row>
    <row r="9093" spans="1:13" hidden="1" x14ac:dyDescent="0.25">
      <c r="A9093" s="128"/>
      <c r="B9093" s="2"/>
      <c r="C9093" s="139" t="s">
        <v>9045</v>
      </c>
      <c r="D9093" s="124" t="s">
        <v>9046</v>
      </c>
      <c r="E9093" s="118" t="s">
        <v>302</v>
      </c>
      <c r="F9093" s="124" t="s">
        <v>303</v>
      </c>
      <c r="G9093" s="118" t="s">
        <v>30</v>
      </c>
      <c r="H9093" s="137"/>
      <c r="I9093" s="119"/>
      <c r="J9093" s="129">
        <v>1.2</v>
      </c>
      <c r="K9093" s="129">
        <v>2.4</v>
      </c>
      <c r="L9093" s="129">
        <v>2.88</v>
      </c>
      <c r="M9093" s="134" t="s">
        <v>29108</v>
      </c>
    </row>
    <row r="9094" spans="1:13" hidden="1" x14ac:dyDescent="0.25">
      <c r="A9094" s="128"/>
      <c r="B9094" s="2"/>
      <c r="C9094" s="139" t="s">
        <v>9045</v>
      </c>
      <c r="D9094" s="124" t="s">
        <v>9046</v>
      </c>
      <c r="E9094" s="118" t="s">
        <v>304</v>
      </c>
      <c r="F9094" s="124" t="s">
        <v>305</v>
      </c>
      <c r="G9094" s="118" t="s">
        <v>30</v>
      </c>
      <c r="H9094" s="137"/>
      <c r="I9094" s="119"/>
      <c r="J9094" s="129">
        <v>1.2</v>
      </c>
      <c r="K9094" s="129">
        <v>2.4</v>
      </c>
      <c r="L9094" s="129">
        <v>2.88</v>
      </c>
      <c r="M9094" s="134" t="s">
        <v>23664</v>
      </c>
    </row>
    <row r="9095" spans="1:13" hidden="1" x14ac:dyDescent="0.25">
      <c r="A9095" s="128"/>
      <c r="B9095" s="2"/>
      <c r="C9095" s="139" t="s">
        <v>9045</v>
      </c>
      <c r="D9095" s="124" t="s">
        <v>9046</v>
      </c>
      <c r="E9095" s="118" t="s">
        <v>306</v>
      </c>
      <c r="F9095" s="124" t="s">
        <v>307</v>
      </c>
      <c r="G9095" s="118" t="s">
        <v>30</v>
      </c>
      <c r="H9095" s="137"/>
      <c r="I9095" s="119"/>
      <c r="J9095" s="129">
        <v>1.2</v>
      </c>
      <c r="K9095" s="129">
        <v>2.4</v>
      </c>
      <c r="L9095" s="129">
        <v>2.88</v>
      </c>
      <c r="M9095" s="134" t="s">
        <v>23662</v>
      </c>
    </row>
    <row r="9096" spans="1:13" hidden="1" x14ac:dyDescent="0.25">
      <c r="A9096" s="128"/>
      <c r="B9096" s="2"/>
      <c r="C9096" s="139" t="s">
        <v>9045</v>
      </c>
      <c r="D9096" s="124" t="s">
        <v>9046</v>
      </c>
      <c r="E9096" s="118" t="s">
        <v>280</v>
      </c>
      <c r="F9096" s="124" t="s">
        <v>281</v>
      </c>
      <c r="G9096" s="118" t="s">
        <v>30</v>
      </c>
      <c r="H9096" s="137"/>
      <c r="I9096" s="119"/>
      <c r="J9096" s="129">
        <v>1.2</v>
      </c>
      <c r="K9096" s="129">
        <v>2.4</v>
      </c>
      <c r="L9096" s="129">
        <v>2.88</v>
      </c>
      <c r="M9096" s="134" t="s">
        <v>23665</v>
      </c>
    </row>
    <row r="9097" spans="1:13" hidden="1" x14ac:dyDescent="0.25">
      <c r="A9097" s="128"/>
      <c r="B9097" s="2"/>
      <c r="C9097" s="139" t="s">
        <v>9045</v>
      </c>
      <c r="D9097" s="124" t="s">
        <v>9046</v>
      </c>
      <c r="E9097" s="118" t="s">
        <v>308</v>
      </c>
      <c r="F9097" s="124" t="s">
        <v>309</v>
      </c>
      <c r="G9097" s="118" t="s">
        <v>30</v>
      </c>
      <c r="H9097" s="137"/>
      <c r="I9097" s="119"/>
      <c r="J9097" s="129">
        <v>1.2</v>
      </c>
      <c r="K9097" s="129">
        <v>2.4</v>
      </c>
      <c r="L9097" s="129">
        <v>2.88</v>
      </c>
      <c r="M9097" s="134" t="s">
        <v>28894</v>
      </c>
    </row>
    <row r="9098" spans="1:13" hidden="1" x14ac:dyDescent="0.25">
      <c r="A9098" s="128"/>
      <c r="B9098" s="2"/>
      <c r="C9098" s="139" t="s">
        <v>9045</v>
      </c>
      <c r="D9098" s="124" t="s">
        <v>9046</v>
      </c>
      <c r="E9098" s="118" t="s">
        <v>310</v>
      </c>
      <c r="F9098" s="124" t="s">
        <v>311</v>
      </c>
      <c r="G9098" s="118" t="s">
        <v>30</v>
      </c>
      <c r="H9098" s="137"/>
      <c r="I9098" s="119"/>
      <c r="J9098" s="129">
        <v>1.2</v>
      </c>
      <c r="K9098" s="129">
        <v>2.4</v>
      </c>
      <c r="L9098" s="129">
        <v>2.88</v>
      </c>
      <c r="M9098" s="134" t="s">
        <v>28813</v>
      </c>
    </row>
    <row r="9099" spans="1:13" hidden="1" x14ac:dyDescent="0.25">
      <c r="A9099" s="128"/>
      <c r="B9099" s="2"/>
      <c r="C9099" s="139" t="s">
        <v>9049</v>
      </c>
      <c r="D9099" s="124" t="s">
        <v>9050</v>
      </c>
      <c r="E9099" s="118" t="s">
        <v>9051</v>
      </c>
      <c r="F9099" s="124" t="s">
        <v>9052</v>
      </c>
      <c r="G9099" s="118" t="s">
        <v>30</v>
      </c>
      <c r="H9099" s="137"/>
      <c r="I9099" s="119"/>
      <c r="J9099" s="129">
        <v>1.2</v>
      </c>
      <c r="K9099" s="129">
        <v>2.4</v>
      </c>
      <c r="L9099" s="129">
        <v>2.88</v>
      </c>
      <c r="M9099" s="134" t="s">
        <v>23666</v>
      </c>
    </row>
    <row r="9100" spans="1:13" hidden="1" x14ac:dyDescent="0.25">
      <c r="A9100" s="128"/>
      <c r="B9100" s="2"/>
      <c r="C9100" s="139" t="s">
        <v>9049</v>
      </c>
      <c r="D9100" s="124" t="s">
        <v>9050</v>
      </c>
      <c r="E9100" s="118" t="s">
        <v>105</v>
      </c>
      <c r="F9100" s="124" t="s">
        <v>106</v>
      </c>
      <c r="G9100" s="118" t="s">
        <v>30</v>
      </c>
      <c r="H9100" s="137">
        <v>41893</v>
      </c>
      <c r="I9100" s="119">
        <v>989.3</v>
      </c>
      <c r="J9100" s="129">
        <v>1.2</v>
      </c>
      <c r="K9100" s="129">
        <v>2.4</v>
      </c>
      <c r="L9100" s="129">
        <v>2.88</v>
      </c>
      <c r="M9100" s="134" t="s">
        <v>23666</v>
      </c>
    </row>
    <row r="9101" spans="1:13" hidden="1" x14ac:dyDescent="0.25">
      <c r="A9101" s="128"/>
      <c r="B9101" s="2"/>
      <c r="C9101" s="139" t="s">
        <v>9049</v>
      </c>
      <c r="D9101" s="124" t="s">
        <v>9050</v>
      </c>
      <c r="E9101" s="118" t="s">
        <v>89</v>
      </c>
      <c r="F9101" s="124" t="s">
        <v>90</v>
      </c>
      <c r="G9101" s="118" t="s">
        <v>30</v>
      </c>
      <c r="H9101" s="137"/>
      <c r="I9101" s="119"/>
      <c r="J9101" s="129">
        <v>1.2</v>
      </c>
      <c r="K9101" s="129">
        <v>2.4</v>
      </c>
      <c r="L9101" s="129">
        <v>2.88</v>
      </c>
      <c r="M9101" s="134" t="s">
        <v>23666</v>
      </c>
    </row>
    <row r="9102" spans="1:13" hidden="1" x14ac:dyDescent="0.25">
      <c r="A9102" s="128"/>
      <c r="B9102" s="2"/>
      <c r="C9102" s="139" t="s">
        <v>9049</v>
      </c>
      <c r="D9102" s="124" t="s">
        <v>9050</v>
      </c>
      <c r="E9102" s="118" t="s">
        <v>284</v>
      </c>
      <c r="F9102" s="124" t="s">
        <v>285</v>
      </c>
      <c r="G9102" s="118" t="s">
        <v>30</v>
      </c>
      <c r="H9102" s="137"/>
      <c r="I9102" s="119"/>
      <c r="J9102" s="129">
        <v>1.2</v>
      </c>
      <c r="K9102" s="129">
        <v>2.4</v>
      </c>
      <c r="L9102" s="129">
        <v>2.88</v>
      </c>
      <c r="M9102" s="134" t="s">
        <v>23666</v>
      </c>
    </row>
    <row r="9103" spans="1:13" hidden="1" x14ac:dyDescent="0.25">
      <c r="A9103" s="128"/>
      <c r="B9103" s="2"/>
      <c r="C9103" s="139" t="s">
        <v>9049</v>
      </c>
      <c r="D9103" s="124" t="s">
        <v>9050</v>
      </c>
      <c r="E9103" s="118" t="s">
        <v>41792</v>
      </c>
      <c r="F9103" s="124" t="s">
        <v>41793</v>
      </c>
      <c r="G9103" s="118" t="s">
        <v>30</v>
      </c>
      <c r="H9103" s="137"/>
      <c r="I9103" s="119"/>
      <c r="J9103" s="129">
        <v>1.2</v>
      </c>
      <c r="K9103" s="129">
        <v>2.4</v>
      </c>
      <c r="L9103" s="129">
        <v>2.88</v>
      </c>
      <c r="M9103" s="134" t="s">
        <v>23666</v>
      </c>
    </row>
    <row r="9104" spans="1:13" hidden="1" x14ac:dyDescent="0.25">
      <c r="A9104" s="128"/>
      <c r="B9104" s="2"/>
      <c r="C9104" s="139" t="s">
        <v>9049</v>
      </c>
      <c r="D9104" s="124" t="s">
        <v>9050</v>
      </c>
      <c r="E9104" s="118" t="s">
        <v>264</v>
      </c>
      <c r="F9104" s="124" t="s">
        <v>265</v>
      </c>
      <c r="G9104" s="118" t="s">
        <v>30</v>
      </c>
      <c r="H9104" s="137">
        <v>42955</v>
      </c>
      <c r="I9104" s="119">
        <v>1180.3499999999999</v>
      </c>
      <c r="J9104" s="129">
        <v>1.2</v>
      </c>
      <c r="K9104" s="129">
        <v>2.4</v>
      </c>
      <c r="L9104" s="129">
        <v>2.88</v>
      </c>
      <c r="M9104" s="134" t="s">
        <v>23666</v>
      </c>
    </row>
    <row r="9105" spans="1:13" hidden="1" x14ac:dyDescent="0.25">
      <c r="A9105" s="128"/>
      <c r="B9105" s="2"/>
      <c r="C9105" s="139" t="s">
        <v>9049</v>
      </c>
      <c r="D9105" s="124" t="s">
        <v>9050</v>
      </c>
      <c r="E9105" s="118" t="s">
        <v>327</v>
      </c>
      <c r="F9105" s="124" t="s">
        <v>328</v>
      </c>
      <c r="G9105" s="118" t="s">
        <v>30</v>
      </c>
      <c r="H9105" s="137">
        <v>44063</v>
      </c>
      <c r="I9105" s="119">
        <v>1518</v>
      </c>
      <c r="J9105" s="129">
        <v>1.2</v>
      </c>
      <c r="K9105" s="129">
        <v>2.4</v>
      </c>
      <c r="L9105" s="129">
        <v>2.88</v>
      </c>
      <c r="M9105" s="134" t="s">
        <v>23666</v>
      </c>
    </row>
    <row r="9106" spans="1:13" hidden="1" x14ac:dyDescent="0.25">
      <c r="A9106" s="128"/>
      <c r="B9106" s="2"/>
      <c r="C9106" s="139" t="s">
        <v>9049</v>
      </c>
      <c r="D9106" s="124" t="s">
        <v>9050</v>
      </c>
      <c r="E9106" s="118" t="s">
        <v>266</v>
      </c>
      <c r="F9106" s="124" t="s">
        <v>267</v>
      </c>
      <c r="G9106" s="118" t="s">
        <v>30</v>
      </c>
      <c r="H9106" s="137">
        <v>42335</v>
      </c>
      <c r="I9106" s="119">
        <v>1086.25</v>
      </c>
      <c r="J9106" s="129">
        <v>1.2</v>
      </c>
      <c r="K9106" s="129">
        <v>2.4</v>
      </c>
      <c r="L9106" s="129">
        <v>2.88</v>
      </c>
      <c r="M9106" s="134" t="s">
        <v>23666</v>
      </c>
    </row>
    <row r="9107" spans="1:13" hidden="1" x14ac:dyDescent="0.25">
      <c r="A9107" s="128"/>
      <c r="B9107" s="2"/>
      <c r="C9107" s="139" t="s">
        <v>9049</v>
      </c>
      <c r="D9107" s="124" t="s">
        <v>9050</v>
      </c>
      <c r="E9107" s="118" t="s">
        <v>81</v>
      </c>
      <c r="F9107" s="124" t="s">
        <v>82</v>
      </c>
      <c r="G9107" s="118" t="s">
        <v>30</v>
      </c>
      <c r="H9107" s="137">
        <v>45057</v>
      </c>
      <c r="I9107" s="119">
        <v>1014</v>
      </c>
      <c r="J9107" s="129">
        <v>1.2</v>
      </c>
      <c r="K9107" s="129">
        <v>2.4</v>
      </c>
      <c r="L9107" s="129">
        <v>2.88</v>
      </c>
      <c r="M9107" s="134" t="s">
        <v>23666</v>
      </c>
    </row>
    <row r="9108" spans="1:13" hidden="1" x14ac:dyDescent="0.25">
      <c r="A9108" s="128"/>
      <c r="B9108" s="2"/>
      <c r="C9108" s="139" t="s">
        <v>9049</v>
      </c>
      <c r="D9108" s="124" t="s">
        <v>9050</v>
      </c>
      <c r="E9108" s="118" t="s">
        <v>357</v>
      </c>
      <c r="F9108" s="124" t="s">
        <v>358</v>
      </c>
      <c r="G9108" s="118" t="s">
        <v>30</v>
      </c>
      <c r="H9108" s="137">
        <v>40459</v>
      </c>
      <c r="I9108" s="119">
        <v>1088</v>
      </c>
      <c r="J9108" s="129">
        <v>1.2</v>
      </c>
      <c r="K9108" s="129">
        <v>2.4</v>
      </c>
      <c r="L9108" s="129">
        <v>2.88</v>
      </c>
      <c r="M9108" s="134" t="s">
        <v>23666</v>
      </c>
    </row>
    <row r="9109" spans="1:13" hidden="1" x14ac:dyDescent="0.25">
      <c r="A9109" s="128"/>
      <c r="B9109" s="2"/>
      <c r="C9109" s="139" t="s">
        <v>9049</v>
      </c>
      <c r="D9109" s="124" t="s">
        <v>9050</v>
      </c>
      <c r="E9109" s="118" t="s">
        <v>83</v>
      </c>
      <c r="F9109" s="124" t="s">
        <v>84</v>
      </c>
      <c r="G9109" s="118" t="s">
        <v>30</v>
      </c>
      <c r="H9109" s="137">
        <v>42051</v>
      </c>
      <c r="I9109" s="119">
        <v>989.3</v>
      </c>
      <c r="J9109" s="129">
        <v>1.2</v>
      </c>
      <c r="K9109" s="129">
        <v>2.4</v>
      </c>
      <c r="L9109" s="129">
        <v>2.88</v>
      </c>
      <c r="M9109" s="134" t="s">
        <v>23666</v>
      </c>
    </row>
    <row r="9110" spans="1:13" hidden="1" x14ac:dyDescent="0.25">
      <c r="A9110" s="128"/>
      <c r="B9110" s="2"/>
      <c r="C9110" s="139" t="s">
        <v>9049</v>
      </c>
      <c r="D9110" s="124" t="s">
        <v>9050</v>
      </c>
      <c r="E9110" s="118" t="s">
        <v>91</v>
      </c>
      <c r="F9110" s="124" t="s">
        <v>92</v>
      </c>
      <c r="G9110" s="118" t="s">
        <v>30</v>
      </c>
      <c r="H9110" s="137"/>
      <c r="I9110" s="119"/>
      <c r="J9110" s="129">
        <v>1.2</v>
      </c>
      <c r="K9110" s="129">
        <v>2.4</v>
      </c>
      <c r="L9110" s="129">
        <v>2.88</v>
      </c>
      <c r="M9110" s="134" t="s">
        <v>23666</v>
      </c>
    </row>
    <row r="9111" spans="1:13" hidden="1" x14ac:dyDescent="0.25">
      <c r="A9111" s="128"/>
      <c r="B9111" s="2"/>
      <c r="C9111" s="139" t="s">
        <v>9049</v>
      </c>
      <c r="D9111" s="124" t="s">
        <v>9050</v>
      </c>
      <c r="E9111" s="118" t="s">
        <v>85</v>
      </c>
      <c r="F9111" s="124" t="s">
        <v>86</v>
      </c>
      <c r="G9111" s="118" t="s">
        <v>30</v>
      </c>
      <c r="H9111" s="137">
        <v>43397</v>
      </c>
      <c r="I9111" s="119">
        <v>1419.97</v>
      </c>
      <c r="J9111" s="129">
        <v>1.2</v>
      </c>
      <c r="K9111" s="129">
        <v>2.4</v>
      </c>
      <c r="L9111" s="129">
        <v>2.88</v>
      </c>
      <c r="M9111" s="134" t="s">
        <v>23666</v>
      </c>
    </row>
    <row r="9112" spans="1:13" hidden="1" x14ac:dyDescent="0.25">
      <c r="A9112" s="128"/>
      <c r="B9112" s="2"/>
      <c r="C9112" s="139" t="s">
        <v>9049</v>
      </c>
      <c r="D9112" s="124" t="s">
        <v>9050</v>
      </c>
      <c r="E9112" s="118" t="s">
        <v>274</v>
      </c>
      <c r="F9112" s="124" t="s">
        <v>275</v>
      </c>
      <c r="G9112" s="118" t="s">
        <v>30</v>
      </c>
      <c r="H9112" s="137">
        <v>42745</v>
      </c>
      <c r="I9112" s="119">
        <v>1858.95</v>
      </c>
      <c r="J9112" s="129">
        <v>1.2</v>
      </c>
      <c r="K9112" s="129">
        <v>2.4</v>
      </c>
      <c r="L9112" s="129">
        <v>2.88</v>
      </c>
      <c r="M9112" s="134" t="s">
        <v>23666</v>
      </c>
    </row>
    <row r="9113" spans="1:13" hidden="1" x14ac:dyDescent="0.25">
      <c r="A9113" s="128"/>
      <c r="B9113" s="2"/>
      <c r="C9113" s="139" t="s">
        <v>9049</v>
      </c>
      <c r="D9113" s="124" t="s">
        <v>9050</v>
      </c>
      <c r="E9113" s="118" t="s">
        <v>93</v>
      </c>
      <c r="F9113" s="124" t="s">
        <v>94</v>
      </c>
      <c r="G9113" s="118" t="s">
        <v>30</v>
      </c>
      <c r="H9113" s="137">
        <v>43216</v>
      </c>
      <c r="I9113" s="119">
        <v>1807.3</v>
      </c>
      <c r="J9113" s="129">
        <v>1.2</v>
      </c>
      <c r="K9113" s="129">
        <v>2.4</v>
      </c>
      <c r="L9113" s="129">
        <v>2.88</v>
      </c>
      <c r="M9113" s="134" t="s">
        <v>23666</v>
      </c>
    </row>
    <row r="9114" spans="1:13" hidden="1" x14ac:dyDescent="0.25">
      <c r="A9114" s="128"/>
      <c r="B9114" s="2"/>
      <c r="C9114" s="139" t="s">
        <v>9049</v>
      </c>
      <c r="D9114" s="124" t="s">
        <v>9050</v>
      </c>
      <c r="E9114" s="118" t="s">
        <v>95</v>
      </c>
      <c r="F9114" s="124" t="s">
        <v>96</v>
      </c>
      <c r="G9114" s="118" t="s">
        <v>30</v>
      </c>
      <c r="H9114" s="137">
        <v>43292</v>
      </c>
      <c r="I9114" s="119">
        <v>1784.5</v>
      </c>
      <c r="J9114" s="129">
        <v>1.2</v>
      </c>
      <c r="K9114" s="129">
        <v>2.4</v>
      </c>
      <c r="L9114" s="129">
        <v>2.88</v>
      </c>
      <c r="M9114" s="134" t="s">
        <v>29002</v>
      </c>
    </row>
    <row r="9115" spans="1:13" hidden="1" x14ac:dyDescent="0.25">
      <c r="A9115" s="128"/>
      <c r="B9115" s="2"/>
      <c r="C9115" s="139" t="s">
        <v>9049</v>
      </c>
      <c r="D9115" s="124" t="s">
        <v>9050</v>
      </c>
      <c r="E9115" s="118" t="s">
        <v>97</v>
      </c>
      <c r="F9115" s="124" t="s">
        <v>98</v>
      </c>
      <c r="G9115" s="118" t="s">
        <v>30</v>
      </c>
      <c r="H9115" s="137">
        <v>42698</v>
      </c>
      <c r="I9115" s="119">
        <v>650</v>
      </c>
      <c r="J9115" s="129">
        <v>1.2</v>
      </c>
      <c r="K9115" s="129">
        <v>2.4</v>
      </c>
      <c r="L9115" s="129">
        <v>2.88</v>
      </c>
      <c r="M9115" s="134" t="s">
        <v>29724</v>
      </c>
    </row>
    <row r="9116" spans="1:13" hidden="1" x14ac:dyDescent="0.25">
      <c r="A9116" s="128"/>
      <c r="B9116" s="2"/>
      <c r="C9116" s="139" t="s">
        <v>9049</v>
      </c>
      <c r="D9116" s="124" t="s">
        <v>9050</v>
      </c>
      <c r="E9116" s="118" t="s">
        <v>276</v>
      </c>
      <c r="F9116" s="124" t="s">
        <v>277</v>
      </c>
      <c r="G9116" s="118" t="s">
        <v>30</v>
      </c>
      <c r="H9116" s="137"/>
      <c r="I9116" s="119"/>
      <c r="J9116" s="129">
        <v>1.2</v>
      </c>
      <c r="K9116" s="129">
        <v>2.4</v>
      </c>
      <c r="L9116" s="129">
        <v>2.88</v>
      </c>
      <c r="M9116" s="134" t="s">
        <v>23667</v>
      </c>
    </row>
    <row r="9117" spans="1:13" hidden="1" x14ac:dyDescent="0.25">
      <c r="A9117" s="128"/>
      <c r="B9117" s="2"/>
      <c r="C9117" s="139" t="s">
        <v>9049</v>
      </c>
      <c r="D9117" s="124" t="s">
        <v>9050</v>
      </c>
      <c r="E9117" s="118" t="s">
        <v>99</v>
      </c>
      <c r="F9117" s="124" t="s">
        <v>100</v>
      </c>
      <c r="G9117" s="118" t="s">
        <v>30</v>
      </c>
      <c r="H9117" s="137">
        <v>42758</v>
      </c>
      <c r="I9117" s="119">
        <v>1122.51</v>
      </c>
      <c r="J9117" s="129">
        <v>1.2</v>
      </c>
      <c r="K9117" s="129">
        <v>2.4</v>
      </c>
      <c r="L9117" s="129">
        <v>2.88</v>
      </c>
      <c r="M9117" s="134" t="s">
        <v>23668</v>
      </c>
    </row>
    <row r="9118" spans="1:13" hidden="1" x14ac:dyDescent="0.25">
      <c r="A9118" s="128"/>
      <c r="B9118" s="2"/>
      <c r="C9118" s="139" t="s">
        <v>9049</v>
      </c>
      <c r="D9118" s="124" t="s">
        <v>9050</v>
      </c>
      <c r="E9118" s="118" t="s">
        <v>87</v>
      </c>
      <c r="F9118" s="124" t="s">
        <v>88</v>
      </c>
      <c r="G9118" s="118" t="s">
        <v>30</v>
      </c>
      <c r="H9118" s="137"/>
      <c r="I9118" s="119"/>
      <c r="J9118" s="129">
        <v>1.2</v>
      </c>
      <c r="K9118" s="129">
        <v>2.4</v>
      </c>
      <c r="L9118" s="129">
        <v>2.88</v>
      </c>
      <c r="M9118" s="134" t="s">
        <v>23669</v>
      </c>
    </row>
    <row r="9119" spans="1:13" hidden="1" x14ac:dyDescent="0.25">
      <c r="A9119" s="128"/>
      <c r="B9119" s="2"/>
      <c r="C9119" s="139" t="s">
        <v>9049</v>
      </c>
      <c r="D9119" s="124" t="s">
        <v>9050</v>
      </c>
      <c r="E9119" s="118" t="s">
        <v>278</v>
      </c>
      <c r="F9119" s="124" t="s">
        <v>279</v>
      </c>
      <c r="G9119" s="118" t="s">
        <v>30</v>
      </c>
      <c r="H9119" s="137">
        <v>43147</v>
      </c>
      <c r="I9119" s="119">
        <v>1424.45</v>
      </c>
      <c r="J9119" s="129">
        <v>1.2</v>
      </c>
      <c r="K9119" s="129">
        <v>2.4</v>
      </c>
      <c r="L9119" s="129">
        <v>2.88</v>
      </c>
      <c r="M9119" s="134" t="s">
        <v>23669</v>
      </c>
    </row>
    <row r="9120" spans="1:13" hidden="1" x14ac:dyDescent="0.25">
      <c r="A9120" s="128"/>
      <c r="B9120" s="2"/>
      <c r="C9120" s="139" t="s">
        <v>9049</v>
      </c>
      <c r="D9120" s="124" t="s">
        <v>9050</v>
      </c>
      <c r="E9120" s="118" t="s">
        <v>288</v>
      </c>
      <c r="F9120" s="124" t="s">
        <v>289</v>
      </c>
      <c r="G9120" s="118" t="s">
        <v>30</v>
      </c>
      <c r="H9120" s="137"/>
      <c r="I9120" s="119"/>
      <c r="J9120" s="129">
        <v>1.2</v>
      </c>
      <c r="K9120" s="129">
        <v>2.4</v>
      </c>
      <c r="L9120" s="129">
        <v>2.88</v>
      </c>
      <c r="M9120" s="134" t="s">
        <v>23669</v>
      </c>
    </row>
    <row r="9121" spans="1:13" hidden="1" x14ac:dyDescent="0.25">
      <c r="A9121" s="128"/>
      <c r="B9121" s="2"/>
      <c r="C9121" s="139" t="s">
        <v>9049</v>
      </c>
      <c r="D9121" s="124" t="s">
        <v>9050</v>
      </c>
      <c r="E9121" s="118" t="s">
        <v>290</v>
      </c>
      <c r="F9121" s="124" t="s">
        <v>291</v>
      </c>
      <c r="G9121" s="118" t="s">
        <v>30</v>
      </c>
      <c r="H9121" s="137">
        <v>45594</v>
      </c>
      <c r="I9121" s="119">
        <v>2876.24</v>
      </c>
      <c r="J9121" s="129">
        <v>1.2</v>
      </c>
      <c r="K9121" s="129">
        <v>2.4</v>
      </c>
      <c r="L9121" s="129">
        <v>2.88</v>
      </c>
      <c r="M9121" s="134" t="s">
        <v>23669</v>
      </c>
    </row>
    <row r="9122" spans="1:13" hidden="1" x14ac:dyDescent="0.25">
      <c r="A9122" s="128"/>
      <c r="B9122" s="2"/>
      <c r="C9122" s="139" t="s">
        <v>9049</v>
      </c>
      <c r="D9122" s="124" t="s">
        <v>9050</v>
      </c>
      <c r="E9122" s="118" t="s">
        <v>292</v>
      </c>
      <c r="F9122" s="124" t="s">
        <v>293</v>
      </c>
      <c r="G9122" s="118" t="s">
        <v>30</v>
      </c>
      <c r="H9122" s="137"/>
      <c r="I9122" s="119"/>
      <c r="J9122" s="129">
        <v>1.2</v>
      </c>
      <c r="K9122" s="129">
        <v>2.4</v>
      </c>
      <c r="L9122" s="129">
        <v>2.88</v>
      </c>
      <c r="M9122" s="134" t="s">
        <v>23669</v>
      </c>
    </row>
    <row r="9123" spans="1:13" hidden="1" x14ac:dyDescent="0.25">
      <c r="A9123" s="128"/>
      <c r="B9123" s="2"/>
      <c r="C9123" s="139" t="s">
        <v>9049</v>
      </c>
      <c r="D9123" s="124" t="s">
        <v>9050</v>
      </c>
      <c r="E9123" s="118" t="s">
        <v>294</v>
      </c>
      <c r="F9123" s="124" t="s">
        <v>295</v>
      </c>
      <c r="G9123" s="118" t="s">
        <v>30</v>
      </c>
      <c r="H9123" s="137"/>
      <c r="I9123" s="119"/>
      <c r="J9123" s="129">
        <v>1.2</v>
      </c>
      <c r="K9123" s="129">
        <v>2.4</v>
      </c>
      <c r="L9123" s="129">
        <v>2.88</v>
      </c>
      <c r="M9123" s="134" t="s">
        <v>23669</v>
      </c>
    </row>
    <row r="9124" spans="1:13" hidden="1" x14ac:dyDescent="0.25">
      <c r="A9124" s="128"/>
      <c r="B9124" s="2"/>
      <c r="C9124" s="139" t="s">
        <v>9049</v>
      </c>
      <c r="D9124" s="124" t="s">
        <v>9050</v>
      </c>
      <c r="E9124" s="118" t="s">
        <v>101</v>
      </c>
      <c r="F9124" s="124" t="s">
        <v>102</v>
      </c>
      <c r="G9124" s="118" t="s">
        <v>30</v>
      </c>
      <c r="H9124" s="137">
        <v>45629</v>
      </c>
      <c r="I9124" s="119">
        <v>2557.31</v>
      </c>
      <c r="J9124" s="129">
        <v>1.2</v>
      </c>
      <c r="K9124" s="129">
        <v>2.4</v>
      </c>
      <c r="L9124" s="129">
        <v>2.88</v>
      </c>
      <c r="M9124" s="134" t="s">
        <v>23669</v>
      </c>
    </row>
    <row r="9125" spans="1:13" hidden="1" x14ac:dyDescent="0.25">
      <c r="A9125" s="128"/>
      <c r="B9125" s="2"/>
      <c r="C9125" s="139" t="s">
        <v>9049</v>
      </c>
      <c r="D9125" s="124" t="s">
        <v>9050</v>
      </c>
      <c r="E9125" s="118" t="s">
        <v>298</v>
      </c>
      <c r="F9125" s="124" t="s">
        <v>299</v>
      </c>
      <c r="G9125" s="118" t="s">
        <v>30</v>
      </c>
      <c r="H9125" s="137"/>
      <c r="I9125" s="119"/>
      <c r="J9125" s="129">
        <v>1.2</v>
      </c>
      <c r="K9125" s="129">
        <v>2.4</v>
      </c>
      <c r="L9125" s="129">
        <v>2.88</v>
      </c>
      <c r="M9125" s="134" t="s">
        <v>23669</v>
      </c>
    </row>
    <row r="9126" spans="1:13" hidden="1" x14ac:dyDescent="0.25">
      <c r="A9126" s="128"/>
      <c r="B9126" s="2"/>
      <c r="C9126" s="139" t="s">
        <v>9049</v>
      </c>
      <c r="D9126" s="124" t="s">
        <v>9050</v>
      </c>
      <c r="E9126" s="118" t="s">
        <v>300</v>
      </c>
      <c r="F9126" s="124" t="s">
        <v>301</v>
      </c>
      <c r="G9126" s="118" t="s">
        <v>30</v>
      </c>
      <c r="H9126" s="137"/>
      <c r="I9126" s="119"/>
      <c r="J9126" s="129">
        <v>1.2</v>
      </c>
      <c r="K9126" s="129">
        <v>2.4</v>
      </c>
      <c r="L9126" s="129">
        <v>2.88</v>
      </c>
      <c r="M9126" s="134" t="s">
        <v>23670</v>
      </c>
    </row>
    <row r="9127" spans="1:13" hidden="1" x14ac:dyDescent="0.25">
      <c r="A9127" s="128"/>
      <c r="B9127" s="2"/>
      <c r="C9127" s="139" t="s">
        <v>9049</v>
      </c>
      <c r="D9127" s="124" t="s">
        <v>9050</v>
      </c>
      <c r="E9127" s="118" t="s">
        <v>302</v>
      </c>
      <c r="F9127" s="124" t="s">
        <v>303</v>
      </c>
      <c r="G9127" s="118" t="s">
        <v>30</v>
      </c>
      <c r="H9127" s="137"/>
      <c r="I9127" s="119"/>
      <c r="J9127" s="129">
        <v>1.2</v>
      </c>
      <c r="K9127" s="129">
        <v>2.4</v>
      </c>
      <c r="L9127" s="129">
        <v>2.88</v>
      </c>
      <c r="M9127" s="134" t="s">
        <v>23671</v>
      </c>
    </row>
    <row r="9128" spans="1:13" hidden="1" x14ac:dyDescent="0.25">
      <c r="A9128" s="128"/>
      <c r="B9128" s="2"/>
      <c r="C9128" s="139" t="s">
        <v>9049</v>
      </c>
      <c r="D9128" s="124" t="s">
        <v>9050</v>
      </c>
      <c r="E9128" s="118" t="s">
        <v>304</v>
      </c>
      <c r="F9128" s="124" t="s">
        <v>305</v>
      </c>
      <c r="G9128" s="118" t="s">
        <v>30</v>
      </c>
      <c r="H9128" s="137"/>
      <c r="I9128" s="119"/>
      <c r="J9128" s="129"/>
      <c r="K9128" s="129"/>
      <c r="L9128" s="129">
        <v>0</v>
      </c>
      <c r="M9128" s="134" t="s">
        <v>23671</v>
      </c>
    </row>
    <row r="9129" spans="1:13" hidden="1" x14ac:dyDescent="0.25">
      <c r="A9129" s="128"/>
      <c r="B9129" s="2"/>
      <c r="C9129" s="139" t="s">
        <v>9049</v>
      </c>
      <c r="D9129" s="124" t="s">
        <v>9050</v>
      </c>
      <c r="E9129" s="118" t="s">
        <v>306</v>
      </c>
      <c r="F9129" s="124" t="s">
        <v>307</v>
      </c>
      <c r="G9129" s="118" t="s">
        <v>30</v>
      </c>
      <c r="H9129" s="137"/>
      <c r="I9129" s="119"/>
      <c r="J9129" s="129">
        <v>1.2</v>
      </c>
      <c r="K9129" s="129">
        <v>2.4</v>
      </c>
      <c r="L9129" s="129">
        <v>2.88</v>
      </c>
      <c r="M9129" s="134" t="s">
        <v>23671</v>
      </c>
    </row>
    <row r="9130" spans="1:13" hidden="1" x14ac:dyDescent="0.25">
      <c r="A9130" s="128"/>
      <c r="B9130" s="2"/>
      <c r="C9130" s="139" t="s">
        <v>9049</v>
      </c>
      <c r="D9130" s="124" t="s">
        <v>9050</v>
      </c>
      <c r="E9130" s="118" t="s">
        <v>280</v>
      </c>
      <c r="F9130" s="124" t="s">
        <v>281</v>
      </c>
      <c r="G9130" s="118" t="s">
        <v>30</v>
      </c>
      <c r="H9130" s="137"/>
      <c r="I9130" s="119"/>
      <c r="J9130" s="129">
        <v>1.2</v>
      </c>
      <c r="K9130" s="129">
        <v>2.4</v>
      </c>
      <c r="L9130" s="129">
        <v>2.88</v>
      </c>
      <c r="M9130" s="134" t="s">
        <v>23671</v>
      </c>
    </row>
    <row r="9131" spans="1:13" hidden="1" x14ac:dyDescent="0.25">
      <c r="A9131" s="128"/>
      <c r="B9131" s="2"/>
      <c r="C9131" s="139" t="s">
        <v>9049</v>
      </c>
      <c r="D9131" s="124" t="s">
        <v>9050</v>
      </c>
      <c r="E9131" s="118" t="s">
        <v>308</v>
      </c>
      <c r="F9131" s="124" t="s">
        <v>309</v>
      </c>
      <c r="G9131" s="118" t="s">
        <v>30</v>
      </c>
      <c r="H9131" s="137"/>
      <c r="I9131" s="119"/>
      <c r="J9131" s="129">
        <v>1.2</v>
      </c>
      <c r="K9131" s="129">
        <v>2.4</v>
      </c>
      <c r="L9131" s="129">
        <v>2.88</v>
      </c>
      <c r="M9131" s="134" t="s">
        <v>23671</v>
      </c>
    </row>
    <row r="9132" spans="1:13" hidden="1" x14ac:dyDescent="0.25">
      <c r="A9132" s="128"/>
      <c r="B9132" s="2"/>
      <c r="C9132" s="139" t="s">
        <v>9049</v>
      </c>
      <c r="D9132" s="124" t="s">
        <v>9050</v>
      </c>
      <c r="E9132" s="118" t="s">
        <v>310</v>
      </c>
      <c r="F9132" s="124" t="s">
        <v>311</v>
      </c>
      <c r="G9132" s="118" t="s">
        <v>30</v>
      </c>
      <c r="H9132" s="137"/>
      <c r="I9132" s="119"/>
      <c r="J9132" s="129">
        <v>1.2</v>
      </c>
      <c r="K9132" s="129">
        <v>2.4</v>
      </c>
      <c r="L9132" s="129">
        <v>2.88</v>
      </c>
      <c r="M9132" s="134" t="s">
        <v>23671</v>
      </c>
    </row>
    <row r="9133" spans="1:13" hidden="1" x14ac:dyDescent="0.25">
      <c r="A9133" s="128"/>
      <c r="B9133" s="2"/>
      <c r="C9133" s="139" t="s">
        <v>9053</v>
      </c>
      <c r="D9133" s="124" t="s">
        <v>9054</v>
      </c>
      <c r="E9133" s="118" t="s">
        <v>48</v>
      </c>
      <c r="F9133" s="124" t="s">
        <v>35249</v>
      </c>
      <c r="G9133" s="118" t="s">
        <v>30</v>
      </c>
      <c r="H9133" s="137"/>
      <c r="I9133" s="119"/>
      <c r="J9133" s="129">
        <v>1.2</v>
      </c>
      <c r="K9133" s="129">
        <v>2.4</v>
      </c>
      <c r="L9133" s="129">
        <v>2.88</v>
      </c>
      <c r="M9133" s="134" t="s">
        <v>23671</v>
      </c>
    </row>
    <row r="9134" spans="1:13" hidden="1" x14ac:dyDescent="0.25">
      <c r="A9134" s="128"/>
      <c r="B9134" s="2"/>
      <c r="C9134" s="139" t="s">
        <v>9055</v>
      </c>
      <c r="D9134" s="124" t="s">
        <v>9056</v>
      </c>
      <c r="E9134" s="118" t="s">
        <v>105</v>
      </c>
      <c r="F9134" s="124" t="s">
        <v>106</v>
      </c>
      <c r="G9134" s="118" t="s">
        <v>30</v>
      </c>
      <c r="H9134" s="137">
        <v>41893</v>
      </c>
      <c r="I9134" s="119">
        <v>1197.2</v>
      </c>
      <c r="J9134" s="129">
        <v>1.2</v>
      </c>
      <c r="K9134" s="129">
        <v>2.4</v>
      </c>
      <c r="L9134" s="129">
        <v>2.88</v>
      </c>
      <c r="M9134" s="134" t="s">
        <v>23671</v>
      </c>
    </row>
    <row r="9135" spans="1:13" hidden="1" x14ac:dyDescent="0.25">
      <c r="A9135" s="128"/>
      <c r="B9135" s="2"/>
      <c r="C9135" s="139" t="s">
        <v>9055</v>
      </c>
      <c r="D9135" s="124" t="s">
        <v>9056</v>
      </c>
      <c r="E9135" s="118" t="s">
        <v>9047</v>
      </c>
      <c r="F9135" s="124" t="s">
        <v>9048</v>
      </c>
      <c r="G9135" s="118" t="s">
        <v>30</v>
      </c>
      <c r="H9135" s="137">
        <v>42395</v>
      </c>
      <c r="I9135" s="119">
        <v>1549</v>
      </c>
      <c r="J9135" s="129">
        <v>1.2</v>
      </c>
      <c r="K9135" s="129">
        <v>2.4</v>
      </c>
      <c r="L9135" s="129">
        <v>2.88</v>
      </c>
      <c r="M9135" s="134" t="s">
        <v>23671</v>
      </c>
    </row>
    <row r="9136" spans="1:13" hidden="1" x14ac:dyDescent="0.25">
      <c r="A9136" s="128"/>
      <c r="B9136" s="2"/>
      <c r="C9136" s="139" t="s">
        <v>9055</v>
      </c>
      <c r="D9136" s="124" t="s">
        <v>9056</v>
      </c>
      <c r="E9136" s="118" t="s">
        <v>89</v>
      </c>
      <c r="F9136" s="124" t="s">
        <v>90</v>
      </c>
      <c r="G9136" s="118" t="s">
        <v>30</v>
      </c>
      <c r="H9136" s="137"/>
      <c r="I9136" s="119"/>
      <c r="J9136" s="129">
        <v>1.2</v>
      </c>
      <c r="K9136" s="129">
        <v>2.4</v>
      </c>
      <c r="L9136" s="129">
        <v>2.88</v>
      </c>
      <c r="M9136" s="134" t="s">
        <v>23671</v>
      </c>
    </row>
    <row r="9137" spans="1:13" hidden="1" x14ac:dyDescent="0.25">
      <c r="A9137" s="128"/>
      <c r="B9137" s="2"/>
      <c r="C9137" s="139" t="s">
        <v>9055</v>
      </c>
      <c r="D9137" s="124" t="s">
        <v>9056</v>
      </c>
      <c r="E9137" s="118" t="s">
        <v>337</v>
      </c>
      <c r="F9137" s="124" t="s">
        <v>338</v>
      </c>
      <c r="G9137" s="118" t="s">
        <v>30</v>
      </c>
      <c r="H9137" s="137">
        <v>42019</v>
      </c>
      <c r="I9137" s="119">
        <v>1018.7</v>
      </c>
      <c r="J9137" s="129">
        <v>1.2</v>
      </c>
      <c r="K9137" s="129">
        <v>2.4</v>
      </c>
      <c r="L9137" s="129">
        <v>2.88</v>
      </c>
      <c r="M9137" s="134" t="s">
        <v>23671</v>
      </c>
    </row>
    <row r="9138" spans="1:13" hidden="1" x14ac:dyDescent="0.25">
      <c r="A9138" s="128"/>
      <c r="B9138" s="2"/>
      <c r="C9138" s="139" t="s">
        <v>9055</v>
      </c>
      <c r="D9138" s="124" t="s">
        <v>9056</v>
      </c>
      <c r="E9138" s="118" t="s">
        <v>339</v>
      </c>
      <c r="F9138" s="124" t="s">
        <v>340</v>
      </c>
      <c r="G9138" s="118" t="s">
        <v>30</v>
      </c>
      <c r="H9138" s="137">
        <v>41180</v>
      </c>
      <c r="I9138" s="119">
        <v>1251</v>
      </c>
      <c r="J9138" s="129">
        <v>1.2</v>
      </c>
      <c r="K9138" s="129">
        <v>2.4</v>
      </c>
      <c r="L9138" s="129">
        <v>2.88</v>
      </c>
      <c r="M9138" s="134" t="s">
        <v>23671</v>
      </c>
    </row>
    <row r="9139" spans="1:13" hidden="1" x14ac:dyDescent="0.25">
      <c r="A9139" s="128"/>
      <c r="B9139" s="2"/>
      <c r="C9139" s="139" t="s">
        <v>9055</v>
      </c>
      <c r="D9139" s="124" t="s">
        <v>9056</v>
      </c>
      <c r="E9139" s="118" t="s">
        <v>343</v>
      </c>
      <c r="F9139" s="124" t="s">
        <v>344</v>
      </c>
      <c r="G9139" s="118" t="s">
        <v>30</v>
      </c>
      <c r="H9139" s="137">
        <v>41306</v>
      </c>
      <c r="I9139" s="119">
        <v>1452</v>
      </c>
      <c r="J9139" s="129">
        <v>1.2</v>
      </c>
      <c r="K9139" s="129">
        <v>2.4</v>
      </c>
      <c r="L9139" s="129">
        <v>2.88</v>
      </c>
      <c r="M9139" s="134" t="s">
        <v>23671</v>
      </c>
    </row>
    <row r="9140" spans="1:13" hidden="1" x14ac:dyDescent="0.25">
      <c r="A9140" s="128"/>
      <c r="B9140" s="2"/>
      <c r="C9140" s="139" t="s">
        <v>9055</v>
      </c>
      <c r="D9140" s="124" t="s">
        <v>9056</v>
      </c>
      <c r="E9140" s="118" t="s">
        <v>264</v>
      </c>
      <c r="F9140" s="124" t="s">
        <v>265</v>
      </c>
      <c r="G9140" s="118" t="s">
        <v>30</v>
      </c>
      <c r="H9140" s="137">
        <v>44578</v>
      </c>
      <c r="I9140" s="119">
        <v>2775.13</v>
      </c>
      <c r="J9140" s="129">
        <v>1.2</v>
      </c>
      <c r="K9140" s="129">
        <v>2.4</v>
      </c>
      <c r="L9140" s="129">
        <v>2.88</v>
      </c>
      <c r="M9140" s="134" t="s">
        <v>23671</v>
      </c>
    </row>
    <row r="9141" spans="1:13" hidden="1" x14ac:dyDescent="0.25">
      <c r="A9141" s="128"/>
      <c r="B9141" s="2"/>
      <c r="C9141" s="139" t="s">
        <v>9055</v>
      </c>
      <c r="D9141" s="124" t="s">
        <v>9056</v>
      </c>
      <c r="E9141" s="118" t="s">
        <v>326</v>
      </c>
      <c r="F9141" s="124" t="s">
        <v>18917</v>
      </c>
      <c r="G9141" s="118" t="s">
        <v>30</v>
      </c>
      <c r="H9141" s="137">
        <v>41753</v>
      </c>
      <c r="I9141" s="119">
        <v>1158.0999999999999</v>
      </c>
      <c r="J9141" s="129">
        <v>1.2</v>
      </c>
      <c r="K9141" s="129">
        <v>2.4</v>
      </c>
      <c r="L9141" s="129">
        <v>2.88</v>
      </c>
      <c r="M9141" s="134" t="s">
        <v>23671</v>
      </c>
    </row>
    <row r="9142" spans="1:13" hidden="1" x14ac:dyDescent="0.25">
      <c r="A9142" s="128"/>
      <c r="B9142" s="2"/>
      <c r="C9142" s="139" t="s">
        <v>9055</v>
      </c>
      <c r="D9142" s="124" t="s">
        <v>9056</v>
      </c>
      <c r="E9142" s="118" t="s">
        <v>79</v>
      </c>
      <c r="F9142" s="124" t="s">
        <v>80</v>
      </c>
      <c r="G9142" s="118" t="s">
        <v>30</v>
      </c>
      <c r="H9142" s="137">
        <v>41992</v>
      </c>
      <c r="I9142" s="119">
        <v>1356.1</v>
      </c>
      <c r="J9142" s="129">
        <v>1.2</v>
      </c>
      <c r="K9142" s="129">
        <v>2.4</v>
      </c>
      <c r="L9142" s="129">
        <v>2.88</v>
      </c>
      <c r="M9142" s="134" t="s">
        <v>28763</v>
      </c>
    </row>
    <row r="9143" spans="1:13" hidden="1" x14ac:dyDescent="0.25">
      <c r="A9143" s="128"/>
      <c r="B9143" s="2"/>
      <c r="C9143" s="139" t="s">
        <v>9055</v>
      </c>
      <c r="D9143" s="124" t="s">
        <v>9056</v>
      </c>
      <c r="E9143" s="118" t="s">
        <v>266</v>
      </c>
      <c r="F9143" s="124" t="s">
        <v>267</v>
      </c>
      <c r="G9143" s="118" t="s">
        <v>30</v>
      </c>
      <c r="H9143" s="137">
        <v>42256</v>
      </c>
      <c r="I9143" s="119">
        <v>1250.8699999999999</v>
      </c>
      <c r="J9143" s="129">
        <v>1.2</v>
      </c>
      <c r="K9143" s="129">
        <v>2.4</v>
      </c>
      <c r="L9143" s="129">
        <v>2.88</v>
      </c>
      <c r="M9143" s="134" t="s">
        <v>29644</v>
      </c>
    </row>
    <row r="9144" spans="1:13" hidden="1" x14ac:dyDescent="0.25">
      <c r="A9144" s="128"/>
      <c r="B9144" s="2"/>
      <c r="C9144" s="139" t="s">
        <v>9055</v>
      </c>
      <c r="D9144" s="124" t="s">
        <v>9056</v>
      </c>
      <c r="E9144" s="118" t="s">
        <v>81</v>
      </c>
      <c r="F9144" s="124" t="s">
        <v>82</v>
      </c>
      <c r="G9144" s="118" t="s">
        <v>30</v>
      </c>
      <c r="H9144" s="137">
        <v>45057</v>
      </c>
      <c r="I9144" s="119">
        <v>1616</v>
      </c>
      <c r="J9144" s="129">
        <v>1.2</v>
      </c>
      <c r="K9144" s="129">
        <v>2.4</v>
      </c>
      <c r="L9144" s="129">
        <v>2.88</v>
      </c>
      <c r="M9144" s="134" t="s">
        <v>23672</v>
      </c>
    </row>
    <row r="9145" spans="1:13" hidden="1" x14ac:dyDescent="0.25">
      <c r="A9145" s="128"/>
      <c r="B9145" s="2"/>
      <c r="C9145" s="139" t="s">
        <v>9055</v>
      </c>
      <c r="D9145" s="124" t="s">
        <v>9056</v>
      </c>
      <c r="E9145" s="118" t="s">
        <v>355</v>
      </c>
      <c r="F9145" s="124" t="s">
        <v>356</v>
      </c>
      <c r="G9145" s="118" t="s">
        <v>30</v>
      </c>
      <c r="H9145" s="137">
        <v>41383</v>
      </c>
      <c r="I9145" s="119">
        <v>1179.3499999999999</v>
      </c>
      <c r="J9145" s="129">
        <v>1.2</v>
      </c>
      <c r="K9145" s="129">
        <v>2.4</v>
      </c>
      <c r="L9145" s="129">
        <v>2.88</v>
      </c>
      <c r="M9145" s="134" t="s">
        <v>23673</v>
      </c>
    </row>
    <row r="9146" spans="1:13" hidden="1" x14ac:dyDescent="0.25">
      <c r="A9146" s="128"/>
      <c r="B9146" s="2"/>
      <c r="C9146" s="139" t="s">
        <v>9055</v>
      </c>
      <c r="D9146" s="124" t="s">
        <v>9056</v>
      </c>
      <c r="E9146" s="118" t="s">
        <v>357</v>
      </c>
      <c r="F9146" s="124" t="s">
        <v>358</v>
      </c>
      <c r="G9146" s="118" t="s">
        <v>30</v>
      </c>
      <c r="H9146" s="137">
        <v>41598</v>
      </c>
      <c r="I9146" s="119">
        <v>1218.0999999999999</v>
      </c>
      <c r="J9146" s="129">
        <v>1.2</v>
      </c>
      <c r="K9146" s="129">
        <v>2.4</v>
      </c>
      <c r="L9146" s="129">
        <v>2.88</v>
      </c>
      <c r="M9146" s="134" t="s">
        <v>23674</v>
      </c>
    </row>
    <row r="9147" spans="1:13" hidden="1" x14ac:dyDescent="0.25">
      <c r="A9147" s="128"/>
      <c r="B9147" s="2"/>
      <c r="C9147" s="139" t="s">
        <v>9055</v>
      </c>
      <c r="D9147" s="124" t="s">
        <v>9056</v>
      </c>
      <c r="E9147" s="118" t="s">
        <v>9032</v>
      </c>
      <c r="F9147" s="124" t="s">
        <v>9033</v>
      </c>
      <c r="G9147" s="118" t="s">
        <v>30</v>
      </c>
      <c r="H9147" s="137">
        <v>40417</v>
      </c>
      <c r="I9147" s="119">
        <v>1096</v>
      </c>
      <c r="J9147" s="129">
        <v>1.2</v>
      </c>
      <c r="K9147" s="129">
        <v>2.4</v>
      </c>
      <c r="L9147" s="129">
        <v>2.88</v>
      </c>
      <c r="M9147" s="134" t="s">
        <v>23675</v>
      </c>
    </row>
    <row r="9148" spans="1:13" hidden="1" x14ac:dyDescent="0.25">
      <c r="A9148" s="128"/>
      <c r="B9148" s="2"/>
      <c r="C9148" s="139" t="s">
        <v>9055</v>
      </c>
      <c r="D9148" s="124" t="s">
        <v>9056</v>
      </c>
      <c r="E9148" s="118" t="s">
        <v>359</v>
      </c>
      <c r="F9148" s="124" t="s">
        <v>360</v>
      </c>
      <c r="G9148" s="118" t="s">
        <v>30</v>
      </c>
      <c r="H9148" s="137">
        <v>41227</v>
      </c>
      <c r="I9148" s="119">
        <v>1206</v>
      </c>
      <c r="J9148" s="129">
        <v>1.2</v>
      </c>
      <c r="K9148" s="129">
        <v>2.4</v>
      </c>
      <c r="L9148" s="129">
        <v>2.88</v>
      </c>
      <c r="M9148" s="134" t="s">
        <v>23676</v>
      </c>
    </row>
    <row r="9149" spans="1:13" hidden="1" x14ac:dyDescent="0.25">
      <c r="A9149" s="128"/>
      <c r="B9149" s="2"/>
      <c r="C9149" s="139" t="s">
        <v>9055</v>
      </c>
      <c r="D9149" s="124" t="s">
        <v>9056</v>
      </c>
      <c r="E9149" s="118" t="s">
        <v>83</v>
      </c>
      <c r="F9149" s="124" t="s">
        <v>84</v>
      </c>
      <c r="G9149" s="118" t="s">
        <v>30</v>
      </c>
      <c r="H9149" s="137">
        <v>42852</v>
      </c>
      <c r="I9149" s="119">
        <v>1894.05</v>
      </c>
      <c r="J9149" s="129">
        <v>1.2</v>
      </c>
      <c r="K9149" s="129">
        <v>2.4</v>
      </c>
      <c r="L9149" s="129">
        <v>2.88</v>
      </c>
      <c r="M9149" s="134" t="s">
        <v>28389</v>
      </c>
    </row>
    <row r="9150" spans="1:13" hidden="1" x14ac:dyDescent="0.25">
      <c r="A9150" s="128"/>
      <c r="B9150" s="2"/>
      <c r="C9150" s="139" t="s">
        <v>9055</v>
      </c>
      <c r="D9150" s="124" t="s">
        <v>9056</v>
      </c>
      <c r="E9150" s="118" t="s">
        <v>91</v>
      </c>
      <c r="F9150" s="124" t="s">
        <v>92</v>
      </c>
      <c r="G9150" s="118" t="s">
        <v>30</v>
      </c>
      <c r="H9150" s="137"/>
      <c r="I9150" s="119"/>
      <c r="J9150" s="129">
        <v>1.2</v>
      </c>
      <c r="K9150" s="129">
        <v>2.4</v>
      </c>
      <c r="L9150" s="129">
        <v>2.88</v>
      </c>
      <c r="M9150" s="134" t="s">
        <v>28428</v>
      </c>
    </row>
    <row r="9151" spans="1:13" hidden="1" x14ac:dyDescent="0.25">
      <c r="A9151" s="128"/>
      <c r="B9151" s="2"/>
      <c r="C9151" s="139" t="s">
        <v>9055</v>
      </c>
      <c r="D9151" s="124" t="s">
        <v>9056</v>
      </c>
      <c r="E9151" s="118" t="s">
        <v>270</v>
      </c>
      <c r="F9151" s="124" t="s">
        <v>271</v>
      </c>
      <c r="G9151" s="118" t="s">
        <v>30</v>
      </c>
      <c r="H9151" s="137">
        <v>42884</v>
      </c>
      <c r="I9151" s="119">
        <v>2106.0500000000002</v>
      </c>
      <c r="J9151" s="129">
        <v>1.2</v>
      </c>
      <c r="K9151" s="129">
        <v>2.4</v>
      </c>
      <c r="L9151" s="129">
        <v>2.88</v>
      </c>
      <c r="M9151" s="134" t="s">
        <v>28475</v>
      </c>
    </row>
    <row r="9152" spans="1:13" hidden="1" x14ac:dyDescent="0.25">
      <c r="A9152" s="128"/>
      <c r="B9152" s="2"/>
      <c r="C9152" s="139" t="s">
        <v>9055</v>
      </c>
      <c r="D9152" s="124" t="s">
        <v>9056</v>
      </c>
      <c r="E9152" s="118" t="s">
        <v>85</v>
      </c>
      <c r="F9152" s="124" t="s">
        <v>86</v>
      </c>
      <c r="G9152" s="118" t="s">
        <v>30</v>
      </c>
      <c r="H9152" s="137">
        <v>43397</v>
      </c>
      <c r="I9152" s="119">
        <v>1649.62</v>
      </c>
      <c r="J9152" s="129">
        <v>1.2</v>
      </c>
      <c r="K9152" s="129">
        <v>2.4</v>
      </c>
      <c r="L9152" s="129">
        <v>2.88</v>
      </c>
      <c r="M9152" s="134" t="s">
        <v>23677</v>
      </c>
    </row>
    <row r="9153" spans="1:13" hidden="1" x14ac:dyDescent="0.25">
      <c r="A9153" s="128"/>
      <c r="B9153" s="2"/>
      <c r="C9153" s="139" t="s">
        <v>9055</v>
      </c>
      <c r="D9153" s="124" t="s">
        <v>9056</v>
      </c>
      <c r="E9153" s="118" t="s">
        <v>272</v>
      </c>
      <c r="F9153" s="124" t="s">
        <v>273</v>
      </c>
      <c r="G9153" s="118" t="s">
        <v>30</v>
      </c>
      <c r="H9153" s="137">
        <v>41950</v>
      </c>
      <c r="I9153" s="119">
        <v>1197.2</v>
      </c>
      <c r="J9153" s="129">
        <v>1.2</v>
      </c>
      <c r="K9153" s="129">
        <v>2.4</v>
      </c>
      <c r="L9153" s="129">
        <v>2.88</v>
      </c>
      <c r="M9153" s="134" t="s">
        <v>23678</v>
      </c>
    </row>
    <row r="9154" spans="1:13" hidden="1" x14ac:dyDescent="0.25">
      <c r="A9154" s="128"/>
      <c r="B9154" s="2"/>
      <c r="C9154" s="139" t="s">
        <v>9055</v>
      </c>
      <c r="D9154" s="124" t="s">
        <v>9056</v>
      </c>
      <c r="E9154" s="118" t="s">
        <v>274</v>
      </c>
      <c r="F9154" s="124" t="s">
        <v>275</v>
      </c>
      <c r="G9154" s="118" t="s">
        <v>30</v>
      </c>
      <c r="H9154" s="137">
        <v>43605</v>
      </c>
      <c r="I9154" s="119">
        <v>2375</v>
      </c>
      <c r="J9154" s="129">
        <v>1.2</v>
      </c>
      <c r="K9154" s="129">
        <v>2.4</v>
      </c>
      <c r="L9154" s="129">
        <v>2.88</v>
      </c>
      <c r="M9154" s="134" t="s">
        <v>23678</v>
      </c>
    </row>
    <row r="9155" spans="1:13" hidden="1" x14ac:dyDescent="0.25">
      <c r="A9155" s="128"/>
      <c r="B9155" s="2"/>
      <c r="C9155" s="139" t="s">
        <v>9055</v>
      </c>
      <c r="D9155" s="124" t="s">
        <v>9056</v>
      </c>
      <c r="E9155" s="118" t="s">
        <v>93</v>
      </c>
      <c r="F9155" s="124" t="s">
        <v>94</v>
      </c>
      <c r="G9155" s="118" t="s">
        <v>30</v>
      </c>
      <c r="H9155" s="137">
        <v>43216</v>
      </c>
      <c r="I9155" s="119">
        <v>1988.75</v>
      </c>
      <c r="J9155" s="129">
        <v>1.2</v>
      </c>
      <c r="K9155" s="129">
        <v>2.4</v>
      </c>
      <c r="L9155" s="129">
        <v>2.88</v>
      </c>
      <c r="M9155" s="134" t="s">
        <v>23679</v>
      </c>
    </row>
    <row r="9156" spans="1:13" hidden="1" x14ac:dyDescent="0.25">
      <c r="A9156" s="128"/>
      <c r="B9156" s="2"/>
      <c r="C9156" s="139" t="s">
        <v>9055</v>
      </c>
      <c r="D9156" s="124" t="s">
        <v>9056</v>
      </c>
      <c r="E9156" s="118" t="s">
        <v>95</v>
      </c>
      <c r="F9156" s="124" t="s">
        <v>96</v>
      </c>
      <c r="G9156" s="118" t="s">
        <v>30</v>
      </c>
      <c r="H9156" s="137">
        <v>43385</v>
      </c>
      <c r="I9156" s="119">
        <v>2019.55</v>
      </c>
      <c r="J9156" s="129">
        <v>1.2</v>
      </c>
      <c r="K9156" s="129">
        <v>2.4</v>
      </c>
      <c r="L9156" s="129">
        <v>2.88</v>
      </c>
      <c r="M9156" s="134" t="s">
        <v>23680</v>
      </c>
    </row>
    <row r="9157" spans="1:13" hidden="1" x14ac:dyDescent="0.25">
      <c r="A9157" s="128"/>
      <c r="B9157" s="2"/>
      <c r="C9157" s="139" t="s">
        <v>9055</v>
      </c>
      <c r="D9157" s="124" t="s">
        <v>9056</v>
      </c>
      <c r="E9157" s="118" t="s">
        <v>97</v>
      </c>
      <c r="F9157" s="124" t="s">
        <v>98</v>
      </c>
      <c r="G9157" s="118" t="s">
        <v>30</v>
      </c>
      <c r="H9157" s="137">
        <v>42418</v>
      </c>
      <c r="I9157" s="119">
        <v>691.9</v>
      </c>
      <c r="J9157" s="129">
        <v>1.2</v>
      </c>
      <c r="K9157" s="129">
        <v>2.4</v>
      </c>
      <c r="L9157" s="129">
        <v>2.88</v>
      </c>
      <c r="M9157" s="134" t="s">
        <v>23681</v>
      </c>
    </row>
    <row r="9158" spans="1:13" hidden="1" x14ac:dyDescent="0.25">
      <c r="A9158" s="128"/>
      <c r="B9158" s="2"/>
      <c r="C9158" s="139" t="s">
        <v>9055</v>
      </c>
      <c r="D9158" s="124" t="s">
        <v>9056</v>
      </c>
      <c r="E9158" s="118" t="s">
        <v>276</v>
      </c>
      <c r="F9158" s="124" t="s">
        <v>277</v>
      </c>
      <c r="G9158" s="118" t="s">
        <v>30</v>
      </c>
      <c r="H9158" s="137">
        <v>41964</v>
      </c>
      <c r="I9158" s="119">
        <v>1018.7</v>
      </c>
      <c r="J9158" s="129">
        <v>1.2</v>
      </c>
      <c r="K9158" s="129">
        <v>2.4</v>
      </c>
      <c r="L9158" s="129">
        <v>2.88</v>
      </c>
      <c r="M9158" s="134" t="s">
        <v>23682</v>
      </c>
    </row>
    <row r="9159" spans="1:13" hidden="1" x14ac:dyDescent="0.25">
      <c r="A9159" s="128"/>
      <c r="B9159" s="2"/>
      <c r="C9159" s="139" t="s">
        <v>9055</v>
      </c>
      <c r="D9159" s="124" t="s">
        <v>9056</v>
      </c>
      <c r="E9159" s="118" t="s">
        <v>99</v>
      </c>
      <c r="F9159" s="124" t="s">
        <v>100</v>
      </c>
      <c r="G9159" s="118" t="s">
        <v>30</v>
      </c>
      <c r="H9159" s="137">
        <v>43403</v>
      </c>
      <c r="I9159" s="119">
        <v>2041.2</v>
      </c>
      <c r="J9159" s="129">
        <v>1.2</v>
      </c>
      <c r="K9159" s="129">
        <v>2.4</v>
      </c>
      <c r="L9159" s="129">
        <v>2.88</v>
      </c>
      <c r="M9159" s="134" t="s">
        <v>23682</v>
      </c>
    </row>
    <row r="9160" spans="1:13" hidden="1" x14ac:dyDescent="0.25">
      <c r="A9160" s="128"/>
      <c r="B9160" s="2"/>
      <c r="C9160" s="139" t="s">
        <v>9055</v>
      </c>
      <c r="D9160" s="124" t="s">
        <v>9056</v>
      </c>
      <c r="E9160" s="118" t="s">
        <v>87</v>
      </c>
      <c r="F9160" s="124" t="s">
        <v>88</v>
      </c>
      <c r="G9160" s="118" t="s">
        <v>30</v>
      </c>
      <c r="H9160" s="137">
        <v>42023</v>
      </c>
      <c r="I9160" s="119">
        <v>1154.7</v>
      </c>
      <c r="J9160" s="129">
        <v>1.2</v>
      </c>
      <c r="K9160" s="129">
        <v>2.4</v>
      </c>
      <c r="L9160" s="129">
        <v>2.88</v>
      </c>
      <c r="M9160" s="134" t="s">
        <v>23683</v>
      </c>
    </row>
    <row r="9161" spans="1:13" hidden="1" x14ac:dyDescent="0.25">
      <c r="A9161" s="128"/>
      <c r="B9161" s="2"/>
      <c r="C9161" s="139" t="s">
        <v>9055</v>
      </c>
      <c r="D9161" s="124" t="s">
        <v>9056</v>
      </c>
      <c r="E9161" s="118" t="s">
        <v>278</v>
      </c>
      <c r="F9161" s="124" t="s">
        <v>279</v>
      </c>
      <c r="G9161" s="118" t="s">
        <v>30</v>
      </c>
      <c r="H9161" s="137">
        <v>43150</v>
      </c>
      <c r="I9161" s="119">
        <v>1665.75</v>
      </c>
      <c r="J9161" s="129">
        <v>1.2</v>
      </c>
      <c r="K9161" s="129">
        <v>2.4</v>
      </c>
      <c r="L9161" s="129">
        <v>2.88</v>
      </c>
      <c r="M9161" s="134" t="s">
        <v>23683</v>
      </c>
    </row>
    <row r="9162" spans="1:13" hidden="1" x14ac:dyDescent="0.25">
      <c r="A9162" s="128"/>
      <c r="B9162" s="2"/>
      <c r="C9162" s="139" t="s">
        <v>9055</v>
      </c>
      <c r="D9162" s="124" t="s">
        <v>9056</v>
      </c>
      <c r="E9162" s="118" t="s">
        <v>286</v>
      </c>
      <c r="F9162" s="124" t="s">
        <v>287</v>
      </c>
      <c r="G9162" s="118" t="s">
        <v>30</v>
      </c>
      <c r="H9162" s="137"/>
      <c r="I9162" s="119"/>
      <c r="J9162" s="129">
        <v>1.2</v>
      </c>
      <c r="K9162" s="129">
        <v>2.4</v>
      </c>
      <c r="L9162" s="129">
        <v>2.88</v>
      </c>
      <c r="M9162" s="134" t="s">
        <v>23683</v>
      </c>
    </row>
    <row r="9163" spans="1:13" hidden="1" x14ac:dyDescent="0.25">
      <c r="A9163" s="128"/>
      <c r="B9163" s="2"/>
      <c r="C9163" s="139" t="s">
        <v>9055</v>
      </c>
      <c r="D9163" s="124" t="s">
        <v>9056</v>
      </c>
      <c r="E9163" s="118" t="s">
        <v>288</v>
      </c>
      <c r="F9163" s="124" t="s">
        <v>289</v>
      </c>
      <c r="G9163" s="118" t="s">
        <v>30</v>
      </c>
      <c r="H9163" s="137"/>
      <c r="I9163" s="119"/>
      <c r="J9163" s="129">
        <v>1.2</v>
      </c>
      <c r="K9163" s="129">
        <v>2.4</v>
      </c>
      <c r="L9163" s="129">
        <v>2.88</v>
      </c>
      <c r="M9163" s="134" t="s">
        <v>23683</v>
      </c>
    </row>
    <row r="9164" spans="1:13" hidden="1" x14ac:dyDescent="0.25">
      <c r="A9164" s="128"/>
      <c r="B9164" s="2"/>
      <c r="C9164" s="283" t="s">
        <v>9055</v>
      </c>
      <c r="D9164" s="284" t="s">
        <v>9056</v>
      </c>
      <c r="E9164" s="285" t="s">
        <v>290</v>
      </c>
      <c r="F9164" s="284" t="s">
        <v>291</v>
      </c>
      <c r="G9164" s="285" t="s">
        <v>30</v>
      </c>
      <c r="H9164" s="286">
        <v>45594</v>
      </c>
      <c r="I9164" s="287">
        <v>3381.43</v>
      </c>
      <c r="J9164" s="129"/>
      <c r="K9164" s="129">
        <v>2.4</v>
      </c>
      <c r="L9164" s="129">
        <v>0</v>
      </c>
      <c r="M9164" s="134" t="s">
        <v>23683</v>
      </c>
    </row>
    <row r="9165" spans="1:13" hidden="1" x14ac:dyDescent="0.25">
      <c r="A9165" s="128"/>
      <c r="B9165" s="2"/>
      <c r="C9165" s="139" t="s">
        <v>9055</v>
      </c>
      <c r="D9165" s="124" t="s">
        <v>9056</v>
      </c>
      <c r="E9165" s="118" t="s">
        <v>292</v>
      </c>
      <c r="F9165" s="124" t="s">
        <v>293</v>
      </c>
      <c r="G9165" s="118" t="s">
        <v>30</v>
      </c>
      <c r="H9165" s="137"/>
      <c r="I9165" s="119"/>
      <c r="J9165" s="129">
        <v>1.2</v>
      </c>
      <c r="K9165" s="129">
        <v>2.4</v>
      </c>
      <c r="L9165" s="129">
        <v>2.88</v>
      </c>
      <c r="M9165" s="134" t="s">
        <v>23683</v>
      </c>
    </row>
    <row r="9166" spans="1:13" hidden="1" x14ac:dyDescent="0.25">
      <c r="A9166" s="128"/>
      <c r="B9166" s="2"/>
      <c r="C9166" s="139" t="s">
        <v>9055</v>
      </c>
      <c r="D9166" s="124" t="s">
        <v>9056</v>
      </c>
      <c r="E9166" s="118" t="s">
        <v>294</v>
      </c>
      <c r="F9166" s="124" t="s">
        <v>295</v>
      </c>
      <c r="G9166" s="118" t="s">
        <v>30</v>
      </c>
      <c r="H9166" s="137"/>
      <c r="I9166" s="119"/>
      <c r="J9166" s="129">
        <v>1.2</v>
      </c>
      <c r="K9166" s="129">
        <v>2.4</v>
      </c>
      <c r="L9166" s="129">
        <v>2.88</v>
      </c>
      <c r="M9166" s="134" t="s">
        <v>23683</v>
      </c>
    </row>
    <row r="9167" spans="1:13" hidden="1" x14ac:dyDescent="0.25">
      <c r="A9167" s="128"/>
      <c r="B9167" s="2"/>
      <c r="C9167" s="139" t="s">
        <v>9055</v>
      </c>
      <c r="D9167" s="124" t="s">
        <v>9056</v>
      </c>
      <c r="E9167" s="118" t="s">
        <v>101</v>
      </c>
      <c r="F9167" s="124" t="s">
        <v>102</v>
      </c>
      <c r="G9167" s="118" t="s">
        <v>30</v>
      </c>
      <c r="H9167" s="137">
        <v>45629</v>
      </c>
      <c r="I9167" s="119">
        <v>3104.9</v>
      </c>
      <c r="J9167" s="129">
        <v>1.2</v>
      </c>
      <c r="K9167" s="129">
        <v>2.4</v>
      </c>
      <c r="L9167" s="129">
        <v>2.88</v>
      </c>
      <c r="M9167" s="134" t="s">
        <v>23683</v>
      </c>
    </row>
    <row r="9168" spans="1:13" hidden="1" x14ac:dyDescent="0.25">
      <c r="A9168" s="128"/>
      <c r="B9168" s="2"/>
      <c r="C9168" s="139" t="s">
        <v>9055</v>
      </c>
      <c r="D9168" s="124" t="s">
        <v>9056</v>
      </c>
      <c r="E9168" s="118" t="s">
        <v>298</v>
      </c>
      <c r="F9168" s="124" t="s">
        <v>299</v>
      </c>
      <c r="G9168" s="118" t="s">
        <v>30</v>
      </c>
      <c r="H9168" s="137"/>
      <c r="I9168" s="119"/>
      <c r="J9168" s="129">
        <v>1.2</v>
      </c>
      <c r="K9168" s="129">
        <v>2.4</v>
      </c>
      <c r="L9168" s="129">
        <v>2.88</v>
      </c>
      <c r="M9168" s="134" t="s">
        <v>23683</v>
      </c>
    </row>
    <row r="9169" spans="1:13" hidden="1" x14ac:dyDescent="0.25">
      <c r="A9169" s="128"/>
      <c r="B9169" s="2"/>
      <c r="C9169" s="139" t="s">
        <v>9055</v>
      </c>
      <c r="D9169" s="124" t="s">
        <v>9056</v>
      </c>
      <c r="E9169" s="118" t="s">
        <v>300</v>
      </c>
      <c r="F9169" s="124" t="s">
        <v>301</v>
      </c>
      <c r="G9169" s="118" t="s">
        <v>30</v>
      </c>
      <c r="H9169" s="137"/>
      <c r="I9169" s="119"/>
      <c r="J9169" s="129">
        <v>1.2</v>
      </c>
      <c r="K9169" s="129">
        <v>2.4</v>
      </c>
      <c r="L9169" s="129">
        <v>2.88</v>
      </c>
      <c r="M9169" s="134" t="s">
        <v>32670</v>
      </c>
    </row>
    <row r="9170" spans="1:13" hidden="1" x14ac:dyDescent="0.25">
      <c r="A9170" s="128"/>
      <c r="B9170" s="2"/>
      <c r="C9170" s="139" t="s">
        <v>9055</v>
      </c>
      <c r="D9170" s="124" t="s">
        <v>9056</v>
      </c>
      <c r="E9170" s="118" t="s">
        <v>302</v>
      </c>
      <c r="F9170" s="124" t="s">
        <v>303</v>
      </c>
      <c r="G9170" s="118" t="s">
        <v>30</v>
      </c>
      <c r="H9170" s="137"/>
      <c r="I9170" s="119"/>
      <c r="J9170" s="129">
        <v>1.2</v>
      </c>
      <c r="K9170" s="129"/>
      <c r="L9170" s="129">
        <v>0</v>
      </c>
      <c r="M9170" s="134" t="s">
        <v>23684</v>
      </c>
    </row>
    <row r="9171" spans="1:13" hidden="1" x14ac:dyDescent="0.25">
      <c r="A9171" s="128"/>
      <c r="B9171" s="2"/>
      <c r="C9171" s="139" t="s">
        <v>9055</v>
      </c>
      <c r="D9171" s="124" t="s">
        <v>9056</v>
      </c>
      <c r="E9171" s="118" t="s">
        <v>304</v>
      </c>
      <c r="F9171" s="124" t="s">
        <v>305</v>
      </c>
      <c r="G9171" s="118" t="s">
        <v>30</v>
      </c>
      <c r="H9171" s="137"/>
      <c r="I9171" s="119"/>
      <c r="J9171" s="129">
        <v>1.2</v>
      </c>
      <c r="K9171" s="129"/>
      <c r="L9171" s="129">
        <v>0</v>
      </c>
      <c r="M9171" s="134" t="s">
        <v>23684</v>
      </c>
    </row>
    <row r="9172" spans="1:13" hidden="1" x14ac:dyDescent="0.25">
      <c r="A9172" s="128"/>
      <c r="B9172" s="2"/>
      <c r="C9172" s="139" t="s">
        <v>9055</v>
      </c>
      <c r="D9172" s="124" t="s">
        <v>9056</v>
      </c>
      <c r="E9172" s="118" t="s">
        <v>306</v>
      </c>
      <c r="F9172" s="124" t="s">
        <v>307</v>
      </c>
      <c r="G9172" s="118" t="s">
        <v>30</v>
      </c>
      <c r="H9172" s="137"/>
      <c r="I9172" s="119"/>
      <c r="J9172" s="129">
        <v>1.2</v>
      </c>
      <c r="K9172" s="129"/>
      <c r="L9172" s="129">
        <v>0</v>
      </c>
      <c r="M9172" s="134" t="s">
        <v>23684</v>
      </c>
    </row>
    <row r="9173" spans="1:13" hidden="1" x14ac:dyDescent="0.25">
      <c r="A9173" s="128"/>
      <c r="B9173" s="2"/>
      <c r="C9173" s="139" t="s">
        <v>9055</v>
      </c>
      <c r="D9173" s="124" t="s">
        <v>9056</v>
      </c>
      <c r="E9173" s="118" t="s">
        <v>280</v>
      </c>
      <c r="F9173" s="124" t="s">
        <v>281</v>
      </c>
      <c r="G9173" s="118" t="s">
        <v>30</v>
      </c>
      <c r="H9173" s="137"/>
      <c r="I9173" s="119"/>
      <c r="J9173" s="129">
        <v>1.2</v>
      </c>
      <c r="K9173" s="129"/>
      <c r="L9173" s="129">
        <v>0</v>
      </c>
      <c r="M9173" s="134" t="s">
        <v>23685</v>
      </c>
    </row>
    <row r="9174" spans="1:13" hidden="1" x14ac:dyDescent="0.25">
      <c r="A9174" s="128"/>
      <c r="B9174" s="2"/>
      <c r="C9174" s="139" t="s">
        <v>9055</v>
      </c>
      <c r="D9174" s="124" t="s">
        <v>9056</v>
      </c>
      <c r="E9174" s="118" t="s">
        <v>308</v>
      </c>
      <c r="F9174" s="124" t="s">
        <v>309</v>
      </c>
      <c r="G9174" s="118" t="s">
        <v>30</v>
      </c>
      <c r="H9174" s="137"/>
      <c r="I9174" s="119"/>
      <c r="J9174" s="129">
        <v>1.2</v>
      </c>
      <c r="K9174" s="129">
        <v>2.4</v>
      </c>
      <c r="L9174" s="129">
        <v>2.88</v>
      </c>
      <c r="M9174" s="134"/>
    </row>
    <row r="9175" spans="1:13" hidden="1" x14ac:dyDescent="0.25">
      <c r="A9175" s="128"/>
      <c r="B9175" s="2"/>
      <c r="C9175" s="139" t="s">
        <v>9055</v>
      </c>
      <c r="D9175" s="124" t="s">
        <v>9056</v>
      </c>
      <c r="E9175" s="118" t="s">
        <v>310</v>
      </c>
      <c r="F9175" s="124" t="s">
        <v>311</v>
      </c>
      <c r="G9175" s="118" t="s">
        <v>30</v>
      </c>
      <c r="H9175" s="137"/>
      <c r="I9175" s="119"/>
      <c r="J9175" s="129">
        <v>1.2</v>
      </c>
      <c r="K9175" s="129">
        <v>2.4</v>
      </c>
      <c r="L9175" s="129">
        <v>2.88</v>
      </c>
      <c r="M9175" s="134"/>
    </row>
    <row r="9176" spans="1:13" hidden="1" x14ac:dyDescent="0.25">
      <c r="A9176" s="128"/>
      <c r="B9176" s="2"/>
      <c r="C9176" s="139" t="s">
        <v>9057</v>
      </c>
      <c r="D9176" s="124" t="s">
        <v>9058</v>
      </c>
      <c r="E9176" s="118" t="s">
        <v>266</v>
      </c>
      <c r="F9176" s="124" t="s">
        <v>267</v>
      </c>
      <c r="G9176" s="118" t="s">
        <v>30</v>
      </c>
      <c r="H9176" s="137">
        <v>41814</v>
      </c>
      <c r="I9176" s="119">
        <v>1068.0999999999999</v>
      </c>
      <c r="J9176" s="129">
        <v>1.2</v>
      </c>
      <c r="K9176" s="129">
        <v>2.4</v>
      </c>
      <c r="L9176" s="129">
        <v>2.88</v>
      </c>
      <c r="M9176" s="134"/>
    </row>
    <row r="9177" spans="1:13" hidden="1" x14ac:dyDescent="0.25">
      <c r="A9177" s="128"/>
      <c r="B9177" s="2"/>
      <c r="C9177" s="139" t="s">
        <v>9059</v>
      </c>
      <c r="D9177" s="124" t="s">
        <v>9060</v>
      </c>
      <c r="E9177" s="118" t="s">
        <v>264</v>
      </c>
      <c r="F9177" s="124" t="s">
        <v>265</v>
      </c>
      <c r="G9177" s="118" t="s">
        <v>30</v>
      </c>
      <c r="H9177" s="137">
        <v>41515</v>
      </c>
      <c r="I9177" s="119">
        <v>486</v>
      </c>
      <c r="J9177" s="129">
        <v>1.2</v>
      </c>
      <c r="K9177" s="129">
        <v>2.4</v>
      </c>
      <c r="L9177" s="129">
        <v>2.88</v>
      </c>
      <c r="M9177" s="134" t="s">
        <v>23686</v>
      </c>
    </row>
    <row r="9178" spans="1:13" hidden="1" x14ac:dyDescent="0.25">
      <c r="A9178" s="128"/>
      <c r="B9178" s="2"/>
      <c r="C9178" s="139" t="s">
        <v>9059</v>
      </c>
      <c r="D9178" s="124" t="s">
        <v>9060</v>
      </c>
      <c r="E9178" s="118" t="s">
        <v>327</v>
      </c>
      <c r="F9178" s="124" t="s">
        <v>328</v>
      </c>
      <c r="G9178" s="118" t="s">
        <v>30</v>
      </c>
      <c r="H9178" s="137"/>
      <c r="I9178" s="119"/>
      <c r="J9178" s="129">
        <v>1.2</v>
      </c>
      <c r="K9178" s="129">
        <v>2.4</v>
      </c>
      <c r="L9178" s="129">
        <v>2.88</v>
      </c>
      <c r="M9178" s="134" t="s">
        <v>29478</v>
      </c>
    </row>
    <row r="9179" spans="1:13" hidden="1" x14ac:dyDescent="0.25">
      <c r="A9179" s="128"/>
      <c r="B9179" s="2"/>
      <c r="C9179" s="139" t="s">
        <v>9059</v>
      </c>
      <c r="D9179" s="124" t="s">
        <v>9060</v>
      </c>
      <c r="E9179" s="118" t="s">
        <v>81</v>
      </c>
      <c r="F9179" s="124" t="s">
        <v>82</v>
      </c>
      <c r="G9179" s="118" t="s">
        <v>30</v>
      </c>
      <c r="H9179" s="137">
        <v>42167</v>
      </c>
      <c r="I9179" s="119">
        <v>402</v>
      </c>
      <c r="J9179" s="129">
        <v>1.2</v>
      </c>
      <c r="K9179" s="129">
        <v>2.4</v>
      </c>
      <c r="L9179" s="129">
        <v>2.88</v>
      </c>
      <c r="M9179" s="134" t="s">
        <v>23687</v>
      </c>
    </row>
    <row r="9180" spans="1:13" hidden="1" x14ac:dyDescent="0.25">
      <c r="A9180" s="128"/>
      <c r="B9180" s="2"/>
      <c r="C9180" s="139" t="s">
        <v>9059</v>
      </c>
      <c r="D9180" s="124" t="s">
        <v>9060</v>
      </c>
      <c r="E9180" s="118" t="s">
        <v>83</v>
      </c>
      <c r="F9180" s="124" t="s">
        <v>84</v>
      </c>
      <c r="G9180" s="118" t="s">
        <v>30</v>
      </c>
      <c r="H9180" s="137"/>
      <c r="I9180" s="119"/>
      <c r="J9180" s="129">
        <v>1.2</v>
      </c>
      <c r="K9180" s="129">
        <v>2.4</v>
      </c>
      <c r="L9180" s="129">
        <v>2.88</v>
      </c>
      <c r="M9180" s="134" t="s">
        <v>23688</v>
      </c>
    </row>
    <row r="9181" spans="1:13" hidden="1" x14ac:dyDescent="0.25">
      <c r="A9181" s="128"/>
      <c r="B9181" s="2"/>
      <c r="C9181" s="139" t="s">
        <v>9059</v>
      </c>
      <c r="D9181" s="124" t="s">
        <v>9060</v>
      </c>
      <c r="E9181" s="118" t="s">
        <v>91</v>
      </c>
      <c r="F9181" s="124" t="s">
        <v>92</v>
      </c>
      <c r="G9181" s="118" t="s">
        <v>30</v>
      </c>
      <c r="H9181" s="137"/>
      <c r="I9181" s="119"/>
      <c r="J9181" s="129">
        <v>1.2</v>
      </c>
      <c r="K9181" s="129">
        <v>2.4</v>
      </c>
      <c r="L9181" s="129">
        <v>2.88</v>
      </c>
      <c r="M9181" s="134" t="s">
        <v>23689</v>
      </c>
    </row>
    <row r="9182" spans="1:13" hidden="1" x14ac:dyDescent="0.25">
      <c r="A9182" s="128"/>
      <c r="B9182" s="2"/>
      <c r="C9182" s="139" t="s">
        <v>9059</v>
      </c>
      <c r="D9182" s="124" t="s">
        <v>9060</v>
      </c>
      <c r="E9182" s="118" t="s">
        <v>85</v>
      </c>
      <c r="F9182" s="124" t="s">
        <v>86</v>
      </c>
      <c r="G9182" s="118" t="s">
        <v>30</v>
      </c>
      <c r="H9182" s="137"/>
      <c r="I9182" s="119"/>
      <c r="J9182" s="129">
        <v>1.2</v>
      </c>
      <c r="K9182" s="129">
        <v>2.4</v>
      </c>
      <c r="L9182" s="129">
        <v>2.88</v>
      </c>
      <c r="M9182" s="134" t="s">
        <v>23690</v>
      </c>
    </row>
    <row r="9183" spans="1:13" hidden="1" x14ac:dyDescent="0.25">
      <c r="A9183" s="128"/>
      <c r="B9183" s="2"/>
      <c r="C9183" s="139" t="s">
        <v>9059</v>
      </c>
      <c r="D9183" s="124" t="s">
        <v>9060</v>
      </c>
      <c r="E9183" s="118" t="s">
        <v>97</v>
      </c>
      <c r="F9183" s="124" t="s">
        <v>98</v>
      </c>
      <c r="G9183" s="118" t="s">
        <v>30</v>
      </c>
      <c r="H9183" s="137"/>
      <c r="I9183" s="119"/>
      <c r="J9183" s="129">
        <v>1.2</v>
      </c>
      <c r="K9183" s="129">
        <v>2.4</v>
      </c>
      <c r="L9183" s="129">
        <v>2.88</v>
      </c>
      <c r="M9183" s="134" t="s">
        <v>29105</v>
      </c>
    </row>
    <row r="9184" spans="1:13" hidden="1" x14ac:dyDescent="0.25">
      <c r="A9184" s="128"/>
      <c r="B9184" s="2"/>
      <c r="C9184" s="139" t="s">
        <v>9059</v>
      </c>
      <c r="D9184" s="124" t="s">
        <v>9060</v>
      </c>
      <c r="E9184" s="118" t="s">
        <v>87</v>
      </c>
      <c r="F9184" s="124" t="s">
        <v>88</v>
      </c>
      <c r="G9184" s="118" t="s">
        <v>30</v>
      </c>
      <c r="H9184" s="137"/>
      <c r="I9184" s="119"/>
      <c r="J9184" s="129"/>
      <c r="K9184" s="129">
        <v>2.4</v>
      </c>
      <c r="L9184" s="129">
        <v>0</v>
      </c>
      <c r="M9184" s="134" t="s">
        <v>23691</v>
      </c>
    </row>
    <row r="9185" spans="1:13" hidden="1" x14ac:dyDescent="0.25">
      <c r="A9185" s="128"/>
      <c r="B9185" s="2"/>
      <c r="C9185" s="139" t="s">
        <v>9061</v>
      </c>
      <c r="D9185" s="124" t="s">
        <v>9062</v>
      </c>
      <c r="E9185" s="118" t="s">
        <v>264</v>
      </c>
      <c r="F9185" s="124" t="s">
        <v>265</v>
      </c>
      <c r="G9185" s="118" t="s">
        <v>30</v>
      </c>
      <c r="H9185" s="137">
        <v>42955</v>
      </c>
      <c r="I9185" s="119">
        <v>1669.1</v>
      </c>
      <c r="J9185" s="129">
        <v>1.8</v>
      </c>
      <c r="K9185" s="129">
        <v>2.4</v>
      </c>
      <c r="L9185" s="129">
        <v>4.32</v>
      </c>
      <c r="M9185" s="134" t="s">
        <v>23692</v>
      </c>
    </row>
    <row r="9186" spans="1:13" hidden="1" x14ac:dyDescent="0.25">
      <c r="A9186" s="128"/>
      <c r="B9186" s="2"/>
      <c r="C9186" s="139" t="s">
        <v>9061</v>
      </c>
      <c r="D9186" s="124" t="s">
        <v>9062</v>
      </c>
      <c r="E9186" s="118" t="s">
        <v>81</v>
      </c>
      <c r="F9186" s="124" t="s">
        <v>82</v>
      </c>
      <c r="G9186" s="118" t="s">
        <v>30</v>
      </c>
      <c r="H9186" s="137">
        <v>42185</v>
      </c>
      <c r="I9186" s="119">
        <v>1048.8499999999999</v>
      </c>
      <c r="J9186" s="129">
        <v>1.8</v>
      </c>
      <c r="K9186" s="129">
        <v>2.4</v>
      </c>
      <c r="L9186" s="129">
        <v>4.32</v>
      </c>
      <c r="M9186" s="134" t="s">
        <v>23693</v>
      </c>
    </row>
    <row r="9187" spans="1:13" hidden="1" x14ac:dyDescent="0.25">
      <c r="A9187" s="128"/>
      <c r="B9187" s="2"/>
      <c r="C9187" s="139" t="s">
        <v>9061</v>
      </c>
      <c r="D9187" s="124" t="s">
        <v>9062</v>
      </c>
      <c r="E9187" s="118" t="s">
        <v>85</v>
      </c>
      <c r="F9187" s="124" t="s">
        <v>86</v>
      </c>
      <c r="G9187" s="118" t="s">
        <v>30</v>
      </c>
      <c r="H9187" s="137"/>
      <c r="I9187" s="119"/>
      <c r="J9187" s="129"/>
      <c r="K9187" s="129"/>
      <c r="L9187" s="129">
        <v>0</v>
      </c>
      <c r="M9187" s="134" t="s">
        <v>23694</v>
      </c>
    </row>
    <row r="9188" spans="1:13" hidden="1" x14ac:dyDescent="0.25">
      <c r="A9188" s="128"/>
      <c r="B9188" s="2"/>
      <c r="C9188" s="139" t="s">
        <v>9061</v>
      </c>
      <c r="D9188" s="124" t="s">
        <v>9062</v>
      </c>
      <c r="E9188" s="118" t="s">
        <v>97</v>
      </c>
      <c r="F9188" s="124" t="s">
        <v>98</v>
      </c>
      <c r="G9188" s="118" t="s">
        <v>30</v>
      </c>
      <c r="H9188" s="137"/>
      <c r="I9188" s="119"/>
      <c r="J9188" s="129"/>
      <c r="K9188" s="129"/>
      <c r="L9188" s="129">
        <v>0</v>
      </c>
      <c r="M9188" s="134" t="s">
        <v>28834</v>
      </c>
    </row>
    <row r="9189" spans="1:13" hidden="1" x14ac:dyDescent="0.25">
      <c r="A9189" s="128"/>
      <c r="B9189" s="2"/>
      <c r="C9189" s="139" t="s">
        <v>9063</v>
      </c>
      <c r="D9189" s="124" t="s">
        <v>9064</v>
      </c>
      <c r="E9189" s="118" t="s">
        <v>264</v>
      </c>
      <c r="F9189" s="124" t="s">
        <v>265</v>
      </c>
      <c r="G9189" s="118" t="s">
        <v>30</v>
      </c>
      <c r="H9189" s="137">
        <v>41989</v>
      </c>
      <c r="I9189" s="119">
        <v>623.70000000000005</v>
      </c>
      <c r="J9189" s="129"/>
      <c r="K9189" s="129"/>
      <c r="L9189" s="129">
        <v>0</v>
      </c>
      <c r="M9189" s="134" t="s">
        <v>29005</v>
      </c>
    </row>
    <row r="9190" spans="1:13" hidden="1" x14ac:dyDescent="0.25">
      <c r="A9190" s="128"/>
      <c r="B9190" s="2"/>
      <c r="C9190" s="139" t="s">
        <v>9065</v>
      </c>
      <c r="D9190" s="124" t="s">
        <v>9066</v>
      </c>
      <c r="E9190" s="118" t="s">
        <v>105</v>
      </c>
      <c r="F9190" s="124" t="s">
        <v>106</v>
      </c>
      <c r="G9190" s="118" t="s">
        <v>30</v>
      </c>
      <c r="H9190" s="137">
        <v>41183</v>
      </c>
      <c r="I9190" s="119">
        <v>1005</v>
      </c>
      <c r="J9190" s="129"/>
      <c r="K9190" s="129"/>
      <c r="L9190" s="129">
        <v>0</v>
      </c>
      <c r="M9190" s="134" t="s">
        <v>23695</v>
      </c>
    </row>
    <row r="9191" spans="1:13" hidden="1" x14ac:dyDescent="0.25">
      <c r="A9191" s="128"/>
      <c r="B9191" s="2"/>
      <c r="C9191" s="139" t="s">
        <v>9065</v>
      </c>
      <c r="D9191" s="124" t="s">
        <v>9066</v>
      </c>
      <c r="E9191" s="118" t="s">
        <v>89</v>
      </c>
      <c r="F9191" s="124" t="s">
        <v>90</v>
      </c>
      <c r="G9191" s="118" t="s">
        <v>30</v>
      </c>
      <c r="H9191" s="137"/>
      <c r="I9191" s="119"/>
      <c r="J9191" s="129">
        <v>1.2</v>
      </c>
      <c r="K9191" s="129">
        <v>2.4</v>
      </c>
      <c r="L9191" s="129">
        <v>2.88</v>
      </c>
      <c r="M9191" s="134" t="s">
        <v>29318</v>
      </c>
    </row>
    <row r="9192" spans="1:13" hidden="1" x14ac:dyDescent="0.25">
      <c r="A9192" s="128"/>
      <c r="B9192" s="2"/>
      <c r="C9192" s="139" t="s">
        <v>9065</v>
      </c>
      <c r="D9192" s="124" t="s">
        <v>9066</v>
      </c>
      <c r="E9192" s="118" t="s">
        <v>284</v>
      </c>
      <c r="F9192" s="124" t="s">
        <v>285</v>
      </c>
      <c r="G9192" s="118" t="s">
        <v>30</v>
      </c>
      <c r="H9192" s="137"/>
      <c r="I9192" s="119"/>
      <c r="J9192" s="129"/>
      <c r="K9192" s="129"/>
      <c r="L9192" s="129">
        <v>0</v>
      </c>
      <c r="M9192" s="134" t="s">
        <v>23696</v>
      </c>
    </row>
    <row r="9193" spans="1:13" hidden="1" x14ac:dyDescent="0.25">
      <c r="A9193" s="128"/>
      <c r="B9193" s="2"/>
      <c r="C9193" s="139" t="s">
        <v>9065</v>
      </c>
      <c r="D9193" s="124" t="s">
        <v>9066</v>
      </c>
      <c r="E9193" s="118" t="s">
        <v>264</v>
      </c>
      <c r="F9193" s="124" t="s">
        <v>265</v>
      </c>
      <c r="G9193" s="118" t="s">
        <v>30</v>
      </c>
      <c r="H9193" s="137">
        <v>41989</v>
      </c>
      <c r="I9193" s="119">
        <v>640.70000000000005</v>
      </c>
      <c r="J9193" s="129">
        <v>1.2</v>
      </c>
      <c r="K9193" s="129">
        <v>2.4</v>
      </c>
      <c r="L9193" s="129">
        <v>2.88</v>
      </c>
      <c r="M9193" s="134" t="s">
        <v>23696</v>
      </c>
    </row>
    <row r="9194" spans="1:13" hidden="1" x14ac:dyDescent="0.25">
      <c r="A9194" s="128"/>
      <c r="B9194" s="2"/>
      <c r="C9194" s="139" t="s">
        <v>9065</v>
      </c>
      <c r="D9194" s="124" t="s">
        <v>9066</v>
      </c>
      <c r="E9194" s="118" t="s">
        <v>326</v>
      </c>
      <c r="F9194" s="124" t="s">
        <v>18917</v>
      </c>
      <c r="G9194" s="118" t="s">
        <v>30</v>
      </c>
      <c r="H9194" s="137">
        <v>41585</v>
      </c>
      <c r="I9194" s="119">
        <v>797.7</v>
      </c>
      <c r="J9194" s="129"/>
      <c r="K9194" s="129"/>
      <c r="L9194" s="129">
        <v>0</v>
      </c>
      <c r="M9194" s="134" t="s">
        <v>23696</v>
      </c>
    </row>
    <row r="9195" spans="1:13" hidden="1" x14ac:dyDescent="0.25">
      <c r="A9195" s="128"/>
      <c r="B9195" s="2"/>
      <c r="C9195" s="139" t="s">
        <v>9065</v>
      </c>
      <c r="D9195" s="124" t="s">
        <v>9066</v>
      </c>
      <c r="E9195" s="118" t="s">
        <v>79</v>
      </c>
      <c r="F9195" s="124" t="s">
        <v>80</v>
      </c>
      <c r="G9195" s="118" t="s">
        <v>30</v>
      </c>
      <c r="H9195" s="137">
        <v>41585</v>
      </c>
      <c r="I9195" s="119">
        <v>995.7</v>
      </c>
      <c r="J9195" s="129"/>
      <c r="K9195" s="129"/>
      <c r="L9195" s="129">
        <v>0</v>
      </c>
      <c r="M9195" s="134" t="s">
        <v>23696</v>
      </c>
    </row>
    <row r="9196" spans="1:13" hidden="1" x14ac:dyDescent="0.25">
      <c r="A9196" s="128"/>
      <c r="B9196" s="2"/>
      <c r="C9196" s="139" t="s">
        <v>9065</v>
      </c>
      <c r="D9196" s="124" t="s">
        <v>9066</v>
      </c>
      <c r="E9196" s="118" t="s">
        <v>266</v>
      </c>
      <c r="F9196" s="124" t="s">
        <v>267</v>
      </c>
      <c r="G9196" s="118" t="s">
        <v>30</v>
      </c>
      <c r="H9196" s="137">
        <v>42405</v>
      </c>
      <c r="I9196" s="119">
        <v>971.41</v>
      </c>
      <c r="J9196" s="129"/>
      <c r="K9196" s="129"/>
      <c r="L9196" s="129">
        <v>0</v>
      </c>
      <c r="M9196" s="134" t="s">
        <v>23696</v>
      </c>
    </row>
    <row r="9197" spans="1:13" hidden="1" x14ac:dyDescent="0.25">
      <c r="A9197" s="128"/>
      <c r="B9197" s="2"/>
      <c r="C9197" s="139" t="s">
        <v>9065</v>
      </c>
      <c r="D9197" s="124" t="s">
        <v>9066</v>
      </c>
      <c r="E9197" s="118" t="s">
        <v>81</v>
      </c>
      <c r="F9197" s="124" t="s">
        <v>82</v>
      </c>
      <c r="G9197" s="118" t="s">
        <v>30</v>
      </c>
      <c r="H9197" s="137">
        <v>45057</v>
      </c>
      <c r="I9197" s="119">
        <v>662</v>
      </c>
      <c r="J9197" s="129"/>
      <c r="K9197" s="129"/>
      <c r="L9197" s="129">
        <v>0</v>
      </c>
      <c r="M9197" s="134" t="s">
        <v>23696</v>
      </c>
    </row>
    <row r="9198" spans="1:13" hidden="1" x14ac:dyDescent="0.25">
      <c r="A9198" s="128"/>
      <c r="B9198" s="2"/>
      <c r="C9198" s="139" t="s">
        <v>9065</v>
      </c>
      <c r="D9198" s="124" t="s">
        <v>9066</v>
      </c>
      <c r="E9198" s="118" t="s">
        <v>83</v>
      </c>
      <c r="F9198" s="124" t="s">
        <v>84</v>
      </c>
      <c r="G9198" s="118" t="s">
        <v>30</v>
      </c>
      <c r="H9198" s="137">
        <v>42328</v>
      </c>
      <c r="I9198" s="119">
        <v>1078.0999999999999</v>
      </c>
      <c r="J9198" s="129"/>
      <c r="K9198" s="129">
        <v>2.4</v>
      </c>
      <c r="L9198" s="129">
        <v>0</v>
      </c>
      <c r="M9198" s="134" t="s">
        <v>23696</v>
      </c>
    </row>
    <row r="9199" spans="1:13" hidden="1" x14ac:dyDescent="0.25">
      <c r="A9199" s="128"/>
      <c r="B9199" s="2"/>
      <c r="C9199" s="139" t="s">
        <v>9065</v>
      </c>
      <c r="D9199" s="124" t="s">
        <v>9066</v>
      </c>
      <c r="E9199" s="118" t="s">
        <v>91</v>
      </c>
      <c r="F9199" s="124" t="s">
        <v>92</v>
      </c>
      <c r="G9199" s="118" t="s">
        <v>30</v>
      </c>
      <c r="H9199" s="137"/>
      <c r="I9199" s="119"/>
      <c r="J9199" s="129">
        <v>1.2</v>
      </c>
      <c r="K9199" s="129">
        <v>2.4</v>
      </c>
      <c r="L9199" s="129">
        <v>2.88</v>
      </c>
      <c r="M9199" s="134" t="s">
        <v>23696</v>
      </c>
    </row>
    <row r="9200" spans="1:13" hidden="1" x14ac:dyDescent="0.25">
      <c r="A9200" s="128"/>
      <c r="B9200" s="2"/>
      <c r="C9200" s="139" t="s">
        <v>9065</v>
      </c>
      <c r="D9200" s="124" t="s">
        <v>9066</v>
      </c>
      <c r="E9200" s="118" t="s">
        <v>85</v>
      </c>
      <c r="F9200" s="124" t="s">
        <v>86</v>
      </c>
      <c r="G9200" s="118" t="s">
        <v>30</v>
      </c>
      <c r="H9200" s="137">
        <v>42752</v>
      </c>
      <c r="I9200" s="119">
        <v>1326</v>
      </c>
      <c r="J9200" s="129">
        <v>1.2</v>
      </c>
      <c r="K9200" s="129">
        <v>2.4</v>
      </c>
      <c r="L9200" s="129">
        <v>2.88</v>
      </c>
      <c r="M9200" s="134" t="s">
        <v>23696</v>
      </c>
    </row>
    <row r="9201" spans="1:13" hidden="1" x14ac:dyDescent="0.25">
      <c r="A9201" s="128"/>
      <c r="B9201" s="2"/>
      <c r="C9201" s="139" t="s">
        <v>9065</v>
      </c>
      <c r="D9201" s="124" t="s">
        <v>9066</v>
      </c>
      <c r="E9201" s="118" t="s">
        <v>272</v>
      </c>
      <c r="F9201" s="124" t="s">
        <v>273</v>
      </c>
      <c r="G9201" s="118" t="s">
        <v>30</v>
      </c>
      <c r="H9201" s="137"/>
      <c r="I9201" s="119"/>
      <c r="J9201" s="129">
        <v>1.2</v>
      </c>
      <c r="K9201" s="129">
        <v>2.4</v>
      </c>
      <c r="L9201" s="129">
        <v>2.88</v>
      </c>
      <c r="M9201" s="134" t="s">
        <v>23697</v>
      </c>
    </row>
    <row r="9202" spans="1:13" hidden="1" x14ac:dyDescent="0.25">
      <c r="A9202" s="128"/>
      <c r="B9202" s="2"/>
      <c r="C9202" s="139" t="s">
        <v>9065</v>
      </c>
      <c r="D9202" s="124" t="s">
        <v>9066</v>
      </c>
      <c r="E9202" s="118" t="s">
        <v>93</v>
      </c>
      <c r="F9202" s="124" t="s">
        <v>94</v>
      </c>
      <c r="G9202" s="118" t="s">
        <v>30</v>
      </c>
      <c r="H9202" s="137">
        <v>43216</v>
      </c>
      <c r="I9202" s="119">
        <v>1582.15</v>
      </c>
      <c r="J9202" s="129">
        <v>1.2</v>
      </c>
      <c r="K9202" s="129">
        <v>2.4</v>
      </c>
      <c r="L9202" s="129">
        <v>2.88</v>
      </c>
      <c r="M9202" s="134" t="s">
        <v>23697</v>
      </c>
    </row>
    <row r="9203" spans="1:13" hidden="1" x14ac:dyDescent="0.25">
      <c r="A9203" s="128"/>
      <c r="B9203" s="2"/>
      <c r="C9203" s="139" t="s">
        <v>9065</v>
      </c>
      <c r="D9203" s="124" t="s">
        <v>9066</v>
      </c>
      <c r="E9203" s="118" t="s">
        <v>95</v>
      </c>
      <c r="F9203" s="124" t="s">
        <v>96</v>
      </c>
      <c r="G9203" s="118" t="s">
        <v>30</v>
      </c>
      <c r="H9203" s="137">
        <v>43292</v>
      </c>
      <c r="I9203" s="119">
        <v>1571.7</v>
      </c>
      <c r="J9203" s="129">
        <v>1.2</v>
      </c>
      <c r="K9203" s="129">
        <v>2.4</v>
      </c>
      <c r="L9203" s="129">
        <v>2.88</v>
      </c>
      <c r="M9203" s="134" t="s">
        <v>23697</v>
      </c>
    </row>
    <row r="9204" spans="1:13" hidden="1" x14ac:dyDescent="0.25">
      <c r="A9204" s="128"/>
      <c r="B9204" s="2"/>
      <c r="C9204" s="139" t="s">
        <v>9065</v>
      </c>
      <c r="D9204" s="124" t="s">
        <v>9066</v>
      </c>
      <c r="E9204" s="118" t="s">
        <v>97</v>
      </c>
      <c r="F9204" s="124" t="s">
        <v>98</v>
      </c>
      <c r="G9204" s="118" t="s">
        <v>30</v>
      </c>
      <c r="H9204" s="137">
        <v>42282</v>
      </c>
      <c r="I9204" s="119">
        <v>764.2</v>
      </c>
      <c r="J9204" s="129"/>
      <c r="K9204" s="129"/>
      <c r="L9204" s="129">
        <v>0</v>
      </c>
      <c r="M9204" s="134" t="s">
        <v>23697</v>
      </c>
    </row>
    <row r="9205" spans="1:13" hidden="1" x14ac:dyDescent="0.25">
      <c r="A9205" s="128"/>
      <c r="B9205" s="2"/>
      <c r="C9205" s="139" t="s">
        <v>9065</v>
      </c>
      <c r="D9205" s="124" t="s">
        <v>9066</v>
      </c>
      <c r="E9205" s="118" t="s">
        <v>276</v>
      </c>
      <c r="F9205" s="124" t="s">
        <v>277</v>
      </c>
      <c r="G9205" s="118" t="s">
        <v>30</v>
      </c>
      <c r="H9205" s="137"/>
      <c r="I9205" s="119"/>
      <c r="J9205" s="129"/>
      <c r="K9205" s="129"/>
      <c r="L9205" s="129">
        <v>0</v>
      </c>
      <c r="M9205" s="134" t="s">
        <v>23697</v>
      </c>
    </row>
    <row r="9206" spans="1:13" hidden="1" x14ac:dyDescent="0.25">
      <c r="A9206" s="128"/>
      <c r="B9206" s="2"/>
      <c r="C9206" s="139" t="s">
        <v>9065</v>
      </c>
      <c r="D9206" s="124" t="s">
        <v>9066</v>
      </c>
      <c r="E9206" s="118" t="s">
        <v>99</v>
      </c>
      <c r="F9206" s="124" t="s">
        <v>100</v>
      </c>
      <c r="G9206" s="118" t="s">
        <v>30</v>
      </c>
      <c r="H9206" s="137">
        <v>42489</v>
      </c>
      <c r="I9206" s="119">
        <v>745.2</v>
      </c>
      <c r="J9206" s="129"/>
      <c r="K9206" s="129"/>
      <c r="L9206" s="129">
        <v>0</v>
      </c>
      <c r="M9206" s="134" t="s">
        <v>23697</v>
      </c>
    </row>
    <row r="9207" spans="1:13" hidden="1" x14ac:dyDescent="0.25">
      <c r="A9207" s="128"/>
      <c r="B9207" s="2"/>
      <c r="C9207" s="139" t="s">
        <v>9065</v>
      </c>
      <c r="D9207" s="124" t="s">
        <v>9066</v>
      </c>
      <c r="E9207" s="118" t="s">
        <v>87</v>
      </c>
      <c r="F9207" s="124" t="s">
        <v>88</v>
      </c>
      <c r="G9207" s="118" t="s">
        <v>30</v>
      </c>
      <c r="H9207" s="137"/>
      <c r="I9207" s="119"/>
      <c r="J9207" s="129">
        <v>1.2</v>
      </c>
      <c r="K9207" s="129">
        <v>2.4</v>
      </c>
      <c r="L9207" s="129">
        <v>2.88</v>
      </c>
      <c r="M9207" s="134" t="s">
        <v>23697</v>
      </c>
    </row>
    <row r="9208" spans="1:13" hidden="1" x14ac:dyDescent="0.25">
      <c r="A9208" s="128"/>
      <c r="B9208" s="2"/>
      <c r="C9208" s="139" t="s">
        <v>9065</v>
      </c>
      <c r="D9208" s="124" t="s">
        <v>9066</v>
      </c>
      <c r="E9208" s="118" t="s">
        <v>278</v>
      </c>
      <c r="F9208" s="124" t="s">
        <v>279</v>
      </c>
      <c r="G9208" s="118" t="s">
        <v>30</v>
      </c>
      <c r="H9208" s="137">
        <v>43147</v>
      </c>
      <c r="I9208" s="119">
        <v>1229.7</v>
      </c>
      <c r="J9208" s="129">
        <v>1.2</v>
      </c>
      <c r="K9208" s="129">
        <v>2.4</v>
      </c>
      <c r="L9208" s="129">
        <v>2.88</v>
      </c>
      <c r="M9208" s="134" t="s">
        <v>29620</v>
      </c>
    </row>
    <row r="9209" spans="1:13" hidden="1" x14ac:dyDescent="0.25">
      <c r="A9209" s="128"/>
      <c r="B9209" s="2"/>
      <c r="C9209" s="139" t="s">
        <v>9065</v>
      </c>
      <c r="D9209" s="124" t="s">
        <v>9066</v>
      </c>
      <c r="E9209" s="118" t="s">
        <v>9067</v>
      </c>
      <c r="F9209" s="124" t="s">
        <v>35249</v>
      </c>
      <c r="G9209" s="118" t="s">
        <v>30</v>
      </c>
      <c r="H9209" s="137"/>
      <c r="I9209" s="119"/>
      <c r="J9209" s="129"/>
      <c r="K9209" s="129"/>
      <c r="L9209" s="129">
        <v>0</v>
      </c>
      <c r="M9209" s="134" t="s">
        <v>23698</v>
      </c>
    </row>
    <row r="9210" spans="1:13" hidden="1" x14ac:dyDescent="0.25">
      <c r="A9210" s="128"/>
      <c r="B9210" s="2"/>
      <c r="C9210" s="139" t="s">
        <v>9065</v>
      </c>
      <c r="D9210" s="124" t="s">
        <v>9066</v>
      </c>
      <c r="E9210" s="118" t="s">
        <v>288</v>
      </c>
      <c r="F9210" s="124" t="s">
        <v>289</v>
      </c>
      <c r="G9210" s="118" t="s">
        <v>30</v>
      </c>
      <c r="H9210" s="137"/>
      <c r="I9210" s="119"/>
      <c r="J9210" s="129"/>
      <c r="K9210" s="129"/>
      <c r="L9210" s="129">
        <v>0</v>
      </c>
      <c r="M9210" s="134" t="s">
        <v>23698</v>
      </c>
    </row>
    <row r="9211" spans="1:13" hidden="1" x14ac:dyDescent="0.25">
      <c r="A9211" s="128"/>
      <c r="B9211" s="2"/>
      <c r="C9211" s="139" t="s">
        <v>9065</v>
      </c>
      <c r="D9211" s="124" t="s">
        <v>9066</v>
      </c>
      <c r="E9211" s="118" t="s">
        <v>290</v>
      </c>
      <c r="F9211" s="124" t="s">
        <v>291</v>
      </c>
      <c r="G9211" s="118" t="s">
        <v>30</v>
      </c>
      <c r="H9211" s="137">
        <v>45594</v>
      </c>
      <c r="I9211" s="119">
        <v>2500.59</v>
      </c>
      <c r="J9211" s="129"/>
      <c r="K9211" s="129"/>
      <c r="L9211" s="129">
        <v>0</v>
      </c>
      <c r="M9211" s="134" t="s">
        <v>23698</v>
      </c>
    </row>
    <row r="9212" spans="1:13" hidden="1" x14ac:dyDescent="0.25">
      <c r="A9212" s="128"/>
      <c r="B9212" s="2"/>
      <c r="C9212" s="139" t="s">
        <v>9065</v>
      </c>
      <c r="D9212" s="124" t="s">
        <v>9066</v>
      </c>
      <c r="E9212" s="118" t="s">
        <v>292</v>
      </c>
      <c r="F9212" s="124" t="s">
        <v>293</v>
      </c>
      <c r="G9212" s="118" t="s">
        <v>30</v>
      </c>
      <c r="H9212" s="137"/>
      <c r="I9212" s="119"/>
      <c r="J9212" s="129"/>
      <c r="K9212" s="129"/>
      <c r="L9212" s="129">
        <v>0</v>
      </c>
      <c r="M9212" s="134" t="s">
        <v>23698</v>
      </c>
    </row>
    <row r="9213" spans="1:13" hidden="1" x14ac:dyDescent="0.25">
      <c r="A9213" s="128"/>
      <c r="B9213" s="2"/>
      <c r="C9213" s="139" t="s">
        <v>9065</v>
      </c>
      <c r="D9213" s="124" t="s">
        <v>9066</v>
      </c>
      <c r="E9213" s="118" t="s">
        <v>294</v>
      </c>
      <c r="F9213" s="124" t="s">
        <v>295</v>
      </c>
      <c r="G9213" s="118" t="s">
        <v>30</v>
      </c>
      <c r="H9213" s="137"/>
      <c r="I9213" s="119"/>
      <c r="J9213" s="129"/>
      <c r="K9213" s="129"/>
      <c r="L9213" s="129">
        <v>0</v>
      </c>
      <c r="M9213" s="134" t="s">
        <v>23698</v>
      </c>
    </row>
    <row r="9214" spans="1:13" hidden="1" x14ac:dyDescent="0.25">
      <c r="A9214" s="128"/>
      <c r="B9214" s="2"/>
      <c r="C9214" s="139" t="s">
        <v>9065</v>
      </c>
      <c r="D9214" s="124" t="s">
        <v>9066</v>
      </c>
      <c r="E9214" s="118" t="s">
        <v>296</v>
      </c>
      <c r="F9214" s="124" t="s">
        <v>297</v>
      </c>
      <c r="G9214" s="118" t="s">
        <v>30</v>
      </c>
      <c r="H9214" s="137"/>
      <c r="I9214" s="119"/>
      <c r="J9214" s="129"/>
      <c r="K9214" s="129"/>
      <c r="L9214" s="129">
        <v>0</v>
      </c>
      <c r="M9214" s="134" t="s">
        <v>23699</v>
      </c>
    </row>
    <row r="9215" spans="1:13" hidden="1" x14ac:dyDescent="0.25">
      <c r="A9215" s="128"/>
      <c r="B9215" s="2"/>
      <c r="C9215" s="139" t="s">
        <v>9065</v>
      </c>
      <c r="D9215" s="124" t="s">
        <v>9066</v>
      </c>
      <c r="E9215" s="118" t="s">
        <v>101</v>
      </c>
      <c r="F9215" s="124" t="s">
        <v>102</v>
      </c>
      <c r="G9215" s="118" t="s">
        <v>30</v>
      </c>
      <c r="H9215" s="137">
        <v>45629</v>
      </c>
      <c r="I9215" s="119">
        <v>2255.38</v>
      </c>
      <c r="J9215" s="129"/>
      <c r="K9215" s="129"/>
      <c r="L9215" s="129">
        <v>0</v>
      </c>
      <c r="M9215" s="134" t="s">
        <v>35359</v>
      </c>
    </row>
    <row r="9216" spans="1:13" hidden="1" x14ac:dyDescent="0.25">
      <c r="A9216" s="128"/>
      <c r="B9216" s="2"/>
      <c r="C9216" s="139" t="s">
        <v>9065</v>
      </c>
      <c r="D9216" s="124" t="s">
        <v>9066</v>
      </c>
      <c r="E9216" s="118" t="s">
        <v>298</v>
      </c>
      <c r="F9216" s="124" t="s">
        <v>299</v>
      </c>
      <c r="G9216" s="118" t="s">
        <v>30</v>
      </c>
      <c r="H9216" s="137"/>
      <c r="I9216" s="119"/>
      <c r="J9216" s="129"/>
      <c r="K9216" s="129"/>
      <c r="L9216" s="129">
        <v>0</v>
      </c>
      <c r="M9216" s="134" t="s">
        <v>23700</v>
      </c>
    </row>
    <row r="9217" spans="1:13" hidden="1" x14ac:dyDescent="0.25">
      <c r="A9217" s="128"/>
      <c r="B9217" s="2"/>
      <c r="C9217" s="139" t="s">
        <v>9065</v>
      </c>
      <c r="D9217" s="124" t="s">
        <v>9066</v>
      </c>
      <c r="E9217" s="118" t="s">
        <v>300</v>
      </c>
      <c r="F9217" s="124" t="s">
        <v>301</v>
      </c>
      <c r="G9217" s="118" t="s">
        <v>30</v>
      </c>
      <c r="H9217" s="137"/>
      <c r="I9217" s="119"/>
      <c r="J9217" s="129"/>
      <c r="K9217" s="129"/>
      <c r="L9217" s="129">
        <v>0</v>
      </c>
      <c r="M9217" s="134" t="s">
        <v>23700</v>
      </c>
    </row>
    <row r="9218" spans="1:13" hidden="1" x14ac:dyDescent="0.25">
      <c r="A9218" s="128"/>
      <c r="B9218" s="2"/>
      <c r="C9218" s="139" t="s">
        <v>9065</v>
      </c>
      <c r="D9218" s="124" t="s">
        <v>9066</v>
      </c>
      <c r="E9218" s="118" t="s">
        <v>302</v>
      </c>
      <c r="F9218" s="124" t="s">
        <v>303</v>
      </c>
      <c r="G9218" s="118" t="s">
        <v>30</v>
      </c>
      <c r="H9218" s="137"/>
      <c r="I9218" s="119"/>
      <c r="J9218" s="129"/>
      <c r="K9218" s="129"/>
      <c r="L9218" s="129">
        <v>0</v>
      </c>
      <c r="M9218" s="134" t="s">
        <v>23700</v>
      </c>
    </row>
    <row r="9219" spans="1:13" hidden="1" x14ac:dyDescent="0.25">
      <c r="A9219" s="128"/>
      <c r="B9219" s="2"/>
      <c r="C9219" s="139" t="s">
        <v>9065</v>
      </c>
      <c r="D9219" s="124" t="s">
        <v>9066</v>
      </c>
      <c r="E9219" s="118" t="s">
        <v>304</v>
      </c>
      <c r="F9219" s="124" t="s">
        <v>305</v>
      </c>
      <c r="G9219" s="118" t="s">
        <v>30</v>
      </c>
      <c r="H9219" s="137"/>
      <c r="I9219" s="119"/>
      <c r="J9219" s="129"/>
      <c r="K9219" s="129"/>
      <c r="L9219" s="129">
        <v>0</v>
      </c>
      <c r="M9219" s="134" t="s">
        <v>23700</v>
      </c>
    </row>
    <row r="9220" spans="1:13" hidden="1" x14ac:dyDescent="0.25">
      <c r="A9220" s="128"/>
      <c r="B9220" s="2"/>
      <c r="C9220" s="139" t="s">
        <v>9065</v>
      </c>
      <c r="D9220" s="124" t="s">
        <v>9066</v>
      </c>
      <c r="E9220" s="118" t="s">
        <v>306</v>
      </c>
      <c r="F9220" s="124" t="s">
        <v>307</v>
      </c>
      <c r="G9220" s="118" t="s">
        <v>30</v>
      </c>
      <c r="H9220" s="137"/>
      <c r="I9220" s="119"/>
      <c r="J9220" s="129"/>
      <c r="K9220" s="129"/>
      <c r="L9220" s="129">
        <v>0</v>
      </c>
      <c r="M9220" s="134" t="s">
        <v>23700</v>
      </c>
    </row>
    <row r="9221" spans="1:13" hidden="1" x14ac:dyDescent="0.25">
      <c r="A9221" s="128"/>
      <c r="B9221" s="2"/>
      <c r="C9221" s="139" t="s">
        <v>9065</v>
      </c>
      <c r="D9221" s="124" t="s">
        <v>9066</v>
      </c>
      <c r="E9221" s="118" t="s">
        <v>280</v>
      </c>
      <c r="F9221" s="124" t="s">
        <v>281</v>
      </c>
      <c r="G9221" s="118" t="s">
        <v>30</v>
      </c>
      <c r="H9221" s="137"/>
      <c r="I9221" s="119"/>
      <c r="J9221" s="129"/>
      <c r="K9221" s="129"/>
      <c r="L9221" s="129">
        <v>0</v>
      </c>
      <c r="M9221" s="134" t="s">
        <v>23700</v>
      </c>
    </row>
    <row r="9222" spans="1:13" hidden="1" x14ac:dyDescent="0.25">
      <c r="A9222" s="128"/>
      <c r="B9222" s="2"/>
      <c r="C9222" s="139" t="s">
        <v>9065</v>
      </c>
      <c r="D9222" s="124" t="s">
        <v>9066</v>
      </c>
      <c r="E9222" s="118" t="s">
        <v>308</v>
      </c>
      <c r="F9222" s="124" t="s">
        <v>309</v>
      </c>
      <c r="G9222" s="118" t="s">
        <v>30</v>
      </c>
      <c r="H9222" s="137"/>
      <c r="I9222" s="119"/>
      <c r="J9222" s="129"/>
      <c r="K9222" s="129"/>
      <c r="L9222" s="129">
        <v>0</v>
      </c>
      <c r="M9222" s="134" t="s">
        <v>23701</v>
      </c>
    </row>
    <row r="9223" spans="1:13" hidden="1" x14ac:dyDescent="0.25">
      <c r="A9223" s="128"/>
      <c r="B9223" s="2"/>
      <c r="C9223" s="139" t="s">
        <v>9065</v>
      </c>
      <c r="D9223" s="124" t="s">
        <v>9066</v>
      </c>
      <c r="E9223" s="118" t="s">
        <v>310</v>
      </c>
      <c r="F9223" s="124" t="s">
        <v>311</v>
      </c>
      <c r="G9223" s="118" t="s">
        <v>30</v>
      </c>
      <c r="H9223" s="137"/>
      <c r="I9223" s="119"/>
      <c r="J9223" s="129"/>
      <c r="K9223" s="129"/>
      <c r="L9223" s="129">
        <v>0</v>
      </c>
      <c r="M9223" s="134" t="s">
        <v>23701</v>
      </c>
    </row>
    <row r="9224" spans="1:13" hidden="1" x14ac:dyDescent="0.25">
      <c r="A9224" s="128"/>
      <c r="B9224" s="2"/>
      <c r="C9224" s="139" t="s">
        <v>9068</v>
      </c>
      <c r="D9224" s="124" t="s">
        <v>9069</v>
      </c>
      <c r="E9224" s="118" t="s">
        <v>288</v>
      </c>
      <c r="F9224" s="124" t="s">
        <v>289</v>
      </c>
      <c r="G9224" s="118" t="s">
        <v>30</v>
      </c>
      <c r="H9224" s="137"/>
      <c r="I9224" s="119"/>
      <c r="J9224" s="129"/>
      <c r="K9224" s="129"/>
      <c r="L9224" s="129">
        <v>0</v>
      </c>
      <c r="M9224" s="134" t="s">
        <v>23701</v>
      </c>
    </row>
    <row r="9225" spans="1:13" hidden="1" x14ac:dyDescent="0.25">
      <c r="A9225" s="128"/>
      <c r="B9225" s="2"/>
      <c r="C9225" s="139" t="s">
        <v>9068</v>
      </c>
      <c r="D9225" s="124" t="s">
        <v>9069</v>
      </c>
      <c r="E9225" s="118" t="s">
        <v>280</v>
      </c>
      <c r="F9225" s="124" t="s">
        <v>281</v>
      </c>
      <c r="G9225" s="118" t="s">
        <v>30</v>
      </c>
      <c r="H9225" s="137"/>
      <c r="I9225" s="119"/>
      <c r="J9225" s="129"/>
      <c r="K9225" s="129"/>
      <c r="L9225" s="129">
        <v>0</v>
      </c>
      <c r="M9225" s="134" t="s">
        <v>23701</v>
      </c>
    </row>
    <row r="9226" spans="1:13" hidden="1" x14ac:dyDescent="0.25">
      <c r="A9226" s="128"/>
      <c r="B9226" s="2"/>
      <c r="C9226" s="139" t="s">
        <v>42151</v>
      </c>
      <c r="D9226" s="124" t="s">
        <v>42152</v>
      </c>
      <c r="E9226" s="118" t="s">
        <v>41792</v>
      </c>
      <c r="F9226" s="124" t="s">
        <v>41793</v>
      </c>
      <c r="G9226" s="118" t="s">
        <v>30</v>
      </c>
      <c r="H9226" s="137"/>
      <c r="I9226" s="119"/>
      <c r="J9226" s="129"/>
      <c r="K9226" s="129"/>
      <c r="L9226" s="129">
        <v>0</v>
      </c>
      <c r="M9226" s="134" t="s">
        <v>23701</v>
      </c>
    </row>
    <row r="9227" spans="1:13" hidden="1" x14ac:dyDescent="0.25">
      <c r="A9227" s="128"/>
      <c r="B9227" s="2"/>
      <c r="C9227" s="139" t="s">
        <v>42151</v>
      </c>
      <c r="D9227" s="124" t="s">
        <v>42152</v>
      </c>
      <c r="E9227" s="118" t="s">
        <v>288</v>
      </c>
      <c r="F9227" s="124" t="s">
        <v>289</v>
      </c>
      <c r="G9227" s="118" t="s">
        <v>30</v>
      </c>
      <c r="H9227" s="137"/>
      <c r="I9227" s="119"/>
      <c r="J9227" s="129"/>
      <c r="K9227" s="129"/>
      <c r="L9227" s="129">
        <v>0</v>
      </c>
      <c r="M9227" s="134" t="s">
        <v>23701</v>
      </c>
    </row>
    <row r="9228" spans="1:13" hidden="1" x14ac:dyDescent="0.25">
      <c r="A9228" s="128"/>
      <c r="B9228" s="2"/>
      <c r="C9228" s="139" t="s">
        <v>42153</v>
      </c>
      <c r="D9228" s="124" t="s">
        <v>42154</v>
      </c>
      <c r="E9228" s="118" t="s">
        <v>48</v>
      </c>
      <c r="F9228" s="124" t="s">
        <v>35249</v>
      </c>
      <c r="G9228" s="118" t="s">
        <v>30</v>
      </c>
      <c r="H9228" s="137"/>
      <c r="I9228" s="119"/>
      <c r="J9228" s="129"/>
      <c r="K9228" s="129"/>
      <c r="L9228" s="129">
        <v>0</v>
      </c>
      <c r="M9228" s="134" t="s">
        <v>23702</v>
      </c>
    </row>
    <row r="9229" spans="1:13" hidden="1" x14ac:dyDescent="0.25">
      <c r="A9229" s="128"/>
      <c r="B9229" s="2"/>
      <c r="C9229" s="139" t="s">
        <v>9070</v>
      </c>
      <c r="D9229" s="124" t="s">
        <v>9071</v>
      </c>
      <c r="E9229" s="118" t="s">
        <v>105</v>
      </c>
      <c r="F9229" s="124" t="s">
        <v>106</v>
      </c>
      <c r="G9229" s="118" t="s">
        <v>30</v>
      </c>
      <c r="H9229" s="137">
        <v>40612</v>
      </c>
      <c r="I9229" s="119">
        <v>3135</v>
      </c>
      <c r="J9229" s="129"/>
      <c r="K9229" s="129"/>
      <c r="L9229" s="129">
        <v>0</v>
      </c>
      <c r="M9229" s="134" t="s">
        <v>23703</v>
      </c>
    </row>
    <row r="9230" spans="1:13" hidden="1" x14ac:dyDescent="0.25">
      <c r="A9230" s="128"/>
      <c r="B9230" s="2"/>
      <c r="C9230" s="139" t="s">
        <v>9070</v>
      </c>
      <c r="D9230" s="124" t="s">
        <v>9071</v>
      </c>
      <c r="E9230" s="118" t="s">
        <v>264</v>
      </c>
      <c r="F9230" s="124" t="s">
        <v>265</v>
      </c>
      <c r="G9230" s="118" t="s">
        <v>30</v>
      </c>
      <c r="H9230" s="137">
        <v>41222</v>
      </c>
      <c r="I9230" s="119">
        <v>5375</v>
      </c>
      <c r="J9230" s="129"/>
      <c r="K9230" s="129"/>
      <c r="L9230" s="129">
        <v>0</v>
      </c>
      <c r="M9230" s="134" t="s">
        <v>23704</v>
      </c>
    </row>
    <row r="9231" spans="1:13" hidden="1" x14ac:dyDescent="0.25">
      <c r="A9231" s="128"/>
      <c r="B9231" s="2"/>
      <c r="C9231" s="139" t="s">
        <v>9072</v>
      </c>
      <c r="D9231" s="124" t="s">
        <v>9073</v>
      </c>
      <c r="E9231" s="118" t="s">
        <v>99</v>
      </c>
      <c r="F9231" s="124" t="s">
        <v>100</v>
      </c>
      <c r="G9231" s="118" t="s">
        <v>30</v>
      </c>
      <c r="H9231" s="137"/>
      <c r="I9231" s="119"/>
      <c r="J9231" s="129"/>
      <c r="K9231" s="129"/>
      <c r="L9231" s="129">
        <v>0</v>
      </c>
      <c r="M9231" s="134" t="s">
        <v>27464</v>
      </c>
    </row>
    <row r="9232" spans="1:13" hidden="1" x14ac:dyDescent="0.25">
      <c r="A9232" s="128"/>
      <c r="B9232" s="2"/>
      <c r="C9232" s="139" t="s">
        <v>9074</v>
      </c>
      <c r="D9232" s="124" t="s">
        <v>18918</v>
      </c>
      <c r="E9232" s="118" t="s">
        <v>264</v>
      </c>
      <c r="F9232" s="124" t="s">
        <v>265</v>
      </c>
      <c r="G9232" s="118" t="s">
        <v>30</v>
      </c>
      <c r="H9232" s="137">
        <v>41989</v>
      </c>
      <c r="I9232" s="119">
        <v>1955.55</v>
      </c>
      <c r="J9232" s="129"/>
      <c r="K9232" s="129"/>
      <c r="L9232" s="129">
        <v>0</v>
      </c>
      <c r="M9232" s="134" t="s">
        <v>23705</v>
      </c>
    </row>
    <row r="9233" spans="1:13" hidden="1" x14ac:dyDescent="0.25">
      <c r="A9233" s="128"/>
      <c r="B9233" s="2"/>
      <c r="C9233" s="139" t="s">
        <v>9074</v>
      </c>
      <c r="D9233" s="124" t="s">
        <v>18918</v>
      </c>
      <c r="E9233" s="118" t="s">
        <v>326</v>
      </c>
      <c r="F9233" s="124" t="s">
        <v>18917</v>
      </c>
      <c r="G9233" s="118" t="s">
        <v>30</v>
      </c>
      <c r="H9233" s="137">
        <v>41408</v>
      </c>
      <c r="I9233" s="119">
        <v>1179.3499999999999</v>
      </c>
      <c r="J9233" s="129"/>
      <c r="K9233" s="129"/>
      <c r="L9233" s="129">
        <v>0</v>
      </c>
      <c r="M9233" s="134" t="s">
        <v>23705</v>
      </c>
    </row>
    <row r="9234" spans="1:13" hidden="1" x14ac:dyDescent="0.25">
      <c r="A9234" s="128"/>
      <c r="B9234" s="2"/>
      <c r="C9234" s="139" t="s">
        <v>9074</v>
      </c>
      <c r="D9234" s="124" t="s">
        <v>18918</v>
      </c>
      <c r="E9234" s="118" t="s">
        <v>79</v>
      </c>
      <c r="F9234" s="124" t="s">
        <v>80</v>
      </c>
      <c r="G9234" s="118" t="s">
        <v>30</v>
      </c>
      <c r="H9234" s="137">
        <v>41711</v>
      </c>
      <c r="I9234" s="119">
        <v>2488.08</v>
      </c>
      <c r="J9234" s="129"/>
      <c r="K9234" s="129"/>
      <c r="L9234" s="129">
        <v>0</v>
      </c>
      <c r="M9234" s="134" t="s">
        <v>32374</v>
      </c>
    </row>
    <row r="9235" spans="1:13" hidden="1" x14ac:dyDescent="0.25">
      <c r="A9235" s="128"/>
      <c r="B9235" s="2"/>
      <c r="C9235" s="139" t="s">
        <v>9074</v>
      </c>
      <c r="D9235" s="124" t="s">
        <v>18918</v>
      </c>
      <c r="E9235" s="118" t="s">
        <v>266</v>
      </c>
      <c r="F9235" s="124" t="s">
        <v>267</v>
      </c>
      <c r="G9235" s="118" t="s">
        <v>30</v>
      </c>
      <c r="H9235" s="137">
        <v>41759</v>
      </c>
      <c r="I9235" s="119">
        <v>2056.0500000000002</v>
      </c>
      <c r="J9235" s="129"/>
      <c r="K9235" s="129"/>
      <c r="L9235" s="129">
        <v>0</v>
      </c>
      <c r="M9235" s="134" t="s">
        <v>23706</v>
      </c>
    </row>
    <row r="9236" spans="1:13" hidden="1" x14ac:dyDescent="0.25">
      <c r="A9236" s="128"/>
      <c r="B9236" s="2"/>
      <c r="C9236" s="139" t="s">
        <v>9074</v>
      </c>
      <c r="D9236" s="124" t="s">
        <v>18918</v>
      </c>
      <c r="E9236" s="118" t="s">
        <v>81</v>
      </c>
      <c r="F9236" s="124" t="s">
        <v>82</v>
      </c>
      <c r="G9236" s="118" t="s">
        <v>30</v>
      </c>
      <c r="H9236" s="137">
        <v>41624</v>
      </c>
      <c r="I9236" s="119">
        <v>1771.05</v>
      </c>
      <c r="J9236" s="129"/>
      <c r="K9236" s="129"/>
      <c r="L9236" s="129">
        <v>0</v>
      </c>
      <c r="M9236" s="134" t="s">
        <v>23707</v>
      </c>
    </row>
    <row r="9237" spans="1:13" hidden="1" x14ac:dyDescent="0.25">
      <c r="A9237" s="128"/>
      <c r="B9237" s="2"/>
      <c r="C9237" s="139" t="s">
        <v>9074</v>
      </c>
      <c r="D9237" s="124" t="s">
        <v>18918</v>
      </c>
      <c r="E9237" s="118" t="s">
        <v>270</v>
      </c>
      <c r="F9237" s="124" t="s">
        <v>271</v>
      </c>
      <c r="G9237" s="118" t="s">
        <v>30</v>
      </c>
      <c r="H9237" s="137">
        <v>41928</v>
      </c>
      <c r="I9237" s="119">
        <v>2900.55</v>
      </c>
      <c r="J9237" s="129"/>
      <c r="K9237" s="129"/>
      <c r="L9237" s="129">
        <v>0</v>
      </c>
      <c r="M9237" s="134" t="s">
        <v>28831</v>
      </c>
    </row>
    <row r="9238" spans="1:13" hidden="1" x14ac:dyDescent="0.25">
      <c r="A9238" s="128"/>
      <c r="B9238" s="2"/>
      <c r="C9238" s="139" t="s">
        <v>9074</v>
      </c>
      <c r="D9238" s="124" t="s">
        <v>18918</v>
      </c>
      <c r="E9238" s="118" t="s">
        <v>97</v>
      </c>
      <c r="F9238" s="124" t="s">
        <v>98</v>
      </c>
      <c r="G9238" s="118" t="s">
        <v>30</v>
      </c>
      <c r="H9238" s="137">
        <v>41802</v>
      </c>
      <c r="I9238" s="119">
        <v>2056.0500000000002</v>
      </c>
      <c r="J9238" s="129"/>
      <c r="K9238" s="129"/>
      <c r="L9238" s="129">
        <v>0</v>
      </c>
      <c r="M9238" s="134" t="s">
        <v>23708</v>
      </c>
    </row>
    <row r="9239" spans="1:13" hidden="1" x14ac:dyDescent="0.25">
      <c r="A9239" s="128"/>
      <c r="B9239" s="2"/>
      <c r="C9239" s="139" t="s">
        <v>9074</v>
      </c>
      <c r="D9239" s="124" t="s">
        <v>18918</v>
      </c>
      <c r="E9239" s="118" t="s">
        <v>276</v>
      </c>
      <c r="F9239" s="124" t="s">
        <v>277</v>
      </c>
      <c r="G9239" s="118" t="s">
        <v>30</v>
      </c>
      <c r="H9239" s="137"/>
      <c r="I9239" s="119"/>
      <c r="J9239" s="129"/>
      <c r="K9239" s="129"/>
      <c r="L9239" s="129">
        <v>0</v>
      </c>
      <c r="M9239" s="134" t="s">
        <v>23696</v>
      </c>
    </row>
    <row r="9240" spans="1:13" hidden="1" x14ac:dyDescent="0.25">
      <c r="A9240" s="128"/>
      <c r="B9240" s="2"/>
      <c r="C9240" s="139" t="s">
        <v>9075</v>
      </c>
      <c r="D9240" s="124" t="s">
        <v>9076</v>
      </c>
      <c r="E9240" s="118" t="s">
        <v>48</v>
      </c>
      <c r="F9240" s="124" t="s">
        <v>35249</v>
      </c>
      <c r="G9240" s="118" t="s">
        <v>30</v>
      </c>
      <c r="H9240" s="137">
        <v>43658</v>
      </c>
      <c r="I9240" s="119">
        <v>1837</v>
      </c>
      <c r="J9240" s="129"/>
      <c r="K9240" s="129"/>
      <c r="L9240" s="129">
        <v>0</v>
      </c>
      <c r="M9240" s="134" t="s">
        <v>35362</v>
      </c>
    </row>
    <row r="9241" spans="1:13" hidden="1" x14ac:dyDescent="0.25">
      <c r="A9241" s="128"/>
      <c r="B9241" s="2"/>
      <c r="C9241" s="139" t="s">
        <v>9077</v>
      </c>
      <c r="D9241" s="124" t="s">
        <v>9078</v>
      </c>
      <c r="E9241" s="118" t="s">
        <v>48</v>
      </c>
      <c r="F9241" s="124" t="s">
        <v>35249</v>
      </c>
      <c r="G9241" s="118" t="s">
        <v>30</v>
      </c>
      <c r="H9241" s="137">
        <v>43810</v>
      </c>
      <c r="I9241" s="119">
        <v>1911</v>
      </c>
      <c r="J9241" s="129"/>
      <c r="K9241" s="129"/>
      <c r="L9241" s="129">
        <v>0</v>
      </c>
      <c r="M9241" s="134" t="s">
        <v>35365</v>
      </c>
    </row>
    <row r="9242" spans="1:13" hidden="1" x14ac:dyDescent="0.25">
      <c r="A9242" s="128"/>
      <c r="B9242" s="2"/>
      <c r="C9242" s="139" t="s">
        <v>9079</v>
      </c>
      <c r="D9242" s="124" t="s">
        <v>9080</v>
      </c>
      <c r="E9242" s="118" t="s">
        <v>48</v>
      </c>
      <c r="F9242" s="124" t="s">
        <v>35249</v>
      </c>
      <c r="G9242" s="118" t="s">
        <v>30</v>
      </c>
      <c r="H9242" s="137">
        <v>43658</v>
      </c>
      <c r="I9242" s="119">
        <v>1986</v>
      </c>
      <c r="J9242" s="129"/>
      <c r="K9242" s="129"/>
      <c r="L9242" s="129">
        <v>0</v>
      </c>
      <c r="M9242" s="134" t="s">
        <v>23709</v>
      </c>
    </row>
    <row r="9243" spans="1:13" hidden="1" x14ac:dyDescent="0.25">
      <c r="A9243" s="128"/>
      <c r="B9243" s="2"/>
      <c r="C9243" s="139" t="s">
        <v>9081</v>
      </c>
      <c r="D9243" s="124" t="s">
        <v>9082</v>
      </c>
      <c r="E9243" s="118" t="s">
        <v>48</v>
      </c>
      <c r="F9243" s="124" t="s">
        <v>35249</v>
      </c>
      <c r="G9243" s="118" t="s">
        <v>30</v>
      </c>
      <c r="H9243" s="137">
        <v>43658</v>
      </c>
      <c r="I9243" s="119">
        <v>2234</v>
      </c>
      <c r="J9243" s="129"/>
      <c r="K9243" s="129"/>
      <c r="L9243" s="129">
        <v>0</v>
      </c>
      <c r="M9243" s="134" t="s">
        <v>28157</v>
      </c>
    </row>
    <row r="9244" spans="1:13" hidden="1" x14ac:dyDescent="0.25">
      <c r="A9244" s="128"/>
      <c r="B9244" s="2"/>
      <c r="C9244" s="139" t="s">
        <v>9083</v>
      </c>
      <c r="D9244" s="124" t="s">
        <v>9084</v>
      </c>
      <c r="E9244" s="118" t="s">
        <v>48</v>
      </c>
      <c r="F9244" s="124" t="s">
        <v>35249</v>
      </c>
      <c r="G9244" s="118" t="s">
        <v>30</v>
      </c>
      <c r="H9244" s="137">
        <v>42914</v>
      </c>
      <c r="I9244" s="119">
        <v>2731.75</v>
      </c>
      <c r="J9244" s="129"/>
      <c r="K9244" s="129"/>
      <c r="L9244" s="129">
        <v>0</v>
      </c>
      <c r="M9244" s="134" t="s">
        <v>35368</v>
      </c>
    </row>
    <row r="9245" spans="1:13" hidden="1" x14ac:dyDescent="0.25">
      <c r="A9245" s="128"/>
      <c r="B9245" s="2"/>
      <c r="C9245" s="139" t="s">
        <v>9085</v>
      </c>
      <c r="D9245" s="124" t="s">
        <v>9086</v>
      </c>
      <c r="E9245" s="118" t="s">
        <v>85</v>
      </c>
      <c r="F9245" s="124" t="s">
        <v>86</v>
      </c>
      <c r="G9245" s="118" t="s">
        <v>30</v>
      </c>
      <c r="H9245" s="137">
        <v>42262</v>
      </c>
      <c r="I9245" s="119">
        <v>652.70000000000005</v>
      </c>
      <c r="J9245" s="129"/>
      <c r="K9245" s="129"/>
      <c r="L9245" s="129">
        <v>0</v>
      </c>
      <c r="M9245" s="134" t="s">
        <v>23710</v>
      </c>
    </row>
    <row r="9246" spans="1:13" hidden="1" x14ac:dyDescent="0.25">
      <c r="A9246" s="128"/>
      <c r="B9246" s="2"/>
      <c r="C9246" s="139" t="s">
        <v>9087</v>
      </c>
      <c r="D9246" s="124" t="s">
        <v>9088</v>
      </c>
      <c r="E9246" s="118" t="s">
        <v>48</v>
      </c>
      <c r="F9246" s="124" t="s">
        <v>35249</v>
      </c>
      <c r="G9246" s="118" t="s">
        <v>30</v>
      </c>
      <c r="H9246" s="137">
        <v>43200</v>
      </c>
      <c r="I9246" s="119">
        <v>2957.38</v>
      </c>
      <c r="J9246" s="129"/>
      <c r="K9246" s="129"/>
      <c r="L9246" s="129">
        <v>0</v>
      </c>
      <c r="M9246" s="134" t="s">
        <v>23711</v>
      </c>
    </row>
    <row r="9247" spans="1:13" hidden="1" x14ac:dyDescent="0.25">
      <c r="A9247" s="128"/>
      <c r="B9247" s="2"/>
      <c r="C9247" s="139" t="s">
        <v>28883</v>
      </c>
      <c r="D9247" s="124" t="s">
        <v>28884</v>
      </c>
      <c r="E9247" s="118" t="s">
        <v>48</v>
      </c>
      <c r="F9247" s="124" t="s">
        <v>35249</v>
      </c>
      <c r="G9247" s="118" t="s">
        <v>30</v>
      </c>
      <c r="H9247" s="137"/>
      <c r="I9247" s="119"/>
      <c r="J9247" s="129"/>
      <c r="K9247" s="129"/>
      <c r="L9247" s="129">
        <v>0</v>
      </c>
      <c r="M9247" s="134" t="s">
        <v>23712</v>
      </c>
    </row>
    <row r="9248" spans="1:13" hidden="1" x14ac:dyDescent="0.25">
      <c r="A9248" s="128"/>
      <c r="B9248" s="2"/>
      <c r="C9248" s="139" t="s">
        <v>9089</v>
      </c>
      <c r="D9248" s="124" t="s">
        <v>9090</v>
      </c>
      <c r="E9248" s="118" t="s">
        <v>288</v>
      </c>
      <c r="F9248" s="124" t="s">
        <v>289</v>
      </c>
      <c r="G9248" s="118" t="s">
        <v>30</v>
      </c>
      <c r="H9248" s="137"/>
      <c r="I9248" s="119"/>
      <c r="J9248" s="129"/>
      <c r="K9248" s="129"/>
      <c r="L9248" s="129">
        <v>0</v>
      </c>
      <c r="M9248" s="134" t="s">
        <v>23713</v>
      </c>
    </row>
    <row r="9249" spans="1:13" hidden="1" x14ac:dyDescent="0.25">
      <c r="A9249" s="128"/>
      <c r="B9249" s="2"/>
      <c r="C9249" s="139" t="s">
        <v>9089</v>
      </c>
      <c r="D9249" s="124" t="s">
        <v>9090</v>
      </c>
      <c r="E9249" s="118" t="s">
        <v>280</v>
      </c>
      <c r="F9249" s="124" t="s">
        <v>281</v>
      </c>
      <c r="G9249" s="118" t="s">
        <v>30</v>
      </c>
      <c r="H9249" s="137"/>
      <c r="I9249" s="119"/>
      <c r="J9249" s="129"/>
      <c r="K9249" s="129"/>
      <c r="L9249" s="129">
        <v>0</v>
      </c>
      <c r="M9249" s="134" t="s">
        <v>23714</v>
      </c>
    </row>
    <row r="9250" spans="1:13" hidden="1" x14ac:dyDescent="0.25">
      <c r="A9250" s="128"/>
      <c r="B9250" s="2"/>
      <c r="C9250" s="139" t="s">
        <v>9091</v>
      </c>
      <c r="D9250" s="124" t="s">
        <v>9092</v>
      </c>
      <c r="E9250" s="118" t="s">
        <v>288</v>
      </c>
      <c r="F9250" s="124" t="s">
        <v>289</v>
      </c>
      <c r="G9250" s="118" t="s">
        <v>30</v>
      </c>
      <c r="H9250" s="137"/>
      <c r="I9250" s="119"/>
      <c r="J9250" s="129"/>
      <c r="K9250" s="129"/>
      <c r="L9250" s="129">
        <v>0</v>
      </c>
      <c r="M9250" s="134" t="s">
        <v>23715</v>
      </c>
    </row>
    <row r="9251" spans="1:13" hidden="1" x14ac:dyDescent="0.25">
      <c r="A9251" s="128"/>
      <c r="B9251" s="2"/>
      <c r="C9251" s="139" t="s">
        <v>9091</v>
      </c>
      <c r="D9251" s="124" t="s">
        <v>9092</v>
      </c>
      <c r="E9251" s="118" t="s">
        <v>280</v>
      </c>
      <c r="F9251" s="124" t="s">
        <v>281</v>
      </c>
      <c r="G9251" s="118" t="s">
        <v>30</v>
      </c>
      <c r="H9251" s="137"/>
      <c r="I9251" s="119"/>
      <c r="J9251" s="129"/>
      <c r="K9251" s="129"/>
      <c r="L9251" s="129">
        <v>0</v>
      </c>
      <c r="M9251" s="134" t="s">
        <v>23716</v>
      </c>
    </row>
    <row r="9252" spans="1:13" hidden="1" x14ac:dyDescent="0.25">
      <c r="A9252" s="128"/>
      <c r="B9252" s="2"/>
      <c r="C9252" s="139" t="s">
        <v>9093</v>
      </c>
      <c r="D9252" s="124" t="s">
        <v>9094</v>
      </c>
      <c r="E9252" s="118" t="s">
        <v>288</v>
      </c>
      <c r="F9252" s="124" t="s">
        <v>289</v>
      </c>
      <c r="G9252" s="118" t="s">
        <v>30</v>
      </c>
      <c r="H9252" s="137"/>
      <c r="I9252" s="119"/>
      <c r="J9252" s="129"/>
      <c r="K9252" s="129"/>
      <c r="L9252" s="129">
        <v>0</v>
      </c>
      <c r="M9252" s="134" t="s">
        <v>35371</v>
      </c>
    </row>
    <row r="9253" spans="1:13" hidden="1" x14ac:dyDescent="0.25">
      <c r="A9253" s="128"/>
      <c r="B9253" s="2"/>
      <c r="C9253" s="139" t="s">
        <v>9093</v>
      </c>
      <c r="D9253" s="124" t="s">
        <v>9094</v>
      </c>
      <c r="E9253" s="118" t="s">
        <v>280</v>
      </c>
      <c r="F9253" s="124" t="s">
        <v>281</v>
      </c>
      <c r="G9253" s="118" t="s">
        <v>30</v>
      </c>
      <c r="H9253" s="137"/>
      <c r="I9253" s="119"/>
      <c r="J9253" s="129"/>
      <c r="K9253" s="129"/>
      <c r="L9253" s="129">
        <v>0</v>
      </c>
      <c r="M9253" s="134" t="s">
        <v>23717</v>
      </c>
    </row>
    <row r="9254" spans="1:13" hidden="1" x14ac:dyDescent="0.25">
      <c r="A9254" s="128"/>
      <c r="B9254" s="2"/>
      <c r="C9254" s="139" t="s">
        <v>9095</v>
      </c>
      <c r="D9254" s="124" t="s">
        <v>9096</v>
      </c>
      <c r="E9254" s="118" t="s">
        <v>288</v>
      </c>
      <c r="F9254" s="124" t="s">
        <v>289</v>
      </c>
      <c r="G9254" s="118" t="s">
        <v>30</v>
      </c>
      <c r="H9254" s="137"/>
      <c r="I9254" s="119"/>
      <c r="J9254" s="129"/>
      <c r="K9254" s="129"/>
      <c r="L9254" s="129">
        <v>0</v>
      </c>
      <c r="M9254" s="134" t="s">
        <v>23718</v>
      </c>
    </row>
    <row r="9255" spans="1:13" hidden="1" x14ac:dyDescent="0.25">
      <c r="A9255" s="128"/>
      <c r="B9255" s="2"/>
      <c r="C9255" s="139" t="s">
        <v>19280</v>
      </c>
      <c r="D9255" s="124" t="s">
        <v>19279</v>
      </c>
      <c r="E9255" s="118" t="s">
        <v>288</v>
      </c>
      <c r="F9255" s="124" t="s">
        <v>289</v>
      </c>
      <c r="G9255" s="118" t="s">
        <v>30</v>
      </c>
      <c r="H9255" s="137"/>
      <c r="I9255" s="119"/>
      <c r="J9255" s="129"/>
      <c r="K9255" s="129"/>
      <c r="L9255" s="129">
        <v>0</v>
      </c>
      <c r="M9255" s="134" t="s">
        <v>23719</v>
      </c>
    </row>
    <row r="9256" spans="1:13" hidden="1" x14ac:dyDescent="0.25">
      <c r="A9256" s="128"/>
      <c r="B9256" s="2"/>
      <c r="C9256" s="139" t="s">
        <v>9097</v>
      </c>
      <c r="D9256" s="124" t="s">
        <v>9098</v>
      </c>
      <c r="E9256" s="118" t="s">
        <v>182</v>
      </c>
      <c r="F9256" s="124" t="s">
        <v>183</v>
      </c>
      <c r="G9256" s="118" t="s">
        <v>30</v>
      </c>
      <c r="H9256" s="137">
        <v>44435</v>
      </c>
      <c r="I9256" s="119">
        <v>1814.54</v>
      </c>
      <c r="J9256" s="129"/>
      <c r="K9256" s="129"/>
      <c r="L9256" s="129">
        <v>0</v>
      </c>
      <c r="M9256" s="134" t="s">
        <v>34901</v>
      </c>
    </row>
    <row r="9257" spans="1:13" hidden="1" x14ac:dyDescent="0.25">
      <c r="A9257" s="128"/>
      <c r="B9257" s="2"/>
      <c r="C9257" s="139" t="s">
        <v>9097</v>
      </c>
      <c r="D9257" s="124" t="s">
        <v>9098</v>
      </c>
      <c r="E9257" s="118" t="s">
        <v>137</v>
      </c>
      <c r="F9257" s="124" t="s">
        <v>138</v>
      </c>
      <c r="G9257" s="118" t="s">
        <v>30</v>
      </c>
      <c r="H9257" s="137">
        <v>44435</v>
      </c>
      <c r="I9257" s="119">
        <v>1784.54</v>
      </c>
      <c r="J9257" s="129"/>
      <c r="K9257" s="129"/>
      <c r="L9257" s="129">
        <v>0</v>
      </c>
      <c r="M9257" s="134" t="s">
        <v>23720</v>
      </c>
    </row>
    <row r="9258" spans="1:13" hidden="1" x14ac:dyDescent="0.25">
      <c r="A9258" s="128"/>
      <c r="B9258" s="2"/>
      <c r="C9258" s="139" t="s">
        <v>9099</v>
      </c>
      <c r="D9258" s="124" t="s">
        <v>9100</v>
      </c>
      <c r="E9258" s="118" t="s">
        <v>182</v>
      </c>
      <c r="F9258" s="124" t="s">
        <v>183</v>
      </c>
      <c r="G9258" s="118" t="s">
        <v>30</v>
      </c>
      <c r="H9258" s="137">
        <v>44112</v>
      </c>
      <c r="I9258" s="119">
        <v>1498</v>
      </c>
      <c r="J9258" s="129"/>
      <c r="K9258" s="129"/>
      <c r="L9258" s="129">
        <v>0</v>
      </c>
      <c r="M9258" s="134" t="s">
        <v>23721</v>
      </c>
    </row>
    <row r="9259" spans="1:13" hidden="1" x14ac:dyDescent="0.25">
      <c r="A9259" s="128"/>
      <c r="B9259" s="2"/>
      <c r="C9259" s="139" t="s">
        <v>9099</v>
      </c>
      <c r="D9259" s="124" t="s">
        <v>9100</v>
      </c>
      <c r="E9259" s="118" t="s">
        <v>137</v>
      </c>
      <c r="F9259" s="124" t="s">
        <v>138</v>
      </c>
      <c r="G9259" s="118" t="s">
        <v>30</v>
      </c>
      <c r="H9259" s="137">
        <v>44147</v>
      </c>
      <c r="I9259" s="119">
        <v>1471.6</v>
      </c>
      <c r="J9259" s="129"/>
      <c r="K9259" s="129"/>
      <c r="L9259" s="129">
        <v>0</v>
      </c>
      <c r="M9259" s="134" t="s">
        <v>23721</v>
      </c>
    </row>
    <row r="9260" spans="1:13" hidden="1" x14ac:dyDescent="0.25">
      <c r="A9260" s="128"/>
      <c r="B9260" s="2"/>
      <c r="C9260" s="139" t="s">
        <v>9099</v>
      </c>
      <c r="D9260" s="124" t="s">
        <v>9100</v>
      </c>
      <c r="E9260" s="118" t="s">
        <v>115</v>
      </c>
      <c r="F9260" s="124" t="s">
        <v>116</v>
      </c>
      <c r="G9260" s="118" t="s">
        <v>30</v>
      </c>
      <c r="H9260" s="137"/>
      <c r="I9260" s="119"/>
      <c r="J9260" s="129"/>
      <c r="K9260" s="129"/>
      <c r="L9260" s="129">
        <v>0</v>
      </c>
      <c r="M9260" s="134" t="s">
        <v>23721</v>
      </c>
    </row>
    <row r="9261" spans="1:13" hidden="1" x14ac:dyDescent="0.25">
      <c r="A9261" s="128"/>
      <c r="B9261" s="2"/>
      <c r="C9261" s="139" t="s">
        <v>28464</v>
      </c>
      <c r="D9261" s="124" t="s">
        <v>28465</v>
      </c>
      <c r="E9261" s="118" t="s">
        <v>48</v>
      </c>
      <c r="F9261" s="124" t="s">
        <v>35249</v>
      </c>
      <c r="G9261" s="118" t="s">
        <v>30</v>
      </c>
      <c r="H9261" s="137"/>
      <c r="I9261" s="119"/>
      <c r="J9261" s="129"/>
      <c r="K9261" s="129"/>
      <c r="L9261" s="129">
        <v>0</v>
      </c>
      <c r="M9261" s="134" t="s">
        <v>23721</v>
      </c>
    </row>
    <row r="9262" spans="1:13" hidden="1" x14ac:dyDescent="0.25">
      <c r="A9262" s="128"/>
      <c r="B9262" s="2"/>
      <c r="C9262" s="139" t="s">
        <v>9101</v>
      </c>
      <c r="D9262" s="124" t="s">
        <v>9102</v>
      </c>
      <c r="E9262" s="118" t="s">
        <v>48</v>
      </c>
      <c r="F9262" s="124" t="s">
        <v>35249</v>
      </c>
      <c r="G9262" s="118" t="s">
        <v>30</v>
      </c>
      <c r="H9262" s="137"/>
      <c r="I9262" s="119"/>
      <c r="J9262" s="129"/>
      <c r="K9262" s="129"/>
      <c r="L9262" s="129">
        <v>0</v>
      </c>
      <c r="M9262" s="134" t="s">
        <v>23722</v>
      </c>
    </row>
    <row r="9263" spans="1:13" hidden="1" x14ac:dyDescent="0.25">
      <c r="A9263" s="128"/>
      <c r="B9263" s="2"/>
      <c r="C9263" s="139" t="s">
        <v>9103</v>
      </c>
      <c r="D9263" s="124" t="s">
        <v>9104</v>
      </c>
      <c r="E9263" s="118" t="s">
        <v>48</v>
      </c>
      <c r="F9263" s="124" t="s">
        <v>35249</v>
      </c>
      <c r="G9263" s="118" t="s">
        <v>30</v>
      </c>
      <c r="H9263" s="137"/>
      <c r="I9263" s="119"/>
      <c r="J9263" s="129"/>
      <c r="K9263" s="129"/>
      <c r="L9263" s="129">
        <v>0</v>
      </c>
      <c r="M9263" s="134" t="s">
        <v>23722</v>
      </c>
    </row>
    <row r="9264" spans="1:13" hidden="1" x14ac:dyDescent="0.25">
      <c r="A9264" s="128"/>
      <c r="B9264" s="2"/>
      <c r="C9264" s="139" t="s">
        <v>9105</v>
      </c>
      <c r="D9264" s="124" t="s">
        <v>9106</v>
      </c>
      <c r="E9264" s="118" t="s">
        <v>48</v>
      </c>
      <c r="F9264" s="124" t="s">
        <v>35249</v>
      </c>
      <c r="G9264" s="118" t="s">
        <v>30</v>
      </c>
      <c r="H9264" s="137"/>
      <c r="I9264" s="119"/>
      <c r="J9264" s="129"/>
      <c r="K9264" s="129"/>
      <c r="L9264" s="129">
        <v>0</v>
      </c>
      <c r="M9264" s="134" t="s">
        <v>23722</v>
      </c>
    </row>
    <row r="9265" spans="1:13" hidden="1" x14ac:dyDescent="0.25">
      <c r="A9265" s="128"/>
      <c r="B9265" s="2"/>
      <c r="C9265" s="139" t="s">
        <v>9107</v>
      </c>
      <c r="D9265" s="124" t="s">
        <v>9108</v>
      </c>
      <c r="E9265" s="118" t="s">
        <v>48</v>
      </c>
      <c r="F9265" s="124" t="s">
        <v>35249</v>
      </c>
      <c r="G9265" s="118" t="s">
        <v>30</v>
      </c>
      <c r="H9265" s="137"/>
      <c r="I9265" s="119"/>
      <c r="J9265" s="129"/>
      <c r="K9265" s="129"/>
      <c r="L9265" s="129">
        <v>0</v>
      </c>
      <c r="M9265" s="134" t="s">
        <v>35374</v>
      </c>
    </row>
    <row r="9266" spans="1:13" hidden="1" x14ac:dyDescent="0.25">
      <c r="A9266" s="128"/>
      <c r="B9266" s="2"/>
      <c r="C9266" s="139" t="s">
        <v>9109</v>
      </c>
      <c r="D9266" s="124" t="s">
        <v>9110</v>
      </c>
      <c r="E9266" s="118" t="s">
        <v>48</v>
      </c>
      <c r="F9266" s="124" t="s">
        <v>35249</v>
      </c>
      <c r="G9266" s="118" t="s">
        <v>30</v>
      </c>
      <c r="H9266" s="137"/>
      <c r="I9266" s="119"/>
      <c r="J9266" s="129"/>
      <c r="K9266" s="129"/>
      <c r="L9266" s="129">
        <v>0</v>
      </c>
      <c r="M9266" s="134" t="s">
        <v>31464</v>
      </c>
    </row>
    <row r="9267" spans="1:13" hidden="1" x14ac:dyDescent="0.25">
      <c r="A9267" s="128"/>
      <c r="B9267" s="2"/>
      <c r="C9267" s="139" t="s">
        <v>9111</v>
      </c>
      <c r="D9267" s="124" t="s">
        <v>9112</v>
      </c>
      <c r="E9267" s="118" t="s">
        <v>48</v>
      </c>
      <c r="F9267" s="124" t="s">
        <v>35249</v>
      </c>
      <c r="G9267" s="118" t="s">
        <v>30</v>
      </c>
      <c r="H9267" s="137">
        <v>44172</v>
      </c>
      <c r="I9267" s="119">
        <v>2114.5</v>
      </c>
      <c r="J9267" s="129"/>
      <c r="K9267" s="129"/>
      <c r="L9267" s="129">
        <v>0</v>
      </c>
      <c r="M9267" s="134" t="s">
        <v>34731</v>
      </c>
    </row>
    <row r="9268" spans="1:13" hidden="1" x14ac:dyDescent="0.25">
      <c r="A9268" s="128"/>
      <c r="B9268" s="2"/>
      <c r="C9268" s="139" t="s">
        <v>9113</v>
      </c>
      <c r="D9268" s="124" t="s">
        <v>9114</v>
      </c>
      <c r="E9268" s="118" t="s">
        <v>48</v>
      </c>
      <c r="F9268" s="124" t="s">
        <v>35249</v>
      </c>
      <c r="G9268" s="118" t="s">
        <v>30</v>
      </c>
      <c r="H9268" s="137">
        <v>44145</v>
      </c>
      <c r="I9268" s="119">
        <v>2534.9</v>
      </c>
      <c r="J9268" s="129"/>
      <c r="K9268" s="129"/>
      <c r="L9268" s="129">
        <v>0</v>
      </c>
      <c r="M9268" s="134" t="s">
        <v>23723</v>
      </c>
    </row>
    <row r="9269" spans="1:13" hidden="1" x14ac:dyDescent="0.25">
      <c r="A9269" s="128"/>
      <c r="B9269" s="2"/>
      <c r="C9269" s="139" t="s">
        <v>9115</v>
      </c>
      <c r="D9269" s="124" t="s">
        <v>9116</v>
      </c>
      <c r="E9269" s="118" t="s">
        <v>48</v>
      </c>
      <c r="F9269" s="124" t="s">
        <v>35249</v>
      </c>
      <c r="G9269" s="118" t="s">
        <v>30</v>
      </c>
      <c r="H9269" s="137"/>
      <c r="I9269" s="119"/>
      <c r="J9269" s="129"/>
      <c r="K9269" s="129"/>
      <c r="L9269" s="129">
        <v>0</v>
      </c>
      <c r="M9269" s="134" t="s">
        <v>23724</v>
      </c>
    </row>
    <row r="9270" spans="1:13" hidden="1" x14ac:dyDescent="0.25">
      <c r="A9270" s="128"/>
      <c r="B9270" s="2"/>
      <c r="C9270" s="139" t="s">
        <v>9117</v>
      </c>
      <c r="D9270" s="124" t="s">
        <v>9118</v>
      </c>
      <c r="E9270" s="118" t="s">
        <v>48</v>
      </c>
      <c r="F9270" s="124" t="s">
        <v>35249</v>
      </c>
      <c r="G9270" s="118" t="s">
        <v>30</v>
      </c>
      <c r="H9270" s="137"/>
      <c r="I9270" s="119"/>
      <c r="J9270" s="129"/>
      <c r="K9270" s="129"/>
      <c r="L9270" s="129">
        <v>0</v>
      </c>
      <c r="M9270" s="134" t="s">
        <v>23725</v>
      </c>
    </row>
    <row r="9271" spans="1:13" hidden="1" x14ac:dyDescent="0.25">
      <c r="A9271" s="128"/>
      <c r="B9271" s="2"/>
      <c r="C9271" s="139" t="s">
        <v>9119</v>
      </c>
      <c r="D9271" s="124" t="s">
        <v>9120</v>
      </c>
      <c r="E9271" s="118" t="s">
        <v>48</v>
      </c>
      <c r="F9271" s="124" t="s">
        <v>35249</v>
      </c>
      <c r="G9271" s="118" t="s">
        <v>30</v>
      </c>
      <c r="H9271" s="137"/>
      <c r="I9271" s="119"/>
      <c r="J9271" s="129"/>
      <c r="K9271" s="129"/>
      <c r="L9271" s="129">
        <v>0</v>
      </c>
      <c r="M9271" s="134" t="s">
        <v>23726</v>
      </c>
    </row>
    <row r="9272" spans="1:13" hidden="1" x14ac:dyDescent="0.25">
      <c r="A9272" s="128"/>
      <c r="B9272" s="2"/>
      <c r="C9272" s="139" t="s">
        <v>31564</v>
      </c>
      <c r="D9272" s="124" t="s">
        <v>31565</v>
      </c>
      <c r="E9272" s="118" t="s">
        <v>48</v>
      </c>
      <c r="F9272" s="124" t="s">
        <v>35249</v>
      </c>
      <c r="G9272" s="118" t="s">
        <v>30</v>
      </c>
      <c r="H9272" s="137"/>
      <c r="I9272" s="119"/>
      <c r="J9272" s="129"/>
      <c r="K9272" s="129"/>
      <c r="L9272" s="129">
        <v>0</v>
      </c>
      <c r="M9272" s="134" t="s">
        <v>23727</v>
      </c>
    </row>
    <row r="9273" spans="1:13" hidden="1" x14ac:dyDescent="0.25">
      <c r="A9273" s="128"/>
      <c r="B9273" s="2"/>
      <c r="C9273" s="139" t="s">
        <v>32740</v>
      </c>
      <c r="D9273" s="124" t="s">
        <v>32741</v>
      </c>
      <c r="E9273" s="118" t="s">
        <v>48</v>
      </c>
      <c r="F9273" s="124" t="s">
        <v>35249</v>
      </c>
      <c r="G9273" s="118" t="s">
        <v>30</v>
      </c>
      <c r="H9273" s="137"/>
      <c r="I9273" s="119"/>
      <c r="J9273" s="129"/>
      <c r="K9273" s="129"/>
      <c r="L9273" s="129">
        <v>0</v>
      </c>
      <c r="M9273" s="134"/>
    </row>
    <row r="9274" spans="1:13" hidden="1" x14ac:dyDescent="0.25">
      <c r="A9274" s="128"/>
      <c r="B9274" s="2"/>
      <c r="C9274" s="139" t="s">
        <v>9121</v>
      </c>
      <c r="D9274" s="124" t="s">
        <v>9122</v>
      </c>
      <c r="E9274" s="118" t="s">
        <v>48</v>
      </c>
      <c r="F9274" s="124" t="s">
        <v>35249</v>
      </c>
      <c r="G9274" s="118" t="s">
        <v>30</v>
      </c>
      <c r="H9274" s="137">
        <v>44212</v>
      </c>
      <c r="I9274" s="119">
        <v>702.49</v>
      </c>
      <c r="J9274" s="129"/>
      <c r="K9274" s="129"/>
      <c r="L9274" s="129">
        <v>0</v>
      </c>
      <c r="M9274" s="134" t="s">
        <v>23728</v>
      </c>
    </row>
    <row r="9275" spans="1:13" hidden="1" x14ac:dyDescent="0.25">
      <c r="A9275" s="128"/>
      <c r="B9275" s="2"/>
      <c r="C9275" s="139" t="s">
        <v>9123</v>
      </c>
      <c r="D9275" s="124" t="s">
        <v>9124</v>
      </c>
      <c r="E9275" s="118" t="s">
        <v>48</v>
      </c>
      <c r="F9275" s="124" t="s">
        <v>35249</v>
      </c>
      <c r="G9275" s="118" t="s">
        <v>30</v>
      </c>
      <c r="H9275" s="137">
        <v>44909</v>
      </c>
      <c r="I9275" s="119">
        <v>337</v>
      </c>
      <c r="J9275" s="129"/>
      <c r="K9275" s="129"/>
      <c r="L9275" s="129">
        <v>0</v>
      </c>
      <c r="M9275" s="134" t="s">
        <v>32371</v>
      </c>
    </row>
    <row r="9276" spans="1:13" hidden="1" x14ac:dyDescent="0.25">
      <c r="A9276" s="128"/>
      <c r="B9276" s="2"/>
      <c r="C9276" s="139" t="s">
        <v>9125</v>
      </c>
      <c r="D9276" s="124" t="s">
        <v>9126</v>
      </c>
      <c r="E9276" s="118" t="s">
        <v>48</v>
      </c>
      <c r="F9276" s="124" t="s">
        <v>35249</v>
      </c>
      <c r="G9276" s="118" t="s">
        <v>30</v>
      </c>
      <c r="H9276" s="137">
        <v>45715</v>
      </c>
      <c r="I9276" s="119">
        <v>363</v>
      </c>
      <c r="J9276" s="129"/>
      <c r="K9276" s="129"/>
      <c r="L9276" s="129">
        <v>0</v>
      </c>
      <c r="M9276" s="134" t="s">
        <v>23729</v>
      </c>
    </row>
    <row r="9277" spans="1:13" hidden="1" x14ac:dyDescent="0.25">
      <c r="A9277" s="128"/>
      <c r="B9277" s="2"/>
      <c r="C9277" s="139" t="s">
        <v>9127</v>
      </c>
      <c r="D9277" s="124" t="s">
        <v>9128</v>
      </c>
      <c r="E9277" s="118" t="s">
        <v>48</v>
      </c>
      <c r="F9277" s="124" t="s">
        <v>35249</v>
      </c>
      <c r="G9277" s="118" t="s">
        <v>30</v>
      </c>
      <c r="H9277" s="137">
        <v>44141</v>
      </c>
      <c r="I9277" s="119">
        <v>866.32</v>
      </c>
      <c r="J9277" s="129"/>
      <c r="K9277" s="129"/>
      <c r="L9277" s="129">
        <v>0</v>
      </c>
      <c r="M9277" s="134" t="s">
        <v>23730</v>
      </c>
    </row>
    <row r="9278" spans="1:13" hidden="1" x14ac:dyDescent="0.25">
      <c r="A9278" s="128"/>
      <c r="B9278" s="2"/>
      <c r="C9278" s="139" t="s">
        <v>9129</v>
      </c>
      <c r="D9278" s="124" t="s">
        <v>9130</v>
      </c>
      <c r="E9278" s="118" t="s">
        <v>48</v>
      </c>
      <c r="F9278" s="124" t="s">
        <v>35249</v>
      </c>
      <c r="G9278" s="118" t="s">
        <v>30</v>
      </c>
      <c r="H9278" s="137">
        <v>44581</v>
      </c>
      <c r="I9278" s="119">
        <v>288</v>
      </c>
      <c r="J9278" s="129"/>
      <c r="K9278" s="129"/>
      <c r="L9278" s="129">
        <v>0</v>
      </c>
      <c r="M9278" s="134" t="s">
        <v>23731</v>
      </c>
    </row>
    <row r="9279" spans="1:13" hidden="1" x14ac:dyDescent="0.25">
      <c r="A9279" s="128"/>
      <c r="B9279" s="2"/>
      <c r="C9279" s="139" t="s">
        <v>9131</v>
      </c>
      <c r="D9279" s="124" t="s">
        <v>9132</v>
      </c>
      <c r="E9279" s="118" t="s">
        <v>48</v>
      </c>
      <c r="F9279" s="124" t="s">
        <v>35249</v>
      </c>
      <c r="G9279" s="118" t="s">
        <v>30</v>
      </c>
      <c r="H9279" s="137">
        <v>44110</v>
      </c>
      <c r="I9279" s="119">
        <v>702.94</v>
      </c>
      <c r="J9279" s="129"/>
      <c r="K9279" s="129"/>
      <c r="L9279" s="129">
        <v>0</v>
      </c>
      <c r="M9279" s="134" t="s">
        <v>18980</v>
      </c>
    </row>
    <row r="9280" spans="1:13" hidden="1" x14ac:dyDescent="0.25">
      <c r="A9280" s="128"/>
      <c r="B9280" s="2"/>
      <c r="C9280" s="139" t="s">
        <v>31704</v>
      </c>
      <c r="D9280" s="124" t="s">
        <v>31705</v>
      </c>
      <c r="E9280" s="118" t="s">
        <v>48</v>
      </c>
      <c r="F9280" s="124" t="s">
        <v>35249</v>
      </c>
      <c r="G9280" s="118" t="s">
        <v>30</v>
      </c>
      <c r="H9280" s="137"/>
      <c r="I9280" s="119"/>
      <c r="J9280" s="129"/>
      <c r="K9280" s="129"/>
      <c r="L9280" s="129">
        <v>0</v>
      </c>
      <c r="M9280" s="134" t="s">
        <v>31834</v>
      </c>
    </row>
    <row r="9281" spans="1:13" hidden="1" x14ac:dyDescent="0.25">
      <c r="A9281" s="128"/>
      <c r="B9281" s="2"/>
      <c r="C9281" s="139" t="s">
        <v>31929</v>
      </c>
      <c r="D9281" s="124" t="s">
        <v>31930</v>
      </c>
      <c r="E9281" s="118" t="s">
        <v>48</v>
      </c>
      <c r="F9281" s="124" t="s">
        <v>35249</v>
      </c>
      <c r="G9281" s="118" t="s">
        <v>30</v>
      </c>
      <c r="H9281" s="137"/>
      <c r="I9281" s="119"/>
      <c r="J9281" s="129"/>
      <c r="K9281" s="129"/>
      <c r="L9281" s="129">
        <v>0</v>
      </c>
      <c r="M9281" s="134" t="s">
        <v>23732</v>
      </c>
    </row>
    <row r="9282" spans="1:13" hidden="1" x14ac:dyDescent="0.25">
      <c r="A9282" s="128"/>
      <c r="B9282" s="2"/>
      <c r="C9282" s="139" t="s">
        <v>9133</v>
      </c>
      <c r="D9282" s="124" t="s">
        <v>9134</v>
      </c>
      <c r="E9282" s="118" t="s">
        <v>48</v>
      </c>
      <c r="F9282" s="124" t="s">
        <v>35249</v>
      </c>
      <c r="G9282" s="118" t="s">
        <v>30</v>
      </c>
      <c r="H9282" s="137"/>
      <c r="I9282" s="119"/>
      <c r="J9282" s="129"/>
      <c r="K9282" s="129"/>
      <c r="L9282" s="129">
        <v>0</v>
      </c>
      <c r="M9282" s="134" t="s">
        <v>34352</v>
      </c>
    </row>
    <row r="9283" spans="1:13" hidden="1" x14ac:dyDescent="0.25">
      <c r="A9283" s="128"/>
      <c r="B9283" s="2"/>
      <c r="C9283" s="139" t="s">
        <v>9135</v>
      </c>
      <c r="D9283" s="124" t="s">
        <v>9136</v>
      </c>
      <c r="E9283" s="118" t="s">
        <v>139</v>
      </c>
      <c r="F9283" s="124" t="s">
        <v>140</v>
      </c>
      <c r="G9283" s="118" t="s">
        <v>30</v>
      </c>
      <c r="H9283" s="137"/>
      <c r="I9283" s="119"/>
      <c r="J9283" s="129"/>
      <c r="K9283" s="129"/>
      <c r="L9283" s="129">
        <v>0</v>
      </c>
      <c r="M9283" s="134" t="s">
        <v>23733</v>
      </c>
    </row>
    <row r="9284" spans="1:13" hidden="1" x14ac:dyDescent="0.25">
      <c r="A9284" s="128"/>
      <c r="B9284" s="2"/>
      <c r="C9284" s="139" t="s">
        <v>9135</v>
      </c>
      <c r="D9284" s="124" t="s">
        <v>9136</v>
      </c>
      <c r="E9284" s="118" t="s">
        <v>9137</v>
      </c>
      <c r="F9284" s="124" t="s">
        <v>9138</v>
      </c>
      <c r="G9284" s="118" t="s">
        <v>30</v>
      </c>
      <c r="H9284" s="137">
        <v>41408</v>
      </c>
      <c r="I9284" s="119">
        <v>646.53</v>
      </c>
      <c r="J9284" s="129"/>
      <c r="K9284" s="129"/>
      <c r="L9284" s="129">
        <v>0</v>
      </c>
      <c r="M9284" s="134" t="s">
        <v>23734</v>
      </c>
    </row>
    <row r="9285" spans="1:13" hidden="1" x14ac:dyDescent="0.25">
      <c r="A9285" s="128"/>
      <c r="B9285" s="2"/>
      <c r="C9285" s="139" t="s">
        <v>9135</v>
      </c>
      <c r="D9285" s="124" t="s">
        <v>9136</v>
      </c>
      <c r="E9285" s="118" t="s">
        <v>8996</v>
      </c>
      <c r="F9285" s="124" t="s">
        <v>8997</v>
      </c>
      <c r="G9285" s="118" t="s">
        <v>30</v>
      </c>
      <c r="H9285" s="137">
        <v>41198</v>
      </c>
      <c r="I9285" s="119">
        <v>689.9</v>
      </c>
      <c r="J9285" s="129"/>
      <c r="K9285" s="129"/>
      <c r="L9285" s="129">
        <v>0</v>
      </c>
      <c r="M9285" s="134" t="s">
        <v>23735</v>
      </c>
    </row>
    <row r="9286" spans="1:13" hidden="1" x14ac:dyDescent="0.25">
      <c r="A9286" s="128"/>
      <c r="B9286" s="2"/>
      <c r="C9286" s="139" t="s">
        <v>29428</v>
      </c>
      <c r="D9286" s="124" t="s">
        <v>29429</v>
      </c>
      <c r="E9286" s="118" t="s">
        <v>48</v>
      </c>
      <c r="F9286" s="124" t="s">
        <v>35249</v>
      </c>
      <c r="G9286" s="118" t="s">
        <v>30</v>
      </c>
      <c r="H9286" s="137"/>
      <c r="I9286" s="119"/>
      <c r="J9286" s="129"/>
      <c r="K9286" s="129"/>
      <c r="L9286" s="129">
        <v>0</v>
      </c>
      <c r="M9286" s="134" t="s">
        <v>23736</v>
      </c>
    </row>
    <row r="9287" spans="1:13" hidden="1" x14ac:dyDescent="0.25">
      <c r="A9287" s="128"/>
      <c r="B9287" s="2"/>
      <c r="C9287" s="139" t="s">
        <v>29716</v>
      </c>
      <c r="D9287" s="124" t="s">
        <v>29717</v>
      </c>
      <c r="E9287" s="118" t="s">
        <v>48</v>
      </c>
      <c r="F9287" s="124" t="s">
        <v>35249</v>
      </c>
      <c r="G9287" s="118" t="s">
        <v>30</v>
      </c>
      <c r="H9287" s="137"/>
      <c r="I9287" s="119"/>
      <c r="J9287" s="129"/>
      <c r="K9287" s="129"/>
      <c r="L9287" s="129">
        <v>0</v>
      </c>
      <c r="M9287" s="134" t="s">
        <v>23737</v>
      </c>
    </row>
    <row r="9288" spans="1:13" hidden="1" x14ac:dyDescent="0.25">
      <c r="A9288" s="128"/>
      <c r="B9288" s="2"/>
      <c r="C9288" s="139" t="s">
        <v>9139</v>
      </c>
      <c r="D9288" s="124" t="s">
        <v>34897</v>
      </c>
      <c r="E9288" s="118" t="s">
        <v>8996</v>
      </c>
      <c r="F9288" s="124" t="s">
        <v>8997</v>
      </c>
      <c r="G9288" s="118" t="s">
        <v>30</v>
      </c>
      <c r="H9288" s="137"/>
      <c r="I9288" s="119"/>
      <c r="J9288" s="129"/>
      <c r="K9288" s="129"/>
      <c r="L9288" s="129">
        <v>0</v>
      </c>
      <c r="M9288" s="134" t="s">
        <v>31270</v>
      </c>
    </row>
    <row r="9289" spans="1:13" hidden="1" x14ac:dyDescent="0.25">
      <c r="A9289" s="128"/>
      <c r="B9289" s="2"/>
      <c r="C9289" s="139" t="s">
        <v>9140</v>
      </c>
      <c r="D9289" s="124" t="s">
        <v>9141</v>
      </c>
      <c r="E9289" s="118" t="s">
        <v>7824</v>
      </c>
      <c r="F9289" s="124" t="s">
        <v>7825</v>
      </c>
      <c r="G9289" s="118" t="s">
        <v>30</v>
      </c>
      <c r="H9289" s="137">
        <v>42585</v>
      </c>
      <c r="I9289" s="119">
        <v>914.84</v>
      </c>
      <c r="J9289" s="129"/>
      <c r="K9289" s="129"/>
      <c r="L9289" s="129">
        <v>0</v>
      </c>
      <c r="M9289" s="134" t="s">
        <v>32816</v>
      </c>
    </row>
    <row r="9290" spans="1:13" hidden="1" x14ac:dyDescent="0.25">
      <c r="A9290" s="128"/>
      <c r="B9290" s="2"/>
      <c r="C9290" s="139" t="s">
        <v>9140</v>
      </c>
      <c r="D9290" s="124" t="s">
        <v>9141</v>
      </c>
      <c r="E9290" s="118" t="s">
        <v>7826</v>
      </c>
      <c r="F9290" s="124" t="s">
        <v>7827</v>
      </c>
      <c r="G9290" s="118" t="s">
        <v>30</v>
      </c>
      <c r="H9290" s="137"/>
      <c r="I9290" s="119"/>
      <c r="J9290" s="129"/>
      <c r="K9290" s="129"/>
      <c r="L9290" s="129">
        <v>0</v>
      </c>
      <c r="M9290" s="134" t="s">
        <v>23738</v>
      </c>
    </row>
    <row r="9291" spans="1:13" hidden="1" x14ac:dyDescent="0.25">
      <c r="A9291" s="128"/>
      <c r="B9291" s="2"/>
      <c r="C9291" s="139" t="s">
        <v>9140</v>
      </c>
      <c r="D9291" s="124" t="s">
        <v>9141</v>
      </c>
      <c r="E9291" s="118" t="s">
        <v>27465</v>
      </c>
      <c r="F9291" s="124" t="s">
        <v>27466</v>
      </c>
      <c r="G9291" s="118" t="s">
        <v>30</v>
      </c>
      <c r="H9291" s="137"/>
      <c r="I9291" s="119"/>
      <c r="J9291" s="129"/>
      <c r="K9291" s="129"/>
      <c r="L9291" s="129">
        <v>0</v>
      </c>
      <c r="M9291" s="134" t="s">
        <v>23739</v>
      </c>
    </row>
    <row r="9292" spans="1:13" hidden="1" x14ac:dyDescent="0.25">
      <c r="A9292" s="128"/>
      <c r="B9292" s="2"/>
      <c r="C9292" s="139" t="s">
        <v>9140</v>
      </c>
      <c r="D9292" s="124" t="s">
        <v>9141</v>
      </c>
      <c r="E9292" s="118" t="s">
        <v>42155</v>
      </c>
      <c r="F9292" s="124" t="s">
        <v>42156</v>
      </c>
      <c r="G9292" s="118" t="s">
        <v>30</v>
      </c>
      <c r="H9292" s="137">
        <v>45980</v>
      </c>
      <c r="I9292" s="119">
        <v>1467.69</v>
      </c>
      <c r="J9292" s="129"/>
      <c r="K9292" s="129"/>
      <c r="L9292" s="129">
        <v>0</v>
      </c>
      <c r="M9292" s="134" t="s">
        <v>32510</v>
      </c>
    </row>
    <row r="9293" spans="1:13" hidden="1" x14ac:dyDescent="0.25">
      <c r="A9293" s="128"/>
      <c r="B9293" s="2"/>
      <c r="C9293" s="139" t="s">
        <v>9140</v>
      </c>
      <c r="D9293" s="124" t="s">
        <v>9141</v>
      </c>
      <c r="E9293" s="118" t="s">
        <v>171</v>
      </c>
      <c r="F9293" s="124" t="s">
        <v>172</v>
      </c>
      <c r="G9293" s="118" t="s">
        <v>30</v>
      </c>
      <c r="H9293" s="137">
        <v>42577</v>
      </c>
      <c r="I9293" s="119">
        <v>1566.15</v>
      </c>
      <c r="J9293" s="129"/>
      <c r="K9293" s="129"/>
      <c r="L9293" s="129">
        <v>0</v>
      </c>
      <c r="M9293" s="134"/>
    </row>
    <row r="9294" spans="1:13" hidden="1" x14ac:dyDescent="0.25">
      <c r="A9294" s="128"/>
      <c r="B9294" s="2"/>
      <c r="C9294" s="139" t="s">
        <v>9140</v>
      </c>
      <c r="D9294" s="124" t="s">
        <v>9141</v>
      </c>
      <c r="E9294" s="118" t="s">
        <v>178</v>
      </c>
      <c r="F9294" s="124" t="s">
        <v>179</v>
      </c>
      <c r="G9294" s="118" t="s">
        <v>30</v>
      </c>
      <c r="H9294" s="137"/>
      <c r="I9294" s="119"/>
      <c r="J9294" s="129"/>
      <c r="K9294" s="129"/>
      <c r="L9294" s="129">
        <v>0</v>
      </c>
      <c r="M9294" s="134"/>
    </row>
    <row r="9295" spans="1:13" hidden="1" x14ac:dyDescent="0.25">
      <c r="A9295" s="128"/>
      <c r="B9295" s="2"/>
      <c r="C9295" s="139" t="s">
        <v>9140</v>
      </c>
      <c r="D9295" s="124" t="s">
        <v>9141</v>
      </c>
      <c r="E9295" s="118" t="s">
        <v>182</v>
      </c>
      <c r="F9295" s="124" t="s">
        <v>183</v>
      </c>
      <c r="G9295" s="118" t="s">
        <v>30</v>
      </c>
      <c r="H9295" s="137"/>
      <c r="I9295" s="119"/>
      <c r="J9295" s="129"/>
      <c r="K9295" s="129"/>
      <c r="L9295" s="129">
        <v>0</v>
      </c>
      <c r="M9295" s="134" t="s">
        <v>23740</v>
      </c>
    </row>
    <row r="9296" spans="1:13" hidden="1" x14ac:dyDescent="0.25">
      <c r="A9296" s="128"/>
      <c r="B9296" s="2"/>
      <c r="C9296" s="139" t="s">
        <v>9140</v>
      </c>
      <c r="D9296" s="124" t="s">
        <v>9141</v>
      </c>
      <c r="E9296" s="118" t="s">
        <v>214</v>
      </c>
      <c r="F9296" s="124" t="s">
        <v>215</v>
      </c>
      <c r="G9296" s="118" t="s">
        <v>30</v>
      </c>
      <c r="H9296" s="137"/>
      <c r="I9296" s="119"/>
      <c r="J9296" s="129"/>
      <c r="K9296" s="129"/>
      <c r="L9296" s="129">
        <v>0</v>
      </c>
      <c r="M9296" s="134" t="s">
        <v>23741</v>
      </c>
    </row>
    <row r="9297" spans="1:13" hidden="1" x14ac:dyDescent="0.25">
      <c r="A9297" s="128"/>
      <c r="B9297" s="2"/>
      <c r="C9297" s="139" t="s">
        <v>9140</v>
      </c>
      <c r="D9297" s="124" t="s">
        <v>9141</v>
      </c>
      <c r="E9297" s="118" t="s">
        <v>9142</v>
      </c>
      <c r="F9297" s="124" t="s">
        <v>9143</v>
      </c>
      <c r="G9297" s="118" t="s">
        <v>30</v>
      </c>
      <c r="H9297" s="137"/>
      <c r="I9297" s="119"/>
      <c r="J9297" s="129"/>
      <c r="K9297" s="129"/>
      <c r="L9297" s="129">
        <v>0</v>
      </c>
      <c r="M9297" s="134" t="s">
        <v>23742</v>
      </c>
    </row>
    <row r="9298" spans="1:13" hidden="1" x14ac:dyDescent="0.25">
      <c r="A9298" s="128"/>
      <c r="B9298" s="2"/>
      <c r="C9298" s="139" t="s">
        <v>42157</v>
      </c>
      <c r="D9298" s="124" t="s">
        <v>42158</v>
      </c>
      <c r="E9298" s="118" t="s">
        <v>48</v>
      </c>
      <c r="F9298" s="124" t="s">
        <v>35249</v>
      </c>
      <c r="G9298" s="118" t="s">
        <v>30</v>
      </c>
      <c r="H9298" s="137"/>
      <c r="I9298" s="119"/>
      <c r="J9298" s="129"/>
      <c r="K9298" s="129"/>
      <c r="L9298" s="129">
        <v>0</v>
      </c>
      <c r="M9298" s="134" t="s">
        <v>23743</v>
      </c>
    </row>
    <row r="9299" spans="1:13" hidden="1" x14ac:dyDescent="0.25">
      <c r="A9299" s="128"/>
      <c r="B9299" s="2"/>
      <c r="C9299" s="139" t="s">
        <v>9144</v>
      </c>
      <c r="D9299" s="124" t="s">
        <v>9145</v>
      </c>
      <c r="E9299" s="118" t="s">
        <v>48</v>
      </c>
      <c r="F9299" s="124" t="s">
        <v>35249</v>
      </c>
      <c r="G9299" s="118" t="s">
        <v>30</v>
      </c>
      <c r="H9299" s="137"/>
      <c r="I9299" s="119"/>
      <c r="J9299" s="129"/>
      <c r="K9299" s="129"/>
      <c r="L9299" s="129">
        <v>0</v>
      </c>
      <c r="M9299" s="134" t="s">
        <v>23744</v>
      </c>
    </row>
    <row r="9300" spans="1:13" hidden="1" x14ac:dyDescent="0.25">
      <c r="A9300" s="128"/>
      <c r="B9300" s="2"/>
      <c r="C9300" s="139" t="s">
        <v>9146</v>
      </c>
      <c r="D9300" s="124" t="s">
        <v>9147</v>
      </c>
      <c r="E9300" s="118" t="s">
        <v>7824</v>
      </c>
      <c r="F9300" s="124" t="s">
        <v>7825</v>
      </c>
      <c r="G9300" s="118" t="s">
        <v>30</v>
      </c>
      <c r="H9300" s="137">
        <v>42599</v>
      </c>
      <c r="I9300" s="119">
        <v>988.64</v>
      </c>
      <c r="J9300" s="129"/>
      <c r="K9300" s="129"/>
      <c r="L9300" s="129">
        <v>0</v>
      </c>
      <c r="M9300" s="134" t="s">
        <v>23745</v>
      </c>
    </row>
    <row r="9301" spans="1:13" hidden="1" x14ac:dyDescent="0.25">
      <c r="A9301" s="128"/>
      <c r="B9301" s="2"/>
      <c r="C9301" s="139" t="s">
        <v>9146</v>
      </c>
      <c r="D9301" s="124" t="s">
        <v>9147</v>
      </c>
      <c r="E9301" s="118" t="s">
        <v>7832</v>
      </c>
      <c r="F9301" s="124" t="s">
        <v>7833</v>
      </c>
      <c r="G9301" s="118" t="s">
        <v>30</v>
      </c>
      <c r="H9301" s="137"/>
      <c r="I9301" s="119"/>
      <c r="J9301" s="129"/>
      <c r="K9301" s="129"/>
      <c r="L9301" s="129">
        <v>0</v>
      </c>
      <c r="M9301" s="134" t="s">
        <v>23746</v>
      </c>
    </row>
    <row r="9302" spans="1:13" hidden="1" x14ac:dyDescent="0.25">
      <c r="A9302" s="128"/>
      <c r="B9302" s="2"/>
      <c r="C9302" s="139" t="s">
        <v>9146</v>
      </c>
      <c r="D9302" s="124" t="s">
        <v>9147</v>
      </c>
      <c r="E9302" s="118" t="s">
        <v>103</v>
      </c>
      <c r="F9302" s="124" t="s">
        <v>104</v>
      </c>
      <c r="G9302" s="118" t="s">
        <v>30</v>
      </c>
      <c r="H9302" s="137"/>
      <c r="I9302" s="119"/>
      <c r="J9302" s="129"/>
      <c r="K9302" s="129"/>
      <c r="L9302" s="129">
        <v>0</v>
      </c>
      <c r="M9302" s="134" t="s">
        <v>23747</v>
      </c>
    </row>
    <row r="9303" spans="1:13" hidden="1" x14ac:dyDescent="0.25">
      <c r="A9303" s="128"/>
      <c r="B9303" s="2"/>
      <c r="C9303" s="139" t="s">
        <v>9146</v>
      </c>
      <c r="D9303" s="124" t="s">
        <v>9147</v>
      </c>
      <c r="E9303" s="118" t="s">
        <v>171</v>
      </c>
      <c r="F9303" s="124" t="s">
        <v>172</v>
      </c>
      <c r="G9303" s="118" t="s">
        <v>30</v>
      </c>
      <c r="H9303" s="137">
        <v>42577</v>
      </c>
      <c r="I9303" s="119">
        <v>1639.95</v>
      </c>
      <c r="J9303" s="129"/>
      <c r="K9303" s="129"/>
      <c r="L9303" s="129">
        <v>0</v>
      </c>
      <c r="M9303" s="134" t="s">
        <v>23748</v>
      </c>
    </row>
    <row r="9304" spans="1:13" hidden="1" x14ac:dyDescent="0.25">
      <c r="A9304" s="128"/>
      <c r="B9304" s="2"/>
      <c r="C9304" s="139" t="s">
        <v>9146</v>
      </c>
      <c r="D9304" s="124" t="s">
        <v>9147</v>
      </c>
      <c r="E9304" s="118" t="s">
        <v>182</v>
      </c>
      <c r="F9304" s="124" t="s">
        <v>183</v>
      </c>
      <c r="G9304" s="118" t="s">
        <v>30</v>
      </c>
      <c r="H9304" s="137"/>
      <c r="I9304" s="119"/>
      <c r="J9304" s="129"/>
      <c r="K9304" s="129"/>
      <c r="L9304" s="129">
        <v>0</v>
      </c>
      <c r="M9304" s="134" t="s">
        <v>28493</v>
      </c>
    </row>
    <row r="9305" spans="1:13" hidden="1" x14ac:dyDescent="0.25">
      <c r="A9305" s="128"/>
      <c r="B9305" s="2"/>
      <c r="C9305" s="139" t="s">
        <v>9146</v>
      </c>
      <c r="D9305" s="124" t="s">
        <v>9147</v>
      </c>
      <c r="E9305" s="118" t="s">
        <v>115</v>
      </c>
      <c r="F9305" s="124" t="s">
        <v>116</v>
      </c>
      <c r="G9305" s="118" t="s">
        <v>30</v>
      </c>
      <c r="H9305" s="137"/>
      <c r="I9305" s="119"/>
      <c r="J9305" s="129"/>
      <c r="K9305" s="129"/>
      <c r="L9305" s="129">
        <v>0</v>
      </c>
      <c r="M9305" s="134" t="s">
        <v>27782</v>
      </c>
    </row>
    <row r="9306" spans="1:13" hidden="1" x14ac:dyDescent="0.25">
      <c r="A9306" s="128"/>
      <c r="B9306" s="2"/>
      <c r="C9306" s="139" t="s">
        <v>9146</v>
      </c>
      <c r="D9306" s="124" t="s">
        <v>9147</v>
      </c>
      <c r="E9306" s="118" t="s">
        <v>9148</v>
      </c>
      <c r="F9306" s="124" t="s">
        <v>9149</v>
      </c>
      <c r="G9306" s="118" t="s">
        <v>30</v>
      </c>
      <c r="H9306" s="137">
        <v>42452</v>
      </c>
      <c r="I9306" s="119">
        <v>1168.46</v>
      </c>
      <c r="J9306" s="129"/>
      <c r="K9306" s="129"/>
      <c r="L9306" s="129">
        <v>0</v>
      </c>
      <c r="M9306" s="134" t="s">
        <v>23749</v>
      </c>
    </row>
    <row r="9307" spans="1:13" hidden="1" x14ac:dyDescent="0.25">
      <c r="A9307" s="128"/>
      <c r="B9307" s="2"/>
      <c r="C9307" s="139" t="s">
        <v>9146</v>
      </c>
      <c r="D9307" s="124" t="s">
        <v>9147</v>
      </c>
      <c r="E9307" s="118" t="s">
        <v>9150</v>
      </c>
      <c r="F9307" s="124" t="s">
        <v>9151</v>
      </c>
      <c r="G9307" s="118" t="s">
        <v>30</v>
      </c>
      <c r="H9307" s="137">
        <v>41774</v>
      </c>
      <c r="I9307" s="119">
        <v>939.08</v>
      </c>
      <c r="J9307" s="129"/>
      <c r="K9307" s="129"/>
      <c r="L9307" s="129">
        <v>0</v>
      </c>
      <c r="M9307" s="134" t="s">
        <v>23750</v>
      </c>
    </row>
    <row r="9308" spans="1:13" hidden="1" x14ac:dyDescent="0.25">
      <c r="A9308" s="128"/>
      <c r="B9308" s="2"/>
      <c r="C9308" s="139" t="s">
        <v>9146</v>
      </c>
      <c r="D9308" s="124" t="s">
        <v>9147</v>
      </c>
      <c r="E9308" s="118" t="s">
        <v>123</v>
      </c>
      <c r="F9308" s="124" t="s">
        <v>124</v>
      </c>
      <c r="G9308" s="118" t="s">
        <v>30</v>
      </c>
      <c r="H9308" s="137">
        <v>40990</v>
      </c>
      <c r="I9308" s="119">
        <v>858.6</v>
      </c>
      <c r="J9308" s="129"/>
      <c r="K9308" s="129"/>
      <c r="L9308" s="129">
        <v>0</v>
      </c>
      <c r="M9308" s="134" t="s">
        <v>23751</v>
      </c>
    </row>
    <row r="9309" spans="1:13" hidden="1" x14ac:dyDescent="0.25">
      <c r="A9309" s="128"/>
      <c r="B9309" s="2"/>
      <c r="C9309" s="139" t="s">
        <v>9146</v>
      </c>
      <c r="D9309" s="124" t="s">
        <v>9147</v>
      </c>
      <c r="E9309" s="118" t="s">
        <v>9142</v>
      </c>
      <c r="F9309" s="124" t="s">
        <v>9143</v>
      </c>
      <c r="G9309" s="118" t="s">
        <v>30</v>
      </c>
      <c r="H9309" s="137"/>
      <c r="I9309" s="119"/>
      <c r="J9309" s="129"/>
      <c r="K9309" s="129"/>
      <c r="L9309" s="129">
        <v>0</v>
      </c>
      <c r="M9309" s="134" t="s">
        <v>23752</v>
      </c>
    </row>
    <row r="9310" spans="1:13" hidden="1" x14ac:dyDescent="0.25">
      <c r="A9310" s="128"/>
      <c r="B9310" s="2"/>
      <c r="C9310" s="139" t="s">
        <v>31332</v>
      </c>
      <c r="D9310" s="124" t="s">
        <v>31333</v>
      </c>
      <c r="E9310" s="118" t="s">
        <v>48</v>
      </c>
      <c r="F9310" s="124" t="s">
        <v>35249</v>
      </c>
      <c r="G9310" s="118" t="s">
        <v>30</v>
      </c>
      <c r="H9310" s="137"/>
      <c r="I9310" s="119"/>
      <c r="J9310" s="129"/>
      <c r="K9310" s="129"/>
      <c r="L9310" s="129">
        <v>0</v>
      </c>
      <c r="M9310" s="134" t="s">
        <v>23753</v>
      </c>
    </row>
    <row r="9311" spans="1:13" hidden="1" x14ac:dyDescent="0.25">
      <c r="A9311" s="128"/>
      <c r="B9311" s="2"/>
      <c r="C9311" s="139" t="s">
        <v>9152</v>
      </c>
      <c r="D9311" s="124" t="s">
        <v>9153</v>
      </c>
      <c r="E9311" s="118" t="s">
        <v>212</v>
      </c>
      <c r="F9311" s="124" t="s">
        <v>213</v>
      </c>
      <c r="G9311" s="118" t="s">
        <v>30</v>
      </c>
      <c r="H9311" s="137"/>
      <c r="I9311" s="119"/>
      <c r="J9311" s="129"/>
      <c r="K9311" s="129"/>
      <c r="L9311" s="129">
        <v>0</v>
      </c>
      <c r="M9311" s="134"/>
    </row>
    <row r="9312" spans="1:13" hidden="1" x14ac:dyDescent="0.25">
      <c r="A9312" s="128"/>
      <c r="B9312" s="2"/>
      <c r="C9312" s="139" t="s">
        <v>28384</v>
      </c>
      <c r="D9312" s="124" t="s">
        <v>28385</v>
      </c>
      <c r="E9312" s="118" t="s">
        <v>48</v>
      </c>
      <c r="F9312" s="124" t="s">
        <v>35249</v>
      </c>
      <c r="G9312" s="118" t="s">
        <v>30</v>
      </c>
      <c r="H9312" s="137"/>
      <c r="I9312" s="119"/>
      <c r="J9312" s="129"/>
      <c r="K9312" s="129"/>
      <c r="L9312" s="129">
        <v>0</v>
      </c>
      <c r="M9312" s="134" t="s">
        <v>23754</v>
      </c>
    </row>
    <row r="9313" spans="1:13" hidden="1" x14ac:dyDescent="0.25">
      <c r="A9313" s="128"/>
      <c r="B9313" s="2"/>
      <c r="C9313" s="139" t="s">
        <v>29719</v>
      </c>
      <c r="D9313" s="124" t="s">
        <v>29720</v>
      </c>
      <c r="E9313" s="118" t="s">
        <v>48</v>
      </c>
      <c r="F9313" s="124" t="s">
        <v>35249</v>
      </c>
      <c r="G9313" s="118" t="s">
        <v>30</v>
      </c>
      <c r="H9313" s="137"/>
      <c r="I9313" s="119"/>
      <c r="J9313" s="129"/>
      <c r="K9313" s="129"/>
      <c r="L9313" s="129">
        <v>0</v>
      </c>
      <c r="M9313" s="134" t="s">
        <v>23755</v>
      </c>
    </row>
    <row r="9314" spans="1:13" hidden="1" x14ac:dyDescent="0.25">
      <c r="A9314" s="128"/>
      <c r="B9314" s="2"/>
      <c r="C9314" s="139" t="s">
        <v>31335</v>
      </c>
      <c r="D9314" s="124" t="s">
        <v>31336</v>
      </c>
      <c r="E9314" s="118" t="s">
        <v>48</v>
      </c>
      <c r="F9314" s="124" t="s">
        <v>35249</v>
      </c>
      <c r="G9314" s="118" t="s">
        <v>30</v>
      </c>
      <c r="H9314" s="137"/>
      <c r="I9314" s="119"/>
      <c r="J9314" s="129"/>
      <c r="K9314" s="129"/>
      <c r="L9314" s="129">
        <v>0</v>
      </c>
      <c r="M9314" s="134" t="s">
        <v>29777</v>
      </c>
    </row>
    <row r="9315" spans="1:13" hidden="1" x14ac:dyDescent="0.25">
      <c r="A9315" s="128"/>
      <c r="B9315" s="2"/>
      <c r="C9315" s="139" t="s">
        <v>28423</v>
      </c>
      <c r="D9315" s="124" t="s">
        <v>28424</v>
      </c>
      <c r="E9315" s="118" t="s">
        <v>48</v>
      </c>
      <c r="F9315" s="124" t="s">
        <v>35249</v>
      </c>
      <c r="G9315" s="118" t="s">
        <v>30</v>
      </c>
      <c r="H9315" s="137"/>
      <c r="I9315" s="119"/>
      <c r="J9315" s="129"/>
      <c r="K9315" s="129"/>
      <c r="L9315" s="129">
        <v>0</v>
      </c>
      <c r="M9315" s="134" t="s">
        <v>23756</v>
      </c>
    </row>
    <row r="9316" spans="1:13" hidden="1" x14ac:dyDescent="0.25">
      <c r="A9316" s="128"/>
      <c r="B9316" s="2"/>
      <c r="C9316" s="139" t="s">
        <v>29106</v>
      </c>
      <c r="D9316" s="124" t="s">
        <v>29107</v>
      </c>
      <c r="E9316" s="118" t="s">
        <v>48</v>
      </c>
      <c r="F9316" s="124" t="s">
        <v>35249</v>
      </c>
      <c r="G9316" s="118" t="s">
        <v>30</v>
      </c>
      <c r="H9316" s="137"/>
      <c r="I9316" s="119"/>
      <c r="J9316" s="129"/>
      <c r="K9316" s="129"/>
      <c r="L9316" s="129">
        <v>0</v>
      </c>
      <c r="M9316" s="134" t="s">
        <v>23757</v>
      </c>
    </row>
    <row r="9317" spans="1:13" hidden="1" x14ac:dyDescent="0.25">
      <c r="A9317" s="128"/>
      <c r="B9317" s="2"/>
      <c r="C9317" s="139" t="s">
        <v>42159</v>
      </c>
      <c r="D9317" s="124" t="s">
        <v>42160</v>
      </c>
      <c r="E9317" s="118" t="s">
        <v>48</v>
      </c>
      <c r="F9317" s="124" t="s">
        <v>35249</v>
      </c>
      <c r="G9317" s="118" t="s">
        <v>30</v>
      </c>
      <c r="H9317" s="137"/>
      <c r="I9317" s="119"/>
      <c r="J9317" s="129"/>
      <c r="K9317" s="129"/>
      <c r="L9317" s="129">
        <v>0</v>
      </c>
      <c r="M9317" s="134" t="s">
        <v>23758</v>
      </c>
    </row>
    <row r="9318" spans="1:13" hidden="1" x14ac:dyDescent="0.25">
      <c r="A9318" s="128"/>
      <c r="B9318" s="2"/>
      <c r="C9318" s="139" t="s">
        <v>9154</v>
      </c>
      <c r="D9318" s="124" t="s">
        <v>9155</v>
      </c>
      <c r="E9318" s="118" t="s">
        <v>48</v>
      </c>
      <c r="F9318" s="124" t="s">
        <v>35249</v>
      </c>
      <c r="G9318" s="118" t="s">
        <v>30</v>
      </c>
      <c r="H9318" s="137"/>
      <c r="I9318" s="119"/>
      <c r="J9318" s="129"/>
      <c r="K9318" s="129"/>
      <c r="L9318" s="129">
        <v>0</v>
      </c>
      <c r="M9318" s="134" t="s">
        <v>32516</v>
      </c>
    </row>
    <row r="9319" spans="1:13" hidden="1" x14ac:dyDescent="0.25">
      <c r="A9319" s="128"/>
      <c r="B9319" s="2"/>
      <c r="C9319" s="139" t="s">
        <v>32681</v>
      </c>
      <c r="D9319" s="124" t="s">
        <v>32682</v>
      </c>
      <c r="E9319" s="118" t="s">
        <v>48</v>
      </c>
      <c r="F9319" s="124" t="s">
        <v>35249</v>
      </c>
      <c r="G9319" s="118" t="s">
        <v>2</v>
      </c>
      <c r="H9319" s="137"/>
      <c r="I9319" s="119"/>
      <c r="J9319" s="129"/>
      <c r="K9319" s="129"/>
      <c r="L9319" s="129">
        <v>0</v>
      </c>
      <c r="M9319" s="134" t="s">
        <v>32516</v>
      </c>
    </row>
    <row r="9320" spans="1:13" hidden="1" x14ac:dyDescent="0.25">
      <c r="A9320" s="128"/>
      <c r="B9320" s="2"/>
      <c r="C9320" s="139" t="s">
        <v>9156</v>
      </c>
      <c r="D9320" s="124" t="s">
        <v>9157</v>
      </c>
      <c r="E9320" s="118" t="s">
        <v>48</v>
      </c>
      <c r="F9320" s="124" t="s">
        <v>35249</v>
      </c>
      <c r="G9320" s="118" t="s">
        <v>30</v>
      </c>
      <c r="H9320" s="137"/>
      <c r="I9320" s="119"/>
      <c r="J9320" s="129"/>
      <c r="K9320" s="129"/>
      <c r="L9320" s="129">
        <v>0</v>
      </c>
      <c r="M9320" s="134" t="s">
        <v>23759</v>
      </c>
    </row>
    <row r="9321" spans="1:13" hidden="1" x14ac:dyDescent="0.25">
      <c r="A9321" s="128"/>
      <c r="B9321" s="2"/>
      <c r="C9321" s="139" t="s">
        <v>28892</v>
      </c>
      <c r="D9321" s="124" t="s">
        <v>28893</v>
      </c>
      <c r="E9321" s="118" t="s">
        <v>48</v>
      </c>
      <c r="F9321" s="124" t="s">
        <v>35249</v>
      </c>
      <c r="G9321" s="118" t="s">
        <v>30</v>
      </c>
      <c r="H9321" s="137"/>
      <c r="I9321" s="119"/>
      <c r="J9321" s="129"/>
      <c r="K9321" s="129"/>
      <c r="L9321" s="129">
        <v>0</v>
      </c>
      <c r="M9321" s="134" t="s">
        <v>23759</v>
      </c>
    </row>
    <row r="9322" spans="1:13" hidden="1" x14ac:dyDescent="0.25">
      <c r="A9322" s="128"/>
      <c r="B9322" s="2"/>
      <c r="C9322" s="139" t="s">
        <v>28811</v>
      </c>
      <c r="D9322" s="124" t="s">
        <v>28812</v>
      </c>
      <c r="E9322" s="118" t="s">
        <v>48</v>
      </c>
      <c r="F9322" s="124" t="s">
        <v>35249</v>
      </c>
      <c r="G9322" s="118" t="s">
        <v>30</v>
      </c>
      <c r="H9322" s="137"/>
      <c r="I9322" s="119"/>
      <c r="J9322" s="129"/>
      <c r="K9322" s="129"/>
      <c r="L9322" s="129">
        <v>0</v>
      </c>
      <c r="M9322" s="134" t="s">
        <v>34939</v>
      </c>
    </row>
    <row r="9323" spans="1:13" hidden="1" x14ac:dyDescent="0.25">
      <c r="A9323" s="128"/>
      <c r="B9323" s="2"/>
      <c r="C9323" s="139" t="s">
        <v>9158</v>
      </c>
      <c r="D9323" s="124" t="s">
        <v>9159</v>
      </c>
      <c r="E9323" s="118" t="s">
        <v>7824</v>
      </c>
      <c r="F9323" s="124" t="s">
        <v>7825</v>
      </c>
      <c r="G9323" s="118" t="s">
        <v>30</v>
      </c>
      <c r="H9323" s="137"/>
      <c r="I9323" s="119"/>
      <c r="J9323" s="129"/>
      <c r="K9323" s="129"/>
      <c r="L9323" s="129">
        <v>0</v>
      </c>
      <c r="M9323" s="134" t="s">
        <v>23760</v>
      </c>
    </row>
    <row r="9324" spans="1:13" hidden="1" x14ac:dyDescent="0.25">
      <c r="A9324" s="128"/>
      <c r="B9324" s="2"/>
      <c r="C9324" s="139" t="s">
        <v>9158</v>
      </c>
      <c r="D9324" s="124" t="s">
        <v>9159</v>
      </c>
      <c r="E9324" s="118" t="s">
        <v>7832</v>
      </c>
      <c r="F9324" s="124" t="s">
        <v>7833</v>
      </c>
      <c r="G9324" s="118" t="s">
        <v>30</v>
      </c>
      <c r="H9324" s="137"/>
      <c r="I9324" s="119"/>
      <c r="J9324" s="129"/>
      <c r="K9324" s="129"/>
      <c r="L9324" s="129">
        <v>0</v>
      </c>
      <c r="M9324" s="134" t="s">
        <v>23761</v>
      </c>
    </row>
    <row r="9325" spans="1:13" hidden="1" x14ac:dyDescent="0.25">
      <c r="A9325" s="128"/>
      <c r="B9325" s="2"/>
      <c r="C9325" s="139" t="s">
        <v>9158</v>
      </c>
      <c r="D9325" s="124" t="s">
        <v>9159</v>
      </c>
      <c r="E9325" s="118" t="s">
        <v>27465</v>
      </c>
      <c r="F9325" s="124" t="s">
        <v>27466</v>
      </c>
      <c r="G9325" s="118" t="s">
        <v>30</v>
      </c>
      <c r="H9325" s="137"/>
      <c r="I9325" s="119"/>
      <c r="J9325" s="129"/>
      <c r="K9325" s="129"/>
      <c r="L9325" s="129">
        <v>0</v>
      </c>
      <c r="M9325" s="134" t="s">
        <v>35059</v>
      </c>
    </row>
    <row r="9326" spans="1:13" hidden="1" x14ac:dyDescent="0.25">
      <c r="A9326" s="128"/>
      <c r="B9326" s="2"/>
      <c r="C9326" s="139" t="s">
        <v>9158</v>
      </c>
      <c r="D9326" s="124" t="s">
        <v>9159</v>
      </c>
      <c r="E9326" s="118" t="s">
        <v>42155</v>
      </c>
      <c r="F9326" s="124" t="s">
        <v>42156</v>
      </c>
      <c r="G9326" s="118" t="s">
        <v>30</v>
      </c>
      <c r="H9326" s="137">
        <v>45980</v>
      </c>
      <c r="I9326" s="119">
        <v>1888.4</v>
      </c>
      <c r="J9326" s="129"/>
      <c r="K9326" s="129"/>
      <c r="L9326" s="129">
        <v>0</v>
      </c>
      <c r="M9326" s="134" t="s">
        <v>29544</v>
      </c>
    </row>
    <row r="9327" spans="1:13" hidden="1" x14ac:dyDescent="0.25">
      <c r="A9327" s="128"/>
      <c r="B9327" s="2"/>
      <c r="C9327" s="139" t="s">
        <v>9158</v>
      </c>
      <c r="D9327" s="124" t="s">
        <v>9159</v>
      </c>
      <c r="E9327" s="118" t="s">
        <v>103</v>
      </c>
      <c r="F9327" s="124" t="s">
        <v>104</v>
      </c>
      <c r="G9327" s="118" t="s">
        <v>30</v>
      </c>
      <c r="H9327" s="137">
        <v>42452</v>
      </c>
      <c r="I9327" s="119">
        <v>1495.16</v>
      </c>
      <c r="J9327" s="129"/>
      <c r="K9327" s="129"/>
      <c r="L9327" s="129">
        <v>0</v>
      </c>
      <c r="M9327" s="134"/>
    </row>
    <row r="9328" spans="1:13" hidden="1" x14ac:dyDescent="0.25">
      <c r="A9328" s="128"/>
      <c r="B9328" s="2"/>
      <c r="C9328" s="139" t="s">
        <v>9158</v>
      </c>
      <c r="D9328" s="124" t="s">
        <v>9159</v>
      </c>
      <c r="E9328" s="118" t="s">
        <v>7995</v>
      </c>
      <c r="F9328" s="124" t="s">
        <v>7996</v>
      </c>
      <c r="G9328" s="118" t="s">
        <v>30</v>
      </c>
      <c r="H9328" s="137"/>
      <c r="I9328" s="119"/>
      <c r="J9328" s="129"/>
      <c r="K9328" s="129"/>
      <c r="L9328" s="129">
        <v>0</v>
      </c>
      <c r="M9328" s="134" t="s">
        <v>23762</v>
      </c>
    </row>
    <row r="9329" spans="1:13" hidden="1" x14ac:dyDescent="0.25">
      <c r="A9329" s="128"/>
      <c r="B9329" s="2"/>
      <c r="C9329" s="139" t="s">
        <v>9158</v>
      </c>
      <c r="D9329" s="124" t="s">
        <v>9159</v>
      </c>
      <c r="E9329" s="118" t="s">
        <v>7997</v>
      </c>
      <c r="F9329" s="124" t="s">
        <v>7998</v>
      </c>
      <c r="G9329" s="118" t="s">
        <v>30</v>
      </c>
      <c r="H9329" s="137"/>
      <c r="I9329" s="119"/>
      <c r="J9329" s="129"/>
      <c r="K9329" s="129"/>
      <c r="L9329" s="129">
        <v>0</v>
      </c>
      <c r="M9329" s="134" t="s">
        <v>23763</v>
      </c>
    </row>
    <row r="9330" spans="1:13" hidden="1" x14ac:dyDescent="0.25">
      <c r="A9330" s="128"/>
      <c r="B9330" s="2"/>
      <c r="C9330" s="139" t="s">
        <v>9158</v>
      </c>
      <c r="D9330" s="124" t="s">
        <v>9159</v>
      </c>
      <c r="E9330" s="118" t="s">
        <v>171</v>
      </c>
      <c r="F9330" s="124" t="s">
        <v>172</v>
      </c>
      <c r="G9330" s="118" t="s">
        <v>30</v>
      </c>
      <c r="H9330" s="137"/>
      <c r="I9330" s="119"/>
      <c r="J9330" s="129"/>
      <c r="K9330" s="129"/>
      <c r="L9330" s="129">
        <v>0</v>
      </c>
      <c r="M9330" s="134" t="s">
        <v>23764</v>
      </c>
    </row>
    <row r="9331" spans="1:13" hidden="1" x14ac:dyDescent="0.25">
      <c r="A9331" s="128"/>
      <c r="B9331" s="2"/>
      <c r="C9331" s="139" t="s">
        <v>9158</v>
      </c>
      <c r="D9331" s="124" t="s">
        <v>9159</v>
      </c>
      <c r="E9331" s="118" t="s">
        <v>178</v>
      </c>
      <c r="F9331" s="124" t="s">
        <v>179</v>
      </c>
      <c r="G9331" s="118" t="s">
        <v>30</v>
      </c>
      <c r="H9331" s="137"/>
      <c r="I9331" s="119"/>
      <c r="J9331" s="129"/>
      <c r="K9331" s="129"/>
      <c r="L9331" s="129">
        <v>0</v>
      </c>
      <c r="M9331" s="134" t="s">
        <v>23765</v>
      </c>
    </row>
    <row r="9332" spans="1:13" hidden="1" x14ac:dyDescent="0.25">
      <c r="A9332" s="128"/>
      <c r="B9332" s="2"/>
      <c r="C9332" s="139" t="s">
        <v>9158</v>
      </c>
      <c r="D9332" s="124" t="s">
        <v>9159</v>
      </c>
      <c r="E9332" s="118" t="s">
        <v>182</v>
      </c>
      <c r="F9332" s="124" t="s">
        <v>183</v>
      </c>
      <c r="G9332" s="118" t="s">
        <v>30</v>
      </c>
      <c r="H9332" s="137"/>
      <c r="I9332" s="119"/>
      <c r="J9332" s="129"/>
      <c r="K9332" s="129"/>
      <c r="L9332" s="129">
        <v>0</v>
      </c>
      <c r="M9332" s="134" t="s">
        <v>23766</v>
      </c>
    </row>
    <row r="9333" spans="1:13" hidden="1" x14ac:dyDescent="0.25">
      <c r="A9333" s="128"/>
      <c r="B9333" s="2"/>
      <c r="C9333" s="139" t="s">
        <v>9158</v>
      </c>
      <c r="D9333" s="124" t="s">
        <v>9159</v>
      </c>
      <c r="E9333" s="118" t="s">
        <v>115</v>
      </c>
      <c r="F9333" s="124" t="s">
        <v>116</v>
      </c>
      <c r="G9333" s="118" t="s">
        <v>30</v>
      </c>
      <c r="H9333" s="137"/>
      <c r="I9333" s="119"/>
      <c r="J9333" s="129"/>
      <c r="K9333" s="129"/>
      <c r="L9333" s="129">
        <v>0</v>
      </c>
      <c r="M9333" s="134" t="s">
        <v>23767</v>
      </c>
    </row>
    <row r="9334" spans="1:13" hidden="1" x14ac:dyDescent="0.25">
      <c r="A9334" s="128"/>
      <c r="B9334" s="2"/>
      <c r="C9334" s="139" t="s">
        <v>9158</v>
      </c>
      <c r="D9334" s="124" t="s">
        <v>9159</v>
      </c>
      <c r="E9334" s="118" t="s">
        <v>185</v>
      </c>
      <c r="F9334" s="124" t="s">
        <v>186</v>
      </c>
      <c r="G9334" s="118" t="s">
        <v>30</v>
      </c>
      <c r="H9334" s="137"/>
      <c r="I9334" s="119"/>
      <c r="J9334" s="129"/>
      <c r="K9334" s="129"/>
      <c r="L9334" s="129">
        <v>0</v>
      </c>
      <c r="M9334" s="134" t="s">
        <v>23768</v>
      </c>
    </row>
    <row r="9335" spans="1:13" hidden="1" x14ac:dyDescent="0.25">
      <c r="A9335" s="128"/>
      <c r="B9335" s="2"/>
      <c r="C9335" s="139" t="s">
        <v>9158</v>
      </c>
      <c r="D9335" s="124" t="s">
        <v>9159</v>
      </c>
      <c r="E9335" s="118" t="s">
        <v>214</v>
      </c>
      <c r="F9335" s="124" t="s">
        <v>215</v>
      </c>
      <c r="G9335" s="118" t="s">
        <v>30</v>
      </c>
      <c r="H9335" s="137"/>
      <c r="I9335" s="119"/>
      <c r="J9335" s="129"/>
      <c r="K9335" s="129"/>
      <c r="L9335" s="129">
        <v>0</v>
      </c>
      <c r="M9335" s="134" t="s">
        <v>23769</v>
      </c>
    </row>
    <row r="9336" spans="1:13" hidden="1" x14ac:dyDescent="0.25">
      <c r="A9336" s="128"/>
      <c r="B9336" s="2"/>
      <c r="C9336" s="139" t="s">
        <v>9158</v>
      </c>
      <c r="D9336" s="124" t="s">
        <v>9159</v>
      </c>
      <c r="E9336" s="118" t="s">
        <v>123</v>
      </c>
      <c r="F9336" s="124" t="s">
        <v>124</v>
      </c>
      <c r="G9336" s="118" t="s">
        <v>30</v>
      </c>
      <c r="H9336" s="137">
        <v>40990</v>
      </c>
      <c r="I9336" s="119">
        <v>1095.3</v>
      </c>
      <c r="J9336" s="129"/>
      <c r="K9336" s="129"/>
      <c r="L9336" s="129">
        <v>0</v>
      </c>
      <c r="M9336" s="134" t="s">
        <v>28457</v>
      </c>
    </row>
    <row r="9337" spans="1:13" hidden="1" x14ac:dyDescent="0.25">
      <c r="A9337" s="128"/>
      <c r="B9337" s="2"/>
      <c r="C9337" s="139" t="s">
        <v>9158</v>
      </c>
      <c r="D9337" s="124" t="s">
        <v>9159</v>
      </c>
      <c r="E9337" s="118" t="s">
        <v>9142</v>
      </c>
      <c r="F9337" s="124" t="s">
        <v>9143</v>
      </c>
      <c r="G9337" s="118" t="s">
        <v>30</v>
      </c>
      <c r="H9337" s="137"/>
      <c r="I9337" s="119"/>
      <c r="J9337" s="129"/>
      <c r="K9337" s="129"/>
      <c r="L9337" s="129">
        <v>0</v>
      </c>
      <c r="M9337" s="134" t="s">
        <v>23770</v>
      </c>
    </row>
    <row r="9338" spans="1:13" hidden="1" x14ac:dyDescent="0.25">
      <c r="A9338" s="128"/>
      <c r="B9338" s="2"/>
      <c r="C9338" s="139" t="s">
        <v>9158</v>
      </c>
      <c r="D9338" s="124" t="s">
        <v>9159</v>
      </c>
      <c r="E9338" s="118" t="s">
        <v>9160</v>
      </c>
      <c r="F9338" s="124" t="s">
        <v>9161</v>
      </c>
      <c r="G9338" s="118" t="s">
        <v>30</v>
      </c>
      <c r="H9338" s="137"/>
      <c r="I9338" s="119"/>
      <c r="J9338" s="129"/>
      <c r="K9338" s="129"/>
      <c r="L9338" s="129">
        <v>0</v>
      </c>
      <c r="M9338" s="134" t="s">
        <v>23771</v>
      </c>
    </row>
    <row r="9339" spans="1:13" hidden="1" x14ac:dyDescent="0.25">
      <c r="A9339" s="128"/>
      <c r="B9339" s="2"/>
      <c r="C9339" s="139" t="s">
        <v>29000</v>
      </c>
      <c r="D9339" s="124" t="s">
        <v>29001</v>
      </c>
      <c r="E9339" s="118" t="s">
        <v>48</v>
      </c>
      <c r="F9339" s="124" t="s">
        <v>35249</v>
      </c>
      <c r="G9339" s="118" t="s">
        <v>30</v>
      </c>
      <c r="H9339" s="137"/>
      <c r="I9339" s="119"/>
      <c r="J9339" s="129"/>
      <c r="K9339" s="129"/>
      <c r="L9339" s="129">
        <v>0</v>
      </c>
      <c r="M9339" s="134"/>
    </row>
    <row r="9340" spans="1:13" hidden="1" x14ac:dyDescent="0.25">
      <c r="A9340" s="128"/>
      <c r="B9340" s="2"/>
      <c r="C9340" s="139" t="s">
        <v>29722</v>
      </c>
      <c r="D9340" s="124" t="s">
        <v>29723</v>
      </c>
      <c r="E9340" s="118" t="s">
        <v>48</v>
      </c>
      <c r="F9340" s="124" t="s">
        <v>35249</v>
      </c>
      <c r="G9340" s="118" t="s">
        <v>30</v>
      </c>
      <c r="H9340" s="137"/>
      <c r="I9340" s="119"/>
      <c r="J9340" s="129"/>
      <c r="K9340" s="129"/>
      <c r="L9340" s="129">
        <v>0</v>
      </c>
      <c r="M9340" s="134" t="s">
        <v>23772</v>
      </c>
    </row>
    <row r="9341" spans="1:13" hidden="1" x14ac:dyDescent="0.25">
      <c r="A9341" s="128"/>
      <c r="B9341" s="2"/>
      <c r="C9341" s="139" t="s">
        <v>9162</v>
      </c>
      <c r="D9341" s="124" t="s">
        <v>9163</v>
      </c>
      <c r="E9341" s="118" t="s">
        <v>9164</v>
      </c>
      <c r="F9341" s="124" t="s">
        <v>9165</v>
      </c>
      <c r="G9341" s="118" t="s">
        <v>30</v>
      </c>
      <c r="H9341" s="137"/>
      <c r="I9341" s="119"/>
      <c r="J9341" s="129"/>
      <c r="K9341" s="129"/>
      <c r="L9341" s="129">
        <v>0</v>
      </c>
      <c r="M9341" s="134" t="s">
        <v>23773</v>
      </c>
    </row>
    <row r="9342" spans="1:13" hidden="1" x14ac:dyDescent="0.25">
      <c r="A9342" s="128"/>
      <c r="B9342" s="2"/>
      <c r="C9342" s="139" t="s">
        <v>42161</v>
      </c>
      <c r="D9342" s="124" t="s">
        <v>42162</v>
      </c>
      <c r="E9342" s="118" t="s">
        <v>48</v>
      </c>
      <c r="F9342" s="124" t="s">
        <v>35249</v>
      </c>
      <c r="G9342" s="118" t="s">
        <v>30</v>
      </c>
      <c r="H9342" s="137"/>
      <c r="I9342" s="119"/>
      <c r="J9342" s="129"/>
      <c r="K9342" s="129"/>
      <c r="L9342" s="129">
        <v>0</v>
      </c>
      <c r="M9342" s="134" t="s">
        <v>23774</v>
      </c>
    </row>
    <row r="9343" spans="1:13" hidden="1" x14ac:dyDescent="0.25">
      <c r="A9343" s="128"/>
      <c r="B9343" s="2"/>
      <c r="C9343" s="139" t="s">
        <v>9166</v>
      </c>
      <c r="D9343" s="124" t="s">
        <v>9167</v>
      </c>
      <c r="E9343" s="118" t="s">
        <v>48</v>
      </c>
      <c r="F9343" s="124" t="s">
        <v>35249</v>
      </c>
      <c r="G9343" s="118" t="s">
        <v>30</v>
      </c>
      <c r="H9343" s="137"/>
      <c r="I9343" s="119"/>
      <c r="J9343" s="129"/>
      <c r="K9343" s="129"/>
      <c r="L9343" s="129">
        <v>0</v>
      </c>
      <c r="M9343" s="134" t="s">
        <v>23775</v>
      </c>
    </row>
    <row r="9344" spans="1:13" hidden="1" x14ac:dyDescent="0.25">
      <c r="A9344" s="128"/>
      <c r="B9344" s="2"/>
      <c r="C9344" s="139" t="s">
        <v>42163</v>
      </c>
      <c r="D9344" s="124" t="s">
        <v>42164</v>
      </c>
      <c r="E9344" s="118" t="s">
        <v>48</v>
      </c>
      <c r="F9344" s="124" t="s">
        <v>35249</v>
      </c>
      <c r="G9344" s="118" t="s">
        <v>30</v>
      </c>
      <c r="H9344" s="137"/>
      <c r="I9344" s="119"/>
      <c r="J9344" s="129"/>
      <c r="K9344" s="129"/>
      <c r="L9344" s="129">
        <v>0</v>
      </c>
      <c r="M9344" s="134" t="s">
        <v>31898</v>
      </c>
    </row>
    <row r="9345" spans="1:13" hidden="1" x14ac:dyDescent="0.25">
      <c r="A9345" s="128"/>
      <c r="B9345" s="2"/>
      <c r="C9345" s="139" t="s">
        <v>9168</v>
      </c>
      <c r="D9345" s="124" t="s">
        <v>9169</v>
      </c>
      <c r="E9345" s="118" t="s">
        <v>7824</v>
      </c>
      <c r="F9345" s="124" t="s">
        <v>7825</v>
      </c>
      <c r="G9345" s="118" t="s">
        <v>30</v>
      </c>
      <c r="H9345" s="137">
        <v>42599</v>
      </c>
      <c r="I9345" s="119">
        <v>1717.64</v>
      </c>
      <c r="J9345" s="129"/>
      <c r="K9345" s="129"/>
      <c r="L9345" s="129">
        <v>0</v>
      </c>
      <c r="M9345" s="134" t="s">
        <v>23776</v>
      </c>
    </row>
    <row r="9346" spans="1:13" hidden="1" x14ac:dyDescent="0.25">
      <c r="A9346" s="128"/>
      <c r="B9346" s="2"/>
      <c r="C9346" s="139" t="s">
        <v>9168</v>
      </c>
      <c r="D9346" s="124" t="s">
        <v>9169</v>
      </c>
      <c r="E9346" s="118" t="s">
        <v>171</v>
      </c>
      <c r="F9346" s="124" t="s">
        <v>172</v>
      </c>
      <c r="G9346" s="118" t="s">
        <v>30</v>
      </c>
      <c r="H9346" s="137">
        <v>42621</v>
      </c>
      <c r="I9346" s="119">
        <v>2369.85</v>
      </c>
      <c r="J9346" s="129"/>
      <c r="K9346" s="129"/>
      <c r="L9346" s="129">
        <v>0</v>
      </c>
      <c r="M9346" s="134" t="s">
        <v>23777</v>
      </c>
    </row>
    <row r="9347" spans="1:13" hidden="1" x14ac:dyDescent="0.25">
      <c r="A9347" s="128"/>
      <c r="B9347" s="2"/>
      <c r="C9347" s="139" t="s">
        <v>9168</v>
      </c>
      <c r="D9347" s="124" t="s">
        <v>9169</v>
      </c>
      <c r="E9347" s="118" t="s">
        <v>115</v>
      </c>
      <c r="F9347" s="124" t="s">
        <v>116</v>
      </c>
      <c r="G9347" s="118" t="s">
        <v>30</v>
      </c>
      <c r="H9347" s="137"/>
      <c r="I9347" s="119"/>
      <c r="J9347" s="129"/>
      <c r="K9347" s="129"/>
      <c r="L9347" s="129">
        <v>0</v>
      </c>
      <c r="M9347" s="134" t="s">
        <v>27570</v>
      </c>
    </row>
    <row r="9348" spans="1:13" hidden="1" x14ac:dyDescent="0.25">
      <c r="A9348" s="128"/>
      <c r="B9348" s="2"/>
      <c r="C9348" s="139" t="s">
        <v>9168</v>
      </c>
      <c r="D9348" s="124" t="s">
        <v>9169</v>
      </c>
      <c r="E9348" s="118" t="s">
        <v>214</v>
      </c>
      <c r="F9348" s="124" t="s">
        <v>215</v>
      </c>
      <c r="G9348" s="118" t="s">
        <v>30</v>
      </c>
      <c r="H9348" s="137"/>
      <c r="I9348" s="119"/>
      <c r="J9348" s="129"/>
      <c r="K9348" s="129"/>
      <c r="L9348" s="129">
        <v>0</v>
      </c>
      <c r="M9348" s="134" t="s">
        <v>27591</v>
      </c>
    </row>
    <row r="9349" spans="1:13" hidden="1" x14ac:dyDescent="0.25">
      <c r="A9349" s="128"/>
      <c r="B9349" s="2"/>
      <c r="C9349" s="139" t="s">
        <v>9168</v>
      </c>
      <c r="D9349" s="124" t="s">
        <v>9169</v>
      </c>
      <c r="E9349" s="118" t="s">
        <v>9170</v>
      </c>
      <c r="F9349" s="124" t="s">
        <v>9171</v>
      </c>
      <c r="G9349" s="118" t="s">
        <v>30</v>
      </c>
      <c r="H9349" s="137"/>
      <c r="I9349" s="119"/>
      <c r="J9349" s="129"/>
      <c r="K9349" s="129"/>
      <c r="L9349" s="129">
        <v>0</v>
      </c>
      <c r="M9349" s="134" t="s">
        <v>23778</v>
      </c>
    </row>
    <row r="9350" spans="1:13" hidden="1" x14ac:dyDescent="0.25">
      <c r="A9350" s="128"/>
      <c r="B9350" s="2"/>
      <c r="C9350" s="139" t="s">
        <v>9168</v>
      </c>
      <c r="D9350" s="124" t="s">
        <v>9169</v>
      </c>
      <c r="E9350" s="118" t="s">
        <v>9172</v>
      </c>
      <c r="F9350" s="124" t="s">
        <v>9173</v>
      </c>
      <c r="G9350" s="118" t="s">
        <v>30</v>
      </c>
      <c r="H9350" s="137">
        <v>41311</v>
      </c>
      <c r="I9350" s="119">
        <v>1424.66</v>
      </c>
      <c r="J9350" s="129"/>
      <c r="K9350" s="129"/>
      <c r="L9350" s="129">
        <v>0</v>
      </c>
      <c r="M9350" s="134" t="s">
        <v>23779</v>
      </c>
    </row>
    <row r="9351" spans="1:13" hidden="1" x14ac:dyDescent="0.25">
      <c r="A9351" s="128"/>
      <c r="B9351" s="2"/>
      <c r="C9351" s="139" t="s">
        <v>9168</v>
      </c>
      <c r="D9351" s="124" t="s">
        <v>9169</v>
      </c>
      <c r="E9351" s="118" t="s">
        <v>9174</v>
      </c>
      <c r="F9351" s="124" t="s">
        <v>9175</v>
      </c>
      <c r="G9351" s="118" t="s">
        <v>30</v>
      </c>
      <c r="H9351" s="137"/>
      <c r="I9351" s="119"/>
      <c r="J9351" s="129"/>
      <c r="K9351" s="129"/>
      <c r="L9351" s="129">
        <v>0</v>
      </c>
      <c r="M9351" s="134" t="s">
        <v>23780</v>
      </c>
    </row>
    <row r="9352" spans="1:13" hidden="1" x14ac:dyDescent="0.25">
      <c r="A9352" s="128"/>
      <c r="B9352" s="2"/>
      <c r="C9352" s="139" t="s">
        <v>9168</v>
      </c>
      <c r="D9352" s="124" t="s">
        <v>9169</v>
      </c>
      <c r="E9352" s="118" t="s">
        <v>9137</v>
      </c>
      <c r="F9352" s="124" t="s">
        <v>9138</v>
      </c>
      <c r="G9352" s="118" t="s">
        <v>30</v>
      </c>
      <c r="H9352" s="137">
        <v>41229</v>
      </c>
      <c r="I9352" s="119">
        <v>848.66</v>
      </c>
      <c r="J9352" s="129"/>
      <c r="K9352" s="129"/>
      <c r="L9352" s="129">
        <v>0</v>
      </c>
      <c r="M9352" s="134" t="s">
        <v>28217</v>
      </c>
    </row>
    <row r="9353" spans="1:13" hidden="1" x14ac:dyDescent="0.25">
      <c r="A9353" s="128"/>
      <c r="B9353" s="2"/>
      <c r="C9353" s="139" t="s">
        <v>9176</v>
      </c>
      <c r="D9353" s="124" t="s">
        <v>9177</v>
      </c>
      <c r="E9353" s="118" t="s">
        <v>48</v>
      </c>
      <c r="F9353" s="124" t="s">
        <v>35249</v>
      </c>
      <c r="G9353" s="118" t="s">
        <v>30</v>
      </c>
      <c r="H9353" s="137"/>
      <c r="I9353" s="119"/>
      <c r="J9353" s="129"/>
      <c r="K9353" s="129"/>
      <c r="L9353" s="129">
        <v>0</v>
      </c>
      <c r="M9353" s="134" t="s">
        <v>23781</v>
      </c>
    </row>
    <row r="9354" spans="1:13" hidden="1" x14ac:dyDescent="0.25">
      <c r="A9354" s="128"/>
      <c r="B9354" s="2"/>
      <c r="C9354" s="139" t="s">
        <v>9178</v>
      </c>
      <c r="D9354" s="124" t="s">
        <v>9179</v>
      </c>
      <c r="E9354" s="118" t="s">
        <v>127</v>
      </c>
      <c r="F9354" s="124" t="s">
        <v>128</v>
      </c>
      <c r="G9354" s="118" t="s">
        <v>30</v>
      </c>
      <c r="H9354" s="137"/>
      <c r="I9354" s="119"/>
      <c r="J9354" s="129"/>
      <c r="K9354" s="129"/>
      <c r="L9354" s="129">
        <v>0</v>
      </c>
      <c r="M9354" s="134" t="s">
        <v>23782</v>
      </c>
    </row>
    <row r="9355" spans="1:13" hidden="1" x14ac:dyDescent="0.25">
      <c r="A9355" s="128"/>
      <c r="B9355" s="2"/>
      <c r="C9355" s="139" t="s">
        <v>9178</v>
      </c>
      <c r="D9355" s="124" t="s">
        <v>9179</v>
      </c>
      <c r="E9355" s="118" t="s">
        <v>129</v>
      </c>
      <c r="F9355" s="124" t="s">
        <v>130</v>
      </c>
      <c r="G9355" s="118" t="s">
        <v>30</v>
      </c>
      <c r="H9355" s="137"/>
      <c r="I9355" s="119"/>
      <c r="J9355" s="129"/>
      <c r="K9355" s="129"/>
      <c r="L9355" s="129">
        <v>0</v>
      </c>
      <c r="M9355" s="134" t="s">
        <v>31095</v>
      </c>
    </row>
    <row r="9356" spans="1:13" hidden="1" x14ac:dyDescent="0.25">
      <c r="A9356" s="128"/>
      <c r="B9356" s="2"/>
      <c r="C9356" s="139" t="s">
        <v>9178</v>
      </c>
      <c r="D9356" s="124" t="s">
        <v>9179</v>
      </c>
      <c r="E9356" s="118" t="s">
        <v>7824</v>
      </c>
      <c r="F9356" s="124" t="s">
        <v>7825</v>
      </c>
      <c r="G9356" s="118" t="s">
        <v>30</v>
      </c>
      <c r="H9356" s="137">
        <v>42585</v>
      </c>
      <c r="I9356" s="119">
        <v>769.04</v>
      </c>
      <c r="J9356" s="129"/>
      <c r="K9356" s="129"/>
      <c r="L9356" s="129">
        <v>0</v>
      </c>
      <c r="M9356" s="134" t="s">
        <v>23783</v>
      </c>
    </row>
    <row r="9357" spans="1:13" hidden="1" x14ac:dyDescent="0.25">
      <c r="A9357" s="128"/>
      <c r="B9357" s="2"/>
      <c r="C9357" s="139" t="s">
        <v>9178</v>
      </c>
      <c r="D9357" s="124" t="s">
        <v>9179</v>
      </c>
      <c r="E9357" s="118" t="s">
        <v>7856</v>
      </c>
      <c r="F9357" s="124" t="s">
        <v>7857</v>
      </c>
      <c r="G9357" s="118" t="s">
        <v>30</v>
      </c>
      <c r="H9357" s="137"/>
      <c r="I9357" s="119"/>
      <c r="J9357" s="129"/>
      <c r="K9357" s="129"/>
      <c r="L9357" s="129">
        <v>0</v>
      </c>
      <c r="M9357" s="134" t="s">
        <v>31400</v>
      </c>
    </row>
    <row r="9358" spans="1:13" hidden="1" x14ac:dyDescent="0.25">
      <c r="A9358" s="128"/>
      <c r="B9358" s="2"/>
      <c r="C9358" s="139" t="s">
        <v>9178</v>
      </c>
      <c r="D9358" s="124" t="s">
        <v>9179</v>
      </c>
      <c r="E9358" s="118" t="s">
        <v>7858</v>
      </c>
      <c r="F9358" s="124" t="s">
        <v>7859</v>
      </c>
      <c r="G9358" s="118" t="s">
        <v>30</v>
      </c>
      <c r="H9358" s="137"/>
      <c r="I9358" s="119"/>
      <c r="J9358" s="129"/>
      <c r="K9358" s="129"/>
      <c r="L9358" s="129">
        <v>0</v>
      </c>
      <c r="M9358" s="134" t="s">
        <v>23784</v>
      </c>
    </row>
    <row r="9359" spans="1:13" hidden="1" x14ac:dyDescent="0.25">
      <c r="A9359" s="128"/>
      <c r="B9359" s="2"/>
      <c r="C9359" s="139" t="s">
        <v>9178</v>
      </c>
      <c r="D9359" s="124" t="s">
        <v>9179</v>
      </c>
      <c r="E9359" s="118" t="s">
        <v>7927</v>
      </c>
      <c r="F9359" s="124" t="s">
        <v>7928</v>
      </c>
      <c r="G9359" s="118" t="s">
        <v>30</v>
      </c>
      <c r="H9359" s="137"/>
      <c r="I9359" s="119"/>
      <c r="J9359" s="129"/>
      <c r="K9359" s="129"/>
      <c r="L9359" s="129">
        <v>0</v>
      </c>
      <c r="M9359" s="134" t="s">
        <v>23785</v>
      </c>
    </row>
    <row r="9360" spans="1:13" hidden="1" x14ac:dyDescent="0.25">
      <c r="A9360" s="128"/>
      <c r="B9360" s="2"/>
      <c r="C9360" s="139" t="s">
        <v>9178</v>
      </c>
      <c r="D9360" s="124" t="s">
        <v>9179</v>
      </c>
      <c r="E9360" s="118" t="s">
        <v>7992</v>
      </c>
      <c r="F9360" s="124" t="s">
        <v>204</v>
      </c>
      <c r="G9360" s="118" t="s">
        <v>30</v>
      </c>
      <c r="H9360" s="137"/>
      <c r="I9360" s="119"/>
      <c r="J9360" s="129"/>
      <c r="K9360" s="129"/>
      <c r="L9360" s="129">
        <v>0</v>
      </c>
      <c r="M9360" s="134" t="s">
        <v>27744</v>
      </c>
    </row>
    <row r="9361" spans="1:13" hidden="1" x14ac:dyDescent="0.25">
      <c r="A9361" s="128"/>
      <c r="B9361" s="2"/>
      <c r="C9361" s="139" t="s">
        <v>9178</v>
      </c>
      <c r="D9361" s="124" t="s">
        <v>9179</v>
      </c>
      <c r="E9361" s="118" t="s">
        <v>165</v>
      </c>
      <c r="F9361" s="124" t="s">
        <v>166</v>
      </c>
      <c r="G9361" s="118" t="s">
        <v>30</v>
      </c>
      <c r="H9361" s="137"/>
      <c r="I9361" s="119"/>
      <c r="J9361" s="129"/>
      <c r="K9361" s="129"/>
      <c r="L9361" s="129">
        <v>0</v>
      </c>
      <c r="M9361" s="134" t="s">
        <v>23786</v>
      </c>
    </row>
    <row r="9362" spans="1:13" hidden="1" x14ac:dyDescent="0.25">
      <c r="A9362" s="128"/>
      <c r="B9362" s="2"/>
      <c r="C9362" s="139" t="s">
        <v>9178</v>
      </c>
      <c r="D9362" s="124" t="s">
        <v>9179</v>
      </c>
      <c r="E9362" s="118" t="s">
        <v>167</v>
      </c>
      <c r="F9362" s="124" t="s">
        <v>168</v>
      </c>
      <c r="G9362" s="118" t="s">
        <v>30</v>
      </c>
      <c r="H9362" s="137"/>
      <c r="I9362" s="119"/>
      <c r="J9362" s="129"/>
      <c r="K9362" s="129"/>
      <c r="L9362" s="129">
        <v>0</v>
      </c>
      <c r="M9362" s="134" t="s">
        <v>31314</v>
      </c>
    </row>
    <row r="9363" spans="1:13" hidden="1" x14ac:dyDescent="0.25">
      <c r="A9363" s="128"/>
      <c r="B9363" s="2"/>
      <c r="C9363" s="139" t="s">
        <v>9178</v>
      </c>
      <c r="D9363" s="124" t="s">
        <v>9179</v>
      </c>
      <c r="E9363" s="118" t="s">
        <v>171</v>
      </c>
      <c r="F9363" s="124" t="s">
        <v>172</v>
      </c>
      <c r="G9363" s="118" t="s">
        <v>30</v>
      </c>
      <c r="H9363" s="137"/>
      <c r="I9363" s="119"/>
      <c r="J9363" s="129"/>
      <c r="K9363" s="129"/>
      <c r="L9363" s="129">
        <v>0</v>
      </c>
      <c r="M9363" s="134" t="s">
        <v>23787</v>
      </c>
    </row>
    <row r="9364" spans="1:13" hidden="1" x14ac:dyDescent="0.25">
      <c r="A9364" s="128"/>
      <c r="B9364" s="2"/>
      <c r="C9364" s="139" t="s">
        <v>9178</v>
      </c>
      <c r="D9364" s="124" t="s">
        <v>9179</v>
      </c>
      <c r="E9364" s="118" t="s">
        <v>119</v>
      </c>
      <c r="F9364" s="124" t="s">
        <v>120</v>
      </c>
      <c r="G9364" s="118" t="s">
        <v>30</v>
      </c>
      <c r="H9364" s="137"/>
      <c r="I9364" s="119"/>
      <c r="J9364" s="129"/>
      <c r="K9364" s="129"/>
      <c r="L9364" s="129">
        <v>0</v>
      </c>
      <c r="M9364" s="134" t="s">
        <v>23788</v>
      </c>
    </row>
    <row r="9365" spans="1:13" hidden="1" x14ac:dyDescent="0.25">
      <c r="A9365" s="128"/>
      <c r="B9365" s="2"/>
      <c r="C9365" s="139" t="s">
        <v>9178</v>
      </c>
      <c r="D9365" s="124" t="s">
        <v>9179</v>
      </c>
      <c r="E9365" s="118" t="s">
        <v>111</v>
      </c>
      <c r="F9365" s="124" t="s">
        <v>112</v>
      </c>
      <c r="G9365" s="118" t="s">
        <v>30</v>
      </c>
      <c r="H9365" s="137"/>
      <c r="I9365" s="119"/>
      <c r="J9365" s="129"/>
      <c r="K9365" s="129"/>
      <c r="L9365" s="129">
        <v>0</v>
      </c>
      <c r="M9365" s="134" t="s">
        <v>23789</v>
      </c>
    </row>
    <row r="9366" spans="1:13" hidden="1" x14ac:dyDescent="0.25">
      <c r="A9366" s="128"/>
      <c r="B9366" s="2"/>
      <c r="C9366" s="139" t="s">
        <v>9178</v>
      </c>
      <c r="D9366" s="124" t="s">
        <v>9179</v>
      </c>
      <c r="E9366" s="118" t="s">
        <v>137</v>
      </c>
      <c r="F9366" s="124" t="s">
        <v>138</v>
      </c>
      <c r="G9366" s="118" t="s">
        <v>30</v>
      </c>
      <c r="H9366" s="137"/>
      <c r="I9366" s="119"/>
      <c r="J9366" s="129"/>
      <c r="K9366" s="129"/>
      <c r="L9366" s="129">
        <v>0</v>
      </c>
      <c r="M9366" s="134" t="s">
        <v>23790</v>
      </c>
    </row>
    <row r="9367" spans="1:13" hidden="1" x14ac:dyDescent="0.25">
      <c r="A9367" s="128"/>
      <c r="B9367" s="2"/>
      <c r="C9367" s="139" t="s">
        <v>9178</v>
      </c>
      <c r="D9367" s="124" t="s">
        <v>9179</v>
      </c>
      <c r="E9367" s="118" t="s">
        <v>9180</v>
      </c>
      <c r="F9367" s="124" t="s">
        <v>9181</v>
      </c>
      <c r="G9367" s="118" t="s">
        <v>30</v>
      </c>
      <c r="H9367" s="137">
        <v>40192</v>
      </c>
      <c r="I9367" s="119">
        <v>317.77</v>
      </c>
      <c r="J9367" s="129"/>
      <c r="K9367" s="129"/>
      <c r="L9367" s="129">
        <v>0</v>
      </c>
      <c r="M9367" s="134" t="s">
        <v>32594</v>
      </c>
    </row>
    <row r="9368" spans="1:13" hidden="1" x14ac:dyDescent="0.25">
      <c r="A9368" s="128"/>
      <c r="B9368" s="2"/>
      <c r="C9368" s="139" t="s">
        <v>9178</v>
      </c>
      <c r="D9368" s="124" t="s">
        <v>9179</v>
      </c>
      <c r="E9368" s="118" t="s">
        <v>9137</v>
      </c>
      <c r="F9368" s="124" t="s">
        <v>9138</v>
      </c>
      <c r="G9368" s="118" t="s">
        <v>30</v>
      </c>
      <c r="H9368" s="137">
        <v>41632</v>
      </c>
      <c r="I9368" s="119">
        <v>539.11</v>
      </c>
      <c r="J9368" s="129"/>
      <c r="K9368" s="129"/>
      <c r="L9368" s="129">
        <v>0</v>
      </c>
      <c r="M9368" s="134" t="s">
        <v>23791</v>
      </c>
    </row>
    <row r="9369" spans="1:13" hidden="1" x14ac:dyDescent="0.25">
      <c r="A9369" s="128"/>
      <c r="B9369" s="2"/>
      <c r="C9369" s="139" t="s">
        <v>28761</v>
      </c>
      <c r="D9369" s="124" t="s">
        <v>28762</v>
      </c>
      <c r="E9369" s="118" t="s">
        <v>48</v>
      </c>
      <c r="F9369" s="124" t="s">
        <v>35249</v>
      </c>
      <c r="G9369" s="118" t="s">
        <v>30</v>
      </c>
      <c r="H9369" s="137"/>
      <c r="I9369" s="119"/>
      <c r="J9369" s="129"/>
      <c r="K9369" s="129"/>
      <c r="L9369" s="129">
        <v>0</v>
      </c>
      <c r="M9369" s="134" t="s">
        <v>23792</v>
      </c>
    </row>
    <row r="9370" spans="1:13" hidden="1" x14ac:dyDescent="0.25">
      <c r="A9370" s="128"/>
      <c r="B9370" s="2"/>
      <c r="C9370" s="139" t="s">
        <v>29642</v>
      </c>
      <c r="D9370" s="124" t="s">
        <v>29643</v>
      </c>
      <c r="E9370" s="118" t="s">
        <v>48</v>
      </c>
      <c r="F9370" s="124" t="s">
        <v>35249</v>
      </c>
      <c r="G9370" s="118" t="s">
        <v>30</v>
      </c>
      <c r="H9370" s="137"/>
      <c r="I9370" s="119"/>
      <c r="J9370" s="129"/>
      <c r="K9370" s="129"/>
      <c r="L9370" s="129">
        <v>0</v>
      </c>
      <c r="M9370" s="134" t="s">
        <v>23793</v>
      </c>
    </row>
    <row r="9371" spans="1:13" hidden="1" x14ac:dyDescent="0.25">
      <c r="A9371" s="128"/>
      <c r="B9371" s="2"/>
      <c r="C9371" s="139" t="s">
        <v>9182</v>
      </c>
      <c r="D9371" s="124" t="s">
        <v>9183</v>
      </c>
      <c r="E9371" s="118" t="s">
        <v>48</v>
      </c>
      <c r="F9371" s="124" t="s">
        <v>35249</v>
      </c>
      <c r="G9371" s="118" t="s">
        <v>30</v>
      </c>
      <c r="H9371" s="137"/>
      <c r="I9371" s="119"/>
      <c r="J9371" s="129"/>
      <c r="K9371" s="129"/>
      <c r="L9371" s="129">
        <v>0</v>
      </c>
      <c r="M9371" s="134"/>
    </row>
    <row r="9372" spans="1:13" hidden="1" x14ac:dyDescent="0.25">
      <c r="A9372" s="128"/>
      <c r="B9372" s="2"/>
      <c r="C9372" s="139" t="s">
        <v>9184</v>
      </c>
      <c r="D9372" s="124" t="s">
        <v>9185</v>
      </c>
      <c r="E9372" s="118" t="s">
        <v>48</v>
      </c>
      <c r="F9372" s="124" t="s">
        <v>35249</v>
      </c>
      <c r="G9372" s="118" t="s">
        <v>30</v>
      </c>
      <c r="H9372" s="137">
        <v>43112</v>
      </c>
      <c r="I9372" s="119">
        <v>887.5</v>
      </c>
      <c r="J9372" s="129"/>
      <c r="K9372" s="129"/>
      <c r="L9372" s="129">
        <v>0</v>
      </c>
      <c r="M9372" s="134"/>
    </row>
    <row r="9373" spans="1:13" hidden="1" x14ac:dyDescent="0.25">
      <c r="A9373" s="128"/>
      <c r="B9373" s="2"/>
      <c r="C9373" s="139" t="s">
        <v>9186</v>
      </c>
      <c r="D9373" s="124" t="s">
        <v>9187</v>
      </c>
      <c r="E9373" s="118" t="s">
        <v>48</v>
      </c>
      <c r="F9373" s="124" t="s">
        <v>35249</v>
      </c>
      <c r="G9373" s="118" t="s">
        <v>30</v>
      </c>
      <c r="H9373" s="137"/>
      <c r="I9373" s="119"/>
      <c r="J9373" s="129"/>
      <c r="K9373" s="129"/>
      <c r="L9373" s="129">
        <v>0</v>
      </c>
      <c r="M9373" s="134" t="s">
        <v>23794</v>
      </c>
    </row>
    <row r="9374" spans="1:13" hidden="1" x14ac:dyDescent="0.25">
      <c r="A9374" s="128"/>
      <c r="B9374" s="2"/>
      <c r="C9374" s="139" t="s">
        <v>9188</v>
      </c>
      <c r="D9374" s="124" t="s">
        <v>9189</v>
      </c>
      <c r="E9374" s="118" t="s">
        <v>48</v>
      </c>
      <c r="F9374" s="124" t="s">
        <v>35249</v>
      </c>
      <c r="G9374" s="118" t="s">
        <v>30</v>
      </c>
      <c r="H9374" s="137"/>
      <c r="I9374" s="119"/>
      <c r="J9374" s="129"/>
      <c r="K9374" s="129"/>
      <c r="L9374" s="129">
        <v>0</v>
      </c>
      <c r="M9374" s="134" t="s">
        <v>23795</v>
      </c>
    </row>
    <row r="9375" spans="1:13" hidden="1" x14ac:dyDescent="0.25">
      <c r="A9375" s="128"/>
      <c r="B9375" s="2"/>
      <c r="C9375" s="139" t="s">
        <v>9190</v>
      </c>
      <c r="D9375" s="124" t="s">
        <v>9191</v>
      </c>
      <c r="E9375" s="118" t="s">
        <v>48</v>
      </c>
      <c r="F9375" s="124" t="s">
        <v>35249</v>
      </c>
      <c r="G9375" s="118" t="s">
        <v>30</v>
      </c>
      <c r="H9375" s="137"/>
      <c r="I9375" s="119"/>
      <c r="J9375" s="129"/>
      <c r="K9375" s="129"/>
      <c r="L9375" s="129">
        <v>0</v>
      </c>
      <c r="M9375" s="134" t="s">
        <v>23796</v>
      </c>
    </row>
    <row r="9376" spans="1:13" hidden="1" x14ac:dyDescent="0.25">
      <c r="A9376" s="128"/>
      <c r="B9376" s="2"/>
      <c r="C9376" s="139" t="s">
        <v>28387</v>
      </c>
      <c r="D9376" s="124" t="s">
        <v>28388</v>
      </c>
      <c r="E9376" s="118" t="s">
        <v>48</v>
      </c>
      <c r="F9376" s="124" t="s">
        <v>35249</v>
      </c>
      <c r="G9376" s="118" t="s">
        <v>30</v>
      </c>
      <c r="H9376" s="137"/>
      <c r="I9376" s="119"/>
      <c r="J9376" s="129"/>
      <c r="K9376" s="129"/>
      <c r="L9376" s="129">
        <v>0</v>
      </c>
      <c r="M9376" s="134" t="s">
        <v>23797</v>
      </c>
    </row>
    <row r="9377" spans="1:13" hidden="1" x14ac:dyDescent="0.25">
      <c r="A9377" s="128"/>
      <c r="B9377" s="2"/>
      <c r="C9377" s="139" t="s">
        <v>28426</v>
      </c>
      <c r="D9377" s="124" t="s">
        <v>28427</v>
      </c>
      <c r="E9377" s="118" t="s">
        <v>48</v>
      </c>
      <c r="F9377" s="124" t="s">
        <v>35249</v>
      </c>
      <c r="G9377" s="118" t="s">
        <v>30</v>
      </c>
      <c r="H9377" s="137"/>
      <c r="I9377" s="119"/>
      <c r="J9377" s="129"/>
      <c r="K9377" s="129"/>
      <c r="L9377" s="129">
        <v>0</v>
      </c>
      <c r="M9377" s="134" t="s">
        <v>23798</v>
      </c>
    </row>
    <row r="9378" spans="1:13" hidden="1" x14ac:dyDescent="0.25">
      <c r="A9378" s="128"/>
      <c r="B9378" s="2"/>
      <c r="C9378" s="139" t="s">
        <v>28473</v>
      </c>
      <c r="D9378" s="124" t="s">
        <v>28474</v>
      </c>
      <c r="E9378" s="118" t="s">
        <v>48</v>
      </c>
      <c r="F9378" s="124" t="s">
        <v>35249</v>
      </c>
      <c r="G9378" s="118" t="s">
        <v>30</v>
      </c>
      <c r="H9378" s="137"/>
      <c r="I9378" s="119"/>
      <c r="J9378" s="129"/>
      <c r="K9378" s="129"/>
      <c r="L9378" s="129">
        <v>0</v>
      </c>
      <c r="M9378" s="134" t="s">
        <v>23799</v>
      </c>
    </row>
    <row r="9379" spans="1:13" hidden="1" x14ac:dyDescent="0.25">
      <c r="A9379" s="128"/>
      <c r="B9379" s="2"/>
      <c r="C9379" s="139" t="s">
        <v>9192</v>
      </c>
      <c r="D9379" s="124" t="s">
        <v>9193</v>
      </c>
      <c r="E9379" s="118" t="s">
        <v>48</v>
      </c>
      <c r="F9379" s="124" t="s">
        <v>35249</v>
      </c>
      <c r="G9379" s="118" t="s">
        <v>30</v>
      </c>
      <c r="H9379" s="137"/>
      <c r="I9379" s="119"/>
      <c r="J9379" s="129"/>
      <c r="K9379" s="129"/>
      <c r="L9379" s="129">
        <v>0</v>
      </c>
      <c r="M9379" s="134" t="s">
        <v>23800</v>
      </c>
    </row>
    <row r="9380" spans="1:13" hidden="1" x14ac:dyDescent="0.25">
      <c r="A9380" s="128"/>
      <c r="B9380" s="2"/>
      <c r="C9380" s="139" t="s">
        <v>9194</v>
      </c>
      <c r="D9380" s="124" t="s">
        <v>9195</v>
      </c>
      <c r="E9380" s="118" t="s">
        <v>9196</v>
      </c>
      <c r="F9380" s="124" t="s">
        <v>9197</v>
      </c>
      <c r="G9380" s="118" t="s">
        <v>30</v>
      </c>
      <c r="H9380" s="137">
        <v>40889</v>
      </c>
      <c r="I9380" s="119">
        <v>698.95</v>
      </c>
      <c r="J9380" s="129"/>
      <c r="K9380" s="129"/>
      <c r="L9380" s="129">
        <v>0</v>
      </c>
      <c r="M9380" s="134"/>
    </row>
    <row r="9381" spans="1:13" hidden="1" x14ac:dyDescent="0.25">
      <c r="A9381" s="128"/>
      <c r="B9381" s="2"/>
      <c r="C9381" s="139" t="s">
        <v>9194</v>
      </c>
      <c r="D9381" s="124" t="s">
        <v>9195</v>
      </c>
      <c r="E9381" s="118" t="s">
        <v>9198</v>
      </c>
      <c r="F9381" s="124" t="s">
        <v>9199</v>
      </c>
      <c r="G9381" s="118" t="s">
        <v>30</v>
      </c>
      <c r="H9381" s="137">
        <v>41073</v>
      </c>
      <c r="I9381" s="119">
        <v>449.3</v>
      </c>
      <c r="J9381" s="129"/>
      <c r="K9381" s="129"/>
      <c r="L9381" s="129">
        <v>0</v>
      </c>
      <c r="M9381" s="134" t="s">
        <v>23801</v>
      </c>
    </row>
    <row r="9382" spans="1:13" hidden="1" x14ac:dyDescent="0.25">
      <c r="A9382" s="128"/>
      <c r="B9382" s="2"/>
      <c r="C9382" s="139" t="s">
        <v>9200</v>
      </c>
      <c r="D9382" s="124" t="s">
        <v>9201</v>
      </c>
      <c r="E9382" s="118" t="s">
        <v>48</v>
      </c>
      <c r="F9382" s="124" t="s">
        <v>35249</v>
      </c>
      <c r="G9382" s="118" t="s">
        <v>30</v>
      </c>
      <c r="H9382" s="137"/>
      <c r="I9382" s="119"/>
      <c r="J9382" s="129"/>
      <c r="K9382" s="129"/>
      <c r="L9382" s="129">
        <v>0</v>
      </c>
      <c r="M9382" s="134" t="s">
        <v>23802</v>
      </c>
    </row>
    <row r="9383" spans="1:13" hidden="1" x14ac:dyDescent="0.25">
      <c r="A9383" s="128"/>
      <c r="B9383" s="2"/>
      <c r="C9383" s="139" t="s">
        <v>9202</v>
      </c>
      <c r="D9383" s="124" t="s">
        <v>9203</v>
      </c>
      <c r="E9383" s="118" t="s">
        <v>9142</v>
      </c>
      <c r="F9383" s="124" t="s">
        <v>9143</v>
      </c>
      <c r="G9383" s="118" t="s">
        <v>30</v>
      </c>
      <c r="H9383" s="137"/>
      <c r="I9383" s="119"/>
      <c r="J9383" s="129"/>
      <c r="K9383" s="129"/>
      <c r="L9383" s="129">
        <v>0</v>
      </c>
      <c r="M9383" s="134" t="s">
        <v>23803</v>
      </c>
    </row>
    <row r="9384" spans="1:13" hidden="1" x14ac:dyDescent="0.25">
      <c r="A9384" s="128"/>
      <c r="B9384" s="2"/>
      <c r="C9384" s="139" t="s">
        <v>9204</v>
      </c>
      <c r="D9384" s="124" t="s">
        <v>9205</v>
      </c>
      <c r="E9384" s="118" t="s">
        <v>48</v>
      </c>
      <c r="F9384" s="124" t="s">
        <v>35249</v>
      </c>
      <c r="G9384" s="118" t="s">
        <v>30</v>
      </c>
      <c r="H9384" s="137"/>
      <c r="I9384" s="119"/>
      <c r="J9384" s="129"/>
      <c r="K9384" s="129"/>
      <c r="L9384" s="129">
        <v>0</v>
      </c>
      <c r="M9384" s="134"/>
    </row>
    <row r="9385" spans="1:13" hidden="1" x14ac:dyDescent="0.25">
      <c r="A9385" s="128"/>
      <c r="B9385" s="2"/>
      <c r="C9385" s="139" t="s">
        <v>9206</v>
      </c>
      <c r="D9385" s="124" t="s">
        <v>9207</v>
      </c>
      <c r="E9385" s="118" t="s">
        <v>7927</v>
      </c>
      <c r="F9385" s="124" t="s">
        <v>7928</v>
      </c>
      <c r="G9385" s="118" t="s">
        <v>30</v>
      </c>
      <c r="H9385" s="137">
        <v>41569</v>
      </c>
      <c r="I9385" s="119">
        <v>635.25</v>
      </c>
      <c r="J9385" s="129"/>
      <c r="K9385" s="129"/>
      <c r="L9385" s="129">
        <v>0</v>
      </c>
      <c r="M9385" s="134" t="s">
        <v>23804</v>
      </c>
    </row>
    <row r="9386" spans="1:13" hidden="1" x14ac:dyDescent="0.25">
      <c r="A9386" s="128"/>
      <c r="B9386" s="2"/>
      <c r="C9386" s="139" t="s">
        <v>9206</v>
      </c>
      <c r="D9386" s="124" t="s">
        <v>9207</v>
      </c>
      <c r="E9386" s="118" t="s">
        <v>115</v>
      </c>
      <c r="F9386" s="124" t="s">
        <v>116</v>
      </c>
      <c r="G9386" s="118" t="s">
        <v>30</v>
      </c>
      <c r="H9386" s="137"/>
      <c r="I9386" s="119"/>
      <c r="J9386" s="129"/>
      <c r="K9386" s="129"/>
      <c r="L9386" s="129">
        <v>0</v>
      </c>
      <c r="M9386" s="134" t="s">
        <v>23805</v>
      </c>
    </row>
    <row r="9387" spans="1:13" hidden="1" x14ac:dyDescent="0.25">
      <c r="A9387" s="128"/>
      <c r="B9387" s="2"/>
      <c r="C9387" s="139" t="s">
        <v>9208</v>
      </c>
      <c r="D9387" s="124" t="s">
        <v>9209</v>
      </c>
      <c r="E9387" s="118" t="s">
        <v>7838</v>
      </c>
      <c r="F9387" s="124" t="s">
        <v>7839</v>
      </c>
      <c r="G9387" s="118" t="s">
        <v>30</v>
      </c>
      <c r="H9387" s="137">
        <v>42895</v>
      </c>
      <c r="I9387" s="119">
        <v>698.4</v>
      </c>
      <c r="J9387" s="129"/>
      <c r="K9387" s="129"/>
      <c r="L9387" s="129">
        <v>0</v>
      </c>
      <c r="M9387" s="134" t="s">
        <v>23806</v>
      </c>
    </row>
    <row r="9388" spans="1:13" hidden="1" x14ac:dyDescent="0.25">
      <c r="A9388" s="128"/>
      <c r="B9388" s="2"/>
      <c r="C9388" s="139" t="s">
        <v>9208</v>
      </c>
      <c r="D9388" s="124" t="s">
        <v>9209</v>
      </c>
      <c r="E9388" s="118" t="s">
        <v>115</v>
      </c>
      <c r="F9388" s="124" t="s">
        <v>116</v>
      </c>
      <c r="G9388" s="118" t="s">
        <v>30</v>
      </c>
      <c r="H9388" s="137"/>
      <c r="I9388" s="119"/>
      <c r="J9388" s="129"/>
      <c r="K9388" s="129"/>
      <c r="L9388" s="129">
        <v>0</v>
      </c>
      <c r="M9388" s="134" t="s">
        <v>23807</v>
      </c>
    </row>
    <row r="9389" spans="1:13" hidden="1" x14ac:dyDescent="0.25">
      <c r="A9389" s="128"/>
      <c r="B9389" s="2"/>
      <c r="C9389" s="139" t="s">
        <v>9208</v>
      </c>
      <c r="D9389" s="124" t="s">
        <v>9209</v>
      </c>
      <c r="E9389" s="118" t="s">
        <v>123</v>
      </c>
      <c r="F9389" s="124" t="s">
        <v>124</v>
      </c>
      <c r="G9389" s="118" t="s">
        <v>30</v>
      </c>
      <c r="H9389" s="137">
        <v>41100</v>
      </c>
      <c r="I9389" s="119">
        <v>583.82000000000005</v>
      </c>
      <c r="J9389" s="129"/>
      <c r="K9389" s="129"/>
      <c r="L9389" s="129">
        <v>0</v>
      </c>
      <c r="M9389" s="134" t="s">
        <v>23808</v>
      </c>
    </row>
    <row r="9390" spans="1:13" hidden="1" x14ac:dyDescent="0.25">
      <c r="A9390" s="128"/>
      <c r="B9390" s="2"/>
      <c r="C9390" s="139" t="s">
        <v>9208</v>
      </c>
      <c r="D9390" s="124" t="s">
        <v>9209</v>
      </c>
      <c r="E9390" s="118" t="s">
        <v>9142</v>
      </c>
      <c r="F9390" s="124" t="s">
        <v>9143</v>
      </c>
      <c r="G9390" s="118" t="s">
        <v>30</v>
      </c>
      <c r="H9390" s="137"/>
      <c r="I9390" s="119"/>
      <c r="J9390" s="129"/>
      <c r="K9390" s="129"/>
      <c r="L9390" s="129">
        <v>0</v>
      </c>
      <c r="M9390" s="134" t="s">
        <v>23809</v>
      </c>
    </row>
    <row r="9391" spans="1:13" hidden="1" x14ac:dyDescent="0.25">
      <c r="A9391" s="128"/>
      <c r="B9391" s="2"/>
      <c r="C9391" s="139" t="s">
        <v>9208</v>
      </c>
      <c r="D9391" s="124" t="s">
        <v>9209</v>
      </c>
      <c r="E9391" s="118" t="s">
        <v>9210</v>
      </c>
      <c r="F9391" s="124" t="s">
        <v>9211</v>
      </c>
      <c r="G9391" s="118" t="s">
        <v>30</v>
      </c>
      <c r="H9391" s="137"/>
      <c r="I9391" s="119"/>
      <c r="J9391" s="129"/>
      <c r="K9391" s="129"/>
      <c r="L9391" s="129">
        <v>0</v>
      </c>
      <c r="M9391" s="134" t="s">
        <v>29191</v>
      </c>
    </row>
    <row r="9392" spans="1:13" hidden="1" x14ac:dyDescent="0.25">
      <c r="A9392" s="128"/>
      <c r="B9392" s="2"/>
      <c r="C9392" s="139" t="s">
        <v>9208</v>
      </c>
      <c r="D9392" s="124" t="s">
        <v>9209</v>
      </c>
      <c r="E9392" s="118" t="s">
        <v>9212</v>
      </c>
      <c r="F9392" s="124" t="s">
        <v>9213</v>
      </c>
      <c r="G9392" s="118" t="s">
        <v>30</v>
      </c>
      <c r="H9392" s="137"/>
      <c r="I9392" s="119"/>
      <c r="J9392" s="129"/>
      <c r="K9392" s="129"/>
      <c r="L9392" s="129">
        <v>0</v>
      </c>
      <c r="M9392" s="134" t="s">
        <v>28962</v>
      </c>
    </row>
    <row r="9393" spans="1:13" hidden="1" x14ac:dyDescent="0.25">
      <c r="A9393" s="128"/>
      <c r="B9393" s="2"/>
      <c r="C9393" s="139" t="s">
        <v>9208</v>
      </c>
      <c r="D9393" s="124" t="s">
        <v>9209</v>
      </c>
      <c r="E9393" s="118" t="s">
        <v>125</v>
      </c>
      <c r="F9393" s="124" t="s">
        <v>126</v>
      </c>
      <c r="G9393" s="118" t="s">
        <v>30</v>
      </c>
      <c r="H9393" s="137">
        <v>41073</v>
      </c>
      <c r="I9393" s="119">
        <v>573.07000000000005</v>
      </c>
      <c r="J9393" s="129"/>
      <c r="K9393" s="129"/>
      <c r="L9393" s="129">
        <v>0</v>
      </c>
      <c r="M9393" s="134"/>
    </row>
    <row r="9394" spans="1:13" hidden="1" x14ac:dyDescent="0.25">
      <c r="A9394" s="128"/>
      <c r="B9394" s="2"/>
      <c r="C9394" s="139" t="s">
        <v>9208</v>
      </c>
      <c r="D9394" s="124" t="s">
        <v>9209</v>
      </c>
      <c r="E9394" s="118" t="s">
        <v>9198</v>
      </c>
      <c r="F9394" s="124" t="s">
        <v>9199</v>
      </c>
      <c r="G9394" s="118" t="s">
        <v>30</v>
      </c>
      <c r="H9394" s="137">
        <v>41122</v>
      </c>
      <c r="I9394" s="119">
        <v>564.62</v>
      </c>
      <c r="J9394" s="129"/>
      <c r="K9394" s="129"/>
      <c r="L9394" s="129">
        <v>0</v>
      </c>
      <c r="M9394" s="134"/>
    </row>
    <row r="9395" spans="1:13" hidden="1" x14ac:dyDescent="0.25">
      <c r="A9395" s="128"/>
      <c r="B9395" s="2"/>
      <c r="C9395" s="139" t="s">
        <v>9208</v>
      </c>
      <c r="D9395" s="124" t="s">
        <v>9209</v>
      </c>
      <c r="E9395" s="118" t="s">
        <v>9214</v>
      </c>
      <c r="F9395" s="124" t="s">
        <v>9215</v>
      </c>
      <c r="G9395" s="118" t="s">
        <v>30</v>
      </c>
      <c r="H9395" s="137">
        <v>42577</v>
      </c>
      <c r="I9395" s="119">
        <v>1004.47</v>
      </c>
      <c r="J9395" s="129"/>
      <c r="K9395" s="129"/>
      <c r="L9395" s="129">
        <v>0</v>
      </c>
      <c r="M9395" s="134" t="s">
        <v>33061</v>
      </c>
    </row>
    <row r="9396" spans="1:13" hidden="1" x14ac:dyDescent="0.25">
      <c r="A9396" s="128"/>
      <c r="B9396" s="2"/>
      <c r="C9396" s="139" t="s">
        <v>32668</v>
      </c>
      <c r="D9396" s="124" t="s">
        <v>32669</v>
      </c>
      <c r="E9396" s="118" t="s">
        <v>48</v>
      </c>
      <c r="F9396" s="124" t="s">
        <v>35249</v>
      </c>
      <c r="G9396" s="118" t="s">
        <v>30</v>
      </c>
      <c r="H9396" s="137"/>
      <c r="I9396" s="119"/>
      <c r="J9396" s="129"/>
      <c r="K9396" s="129"/>
      <c r="L9396" s="129">
        <v>0</v>
      </c>
      <c r="M9396" s="134" t="s">
        <v>30179</v>
      </c>
    </row>
    <row r="9397" spans="1:13" hidden="1" x14ac:dyDescent="0.25">
      <c r="A9397" s="128"/>
      <c r="B9397" s="2"/>
      <c r="C9397" s="139" t="s">
        <v>9216</v>
      </c>
      <c r="D9397" s="124" t="s">
        <v>9217</v>
      </c>
      <c r="E9397" s="118" t="s">
        <v>7927</v>
      </c>
      <c r="F9397" s="124" t="s">
        <v>7928</v>
      </c>
      <c r="G9397" s="118" t="s">
        <v>30</v>
      </c>
      <c r="H9397" s="137">
        <v>41576</v>
      </c>
      <c r="I9397" s="119">
        <v>984.45</v>
      </c>
      <c r="J9397" s="129"/>
      <c r="K9397" s="129"/>
      <c r="L9397" s="129">
        <v>0</v>
      </c>
      <c r="M9397" s="134" t="s">
        <v>30087</v>
      </c>
    </row>
    <row r="9398" spans="1:13" hidden="1" x14ac:dyDescent="0.25">
      <c r="A9398" s="128"/>
      <c r="B9398" s="2"/>
      <c r="C9398" s="139" t="s">
        <v>9216</v>
      </c>
      <c r="D9398" s="124" t="s">
        <v>9217</v>
      </c>
      <c r="E9398" s="118" t="s">
        <v>7988</v>
      </c>
      <c r="F9398" s="124" t="s">
        <v>156</v>
      </c>
      <c r="G9398" s="118" t="s">
        <v>30</v>
      </c>
      <c r="H9398" s="137"/>
      <c r="I9398" s="119"/>
      <c r="J9398" s="129"/>
      <c r="K9398" s="129"/>
      <c r="L9398" s="129">
        <v>0</v>
      </c>
      <c r="M9398" s="134" t="s">
        <v>30122</v>
      </c>
    </row>
    <row r="9399" spans="1:13" hidden="1" x14ac:dyDescent="0.25">
      <c r="A9399" s="128"/>
      <c r="B9399" s="2"/>
      <c r="C9399" s="139" t="s">
        <v>9216</v>
      </c>
      <c r="D9399" s="124" t="s">
        <v>9217</v>
      </c>
      <c r="E9399" s="118" t="s">
        <v>115</v>
      </c>
      <c r="F9399" s="124" t="s">
        <v>116</v>
      </c>
      <c r="G9399" s="118" t="s">
        <v>30</v>
      </c>
      <c r="H9399" s="137"/>
      <c r="I9399" s="119"/>
      <c r="J9399" s="129"/>
      <c r="K9399" s="129"/>
      <c r="L9399" s="129">
        <v>0</v>
      </c>
      <c r="M9399" s="134" t="s">
        <v>30637</v>
      </c>
    </row>
    <row r="9400" spans="1:13" hidden="1" x14ac:dyDescent="0.25">
      <c r="A9400" s="128"/>
      <c r="B9400" s="2"/>
      <c r="C9400" s="139" t="s">
        <v>9218</v>
      </c>
      <c r="D9400" s="124" t="s">
        <v>9219</v>
      </c>
      <c r="E9400" s="118" t="s">
        <v>131</v>
      </c>
      <c r="F9400" s="124" t="s">
        <v>132</v>
      </c>
      <c r="G9400" s="118" t="s">
        <v>30</v>
      </c>
      <c r="H9400" s="137">
        <v>41559</v>
      </c>
      <c r="I9400" s="119">
        <v>1087.77</v>
      </c>
      <c r="J9400" s="129"/>
      <c r="K9400" s="129"/>
      <c r="L9400" s="129">
        <v>0</v>
      </c>
      <c r="M9400" s="134" t="s">
        <v>30640</v>
      </c>
    </row>
    <row r="9401" spans="1:13" hidden="1" x14ac:dyDescent="0.25">
      <c r="A9401" s="128"/>
      <c r="B9401" s="2"/>
      <c r="C9401" s="139" t="s">
        <v>9220</v>
      </c>
      <c r="D9401" s="124" t="s">
        <v>9221</v>
      </c>
      <c r="E9401" s="118" t="s">
        <v>117</v>
      </c>
      <c r="F9401" s="124" t="s">
        <v>118</v>
      </c>
      <c r="G9401" s="118" t="s">
        <v>30</v>
      </c>
      <c r="H9401" s="137"/>
      <c r="I9401" s="119"/>
      <c r="J9401" s="129"/>
      <c r="K9401" s="129"/>
      <c r="L9401" s="129">
        <v>0</v>
      </c>
      <c r="M9401" s="134" t="s">
        <v>30732</v>
      </c>
    </row>
    <row r="9402" spans="1:13" hidden="1" x14ac:dyDescent="0.25">
      <c r="A9402" s="128"/>
      <c r="B9402" s="2"/>
      <c r="C9402" s="139" t="s">
        <v>9220</v>
      </c>
      <c r="D9402" s="124" t="s">
        <v>9221</v>
      </c>
      <c r="E9402" s="118" t="s">
        <v>9180</v>
      </c>
      <c r="F9402" s="124" t="s">
        <v>9181</v>
      </c>
      <c r="G9402" s="118" t="s">
        <v>30</v>
      </c>
      <c r="H9402" s="137">
        <v>40266</v>
      </c>
      <c r="I9402" s="119">
        <v>446.19</v>
      </c>
      <c r="J9402" s="129"/>
      <c r="K9402" s="129"/>
      <c r="L9402" s="129">
        <v>0</v>
      </c>
      <c r="M9402" s="134" t="s">
        <v>30110</v>
      </c>
    </row>
    <row r="9403" spans="1:13" hidden="1" x14ac:dyDescent="0.25">
      <c r="A9403" s="128"/>
      <c r="B9403" s="2"/>
      <c r="C9403" s="139" t="s">
        <v>9220</v>
      </c>
      <c r="D9403" s="124" t="s">
        <v>9221</v>
      </c>
      <c r="E9403" s="118" t="s">
        <v>9222</v>
      </c>
      <c r="F9403" s="124" t="s">
        <v>9181</v>
      </c>
      <c r="G9403" s="118" t="s">
        <v>30</v>
      </c>
      <c r="H9403" s="137">
        <v>40275</v>
      </c>
      <c r="I9403" s="119">
        <v>467.95</v>
      </c>
      <c r="J9403" s="129"/>
      <c r="K9403" s="129"/>
      <c r="L9403" s="129">
        <v>0</v>
      </c>
      <c r="M9403" s="134"/>
    </row>
    <row r="9404" spans="1:13" hidden="1" x14ac:dyDescent="0.25">
      <c r="A9404" s="128"/>
      <c r="B9404" s="2"/>
      <c r="C9404" s="139" t="s">
        <v>9223</v>
      </c>
      <c r="D9404" s="124" t="s">
        <v>9224</v>
      </c>
      <c r="E9404" s="118" t="s">
        <v>48</v>
      </c>
      <c r="F9404" s="124" t="s">
        <v>35249</v>
      </c>
      <c r="G9404" s="118" t="s">
        <v>30</v>
      </c>
      <c r="H9404" s="137"/>
      <c r="I9404" s="119"/>
      <c r="J9404" s="129"/>
      <c r="K9404" s="129"/>
      <c r="L9404" s="129">
        <v>0</v>
      </c>
      <c r="M9404" s="134"/>
    </row>
    <row r="9405" spans="1:13" hidden="1" x14ac:dyDescent="0.25">
      <c r="A9405" s="128"/>
      <c r="B9405" s="2"/>
      <c r="C9405" s="139" t="s">
        <v>29477</v>
      </c>
      <c r="D9405" s="124" t="s">
        <v>35013</v>
      </c>
      <c r="E9405" s="118" t="s">
        <v>48</v>
      </c>
      <c r="F9405" s="124" t="s">
        <v>35249</v>
      </c>
      <c r="G9405" s="118" t="s">
        <v>30</v>
      </c>
      <c r="H9405" s="137"/>
      <c r="I9405" s="119"/>
      <c r="J9405" s="129"/>
      <c r="K9405" s="129"/>
      <c r="L9405" s="129">
        <v>0</v>
      </c>
      <c r="M9405" s="134"/>
    </row>
    <row r="9406" spans="1:13" hidden="1" x14ac:dyDescent="0.25">
      <c r="A9406" s="128"/>
      <c r="B9406" s="2"/>
      <c r="C9406" s="139" t="s">
        <v>9225</v>
      </c>
      <c r="D9406" s="124" t="s">
        <v>9226</v>
      </c>
      <c r="E9406" s="118" t="s">
        <v>48</v>
      </c>
      <c r="F9406" s="124" t="s">
        <v>35249</v>
      </c>
      <c r="G9406" s="118" t="s">
        <v>30</v>
      </c>
      <c r="H9406" s="137"/>
      <c r="I9406" s="119"/>
      <c r="J9406" s="129"/>
      <c r="K9406" s="129"/>
      <c r="L9406" s="129">
        <v>0</v>
      </c>
      <c r="M9406" s="134"/>
    </row>
    <row r="9407" spans="1:13" hidden="1" x14ac:dyDescent="0.25">
      <c r="A9407" s="128"/>
      <c r="B9407" s="2"/>
      <c r="C9407" s="139" t="s">
        <v>9227</v>
      </c>
      <c r="D9407" s="124" t="s">
        <v>9228</v>
      </c>
      <c r="E9407" s="118" t="s">
        <v>48</v>
      </c>
      <c r="F9407" s="124" t="s">
        <v>35249</v>
      </c>
      <c r="G9407" s="118" t="s">
        <v>30</v>
      </c>
      <c r="H9407" s="137"/>
      <c r="I9407" s="119"/>
      <c r="J9407" s="129"/>
      <c r="K9407" s="129"/>
      <c r="L9407" s="129">
        <v>0</v>
      </c>
      <c r="M9407" s="134"/>
    </row>
    <row r="9408" spans="1:13" hidden="1" x14ac:dyDescent="0.25">
      <c r="A9408" s="128"/>
      <c r="B9408" s="2"/>
      <c r="C9408" s="139" t="s">
        <v>9229</v>
      </c>
      <c r="D9408" s="124" t="s">
        <v>9230</v>
      </c>
      <c r="E9408" s="118" t="s">
        <v>48</v>
      </c>
      <c r="F9408" s="124" t="s">
        <v>35249</v>
      </c>
      <c r="G9408" s="118" t="s">
        <v>30</v>
      </c>
      <c r="H9408" s="137"/>
      <c r="I9408" s="119"/>
      <c r="J9408" s="129"/>
      <c r="K9408" s="129"/>
      <c r="L9408" s="129">
        <v>0</v>
      </c>
      <c r="M9408" s="134" t="s">
        <v>34734</v>
      </c>
    </row>
    <row r="9409" spans="1:13" hidden="1" x14ac:dyDescent="0.25">
      <c r="A9409" s="128"/>
      <c r="B9409" s="2"/>
      <c r="C9409" s="139" t="s">
        <v>9231</v>
      </c>
      <c r="D9409" s="124" t="s">
        <v>9232</v>
      </c>
      <c r="E9409" s="118" t="s">
        <v>48</v>
      </c>
      <c r="F9409" s="124" t="s">
        <v>35249</v>
      </c>
      <c r="G9409" s="118" t="s">
        <v>30</v>
      </c>
      <c r="H9409" s="137"/>
      <c r="I9409" s="119"/>
      <c r="J9409" s="129"/>
      <c r="K9409" s="129"/>
      <c r="L9409" s="129">
        <v>0</v>
      </c>
      <c r="M9409" s="134" t="s">
        <v>34737</v>
      </c>
    </row>
    <row r="9410" spans="1:13" hidden="1" x14ac:dyDescent="0.25">
      <c r="A9410" s="128"/>
      <c r="B9410" s="2"/>
      <c r="C9410" s="139" t="s">
        <v>29103</v>
      </c>
      <c r="D9410" s="124" t="s">
        <v>29104</v>
      </c>
      <c r="E9410" s="118" t="s">
        <v>48</v>
      </c>
      <c r="F9410" s="124" t="s">
        <v>35249</v>
      </c>
      <c r="G9410" s="118" t="s">
        <v>30</v>
      </c>
      <c r="H9410" s="137"/>
      <c r="I9410" s="119"/>
      <c r="J9410" s="129"/>
      <c r="K9410" s="129"/>
      <c r="L9410" s="129">
        <v>0</v>
      </c>
      <c r="M9410" s="134" t="s">
        <v>34990</v>
      </c>
    </row>
    <row r="9411" spans="1:13" hidden="1" x14ac:dyDescent="0.25">
      <c r="A9411" s="128"/>
      <c r="B9411" s="2"/>
      <c r="C9411" s="139" t="s">
        <v>9233</v>
      </c>
      <c r="D9411" s="124" t="s">
        <v>9234</v>
      </c>
      <c r="E9411" s="118" t="s">
        <v>48</v>
      </c>
      <c r="F9411" s="124" t="s">
        <v>35249</v>
      </c>
      <c r="G9411" s="118" t="s">
        <v>30</v>
      </c>
      <c r="H9411" s="137"/>
      <c r="I9411" s="119"/>
      <c r="J9411" s="129"/>
      <c r="K9411" s="129"/>
      <c r="L9411" s="129">
        <v>0</v>
      </c>
      <c r="M9411" s="134" t="s">
        <v>34964</v>
      </c>
    </row>
    <row r="9412" spans="1:13" hidden="1" x14ac:dyDescent="0.25">
      <c r="A9412" s="128"/>
      <c r="B9412" s="2"/>
      <c r="C9412" s="139" t="s">
        <v>19282</v>
      </c>
      <c r="D9412" s="124" t="s">
        <v>19281</v>
      </c>
      <c r="E9412" s="118" t="s">
        <v>48</v>
      </c>
      <c r="F9412" s="124" t="s">
        <v>35249</v>
      </c>
      <c r="G9412" s="118" t="s">
        <v>30</v>
      </c>
      <c r="H9412" s="137"/>
      <c r="I9412" s="119"/>
      <c r="J9412" s="129"/>
      <c r="K9412" s="129"/>
      <c r="L9412" s="129">
        <v>0</v>
      </c>
      <c r="M9412" s="134" t="s">
        <v>35035</v>
      </c>
    </row>
    <row r="9413" spans="1:13" hidden="1" x14ac:dyDescent="0.25">
      <c r="A9413" s="128"/>
      <c r="B9413" s="2"/>
      <c r="C9413" s="139" t="s">
        <v>9235</v>
      </c>
      <c r="D9413" s="124" t="s">
        <v>9236</v>
      </c>
      <c r="E9413" s="118" t="s">
        <v>48</v>
      </c>
      <c r="F9413" s="124" t="s">
        <v>35249</v>
      </c>
      <c r="G9413" s="118" t="s">
        <v>30</v>
      </c>
      <c r="H9413" s="137"/>
      <c r="I9413" s="119"/>
      <c r="J9413" s="129"/>
      <c r="K9413" s="129"/>
      <c r="L9413" s="129">
        <v>0</v>
      </c>
      <c r="M9413" s="134" t="s">
        <v>35124</v>
      </c>
    </row>
    <row r="9414" spans="1:13" hidden="1" x14ac:dyDescent="0.25">
      <c r="A9414" s="128"/>
      <c r="B9414" s="2"/>
      <c r="C9414" s="139" t="s">
        <v>9237</v>
      </c>
      <c r="D9414" s="124" t="s">
        <v>9238</v>
      </c>
      <c r="E9414" s="118" t="s">
        <v>48</v>
      </c>
      <c r="F9414" s="124" t="s">
        <v>35249</v>
      </c>
      <c r="G9414" s="118" t="s">
        <v>30</v>
      </c>
      <c r="H9414" s="137"/>
      <c r="I9414" s="119"/>
      <c r="J9414" s="129"/>
      <c r="K9414" s="129"/>
      <c r="L9414" s="129">
        <v>0</v>
      </c>
      <c r="M9414" s="134" t="s">
        <v>34741</v>
      </c>
    </row>
    <row r="9415" spans="1:13" hidden="1" x14ac:dyDescent="0.25">
      <c r="A9415" s="128"/>
      <c r="B9415" s="2"/>
      <c r="C9415" s="139" t="s">
        <v>28832</v>
      </c>
      <c r="D9415" s="124" t="s">
        <v>28833</v>
      </c>
      <c r="E9415" s="118" t="s">
        <v>48</v>
      </c>
      <c r="F9415" s="124" t="s">
        <v>35249</v>
      </c>
      <c r="G9415" s="118" t="s">
        <v>30</v>
      </c>
      <c r="H9415" s="137"/>
      <c r="I9415" s="119"/>
      <c r="J9415" s="129"/>
      <c r="K9415" s="129"/>
      <c r="L9415" s="129">
        <v>0</v>
      </c>
      <c r="M9415" s="134" t="s">
        <v>35044</v>
      </c>
    </row>
    <row r="9416" spans="1:13" hidden="1" x14ac:dyDescent="0.25">
      <c r="A9416" s="128"/>
      <c r="B9416" s="2"/>
      <c r="C9416" s="139" t="s">
        <v>29003</v>
      </c>
      <c r="D9416" s="124" t="s">
        <v>29004</v>
      </c>
      <c r="E9416" s="118" t="s">
        <v>48</v>
      </c>
      <c r="F9416" s="124" t="s">
        <v>35249</v>
      </c>
      <c r="G9416" s="118" t="s">
        <v>2</v>
      </c>
      <c r="H9416" s="137"/>
      <c r="I9416" s="119"/>
      <c r="J9416" s="129"/>
      <c r="K9416" s="129"/>
      <c r="L9416" s="129">
        <v>0</v>
      </c>
      <c r="M9416" s="134" t="s">
        <v>34743</v>
      </c>
    </row>
    <row r="9417" spans="1:13" hidden="1" x14ac:dyDescent="0.25">
      <c r="A9417" s="128"/>
      <c r="B9417" s="2"/>
      <c r="C9417" s="139" t="s">
        <v>9239</v>
      </c>
      <c r="D9417" s="124" t="s">
        <v>9240</v>
      </c>
      <c r="E9417" s="118" t="s">
        <v>48</v>
      </c>
      <c r="F9417" s="124" t="s">
        <v>35249</v>
      </c>
      <c r="G9417" s="118" t="s">
        <v>30</v>
      </c>
      <c r="H9417" s="137"/>
      <c r="I9417" s="119"/>
      <c r="J9417" s="129"/>
      <c r="K9417" s="129"/>
      <c r="L9417" s="129">
        <v>0</v>
      </c>
      <c r="M9417" s="134" t="s">
        <v>34944</v>
      </c>
    </row>
    <row r="9418" spans="1:13" hidden="1" x14ac:dyDescent="0.25">
      <c r="A9418" s="128"/>
      <c r="B9418" s="2"/>
      <c r="C9418" s="139" t="s">
        <v>29316</v>
      </c>
      <c r="D9418" s="124" t="s">
        <v>29317</v>
      </c>
      <c r="E9418" s="118" t="s">
        <v>48</v>
      </c>
      <c r="F9418" s="124" t="s">
        <v>35249</v>
      </c>
      <c r="G9418" s="118" t="s">
        <v>30</v>
      </c>
      <c r="H9418" s="137"/>
      <c r="I9418" s="119"/>
      <c r="J9418" s="129"/>
      <c r="K9418" s="129"/>
      <c r="L9418" s="129">
        <v>0</v>
      </c>
      <c r="M9418" s="134" t="s">
        <v>34969</v>
      </c>
    </row>
    <row r="9419" spans="1:13" hidden="1" x14ac:dyDescent="0.25">
      <c r="A9419" s="128"/>
      <c r="B9419" s="2"/>
      <c r="C9419" s="139" t="s">
        <v>9241</v>
      </c>
      <c r="D9419" s="124" t="s">
        <v>9242</v>
      </c>
      <c r="E9419" s="118" t="s">
        <v>182</v>
      </c>
      <c r="F9419" s="124" t="s">
        <v>183</v>
      </c>
      <c r="G9419" s="118" t="s">
        <v>30</v>
      </c>
      <c r="H9419" s="137">
        <v>43795</v>
      </c>
      <c r="I9419" s="119">
        <v>440.1</v>
      </c>
      <c r="J9419" s="129"/>
      <c r="K9419" s="129"/>
      <c r="L9419" s="129">
        <v>0</v>
      </c>
      <c r="M9419" s="134" t="s">
        <v>34745</v>
      </c>
    </row>
    <row r="9420" spans="1:13" hidden="1" x14ac:dyDescent="0.25">
      <c r="A9420" s="128"/>
      <c r="B9420" s="2"/>
      <c r="C9420" s="139" t="s">
        <v>9241</v>
      </c>
      <c r="D9420" s="124" t="s">
        <v>9242</v>
      </c>
      <c r="E9420" s="118" t="s">
        <v>115</v>
      </c>
      <c r="F9420" s="124" t="s">
        <v>116</v>
      </c>
      <c r="G9420" s="118" t="s">
        <v>30</v>
      </c>
      <c r="H9420" s="137">
        <v>46031</v>
      </c>
      <c r="I9420" s="119">
        <v>501</v>
      </c>
      <c r="J9420" s="129"/>
      <c r="K9420" s="129"/>
      <c r="L9420" s="129">
        <v>0</v>
      </c>
      <c r="M9420" s="134" t="s">
        <v>34950</v>
      </c>
    </row>
    <row r="9421" spans="1:13" hidden="1" x14ac:dyDescent="0.25">
      <c r="A9421" s="128"/>
      <c r="B9421" s="2"/>
      <c r="C9421" s="139" t="s">
        <v>9241</v>
      </c>
      <c r="D9421" s="124" t="s">
        <v>9242</v>
      </c>
      <c r="E9421" s="118" t="s">
        <v>9243</v>
      </c>
      <c r="F9421" s="124" t="s">
        <v>9244</v>
      </c>
      <c r="G9421" s="118" t="s">
        <v>30</v>
      </c>
      <c r="H9421" s="137">
        <v>40281</v>
      </c>
      <c r="I9421" s="119">
        <v>720</v>
      </c>
      <c r="J9421" s="129"/>
      <c r="K9421" s="129"/>
      <c r="L9421" s="129">
        <v>0</v>
      </c>
      <c r="M9421" s="134" t="s">
        <v>34961</v>
      </c>
    </row>
    <row r="9422" spans="1:13" hidden="1" x14ac:dyDescent="0.25">
      <c r="A9422" s="128"/>
      <c r="B9422" s="2"/>
      <c r="C9422" s="139" t="s">
        <v>9241</v>
      </c>
      <c r="D9422" s="124" t="s">
        <v>9242</v>
      </c>
      <c r="E9422" s="118" t="s">
        <v>9245</v>
      </c>
      <c r="F9422" s="124" t="s">
        <v>9246</v>
      </c>
      <c r="G9422" s="118" t="s">
        <v>30</v>
      </c>
      <c r="H9422" s="137">
        <v>41288</v>
      </c>
      <c r="I9422" s="119">
        <v>346</v>
      </c>
      <c r="J9422" s="129"/>
      <c r="K9422" s="129"/>
      <c r="L9422" s="129">
        <v>0</v>
      </c>
      <c r="M9422" s="134" t="s">
        <v>34981</v>
      </c>
    </row>
    <row r="9423" spans="1:13" hidden="1" x14ac:dyDescent="0.25">
      <c r="A9423" s="128"/>
      <c r="B9423" s="2"/>
      <c r="C9423" s="139" t="s">
        <v>9241</v>
      </c>
      <c r="D9423" s="124" t="s">
        <v>9242</v>
      </c>
      <c r="E9423" s="118" t="s">
        <v>9247</v>
      </c>
      <c r="F9423" s="124" t="s">
        <v>9248</v>
      </c>
      <c r="G9423" s="118" t="s">
        <v>30</v>
      </c>
      <c r="H9423" s="137">
        <v>41331</v>
      </c>
      <c r="I9423" s="119">
        <v>441.6</v>
      </c>
      <c r="J9423" s="129"/>
      <c r="K9423" s="129"/>
      <c r="L9423" s="129">
        <v>0</v>
      </c>
      <c r="M9423" s="134" t="s">
        <v>34927</v>
      </c>
    </row>
    <row r="9424" spans="1:13" hidden="1" x14ac:dyDescent="0.25">
      <c r="A9424" s="128"/>
      <c r="B9424" s="2"/>
      <c r="C9424" s="139" t="s">
        <v>9241</v>
      </c>
      <c r="D9424" s="124" t="s">
        <v>9242</v>
      </c>
      <c r="E9424" s="118" t="s">
        <v>9249</v>
      </c>
      <c r="F9424" s="124" t="s">
        <v>9250</v>
      </c>
      <c r="G9424" s="118" t="s">
        <v>30</v>
      </c>
      <c r="H9424" s="137">
        <v>41340</v>
      </c>
      <c r="I9424" s="119">
        <v>342.2</v>
      </c>
      <c r="J9424" s="129"/>
      <c r="K9424" s="129"/>
      <c r="L9424" s="129">
        <v>0</v>
      </c>
      <c r="M9424" s="134" t="s">
        <v>34748</v>
      </c>
    </row>
    <row r="9425" spans="1:13" hidden="1" x14ac:dyDescent="0.25">
      <c r="A9425" s="128"/>
      <c r="B9425" s="2"/>
      <c r="C9425" s="139" t="s">
        <v>9241</v>
      </c>
      <c r="D9425" s="124" t="s">
        <v>9242</v>
      </c>
      <c r="E9425" s="118" t="s">
        <v>9251</v>
      </c>
      <c r="F9425" s="124" t="s">
        <v>9252</v>
      </c>
      <c r="G9425" s="118" t="s">
        <v>30</v>
      </c>
      <c r="H9425" s="137">
        <v>41247</v>
      </c>
      <c r="I9425" s="119">
        <v>948.5</v>
      </c>
      <c r="J9425" s="129"/>
      <c r="K9425" s="129"/>
      <c r="L9425" s="129">
        <v>0</v>
      </c>
      <c r="M9425" s="134" t="s">
        <v>34942</v>
      </c>
    </row>
    <row r="9426" spans="1:13" hidden="1" x14ac:dyDescent="0.25">
      <c r="A9426" s="128"/>
      <c r="B9426" s="2"/>
      <c r="C9426" s="139" t="s">
        <v>9241</v>
      </c>
      <c r="D9426" s="124" t="s">
        <v>9242</v>
      </c>
      <c r="E9426" s="118" t="s">
        <v>9253</v>
      </c>
      <c r="F9426" s="124" t="s">
        <v>9165</v>
      </c>
      <c r="G9426" s="118" t="s">
        <v>30</v>
      </c>
      <c r="H9426" s="137">
        <v>40953</v>
      </c>
      <c r="I9426" s="119">
        <v>406</v>
      </c>
      <c r="J9426" s="129"/>
      <c r="K9426" s="129"/>
      <c r="L9426" s="129">
        <v>0</v>
      </c>
      <c r="M9426" s="134" t="s">
        <v>34936</v>
      </c>
    </row>
    <row r="9427" spans="1:13" hidden="1" x14ac:dyDescent="0.25">
      <c r="A9427" s="128"/>
      <c r="B9427" s="2"/>
      <c r="C9427" s="139" t="s">
        <v>9241</v>
      </c>
      <c r="D9427" s="124" t="s">
        <v>9242</v>
      </c>
      <c r="E9427" s="118" t="s">
        <v>9254</v>
      </c>
      <c r="F9427" s="124" t="s">
        <v>9255</v>
      </c>
      <c r="G9427" s="118" t="s">
        <v>30</v>
      </c>
      <c r="H9427" s="137"/>
      <c r="I9427" s="119"/>
      <c r="J9427" s="129"/>
      <c r="K9427" s="129"/>
      <c r="L9427" s="129">
        <v>0</v>
      </c>
      <c r="M9427" s="134" t="s">
        <v>34967</v>
      </c>
    </row>
    <row r="9428" spans="1:13" hidden="1" x14ac:dyDescent="0.25">
      <c r="A9428" s="128"/>
      <c r="B9428" s="2"/>
      <c r="C9428" s="139" t="s">
        <v>9241</v>
      </c>
      <c r="D9428" s="124" t="s">
        <v>9242</v>
      </c>
      <c r="E9428" s="118" t="s">
        <v>9256</v>
      </c>
      <c r="F9428" s="124" t="s">
        <v>9257</v>
      </c>
      <c r="G9428" s="118" t="s">
        <v>30</v>
      </c>
      <c r="H9428" s="137"/>
      <c r="I9428" s="119"/>
      <c r="J9428" s="129"/>
      <c r="K9428" s="129"/>
      <c r="L9428" s="129">
        <v>0</v>
      </c>
      <c r="M9428" s="134" t="s">
        <v>34751</v>
      </c>
    </row>
    <row r="9429" spans="1:13" hidden="1" x14ac:dyDescent="0.25">
      <c r="A9429" s="128"/>
      <c r="B9429" s="2"/>
      <c r="C9429" s="139" t="s">
        <v>9258</v>
      </c>
      <c r="D9429" s="124" t="s">
        <v>9259</v>
      </c>
      <c r="E9429" s="118" t="s">
        <v>178</v>
      </c>
      <c r="F9429" s="124" t="s">
        <v>179</v>
      </c>
      <c r="G9429" s="118" t="s">
        <v>30</v>
      </c>
      <c r="H9429" s="137">
        <v>45728</v>
      </c>
      <c r="I9429" s="119">
        <v>725.4</v>
      </c>
      <c r="J9429" s="129"/>
      <c r="K9429" s="129"/>
      <c r="L9429" s="129">
        <v>0</v>
      </c>
      <c r="M9429" s="134" t="s">
        <v>34993</v>
      </c>
    </row>
    <row r="9430" spans="1:13" hidden="1" x14ac:dyDescent="0.25">
      <c r="A9430" s="128"/>
      <c r="B9430" s="2"/>
      <c r="C9430" s="139" t="s">
        <v>9258</v>
      </c>
      <c r="D9430" s="124" t="s">
        <v>9259</v>
      </c>
      <c r="E9430" s="118" t="s">
        <v>180</v>
      </c>
      <c r="F9430" s="124" t="s">
        <v>181</v>
      </c>
      <c r="G9430" s="118" t="s">
        <v>30</v>
      </c>
      <c r="H9430" s="137">
        <v>42487</v>
      </c>
      <c r="I9430" s="119">
        <v>529.20000000000005</v>
      </c>
      <c r="J9430" s="129"/>
      <c r="K9430" s="129"/>
      <c r="L9430" s="129">
        <v>0</v>
      </c>
      <c r="M9430" s="134" t="s">
        <v>35041</v>
      </c>
    </row>
    <row r="9431" spans="1:13" hidden="1" x14ac:dyDescent="0.25">
      <c r="A9431" s="128"/>
      <c r="B9431" s="2"/>
      <c r="C9431" s="139" t="s">
        <v>9258</v>
      </c>
      <c r="D9431" s="124" t="s">
        <v>9259</v>
      </c>
      <c r="E9431" s="118" t="s">
        <v>182</v>
      </c>
      <c r="F9431" s="124" t="s">
        <v>183</v>
      </c>
      <c r="G9431" s="118" t="s">
        <v>30</v>
      </c>
      <c r="H9431" s="137">
        <v>43699</v>
      </c>
      <c r="I9431" s="119">
        <v>501.3</v>
      </c>
      <c r="J9431" s="129"/>
      <c r="K9431" s="129"/>
      <c r="L9431" s="129">
        <v>0</v>
      </c>
      <c r="M9431" s="134" t="s">
        <v>27579</v>
      </c>
    </row>
    <row r="9432" spans="1:13" hidden="1" x14ac:dyDescent="0.25">
      <c r="A9432" s="128"/>
      <c r="B9432" s="2"/>
      <c r="C9432" s="139" t="s">
        <v>9258</v>
      </c>
      <c r="D9432" s="124" t="s">
        <v>9259</v>
      </c>
      <c r="E9432" s="118" t="s">
        <v>137</v>
      </c>
      <c r="F9432" s="124" t="s">
        <v>138</v>
      </c>
      <c r="G9432" s="118" t="s">
        <v>30</v>
      </c>
      <c r="H9432" s="137">
        <v>44929</v>
      </c>
      <c r="I9432" s="119">
        <v>821</v>
      </c>
      <c r="J9432" s="129"/>
      <c r="K9432" s="129"/>
      <c r="L9432" s="129">
        <v>0</v>
      </c>
      <c r="M9432" s="134" t="s">
        <v>23810</v>
      </c>
    </row>
    <row r="9433" spans="1:13" hidden="1" x14ac:dyDescent="0.25">
      <c r="A9433" s="128"/>
      <c r="B9433" s="2"/>
      <c r="C9433" s="139" t="s">
        <v>9258</v>
      </c>
      <c r="D9433" s="124" t="s">
        <v>9259</v>
      </c>
      <c r="E9433" s="118" t="s">
        <v>115</v>
      </c>
      <c r="F9433" s="124" t="s">
        <v>116</v>
      </c>
      <c r="G9433" s="118" t="s">
        <v>30</v>
      </c>
      <c r="H9433" s="137">
        <v>46031</v>
      </c>
      <c r="I9433" s="119">
        <v>611</v>
      </c>
      <c r="J9433" s="129"/>
      <c r="K9433" s="129"/>
      <c r="L9433" s="129">
        <v>0</v>
      </c>
      <c r="M9433" s="134" t="s">
        <v>32953</v>
      </c>
    </row>
    <row r="9434" spans="1:13" hidden="1" x14ac:dyDescent="0.25">
      <c r="A9434" s="128"/>
      <c r="B9434" s="2"/>
      <c r="C9434" s="139" t="s">
        <v>9258</v>
      </c>
      <c r="D9434" s="124" t="s">
        <v>9259</v>
      </c>
      <c r="E9434" s="118" t="s">
        <v>9245</v>
      </c>
      <c r="F9434" s="124" t="s">
        <v>9246</v>
      </c>
      <c r="G9434" s="118" t="s">
        <v>30</v>
      </c>
      <c r="H9434" s="137">
        <v>40253</v>
      </c>
      <c r="I9434" s="119">
        <v>428</v>
      </c>
      <c r="J9434" s="129"/>
      <c r="K9434" s="129"/>
      <c r="L9434" s="129">
        <v>0</v>
      </c>
      <c r="M9434" s="134" t="s">
        <v>23811</v>
      </c>
    </row>
    <row r="9435" spans="1:13" hidden="1" x14ac:dyDescent="0.25">
      <c r="A9435" s="128"/>
      <c r="B9435" s="2"/>
      <c r="C9435" s="139" t="s">
        <v>9258</v>
      </c>
      <c r="D9435" s="124" t="s">
        <v>9259</v>
      </c>
      <c r="E9435" s="118" t="s">
        <v>9260</v>
      </c>
      <c r="F9435" s="124" t="s">
        <v>9261</v>
      </c>
      <c r="G9435" s="118" t="s">
        <v>30</v>
      </c>
      <c r="H9435" s="137">
        <v>41626</v>
      </c>
      <c r="I9435" s="119">
        <v>500</v>
      </c>
      <c r="J9435" s="129"/>
      <c r="K9435" s="129"/>
      <c r="L9435" s="129">
        <v>0</v>
      </c>
      <c r="M9435" s="134"/>
    </row>
    <row r="9436" spans="1:13" hidden="1" x14ac:dyDescent="0.25">
      <c r="A9436" s="128"/>
      <c r="B9436" s="2"/>
      <c r="C9436" s="139" t="s">
        <v>29618</v>
      </c>
      <c r="D9436" s="124" t="s">
        <v>29619</v>
      </c>
      <c r="E9436" s="118" t="s">
        <v>48</v>
      </c>
      <c r="F9436" s="124" t="s">
        <v>35249</v>
      </c>
      <c r="G9436" s="118" t="s">
        <v>30</v>
      </c>
      <c r="H9436" s="137"/>
      <c r="I9436" s="119"/>
      <c r="J9436" s="129"/>
      <c r="K9436" s="129"/>
      <c r="L9436" s="129">
        <v>0</v>
      </c>
      <c r="M9436" s="134" t="s">
        <v>23812</v>
      </c>
    </row>
    <row r="9437" spans="1:13" hidden="1" x14ac:dyDescent="0.25">
      <c r="A9437" s="128"/>
      <c r="B9437" s="2"/>
      <c r="C9437" s="139" t="s">
        <v>9262</v>
      </c>
      <c r="D9437" s="124" t="s">
        <v>9263</v>
      </c>
      <c r="E9437" s="118" t="s">
        <v>178</v>
      </c>
      <c r="F9437" s="124" t="s">
        <v>179</v>
      </c>
      <c r="G9437" s="118" t="s">
        <v>30</v>
      </c>
      <c r="H9437" s="137">
        <v>45743</v>
      </c>
      <c r="I9437" s="119">
        <v>821.7</v>
      </c>
      <c r="J9437" s="129"/>
      <c r="K9437" s="129"/>
      <c r="L9437" s="129">
        <v>0</v>
      </c>
      <c r="M9437" s="134" t="s">
        <v>28673</v>
      </c>
    </row>
    <row r="9438" spans="1:13" hidden="1" x14ac:dyDescent="0.25">
      <c r="A9438" s="128"/>
      <c r="B9438" s="2"/>
      <c r="C9438" s="139" t="s">
        <v>9262</v>
      </c>
      <c r="D9438" s="124" t="s">
        <v>9263</v>
      </c>
      <c r="E9438" s="118" t="s">
        <v>182</v>
      </c>
      <c r="F9438" s="124" t="s">
        <v>183</v>
      </c>
      <c r="G9438" s="118" t="s">
        <v>30</v>
      </c>
      <c r="H9438" s="137">
        <v>44061</v>
      </c>
      <c r="I9438" s="119">
        <v>594.9</v>
      </c>
      <c r="J9438" s="129"/>
      <c r="K9438" s="129"/>
      <c r="L9438" s="129">
        <v>0</v>
      </c>
      <c r="M9438" s="134" t="s">
        <v>23813</v>
      </c>
    </row>
    <row r="9439" spans="1:13" hidden="1" x14ac:dyDescent="0.25">
      <c r="A9439" s="128"/>
      <c r="B9439" s="2"/>
      <c r="C9439" s="139" t="s">
        <v>9262</v>
      </c>
      <c r="D9439" s="124" t="s">
        <v>9263</v>
      </c>
      <c r="E9439" s="118" t="s">
        <v>137</v>
      </c>
      <c r="F9439" s="124" t="s">
        <v>138</v>
      </c>
      <c r="G9439" s="118" t="s">
        <v>30</v>
      </c>
      <c r="H9439" s="137">
        <v>45967</v>
      </c>
      <c r="I9439" s="119">
        <v>814.5</v>
      </c>
      <c r="J9439" s="129"/>
      <c r="K9439" s="129"/>
      <c r="L9439" s="129">
        <v>0</v>
      </c>
      <c r="M9439" s="134" t="s">
        <v>23814</v>
      </c>
    </row>
    <row r="9440" spans="1:13" hidden="1" x14ac:dyDescent="0.25">
      <c r="A9440" s="128"/>
      <c r="B9440" s="2"/>
      <c r="C9440" s="139" t="s">
        <v>9262</v>
      </c>
      <c r="D9440" s="124" t="s">
        <v>9263</v>
      </c>
      <c r="E9440" s="118" t="s">
        <v>115</v>
      </c>
      <c r="F9440" s="124" t="s">
        <v>116</v>
      </c>
      <c r="G9440" s="118" t="s">
        <v>30</v>
      </c>
      <c r="H9440" s="137">
        <v>46106</v>
      </c>
      <c r="I9440" s="119">
        <v>733</v>
      </c>
      <c r="J9440" s="129"/>
      <c r="K9440" s="129"/>
      <c r="L9440" s="129">
        <v>0</v>
      </c>
      <c r="M9440" s="134" t="s">
        <v>28499</v>
      </c>
    </row>
    <row r="9441" spans="1:13" hidden="1" x14ac:dyDescent="0.25">
      <c r="A9441" s="128"/>
      <c r="B9441" s="2"/>
      <c r="C9441" s="139" t="s">
        <v>9262</v>
      </c>
      <c r="D9441" s="124" t="s">
        <v>9263</v>
      </c>
      <c r="E9441" s="118" t="s">
        <v>185</v>
      </c>
      <c r="F9441" s="124" t="s">
        <v>186</v>
      </c>
      <c r="G9441" s="118" t="s">
        <v>30</v>
      </c>
      <c r="H9441" s="137">
        <v>44127</v>
      </c>
      <c r="I9441" s="119">
        <v>720</v>
      </c>
      <c r="J9441" s="129"/>
      <c r="K9441" s="129"/>
      <c r="L9441" s="129">
        <v>0</v>
      </c>
      <c r="M9441" s="134" t="s">
        <v>23815</v>
      </c>
    </row>
    <row r="9442" spans="1:13" hidden="1" x14ac:dyDescent="0.25">
      <c r="A9442" s="128"/>
      <c r="B9442" s="2"/>
      <c r="C9442" s="139" t="s">
        <v>9264</v>
      </c>
      <c r="D9442" s="124" t="s">
        <v>9265</v>
      </c>
      <c r="E9442" s="118" t="s">
        <v>48</v>
      </c>
      <c r="F9442" s="124" t="s">
        <v>35249</v>
      </c>
      <c r="G9442" s="118" t="s">
        <v>30</v>
      </c>
      <c r="H9442" s="137">
        <v>42767</v>
      </c>
      <c r="I9442" s="119">
        <v>526.5</v>
      </c>
      <c r="J9442" s="129"/>
      <c r="K9442" s="129"/>
      <c r="L9442" s="129">
        <v>0</v>
      </c>
      <c r="M9442" s="134" t="s">
        <v>23816</v>
      </c>
    </row>
    <row r="9443" spans="1:13" hidden="1" x14ac:dyDescent="0.25">
      <c r="A9443" s="128"/>
      <c r="B9443" s="2"/>
      <c r="C9443" s="139" t="s">
        <v>35357</v>
      </c>
      <c r="D9443" s="124" t="s">
        <v>35358</v>
      </c>
      <c r="E9443" s="118" t="s">
        <v>48</v>
      </c>
      <c r="F9443" s="124" t="s">
        <v>35249</v>
      </c>
      <c r="G9443" s="118" t="s">
        <v>30</v>
      </c>
      <c r="H9443" s="137"/>
      <c r="I9443" s="119"/>
      <c r="J9443" s="129"/>
      <c r="K9443" s="129"/>
      <c r="L9443" s="129">
        <v>0</v>
      </c>
      <c r="M9443" s="134" t="s">
        <v>23817</v>
      </c>
    </row>
    <row r="9444" spans="1:13" hidden="1" x14ac:dyDescent="0.25">
      <c r="A9444" s="128"/>
      <c r="B9444" s="2"/>
      <c r="C9444" s="139" t="s">
        <v>9266</v>
      </c>
      <c r="D9444" s="124" t="s">
        <v>9267</v>
      </c>
      <c r="E9444" s="118" t="s">
        <v>169</v>
      </c>
      <c r="F9444" s="124" t="s">
        <v>170</v>
      </c>
      <c r="G9444" s="118" t="s">
        <v>30</v>
      </c>
      <c r="H9444" s="137">
        <v>43322</v>
      </c>
      <c r="I9444" s="119">
        <v>991.8</v>
      </c>
      <c r="J9444" s="129"/>
      <c r="K9444" s="129"/>
      <c r="L9444" s="129">
        <v>0</v>
      </c>
      <c r="M9444" s="134" t="s">
        <v>23818</v>
      </c>
    </row>
    <row r="9445" spans="1:13" hidden="1" x14ac:dyDescent="0.25">
      <c r="A9445" s="128"/>
      <c r="B9445" s="2"/>
      <c r="C9445" s="139" t="s">
        <v>9266</v>
      </c>
      <c r="D9445" s="124" t="s">
        <v>9267</v>
      </c>
      <c r="E9445" s="118" t="s">
        <v>178</v>
      </c>
      <c r="F9445" s="124" t="s">
        <v>179</v>
      </c>
      <c r="G9445" s="118" t="s">
        <v>30</v>
      </c>
      <c r="H9445" s="137">
        <v>45945</v>
      </c>
      <c r="I9445" s="119">
        <v>1420.2</v>
      </c>
      <c r="J9445" s="129"/>
      <c r="K9445" s="129"/>
      <c r="L9445" s="129">
        <v>0</v>
      </c>
      <c r="M9445" s="134" t="s">
        <v>23819</v>
      </c>
    </row>
    <row r="9446" spans="1:13" hidden="1" x14ac:dyDescent="0.25">
      <c r="A9446" s="128"/>
      <c r="B9446" s="2"/>
      <c r="C9446" s="139" t="s">
        <v>9266</v>
      </c>
      <c r="D9446" s="124" t="s">
        <v>9267</v>
      </c>
      <c r="E9446" s="118" t="s">
        <v>182</v>
      </c>
      <c r="F9446" s="124" t="s">
        <v>183</v>
      </c>
      <c r="G9446" s="118" t="s">
        <v>30</v>
      </c>
      <c r="H9446" s="137"/>
      <c r="I9446" s="119"/>
      <c r="J9446" s="129"/>
      <c r="K9446" s="129"/>
      <c r="L9446" s="129">
        <v>0</v>
      </c>
      <c r="M9446" s="134" t="s">
        <v>23820</v>
      </c>
    </row>
    <row r="9447" spans="1:13" hidden="1" x14ac:dyDescent="0.25">
      <c r="A9447" s="128"/>
      <c r="B9447" s="2"/>
      <c r="C9447" s="139" t="s">
        <v>9266</v>
      </c>
      <c r="D9447" s="124" t="s">
        <v>9267</v>
      </c>
      <c r="E9447" s="118" t="s">
        <v>109</v>
      </c>
      <c r="F9447" s="124" t="s">
        <v>110</v>
      </c>
      <c r="G9447" s="118" t="s">
        <v>30</v>
      </c>
      <c r="H9447" s="137"/>
      <c r="I9447" s="119"/>
      <c r="J9447" s="129"/>
      <c r="K9447" s="129"/>
      <c r="L9447" s="129">
        <v>0</v>
      </c>
      <c r="M9447" s="134" t="s">
        <v>23821</v>
      </c>
    </row>
    <row r="9448" spans="1:13" hidden="1" x14ac:dyDescent="0.25">
      <c r="A9448" s="128"/>
      <c r="B9448" s="2"/>
      <c r="C9448" s="139" t="s">
        <v>9266</v>
      </c>
      <c r="D9448" s="124" t="s">
        <v>9267</v>
      </c>
      <c r="E9448" s="118" t="s">
        <v>115</v>
      </c>
      <c r="F9448" s="124" t="s">
        <v>116</v>
      </c>
      <c r="G9448" s="118" t="s">
        <v>30</v>
      </c>
      <c r="H9448" s="137"/>
      <c r="I9448" s="119"/>
      <c r="J9448" s="129"/>
      <c r="K9448" s="129"/>
      <c r="L9448" s="129">
        <v>0</v>
      </c>
      <c r="M9448" s="134" t="s">
        <v>23822</v>
      </c>
    </row>
    <row r="9449" spans="1:13" hidden="1" x14ac:dyDescent="0.25">
      <c r="A9449" s="128"/>
      <c r="B9449" s="2"/>
      <c r="C9449" s="139" t="s">
        <v>9266</v>
      </c>
      <c r="D9449" s="124" t="s">
        <v>9267</v>
      </c>
      <c r="E9449" s="118" t="s">
        <v>9245</v>
      </c>
      <c r="F9449" s="124" t="s">
        <v>9246</v>
      </c>
      <c r="G9449" s="118" t="s">
        <v>30</v>
      </c>
      <c r="H9449" s="137"/>
      <c r="I9449" s="119"/>
      <c r="J9449" s="129"/>
      <c r="K9449" s="129"/>
      <c r="L9449" s="129">
        <v>0</v>
      </c>
      <c r="M9449" s="134" t="s">
        <v>23823</v>
      </c>
    </row>
    <row r="9450" spans="1:13" hidden="1" x14ac:dyDescent="0.25">
      <c r="A9450" s="128"/>
      <c r="B9450" s="2"/>
      <c r="C9450" s="139" t="s">
        <v>9266</v>
      </c>
      <c r="D9450" s="124" t="s">
        <v>9267</v>
      </c>
      <c r="E9450" s="118" t="s">
        <v>9253</v>
      </c>
      <c r="F9450" s="124" t="s">
        <v>9165</v>
      </c>
      <c r="G9450" s="118" t="s">
        <v>30</v>
      </c>
      <c r="H9450" s="137"/>
      <c r="I9450" s="119"/>
      <c r="J9450" s="129"/>
      <c r="K9450" s="129"/>
      <c r="L9450" s="129">
        <v>0</v>
      </c>
      <c r="M9450" s="134" t="s">
        <v>23824</v>
      </c>
    </row>
    <row r="9451" spans="1:13" hidden="1" x14ac:dyDescent="0.25">
      <c r="A9451" s="128"/>
      <c r="B9451" s="2"/>
      <c r="C9451" s="139" t="s">
        <v>9268</v>
      </c>
      <c r="D9451" s="124" t="s">
        <v>9269</v>
      </c>
      <c r="E9451" s="118" t="s">
        <v>182</v>
      </c>
      <c r="F9451" s="124" t="s">
        <v>183</v>
      </c>
      <c r="G9451" s="118" t="s">
        <v>30</v>
      </c>
      <c r="H9451" s="137">
        <v>42921</v>
      </c>
      <c r="I9451" s="119">
        <v>1206.1500000000001</v>
      </c>
      <c r="J9451" s="129"/>
      <c r="K9451" s="129"/>
      <c r="L9451" s="129">
        <v>0</v>
      </c>
      <c r="M9451" s="134" t="s">
        <v>23824</v>
      </c>
    </row>
    <row r="9452" spans="1:13" hidden="1" x14ac:dyDescent="0.25">
      <c r="A9452" s="128"/>
      <c r="B9452" s="2"/>
      <c r="C9452" s="139" t="s">
        <v>9268</v>
      </c>
      <c r="D9452" s="124" t="s">
        <v>9269</v>
      </c>
      <c r="E9452" s="118" t="s">
        <v>9245</v>
      </c>
      <c r="F9452" s="124" t="s">
        <v>9246</v>
      </c>
      <c r="G9452" s="118" t="s">
        <v>30</v>
      </c>
      <c r="H9452" s="137">
        <v>40365</v>
      </c>
      <c r="I9452" s="119">
        <v>951.2</v>
      </c>
      <c r="J9452" s="129"/>
      <c r="K9452" s="129"/>
      <c r="L9452" s="129">
        <v>0</v>
      </c>
      <c r="M9452" s="134" t="s">
        <v>23825</v>
      </c>
    </row>
    <row r="9453" spans="1:13" hidden="1" x14ac:dyDescent="0.25">
      <c r="A9453" s="128"/>
      <c r="B9453" s="2"/>
      <c r="C9453" s="139" t="s">
        <v>9268</v>
      </c>
      <c r="D9453" s="124" t="s">
        <v>9269</v>
      </c>
      <c r="E9453" s="118" t="s">
        <v>9270</v>
      </c>
      <c r="F9453" s="124" t="s">
        <v>9271</v>
      </c>
      <c r="G9453" s="118" t="s">
        <v>30</v>
      </c>
      <c r="H9453" s="137">
        <v>40514</v>
      </c>
      <c r="I9453" s="119">
        <v>862.04</v>
      </c>
      <c r="J9453" s="129"/>
      <c r="K9453" s="129"/>
      <c r="L9453" s="129">
        <v>0</v>
      </c>
      <c r="M9453" s="134" t="s">
        <v>23826</v>
      </c>
    </row>
    <row r="9454" spans="1:13" hidden="1" x14ac:dyDescent="0.25">
      <c r="A9454" s="128"/>
      <c r="B9454" s="2"/>
      <c r="C9454" s="139" t="s">
        <v>9268</v>
      </c>
      <c r="D9454" s="124" t="s">
        <v>9269</v>
      </c>
      <c r="E9454" s="118" t="s">
        <v>9272</v>
      </c>
      <c r="F9454" s="124" t="s">
        <v>9273</v>
      </c>
      <c r="G9454" s="118" t="s">
        <v>30</v>
      </c>
      <c r="H9454" s="137">
        <v>41603</v>
      </c>
      <c r="I9454" s="119">
        <v>889.07</v>
      </c>
      <c r="J9454" s="129"/>
      <c r="K9454" s="129"/>
      <c r="L9454" s="129">
        <v>0</v>
      </c>
      <c r="M9454" s="134" t="s">
        <v>23827</v>
      </c>
    </row>
    <row r="9455" spans="1:13" hidden="1" x14ac:dyDescent="0.25">
      <c r="A9455" s="128"/>
      <c r="B9455" s="2"/>
      <c r="C9455" s="139" t="s">
        <v>9268</v>
      </c>
      <c r="D9455" s="124" t="s">
        <v>9269</v>
      </c>
      <c r="E9455" s="118" t="s">
        <v>9274</v>
      </c>
      <c r="F9455" s="124" t="s">
        <v>9275</v>
      </c>
      <c r="G9455" s="118" t="s">
        <v>30</v>
      </c>
      <c r="H9455" s="137">
        <v>42387</v>
      </c>
      <c r="I9455" s="119">
        <v>1085.5999999999999</v>
      </c>
      <c r="J9455" s="129"/>
      <c r="K9455" s="129"/>
      <c r="L9455" s="129">
        <v>0</v>
      </c>
      <c r="M9455" s="134" t="s">
        <v>35383</v>
      </c>
    </row>
    <row r="9456" spans="1:13" hidden="1" x14ac:dyDescent="0.25">
      <c r="A9456" s="128"/>
      <c r="B9456" s="2"/>
      <c r="C9456" s="139" t="s">
        <v>9268</v>
      </c>
      <c r="D9456" s="124" t="s">
        <v>9269</v>
      </c>
      <c r="E9456" s="118" t="s">
        <v>9276</v>
      </c>
      <c r="F9456" s="124" t="s">
        <v>9277</v>
      </c>
      <c r="G9456" s="118" t="s">
        <v>30</v>
      </c>
      <c r="H9456" s="137"/>
      <c r="I9456" s="119"/>
      <c r="J9456" s="129"/>
      <c r="K9456" s="129"/>
      <c r="L9456" s="129">
        <v>0</v>
      </c>
      <c r="M9456" s="134" t="s">
        <v>23828</v>
      </c>
    </row>
    <row r="9457" spans="1:13" hidden="1" x14ac:dyDescent="0.25">
      <c r="A9457" s="128"/>
      <c r="B9457" s="2"/>
      <c r="C9457" s="139" t="s">
        <v>9278</v>
      </c>
      <c r="D9457" s="124" t="s">
        <v>9279</v>
      </c>
      <c r="E9457" s="118" t="s">
        <v>42165</v>
      </c>
      <c r="F9457" s="124" t="s">
        <v>42166</v>
      </c>
      <c r="G9457" s="118" t="s">
        <v>30</v>
      </c>
      <c r="H9457" s="137">
        <v>45835</v>
      </c>
      <c r="I9457" s="119">
        <v>549</v>
      </c>
      <c r="J9457" s="129"/>
      <c r="K9457" s="129"/>
      <c r="L9457" s="129">
        <v>0</v>
      </c>
      <c r="M9457" s="134" t="s">
        <v>23829</v>
      </c>
    </row>
    <row r="9458" spans="1:13" hidden="1" x14ac:dyDescent="0.25">
      <c r="A9458" s="128"/>
      <c r="B9458" s="2"/>
      <c r="C9458" s="139" t="s">
        <v>9278</v>
      </c>
      <c r="D9458" s="124" t="s">
        <v>9279</v>
      </c>
      <c r="E9458" s="118" t="s">
        <v>176</v>
      </c>
      <c r="F9458" s="124" t="s">
        <v>177</v>
      </c>
      <c r="G9458" s="118" t="s">
        <v>30</v>
      </c>
      <c r="H9458" s="137">
        <v>45835</v>
      </c>
      <c r="I9458" s="119">
        <v>537</v>
      </c>
      <c r="J9458" s="129"/>
      <c r="K9458" s="129"/>
      <c r="L9458" s="129">
        <v>0</v>
      </c>
      <c r="M9458" s="134" t="s">
        <v>23830</v>
      </c>
    </row>
    <row r="9459" spans="1:13" hidden="1" x14ac:dyDescent="0.25">
      <c r="A9459" s="128"/>
      <c r="B9459" s="2"/>
      <c r="C9459" s="139" t="s">
        <v>9278</v>
      </c>
      <c r="D9459" s="124" t="s">
        <v>9279</v>
      </c>
      <c r="E9459" s="118" t="s">
        <v>111</v>
      </c>
      <c r="F9459" s="124" t="s">
        <v>112</v>
      </c>
      <c r="G9459" s="118" t="s">
        <v>30</v>
      </c>
      <c r="H9459" s="137">
        <v>46020</v>
      </c>
      <c r="I9459" s="119">
        <v>539</v>
      </c>
      <c r="J9459" s="129"/>
      <c r="K9459" s="129"/>
      <c r="L9459" s="129">
        <v>0</v>
      </c>
      <c r="M9459" s="134" t="s">
        <v>23831</v>
      </c>
    </row>
    <row r="9460" spans="1:13" hidden="1" x14ac:dyDescent="0.25">
      <c r="A9460" s="128"/>
      <c r="B9460" s="2"/>
      <c r="C9460" s="139" t="s">
        <v>9278</v>
      </c>
      <c r="D9460" s="124" t="s">
        <v>9279</v>
      </c>
      <c r="E9460" s="118" t="s">
        <v>137</v>
      </c>
      <c r="F9460" s="124" t="s">
        <v>138</v>
      </c>
      <c r="G9460" s="118" t="s">
        <v>30</v>
      </c>
      <c r="H9460" s="137">
        <v>45835</v>
      </c>
      <c r="I9460" s="119">
        <v>539</v>
      </c>
      <c r="J9460" s="129"/>
      <c r="K9460" s="129"/>
      <c r="L9460" s="129">
        <v>0</v>
      </c>
      <c r="M9460" s="134" t="s">
        <v>23832</v>
      </c>
    </row>
    <row r="9461" spans="1:13" hidden="1" x14ac:dyDescent="0.25">
      <c r="A9461" s="128"/>
      <c r="B9461" s="2"/>
      <c r="C9461" s="139" t="s">
        <v>9278</v>
      </c>
      <c r="D9461" s="124" t="s">
        <v>9279</v>
      </c>
      <c r="E9461" s="118" t="s">
        <v>115</v>
      </c>
      <c r="F9461" s="124" t="s">
        <v>116</v>
      </c>
      <c r="G9461" s="118" t="s">
        <v>30</v>
      </c>
      <c r="H9461" s="137">
        <v>45835</v>
      </c>
      <c r="I9461" s="119">
        <v>379</v>
      </c>
      <c r="J9461" s="129"/>
      <c r="K9461" s="129"/>
      <c r="L9461" s="129">
        <v>0</v>
      </c>
      <c r="M9461" s="134" t="s">
        <v>23833</v>
      </c>
    </row>
    <row r="9462" spans="1:13" hidden="1" x14ac:dyDescent="0.25">
      <c r="A9462" s="128"/>
      <c r="B9462" s="2"/>
      <c r="C9462" s="139" t="s">
        <v>9278</v>
      </c>
      <c r="D9462" s="124" t="s">
        <v>9279</v>
      </c>
      <c r="E9462" s="118" t="s">
        <v>233</v>
      </c>
      <c r="F9462" s="124" t="s">
        <v>234</v>
      </c>
      <c r="G9462" s="118" t="s">
        <v>30</v>
      </c>
      <c r="H9462" s="137">
        <v>45835</v>
      </c>
      <c r="I9462" s="119">
        <v>549</v>
      </c>
      <c r="J9462" s="129"/>
      <c r="K9462" s="129"/>
      <c r="L9462" s="129">
        <v>0</v>
      </c>
      <c r="M9462" s="134" t="s">
        <v>23834</v>
      </c>
    </row>
    <row r="9463" spans="1:13" hidden="1" x14ac:dyDescent="0.25">
      <c r="A9463" s="128"/>
      <c r="B9463" s="2"/>
      <c r="C9463" s="139" t="s">
        <v>9278</v>
      </c>
      <c r="D9463" s="124" t="s">
        <v>9279</v>
      </c>
      <c r="E9463" s="118" t="s">
        <v>220</v>
      </c>
      <c r="F9463" s="124" t="s">
        <v>221</v>
      </c>
      <c r="G9463" s="118" t="s">
        <v>30</v>
      </c>
      <c r="H9463" s="137">
        <v>45835</v>
      </c>
      <c r="I9463" s="119">
        <v>549</v>
      </c>
      <c r="J9463" s="129"/>
      <c r="K9463" s="129"/>
      <c r="L9463" s="129">
        <v>0</v>
      </c>
      <c r="M9463" s="134" t="s">
        <v>23835</v>
      </c>
    </row>
    <row r="9464" spans="1:13" hidden="1" x14ac:dyDescent="0.25">
      <c r="A9464" s="128"/>
      <c r="B9464" s="2"/>
      <c r="C9464" s="139" t="s">
        <v>9278</v>
      </c>
      <c r="D9464" s="124" t="s">
        <v>9279</v>
      </c>
      <c r="E9464" s="118" t="s">
        <v>222</v>
      </c>
      <c r="F9464" s="124" t="s">
        <v>223</v>
      </c>
      <c r="G9464" s="118" t="s">
        <v>30</v>
      </c>
      <c r="H9464" s="137">
        <v>45835</v>
      </c>
      <c r="I9464" s="119">
        <v>549</v>
      </c>
      <c r="J9464" s="129"/>
      <c r="K9464" s="129"/>
      <c r="L9464" s="129">
        <v>0</v>
      </c>
      <c r="M9464" s="134" t="s">
        <v>23836</v>
      </c>
    </row>
    <row r="9465" spans="1:13" hidden="1" x14ac:dyDescent="0.25">
      <c r="A9465" s="128"/>
      <c r="B9465" s="2"/>
      <c r="C9465" s="139" t="s">
        <v>9278</v>
      </c>
      <c r="D9465" s="124" t="s">
        <v>9279</v>
      </c>
      <c r="E9465" s="118" t="s">
        <v>18920</v>
      </c>
      <c r="F9465" s="124" t="s">
        <v>18919</v>
      </c>
      <c r="G9465" s="118" t="s">
        <v>30</v>
      </c>
      <c r="H9465" s="137">
        <v>45835</v>
      </c>
      <c r="I9465" s="119">
        <v>379</v>
      </c>
      <c r="J9465" s="129"/>
      <c r="K9465" s="129"/>
      <c r="L9465" s="129">
        <v>0</v>
      </c>
      <c r="M9465" s="134" t="s">
        <v>23837</v>
      </c>
    </row>
    <row r="9466" spans="1:13" hidden="1" x14ac:dyDescent="0.25">
      <c r="A9466" s="128"/>
      <c r="B9466" s="2"/>
      <c r="C9466" s="139" t="s">
        <v>9278</v>
      </c>
      <c r="D9466" s="124" t="s">
        <v>9279</v>
      </c>
      <c r="E9466" s="118" t="s">
        <v>42167</v>
      </c>
      <c r="F9466" s="124" t="s">
        <v>42168</v>
      </c>
      <c r="G9466" s="118" t="s">
        <v>30</v>
      </c>
      <c r="H9466" s="137">
        <v>45835</v>
      </c>
      <c r="I9466" s="119">
        <v>549</v>
      </c>
      <c r="J9466" s="129">
        <v>1.2</v>
      </c>
      <c r="K9466" s="129">
        <v>2.4</v>
      </c>
      <c r="L9466" s="129">
        <v>2.88</v>
      </c>
      <c r="M9466" s="134" t="s">
        <v>23838</v>
      </c>
    </row>
    <row r="9467" spans="1:13" hidden="1" x14ac:dyDescent="0.25">
      <c r="A9467" s="128"/>
      <c r="B9467" s="2"/>
      <c r="C9467" s="139" t="s">
        <v>9278</v>
      </c>
      <c r="D9467" s="124" t="s">
        <v>9279</v>
      </c>
      <c r="E9467" s="118" t="s">
        <v>41702</v>
      </c>
      <c r="F9467" s="124" t="s">
        <v>41703</v>
      </c>
      <c r="G9467" s="118" t="s">
        <v>30</v>
      </c>
      <c r="H9467" s="137">
        <v>45835</v>
      </c>
      <c r="I9467" s="119">
        <v>549</v>
      </c>
      <c r="J9467" s="129"/>
      <c r="K9467" s="129"/>
      <c r="L9467" s="129">
        <v>0</v>
      </c>
      <c r="M9467" s="134" t="s">
        <v>23839</v>
      </c>
    </row>
    <row r="9468" spans="1:13" hidden="1" x14ac:dyDescent="0.25">
      <c r="A9468" s="128"/>
      <c r="B9468" s="2"/>
      <c r="C9468" s="139" t="s">
        <v>9278</v>
      </c>
      <c r="D9468" s="124" t="s">
        <v>9279</v>
      </c>
      <c r="E9468" s="118" t="s">
        <v>41704</v>
      </c>
      <c r="F9468" s="124" t="s">
        <v>41705</v>
      </c>
      <c r="G9468" s="118" t="s">
        <v>30</v>
      </c>
      <c r="H9468" s="137">
        <v>45835</v>
      </c>
      <c r="I9468" s="119">
        <v>549</v>
      </c>
      <c r="J9468" s="129"/>
      <c r="K9468" s="129"/>
      <c r="L9468" s="129">
        <v>0</v>
      </c>
      <c r="M9468" s="134" t="s">
        <v>23840</v>
      </c>
    </row>
    <row r="9469" spans="1:13" hidden="1" x14ac:dyDescent="0.25">
      <c r="A9469" s="128"/>
      <c r="B9469" s="2"/>
      <c r="C9469" s="139" t="s">
        <v>9278</v>
      </c>
      <c r="D9469" s="124" t="s">
        <v>9279</v>
      </c>
      <c r="E9469" s="118" t="s">
        <v>41706</v>
      </c>
      <c r="F9469" s="124" t="s">
        <v>41707</v>
      </c>
      <c r="G9469" s="118" t="s">
        <v>30</v>
      </c>
      <c r="H9469" s="137">
        <v>45835</v>
      </c>
      <c r="I9469" s="119">
        <v>549</v>
      </c>
      <c r="J9469" s="129">
        <v>1.2</v>
      </c>
      <c r="K9469" s="129">
        <v>2.4</v>
      </c>
      <c r="L9469" s="129">
        <v>2.88</v>
      </c>
      <c r="M9469" s="134" t="s">
        <v>23841</v>
      </c>
    </row>
    <row r="9470" spans="1:13" hidden="1" x14ac:dyDescent="0.25">
      <c r="A9470" s="128"/>
      <c r="B9470" s="2"/>
      <c r="C9470" s="139" t="s">
        <v>9278</v>
      </c>
      <c r="D9470" s="124" t="s">
        <v>9279</v>
      </c>
      <c r="E9470" s="118" t="s">
        <v>9247</v>
      </c>
      <c r="F9470" s="124" t="s">
        <v>9248</v>
      </c>
      <c r="G9470" s="118" t="s">
        <v>30</v>
      </c>
      <c r="H9470" s="137">
        <v>40228</v>
      </c>
      <c r="I9470" s="119">
        <v>334.5</v>
      </c>
      <c r="J9470" s="129"/>
      <c r="K9470" s="129"/>
      <c r="L9470" s="129">
        <v>0</v>
      </c>
      <c r="M9470" s="134" t="s">
        <v>23842</v>
      </c>
    </row>
    <row r="9471" spans="1:13" hidden="1" x14ac:dyDescent="0.25">
      <c r="A9471" s="128"/>
      <c r="B9471" s="2"/>
      <c r="C9471" s="139" t="s">
        <v>9280</v>
      </c>
      <c r="D9471" s="124" t="s">
        <v>9281</v>
      </c>
      <c r="E9471" s="118" t="s">
        <v>9256</v>
      </c>
      <c r="F9471" s="124" t="s">
        <v>9257</v>
      </c>
      <c r="G9471" s="118" t="s">
        <v>30</v>
      </c>
      <c r="H9471" s="137"/>
      <c r="I9471" s="119"/>
      <c r="J9471" s="129"/>
      <c r="K9471" s="129"/>
      <c r="L9471" s="129">
        <v>0</v>
      </c>
      <c r="M9471" s="134" t="s">
        <v>30586</v>
      </c>
    </row>
    <row r="9472" spans="1:13" hidden="1" x14ac:dyDescent="0.25">
      <c r="A9472" s="128"/>
      <c r="B9472" s="2"/>
      <c r="C9472" s="139" t="s">
        <v>9282</v>
      </c>
      <c r="D9472" s="124" t="s">
        <v>9283</v>
      </c>
      <c r="E9472" s="118" t="s">
        <v>48</v>
      </c>
      <c r="F9472" s="124" t="s">
        <v>35249</v>
      </c>
      <c r="G9472" s="118" t="s">
        <v>30</v>
      </c>
      <c r="H9472" s="137">
        <v>42681</v>
      </c>
      <c r="I9472" s="119">
        <v>511.2</v>
      </c>
      <c r="J9472" s="129">
        <v>1.2</v>
      </c>
      <c r="K9472" s="129">
        <v>2.4</v>
      </c>
      <c r="L9472" s="129">
        <v>2.88</v>
      </c>
      <c r="M9472" s="134" t="s">
        <v>23843</v>
      </c>
    </row>
    <row r="9473" spans="1:13" hidden="1" x14ac:dyDescent="0.25">
      <c r="A9473" s="128"/>
      <c r="B9473" s="2"/>
      <c r="C9473" s="139" t="s">
        <v>27462</v>
      </c>
      <c r="D9473" s="124" t="s">
        <v>27463</v>
      </c>
      <c r="E9473" s="118" t="s">
        <v>115</v>
      </c>
      <c r="F9473" s="124" t="s">
        <v>116</v>
      </c>
      <c r="G9473" s="118" t="s">
        <v>30</v>
      </c>
      <c r="H9473" s="137">
        <v>45841</v>
      </c>
      <c r="I9473" s="119">
        <v>635.4</v>
      </c>
      <c r="J9473" s="129">
        <v>1.2</v>
      </c>
      <c r="K9473" s="129">
        <v>2.4</v>
      </c>
      <c r="L9473" s="129">
        <v>2.88</v>
      </c>
      <c r="M9473" s="134" t="s">
        <v>23844</v>
      </c>
    </row>
    <row r="9474" spans="1:13" hidden="1" x14ac:dyDescent="0.25">
      <c r="A9474" s="128"/>
      <c r="B9474" s="2"/>
      <c r="C9474" s="139" t="s">
        <v>9284</v>
      </c>
      <c r="D9474" s="124" t="s">
        <v>9285</v>
      </c>
      <c r="E9474" s="118" t="s">
        <v>182</v>
      </c>
      <c r="F9474" s="124" t="s">
        <v>183</v>
      </c>
      <c r="G9474" s="118" t="s">
        <v>30</v>
      </c>
      <c r="H9474" s="137">
        <v>44025</v>
      </c>
      <c r="I9474" s="119">
        <v>839.7</v>
      </c>
      <c r="J9474" s="129">
        <v>1.2</v>
      </c>
      <c r="K9474" s="129">
        <v>2.4</v>
      </c>
      <c r="L9474" s="129">
        <v>2.88</v>
      </c>
      <c r="M9474" s="134" t="s">
        <v>23845</v>
      </c>
    </row>
    <row r="9475" spans="1:13" hidden="1" x14ac:dyDescent="0.25">
      <c r="A9475" s="128"/>
      <c r="B9475" s="2"/>
      <c r="C9475" s="139" t="s">
        <v>9284</v>
      </c>
      <c r="D9475" s="124" t="s">
        <v>9285</v>
      </c>
      <c r="E9475" s="118" t="s">
        <v>9253</v>
      </c>
      <c r="F9475" s="124" t="s">
        <v>9165</v>
      </c>
      <c r="G9475" s="118" t="s">
        <v>30</v>
      </c>
      <c r="H9475" s="137">
        <v>41414</v>
      </c>
      <c r="I9475" s="119">
        <v>562</v>
      </c>
      <c r="J9475" s="129">
        <v>1.2</v>
      </c>
      <c r="K9475" s="129">
        <v>2.4</v>
      </c>
      <c r="L9475" s="129">
        <v>2.88</v>
      </c>
      <c r="M9475" s="134" t="s">
        <v>23846</v>
      </c>
    </row>
    <row r="9476" spans="1:13" hidden="1" x14ac:dyDescent="0.25">
      <c r="A9476" s="128"/>
      <c r="B9476" s="2"/>
      <c r="C9476" s="139" t="s">
        <v>32372</v>
      </c>
      <c r="D9476" s="124" t="s">
        <v>32373</v>
      </c>
      <c r="E9476" s="118" t="s">
        <v>48</v>
      </c>
      <c r="F9476" s="124" t="s">
        <v>35249</v>
      </c>
      <c r="G9476" s="118" t="s">
        <v>30</v>
      </c>
      <c r="H9476" s="137"/>
      <c r="I9476" s="119"/>
      <c r="J9476" s="129">
        <v>1.2</v>
      </c>
      <c r="K9476" s="129">
        <v>2.4</v>
      </c>
      <c r="L9476" s="129">
        <v>2.88</v>
      </c>
      <c r="M9476" s="134" t="s">
        <v>23847</v>
      </c>
    </row>
    <row r="9477" spans="1:13" hidden="1" x14ac:dyDescent="0.25">
      <c r="A9477" s="128"/>
      <c r="B9477" s="2"/>
      <c r="C9477" s="139" t="s">
        <v>9286</v>
      </c>
      <c r="D9477" s="124" t="s">
        <v>9287</v>
      </c>
      <c r="E9477" s="118" t="s">
        <v>48</v>
      </c>
      <c r="F9477" s="124" t="s">
        <v>35249</v>
      </c>
      <c r="G9477" s="118" t="s">
        <v>30</v>
      </c>
      <c r="H9477" s="137">
        <v>44501</v>
      </c>
      <c r="I9477" s="119">
        <v>838</v>
      </c>
      <c r="J9477" s="129">
        <v>1.2</v>
      </c>
      <c r="K9477" s="129">
        <v>2.4</v>
      </c>
      <c r="L9477" s="129">
        <v>2.88</v>
      </c>
      <c r="M9477" s="134" t="s">
        <v>23848</v>
      </c>
    </row>
    <row r="9478" spans="1:13" hidden="1" x14ac:dyDescent="0.25">
      <c r="A9478" s="128"/>
      <c r="B9478" s="2"/>
      <c r="C9478" s="139" t="s">
        <v>9288</v>
      </c>
      <c r="D9478" s="124" t="s">
        <v>9289</v>
      </c>
      <c r="E9478" s="118" t="s">
        <v>48</v>
      </c>
      <c r="F9478" s="124" t="s">
        <v>35249</v>
      </c>
      <c r="G9478" s="118" t="s">
        <v>30</v>
      </c>
      <c r="H9478" s="137">
        <v>43528</v>
      </c>
      <c r="I9478" s="119">
        <v>710</v>
      </c>
      <c r="J9478" s="129">
        <v>1.2</v>
      </c>
      <c r="K9478" s="129">
        <v>2.4</v>
      </c>
      <c r="L9478" s="129">
        <v>2.88</v>
      </c>
      <c r="M9478" s="134" t="s">
        <v>23849</v>
      </c>
    </row>
    <row r="9479" spans="1:13" hidden="1" x14ac:dyDescent="0.25">
      <c r="A9479" s="128"/>
      <c r="B9479" s="2"/>
      <c r="C9479" s="139" t="s">
        <v>28829</v>
      </c>
      <c r="D9479" s="124" t="s">
        <v>28830</v>
      </c>
      <c r="E9479" s="118" t="s">
        <v>48</v>
      </c>
      <c r="F9479" s="124" t="s">
        <v>35249</v>
      </c>
      <c r="G9479" s="118" t="s">
        <v>30</v>
      </c>
      <c r="H9479" s="137"/>
      <c r="I9479" s="119"/>
      <c r="J9479" s="129">
        <v>1.2</v>
      </c>
      <c r="K9479" s="129">
        <v>2.4</v>
      </c>
      <c r="L9479" s="129">
        <v>2.88</v>
      </c>
      <c r="M9479" s="134" t="s">
        <v>23850</v>
      </c>
    </row>
    <row r="9480" spans="1:13" hidden="1" x14ac:dyDescent="0.25">
      <c r="A9480" s="128"/>
      <c r="B9480" s="2"/>
      <c r="C9480" s="139" t="s">
        <v>9290</v>
      </c>
      <c r="D9480" s="124" t="s">
        <v>9291</v>
      </c>
      <c r="E9480" s="118" t="s">
        <v>48</v>
      </c>
      <c r="F9480" s="124" t="s">
        <v>35249</v>
      </c>
      <c r="G9480" s="118" t="s">
        <v>30</v>
      </c>
      <c r="H9480" s="137">
        <v>44501</v>
      </c>
      <c r="I9480" s="119">
        <v>651</v>
      </c>
      <c r="J9480" s="129">
        <v>1.2</v>
      </c>
      <c r="K9480" s="129">
        <v>2.4</v>
      </c>
      <c r="L9480" s="129">
        <v>2.88</v>
      </c>
      <c r="M9480" s="134" t="s">
        <v>23851</v>
      </c>
    </row>
    <row r="9481" spans="1:13" hidden="1" x14ac:dyDescent="0.25">
      <c r="A9481" s="128"/>
      <c r="B9481" s="2"/>
      <c r="C9481" s="139" t="s">
        <v>9292</v>
      </c>
      <c r="D9481" s="124" t="s">
        <v>9293</v>
      </c>
      <c r="E9481" s="118" t="s">
        <v>48</v>
      </c>
      <c r="F9481" s="124" t="s">
        <v>35249</v>
      </c>
      <c r="G9481" s="118" t="s">
        <v>30</v>
      </c>
      <c r="H9481" s="137">
        <v>46058</v>
      </c>
      <c r="I9481" s="119">
        <v>298.97000000000003</v>
      </c>
      <c r="J9481" s="129">
        <v>1.2</v>
      </c>
      <c r="K9481" s="129">
        <v>2.4</v>
      </c>
      <c r="L9481" s="129">
        <v>2.88</v>
      </c>
      <c r="M9481" s="134" t="s">
        <v>23852</v>
      </c>
    </row>
    <row r="9482" spans="1:13" hidden="1" x14ac:dyDescent="0.25">
      <c r="A9482" s="128"/>
      <c r="B9482" s="2"/>
      <c r="C9482" s="139" t="s">
        <v>35360</v>
      </c>
      <c r="D9482" s="124" t="s">
        <v>35361</v>
      </c>
      <c r="E9482" s="118" t="s">
        <v>48</v>
      </c>
      <c r="F9482" s="124" t="s">
        <v>35249</v>
      </c>
      <c r="G9482" s="118" t="s">
        <v>30</v>
      </c>
      <c r="H9482" s="137"/>
      <c r="I9482" s="119"/>
      <c r="J9482" s="129">
        <v>1.2</v>
      </c>
      <c r="K9482" s="129">
        <v>2.4</v>
      </c>
      <c r="L9482" s="129">
        <v>2.88</v>
      </c>
      <c r="M9482" s="134" t="s">
        <v>23853</v>
      </c>
    </row>
    <row r="9483" spans="1:13" hidden="1" x14ac:dyDescent="0.25">
      <c r="A9483" s="128"/>
      <c r="B9483" s="2"/>
      <c r="C9483" s="139" t="s">
        <v>35363</v>
      </c>
      <c r="D9483" s="124" t="s">
        <v>35364</v>
      </c>
      <c r="E9483" s="118" t="s">
        <v>48</v>
      </c>
      <c r="F9483" s="124" t="s">
        <v>35249</v>
      </c>
      <c r="G9483" s="118" t="s">
        <v>30</v>
      </c>
      <c r="H9483" s="137">
        <v>46063</v>
      </c>
      <c r="I9483" s="119">
        <v>437</v>
      </c>
      <c r="J9483" s="129">
        <v>1.2</v>
      </c>
      <c r="K9483" s="129">
        <v>2.4</v>
      </c>
      <c r="L9483" s="129">
        <v>2.88</v>
      </c>
      <c r="M9483" s="134" t="s">
        <v>23854</v>
      </c>
    </row>
    <row r="9484" spans="1:13" hidden="1" x14ac:dyDescent="0.25">
      <c r="A9484" s="128"/>
      <c r="B9484" s="2"/>
      <c r="C9484" s="139" t="s">
        <v>9294</v>
      </c>
      <c r="D9484" s="124" t="s">
        <v>9295</v>
      </c>
      <c r="E9484" s="118" t="s">
        <v>48</v>
      </c>
      <c r="F9484" s="124" t="s">
        <v>35249</v>
      </c>
      <c r="G9484" s="118" t="s">
        <v>30</v>
      </c>
      <c r="H9484" s="137">
        <v>46058</v>
      </c>
      <c r="I9484" s="119">
        <v>372</v>
      </c>
      <c r="J9484" s="129">
        <v>1.2</v>
      </c>
      <c r="K9484" s="129">
        <v>2.4</v>
      </c>
      <c r="L9484" s="129">
        <v>2.88</v>
      </c>
      <c r="M9484" s="134" t="s">
        <v>23855</v>
      </c>
    </row>
    <row r="9485" spans="1:13" hidden="1" x14ac:dyDescent="0.25">
      <c r="A9485" s="128"/>
      <c r="B9485" s="2"/>
      <c r="C9485" s="139" t="s">
        <v>28155</v>
      </c>
      <c r="D9485" s="124" t="s">
        <v>28156</v>
      </c>
      <c r="E9485" s="118" t="s">
        <v>48</v>
      </c>
      <c r="F9485" s="124" t="s">
        <v>35249</v>
      </c>
      <c r="G9485" s="118" t="s">
        <v>30</v>
      </c>
      <c r="H9485" s="137"/>
      <c r="I9485" s="119"/>
      <c r="J9485" s="129">
        <v>1.2</v>
      </c>
      <c r="K9485" s="129">
        <v>2.4</v>
      </c>
      <c r="L9485" s="129">
        <v>2.88</v>
      </c>
      <c r="M9485" s="134" t="s">
        <v>23856</v>
      </c>
    </row>
    <row r="9486" spans="1:13" hidden="1" x14ac:dyDescent="0.25">
      <c r="A9486" s="128"/>
      <c r="B9486" s="2"/>
      <c r="C9486" s="139" t="s">
        <v>35366</v>
      </c>
      <c r="D9486" s="124" t="s">
        <v>35367</v>
      </c>
      <c r="E9486" s="118" t="s">
        <v>48</v>
      </c>
      <c r="F9486" s="124" t="s">
        <v>35249</v>
      </c>
      <c r="G9486" s="118" t="s">
        <v>30</v>
      </c>
      <c r="H9486" s="137"/>
      <c r="I9486" s="119"/>
      <c r="J9486" s="129">
        <v>1.2</v>
      </c>
      <c r="K9486" s="129">
        <v>2.4</v>
      </c>
      <c r="L9486" s="129">
        <v>2.88</v>
      </c>
      <c r="M9486" s="134">
        <v>21004606</v>
      </c>
    </row>
    <row r="9487" spans="1:13" hidden="1" x14ac:dyDescent="0.25">
      <c r="A9487" s="128"/>
      <c r="B9487" s="2"/>
      <c r="C9487" s="139" t="s">
        <v>9296</v>
      </c>
      <c r="D9487" s="124" t="s">
        <v>9297</v>
      </c>
      <c r="E9487" s="118" t="s">
        <v>48</v>
      </c>
      <c r="F9487" s="124" t="s">
        <v>35249</v>
      </c>
      <c r="G9487" s="118" t="s">
        <v>30</v>
      </c>
      <c r="H9487" s="137">
        <v>46028</v>
      </c>
      <c r="I9487" s="119">
        <v>437.9</v>
      </c>
      <c r="J9487" s="129">
        <v>1.2</v>
      </c>
      <c r="K9487" s="129">
        <v>2.4</v>
      </c>
      <c r="L9487" s="129">
        <v>2.88</v>
      </c>
      <c r="M9487" s="134" t="s">
        <v>23857</v>
      </c>
    </row>
    <row r="9488" spans="1:13" hidden="1" x14ac:dyDescent="0.25">
      <c r="A9488" s="128"/>
      <c r="B9488" s="2"/>
      <c r="C9488" s="139" t="s">
        <v>9298</v>
      </c>
      <c r="D9488" s="124" t="s">
        <v>9299</v>
      </c>
      <c r="E9488" s="118" t="s">
        <v>48</v>
      </c>
      <c r="F9488" s="124" t="s">
        <v>35249</v>
      </c>
      <c r="G9488" s="118" t="s">
        <v>30</v>
      </c>
      <c r="H9488" s="137">
        <v>46058</v>
      </c>
      <c r="I9488" s="119">
        <v>784.5</v>
      </c>
      <c r="J9488" s="129">
        <v>1.2</v>
      </c>
      <c r="K9488" s="129">
        <v>2.4</v>
      </c>
      <c r="L9488" s="129">
        <v>2.88</v>
      </c>
      <c r="M9488" s="134" t="s">
        <v>23858</v>
      </c>
    </row>
    <row r="9489" spans="1:13" hidden="1" x14ac:dyDescent="0.25">
      <c r="A9489" s="128"/>
      <c r="B9489" s="2"/>
      <c r="C9489" s="139" t="s">
        <v>9300</v>
      </c>
      <c r="D9489" s="124" t="s">
        <v>9301</v>
      </c>
      <c r="E9489" s="118" t="s">
        <v>7988</v>
      </c>
      <c r="F9489" s="124" t="s">
        <v>156</v>
      </c>
      <c r="G9489" s="118" t="s">
        <v>30</v>
      </c>
      <c r="H9489" s="137"/>
      <c r="I9489" s="119"/>
      <c r="J9489" s="129">
        <v>1.2</v>
      </c>
      <c r="K9489" s="129">
        <v>2.4</v>
      </c>
      <c r="L9489" s="129">
        <v>2.88</v>
      </c>
      <c r="M9489" s="134" t="s">
        <v>23859</v>
      </c>
    </row>
    <row r="9490" spans="1:13" hidden="1" x14ac:dyDescent="0.25">
      <c r="A9490" s="128"/>
      <c r="B9490" s="2"/>
      <c r="C9490" s="139" t="s">
        <v>9302</v>
      </c>
      <c r="D9490" s="124" t="s">
        <v>9303</v>
      </c>
      <c r="E9490" s="118" t="s">
        <v>48</v>
      </c>
      <c r="F9490" s="124" t="s">
        <v>35249</v>
      </c>
      <c r="G9490" s="118" t="s">
        <v>30</v>
      </c>
      <c r="H9490" s="137">
        <v>45993</v>
      </c>
      <c r="I9490" s="119">
        <v>912</v>
      </c>
      <c r="J9490" s="129">
        <v>1.2</v>
      </c>
      <c r="K9490" s="129">
        <v>2.4</v>
      </c>
      <c r="L9490" s="129">
        <v>2.88</v>
      </c>
      <c r="M9490" s="134" t="s">
        <v>23860</v>
      </c>
    </row>
    <row r="9491" spans="1:13" hidden="1" x14ac:dyDescent="0.25">
      <c r="A9491" s="128"/>
      <c r="B9491" s="2"/>
      <c r="C9491" s="139" t="s">
        <v>9304</v>
      </c>
      <c r="D9491" s="124" t="s">
        <v>9305</v>
      </c>
      <c r="E9491" s="118" t="s">
        <v>48</v>
      </c>
      <c r="F9491" s="124" t="s">
        <v>35249</v>
      </c>
      <c r="G9491" s="118" t="s">
        <v>30</v>
      </c>
      <c r="H9491" s="137">
        <v>46048</v>
      </c>
      <c r="I9491" s="119">
        <v>166.31</v>
      </c>
      <c r="J9491" s="129">
        <v>1.2</v>
      </c>
      <c r="K9491" s="129">
        <v>2.4</v>
      </c>
      <c r="L9491" s="129">
        <v>2.88</v>
      </c>
      <c r="M9491" s="134" t="s">
        <v>23861</v>
      </c>
    </row>
    <row r="9492" spans="1:13" hidden="1" x14ac:dyDescent="0.25">
      <c r="A9492" s="128"/>
      <c r="B9492" s="2"/>
      <c r="C9492" s="139" t="s">
        <v>9306</v>
      </c>
      <c r="D9492" s="124" t="s">
        <v>9307</v>
      </c>
      <c r="E9492" s="118" t="s">
        <v>48</v>
      </c>
      <c r="F9492" s="124" t="s">
        <v>35249</v>
      </c>
      <c r="G9492" s="118" t="s">
        <v>30</v>
      </c>
      <c r="H9492" s="137">
        <v>44781</v>
      </c>
      <c r="I9492" s="119">
        <v>234</v>
      </c>
      <c r="J9492" s="129">
        <v>1.2</v>
      </c>
      <c r="K9492" s="129">
        <v>2.4</v>
      </c>
      <c r="L9492" s="129">
        <v>2.88</v>
      </c>
      <c r="M9492" s="134" t="s">
        <v>23862</v>
      </c>
    </row>
    <row r="9493" spans="1:13" hidden="1" x14ac:dyDescent="0.25">
      <c r="A9493" s="128"/>
      <c r="B9493" s="2"/>
      <c r="C9493" s="139" t="s">
        <v>9308</v>
      </c>
      <c r="D9493" s="124" t="s">
        <v>9309</v>
      </c>
      <c r="E9493" s="118" t="s">
        <v>48</v>
      </c>
      <c r="F9493" s="124" t="s">
        <v>35249</v>
      </c>
      <c r="G9493" s="118" t="s">
        <v>30</v>
      </c>
      <c r="H9493" s="137">
        <v>46078</v>
      </c>
      <c r="I9493" s="119">
        <v>240</v>
      </c>
      <c r="J9493" s="129">
        <v>1.2</v>
      </c>
      <c r="K9493" s="129">
        <v>2.4</v>
      </c>
      <c r="L9493" s="129">
        <v>2.88</v>
      </c>
      <c r="M9493" s="134" t="s">
        <v>23863</v>
      </c>
    </row>
    <row r="9494" spans="1:13" hidden="1" x14ac:dyDescent="0.25">
      <c r="A9494" s="128"/>
      <c r="B9494" s="2"/>
      <c r="C9494" s="139" t="s">
        <v>35369</v>
      </c>
      <c r="D9494" s="124" t="s">
        <v>35370</v>
      </c>
      <c r="E9494" s="118" t="s">
        <v>48</v>
      </c>
      <c r="F9494" s="124" t="s">
        <v>35249</v>
      </c>
      <c r="G9494" s="118" t="s">
        <v>30</v>
      </c>
      <c r="H9494" s="137"/>
      <c r="I9494" s="119"/>
      <c r="J9494" s="129">
        <v>1.2</v>
      </c>
      <c r="K9494" s="129">
        <v>2.4</v>
      </c>
      <c r="L9494" s="129">
        <v>2.88</v>
      </c>
      <c r="M9494" s="134" t="s">
        <v>23864</v>
      </c>
    </row>
    <row r="9495" spans="1:13" hidden="1" x14ac:dyDescent="0.25">
      <c r="A9495" s="128"/>
      <c r="B9495" s="2"/>
      <c r="C9495" s="139" t="s">
        <v>9310</v>
      </c>
      <c r="D9495" s="124" t="s">
        <v>9311</v>
      </c>
      <c r="E9495" s="118" t="s">
        <v>48</v>
      </c>
      <c r="F9495" s="124" t="s">
        <v>35249</v>
      </c>
      <c r="G9495" s="118" t="s">
        <v>30</v>
      </c>
      <c r="H9495" s="137">
        <v>44838</v>
      </c>
      <c r="I9495" s="119">
        <v>1372</v>
      </c>
      <c r="J9495" s="129">
        <v>1.2</v>
      </c>
      <c r="K9495" s="129">
        <v>2.4</v>
      </c>
      <c r="L9495" s="129">
        <v>2.88</v>
      </c>
      <c r="M9495" s="134" t="s">
        <v>23865</v>
      </c>
    </row>
    <row r="9496" spans="1:13" hidden="1" x14ac:dyDescent="0.25">
      <c r="A9496" s="128"/>
      <c r="B9496" s="2"/>
      <c r="C9496" s="139" t="s">
        <v>9312</v>
      </c>
      <c r="D9496" s="124" t="s">
        <v>9313</v>
      </c>
      <c r="E9496" s="118" t="s">
        <v>48</v>
      </c>
      <c r="F9496" s="124" t="s">
        <v>35249</v>
      </c>
      <c r="G9496" s="118" t="s">
        <v>30</v>
      </c>
      <c r="H9496" s="137">
        <v>42551</v>
      </c>
      <c r="I9496" s="119">
        <v>623.9</v>
      </c>
      <c r="J9496" s="129">
        <v>1.2</v>
      </c>
      <c r="K9496" s="129">
        <v>2.4</v>
      </c>
      <c r="L9496" s="129">
        <v>2.88</v>
      </c>
      <c r="M9496" s="134" t="s">
        <v>23866</v>
      </c>
    </row>
    <row r="9497" spans="1:13" hidden="1" x14ac:dyDescent="0.25">
      <c r="A9497" s="128"/>
      <c r="B9497" s="2"/>
      <c r="C9497" s="139" t="s">
        <v>9314</v>
      </c>
      <c r="D9497" s="124" t="s">
        <v>9315</v>
      </c>
      <c r="E9497" s="118" t="s">
        <v>48</v>
      </c>
      <c r="F9497" s="124" t="s">
        <v>35249</v>
      </c>
      <c r="G9497" s="118" t="s">
        <v>30</v>
      </c>
      <c r="H9497" s="137">
        <v>43305</v>
      </c>
      <c r="I9497" s="119">
        <v>1250</v>
      </c>
      <c r="J9497" s="129"/>
      <c r="K9497" s="129"/>
      <c r="L9497" s="129">
        <v>0</v>
      </c>
      <c r="M9497" s="134" t="s">
        <v>23867</v>
      </c>
    </row>
    <row r="9498" spans="1:13" hidden="1" x14ac:dyDescent="0.25">
      <c r="A9498" s="128"/>
      <c r="B9498" s="2"/>
      <c r="C9498" s="139" t="s">
        <v>34899</v>
      </c>
      <c r="D9498" s="124" t="s">
        <v>34900</v>
      </c>
      <c r="E9498" s="118" t="s">
        <v>119</v>
      </c>
      <c r="F9498" s="124" t="s">
        <v>120</v>
      </c>
      <c r="G9498" s="118" t="s">
        <v>30</v>
      </c>
      <c r="H9498" s="137">
        <v>45719</v>
      </c>
      <c r="I9498" s="119">
        <v>1408.45</v>
      </c>
      <c r="J9498" s="129"/>
      <c r="K9498" s="129"/>
      <c r="L9498" s="129">
        <v>0</v>
      </c>
      <c r="M9498" s="134" t="s">
        <v>23868</v>
      </c>
    </row>
    <row r="9499" spans="1:13" hidden="1" x14ac:dyDescent="0.25">
      <c r="A9499" s="128"/>
      <c r="B9499" s="2"/>
      <c r="C9499" s="139" t="s">
        <v>9316</v>
      </c>
      <c r="D9499" s="124" t="s">
        <v>9317</v>
      </c>
      <c r="E9499" s="118" t="s">
        <v>48</v>
      </c>
      <c r="F9499" s="124" t="s">
        <v>35249</v>
      </c>
      <c r="G9499" s="118" t="s">
        <v>30</v>
      </c>
      <c r="H9499" s="137">
        <v>40486</v>
      </c>
      <c r="I9499" s="119">
        <v>597.6</v>
      </c>
      <c r="J9499" s="129"/>
      <c r="K9499" s="129"/>
      <c r="L9499" s="129">
        <v>0</v>
      </c>
      <c r="M9499" s="134" t="s">
        <v>23869</v>
      </c>
    </row>
    <row r="9500" spans="1:13" hidden="1" x14ac:dyDescent="0.25">
      <c r="A9500" s="128"/>
      <c r="B9500" s="2"/>
      <c r="C9500" s="139" t="s">
        <v>9318</v>
      </c>
      <c r="D9500" s="124" t="s">
        <v>9319</v>
      </c>
      <c r="E9500" s="118" t="s">
        <v>9320</v>
      </c>
      <c r="F9500" s="124" t="s">
        <v>9151</v>
      </c>
      <c r="G9500" s="118" t="s">
        <v>30</v>
      </c>
      <c r="H9500" s="137"/>
      <c r="I9500" s="119"/>
      <c r="J9500" s="129"/>
      <c r="K9500" s="129"/>
      <c r="L9500" s="129">
        <v>0</v>
      </c>
      <c r="M9500" s="134" t="s">
        <v>23870</v>
      </c>
    </row>
    <row r="9501" spans="1:13" hidden="1" x14ac:dyDescent="0.25">
      <c r="A9501" s="128"/>
      <c r="B9501" s="2"/>
      <c r="C9501" s="139" t="s">
        <v>9321</v>
      </c>
      <c r="D9501" s="124" t="s">
        <v>9319</v>
      </c>
      <c r="E9501" s="118" t="s">
        <v>9172</v>
      </c>
      <c r="F9501" s="124" t="s">
        <v>9173</v>
      </c>
      <c r="G9501" s="118" t="s">
        <v>30</v>
      </c>
      <c r="H9501" s="137">
        <v>41269</v>
      </c>
      <c r="I9501" s="119">
        <v>1011.17</v>
      </c>
      <c r="J9501" s="129"/>
      <c r="K9501" s="129"/>
      <c r="L9501" s="129">
        <v>0</v>
      </c>
      <c r="M9501" s="134" t="s">
        <v>23871</v>
      </c>
    </row>
    <row r="9502" spans="1:13" hidden="1" x14ac:dyDescent="0.25">
      <c r="A9502" s="128"/>
      <c r="B9502" s="2"/>
      <c r="C9502" s="139" t="s">
        <v>9321</v>
      </c>
      <c r="D9502" s="124" t="s">
        <v>9319</v>
      </c>
      <c r="E9502" s="118" t="s">
        <v>9150</v>
      </c>
      <c r="F9502" s="124" t="s">
        <v>9151</v>
      </c>
      <c r="G9502" s="118" t="s">
        <v>30</v>
      </c>
      <c r="H9502" s="137">
        <v>41429</v>
      </c>
      <c r="I9502" s="119">
        <v>1093.47</v>
      </c>
      <c r="J9502" s="129"/>
      <c r="K9502" s="129"/>
      <c r="L9502" s="129">
        <v>0</v>
      </c>
      <c r="M9502" s="134" t="s">
        <v>23872</v>
      </c>
    </row>
    <row r="9503" spans="1:13" hidden="1" x14ac:dyDescent="0.25">
      <c r="A9503" s="128"/>
      <c r="B9503" s="2"/>
      <c r="C9503" s="139" t="s">
        <v>9321</v>
      </c>
      <c r="D9503" s="124" t="s">
        <v>9319</v>
      </c>
      <c r="E9503" s="118" t="s">
        <v>9320</v>
      </c>
      <c r="F9503" s="124" t="s">
        <v>9151</v>
      </c>
      <c r="G9503" s="118" t="s">
        <v>30</v>
      </c>
      <c r="H9503" s="137">
        <v>41166</v>
      </c>
      <c r="I9503" s="119">
        <v>916.62</v>
      </c>
      <c r="J9503" s="129"/>
      <c r="K9503" s="129"/>
      <c r="L9503" s="129">
        <v>0</v>
      </c>
      <c r="M9503" s="134" t="s">
        <v>23873</v>
      </c>
    </row>
    <row r="9504" spans="1:13" hidden="1" x14ac:dyDescent="0.25">
      <c r="A9504" s="128"/>
      <c r="B9504" s="2"/>
      <c r="C9504" s="139" t="s">
        <v>9322</v>
      </c>
      <c r="D9504" s="124" t="s">
        <v>9323</v>
      </c>
      <c r="E9504" s="118" t="s">
        <v>6225</v>
      </c>
      <c r="F9504" s="124" t="s">
        <v>6226</v>
      </c>
      <c r="G9504" s="118" t="s">
        <v>2</v>
      </c>
      <c r="H9504" s="137">
        <v>44988</v>
      </c>
      <c r="I9504" s="119">
        <v>3556</v>
      </c>
      <c r="J9504" s="129"/>
      <c r="K9504" s="129"/>
      <c r="L9504" s="129">
        <v>0</v>
      </c>
      <c r="M9504" s="134" t="s">
        <v>23874</v>
      </c>
    </row>
    <row r="9505" spans="1:13" hidden="1" x14ac:dyDescent="0.25">
      <c r="A9505" s="128"/>
      <c r="B9505" s="2"/>
      <c r="C9505" s="139" t="s">
        <v>9322</v>
      </c>
      <c r="D9505" s="124" t="s">
        <v>9323</v>
      </c>
      <c r="E9505" s="118" t="s">
        <v>6227</v>
      </c>
      <c r="F9505" s="124" t="s">
        <v>6228</v>
      </c>
      <c r="G9505" s="118" t="s">
        <v>2</v>
      </c>
      <c r="H9505" s="137">
        <v>44988</v>
      </c>
      <c r="I9505" s="119">
        <v>3727.2</v>
      </c>
      <c r="J9505" s="129"/>
      <c r="K9505" s="129"/>
      <c r="L9505" s="129">
        <v>0</v>
      </c>
      <c r="M9505" s="134" t="s">
        <v>23875</v>
      </c>
    </row>
    <row r="9506" spans="1:13" hidden="1" x14ac:dyDescent="0.25">
      <c r="A9506" s="128"/>
      <c r="B9506" s="2"/>
      <c r="C9506" s="139" t="s">
        <v>9322</v>
      </c>
      <c r="D9506" s="124" t="s">
        <v>9323</v>
      </c>
      <c r="E9506" s="118" t="s">
        <v>6229</v>
      </c>
      <c r="F9506" s="124" t="s">
        <v>6230</v>
      </c>
      <c r="G9506" s="118" t="s">
        <v>2</v>
      </c>
      <c r="H9506" s="137">
        <v>45918</v>
      </c>
      <c r="I9506" s="119">
        <v>3312</v>
      </c>
      <c r="J9506" s="129"/>
      <c r="K9506" s="129"/>
      <c r="L9506" s="129">
        <v>0</v>
      </c>
      <c r="M9506" s="134" t="s">
        <v>23876</v>
      </c>
    </row>
    <row r="9507" spans="1:13" hidden="1" x14ac:dyDescent="0.25">
      <c r="A9507" s="128"/>
      <c r="B9507" s="2"/>
      <c r="C9507" s="139" t="s">
        <v>35372</v>
      </c>
      <c r="D9507" s="124" t="s">
        <v>35373</v>
      </c>
      <c r="E9507" s="118" t="s">
        <v>48</v>
      </c>
      <c r="F9507" s="124" t="s">
        <v>35249</v>
      </c>
      <c r="G9507" s="118" t="s">
        <v>30</v>
      </c>
      <c r="H9507" s="137">
        <v>45702</v>
      </c>
      <c r="I9507" s="119">
        <v>1537.54</v>
      </c>
      <c r="J9507" s="129"/>
      <c r="K9507" s="129"/>
      <c r="L9507" s="129">
        <v>0</v>
      </c>
      <c r="M9507" s="134" t="s">
        <v>23877</v>
      </c>
    </row>
    <row r="9508" spans="1:13" hidden="1" x14ac:dyDescent="0.25">
      <c r="A9508" s="128"/>
      <c r="B9508" s="2"/>
      <c r="C9508" s="139" t="s">
        <v>31462</v>
      </c>
      <c r="D9508" s="124" t="s">
        <v>31463</v>
      </c>
      <c r="E9508" s="118" t="s">
        <v>48</v>
      </c>
      <c r="F9508" s="124" t="s">
        <v>35249</v>
      </c>
      <c r="G9508" s="118" t="s">
        <v>30</v>
      </c>
      <c r="H9508" s="137"/>
      <c r="I9508" s="119"/>
      <c r="J9508" s="129"/>
      <c r="K9508" s="129"/>
      <c r="L9508" s="129">
        <v>0</v>
      </c>
      <c r="M9508" s="134" t="s">
        <v>23878</v>
      </c>
    </row>
    <row r="9509" spans="1:13" hidden="1" x14ac:dyDescent="0.25">
      <c r="A9509" s="128"/>
      <c r="B9509" s="2"/>
      <c r="C9509" s="139" t="s">
        <v>34729</v>
      </c>
      <c r="D9509" s="124" t="s">
        <v>34730</v>
      </c>
      <c r="E9509" s="118" t="s">
        <v>48</v>
      </c>
      <c r="F9509" s="124" t="s">
        <v>35249</v>
      </c>
      <c r="G9509" s="118" t="s">
        <v>30</v>
      </c>
      <c r="H9509" s="137">
        <v>45826</v>
      </c>
      <c r="I9509" s="119">
        <v>186</v>
      </c>
      <c r="J9509" s="129"/>
      <c r="K9509" s="129"/>
      <c r="L9509" s="129">
        <v>0</v>
      </c>
      <c r="M9509" s="134" t="s">
        <v>23879</v>
      </c>
    </row>
    <row r="9510" spans="1:13" hidden="1" x14ac:dyDescent="0.25">
      <c r="A9510" s="128"/>
      <c r="B9510" s="2"/>
      <c r="C9510" s="139" t="s">
        <v>9324</v>
      </c>
      <c r="D9510" s="124" t="s">
        <v>9325</v>
      </c>
      <c r="E9510" s="118" t="s">
        <v>48</v>
      </c>
      <c r="F9510" s="124" t="s">
        <v>35249</v>
      </c>
      <c r="G9510" s="118" t="s">
        <v>2</v>
      </c>
      <c r="H9510" s="137"/>
      <c r="I9510" s="119"/>
      <c r="J9510" s="129"/>
      <c r="K9510" s="129"/>
      <c r="L9510" s="129">
        <v>0</v>
      </c>
      <c r="M9510" s="134" t="s">
        <v>23880</v>
      </c>
    </row>
    <row r="9511" spans="1:13" hidden="1" x14ac:dyDescent="0.25">
      <c r="A9511" s="128"/>
      <c r="B9511" s="2"/>
      <c r="C9511" s="139" t="s">
        <v>9326</v>
      </c>
      <c r="D9511" s="124" t="s">
        <v>9327</v>
      </c>
      <c r="E9511" s="118" t="s">
        <v>48</v>
      </c>
      <c r="F9511" s="124" t="s">
        <v>35249</v>
      </c>
      <c r="G9511" s="118" t="s">
        <v>2</v>
      </c>
      <c r="H9511" s="137"/>
      <c r="I9511" s="119"/>
      <c r="J9511" s="129"/>
      <c r="K9511" s="129"/>
      <c r="L9511" s="129">
        <v>0</v>
      </c>
      <c r="M9511" s="134" t="s">
        <v>23881</v>
      </c>
    </row>
    <row r="9512" spans="1:13" hidden="1" x14ac:dyDescent="0.25">
      <c r="A9512" s="128"/>
      <c r="B9512" s="2"/>
      <c r="C9512" s="139" t="s">
        <v>9328</v>
      </c>
      <c r="D9512" s="124" t="s">
        <v>9329</v>
      </c>
      <c r="E9512" s="118" t="s">
        <v>48</v>
      </c>
      <c r="F9512" s="124" t="s">
        <v>35249</v>
      </c>
      <c r="G9512" s="118" t="s">
        <v>2</v>
      </c>
      <c r="H9512" s="137">
        <v>44424</v>
      </c>
      <c r="I9512" s="119">
        <v>129</v>
      </c>
      <c r="J9512" s="129"/>
      <c r="K9512" s="129"/>
      <c r="L9512" s="129">
        <v>0</v>
      </c>
      <c r="M9512" s="134" t="s">
        <v>23882</v>
      </c>
    </row>
    <row r="9513" spans="1:13" hidden="1" x14ac:dyDescent="0.25">
      <c r="A9513" s="128"/>
      <c r="B9513" s="2"/>
      <c r="C9513" s="139" t="s">
        <v>19517</v>
      </c>
      <c r="D9513" s="124" t="s">
        <v>19516</v>
      </c>
      <c r="E9513" s="118" t="s">
        <v>48</v>
      </c>
      <c r="F9513" s="124" t="s">
        <v>35249</v>
      </c>
      <c r="G9513" s="118" t="s">
        <v>34659</v>
      </c>
      <c r="H9513" s="137"/>
      <c r="I9513" s="119"/>
      <c r="J9513" s="129"/>
      <c r="K9513" s="129"/>
      <c r="L9513" s="129">
        <v>0</v>
      </c>
      <c r="M9513" s="134" t="s">
        <v>23883</v>
      </c>
    </row>
    <row r="9514" spans="1:13" hidden="1" x14ac:dyDescent="0.25">
      <c r="A9514" s="128"/>
      <c r="B9514" s="2"/>
      <c r="C9514" s="139" t="s">
        <v>9330</v>
      </c>
      <c r="D9514" s="124" t="s">
        <v>9331</v>
      </c>
      <c r="E9514" s="118" t="s">
        <v>48</v>
      </c>
      <c r="F9514" s="124" t="s">
        <v>35249</v>
      </c>
      <c r="G9514" s="118" t="s">
        <v>2</v>
      </c>
      <c r="H9514" s="137">
        <v>43909</v>
      </c>
      <c r="I9514" s="119">
        <v>140.25</v>
      </c>
      <c r="J9514" s="129"/>
      <c r="K9514" s="129"/>
      <c r="L9514" s="129">
        <v>0</v>
      </c>
      <c r="M9514" s="134" t="s">
        <v>23884</v>
      </c>
    </row>
    <row r="9515" spans="1:13" hidden="1" x14ac:dyDescent="0.25">
      <c r="A9515" s="128"/>
      <c r="B9515" s="2"/>
      <c r="C9515" s="139" t="s">
        <v>32664</v>
      </c>
      <c r="D9515" s="124" t="s">
        <v>32665</v>
      </c>
      <c r="E9515" s="118" t="s">
        <v>48</v>
      </c>
      <c r="F9515" s="124" t="s">
        <v>35249</v>
      </c>
      <c r="G9515" s="118" t="s">
        <v>34659</v>
      </c>
      <c r="H9515" s="137"/>
      <c r="I9515" s="119"/>
      <c r="J9515" s="129"/>
      <c r="K9515" s="129"/>
      <c r="L9515" s="129">
        <v>0</v>
      </c>
      <c r="M9515" s="134"/>
    </row>
    <row r="9516" spans="1:13" hidden="1" x14ac:dyDescent="0.25">
      <c r="A9516" s="128"/>
      <c r="B9516" s="2"/>
      <c r="C9516" s="139" t="s">
        <v>9332</v>
      </c>
      <c r="D9516" s="124" t="s">
        <v>9333</v>
      </c>
      <c r="E9516" s="118" t="s">
        <v>48</v>
      </c>
      <c r="F9516" s="124" t="s">
        <v>35249</v>
      </c>
      <c r="G9516" s="118" t="s">
        <v>2</v>
      </c>
      <c r="H9516" s="137">
        <v>43181</v>
      </c>
      <c r="I9516" s="119">
        <v>80</v>
      </c>
      <c r="J9516" s="129"/>
      <c r="K9516" s="129"/>
      <c r="L9516" s="129">
        <v>0</v>
      </c>
      <c r="M9516" s="134" t="s">
        <v>35386</v>
      </c>
    </row>
    <row r="9517" spans="1:13" hidden="1" x14ac:dyDescent="0.25">
      <c r="A9517" s="128"/>
      <c r="B9517" s="2"/>
      <c r="C9517" s="139" t="s">
        <v>32369</v>
      </c>
      <c r="D9517" s="124" t="s">
        <v>32370</v>
      </c>
      <c r="E9517" s="118" t="s">
        <v>48</v>
      </c>
      <c r="F9517" s="124" t="s">
        <v>35249</v>
      </c>
      <c r="G9517" s="118" t="s">
        <v>34659</v>
      </c>
      <c r="H9517" s="137"/>
      <c r="I9517" s="119"/>
      <c r="J9517" s="129"/>
      <c r="K9517" s="129"/>
      <c r="L9517" s="129">
        <v>0</v>
      </c>
      <c r="M9517" s="134" t="s">
        <v>23885</v>
      </c>
    </row>
    <row r="9518" spans="1:13" hidden="1" x14ac:dyDescent="0.25">
      <c r="A9518" s="128"/>
      <c r="B9518" s="2"/>
      <c r="C9518" s="139" t="s">
        <v>9334</v>
      </c>
      <c r="D9518" s="124" t="s">
        <v>9335</v>
      </c>
      <c r="E9518" s="118" t="s">
        <v>48</v>
      </c>
      <c r="F9518" s="124" t="s">
        <v>35249</v>
      </c>
      <c r="G9518" s="118" t="s">
        <v>2</v>
      </c>
      <c r="H9518" s="137">
        <v>43514</v>
      </c>
      <c r="I9518" s="119">
        <v>102.6</v>
      </c>
      <c r="J9518" s="129"/>
      <c r="K9518" s="129"/>
      <c r="L9518" s="129">
        <v>0</v>
      </c>
      <c r="M9518" s="134" t="s">
        <v>23886</v>
      </c>
    </row>
    <row r="9519" spans="1:13" hidden="1" x14ac:dyDescent="0.25">
      <c r="A9519" s="128"/>
      <c r="B9519" s="2"/>
      <c r="C9519" s="139" t="s">
        <v>9336</v>
      </c>
      <c r="D9519" s="124" t="s">
        <v>9337</v>
      </c>
      <c r="E9519" s="118" t="s">
        <v>48</v>
      </c>
      <c r="F9519" s="124" t="s">
        <v>35249</v>
      </c>
      <c r="G9519" s="118" t="s">
        <v>2</v>
      </c>
      <c r="H9519" s="137">
        <v>43675</v>
      </c>
      <c r="I9519" s="119">
        <v>49</v>
      </c>
      <c r="J9519" s="129"/>
      <c r="K9519" s="129"/>
      <c r="L9519" s="129">
        <v>0</v>
      </c>
      <c r="M9519" s="134" t="s">
        <v>23887</v>
      </c>
    </row>
    <row r="9520" spans="1:13" hidden="1" x14ac:dyDescent="0.25">
      <c r="A9520" s="128"/>
      <c r="B9520" s="2"/>
      <c r="C9520" s="139" t="s">
        <v>9338</v>
      </c>
      <c r="D9520" s="124" t="s">
        <v>9339</v>
      </c>
      <c r="E9520" s="118" t="s">
        <v>48</v>
      </c>
      <c r="F9520" s="124" t="s">
        <v>35249</v>
      </c>
      <c r="G9520" s="118" t="s">
        <v>2</v>
      </c>
      <c r="H9520" s="137">
        <v>41634</v>
      </c>
      <c r="I9520" s="119">
        <v>120.6</v>
      </c>
      <c r="J9520" s="129"/>
      <c r="K9520" s="129"/>
      <c r="L9520" s="129">
        <v>0</v>
      </c>
      <c r="M9520" s="134" t="s">
        <v>23888</v>
      </c>
    </row>
    <row r="9521" spans="1:13" hidden="1" x14ac:dyDescent="0.25">
      <c r="A9521" s="128"/>
      <c r="B9521" s="2"/>
      <c r="C9521" s="139" t="s">
        <v>18980</v>
      </c>
      <c r="D9521" s="124" t="s">
        <v>18981</v>
      </c>
      <c r="E9521" s="118" t="s">
        <v>48</v>
      </c>
      <c r="F9521" s="124" t="s">
        <v>35249</v>
      </c>
      <c r="G9521" s="118" t="s">
        <v>34659</v>
      </c>
      <c r="H9521" s="137"/>
      <c r="I9521" s="119"/>
      <c r="J9521" s="129"/>
      <c r="K9521" s="129"/>
      <c r="L9521" s="129">
        <v>0</v>
      </c>
      <c r="M9521" s="134" t="s">
        <v>23889</v>
      </c>
    </row>
    <row r="9522" spans="1:13" hidden="1" x14ac:dyDescent="0.25">
      <c r="A9522" s="128"/>
      <c r="B9522" s="2"/>
      <c r="C9522" s="139" t="s">
        <v>31832</v>
      </c>
      <c r="D9522" s="124" t="s">
        <v>31833</v>
      </c>
      <c r="E9522" s="118" t="s">
        <v>48</v>
      </c>
      <c r="F9522" s="124" t="s">
        <v>35249</v>
      </c>
      <c r="G9522" s="118" t="s">
        <v>2</v>
      </c>
      <c r="H9522" s="137"/>
      <c r="I9522" s="119"/>
      <c r="J9522" s="129"/>
      <c r="K9522" s="129"/>
      <c r="L9522" s="129">
        <v>0</v>
      </c>
      <c r="M9522" s="134" t="s">
        <v>23890</v>
      </c>
    </row>
    <row r="9523" spans="1:13" hidden="1" x14ac:dyDescent="0.25">
      <c r="A9523" s="128"/>
      <c r="B9523" s="2"/>
      <c r="C9523" s="139" t="s">
        <v>18985</v>
      </c>
      <c r="D9523" s="124" t="s">
        <v>18984</v>
      </c>
      <c r="E9523" s="118" t="s">
        <v>48</v>
      </c>
      <c r="F9523" s="124" t="s">
        <v>35249</v>
      </c>
      <c r="G9523" s="118" t="s">
        <v>2</v>
      </c>
      <c r="H9523" s="137"/>
      <c r="I9523" s="119"/>
      <c r="J9523" s="129"/>
      <c r="K9523" s="129"/>
      <c r="L9523" s="129">
        <v>0</v>
      </c>
      <c r="M9523" s="134" t="s">
        <v>19630</v>
      </c>
    </row>
    <row r="9524" spans="1:13" hidden="1" x14ac:dyDescent="0.25">
      <c r="A9524" s="128"/>
      <c r="B9524" s="2"/>
      <c r="C9524" s="139" t="s">
        <v>34353</v>
      </c>
      <c r="D9524" s="124" t="s">
        <v>34354</v>
      </c>
      <c r="E9524" s="118" t="s">
        <v>48</v>
      </c>
      <c r="F9524" s="124" t="s">
        <v>35249</v>
      </c>
      <c r="G9524" s="118" t="s">
        <v>59</v>
      </c>
      <c r="H9524" s="137">
        <v>45322</v>
      </c>
      <c r="I9524" s="119">
        <v>2049.08</v>
      </c>
      <c r="J9524" s="129"/>
      <c r="K9524" s="129"/>
      <c r="L9524" s="129">
        <v>0</v>
      </c>
      <c r="M9524" s="134" t="s">
        <v>19631</v>
      </c>
    </row>
    <row r="9525" spans="1:13" hidden="1" x14ac:dyDescent="0.25">
      <c r="A9525" s="128"/>
      <c r="B9525" s="2"/>
      <c r="C9525" s="139" t="s">
        <v>9340</v>
      </c>
      <c r="D9525" s="124" t="s">
        <v>9341</v>
      </c>
      <c r="E9525" s="118" t="s">
        <v>48</v>
      </c>
      <c r="F9525" s="124" t="s">
        <v>35249</v>
      </c>
      <c r="G9525" s="118" t="s">
        <v>2</v>
      </c>
      <c r="H9525" s="137">
        <v>43818</v>
      </c>
      <c r="I9525" s="119">
        <v>183</v>
      </c>
      <c r="J9525" s="129"/>
      <c r="K9525" s="129"/>
      <c r="L9525" s="129">
        <v>0</v>
      </c>
      <c r="M9525" s="134" t="s">
        <v>19632</v>
      </c>
    </row>
    <row r="9526" spans="1:13" hidden="1" x14ac:dyDescent="0.25">
      <c r="A9526" s="128"/>
      <c r="B9526" s="2"/>
      <c r="C9526" s="139" t="s">
        <v>9342</v>
      </c>
      <c r="D9526" s="124" t="s">
        <v>9343</v>
      </c>
      <c r="E9526" s="118" t="s">
        <v>48</v>
      </c>
      <c r="F9526" s="124" t="s">
        <v>35249</v>
      </c>
      <c r="G9526" s="118" t="s">
        <v>2</v>
      </c>
      <c r="H9526" s="137">
        <v>41521</v>
      </c>
      <c r="I9526" s="119">
        <v>120</v>
      </c>
      <c r="J9526" s="129"/>
      <c r="K9526" s="129"/>
      <c r="L9526" s="129">
        <v>0</v>
      </c>
      <c r="M9526" s="134" t="s">
        <v>19633</v>
      </c>
    </row>
    <row r="9527" spans="1:13" hidden="1" x14ac:dyDescent="0.25">
      <c r="A9527" s="128"/>
      <c r="B9527" s="2"/>
      <c r="C9527" s="139" t="s">
        <v>9344</v>
      </c>
      <c r="D9527" s="124" t="s">
        <v>9345</v>
      </c>
      <c r="E9527" s="118" t="s">
        <v>48</v>
      </c>
      <c r="F9527" s="124" t="s">
        <v>35249</v>
      </c>
      <c r="G9527" s="118" t="s">
        <v>2</v>
      </c>
      <c r="H9527" s="137"/>
      <c r="I9527" s="119"/>
      <c r="J9527" s="129"/>
      <c r="K9527" s="129"/>
      <c r="L9527" s="129">
        <v>0</v>
      </c>
      <c r="M9527" s="134" t="s">
        <v>23891</v>
      </c>
    </row>
    <row r="9528" spans="1:13" hidden="1" x14ac:dyDescent="0.25">
      <c r="A9528" s="128"/>
      <c r="B9528" s="2"/>
      <c r="C9528" s="139" t="s">
        <v>9346</v>
      </c>
      <c r="D9528" s="124" t="s">
        <v>9347</v>
      </c>
      <c r="E9528" s="118" t="s">
        <v>48</v>
      </c>
      <c r="F9528" s="124" t="s">
        <v>35249</v>
      </c>
      <c r="G9528" s="118" t="s">
        <v>2</v>
      </c>
      <c r="H9528" s="137">
        <v>42445</v>
      </c>
      <c r="I9528" s="119">
        <v>76</v>
      </c>
      <c r="J9528" s="129"/>
      <c r="K9528" s="129"/>
      <c r="L9528" s="129">
        <v>0</v>
      </c>
      <c r="M9528" s="134" t="s">
        <v>23892</v>
      </c>
    </row>
    <row r="9529" spans="1:13" hidden="1" x14ac:dyDescent="0.25">
      <c r="A9529" s="128"/>
      <c r="B9529" s="2"/>
      <c r="C9529" s="139" t="s">
        <v>9348</v>
      </c>
      <c r="D9529" s="124" t="s">
        <v>9349</v>
      </c>
      <c r="E9529" s="118" t="s">
        <v>48</v>
      </c>
      <c r="F9529" s="124" t="s">
        <v>35249</v>
      </c>
      <c r="G9529" s="118" t="s">
        <v>2</v>
      </c>
      <c r="H9529" s="137">
        <v>44049</v>
      </c>
      <c r="I9529" s="119">
        <v>47</v>
      </c>
      <c r="J9529" s="129"/>
      <c r="K9529" s="129"/>
      <c r="L9529" s="129">
        <v>0</v>
      </c>
      <c r="M9529" s="134" t="s">
        <v>19634</v>
      </c>
    </row>
    <row r="9530" spans="1:13" hidden="1" x14ac:dyDescent="0.25">
      <c r="A9530" s="128"/>
      <c r="B9530" s="2"/>
      <c r="C9530" s="139" t="s">
        <v>31268</v>
      </c>
      <c r="D9530" s="124" t="s">
        <v>31269</v>
      </c>
      <c r="E9530" s="118" t="s">
        <v>48</v>
      </c>
      <c r="F9530" s="124" t="s">
        <v>35249</v>
      </c>
      <c r="G9530" s="118" t="s">
        <v>34659</v>
      </c>
      <c r="H9530" s="137"/>
      <c r="I9530" s="119"/>
      <c r="J9530" s="129"/>
      <c r="K9530" s="129"/>
      <c r="L9530" s="129">
        <v>0</v>
      </c>
      <c r="M9530" s="134"/>
    </row>
    <row r="9531" spans="1:13" hidden="1" x14ac:dyDescent="0.25">
      <c r="A9531" s="128"/>
      <c r="B9531" s="2"/>
      <c r="C9531" s="139" t="s">
        <v>32814</v>
      </c>
      <c r="D9531" s="124" t="s">
        <v>32815</v>
      </c>
      <c r="E9531" s="118" t="s">
        <v>48</v>
      </c>
      <c r="F9531" s="124" t="s">
        <v>35249</v>
      </c>
      <c r="G9531" s="118" t="s">
        <v>2</v>
      </c>
      <c r="H9531" s="137"/>
      <c r="I9531" s="119"/>
      <c r="J9531" s="129"/>
      <c r="K9531" s="129"/>
      <c r="L9531" s="129">
        <v>0</v>
      </c>
      <c r="M9531" s="134" t="s">
        <v>23893</v>
      </c>
    </row>
    <row r="9532" spans="1:13" hidden="1" x14ac:dyDescent="0.25">
      <c r="A9532" s="128"/>
      <c r="B9532" s="2"/>
      <c r="C9532" s="139" t="s">
        <v>18983</v>
      </c>
      <c r="D9532" s="124" t="s">
        <v>18982</v>
      </c>
      <c r="E9532" s="118" t="s">
        <v>48</v>
      </c>
      <c r="F9532" s="124" t="s">
        <v>35249</v>
      </c>
      <c r="G9532" s="118" t="s">
        <v>2</v>
      </c>
      <c r="H9532" s="137"/>
      <c r="I9532" s="119"/>
      <c r="J9532" s="129"/>
      <c r="K9532" s="129"/>
      <c r="L9532" s="129">
        <v>0</v>
      </c>
      <c r="M9532" s="134"/>
    </row>
    <row r="9533" spans="1:13" hidden="1" x14ac:dyDescent="0.25">
      <c r="A9533" s="128"/>
      <c r="B9533" s="2"/>
      <c r="C9533" s="139" t="s">
        <v>19464</v>
      </c>
      <c r="D9533" s="124" t="s">
        <v>19463</v>
      </c>
      <c r="E9533" s="118" t="s">
        <v>48</v>
      </c>
      <c r="F9533" s="124" t="s">
        <v>35249</v>
      </c>
      <c r="G9533" s="118" t="s">
        <v>34659</v>
      </c>
      <c r="H9533" s="137"/>
      <c r="I9533" s="119"/>
      <c r="J9533" s="129"/>
      <c r="K9533" s="129"/>
      <c r="L9533" s="129">
        <v>0</v>
      </c>
      <c r="M9533" s="134" t="s">
        <v>23894</v>
      </c>
    </row>
    <row r="9534" spans="1:13" hidden="1" x14ac:dyDescent="0.25">
      <c r="A9534" s="128"/>
      <c r="B9534" s="2"/>
      <c r="C9534" s="139" t="s">
        <v>32508</v>
      </c>
      <c r="D9534" s="124" t="s">
        <v>32509</v>
      </c>
      <c r="E9534" s="118" t="s">
        <v>48</v>
      </c>
      <c r="F9534" s="124" t="s">
        <v>35249</v>
      </c>
      <c r="G9534" s="118" t="s">
        <v>34659</v>
      </c>
      <c r="H9534" s="137"/>
      <c r="I9534" s="119"/>
      <c r="J9534" s="129"/>
      <c r="K9534" s="129"/>
      <c r="L9534" s="129">
        <v>0</v>
      </c>
      <c r="M9534" s="134" t="s">
        <v>19635</v>
      </c>
    </row>
    <row r="9535" spans="1:13" hidden="1" x14ac:dyDescent="0.25">
      <c r="A9535" s="128"/>
      <c r="B9535" s="2"/>
      <c r="C9535" s="139" t="s">
        <v>9350</v>
      </c>
      <c r="D9535" s="124" t="s">
        <v>9351</v>
      </c>
      <c r="E9535" s="118" t="s">
        <v>48</v>
      </c>
      <c r="F9535" s="124" t="s">
        <v>35249</v>
      </c>
      <c r="G9535" s="118" t="s">
        <v>2</v>
      </c>
      <c r="H9535" s="137">
        <v>41208</v>
      </c>
      <c r="I9535" s="119">
        <v>175.5</v>
      </c>
      <c r="J9535" s="129"/>
      <c r="K9535" s="129"/>
      <c r="L9535" s="129">
        <v>0</v>
      </c>
      <c r="M9535" s="134" t="s">
        <v>19635</v>
      </c>
    </row>
    <row r="9536" spans="1:13" hidden="1" x14ac:dyDescent="0.25">
      <c r="A9536" s="128"/>
      <c r="B9536" s="2"/>
      <c r="C9536" s="139" t="s">
        <v>32620</v>
      </c>
      <c r="D9536" s="124" t="s">
        <v>32621</v>
      </c>
      <c r="E9536" s="118" t="s">
        <v>48</v>
      </c>
      <c r="F9536" s="124" t="s">
        <v>35249</v>
      </c>
      <c r="G9536" s="118" t="s">
        <v>34659</v>
      </c>
      <c r="H9536" s="137"/>
      <c r="I9536" s="119"/>
      <c r="J9536" s="129"/>
      <c r="K9536" s="129"/>
      <c r="L9536" s="129">
        <v>0</v>
      </c>
      <c r="M9536" s="134" t="s">
        <v>19635</v>
      </c>
    </row>
    <row r="9537" spans="1:13" hidden="1" x14ac:dyDescent="0.25">
      <c r="A9537" s="128"/>
      <c r="B9537" s="2"/>
      <c r="C9537" s="139" t="s">
        <v>19222</v>
      </c>
      <c r="D9537" s="124" t="s">
        <v>19221</v>
      </c>
      <c r="E9537" s="118" t="s">
        <v>48</v>
      </c>
      <c r="F9537" s="124" t="s">
        <v>35249</v>
      </c>
      <c r="G9537" s="118" t="s">
        <v>34659</v>
      </c>
      <c r="H9537" s="137">
        <v>41025</v>
      </c>
      <c r="I9537" s="119">
        <v>109.8</v>
      </c>
      <c r="J9537" s="129"/>
      <c r="K9537" s="129"/>
      <c r="L9537" s="129">
        <v>0</v>
      </c>
      <c r="M9537" s="134" t="s">
        <v>19636</v>
      </c>
    </row>
    <row r="9538" spans="1:13" hidden="1" x14ac:dyDescent="0.25">
      <c r="A9538" s="128"/>
      <c r="B9538" s="2"/>
      <c r="C9538" s="139" t="s">
        <v>19592</v>
      </c>
      <c r="D9538" s="124" t="s">
        <v>19591</v>
      </c>
      <c r="E9538" s="118" t="s">
        <v>48</v>
      </c>
      <c r="F9538" s="124" t="s">
        <v>35249</v>
      </c>
      <c r="G9538" s="118" t="s">
        <v>34659</v>
      </c>
      <c r="H9538" s="137"/>
      <c r="I9538" s="119"/>
      <c r="J9538" s="129"/>
      <c r="K9538" s="129"/>
      <c r="L9538" s="129">
        <v>0</v>
      </c>
      <c r="M9538" s="134" t="s">
        <v>19636</v>
      </c>
    </row>
    <row r="9539" spans="1:13" hidden="1" x14ac:dyDescent="0.25">
      <c r="A9539" s="128"/>
      <c r="B9539" s="2"/>
      <c r="C9539" s="139" t="s">
        <v>9352</v>
      </c>
      <c r="D9539" s="124" t="s">
        <v>9353</v>
      </c>
      <c r="E9539" s="118" t="s">
        <v>48</v>
      </c>
      <c r="F9539" s="124" t="s">
        <v>35249</v>
      </c>
      <c r="G9539" s="118" t="s">
        <v>2</v>
      </c>
      <c r="H9539" s="137">
        <v>42895</v>
      </c>
      <c r="I9539" s="119">
        <v>482.26</v>
      </c>
      <c r="J9539" s="129"/>
      <c r="K9539" s="129"/>
      <c r="L9539" s="129">
        <v>0</v>
      </c>
      <c r="M9539" s="134" t="s">
        <v>19636</v>
      </c>
    </row>
    <row r="9540" spans="1:13" hidden="1" x14ac:dyDescent="0.25">
      <c r="A9540" s="128"/>
      <c r="B9540" s="2"/>
      <c r="C9540" s="139" t="s">
        <v>9354</v>
      </c>
      <c r="D9540" s="124" t="s">
        <v>9355</v>
      </c>
      <c r="E9540" s="118" t="s">
        <v>48</v>
      </c>
      <c r="F9540" s="124" t="s">
        <v>35249</v>
      </c>
      <c r="G9540" s="118" t="s">
        <v>2</v>
      </c>
      <c r="H9540" s="137">
        <v>43342</v>
      </c>
      <c r="I9540" s="119">
        <v>938.92</v>
      </c>
      <c r="J9540" s="129"/>
      <c r="K9540" s="129"/>
      <c r="L9540" s="129">
        <v>0</v>
      </c>
      <c r="M9540" s="134" t="s">
        <v>19636</v>
      </c>
    </row>
    <row r="9541" spans="1:13" hidden="1" x14ac:dyDescent="0.25">
      <c r="A9541" s="128"/>
      <c r="B9541" s="2"/>
      <c r="C9541" s="139" t="s">
        <v>9356</v>
      </c>
      <c r="D9541" s="124" t="s">
        <v>9357</v>
      </c>
      <c r="E9541" s="118" t="s">
        <v>48</v>
      </c>
      <c r="F9541" s="124" t="s">
        <v>35249</v>
      </c>
      <c r="G9541" s="118" t="s">
        <v>34659</v>
      </c>
      <c r="H9541" s="137">
        <v>41408</v>
      </c>
      <c r="I9541" s="119">
        <v>330</v>
      </c>
      <c r="J9541" s="129"/>
      <c r="K9541" s="129"/>
      <c r="L9541" s="129">
        <v>0</v>
      </c>
      <c r="M9541" s="134" t="s">
        <v>19636</v>
      </c>
    </row>
    <row r="9542" spans="1:13" hidden="1" x14ac:dyDescent="0.25">
      <c r="A9542" s="128"/>
      <c r="B9542" s="2"/>
      <c r="C9542" s="139" t="s">
        <v>9358</v>
      </c>
      <c r="D9542" s="124" t="s">
        <v>9359</v>
      </c>
      <c r="E9542" s="118" t="s">
        <v>48</v>
      </c>
      <c r="F9542" s="124" t="s">
        <v>35249</v>
      </c>
      <c r="G9542" s="118" t="s">
        <v>2</v>
      </c>
      <c r="H9542" s="137">
        <v>43601</v>
      </c>
      <c r="I9542" s="119">
        <v>575</v>
      </c>
      <c r="J9542" s="129"/>
      <c r="K9542" s="129"/>
      <c r="L9542" s="129">
        <v>0</v>
      </c>
      <c r="M9542" s="134" t="s">
        <v>19636</v>
      </c>
    </row>
    <row r="9543" spans="1:13" hidden="1" x14ac:dyDescent="0.25">
      <c r="A9543" s="128"/>
      <c r="B9543" s="2"/>
      <c r="C9543" s="139" t="s">
        <v>9360</v>
      </c>
      <c r="D9543" s="124" t="s">
        <v>9361</v>
      </c>
      <c r="E9543" s="118" t="s">
        <v>48</v>
      </c>
      <c r="F9543" s="124" t="s">
        <v>35249</v>
      </c>
      <c r="G9543" s="118" t="s">
        <v>34659</v>
      </c>
      <c r="H9543" s="137">
        <v>41543</v>
      </c>
      <c r="I9543" s="119">
        <v>30744.86</v>
      </c>
      <c r="J9543" s="129"/>
      <c r="K9543" s="129"/>
      <c r="L9543" s="129">
        <v>0</v>
      </c>
      <c r="M9543" s="134" t="s">
        <v>19636</v>
      </c>
    </row>
    <row r="9544" spans="1:13" hidden="1" x14ac:dyDescent="0.25">
      <c r="A9544" s="128"/>
      <c r="B9544" s="2"/>
      <c r="C9544" s="139" t="s">
        <v>9362</v>
      </c>
      <c r="D9544" s="124" t="s">
        <v>9363</v>
      </c>
      <c r="E9544" s="118" t="s">
        <v>48</v>
      </c>
      <c r="F9544" s="124" t="s">
        <v>35249</v>
      </c>
      <c r="G9544" s="118" t="s">
        <v>34659</v>
      </c>
      <c r="H9544" s="137">
        <v>44312</v>
      </c>
      <c r="I9544" s="119">
        <v>31211.279999999999</v>
      </c>
      <c r="J9544" s="129"/>
      <c r="K9544" s="129"/>
      <c r="L9544" s="129">
        <v>0</v>
      </c>
      <c r="M9544" s="134" t="s">
        <v>19636</v>
      </c>
    </row>
    <row r="9545" spans="1:13" hidden="1" x14ac:dyDescent="0.25">
      <c r="A9545" s="128"/>
      <c r="B9545" s="2"/>
      <c r="C9545" s="139" t="s">
        <v>9364</v>
      </c>
      <c r="D9545" s="124" t="s">
        <v>9365</v>
      </c>
      <c r="E9545" s="118" t="s">
        <v>48</v>
      </c>
      <c r="F9545" s="124" t="s">
        <v>35249</v>
      </c>
      <c r="G9545" s="118" t="s">
        <v>235</v>
      </c>
      <c r="H9545" s="137">
        <v>42296</v>
      </c>
      <c r="I9545" s="119">
        <v>3.05</v>
      </c>
      <c r="J9545" s="129"/>
      <c r="K9545" s="129"/>
      <c r="L9545" s="129">
        <v>0</v>
      </c>
      <c r="M9545" s="134" t="s">
        <v>19636</v>
      </c>
    </row>
    <row r="9546" spans="1:13" hidden="1" x14ac:dyDescent="0.25">
      <c r="A9546" s="128"/>
      <c r="B9546" s="2"/>
      <c r="C9546" s="139" t="s">
        <v>28491</v>
      </c>
      <c r="D9546" s="124" t="s">
        <v>28492</v>
      </c>
      <c r="E9546" s="118" t="s">
        <v>48</v>
      </c>
      <c r="F9546" s="124" t="s">
        <v>35249</v>
      </c>
      <c r="G9546" s="118" t="s">
        <v>34659</v>
      </c>
      <c r="H9546" s="137"/>
      <c r="I9546" s="119"/>
      <c r="J9546" s="129"/>
      <c r="K9546" s="129"/>
      <c r="L9546" s="129">
        <v>0</v>
      </c>
      <c r="M9546" s="134" t="s">
        <v>19636</v>
      </c>
    </row>
    <row r="9547" spans="1:13" hidden="1" x14ac:dyDescent="0.25">
      <c r="A9547" s="128"/>
      <c r="B9547" s="2"/>
      <c r="C9547" s="139" t="s">
        <v>27780</v>
      </c>
      <c r="D9547" s="124" t="s">
        <v>27781</v>
      </c>
      <c r="E9547" s="118" t="s">
        <v>48</v>
      </c>
      <c r="F9547" s="124" t="s">
        <v>35249</v>
      </c>
      <c r="G9547" s="118" t="s">
        <v>34659</v>
      </c>
      <c r="H9547" s="137"/>
      <c r="I9547" s="119"/>
      <c r="J9547" s="129"/>
      <c r="K9547" s="129"/>
      <c r="L9547" s="129">
        <v>0</v>
      </c>
      <c r="M9547" s="134" t="s">
        <v>19636</v>
      </c>
    </row>
    <row r="9548" spans="1:13" hidden="1" x14ac:dyDescent="0.25">
      <c r="A9548" s="128"/>
      <c r="B9548" s="2"/>
      <c r="C9548" s="139" t="s">
        <v>9366</v>
      </c>
      <c r="D9548" s="124" t="s">
        <v>9367</v>
      </c>
      <c r="E9548" s="118" t="s">
        <v>48</v>
      </c>
      <c r="F9548" s="124" t="s">
        <v>35249</v>
      </c>
      <c r="G9548" s="118" t="s">
        <v>34659</v>
      </c>
      <c r="H9548" s="137">
        <v>41452</v>
      </c>
      <c r="I9548" s="119">
        <v>171.55</v>
      </c>
      <c r="J9548" s="129"/>
      <c r="K9548" s="129"/>
      <c r="L9548" s="129">
        <v>0</v>
      </c>
      <c r="M9548" s="134" t="s">
        <v>19636</v>
      </c>
    </row>
    <row r="9549" spans="1:13" hidden="1" x14ac:dyDescent="0.25">
      <c r="A9549" s="128"/>
      <c r="B9549" s="2"/>
      <c r="C9549" s="139" t="s">
        <v>9368</v>
      </c>
      <c r="D9549" s="124" t="s">
        <v>9369</v>
      </c>
      <c r="E9549" s="118" t="s">
        <v>48</v>
      </c>
      <c r="F9549" s="124" t="s">
        <v>35249</v>
      </c>
      <c r="G9549" s="118" t="s">
        <v>34659</v>
      </c>
      <c r="H9549" s="137">
        <v>41310</v>
      </c>
      <c r="I9549" s="119">
        <v>103.45</v>
      </c>
      <c r="J9549" s="129"/>
      <c r="K9549" s="129"/>
      <c r="L9549" s="129">
        <v>0</v>
      </c>
      <c r="M9549" s="134" t="s">
        <v>19636</v>
      </c>
    </row>
    <row r="9550" spans="1:13" hidden="1" x14ac:dyDescent="0.25">
      <c r="A9550" s="128"/>
      <c r="B9550" s="2"/>
      <c r="C9550" s="139" t="s">
        <v>9370</v>
      </c>
      <c r="D9550" s="124" t="s">
        <v>9371</v>
      </c>
      <c r="E9550" s="118" t="s">
        <v>48</v>
      </c>
      <c r="F9550" s="124" t="s">
        <v>35249</v>
      </c>
      <c r="G9550" s="118" t="s">
        <v>34659</v>
      </c>
      <c r="H9550" s="137">
        <v>42802</v>
      </c>
      <c r="I9550" s="119">
        <v>174</v>
      </c>
      <c r="J9550" s="129"/>
      <c r="K9550" s="129"/>
      <c r="L9550" s="129">
        <v>0</v>
      </c>
      <c r="M9550" s="134" t="s">
        <v>19636</v>
      </c>
    </row>
    <row r="9551" spans="1:13" hidden="1" x14ac:dyDescent="0.25">
      <c r="A9551" s="128"/>
      <c r="B9551" s="2"/>
      <c r="C9551" s="139" t="s">
        <v>9372</v>
      </c>
      <c r="D9551" s="124" t="s">
        <v>9373</v>
      </c>
      <c r="E9551" s="118" t="s">
        <v>48</v>
      </c>
      <c r="F9551" s="124" t="s">
        <v>35249</v>
      </c>
      <c r="G9551" s="118" t="s">
        <v>2</v>
      </c>
      <c r="H9551" s="137">
        <v>44889</v>
      </c>
      <c r="I9551" s="119">
        <v>496.38</v>
      </c>
      <c r="J9551" s="129"/>
      <c r="K9551" s="129"/>
      <c r="L9551" s="129">
        <v>0</v>
      </c>
      <c r="M9551" s="134" t="s">
        <v>19636</v>
      </c>
    </row>
    <row r="9552" spans="1:13" hidden="1" x14ac:dyDescent="0.25">
      <c r="A9552" s="128"/>
      <c r="B9552" s="2"/>
      <c r="C9552" s="139" t="s">
        <v>9374</v>
      </c>
      <c r="D9552" s="124" t="s">
        <v>9375</v>
      </c>
      <c r="E9552" s="118" t="s">
        <v>48</v>
      </c>
      <c r="F9552" s="124" t="s">
        <v>35249</v>
      </c>
      <c r="G9552" s="118" t="s">
        <v>2</v>
      </c>
      <c r="H9552" s="137">
        <v>43196</v>
      </c>
      <c r="I9552" s="119">
        <v>0.48</v>
      </c>
      <c r="J9552" s="129"/>
      <c r="K9552" s="129"/>
      <c r="L9552" s="129">
        <v>0</v>
      </c>
      <c r="M9552" s="134" t="s">
        <v>19637</v>
      </c>
    </row>
    <row r="9553" spans="1:13" hidden="1" x14ac:dyDescent="0.25">
      <c r="A9553" s="128"/>
      <c r="B9553" s="2"/>
      <c r="C9553" s="139" t="s">
        <v>31857</v>
      </c>
      <c r="D9553" s="124" t="s">
        <v>31858</v>
      </c>
      <c r="E9553" s="118" t="s">
        <v>48</v>
      </c>
      <c r="F9553" s="124" t="s">
        <v>35249</v>
      </c>
      <c r="G9553" s="118" t="s">
        <v>2</v>
      </c>
      <c r="H9553" s="137"/>
      <c r="I9553" s="119"/>
      <c r="J9553" s="129"/>
      <c r="K9553" s="129"/>
      <c r="L9553" s="129">
        <v>0</v>
      </c>
      <c r="M9553" s="134" t="s">
        <v>19637</v>
      </c>
    </row>
    <row r="9554" spans="1:13" hidden="1" x14ac:dyDescent="0.25">
      <c r="A9554" s="128"/>
      <c r="B9554" s="2"/>
      <c r="C9554" s="139" t="s">
        <v>9376</v>
      </c>
      <c r="D9554" s="124" t="s">
        <v>9377</v>
      </c>
      <c r="E9554" s="118" t="s">
        <v>48</v>
      </c>
      <c r="F9554" s="124" t="s">
        <v>35249</v>
      </c>
      <c r="G9554" s="118" t="s">
        <v>2</v>
      </c>
      <c r="H9554" s="137">
        <v>43769</v>
      </c>
      <c r="I9554" s="119">
        <v>2456.46</v>
      </c>
      <c r="J9554" s="129"/>
      <c r="K9554" s="129"/>
      <c r="L9554" s="129">
        <v>0</v>
      </c>
      <c r="M9554" s="134" t="s">
        <v>19637</v>
      </c>
    </row>
    <row r="9555" spans="1:13" hidden="1" x14ac:dyDescent="0.25">
      <c r="A9555" s="128"/>
      <c r="B9555" s="2"/>
      <c r="C9555" s="139" t="s">
        <v>9378</v>
      </c>
      <c r="D9555" s="124" t="s">
        <v>9379</v>
      </c>
      <c r="E9555" s="118" t="s">
        <v>48</v>
      </c>
      <c r="F9555" s="124" t="s">
        <v>35249</v>
      </c>
      <c r="G9555" s="118" t="s">
        <v>2</v>
      </c>
      <c r="H9555" s="137">
        <v>43665</v>
      </c>
      <c r="I9555" s="119">
        <v>6338.46</v>
      </c>
      <c r="J9555" s="129"/>
      <c r="K9555" s="129"/>
      <c r="L9555" s="129">
        <v>0</v>
      </c>
      <c r="M9555" s="134" t="s">
        <v>19637</v>
      </c>
    </row>
    <row r="9556" spans="1:13" hidden="1" x14ac:dyDescent="0.25">
      <c r="A9556" s="128"/>
      <c r="B9556" s="2"/>
      <c r="C9556" s="139" t="s">
        <v>29775</v>
      </c>
      <c r="D9556" s="124" t="s">
        <v>29776</v>
      </c>
      <c r="E9556" s="118" t="s">
        <v>48</v>
      </c>
      <c r="F9556" s="124" t="s">
        <v>35249</v>
      </c>
      <c r="G9556" s="118" t="s">
        <v>2</v>
      </c>
      <c r="H9556" s="137"/>
      <c r="I9556" s="119"/>
      <c r="J9556" s="129"/>
      <c r="K9556" s="129"/>
      <c r="L9556" s="129">
        <v>0</v>
      </c>
      <c r="M9556" s="134" t="s">
        <v>19637</v>
      </c>
    </row>
    <row r="9557" spans="1:13" hidden="1" x14ac:dyDescent="0.25">
      <c r="A9557" s="128"/>
      <c r="B9557" s="2"/>
      <c r="C9557" s="139" t="s">
        <v>42169</v>
      </c>
      <c r="D9557" s="124" t="s">
        <v>42170</v>
      </c>
      <c r="E9557" s="118" t="s">
        <v>48</v>
      </c>
      <c r="F9557" s="124" t="s">
        <v>35249</v>
      </c>
      <c r="G9557" s="118" t="s">
        <v>2</v>
      </c>
      <c r="H9557" s="137">
        <v>46066</v>
      </c>
      <c r="I9557" s="119">
        <v>3499.3</v>
      </c>
      <c r="J9557" s="129"/>
      <c r="K9557" s="129"/>
      <c r="L9557" s="129">
        <v>0</v>
      </c>
      <c r="M9557" s="134" t="s">
        <v>23895</v>
      </c>
    </row>
    <row r="9558" spans="1:13" hidden="1" x14ac:dyDescent="0.25">
      <c r="A9558" s="128"/>
      <c r="B9558" s="2"/>
      <c r="C9558" s="139" t="s">
        <v>42171</v>
      </c>
      <c r="D9558" s="124" t="s">
        <v>42172</v>
      </c>
      <c r="E9558" s="118" t="s">
        <v>48</v>
      </c>
      <c r="F9558" s="124" t="s">
        <v>35249</v>
      </c>
      <c r="G9558" s="118" t="s">
        <v>2</v>
      </c>
      <c r="H9558" s="137"/>
      <c r="I9558" s="119"/>
      <c r="J9558" s="129"/>
      <c r="K9558" s="129"/>
      <c r="L9558" s="129">
        <v>0</v>
      </c>
      <c r="M9558" s="134" t="s">
        <v>23896</v>
      </c>
    </row>
    <row r="9559" spans="1:13" hidden="1" x14ac:dyDescent="0.25">
      <c r="A9559" s="128"/>
      <c r="B9559" s="2"/>
      <c r="C9559" s="139" t="s">
        <v>9380</v>
      </c>
      <c r="D9559" s="124" t="s">
        <v>9381</v>
      </c>
      <c r="E9559" s="118" t="s">
        <v>48</v>
      </c>
      <c r="F9559" s="124" t="s">
        <v>35249</v>
      </c>
      <c r="G9559" s="118" t="s">
        <v>2</v>
      </c>
      <c r="H9559" s="137">
        <v>43913</v>
      </c>
      <c r="I9559" s="119">
        <v>4275.4399999999996</v>
      </c>
      <c r="J9559" s="129"/>
      <c r="K9559" s="129"/>
      <c r="L9559" s="129">
        <v>0</v>
      </c>
      <c r="M9559" s="134" t="s">
        <v>23897</v>
      </c>
    </row>
    <row r="9560" spans="1:13" hidden="1" x14ac:dyDescent="0.25">
      <c r="A9560" s="128"/>
      <c r="B9560" s="2"/>
      <c r="C9560" s="139" t="s">
        <v>9382</v>
      </c>
      <c r="D9560" s="124" t="s">
        <v>9383</v>
      </c>
      <c r="E9560" s="118" t="s">
        <v>48</v>
      </c>
      <c r="F9560" s="124" t="s">
        <v>35249</v>
      </c>
      <c r="G9560" s="118" t="s">
        <v>2</v>
      </c>
      <c r="H9560" s="137">
        <v>43913</v>
      </c>
      <c r="I9560" s="119">
        <v>5992.24</v>
      </c>
      <c r="J9560" s="129"/>
      <c r="K9560" s="129"/>
      <c r="L9560" s="129">
        <v>0</v>
      </c>
      <c r="M9560" s="134" t="s">
        <v>23898</v>
      </c>
    </row>
    <row r="9561" spans="1:13" hidden="1" x14ac:dyDescent="0.25">
      <c r="A9561" s="128"/>
      <c r="B9561" s="2"/>
      <c r="C9561" s="139" t="s">
        <v>9384</v>
      </c>
      <c r="D9561" s="124" t="s">
        <v>9385</v>
      </c>
      <c r="E9561" s="118" t="s">
        <v>48</v>
      </c>
      <c r="F9561" s="124" t="s">
        <v>35249</v>
      </c>
      <c r="G9561" s="118" t="s">
        <v>2</v>
      </c>
      <c r="H9561" s="137">
        <v>43913</v>
      </c>
      <c r="I9561" s="119">
        <v>8212.82</v>
      </c>
      <c r="J9561" s="129"/>
      <c r="K9561" s="129"/>
      <c r="L9561" s="129">
        <v>0</v>
      </c>
      <c r="M9561" s="134" t="s">
        <v>23899</v>
      </c>
    </row>
    <row r="9562" spans="1:13" hidden="1" x14ac:dyDescent="0.25">
      <c r="A9562" s="128"/>
      <c r="B9562" s="2"/>
      <c r="C9562" s="139" t="s">
        <v>32683</v>
      </c>
      <c r="D9562" s="124" t="s">
        <v>32684</v>
      </c>
      <c r="E9562" s="118" t="s">
        <v>48</v>
      </c>
      <c r="F9562" s="124" t="s">
        <v>35249</v>
      </c>
      <c r="G9562" s="118" t="s">
        <v>2</v>
      </c>
      <c r="H9562" s="137"/>
      <c r="I9562" s="119"/>
      <c r="J9562" s="129"/>
      <c r="K9562" s="129"/>
      <c r="L9562" s="129">
        <v>0</v>
      </c>
      <c r="M9562" s="134" t="s">
        <v>23900</v>
      </c>
    </row>
    <row r="9563" spans="1:13" hidden="1" x14ac:dyDescent="0.25">
      <c r="A9563" s="128"/>
      <c r="B9563" s="2"/>
      <c r="C9563" s="139" t="s">
        <v>32514</v>
      </c>
      <c r="D9563" s="124" t="s">
        <v>32515</v>
      </c>
      <c r="E9563" s="118" t="s">
        <v>48</v>
      </c>
      <c r="F9563" s="124" t="s">
        <v>35249</v>
      </c>
      <c r="G9563" s="118" t="s">
        <v>2</v>
      </c>
      <c r="H9563" s="137"/>
      <c r="I9563" s="119"/>
      <c r="J9563" s="129"/>
      <c r="K9563" s="129"/>
      <c r="L9563" s="129">
        <v>0</v>
      </c>
      <c r="M9563" s="134" t="s">
        <v>23901</v>
      </c>
    </row>
    <row r="9564" spans="1:13" hidden="1" x14ac:dyDescent="0.25">
      <c r="A9564" s="128"/>
      <c r="B9564" s="2"/>
      <c r="C9564" s="139" t="s">
        <v>9386</v>
      </c>
      <c r="D9564" s="124" t="s">
        <v>9387</v>
      </c>
      <c r="E9564" s="118" t="s">
        <v>48</v>
      </c>
      <c r="F9564" s="124" t="s">
        <v>35249</v>
      </c>
      <c r="G9564" s="118" t="s">
        <v>2</v>
      </c>
      <c r="H9564" s="137">
        <v>43913</v>
      </c>
      <c r="I9564" s="119">
        <v>5389.04</v>
      </c>
      <c r="J9564" s="129"/>
      <c r="K9564" s="129"/>
      <c r="L9564" s="129">
        <v>0</v>
      </c>
      <c r="M9564" s="134" t="s">
        <v>23902</v>
      </c>
    </row>
    <row r="9565" spans="1:13" hidden="1" x14ac:dyDescent="0.25">
      <c r="A9565" s="128"/>
      <c r="B9565" s="2"/>
      <c r="C9565" s="139" t="s">
        <v>9388</v>
      </c>
      <c r="D9565" s="124" t="s">
        <v>9389</v>
      </c>
      <c r="E9565" s="118" t="s">
        <v>48</v>
      </c>
      <c r="F9565" s="124" t="s">
        <v>35249</v>
      </c>
      <c r="G9565" s="118" t="s">
        <v>2</v>
      </c>
      <c r="H9565" s="137">
        <v>43913</v>
      </c>
      <c r="I9565" s="119">
        <v>4109.72</v>
      </c>
      <c r="J9565" s="129"/>
      <c r="K9565" s="129"/>
      <c r="L9565" s="129">
        <v>0</v>
      </c>
      <c r="M9565" s="134" t="s">
        <v>23903</v>
      </c>
    </row>
    <row r="9566" spans="1:13" hidden="1" x14ac:dyDescent="0.25">
      <c r="A9566" s="128"/>
      <c r="B9566" s="2"/>
      <c r="C9566" s="139" t="s">
        <v>34937</v>
      </c>
      <c r="D9566" s="124" t="s">
        <v>34938</v>
      </c>
      <c r="E9566" s="118" t="s">
        <v>48</v>
      </c>
      <c r="F9566" s="124" t="s">
        <v>35249</v>
      </c>
      <c r="G9566" s="118" t="s">
        <v>2</v>
      </c>
      <c r="H9566" s="137"/>
      <c r="I9566" s="119"/>
      <c r="J9566" s="129">
        <v>1.2</v>
      </c>
      <c r="K9566" s="129">
        <v>2.4</v>
      </c>
      <c r="L9566" s="129">
        <v>2.88</v>
      </c>
      <c r="M9566" s="134" t="s">
        <v>23904</v>
      </c>
    </row>
    <row r="9567" spans="1:13" hidden="1" x14ac:dyDescent="0.25">
      <c r="A9567" s="128"/>
      <c r="B9567" s="2"/>
      <c r="C9567" s="139" t="s">
        <v>9390</v>
      </c>
      <c r="D9567" s="124" t="s">
        <v>9391</v>
      </c>
      <c r="E9567" s="118" t="s">
        <v>48</v>
      </c>
      <c r="F9567" s="124" t="s">
        <v>35249</v>
      </c>
      <c r="G9567" s="118" t="s">
        <v>2</v>
      </c>
      <c r="H9567" s="137">
        <v>43983</v>
      </c>
      <c r="I9567" s="119">
        <v>3952</v>
      </c>
      <c r="J9567" s="129">
        <v>1.2</v>
      </c>
      <c r="K9567" s="129">
        <v>2.4</v>
      </c>
      <c r="L9567" s="129">
        <v>2.88</v>
      </c>
      <c r="M9567" s="134" t="s">
        <v>23905</v>
      </c>
    </row>
    <row r="9568" spans="1:13" x14ac:dyDescent="0.25">
      <c r="A9568" s="128"/>
      <c r="B9568" s="2"/>
      <c r="C9568" s="139" t="s">
        <v>9392</v>
      </c>
      <c r="D9568" s="124" t="s">
        <v>9393</v>
      </c>
      <c r="E9568" s="118" t="s">
        <v>48</v>
      </c>
      <c r="F9568" s="124" t="s">
        <v>35249</v>
      </c>
      <c r="G9568" s="118" t="s">
        <v>2</v>
      </c>
      <c r="H9568" s="137">
        <v>40365</v>
      </c>
      <c r="I9568" s="119">
        <v>530</v>
      </c>
      <c r="J9568" s="129">
        <v>1.2</v>
      </c>
      <c r="K9568" s="129">
        <v>2.4</v>
      </c>
      <c r="L9568" s="129">
        <v>2.88</v>
      </c>
      <c r="M9568" s="134" t="s">
        <v>23906</v>
      </c>
    </row>
    <row r="9569" spans="1:13" hidden="1" x14ac:dyDescent="0.25">
      <c r="A9569" s="128"/>
      <c r="B9569" s="2"/>
      <c r="C9569" s="139" t="s">
        <v>35057</v>
      </c>
      <c r="D9569" s="124" t="s">
        <v>35058</v>
      </c>
      <c r="E9569" s="118" t="s">
        <v>48</v>
      </c>
      <c r="F9569" s="124" t="s">
        <v>35249</v>
      </c>
      <c r="G9569" s="118" t="s">
        <v>2</v>
      </c>
      <c r="H9569" s="137"/>
      <c r="I9569" s="119"/>
      <c r="J9569" s="129"/>
      <c r="K9569" s="129"/>
      <c r="L9569" s="129">
        <v>0</v>
      </c>
      <c r="M9569" s="134" t="s">
        <v>23907</v>
      </c>
    </row>
    <row r="9570" spans="1:13" hidden="1" x14ac:dyDescent="0.25">
      <c r="A9570" s="128"/>
      <c r="B9570" s="2"/>
      <c r="C9570" s="139" t="s">
        <v>29542</v>
      </c>
      <c r="D9570" s="124" t="s">
        <v>29543</v>
      </c>
      <c r="E9570" s="118" t="s">
        <v>48</v>
      </c>
      <c r="F9570" s="124" t="s">
        <v>35249</v>
      </c>
      <c r="G9570" s="118" t="s">
        <v>2</v>
      </c>
      <c r="H9570" s="137"/>
      <c r="I9570" s="119"/>
      <c r="J9570" s="129"/>
      <c r="K9570" s="129"/>
      <c r="L9570" s="129">
        <v>0</v>
      </c>
      <c r="M9570" s="134" t="s">
        <v>23908</v>
      </c>
    </row>
    <row r="9571" spans="1:13" hidden="1" x14ac:dyDescent="0.25">
      <c r="A9571" s="128"/>
      <c r="B9571" s="2"/>
      <c r="C9571" s="139" t="s">
        <v>9394</v>
      </c>
      <c r="D9571" s="124" t="s">
        <v>9395</v>
      </c>
      <c r="E9571" s="118" t="s">
        <v>48</v>
      </c>
      <c r="F9571" s="124" t="s">
        <v>35249</v>
      </c>
      <c r="G9571" s="118" t="s">
        <v>2</v>
      </c>
      <c r="H9571" s="137"/>
      <c r="I9571" s="119"/>
      <c r="J9571" s="129"/>
      <c r="K9571" s="129"/>
      <c r="L9571" s="129">
        <v>0</v>
      </c>
      <c r="M9571" s="134" t="s">
        <v>23909</v>
      </c>
    </row>
    <row r="9572" spans="1:13" hidden="1" x14ac:dyDescent="0.25">
      <c r="A9572" s="128"/>
      <c r="B9572" s="2"/>
      <c r="C9572" s="139" t="s">
        <v>9396</v>
      </c>
      <c r="D9572" s="124" t="s">
        <v>9397</v>
      </c>
      <c r="E9572" s="118" t="s">
        <v>48</v>
      </c>
      <c r="F9572" s="124" t="s">
        <v>35249</v>
      </c>
      <c r="G9572" s="118" t="s">
        <v>34659</v>
      </c>
      <c r="H9572" s="137">
        <v>41929</v>
      </c>
      <c r="I9572" s="119">
        <v>269.79000000000002</v>
      </c>
      <c r="J9572" s="129"/>
      <c r="K9572" s="129"/>
      <c r="L9572" s="129">
        <v>0</v>
      </c>
      <c r="M9572" s="134" t="s">
        <v>23910</v>
      </c>
    </row>
    <row r="9573" spans="1:13" hidden="1" x14ac:dyDescent="0.25">
      <c r="A9573" s="128"/>
      <c r="B9573" s="2"/>
      <c r="C9573" s="139" t="s">
        <v>9398</v>
      </c>
      <c r="D9573" s="124" t="s">
        <v>9399</v>
      </c>
      <c r="E9573" s="118" t="s">
        <v>48</v>
      </c>
      <c r="F9573" s="124" t="s">
        <v>35249</v>
      </c>
      <c r="G9573" s="118" t="s">
        <v>34659</v>
      </c>
      <c r="H9573" s="137">
        <v>41929</v>
      </c>
      <c r="I9573" s="119">
        <v>147.32</v>
      </c>
      <c r="J9573" s="129"/>
      <c r="K9573" s="129"/>
      <c r="L9573" s="129">
        <v>0</v>
      </c>
      <c r="M9573" s="134" t="s">
        <v>23911</v>
      </c>
    </row>
    <row r="9574" spans="1:13" hidden="1" x14ac:dyDescent="0.25">
      <c r="A9574" s="128"/>
      <c r="B9574" s="2"/>
      <c r="C9574" s="139" t="s">
        <v>9400</v>
      </c>
      <c r="D9574" s="124" t="s">
        <v>9401</v>
      </c>
      <c r="E9574" s="118" t="s">
        <v>48</v>
      </c>
      <c r="F9574" s="124" t="s">
        <v>35249</v>
      </c>
      <c r="G9574" s="118" t="s">
        <v>34659</v>
      </c>
      <c r="H9574" s="137">
        <v>41656</v>
      </c>
      <c r="I9574" s="119">
        <v>1511.16</v>
      </c>
      <c r="J9574" s="129"/>
      <c r="K9574" s="129"/>
      <c r="L9574" s="129">
        <v>0</v>
      </c>
      <c r="M9574" s="134" t="s">
        <v>23912</v>
      </c>
    </row>
    <row r="9575" spans="1:13" hidden="1" x14ac:dyDescent="0.25">
      <c r="A9575" s="128"/>
      <c r="B9575" s="2"/>
      <c r="C9575" s="139" t="s">
        <v>9402</v>
      </c>
      <c r="D9575" s="124" t="s">
        <v>9403</v>
      </c>
      <c r="E9575" s="118" t="s">
        <v>48</v>
      </c>
      <c r="F9575" s="124" t="s">
        <v>35249</v>
      </c>
      <c r="G9575" s="118" t="s">
        <v>34659</v>
      </c>
      <c r="H9575" s="137">
        <v>41656</v>
      </c>
      <c r="I9575" s="119">
        <v>1583.7</v>
      </c>
      <c r="J9575" s="129"/>
      <c r="K9575" s="129"/>
      <c r="L9575" s="129">
        <v>0</v>
      </c>
      <c r="M9575" s="134"/>
    </row>
    <row r="9576" spans="1:13" hidden="1" x14ac:dyDescent="0.25">
      <c r="A9576" s="128"/>
      <c r="B9576" s="2"/>
      <c r="C9576" s="139" t="s">
        <v>9404</v>
      </c>
      <c r="D9576" s="124" t="s">
        <v>9405</v>
      </c>
      <c r="E9576" s="118" t="s">
        <v>48</v>
      </c>
      <c r="F9576" s="124" t="s">
        <v>35249</v>
      </c>
      <c r="G9576" s="118" t="s">
        <v>34659</v>
      </c>
      <c r="H9576" s="137">
        <v>41974</v>
      </c>
      <c r="I9576" s="119">
        <v>1009.4</v>
      </c>
      <c r="J9576" s="129"/>
      <c r="K9576" s="129"/>
      <c r="L9576" s="129">
        <v>0</v>
      </c>
      <c r="M9576" s="134"/>
    </row>
    <row r="9577" spans="1:13" hidden="1" x14ac:dyDescent="0.25">
      <c r="A9577" s="128"/>
      <c r="B9577" s="2"/>
      <c r="C9577" s="139" t="s">
        <v>9406</v>
      </c>
      <c r="D9577" s="124" t="s">
        <v>9407</v>
      </c>
      <c r="E9577" s="118" t="s">
        <v>48</v>
      </c>
      <c r="F9577" s="124" t="s">
        <v>35249</v>
      </c>
      <c r="G9577" s="118" t="s">
        <v>2</v>
      </c>
      <c r="H9577" s="137"/>
      <c r="I9577" s="119"/>
      <c r="J9577" s="129"/>
      <c r="K9577" s="129"/>
      <c r="L9577" s="129">
        <v>0</v>
      </c>
      <c r="M9577" s="134" t="s">
        <v>23913</v>
      </c>
    </row>
    <row r="9578" spans="1:13" hidden="1" x14ac:dyDescent="0.25">
      <c r="A9578" s="128"/>
      <c r="B9578" s="2"/>
      <c r="C9578" s="139" t="s">
        <v>9408</v>
      </c>
      <c r="D9578" s="124" t="s">
        <v>9409</v>
      </c>
      <c r="E9578" s="118" t="s">
        <v>48</v>
      </c>
      <c r="F9578" s="124" t="s">
        <v>35249</v>
      </c>
      <c r="G9578" s="118" t="s">
        <v>34659</v>
      </c>
      <c r="H9578" s="137">
        <v>42319</v>
      </c>
      <c r="I9578" s="119">
        <v>1590</v>
      </c>
      <c r="J9578" s="129"/>
      <c r="K9578" s="129"/>
      <c r="L9578" s="129">
        <v>0</v>
      </c>
      <c r="M9578" s="134"/>
    </row>
    <row r="9579" spans="1:13" hidden="1" x14ac:dyDescent="0.25">
      <c r="A9579" s="128"/>
      <c r="B9579" s="2"/>
      <c r="C9579" s="139" t="s">
        <v>9410</v>
      </c>
      <c r="D9579" s="124" t="s">
        <v>9411</v>
      </c>
      <c r="E9579" s="118" t="s">
        <v>48</v>
      </c>
      <c r="F9579" s="124" t="s">
        <v>35249</v>
      </c>
      <c r="G9579" s="118" t="s">
        <v>34659</v>
      </c>
      <c r="H9579" s="137"/>
      <c r="I9579" s="119"/>
      <c r="J9579" s="129"/>
      <c r="K9579" s="129"/>
      <c r="L9579" s="129">
        <v>0</v>
      </c>
      <c r="M9579" s="134"/>
    </row>
    <row r="9580" spans="1:13" hidden="1" x14ac:dyDescent="0.25">
      <c r="A9580" s="128"/>
      <c r="B9580" s="2"/>
      <c r="C9580" s="139" t="s">
        <v>28455</v>
      </c>
      <c r="D9580" s="124" t="s">
        <v>28456</v>
      </c>
      <c r="E9580" s="118" t="s">
        <v>48</v>
      </c>
      <c r="F9580" s="124" t="s">
        <v>35249</v>
      </c>
      <c r="G9580" s="118" t="s">
        <v>2</v>
      </c>
      <c r="H9580" s="137"/>
      <c r="I9580" s="119"/>
      <c r="J9580" s="129"/>
      <c r="K9580" s="129"/>
      <c r="L9580" s="129">
        <v>0</v>
      </c>
      <c r="M9580" s="134" t="s">
        <v>23914</v>
      </c>
    </row>
    <row r="9581" spans="1:13" hidden="1" x14ac:dyDescent="0.25">
      <c r="A9581" s="128"/>
      <c r="B9581" s="2"/>
      <c r="C9581" s="139" t="s">
        <v>9412</v>
      </c>
      <c r="D9581" s="124" t="s">
        <v>9413</v>
      </c>
      <c r="E9581" s="118" t="s">
        <v>48</v>
      </c>
      <c r="F9581" s="124" t="s">
        <v>35249</v>
      </c>
      <c r="G9581" s="118" t="s">
        <v>34659</v>
      </c>
      <c r="H9581" s="137">
        <v>45967</v>
      </c>
      <c r="I9581" s="119">
        <v>60</v>
      </c>
      <c r="J9581" s="129"/>
      <c r="K9581" s="129"/>
      <c r="L9581" s="129">
        <v>0</v>
      </c>
      <c r="M9581" s="134" t="s">
        <v>23915</v>
      </c>
    </row>
    <row r="9582" spans="1:13" hidden="1" x14ac:dyDescent="0.25">
      <c r="A9582" s="128"/>
      <c r="B9582" s="2"/>
      <c r="C9582" s="139" t="s">
        <v>9414</v>
      </c>
      <c r="D9582" s="124" t="s">
        <v>9415</v>
      </c>
      <c r="E9582" s="118" t="s">
        <v>48</v>
      </c>
      <c r="F9582" s="124" t="s">
        <v>35249</v>
      </c>
      <c r="G9582" s="118" t="s">
        <v>34659</v>
      </c>
      <c r="H9582" s="137"/>
      <c r="I9582" s="119"/>
      <c r="J9582" s="129"/>
      <c r="K9582" s="129"/>
      <c r="L9582" s="129">
        <v>0</v>
      </c>
      <c r="M9582" s="134" t="s">
        <v>23916</v>
      </c>
    </row>
    <row r="9583" spans="1:13" hidden="1" x14ac:dyDescent="0.25">
      <c r="A9583" s="128"/>
      <c r="B9583" s="2"/>
      <c r="C9583" s="139" t="s">
        <v>9416</v>
      </c>
      <c r="D9583" s="124" t="s">
        <v>9417</v>
      </c>
      <c r="E9583" s="118" t="s">
        <v>48</v>
      </c>
      <c r="F9583" s="124" t="s">
        <v>35249</v>
      </c>
      <c r="G9583" s="118" t="s">
        <v>235</v>
      </c>
      <c r="H9583" s="137">
        <v>40367</v>
      </c>
      <c r="I9583" s="119">
        <v>277.5</v>
      </c>
      <c r="J9583" s="129"/>
      <c r="K9583" s="129"/>
      <c r="L9583" s="129">
        <v>0</v>
      </c>
      <c r="M9583" s="134" t="s">
        <v>23917</v>
      </c>
    </row>
    <row r="9584" spans="1:13" hidden="1" x14ac:dyDescent="0.25">
      <c r="A9584" s="128"/>
      <c r="B9584" s="2"/>
      <c r="C9584" s="139" t="s">
        <v>9418</v>
      </c>
      <c r="D9584" s="124" t="s">
        <v>9419</v>
      </c>
      <c r="E9584" s="118" t="s">
        <v>48</v>
      </c>
      <c r="F9584" s="124" t="s">
        <v>35249</v>
      </c>
      <c r="G9584" s="118" t="s">
        <v>34659</v>
      </c>
      <c r="H9584" s="137"/>
      <c r="I9584" s="119"/>
      <c r="J9584" s="129"/>
      <c r="K9584" s="129"/>
      <c r="L9584" s="129">
        <v>0</v>
      </c>
      <c r="M9584" s="134" t="s">
        <v>23918</v>
      </c>
    </row>
    <row r="9585" spans="1:13" hidden="1" x14ac:dyDescent="0.25">
      <c r="A9585" s="128"/>
      <c r="B9585" s="2"/>
      <c r="C9585" s="139" t="s">
        <v>9420</v>
      </c>
      <c r="D9585" s="124" t="s">
        <v>9421</v>
      </c>
      <c r="E9585" s="118" t="s">
        <v>48</v>
      </c>
      <c r="F9585" s="124" t="s">
        <v>35249</v>
      </c>
      <c r="G9585" s="118" t="s">
        <v>34659</v>
      </c>
      <c r="H9585" s="137"/>
      <c r="I9585" s="119"/>
      <c r="J9585" s="129"/>
      <c r="K9585" s="129"/>
      <c r="L9585" s="129">
        <v>0</v>
      </c>
      <c r="M9585" s="134"/>
    </row>
    <row r="9586" spans="1:13" hidden="1" x14ac:dyDescent="0.25">
      <c r="A9586" s="128"/>
      <c r="B9586" s="2"/>
      <c r="C9586" s="139" t="s">
        <v>9422</v>
      </c>
      <c r="D9586" s="124" t="s">
        <v>9423</v>
      </c>
      <c r="E9586" s="118" t="s">
        <v>48</v>
      </c>
      <c r="F9586" s="124" t="s">
        <v>35249</v>
      </c>
      <c r="G9586" s="118" t="s">
        <v>34659</v>
      </c>
      <c r="H9586" s="137"/>
      <c r="I9586" s="119"/>
      <c r="J9586" s="129"/>
      <c r="K9586" s="129"/>
      <c r="L9586" s="129">
        <v>0</v>
      </c>
      <c r="M9586" s="134" t="s">
        <v>23919</v>
      </c>
    </row>
    <row r="9587" spans="1:13" hidden="1" x14ac:dyDescent="0.25">
      <c r="A9587" s="128"/>
      <c r="B9587" s="2"/>
      <c r="C9587" s="139" t="s">
        <v>9424</v>
      </c>
      <c r="D9587" s="124" t="s">
        <v>9425</v>
      </c>
      <c r="E9587" s="118" t="s">
        <v>48</v>
      </c>
      <c r="F9587" s="124" t="s">
        <v>35249</v>
      </c>
      <c r="G9587" s="118" t="s">
        <v>34659</v>
      </c>
      <c r="H9587" s="137">
        <v>41339</v>
      </c>
      <c r="I9587" s="119">
        <v>145</v>
      </c>
      <c r="J9587" s="129"/>
      <c r="K9587" s="129"/>
      <c r="L9587" s="129">
        <v>0</v>
      </c>
      <c r="M9587" s="134" t="s">
        <v>23920</v>
      </c>
    </row>
    <row r="9588" spans="1:13" hidden="1" x14ac:dyDescent="0.25">
      <c r="A9588" s="128"/>
      <c r="B9588" s="2"/>
      <c r="C9588" s="139" t="s">
        <v>31896</v>
      </c>
      <c r="D9588" s="124" t="s">
        <v>31897</v>
      </c>
      <c r="E9588" s="118" t="s">
        <v>48</v>
      </c>
      <c r="F9588" s="124" t="s">
        <v>35249</v>
      </c>
      <c r="G9588" s="118" t="s">
        <v>34659</v>
      </c>
      <c r="H9588" s="137"/>
      <c r="I9588" s="119"/>
      <c r="J9588" s="129"/>
      <c r="K9588" s="129"/>
      <c r="L9588" s="129">
        <v>0</v>
      </c>
      <c r="M9588" s="134"/>
    </row>
    <row r="9589" spans="1:13" hidden="1" x14ac:dyDescent="0.25">
      <c r="A9589" s="128"/>
      <c r="B9589" s="2"/>
      <c r="C9589" s="139" t="s">
        <v>9426</v>
      </c>
      <c r="D9589" s="124" t="s">
        <v>9427</v>
      </c>
      <c r="E9589" s="118" t="s">
        <v>48</v>
      </c>
      <c r="F9589" s="124" t="s">
        <v>35249</v>
      </c>
      <c r="G9589" s="118" t="s">
        <v>34659</v>
      </c>
      <c r="H9589" s="137">
        <v>41495</v>
      </c>
      <c r="I9589" s="119">
        <v>2166.67</v>
      </c>
      <c r="J9589" s="129"/>
      <c r="K9589" s="129"/>
      <c r="L9589" s="129">
        <v>0</v>
      </c>
      <c r="M9589" s="134" t="s">
        <v>23921</v>
      </c>
    </row>
    <row r="9590" spans="1:13" hidden="1" x14ac:dyDescent="0.25">
      <c r="A9590" s="128"/>
      <c r="B9590" s="2"/>
      <c r="C9590" s="139" t="s">
        <v>9428</v>
      </c>
      <c r="D9590" s="124" t="s">
        <v>9429</v>
      </c>
      <c r="E9590" s="118" t="s">
        <v>48</v>
      </c>
      <c r="F9590" s="124" t="s">
        <v>35249</v>
      </c>
      <c r="G9590" s="118" t="s">
        <v>34659</v>
      </c>
      <c r="H9590" s="137"/>
      <c r="I9590" s="119"/>
      <c r="J9590" s="129"/>
      <c r="K9590" s="129"/>
      <c r="L9590" s="129">
        <v>0</v>
      </c>
      <c r="M9590" s="134" t="s">
        <v>19641</v>
      </c>
    </row>
    <row r="9591" spans="1:13" hidden="1" x14ac:dyDescent="0.25">
      <c r="A9591" s="128"/>
      <c r="B9591" s="2"/>
      <c r="C9591" s="139" t="s">
        <v>27568</v>
      </c>
      <c r="D9591" s="124" t="s">
        <v>27569</v>
      </c>
      <c r="E9591" s="118" t="s">
        <v>48</v>
      </c>
      <c r="F9591" s="124" t="s">
        <v>35249</v>
      </c>
      <c r="G9591" s="118" t="s">
        <v>34659</v>
      </c>
      <c r="H9591" s="137"/>
      <c r="I9591" s="119"/>
      <c r="J9591" s="129"/>
      <c r="K9591" s="129"/>
      <c r="L9591" s="129">
        <v>0</v>
      </c>
      <c r="M9591" s="134" t="s">
        <v>23922</v>
      </c>
    </row>
    <row r="9592" spans="1:13" hidden="1" x14ac:dyDescent="0.25">
      <c r="A9592" s="128"/>
      <c r="B9592" s="2"/>
      <c r="C9592" s="139" t="s">
        <v>27589</v>
      </c>
      <c r="D9592" s="124" t="s">
        <v>27590</v>
      </c>
      <c r="E9592" s="118" t="s">
        <v>48</v>
      </c>
      <c r="F9592" s="124" t="s">
        <v>35249</v>
      </c>
      <c r="G9592" s="118" t="s">
        <v>34659</v>
      </c>
      <c r="H9592" s="137"/>
      <c r="I9592" s="119"/>
      <c r="J9592" s="129"/>
      <c r="K9592" s="129"/>
      <c r="L9592" s="129">
        <v>0</v>
      </c>
      <c r="M9592" s="134" t="s">
        <v>23923</v>
      </c>
    </row>
    <row r="9593" spans="1:13" hidden="1" x14ac:dyDescent="0.25">
      <c r="A9593" s="128"/>
      <c r="B9593" s="2"/>
      <c r="C9593" s="139" t="s">
        <v>9430</v>
      </c>
      <c r="D9593" s="124" t="s">
        <v>9431</v>
      </c>
      <c r="E9593" s="118" t="s">
        <v>48</v>
      </c>
      <c r="F9593" s="124" t="s">
        <v>35249</v>
      </c>
      <c r="G9593" s="118" t="s">
        <v>34659</v>
      </c>
      <c r="H9593" s="137">
        <v>42432</v>
      </c>
      <c r="I9593" s="119">
        <v>4576</v>
      </c>
      <c r="J9593" s="129"/>
      <c r="K9593" s="129"/>
      <c r="L9593" s="129">
        <v>0</v>
      </c>
      <c r="M9593" s="134" t="s">
        <v>23924</v>
      </c>
    </row>
    <row r="9594" spans="1:13" hidden="1" x14ac:dyDescent="0.25">
      <c r="A9594" s="128"/>
      <c r="B9594" s="2"/>
      <c r="C9594" s="139" t="s">
        <v>9432</v>
      </c>
      <c r="D9594" s="124" t="s">
        <v>9433</v>
      </c>
      <c r="E9594" s="118" t="s">
        <v>48</v>
      </c>
      <c r="F9594" s="124" t="s">
        <v>35249</v>
      </c>
      <c r="G9594" s="118" t="s">
        <v>34659</v>
      </c>
      <c r="H9594" s="137">
        <v>41291</v>
      </c>
      <c r="I9594" s="119">
        <v>1205.07</v>
      </c>
      <c r="J9594" s="129"/>
      <c r="K9594" s="129"/>
      <c r="L9594" s="129">
        <v>0</v>
      </c>
      <c r="M9594" s="134" t="s">
        <v>23925</v>
      </c>
    </row>
    <row r="9595" spans="1:13" hidden="1" x14ac:dyDescent="0.25">
      <c r="A9595" s="128"/>
      <c r="B9595" s="2"/>
      <c r="C9595" s="139" t="s">
        <v>9434</v>
      </c>
      <c r="D9595" s="124" t="s">
        <v>9435</v>
      </c>
      <c r="E9595" s="118" t="s">
        <v>48</v>
      </c>
      <c r="F9595" s="124" t="s">
        <v>35249</v>
      </c>
      <c r="G9595" s="118" t="s">
        <v>34659</v>
      </c>
      <c r="H9595" s="137"/>
      <c r="I9595" s="119"/>
      <c r="J9595" s="129"/>
      <c r="K9595" s="129"/>
      <c r="L9595" s="129">
        <v>0</v>
      </c>
      <c r="M9595" s="134" t="s">
        <v>23926</v>
      </c>
    </row>
    <row r="9596" spans="1:13" hidden="1" x14ac:dyDescent="0.25">
      <c r="A9596" s="128"/>
      <c r="B9596" s="2"/>
      <c r="C9596" s="139" t="s">
        <v>28215</v>
      </c>
      <c r="D9596" s="124" t="s">
        <v>28216</v>
      </c>
      <c r="E9596" s="118" t="s">
        <v>48</v>
      </c>
      <c r="F9596" s="124" t="s">
        <v>35249</v>
      </c>
      <c r="G9596" s="118" t="s">
        <v>34659</v>
      </c>
      <c r="H9596" s="137"/>
      <c r="I9596" s="119"/>
      <c r="J9596" s="129"/>
      <c r="K9596" s="129"/>
      <c r="L9596" s="129">
        <v>0</v>
      </c>
      <c r="M9596" s="134" t="s">
        <v>23927</v>
      </c>
    </row>
    <row r="9597" spans="1:13" hidden="1" x14ac:dyDescent="0.25">
      <c r="A9597" s="128"/>
      <c r="B9597" s="2"/>
      <c r="C9597" s="139" t="s">
        <v>9436</v>
      </c>
      <c r="D9597" s="124" t="s">
        <v>9437</v>
      </c>
      <c r="E9597" s="118" t="s">
        <v>48</v>
      </c>
      <c r="F9597" s="124" t="s">
        <v>35249</v>
      </c>
      <c r="G9597" s="118" t="s">
        <v>34659</v>
      </c>
      <c r="H9597" s="137">
        <v>41369</v>
      </c>
      <c r="I9597" s="119">
        <v>61.95</v>
      </c>
      <c r="J9597" s="129"/>
      <c r="K9597" s="129"/>
      <c r="L9597" s="129">
        <v>0</v>
      </c>
      <c r="M9597" s="134"/>
    </row>
    <row r="9598" spans="1:13" hidden="1" x14ac:dyDescent="0.25">
      <c r="A9598" s="128"/>
      <c r="B9598" s="2"/>
      <c r="C9598" s="139" t="s">
        <v>9438</v>
      </c>
      <c r="D9598" s="124" t="s">
        <v>9439</v>
      </c>
      <c r="E9598" s="118" t="s">
        <v>48</v>
      </c>
      <c r="F9598" s="124" t="s">
        <v>35249</v>
      </c>
      <c r="G9598" s="118" t="s">
        <v>2</v>
      </c>
      <c r="H9598" s="137">
        <v>45995</v>
      </c>
      <c r="I9598" s="119">
        <v>215</v>
      </c>
      <c r="J9598" s="129"/>
      <c r="K9598" s="129"/>
      <c r="L9598" s="129">
        <v>0</v>
      </c>
      <c r="M9598" s="134" t="s">
        <v>23928</v>
      </c>
    </row>
    <row r="9599" spans="1:13" hidden="1" x14ac:dyDescent="0.25">
      <c r="A9599" s="128"/>
      <c r="B9599" s="2"/>
      <c r="C9599" s="139" t="s">
        <v>31093</v>
      </c>
      <c r="D9599" s="124" t="s">
        <v>31094</v>
      </c>
      <c r="E9599" s="118" t="s">
        <v>48</v>
      </c>
      <c r="F9599" s="124" t="s">
        <v>35249</v>
      </c>
      <c r="G9599" s="118" t="s">
        <v>34659</v>
      </c>
      <c r="H9599" s="137"/>
      <c r="I9599" s="119"/>
      <c r="J9599" s="129"/>
      <c r="K9599" s="129"/>
      <c r="L9599" s="129">
        <v>0</v>
      </c>
      <c r="M9599" s="134" t="s">
        <v>23929</v>
      </c>
    </row>
    <row r="9600" spans="1:13" hidden="1" x14ac:dyDescent="0.25">
      <c r="A9600" s="128"/>
      <c r="B9600" s="2"/>
      <c r="C9600" s="139" t="s">
        <v>9440</v>
      </c>
      <c r="D9600" s="124" t="s">
        <v>9441</v>
      </c>
      <c r="E9600" s="118" t="s">
        <v>48</v>
      </c>
      <c r="F9600" s="124" t="s">
        <v>35249</v>
      </c>
      <c r="G9600" s="118" t="s">
        <v>34659</v>
      </c>
      <c r="H9600" s="137">
        <v>42111</v>
      </c>
      <c r="I9600" s="119">
        <v>3475</v>
      </c>
      <c r="J9600" s="129"/>
      <c r="K9600" s="129"/>
      <c r="L9600" s="129">
        <v>0</v>
      </c>
      <c r="M9600" s="134" t="s">
        <v>23930</v>
      </c>
    </row>
    <row r="9601" spans="1:13" hidden="1" x14ac:dyDescent="0.25">
      <c r="A9601" s="128"/>
      <c r="B9601" s="2"/>
      <c r="C9601" s="139" t="s">
        <v>31398</v>
      </c>
      <c r="D9601" s="124" t="s">
        <v>31399</v>
      </c>
      <c r="E9601" s="118" t="s">
        <v>48</v>
      </c>
      <c r="F9601" s="124" t="s">
        <v>35249</v>
      </c>
      <c r="G9601" s="118" t="s">
        <v>34659</v>
      </c>
      <c r="H9601" s="137"/>
      <c r="I9601" s="119"/>
      <c r="J9601" s="129"/>
      <c r="K9601" s="129"/>
      <c r="L9601" s="129">
        <v>0</v>
      </c>
      <c r="M9601" s="134" t="s">
        <v>23931</v>
      </c>
    </row>
    <row r="9602" spans="1:13" hidden="1" x14ac:dyDescent="0.25">
      <c r="A9602" s="128"/>
      <c r="B9602" s="2"/>
      <c r="C9602" s="139" t="s">
        <v>9442</v>
      </c>
      <c r="D9602" s="124" t="s">
        <v>9443</v>
      </c>
      <c r="E9602" s="118" t="s">
        <v>48</v>
      </c>
      <c r="F9602" s="124" t="s">
        <v>35249</v>
      </c>
      <c r="G9602" s="118" t="s">
        <v>34659</v>
      </c>
      <c r="H9602" s="137">
        <v>41964</v>
      </c>
      <c r="I9602" s="119">
        <v>1544.77</v>
      </c>
      <c r="J9602" s="129"/>
      <c r="K9602" s="129"/>
      <c r="L9602" s="129">
        <v>0</v>
      </c>
      <c r="M9602" s="134" t="s">
        <v>23932</v>
      </c>
    </row>
    <row r="9603" spans="1:13" hidden="1" x14ac:dyDescent="0.25">
      <c r="A9603" s="128"/>
      <c r="B9603" s="2"/>
      <c r="C9603" s="139" t="s">
        <v>9444</v>
      </c>
      <c r="D9603" s="124" t="s">
        <v>9445</v>
      </c>
      <c r="E9603" s="118" t="s">
        <v>48</v>
      </c>
      <c r="F9603" s="124" t="s">
        <v>35249</v>
      </c>
      <c r="G9603" s="118" t="s">
        <v>34659</v>
      </c>
      <c r="H9603" s="137">
        <v>42128</v>
      </c>
      <c r="I9603" s="119">
        <v>1291</v>
      </c>
      <c r="J9603" s="129"/>
      <c r="K9603" s="129"/>
      <c r="L9603" s="129">
        <v>0</v>
      </c>
      <c r="M9603" s="134" t="s">
        <v>23933</v>
      </c>
    </row>
    <row r="9604" spans="1:13" hidden="1" x14ac:dyDescent="0.25">
      <c r="A9604" s="128"/>
      <c r="B9604" s="2"/>
      <c r="C9604" s="139" t="s">
        <v>27742</v>
      </c>
      <c r="D9604" s="124" t="s">
        <v>27743</v>
      </c>
      <c r="E9604" s="118" t="s">
        <v>48</v>
      </c>
      <c r="F9604" s="124" t="s">
        <v>35249</v>
      </c>
      <c r="G9604" s="118" t="s">
        <v>34659</v>
      </c>
      <c r="H9604" s="137"/>
      <c r="I9604" s="119"/>
      <c r="J9604" s="129"/>
      <c r="K9604" s="129"/>
      <c r="L9604" s="129">
        <v>0</v>
      </c>
      <c r="M9604" s="134"/>
    </row>
    <row r="9605" spans="1:13" hidden="1" x14ac:dyDescent="0.25">
      <c r="A9605" s="128"/>
      <c r="B9605" s="2"/>
      <c r="C9605" s="139" t="s">
        <v>9446</v>
      </c>
      <c r="D9605" s="124" t="s">
        <v>42173</v>
      </c>
      <c r="E9605" s="118" t="s">
        <v>48</v>
      </c>
      <c r="F9605" s="124" t="s">
        <v>35249</v>
      </c>
      <c r="G9605" s="118" t="s">
        <v>2</v>
      </c>
      <c r="H9605" s="137">
        <v>45862</v>
      </c>
      <c r="I9605" s="119">
        <v>2.4700000000000002</v>
      </c>
      <c r="J9605" s="129"/>
      <c r="K9605" s="129"/>
      <c r="L9605" s="129">
        <v>0</v>
      </c>
      <c r="M9605" s="134" t="s">
        <v>23934</v>
      </c>
    </row>
    <row r="9606" spans="1:13" hidden="1" x14ac:dyDescent="0.25">
      <c r="A9606" s="128"/>
      <c r="B9606" s="2"/>
      <c r="C9606" s="139" t="s">
        <v>31312</v>
      </c>
      <c r="D9606" s="124" t="s">
        <v>31313</v>
      </c>
      <c r="E9606" s="118" t="s">
        <v>48</v>
      </c>
      <c r="F9606" s="124" t="s">
        <v>35249</v>
      </c>
      <c r="G9606" s="118" t="s">
        <v>2</v>
      </c>
      <c r="H9606" s="137"/>
      <c r="I9606" s="119"/>
      <c r="J9606" s="129"/>
      <c r="K9606" s="129"/>
      <c r="L9606" s="129">
        <v>0</v>
      </c>
      <c r="M9606" s="134" t="s">
        <v>23935</v>
      </c>
    </row>
    <row r="9607" spans="1:13" hidden="1" x14ac:dyDescent="0.25">
      <c r="A9607" s="128"/>
      <c r="B9607" s="2"/>
      <c r="C9607" s="139" t="s">
        <v>9447</v>
      </c>
      <c r="D9607" s="124" t="s">
        <v>42174</v>
      </c>
      <c r="E9607" s="118" t="s">
        <v>48</v>
      </c>
      <c r="F9607" s="124" t="s">
        <v>35249</v>
      </c>
      <c r="G9607" s="118" t="s">
        <v>2</v>
      </c>
      <c r="H9607" s="137">
        <v>45862</v>
      </c>
      <c r="I9607" s="119">
        <v>1.67</v>
      </c>
      <c r="J9607" s="129"/>
      <c r="K9607" s="129"/>
      <c r="L9607" s="129">
        <v>0</v>
      </c>
      <c r="M9607" s="134" t="s">
        <v>23936</v>
      </c>
    </row>
    <row r="9608" spans="1:13" hidden="1" x14ac:dyDescent="0.25">
      <c r="A9608" s="128"/>
      <c r="B9608" s="2"/>
      <c r="C9608" s="139" t="s">
        <v>9448</v>
      </c>
      <c r="D9608" s="124" t="s">
        <v>42175</v>
      </c>
      <c r="E9608" s="118" t="s">
        <v>48</v>
      </c>
      <c r="F9608" s="124" t="s">
        <v>35249</v>
      </c>
      <c r="G9608" s="118" t="s">
        <v>2</v>
      </c>
      <c r="H9608" s="137">
        <v>45862</v>
      </c>
      <c r="I9608" s="119">
        <v>1.18</v>
      </c>
      <c r="J9608" s="129"/>
      <c r="K9608" s="129"/>
      <c r="L9608" s="129">
        <v>0</v>
      </c>
      <c r="M9608" s="134" t="s">
        <v>23937</v>
      </c>
    </row>
    <row r="9609" spans="1:13" hidden="1" x14ac:dyDescent="0.25">
      <c r="A9609" s="128"/>
      <c r="B9609" s="2"/>
      <c r="C9609" s="139" t="s">
        <v>9449</v>
      </c>
      <c r="D9609" s="124" t="s">
        <v>9450</v>
      </c>
      <c r="E9609" s="118" t="s">
        <v>48</v>
      </c>
      <c r="F9609" s="124" t="s">
        <v>35249</v>
      </c>
      <c r="G9609" s="118" t="s">
        <v>2</v>
      </c>
      <c r="H9609" s="137"/>
      <c r="I9609" s="119"/>
      <c r="J9609" s="129"/>
      <c r="K9609" s="129"/>
      <c r="L9609" s="129">
        <v>0</v>
      </c>
      <c r="M9609" s="134" t="s">
        <v>23938</v>
      </c>
    </row>
    <row r="9610" spans="1:13" hidden="1" x14ac:dyDescent="0.25">
      <c r="A9610" s="128"/>
      <c r="B9610" s="2"/>
      <c r="C9610" s="139" t="s">
        <v>9451</v>
      </c>
      <c r="D9610" s="124" t="s">
        <v>9452</v>
      </c>
      <c r="E9610" s="118" t="s">
        <v>48</v>
      </c>
      <c r="F9610" s="124" t="s">
        <v>35249</v>
      </c>
      <c r="G9610" s="118" t="s">
        <v>2</v>
      </c>
      <c r="H9610" s="137">
        <v>45929</v>
      </c>
      <c r="I9610" s="119">
        <v>0.73</v>
      </c>
      <c r="J9610" s="129"/>
      <c r="K9610" s="129"/>
      <c r="L9610" s="129">
        <v>0</v>
      </c>
      <c r="M9610" s="134"/>
    </row>
    <row r="9611" spans="1:13" hidden="1" x14ac:dyDescent="0.25">
      <c r="A9611" s="128"/>
      <c r="B9611" s="2"/>
      <c r="C9611" s="139" t="s">
        <v>32592</v>
      </c>
      <c r="D9611" s="124" t="s">
        <v>32593</v>
      </c>
      <c r="E9611" s="118" t="s">
        <v>48</v>
      </c>
      <c r="F9611" s="124" t="s">
        <v>35249</v>
      </c>
      <c r="G9611" s="118" t="s">
        <v>2</v>
      </c>
      <c r="H9611" s="137"/>
      <c r="I9611" s="119"/>
      <c r="J9611" s="129"/>
      <c r="K9611" s="129"/>
      <c r="L9611" s="129">
        <v>0</v>
      </c>
      <c r="M9611" s="134" t="s">
        <v>23939</v>
      </c>
    </row>
    <row r="9612" spans="1:13" hidden="1" x14ac:dyDescent="0.25">
      <c r="A9612" s="128"/>
      <c r="B9612" s="2"/>
      <c r="C9612" s="139" t="s">
        <v>9453</v>
      </c>
      <c r="D9612" s="124" t="s">
        <v>9454</v>
      </c>
      <c r="E9612" s="118" t="s">
        <v>48</v>
      </c>
      <c r="F9612" s="124" t="s">
        <v>35249</v>
      </c>
      <c r="G9612" s="118" t="s">
        <v>2</v>
      </c>
      <c r="H9612" s="137"/>
      <c r="I9612" s="119"/>
      <c r="J9612" s="129"/>
      <c r="K9612" s="129"/>
      <c r="L9612" s="129">
        <v>0</v>
      </c>
      <c r="M9612" s="134" t="s">
        <v>23940</v>
      </c>
    </row>
    <row r="9613" spans="1:13" hidden="1" x14ac:dyDescent="0.25">
      <c r="A9613" s="128"/>
      <c r="B9613" s="2"/>
      <c r="C9613" s="139" t="s">
        <v>9455</v>
      </c>
      <c r="D9613" s="124" t="s">
        <v>9456</v>
      </c>
      <c r="E9613" s="118" t="s">
        <v>48</v>
      </c>
      <c r="F9613" s="124" t="s">
        <v>35249</v>
      </c>
      <c r="G9613" s="118" t="s">
        <v>2</v>
      </c>
      <c r="H9613" s="137"/>
      <c r="I9613" s="119"/>
      <c r="J9613" s="129"/>
      <c r="K9613" s="129"/>
      <c r="L9613" s="129">
        <v>0</v>
      </c>
      <c r="M9613" s="134" t="s">
        <v>23941</v>
      </c>
    </row>
    <row r="9614" spans="1:13" hidden="1" x14ac:dyDescent="0.25">
      <c r="A9614" s="128"/>
      <c r="B9614" s="2"/>
      <c r="C9614" s="139" t="s">
        <v>9457</v>
      </c>
      <c r="D9614" s="124" t="s">
        <v>9458</v>
      </c>
      <c r="E9614" s="118" t="s">
        <v>48</v>
      </c>
      <c r="F9614" s="124" t="s">
        <v>35249</v>
      </c>
      <c r="G9614" s="118" t="s">
        <v>2</v>
      </c>
      <c r="H9614" s="137">
        <v>45938</v>
      </c>
      <c r="I9614" s="119">
        <v>1.82</v>
      </c>
      <c r="J9614" s="129"/>
      <c r="K9614" s="129"/>
      <c r="L9614" s="129">
        <v>0</v>
      </c>
      <c r="M9614" s="134"/>
    </row>
    <row r="9615" spans="1:13" hidden="1" x14ac:dyDescent="0.25">
      <c r="A9615" s="128"/>
      <c r="B9615" s="2"/>
      <c r="C9615" s="139" t="s">
        <v>9459</v>
      </c>
      <c r="D9615" s="124" t="s">
        <v>9460</v>
      </c>
      <c r="E9615" s="118" t="s">
        <v>48</v>
      </c>
      <c r="F9615" s="124" t="s">
        <v>35249</v>
      </c>
      <c r="G9615" s="118" t="s">
        <v>2</v>
      </c>
      <c r="H9615" s="137">
        <v>41239</v>
      </c>
      <c r="I9615" s="119">
        <v>414.6</v>
      </c>
      <c r="J9615" s="129"/>
      <c r="K9615" s="129"/>
      <c r="L9615" s="129">
        <v>0</v>
      </c>
      <c r="M9615" s="134"/>
    </row>
    <row r="9616" spans="1:13" hidden="1" x14ac:dyDescent="0.25">
      <c r="A9616" s="128"/>
      <c r="B9616" s="2"/>
      <c r="C9616" s="139" t="s">
        <v>9461</v>
      </c>
      <c r="D9616" s="124" t="s">
        <v>9462</v>
      </c>
      <c r="E9616" s="118" t="s">
        <v>48</v>
      </c>
      <c r="F9616" s="124" t="s">
        <v>35249</v>
      </c>
      <c r="G9616" s="118" t="s">
        <v>2</v>
      </c>
      <c r="H9616" s="137">
        <v>42230</v>
      </c>
      <c r="I9616" s="119">
        <v>100</v>
      </c>
      <c r="J9616" s="129"/>
      <c r="K9616" s="129"/>
      <c r="L9616" s="129">
        <v>0</v>
      </c>
      <c r="M9616" s="134" t="s">
        <v>23942</v>
      </c>
    </row>
    <row r="9617" spans="1:13" hidden="1" x14ac:dyDescent="0.25">
      <c r="A9617" s="128"/>
      <c r="B9617" s="2"/>
      <c r="C9617" s="139" t="s">
        <v>9463</v>
      </c>
      <c r="D9617" s="124" t="s">
        <v>9464</v>
      </c>
      <c r="E9617" s="118" t="s">
        <v>48</v>
      </c>
      <c r="F9617" s="124" t="s">
        <v>35249</v>
      </c>
      <c r="G9617" s="118" t="s">
        <v>2</v>
      </c>
      <c r="H9617" s="137">
        <v>40309</v>
      </c>
      <c r="I9617" s="119">
        <v>98</v>
      </c>
      <c r="J9617" s="129"/>
      <c r="K9617" s="129"/>
      <c r="L9617" s="129">
        <v>0</v>
      </c>
      <c r="M9617" s="134"/>
    </row>
    <row r="9618" spans="1:13" hidden="1" x14ac:dyDescent="0.25">
      <c r="A9618" s="128"/>
      <c r="B9618" s="2"/>
      <c r="C9618" s="139" t="s">
        <v>9465</v>
      </c>
      <c r="D9618" s="124" t="s">
        <v>9466</v>
      </c>
      <c r="E9618" s="118" t="s">
        <v>48</v>
      </c>
      <c r="F9618" s="124" t="s">
        <v>35249</v>
      </c>
      <c r="G9618" s="118" t="s">
        <v>34659</v>
      </c>
      <c r="H9618" s="137">
        <v>42439</v>
      </c>
      <c r="I9618" s="119">
        <v>485</v>
      </c>
      <c r="J9618" s="129"/>
      <c r="K9618" s="129"/>
      <c r="L9618" s="129">
        <v>0</v>
      </c>
      <c r="M9618" s="134"/>
    </row>
    <row r="9619" spans="1:13" hidden="1" x14ac:dyDescent="0.25">
      <c r="A9619" s="128"/>
      <c r="B9619" s="2"/>
      <c r="C9619" s="139" t="s">
        <v>9467</v>
      </c>
      <c r="D9619" s="124" t="s">
        <v>9468</v>
      </c>
      <c r="E9619" s="118" t="s">
        <v>48</v>
      </c>
      <c r="F9619" s="124" t="s">
        <v>35249</v>
      </c>
      <c r="G9619" s="118" t="s">
        <v>34659</v>
      </c>
      <c r="H9619" s="137">
        <v>42584</v>
      </c>
      <c r="I9619" s="119">
        <v>640</v>
      </c>
      <c r="J9619" s="129"/>
      <c r="K9619" s="129"/>
      <c r="L9619" s="129">
        <v>0</v>
      </c>
      <c r="M9619" s="134"/>
    </row>
    <row r="9620" spans="1:13" hidden="1" x14ac:dyDescent="0.25">
      <c r="A9620" s="128"/>
      <c r="B9620" s="2"/>
      <c r="C9620" s="139" t="s">
        <v>9469</v>
      </c>
      <c r="D9620" s="124" t="s">
        <v>9470</v>
      </c>
      <c r="E9620" s="118" t="s">
        <v>48</v>
      </c>
      <c r="F9620" s="124" t="s">
        <v>35249</v>
      </c>
      <c r="G9620" s="118" t="s">
        <v>2</v>
      </c>
      <c r="H9620" s="137">
        <v>41780</v>
      </c>
      <c r="I9620" s="119">
        <v>1339.41</v>
      </c>
      <c r="J9620" s="129"/>
      <c r="K9620" s="129"/>
      <c r="L9620" s="129">
        <v>0</v>
      </c>
      <c r="M9620" s="134"/>
    </row>
    <row r="9621" spans="1:13" hidden="1" x14ac:dyDescent="0.25">
      <c r="A9621" s="128"/>
      <c r="B9621" s="2"/>
      <c r="C9621" s="139" t="s">
        <v>9471</v>
      </c>
      <c r="D9621" s="124" t="s">
        <v>9472</v>
      </c>
      <c r="E9621" s="118" t="s">
        <v>48</v>
      </c>
      <c r="F9621" s="124" t="s">
        <v>35249</v>
      </c>
      <c r="G9621" s="118" t="s">
        <v>2</v>
      </c>
      <c r="H9621" s="137">
        <v>41780</v>
      </c>
      <c r="I9621" s="119">
        <v>2644.96</v>
      </c>
      <c r="J9621" s="129"/>
      <c r="K9621" s="129"/>
      <c r="L9621" s="129">
        <v>0</v>
      </c>
      <c r="M9621" s="134" t="s">
        <v>23943</v>
      </c>
    </row>
    <row r="9622" spans="1:13" hidden="1" x14ac:dyDescent="0.25">
      <c r="A9622" s="128"/>
      <c r="B9622" s="2"/>
      <c r="C9622" s="139" t="s">
        <v>9473</v>
      </c>
      <c r="D9622" s="124" t="s">
        <v>9474</v>
      </c>
      <c r="E9622" s="118" t="s">
        <v>48</v>
      </c>
      <c r="F9622" s="124" t="s">
        <v>35249</v>
      </c>
      <c r="G9622" s="118" t="s">
        <v>235</v>
      </c>
      <c r="H9622" s="137"/>
      <c r="I9622" s="119"/>
      <c r="J9622" s="129"/>
      <c r="K9622" s="129"/>
      <c r="L9622" s="129">
        <v>0</v>
      </c>
      <c r="M9622" s="134" t="s">
        <v>23944</v>
      </c>
    </row>
    <row r="9623" spans="1:13" hidden="1" x14ac:dyDescent="0.25">
      <c r="A9623" s="128"/>
      <c r="B9623" s="2"/>
      <c r="C9623" s="139" t="s">
        <v>9475</v>
      </c>
      <c r="D9623" s="124" t="s">
        <v>9476</v>
      </c>
      <c r="E9623" s="118" t="s">
        <v>48</v>
      </c>
      <c r="F9623" s="124" t="s">
        <v>35249</v>
      </c>
      <c r="G9623" s="118" t="s">
        <v>34659</v>
      </c>
      <c r="H9623" s="137">
        <v>41508</v>
      </c>
      <c r="I9623" s="119">
        <v>963.69</v>
      </c>
      <c r="J9623" s="129"/>
      <c r="K9623" s="129"/>
      <c r="L9623" s="129">
        <v>0</v>
      </c>
      <c r="M9623" s="134"/>
    </row>
    <row r="9624" spans="1:13" hidden="1" x14ac:dyDescent="0.25">
      <c r="A9624" s="128"/>
      <c r="B9624" s="2"/>
      <c r="C9624" s="139" t="s">
        <v>42176</v>
      </c>
      <c r="D9624" s="124" t="s">
        <v>42177</v>
      </c>
      <c r="E9624" s="118" t="s">
        <v>48</v>
      </c>
      <c r="F9624" s="124" t="s">
        <v>35249</v>
      </c>
      <c r="G9624" s="118" t="s">
        <v>2</v>
      </c>
      <c r="H9624" s="137"/>
      <c r="I9624" s="119"/>
      <c r="J9624" s="129"/>
      <c r="K9624" s="129"/>
      <c r="L9624" s="129">
        <v>0</v>
      </c>
      <c r="M9624" s="134"/>
    </row>
    <row r="9625" spans="1:13" hidden="1" x14ac:dyDescent="0.25">
      <c r="A9625" s="128"/>
      <c r="B9625" s="2"/>
      <c r="C9625" s="139" t="s">
        <v>9477</v>
      </c>
      <c r="D9625" s="124" t="s">
        <v>9478</v>
      </c>
      <c r="E9625" s="118" t="s">
        <v>48</v>
      </c>
      <c r="F9625" s="124" t="s">
        <v>35249</v>
      </c>
      <c r="G9625" s="118" t="s">
        <v>2</v>
      </c>
      <c r="H9625" s="137">
        <v>43706</v>
      </c>
      <c r="I9625" s="119">
        <v>175.17</v>
      </c>
      <c r="J9625" s="129"/>
      <c r="K9625" s="129"/>
      <c r="L9625" s="129">
        <v>0</v>
      </c>
      <c r="M9625" s="134"/>
    </row>
    <row r="9626" spans="1:13" hidden="1" x14ac:dyDescent="0.25">
      <c r="A9626" s="128"/>
      <c r="B9626" s="2"/>
      <c r="C9626" s="139" t="s">
        <v>9479</v>
      </c>
      <c r="D9626" s="124" t="s">
        <v>9480</v>
      </c>
      <c r="E9626" s="118" t="s">
        <v>48</v>
      </c>
      <c r="F9626" s="124" t="s">
        <v>35249</v>
      </c>
      <c r="G9626" s="118" t="s">
        <v>34659</v>
      </c>
      <c r="H9626" s="137">
        <v>42031</v>
      </c>
      <c r="I9626" s="119">
        <v>2925</v>
      </c>
      <c r="J9626" s="129"/>
      <c r="K9626" s="129"/>
      <c r="L9626" s="129">
        <v>0</v>
      </c>
      <c r="M9626" s="134"/>
    </row>
    <row r="9627" spans="1:13" hidden="1" x14ac:dyDescent="0.25">
      <c r="A9627" s="128"/>
      <c r="B9627" s="2"/>
      <c r="C9627" s="139" t="s">
        <v>9481</v>
      </c>
      <c r="D9627" s="124" t="s">
        <v>9482</v>
      </c>
      <c r="E9627" s="118" t="s">
        <v>48</v>
      </c>
      <c r="F9627" s="124" t="s">
        <v>35249</v>
      </c>
      <c r="G9627" s="118" t="s">
        <v>34659</v>
      </c>
      <c r="H9627" s="137">
        <v>44592</v>
      </c>
      <c r="I9627" s="119">
        <v>145</v>
      </c>
      <c r="J9627" s="129"/>
      <c r="K9627" s="129"/>
      <c r="L9627" s="129">
        <v>0</v>
      </c>
      <c r="M9627" s="134"/>
    </row>
    <row r="9628" spans="1:13" hidden="1" x14ac:dyDescent="0.25">
      <c r="A9628" s="128"/>
      <c r="B9628" s="2"/>
      <c r="C9628" s="139" t="s">
        <v>9483</v>
      </c>
      <c r="D9628" s="124" t="s">
        <v>9484</v>
      </c>
      <c r="E9628" s="118" t="s">
        <v>48</v>
      </c>
      <c r="F9628" s="124" t="s">
        <v>35249</v>
      </c>
      <c r="G9628" s="118" t="s">
        <v>34659</v>
      </c>
      <c r="H9628" s="137">
        <v>41304</v>
      </c>
      <c r="I9628" s="119">
        <v>252</v>
      </c>
      <c r="J9628" s="129"/>
      <c r="K9628" s="129"/>
      <c r="L9628" s="129">
        <v>0</v>
      </c>
      <c r="M9628" s="134"/>
    </row>
    <row r="9629" spans="1:13" hidden="1" x14ac:dyDescent="0.25">
      <c r="A9629" s="128"/>
      <c r="B9629" s="2"/>
      <c r="C9629" s="139" t="s">
        <v>9485</v>
      </c>
      <c r="D9629" s="124" t="s">
        <v>9486</v>
      </c>
      <c r="E9629" s="118" t="s">
        <v>48</v>
      </c>
      <c r="F9629" s="124" t="s">
        <v>35249</v>
      </c>
      <c r="G9629" s="118" t="s">
        <v>2</v>
      </c>
      <c r="H9629" s="137">
        <v>42940</v>
      </c>
      <c r="I9629" s="119">
        <v>4482</v>
      </c>
      <c r="J9629" s="129"/>
      <c r="K9629" s="129"/>
      <c r="L9629" s="129">
        <v>0</v>
      </c>
      <c r="M9629" s="134" t="s">
        <v>23945</v>
      </c>
    </row>
    <row r="9630" spans="1:13" hidden="1" x14ac:dyDescent="0.25">
      <c r="A9630" s="128"/>
      <c r="B9630" s="2"/>
      <c r="C9630" s="139" t="s">
        <v>9487</v>
      </c>
      <c r="D9630" s="124" t="s">
        <v>9488</v>
      </c>
      <c r="E9630" s="118" t="s">
        <v>48</v>
      </c>
      <c r="F9630" s="124" t="s">
        <v>35249</v>
      </c>
      <c r="G9630" s="118" t="s">
        <v>34659</v>
      </c>
      <c r="H9630" s="137"/>
      <c r="I9630" s="119"/>
      <c r="J9630" s="129"/>
      <c r="K9630" s="129"/>
      <c r="L9630" s="129">
        <v>0</v>
      </c>
      <c r="M9630" s="134" t="s">
        <v>23946</v>
      </c>
    </row>
    <row r="9631" spans="1:13" hidden="1" x14ac:dyDescent="0.25">
      <c r="A9631" s="128"/>
      <c r="B9631" s="2"/>
      <c r="C9631" s="139" t="s">
        <v>9489</v>
      </c>
      <c r="D9631" s="124" t="s">
        <v>9490</v>
      </c>
      <c r="E9631" s="118" t="s">
        <v>48</v>
      </c>
      <c r="F9631" s="124" t="s">
        <v>35249</v>
      </c>
      <c r="G9631" s="118" t="s">
        <v>34659</v>
      </c>
      <c r="H9631" s="137">
        <v>41801</v>
      </c>
      <c r="I9631" s="119">
        <v>475</v>
      </c>
      <c r="J9631" s="129"/>
      <c r="K9631" s="129"/>
      <c r="L9631" s="129">
        <v>0</v>
      </c>
      <c r="M9631" s="134" t="s">
        <v>23946</v>
      </c>
    </row>
    <row r="9632" spans="1:13" hidden="1" x14ac:dyDescent="0.25">
      <c r="A9632" s="128"/>
      <c r="B9632" s="2"/>
      <c r="C9632" s="139" t="s">
        <v>9491</v>
      </c>
      <c r="D9632" s="124" t="s">
        <v>9492</v>
      </c>
      <c r="E9632" s="118" t="s">
        <v>48</v>
      </c>
      <c r="F9632" s="124" t="s">
        <v>35249</v>
      </c>
      <c r="G9632" s="118" t="s">
        <v>34659</v>
      </c>
      <c r="H9632" s="137">
        <v>41962</v>
      </c>
      <c r="I9632" s="119">
        <v>346.56</v>
      </c>
      <c r="J9632" s="129"/>
      <c r="K9632" s="129"/>
      <c r="L9632" s="129">
        <v>0</v>
      </c>
      <c r="M9632" s="134" t="s">
        <v>23946</v>
      </c>
    </row>
    <row r="9633" spans="1:13" hidden="1" x14ac:dyDescent="0.25">
      <c r="A9633" s="128"/>
      <c r="B9633" s="2"/>
      <c r="C9633" s="139" t="s">
        <v>9493</v>
      </c>
      <c r="D9633" s="124" t="s">
        <v>9494</v>
      </c>
      <c r="E9633" s="118" t="s">
        <v>48</v>
      </c>
      <c r="F9633" s="124" t="s">
        <v>35249</v>
      </c>
      <c r="G9633" s="118" t="s">
        <v>34659</v>
      </c>
      <c r="H9633" s="137">
        <v>41493</v>
      </c>
      <c r="I9633" s="119">
        <v>950</v>
      </c>
      <c r="J9633" s="129"/>
      <c r="K9633" s="129"/>
      <c r="L9633" s="129">
        <v>0</v>
      </c>
      <c r="M9633" s="134" t="s">
        <v>23947</v>
      </c>
    </row>
    <row r="9634" spans="1:13" hidden="1" x14ac:dyDescent="0.25">
      <c r="A9634" s="128"/>
      <c r="B9634" s="2"/>
      <c r="C9634" s="139" t="s">
        <v>9495</v>
      </c>
      <c r="D9634" s="124" t="s">
        <v>9496</v>
      </c>
      <c r="E9634" s="118" t="s">
        <v>48</v>
      </c>
      <c r="F9634" s="124" t="s">
        <v>35249</v>
      </c>
      <c r="G9634" s="118" t="s">
        <v>34659</v>
      </c>
      <c r="H9634" s="137">
        <v>43195</v>
      </c>
      <c r="I9634" s="119">
        <v>155</v>
      </c>
      <c r="J9634" s="129"/>
      <c r="K9634" s="129"/>
      <c r="L9634" s="129">
        <v>0</v>
      </c>
      <c r="M9634" s="134" t="s">
        <v>23947</v>
      </c>
    </row>
    <row r="9635" spans="1:13" hidden="1" x14ac:dyDescent="0.25">
      <c r="A9635" s="128"/>
      <c r="B9635" s="2"/>
      <c r="C9635" s="139" t="s">
        <v>9497</v>
      </c>
      <c r="D9635" s="124" t="s">
        <v>9498</v>
      </c>
      <c r="E9635" s="118" t="s">
        <v>48</v>
      </c>
      <c r="F9635" s="124" t="s">
        <v>35249</v>
      </c>
      <c r="G9635" s="118" t="s">
        <v>34659</v>
      </c>
      <c r="H9635" s="137">
        <v>42990</v>
      </c>
      <c r="I9635" s="119">
        <v>155</v>
      </c>
      <c r="J9635" s="129"/>
      <c r="K9635" s="129"/>
      <c r="L9635" s="129">
        <v>0</v>
      </c>
      <c r="M9635" s="134" t="s">
        <v>23948</v>
      </c>
    </row>
    <row r="9636" spans="1:13" hidden="1" x14ac:dyDescent="0.25">
      <c r="A9636" s="128"/>
      <c r="B9636" s="2"/>
      <c r="C9636" s="139" t="s">
        <v>29189</v>
      </c>
      <c r="D9636" s="124" t="s">
        <v>29190</v>
      </c>
      <c r="E9636" s="118" t="s">
        <v>48</v>
      </c>
      <c r="F9636" s="124" t="s">
        <v>35249</v>
      </c>
      <c r="G9636" s="118" t="s">
        <v>2</v>
      </c>
      <c r="H9636" s="137"/>
      <c r="I9636" s="119"/>
      <c r="J9636" s="129"/>
      <c r="K9636" s="129"/>
      <c r="L9636" s="129">
        <v>0</v>
      </c>
      <c r="M9636" s="134" t="s">
        <v>23948</v>
      </c>
    </row>
    <row r="9637" spans="1:13" hidden="1" x14ac:dyDescent="0.25">
      <c r="A9637" s="128"/>
      <c r="B9637" s="2"/>
      <c r="C9637" s="139" t="s">
        <v>28960</v>
      </c>
      <c r="D9637" s="124" t="s">
        <v>28961</v>
      </c>
      <c r="E9637" s="118" t="s">
        <v>48</v>
      </c>
      <c r="F9637" s="124" t="s">
        <v>35249</v>
      </c>
      <c r="G9637" s="118" t="s">
        <v>2</v>
      </c>
      <c r="H9637" s="137"/>
      <c r="I9637" s="119"/>
      <c r="J9637" s="129"/>
      <c r="K9637" s="129"/>
      <c r="L9637" s="129">
        <v>0</v>
      </c>
      <c r="M9637" s="134" t="s">
        <v>23948</v>
      </c>
    </row>
    <row r="9638" spans="1:13" hidden="1" x14ac:dyDescent="0.25">
      <c r="A9638" s="128"/>
      <c r="B9638" s="2"/>
      <c r="C9638" s="139" t="s">
        <v>33295</v>
      </c>
      <c r="D9638" s="124" t="s">
        <v>33296</v>
      </c>
      <c r="E9638" s="118" t="s">
        <v>48</v>
      </c>
      <c r="F9638" s="124" t="s">
        <v>35249</v>
      </c>
      <c r="G9638" s="118" t="s">
        <v>2</v>
      </c>
      <c r="H9638" s="137"/>
      <c r="I9638" s="119"/>
      <c r="J9638" s="129"/>
      <c r="K9638" s="129"/>
      <c r="L9638" s="129">
        <v>0</v>
      </c>
      <c r="M9638" s="134"/>
    </row>
    <row r="9639" spans="1:13" hidden="1" x14ac:dyDescent="0.25">
      <c r="A9639" s="128"/>
      <c r="B9639" s="2"/>
      <c r="C9639" s="139" t="s">
        <v>33691</v>
      </c>
      <c r="D9639" s="124" t="s">
        <v>33692</v>
      </c>
      <c r="E9639" s="118" t="s">
        <v>48</v>
      </c>
      <c r="F9639" s="124" t="s">
        <v>35249</v>
      </c>
      <c r="G9639" s="118" t="s">
        <v>2</v>
      </c>
      <c r="H9639" s="137"/>
      <c r="I9639" s="119"/>
      <c r="J9639" s="129"/>
      <c r="K9639" s="129"/>
      <c r="L9639" s="129">
        <v>0</v>
      </c>
      <c r="M9639" s="134" t="s">
        <v>23949</v>
      </c>
    </row>
    <row r="9640" spans="1:13" hidden="1" x14ac:dyDescent="0.25">
      <c r="A9640" s="128"/>
      <c r="B9640" s="2"/>
      <c r="C9640" s="139" t="s">
        <v>33061</v>
      </c>
      <c r="D9640" s="124" t="s">
        <v>33062</v>
      </c>
      <c r="E9640" s="118" t="s">
        <v>48</v>
      </c>
      <c r="F9640" s="124" t="s">
        <v>35249</v>
      </c>
      <c r="G9640" s="118" t="s">
        <v>2</v>
      </c>
      <c r="H9640" s="137"/>
      <c r="I9640" s="119"/>
      <c r="J9640" s="129"/>
      <c r="K9640" s="129"/>
      <c r="L9640" s="129">
        <v>0</v>
      </c>
      <c r="M9640" s="134" t="s">
        <v>23949</v>
      </c>
    </row>
    <row r="9641" spans="1:13" hidden="1" x14ac:dyDescent="0.25">
      <c r="A9641" s="128"/>
      <c r="B9641" s="2"/>
      <c r="C9641" s="139" t="s">
        <v>30177</v>
      </c>
      <c r="D9641" s="124" t="s">
        <v>30178</v>
      </c>
      <c r="E9641" s="118" t="s">
        <v>48</v>
      </c>
      <c r="F9641" s="124" t="s">
        <v>35249</v>
      </c>
      <c r="G9641" s="118" t="s">
        <v>2</v>
      </c>
      <c r="H9641" s="137"/>
      <c r="I9641" s="119"/>
      <c r="J9641" s="129"/>
      <c r="K9641" s="129"/>
      <c r="L9641" s="129">
        <v>0</v>
      </c>
      <c r="M9641" s="134" t="s">
        <v>23949</v>
      </c>
    </row>
    <row r="9642" spans="1:13" hidden="1" x14ac:dyDescent="0.25">
      <c r="A9642" s="128"/>
      <c r="B9642" s="2"/>
      <c r="C9642" s="139" t="s">
        <v>30085</v>
      </c>
      <c r="D9642" s="124" t="s">
        <v>30086</v>
      </c>
      <c r="E9642" s="118" t="s">
        <v>48</v>
      </c>
      <c r="F9642" s="124" t="s">
        <v>35249</v>
      </c>
      <c r="G9642" s="118" t="s">
        <v>2</v>
      </c>
      <c r="H9642" s="137"/>
      <c r="I9642" s="119"/>
      <c r="J9642" s="129"/>
      <c r="K9642" s="129"/>
      <c r="L9642" s="129">
        <v>0</v>
      </c>
      <c r="M9642" s="134" t="s">
        <v>23949</v>
      </c>
    </row>
    <row r="9643" spans="1:13" hidden="1" x14ac:dyDescent="0.25">
      <c r="A9643" s="128"/>
      <c r="B9643" s="2"/>
      <c r="C9643" s="139" t="s">
        <v>30120</v>
      </c>
      <c r="D9643" s="124" t="s">
        <v>30121</v>
      </c>
      <c r="E9643" s="118" t="s">
        <v>48</v>
      </c>
      <c r="F9643" s="124" t="s">
        <v>35249</v>
      </c>
      <c r="G9643" s="118" t="s">
        <v>2</v>
      </c>
      <c r="H9643" s="137"/>
      <c r="I9643" s="119"/>
      <c r="J9643" s="129"/>
      <c r="K9643" s="129"/>
      <c r="L9643" s="129">
        <v>0</v>
      </c>
      <c r="M9643" s="134" t="s">
        <v>23949</v>
      </c>
    </row>
    <row r="9644" spans="1:13" hidden="1" x14ac:dyDescent="0.25">
      <c r="A9644" s="128"/>
      <c r="B9644" s="2"/>
      <c r="C9644" s="139" t="s">
        <v>30635</v>
      </c>
      <c r="D9644" s="124" t="s">
        <v>30636</v>
      </c>
      <c r="E9644" s="118" t="s">
        <v>48</v>
      </c>
      <c r="F9644" s="124" t="s">
        <v>35249</v>
      </c>
      <c r="G9644" s="118" t="s">
        <v>2</v>
      </c>
      <c r="H9644" s="137"/>
      <c r="I9644" s="119"/>
      <c r="J9644" s="129"/>
      <c r="K9644" s="129"/>
      <c r="L9644" s="129">
        <v>0</v>
      </c>
      <c r="M9644" s="134" t="s">
        <v>23949</v>
      </c>
    </row>
    <row r="9645" spans="1:13" hidden="1" x14ac:dyDescent="0.25">
      <c r="A9645" s="128"/>
      <c r="B9645" s="2"/>
      <c r="C9645" s="139" t="s">
        <v>30638</v>
      </c>
      <c r="D9645" s="124" t="s">
        <v>30639</v>
      </c>
      <c r="E9645" s="118" t="s">
        <v>48</v>
      </c>
      <c r="F9645" s="124" t="s">
        <v>35249</v>
      </c>
      <c r="G9645" s="118" t="s">
        <v>2</v>
      </c>
      <c r="H9645" s="137"/>
      <c r="I9645" s="119"/>
      <c r="J9645" s="129"/>
      <c r="K9645" s="129"/>
      <c r="L9645" s="129">
        <v>0</v>
      </c>
      <c r="M9645" s="134" t="s">
        <v>23949</v>
      </c>
    </row>
    <row r="9646" spans="1:13" hidden="1" x14ac:dyDescent="0.25">
      <c r="A9646" s="128"/>
      <c r="B9646" s="2"/>
      <c r="C9646" s="139" t="s">
        <v>30730</v>
      </c>
      <c r="D9646" s="124" t="s">
        <v>30731</v>
      </c>
      <c r="E9646" s="118" t="s">
        <v>48</v>
      </c>
      <c r="F9646" s="124" t="s">
        <v>35249</v>
      </c>
      <c r="G9646" s="118" t="s">
        <v>2</v>
      </c>
      <c r="H9646" s="137"/>
      <c r="I9646" s="119"/>
      <c r="J9646" s="129"/>
      <c r="K9646" s="129"/>
      <c r="L9646" s="129">
        <v>0</v>
      </c>
      <c r="M9646" s="134" t="s">
        <v>23949</v>
      </c>
    </row>
    <row r="9647" spans="1:13" hidden="1" x14ac:dyDescent="0.25">
      <c r="A9647" s="128"/>
      <c r="B9647" s="2"/>
      <c r="C9647" s="139" t="s">
        <v>30108</v>
      </c>
      <c r="D9647" s="124" t="s">
        <v>30109</v>
      </c>
      <c r="E9647" s="118" t="s">
        <v>48</v>
      </c>
      <c r="F9647" s="124" t="s">
        <v>35249</v>
      </c>
      <c r="G9647" s="118" t="s">
        <v>2</v>
      </c>
      <c r="H9647" s="137"/>
      <c r="I9647" s="119"/>
      <c r="J9647" s="129"/>
      <c r="K9647" s="129"/>
      <c r="L9647" s="129">
        <v>0</v>
      </c>
      <c r="M9647" s="134" t="s">
        <v>23949</v>
      </c>
    </row>
    <row r="9648" spans="1:13" hidden="1" x14ac:dyDescent="0.25">
      <c r="A9648" s="128"/>
      <c r="B9648" s="2"/>
      <c r="C9648" s="139" t="s">
        <v>32610</v>
      </c>
      <c r="D9648" s="124" t="s">
        <v>32611</v>
      </c>
      <c r="E9648" s="118" t="s">
        <v>48</v>
      </c>
      <c r="F9648" s="124" t="s">
        <v>35249</v>
      </c>
      <c r="G9648" s="118" t="s">
        <v>2</v>
      </c>
      <c r="H9648" s="137">
        <v>45140</v>
      </c>
      <c r="I9648" s="119">
        <v>250.2</v>
      </c>
      <c r="J9648" s="129"/>
      <c r="K9648" s="129"/>
      <c r="L9648" s="129">
        <v>0</v>
      </c>
      <c r="M9648" s="134" t="s">
        <v>23949</v>
      </c>
    </row>
    <row r="9649" spans="1:13" hidden="1" x14ac:dyDescent="0.25">
      <c r="A9649" s="128"/>
      <c r="B9649" s="2"/>
      <c r="C9649" s="139" t="s">
        <v>32192</v>
      </c>
      <c r="D9649" s="124" t="s">
        <v>32193</v>
      </c>
      <c r="E9649" s="118" t="s">
        <v>48</v>
      </c>
      <c r="F9649" s="124" t="s">
        <v>35249</v>
      </c>
      <c r="G9649" s="118" t="s">
        <v>235</v>
      </c>
      <c r="H9649" s="137"/>
      <c r="I9649" s="119"/>
      <c r="J9649" s="129"/>
      <c r="K9649" s="129"/>
      <c r="L9649" s="129">
        <v>0</v>
      </c>
      <c r="M9649" s="134" t="s">
        <v>23950</v>
      </c>
    </row>
    <row r="9650" spans="1:13" hidden="1" x14ac:dyDescent="0.25">
      <c r="A9650" s="128"/>
      <c r="B9650" s="2"/>
      <c r="C9650" s="139" t="s">
        <v>33510</v>
      </c>
      <c r="D9650" s="124" t="s">
        <v>33511</v>
      </c>
      <c r="E9650" s="118" t="s">
        <v>48</v>
      </c>
      <c r="F9650" s="124" t="s">
        <v>35249</v>
      </c>
      <c r="G9650" s="118" t="s">
        <v>235</v>
      </c>
      <c r="H9650" s="137"/>
      <c r="I9650" s="119"/>
      <c r="J9650" s="129"/>
      <c r="K9650" s="129"/>
      <c r="L9650" s="129">
        <v>0</v>
      </c>
      <c r="M9650" s="134" t="s">
        <v>23950</v>
      </c>
    </row>
    <row r="9651" spans="1:13" hidden="1" x14ac:dyDescent="0.25">
      <c r="A9651" s="128"/>
      <c r="B9651" s="2"/>
      <c r="C9651" s="139" t="s">
        <v>32758</v>
      </c>
      <c r="D9651" s="124" t="s">
        <v>32759</v>
      </c>
      <c r="E9651" s="118" t="s">
        <v>48</v>
      </c>
      <c r="F9651" s="124" t="s">
        <v>35249</v>
      </c>
      <c r="G9651" s="118" t="s">
        <v>235</v>
      </c>
      <c r="H9651" s="137"/>
      <c r="I9651" s="119"/>
      <c r="J9651" s="129"/>
      <c r="K9651" s="129"/>
      <c r="L9651" s="129">
        <v>0</v>
      </c>
      <c r="M9651" s="134" t="s">
        <v>23950</v>
      </c>
    </row>
    <row r="9652" spans="1:13" hidden="1" x14ac:dyDescent="0.25">
      <c r="A9652" s="128"/>
      <c r="B9652" s="2"/>
      <c r="C9652" s="139" t="s">
        <v>32425</v>
      </c>
      <c r="D9652" s="124" t="s">
        <v>32426</v>
      </c>
      <c r="E9652" s="118" t="s">
        <v>48</v>
      </c>
      <c r="F9652" s="124" t="s">
        <v>35249</v>
      </c>
      <c r="G9652" s="118" t="s">
        <v>235</v>
      </c>
      <c r="H9652" s="137"/>
      <c r="I9652" s="119"/>
      <c r="J9652" s="129"/>
      <c r="K9652" s="129"/>
      <c r="L9652" s="129">
        <v>0</v>
      </c>
      <c r="M9652" s="134" t="s">
        <v>23950</v>
      </c>
    </row>
    <row r="9653" spans="1:13" hidden="1" x14ac:dyDescent="0.25">
      <c r="A9653" s="128"/>
      <c r="B9653" s="2"/>
      <c r="C9653" s="139" t="s">
        <v>34732</v>
      </c>
      <c r="D9653" s="124" t="s">
        <v>34733</v>
      </c>
      <c r="E9653" s="118" t="s">
        <v>48</v>
      </c>
      <c r="F9653" s="124" t="s">
        <v>35249</v>
      </c>
      <c r="G9653" s="118" t="s">
        <v>2</v>
      </c>
      <c r="H9653" s="137"/>
      <c r="I9653" s="119"/>
      <c r="J9653" s="129"/>
      <c r="K9653" s="129"/>
      <c r="L9653" s="129">
        <v>0</v>
      </c>
      <c r="M9653" s="134" t="s">
        <v>23950</v>
      </c>
    </row>
    <row r="9654" spans="1:13" hidden="1" x14ac:dyDescent="0.25">
      <c r="A9654" s="128"/>
      <c r="B9654" s="2"/>
      <c r="C9654" s="139" t="s">
        <v>42178</v>
      </c>
      <c r="D9654" s="124" t="s">
        <v>42179</v>
      </c>
      <c r="E9654" s="118" t="s">
        <v>48</v>
      </c>
      <c r="F9654" s="124" t="s">
        <v>35249</v>
      </c>
      <c r="G9654" s="118" t="s">
        <v>2</v>
      </c>
      <c r="H9654" s="137"/>
      <c r="I9654" s="119"/>
      <c r="J9654" s="129"/>
      <c r="K9654" s="129"/>
      <c r="L9654" s="129">
        <v>0</v>
      </c>
      <c r="M9654" s="134" t="s">
        <v>23950</v>
      </c>
    </row>
    <row r="9655" spans="1:13" hidden="1" x14ac:dyDescent="0.25">
      <c r="A9655" s="128"/>
      <c r="B9655" s="2"/>
      <c r="C9655" s="139" t="s">
        <v>34735</v>
      </c>
      <c r="D9655" s="124" t="s">
        <v>34736</v>
      </c>
      <c r="E9655" s="118" t="s">
        <v>48</v>
      </c>
      <c r="F9655" s="124" t="s">
        <v>35249</v>
      </c>
      <c r="G9655" s="118" t="s">
        <v>2</v>
      </c>
      <c r="H9655" s="137">
        <v>45449</v>
      </c>
      <c r="I9655" s="119">
        <v>402.8</v>
      </c>
      <c r="J9655" s="129"/>
      <c r="K9655" s="129"/>
      <c r="L9655" s="129">
        <v>0</v>
      </c>
      <c r="M9655" s="134" t="s">
        <v>23950</v>
      </c>
    </row>
    <row r="9656" spans="1:13" hidden="1" x14ac:dyDescent="0.25">
      <c r="A9656" s="128"/>
      <c r="B9656" s="2"/>
      <c r="C9656" s="139" t="s">
        <v>34988</v>
      </c>
      <c r="D9656" s="124" t="s">
        <v>34989</v>
      </c>
      <c r="E9656" s="118" t="s">
        <v>48</v>
      </c>
      <c r="F9656" s="124" t="s">
        <v>35249</v>
      </c>
      <c r="G9656" s="118" t="s">
        <v>2</v>
      </c>
      <c r="H9656" s="137"/>
      <c r="I9656" s="119"/>
      <c r="J9656" s="129"/>
      <c r="K9656" s="129"/>
      <c r="L9656" s="129">
        <v>0</v>
      </c>
      <c r="M9656" s="134" t="s">
        <v>23951</v>
      </c>
    </row>
    <row r="9657" spans="1:13" hidden="1" x14ac:dyDescent="0.25">
      <c r="A9657" s="128"/>
      <c r="B9657" s="2"/>
      <c r="C9657" s="139" t="s">
        <v>34962</v>
      </c>
      <c r="D9657" s="124" t="s">
        <v>34963</v>
      </c>
      <c r="E9657" s="118" t="s">
        <v>48</v>
      </c>
      <c r="F9657" s="124" t="s">
        <v>35249</v>
      </c>
      <c r="G9657" s="118" t="s">
        <v>2</v>
      </c>
      <c r="H9657" s="137"/>
      <c r="I9657" s="119"/>
      <c r="J9657" s="129"/>
      <c r="K9657" s="129"/>
      <c r="L9657" s="129">
        <v>0</v>
      </c>
      <c r="M9657" s="134" t="s">
        <v>23951</v>
      </c>
    </row>
    <row r="9658" spans="1:13" hidden="1" x14ac:dyDescent="0.25">
      <c r="A9658" s="128"/>
      <c r="B9658" s="2"/>
      <c r="C9658" s="139" t="s">
        <v>34738</v>
      </c>
      <c r="D9658" s="124" t="s">
        <v>35034</v>
      </c>
      <c r="E9658" s="118" t="s">
        <v>48</v>
      </c>
      <c r="F9658" s="124" t="s">
        <v>35249</v>
      </c>
      <c r="G9658" s="118" t="s">
        <v>2</v>
      </c>
      <c r="H9658" s="137"/>
      <c r="I9658" s="119"/>
      <c r="J9658" s="129"/>
      <c r="K9658" s="129"/>
      <c r="L9658" s="129">
        <v>0</v>
      </c>
      <c r="M9658" s="134" t="s">
        <v>23951</v>
      </c>
    </row>
    <row r="9659" spans="1:13" hidden="1" x14ac:dyDescent="0.25">
      <c r="A9659" s="128"/>
      <c r="B9659" s="2"/>
      <c r="C9659" s="139" t="s">
        <v>35122</v>
      </c>
      <c r="D9659" s="124" t="s">
        <v>35123</v>
      </c>
      <c r="E9659" s="118" t="s">
        <v>48</v>
      </c>
      <c r="F9659" s="124" t="s">
        <v>35249</v>
      </c>
      <c r="G9659" s="118" t="s">
        <v>2</v>
      </c>
      <c r="H9659" s="137"/>
      <c r="I9659" s="119"/>
      <c r="J9659" s="129"/>
      <c r="K9659" s="129"/>
      <c r="L9659" s="129">
        <v>0</v>
      </c>
      <c r="M9659" s="134" t="s">
        <v>23951</v>
      </c>
    </row>
    <row r="9660" spans="1:13" hidden="1" x14ac:dyDescent="0.25">
      <c r="A9660" s="128"/>
      <c r="B9660" s="2"/>
      <c r="C9660" s="139" t="s">
        <v>34739</v>
      </c>
      <c r="D9660" s="124" t="s">
        <v>34740</v>
      </c>
      <c r="E9660" s="118" t="s">
        <v>48</v>
      </c>
      <c r="F9660" s="124" t="s">
        <v>35249</v>
      </c>
      <c r="G9660" s="118" t="s">
        <v>2</v>
      </c>
      <c r="H9660" s="137">
        <v>45777</v>
      </c>
      <c r="I9660" s="119">
        <v>1105.83</v>
      </c>
      <c r="J9660" s="129"/>
      <c r="K9660" s="129"/>
      <c r="L9660" s="129">
        <v>0</v>
      </c>
      <c r="M9660" s="134" t="s">
        <v>23951</v>
      </c>
    </row>
    <row r="9661" spans="1:13" hidden="1" x14ac:dyDescent="0.25">
      <c r="A9661" s="128"/>
      <c r="B9661" s="2"/>
      <c r="C9661" s="139" t="s">
        <v>35042</v>
      </c>
      <c r="D9661" s="124" t="s">
        <v>35043</v>
      </c>
      <c r="E9661" s="118" t="s">
        <v>48</v>
      </c>
      <c r="F9661" s="124" t="s">
        <v>35249</v>
      </c>
      <c r="G9661" s="118" t="s">
        <v>2</v>
      </c>
      <c r="H9661" s="137"/>
      <c r="I9661" s="119"/>
      <c r="J9661" s="129"/>
      <c r="K9661" s="129"/>
      <c r="L9661" s="129">
        <v>0</v>
      </c>
      <c r="M9661" s="134" t="s">
        <v>23951</v>
      </c>
    </row>
    <row r="9662" spans="1:13" hidden="1" x14ac:dyDescent="0.25">
      <c r="A9662" s="128"/>
      <c r="B9662" s="2"/>
      <c r="C9662" s="139" t="s">
        <v>34742</v>
      </c>
      <c r="D9662" s="124" t="s">
        <v>35375</v>
      </c>
      <c r="E9662" s="118" t="s">
        <v>48</v>
      </c>
      <c r="F9662" s="124" t="s">
        <v>35249</v>
      </c>
      <c r="G9662" s="118" t="s">
        <v>2</v>
      </c>
      <c r="H9662" s="137"/>
      <c r="I9662" s="119"/>
      <c r="J9662" s="129"/>
      <c r="K9662" s="129"/>
      <c r="L9662" s="129">
        <v>0</v>
      </c>
      <c r="M9662" s="134" t="s">
        <v>23951</v>
      </c>
    </row>
    <row r="9663" spans="1:13" hidden="1" x14ac:dyDescent="0.25">
      <c r="A9663" s="128"/>
      <c r="B9663" s="2"/>
      <c r="C9663" s="139" t="s">
        <v>34943</v>
      </c>
      <c r="D9663" s="124" t="s">
        <v>35376</v>
      </c>
      <c r="E9663" s="118" t="s">
        <v>48</v>
      </c>
      <c r="F9663" s="124" t="s">
        <v>35249</v>
      </c>
      <c r="G9663" s="118" t="s">
        <v>2</v>
      </c>
      <c r="H9663" s="137"/>
      <c r="I9663" s="119"/>
      <c r="J9663" s="129"/>
      <c r="K9663" s="129"/>
      <c r="L9663" s="129">
        <v>0</v>
      </c>
      <c r="M9663" s="134" t="s">
        <v>23952</v>
      </c>
    </row>
    <row r="9664" spans="1:13" hidden="1" x14ac:dyDescent="0.25">
      <c r="A9664" s="128"/>
      <c r="B9664" s="2"/>
      <c r="C9664" s="139" t="s">
        <v>34968</v>
      </c>
      <c r="D9664" s="124" t="s">
        <v>35377</v>
      </c>
      <c r="E9664" s="118" t="s">
        <v>48</v>
      </c>
      <c r="F9664" s="124" t="s">
        <v>35249</v>
      </c>
      <c r="G9664" s="118" t="s">
        <v>2</v>
      </c>
      <c r="H9664" s="137">
        <v>45580</v>
      </c>
      <c r="I9664" s="119">
        <v>739.14</v>
      </c>
      <c r="J9664" s="129"/>
      <c r="K9664" s="129"/>
      <c r="L9664" s="129">
        <v>0</v>
      </c>
      <c r="M9664" s="134" t="s">
        <v>23953</v>
      </c>
    </row>
    <row r="9665" spans="1:13" hidden="1" x14ac:dyDescent="0.25">
      <c r="A9665" s="128"/>
      <c r="B9665" s="2"/>
      <c r="C9665" s="139" t="s">
        <v>34744</v>
      </c>
      <c r="D9665" s="124" t="s">
        <v>35378</v>
      </c>
      <c r="E9665" s="118" t="s">
        <v>48</v>
      </c>
      <c r="F9665" s="124" t="s">
        <v>35249</v>
      </c>
      <c r="G9665" s="118" t="s">
        <v>2</v>
      </c>
      <c r="H9665" s="137">
        <v>46091</v>
      </c>
      <c r="I9665" s="119">
        <v>1238.3800000000001</v>
      </c>
      <c r="J9665" s="129"/>
      <c r="K9665" s="129"/>
      <c r="L9665" s="129">
        <v>0</v>
      </c>
      <c r="M9665" s="134" t="s">
        <v>23954</v>
      </c>
    </row>
    <row r="9666" spans="1:13" hidden="1" x14ac:dyDescent="0.25">
      <c r="A9666" s="128"/>
      <c r="B9666" s="2"/>
      <c r="C9666" s="139" t="s">
        <v>34948</v>
      </c>
      <c r="D9666" s="124" t="s">
        <v>34949</v>
      </c>
      <c r="E9666" s="118" t="s">
        <v>48</v>
      </c>
      <c r="F9666" s="124" t="s">
        <v>35249</v>
      </c>
      <c r="G9666" s="118" t="s">
        <v>2</v>
      </c>
      <c r="H9666" s="137">
        <v>45819</v>
      </c>
      <c r="I9666" s="119">
        <v>1632.8</v>
      </c>
      <c r="J9666" s="129"/>
      <c r="K9666" s="129"/>
      <c r="L9666" s="129">
        <v>0</v>
      </c>
      <c r="M9666" s="134" t="s">
        <v>23955</v>
      </c>
    </row>
    <row r="9667" spans="1:13" hidden="1" x14ac:dyDescent="0.25">
      <c r="A9667" s="128"/>
      <c r="B9667" s="2"/>
      <c r="C9667" s="139" t="s">
        <v>34960</v>
      </c>
      <c r="D9667" s="124" t="s">
        <v>35379</v>
      </c>
      <c r="E9667" s="118" t="s">
        <v>48</v>
      </c>
      <c r="F9667" s="124" t="s">
        <v>35249</v>
      </c>
      <c r="G9667" s="118" t="s">
        <v>2</v>
      </c>
      <c r="H9667" s="137"/>
      <c r="I9667" s="119"/>
      <c r="J9667" s="129"/>
      <c r="K9667" s="129"/>
      <c r="L9667" s="129">
        <v>0</v>
      </c>
      <c r="M9667" s="134" t="s">
        <v>23956</v>
      </c>
    </row>
    <row r="9668" spans="1:13" hidden="1" x14ac:dyDescent="0.25">
      <c r="A9668" s="128"/>
      <c r="B9668" s="2"/>
      <c r="C9668" s="139" t="s">
        <v>34980</v>
      </c>
      <c r="D9668" s="124" t="s">
        <v>35380</v>
      </c>
      <c r="E9668" s="118" t="s">
        <v>48</v>
      </c>
      <c r="F9668" s="124" t="s">
        <v>35249</v>
      </c>
      <c r="G9668" s="118" t="s">
        <v>2</v>
      </c>
      <c r="H9668" s="137">
        <v>46091</v>
      </c>
      <c r="I9668" s="119">
        <v>1289.2</v>
      </c>
      <c r="J9668" s="129"/>
      <c r="K9668" s="129"/>
      <c r="L9668" s="129">
        <v>0</v>
      </c>
      <c r="M9668" s="134"/>
    </row>
    <row r="9669" spans="1:13" hidden="1" x14ac:dyDescent="0.25">
      <c r="A9669" s="128"/>
      <c r="B9669" s="2"/>
      <c r="C9669" s="139" t="s">
        <v>42180</v>
      </c>
      <c r="D9669" s="124" t="s">
        <v>42181</v>
      </c>
      <c r="E9669" s="118" t="s">
        <v>48</v>
      </c>
      <c r="F9669" s="124" t="s">
        <v>35249</v>
      </c>
      <c r="G9669" s="118" t="s">
        <v>2</v>
      </c>
      <c r="H9669" s="137">
        <v>46014</v>
      </c>
      <c r="I9669" s="119">
        <v>1413.06</v>
      </c>
      <c r="J9669" s="129"/>
      <c r="K9669" s="129"/>
      <c r="L9669" s="129">
        <v>0</v>
      </c>
      <c r="M9669" s="134"/>
    </row>
    <row r="9670" spans="1:13" hidden="1" x14ac:dyDescent="0.25">
      <c r="A9670" s="128"/>
      <c r="B9670" s="2"/>
      <c r="C9670" s="139" t="s">
        <v>34925</v>
      </c>
      <c r="D9670" s="124" t="s">
        <v>34926</v>
      </c>
      <c r="E9670" s="118" t="s">
        <v>48</v>
      </c>
      <c r="F9670" s="124" t="s">
        <v>35249</v>
      </c>
      <c r="G9670" s="118" t="s">
        <v>2</v>
      </c>
      <c r="H9670" s="137"/>
      <c r="I9670" s="119"/>
      <c r="J9670" s="129"/>
      <c r="K9670" s="129"/>
      <c r="L9670" s="129">
        <v>0</v>
      </c>
      <c r="M9670" s="134" t="s">
        <v>23957</v>
      </c>
    </row>
    <row r="9671" spans="1:13" hidden="1" x14ac:dyDescent="0.25">
      <c r="A9671" s="128"/>
      <c r="B9671" s="2"/>
      <c r="C9671" s="139" t="s">
        <v>34746</v>
      </c>
      <c r="D9671" s="124" t="s">
        <v>34747</v>
      </c>
      <c r="E9671" s="118" t="s">
        <v>48</v>
      </c>
      <c r="F9671" s="124" t="s">
        <v>35249</v>
      </c>
      <c r="G9671" s="118" t="s">
        <v>2</v>
      </c>
      <c r="H9671" s="137">
        <v>45580</v>
      </c>
      <c r="I9671" s="119">
        <v>477.27</v>
      </c>
      <c r="J9671" s="129"/>
      <c r="K9671" s="129"/>
      <c r="L9671" s="129">
        <v>0</v>
      </c>
      <c r="M9671" s="134" t="s">
        <v>23958</v>
      </c>
    </row>
    <row r="9672" spans="1:13" hidden="1" x14ac:dyDescent="0.25">
      <c r="A9672" s="128"/>
      <c r="B9672" s="2"/>
      <c r="C9672" s="139" t="s">
        <v>34940</v>
      </c>
      <c r="D9672" s="124" t="s">
        <v>34941</v>
      </c>
      <c r="E9672" s="118" t="s">
        <v>48</v>
      </c>
      <c r="F9672" s="124" t="s">
        <v>35249</v>
      </c>
      <c r="G9672" s="118" t="s">
        <v>2</v>
      </c>
      <c r="H9672" s="137"/>
      <c r="I9672" s="119"/>
      <c r="J9672" s="129"/>
      <c r="K9672" s="129"/>
      <c r="L9672" s="129">
        <v>0</v>
      </c>
      <c r="M9672" s="134" t="s">
        <v>23959</v>
      </c>
    </row>
    <row r="9673" spans="1:13" hidden="1" x14ac:dyDescent="0.25">
      <c r="A9673" s="128"/>
      <c r="B9673" s="2"/>
      <c r="C9673" s="139" t="s">
        <v>34934</v>
      </c>
      <c r="D9673" s="124" t="s">
        <v>34935</v>
      </c>
      <c r="E9673" s="118" t="s">
        <v>48</v>
      </c>
      <c r="F9673" s="124" t="s">
        <v>35249</v>
      </c>
      <c r="G9673" s="118" t="s">
        <v>2</v>
      </c>
      <c r="H9673" s="137"/>
      <c r="I9673" s="119"/>
      <c r="J9673" s="129"/>
      <c r="K9673" s="129"/>
      <c r="L9673" s="129">
        <v>0</v>
      </c>
      <c r="M9673" s="134" t="s">
        <v>23960</v>
      </c>
    </row>
    <row r="9674" spans="1:13" hidden="1" x14ac:dyDescent="0.25">
      <c r="A9674" s="128"/>
      <c r="B9674" s="2"/>
      <c r="C9674" s="139" t="s">
        <v>34965</v>
      </c>
      <c r="D9674" s="124" t="s">
        <v>34966</v>
      </c>
      <c r="E9674" s="118" t="s">
        <v>48</v>
      </c>
      <c r="F9674" s="124" t="s">
        <v>35249</v>
      </c>
      <c r="G9674" s="118" t="s">
        <v>2</v>
      </c>
      <c r="H9674" s="137">
        <v>45922</v>
      </c>
      <c r="I9674" s="119">
        <v>506.8</v>
      </c>
      <c r="J9674" s="129"/>
      <c r="K9674" s="129"/>
      <c r="L9674" s="129">
        <v>0</v>
      </c>
      <c r="M9674" s="134" t="s">
        <v>23961</v>
      </c>
    </row>
    <row r="9675" spans="1:13" hidden="1" x14ac:dyDescent="0.25">
      <c r="A9675" s="128"/>
      <c r="B9675" s="2"/>
      <c r="C9675" s="139" t="s">
        <v>34749</v>
      </c>
      <c r="D9675" s="124" t="s">
        <v>34750</v>
      </c>
      <c r="E9675" s="118" t="s">
        <v>48</v>
      </c>
      <c r="F9675" s="124" t="s">
        <v>35249</v>
      </c>
      <c r="G9675" s="118" t="s">
        <v>2</v>
      </c>
      <c r="H9675" s="137"/>
      <c r="I9675" s="119"/>
      <c r="J9675" s="129"/>
      <c r="K9675" s="129"/>
      <c r="L9675" s="129">
        <v>0</v>
      </c>
      <c r="M9675" s="134" t="s">
        <v>23962</v>
      </c>
    </row>
    <row r="9676" spans="1:13" hidden="1" x14ac:dyDescent="0.25">
      <c r="A9676" s="128"/>
      <c r="B9676" s="2"/>
      <c r="C9676" s="139" t="s">
        <v>34991</v>
      </c>
      <c r="D9676" s="124" t="s">
        <v>34992</v>
      </c>
      <c r="E9676" s="118" t="s">
        <v>48</v>
      </c>
      <c r="F9676" s="124" t="s">
        <v>35249</v>
      </c>
      <c r="G9676" s="118" t="s">
        <v>2</v>
      </c>
      <c r="H9676" s="137"/>
      <c r="I9676" s="119"/>
      <c r="J9676" s="129"/>
      <c r="K9676" s="129"/>
      <c r="L9676" s="129">
        <v>0</v>
      </c>
      <c r="M9676" s="134" t="s">
        <v>23963</v>
      </c>
    </row>
    <row r="9677" spans="1:13" hidden="1" x14ac:dyDescent="0.25">
      <c r="A9677" s="128"/>
      <c r="B9677" s="2"/>
      <c r="C9677" s="139" t="s">
        <v>35039</v>
      </c>
      <c r="D9677" s="124" t="s">
        <v>35040</v>
      </c>
      <c r="E9677" s="118" t="s">
        <v>48</v>
      </c>
      <c r="F9677" s="124" t="s">
        <v>35249</v>
      </c>
      <c r="G9677" s="118" t="s">
        <v>2</v>
      </c>
      <c r="H9677" s="137"/>
      <c r="I9677" s="119"/>
      <c r="J9677" s="129"/>
      <c r="K9677" s="129"/>
      <c r="L9677" s="129">
        <v>0</v>
      </c>
      <c r="M9677" s="134" t="s">
        <v>23964</v>
      </c>
    </row>
    <row r="9678" spans="1:13" hidden="1" x14ac:dyDescent="0.25">
      <c r="A9678" s="128"/>
      <c r="B9678" s="2"/>
      <c r="C9678" s="139" t="s">
        <v>27577</v>
      </c>
      <c r="D9678" s="124" t="s">
        <v>27578</v>
      </c>
      <c r="E9678" s="118" t="s">
        <v>48</v>
      </c>
      <c r="F9678" s="124" t="s">
        <v>35249</v>
      </c>
      <c r="G9678" s="118" t="s">
        <v>34659</v>
      </c>
      <c r="H9678" s="137"/>
      <c r="I9678" s="119"/>
      <c r="J9678" s="129"/>
      <c r="K9678" s="129"/>
      <c r="L9678" s="129">
        <v>0</v>
      </c>
      <c r="M9678" s="134" t="s">
        <v>23965</v>
      </c>
    </row>
    <row r="9679" spans="1:13" hidden="1" x14ac:dyDescent="0.25">
      <c r="A9679" s="128"/>
      <c r="B9679" s="2"/>
      <c r="C9679" s="139" t="s">
        <v>9499</v>
      </c>
      <c r="D9679" s="124" t="s">
        <v>9500</v>
      </c>
      <c r="E9679" s="118" t="s">
        <v>48</v>
      </c>
      <c r="F9679" s="124" t="s">
        <v>35249</v>
      </c>
      <c r="G9679" s="118" t="s">
        <v>34659</v>
      </c>
      <c r="H9679" s="137">
        <v>41948</v>
      </c>
      <c r="I9679" s="119">
        <v>99</v>
      </c>
      <c r="J9679" s="129"/>
      <c r="K9679" s="129"/>
      <c r="L9679" s="129">
        <v>0</v>
      </c>
      <c r="M9679" s="134" t="s">
        <v>23966</v>
      </c>
    </row>
    <row r="9680" spans="1:13" hidden="1" x14ac:dyDescent="0.25">
      <c r="A9680" s="128"/>
      <c r="B9680" s="2"/>
      <c r="C9680" s="139" t="s">
        <v>42182</v>
      </c>
      <c r="D9680" s="124" t="s">
        <v>42183</v>
      </c>
      <c r="E9680" s="118" t="s">
        <v>48</v>
      </c>
      <c r="F9680" s="124" t="s">
        <v>35249</v>
      </c>
      <c r="G9680" s="118" t="s">
        <v>2</v>
      </c>
      <c r="H9680" s="137"/>
      <c r="I9680" s="119"/>
      <c r="J9680" s="129"/>
      <c r="K9680" s="129"/>
      <c r="L9680" s="129">
        <v>0</v>
      </c>
      <c r="M9680" s="134" t="s">
        <v>23967</v>
      </c>
    </row>
    <row r="9681" spans="1:13" hidden="1" x14ac:dyDescent="0.25">
      <c r="A9681" s="128"/>
      <c r="B9681" s="2"/>
      <c r="C9681" s="139" t="s">
        <v>32951</v>
      </c>
      <c r="D9681" s="124" t="s">
        <v>32952</v>
      </c>
      <c r="E9681" s="118" t="s">
        <v>48</v>
      </c>
      <c r="F9681" s="124" t="s">
        <v>35249</v>
      </c>
      <c r="G9681" s="118" t="s">
        <v>2</v>
      </c>
      <c r="H9681" s="137"/>
      <c r="I9681" s="119"/>
      <c r="J9681" s="129"/>
      <c r="K9681" s="129"/>
      <c r="L9681" s="129">
        <v>0</v>
      </c>
      <c r="M9681" s="134" t="s">
        <v>23968</v>
      </c>
    </row>
    <row r="9682" spans="1:13" hidden="1" x14ac:dyDescent="0.25">
      <c r="A9682" s="128"/>
      <c r="B9682" s="2"/>
      <c r="C9682" s="139" t="s">
        <v>42184</v>
      </c>
      <c r="D9682" s="124" t="s">
        <v>42185</v>
      </c>
      <c r="E9682" s="118" t="s">
        <v>48</v>
      </c>
      <c r="F9682" s="124" t="s">
        <v>35249</v>
      </c>
      <c r="G9682" s="118" t="s">
        <v>2</v>
      </c>
      <c r="H9682" s="137"/>
      <c r="I9682" s="119"/>
      <c r="J9682" s="129"/>
      <c r="K9682" s="129"/>
      <c r="L9682" s="129">
        <v>0</v>
      </c>
      <c r="M9682" s="134" t="s">
        <v>23968</v>
      </c>
    </row>
    <row r="9683" spans="1:13" hidden="1" x14ac:dyDescent="0.25">
      <c r="A9683" s="128"/>
      <c r="B9683" s="2"/>
      <c r="C9683" s="139" t="s">
        <v>9501</v>
      </c>
      <c r="D9683" s="124" t="s">
        <v>9502</v>
      </c>
      <c r="E9683" s="118" t="s">
        <v>48</v>
      </c>
      <c r="F9683" s="124" t="s">
        <v>35249</v>
      </c>
      <c r="G9683" s="118" t="s">
        <v>6</v>
      </c>
      <c r="H9683" s="137">
        <v>41585</v>
      </c>
      <c r="I9683" s="119">
        <v>135</v>
      </c>
      <c r="J9683" s="129"/>
      <c r="K9683" s="129"/>
      <c r="L9683" s="129">
        <v>0</v>
      </c>
      <c r="M9683" s="134" t="s">
        <v>23969</v>
      </c>
    </row>
    <row r="9684" spans="1:13" hidden="1" x14ac:dyDescent="0.25">
      <c r="A9684" s="128"/>
      <c r="B9684" s="2"/>
      <c r="C9684" s="139" t="s">
        <v>9503</v>
      </c>
      <c r="D9684" s="124" t="s">
        <v>9504</v>
      </c>
      <c r="E9684" s="118" t="s">
        <v>48</v>
      </c>
      <c r="F9684" s="124" t="s">
        <v>35249</v>
      </c>
      <c r="G9684" s="118" t="s">
        <v>2</v>
      </c>
      <c r="H9684" s="137"/>
      <c r="I9684" s="119"/>
      <c r="J9684" s="129"/>
      <c r="K9684" s="129"/>
      <c r="L9684" s="129">
        <v>0</v>
      </c>
      <c r="M9684" s="134" t="s">
        <v>23970</v>
      </c>
    </row>
    <row r="9685" spans="1:13" hidden="1" x14ac:dyDescent="0.25">
      <c r="A9685" s="128"/>
      <c r="B9685" s="2"/>
      <c r="C9685" s="139" t="s">
        <v>9505</v>
      </c>
      <c r="D9685" s="124" t="s">
        <v>9506</v>
      </c>
      <c r="E9685" s="118" t="s">
        <v>48</v>
      </c>
      <c r="F9685" s="124" t="s">
        <v>35249</v>
      </c>
      <c r="G9685" s="118" t="s">
        <v>2</v>
      </c>
      <c r="H9685" s="137">
        <v>43665</v>
      </c>
      <c r="I9685" s="119">
        <v>440.29</v>
      </c>
      <c r="J9685" s="129"/>
      <c r="K9685" s="129"/>
      <c r="L9685" s="129">
        <v>0</v>
      </c>
      <c r="M9685" s="134" t="s">
        <v>23971</v>
      </c>
    </row>
    <row r="9686" spans="1:13" hidden="1" x14ac:dyDescent="0.25">
      <c r="A9686" s="128"/>
      <c r="B9686" s="2"/>
      <c r="C9686" s="139" t="s">
        <v>28671</v>
      </c>
      <c r="D9686" s="124" t="s">
        <v>28672</v>
      </c>
      <c r="E9686" s="118" t="s">
        <v>48</v>
      </c>
      <c r="F9686" s="124" t="s">
        <v>35249</v>
      </c>
      <c r="G9686" s="118" t="s">
        <v>34659</v>
      </c>
      <c r="H9686" s="137"/>
      <c r="I9686" s="119"/>
      <c r="J9686" s="129"/>
      <c r="K9686" s="129"/>
      <c r="L9686" s="129">
        <v>0</v>
      </c>
      <c r="M9686" s="134" t="s">
        <v>23972</v>
      </c>
    </row>
    <row r="9687" spans="1:13" hidden="1" x14ac:dyDescent="0.25">
      <c r="A9687" s="128"/>
      <c r="B9687" s="2"/>
      <c r="C9687" s="139" t="s">
        <v>9507</v>
      </c>
      <c r="D9687" s="124" t="s">
        <v>9508</v>
      </c>
      <c r="E9687" s="118" t="s">
        <v>48</v>
      </c>
      <c r="F9687" s="124" t="s">
        <v>35249</v>
      </c>
      <c r="G9687" s="118" t="s">
        <v>34659</v>
      </c>
      <c r="H9687" s="137">
        <v>42495</v>
      </c>
      <c r="I9687" s="119">
        <v>78.31</v>
      </c>
      <c r="J9687" s="129"/>
      <c r="K9687" s="129"/>
      <c r="L9687" s="129">
        <v>0</v>
      </c>
      <c r="M9687" s="134" t="s">
        <v>23973</v>
      </c>
    </row>
    <row r="9688" spans="1:13" hidden="1" x14ac:dyDescent="0.25">
      <c r="A9688" s="128"/>
      <c r="B9688" s="2"/>
      <c r="C9688" s="139" t="s">
        <v>9509</v>
      </c>
      <c r="D9688" s="124" t="s">
        <v>9510</v>
      </c>
      <c r="E9688" s="118" t="s">
        <v>48</v>
      </c>
      <c r="F9688" s="124" t="s">
        <v>35249</v>
      </c>
      <c r="G9688" s="118" t="s">
        <v>34659</v>
      </c>
      <c r="H9688" s="137">
        <v>45995</v>
      </c>
      <c r="I9688" s="119">
        <v>3.88</v>
      </c>
      <c r="J9688" s="129"/>
      <c r="K9688" s="129"/>
      <c r="L9688" s="129">
        <v>0</v>
      </c>
      <c r="M9688" s="134" t="s">
        <v>23974</v>
      </c>
    </row>
    <row r="9689" spans="1:13" hidden="1" x14ac:dyDescent="0.25">
      <c r="A9689" s="128"/>
      <c r="B9689" s="2"/>
      <c r="C9689" s="139" t="s">
        <v>28497</v>
      </c>
      <c r="D9689" s="124" t="s">
        <v>28498</v>
      </c>
      <c r="E9689" s="118" t="s">
        <v>48</v>
      </c>
      <c r="F9689" s="124" t="s">
        <v>35249</v>
      </c>
      <c r="G9689" s="118" t="s">
        <v>34659</v>
      </c>
      <c r="H9689" s="137"/>
      <c r="I9689" s="119"/>
      <c r="J9689" s="129"/>
      <c r="K9689" s="129"/>
      <c r="L9689" s="129">
        <v>0</v>
      </c>
      <c r="M9689" s="134" t="s">
        <v>23975</v>
      </c>
    </row>
    <row r="9690" spans="1:13" hidden="1" x14ac:dyDescent="0.25">
      <c r="A9690" s="128"/>
      <c r="B9690" s="2"/>
      <c r="C9690" s="139" t="s">
        <v>9511</v>
      </c>
      <c r="D9690" s="124" t="s">
        <v>9512</v>
      </c>
      <c r="E9690" s="118" t="s">
        <v>48</v>
      </c>
      <c r="F9690" s="124" t="s">
        <v>35249</v>
      </c>
      <c r="G9690" s="118" t="s">
        <v>34659</v>
      </c>
      <c r="H9690" s="137">
        <v>41387</v>
      </c>
      <c r="I9690" s="119">
        <v>235</v>
      </c>
      <c r="J9690" s="129"/>
      <c r="K9690" s="129"/>
      <c r="L9690" s="129">
        <v>0</v>
      </c>
      <c r="M9690" s="134" t="s">
        <v>23976</v>
      </c>
    </row>
    <row r="9691" spans="1:13" hidden="1" x14ac:dyDescent="0.25">
      <c r="A9691" s="128"/>
      <c r="B9691" s="2"/>
      <c r="C9691" s="139" t="s">
        <v>9513</v>
      </c>
      <c r="D9691" s="124" t="s">
        <v>9514</v>
      </c>
      <c r="E9691" s="118" t="s">
        <v>48</v>
      </c>
      <c r="F9691" s="124" t="s">
        <v>35249</v>
      </c>
      <c r="G9691" s="118" t="s">
        <v>2</v>
      </c>
      <c r="H9691" s="137">
        <v>41586</v>
      </c>
      <c r="I9691" s="119">
        <v>880</v>
      </c>
      <c r="J9691" s="129"/>
      <c r="K9691" s="129"/>
      <c r="L9691" s="129">
        <v>0</v>
      </c>
      <c r="M9691" s="134"/>
    </row>
    <row r="9692" spans="1:13" hidden="1" x14ac:dyDescent="0.25">
      <c r="A9692" s="128"/>
      <c r="B9692" s="2"/>
      <c r="C9692" s="139" t="s">
        <v>9515</v>
      </c>
      <c r="D9692" s="124" t="s">
        <v>9516</v>
      </c>
      <c r="E9692" s="118" t="s">
        <v>48</v>
      </c>
      <c r="F9692" s="124" t="s">
        <v>35249</v>
      </c>
      <c r="G9692" s="118" t="s">
        <v>6</v>
      </c>
      <c r="H9692" s="137">
        <v>45680</v>
      </c>
      <c r="I9692" s="119">
        <v>56</v>
      </c>
      <c r="J9692" s="129"/>
      <c r="K9692" s="129"/>
      <c r="L9692" s="129">
        <v>0</v>
      </c>
      <c r="M9692" s="134" t="s">
        <v>23977</v>
      </c>
    </row>
    <row r="9693" spans="1:13" hidden="1" x14ac:dyDescent="0.25">
      <c r="A9693" s="128"/>
      <c r="B9693" s="2"/>
      <c r="C9693" s="139" t="s">
        <v>9517</v>
      </c>
      <c r="D9693" s="124" t="s">
        <v>9518</v>
      </c>
      <c r="E9693" s="118" t="s">
        <v>48</v>
      </c>
      <c r="F9693" s="124" t="s">
        <v>35249</v>
      </c>
      <c r="G9693" s="118" t="s">
        <v>6</v>
      </c>
      <c r="H9693" s="137">
        <v>45680</v>
      </c>
      <c r="I9693" s="119">
        <v>116.16</v>
      </c>
      <c r="J9693" s="129"/>
      <c r="K9693" s="129"/>
      <c r="L9693" s="129">
        <v>0</v>
      </c>
      <c r="M9693" s="134" t="s">
        <v>23978</v>
      </c>
    </row>
    <row r="9694" spans="1:13" hidden="1" x14ac:dyDescent="0.25">
      <c r="A9694" s="128"/>
      <c r="B9694" s="2"/>
      <c r="C9694" s="139" t="s">
        <v>9519</v>
      </c>
      <c r="D9694" s="124" t="s">
        <v>9520</v>
      </c>
      <c r="E9694" s="118" t="s">
        <v>48</v>
      </c>
      <c r="F9694" s="124" t="s">
        <v>35249</v>
      </c>
      <c r="G9694" s="118" t="s">
        <v>34659</v>
      </c>
      <c r="H9694" s="137">
        <v>41737</v>
      </c>
      <c r="I9694" s="119">
        <v>20</v>
      </c>
      <c r="J9694" s="129"/>
      <c r="K9694" s="129"/>
      <c r="L9694" s="129">
        <v>0</v>
      </c>
      <c r="M9694" s="134" t="s">
        <v>21163</v>
      </c>
    </row>
    <row r="9695" spans="1:13" hidden="1" x14ac:dyDescent="0.25">
      <c r="A9695" s="128"/>
      <c r="B9695" s="2"/>
      <c r="C9695" s="139" t="s">
        <v>9521</v>
      </c>
      <c r="D9695" s="124" t="s">
        <v>9522</v>
      </c>
      <c r="E9695" s="118" t="s">
        <v>48</v>
      </c>
      <c r="F9695" s="124" t="s">
        <v>35249</v>
      </c>
      <c r="G9695" s="118" t="s">
        <v>34659</v>
      </c>
      <c r="H9695" s="137">
        <v>41778</v>
      </c>
      <c r="I9695" s="119">
        <v>10</v>
      </c>
      <c r="J9695" s="129"/>
      <c r="K9695" s="129"/>
      <c r="L9695" s="129">
        <v>0</v>
      </c>
      <c r="M9695" s="134" t="s">
        <v>21237</v>
      </c>
    </row>
    <row r="9696" spans="1:13" hidden="1" x14ac:dyDescent="0.25">
      <c r="A9696" s="128"/>
      <c r="B9696" s="2"/>
      <c r="C9696" s="139" t="s">
        <v>9523</v>
      </c>
      <c r="D9696" s="124" t="s">
        <v>9524</v>
      </c>
      <c r="E9696" s="118" t="s">
        <v>48</v>
      </c>
      <c r="F9696" s="124" t="s">
        <v>35249</v>
      </c>
      <c r="G9696" s="118" t="s">
        <v>34659</v>
      </c>
      <c r="H9696" s="137"/>
      <c r="I9696" s="119"/>
      <c r="J9696" s="129"/>
      <c r="K9696" s="129"/>
      <c r="L9696" s="129">
        <v>0</v>
      </c>
      <c r="M9696" s="134" t="s">
        <v>23979</v>
      </c>
    </row>
    <row r="9697" spans="1:13" hidden="1" x14ac:dyDescent="0.25">
      <c r="A9697" s="128"/>
      <c r="B9697" s="2"/>
      <c r="C9697" s="139" t="s">
        <v>9525</v>
      </c>
      <c r="D9697" s="124" t="s">
        <v>9526</v>
      </c>
      <c r="E9697" s="118" t="s">
        <v>48</v>
      </c>
      <c r="F9697" s="124" t="s">
        <v>35249</v>
      </c>
      <c r="G9697" s="118" t="s">
        <v>34659</v>
      </c>
      <c r="H9697" s="137">
        <v>42377</v>
      </c>
      <c r="I9697" s="119">
        <v>61.6</v>
      </c>
      <c r="J9697" s="129"/>
      <c r="K9697" s="129"/>
      <c r="L9697" s="129">
        <v>0</v>
      </c>
      <c r="M9697" s="134" t="s">
        <v>20490</v>
      </c>
    </row>
    <row r="9698" spans="1:13" hidden="1" x14ac:dyDescent="0.25">
      <c r="A9698" s="128"/>
      <c r="B9698" s="2"/>
      <c r="C9698" s="139" t="s">
        <v>9527</v>
      </c>
      <c r="D9698" s="124" t="s">
        <v>9528</v>
      </c>
      <c r="E9698" s="118" t="s">
        <v>48</v>
      </c>
      <c r="F9698" s="124" t="s">
        <v>35249</v>
      </c>
      <c r="G9698" s="118" t="s">
        <v>34659</v>
      </c>
      <c r="H9698" s="137">
        <v>41737</v>
      </c>
      <c r="I9698" s="119">
        <v>31</v>
      </c>
      <c r="J9698" s="129"/>
      <c r="K9698" s="129"/>
      <c r="L9698" s="129">
        <v>0</v>
      </c>
      <c r="M9698" s="134" t="s">
        <v>23980</v>
      </c>
    </row>
    <row r="9699" spans="1:13" hidden="1" x14ac:dyDescent="0.25">
      <c r="A9699" s="128"/>
      <c r="B9699" s="2"/>
      <c r="C9699" s="139" t="s">
        <v>9529</v>
      </c>
      <c r="D9699" s="124" t="s">
        <v>9530</v>
      </c>
      <c r="E9699" s="118" t="s">
        <v>48</v>
      </c>
      <c r="F9699" s="124" t="s">
        <v>35249</v>
      </c>
      <c r="G9699" s="118" t="s">
        <v>34659</v>
      </c>
      <c r="H9699" s="137"/>
      <c r="I9699" s="119"/>
      <c r="J9699" s="129"/>
      <c r="K9699" s="129"/>
      <c r="L9699" s="129">
        <v>0</v>
      </c>
      <c r="M9699" s="134" t="s">
        <v>23981</v>
      </c>
    </row>
    <row r="9700" spans="1:13" hidden="1" x14ac:dyDescent="0.25">
      <c r="A9700" s="128"/>
      <c r="B9700" s="2"/>
      <c r="C9700" s="139" t="s">
        <v>9531</v>
      </c>
      <c r="D9700" s="124" t="s">
        <v>9532</v>
      </c>
      <c r="E9700" s="118" t="s">
        <v>48</v>
      </c>
      <c r="F9700" s="124" t="s">
        <v>35249</v>
      </c>
      <c r="G9700" s="118" t="s">
        <v>34659</v>
      </c>
      <c r="H9700" s="137">
        <v>41400</v>
      </c>
      <c r="I9700" s="119">
        <v>15.35</v>
      </c>
      <c r="J9700" s="129"/>
      <c r="K9700" s="129"/>
      <c r="L9700" s="129">
        <v>0</v>
      </c>
      <c r="M9700" s="134" t="s">
        <v>23982</v>
      </c>
    </row>
    <row r="9701" spans="1:13" hidden="1" x14ac:dyDescent="0.25">
      <c r="A9701" s="128"/>
      <c r="B9701" s="2"/>
      <c r="C9701" s="139" t="s">
        <v>9533</v>
      </c>
      <c r="D9701" s="124" t="s">
        <v>9534</v>
      </c>
      <c r="E9701" s="118" t="s">
        <v>48</v>
      </c>
      <c r="F9701" s="124" t="s">
        <v>35249</v>
      </c>
      <c r="G9701" s="118" t="s">
        <v>34659</v>
      </c>
      <c r="H9701" s="137">
        <v>42279</v>
      </c>
      <c r="I9701" s="119">
        <v>215</v>
      </c>
      <c r="J9701" s="129"/>
      <c r="K9701" s="129"/>
      <c r="L9701" s="129">
        <v>0</v>
      </c>
      <c r="M9701" s="134" t="s">
        <v>23983</v>
      </c>
    </row>
    <row r="9702" spans="1:13" hidden="1" x14ac:dyDescent="0.25">
      <c r="A9702" s="128"/>
      <c r="B9702" s="2"/>
      <c r="C9702" s="139" t="s">
        <v>9535</v>
      </c>
      <c r="D9702" s="124" t="s">
        <v>9536</v>
      </c>
      <c r="E9702" s="118" t="s">
        <v>48</v>
      </c>
      <c r="F9702" s="124" t="s">
        <v>35249</v>
      </c>
      <c r="G9702" s="118" t="s">
        <v>9537</v>
      </c>
      <c r="H9702" s="137">
        <v>46086</v>
      </c>
      <c r="I9702" s="119">
        <v>57.18</v>
      </c>
      <c r="J9702" s="129"/>
      <c r="K9702" s="129"/>
      <c r="L9702" s="129">
        <v>0</v>
      </c>
      <c r="M9702" s="134" t="s">
        <v>23984</v>
      </c>
    </row>
    <row r="9703" spans="1:13" hidden="1" x14ac:dyDescent="0.25">
      <c r="A9703" s="128"/>
      <c r="B9703" s="2"/>
      <c r="C9703" s="139" t="s">
        <v>9538</v>
      </c>
      <c r="D9703" s="124" t="s">
        <v>9539</v>
      </c>
      <c r="E9703" s="118" t="s">
        <v>48</v>
      </c>
      <c r="F9703" s="124" t="s">
        <v>35249</v>
      </c>
      <c r="G9703" s="118" t="s">
        <v>2</v>
      </c>
      <c r="H9703" s="137">
        <v>45637</v>
      </c>
      <c r="I9703" s="119">
        <v>3556.8</v>
      </c>
      <c r="J9703" s="129"/>
      <c r="K9703" s="129"/>
      <c r="L9703" s="129">
        <v>0</v>
      </c>
      <c r="M9703" s="134" t="s">
        <v>23985</v>
      </c>
    </row>
    <row r="9704" spans="1:13" hidden="1" x14ac:dyDescent="0.25">
      <c r="A9704" s="128"/>
      <c r="B9704" s="2"/>
      <c r="C9704" s="139" t="s">
        <v>35381</v>
      </c>
      <c r="D9704" s="124" t="s">
        <v>35382</v>
      </c>
      <c r="E9704" s="118" t="s">
        <v>48</v>
      </c>
      <c r="F9704" s="124" t="s">
        <v>35249</v>
      </c>
      <c r="G9704" s="118" t="s">
        <v>58</v>
      </c>
      <c r="H9704" s="137">
        <v>45560</v>
      </c>
      <c r="I9704" s="119">
        <v>180.9</v>
      </c>
      <c r="J9704" s="129"/>
      <c r="K9704" s="129"/>
      <c r="L9704" s="129">
        <v>0</v>
      </c>
      <c r="M9704" s="134" t="s">
        <v>23986</v>
      </c>
    </row>
    <row r="9705" spans="1:13" hidden="1" x14ac:dyDescent="0.25">
      <c r="A9705" s="128"/>
      <c r="B9705" s="2"/>
      <c r="C9705" s="139" t="s">
        <v>9540</v>
      </c>
      <c r="D9705" s="124" t="s">
        <v>9541</v>
      </c>
      <c r="E9705" s="118" t="s">
        <v>48</v>
      </c>
      <c r="F9705" s="124" t="s">
        <v>35249</v>
      </c>
      <c r="G9705" s="118" t="s">
        <v>2</v>
      </c>
      <c r="H9705" s="137">
        <v>45637</v>
      </c>
      <c r="I9705" s="119">
        <v>3423.8</v>
      </c>
      <c r="J9705" s="129"/>
      <c r="K9705" s="129"/>
      <c r="L9705" s="129">
        <v>0</v>
      </c>
      <c r="M9705" s="134" t="s">
        <v>23987</v>
      </c>
    </row>
    <row r="9706" spans="1:13" hidden="1" x14ac:dyDescent="0.25">
      <c r="A9706" s="128"/>
      <c r="B9706" s="2"/>
      <c r="C9706" s="139" t="s">
        <v>9542</v>
      </c>
      <c r="D9706" s="124" t="s">
        <v>9543</v>
      </c>
      <c r="E9706" s="118" t="s">
        <v>48</v>
      </c>
      <c r="F9706" s="124" t="s">
        <v>35249</v>
      </c>
      <c r="G9706" s="118" t="s">
        <v>58</v>
      </c>
      <c r="H9706" s="137">
        <v>45637</v>
      </c>
      <c r="I9706" s="119">
        <v>186.7</v>
      </c>
      <c r="J9706" s="129"/>
      <c r="K9706" s="129"/>
      <c r="L9706" s="129">
        <v>0</v>
      </c>
      <c r="M9706" s="134" t="s">
        <v>23988</v>
      </c>
    </row>
    <row r="9707" spans="1:13" hidden="1" x14ac:dyDescent="0.25">
      <c r="A9707" s="128"/>
      <c r="B9707" s="2"/>
      <c r="C9707" s="139" t="s">
        <v>9544</v>
      </c>
      <c r="D9707" s="124" t="s">
        <v>9545</v>
      </c>
      <c r="E9707" s="118" t="s">
        <v>48</v>
      </c>
      <c r="F9707" s="124" t="s">
        <v>35249</v>
      </c>
      <c r="G9707" s="118" t="s">
        <v>58</v>
      </c>
      <c r="H9707" s="137"/>
      <c r="I9707" s="119"/>
      <c r="J9707" s="129"/>
      <c r="K9707" s="129"/>
      <c r="L9707" s="129">
        <v>0</v>
      </c>
      <c r="M9707" s="134" t="s">
        <v>23989</v>
      </c>
    </row>
    <row r="9708" spans="1:13" hidden="1" x14ac:dyDescent="0.25">
      <c r="A9708" s="128"/>
      <c r="B9708" s="2"/>
      <c r="C9708" s="139" t="s">
        <v>9546</v>
      </c>
      <c r="D9708" s="124" t="s">
        <v>9547</v>
      </c>
      <c r="E9708" s="118" t="s">
        <v>48</v>
      </c>
      <c r="F9708" s="124" t="s">
        <v>35249</v>
      </c>
      <c r="G9708" s="118" t="s">
        <v>58</v>
      </c>
      <c r="H9708" s="137">
        <v>45637</v>
      </c>
      <c r="I9708" s="119">
        <v>174</v>
      </c>
      <c r="J9708" s="129"/>
      <c r="K9708" s="129"/>
      <c r="L9708" s="129">
        <v>0</v>
      </c>
      <c r="M9708" s="134" t="s">
        <v>23990</v>
      </c>
    </row>
    <row r="9709" spans="1:13" hidden="1" x14ac:dyDescent="0.25">
      <c r="A9709" s="128"/>
      <c r="B9709" s="2"/>
      <c r="C9709" s="139" t="s">
        <v>9548</v>
      </c>
      <c r="D9709" s="124" t="s">
        <v>9549</v>
      </c>
      <c r="E9709" s="118" t="s">
        <v>48</v>
      </c>
      <c r="F9709" s="124" t="s">
        <v>35249</v>
      </c>
      <c r="G9709" s="118" t="s">
        <v>34659</v>
      </c>
      <c r="H9709" s="137">
        <v>42467</v>
      </c>
      <c r="I9709" s="119">
        <v>1506.7</v>
      </c>
      <c r="J9709" s="129"/>
      <c r="K9709" s="129"/>
      <c r="L9709" s="129">
        <v>0</v>
      </c>
      <c r="M9709" s="134" t="s">
        <v>23991</v>
      </c>
    </row>
    <row r="9710" spans="1:13" hidden="1" x14ac:dyDescent="0.25">
      <c r="A9710" s="128"/>
      <c r="B9710" s="2"/>
      <c r="C9710" s="139" t="s">
        <v>9550</v>
      </c>
      <c r="D9710" s="124" t="s">
        <v>9551</v>
      </c>
      <c r="E9710" s="118" t="s">
        <v>48</v>
      </c>
      <c r="F9710" s="124" t="s">
        <v>35249</v>
      </c>
      <c r="G9710" s="118" t="s">
        <v>58</v>
      </c>
      <c r="H9710" s="137">
        <v>45531</v>
      </c>
      <c r="I9710" s="119">
        <v>174.5</v>
      </c>
      <c r="J9710" s="129"/>
      <c r="K9710" s="129"/>
      <c r="L9710" s="129">
        <v>0</v>
      </c>
      <c r="M9710" s="134" t="s">
        <v>20792</v>
      </c>
    </row>
    <row r="9711" spans="1:13" hidden="1" x14ac:dyDescent="0.25">
      <c r="A9711" s="128"/>
      <c r="B9711" s="2"/>
      <c r="C9711" s="139" t="s">
        <v>9552</v>
      </c>
      <c r="D9711" s="124" t="s">
        <v>9553</v>
      </c>
      <c r="E9711" s="118" t="s">
        <v>48</v>
      </c>
      <c r="F9711" s="124" t="s">
        <v>35249</v>
      </c>
      <c r="G9711" s="118" t="s">
        <v>34659</v>
      </c>
      <c r="H9711" s="137">
        <v>46008</v>
      </c>
      <c r="I9711" s="119">
        <v>2620.1</v>
      </c>
      <c r="J9711" s="129"/>
      <c r="K9711" s="129"/>
      <c r="L9711" s="129">
        <v>0</v>
      </c>
      <c r="M9711" s="134" t="s">
        <v>23992</v>
      </c>
    </row>
    <row r="9712" spans="1:13" hidden="1" x14ac:dyDescent="0.25">
      <c r="A9712" s="128"/>
      <c r="B9712" s="2"/>
      <c r="C9712" s="139" t="s">
        <v>9554</v>
      </c>
      <c r="D9712" s="124" t="s">
        <v>9555</v>
      </c>
      <c r="E9712" s="118" t="s">
        <v>48</v>
      </c>
      <c r="F9712" s="124" t="s">
        <v>35249</v>
      </c>
      <c r="G9712" s="118" t="s">
        <v>34659</v>
      </c>
      <c r="H9712" s="137"/>
      <c r="I9712" s="119"/>
      <c r="J9712" s="129"/>
      <c r="K9712" s="129"/>
      <c r="L9712" s="129">
        <v>0</v>
      </c>
      <c r="M9712" s="134" t="s">
        <v>23993</v>
      </c>
    </row>
    <row r="9713" spans="1:13" hidden="1" x14ac:dyDescent="0.25">
      <c r="A9713" s="128"/>
      <c r="B9713" s="2"/>
      <c r="C9713" s="139" t="s">
        <v>9556</v>
      </c>
      <c r="D9713" s="124" t="s">
        <v>9557</v>
      </c>
      <c r="E9713" s="118" t="s">
        <v>48</v>
      </c>
      <c r="F9713" s="124" t="s">
        <v>35249</v>
      </c>
      <c r="G9713" s="118" t="s">
        <v>34659</v>
      </c>
      <c r="H9713" s="137">
        <v>42082</v>
      </c>
      <c r="I9713" s="119">
        <v>115</v>
      </c>
      <c r="J9713" s="129"/>
      <c r="K9713" s="129"/>
      <c r="L9713" s="129">
        <v>0</v>
      </c>
      <c r="M9713" s="134" t="s">
        <v>23994</v>
      </c>
    </row>
    <row r="9714" spans="1:13" hidden="1" x14ac:dyDescent="0.25">
      <c r="A9714" s="128"/>
      <c r="B9714" s="2"/>
      <c r="C9714" s="139" t="s">
        <v>9558</v>
      </c>
      <c r="D9714" s="124" t="s">
        <v>9559</v>
      </c>
      <c r="E9714" s="118" t="s">
        <v>48</v>
      </c>
      <c r="F9714" s="124" t="s">
        <v>35249</v>
      </c>
      <c r="G9714" s="118" t="s">
        <v>34659</v>
      </c>
      <c r="H9714" s="137"/>
      <c r="I9714" s="119"/>
      <c r="J9714" s="129"/>
      <c r="K9714" s="129"/>
      <c r="L9714" s="129">
        <v>0</v>
      </c>
      <c r="M9714" s="134" t="s">
        <v>23995</v>
      </c>
    </row>
    <row r="9715" spans="1:13" hidden="1" x14ac:dyDescent="0.25">
      <c r="A9715" s="128"/>
      <c r="B9715" s="2"/>
      <c r="C9715" s="139" t="s">
        <v>9560</v>
      </c>
      <c r="D9715" s="124" t="s">
        <v>9561</v>
      </c>
      <c r="E9715" s="118" t="s">
        <v>48</v>
      </c>
      <c r="F9715" s="124" t="s">
        <v>35249</v>
      </c>
      <c r="G9715" s="118" t="s">
        <v>34659</v>
      </c>
      <c r="H9715" s="137"/>
      <c r="I9715" s="119"/>
      <c r="J9715" s="129"/>
      <c r="K9715" s="129"/>
      <c r="L9715" s="129">
        <v>0</v>
      </c>
      <c r="M9715" s="134" t="s">
        <v>23996</v>
      </c>
    </row>
    <row r="9716" spans="1:13" hidden="1" x14ac:dyDescent="0.25">
      <c r="A9716" s="128"/>
      <c r="B9716" s="2"/>
      <c r="C9716" s="139" t="s">
        <v>9562</v>
      </c>
      <c r="D9716" s="124" t="s">
        <v>9563</v>
      </c>
      <c r="E9716" s="118" t="s">
        <v>48</v>
      </c>
      <c r="F9716" s="124" t="s">
        <v>35249</v>
      </c>
      <c r="G9716" s="118" t="s">
        <v>34659</v>
      </c>
      <c r="H9716" s="137"/>
      <c r="I9716" s="119"/>
      <c r="J9716" s="129"/>
      <c r="K9716" s="129"/>
      <c r="L9716" s="129">
        <v>0</v>
      </c>
      <c r="M9716" s="134" t="s">
        <v>23997</v>
      </c>
    </row>
    <row r="9717" spans="1:13" hidden="1" x14ac:dyDescent="0.25">
      <c r="A9717" s="128"/>
      <c r="B9717" s="2"/>
      <c r="C9717" s="139" t="s">
        <v>9564</v>
      </c>
      <c r="D9717" s="124" t="s">
        <v>9565</v>
      </c>
      <c r="E9717" s="118" t="s">
        <v>48</v>
      </c>
      <c r="F9717" s="124" t="s">
        <v>35249</v>
      </c>
      <c r="G9717" s="118" t="s">
        <v>34659</v>
      </c>
      <c r="H9717" s="137"/>
      <c r="I9717" s="119"/>
      <c r="J9717" s="129"/>
      <c r="K9717" s="129"/>
      <c r="L9717" s="129">
        <v>0</v>
      </c>
      <c r="M9717" s="134" t="s">
        <v>23998</v>
      </c>
    </row>
    <row r="9718" spans="1:13" hidden="1" x14ac:dyDescent="0.25">
      <c r="A9718" s="128"/>
      <c r="B9718" s="2"/>
      <c r="C9718" s="139" t="s">
        <v>9566</v>
      </c>
      <c r="D9718" s="124" t="s">
        <v>9567</v>
      </c>
      <c r="E9718" s="118" t="s">
        <v>48</v>
      </c>
      <c r="F9718" s="124" t="s">
        <v>35249</v>
      </c>
      <c r="G9718" s="118" t="s">
        <v>34659</v>
      </c>
      <c r="H9718" s="137"/>
      <c r="I9718" s="119"/>
      <c r="J9718" s="129"/>
      <c r="K9718" s="129"/>
      <c r="L9718" s="129">
        <v>0</v>
      </c>
      <c r="M9718" s="134" t="s">
        <v>23999</v>
      </c>
    </row>
    <row r="9719" spans="1:13" hidden="1" x14ac:dyDescent="0.25">
      <c r="A9719" s="128"/>
      <c r="B9719" s="2"/>
      <c r="C9719" s="139" t="s">
        <v>9568</v>
      </c>
      <c r="D9719" s="124" t="s">
        <v>9569</v>
      </c>
      <c r="E9719" s="118" t="s">
        <v>48</v>
      </c>
      <c r="F9719" s="124" t="s">
        <v>35249</v>
      </c>
      <c r="G9719" s="118" t="s">
        <v>34659</v>
      </c>
      <c r="H9719" s="137"/>
      <c r="I9719" s="119"/>
      <c r="J9719" s="129"/>
      <c r="K9719" s="129"/>
      <c r="L9719" s="129">
        <v>0</v>
      </c>
      <c r="M9719" s="134" t="s">
        <v>24000</v>
      </c>
    </row>
    <row r="9720" spans="1:13" hidden="1" x14ac:dyDescent="0.25">
      <c r="A9720" s="128"/>
      <c r="B9720" s="2"/>
      <c r="C9720" s="139" t="s">
        <v>30584</v>
      </c>
      <c r="D9720" s="124" t="s">
        <v>30585</v>
      </c>
      <c r="E9720" s="118" t="s">
        <v>48</v>
      </c>
      <c r="F9720" s="124" t="s">
        <v>35249</v>
      </c>
      <c r="G9720" s="118" t="s">
        <v>34659</v>
      </c>
      <c r="H9720" s="137"/>
      <c r="I9720" s="119"/>
      <c r="J9720" s="129"/>
      <c r="K9720" s="129"/>
      <c r="L9720" s="129">
        <v>0</v>
      </c>
      <c r="M9720" s="134" t="s">
        <v>24001</v>
      </c>
    </row>
    <row r="9721" spans="1:13" hidden="1" x14ac:dyDescent="0.25">
      <c r="A9721" s="128"/>
      <c r="B9721" s="2"/>
      <c r="C9721" s="139" t="s">
        <v>9570</v>
      </c>
      <c r="D9721" s="124" t="s">
        <v>9571</v>
      </c>
      <c r="E9721" s="118" t="s">
        <v>48</v>
      </c>
      <c r="F9721" s="124" t="s">
        <v>35249</v>
      </c>
      <c r="G9721" s="118" t="s">
        <v>34659</v>
      </c>
      <c r="H9721" s="137">
        <v>41305</v>
      </c>
      <c r="I9721" s="119">
        <v>119.75</v>
      </c>
      <c r="J9721" s="129"/>
      <c r="K9721" s="129"/>
      <c r="L9721" s="129">
        <v>0</v>
      </c>
      <c r="M9721" s="134" t="s">
        <v>24002</v>
      </c>
    </row>
    <row r="9722" spans="1:13" hidden="1" x14ac:dyDescent="0.25">
      <c r="A9722" s="128"/>
      <c r="B9722" s="2"/>
      <c r="C9722" s="139" t="s">
        <v>42186</v>
      </c>
      <c r="D9722" s="124" t="s">
        <v>42187</v>
      </c>
      <c r="E9722" s="118" t="s">
        <v>48</v>
      </c>
      <c r="F9722" s="124" t="s">
        <v>35249</v>
      </c>
      <c r="G9722" s="118" t="s">
        <v>2</v>
      </c>
      <c r="H9722" s="137"/>
      <c r="I9722" s="119"/>
      <c r="J9722" s="129"/>
      <c r="K9722" s="129"/>
      <c r="L9722" s="129">
        <v>0</v>
      </c>
      <c r="M9722" s="134" t="s">
        <v>24003</v>
      </c>
    </row>
    <row r="9723" spans="1:13" hidden="1" x14ac:dyDescent="0.25">
      <c r="A9723" s="128"/>
      <c r="B9723" s="2"/>
      <c r="C9723" s="139" t="s">
        <v>42188</v>
      </c>
      <c r="D9723" s="124" t="s">
        <v>42189</v>
      </c>
      <c r="E9723" s="118" t="s">
        <v>48</v>
      </c>
      <c r="F9723" s="124" t="s">
        <v>35249</v>
      </c>
      <c r="G9723" s="118" t="s">
        <v>2</v>
      </c>
      <c r="H9723" s="137"/>
      <c r="I9723" s="119"/>
      <c r="J9723" s="129"/>
      <c r="K9723" s="129"/>
      <c r="L9723" s="129">
        <v>0</v>
      </c>
      <c r="M9723" s="134" t="s">
        <v>24004</v>
      </c>
    </row>
    <row r="9724" spans="1:13" hidden="1" x14ac:dyDescent="0.25">
      <c r="A9724" s="128"/>
      <c r="B9724" s="2"/>
      <c r="C9724" s="139" t="s">
        <v>42190</v>
      </c>
      <c r="D9724" s="124" t="s">
        <v>42191</v>
      </c>
      <c r="E9724" s="118" t="s">
        <v>48</v>
      </c>
      <c r="F9724" s="124" t="s">
        <v>35249</v>
      </c>
      <c r="G9724" s="118" t="s">
        <v>2</v>
      </c>
      <c r="H9724" s="137"/>
      <c r="I9724" s="119"/>
      <c r="J9724" s="129"/>
      <c r="K9724" s="129"/>
      <c r="L9724" s="129">
        <v>0</v>
      </c>
      <c r="M9724" s="134" t="s">
        <v>24005</v>
      </c>
    </row>
    <row r="9725" spans="1:13" hidden="1" x14ac:dyDescent="0.25">
      <c r="A9725" s="128"/>
      <c r="B9725" s="2"/>
      <c r="C9725" s="139" t="s">
        <v>42192</v>
      </c>
      <c r="D9725" s="124" t="s">
        <v>42193</v>
      </c>
      <c r="E9725" s="118" t="s">
        <v>48</v>
      </c>
      <c r="F9725" s="124" t="s">
        <v>35249</v>
      </c>
      <c r="G9725" s="118" t="s">
        <v>2</v>
      </c>
      <c r="H9725" s="137"/>
      <c r="I9725" s="119"/>
      <c r="J9725" s="129"/>
      <c r="K9725" s="129"/>
      <c r="L9725" s="129">
        <v>0</v>
      </c>
      <c r="M9725" s="134" t="s">
        <v>24006</v>
      </c>
    </row>
    <row r="9726" spans="1:13" hidden="1" x14ac:dyDescent="0.25">
      <c r="A9726" s="128"/>
      <c r="B9726" s="2"/>
      <c r="C9726" s="139" t="s">
        <v>42194</v>
      </c>
      <c r="D9726" s="124" t="s">
        <v>42195</v>
      </c>
      <c r="E9726" s="118" t="s">
        <v>48</v>
      </c>
      <c r="F9726" s="124" t="s">
        <v>35249</v>
      </c>
      <c r="G9726" s="118" t="s">
        <v>2</v>
      </c>
      <c r="H9726" s="137"/>
      <c r="I9726" s="119"/>
      <c r="J9726" s="129"/>
      <c r="K9726" s="129"/>
      <c r="L9726" s="129">
        <v>0</v>
      </c>
      <c r="M9726" s="134" t="s">
        <v>24007</v>
      </c>
    </row>
    <row r="9727" spans="1:13" hidden="1" x14ac:dyDescent="0.25">
      <c r="A9727" s="128"/>
      <c r="B9727" s="2"/>
      <c r="C9727" s="139" t="s">
        <v>42196</v>
      </c>
      <c r="D9727" s="124" t="s">
        <v>42197</v>
      </c>
      <c r="E9727" s="118" t="s">
        <v>48</v>
      </c>
      <c r="F9727" s="124" t="s">
        <v>35249</v>
      </c>
      <c r="G9727" s="118" t="s">
        <v>2</v>
      </c>
      <c r="H9727" s="137"/>
      <c r="I9727" s="119"/>
      <c r="J9727" s="129"/>
      <c r="K9727" s="129"/>
      <c r="L9727" s="129">
        <v>0</v>
      </c>
      <c r="M9727" s="134"/>
    </row>
    <row r="9728" spans="1:13" hidden="1" x14ac:dyDescent="0.25">
      <c r="A9728" s="128"/>
      <c r="B9728" s="2"/>
      <c r="C9728" s="139" t="s">
        <v>42198</v>
      </c>
      <c r="D9728" s="124" t="s">
        <v>42199</v>
      </c>
      <c r="E9728" s="118" t="s">
        <v>48</v>
      </c>
      <c r="F9728" s="124" t="s">
        <v>35249</v>
      </c>
      <c r="G9728" s="118" t="s">
        <v>2</v>
      </c>
      <c r="H9728" s="137"/>
      <c r="I9728" s="119"/>
      <c r="J9728" s="129"/>
      <c r="K9728" s="129"/>
      <c r="L9728" s="129">
        <v>0</v>
      </c>
      <c r="M9728" s="134" t="s">
        <v>24008</v>
      </c>
    </row>
    <row r="9729" spans="1:13" hidden="1" x14ac:dyDescent="0.25">
      <c r="A9729" s="128"/>
      <c r="B9729" s="2"/>
      <c r="C9729" s="139" t="s">
        <v>9572</v>
      </c>
      <c r="D9729" s="124" t="s">
        <v>9573</v>
      </c>
      <c r="E9729" s="118" t="s">
        <v>48</v>
      </c>
      <c r="F9729" s="124" t="s">
        <v>35249</v>
      </c>
      <c r="G9729" s="118" t="s">
        <v>2</v>
      </c>
      <c r="H9729" s="137">
        <v>46009</v>
      </c>
      <c r="I9729" s="119">
        <v>40.54</v>
      </c>
      <c r="J9729" s="129"/>
      <c r="K9729" s="129"/>
      <c r="L9729" s="129">
        <v>0</v>
      </c>
      <c r="M9729" s="134" t="s">
        <v>24009</v>
      </c>
    </row>
    <row r="9730" spans="1:13" hidden="1" x14ac:dyDescent="0.25">
      <c r="A9730" s="128"/>
      <c r="B9730" s="2"/>
      <c r="C9730" s="139" t="s">
        <v>9574</v>
      </c>
      <c r="D9730" s="124" t="s">
        <v>9575</v>
      </c>
      <c r="E9730" s="118" t="s">
        <v>48</v>
      </c>
      <c r="F9730" s="124" t="s">
        <v>35249</v>
      </c>
      <c r="G9730" s="118" t="s">
        <v>2</v>
      </c>
      <c r="H9730" s="137">
        <v>43194</v>
      </c>
      <c r="I9730" s="119">
        <v>29.01</v>
      </c>
      <c r="J9730" s="129"/>
      <c r="K9730" s="129"/>
      <c r="L9730" s="129">
        <v>0</v>
      </c>
      <c r="M9730" s="134" t="s">
        <v>24010</v>
      </c>
    </row>
    <row r="9731" spans="1:13" hidden="1" x14ac:dyDescent="0.25">
      <c r="A9731" s="128"/>
      <c r="B9731" s="2"/>
      <c r="C9731" s="139" t="s">
        <v>9576</v>
      </c>
      <c r="D9731" s="124" t="s">
        <v>9577</v>
      </c>
      <c r="E9731" s="118" t="s">
        <v>48</v>
      </c>
      <c r="F9731" s="124" t="s">
        <v>35249</v>
      </c>
      <c r="G9731" s="118" t="s">
        <v>2</v>
      </c>
      <c r="H9731" s="137">
        <v>41438</v>
      </c>
      <c r="I9731" s="119">
        <v>24.38</v>
      </c>
      <c r="J9731" s="129"/>
      <c r="K9731" s="129">
        <v>0.6</v>
      </c>
      <c r="L9731" s="129">
        <v>0</v>
      </c>
      <c r="M9731" s="134"/>
    </row>
    <row r="9732" spans="1:13" hidden="1" x14ac:dyDescent="0.25">
      <c r="A9732" s="128"/>
      <c r="B9732" s="2"/>
      <c r="C9732" s="139" t="s">
        <v>9578</v>
      </c>
      <c r="D9732" s="124" t="s">
        <v>9579</v>
      </c>
      <c r="E9732" s="118" t="s">
        <v>48</v>
      </c>
      <c r="F9732" s="124" t="s">
        <v>35249</v>
      </c>
      <c r="G9732" s="118" t="s">
        <v>2</v>
      </c>
      <c r="H9732" s="137">
        <v>41438</v>
      </c>
      <c r="I9732" s="119">
        <v>24.38</v>
      </c>
      <c r="J9732" s="129"/>
      <c r="K9732" s="129"/>
      <c r="L9732" s="129">
        <v>0</v>
      </c>
      <c r="M9732" s="134" t="s">
        <v>24011</v>
      </c>
    </row>
    <row r="9733" spans="1:13" hidden="1" x14ac:dyDescent="0.25">
      <c r="A9733" s="128"/>
      <c r="B9733" s="2"/>
      <c r="C9733" s="139" t="s">
        <v>9580</v>
      </c>
      <c r="D9733" s="124" t="s">
        <v>9581</v>
      </c>
      <c r="E9733" s="118" t="s">
        <v>48</v>
      </c>
      <c r="F9733" s="124" t="s">
        <v>35249</v>
      </c>
      <c r="G9733" s="118" t="s">
        <v>2</v>
      </c>
      <c r="H9733" s="137">
        <v>41638</v>
      </c>
      <c r="I9733" s="119">
        <v>24.38</v>
      </c>
      <c r="J9733" s="129"/>
      <c r="K9733" s="129"/>
      <c r="L9733" s="129">
        <v>0</v>
      </c>
      <c r="M9733" s="134" t="s">
        <v>24012</v>
      </c>
    </row>
    <row r="9734" spans="1:13" hidden="1" x14ac:dyDescent="0.25">
      <c r="A9734" s="128"/>
      <c r="B9734" s="2"/>
      <c r="C9734" s="139" t="s">
        <v>9582</v>
      </c>
      <c r="D9734" s="124" t="s">
        <v>9583</v>
      </c>
      <c r="E9734" s="118" t="s">
        <v>48</v>
      </c>
      <c r="F9734" s="124" t="s">
        <v>35249</v>
      </c>
      <c r="G9734" s="118" t="s">
        <v>2</v>
      </c>
      <c r="H9734" s="137">
        <v>41438</v>
      </c>
      <c r="I9734" s="119">
        <v>25.85</v>
      </c>
      <c r="J9734" s="129"/>
      <c r="K9734" s="129"/>
      <c r="L9734" s="129">
        <v>0</v>
      </c>
      <c r="M9734" s="134" t="s">
        <v>24013</v>
      </c>
    </row>
    <row r="9735" spans="1:13" hidden="1" x14ac:dyDescent="0.25">
      <c r="A9735" s="128"/>
      <c r="B9735" s="2"/>
      <c r="C9735" s="139" t="s">
        <v>9584</v>
      </c>
      <c r="D9735" s="124" t="s">
        <v>9585</v>
      </c>
      <c r="E9735" s="118" t="s">
        <v>48</v>
      </c>
      <c r="F9735" s="124" t="s">
        <v>35249</v>
      </c>
      <c r="G9735" s="118" t="s">
        <v>2</v>
      </c>
      <c r="H9735" s="137">
        <v>41438</v>
      </c>
      <c r="I9735" s="119">
        <v>24.38</v>
      </c>
      <c r="J9735" s="129"/>
      <c r="K9735" s="129"/>
      <c r="L9735" s="129">
        <v>0</v>
      </c>
      <c r="M9735" s="134" t="s">
        <v>24014</v>
      </c>
    </row>
    <row r="9736" spans="1:13" hidden="1" x14ac:dyDescent="0.25">
      <c r="A9736" s="128"/>
      <c r="B9736" s="2"/>
      <c r="C9736" s="139" t="s">
        <v>9586</v>
      </c>
      <c r="D9736" s="124" t="s">
        <v>9587</v>
      </c>
      <c r="E9736" s="118" t="s">
        <v>48</v>
      </c>
      <c r="F9736" s="124" t="s">
        <v>35249</v>
      </c>
      <c r="G9736" s="118" t="s">
        <v>2</v>
      </c>
      <c r="H9736" s="137">
        <v>41438</v>
      </c>
      <c r="I9736" s="119">
        <v>24.38</v>
      </c>
      <c r="J9736" s="129"/>
      <c r="K9736" s="129"/>
      <c r="L9736" s="129">
        <v>0</v>
      </c>
      <c r="M9736" s="134" t="s">
        <v>24015</v>
      </c>
    </row>
    <row r="9737" spans="1:13" hidden="1" x14ac:dyDescent="0.25">
      <c r="A9737" s="128"/>
      <c r="B9737" s="2"/>
      <c r="C9737" s="139" t="s">
        <v>9588</v>
      </c>
      <c r="D9737" s="124" t="s">
        <v>9589</v>
      </c>
      <c r="E9737" s="118" t="s">
        <v>48</v>
      </c>
      <c r="F9737" s="124" t="s">
        <v>35249</v>
      </c>
      <c r="G9737" s="118" t="s">
        <v>2</v>
      </c>
      <c r="H9737" s="137">
        <v>41438</v>
      </c>
      <c r="I9737" s="119">
        <v>24.38</v>
      </c>
      <c r="J9737" s="129"/>
      <c r="K9737" s="129"/>
      <c r="L9737" s="129">
        <v>0</v>
      </c>
      <c r="M9737" s="134" t="s">
        <v>24016</v>
      </c>
    </row>
    <row r="9738" spans="1:13" hidden="1" x14ac:dyDescent="0.25">
      <c r="A9738" s="128"/>
      <c r="B9738" s="2"/>
      <c r="C9738" s="139" t="s">
        <v>9590</v>
      </c>
      <c r="D9738" s="124" t="s">
        <v>9591</v>
      </c>
      <c r="E9738" s="118" t="s">
        <v>48</v>
      </c>
      <c r="F9738" s="124" t="s">
        <v>35249</v>
      </c>
      <c r="G9738" s="118" t="s">
        <v>2</v>
      </c>
      <c r="H9738" s="137">
        <v>41438</v>
      </c>
      <c r="I9738" s="119">
        <v>24.38</v>
      </c>
      <c r="J9738" s="129"/>
      <c r="K9738" s="129"/>
      <c r="L9738" s="129">
        <v>0</v>
      </c>
      <c r="M9738" s="134" t="s">
        <v>24017</v>
      </c>
    </row>
    <row r="9739" spans="1:13" hidden="1" x14ac:dyDescent="0.25">
      <c r="A9739" s="128"/>
      <c r="B9739" s="2"/>
      <c r="C9739" s="139" t="s">
        <v>9592</v>
      </c>
      <c r="D9739" s="124" t="s">
        <v>9593</v>
      </c>
      <c r="E9739" s="118" t="s">
        <v>48</v>
      </c>
      <c r="F9739" s="124" t="s">
        <v>35249</v>
      </c>
      <c r="G9739" s="118" t="s">
        <v>2</v>
      </c>
      <c r="H9739" s="137">
        <v>41438</v>
      </c>
      <c r="I9739" s="119">
        <v>24.38</v>
      </c>
      <c r="J9739" s="129"/>
      <c r="K9739" s="129"/>
      <c r="L9739" s="129">
        <v>0</v>
      </c>
      <c r="M9739" s="134" t="s">
        <v>24018</v>
      </c>
    </row>
    <row r="9740" spans="1:13" hidden="1" x14ac:dyDescent="0.25">
      <c r="A9740" s="128"/>
      <c r="B9740" s="2"/>
      <c r="C9740" s="139" t="s">
        <v>9594</v>
      </c>
      <c r="D9740" s="124" t="s">
        <v>9595</v>
      </c>
      <c r="E9740" s="118" t="s">
        <v>48</v>
      </c>
      <c r="F9740" s="124" t="s">
        <v>35249</v>
      </c>
      <c r="G9740" s="118" t="s">
        <v>2</v>
      </c>
      <c r="H9740" s="137">
        <v>41438</v>
      </c>
      <c r="I9740" s="119">
        <v>24.38</v>
      </c>
      <c r="J9740" s="129"/>
      <c r="K9740" s="129"/>
      <c r="L9740" s="129">
        <v>0</v>
      </c>
      <c r="M9740" s="134" t="s">
        <v>24019</v>
      </c>
    </row>
    <row r="9741" spans="1:13" hidden="1" x14ac:dyDescent="0.25">
      <c r="A9741" s="128"/>
      <c r="B9741" s="2"/>
      <c r="C9741" s="139" t="s">
        <v>9596</v>
      </c>
      <c r="D9741" s="124" t="s">
        <v>9597</v>
      </c>
      <c r="E9741" s="118" t="s">
        <v>48</v>
      </c>
      <c r="F9741" s="124" t="s">
        <v>35249</v>
      </c>
      <c r="G9741" s="118" t="s">
        <v>2</v>
      </c>
      <c r="H9741" s="137">
        <v>42705</v>
      </c>
      <c r="I9741" s="119">
        <v>33.450000000000003</v>
      </c>
      <c r="J9741" s="129"/>
      <c r="K9741" s="129"/>
      <c r="L9741" s="129">
        <v>0</v>
      </c>
      <c r="M9741" s="134" t="s">
        <v>24020</v>
      </c>
    </row>
    <row r="9742" spans="1:13" hidden="1" x14ac:dyDescent="0.25">
      <c r="A9742" s="128"/>
      <c r="B9742" s="2"/>
      <c r="C9742" s="139" t="s">
        <v>29112</v>
      </c>
      <c r="D9742" s="124" t="s">
        <v>29113</v>
      </c>
      <c r="E9742" s="118" t="s">
        <v>48</v>
      </c>
      <c r="F9742" s="124" t="s">
        <v>35249</v>
      </c>
      <c r="G9742" s="118" t="s">
        <v>2</v>
      </c>
      <c r="H9742" s="137"/>
      <c r="I9742" s="119"/>
      <c r="J9742" s="129"/>
      <c r="K9742" s="129"/>
      <c r="L9742" s="129">
        <v>0</v>
      </c>
      <c r="M9742" s="134" t="s">
        <v>24021</v>
      </c>
    </row>
    <row r="9743" spans="1:13" hidden="1" x14ac:dyDescent="0.25">
      <c r="A9743" s="128"/>
      <c r="B9743" s="2"/>
      <c r="C9743" s="139" t="s">
        <v>9598</v>
      </c>
      <c r="D9743" s="124" t="s">
        <v>9599</v>
      </c>
      <c r="E9743" s="118" t="s">
        <v>48</v>
      </c>
      <c r="F9743" s="124" t="s">
        <v>35249</v>
      </c>
      <c r="G9743" s="118" t="s">
        <v>2</v>
      </c>
      <c r="H9743" s="137">
        <v>43726</v>
      </c>
      <c r="I9743" s="119">
        <v>34.049999999999997</v>
      </c>
      <c r="J9743" s="129"/>
      <c r="K9743" s="129"/>
      <c r="L9743" s="129">
        <v>0</v>
      </c>
      <c r="M9743" s="134" t="s">
        <v>24022</v>
      </c>
    </row>
    <row r="9744" spans="1:13" hidden="1" x14ac:dyDescent="0.25">
      <c r="A9744" s="128"/>
      <c r="B9744" s="2"/>
      <c r="C9744" s="139" t="s">
        <v>9600</v>
      </c>
      <c r="D9744" s="124" t="s">
        <v>9601</v>
      </c>
      <c r="E9744" s="118" t="s">
        <v>48</v>
      </c>
      <c r="F9744" s="124" t="s">
        <v>35249</v>
      </c>
      <c r="G9744" s="118" t="s">
        <v>2</v>
      </c>
      <c r="H9744" s="137">
        <v>46069</v>
      </c>
      <c r="I9744" s="119">
        <v>43.62</v>
      </c>
      <c r="J9744" s="129"/>
      <c r="K9744" s="129"/>
      <c r="L9744" s="129">
        <v>0</v>
      </c>
      <c r="M9744" s="134" t="s">
        <v>24023</v>
      </c>
    </row>
    <row r="9745" spans="1:13" hidden="1" x14ac:dyDescent="0.25">
      <c r="A9745" s="128"/>
      <c r="B9745" s="2"/>
      <c r="C9745" s="139" t="s">
        <v>9602</v>
      </c>
      <c r="D9745" s="124" t="s">
        <v>9603</v>
      </c>
      <c r="E9745" s="118" t="s">
        <v>48</v>
      </c>
      <c r="F9745" s="124" t="s">
        <v>35249</v>
      </c>
      <c r="G9745" s="118" t="s">
        <v>2</v>
      </c>
      <c r="H9745" s="137">
        <v>41438</v>
      </c>
      <c r="I9745" s="119">
        <v>24.38</v>
      </c>
      <c r="J9745" s="129"/>
      <c r="K9745" s="129"/>
      <c r="L9745" s="129">
        <v>0</v>
      </c>
      <c r="M9745" s="134" t="s">
        <v>24024</v>
      </c>
    </row>
    <row r="9746" spans="1:13" hidden="1" x14ac:dyDescent="0.25">
      <c r="A9746" s="128"/>
      <c r="B9746" s="2"/>
      <c r="C9746" s="139" t="s">
        <v>9604</v>
      </c>
      <c r="D9746" s="124" t="s">
        <v>9605</v>
      </c>
      <c r="E9746" s="118" t="s">
        <v>48</v>
      </c>
      <c r="F9746" s="124" t="s">
        <v>35249</v>
      </c>
      <c r="G9746" s="118" t="s">
        <v>2</v>
      </c>
      <c r="H9746" s="137">
        <v>41629</v>
      </c>
      <c r="I9746" s="119">
        <v>24.38</v>
      </c>
      <c r="J9746" s="129"/>
      <c r="K9746" s="129"/>
      <c r="L9746" s="129">
        <v>0</v>
      </c>
      <c r="M9746" s="134"/>
    </row>
    <row r="9747" spans="1:13" hidden="1" x14ac:dyDescent="0.25">
      <c r="A9747" s="128"/>
      <c r="B9747" s="2"/>
      <c r="C9747" s="139" t="s">
        <v>9606</v>
      </c>
      <c r="D9747" s="124" t="s">
        <v>9607</v>
      </c>
      <c r="E9747" s="118" t="s">
        <v>48</v>
      </c>
      <c r="F9747" s="124" t="s">
        <v>35249</v>
      </c>
      <c r="G9747" s="118" t="s">
        <v>2</v>
      </c>
      <c r="H9747" s="137">
        <v>41629</v>
      </c>
      <c r="I9747" s="119">
        <v>24.38</v>
      </c>
      <c r="J9747" s="129"/>
      <c r="K9747" s="129"/>
      <c r="L9747" s="129">
        <v>0</v>
      </c>
      <c r="M9747" s="134" t="s">
        <v>24025</v>
      </c>
    </row>
    <row r="9748" spans="1:13" hidden="1" x14ac:dyDescent="0.25">
      <c r="A9748" s="128"/>
      <c r="B9748" s="2"/>
      <c r="C9748" s="139" t="s">
        <v>9608</v>
      </c>
      <c r="D9748" s="124" t="s">
        <v>9609</v>
      </c>
      <c r="E9748" s="118" t="s">
        <v>48</v>
      </c>
      <c r="F9748" s="124" t="s">
        <v>35249</v>
      </c>
      <c r="G9748" s="118" t="s">
        <v>2</v>
      </c>
      <c r="H9748" s="137">
        <v>41629</v>
      </c>
      <c r="I9748" s="119">
        <v>24.38</v>
      </c>
      <c r="J9748" s="129"/>
      <c r="K9748" s="129"/>
      <c r="L9748" s="129">
        <v>0</v>
      </c>
      <c r="M9748" s="134" t="s">
        <v>24026</v>
      </c>
    </row>
    <row r="9749" spans="1:13" hidden="1" x14ac:dyDescent="0.25">
      <c r="A9749" s="128"/>
      <c r="B9749" s="2"/>
      <c r="C9749" s="139" t="s">
        <v>9610</v>
      </c>
      <c r="D9749" s="124" t="s">
        <v>9611</v>
      </c>
      <c r="E9749" s="118" t="s">
        <v>48</v>
      </c>
      <c r="F9749" s="124" t="s">
        <v>35249</v>
      </c>
      <c r="G9749" s="118" t="s">
        <v>2</v>
      </c>
      <c r="H9749" s="137">
        <v>41629</v>
      </c>
      <c r="I9749" s="119">
        <v>24.38</v>
      </c>
      <c r="J9749" s="129"/>
      <c r="K9749" s="129"/>
      <c r="L9749" s="129">
        <v>0</v>
      </c>
      <c r="M9749" s="134" t="s">
        <v>24027</v>
      </c>
    </row>
    <row r="9750" spans="1:13" hidden="1" x14ac:dyDescent="0.25">
      <c r="A9750" s="128"/>
      <c r="B9750" s="2"/>
      <c r="C9750" s="139" t="s">
        <v>9612</v>
      </c>
      <c r="D9750" s="124" t="s">
        <v>9613</v>
      </c>
      <c r="E9750" s="118" t="s">
        <v>48</v>
      </c>
      <c r="F9750" s="124" t="s">
        <v>35249</v>
      </c>
      <c r="G9750" s="118" t="s">
        <v>2</v>
      </c>
      <c r="H9750" s="137">
        <v>41629</v>
      </c>
      <c r="I9750" s="119">
        <v>24.38</v>
      </c>
      <c r="J9750" s="129"/>
      <c r="K9750" s="129"/>
      <c r="L9750" s="129">
        <v>0</v>
      </c>
      <c r="M9750" s="134" t="s">
        <v>24028</v>
      </c>
    </row>
    <row r="9751" spans="1:13" hidden="1" x14ac:dyDescent="0.25">
      <c r="A9751" s="128"/>
      <c r="B9751" s="2"/>
      <c r="C9751" s="139" t="s">
        <v>9614</v>
      </c>
      <c r="D9751" s="124" t="s">
        <v>9615</v>
      </c>
      <c r="E9751" s="118" t="s">
        <v>48</v>
      </c>
      <c r="F9751" s="124" t="s">
        <v>35249</v>
      </c>
      <c r="G9751" s="118" t="s">
        <v>2</v>
      </c>
      <c r="H9751" s="137">
        <v>41629</v>
      </c>
      <c r="I9751" s="119">
        <v>24.38</v>
      </c>
      <c r="J9751" s="129"/>
      <c r="K9751" s="129"/>
      <c r="L9751" s="129">
        <v>0</v>
      </c>
      <c r="M9751" s="134" t="s">
        <v>24029</v>
      </c>
    </row>
    <row r="9752" spans="1:13" hidden="1" x14ac:dyDescent="0.25">
      <c r="A9752" s="128"/>
      <c r="B9752" s="2"/>
      <c r="C9752" s="139" t="s">
        <v>9616</v>
      </c>
      <c r="D9752" s="124" t="s">
        <v>9617</v>
      </c>
      <c r="E9752" s="118" t="s">
        <v>48</v>
      </c>
      <c r="F9752" s="124" t="s">
        <v>35249</v>
      </c>
      <c r="G9752" s="118" t="s">
        <v>2</v>
      </c>
      <c r="H9752" s="137">
        <v>41629</v>
      </c>
      <c r="I9752" s="119">
        <v>24.38</v>
      </c>
      <c r="J9752" s="129"/>
      <c r="K9752" s="129"/>
      <c r="L9752" s="129">
        <v>0</v>
      </c>
      <c r="M9752" s="134" t="s">
        <v>24030</v>
      </c>
    </row>
    <row r="9753" spans="1:13" hidden="1" x14ac:dyDescent="0.25">
      <c r="A9753" s="128"/>
      <c r="B9753" s="2"/>
      <c r="C9753" s="139" t="s">
        <v>9618</v>
      </c>
      <c r="D9753" s="124" t="s">
        <v>9619</v>
      </c>
      <c r="E9753" s="118" t="s">
        <v>48</v>
      </c>
      <c r="F9753" s="124" t="s">
        <v>35249</v>
      </c>
      <c r="G9753" s="118" t="s">
        <v>2</v>
      </c>
      <c r="H9753" s="137">
        <v>41629</v>
      </c>
      <c r="I9753" s="119">
        <v>24.38</v>
      </c>
      <c r="J9753" s="129"/>
      <c r="K9753" s="129"/>
      <c r="L9753" s="129">
        <v>0</v>
      </c>
      <c r="M9753" s="134" t="s">
        <v>24031</v>
      </c>
    </row>
    <row r="9754" spans="1:13" hidden="1" x14ac:dyDescent="0.25">
      <c r="A9754" s="128"/>
      <c r="B9754" s="2"/>
      <c r="C9754" s="139" t="s">
        <v>9620</v>
      </c>
      <c r="D9754" s="124" t="s">
        <v>9621</v>
      </c>
      <c r="E9754" s="118" t="s">
        <v>48</v>
      </c>
      <c r="F9754" s="124" t="s">
        <v>35249</v>
      </c>
      <c r="G9754" s="118" t="s">
        <v>2</v>
      </c>
      <c r="H9754" s="137">
        <v>41629</v>
      </c>
      <c r="I9754" s="119">
        <v>24.38</v>
      </c>
      <c r="J9754" s="129"/>
      <c r="K9754" s="129"/>
      <c r="L9754" s="129">
        <v>0</v>
      </c>
      <c r="M9754" s="134" t="s">
        <v>24032</v>
      </c>
    </row>
    <row r="9755" spans="1:13" hidden="1" x14ac:dyDescent="0.25">
      <c r="A9755" s="128"/>
      <c r="B9755" s="2"/>
      <c r="C9755" s="139" t="s">
        <v>9622</v>
      </c>
      <c r="D9755" s="124" t="s">
        <v>9623</v>
      </c>
      <c r="E9755" s="118" t="s">
        <v>48</v>
      </c>
      <c r="F9755" s="124" t="s">
        <v>35249</v>
      </c>
      <c r="G9755" s="118" t="s">
        <v>2</v>
      </c>
      <c r="H9755" s="137">
        <v>41629</v>
      </c>
      <c r="I9755" s="119">
        <v>24.38</v>
      </c>
      <c r="J9755" s="129"/>
      <c r="K9755" s="129"/>
      <c r="L9755" s="129">
        <v>0</v>
      </c>
      <c r="M9755" s="134" t="s">
        <v>24033</v>
      </c>
    </row>
    <row r="9756" spans="1:13" hidden="1" x14ac:dyDescent="0.25">
      <c r="A9756" s="128"/>
      <c r="B9756" s="2"/>
      <c r="C9756" s="139" t="s">
        <v>9624</v>
      </c>
      <c r="D9756" s="124" t="s">
        <v>9625</v>
      </c>
      <c r="E9756" s="118" t="s">
        <v>48</v>
      </c>
      <c r="F9756" s="124" t="s">
        <v>35249</v>
      </c>
      <c r="G9756" s="118" t="s">
        <v>2</v>
      </c>
      <c r="H9756" s="137">
        <v>41629</v>
      </c>
      <c r="I9756" s="119">
        <v>24.38</v>
      </c>
      <c r="J9756" s="129"/>
      <c r="K9756" s="129"/>
      <c r="L9756" s="129">
        <v>0</v>
      </c>
      <c r="M9756" s="134" t="s">
        <v>24034</v>
      </c>
    </row>
    <row r="9757" spans="1:13" hidden="1" x14ac:dyDescent="0.25">
      <c r="A9757" s="128"/>
      <c r="B9757" s="2"/>
      <c r="C9757" s="139" t="s">
        <v>9626</v>
      </c>
      <c r="D9757" s="124" t="s">
        <v>9627</v>
      </c>
      <c r="E9757" s="118" t="s">
        <v>48</v>
      </c>
      <c r="F9757" s="124" t="s">
        <v>35249</v>
      </c>
      <c r="G9757" s="118" t="s">
        <v>2</v>
      </c>
      <c r="H9757" s="137">
        <v>41629</v>
      </c>
      <c r="I9757" s="119">
        <v>24.38</v>
      </c>
      <c r="J9757" s="129"/>
      <c r="K9757" s="129"/>
      <c r="L9757" s="129">
        <v>0</v>
      </c>
      <c r="M9757" s="134" t="s">
        <v>24035</v>
      </c>
    </row>
    <row r="9758" spans="1:13" hidden="1" x14ac:dyDescent="0.25">
      <c r="A9758" s="128"/>
      <c r="B9758" s="2"/>
      <c r="C9758" s="139" t="s">
        <v>9628</v>
      </c>
      <c r="D9758" s="124" t="s">
        <v>9629</v>
      </c>
      <c r="E9758" s="118" t="s">
        <v>48</v>
      </c>
      <c r="F9758" s="124" t="s">
        <v>35249</v>
      </c>
      <c r="G9758" s="118" t="s">
        <v>2</v>
      </c>
      <c r="H9758" s="137">
        <v>41629</v>
      </c>
      <c r="I9758" s="119">
        <v>24.38</v>
      </c>
      <c r="J9758" s="129"/>
      <c r="K9758" s="129"/>
      <c r="L9758" s="129">
        <v>0</v>
      </c>
      <c r="M9758" s="134" t="s">
        <v>24036</v>
      </c>
    </row>
    <row r="9759" spans="1:13" hidden="1" x14ac:dyDescent="0.25">
      <c r="A9759" s="128"/>
      <c r="B9759" s="2"/>
      <c r="C9759" s="139" t="s">
        <v>9630</v>
      </c>
      <c r="D9759" s="124" t="s">
        <v>9631</v>
      </c>
      <c r="E9759" s="118" t="s">
        <v>48</v>
      </c>
      <c r="F9759" s="124" t="s">
        <v>35249</v>
      </c>
      <c r="G9759" s="118" t="s">
        <v>2</v>
      </c>
      <c r="H9759" s="137">
        <v>41629</v>
      </c>
      <c r="I9759" s="119">
        <v>24.38</v>
      </c>
      <c r="J9759" s="129"/>
      <c r="K9759" s="129"/>
      <c r="L9759" s="129">
        <v>0</v>
      </c>
      <c r="M9759" s="134"/>
    </row>
    <row r="9760" spans="1:13" hidden="1" x14ac:dyDescent="0.25">
      <c r="A9760" s="128"/>
      <c r="B9760" s="2"/>
      <c r="C9760" s="139" t="s">
        <v>9632</v>
      </c>
      <c r="D9760" s="124" t="s">
        <v>9633</v>
      </c>
      <c r="E9760" s="118" t="s">
        <v>48</v>
      </c>
      <c r="F9760" s="124" t="s">
        <v>35249</v>
      </c>
      <c r="G9760" s="118" t="s">
        <v>2</v>
      </c>
      <c r="H9760" s="137">
        <v>41629</v>
      </c>
      <c r="I9760" s="119">
        <v>24.38</v>
      </c>
      <c r="J9760" s="129"/>
      <c r="K9760" s="129"/>
      <c r="L9760" s="129">
        <v>0</v>
      </c>
      <c r="M9760" s="134" t="s">
        <v>24037</v>
      </c>
    </row>
    <row r="9761" spans="1:13" hidden="1" x14ac:dyDescent="0.25">
      <c r="A9761" s="128"/>
      <c r="B9761" s="2"/>
      <c r="C9761" s="139" t="s">
        <v>9634</v>
      </c>
      <c r="D9761" s="124" t="s">
        <v>9635</v>
      </c>
      <c r="E9761" s="118" t="s">
        <v>48</v>
      </c>
      <c r="F9761" s="124" t="s">
        <v>35249</v>
      </c>
      <c r="G9761" s="118" t="s">
        <v>2</v>
      </c>
      <c r="H9761" s="137">
        <v>41629</v>
      </c>
      <c r="I9761" s="119">
        <v>24.38</v>
      </c>
      <c r="J9761" s="129"/>
      <c r="K9761" s="129"/>
      <c r="L9761" s="129">
        <v>0</v>
      </c>
      <c r="M9761" s="134" t="s">
        <v>24038</v>
      </c>
    </row>
    <row r="9762" spans="1:13" hidden="1" x14ac:dyDescent="0.25">
      <c r="A9762" s="128"/>
      <c r="B9762" s="2"/>
      <c r="C9762" s="139" t="s">
        <v>9636</v>
      </c>
      <c r="D9762" s="124" t="s">
        <v>9637</v>
      </c>
      <c r="E9762" s="118" t="s">
        <v>48</v>
      </c>
      <c r="F9762" s="124" t="s">
        <v>35249</v>
      </c>
      <c r="G9762" s="118" t="s">
        <v>2</v>
      </c>
      <c r="H9762" s="137">
        <v>41629</v>
      </c>
      <c r="I9762" s="119">
        <v>24.38</v>
      </c>
      <c r="J9762" s="129"/>
      <c r="K9762" s="129"/>
      <c r="L9762" s="129">
        <v>0</v>
      </c>
      <c r="M9762" s="134" t="s">
        <v>24039</v>
      </c>
    </row>
    <row r="9763" spans="1:13" hidden="1" x14ac:dyDescent="0.25">
      <c r="A9763" s="128"/>
      <c r="B9763" s="2"/>
      <c r="C9763" s="139" t="s">
        <v>9638</v>
      </c>
      <c r="D9763" s="124" t="s">
        <v>9639</v>
      </c>
      <c r="E9763" s="118" t="s">
        <v>48</v>
      </c>
      <c r="F9763" s="124" t="s">
        <v>35249</v>
      </c>
      <c r="G9763" s="118" t="s">
        <v>2</v>
      </c>
      <c r="H9763" s="137">
        <v>41629</v>
      </c>
      <c r="I9763" s="119">
        <v>24.38</v>
      </c>
      <c r="J9763" s="129"/>
      <c r="K9763" s="129"/>
      <c r="L9763" s="129">
        <v>0</v>
      </c>
      <c r="M9763" s="134" t="s">
        <v>24040</v>
      </c>
    </row>
    <row r="9764" spans="1:13" hidden="1" x14ac:dyDescent="0.25">
      <c r="A9764" s="128"/>
      <c r="B9764" s="2"/>
      <c r="C9764" s="139" t="s">
        <v>9640</v>
      </c>
      <c r="D9764" s="124" t="s">
        <v>9641</v>
      </c>
      <c r="E9764" s="118" t="s">
        <v>48</v>
      </c>
      <c r="F9764" s="124" t="s">
        <v>35249</v>
      </c>
      <c r="G9764" s="118" t="s">
        <v>2</v>
      </c>
      <c r="H9764" s="137">
        <v>41629</v>
      </c>
      <c r="I9764" s="119">
        <v>24.38</v>
      </c>
      <c r="J9764" s="129"/>
      <c r="K9764" s="129"/>
      <c r="L9764" s="129">
        <v>0</v>
      </c>
      <c r="M9764" s="134" t="s">
        <v>24041</v>
      </c>
    </row>
    <row r="9765" spans="1:13" hidden="1" x14ac:dyDescent="0.25">
      <c r="A9765" s="128"/>
      <c r="B9765" s="2"/>
      <c r="C9765" s="139" t="s">
        <v>9642</v>
      </c>
      <c r="D9765" s="124" t="s">
        <v>9643</v>
      </c>
      <c r="E9765" s="118" t="s">
        <v>48</v>
      </c>
      <c r="F9765" s="124" t="s">
        <v>35249</v>
      </c>
      <c r="G9765" s="118" t="s">
        <v>2</v>
      </c>
      <c r="H9765" s="137">
        <v>41629</v>
      </c>
      <c r="I9765" s="119">
        <v>24.38</v>
      </c>
      <c r="J9765" s="129"/>
      <c r="K9765" s="129"/>
      <c r="L9765" s="129">
        <v>0</v>
      </c>
      <c r="M9765" s="134"/>
    </row>
    <row r="9766" spans="1:13" hidden="1" x14ac:dyDescent="0.25">
      <c r="A9766" s="128"/>
      <c r="B9766" s="2"/>
      <c r="C9766" s="139" t="s">
        <v>9644</v>
      </c>
      <c r="D9766" s="124" t="s">
        <v>9645</v>
      </c>
      <c r="E9766" s="118" t="s">
        <v>48</v>
      </c>
      <c r="F9766" s="124" t="s">
        <v>35249</v>
      </c>
      <c r="G9766" s="118" t="s">
        <v>2</v>
      </c>
      <c r="H9766" s="137">
        <v>41629</v>
      </c>
      <c r="I9766" s="119">
        <v>24.38</v>
      </c>
      <c r="J9766" s="129"/>
      <c r="K9766" s="129"/>
      <c r="L9766" s="129">
        <v>0</v>
      </c>
      <c r="M9766" s="134" t="s">
        <v>24042</v>
      </c>
    </row>
    <row r="9767" spans="1:13" hidden="1" x14ac:dyDescent="0.25">
      <c r="A9767" s="128"/>
      <c r="B9767" s="2"/>
      <c r="C9767" s="139" t="s">
        <v>9646</v>
      </c>
      <c r="D9767" s="124" t="s">
        <v>9647</v>
      </c>
      <c r="E9767" s="118" t="s">
        <v>48</v>
      </c>
      <c r="F9767" s="124" t="s">
        <v>35249</v>
      </c>
      <c r="G9767" s="118" t="s">
        <v>2</v>
      </c>
      <c r="H9767" s="137">
        <v>41629</v>
      </c>
      <c r="I9767" s="119">
        <v>24.38</v>
      </c>
      <c r="J9767" s="129"/>
      <c r="K9767" s="129"/>
      <c r="L9767" s="129">
        <v>0</v>
      </c>
      <c r="M9767" s="134" t="s">
        <v>24043</v>
      </c>
    </row>
    <row r="9768" spans="1:13" hidden="1" x14ac:dyDescent="0.25">
      <c r="A9768" s="128"/>
      <c r="B9768" s="2"/>
      <c r="C9768" s="139" t="s">
        <v>9648</v>
      </c>
      <c r="D9768" s="124" t="s">
        <v>9649</v>
      </c>
      <c r="E9768" s="118" t="s">
        <v>48</v>
      </c>
      <c r="F9768" s="124" t="s">
        <v>35249</v>
      </c>
      <c r="G9768" s="118" t="s">
        <v>2</v>
      </c>
      <c r="H9768" s="137">
        <v>41629</v>
      </c>
      <c r="I9768" s="119">
        <v>24.38</v>
      </c>
      <c r="J9768" s="129"/>
      <c r="K9768" s="129"/>
      <c r="L9768" s="129">
        <v>0</v>
      </c>
      <c r="M9768" s="134" t="s">
        <v>24044</v>
      </c>
    </row>
    <row r="9769" spans="1:13" hidden="1" x14ac:dyDescent="0.25">
      <c r="A9769" s="128"/>
      <c r="B9769" s="2"/>
      <c r="C9769" s="139" t="s">
        <v>9650</v>
      </c>
      <c r="D9769" s="124" t="s">
        <v>9651</v>
      </c>
      <c r="E9769" s="118" t="s">
        <v>48</v>
      </c>
      <c r="F9769" s="124" t="s">
        <v>35249</v>
      </c>
      <c r="G9769" s="118" t="s">
        <v>2</v>
      </c>
      <c r="H9769" s="137">
        <v>41629</v>
      </c>
      <c r="I9769" s="119">
        <v>24.38</v>
      </c>
      <c r="J9769" s="129"/>
      <c r="K9769" s="129"/>
      <c r="L9769" s="129">
        <v>0</v>
      </c>
      <c r="M9769" s="134" t="s">
        <v>24045</v>
      </c>
    </row>
    <row r="9770" spans="1:13" hidden="1" x14ac:dyDescent="0.25">
      <c r="A9770" s="128"/>
      <c r="B9770" s="2"/>
      <c r="C9770" s="139" t="s">
        <v>9652</v>
      </c>
      <c r="D9770" s="124" t="s">
        <v>9653</v>
      </c>
      <c r="E9770" s="118" t="s">
        <v>48</v>
      </c>
      <c r="F9770" s="124" t="s">
        <v>35249</v>
      </c>
      <c r="G9770" s="118" t="s">
        <v>2</v>
      </c>
      <c r="H9770" s="137">
        <v>41629</v>
      </c>
      <c r="I9770" s="119">
        <v>24.38</v>
      </c>
      <c r="J9770" s="129"/>
      <c r="K9770" s="129"/>
      <c r="L9770" s="129">
        <v>0</v>
      </c>
      <c r="M9770" s="134" t="s">
        <v>24046</v>
      </c>
    </row>
    <row r="9771" spans="1:13" hidden="1" x14ac:dyDescent="0.25">
      <c r="A9771" s="128"/>
      <c r="B9771" s="2"/>
      <c r="C9771" s="139" t="s">
        <v>9654</v>
      </c>
      <c r="D9771" s="124" t="s">
        <v>9655</v>
      </c>
      <c r="E9771" s="118" t="s">
        <v>48</v>
      </c>
      <c r="F9771" s="124" t="s">
        <v>35249</v>
      </c>
      <c r="G9771" s="118" t="s">
        <v>2</v>
      </c>
      <c r="H9771" s="137">
        <v>41269</v>
      </c>
      <c r="I9771" s="119">
        <v>280.58999999999997</v>
      </c>
      <c r="J9771" s="129"/>
      <c r="K9771" s="129"/>
      <c r="L9771" s="129">
        <v>0</v>
      </c>
      <c r="M9771" s="134" t="s">
        <v>24047</v>
      </c>
    </row>
    <row r="9772" spans="1:13" hidden="1" x14ac:dyDescent="0.25">
      <c r="A9772" s="128"/>
      <c r="B9772" s="2"/>
      <c r="C9772" s="139" t="s">
        <v>35384</v>
      </c>
      <c r="D9772" s="124" t="s">
        <v>35385</v>
      </c>
      <c r="E9772" s="118" t="s">
        <v>48</v>
      </c>
      <c r="F9772" s="124" t="s">
        <v>35249</v>
      </c>
      <c r="G9772" s="118" t="s">
        <v>2</v>
      </c>
      <c r="H9772" s="137">
        <v>45526</v>
      </c>
      <c r="I9772" s="119">
        <v>2.5</v>
      </c>
      <c r="J9772" s="129"/>
      <c r="K9772" s="129"/>
      <c r="L9772" s="129">
        <v>0</v>
      </c>
      <c r="M9772" s="134" t="s">
        <v>24048</v>
      </c>
    </row>
    <row r="9773" spans="1:13" hidden="1" x14ac:dyDescent="0.25">
      <c r="A9773" s="128"/>
      <c r="B9773" s="2"/>
      <c r="C9773" s="139" t="s">
        <v>19179</v>
      </c>
      <c r="D9773" s="124" t="s">
        <v>19178</v>
      </c>
      <c r="E9773" s="118" t="s">
        <v>48</v>
      </c>
      <c r="F9773" s="124" t="s">
        <v>35249</v>
      </c>
      <c r="G9773" s="118" t="s">
        <v>34659</v>
      </c>
      <c r="H9773" s="137"/>
      <c r="I9773" s="119"/>
      <c r="J9773" s="129">
        <v>1.5</v>
      </c>
      <c r="K9773" s="129"/>
      <c r="L9773" s="129">
        <v>0</v>
      </c>
      <c r="M9773" s="134" t="s">
        <v>24049</v>
      </c>
    </row>
    <row r="9774" spans="1:13" hidden="1" x14ac:dyDescent="0.25">
      <c r="A9774" s="128"/>
      <c r="B9774" s="2"/>
      <c r="C9774" s="139" t="s">
        <v>9656</v>
      </c>
      <c r="D9774" s="124" t="s">
        <v>9657</v>
      </c>
      <c r="E9774" s="118" t="s">
        <v>48</v>
      </c>
      <c r="F9774" s="124" t="s">
        <v>35249</v>
      </c>
      <c r="G9774" s="118" t="s">
        <v>2</v>
      </c>
      <c r="H9774" s="137"/>
      <c r="I9774" s="119"/>
      <c r="J9774" s="129">
        <v>1.2</v>
      </c>
      <c r="K9774" s="129">
        <v>2.4</v>
      </c>
      <c r="L9774" s="129">
        <v>2.88</v>
      </c>
      <c r="M9774" s="134" t="s">
        <v>24050</v>
      </c>
    </row>
    <row r="9775" spans="1:13" hidden="1" x14ac:dyDescent="0.25">
      <c r="A9775" s="128"/>
      <c r="B9775" s="2"/>
      <c r="C9775" s="139" t="s">
        <v>9658</v>
      </c>
      <c r="D9775" s="124" t="s">
        <v>9659</v>
      </c>
      <c r="E9775" s="118" t="s">
        <v>48</v>
      </c>
      <c r="F9775" s="124" t="s">
        <v>35249</v>
      </c>
      <c r="G9775" s="118" t="s">
        <v>2</v>
      </c>
      <c r="H9775" s="137"/>
      <c r="I9775" s="119"/>
      <c r="J9775" s="129">
        <v>1.2</v>
      </c>
      <c r="K9775" s="129">
        <v>2.4</v>
      </c>
      <c r="L9775" s="129">
        <v>2.88</v>
      </c>
      <c r="M9775" s="134" t="s">
        <v>24051</v>
      </c>
    </row>
    <row r="9776" spans="1:13" hidden="1" x14ac:dyDescent="0.25">
      <c r="A9776" s="128"/>
      <c r="B9776" s="2"/>
      <c r="C9776" s="139" t="s">
        <v>9660</v>
      </c>
      <c r="D9776" s="124" t="s">
        <v>9661</v>
      </c>
      <c r="E9776" s="118" t="s">
        <v>950</v>
      </c>
      <c r="F9776" s="124" t="s">
        <v>951</v>
      </c>
      <c r="G9776" s="118" t="s">
        <v>6</v>
      </c>
      <c r="H9776" s="137"/>
      <c r="I9776" s="119"/>
      <c r="J9776" s="129">
        <v>1.2</v>
      </c>
      <c r="K9776" s="129">
        <v>2.4</v>
      </c>
      <c r="L9776" s="129">
        <v>2.88</v>
      </c>
      <c r="M9776" s="134" t="s">
        <v>24052</v>
      </c>
    </row>
    <row r="9777" spans="1:13" hidden="1" x14ac:dyDescent="0.25">
      <c r="A9777" s="128"/>
      <c r="B9777" s="2"/>
      <c r="C9777" s="139" t="s">
        <v>19119</v>
      </c>
      <c r="D9777" s="124" t="s">
        <v>19118</v>
      </c>
      <c r="E9777" s="118" t="s">
        <v>48</v>
      </c>
      <c r="F9777" s="124" t="s">
        <v>35249</v>
      </c>
      <c r="G9777" s="118" t="s">
        <v>34659</v>
      </c>
      <c r="H9777" s="137"/>
      <c r="I9777" s="119"/>
      <c r="J9777" s="129">
        <v>1.2</v>
      </c>
      <c r="K9777" s="129">
        <v>2.4</v>
      </c>
      <c r="L9777" s="129">
        <v>2.88</v>
      </c>
      <c r="M9777" s="134" t="s">
        <v>24053</v>
      </c>
    </row>
    <row r="9778" spans="1:13" hidden="1" x14ac:dyDescent="0.25">
      <c r="A9778" s="128"/>
      <c r="B9778" s="2"/>
      <c r="C9778" s="139" t="s">
        <v>9662</v>
      </c>
      <c r="D9778" s="124" t="s">
        <v>9663</v>
      </c>
      <c r="E9778" s="118" t="s">
        <v>48</v>
      </c>
      <c r="F9778" s="124" t="s">
        <v>35249</v>
      </c>
      <c r="G9778" s="118" t="s">
        <v>2</v>
      </c>
      <c r="H9778" s="137"/>
      <c r="I9778" s="119"/>
      <c r="J9778" s="129">
        <v>1.2</v>
      </c>
      <c r="K9778" s="129">
        <v>2.4</v>
      </c>
      <c r="L9778" s="129">
        <v>2.88</v>
      </c>
      <c r="M9778" s="134" t="s">
        <v>24054</v>
      </c>
    </row>
    <row r="9779" spans="1:13" hidden="1" x14ac:dyDescent="0.25">
      <c r="A9779" s="128"/>
      <c r="B9779" s="2"/>
      <c r="C9779" s="139" t="s">
        <v>9664</v>
      </c>
      <c r="D9779" s="124" t="s">
        <v>9665</v>
      </c>
      <c r="E9779" s="118" t="s">
        <v>48</v>
      </c>
      <c r="F9779" s="124" t="s">
        <v>35249</v>
      </c>
      <c r="G9779" s="118" t="s">
        <v>2</v>
      </c>
      <c r="H9779" s="137"/>
      <c r="I9779" s="119"/>
      <c r="J9779" s="129">
        <v>1.2</v>
      </c>
      <c r="K9779" s="129">
        <v>2.4</v>
      </c>
      <c r="L9779" s="129">
        <v>2.88</v>
      </c>
      <c r="M9779" s="134" t="s">
        <v>24055</v>
      </c>
    </row>
    <row r="9780" spans="1:13" hidden="1" x14ac:dyDescent="0.25">
      <c r="A9780" s="128"/>
      <c r="B9780" s="2"/>
      <c r="C9780" s="139" t="s">
        <v>9666</v>
      </c>
      <c r="D9780" s="124" t="s">
        <v>9667</v>
      </c>
      <c r="E9780" s="118" t="s">
        <v>48</v>
      </c>
      <c r="F9780" s="124" t="s">
        <v>35249</v>
      </c>
      <c r="G9780" s="118" t="s">
        <v>2</v>
      </c>
      <c r="H9780" s="137"/>
      <c r="I9780" s="119"/>
      <c r="J9780" s="129">
        <v>1.2</v>
      </c>
      <c r="K9780" s="129">
        <v>2.4</v>
      </c>
      <c r="L9780" s="129">
        <v>2.88</v>
      </c>
      <c r="M9780" s="134" t="s">
        <v>24056</v>
      </c>
    </row>
    <row r="9781" spans="1:13" hidden="1" x14ac:dyDescent="0.25">
      <c r="A9781" s="128"/>
      <c r="B9781" s="2"/>
      <c r="C9781" s="139" t="s">
        <v>9668</v>
      </c>
      <c r="D9781" s="124" t="s">
        <v>9669</v>
      </c>
      <c r="E9781" s="118" t="s">
        <v>48</v>
      </c>
      <c r="F9781" s="124" t="s">
        <v>35249</v>
      </c>
      <c r="G9781" s="118" t="s">
        <v>2</v>
      </c>
      <c r="H9781" s="137"/>
      <c r="I9781" s="119"/>
      <c r="J9781" s="129">
        <v>1.2</v>
      </c>
      <c r="K9781" s="129">
        <v>2.4</v>
      </c>
      <c r="L9781" s="129">
        <v>2.88</v>
      </c>
      <c r="M9781" s="134" t="s">
        <v>24057</v>
      </c>
    </row>
    <row r="9782" spans="1:13" hidden="1" x14ac:dyDescent="0.25">
      <c r="A9782" s="128"/>
      <c r="B9782" s="2"/>
      <c r="C9782" s="139" t="s">
        <v>19157</v>
      </c>
      <c r="D9782" s="124" t="s">
        <v>19156</v>
      </c>
      <c r="E9782" s="118" t="s">
        <v>48</v>
      </c>
      <c r="F9782" s="124" t="s">
        <v>35249</v>
      </c>
      <c r="G9782" s="118" t="s">
        <v>34659</v>
      </c>
      <c r="H9782" s="137"/>
      <c r="I9782" s="119"/>
      <c r="J9782" s="129">
        <v>1.2</v>
      </c>
      <c r="K9782" s="129">
        <v>2.4</v>
      </c>
      <c r="L9782" s="129">
        <v>2.88</v>
      </c>
      <c r="M9782" s="134" t="s">
        <v>24058</v>
      </c>
    </row>
    <row r="9783" spans="1:13" hidden="1" x14ac:dyDescent="0.25">
      <c r="A9783" s="128"/>
      <c r="B9783" s="2"/>
      <c r="C9783" s="139" t="s">
        <v>9670</v>
      </c>
      <c r="D9783" s="124" t="s">
        <v>9671</v>
      </c>
      <c r="E9783" s="118" t="s">
        <v>48</v>
      </c>
      <c r="F9783" s="124" t="s">
        <v>35249</v>
      </c>
      <c r="G9783" s="118" t="s">
        <v>30</v>
      </c>
      <c r="H9783" s="137"/>
      <c r="I9783" s="119"/>
      <c r="J9783" s="129">
        <v>1.2</v>
      </c>
      <c r="K9783" s="129">
        <v>2.4</v>
      </c>
      <c r="L9783" s="129">
        <v>2.88</v>
      </c>
      <c r="M9783" s="134" t="s">
        <v>24059</v>
      </c>
    </row>
    <row r="9784" spans="1:13" hidden="1" x14ac:dyDescent="0.25">
      <c r="A9784" s="128"/>
      <c r="B9784" s="2"/>
      <c r="C9784" s="139" t="s">
        <v>9672</v>
      </c>
      <c r="D9784" s="124" t="s">
        <v>9673</v>
      </c>
      <c r="E9784" s="118" t="s">
        <v>48</v>
      </c>
      <c r="F9784" s="124" t="s">
        <v>35249</v>
      </c>
      <c r="G9784" s="118" t="s">
        <v>59</v>
      </c>
      <c r="H9784" s="137"/>
      <c r="I9784" s="119"/>
      <c r="J9784" s="129">
        <v>1.2</v>
      </c>
      <c r="K9784" s="129">
        <v>2.4</v>
      </c>
      <c r="L9784" s="129">
        <v>2.88</v>
      </c>
      <c r="M9784" s="134" t="s">
        <v>24060</v>
      </c>
    </row>
    <row r="9785" spans="1:13" hidden="1" x14ac:dyDescent="0.25">
      <c r="A9785" s="128"/>
      <c r="B9785" s="2"/>
      <c r="C9785" s="139" t="s">
        <v>9674</v>
      </c>
      <c r="D9785" s="124" t="s">
        <v>9675</v>
      </c>
      <c r="E9785" s="118" t="s">
        <v>48</v>
      </c>
      <c r="F9785" s="124" t="s">
        <v>35249</v>
      </c>
      <c r="G9785" s="118" t="s">
        <v>2</v>
      </c>
      <c r="H9785" s="137"/>
      <c r="I9785" s="119"/>
      <c r="J9785" s="129">
        <v>1.2</v>
      </c>
      <c r="K9785" s="129">
        <v>2.4</v>
      </c>
      <c r="L9785" s="129">
        <v>2.88</v>
      </c>
      <c r="M9785" s="134" t="s">
        <v>24061</v>
      </c>
    </row>
    <row r="9786" spans="1:13" hidden="1" x14ac:dyDescent="0.25">
      <c r="A9786" s="128"/>
      <c r="B9786" s="2"/>
      <c r="C9786" s="139" t="s">
        <v>9676</v>
      </c>
      <c r="D9786" s="124" t="s">
        <v>9677</v>
      </c>
      <c r="E9786" s="118" t="s">
        <v>48</v>
      </c>
      <c r="F9786" s="124" t="s">
        <v>35249</v>
      </c>
      <c r="G9786" s="118" t="s">
        <v>30</v>
      </c>
      <c r="H9786" s="137"/>
      <c r="I9786" s="119"/>
      <c r="J9786" s="129">
        <v>1.2</v>
      </c>
      <c r="K9786" s="129">
        <v>2.4</v>
      </c>
      <c r="L9786" s="129">
        <v>2.88</v>
      </c>
      <c r="M9786" s="134" t="s">
        <v>24062</v>
      </c>
    </row>
    <row r="9787" spans="1:13" hidden="1" x14ac:dyDescent="0.25">
      <c r="A9787" s="128"/>
      <c r="B9787" s="2"/>
      <c r="C9787" s="139" t="s">
        <v>9678</v>
      </c>
      <c r="D9787" s="124" t="s">
        <v>9679</v>
      </c>
      <c r="E9787" s="118" t="s">
        <v>48</v>
      </c>
      <c r="F9787" s="124" t="s">
        <v>35249</v>
      </c>
      <c r="G9787" s="118" t="s">
        <v>2</v>
      </c>
      <c r="H9787" s="137"/>
      <c r="I9787" s="119"/>
      <c r="J9787" s="129"/>
      <c r="K9787" s="129"/>
      <c r="L9787" s="129">
        <v>0</v>
      </c>
      <c r="M9787" s="134" t="s">
        <v>24063</v>
      </c>
    </row>
    <row r="9788" spans="1:13" hidden="1" x14ac:dyDescent="0.25">
      <c r="A9788" s="128"/>
      <c r="B9788" s="2"/>
      <c r="C9788" s="139" t="s">
        <v>9680</v>
      </c>
      <c r="D9788" s="124" t="s">
        <v>9681</v>
      </c>
      <c r="E9788" s="118" t="s">
        <v>48</v>
      </c>
      <c r="F9788" s="124" t="s">
        <v>35249</v>
      </c>
      <c r="G9788" s="118" t="s">
        <v>2</v>
      </c>
      <c r="H9788" s="137"/>
      <c r="I9788" s="119"/>
      <c r="J9788" s="129"/>
      <c r="K9788" s="129"/>
      <c r="L9788" s="129">
        <v>0</v>
      </c>
      <c r="M9788" s="134" t="s">
        <v>24064</v>
      </c>
    </row>
    <row r="9789" spans="1:13" hidden="1" x14ac:dyDescent="0.25">
      <c r="A9789" s="128"/>
      <c r="B9789" s="2"/>
      <c r="C9789" s="139" t="s">
        <v>9682</v>
      </c>
      <c r="D9789" s="124" t="s">
        <v>9683</v>
      </c>
      <c r="E9789" s="118" t="s">
        <v>125</v>
      </c>
      <c r="F9789" s="124" t="s">
        <v>126</v>
      </c>
      <c r="G9789" s="118" t="s">
        <v>30</v>
      </c>
      <c r="H9789" s="137"/>
      <c r="I9789" s="119"/>
      <c r="J9789" s="129"/>
      <c r="K9789" s="129"/>
      <c r="L9789" s="129">
        <v>0</v>
      </c>
      <c r="M9789" s="134" t="s">
        <v>24065</v>
      </c>
    </row>
    <row r="9790" spans="1:13" hidden="1" x14ac:dyDescent="0.25">
      <c r="A9790" s="128"/>
      <c r="B9790" s="2"/>
      <c r="C9790" s="139" t="s">
        <v>9684</v>
      </c>
      <c r="D9790" s="124" t="s">
        <v>9685</v>
      </c>
      <c r="E9790" s="118" t="s">
        <v>148</v>
      </c>
      <c r="F9790" s="124" t="s">
        <v>149</v>
      </c>
      <c r="G9790" s="118" t="s">
        <v>30</v>
      </c>
      <c r="H9790" s="137"/>
      <c r="I9790" s="119"/>
      <c r="J9790" s="129"/>
      <c r="K9790" s="129"/>
      <c r="L9790" s="129">
        <v>0</v>
      </c>
      <c r="M9790" s="134" t="s">
        <v>24066</v>
      </c>
    </row>
    <row r="9791" spans="1:13" hidden="1" x14ac:dyDescent="0.25">
      <c r="A9791" s="128"/>
      <c r="B9791" s="2"/>
      <c r="C9791" s="139" t="s">
        <v>9684</v>
      </c>
      <c r="D9791" s="124" t="s">
        <v>9685</v>
      </c>
      <c r="E9791" s="118" t="s">
        <v>150</v>
      </c>
      <c r="F9791" s="124" t="s">
        <v>151</v>
      </c>
      <c r="G9791" s="118" t="s">
        <v>30</v>
      </c>
      <c r="H9791" s="137"/>
      <c r="I9791" s="119"/>
      <c r="J9791" s="129"/>
      <c r="K9791" s="129"/>
      <c r="L9791" s="129">
        <v>0</v>
      </c>
      <c r="M9791" s="134" t="s">
        <v>24067</v>
      </c>
    </row>
    <row r="9792" spans="1:13" hidden="1" x14ac:dyDescent="0.25">
      <c r="A9792" s="128"/>
      <c r="B9792" s="2"/>
      <c r="C9792" s="139" t="s">
        <v>9684</v>
      </c>
      <c r="D9792" s="124" t="s">
        <v>9685</v>
      </c>
      <c r="E9792" s="118" t="s">
        <v>152</v>
      </c>
      <c r="F9792" s="124" t="s">
        <v>153</v>
      </c>
      <c r="G9792" s="118" t="s">
        <v>30</v>
      </c>
      <c r="H9792" s="137"/>
      <c r="I9792" s="119"/>
      <c r="J9792" s="129">
        <v>1.2</v>
      </c>
      <c r="K9792" s="129">
        <v>0.6</v>
      </c>
      <c r="L9792" s="129">
        <v>0.72</v>
      </c>
      <c r="M9792" s="134" t="s">
        <v>24068</v>
      </c>
    </row>
    <row r="9793" spans="1:13" hidden="1" x14ac:dyDescent="0.25">
      <c r="A9793" s="128"/>
      <c r="B9793" s="2"/>
      <c r="C9793" s="139" t="s">
        <v>9686</v>
      </c>
      <c r="D9793" s="124" t="s">
        <v>9687</v>
      </c>
      <c r="E9793" s="118" t="s">
        <v>141</v>
      </c>
      <c r="F9793" s="124" t="s">
        <v>142</v>
      </c>
      <c r="G9793" s="118" t="s">
        <v>30</v>
      </c>
      <c r="H9793" s="137"/>
      <c r="I9793" s="119"/>
      <c r="J9793" s="129"/>
      <c r="K9793" s="129"/>
      <c r="L9793" s="129">
        <v>0</v>
      </c>
      <c r="M9793" s="134" t="s">
        <v>24069</v>
      </c>
    </row>
    <row r="9794" spans="1:13" hidden="1" x14ac:dyDescent="0.25">
      <c r="A9794" s="128"/>
      <c r="B9794" s="2"/>
      <c r="C9794" s="139" t="s">
        <v>9686</v>
      </c>
      <c r="D9794" s="124" t="s">
        <v>9687</v>
      </c>
      <c r="E9794" s="118" t="s">
        <v>190</v>
      </c>
      <c r="F9794" s="124" t="s">
        <v>191</v>
      </c>
      <c r="G9794" s="118" t="s">
        <v>30</v>
      </c>
      <c r="H9794" s="137"/>
      <c r="I9794" s="119"/>
      <c r="J9794" s="129"/>
      <c r="K9794" s="129"/>
      <c r="L9794" s="129">
        <v>0</v>
      </c>
      <c r="M9794" s="134" t="s">
        <v>24070</v>
      </c>
    </row>
    <row r="9795" spans="1:13" hidden="1" x14ac:dyDescent="0.25">
      <c r="A9795" s="128"/>
      <c r="B9795" s="2"/>
      <c r="C9795" s="139" t="s">
        <v>9686</v>
      </c>
      <c r="D9795" s="124" t="s">
        <v>9687</v>
      </c>
      <c r="E9795" s="118" t="s">
        <v>192</v>
      </c>
      <c r="F9795" s="124" t="s">
        <v>193</v>
      </c>
      <c r="G9795" s="118" t="s">
        <v>30</v>
      </c>
      <c r="H9795" s="137"/>
      <c r="I9795" s="119"/>
      <c r="J9795" s="129"/>
      <c r="K9795" s="129"/>
      <c r="L9795" s="129">
        <v>0</v>
      </c>
      <c r="M9795" s="134" t="s">
        <v>24071</v>
      </c>
    </row>
    <row r="9796" spans="1:13" hidden="1" x14ac:dyDescent="0.25">
      <c r="A9796" s="128"/>
      <c r="B9796" s="2"/>
      <c r="C9796" s="139" t="s">
        <v>9686</v>
      </c>
      <c r="D9796" s="124" t="s">
        <v>9687</v>
      </c>
      <c r="E9796" s="118" t="s">
        <v>144</v>
      </c>
      <c r="F9796" s="124" t="s">
        <v>145</v>
      </c>
      <c r="G9796" s="118" t="s">
        <v>30</v>
      </c>
      <c r="H9796" s="137"/>
      <c r="I9796" s="119"/>
      <c r="J9796" s="129"/>
      <c r="K9796" s="129"/>
      <c r="L9796" s="129">
        <v>0</v>
      </c>
      <c r="M9796" s="134" t="s">
        <v>24072</v>
      </c>
    </row>
    <row r="9797" spans="1:13" hidden="1" x14ac:dyDescent="0.25">
      <c r="A9797" s="128"/>
      <c r="B9797" s="2"/>
      <c r="C9797" s="139" t="s">
        <v>9686</v>
      </c>
      <c r="D9797" s="124" t="s">
        <v>9687</v>
      </c>
      <c r="E9797" s="118" t="s">
        <v>146</v>
      </c>
      <c r="F9797" s="124" t="s">
        <v>147</v>
      </c>
      <c r="G9797" s="118" t="s">
        <v>30</v>
      </c>
      <c r="H9797" s="137"/>
      <c r="I9797" s="119"/>
      <c r="J9797" s="129"/>
      <c r="K9797" s="129"/>
      <c r="L9797" s="129">
        <v>0</v>
      </c>
      <c r="M9797" s="134" t="s">
        <v>24073</v>
      </c>
    </row>
    <row r="9798" spans="1:13" hidden="1" x14ac:dyDescent="0.25">
      <c r="A9798" s="128"/>
      <c r="B9798" s="2"/>
      <c r="C9798" s="139" t="s">
        <v>9686</v>
      </c>
      <c r="D9798" s="124" t="s">
        <v>9687</v>
      </c>
      <c r="E9798" s="118" t="s">
        <v>148</v>
      </c>
      <c r="F9798" s="124" t="s">
        <v>149</v>
      </c>
      <c r="G9798" s="118" t="s">
        <v>30</v>
      </c>
      <c r="H9798" s="137"/>
      <c r="I9798" s="119"/>
      <c r="J9798" s="129"/>
      <c r="K9798" s="129"/>
      <c r="L9798" s="129">
        <v>0</v>
      </c>
      <c r="M9798" s="134" t="s">
        <v>24074</v>
      </c>
    </row>
    <row r="9799" spans="1:13" hidden="1" x14ac:dyDescent="0.25">
      <c r="A9799" s="128"/>
      <c r="B9799" s="2"/>
      <c r="C9799" s="139" t="s">
        <v>9686</v>
      </c>
      <c r="D9799" s="124" t="s">
        <v>9687</v>
      </c>
      <c r="E9799" s="118" t="s">
        <v>194</v>
      </c>
      <c r="F9799" s="124" t="s">
        <v>195</v>
      </c>
      <c r="G9799" s="118" t="s">
        <v>30</v>
      </c>
      <c r="H9799" s="137"/>
      <c r="I9799" s="119"/>
      <c r="J9799" s="129"/>
      <c r="K9799" s="129"/>
      <c r="L9799" s="129">
        <v>0</v>
      </c>
      <c r="M9799" s="134"/>
    </row>
    <row r="9800" spans="1:13" hidden="1" x14ac:dyDescent="0.25">
      <c r="A9800" s="128"/>
      <c r="B9800" s="2"/>
      <c r="C9800" s="139" t="s">
        <v>9686</v>
      </c>
      <c r="D9800" s="124" t="s">
        <v>9687</v>
      </c>
      <c r="E9800" s="118" t="s">
        <v>152</v>
      </c>
      <c r="F9800" s="124" t="s">
        <v>153</v>
      </c>
      <c r="G9800" s="118" t="s">
        <v>30</v>
      </c>
      <c r="H9800" s="137"/>
      <c r="I9800" s="119"/>
      <c r="J9800" s="129">
        <v>1.2</v>
      </c>
      <c r="K9800" s="129">
        <v>2.4</v>
      </c>
      <c r="L9800" s="129">
        <v>2.88</v>
      </c>
      <c r="M9800" s="134"/>
    </row>
    <row r="9801" spans="1:13" hidden="1" x14ac:dyDescent="0.25">
      <c r="A9801" s="128"/>
      <c r="B9801" s="2"/>
      <c r="C9801" s="139" t="s">
        <v>9686</v>
      </c>
      <c r="D9801" s="124" t="s">
        <v>9687</v>
      </c>
      <c r="E9801" s="118" t="s">
        <v>196</v>
      </c>
      <c r="F9801" s="124" t="s">
        <v>197</v>
      </c>
      <c r="G9801" s="118" t="s">
        <v>30</v>
      </c>
      <c r="H9801" s="137"/>
      <c r="I9801" s="119"/>
      <c r="J9801" s="129">
        <v>1.2</v>
      </c>
      <c r="K9801" s="129">
        <v>2.4</v>
      </c>
      <c r="L9801" s="129">
        <v>2.88</v>
      </c>
      <c r="M9801" s="134"/>
    </row>
    <row r="9802" spans="1:13" hidden="1" x14ac:dyDescent="0.25">
      <c r="A9802" s="128"/>
      <c r="B9802" s="2"/>
      <c r="C9802" s="139" t="s">
        <v>9686</v>
      </c>
      <c r="D9802" s="124" t="s">
        <v>9687</v>
      </c>
      <c r="E9802" s="118" t="s">
        <v>198</v>
      </c>
      <c r="F9802" s="124" t="s">
        <v>199</v>
      </c>
      <c r="G9802" s="118" t="s">
        <v>30</v>
      </c>
      <c r="H9802" s="137"/>
      <c r="I9802" s="119"/>
      <c r="J9802" s="129">
        <v>1.2</v>
      </c>
      <c r="K9802" s="129">
        <v>2.4</v>
      </c>
      <c r="L9802" s="129">
        <v>2.88</v>
      </c>
      <c r="M9802" s="134" t="s">
        <v>24075</v>
      </c>
    </row>
    <row r="9803" spans="1:13" hidden="1" x14ac:dyDescent="0.25">
      <c r="A9803" s="128"/>
      <c r="B9803" s="2"/>
      <c r="C9803" s="139" t="s">
        <v>9686</v>
      </c>
      <c r="D9803" s="124" t="s">
        <v>9687</v>
      </c>
      <c r="E9803" s="118" t="s">
        <v>200</v>
      </c>
      <c r="F9803" s="124" t="s">
        <v>201</v>
      </c>
      <c r="G9803" s="118" t="s">
        <v>30</v>
      </c>
      <c r="H9803" s="137"/>
      <c r="I9803" s="119"/>
      <c r="J9803" s="129">
        <v>1.2</v>
      </c>
      <c r="K9803" s="129">
        <v>2.4</v>
      </c>
      <c r="L9803" s="129">
        <v>2.88</v>
      </c>
      <c r="M9803" s="134" t="s">
        <v>22627</v>
      </c>
    </row>
    <row r="9804" spans="1:13" hidden="1" x14ac:dyDescent="0.25">
      <c r="A9804" s="128"/>
      <c r="B9804" s="2"/>
      <c r="C9804" s="139" t="s">
        <v>9686</v>
      </c>
      <c r="D9804" s="124" t="s">
        <v>9687</v>
      </c>
      <c r="E9804" s="118" t="s">
        <v>154</v>
      </c>
      <c r="F9804" s="124" t="s">
        <v>155</v>
      </c>
      <c r="G9804" s="118" t="s">
        <v>30</v>
      </c>
      <c r="H9804" s="137"/>
      <c r="I9804" s="119"/>
      <c r="J9804" s="129">
        <v>1.2</v>
      </c>
      <c r="K9804" s="129">
        <v>2.4</v>
      </c>
      <c r="L9804" s="129">
        <v>2.88</v>
      </c>
      <c r="M9804" s="134" t="s">
        <v>24076</v>
      </c>
    </row>
    <row r="9805" spans="1:13" hidden="1" x14ac:dyDescent="0.25">
      <c r="A9805" s="128"/>
      <c r="B9805" s="2"/>
      <c r="C9805" s="139" t="s">
        <v>9686</v>
      </c>
      <c r="D9805" s="124" t="s">
        <v>9687</v>
      </c>
      <c r="E9805" s="118" t="s">
        <v>157</v>
      </c>
      <c r="F9805" s="124" t="s">
        <v>158</v>
      </c>
      <c r="G9805" s="118" t="s">
        <v>30</v>
      </c>
      <c r="H9805" s="137"/>
      <c r="I9805" s="119"/>
      <c r="J9805" s="129">
        <v>1.2</v>
      </c>
      <c r="K9805" s="129">
        <v>2.4</v>
      </c>
      <c r="L9805" s="129">
        <v>2.88</v>
      </c>
      <c r="M9805" s="134" t="s">
        <v>24077</v>
      </c>
    </row>
    <row r="9806" spans="1:13" hidden="1" x14ac:dyDescent="0.25">
      <c r="A9806" s="128"/>
      <c r="B9806" s="2"/>
      <c r="C9806" s="139" t="s">
        <v>9686</v>
      </c>
      <c r="D9806" s="124" t="s">
        <v>9687</v>
      </c>
      <c r="E9806" s="118" t="s">
        <v>187</v>
      </c>
      <c r="F9806" s="124" t="s">
        <v>188</v>
      </c>
      <c r="G9806" s="118" t="s">
        <v>30</v>
      </c>
      <c r="H9806" s="137"/>
      <c r="I9806" s="119"/>
      <c r="J9806" s="129">
        <v>1.2</v>
      </c>
      <c r="K9806" s="129">
        <v>2.4</v>
      </c>
      <c r="L9806" s="129">
        <v>2.88</v>
      </c>
      <c r="M9806" s="134" t="s">
        <v>24078</v>
      </c>
    </row>
    <row r="9807" spans="1:13" hidden="1" x14ac:dyDescent="0.25">
      <c r="A9807" s="128"/>
      <c r="B9807" s="2"/>
      <c r="C9807" s="139" t="s">
        <v>9686</v>
      </c>
      <c r="D9807" s="124" t="s">
        <v>9687</v>
      </c>
      <c r="E9807" s="118" t="s">
        <v>227</v>
      </c>
      <c r="F9807" s="124" t="s">
        <v>228</v>
      </c>
      <c r="G9807" s="118" t="s">
        <v>30</v>
      </c>
      <c r="H9807" s="137"/>
      <c r="I9807" s="119"/>
      <c r="J9807" s="129">
        <v>1.2</v>
      </c>
      <c r="K9807" s="129">
        <v>2.4</v>
      </c>
      <c r="L9807" s="129">
        <v>2.88</v>
      </c>
      <c r="M9807" s="134" t="s">
        <v>24079</v>
      </c>
    </row>
    <row r="9808" spans="1:13" hidden="1" x14ac:dyDescent="0.25">
      <c r="A9808" s="128"/>
      <c r="B9808" s="2"/>
      <c r="C9808" s="139" t="s">
        <v>9688</v>
      </c>
      <c r="D9808" s="124" t="s">
        <v>9689</v>
      </c>
      <c r="E9808" s="118" t="s">
        <v>144</v>
      </c>
      <c r="F9808" s="124" t="s">
        <v>145</v>
      </c>
      <c r="G9808" s="118" t="s">
        <v>30</v>
      </c>
      <c r="H9808" s="137"/>
      <c r="I9808" s="119"/>
      <c r="J9808" s="129">
        <v>1.2</v>
      </c>
      <c r="K9808" s="129">
        <v>2.4</v>
      </c>
      <c r="L9808" s="129">
        <v>2.88</v>
      </c>
      <c r="M9808" s="134" t="s">
        <v>24080</v>
      </c>
    </row>
    <row r="9809" spans="1:13" hidden="1" x14ac:dyDescent="0.25">
      <c r="A9809" s="128"/>
      <c r="B9809" s="2"/>
      <c r="C9809" s="139" t="s">
        <v>9688</v>
      </c>
      <c r="D9809" s="124" t="s">
        <v>9689</v>
      </c>
      <c r="E9809" s="118" t="s">
        <v>200</v>
      </c>
      <c r="F9809" s="124" t="s">
        <v>201</v>
      </c>
      <c r="G9809" s="118" t="s">
        <v>30</v>
      </c>
      <c r="H9809" s="137"/>
      <c r="I9809" s="119"/>
      <c r="J9809" s="129">
        <v>1.2</v>
      </c>
      <c r="K9809" s="129">
        <v>2.4</v>
      </c>
      <c r="L9809" s="129">
        <v>2.88</v>
      </c>
      <c r="M9809" s="134"/>
    </row>
    <row r="9810" spans="1:13" hidden="1" x14ac:dyDescent="0.25">
      <c r="A9810" s="128"/>
      <c r="B9810" s="2"/>
      <c r="C9810" s="139" t="s">
        <v>9688</v>
      </c>
      <c r="D9810" s="124" t="s">
        <v>9689</v>
      </c>
      <c r="E9810" s="118" t="s">
        <v>154</v>
      </c>
      <c r="F9810" s="124" t="s">
        <v>155</v>
      </c>
      <c r="G9810" s="118" t="s">
        <v>30</v>
      </c>
      <c r="H9810" s="137"/>
      <c r="I9810" s="119"/>
      <c r="J9810" s="129">
        <v>1.2</v>
      </c>
      <c r="K9810" s="129">
        <v>2.4</v>
      </c>
      <c r="L9810" s="129">
        <v>2.88</v>
      </c>
      <c r="M9810" s="134" t="s">
        <v>24081</v>
      </c>
    </row>
    <row r="9811" spans="1:13" hidden="1" x14ac:dyDescent="0.25">
      <c r="A9811" s="128"/>
      <c r="B9811" s="2"/>
      <c r="C9811" s="139" t="s">
        <v>9688</v>
      </c>
      <c r="D9811" s="124" t="s">
        <v>9689</v>
      </c>
      <c r="E9811" s="118" t="s">
        <v>161</v>
      </c>
      <c r="F9811" s="124" t="s">
        <v>162</v>
      </c>
      <c r="G9811" s="118" t="s">
        <v>30</v>
      </c>
      <c r="H9811" s="137"/>
      <c r="I9811" s="119"/>
      <c r="J9811" s="129">
        <v>1.2</v>
      </c>
      <c r="K9811" s="129">
        <v>2.4</v>
      </c>
      <c r="L9811" s="129">
        <v>2.88</v>
      </c>
      <c r="M9811" s="134" t="s">
        <v>24082</v>
      </c>
    </row>
    <row r="9812" spans="1:13" hidden="1" x14ac:dyDescent="0.25">
      <c r="A9812" s="128"/>
      <c r="B9812" s="2"/>
      <c r="C9812" s="139" t="s">
        <v>9688</v>
      </c>
      <c r="D9812" s="124" t="s">
        <v>9689</v>
      </c>
      <c r="E9812" s="118" t="s">
        <v>227</v>
      </c>
      <c r="F9812" s="124" t="s">
        <v>228</v>
      </c>
      <c r="G9812" s="118" t="s">
        <v>30</v>
      </c>
      <c r="H9812" s="137"/>
      <c r="I9812" s="119"/>
      <c r="J9812" s="129"/>
      <c r="K9812" s="129"/>
      <c r="L9812" s="129">
        <v>0</v>
      </c>
      <c r="M9812" s="134" t="s">
        <v>24083</v>
      </c>
    </row>
    <row r="9813" spans="1:13" hidden="1" x14ac:dyDescent="0.25">
      <c r="A9813" s="128"/>
      <c r="B9813" s="2"/>
      <c r="C9813" s="139" t="s">
        <v>9690</v>
      </c>
      <c r="D9813" s="124" t="s">
        <v>9691</v>
      </c>
      <c r="E9813" s="118" t="s">
        <v>196</v>
      </c>
      <c r="F9813" s="124" t="s">
        <v>197</v>
      </c>
      <c r="G9813" s="118" t="s">
        <v>30</v>
      </c>
      <c r="H9813" s="137"/>
      <c r="I9813" s="119"/>
      <c r="J9813" s="129"/>
      <c r="K9813" s="129"/>
      <c r="L9813" s="129">
        <v>0</v>
      </c>
      <c r="M9813" s="134" t="s">
        <v>24084</v>
      </c>
    </row>
    <row r="9814" spans="1:13" hidden="1" x14ac:dyDescent="0.25">
      <c r="A9814" s="128"/>
      <c r="B9814" s="2"/>
      <c r="C9814" s="139" t="s">
        <v>9692</v>
      </c>
      <c r="D9814" s="124" t="s">
        <v>9693</v>
      </c>
      <c r="E9814" s="118" t="s">
        <v>48</v>
      </c>
      <c r="F9814" s="124" t="s">
        <v>35249</v>
      </c>
      <c r="G9814" s="118" t="s">
        <v>235</v>
      </c>
      <c r="H9814" s="137"/>
      <c r="I9814" s="119"/>
      <c r="J9814" s="129"/>
      <c r="K9814" s="129"/>
      <c r="L9814" s="129">
        <v>0</v>
      </c>
      <c r="M9814" s="134" t="s">
        <v>24085</v>
      </c>
    </row>
    <row r="9815" spans="1:13" hidden="1" x14ac:dyDescent="0.25">
      <c r="A9815" s="128"/>
      <c r="B9815" s="2"/>
      <c r="C9815" s="139" t="s">
        <v>9694</v>
      </c>
      <c r="D9815" s="124" t="s">
        <v>9695</v>
      </c>
      <c r="E9815" s="118" t="s">
        <v>48</v>
      </c>
      <c r="F9815" s="124" t="s">
        <v>35249</v>
      </c>
      <c r="G9815" s="118" t="s">
        <v>2</v>
      </c>
      <c r="H9815" s="137"/>
      <c r="I9815" s="119"/>
      <c r="J9815" s="129"/>
      <c r="K9815" s="129"/>
      <c r="L9815" s="129">
        <v>0</v>
      </c>
      <c r="M9815" s="134" t="s">
        <v>24086</v>
      </c>
    </row>
    <row r="9816" spans="1:13" hidden="1" x14ac:dyDescent="0.25">
      <c r="A9816" s="128"/>
      <c r="B9816" s="2"/>
      <c r="C9816" s="139" t="s">
        <v>19181</v>
      </c>
      <c r="D9816" s="124" t="s">
        <v>19180</v>
      </c>
      <c r="E9816" s="118" t="s">
        <v>48</v>
      </c>
      <c r="F9816" s="124" t="s">
        <v>35249</v>
      </c>
      <c r="G9816" s="118" t="s">
        <v>34659</v>
      </c>
      <c r="H9816" s="137"/>
      <c r="I9816" s="119"/>
      <c r="J9816" s="129"/>
      <c r="K9816" s="129"/>
      <c r="L9816" s="129">
        <v>0</v>
      </c>
      <c r="M9816" s="134"/>
    </row>
    <row r="9817" spans="1:13" hidden="1" x14ac:dyDescent="0.25">
      <c r="A9817" s="128"/>
      <c r="B9817" s="2"/>
      <c r="C9817" s="139" t="s">
        <v>19177</v>
      </c>
      <c r="D9817" s="124" t="s">
        <v>19176</v>
      </c>
      <c r="E9817" s="118" t="s">
        <v>48</v>
      </c>
      <c r="F9817" s="124" t="s">
        <v>35249</v>
      </c>
      <c r="G9817" s="118" t="s">
        <v>34659</v>
      </c>
      <c r="H9817" s="137"/>
      <c r="I9817" s="119"/>
      <c r="J9817" s="129"/>
      <c r="K9817" s="129"/>
      <c r="L9817" s="129">
        <v>0</v>
      </c>
      <c r="M9817" s="134" t="s">
        <v>24087</v>
      </c>
    </row>
    <row r="9818" spans="1:13" hidden="1" x14ac:dyDescent="0.25">
      <c r="A9818" s="128"/>
      <c r="B9818" s="2"/>
      <c r="C9818" s="139" t="s">
        <v>9696</v>
      </c>
      <c r="D9818" s="124" t="s">
        <v>9697</v>
      </c>
      <c r="E9818" s="118" t="s">
        <v>48</v>
      </c>
      <c r="F9818" s="124" t="s">
        <v>35249</v>
      </c>
      <c r="G9818" s="118" t="s">
        <v>2</v>
      </c>
      <c r="H9818" s="137"/>
      <c r="I9818" s="119"/>
      <c r="J9818" s="129"/>
      <c r="K9818" s="129"/>
      <c r="L9818" s="129">
        <v>0</v>
      </c>
      <c r="M9818" s="134" t="s">
        <v>24088</v>
      </c>
    </row>
    <row r="9819" spans="1:13" hidden="1" x14ac:dyDescent="0.25">
      <c r="A9819" s="128"/>
      <c r="B9819" s="2"/>
      <c r="C9819" s="139" t="s">
        <v>9698</v>
      </c>
      <c r="D9819" s="124" t="s">
        <v>9699</v>
      </c>
      <c r="E9819" s="118" t="s">
        <v>48</v>
      </c>
      <c r="F9819" s="124" t="s">
        <v>35249</v>
      </c>
      <c r="G9819" s="118" t="s">
        <v>59</v>
      </c>
      <c r="H9819" s="137"/>
      <c r="I9819" s="119"/>
      <c r="J9819" s="129"/>
      <c r="K9819" s="129"/>
      <c r="L9819" s="129">
        <v>0</v>
      </c>
      <c r="M9819" s="134" t="s">
        <v>24089</v>
      </c>
    </row>
    <row r="9820" spans="1:13" hidden="1" x14ac:dyDescent="0.25">
      <c r="A9820" s="128"/>
      <c r="B9820" s="2"/>
      <c r="C9820" s="139" t="s">
        <v>9700</v>
      </c>
      <c r="D9820" s="124" t="s">
        <v>9701</v>
      </c>
      <c r="E9820" s="118" t="s">
        <v>48</v>
      </c>
      <c r="F9820" s="124" t="s">
        <v>35249</v>
      </c>
      <c r="G9820" s="118" t="s">
        <v>59</v>
      </c>
      <c r="H9820" s="137"/>
      <c r="I9820" s="119"/>
      <c r="J9820" s="129"/>
      <c r="K9820" s="129"/>
      <c r="L9820" s="129">
        <v>0</v>
      </c>
      <c r="M9820" s="134"/>
    </row>
    <row r="9821" spans="1:13" hidden="1" x14ac:dyDescent="0.25">
      <c r="A9821" s="128"/>
      <c r="B9821" s="2"/>
      <c r="C9821" s="139" t="s">
        <v>9702</v>
      </c>
      <c r="D9821" s="124" t="s">
        <v>9703</v>
      </c>
      <c r="E9821" s="118" t="s">
        <v>48</v>
      </c>
      <c r="F9821" s="124" t="s">
        <v>35249</v>
      </c>
      <c r="G9821" s="118" t="s">
        <v>59</v>
      </c>
      <c r="H9821" s="137"/>
      <c r="I9821" s="119"/>
      <c r="J9821" s="129"/>
      <c r="K9821" s="129"/>
      <c r="L9821" s="129">
        <v>0</v>
      </c>
      <c r="M9821" s="134"/>
    </row>
    <row r="9822" spans="1:13" hidden="1" x14ac:dyDescent="0.25">
      <c r="A9822" s="128"/>
      <c r="B9822" s="2"/>
      <c r="C9822" s="139" t="s">
        <v>9704</v>
      </c>
      <c r="D9822" s="124" t="s">
        <v>9705</v>
      </c>
      <c r="E9822" s="118" t="s">
        <v>48</v>
      </c>
      <c r="F9822" s="124" t="s">
        <v>35249</v>
      </c>
      <c r="G9822" s="118" t="s">
        <v>59</v>
      </c>
      <c r="H9822" s="137"/>
      <c r="I9822" s="119"/>
      <c r="J9822" s="129"/>
      <c r="K9822" s="129"/>
      <c r="L9822" s="129">
        <v>0</v>
      </c>
      <c r="M9822" s="134" t="s">
        <v>24090</v>
      </c>
    </row>
    <row r="9823" spans="1:13" hidden="1" x14ac:dyDescent="0.25">
      <c r="A9823" s="128"/>
      <c r="B9823" s="2"/>
      <c r="C9823" s="139" t="s">
        <v>9706</v>
      </c>
      <c r="D9823" s="124" t="s">
        <v>9707</v>
      </c>
      <c r="E9823" s="118" t="s">
        <v>48</v>
      </c>
      <c r="F9823" s="124" t="s">
        <v>35249</v>
      </c>
      <c r="G9823" s="118" t="s">
        <v>59</v>
      </c>
      <c r="H9823" s="137"/>
      <c r="I9823" s="119"/>
      <c r="J9823" s="129">
        <v>1.2</v>
      </c>
      <c r="K9823" s="129">
        <v>2.4</v>
      </c>
      <c r="L9823" s="129">
        <v>2.88</v>
      </c>
      <c r="M9823" s="134"/>
    </row>
    <row r="9824" spans="1:13" hidden="1" x14ac:dyDescent="0.25">
      <c r="A9824" s="128"/>
      <c r="B9824" s="2"/>
      <c r="C9824" s="139" t="s">
        <v>9708</v>
      </c>
      <c r="D9824" s="124" t="s">
        <v>9709</v>
      </c>
      <c r="E9824" s="118" t="s">
        <v>48</v>
      </c>
      <c r="F9824" s="124" t="s">
        <v>35249</v>
      </c>
      <c r="G9824" s="118" t="s">
        <v>59</v>
      </c>
      <c r="H9824" s="137"/>
      <c r="I9824" s="119"/>
      <c r="J9824" s="129"/>
      <c r="K9824" s="129"/>
      <c r="L9824" s="129">
        <v>0</v>
      </c>
      <c r="M9824" s="134"/>
    </row>
    <row r="9825" spans="1:13" hidden="1" x14ac:dyDescent="0.25">
      <c r="A9825" s="128"/>
      <c r="B9825" s="2"/>
      <c r="C9825" s="139" t="s">
        <v>9710</v>
      </c>
      <c r="D9825" s="124" t="s">
        <v>9711</v>
      </c>
      <c r="E9825" s="118" t="s">
        <v>48</v>
      </c>
      <c r="F9825" s="124" t="s">
        <v>35249</v>
      </c>
      <c r="G9825" s="118" t="s">
        <v>2</v>
      </c>
      <c r="H9825" s="137"/>
      <c r="I9825" s="119"/>
      <c r="J9825" s="129"/>
      <c r="K9825" s="129"/>
      <c r="L9825" s="129">
        <v>0</v>
      </c>
      <c r="M9825" s="134" t="s">
        <v>24091</v>
      </c>
    </row>
    <row r="9826" spans="1:13" hidden="1" x14ac:dyDescent="0.25">
      <c r="A9826" s="128"/>
      <c r="B9826" s="2"/>
      <c r="C9826" s="139" t="s">
        <v>9712</v>
      </c>
      <c r="D9826" s="124" t="s">
        <v>9713</v>
      </c>
      <c r="E9826" s="118" t="s">
        <v>48</v>
      </c>
      <c r="F9826" s="124" t="s">
        <v>35249</v>
      </c>
      <c r="G9826" s="118" t="s">
        <v>2</v>
      </c>
      <c r="H9826" s="137"/>
      <c r="I9826" s="119"/>
      <c r="J9826" s="129"/>
      <c r="K9826" s="129"/>
      <c r="L9826" s="129">
        <v>0</v>
      </c>
      <c r="M9826" s="134" t="s">
        <v>24092</v>
      </c>
    </row>
    <row r="9827" spans="1:13" hidden="1" x14ac:dyDescent="0.25">
      <c r="A9827" s="128"/>
      <c r="B9827" s="2"/>
      <c r="C9827" s="139" t="s">
        <v>9714</v>
      </c>
      <c r="D9827" s="124" t="s">
        <v>9715</v>
      </c>
      <c r="E9827" s="118" t="s">
        <v>48</v>
      </c>
      <c r="F9827" s="124" t="s">
        <v>35249</v>
      </c>
      <c r="G9827" s="118" t="s">
        <v>59</v>
      </c>
      <c r="H9827" s="137"/>
      <c r="I9827" s="119"/>
      <c r="J9827" s="129"/>
      <c r="K9827" s="129"/>
      <c r="L9827" s="129">
        <v>0</v>
      </c>
      <c r="M9827" s="134"/>
    </row>
    <row r="9828" spans="1:13" hidden="1" x14ac:dyDescent="0.25">
      <c r="A9828" s="128"/>
      <c r="B9828" s="2"/>
      <c r="C9828" s="139" t="s">
        <v>9716</v>
      </c>
      <c r="D9828" s="124" t="s">
        <v>9717</v>
      </c>
      <c r="E9828" s="118" t="s">
        <v>48</v>
      </c>
      <c r="F9828" s="124" t="s">
        <v>35249</v>
      </c>
      <c r="G9828" s="118" t="s">
        <v>2</v>
      </c>
      <c r="H9828" s="137"/>
      <c r="I9828" s="119"/>
      <c r="J9828" s="129"/>
      <c r="K9828" s="129"/>
      <c r="L9828" s="129">
        <v>0</v>
      </c>
      <c r="M9828" s="134"/>
    </row>
    <row r="9829" spans="1:13" hidden="1" x14ac:dyDescent="0.25">
      <c r="A9829" s="128"/>
      <c r="B9829" s="2"/>
      <c r="C9829" s="139" t="s">
        <v>19153</v>
      </c>
      <c r="D9829" s="124" t="s">
        <v>19152</v>
      </c>
      <c r="E9829" s="118" t="s">
        <v>48</v>
      </c>
      <c r="F9829" s="124" t="s">
        <v>35249</v>
      </c>
      <c r="G9829" s="118" t="s">
        <v>34659</v>
      </c>
      <c r="H9829" s="137"/>
      <c r="I9829" s="119"/>
      <c r="J9829" s="129"/>
      <c r="K9829" s="129"/>
      <c r="L9829" s="129">
        <v>0</v>
      </c>
      <c r="M9829" s="134" t="s">
        <v>24093</v>
      </c>
    </row>
    <row r="9830" spans="1:13" hidden="1" x14ac:dyDescent="0.25">
      <c r="A9830" s="128"/>
      <c r="B9830" s="2"/>
      <c r="C9830" s="139" t="s">
        <v>9718</v>
      </c>
      <c r="D9830" s="124" t="s">
        <v>9719</v>
      </c>
      <c r="E9830" s="118" t="s">
        <v>48</v>
      </c>
      <c r="F9830" s="124" t="s">
        <v>35249</v>
      </c>
      <c r="G9830" s="118" t="s">
        <v>59</v>
      </c>
      <c r="H9830" s="137"/>
      <c r="I9830" s="119"/>
      <c r="J9830" s="129"/>
      <c r="K9830" s="129"/>
      <c r="L9830" s="129">
        <v>0</v>
      </c>
      <c r="M9830" s="134"/>
    </row>
    <row r="9831" spans="1:13" hidden="1" x14ac:dyDescent="0.25">
      <c r="A9831" s="128"/>
      <c r="B9831" s="2"/>
      <c r="C9831" s="139" t="s">
        <v>9720</v>
      </c>
      <c r="D9831" s="124" t="s">
        <v>9721</v>
      </c>
      <c r="E9831" s="118" t="s">
        <v>48</v>
      </c>
      <c r="F9831" s="124" t="s">
        <v>35249</v>
      </c>
      <c r="G9831" s="118" t="s">
        <v>2</v>
      </c>
      <c r="H9831" s="137"/>
      <c r="I9831" s="119"/>
      <c r="J9831" s="129"/>
      <c r="K9831" s="129"/>
      <c r="L9831" s="129">
        <v>0</v>
      </c>
      <c r="M9831" s="134"/>
    </row>
    <row r="9832" spans="1:13" hidden="1" x14ac:dyDescent="0.25">
      <c r="A9832" s="128"/>
      <c r="B9832" s="2"/>
      <c r="C9832" s="139" t="s">
        <v>9722</v>
      </c>
      <c r="D9832" s="124" t="s">
        <v>9723</v>
      </c>
      <c r="E9832" s="118" t="s">
        <v>48</v>
      </c>
      <c r="F9832" s="124" t="s">
        <v>35249</v>
      </c>
      <c r="G9832" s="118" t="s">
        <v>2</v>
      </c>
      <c r="H9832" s="137"/>
      <c r="I9832" s="119"/>
      <c r="J9832" s="129"/>
      <c r="K9832" s="129"/>
      <c r="L9832" s="129">
        <v>0</v>
      </c>
      <c r="M9832" s="134" t="s">
        <v>24094</v>
      </c>
    </row>
    <row r="9833" spans="1:13" hidden="1" x14ac:dyDescent="0.25">
      <c r="A9833" s="128"/>
      <c r="B9833" s="2"/>
      <c r="C9833" s="139" t="s">
        <v>9724</v>
      </c>
      <c r="D9833" s="124" t="s">
        <v>9725</v>
      </c>
      <c r="E9833" s="118" t="s">
        <v>48</v>
      </c>
      <c r="F9833" s="124" t="s">
        <v>35249</v>
      </c>
      <c r="G9833" s="118" t="s">
        <v>2</v>
      </c>
      <c r="H9833" s="137"/>
      <c r="I9833" s="119"/>
      <c r="J9833" s="129"/>
      <c r="K9833" s="129"/>
      <c r="L9833" s="129">
        <v>0</v>
      </c>
      <c r="M9833" s="134" t="s">
        <v>24094</v>
      </c>
    </row>
    <row r="9834" spans="1:13" hidden="1" x14ac:dyDescent="0.25">
      <c r="A9834" s="128"/>
      <c r="B9834" s="2"/>
      <c r="C9834" s="139" t="s">
        <v>9726</v>
      </c>
      <c r="D9834" s="124" t="s">
        <v>9727</v>
      </c>
      <c r="E9834" s="118" t="s">
        <v>48</v>
      </c>
      <c r="F9834" s="124" t="s">
        <v>35249</v>
      </c>
      <c r="G9834" s="118" t="s">
        <v>2</v>
      </c>
      <c r="H9834" s="137"/>
      <c r="I9834" s="119"/>
      <c r="J9834" s="129"/>
      <c r="K9834" s="129"/>
      <c r="L9834" s="129">
        <v>0</v>
      </c>
      <c r="M9834" s="134"/>
    </row>
    <row r="9835" spans="1:13" hidden="1" x14ac:dyDescent="0.25">
      <c r="A9835" s="128"/>
      <c r="B9835" s="2"/>
      <c r="C9835" s="139" t="s">
        <v>9728</v>
      </c>
      <c r="D9835" s="124" t="s">
        <v>9729</v>
      </c>
      <c r="E9835" s="118" t="s">
        <v>48</v>
      </c>
      <c r="F9835" s="124" t="s">
        <v>35249</v>
      </c>
      <c r="G9835" s="118" t="s">
        <v>2</v>
      </c>
      <c r="H9835" s="137"/>
      <c r="I9835" s="119"/>
      <c r="J9835" s="129"/>
      <c r="K9835" s="129"/>
      <c r="L9835" s="129">
        <v>0</v>
      </c>
      <c r="M9835" s="134" t="s">
        <v>24095</v>
      </c>
    </row>
    <row r="9836" spans="1:13" hidden="1" x14ac:dyDescent="0.25">
      <c r="A9836" s="128"/>
      <c r="B9836" s="2"/>
      <c r="C9836" s="139" t="s">
        <v>9730</v>
      </c>
      <c r="D9836" s="124" t="s">
        <v>9731</v>
      </c>
      <c r="E9836" s="118" t="s">
        <v>48</v>
      </c>
      <c r="F9836" s="124" t="s">
        <v>35249</v>
      </c>
      <c r="G9836" s="118" t="s">
        <v>2</v>
      </c>
      <c r="H9836" s="137"/>
      <c r="I9836" s="119"/>
      <c r="J9836" s="129"/>
      <c r="K9836" s="129"/>
      <c r="L9836" s="129">
        <v>0</v>
      </c>
      <c r="M9836" s="134" t="s">
        <v>24095</v>
      </c>
    </row>
    <row r="9837" spans="1:13" hidden="1" x14ac:dyDescent="0.25">
      <c r="A9837" s="128"/>
      <c r="B9837" s="2"/>
      <c r="C9837" s="139" t="s">
        <v>9732</v>
      </c>
      <c r="D9837" s="124" t="s">
        <v>9733</v>
      </c>
      <c r="E9837" s="118" t="s">
        <v>48</v>
      </c>
      <c r="F9837" s="124" t="s">
        <v>35249</v>
      </c>
      <c r="G9837" s="118" t="s">
        <v>2</v>
      </c>
      <c r="H9837" s="137"/>
      <c r="I9837" s="119"/>
      <c r="J9837" s="129"/>
      <c r="K9837" s="129"/>
      <c r="L9837" s="129">
        <v>0</v>
      </c>
      <c r="M9837" s="134" t="s">
        <v>24095</v>
      </c>
    </row>
    <row r="9838" spans="1:13" hidden="1" x14ac:dyDescent="0.25">
      <c r="A9838" s="128"/>
      <c r="B9838" s="2"/>
      <c r="C9838" s="139" t="s">
        <v>9734</v>
      </c>
      <c r="D9838" s="124" t="s">
        <v>9735</v>
      </c>
      <c r="E9838" s="118" t="s">
        <v>48</v>
      </c>
      <c r="F9838" s="124" t="s">
        <v>35249</v>
      </c>
      <c r="G9838" s="118" t="s">
        <v>2</v>
      </c>
      <c r="H9838" s="137"/>
      <c r="I9838" s="119"/>
      <c r="J9838" s="129"/>
      <c r="K9838" s="129"/>
      <c r="L9838" s="129">
        <v>0</v>
      </c>
      <c r="M9838" s="134" t="s">
        <v>24095</v>
      </c>
    </row>
    <row r="9839" spans="1:13" hidden="1" x14ac:dyDescent="0.25">
      <c r="A9839" s="128"/>
      <c r="B9839" s="2"/>
      <c r="C9839" s="139" t="s">
        <v>9736</v>
      </c>
      <c r="D9839" s="124" t="s">
        <v>9737</v>
      </c>
      <c r="E9839" s="118" t="s">
        <v>48</v>
      </c>
      <c r="F9839" s="124" t="s">
        <v>35249</v>
      </c>
      <c r="G9839" s="118" t="s">
        <v>2</v>
      </c>
      <c r="H9839" s="137"/>
      <c r="I9839" s="119"/>
      <c r="J9839" s="129"/>
      <c r="K9839" s="129"/>
      <c r="L9839" s="129">
        <v>0</v>
      </c>
      <c r="M9839" s="134" t="s">
        <v>24095</v>
      </c>
    </row>
    <row r="9840" spans="1:13" hidden="1" x14ac:dyDescent="0.25">
      <c r="A9840" s="128"/>
      <c r="B9840" s="2"/>
      <c r="C9840" s="139" t="s">
        <v>9738</v>
      </c>
      <c r="D9840" s="124" t="s">
        <v>9739</v>
      </c>
      <c r="E9840" s="118" t="s">
        <v>48</v>
      </c>
      <c r="F9840" s="124" t="s">
        <v>35249</v>
      </c>
      <c r="G9840" s="118" t="s">
        <v>2</v>
      </c>
      <c r="H9840" s="137"/>
      <c r="I9840" s="119"/>
      <c r="J9840" s="129"/>
      <c r="K9840" s="129"/>
      <c r="L9840" s="129">
        <v>0</v>
      </c>
      <c r="M9840" s="134" t="s">
        <v>24095</v>
      </c>
    </row>
    <row r="9841" spans="1:13" hidden="1" x14ac:dyDescent="0.25">
      <c r="A9841" s="128"/>
      <c r="B9841" s="2"/>
      <c r="C9841" s="139" t="s">
        <v>9740</v>
      </c>
      <c r="D9841" s="124" t="s">
        <v>9741</v>
      </c>
      <c r="E9841" s="118" t="s">
        <v>48</v>
      </c>
      <c r="F9841" s="124" t="s">
        <v>35249</v>
      </c>
      <c r="G9841" s="118" t="s">
        <v>59</v>
      </c>
      <c r="H9841" s="137"/>
      <c r="I9841" s="119"/>
      <c r="J9841" s="129"/>
      <c r="K9841" s="129"/>
      <c r="L9841" s="129">
        <v>0</v>
      </c>
      <c r="M9841" s="134" t="s">
        <v>24095</v>
      </c>
    </row>
    <row r="9842" spans="1:13" hidden="1" x14ac:dyDescent="0.25">
      <c r="A9842" s="128"/>
      <c r="B9842" s="2"/>
      <c r="C9842" s="139" t="s">
        <v>9742</v>
      </c>
      <c r="D9842" s="124" t="s">
        <v>9743</v>
      </c>
      <c r="E9842" s="118" t="s">
        <v>48</v>
      </c>
      <c r="F9842" s="124" t="s">
        <v>35249</v>
      </c>
      <c r="G9842" s="118" t="s">
        <v>2</v>
      </c>
      <c r="H9842" s="137"/>
      <c r="I9842" s="119"/>
      <c r="J9842" s="129"/>
      <c r="K9842" s="129"/>
      <c r="L9842" s="129">
        <v>0</v>
      </c>
      <c r="M9842" s="134" t="s">
        <v>24095</v>
      </c>
    </row>
    <row r="9843" spans="1:13" hidden="1" x14ac:dyDescent="0.25">
      <c r="A9843" s="128"/>
      <c r="B9843" s="2"/>
      <c r="C9843" s="139" t="s">
        <v>9744</v>
      </c>
      <c r="D9843" s="124" t="s">
        <v>9745</v>
      </c>
      <c r="E9843" s="118" t="s">
        <v>48</v>
      </c>
      <c r="F9843" s="124" t="s">
        <v>35249</v>
      </c>
      <c r="G9843" s="118" t="s">
        <v>2</v>
      </c>
      <c r="H9843" s="137"/>
      <c r="I9843" s="119"/>
      <c r="J9843" s="129"/>
      <c r="K9843" s="129"/>
      <c r="L9843" s="129">
        <v>0</v>
      </c>
      <c r="M9843" s="134" t="s">
        <v>24095</v>
      </c>
    </row>
    <row r="9844" spans="1:13" hidden="1" x14ac:dyDescent="0.25">
      <c r="A9844" s="128"/>
      <c r="B9844" s="2"/>
      <c r="C9844" s="139" t="s">
        <v>9746</v>
      </c>
      <c r="D9844" s="124" t="s">
        <v>9747</v>
      </c>
      <c r="E9844" s="118" t="s">
        <v>48</v>
      </c>
      <c r="F9844" s="124" t="s">
        <v>35249</v>
      </c>
      <c r="G9844" s="118" t="s">
        <v>59</v>
      </c>
      <c r="H9844" s="137"/>
      <c r="I9844" s="119"/>
      <c r="J9844" s="129"/>
      <c r="K9844" s="129"/>
      <c r="L9844" s="129">
        <v>0</v>
      </c>
      <c r="M9844" s="134" t="s">
        <v>24095</v>
      </c>
    </row>
    <row r="9845" spans="1:13" hidden="1" x14ac:dyDescent="0.25">
      <c r="A9845" s="128"/>
      <c r="B9845" s="2"/>
      <c r="C9845" s="139" t="s">
        <v>9748</v>
      </c>
      <c r="D9845" s="124" t="s">
        <v>9749</v>
      </c>
      <c r="E9845" s="118" t="s">
        <v>48</v>
      </c>
      <c r="F9845" s="124" t="s">
        <v>35249</v>
      </c>
      <c r="G9845" s="118" t="s">
        <v>2</v>
      </c>
      <c r="H9845" s="137"/>
      <c r="I9845" s="119"/>
      <c r="J9845" s="129"/>
      <c r="K9845" s="129"/>
      <c r="L9845" s="129">
        <v>0</v>
      </c>
      <c r="M9845" s="134" t="s">
        <v>24095</v>
      </c>
    </row>
    <row r="9846" spans="1:13" hidden="1" x14ac:dyDescent="0.25">
      <c r="A9846" s="128"/>
      <c r="B9846" s="2"/>
      <c r="C9846" s="139" t="s">
        <v>9750</v>
      </c>
      <c r="D9846" s="124" t="s">
        <v>9751</v>
      </c>
      <c r="E9846" s="118" t="s">
        <v>48</v>
      </c>
      <c r="F9846" s="124" t="s">
        <v>35249</v>
      </c>
      <c r="G9846" s="118" t="s">
        <v>59</v>
      </c>
      <c r="H9846" s="137"/>
      <c r="I9846" s="119"/>
      <c r="J9846" s="129"/>
      <c r="K9846" s="129"/>
      <c r="L9846" s="129">
        <v>0</v>
      </c>
      <c r="M9846" s="134" t="s">
        <v>24095</v>
      </c>
    </row>
    <row r="9847" spans="1:13" hidden="1" x14ac:dyDescent="0.25">
      <c r="A9847" s="128"/>
      <c r="B9847" s="2"/>
      <c r="C9847" s="139" t="s">
        <v>19175</v>
      </c>
      <c r="D9847" s="124" t="s">
        <v>19174</v>
      </c>
      <c r="E9847" s="118" t="s">
        <v>48</v>
      </c>
      <c r="F9847" s="124" t="s">
        <v>35249</v>
      </c>
      <c r="G9847" s="118" t="s">
        <v>34659</v>
      </c>
      <c r="H9847" s="137"/>
      <c r="I9847" s="119"/>
      <c r="J9847" s="129"/>
      <c r="K9847" s="129"/>
      <c r="L9847" s="129">
        <v>0</v>
      </c>
      <c r="M9847" s="134" t="s">
        <v>24095</v>
      </c>
    </row>
    <row r="9848" spans="1:13" hidden="1" x14ac:dyDescent="0.25">
      <c r="A9848" s="128"/>
      <c r="B9848" s="2"/>
      <c r="C9848" s="139" t="s">
        <v>9752</v>
      </c>
      <c r="D9848" s="124" t="s">
        <v>9753</v>
      </c>
      <c r="E9848" s="118" t="s">
        <v>48</v>
      </c>
      <c r="F9848" s="124" t="s">
        <v>35249</v>
      </c>
      <c r="G9848" s="118" t="s">
        <v>2</v>
      </c>
      <c r="H9848" s="137"/>
      <c r="I9848" s="119"/>
      <c r="J9848" s="129"/>
      <c r="K9848" s="129"/>
      <c r="L9848" s="129">
        <v>0</v>
      </c>
      <c r="M9848" s="134" t="s">
        <v>24096</v>
      </c>
    </row>
    <row r="9849" spans="1:13" hidden="1" x14ac:dyDescent="0.25">
      <c r="A9849" s="128"/>
      <c r="B9849" s="2"/>
      <c r="C9849" s="139" t="s">
        <v>19173</v>
      </c>
      <c r="D9849" s="124" t="s">
        <v>19172</v>
      </c>
      <c r="E9849" s="118" t="s">
        <v>48</v>
      </c>
      <c r="F9849" s="124" t="s">
        <v>35249</v>
      </c>
      <c r="G9849" s="118" t="s">
        <v>59</v>
      </c>
      <c r="H9849" s="137"/>
      <c r="I9849" s="119"/>
      <c r="J9849" s="129"/>
      <c r="K9849" s="129"/>
      <c r="L9849" s="129">
        <v>0</v>
      </c>
      <c r="M9849" s="134" t="s">
        <v>24097</v>
      </c>
    </row>
    <row r="9850" spans="1:13" hidden="1" x14ac:dyDescent="0.25">
      <c r="A9850" s="128"/>
      <c r="B9850" s="2"/>
      <c r="C9850" s="139" t="s">
        <v>9754</v>
      </c>
      <c r="D9850" s="124" t="s">
        <v>9755</v>
      </c>
      <c r="E9850" s="118" t="s">
        <v>48</v>
      </c>
      <c r="F9850" s="124" t="s">
        <v>35249</v>
      </c>
      <c r="G9850" s="118" t="s">
        <v>2</v>
      </c>
      <c r="H9850" s="137"/>
      <c r="I9850" s="119"/>
      <c r="J9850" s="129"/>
      <c r="K9850" s="129"/>
      <c r="L9850" s="129">
        <v>0</v>
      </c>
      <c r="M9850" s="134" t="s">
        <v>24098</v>
      </c>
    </row>
    <row r="9851" spans="1:13" hidden="1" x14ac:dyDescent="0.25">
      <c r="A9851" s="128"/>
      <c r="B9851" s="2"/>
      <c r="C9851" s="139" t="s">
        <v>9756</v>
      </c>
      <c r="D9851" s="124" t="s">
        <v>9757</v>
      </c>
      <c r="E9851" s="118" t="s">
        <v>48</v>
      </c>
      <c r="F9851" s="124" t="s">
        <v>35249</v>
      </c>
      <c r="G9851" s="118" t="s">
        <v>2</v>
      </c>
      <c r="H9851" s="137"/>
      <c r="I9851" s="119"/>
      <c r="J9851" s="129"/>
      <c r="K9851" s="129"/>
      <c r="L9851" s="129">
        <v>0</v>
      </c>
      <c r="M9851" s="134" t="s">
        <v>24099</v>
      </c>
    </row>
    <row r="9852" spans="1:13" hidden="1" x14ac:dyDescent="0.25">
      <c r="A9852" s="128"/>
      <c r="B9852" s="2"/>
      <c r="C9852" s="139" t="s">
        <v>9758</v>
      </c>
      <c r="D9852" s="124" t="s">
        <v>9759</v>
      </c>
      <c r="E9852" s="118" t="s">
        <v>48</v>
      </c>
      <c r="F9852" s="124" t="s">
        <v>35249</v>
      </c>
      <c r="G9852" s="118" t="s">
        <v>2</v>
      </c>
      <c r="H9852" s="137"/>
      <c r="I9852" s="119"/>
      <c r="J9852" s="129"/>
      <c r="K9852" s="129"/>
      <c r="L9852" s="129">
        <v>0</v>
      </c>
      <c r="M9852" s="134" t="s">
        <v>24100</v>
      </c>
    </row>
    <row r="9853" spans="1:13" hidden="1" x14ac:dyDescent="0.25">
      <c r="A9853" s="128"/>
      <c r="B9853" s="2"/>
      <c r="C9853" s="139" t="s">
        <v>9760</v>
      </c>
      <c r="D9853" s="124" t="s">
        <v>9761</v>
      </c>
      <c r="E9853" s="118" t="s">
        <v>48</v>
      </c>
      <c r="F9853" s="124" t="s">
        <v>35249</v>
      </c>
      <c r="G9853" s="118" t="s">
        <v>2</v>
      </c>
      <c r="H9853" s="137"/>
      <c r="I9853" s="119"/>
      <c r="J9853" s="129"/>
      <c r="K9853" s="129"/>
      <c r="L9853" s="129">
        <v>0</v>
      </c>
      <c r="M9853" s="134" t="s">
        <v>24101</v>
      </c>
    </row>
    <row r="9854" spans="1:13" hidden="1" x14ac:dyDescent="0.25">
      <c r="A9854" s="128"/>
      <c r="B9854" s="2"/>
      <c r="C9854" s="139" t="s">
        <v>9762</v>
      </c>
      <c r="D9854" s="124" t="s">
        <v>9763</v>
      </c>
      <c r="E9854" s="118" t="s">
        <v>48</v>
      </c>
      <c r="F9854" s="124" t="s">
        <v>35249</v>
      </c>
      <c r="G9854" s="118" t="s">
        <v>235</v>
      </c>
      <c r="H9854" s="137"/>
      <c r="I9854" s="119"/>
      <c r="J9854" s="129"/>
      <c r="K9854" s="129"/>
      <c r="L9854" s="129">
        <v>0</v>
      </c>
      <c r="M9854" s="134"/>
    </row>
    <row r="9855" spans="1:13" hidden="1" x14ac:dyDescent="0.25">
      <c r="A9855" s="128"/>
      <c r="B9855" s="2"/>
      <c r="C9855" s="139" t="s">
        <v>9764</v>
      </c>
      <c r="D9855" s="124" t="s">
        <v>9765</v>
      </c>
      <c r="E9855" s="118" t="s">
        <v>48</v>
      </c>
      <c r="F9855" s="124" t="s">
        <v>35249</v>
      </c>
      <c r="G9855" s="118" t="s">
        <v>235</v>
      </c>
      <c r="H9855" s="137"/>
      <c r="I9855" s="119"/>
      <c r="J9855" s="129"/>
      <c r="K9855" s="129"/>
      <c r="L9855" s="129">
        <v>0</v>
      </c>
      <c r="M9855" s="134"/>
    </row>
    <row r="9856" spans="1:13" hidden="1" x14ac:dyDescent="0.25">
      <c r="A9856" s="128"/>
      <c r="B9856" s="2"/>
      <c r="C9856" s="139" t="s">
        <v>9766</v>
      </c>
      <c r="D9856" s="124" t="s">
        <v>9767</v>
      </c>
      <c r="E9856" s="118" t="s">
        <v>48</v>
      </c>
      <c r="F9856" s="124" t="s">
        <v>35249</v>
      </c>
      <c r="G9856" s="118" t="s">
        <v>2</v>
      </c>
      <c r="H9856" s="137"/>
      <c r="I9856" s="119"/>
      <c r="J9856" s="129"/>
      <c r="K9856" s="129"/>
      <c r="L9856" s="129">
        <v>0</v>
      </c>
      <c r="M9856" s="134"/>
    </row>
    <row r="9857" spans="1:13" hidden="1" x14ac:dyDescent="0.25">
      <c r="A9857" s="128"/>
      <c r="B9857" s="2"/>
      <c r="C9857" s="139" t="s">
        <v>9768</v>
      </c>
      <c r="D9857" s="124" t="s">
        <v>9769</v>
      </c>
      <c r="E9857" s="118" t="s">
        <v>48</v>
      </c>
      <c r="F9857" s="124" t="s">
        <v>35249</v>
      </c>
      <c r="G9857" s="118" t="s">
        <v>2</v>
      </c>
      <c r="H9857" s="137"/>
      <c r="I9857" s="119"/>
      <c r="J9857" s="129"/>
      <c r="K9857" s="129"/>
      <c r="L9857" s="129">
        <v>0</v>
      </c>
      <c r="M9857" s="134" t="s">
        <v>24102</v>
      </c>
    </row>
    <row r="9858" spans="1:13" hidden="1" x14ac:dyDescent="0.25">
      <c r="A9858" s="128"/>
      <c r="B9858" s="2"/>
      <c r="C9858" s="139" t="s">
        <v>9770</v>
      </c>
      <c r="D9858" s="124" t="s">
        <v>9771</v>
      </c>
      <c r="E9858" s="118" t="s">
        <v>48</v>
      </c>
      <c r="F9858" s="124" t="s">
        <v>35249</v>
      </c>
      <c r="G9858" s="118" t="s">
        <v>2</v>
      </c>
      <c r="H9858" s="137"/>
      <c r="I9858" s="119"/>
      <c r="J9858" s="129"/>
      <c r="K9858" s="129"/>
      <c r="L9858" s="129">
        <v>0</v>
      </c>
      <c r="M9858" s="134" t="s">
        <v>24103</v>
      </c>
    </row>
    <row r="9859" spans="1:13" hidden="1" x14ac:dyDescent="0.25">
      <c r="A9859" s="128"/>
      <c r="B9859" s="2"/>
      <c r="C9859" s="139" t="s">
        <v>9772</v>
      </c>
      <c r="D9859" s="124" t="s">
        <v>9773</v>
      </c>
      <c r="E9859" s="118" t="s">
        <v>48</v>
      </c>
      <c r="F9859" s="124" t="s">
        <v>35249</v>
      </c>
      <c r="G9859" s="118" t="s">
        <v>2</v>
      </c>
      <c r="H9859" s="137"/>
      <c r="I9859" s="119"/>
      <c r="J9859" s="129"/>
      <c r="K9859" s="129"/>
      <c r="L9859" s="129">
        <v>0</v>
      </c>
      <c r="M9859" s="134" t="s">
        <v>24104</v>
      </c>
    </row>
    <row r="9860" spans="1:13" hidden="1" x14ac:dyDescent="0.25">
      <c r="A9860" s="128"/>
      <c r="B9860" s="2"/>
      <c r="C9860" s="139" t="s">
        <v>9774</v>
      </c>
      <c r="D9860" s="124" t="s">
        <v>9775</v>
      </c>
      <c r="E9860" s="118" t="s">
        <v>48</v>
      </c>
      <c r="F9860" s="124" t="s">
        <v>35249</v>
      </c>
      <c r="G9860" s="118" t="s">
        <v>2</v>
      </c>
      <c r="H9860" s="137"/>
      <c r="I9860" s="119"/>
      <c r="J9860" s="129"/>
      <c r="K9860" s="129"/>
      <c r="L9860" s="129">
        <v>0</v>
      </c>
      <c r="M9860" s="134" t="s">
        <v>24105</v>
      </c>
    </row>
    <row r="9861" spans="1:13" hidden="1" x14ac:dyDescent="0.25">
      <c r="A9861" s="128"/>
      <c r="B9861" s="2"/>
      <c r="C9861" s="139" t="s">
        <v>9776</v>
      </c>
      <c r="D9861" s="124" t="s">
        <v>9777</v>
      </c>
      <c r="E9861" s="118" t="s">
        <v>48</v>
      </c>
      <c r="F9861" s="124" t="s">
        <v>35249</v>
      </c>
      <c r="G9861" s="118" t="s">
        <v>2</v>
      </c>
      <c r="H9861" s="137"/>
      <c r="I9861" s="119"/>
      <c r="J9861" s="129"/>
      <c r="K9861" s="129"/>
      <c r="L9861" s="129">
        <v>0</v>
      </c>
      <c r="M9861" s="134" t="s">
        <v>24106</v>
      </c>
    </row>
    <row r="9862" spans="1:13" hidden="1" x14ac:dyDescent="0.25">
      <c r="A9862" s="128"/>
      <c r="B9862" s="2"/>
      <c r="C9862" s="139" t="s">
        <v>9778</v>
      </c>
      <c r="D9862" s="124" t="s">
        <v>9779</v>
      </c>
      <c r="E9862" s="118" t="s">
        <v>48</v>
      </c>
      <c r="F9862" s="124" t="s">
        <v>35249</v>
      </c>
      <c r="G9862" s="118" t="s">
        <v>2</v>
      </c>
      <c r="H9862" s="137"/>
      <c r="I9862" s="119"/>
      <c r="J9862" s="129"/>
      <c r="K9862" s="129"/>
      <c r="L9862" s="129">
        <v>0</v>
      </c>
      <c r="M9862" s="134" t="s">
        <v>24107</v>
      </c>
    </row>
    <row r="9863" spans="1:13" hidden="1" x14ac:dyDescent="0.25">
      <c r="A9863" s="128"/>
      <c r="B9863" s="2"/>
      <c r="C9863" s="139" t="s">
        <v>9780</v>
      </c>
      <c r="D9863" s="124" t="s">
        <v>9781</v>
      </c>
      <c r="E9863" s="118" t="s">
        <v>48</v>
      </c>
      <c r="F9863" s="124" t="s">
        <v>35249</v>
      </c>
      <c r="G9863" s="118" t="s">
        <v>2</v>
      </c>
      <c r="H9863" s="137"/>
      <c r="I9863" s="119"/>
      <c r="J9863" s="129"/>
      <c r="K9863" s="129"/>
      <c r="L9863" s="129">
        <v>0</v>
      </c>
      <c r="M9863" s="134" t="s">
        <v>24108</v>
      </c>
    </row>
    <row r="9864" spans="1:13" hidden="1" x14ac:dyDescent="0.25">
      <c r="A9864" s="128"/>
      <c r="B9864" s="2"/>
      <c r="C9864" s="139" t="s">
        <v>9782</v>
      </c>
      <c r="D9864" s="124" t="s">
        <v>9783</v>
      </c>
      <c r="E9864" s="118" t="s">
        <v>48</v>
      </c>
      <c r="F9864" s="124" t="s">
        <v>35249</v>
      </c>
      <c r="G9864" s="118" t="s">
        <v>2</v>
      </c>
      <c r="H9864" s="137"/>
      <c r="I9864" s="119"/>
      <c r="J9864" s="129"/>
      <c r="K9864" s="129"/>
      <c r="L9864" s="129">
        <v>0</v>
      </c>
      <c r="M9864" s="134" t="s">
        <v>24109</v>
      </c>
    </row>
    <row r="9865" spans="1:13" hidden="1" x14ac:dyDescent="0.25">
      <c r="A9865" s="128"/>
      <c r="B9865" s="2"/>
      <c r="C9865" s="139" t="s">
        <v>9784</v>
      </c>
      <c r="D9865" s="124" t="s">
        <v>9785</v>
      </c>
      <c r="E9865" s="118" t="s">
        <v>48</v>
      </c>
      <c r="F9865" s="124" t="s">
        <v>35249</v>
      </c>
      <c r="G9865" s="118" t="s">
        <v>2</v>
      </c>
      <c r="H9865" s="137"/>
      <c r="I9865" s="119"/>
      <c r="J9865" s="129"/>
      <c r="K9865" s="129"/>
      <c r="L9865" s="129">
        <v>0</v>
      </c>
      <c r="M9865" s="134" t="s">
        <v>24110</v>
      </c>
    </row>
    <row r="9866" spans="1:13" hidden="1" x14ac:dyDescent="0.25">
      <c r="A9866" s="128"/>
      <c r="B9866" s="2"/>
      <c r="C9866" s="139" t="s">
        <v>9786</v>
      </c>
      <c r="D9866" s="124" t="s">
        <v>9787</v>
      </c>
      <c r="E9866" s="118" t="s">
        <v>48</v>
      </c>
      <c r="F9866" s="124" t="s">
        <v>35249</v>
      </c>
      <c r="G9866" s="118" t="s">
        <v>59</v>
      </c>
      <c r="H9866" s="137"/>
      <c r="I9866" s="119"/>
      <c r="J9866" s="129"/>
      <c r="K9866" s="129"/>
      <c r="L9866" s="129">
        <v>0</v>
      </c>
      <c r="M9866" s="134" t="s">
        <v>24111</v>
      </c>
    </row>
    <row r="9867" spans="1:13" hidden="1" x14ac:dyDescent="0.25">
      <c r="A9867" s="128"/>
      <c r="B9867" s="2"/>
      <c r="C9867" s="139" t="s">
        <v>9788</v>
      </c>
      <c r="D9867" s="124" t="s">
        <v>9789</v>
      </c>
      <c r="E9867" s="118" t="s">
        <v>48</v>
      </c>
      <c r="F9867" s="124" t="s">
        <v>35249</v>
      </c>
      <c r="G9867" s="118" t="s">
        <v>2</v>
      </c>
      <c r="H9867" s="137"/>
      <c r="I9867" s="119"/>
      <c r="J9867" s="129"/>
      <c r="K9867" s="129"/>
      <c r="L9867" s="129">
        <v>0</v>
      </c>
      <c r="M9867" s="134" t="s">
        <v>24112</v>
      </c>
    </row>
    <row r="9868" spans="1:13" hidden="1" x14ac:dyDescent="0.25">
      <c r="A9868" s="128"/>
      <c r="B9868" s="2"/>
      <c r="C9868" s="139" t="s">
        <v>9790</v>
      </c>
      <c r="D9868" s="124" t="s">
        <v>9791</v>
      </c>
      <c r="E9868" s="118" t="s">
        <v>48</v>
      </c>
      <c r="F9868" s="124" t="s">
        <v>35249</v>
      </c>
      <c r="G9868" s="118" t="s">
        <v>2</v>
      </c>
      <c r="H9868" s="137"/>
      <c r="I9868" s="119"/>
      <c r="J9868" s="129"/>
      <c r="K9868" s="129"/>
      <c r="L9868" s="129">
        <v>0</v>
      </c>
      <c r="M9868" s="134" t="s">
        <v>24113</v>
      </c>
    </row>
    <row r="9869" spans="1:13" hidden="1" x14ac:dyDescent="0.25">
      <c r="A9869" s="128"/>
      <c r="B9869" s="2"/>
      <c r="C9869" s="139" t="s">
        <v>9792</v>
      </c>
      <c r="D9869" s="124" t="s">
        <v>9793</v>
      </c>
      <c r="E9869" s="118" t="s">
        <v>48</v>
      </c>
      <c r="F9869" s="124" t="s">
        <v>35249</v>
      </c>
      <c r="G9869" s="118" t="s">
        <v>2</v>
      </c>
      <c r="H9869" s="137"/>
      <c r="I9869" s="119"/>
      <c r="J9869" s="129"/>
      <c r="K9869" s="129"/>
      <c r="L9869" s="129">
        <v>0</v>
      </c>
      <c r="M9869" s="134" t="s">
        <v>24113</v>
      </c>
    </row>
    <row r="9870" spans="1:13" hidden="1" x14ac:dyDescent="0.25">
      <c r="A9870" s="128"/>
      <c r="B9870" s="2"/>
      <c r="C9870" s="139" t="s">
        <v>9794</v>
      </c>
      <c r="D9870" s="124" t="s">
        <v>9795</v>
      </c>
      <c r="E9870" s="118" t="s">
        <v>48</v>
      </c>
      <c r="F9870" s="124" t="s">
        <v>35249</v>
      </c>
      <c r="G9870" s="118" t="s">
        <v>2</v>
      </c>
      <c r="H9870" s="137"/>
      <c r="I9870" s="119"/>
      <c r="J9870" s="129"/>
      <c r="K9870" s="129"/>
      <c r="L9870" s="129">
        <v>0</v>
      </c>
      <c r="M9870" s="134" t="s">
        <v>24114</v>
      </c>
    </row>
    <row r="9871" spans="1:13" hidden="1" x14ac:dyDescent="0.25">
      <c r="A9871" s="128"/>
      <c r="B9871" s="2"/>
      <c r="C9871" s="139" t="s">
        <v>9796</v>
      </c>
      <c r="D9871" s="124" t="s">
        <v>9797</v>
      </c>
      <c r="E9871" s="118" t="s">
        <v>48</v>
      </c>
      <c r="F9871" s="124" t="s">
        <v>35249</v>
      </c>
      <c r="G9871" s="118" t="s">
        <v>2</v>
      </c>
      <c r="H9871" s="137"/>
      <c r="I9871" s="119"/>
      <c r="J9871" s="129"/>
      <c r="K9871" s="129"/>
      <c r="L9871" s="129">
        <v>0</v>
      </c>
      <c r="M9871" s="134" t="s">
        <v>24115</v>
      </c>
    </row>
    <row r="9872" spans="1:13" hidden="1" x14ac:dyDescent="0.25">
      <c r="A9872" s="128"/>
      <c r="B9872" s="2"/>
      <c r="C9872" s="139" t="s">
        <v>9798</v>
      </c>
      <c r="D9872" s="124" t="s">
        <v>9799</v>
      </c>
      <c r="E9872" s="118" t="s">
        <v>48</v>
      </c>
      <c r="F9872" s="124" t="s">
        <v>35249</v>
      </c>
      <c r="G9872" s="118" t="s">
        <v>59</v>
      </c>
      <c r="H9872" s="137"/>
      <c r="I9872" s="119"/>
      <c r="J9872" s="129"/>
      <c r="K9872" s="129"/>
      <c r="L9872" s="129">
        <v>0</v>
      </c>
      <c r="M9872" s="134" t="s">
        <v>24116</v>
      </c>
    </row>
    <row r="9873" spans="1:13" hidden="1" x14ac:dyDescent="0.25">
      <c r="A9873" s="128"/>
      <c r="B9873" s="2"/>
      <c r="C9873" s="139" t="s">
        <v>9800</v>
      </c>
      <c r="D9873" s="124" t="s">
        <v>9801</v>
      </c>
      <c r="E9873" s="118" t="s">
        <v>48</v>
      </c>
      <c r="F9873" s="124" t="s">
        <v>35249</v>
      </c>
      <c r="G9873" s="118" t="s">
        <v>2</v>
      </c>
      <c r="H9873" s="137"/>
      <c r="I9873" s="119"/>
      <c r="J9873" s="129"/>
      <c r="K9873" s="129"/>
      <c r="L9873" s="129">
        <v>0</v>
      </c>
      <c r="M9873" s="134" t="s">
        <v>24117</v>
      </c>
    </row>
    <row r="9874" spans="1:13" hidden="1" x14ac:dyDescent="0.25">
      <c r="A9874" s="128"/>
      <c r="B9874" s="2"/>
      <c r="C9874" s="139" t="s">
        <v>9802</v>
      </c>
      <c r="D9874" s="124" t="s">
        <v>9803</v>
      </c>
      <c r="E9874" s="118" t="s">
        <v>48</v>
      </c>
      <c r="F9874" s="124" t="s">
        <v>35249</v>
      </c>
      <c r="G9874" s="118" t="s">
        <v>2</v>
      </c>
      <c r="H9874" s="137"/>
      <c r="I9874" s="119"/>
      <c r="J9874" s="129"/>
      <c r="K9874" s="129"/>
      <c r="L9874" s="129">
        <v>0</v>
      </c>
      <c r="M9874" s="134" t="s">
        <v>24118</v>
      </c>
    </row>
    <row r="9875" spans="1:13" hidden="1" x14ac:dyDescent="0.25">
      <c r="A9875" s="128"/>
      <c r="B9875" s="2"/>
      <c r="C9875" s="139" t="s">
        <v>9804</v>
      </c>
      <c r="D9875" s="124" t="s">
        <v>9805</v>
      </c>
      <c r="E9875" s="118" t="s">
        <v>48</v>
      </c>
      <c r="F9875" s="124" t="s">
        <v>35249</v>
      </c>
      <c r="G9875" s="118" t="s">
        <v>2</v>
      </c>
      <c r="H9875" s="137"/>
      <c r="I9875" s="119"/>
      <c r="J9875" s="129"/>
      <c r="K9875" s="129"/>
      <c r="L9875" s="129">
        <v>0</v>
      </c>
      <c r="M9875" s="134" t="s">
        <v>24119</v>
      </c>
    </row>
    <row r="9876" spans="1:13" hidden="1" x14ac:dyDescent="0.25">
      <c r="A9876" s="128"/>
      <c r="B9876" s="2"/>
      <c r="C9876" s="139" t="s">
        <v>9806</v>
      </c>
      <c r="D9876" s="124" t="s">
        <v>9807</v>
      </c>
      <c r="E9876" s="118" t="s">
        <v>48</v>
      </c>
      <c r="F9876" s="124" t="s">
        <v>35249</v>
      </c>
      <c r="G9876" s="118" t="s">
        <v>2</v>
      </c>
      <c r="H9876" s="137"/>
      <c r="I9876" s="119"/>
      <c r="J9876" s="129"/>
      <c r="K9876" s="129"/>
      <c r="L9876" s="129">
        <v>0</v>
      </c>
      <c r="M9876" s="134" t="s">
        <v>24120</v>
      </c>
    </row>
    <row r="9877" spans="1:13" hidden="1" x14ac:dyDescent="0.25">
      <c r="A9877" s="128"/>
      <c r="B9877" s="2"/>
      <c r="C9877" s="139" t="s">
        <v>9808</v>
      </c>
      <c r="D9877" s="124" t="s">
        <v>9809</v>
      </c>
      <c r="E9877" s="118" t="s">
        <v>48</v>
      </c>
      <c r="F9877" s="124" t="s">
        <v>35249</v>
      </c>
      <c r="G9877" s="118" t="s">
        <v>2</v>
      </c>
      <c r="H9877" s="137"/>
      <c r="I9877" s="119"/>
      <c r="J9877" s="129"/>
      <c r="K9877" s="129"/>
      <c r="L9877" s="129">
        <v>0</v>
      </c>
      <c r="M9877" s="134" t="s">
        <v>24121</v>
      </c>
    </row>
    <row r="9878" spans="1:13" hidden="1" x14ac:dyDescent="0.25">
      <c r="A9878" s="128"/>
      <c r="B9878" s="2"/>
      <c r="C9878" s="139" t="s">
        <v>9810</v>
      </c>
      <c r="D9878" s="124" t="s">
        <v>9811</v>
      </c>
      <c r="E9878" s="118" t="s">
        <v>48</v>
      </c>
      <c r="F9878" s="124" t="s">
        <v>35249</v>
      </c>
      <c r="G9878" s="118" t="s">
        <v>2</v>
      </c>
      <c r="H9878" s="137"/>
      <c r="I9878" s="119"/>
      <c r="J9878" s="129"/>
      <c r="K9878" s="129"/>
      <c r="L9878" s="129">
        <v>0</v>
      </c>
      <c r="M9878" s="134"/>
    </row>
    <row r="9879" spans="1:13" hidden="1" x14ac:dyDescent="0.25">
      <c r="A9879" s="128"/>
      <c r="B9879" s="2"/>
      <c r="C9879" s="139" t="s">
        <v>9812</v>
      </c>
      <c r="D9879" s="124" t="s">
        <v>9813</v>
      </c>
      <c r="E9879" s="118" t="s">
        <v>48</v>
      </c>
      <c r="F9879" s="124" t="s">
        <v>35249</v>
      </c>
      <c r="G9879" s="118" t="s">
        <v>2</v>
      </c>
      <c r="H9879" s="137"/>
      <c r="I9879" s="119"/>
      <c r="J9879" s="129"/>
      <c r="K9879" s="129"/>
      <c r="L9879" s="129">
        <v>0</v>
      </c>
      <c r="M9879" s="134" t="s">
        <v>24122</v>
      </c>
    </row>
    <row r="9880" spans="1:13" hidden="1" x14ac:dyDescent="0.25">
      <c r="A9880" s="128"/>
      <c r="B9880" s="2"/>
      <c r="C9880" s="139" t="s">
        <v>9814</v>
      </c>
      <c r="D9880" s="124" t="s">
        <v>9815</v>
      </c>
      <c r="E9880" s="118" t="s">
        <v>48</v>
      </c>
      <c r="F9880" s="124" t="s">
        <v>35249</v>
      </c>
      <c r="G9880" s="118" t="s">
        <v>2</v>
      </c>
      <c r="H9880" s="137"/>
      <c r="I9880" s="119"/>
      <c r="J9880" s="129"/>
      <c r="K9880" s="129"/>
      <c r="L9880" s="129">
        <v>0</v>
      </c>
      <c r="M9880" s="134" t="s">
        <v>24123</v>
      </c>
    </row>
    <row r="9881" spans="1:13" hidden="1" x14ac:dyDescent="0.25">
      <c r="A9881" s="128"/>
      <c r="B9881" s="2"/>
      <c r="C9881" s="139" t="s">
        <v>9816</v>
      </c>
      <c r="D9881" s="124" t="s">
        <v>9817</v>
      </c>
      <c r="E9881" s="118" t="s">
        <v>48</v>
      </c>
      <c r="F9881" s="124" t="s">
        <v>35249</v>
      </c>
      <c r="G9881" s="118" t="s">
        <v>2</v>
      </c>
      <c r="H9881" s="137"/>
      <c r="I9881" s="119"/>
      <c r="J9881" s="129"/>
      <c r="K9881" s="129"/>
      <c r="L9881" s="129">
        <v>0</v>
      </c>
      <c r="M9881" s="134" t="s">
        <v>24124</v>
      </c>
    </row>
    <row r="9882" spans="1:13" hidden="1" x14ac:dyDescent="0.25">
      <c r="A9882" s="128"/>
      <c r="B9882" s="2"/>
      <c r="C9882" s="139" t="s">
        <v>9818</v>
      </c>
      <c r="D9882" s="124" t="s">
        <v>9819</v>
      </c>
      <c r="E9882" s="118" t="s">
        <v>48</v>
      </c>
      <c r="F9882" s="124" t="s">
        <v>35249</v>
      </c>
      <c r="G9882" s="118" t="s">
        <v>2</v>
      </c>
      <c r="H9882" s="137"/>
      <c r="I9882" s="119"/>
      <c r="J9882" s="129"/>
      <c r="K9882" s="129"/>
      <c r="L9882" s="129">
        <v>0</v>
      </c>
      <c r="M9882" s="134" t="s">
        <v>24125</v>
      </c>
    </row>
    <row r="9883" spans="1:13" hidden="1" x14ac:dyDescent="0.25">
      <c r="A9883" s="128"/>
      <c r="B9883" s="2"/>
      <c r="C9883" s="139" t="s">
        <v>9820</v>
      </c>
      <c r="D9883" s="124" t="s">
        <v>9821</v>
      </c>
      <c r="E9883" s="118" t="s">
        <v>337</v>
      </c>
      <c r="F9883" s="124" t="s">
        <v>338</v>
      </c>
      <c r="G9883" s="118" t="s">
        <v>30</v>
      </c>
      <c r="H9883" s="137"/>
      <c r="I9883" s="119"/>
      <c r="J9883" s="129">
        <v>1.2</v>
      </c>
      <c r="K9883" s="129">
        <v>2.4</v>
      </c>
      <c r="L9883" s="129">
        <v>2.88</v>
      </c>
      <c r="M9883" s="134"/>
    </row>
    <row r="9884" spans="1:13" hidden="1" x14ac:dyDescent="0.25">
      <c r="A9884" s="128"/>
      <c r="B9884" s="2"/>
      <c r="C9884" s="139" t="s">
        <v>9820</v>
      </c>
      <c r="D9884" s="124" t="s">
        <v>9821</v>
      </c>
      <c r="E9884" s="118" t="s">
        <v>359</v>
      </c>
      <c r="F9884" s="124" t="s">
        <v>360</v>
      </c>
      <c r="G9884" s="118" t="s">
        <v>30</v>
      </c>
      <c r="H9884" s="137"/>
      <c r="I9884" s="119"/>
      <c r="J9884" s="129"/>
      <c r="K9884" s="129"/>
      <c r="L9884" s="129">
        <v>0</v>
      </c>
      <c r="M9884" s="134" t="s">
        <v>24126</v>
      </c>
    </row>
    <row r="9885" spans="1:13" hidden="1" x14ac:dyDescent="0.25">
      <c r="A9885" s="128"/>
      <c r="B9885" s="2"/>
      <c r="C9885" s="139" t="s">
        <v>9822</v>
      </c>
      <c r="D9885" s="124" t="s">
        <v>9823</v>
      </c>
      <c r="E9885" s="118" t="s">
        <v>81</v>
      </c>
      <c r="F9885" s="124" t="s">
        <v>82</v>
      </c>
      <c r="G9885" s="118" t="s">
        <v>30</v>
      </c>
      <c r="H9885" s="137"/>
      <c r="I9885" s="119"/>
      <c r="J9885" s="129"/>
      <c r="K9885" s="129"/>
      <c r="L9885" s="129">
        <v>0</v>
      </c>
      <c r="M9885" s="134" t="s">
        <v>11146</v>
      </c>
    </row>
    <row r="9886" spans="1:13" hidden="1" x14ac:dyDescent="0.25">
      <c r="A9886" s="128"/>
      <c r="B9886" s="2"/>
      <c r="C9886" s="139" t="s">
        <v>9824</v>
      </c>
      <c r="D9886" s="124" t="s">
        <v>9825</v>
      </c>
      <c r="E9886" s="118" t="s">
        <v>322</v>
      </c>
      <c r="F9886" s="124" t="s">
        <v>323</v>
      </c>
      <c r="G9886" s="118" t="s">
        <v>235</v>
      </c>
      <c r="H9886" s="137"/>
      <c r="I9886" s="119"/>
      <c r="J9886" s="129"/>
      <c r="K9886" s="129"/>
      <c r="L9886" s="129">
        <v>0</v>
      </c>
      <c r="M9886" s="134" t="s">
        <v>24127</v>
      </c>
    </row>
    <row r="9887" spans="1:13" hidden="1" x14ac:dyDescent="0.25">
      <c r="A9887" s="128"/>
      <c r="B9887" s="2"/>
      <c r="C9887" s="139" t="s">
        <v>9824</v>
      </c>
      <c r="D9887" s="124" t="s">
        <v>9825</v>
      </c>
      <c r="E9887" s="118" t="s">
        <v>9826</v>
      </c>
      <c r="F9887" s="124" t="s">
        <v>9827</v>
      </c>
      <c r="G9887" s="118" t="s">
        <v>235</v>
      </c>
      <c r="H9887" s="137"/>
      <c r="I9887" s="119"/>
      <c r="J9887" s="129"/>
      <c r="K9887" s="129"/>
      <c r="L9887" s="129">
        <v>0</v>
      </c>
      <c r="M9887" s="134" t="s">
        <v>24128</v>
      </c>
    </row>
    <row r="9888" spans="1:13" hidden="1" x14ac:dyDescent="0.25">
      <c r="A9888" s="128"/>
      <c r="B9888" s="2"/>
      <c r="C9888" s="139" t="s">
        <v>9824</v>
      </c>
      <c r="D9888" s="124" t="s">
        <v>9825</v>
      </c>
      <c r="E9888" s="118" t="s">
        <v>324</v>
      </c>
      <c r="F9888" s="124" t="s">
        <v>325</v>
      </c>
      <c r="G9888" s="118" t="s">
        <v>235</v>
      </c>
      <c r="H9888" s="137"/>
      <c r="I9888" s="119"/>
      <c r="J9888" s="129"/>
      <c r="K9888" s="129"/>
      <c r="L9888" s="129">
        <v>0</v>
      </c>
      <c r="M9888" s="134" t="s">
        <v>24129</v>
      </c>
    </row>
    <row r="9889" spans="1:13" hidden="1" x14ac:dyDescent="0.25">
      <c r="A9889" s="128"/>
      <c r="B9889" s="2"/>
      <c r="C9889" s="139" t="s">
        <v>9828</v>
      </c>
      <c r="D9889" s="124" t="s">
        <v>9829</v>
      </c>
      <c r="E9889" s="118" t="s">
        <v>318</v>
      </c>
      <c r="F9889" s="124" t="s">
        <v>319</v>
      </c>
      <c r="G9889" s="118" t="s">
        <v>235</v>
      </c>
      <c r="H9889" s="137"/>
      <c r="I9889" s="119"/>
      <c r="J9889" s="129"/>
      <c r="K9889" s="129"/>
      <c r="L9889" s="129">
        <v>0</v>
      </c>
      <c r="M9889" s="134" t="s">
        <v>24130</v>
      </c>
    </row>
    <row r="9890" spans="1:13" hidden="1" x14ac:dyDescent="0.25">
      <c r="A9890" s="128"/>
      <c r="B9890" s="2"/>
      <c r="C9890" s="139" t="s">
        <v>9828</v>
      </c>
      <c r="D9890" s="124" t="s">
        <v>9829</v>
      </c>
      <c r="E9890" s="118" t="s">
        <v>9826</v>
      </c>
      <c r="F9890" s="124" t="s">
        <v>9827</v>
      </c>
      <c r="G9890" s="118" t="s">
        <v>235</v>
      </c>
      <c r="H9890" s="137"/>
      <c r="I9890" s="119"/>
      <c r="J9890" s="129"/>
      <c r="K9890" s="129"/>
      <c r="L9890" s="129">
        <v>0</v>
      </c>
      <c r="M9890" s="134" t="s">
        <v>24131</v>
      </c>
    </row>
    <row r="9891" spans="1:13" hidden="1" x14ac:dyDescent="0.25">
      <c r="A9891" s="128"/>
      <c r="B9891" s="2"/>
      <c r="C9891" s="139" t="s">
        <v>9830</v>
      </c>
      <c r="D9891" s="124" t="s">
        <v>9831</v>
      </c>
      <c r="E9891" s="118" t="s">
        <v>322</v>
      </c>
      <c r="F9891" s="124" t="s">
        <v>323</v>
      </c>
      <c r="G9891" s="118" t="s">
        <v>235</v>
      </c>
      <c r="H9891" s="137"/>
      <c r="I9891" s="119"/>
      <c r="J9891" s="129"/>
      <c r="K9891" s="129"/>
      <c r="L9891" s="129">
        <v>0</v>
      </c>
      <c r="M9891" s="134" t="s">
        <v>24132</v>
      </c>
    </row>
    <row r="9892" spans="1:13" hidden="1" x14ac:dyDescent="0.25">
      <c r="A9892" s="128"/>
      <c r="B9892" s="2"/>
      <c r="C9892" s="139" t="s">
        <v>9830</v>
      </c>
      <c r="D9892" s="124" t="s">
        <v>9831</v>
      </c>
      <c r="E9892" s="118" t="s">
        <v>9826</v>
      </c>
      <c r="F9892" s="124" t="s">
        <v>9827</v>
      </c>
      <c r="G9892" s="118" t="s">
        <v>235</v>
      </c>
      <c r="H9892" s="137"/>
      <c r="I9892" s="119"/>
      <c r="J9892" s="129"/>
      <c r="K9892" s="129"/>
      <c r="L9892" s="129">
        <v>0</v>
      </c>
      <c r="M9892" s="134" t="s">
        <v>24133</v>
      </c>
    </row>
    <row r="9893" spans="1:13" hidden="1" x14ac:dyDescent="0.25">
      <c r="A9893" s="128"/>
      <c r="B9893" s="2"/>
      <c r="C9893" s="139" t="s">
        <v>9830</v>
      </c>
      <c r="D9893" s="124" t="s">
        <v>9831</v>
      </c>
      <c r="E9893" s="118" t="s">
        <v>324</v>
      </c>
      <c r="F9893" s="124" t="s">
        <v>325</v>
      </c>
      <c r="G9893" s="118" t="s">
        <v>235</v>
      </c>
      <c r="H9893" s="137"/>
      <c r="I9893" s="119"/>
      <c r="J9893" s="129"/>
      <c r="K9893" s="129"/>
      <c r="L9893" s="129">
        <v>0</v>
      </c>
      <c r="M9893" s="134"/>
    </row>
    <row r="9894" spans="1:13" hidden="1" x14ac:dyDescent="0.25">
      <c r="A9894" s="128"/>
      <c r="B9894" s="2"/>
      <c r="C9894" s="139" t="s">
        <v>9832</v>
      </c>
      <c r="D9894" s="124" t="s">
        <v>9833</v>
      </c>
      <c r="E9894" s="118" t="s">
        <v>9826</v>
      </c>
      <c r="F9894" s="124" t="s">
        <v>9827</v>
      </c>
      <c r="G9894" s="118" t="s">
        <v>235</v>
      </c>
      <c r="H9894" s="137"/>
      <c r="I9894" s="119"/>
      <c r="J9894" s="129"/>
      <c r="K9894" s="129"/>
      <c r="L9894" s="129">
        <v>0</v>
      </c>
      <c r="M9894" s="134" t="s">
        <v>24134</v>
      </c>
    </row>
    <row r="9895" spans="1:13" hidden="1" x14ac:dyDescent="0.25">
      <c r="A9895" s="128"/>
      <c r="B9895" s="2"/>
      <c r="C9895" s="139" t="s">
        <v>9834</v>
      </c>
      <c r="D9895" s="124" t="s">
        <v>9835</v>
      </c>
      <c r="E9895" s="118" t="s">
        <v>377</v>
      </c>
      <c r="F9895" s="124" t="s">
        <v>378</v>
      </c>
      <c r="G9895" s="118" t="s">
        <v>235</v>
      </c>
      <c r="H9895" s="137"/>
      <c r="I9895" s="119"/>
      <c r="J9895" s="129"/>
      <c r="K9895" s="129"/>
      <c r="L9895" s="129">
        <v>0</v>
      </c>
      <c r="M9895" s="134" t="s">
        <v>24135</v>
      </c>
    </row>
    <row r="9896" spans="1:13" hidden="1" x14ac:dyDescent="0.25">
      <c r="A9896" s="128"/>
      <c r="B9896" s="2"/>
      <c r="C9896" s="139" t="s">
        <v>9834</v>
      </c>
      <c r="D9896" s="124" t="s">
        <v>9835</v>
      </c>
      <c r="E9896" s="118" t="s">
        <v>452</v>
      </c>
      <c r="F9896" s="124" t="s">
        <v>453</v>
      </c>
      <c r="G9896" s="118" t="s">
        <v>235</v>
      </c>
      <c r="H9896" s="137"/>
      <c r="I9896" s="119"/>
      <c r="J9896" s="129"/>
      <c r="K9896" s="129"/>
      <c r="L9896" s="129">
        <v>0</v>
      </c>
      <c r="M9896" s="134" t="s">
        <v>24135</v>
      </c>
    </row>
    <row r="9897" spans="1:13" hidden="1" x14ac:dyDescent="0.25">
      <c r="A9897" s="128"/>
      <c r="B9897" s="2"/>
      <c r="C9897" s="139" t="s">
        <v>9834</v>
      </c>
      <c r="D9897" s="124" t="s">
        <v>9835</v>
      </c>
      <c r="E9897" s="118" t="s">
        <v>381</v>
      </c>
      <c r="F9897" s="124" t="s">
        <v>382</v>
      </c>
      <c r="G9897" s="118" t="s">
        <v>235</v>
      </c>
      <c r="H9897" s="137"/>
      <c r="I9897" s="119"/>
      <c r="J9897" s="129"/>
      <c r="K9897" s="129"/>
      <c r="L9897" s="129">
        <v>0</v>
      </c>
      <c r="M9897" s="134" t="s">
        <v>24135</v>
      </c>
    </row>
    <row r="9898" spans="1:13" hidden="1" x14ac:dyDescent="0.25">
      <c r="A9898" s="128"/>
      <c r="B9898" s="2"/>
      <c r="C9898" s="139" t="s">
        <v>9834</v>
      </c>
      <c r="D9898" s="124" t="s">
        <v>9835</v>
      </c>
      <c r="E9898" s="118" t="s">
        <v>383</v>
      </c>
      <c r="F9898" s="124" t="s">
        <v>384</v>
      </c>
      <c r="G9898" s="118" t="s">
        <v>235</v>
      </c>
      <c r="H9898" s="137"/>
      <c r="I9898" s="119"/>
      <c r="J9898" s="129"/>
      <c r="K9898" s="129"/>
      <c r="L9898" s="129">
        <v>0</v>
      </c>
      <c r="M9898" s="134" t="s">
        <v>24135</v>
      </c>
    </row>
    <row r="9899" spans="1:13" hidden="1" x14ac:dyDescent="0.25">
      <c r="A9899" s="128"/>
      <c r="B9899" s="2"/>
      <c r="C9899" s="139" t="s">
        <v>9834</v>
      </c>
      <c r="D9899" s="124" t="s">
        <v>9835</v>
      </c>
      <c r="E9899" s="118" t="s">
        <v>385</v>
      </c>
      <c r="F9899" s="124" t="s">
        <v>386</v>
      </c>
      <c r="G9899" s="118" t="s">
        <v>235</v>
      </c>
      <c r="H9899" s="137"/>
      <c r="I9899" s="119"/>
      <c r="J9899" s="129"/>
      <c r="K9899" s="129"/>
      <c r="L9899" s="129">
        <v>0</v>
      </c>
      <c r="M9899" s="134" t="s">
        <v>24135</v>
      </c>
    </row>
    <row r="9900" spans="1:13" hidden="1" x14ac:dyDescent="0.25">
      <c r="A9900" s="128"/>
      <c r="B9900" s="2"/>
      <c r="C9900" s="139" t="s">
        <v>9834</v>
      </c>
      <c r="D9900" s="124" t="s">
        <v>9835</v>
      </c>
      <c r="E9900" s="118" t="s">
        <v>389</v>
      </c>
      <c r="F9900" s="124" t="s">
        <v>390</v>
      </c>
      <c r="G9900" s="118" t="s">
        <v>235</v>
      </c>
      <c r="H9900" s="137"/>
      <c r="I9900" s="119"/>
      <c r="J9900" s="129"/>
      <c r="K9900" s="129"/>
      <c r="L9900" s="129">
        <v>0</v>
      </c>
      <c r="M9900" s="134" t="s">
        <v>24135</v>
      </c>
    </row>
    <row r="9901" spans="1:13" hidden="1" x14ac:dyDescent="0.25">
      <c r="A9901" s="128"/>
      <c r="B9901" s="2"/>
      <c r="C9901" s="139" t="s">
        <v>9834</v>
      </c>
      <c r="D9901" s="124" t="s">
        <v>9835</v>
      </c>
      <c r="E9901" s="118" t="s">
        <v>391</v>
      </c>
      <c r="F9901" s="124" t="s">
        <v>392</v>
      </c>
      <c r="G9901" s="118" t="s">
        <v>235</v>
      </c>
      <c r="H9901" s="137"/>
      <c r="I9901" s="119"/>
      <c r="J9901" s="129"/>
      <c r="K9901" s="129"/>
      <c r="L9901" s="129">
        <v>0</v>
      </c>
      <c r="M9901" s="134" t="s">
        <v>24135</v>
      </c>
    </row>
    <row r="9902" spans="1:13" hidden="1" x14ac:dyDescent="0.25">
      <c r="A9902" s="128"/>
      <c r="B9902" s="2"/>
      <c r="C9902" s="139" t="s">
        <v>9834</v>
      </c>
      <c r="D9902" s="124" t="s">
        <v>9835</v>
      </c>
      <c r="E9902" s="118" t="s">
        <v>9836</v>
      </c>
      <c r="F9902" s="124" t="s">
        <v>9837</v>
      </c>
      <c r="G9902" s="118" t="s">
        <v>235</v>
      </c>
      <c r="H9902" s="137"/>
      <c r="I9902" s="119"/>
      <c r="J9902" s="129"/>
      <c r="K9902" s="129"/>
      <c r="L9902" s="129">
        <v>0</v>
      </c>
      <c r="M9902" s="134" t="s">
        <v>24135</v>
      </c>
    </row>
    <row r="9903" spans="1:13" hidden="1" x14ac:dyDescent="0.25">
      <c r="A9903" s="128"/>
      <c r="B9903" s="2"/>
      <c r="C9903" s="139" t="s">
        <v>9834</v>
      </c>
      <c r="D9903" s="124" t="s">
        <v>9835</v>
      </c>
      <c r="E9903" s="118" t="s">
        <v>9838</v>
      </c>
      <c r="F9903" s="124" t="s">
        <v>9839</v>
      </c>
      <c r="G9903" s="118" t="s">
        <v>235</v>
      </c>
      <c r="H9903" s="137"/>
      <c r="I9903" s="119"/>
      <c r="J9903" s="129"/>
      <c r="K9903" s="129"/>
      <c r="L9903" s="129">
        <v>0</v>
      </c>
      <c r="M9903" s="134" t="s">
        <v>24135</v>
      </c>
    </row>
    <row r="9904" spans="1:13" hidden="1" x14ac:dyDescent="0.25">
      <c r="A9904" s="128"/>
      <c r="B9904" s="2"/>
      <c r="C9904" s="139" t="s">
        <v>9834</v>
      </c>
      <c r="D9904" s="124" t="s">
        <v>9835</v>
      </c>
      <c r="E9904" s="118" t="s">
        <v>9840</v>
      </c>
      <c r="F9904" s="124" t="s">
        <v>9841</v>
      </c>
      <c r="G9904" s="118" t="s">
        <v>235</v>
      </c>
      <c r="H9904" s="137"/>
      <c r="I9904" s="119"/>
      <c r="J9904" s="129"/>
      <c r="K9904" s="129"/>
      <c r="L9904" s="129">
        <v>0</v>
      </c>
      <c r="M9904" s="134" t="s">
        <v>24136</v>
      </c>
    </row>
    <row r="9905" spans="1:13" hidden="1" x14ac:dyDescent="0.25">
      <c r="A9905" s="128"/>
      <c r="B9905" s="2"/>
      <c r="C9905" s="139" t="s">
        <v>9842</v>
      </c>
      <c r="D9905" s="124" t="s">
        <v>9843</v>
      </c>
      <c r="E9905" s="118" t="s">
        <v>373</v>
      </c>
      <c r="F9905" s="124" t="s">
        <v>374</v>
      </c>
      <c r="G9905" s="118" t="s">
        <v>235</v>
      </c>
      <c r="H9905" s="137"/>
      <c r="I9905" s="119"/>
      <c r="J9905" s="129"/>
      <c r="K9905" s="129"/>
      <c r="L9905" s="129">
        <v>0</v>
      </c>
      <c r="M9905" s="134" t="s">
        <v>24136</v>
      </c>
    </row>
    <row r="9906" spans="1:13" hidden="1" x14ac:dyDescent="0.25">
      <c r="A9906" s="128"/>
      <c r="B9906" s="2"/>
      <c r="C9906" s="139" t="s">
        <v>9842</v>
      </c>
      <c r="D9906" s="124" t="s">
        <v>9843</v>
      </c>
      <c r="E9906" s="118" t="s">
        <v>381</v>
      </c>
      <c r="F9906" s="124" t="s">
        <v>382</v>
      </c>
      <c r="G9906" s="118" t="s">
        <v>235</v>
      </c>
      <c r="H9906" s="137"/>
      <c r="I9906" s="119"/>
      <c r="J9906" s="129"/>
      <c r="K9906" s="129"/>
      <c r="L9906" s="129">
        <v>0</v>
      </c>
      <c r="M9906" s="134" t="s">
        <v>24137</v>
      </c>
    </row>
    <row r="9907" spans="1:13" hidden="1" x14ac:dyDescent="0.25">
      <c r="A9907" s="128"/>
      <c r="B9907" s="2"/>
      <c r="C9907" s="139" t="s">
        <v>9842</v>
      </c>
      <c r="D9907" s="124" t="s">
        <v>9843</v>
      </c>
      <c r="E9907" s="118" t="s">
        <v>385</v>
      </c>
      <c r="F9907" s="124" t="s">
        <v>386</v>
      </c>
      <c r="G9907" s="118" t="s">
        <v>235</v>
      </c>
      <c r="H9907" s="137"/>
      <c r="I9907" s="119"/>
      <c r="J9907" s="129"/>
      <c r="K9907" s="129"/>
      <c r="L9907" s="129">
        <v>0</v>
      </c>
      <c r="M9907" s="134" t="s">
        <v>24137</v>
      </c>
    </row>
    <row r="9908" spans="1:13" hidden="1" x14ac:dyDescent="0.25">
      <c r="A9908" s="128"/>
      <c r="B9908" s="2"/>
      <c r="C9908" s="139" t="s">
        <v>9842</v>
      </c>
      <c r="D9908" s="124" t="s">
        <v>9843</v>
      </c>
      <c r="E9908" s="118" t="s">
        <v>391</v>
      </c>
      <c r="F9908" s="124" t="s">
        <v>392</v>
      </c>
      <c r="G9908" s="118" t="s">
        <v>235</v>
      </c>
      <c r="H9908" s="137"/>
      <c r="I9908" s="119"/>
      <c r="J9908" s="129"/>
      <c r="K9908" s="129"/>
      <c r="L9908" s="129">
        <v>0</v>
      </c>
      <c r="M9908" s="134" t="s">
        <v>24137</v>
      </c>
    </row>
    <row r="9909" spans="1:13" hidden="1" x14ac:dyDescent="0.25">
      <c r="A9909" s="128"/>
      <c r="B9909" s="2"/>
      <c r="C9909" s="139" t="s">
        <v>9842</v>
      </c>
      <c r="D9909" s="124" t="s">
        <v>9843</v>
      </c>
      <c r="E9909" s="118" t="s">
        <v>431</v>
      </c>
      <c r="F9909" s="124" t="s">
        <v>432</v>
      </c>
      <c r="G9909" s="118" t="s">
        <v>235</v>
      </c>
      <c r="H9909" s="137"/>
      <c r="I9909" s="119"/>
      <c r="J9909" s="129"/>
      <c r="K9909" s="129"/>
      <c r="L9909" s="129">
        <v>0</v>
      </c>
      <c r="M9909" s="134" t="s">
        <v>24137</v>
      </c>
    </row>
    <row r="9910" spans="1:13" hidden="1" x14ac:dyDescent="0.25">
      <c r="A9910" s="128"/>
      <c r="B9910" s="2"/>
      <c r="C9910" s="139" t="s">
        <v>9842</v>
      </c>
      <c r="D9910" s="124" t="s">
        <v>9843</v>
      </c>
      <c r="E9910" s="118" t="s">
        <v>433</v>
      </c>
      <c r="F9910" s="124" t="s">
        <v>434</v>
      </c>
      <c r="G9910" s="118" t="s">
        <v>235</v>
      </c>
      <c r="H9910" s="137"/>
      <c r="I9910" s="119"/>
      <c r="J9910" s="129"/>
      <c r="K9910" s="129"/>
      <c r="L9910" s="129">
        <v>0</v>
      </c>
      <c r="M9910" s="134" t="s">
        <v>24137</v>
      </c>
    </row>
    <row r="9911" spans="1:13" hidden="1" x14ac:dyDescent="0.25">
      <c r="A9911" s="128"/>
      <c r="B9911" s="2"/>
      <c r="C9911" s="139" t="s">
        <v>9842</v>
      </c>
      <c r="D9911" s="124" t="s">
        <v>9843</v>
      </c>
      <c r="E9911" s="118" t="s">
        <v>435</v>
      </c>
      <c r="F9911" s="124" t="s">
        <v>436</v>
      </c>
      <c r="G9911" s="118" t="s">
        <v>235</v>
      </c>
      <c r="H9911" s="137"/>
      <c r="I9911" s="119"/>
      <c r="J9911" s="129"/>
      <c r="K9911" s="129"/>
      <c r="L9911" s="129">
        <v>0</v>
      </c>
      <c r="M9911" s="134" t="s">
        <v>24138</v>
      </c>
    </row>
    <row r="9912" spans="1:13" hidden="1" x14ac:dyDescent="0.25">
      <c r="A9912" s="128"/>
      <c r="B9912" s="2"/>
      <c r="C9912" s="139" t="s">
        <v>9844</v>
      </c>
      <c r="D9912" s="124" t="s">
        <v>9845</v>
      </c>
      <c r="E9912" s="118" t="s">
        <v>373</v>
      </c>
      <c r="F9912" s="124" t="s">
        <v>374</v>
      </c>
      <c r="G9912" s="118" t="s">
        <v>235</v>
      </c>
      <c r="H9912" s="137"/>
      <c r="I9912" s="119"/>
      <c r="J9912" s="129"/>
      <c r="K9912" s="129"/>
      <c r="L9912" s="129">
        <v>0</v>
      </c>
      <c r="M9912" s="134" t="s">
        <v>24138</v>
      </c>
    </row>
    <row r="9913" spans="1:13" hidden="1" x14ac:dyDescent="0.25">
      <c r="A9913" s="128"/>
      <c r="B9913" s="2"/>
      <c r="C9913" s="139" t="s">
        <v>9844</v>
      </c>
      <c r="D9913" s="124" t="s">
        <v>9845</v>
      </c>
      <c r="E9913" s="118" t="s">
        <v>377</v>
      </c>
      <c r="F9913" s="124" t="s">
        <v>378</v>
      </c>
      <c r="G9913" s="118" t="s">
        <v>235</v>
      </c>
      <c r="H9913" s="137"/>
      <c r="I9913" s="119"/>
      <c r="J9913" s="129"/>
      <c r="K9913" s="129"/>
      <c r="L9913" s="129">
        <v>0</v>
      </c>
      <c r="M9913" s="134" t="s">
        <v>24138</v>
      </c>
    </row>
    <row r="9914" spans="1:13" hidden="1" x14ac:dyDescent="0.25">
      <c r="A9914" s="128"/>
      <c r="B9914" s="2"/>
      <c r="C9914" s="139" t="s">
        <v>9844</v>
      </c>
      <c r="D9914" s="124" t="s">
        <v>9845</v>
      </c>
      <c r="E9914" s="118" t="s">
        <v>452</v>
      </c>
      <c r="F9914" s="124" t="s">
        <v>453</v>
      </c>
      <c r="G9914" s="118" t="s">
        <v>235</v>
      </c>
      <c r="H9914" s="137"/>
      <c r="I9914" s="119"/>
      <c r="J9914" s="129"/>
      <c r="K9914" s="129"/>
      <c r="L9914" s="129">
        <v>0</v>
      </c>
      <c r="M9914" s="134" t="s">
        <v>24138</v>
      </c>
    </row>
    <row r="9915" spans="1:13" hidden="1" x14ac:dyDescent="0.25">
      <c r="A9915" s="128"/>
      <c r="B9915" s="2"/>
      <c r="C9915" s="139" t="s">
        <v>9844</v>
      </c>
      <c r="D9915" s="124" t="s">
        <v>9845</v>
      </c>
      <c r="E9915" s="118" t="s">
        <v>383</v>
      </c>
      <c r="F9915" s="124" t="s">
        <v>384</v>
      </c>
      <c r="G9915" s="118" t="s">
        <v>235</v>
      </c>
      <c r="H9915" s="137"/>
      <c r="I9915" s="119"/>
      <c r="J9915" s="129"/>
      <c r="K9915" s="129"/>
      <c r="L9915" s="129">
        <v>0</v>
      </c>
      <c r="M9915" s="134" t="s">
        <v>24138</v>
      </c>
    </row>
    <row r="9916" spans="1:13" hidden="1" x14ac:dyDescent="0.25">
      <c r="A9916" s="128"/>
      <c r="B9916" s="2"/>
      <c r="C9916" s="139" t="s">
        <v>9844</v>
      </c>
      <c r="D9916" s="124" t="s">
        <v>9845</v>
      </c>
      <c r="E9916" s="118" t="s">
        <v>389</v>
      </c>
      <c r="F9916" s="124" t="s">
        <v>390</v>
      </c>
      <c r="G9916" s="118" t="s">
        <v>235</v>
      </c>
      <c r="H9916" s="137"/>
      <c r="I9916" s="119"/>
      <c r="J9916" s="129"/>
      <c r="K9916" s="129"/>
      <c r="L9916" s="129">
        <v>0</v>
      </c>
      <c r="M9916" s="134" t="s">
        <v>24138</v>
      </c>
    </row>
    <row r="9917" spans="1:13" hidden="1" x14ac:dyDescent="0.25">
      <c r="A9917" s="128"/>
      <c r="B9917" s="2"/>
      <c r="C9917" s="139" t="s">
        <v>9844</v>
      </c>
      <c r="D9917" s="124" t="s">
        <v>9845</v>
      </c>
      <c r="E9917" s="118" t="s">
        <v>391</v>
      </c>
      <c r="F9917" s="124" t="s">
        <v>392</v>
      </c>
      <c r="G9917" s="118" t="s">
        <v>235</v>
      </c>
      <c r="H9917" s="137"/>
      <c r="I9917" s="119"/>
      <c r="J9917" s="129"/>
      <c r="K9917" s="129"/>
      <c r="L9917" s="129">
        <v>0</v>
      </c>
      <c r="M9917" s="134" t="s">
        <v>24139</v>
      </c>
    </row>
    <row r="9918" spans="1:13" hidden="1" x14ac:dyDescent="0.25">
      <c r="A9918" s="128"/>
      <c r="B9918" s="2"/>
      <c r="C9918" s="139" t="s">
        <v>9844</v>
      </c>
      <c r="D9918" s="124" t="s">
        <v>9845</v>
      </c>
      <c r="E9918" s="118" t="s">
        <v>393</v>
      </c>
      <c r="F9918" s="124" t="s">
        <v>394</v>
      </c>
      <c r="G9918" s="118" t="s">
        <v>235</v>
      </c>
      <c r="H9918" s="137"/>
      <c r="I9918" s="119"/>
      <c r="J9918" s="129"/>
      <c r="K9918" s="129"/>
      <c r="L9918" s="129">
        <v>0</v>
      </c>
      <c r="M9918" s="134" t="s">
        <v>24140</v>
      </c>
    </row>
    <row r="9919" spans="1:13" hidden="1" x14ac:dyDescent="0.25">
      <c r="A9919" s="128"/>
      <c r="B9919" s="2"/>
      <c r="C9919" s="139" t="s">
        <v>9846</v>
      </c>
      <c r="D9919" s="124" t="s">
        <v>9847</v>
      </c>
      <c r="E9919" s="118" t="s">
        <v>48</v>
      </c>
      <c r="F9919" s="124" t="s">
        <v>35249</v>
      </c>
      <c r="G9919" s="118" t="s">
        <v>2</v>
      </c>
      <c r="H9919" s="137"/>
      <c r="I9919" s="119"/>
      <c r="J9919" s="129"/>
      <c r="K9919" s="129"/>
      <c r="L9919" s="129">
        <v>0</v>
      </c>
      <c r="M9919" s="134" t="s">
        <v>24141</v>
      </c>
    </row>
    <row r="9920" spans="1:13" hidden="1" x14ac:dyDescent="0.25">
      <c r="A9920" s="128"/>
      <c r="B9920" s="2"/>
      <c r="C9920" s="139" t="s">
        <v>9848</v>
      </c>
      <c r="D9920" s="124" t="s">
        <v>9849</v>
      </c>
      <c r="E9920" s="118" t="s">
        <v>48</v>
      </c>
      <c r="F9920" s="124" t="s">
        <v>35249</v>
      </c>
      <c r="G9920" s="118" t="s">
        <v>2</v>
      </c>
      <c r="H9920" s="137"/>
      <c r="I9920" s="119"/>
      <c r="J9920" s="129"/>
      <c r="K9920" s="129"/>
      <c r="L9920" s="129">
        <v>0</v>
      </c>
      <c r="M9920" s="134" t="s">
        <v>24141</v>
      </c>
    </row>
    <row r="9921" spans="1:13" hidden="1" x14ac:dyDescent="0.25">
      <c r="A9921" s="128"/>
      <c r="B9921" s="2"/>
      <c r="C9921" s="139" t="s">
        <v>9850</v>
      </c>
      <c r="D9921" s="124" t="s">
        <v>9851</v>
      </c>
      <c r="E9921" s="118" t="s">
        <v>48</v>
      </c>
      <c r="F9921" s="124" t="s">
        <v>35249</v>
      </c>
      <c r="G9921" s="118" t="s">
        <v>2</v>
      </c>
      <c r="H9921" s="137"/>
      <c r="I9921" s="119"/>
      <c r="J9921" s="129"/>
      <c r="K9921" s="129"/>
      <c r="L9921" s="129">
        <v>0</v>
      </c>
      <c r="M9921" s="134" t="s">
        <v>24141</v>
      </c>
    </row>
    <row r="9922" spans="1:13" hidden="1" x14ac:dyDescent="0.25">
      <c r="A9922" s="128"/>
      <c r="B9922" s="2"/>
      <c r="C9922" s="139" t="s">
        <v>9852</v>
      </c>
      <c r="D9922" s="124" t="s">
        <v>9853</v>
      </c>
      <c r="E9922" s="118" t="s">
        <v>48</v>
      </c>
      <c r="F9922" s="124" t="s">
        <v>35249</v>
      </c>
      <c r="G9922" s="118" t="s">
        <v>2</v>
      </c>
      <c r="H9922" s="137"/>
      <c r="I9922" s="119"/>
      <c r="J9922" s="129"/>
      <c r="K9922" s="129"/>
      <c r="L9922" s="129">
        <v>0</v>
      </c>
      <c r="M9922" s="134" t="s">
        <v>24141</v>
      </c>
    </row>
    <row r="9923" spans="1:13" hidden="1" x14ac:dyDescent="0.25">
      <c r="A9923" s="128"/>
      <c r="B9923" s="2"/>
      <c r="C9923" s="139" t="s">
        <v>9854</v>
      </c>
      <c r="D9923" s="124" t="s">
        <v>9855</v>
      </c>
      <c r="E9923" s="118" t="s">
        <v>48</v>
      </c>
      <c r="F9923" s="124" t="s">
        <v>35249</v>
      </c>
      <c r="G9923" s="118" t="s">
        <v>2</v>
      </c>
      <c r="H9923" s="137"/>
      <c r="I9923" s="119"/>
      <c r="J9923" s="129"/>
      <c r="K9923" s="129"/>
      <c r="L9923" s="129">
        <v>0</v>
      </c>
      <c r="M9923" s="134" t="s">
        <v>24141</v>
      </c>
    </row>
    <row r="9924" spans="1:13" hidden="1" x14ac:dyDescent="0.25">
      <c r="A9924" s="128"/>
      <c r="B9924" s="2"/>
      <c r="C9924" s="139" t="s">
        <v>9856</v>
      </c>
      <c r="D9924" s="124" t="s">
        <v>9857</v>
      </c>
      <c r="E9924" s="118" t="s">
        <v>48</v>
      </c>
      <c r="F9924" s="124" t="s">
        <v>35249</v>
      </c>
      <c r="G9924" s="118" t="s">
        <v>2</v>
      </c>
      <c r="H9924" s="137"/>
      <c r="I9924" s="119"/>
      <c r="J9924" s="129"/>
      <c r="K9924" s="129"/>
      <c r="L9924" s="129">
        <v>0</v>
      </c>
      <c r="M9924" s="134" t="s">
        <v>24141</v>
      </c>
    </row>
    <row r="9925" spans="1:13" hidden="1" x14ac:dyDescent="0.25">
      <c r="A9925" s="128"/>
      <c r="B9925" s="2"/>
      <c r="C9925" s="139" t="s">
        <v>9858</v>
      </c>
      <c r="D9925" s="124" t="s">
        <v>9859</v>
      </c>
      <c r="E9925" s="118" t="s">
        <v>48</v>
      </c>
      <c r="F9925" s="124" t="s">
        <v>35249</v>
      </c>
      <c r="G9925" s="118" t="s">
        <v>2</v>
      </c>
      <c r="H9925" s="137"/>
      <c r="I9925" s="119"/>
      <c r="J9925" s="129"/>
      <c r="K9925" s="129"/>
      <c r="L9925" s="129">
        <v>0</v>
      </c>
      <c r="M9925" s="134" t="s">
        <v>24142</v>
      </c>
    </row>
    <row r="9926" spans="1:13" hidden="1" x14ac:dyDescent="0.25">
      <c r="A9926" s="128"/>
      <c r="B9926" s="2"/>
      <c r="C9926" s="139" t="s">
        <v>9860</v>
      </c>
      <c r="D9926" s="124" t="s">
        <v>9861</v>
      </c>
      <c r="E9926" s="118" t="s">
        <v>48</v>
      </c>
      <c r="F9926" s="124" t="s">
        <v>35249</v>
      </c>
      <c r="G9926" s="118" t="s">
        <v>2</v>
      </c>
      <c r="H9926" s="137"/>
      <c r="I9926" s="119"/>
      <c r="J9926" s="129"/>
      <c r="K9926" s="129"/>
      <c r="L9926" s="129">
        <v>0</v>
      </c>
      <c r="M9926" s="134"/>
    </row>
    <row r="9927" spans="1:13" hidden="1" x14ac:dyDescent="0.25">
      <c r="A9927" s="128"/>
      <c r="B9927" s="2"/>
      <c r="C9927" s="139" t="s">
        <v>9862</v>
      </c>
      <c r="D9927" s="124" t="s">
        <v>9863</v>
      </c>
      <c r="E9927" s="118" t="s">
        <v>48</v>
      </c>
      <c r="F9927" s="124" t="s">
        <v>35249</v>
      </c>
      <c r="G9927" s="118" t="s">
        <v>2</v>
      </c>
      <c r="H9927" s="137"/>
      <c r="I9927" s="119"/>
      <c r="J9927" s="129"/>
      <c r="K9927" s="129"/>
      <c r="L9927" s="129">
        <v>0</v>
      </c>
      <c r="M9927" s="134" t="s">
        <v>24143</v>
      </c>
    </row>
    <row r="9928" spans="1:13" hidden="1" x14ac:dyDescent="0.25">
      <c r="A9928" s="128"/>
      <c r="B9928" s="2"/>
      <c r="C9928" s="139" t="s">
        <v>9864</v>
      </c>
      <c r="D9928" s="124" t="s">
        <v>9865</v>
      </c>
      <c r="E9928" s="118" t="s">
        <v>48</v>
      </c>
      <c r="F9928" s="124" t="s">
        <v>35249</v>
      </c>
      <c r="G9928" s="118" t="s">
        <v>2</v>
      </c>
      <c r="H9928" s="137"/>
      <c r="I9928" s="119"/>
      <c r="J9928" s="129"/>
      <c r="K9928" s="129"/>
      <c r="L9928" s="129">
        <v>0</v>
      </c>
      <c r="M9928" s="134" t="s">
        <v>24144</v>
      </c>
    </row>
    <row r="9929" spans="1:13" hidden="1" x14ac:dyDescent="0.25">
      <c r="A9929" s="128"/>
      <c r="B9929" s="2"/>
      <c r="C9929" s="139" t="s">
        <v>9866</v>
      </c>
      <c r="D9929" s="124" t="s">
        <v>9867</v>
      </c>
      <c r="E9929" s="118" t="s">
        <v>48</v>
      </c>
      <c r="F9929" s="124" t="s">
        <v>35249</v>
      </c>
      <c r="G9929" s="118" t="s">
        <v>2</v>
      </c>
      <c r="H9929" s="137"/>
      <c r="I9929" s="119"/>
      <c r="J9929" s="129"/>
      <c r="K9929" s="129"/>
      <c r="L9929" s="129">
        <v>0</v>
      </c>
      <c r="M9929" s="134" t="s">
        <v>24145</v>
      </c>
    </row>
    <row r="9930" spans="1:13" hidden="1" x14ac:dyDescent="0.25">
      <c r="A9930" s="128"/>
      <c r="B9930" s="2"/>
      <c r="C9930" s="139" t="s">
        <v>9868</v>
      </c>
      <c r="D9930" s="124" t="s">
        <v>9869</v>
      </c>
      <c r="E9930" s="118" t="s">
        <v>48</v>
      </c>
      <c r="F9930" s="124" t="s">
        <v>35249</v>
      </c>
      <c r="G9930" s="118" t="s">
        <v>2</v>
      </c>
      <c r="H9930" s="137"/>
      <c r="I9930" s="119"/>
      <c r="J9930" s="129"/>
      <c r="K9930" s="129"/>
      <c r="L9930" s="129">
        <v>0</v>
      </c>
      <c r="M9930" s="134" t="s">
        <v>24146</v>
      </c>
    </row>
    <row r="9931" spans="1:13" hidden="1" x14ac:dyDescent="0.25">
      <c r="A9931" s="128"/>
      <c r="B9931" s="2"/>
      <c r="C9931" s="139" t="s">
        <v>9870</v>
      </c>
      <c r="D9931" s="124" t="s">
        <v>9871</v>
      </c>
      <c r="E9931" s="118" t="s">
        <v>48</v>
      </c>
      <c r="F9931" s="124" t="s">
        <v>35249</v>
      </c>
      <c r="G9931" s="118" t="s">
        <v>2</v>
      </c>
      <c r="H9931" s="137"/>
      <c r="I9931" s="119"/>
      <c r="J9931" s="129"/>
      <c r="K9931" s="129"/>
      <c r="L9931" s="129">
        <v>0</v>
      </c>
      <c r="M9931" s="134" t="s">
        <v>24147</v>
      </c>
    </row>
    <row r="9932" spans="1:13" hidden="1" x14ac:dyDescent="0.25">
      <c r="A9932" s="128"/>
      <c r="B9932" s="2"/>
      <c r="C9932" s="139" t="s">
        <v>9872</v>
      </c>
      <c r="D9932" s="124" t="s">
        <v>9873</v>
      </c>
      <c r="E9932" s="118" t="s">
        <v>48</v>
      </c>
      <c r="F9932" s="124" t="s">
        <v>35249</v>
      </c>
      <c r="G9932" s="118" t="s">
        <v>2</v>
      </c>
      <c r="H9932" s="137"/>
      <c r="I9932" s="119"/>
      <c r="J9932" s="129"/>
      <c r="K9932" s="129"/>
      <c r="L9932" s="129">
        <v>0</v>
      </c>
      <c r="M9932" s="134" t="s">
        <v>24148</v>
      </c>
    </row>
    <row r="9933" spans="1:13" hidden="1" x14ac:dyDescent="0.25">
      <c r="A9933" s="128"/>
      <c r="B9933" s="2"/>
      <c r="C9933" s="139" t="s">
        <v>9874</v>
      </c>
      <c r="D9933" s="124" t="s">
        <v>9875</v>
      </c>
      <c r="E9933" s="118" t="s">
        <v>48</v>
      </c>
      <c r="F9933" s="124" t="s">
        <v>35249</v>
      </c>
      <c r="G9933" s="118" t="s">
        <v>2</v>
      </c>
      <c r="H9933" s="137"/>
      <c r="I9933" s="119"/>
      <c r="J9933" s="129"/>
      <c r="K9933" s="129"/>
      <c r="L9933" s="129">
        <v>0</v>
      </c>
      <c r="M9933" s="134" t="s">
        <v>24149</v>
      </c>
    </row>
    <row r="9934" spans="1:13" hidden="1" x14ac:dyDescent="0.25">
      <c r="A9934" s="128"/>
      <c r="B9934" s="2"/>
      <c r="C9934" s="139" t="s">
        <v>9876</v>
      </c>
      <c r="D9934" s="124" t="s">
        <v>9877</v>
      </c>
      <c r="E9934" s="118" t="s">
        <v>48</v>
      </c>
      <c r="F9934" s="124" t="s">
        <v>35249</v>
      </c>
      <c r="G9934" s="118" t="s">
        <v>2</v>
      </c>
      <c r="H9934" s="137"/>
      <c r="I9934" s="119"/>
      <c r="J9934" s="129"/>
      <c r="K9934" s="129"/>
      <c r="L9934" s="129">
        <v>0</v>
      </c>
      <c r="M9934" s="134" t="s">
        <v>24150</v>
      </c>
    </row>
    <row r="9935" spans="1:13" hidden="1" x14ac:dyDescent="0.25">
      <c r="A9935" s="128"/>
      <c r="B9935" s="2"/>
      <c r="C9935" s="139" t="s">
        <v>9878</v>
      </c>
      <c r="D9935" s="124" t="s">
        <v>9879</v>
      </c>
      <c r="E9935" s="118" t="s">
        <v>48</v>
      </c>
      <c r="F9935" s="124" t="s">
        <v>35249</v>
      </c>
      <c r="G9935" s="118" t="s">
        <v>2</v>
      </c>
      <c r="H9935" s="137"/>
      <c r="I9935" s="119"/>
      <c r="J9935" s="129"/>
      <c r="K9935" s="129"/>
      <c r="L9935" s="129">
        <v>0</v>
      </c>
      <c r="M9935" s="134" t="s">
        <v>24151</v>
      </c>
    </row>
    <row r="9936" spans="1:13" hidden="1" x14ac:dyDescent="0.25">
      <c r="A9936" s="128"/>
      <c r="B9936" s="2"/>
      <c r="C9936" s="139" t="s">
        <v>9880</v>
      </c>
      <c r="D9936" s="124" t="s">
        <v>9881</v>
      </c>
      <c r="E9936" s="118" t="s">
        <v>48</v>
      </c>
      <c r="F9936" s="124" t="s">
        <v>35249</v>
      </c>
      <c r="G9936" s="118" t="s">
        <v>2</v>
      </c>
      <c r="H9936" s="137"/>
      <c r="I9936" s="119"/>
      <c r="J9936" s="129"/>
      <c r="K9936" s="129"/>
      <c r="L9936" s="129">
        <v>0</v>
      </c>
      <c r="M9936" s="134" t="s">
        <v>24152</v>
      </c>
    </row>
    <row r="9937" spans="1:13" hidden="1" x14ac:dyDescent="0.25">
      <c r="A9937" s="128"/>
      <c r="B9937" s="2"/>
      <c r="C9937" s="139" t="s">
        <v>9882</v>
      </c>
      <c r="D9937" s="124" t="s">
        <v>9883</v>
      </c>
      <c r="E9937" s="118" t="s">
        <v>48</v>
      </c>
      <c r="F9937" s="124" t="s">
        <v>35249</v>
      </c>
      <c r="G9937" s="118" t="s">
        <v>2</v>
      </c>
      <c r="H9937" s="137"/>
      <c r="I9937" s="119"/>
      <c r="J9937" s="129"/>
      <c r="K9937" s="129"/>
      <c r="L9937" s="129">
        <v>0</v>
      </c>
      <c r="M9937" s="134" t="s">
        <v>24153</v>
      </c>
    </row>
    <row r="9938" spans="1:13" hidden="1" x14ac:dyDescent="0.25">
      <c r="A9938" s="128"/>
      <c r="B9938" s="2"/>
      <c r="C9938" s="139" t="s">
        <v>9884</v>
      </c>
      <c r="D9938" s="124" t="s">
        <v>9885</v>
      </c>
      <c r="E9938" s="118" t="s">
        <v>48</v>
      </c>
      <c r="F9938" s="124" t="s">
        <v>35249</v>
      </c>
      <c r="G9938" s="118" t="s">
        <v>2</v>
      </c>
      <c r="H9938" s="137"/>
      <c r="I9938" s="119"/>
      <c r="J9938" s="129"/>
      <c r="K9938" s="129"/>
      <c r="L9938" s="129">
        <v>0</v>
      </c>
      <c r="M9938" s="134" t="s">
        <v>24154</v>
      </c>
    </row>
    <row r="9939" spans="1:13" hidden="1" x14ac:dyDescent="0.25">
      <c r="A9939" s="128"/>
      <c r="B9939" s="2"/>
      <c r="C9939" s="139" t="s">
        <v>9886</v>
      </c>
      <c r="D9939" s="124" t="s">
        <v>9887</v>
      </c>
      <c r="E9939" s="118" t="s">
        <v>48</v>
      </c>
      <c r="F9939" s="124" t="s">
        <v>35249</v>
      </c>
      <c r="G9939" s="118" t="s">
        <v>2</v>
      </c>
      <c r="H9939" s="137"/>
      <c r="I9939" s="119"/>
      <c r="J9939" s="129"/>
      <c r="K9939" s="129"/>
      <c r="L9939" s="129">
        <v>0</v>
      </c>
      <c r="M9939" s="134" t="s">
        <v>24155</v>
      </c>
    </row>
    <row r="9940" spans="1:13" hidden="1" x14ac:dyDescent="0.25">
      <c r="A9940" s="128"/>
      <c r="B9940" s="2"/>
      <c r="C9940" s="139" t="s">
        <v>9888</v>
      </c>
      <c r="D9940" s="124" t="s">
        <v>9889</v>
      </c>
      <c r="E9940" s="118" t="s">
        <v>48</v>
      </c>
      <c r="F9940" s="124" t="s">
        <v>35249</v>
      </c>
      <c r="G9940" s="118" t="s">
        <v>2</v>
      </c>
      <c r="H9940" s="137"/>
      <c r="I9940" s="119"/>
      <c r="J9940" s="129"/>
      <c r="K9940" s="129"/>
      <c r="L9940" s="129">
        <v>0</v>
      </c>
      <c r="M9940" s="134" t="s">
        <v>24156</v>
      </c>
    </row>
    <row r="9941" spans="1:13" hidden="1" x14ac:dyDescent="0.25">
      <c r="A9941" s="128"/>
      <c r="B9941" s="2"/>
      <c r="C9941" s="139" t="s">
        <v>9890</v>
      </c>
      <c r="D9941" s="124" t="s">
        <v>9891</v>
      </c>
      <c r="E9941" s="118" t="s">
        <v>48</v>
      </c>
      <c r="F9941" s="124" t="s">
        <v>35249</v>
      </c>
      <c r="G9941" s="118" t="s">
        <v>2</v>
      </c>
      <c r="H9941" s="137"/>
      <c r="I9941" s="119"/>
      <c r="J9941" s="129"/>
      <c r="K9941" s="129"/>
      <c r="L9941" s="129">
        <v>0</v>
      </c>
      <c r="M9941" s="134" t="s">
        <v>24157</v>
      </c>
    </row>
    <row r="9942" spans="1:13" hidden="1" x14ac:dyDescent="0.25">
      <c r="A9942" s="128"/>
      <c r="B9942" s="2"/>
      <c r="C9942" s="139" t="s">
        <v>9892</v>
      </c>
      <c r="D9942" s="124" t="s">
        <v>9893</v>
      </c>
      <c r="E9942" s="118" t="s">
        <v>48</v>
      </c>
      <c r="F9942" s="124" t="s">
        <v>35249</v>
      </c>
      <c r="G9942" s="118" t="s">
        <v>2</v>
      </c>
      <c r="H9942" s="137"/>
      <c r="I9942" s="119"/>
      <c r="J9942" s="129"/>
      <c r="K9942" s="129"/>
      <c r="L9942" s="129">
        <v>0</v>
      </c>
      <c r="M9942" s="134" t="s">
        <v>24158</v>
      </c>
    </row>
    <row r="9943" spans="1:13" hidden="1" x14ac:dyDescent="0.25">
      <c r="A9943" s="128"/>
      <c r="B9943" s="2"/>
      <c r="C9943" s="139" t="s">
        <v>9894</v>
      </c>
      <c r="D9943" s="124" t="s">
        <v>9895</v>
      </c>
      <c r="E9943" s="118" t="s">
        <v>48</v>
      </c>
      <c r="F9943" s="124" t="s">
        <v>35249</v>
      </c>
      <c r="G9943" s="118" t="s">
        <v>2</v>
      </c>
      <c r="H9943" s="137"/>
      <c r="I9943" s="119"/>
      <c r="J9943" s="129"/>
      <c r="K9943" s="129"/>
      <c r="L9943" s="129">
        <v>0</v>
      </c>
      <c r="M9943" s="134"/>
    </row>
    <row r="9944" spans="1:13" hidden="1" x14ac:dyDescent="0.25">
      <c r="A9944" s="128"/>
      <c r="B9944" s="2"/>
      <c r="C9944" s="139" t="s">
        <v>9896</v>
      </c>
      <c r="D9944" s="124" t="s">
        <v>9897</v>
      </c>
      <c r="E9944" s="118" t="s">
        <v>48</v>
      </c>
      <c r="F9944" s="124" t="s">
        <v>35249</v>
      </c>
      <c r="G9944" s="118" t="s">
        <v>2</v>
      </c>
      <c r="H9944" s="137"/>
      <c r="I9944" s="119"/>
      <c r="J9944" s="129"/>
      <c r="K9944" s="129"/>
      <c r="L9944" s="129">
        <v>0</v>
      </c>
      <c r="M9944" s="134" t="s">
        <v>24159</v>
      </c>
    </row>
    <row r="9945" spans="1:13" hidden="1" x14ac:dyDescent="0.25">
      <c r="A9945" s="128"/>
      <c r="B9945" s="2"/>
      <c r="C9945" s="139" t="s">
        <v>9898</v>
      </c>
      <c r="D9945" s="124" t="s">
        <v>9899</v>
      </c>
      <c r="E9945" s="118" t="s">
        <v>48</v>
      </c>
      <c r="F9945" s="124" t="s">
        <v>35249</v>
      </c>
      <c r="G9945" s="118" t="s">
        <v>2</v>
      </c>
      <c r="H9945" s="137"/>
      <c r="I9945" s="119"/>
      <c r="J9945" s="129"/>
      <c r="K9945" s="129"/>
      <c r="L9945" s="129">
        <v>0</v>
      </c>
      <c r="M9945" s="134"/>
    </row>
    <row r="9946" spans="1:13" hidden="1" x14ac:dyDescent="0.25">
      <c r="A9946" s="128"/>
      <c r="B9946" s="2"/>
      <c r="C9946" s="139" t="s">
        <v>9900</v>
      </c>
      <c r="D9946" s="124" t="s">
        <v>9901</v>
      </c>
      <c r="E9946" s="118" t="s">
        <v>48</v>
      </c>
      <c r="F9946" s="124" t="s">
        <v>35249</v>
      </c>
      <c r="G9946" s="118" t="s">
        <v>2</v>
      </c>
      <c r="H9946" s="137"/>
      <c r="I9946" s="119"/>
      <c r="J9946" s="129"/>
      <c r="K9946" s="129"/>
      <c r="L9946" s="129">
        <v>0</v>
      </c>
      <c r="M9946" s="134"/>
    </row>
    <row r="9947" spans="1:13" hidden="1" x14ac:dyDescent="0.25">
      <c r="A9947" s="128"/>
      <c r="B9947" s="2"/>
      <c r="C9947" s="139" t="s">
        <v>9902</v>
      </c>
      <c r="D9947" s="124" t="s">
        <v>9903</v>
      </c>
      <c r="E9947" s="118" t="s">
        <v>48</v>
      </c>
      <c r="F9947" s="124" t="s">
        <v>35249</v>
      </c>
      <c r="G9947" s="118" t="s">
        <v>2</v>
      </c>
      <c r="H9947" s="137"/>
      <c r="I9947" s="119"/>
      <c r="J9947" s="129"/>
      <c r="K9947" s="129"/>
      <c r="L9947" s="129">
        <v>0</v>
      </c>
      <c r="M9947" s="134" t="s">
        <v>24160</v>
      </c>
    </row>
    <row r="9948" spans="1:13" hidden="1" x14ac:dyDescent="0.25">
      <c r="A9948" s="128"/>
      <c r="B9948" s="2"/>
      <c r="C9948" s="139" t="s">
        <v>9904</v>
      </c>
      <c r="D9948" s="124" t="s">
        <v>9905</v>
      </c>
      <c r="E9948" s="118" t="s">
        <v>48</v>
      </c>
      <c r="F9948" s="124" t="s">
        <v>35249</v>
      </c>
      <c r="G9948" s="118" t="s">
        <v>2</v>
      </c>
      <c r="H9948" s="137"/>
      <c r="I9948" s="119"/>
      <c r="J9948" s="129"/>
      <c r="K9948" s="129"/>
      <c r="L9948" s="129">
        <v>0</v>
      </c>
      <c r="M9948" s="134" t="s">
        <v>24161</v>
      </c>
    </row>
    <row r="9949" spans="1:13" hidden="1" x14ac:dyDescent="0.25">
      <c r="A9949" s="128"/>
      <c r="B9949" s="2"/>
      <c r="C9949" s="139" t="s">
        <v>9906</v>
      </c>
      <c r="D9949" s="124" t="s">
        <v>9907</v>
      </c>
      <c r="E9949" s="118" t="s">
        <v>48</v>
      </c>
      <c r="F9949" s="124" t="s">
        <v>35249</v>
      </c>
      <c r="G9949" s="118" t="s">
        <v>2</v>
      </c>
      <c r="H9949" s="137"/>
      <c r="I9949" s="119"/>
      <c r="J9949" s="129"/>
      <c r="K9949" s="129"/>
      <c r="L9949" s="129">
        <v>0</v>
      </c>
      <c r="M9949" s="134" t="s">
        <v>24162</v>
      </c>
    </row>
    <row r="9950" spans="1:13" hidden="1" x14ac:dyDescent="0.25">
      <c r="A9950" s="128"/>
      <c r="B9950" s="2"/>
      <c r="C9950" s="139" t="s">
        <v>9908</v>
      </c>
      <c r="D9950" s="124" t="s">
        <v>9909</v>
      </c>
      <c r="E9950" s="118" t="s">
        <v>48</v>
      </c>
      <c r="F9950" s="124" t="s">
        <v>35249</v>
      </c>
      <c r="G9950" s="118" t="s">
        <v>2</v>
      </c>
      <c r="H9950" s="137"/>
      <c r="I9950" s="119"/>
      <c r="J9950" s="129"/>
      <c r="K9950" s="129"/>
      <c r="L9950" s="129">
        <v>0</v>
      </c>
      <c r="M9950" s="134" t="s">
        <v>24163</v>
      </c>
    </row>
    <row r="9951" spans="1:13" hidden="1" x14ac:dyDescent="0.25">
      <c r="A9951" s="128"/>
      <c r="B9951" s="2"/>
      <c r="C9951" s="139" t="s">
        <v>9910</v>
      </c>
      <c r="D9951" s="124" t="s">
        <v>9911</v>
      </c>
      <c r="E9951" s="118" t="s">
        <v>48</v>
      </c>
      <c r="F9951" s="124" t="s">
        <v>35249</v>
      </c>
      <c r="G9951" s="118" t="s">
        <v>2</v>
      </c>
      <c r="H9951" s="137"/>
      <c r="I9951" s="119"/>
      <c r="J9951" s="129"/>
      <c r="K9951" s="129"/>
      <c r="L9951" s="129">
        <v>0</v>
      </c>
      <c r="M9951" s="134" t="s">
        <v>24164</v>
      </c>
    </row>
    <row r="9952" spans="1:13" hidden="1" x14ac:dyDescent="0.25">
      <c r="A9952" s="128"/>
      <c r="B9952" s="2"/>
      <c r="C9952" s="139" t="s">
        <v>9912</v>
      </c>
      <c r="D9952" s="124" t="s">
        <v>9913</v>
      </c>
      <c r="E9952" s="118" t="s">
        <v>48</v>
      </c>
      <c r="F9952" s="124" t="s">
        <v>35249</v>
      </c>
      <c r="G9952" s="118" t="s">
        <v>2</v>
      </c>
      <c r="H9952" s="137"/>
      <c r="I9952" s="119"/>
      <c r="J9952" s="129"/>
      <c r="K9952" s="129"/>
      <c r="L9952" s="129">
        <v>0</v>
      </c>
      <c r="M9952" s="134" t="s">
        <v>24165</v>
      </c>
    </row>
    <row r="9953" spans="1:13" hidden="1" x14ac:dyDescent="0.25">
      <c r="A9953" s="128"/>
      <c r="B9953" s="2"/>
      <c r="C9953" s="139" t="s">
        <v>9914</v>
      </c>
      <c r="D9953" s="124" t="s">
        <v>9915</v>
      </c>
      <c r="E9953" s="118" t="s">
        <v>48</v>
      </c>
      <c r="F9953" s="124" t="s">
        <v>35249</v>
      </c>
      <c r="G9953" s="118" t="s">
        <v>2</v>
      </c>
      <c r="H9953" s="137"/>
      <c r="I9953" s="119"/>
      <c r="J9953" s="129"/>
      <c r="K9953" s="129"/>
      <c r="L9953" s="129">
        <v>0</v>
      </c>
      <c r="M9953" s="134" t="s">
        <v>24166</v>
      </c>
    </row>
    <row r="9954" spans="1:13" hidden="1" x14ac:dyDescent="0.25">
      <c r="A9954" s="128"/>
      <c r="B9954" s="2"/>
      <c r="C9954" s="139" t="s">
        <v>9916</v>
      </c>
      <c r="D9954" s="124" t="s">
        <v>9917</v>
      </c>
      <c r="E9954" s="118" t="s">
        <v>48</v>
      </c>
      <c r="F9954" s="124" t="s">
        <v>35249</v>
      </c>
      <c r="G9954" s="118" t="s">
        <v>2</v>
      </c>
      <c r="H9954" s="137"/>
      <c r="I9954" s="119"/>
      <c r="J9954" s="129"/>
      <c r="K9954" s="129"/>
      <c r="L9954" s="129">
        <v>0</v>
      </c>
      <c r="M9954" s="134" t="s">
        <v>24167</v>
      </c>
    </row>
    <row r="9955" spans="1:13" hidden="1" x14ac:dyDescent="0.25">
      <c r="A9955" s="128"/>
      <c r="B9955" s="2"/>
      <c r="C9955" s="139" t="s">
        <v>9918</v>
      </c>
      <c r="D9955" s="124" t="s">
        <v>9919</v>
      </c>
      <c r="E9955" s="118" t="s">
        <v>48</v>
      </c>
      <c r="F9955" s="124" t="s">
        <v>35249</v>
      </c>
      <c r="G9955" s="118" t="s">
        <v>2</v>
      </c>
      <c r="H9955" s="137"/>
      <c r="I9955" s="119"/>
      <c r="J9955" s="129"/>
      <c r="K9955" s="129"/>
      <c r="L9955" s="129">
        <v>0</v>
      </c>
      <c r="M9955" s="134" t="s">
        <v>24168</v>
      </c>
    </row>
    <row r="9956" spans="1:13" hidden="1" x14ac:dyDescent="0.25">
      <c r="A9956" s="128"/>
      <c r="B9956" s="2"/>
      <c r="C9956" s="139" t="s">
        <v>9920</v>
      </c>
      <c r="D9956" s="124" t="s">
        <v>9921</v>
      </c>
      <c r="E9956" s="118" t="s">
        <v>48</v>
      </c>
      <c r="F9956" s="124" t="s">
        <v>35249</v>
      </c>
      <c r="G9956" s="118" t="s">
        <v>2</v>
      </c>
      <c r="H9956" s="137"/>
      <c r="I9956" s="119"/>
      <c r="J9956" s="129"/>
      <c r="K9956" s="129"/>
      <c r="L9956" s="129">
        <v>0</v>
      </c>
      <c r="M9956" s="134" t="s">
        <v>24169</v>
      </c>
    </row>
    <row r="9957" spans="1:13" hidden="1" x14ac:dyDescent="0.25">
      <c r="A9957" s="128"/>
      <c r="B9957" s="2"/>
      <c r="C9957" s="139" t="s">
        <v>9922</v>
      </c>
      <c r="D9957" s="124" t="s">
        <v>9923</v>
      </c>
      <c r="E9957" s="118" t="s">
        <v>48</v>
      </c>
      <c r="F9957" s="124" t="s">
        <v>35249</v>
      </c>
      <c r="G9957" s="118" t="s">
        <v>2</v>
      </c>
      <c r="H9957" s="137"/>
      <c r="I9957" s="119"/>
      <c r="J9957" s="129"/>
      <c r="K9957" s="129"/>
      <c r="L9957" s="129">
        <v>0</v>
      </c>
      <c r="M9957" s="134" t="s">
        <v>24170</v>
      </c>
    </row>
    <row r="9958" spans="1:13" hidden="1" x14ac:dyDescent="0.25">
      <c r="A9958" s="128"/>
      <c r="B9958" s="2"/>
      <c r="C9958" s="139" t="s">
        <v>9924</v>
      </c>
      <c r="D9958" s="124" t="s">
        <v>9925</v>
      </c>
      <c r="E9958" s="118" t="s">
        <v>48</v>
      </c>
      <c r="F9958" s="124" t="s">
        <v>35249</v>
      </c>
      <c r="G9958" s="118" t="s">
        <v>2</v>
      </c>
      <c r="H9958" s="137"/>
      <c r="I9958" s="119"/>
      <c r="J9958" s="129"/>
      <c r="K9958" s="129"/>
      <c r="L9958" s="129">
        <v>0</v>
      </c>
      <c r="M9958" s="134" t="s">
        <v>24171</v>
      </c>
    </row>
    <row r="9959" spans="1:13" hidden="1" x14ac:dyDescent="0.25">
      <c r="A9959" s="128"/>
      <c r="B9959" s="2"/>
      <c r="C9959" s="139" t="s">
        <v>9926</v>
      </c>
      <c r="D9959" s="124" t="s">
        <v>9927</v>
      </c>
      <c r="E9959" s="118" t="s">
        <v>48</v>
      </c>
      <c r="F9959" s="124" t="s">
        <v>35249</v>
      </c>
      <c r="G9959" s="118" t="s">
        <v>2</v>
      </c>
      <c r="H9959" s="137"/>
      <c r="I9959" s="119"/>
      <c r="J9959" s="129"/>
      <c r="K9959" s="129"/>
      <c r="L9959" s="129">
        <v>0</v>
      </c>
      <c r="M9959" s="134" t="s">
        <v>24172</v>
      </c>
    </row>
    <row r="9960" spans="1:13" hidden="1" x14ac:dyDescent="0.25">
      <c r="A9960" s="128"/>
      <c r="B9960" s="2"/>
      <c r="C9960" s="139" t="s">
        <v>9928</v>
      </c>
      <c r="D9960" s="124" t="s">
        <v>9929</v>
      </c>
      <c r="E9960" s="118" t="s">
        <v>48</v>
      </c>
      <c r="F9960" s="124" t="s">
        <v>35249</v>
      </c>
      <c r="G9960" s="118" t="s">
        <v>2</v>
      </c>
      <c r="H9960" s="137"/>
      <c r="I9960" s="119"/>
      <c r="J9960" s="129"/>
      <c r="K9960" s="129"/>
      <c r="L9960" s="129">
        <v>0</v>
      </c>
      <c r="M9960" s="134" t="s">
        <v>24173</v>
      </c>
    </row>
    <row r="9961" spans="1:13" hidden="1" x14ac:dyDescent="0.25">
      <c r="A9961" s="128"/>
      <c r="B9961" s="2"/>
      <c r="C9961" s="139" t="s">
        <v>9930</v>
      </c>
      <c r="D9961" s="124" t="s">
        <v>9931</v>
      </c>
      <c r="E9961" s="118" t="s">
        <v>48</v>
      </c>
      <c r="F9961" s="124" t="s">
        <v>35249</v>
      </c>
      <c r="G9961" s="118" t="s">
        <v>2</v>
      </c>
      <c r="H9961" s="137"/>
      <c r="I9961" s="119"/>
      <c r="J9961" s="129"/>
      <c r="K9961" s="129"/>
      <c r="L9961" s="129">
        <v>0</v>
      </c>
      <c r="M9961" s="134" t="s">
        <v>24174</v>
      </c>
    </row>
    <row r="9962" spans="1:13" hidden="1" x14ac:dyDescent="0.25">
      <c r="A9962" s="128"/>
      <c r="B9962" s="2"/>
      <c r="C9962" s="139" t="s">
        <v>9932</v>
      </c>
      <c r="D9962" s="124" t="s">
        <v>9933</v>
      </c>
      <c r="E9962" s="118" t="s">
        <v>48</v>
      </c>
      <c r="F9962" s="124" t="s">
        <v>35249</v>
      </c>
      <c r="G9962" s="118" t="s">
        <v>2</v>
      </c>
      <c r="H9962" s="137"/>
      <c r="I9962" s="119"/>
      <c r="J9962" s="129"/>
      <c r="K9962" s="129"/>
      <c r="L9962" s="129">
        <v>0</v>
      </c>
      <c r="M9962" s="134" t="s">
        <v>24175</v>
      </c>
    </row>
    <row r="9963" spans="1:13" hidden="1" x14ac:dyDescent="0.25">
      <c r="A9963" s="128"/>
      <c r="B9963" s="2"/>
      <c r="C9963" s="139" t="s">
        <v>9934</v>
      </c>
      <c r="D9963" s="124" t="s">
        <v>9935</v>
      </c>
      <c r="E9963" s="118" t="s">
        <v>48</v>
      </c>
      <c r="F9963" s="124" t="s">
        <v>35249</v>
      </c>
      <c r="G9963" s="118" t="s">
        <v>2</v>
      </c>
      <c r="H9963" s="137"/>
      <c r="I9963" s="119"/>
      <c r="J9963" s="129"/>
      <c r="K9963" s="129"/>
      <c r="L9963" s="129">
        <v>0</v>
      </c>
      <c r="M9963" s="134" t="s">
        <v>24176</v>
      </c>
    </row>
    <row r="9964" spans="1:13" hidden="1" x14ac:dyDescent="0.25">
      <c r="A9964" s="128"/>
      <c r="B9964" s="2"/>
      <c r="C9964" s="139" t="s">
        <v>9936</v>
      </c>
      <c r="D9964" s="124" t="s">
        <v>9937</v>
      </c>
      <c r="E9964" s="118" t="s">
        <v>48</v>
      </c>
      <c r="F9964" s="124" t="s">
        <v>35249</v>
      </c>
      <c r="G9964" s="118" t="s">
        <v>2</v>
      </c>
      <c r="H9964" s="137"/>
      <c r="I9964" s="119"/>
      <c r="J9964" s="129"/>
      <c r="K9964" s="129"/>
      <c r="L9964" s="129">
        <v>0</v>
      </c>
      <c r="M9964" s="134" t="s">
        <v>24177</v>
      </c>
    </row>
    <row r="9965" spans="1:13" hidden="1" x14ac:dyDescent="0.25">
      <c r="A9965" s="128"/>
      <c r="B9965" s="2"/>
      <c r="C9965" s="139" t="s">
        <v>9938</v>
      </c>
      <c r="D9965" s="124" t="s">
        <v>9939</v>
      </c>
      <c r="E9965" s="118" t="s">
        <v>48</v>
      </c>
      <c r="F9965" s="124" t="s">
        <v>35249</v>
      </c>
      <c r="G9965" s="118" t="s">
        <v>2</v>
      </c>
      <c r="H9965" s="137"/>
      <c r="I9965" s="119"/>
      <c r="J9965" s="129"/>
      <c r="K9965" s="129"/>
      <c r="L9965" s="129">
        <v>0</v>
      </c>
      <c r="M9965" s="134" t="s">
        <v>24178</v>
      </c>
    </row>
    <row r="9966" spans="1:13" hidden="1" x14ac:dyDescent="0.25">
      <c r="A9966" s="128"/>
      <c r="B9966" s="2"/>
      <c r="C9966" s="139" t="s">
        <v>9940</v>
      </c>
      <c r="D9966" s="124" t="s">
        <v>9941</v>
      </c>
      <c r="E9966" s="118" t="s">
        <v>48</v>
      </c>
      <c r="F9966" s="124" t="s">
        <v>35249</v>
      </c>
      <c r="G9966" s="118" t="s">
        <v>2</v>
      </c>
      <c r="H9966" s="137"/>
      <c r="I9966" s="119"/>
      <c r="J9966" s="129"/>
      <c r="K9966" s="129"/>
      <c r="L9966" s="129">
        <v>0</v>
      </c>
      <c r="M9966" s="134" t="s">
        <v>24179</v>
      </c>
    </row>
    <row r="9967" spans="1:13" hidden="1" x14ac:dyDescent="0.25">
      <c r="A9967" s="128"/>
      <c r="B9967" s="2"/>
      <c r="C9967" s="139" t="s">
        <v>9942</v>
      </c>
      <c r="D9967" s="124" t="s">
        <v>9943</v>
      </c>
      <c r="E9967" s="118" t="s">
        <v>48</v>
      </c>
      <c r="F9967" s="124" t="s">
        <v>35249</v>
      </c>
      <c r="G9967" s="118" t="s">
        <v>2</v>
      </c>
      <c r="H9967" s="137"/>
      <c r="I9967" s="119"/>
      <c r="J9967" s="129"/>
      <c r="K9967" s="129"/>
      <c r="L9967" s="129">
        <v>0</v>
      </c>
      <c r="M9967" s="134" t="s">
        <v>24180</v>
      </c>
    </row>
    <row r="9968" spans="1:13" hidden="1" x14ac:dyDescent="0.25">
      <c r="A9968" s="128"/>
      <c r="B9968" s="2"/>
      <c r="C9968" s="139" t="s">
        <v>9944</v>
      </c>
      <c r="D9968" s="124" t="s">
        <v>9945</v>
      </c>
      <c r="E9968" s="118" t="s">
        <v>48</v>
      </c>
      <c r="F9968" s="124" t="s">
        <v>35249</v>
      </c>
      <c r="G9968" s="118" t="s">
        <v>2</v>
      </c>
      <c r="H9968" s="137"/>
      <c r="I9968" s="119"/>
      <c r="J9968" s="129"/>
      <c r="K9968" s="129"/>
      <c r="L9968" s="129">
        <v>0</v>
      </c>
      <c r="M9968" s="134" t="s">
        <v>24180</v>
      </c>
    </row>
    <row r="9969" spans="1:13" hidden="1" x14ac:dyDescent="0.25">
      <c r="A9969" s="128"/>
      <c r="B9969" s="2"/>
      <c r="C9969" s="139" t="s">
        <v>9946</v>
      </c>
      <c r="D9969" s="124" t="s">
        <v>9947</v>
      </c>
      <c r="E9969" s="118" t="s">
        <v>48</v>
      </c>
      <c r="F9969" s="124" t="s">
        <v>35249</v>
      </c>
      <c r="G9969" s="118" t="s">
        <v>2</v>
      </c>
      <c r="H9969" s="137"/>
      <c r="I9969" s="119"/>
      <c r="J9969" s="129"/>
      <c r="K9969" s="129"/>
      <c r="L9969" s="129">
        <v>0</v>
      </c>
      <c r="M9969" s="134" t="s">
        <v>24181</v>
      </c>
    </row>
    <row r="9970" spans="1:13" hidden="1" x14ac:dyDescent="0.25">
      <c r="A9970" s="128"/>
      <c r="B9970" s="2"/>
      <c r="C9970" s="139" t="s">
        <v>9948</v>
      </c>
      <c r="D9970" s="124" t="s">
        <v>9949</v>
      </c>
      <c r="E9970" s="118" t="s">
        <v>48</v>
      </c>
      <c r="F9970" s="124" t="s">
        <v>35249</v>
      </c>
      <c r="G9970" s="118" t="s">
        <v>2</v>
      </c>
      <c r="H9970" s="137"/>
      <c r="I9970" s="119"/>
      <c r="J9970" s="129"/>
      <c r="K9970" s="129"/>
      <c r="L9970" s="129">
        <v>0</v>
      </c>
      <c r="M9970" s="134" t="s">
        <v>24182</v>
      </c>
    </row>
    <row r="9971" spans="1:13" hidden="1" x14ac:dyDescent="0.25">
      <c r="A9971" s="128"/>
      <c r="B9971" s="2"/>
      <c r="C9971" s="139" t="s">
        <v>9950</v>
      </c>
      <c r="D9971" s="124" t="s">
        <v>9951</v>
      </c>
      <c r="E9971" s="118" t="s">
        <v>48</v>
      </c>
      <c r="F9971" s="124" t="s">
        <v>35249</v>
      </c>
      <c r="G9971" s="118" t="s">
        <v>2</v>
      </c>
      <c r="H9971" s="137"/>
      <c r="I9971" s="119"/>
      <c r="J9971" s="129"/>
      <c r="K9971" s="129"/>
      <c r="L9971" s="129">
        <v>0</v>
      </c>
      <c r="M9971" s="134" t="s">
        <v>24183</v>
      </c>
    </row>
    <row r="9972" spans="1:13" hidden="1" x14ac:dyDescent="0.25">
      <c r="A9972" s="128"/>
      <c r="B9972" s="2"/>
      <c r="C9972" s="139" t="s">
        <v>9952</v>
      </c>
      <c r="D9972" s="124" t="s">
        <v>9953</v>
      </c>
      <c r="E9972" s="118" t="s">
        <v>48</v>
      </c>
      <c r="F9972" s="124" t="s">
        <v>35249</v>
      </c>
      <c r="G9972" s="118" t="s">
        <v>2</v>
      </c>
      <c r="H9972" s="137"/>
      <c r="I9972" s="119"/>
      <c r="J9972" s="129"/>
      <c r="K9972" s="129"/>
      <c r="L9972" s="129">
        <v>0</v>
      </c>
      <c r="M9972" s="134" t="s">
        <v>24184</v>
      </c>
    </row>
    <row r="9973" spans="1:13" hidden="1" x14ac:dyDescent="0.25">
      <c r="A9973" s="128"/>
      <c r="B9973" s="2"/>
      <c r="C9973" s="139" t="s">
        <v>9954</v>
      </c>
      <c r="D9973" s="124" t="s">
        <v>9955</v>
      </c>
      <c r="E9973" s="118" t="s">
        <v>48</v>
      </c>
      <c r="F9973" s="124" t="s">
        <v>35249</v>
      </c>
      <c r="G9973" s="118" t="s">
        <v>2</v>
      </c>
      <c r="H9973" s="137"/>
      <c r="I9973" s="119"/>
      <c r="J9973" s="129"/>
      <c r="K9973" s="129"/>
      <c r="L9973" s="129">
        <v>0</v>
      </c>
      <c r="M9973" s="134" t="s">
        <v>24185</v>
      </c>
    </row>
    <row r="9974" spans="1:13" hidden="1" x14ac:dyDescent="0.25">
      <c r="A9974" s="128"/>
      <c r="B9974" s="2"/>
      <c r="C9974" s="139" t="s">
        <v>9956</v>
      </c>
      <c r="D9974" s="124" t="s">
        <v>9957</v>
      </c>
      <c r="E9974" s="118" t="s">
        <v>48</v>
      </c>
      <c r="F9974" s="124" t="s">
        <v>35249</v>
      </c>
      <c r="G9974" s="118" t="s">
        <v>2</v>
      </c>
      <c r="H9974" s="137"/>
      <c r="I9974" s="119"/>
      <c r="J9974" s="129"/>
      <c r="K9974" s="129"/>
      <c r="L9974" s="129">
        <v>0</v>
      </c>
      <c r="M9974" s="134" t="s">
        <v>24186</v>
      </c>
    </row>
    <row r="9975" spans="1:13" hidden="1" x14ac:dyDescent="0.25">
      <c r="A9975" s="128"/>
      <c r="B9975" s="2"/>
      <c r="C9975" s="139" t="s">
        <v>9958</v>
      </c>
      <c r="D9975" s="124" t="s">
        <v>9959</v>
      </c>
      <c r="E9975" s="118" t="s">
        <v>48</v>
      </c>
      <c r="F9975" s="124" t="s">
        <v>35249</v>
      </c>
      <c r="G9975" s="118" t="s">
        <v>2</v>
      </c>
      <c r="H9975" s="137"/>
      <c r="I9975" s="119"/>
      <c r="J9975" s="129"/>
      <c r="K9975" s="129"/>
      <c r="L9975" s="129">
        <v>0</v>
      </c>
      <c r="M9975" s="134" t="s">
        <v>24187</v>
      </c>
    </row>
    <row r="9976" spans="1:13" hidden="1" x14ac:dyDescent="0.25">
      <c r="A9976" s="128"/>
      <c r="B9976" s="2"/>
      <c r="C9976" s="139" t="s">
        <v>9960</v>
      </c>
      <c r="D9976" s="124" t="s">
        <v>9961</v>
      </c>
      <c r="E9976" s="118" t="s">
        <v>48</v>
      </c>
      <c r="F9976" s="124" t="s">
        <v>35249</v>
      </c>
      <c r="G9976" s="118" t="s">
        <v>2</v>
      </c>
      <c r="H9976" s="137"/>
      <c r="I9976" s="119"/>
      <c r="J9976" s="129"/>
      <c r="K9976" s="129"/>
      <c r="L9976" s="129">
        <v>0</v>
      </c>
      <c r="M9976" s="134" t="s">
        <v>24188</v>
      </c>
    </row>
    <row r="9977" spans="1:13" hidden="1" x14ac:dyDescent="0.25">
      <c r="A9977" s="128"/>
      <c r="B9977" s="2"/>
      <c r="C9977" s="139" t="s">
        <v>9962</v>
      </c>
      <c r="D9977" s="124" t="s">
        <v>9963</v>
      </c>
      <c r="E9977" s="118" t="s">
        <v>48</v>
      </c>
      <c r="F9977" s="124" t="s">
        <v>35249</v>
      </c>
      <c r="G9977" s="118" t="s">
        <v>2</v>
      </c>
      <c r="H9977" s="137"/>
      <c r="I9977" s="119"/>
      <c r="J9977" s="129"/>
      <c r="K9977" s="129"/>
      <c r="L9977" s="129">
        <v>0</v>
      </c>
      <c r="M9977" s="134" t="s">
        <v>24189</v>
      </c>
    </row>
    <row r="9978" spans="1:13" hidden="1" x14ac:dyDescent="0.25">
      <c r="A9978" s="128"/>
      <c r="B9978" s="2"/>
      <c r="C9978" s="139" t="s">
        <v>9964</v>
      </c>
      <c r="D9978" s="124" t="s">
        <v>9965</v>
      </c>
      <c r="E9978" s="118" t="s">
        <v>48</v>
      </c>
      <c r="F9978" s="124" t="s">
        <v>35249</v>
      </c>
      <c r="G9978" s="118" t="s">
        <v>2</v>
      </c>
      <c r="H9978" s="137"/>
      <c r="I9978" s="119"/>
      <c r="J9978" s="129"/>
      <c r="K9978" s="129"/>
      <c r="L9978" s="129">
        <v>0</v>
      </c>
      <c r="M9978" s="134" t="s">
        <v>24190</v>
      </c>
    </row>
    <row r="9979" spans="1:13" hidden="1" x14ac:dyDescent="0.25">
      <c r="A9979" s="128"/>
      <c r="B9979" s="2"/>
      <c r="C9979" s="139" t="s">
        <v>9966</v>
      </c>
      <c r="D9979" s="124" t="s">
        <v>9967</v>
      </c>
      <c r="E9979" s="118" t="s">
        <v>48</v>
      </c>
      <c r="F9979" s="124" t="s">
        <v>35249</v>
      </c>
      <c r="G9979" s="118" t="s">
        <v>2</v>
      </c>
      <c r="H9979" s="137"/>
      <c r="I9979" s="119"/>
      <c r="J9979" s="129"/>
      <c r="K9979" s="129"/>
      <c r="L9979" s="129">
        <v>0</v>
      </c>
      <c r="M9979" s="134" t="s">
        <v>24191</v>
      </c>
    </row>
    <row r="9980" spans="1:13" hidden="1" x14ac:dyDescent="0.25">
      <c r="A9980" s="128"/>
      <c r="B9980" s="2"/>
      <c r="C9980" s="139" t="s">
        <v>9968</v>
      </c>
      <c r="D9980" s="124" t="s">
        <v>9969</v>
      </c>
      <c r="E9980" s="118" t="s">
        <v>48</v>
      </c>
      <c r="F9980" s="124" t="s">
        <v>35249</v>
      </c>
      <c r="G9980" s="118" t="s">
        <v>2</v>
      </c>
      <c r="H9980" s="137"/>
      <c r="I9980" s="119"/>
      <c r="J9980" s="129"/>
      <c r="K9980" s="129"/>
      <c r="L9980" s="129">
        <v>0</v>
      </c>
      <c r="M9980" s="134" t="s">
        <v>24192</v>
      </c>
    </row>
    <row r="9981" spans="1:13" hidden="1" x14ac:dyDescent="0.25">
      <c r="A9981" s="128"/>
      <c r="B9981" s="2"/>
      <c r="C9981" s="139" t="s">
        <v>9970</v>
      </c>
      <c r="D9981" s="124" t="s">
        <v>9971</v>
      </c>
      <c r="E9981" s="118" t="s">
        <v>48</v>
      </c>
      <c r="F9981" s="124" t="s">
        <v>35249</v>
      </c>
      <c r="G9981" s="118" t="s">
        <v>2</v>
      </c>
      <c r="H9981" s="137"/>
      <c r="I9981" s="119"/>
      <c r="J9981" s="129"/>
      <c r="K9981" s="129"/>
      <c r="L9981" s="129">
        <v>0</v>
      </c>
      <c r="M9981" s="134" t="s">
        <v>24193</v>
      </c>
    </row>
    <row r="9982" spans="1:13" hidden="1" x14ac:dyDescent="0.25">
      <c r="A9982" s="128"/>
      <c r="B9982" s="2"/>
      <c r="C9982" s="139" t="s">
        <v>9972</v>
      </c>
      <c r="D9982" s="124" t="s">
        <v>9973</v>
      </c>
      <c r="E9982" s="118" t="s">
        <v>48</v>
      </c>
      <c r="F9982" s="124" t="s">
        <v>35249</v>
      </c>
      <c r="G9982" s="118" t="s">
        <v>2</v>
      </c>
      <c r="H9982" s="137"/>
      <c r="I9982" s="119"/>
      <c r="J9982" s="129"/>
      <c r="K9982" s="129"/>
      <c r="L9982" s="129">
        <v>0</v>
      </c>
      <c r="M9982" s="134"/>
    </row>
    <row r="9983" spans="1:13" hidden="1" x14ac:dyDescent="0.25">
      <c r="A9983" s="128"/>
      <c r="B9983" s="2"/>
      <c r="C9983" s="139" t="s">
        <v>9974</v>
      </c>
      <c r="D9983" s="124" t="s">
        <v>9975</v>
      </c>
      <c r="E9983" s="118" t="s">
        <v>48</v>
      </c>
      <c r="F9983" s="124" t="s">
        <v>35249</v>
      </c>
      <c r="G9983" s="118" t="s">
        <v>2</v>
      </c>
      <c r="H9983" s="137"/>
      <c r="I9983" s="119"/>
      <c r="J9983" s="129"/>
      <c r="K9983" s="129"/>
      <c r="L9983" s="129">
        <v>0</v>
      </c>
      <c r="M9983" s="134" t="s">
        <v>24194</v>
      </c>
    </row>
    <row r="9984" spans="1:13" hidden="1" x14ac:dyDescent="0.25">
      <c r="A9984" s="128"/>
      <c r="B9984" s="2"/>
      <c r="C9984" s="139" t="s">
        <v>9976</v>
      </c>
      <c r="D9984" s="124" t="s">
        <v>9977</v>
      </c>
      <c r="E9984" s="118" t="s">
        <v>48</v>
      </c>
      <c r="F9984" s="124" t="s">
        <v>35249</v>
      </c>
      <c r="G9984" s="118" t="s">
        <v>2</v>
      </c>
      <c r="H9984" s="137"/>
      <c r="I9984" s="119"/>
      <c r="J9984" s="129"/>
      <c r="K9984" s="129"/>
      <c r="L9984" s="129">
        <v>0</v>
      </c>
      <c r="M9984" s="134" t="s">
        <v>24195</v>
      </c>
    </row>
    <row r="9985" spans="1:13" hidden="1" x14ac:dyDescent="0.25">
      <c r="A9985" s="128"/>
      <c r="B9985" s="2"/>
      <c r="C9985" s="139" t="s">
        <v>9978</v>
      </c>
      <c r="D9985" s="124" t="s">
        <v>9979</v>
      </c>
      <c r="E9985" s="118" t="s">
        <v>48</v>
      </c>
      <c r="F9985" s="124" t="s">
        <v>35249</v>
      </c>
      <c r="G9985" s="118" t="s">
        <v>2</v>
      </c>
      <c r="H9985" s="137"/>
      <c r="I9985" s="119"/>
      <c r="J9985" s="129"/>
      <c r="K9985" s="129"/>
      <c r="L9985" s="129">
        <v>0</v>
      </c>
      <c r="M9985" s="134" t="s">
        <v>24196</v>
      </c>
    </row>
    <row r="9986" spans="1:13" hidden="1" x14ac:dyDescent="0.25">
      <c r="A9986" s="128"/>
      <c r="B9986" s="2"/>
      <c r="C9986" s="139" t="s">
        <v>9980</v>
      </c>
      <c r="D9986" s="124" t="s">
        <v>9981</v>
      </c>
      <c r="E9986" s="118" t="s">
        <v>48</v>
      </c>
      <c r="F9986" s="124" t="s">
        <v>35249</v>
      </c>
      <c r="G9986" s="118" t="s">
        <v>2</v>
      </c>
      <c r="H9986" s="137"/>
      <c r="I9986" s="119"/>
      <c r="J9986" s="129"/>
      <c r="K9986" s="129"/>
      <c r="L9986" s="129">
        <v>0</v>
      </c>
      <c r="M9986" s="134" t="s">
        <v>24197</v>
      </c>
    </row>
    <row r="9987" spans="1:13" hidden="1" x14ac:dyDescent="0.25">
      <c r="A9987" s="128"/>
      <c r="B9987" s="2"/>
      <c r="C9987" s="139" t="s">
        <v>9982</v>
      </c>
      <c r="D9987" s="124" t="s">
        <v>9983</v>
      </c>
      <c r="E9987" s="118" t="s">
        <v>48</v>
      </c>
      <c r="F9987" s="124" t="s">
        <v>35249</v>
      </c>
      <c r="G9987" s="118" t="s">
        <v>2</v>
      </c>
      <c r="H9987" s="137"/>
      <c r="I9987" s="119"/>
      <c r="J9987" s="129"/>
      <c r="K9987" s="129"/>
      <c r="L9987" s="129">
        <v>0</v>
      </c>
      <c r="M9987" s="134" t="s">
        <v>24198</v>
      </c>
    </row>
    <row r="9988" spans="1:13" hidden="1" x14ac:dyDescent="0.25">
      <c r="A9988" s="128"/>
      <c r="B9988" s="2"/>
      <c r="C9988" s="139" t="s">
        <v>9984</v>
      </c>
      <c r="D9988" s="124" t="s">
        <v>9985</v>
      </c>
      <c r="E9988" s="118" t="s">
        <v>48</v>
      </c>
      <c r="F9988" s="124" t="s">
        <v>35249</v>
      </c>
      <c r="G9988" s="118" t="s">
        <v>2</v>
      </c>
      <c r="H9988" s="137"/>
      <c r="I9988" s="119"/>
      <c r="J9988" s="129"/>
      <c r="K9988" s="129"/>
      <c r="L9988" s="129">
        <v>0</v>
      </c>
      <c r="M9988" s="134" t="s">
        <v>24199</v>
      </c>
    </row>
    <row r="9989" spans="1:13" hidden="1" x14ac:dyDescent="0.25">
      <c r="A9989" s="128"/>
      <c r="B9989" s="2"/>
      <c r="C9989" s="139" t="s">
        <v>9986</v>
      </c>
      <c r="D9989" s="124" t="s">
        <v>9987</v>
      </c>
      <c r="E9989" s="118" t="s">
        <v>48</v>
      </c>
      <c r="F9989" s="124" t="s">
        <v>35249</v>
      </c>
      <c r="G9989" s="118" t="s">
        <v>2</v>
      </c>
      <c r="H9989" s="137"/>
      <c r="I9989" s="119"/>
      <c r="J9989" s="129"/>
      <c r="K9989" s="129"/>
      <c r="L9989" s="129">
        <v>0</v>
      </c>
      <c r="M9989" s="134" t="s">
        <v>24200</v>
      </c>
    </row>
    <row r="9990" spans="1:13" hidden="1" x14ac:dyDescent="0.25">
      <c r="A9990" s="128"/>
      <c r="B9990" s="2"/>
      <c r="C9990" s="139" t="s">
        <v>9988</v>
      </c>
      <c r="D9990" s="124" t="s">
        <v>9989</v>
      </c>
      <c r="E9990" s="118" t="s">
        <v>48</v>
      </c>
      <c r="F9990" s="124" t="s">
        <v>35249</v>
      </c>
      <c r="G9990" s="118" t="s">
        <v>2</v>
      </c>
      <c r="H9990" s="137"/>
      <c r="I9990" s="119"/>
      <c r="J9990" s="129"/>
      <c r="K9990" s="129"/>
      <c r="L9990" s="129">
        <v>0</v>
      </c>
      <c r="M9990" s="134" t="s">
        <v>24201</v>
      </c>
    </row>
    <row r="9991" spans="1:13" hidden="1" x14ac:dyDescent="0.25">
      <c r="A9991" s="128"/>
      <c r="B9991" s="2"/>
      <c r="C9991" s="139" t="s">
        <v>9990</v>
      </c>
      <c r="D9991" s="124" t="s">
        <v>9991</v>
      </c>
      <c r="E9991" s="118" t="s">
        <v>48</v>
      </c>
      <c r="F9991" s="124" t="s">
        <v>35249</v>
      </c>
      <c r="G9991" s="118" t="s">
        <v>2</v>
      </c>
      <c r="H9991" s="137"/>
      <c r="I9991" s="119"/>
      <c r="J9991" s="129"/>
      <c r="K9991" s="129"/>
      <c r="L9991" s="129">
        <v>0</v>
      </c>
      <c r="M9991" s="134" t="s">
        <v>24202</v>
      </c>
    </row>
    <row r="9992" spans="1:13" hidden="1" x14ac:dyDescent="0.25">
      <c r="A9992" s="128"/>
      <c r="B9992" s="2"/>
      <c r="C9992" s="139" t="s">
        <v>9992</v>
      </c>
      <c r="D9992" s="124" t="s">
        <v>9993</v>
      </c>
      <c r="E9992" s="118" t="s">
        <v>48</v>
      </c>
      <c r="F9992" s="124" t="s">
        <v>35249</v>
      </c>
      <c r="G9992" s="118" t="s">
        <v>2</v>
      </c>
      <c r="H9992" s="137"/>
      <c r="I9992" s="119"/>
      <c r="J9992" s="129"/>
      <c r="K9992" s="129"/>
      <c r="L9992" s="129">
        <v>0</v>
      </c>
      <c r="M9992" s="134" t="s">
        <v>24203</v>
      </c>
    </row>
    <row r="9993" spans="1:13" hidden="1" x14ac:dyDescent="0.25">
      <c r="A9993" s="128"/>
      <c r="B9993" s="2"/>
      <c r="C9993" s="139" t="s">
        <v>9994</v>
      </c>
      <c r="D9993" s="124" t="s">
        <v>9995</v>
      </c>
      <c r="E9993" s="118" t="s">
        <v>48</v>
      </c>
      <c r="F9993" s="124" t="s">
        <v>35249</v>
      </c>
      <c r="G9993" s="118" t="s">
        <v>2</v>
      </c>
      <c r="H9993" s="137"/>
      <c r="I9993" s="119"/>
      <c r="J9993" s="129"/>
      <c r="K9993" s="129"/>
      <c r="L9993" s="129">
        <v>0</v>
      </c>
      <c r="M9993" s="134" t="s">
        <v>24204</v>
      </c>
    </row>
    <row r="9994" spans="1:13" hidden="1" x14ac:dyDescent="0.25">
      <c r="A9994" s="128"/>
      <c r="B9994" s="2"/>
      <c r="C9994" s="139" t="s">
        <v>9996</v>
      </c>
      <c r="D9994" s="124" t="s">
        <v>9997</v>
      </c>
      <c r="E9994" s="118" t="s">
        <v>48</v>
      </c>
      <c r="F9994" s="124" t="s">
        <v>35249</v>
      </c>
      <c r="G9994" s="118" t="s">
        <v>2</v>
      </c>
      <c r="H9994" s="137"/>
      <c r="I9994" s="119"/>
      <c r="J9994" s="129"/>
      <c r="K9994" s="129"/>
      <c r="L9994" s="129">
        <v>0</v>
      </c>
      <c r="M9994" s="134" t="s">
        <v>24205</v>
      </c>
    </row>
    <row r="9995" spans="1:13" hidden="1" x14ac:dyDescent="0.25">
      <c r="A9995" s="128"/>
      <c r="B9995" s="2"/>
      <c r="C9995" s="139" t="s">
        <v>9998</v>
      </c>
      <c r="D9995" s="124" t="s">
        <v>9999</v>
      </c>
      <c r="E9995" s="118" t="s">
        <v>48</v>
      </c>
      <c r="F9995" s="124" t="s">
        <v>35249</v>
      </c>
      <c r="G9995" s="118" t="s">
        <v>2</v>
      </c>
      <c r="H9995" s="137"/>
      <c r="I9995" s="119"/>
      <c r="J9995" s="129"/>
      <c r="K9995" s="129"/>
      <c r="L9995" s="129">
        <v>0</v>
      </c>
      <c r="M9995" s="134" t="s">
        <v>24206</v>
      </c>
    </row>
    <row r="9996" spans="1:13" hidden="1" x14ac:dyDescent="0.25">
      <c r="A9996" s="128"/>
      <c r="B9996" s="2"/>
      <c r="C9996" s="139" t="s">
        <v>10000</v>
      </c>
      <c r="D9996" s="124" t="s">
        <v>10001</v>
      </c>
      <c r="E9996" s="118" t="s">
        <v>48</v>
      </c>
      <c r="F9996" s="124" t="s">
        <v>35249</v>
      </c>
      <c r="G9996" s="118" t="s">
        <v>2</v>
      </c>
      <c r="H9996" s="137"/>
      <c r="I9996" s="119"/>
      <c r="J9996" s="129"/>
      <c r="K9996" s="129"/>
      <c r="L9996" s="129">
        <v>0</v>
      </c>
      <c r="M9996" s="134" t="s">
        <v>24206</v>
      </c>
    </row>
    <row r="9997" spans="1:13" hidden="1" x14ac:dyDescent="0.25">
      <c r="A9997" s="128"/>
      <c r="B9997" s="2"/>
      <c r="C9997" s="139" t="s">
        <v>10002</v>
      </c>
      <c r="D9997" s="124" t="s">
        <v>10003</v>
      </c>
      <c r="E9997" s="118" t="s">
        <v>48</v>
      </c>
      <c r="F9997" s="124" t="s">
        <v>35249</v>
      </c>
      <c r="G9997" s="118" t="s">
        <v>2</v>
      </c>
      <c r="H9997" s="137"/>
      <c r="I9997" s="119"/>
      <c r="J9997" s="129"/>
      <c r="K9997" s="129"/>
      <c r="L9997" s="129">
        <v>0</v>
      </c>
      <c r="M9997" s="134" t="s">
        <v>24206</v>
      </c>
    </row>
    <row r="9998" spans="1:13" hidden="1" x14ac:dyDescent="0.25">
      <c r="A9998" s="128"/>
      <c r="B9998" s="2"/>
      <c r="C9998" s="139" t="s">
        <v>10004</v>
      </c>
      <c r="D9998" s="124" t="s">
        <v>10005</v>
      </c>
      <c r="E9998" s="118" t="s">
        <v>48</v>
      </c>
      <c r="F9998" s="124" t="s">
        <v>35249</v>
      </c>
      <c r="G9998" s="118" t="s">
        <v>2</v>
      </c>
      <c r="H9998" s="137"/>
      <c r="I9998" s="119"/>
      <c r="J9998" s="129"/>
      <c r="K9998" s="129"/>
      <c r="L9998" s="129">
        <v>0</v>
      </c>
      <c r="M9998" s="134" t="s">
        <v>24206</v>
      </c>
    </row>
    <row r="9999" spans="1:13" hidden="1" x14ac:dyDescent="0.25">
      <c r="A9999" s="128"/>
      <c r="B9999" s="2"/>
      <c r="C9999" s="139" t="s">
        <v>10006</v>
      </c>
      <c r="D9999" s="124" t="s">
        <v>10007</v>
      </c>
      <c r="E9999" s="118" t="s">
        <v>48</v>
      </c>
      <c r="F9999" s="124" t="s">
        <v>35249</v>
      </c>
      <c r="G9999" s="118" t="s">
        <v>2</v>
      </c>
      <c r="H9999" s="137"/>
      <c r="I9999" s="119"/>
      <c r="J9999" s="129"/>
      <c r="K9999" s="129"/>
      <c r="L9999" s="129">
        <v>0</v>
      </c>
      <c r="M9999" s="134" t="s">
        <v>24206</v>
      </c>
    </row>
    <row r="10000" spans="1:13" hidden="1" x14ac:dyDescent="0.25">
      <c r="A10000" s="128"/>
      <c r="B10000" s="2"/>
      <c r="C10000" s="139" t="s">
        <v>10008</v>
      </c>
      <c r="D10000" s="124" t="s">
        <v>10009</v>
      </c>
      <c r="E10000" s="118" t="s">
        <v>48</v>
      </c>
      <c r="F10000" s="124" t="s">
        <v>35249</v>
      </c>
      <c r="G10000" s="118" t="s">
        <v>2</v>
      </c>
      <c r="H10000" s="137"/>
      <c r="I10000" s="119"/>
      <c r="J10000" s="129"/>
      <c r="K10000" s="129"/>
      <c r="L10000" s="129">
        <v>0</v>
      </c>
      <c r="M10000" s="134" t="s">
        <v>24206</v>
      </c>
    </row>
    <row r="10001" spans="1:13" hidden="1" x14ac:dyDescent="0.25">
      <c r="A10001" s="128"/>
      <c r="B10001" s="2"/>
      <c r="C10001" s="139" t="s">
        <v>10010</v>
      </c>
      <c r="D10001" s="124" t="s">
        <v>10011</v>
      </c>
      <c r="E10001" s="118" t="s">
        <v>48</v>
      </c>
      <c r="F10001" s="124" t="s">
        <v>35249</v>
      </c>
      <c r="G10001" s="118" t="s">
        <v>2</v>
      </c>
      <c r="H10001" s="137"/>
      <c r="I10001" s="119"/>
      <c r="J10001" s="129"/>
      <c r="K10001" s="129"/>
      <c r="L10001" s="129">
        <v>0</v>
      </c>
      <c r="M10001" s="134" t="s">
        <v>24206</v>
      </c>
    </row>
    <row r="10002" spans="1:13" hidden="1" x14ac:dyDescent="0.25">
      <c r="A10002" s="128"/>
      <c r="B10002" s="2"/>
      <c r="C10002" s="139" t="s">
        <v>10012</v>
      </c>
      <c r="D10002" s="124" t="s">
        <v>10013</v>
      </c>
      <c r="E10002" s="118" t="s">
        <v>48</v>
      </c>
      <c r="F10002" s="124" t="s">
        <v>35249</v>
      </c>
      <c r="G10002" s="118" t="s">
        <v>2</v>
      </c>
      <c r="H10002" s="137"/>
      <c r="I10002" s="119"/>
      <c r="J10002" s="129"/>
      <c r="K10002" s="129"/>
      <c r="L10002" s="129">
        <v>0</v>
      </c>
      <c r="M10002" s="134" t="s">
        <v>24206</v>
      </c>
    </row>
    <row r="10003" spans="1:13" hidden="1" x14ac:dyDescent="0.25">
      <c r="A10003" s="128"/>
      <c r="B10003" s="2"/>
      <c r="C10003" s="139" t="s">
        <v>10014</v>
      </c>
      <c r="D10003" s="124" t="s">
        <v>10015</v>
      </c>
      <c r="E10003" s="118" t="s">
        <v>48</v>
      </c>
      <c r="F10003" s="124" t="s">
        <v>35249</v>
      </c>
      <c r="G10003" s="118" t="s">
        <v>2</v>
      </c>
      <c r="H10003" s="137"/>
      <c r="I10003" s="119"/>
      <c r="J10003" s="129"/>
      <c r="K10003" s="129"/>
      <c r="L10003" s="129">
        <v>0</v>
      </c>
      <c r="M10003" s="134" t="s">
        <v>24206</v>
      </c>
    </row>
    <row r="10004" spans="1:13" hidden="1" x14ac:dyDescent="0.25">
      <c r="A10004" s="128"/>
      <c r="B10004" s="2"/>
      <c r="C10004" s="139" t="s">
        <v>10016</v>
      </c>
      <c r="D10004" s="124" t="s">
        <v>10017</v>
      </c>
      <c r="E10004" s="118" t="s">
        <v>48</v>
      </c>
      <c r="F10004" s="124" t="s">
        <v>35249</v>
      </c>
      <c r="G10004" s="118" t="s">
        <v>2</v>
      </c>
      <c r="H10004" s="137"/>
      <c r="I10004" s="119"/>
      <c r="J10004" s="129"/>
      <c r="K10004" s="129"/>
      <c r="L10004" s="129">
        <v>0</v>
      </c>
      <c r="M10004" s="134"/>
    </row>
    <row r="10005" spans="1:13" hidden="1" x14ac:dyDescent="0.25">
      <c r="A10005" s="128"/>
      <c r="B10005" s="2"/>
      <c r="C10005" s="139" t="s">
        <v>10018</v>
      </c>
      <c r="D10005" s="124" t="s">
        <v>10019</v>
      </c>
      <c r="E10005" s="118" t="s">
        <v>48</v>
      </c>
      <c r="F10005" s="124" t="s">
        <v>35249</v>
      </c>
      <c r="G10005" s="118" t="s">
        <v>2</v>
      </c>
      <c r="H10005" s="137"/>
      <c r="I10005" s="119"/>
      <c r="J10005" s="129"/>
      <c r="K10005" s="129"/>
      <c r="L10005" s="129">
        <v>0</v>
      </c>
      <c r="M10005" s="134" t="s">
        <v>24207</v>
      </c>
    </row>
    <row r="10006" spans="1:13" hidden="1" x14ac:dyDescent="0.25">
      <c r="A10006" s="128"/>
      <c r="B10006" s="2"/>
      <c r="C10006" s="139" t="s">
        <v>10020</v>
      </c>
      <c r="D10006" s="124" t="s">
        <v>10021</v>
      </c>
      <c r="E10006" s="118" t="s">
        <v>48</v>
      </c>
      <c r="F10006" s="124" t="s">
        <v>35249</v>
      </c>
      <c r="G10006" s="118" t="s">
        <v>2</v>
      </c>
      <c r="H10006" s="137"/>
      <c r="I10006" s="119"/>
      <c r="J10006" s="129"/>
      <c r="K10006" s="129"/>
      <c r="L10006" s="129">
        <v>0</v>
      </c>
      <c r="M10006" s="134" t="s">
        <v>24208</v>
      </c>
    </row>
    <row r="10007" spans="1:13" hidden="1" x14ac:dyDescent="0.25">
      <c r="A10007" s="128"/>
      <c r="B10007" s="2"/>
      <c r="C10007" s="139" t="s">
        <v>10022</v>
      </c>
      <c r="D10007" s="124" t="s">
        <v>10023</v>
      </c>
      <c r="E10007" s="118" t="s">
        <v>48</v>
      </c>
      <c r="F10007" s="124" t="s">
        <v>35249</v>
      </c>
      <c r="G10007" s="118" t="s">
        <v>2</v>
      </c>
      <c r="H10007" s="137"/>
      <c r="I10007" s="119"/>
      <c r="J10007" s="129"/>
      <c r="K10007" s="129"/>
      <c r="L10007" s="129">
        <v>0</v>
      </c>
      <c r="M10007" s="134" t="s">
        <v>24209</v>
      </c>
    </row>
    <row r="10008" spans="1:13" hidden="1" x14ac:dyDescent="0.25">
      <c r="A10008" s="128"/>
      <c r="B10008" s="2"/>
      <c r="C10008" s="139" t="s">
        <v>10024</v>
      </c>
      <c r="D10008" s="124" t="s">
        <v>10025</v>
      </c>
      <c r="E10008" s="118" t="s">
        <v>48</v>
      </c>
      <c r="F10008" s="124" t="s">
        <v>35249</v>
      </c>
      <c r="G10008" s="118" t="s">
        <v>2</v>
      </c>
      <c r="H10008" s="137"/>
      <c r="I10008" s="119"/>
      <c r="J10008" s="129"/>
      <c r="K10008" s="129"/>
      <c r="L10008" s="129">
        <v>0</v>
      </c>
      <c r="M10008" s="134" t="s">
        <v>24210</v>
      </c>
    </row>
    <row r="10009" spans="1:13" hidden="1" x14ac:dyDescent="0.25">
      <c r="A10009" s="128"/>
      <c r="B10009" s="2"/>
      <c r="C10009" s="139" t="s">
        <v>10026</v>
      </c>
      <c r="D10009" s="124" t="s">
        <v>10027</v>
      </c>
      <c r="E10009" s="118" t="s">
        <v>48</v>
      </c>
      <c r="F10009" s="124" t="s">
        <v>35249</v>
      </c>
      <c r="G10009" s="118" t="s">
        <v>2</v>
      </c>
      <c r="H10009" s="137"/>
      <c r="I10009" s="119"/>
      <c r="J10009" s="129"/>
      <c r="K10009" s="129"/>
      <c r="L10009" s="129">
        <v>0</v>
      </c>
      <c r="M10009" s="134" t="s">
        <v>24211</v>
      </c>
    </row>
    <row r="10010" spans="1:13" hidden="1" x14ac:dyDescent="0.25">
      <c r="A10010" s="128"/>
      <c r="B10010" s="2"/>
      <c r="C10010" s="139" t="s">
        <v>10028</v>
      </c>
      <c r="D10010" s="124" t="s">
        <v>10029</v>
      </c>
      <c r="E10010" s="118" t="s">
        <v>48</v>
      </c>
      <c r="F10010" s="124" t="s">
        <v>35249</v>
      </c>
      <c r="G10010" s="118" t="s">
        <v>2</v>
      </c>
      <c r="H10010" s="137"/>
      <c r="I10010" s="119"/>
      <c r="J10010" s="129"/>
      <c r="K10010" s="129"/>
      <c r="L10010" s="129">
        <v>0</v>
      </c>
      <c r="M10010" s="134" t="s">
        <v>24212</v>
      </c>
    </row>
    <row r="10011" spans="1:13" hidden="1" x14ac:dyDescent="0.25">
      <c r="A10011" s="128"/>
      <c r="B10011" s="2"/>
      <c r="C10011" s="139" t="s">
        <v>10030</v>
      </c>
      <c r="D10011" s="124" t="s">
        <v>10031</v>
      </c>
      <c r="E10011" s="118" t="s">
        <v>48</v>
      </c>
      <c r="F10011" s="124" t="s">
        <v>35249</v>
      </c>
      <c r="G10011" s="118" t="s">
        <v>2</v>
      </c>
      <c r="H10011" s="137"/>
      <c r="I10011" s="119"/>
      <c r="J10011" s="129"/>
      <c r="K10011" s="129"/>
      <c r="L10011" s="129">
        <v>0</v>
      </c>
      <c r="M10011" s="134" t="s">
        <v>24213</v>
      </c>
    </row>
    <row r="10012" spans="1:13" hidden="1" x14ac:dyDescent="0.25">
      <c r="A10012" s="128"/>
      <c r="B10012" s="2"/>
      <c r="C10012" s="139" t="s">
        <v>10032</v>
      </c>
      <c r="D10012" s="124" t="s">
        <v>10033</v>
      </c>
      <c r="E10012" s="118" t="s">
        <v>48</v>
      </c>
      <c r="F10012" s="124" t="s">
        <v>35249</v>
      </c>
      <c r="G10012" s="118" t="s">
        <v>2</v>
      </c>
      <c r="H10012" s="137"/>
      <c r="I10012" s="119"/>
      <c r="J10012" s="129"/>
      <c r="K10012" s="129"/>
      <c r="L10012" s="129">
        <v>0</v>
      </c>
      <c r="M10012" s="134"/>
    </row>
    <row r="10013" spans="1:13" hidden="1" x14ac:dyDescent="0.25">
      <c r="A10013" s="128"/>
      <c r="B10013" s="2"/>
      <c r="C10013" s="139" t="s">
        <v>10034</v>
      </c>
      <c r="D10013" s="124" t="s">
        <v>10035</v>
      </c>
      <c r="E10013" s="118" t="s">
        <v>48</v>
      </c>
      <c r="F10013" s="124" t="s">
        <v>35249</v>
      </c>
      <c r="G10013" s="118" t="s">
        <v>2</v>
      </c>
      <c r="H10013" s="137"/>
      <c r="I10013" s="119"/>
      <c r="J10013" s="129"/>
      <c r="K10013" s="129"/>
      <c r="L10013" s="129">
        <v>0</v>
      </c>
      <c r="M10013" s="134" t="s">
        <v>24214</v>
      </c>
    </row>
    <row r="10014" spans="1:13" hidden="1" x14ac:dyDescent="0.25">
      <c r="A10014" s="128"/>
      <c r="B10014" s="2"/>
      <c r="C10014" s="139" t="s">
        <v>10036</v>
      </c>
      <c r="D10014" s="124" t="s">
        <v>10037</v>
      </c>
      <c r="E10014" s="118" t="s">
        <v>48</v>
      </c>
      <c r="F10014" s="124" t="s">
        <v>35249</v>
      </c>
      <c r="G10014" s="118" t="s">
        <v>2</v>
      </c>
      <c r="H10014" s="137"/>
      <c r="I10014" s="119"/>
      <c r="J10014" s="129"/>
      <c r="K10014" s="129"/>
      <c r="L10014" s="129">
        <v>0</v>
      </c>
      <c r="M10014" s="134" t="s">
        <v>24215</v>
      </c>
    </row>
    <row r="10015" spans="1:13" hidden="1" x14ac:dyDescent="0.25">
      <c r="A10015" s="128"/>
      <c r="B10015" s="2"/>
      <c r="C10015" s="139" t="s">
        <v>10038</v>
      </c>
      <c r="D10015" s="124" t="s">
        <v>10039</v>
      </c>
      <c r="E10015" s="118" t="s">
        <v>48</v>
      </c>
      <c r="F10015" s="124" t="s">
        <v>35249</v>
      </c>
      <c r="G10015" s="118" t="s">
        <v>2</v>
      </c>
      <c r="H10015" s="137"/>
      <c r="I10015" s="119"/>
      <c r="J10015" s="129"/>
      <c r="K10015" s="129"/>
      <c r="L10015" s="129">
        <v>0</v>
      </c>
      <c r="M10015" s="134" t="s">
        <v>24216</v>
      </c>
    </row>
    <row r="10016" spans="1:13" hidden="1" x14ac:dyDescent="0.25">
      <c r="A10016" s="128"/>
      <c r="B10016" s="2"/>
      <c r="C10016" s="139" t="s">
        <v>10040</v>
      </c>
      <c r="D10016" s="124" t="s">
        <v>10041</v>
      </c>
      <c r="E10016" s="118" t="s">
        <v>48</v>
      </c>
      <c r="F10016" s="124" t="s">
        <v>35249</v>
      </c>
      <c r="G10016" s="118" t="s">
        <v>2</v>
      </c>
      <c r="H10016" s="137"/>
      <c r="I10016" s="119"/>
      <c r="J10016" s="129"/>
      <c r="K10016" s="129"/>
      <c r="L10016" s="129">
        <v>0</v>
      </c>
      <c r="M10016" s="134" t="s">
        <v>24217</v>
      </c>
    </row>
    <row r="10017" spans="1:13" hidden="1" x14ac:dyDescent="0.25">
      <c r="A10017" s="128"/>
      <c r="B10017" s="2"/>
      <c r="C10017" s="139" t="s">
        <v>10042</v>
      </c>
      <c r="D10017" s="124" t="s">
        <v>10043</v>
      </c>
      <c r="E10017" s="118" t="s">
        <v>48</v>
      </c>
      <c r="F10017" s="124" t="s">
        <v>35249</v>
      </c>
      <c r="G10017" s="118" t="s">
        <v>2</v>
      </c>
      <c r="H10017" s="137"/>
      <c r="I10017" s="119"/>
      <c r="J10017" s="129"/>
      <c r="K10017" s="129"/>
      <c r="L10017" s="129">
        <v>0</v>
      </c>
      <c r="M10017" s="134" t="s">
        <v>24218</v>
      </c>
    </row>
    <row r="10018" spans="1:13" hidden="1" x14ac:dyDescent="0.25">
      <c r="A10018" s="128"/>
      <c r="B10018" s="2"/>
      <c r="C10018" s="139" t="s">
        <v>10044</v>
      </c>
      <c r="D10018" s="124" t="s">
        <v>10045</v>
      </c>
      <c r="E10018" s="118" t="s">
        <v>48</v>
      </c>
      <c r="F10018" s="124" t="s">
        <v>35249</v>
      </c>
      <c r="G10018" s="118" t="s">
        <v>2</v>
      </c>
      <c r="H10018" s="137"/>
      <c r="I10018" s="119"/>
      <c r="J10018" s="129"/>
      <c r="K10018" s="129"/>
      <c r="L10018" s="129">
        <v>0</v>
      </c>
      <c r="M10018" s="134" t="s">
        <v>24219</v>
      </c>
    </row>
    <row r="10019" spans="1:13" hidden="1" x14ac:dyDescent="0.25">
      <c r="A10019" s="128"/>
      <c r="B10019" s="2"/>
      <c r="C10019" s="139" t="s">
        <v>10046</v>
      </c>
      <c r="D10019" s="124" t="s">
        <v>10047</v>
      </c>
      <c r="E10019" s="118" t="s">
        <v>48</v>
      </c>
      <c r="F10019" s="124" t="s">
        <v>35249</v>
      </c>
      <c r="G10019" s="118" t="s">
        <v>2</v>
      </c>
      <c r="H10019" s="137"/>
      <c r="I10019" s="119"/>
      <c r="J10019" s="129"/>
      <c r="K10019" s="129"/>
      <c r="L10019" s="129">
        <v>0</v>
      </c>
      <c r="M10019" s="134" t="s">
        <v>24220</v>
      </c>
    </row>
    <row r="10020" spans="1:13" hidden="1" x14ac:dyDescent="0.25">
      <c r="A10020" s="128"/>
      <c r="B10020" s="2"/>
      <c r="C10020" s="139" t="s">
        <v>10048</v>
      </c>
      <c r="D10020" s="124" t="s">
        <v>10049</v>
      </c>
      <c r="E10020" s="118" t="s">
        <v>48</v>
      </c>
      <c r="F10020" s="124" t="s">
        <v>35249</v>
      </c>
      <c r="G10020" s="118" t="s">
        <v>34659</v>
      </c>
      <c r="H10020" s="137"/>
      <c r="I10020" s="119"/>
      <c r="J10020" s="129"/>
      <c r="K10020" s="129"/>
      <c r="L10020" s="129">
        <v>0</v>
      </c>
      <c r="M10020" s="134" t="s">
        <v>24221</v>
      </c>
    </row>
    <row r="10021" spans="1:13" hidden="1" x14ac:dyDescent="0.25">
      <c r="A10021" s="128"/>
      <c r="B10021" s="2"/>
      <c r="C10021" s="139" t="s">
        <v>10050</v>
      </c>
      <c r="D10021" s="124" t="s">
        <v>10051</v>
      </c>
      <c r="E10021" s="118" t="s">
        <v>48</v>
      </c>
      <c r="F10021" s="124" t="s">
        <v>35249</v>
      </c>
      <c r="G10021" s="118" t="s">
        <v>2</v>
      </c>
      <c r="H10021" s="137"/>
      <c r="I10021" s="119"/>
      <c r="J10021" s="129"/>
      <c r="K10021" s="129"/>
      <c r="L10021" s="129">
        <v>0</v>
      </c>
      <c r="M10021" s="134" t="s">
        <v>24222</v>
      </c>
    </row>
    <row r="10022" spans="1:13" hidden="1" x14ac:dyDescent="0.25">
      <c r="A10022" s="128"/>
      <c r="B10022" s="2"/>
      <c r="C10022" s="139" t="s">
        <v>10052</v>
      </c>
      <c r="D10022" s="124" t="s">
        <v>10053</v>
      </c>
      <c r="E10022" s="118" t="s">
        <v>48</v>
      </c>
      <c r="F10022" s="124" t="s">
        <v>35249</v>
      </c>
      <c r="G10022" s="118" t="s">
        <v>2</v>
      </c>
      <c r="H10022" s="137"/>
      <c r="I10022" s="119"/>
      <c r="J10022" s="129"/>
      <c r="K10022" s="129"/>
      <c r="L10022" s="129">
        <v>0</v>
      </c>
      <c r="M10022" s="134"/>
    </row>
    <row r="10023" spans="1:13" hidden="1" x14ac:dyDescent="0.25">
      <c r="A10023" s="128"/>
      <c r="B10023" s="2"/>
      <c r="C10023" s="139" t="s">
        <v>10054</v>
      </c>
      <c r="D10023" s="124" t="s">
        <v>10055</v>
      </c>
      <c r="E10023" s="118" t="s">
        <v>48</v>
      </c>
      <c r="F10023" s="124" t="s">
        <v>35249</v>
      </c>
      <c r="G10023" s="118" t="s">
        <v>2</v>
      </c>
      <c r="H10023" s="137"/>
      <c r="I10023" s="119"/>
      <c r="J10023" s="129"/>
      <c r="K10023" s="129"/>
      <c r="L10023" s="129">
        <v>0</v>
      </c>
      <c r="M10023" s="134" t="s">
        <v>24223</v>
      </c>
    </row>
    <row r="10024" spans="1:13" hidden="1" x14ac:dyDescent="0.25">
      <c r="A10024" s="128"/>
      <c r="B10024" s="2"/>
      <c r="C10024" s="139" t="s">
        <v>10056</v>
      </c>
      <c r="D10024" s="124" t="s">
        <v>10057</v>
      </c>
      <c r="E10024" s="118" t="s">
        <v>48</v>
      </c>
      <c r="F10024" s="124" t="s">
        <v>35249</v>
      </c>
      <c r="G10024" s="118" t="s">
        <v>30</v>
      </c>
      <c r="H10024" s="137"/>
      <c r="I10024" s="119"/>
      <c r="J10024" s="129"/>
      <c r="K10024" s="129"/>
      <c r="L10024" s="129">
        <v>0</v>
      </c>
      <c r="M10024" s="134" t="s">
        <v>24224</v>
      </c>
    </row>
    <row r="10025" spans="1:13" hidden="1" x14ac:dyDescent="0.25">
      <c r="A10025" s="128"/>
      <c r="B10025" s="2"/>
      <c r="C10025" s="139" t="s">
        <v>10058</v>
      </c>
      <c r="D10025" s="124" t="s">
        <v>10059</v>
      </c>
      <c r="E10025" s="118" t="s">
        <v>48</v>
      </c>
      <c r="F10025" s="124" t="s">
        <v>35249</v>
      </c>
      <c r="G10025" s="118" t="s">
        <v>2</v>
      </c>
      <c r="H10025" s="137"/>
      <c r="I10025" s="119"/>
      <c r="J10025" s="129"/>
      <c r="K10025" s="129"/>
      <c r="L10025" s="129">
        <v>0</v>
      </c>
      <c r="M10025" s="134" t="s">
        <v>24225</v>
      </c>
    </row>
    <row r="10026" spans="1:13" hidden="1" x14ac:dyDescent="0.25">
      <c r="A10026" s="128"/>
      <c r="B10026" s="2"/>
      <c r="C10026" s="139" t="s">
        <v>10060</v>
      </c>
      <c r="D10026" s="124" t="s">
        <v>10061</v>
      </c>
      <c r="E10026" s="118" t="s">
        <v>48</v>
      </c>
      <c r="F10026" s="124" t="s">
        <v>35249</v>
      </c>
      <c r="G10026" s="118" t="s">
        <v>2</v>
      </c>
      <c r="H10026" s="137"/>
      <c r="I10026" s="119"/>
      <c r="J10026" s="129"/>
      <c r="K10026" s="129"/>
      <c r="L10026" s="129">
        <v>0</v>
      </c>
      <c r="M10026" s="134"/>
    </row>
    <row r="10027" spans="1:13" hidden="1" x14ac:dyDescent="0.25">
      <c r="A10027" s="128"/>
      <c r="B10027" s="2"/>
      <c r="C10027" s="139" t="s">
        <v>10062</v>
      </c>
      <c r="D10027" s="124" t="s">
        <v>10063</v>
      </c>
      <c r="E10027" s="118" t="s">
        <v>48</v>
      </c>
      <c r="F10027" s="124" t="s">
        <v>35249</v>
      </c>
      <c r="G10027" s="118" t="s">
        <v>2</v>
      </c>
      <c r="H10027" s="137"/>
      <c r="I10027" s="119"/>
      <c r="J10027" s="129"/>
      <c r="K10027" s="129"/>
      <c r="L10027" s="129">
        <v>0</v>
      </c>
      <c r="M10027" s="134" t="s">
        <v>24226</v>
      </c>
    </row>
    <row r="10028" spans="1:13" hidden="1" x14ac:dyDescent="0.25">
      <c r="A10028" s="128"/>
      <c r="B10028" s="2"/>
      <c r="C10028" s="139" t="s">
        <v>10064</v>
      </c>
      <c r="D10028" s="124" t="s">
        <v>10065</v>
      </c>
      <c r="E10028" s="118" t="s">
        <v>48</v>
      </c>
      <c r="F10028" s="124" t="s">
        <v>35249</v>
      </c>
      <c r="G10028" s="118" t="s">
        <v>2</v>
      </c>
      <c r="H10028" s="137"/>
      <c r="I10028" s="119"/>
      <c r="J10028" s="129"/>
      <c r="K10028" s="129"/>
      <c r="L10028" s="129">
        <v>0</v>
      </c>
      <c r="M10028" s="134" t="s">
        <v>24227</v>
      </c>
    </row>
    <row r="10029" spans="1:13" hidden="1" x14ac:dyDescent="0.25">
      <c r="A10029" s="128"/>
      <c r="B10029" s="2"/>
      <c r="C10029" s="139" t="s">
        <v>10066</v>
      </c>
      <c r="D10029" s="124" t="s">
        <v>10067</v>
      </c>
      <c r="E10029" s="118" t="s">
        <v>48</v>
      </c>
      <c r="F10029" s="124" t="s">
        <v>35249</v>
      </c>
      <c r="G10029" s="118" t="s">
        <v>2</v>
      </c>
      <c r="H10029" s="137"/>
      <c r="I10029" s="119"/>
      <c r="J10029" s="129"/>
      <c r="K10029" s="129"/>
      <c r="L10029" s="129">
        <v>0</v>
      </c>
      <c r="M10029" s="134" t="s">
        <v>24228</v>
      </c>
    </row>
    <row r="10030" spans="1:13" hidden="1" x14ac:dyDescent="0.25">
      <c r="A10030" s="128"/>
      <c r="B10030" s="2"/>
      <c r="C10030" s="139" t="s">
        <v>19151</v>
      </c>
      <c r="D10030" s="124" t="s">
        <v>19150</v>
      </c>
      <c r="E10030" s="118" t="s">
        <v>48</v>
      </c>
      <c r="F10030" s="124" t="s">
        <v>35249</v>
      </c>
      <c r="G10030" s="118" t="s">
        <v>34659</v>
      </c>
      <c r="H10030" s="137"/>
      <c r="I10030" s="119"/>
      <c r="J10030" s="129"/>
      <c r="K10030" s="129"/>
      <c r="L10030" s="129">
        <v>0</v>
      </c>
      <c r="M10030" s="134" t="s">
        <v>24229</v>
      </c>
    </row>
    <row r="10031" spans="1:13" hidden="1" x14ac:dyDescent="0.25">
      <c r="A10031" s="128"/>
      <c r="B10031" s="2"/>
      <c r="C10031" s="139" t="s">
        <v>19149</v>
      </c>
      <c r="D10031" s="124" t="s">
        <v>19148</v>
      </c>
      <c r="E10031" s="118" t="s">
        <v>48</v>
      </c>
      <c r="F10031" s="124" t="s">
        <v>35249</v>
      </c>
      <c r="G10031" s="118" t="s">
        <v>34659</v>
      </c>
      <c r="H10031" s="137"/>
      <c r="I10031" s="119"/>
      <c r="J10031" s="129"/>
      <c r="K10031" s="129"/>
      <c r="L10031" s="129">
        <v>0</v>
      </c>
      <c r="M10031" s="134" t="s">
        <v>24230</v>
      </c>
    </row>
    <row r="10032" spans="1:13" hidden="1" x14ac:dyDescent="0.25">
      <c r="A10032" s="128"/>
      <c r="B10032" s="2"/>
      <c r="C10032" s="139" t="s">
        <v>19147</v>
      </c>
      <c r="D10032" s="124" t="s">
        <v>19146</v>
      </c>
      <c r="E10032" s="118" t="s">
        <v>48</v>
      </c>
      <c r="F10032" s="124" t="s">
        <v>35249</v>
      </c>
      <c r="G10032" s="118" t="s">
        <v>34659</v>
      </c>
      <c r="H10032" s="137"/>
      <c r="I10032" s="119"/>
      <c r="J10032" s="129"/>
      <c r="K10032" s="129"/>
      <c r="L10032" s="129">
        <v>0</v>
      </c>
      <c r="M10032" s="134" t="s">
        <v>24231</v>
      </c>
    </row>
    <row r="10033" spans="1:13" hidden="1" x14ac:dyDescent="0.25">
      <c r="A10033" s="128"/>
      <c r="B10033" s="2"/>
      <c r="C10033" s="139" t="s">
        <v>19143</v>
      </c>
      <c r="D10033" s="124" t="s">
        <v>19142</v>
      </c>
      <c r="E10033" s="118" t="s">
        <v>48</v>
      </c>
      <c r="F10033" s="124" t="s">
        <v>35249</v>
      </c>
      <c r="G10033" s="118" t="s">
        <v>34659</v>
      </c>
      <c r="H10033" s="137"/>
      <c r="I10033" s="119"/>
      <c r="J10033" s="129"/>
      <c r="K10033" s="129"/>
      <c r="L10033" s="129">
        <v>0</v>
      </c>
      <c r="M10033" s="134" t="s">
        <v>24232</v>
      </c>
    </row>
    <row r="10034" spans="1:13" hidden="1" x14ac:dyDescent="0.25">
      <c r="A10034" s="128"/>
      <c r="B10034" s="2"/>
      <c r="C10034" s="139" t="s">
        <v>19145</v>
      </c>
      <c r="D10034" s="124" t="s">
        <v>19144</v>
      </c>
      <c r="E10034" s="118" t="s">
        <v>48</v>
      </c>
      <c r="F10034" s="124" t="s">
        <v>35249</v>
      </c>
      <c r="G10034" s="118" t="s">
        <v>34659</v>
      </c>
      <c r="H10034" s="137"/>
      <c r="I10034" s="119"/>
      <c r="J10034" s="129"/>
      <c r="K10034" s="129"/>
      <c r="L10034" s="129">
        <v>0</v>
      </c>
      <c r="M10034" s="134"/>
    </row>
    <row r="10035" spans="1:13" hidden="1" x14ac:dyDescent="0.25">
      <c r="A10035" s="128"/>
      <c r="B10035" s="2"/>
      <c r="C10035" s="139" t="s">
        <v>19141</v>
      </c>
      <c r="D10035" s="124" t="s">
        <v>19140</v>
      </c>
      <c r="E10035" s="118" t="s">
        <v>48</v>
      </c>
      <c r="F10035" s="124" t="s">
        <v>35249</v>
      </c>
      <c r="G10035" s="118" t="s">
        <v>34659</v>
      </c>
      <c r="H10035" s="137"/>
      <c r="I10035" s="119"/>
      <c r="J10035" s="129"/>
      <c r="K10035" s="129"/>
      <c r="L10035" s="129">
        <v>0</v>
      </c>
      <c r="M10035" s="134"/>
    </row>
    <row r="10036" spans="1:13" hidden="1" x14ac:dyDescent="0.25">
      <c r="A10036" s="128"/>
      <c r="B10036" s="2"/>
      <c r="C10036" s="139" t="s">
        <v>10068</v>
      </c>
      <c r="D10036" s="124" t="s">
        <v>10069</v>
      </c>
      <c r="E10036" s="118" t="s">
        <v>48</v>
      </c>
      <c r="F10036" s="124" t="s">
        <v>35249</v>
      </c>
      <c r="G10036" s="118" t="s">
        <v>2</v>
      </c>
      <c r="H10036" s="137"/>
      <c r="I10036" s="119"/>
      <c r="J10036" s="129"/>
      <c r="K10036" s="129"/>
      <c r="L10036" s="129">
        <v>0</v>
      </c>
      <c r="M10036" s="134"/>
    </row>
    <row r="10037" spans="1:13" hidden="1" x14ac:dyDescent="0.25">
      <c r="A10037" s="128"/>
      <c r="B10037" s="2"/>
      <c r="C10037" s="139" t="s">
        <v>10070</v>
      </c>
      <c r="D10037" s="124" t="s">
        <v>10071</v>
      </c>
      <c r="E10037" s="118" t="s">
        <v>48</v>
      </c>
      <c r="F10037" s="124" t="s">
        <v>35249</v>
      </c>
      <c r="G10037" s="118" t="s">
        <v>2</v>
      </c>
      <c r="H10037" s="137"/>
      <c r="I10037" s="119"/>
      <c r="J10037" s="129"/>
      <c r="K10037" s="129"/>
      <c r="L10037" s="129">
        <v>0</v>
      </c>
      <c r="M10037" s="134"/>
    </row>
    <row r="10038" spans="1:13" hidden="1" x14ac:dyDescent="0.25">
      <c r="A10038" s="128"/>
      <c r="B10038" s="2"/>
      <c r="C10038" s="139" t="s">
        <v>10072</v>
      </c>
      <c r="D10038" s="124" t="s">
        <v>10073</v>
      </c>
      <c r="E10038" s="118" t="s">
        <v>48</v>
      </c>
      <c r="F10038" s="124" t="s">
        <v>35249</v>
      </c>
      <c r="G10038" s="118" t="s">
        <v>2</v>
      </c>
      <c r="H10038" s="137"/>
      <c r="I10038" s="119"/>
      <c r="J10038" s="129"/>
      <c r="K10038" s="129"/>
      <c r="L10038" s="129">
        <v>0</v>
      </c>
      <c r="M10038" s="134"/>
    </row>
    <row r="10039" spans="1:13" hidden="1" x14ac:dyDescent="0.25">
      <c r="A10039" s="128"/>
      <c r="B10039" s="2"/>
      <c r="C10039" s="139" t="s">
        <v>10074</v>
      </c>
      <c r="D10039" s="124" t="s">
        <v>10075</v>
      </c>
      <c r="E10039" s="118" t="s">
        <v>48</v>
      </c>
      <c r="F10039" s="124" t="s">
        <v>35249</v>
      </c>
      <c r="G10039" s="118" t="s">
        <v>2</v>
      </c>
      <c r="H10039" s="137"/>
      <c r="I10039" s="119"/>
      <c r="J10039" s="129"/>
      <c r="K10039" s="129"/>
      <c r="L10039" s="129">
        <v>0</v>
      </c>
      <c r="M10039" s="134" t="s">
        <v>24233</v>
      </c>
    </row>
    <row r="10040" spans="1:13" hidden="1" x14ac:dyDescent="0.25">
      <c r="A10040" s="128"/>
      <c r="B10040" s="2"/>
      <c r="C10040" s="139" t="s">
        <v>10076</v>
      </c>
      <c r="D10040" s="124" t="s">
        <v>10077</v>
      </c>
      <c r="E10040" s="118" t="s">
        <v>48</v>
      </c>
      <c r="F10040" s="124" t="s">
        <v>35249</v>
      </c>
      <c r="G10040" s="118" t="s">
        <v>2</v>
      </c>
      <c r="H10040" s="137"/>
      <c r="I10040" s="119"/>
      <c r="J10040" s="129"/>
      <c r="K10040" s="129"/>
      <c r="L10040" s="129">
        <v>0</v>
      </c>
      <c r="M10040" s="134"/>
    </row>
    <row r="10041" spans="1:13" hidden="1" x14ac:dyDescent="0.25">
      <c r="A10041" s="128"/>
      <c r="B10041" s="2"/>
      <c r="C10041" s="139" t="s">
        <v>10078</v>
      </c>
      <c r="D10041" s="124" t="s">
        <v>10079</v>
      </c>
      <c r="E10041" s="118" t="s">
        <v>48</v>
      </c>
      <c r="F10041" s="124" t="s">
        <v>35249</v>
      </c>
      <c r="G10041" s="118" t="s">
        <v>2</v>
      </c>
      <c r="H10041" s="137"/>
      <c r="I10041" s="119"/>
      <c r="J10041" s="129"/>
      <c r="K10041" s="129"/>
      <c r="L10041" s="129">
        <v>0</v>
      </c>
      <c r="M10041" s="134"/>
    </row>
    <row r="10042" spans="1:13" hidden="1" x14ac:dyDescent="0.25">
      <c r="A10042" s="128"/>
      <c r="B10042" s="2"/>
      <c r="C10042" s="139" t="s">
        <v>10080</v>
      </c>
      <c r="D10042" s="124" t="s">
        <v>10081</v>
      </c>
      <c r="E10042" s="118" t="s">
        <v>48</v>
      </c>
      <c r="F10042" s="124" t="s">
        <v>35249</v>
      </c>
      <c r="G10042" s="118" t="s">
        <v>2</v>
      </c>
      <c r="H10042" s="137"/>
      <c r="I10042" s="119"/>
      <c r="J10042" s="129"/>
      <c r="K10042" s="129"/>
      <c r="L10042" s="129">
        <v>0</v>
      </c>
      <c r="M10042" s="134"/>
    </row>
    <row r="10043" spans="1:13" hidden="1" x14ac:dyDescent="0.25">
      <c r="A10043" s="128"/>
      <c r="B10043" s="2"/>
      <c r="C10043" s="139" t="s">
        <v>10082</v>
      </c>
      <c r="D10043" s="124" t="s">
        <v>10083</v>
      </c>
      <c r="E10043" s="118" t="s">
        <v>48</v>
      </c>
      <c r="F10043" s="124" t="s">
        <v>35249</v>
      </c>
      <c r="G10043" s="118" t="s">
        <v>2</v>
      </c>
      <c r="H10043" s="137"/>
      <c r="I10043" s="119"/>
      <c r="J10043" s="129"/>
      <c r="K10043" s="129"/>
      <c r="L10043" s="129">
        <v>0</v>
      </c>
      <c r="M10043" s="134" t="s">
        <v>24234</v>
      </c>
    </row>
    <row r="10044" spans="1:13" hidden="1" x14ac:dyDescent="0.25">
      <c r="A10044" s="128"/>
      <c r="B10044" s="2"/>
      <c r="C10044" s="139" t="s">
        <v>10084</v>
      </c>
      <c r="D10044" s="124" t="s">
        <v>10085</v>
      </c>
      <c r="E10044" s="118" t="s">
        <v>48</v>
      </c>
      <c r="F10044" s="124" t="s">
        <v>35249</v>
      </c>
      <c r="G10044" s="118" t="s">
        <v>2</v>
      </c>
      <c r="H10044" s="137"/>
      <c r="I10044" s="119"/>
      <c r="J10044" s="129"/>
      <c r="K10044" s="129"/>
      <c r="L10044" s="129">
        <v>0</v>
      </c>
      <c r="M10044" s="134"/>
    </row>
    <row r="10045" spans="1:13" hidden="1" x14ac:dyDescent="0.25">
      <c r="A10045" s="128"/>
      <c r="B10045" s="2"/>
      <c r="C10045" s="139" t="s">
        <v>10086</v>
      </c>
      <c r="D10045" s="124" t="s">
        <v>10087</v>
      </c>
      <c r="E10045" s="118" t="s">
        <v>48</v>
      </c>
      <c r="F10045" s="124" t="s">
        <v>35249</v>
      </c>
      <c r="G10045" s="118" t="s">
        <v>2</v>
      </c>
      <c r="H10045" s="137"/>
      <c r="I10045" s="119"/>
      <c r="J10045" s="129"/>
      <c r="K10045" s="129"/>
      <c r="L10045" s="129">
        <v>0</v>
      </c>
      <c r="M10045" s="134" t="s">
        <v>24235</v>
      </c>
    </row>
    <row r="10046" spans="1:13" hidden="1" x14ac:dyDescent="0.25">
      <c r="A10046" s="128"/>
      <c r="B10046" s="2"/>
      <c r="C10046" s="139" t="s">
        <v>10088</v>
      </c>
      <c r="D10046" s="124" t="s">
        <v>10089</v>
      </c>
      <c r="E10046" s="118" t="s">
        <v>48</v>
      </c>
      <c r="F10046" s="124" t="s">
        <v>35249</v>
      </c>
      <c r="G10046" s="118" t="s">
        <v>2</v>
      </c>
      <c r="H10046" s="137"/>
      <c r="I10046" s="119"/>
      <c r="J10046" s="129"/>
      <c r="K10046" s="129"/>
      <c r="L10046" s="129">
        <v>0</v>
      </c>
      <c r="M10046" s="134" t="s">
        <v>24236</v>
      </c>
    </row>
    <row r="10047" spans="1:13" hidden="1" x14ac:dyDescent="0.25">
      <c r="A10047" s="128"/>
      <c r="B10047" s="2"/>
      <c r="C10047" s="139" t="s">
        <v>10090</v>
      </c>
      <c r="D10047" s="124" t="s">
        <v>10091</v>
      </c>
      <c r="E10047" s="118" t="s">
        <v>48</v>
      </c>
      <c r="F10047" s="124" t="s">
        <v>35249</v>
      </c>
      <c r="G10047" s="118" t="s">
        <v>2</v>
      </c>
      <c r="H10047" s="137"/>
      <c r="I10047" s="119"/>
      <c r="J10047" s="129"/>
      <c r="K10047" s="129"/>
      <c r="L10047" s="129">
        <v>0</v>
      </c>
      <c r="M10047" s="134" t="s">
        <v>24237</v>
      </c>
    </row>
    <row r="10048" spans="1:13" hidden="1" x14ac:dyDescent="0.25">
      <c r="A10048" s="128"/>
      <c r="B10048" s="2"/>
      <c r="C10048" s="139" t="s">
        <v>10092</v>
      </c>
      <c r="D10048" s="124" t="s">
        <v>10093</v>
      </c>
      <c r="E10048" s="118" t="s">
        <v>48</v>
      </c>
      <c r="F10048" s="124" t="s">
        <v>35249</v>
      </c>
      <c r="G10048" s="118" t="s">
        <v>30</v>
      </c>
      <c r="H10048" s="137"/>
      <c r="I10048" s="119"/>
      <c r="J10048" s="129"/>
      <c r="K10048" s="129"/>
      <c r="L10048" s="129">
        <v>0</v>
      </c>
      <c r="M10048" s="134" t="s">
        <v>24238</v>
      </c>
    </row>
    <row r="10049" spans="1:13" hidden="1" x14ac:dyDescent="0.25">
      <c r="A10049" s="128"/>
      <c r="B10049" s="2"/>
      <c r="C10049" s="139" t="s">
        <v>10094</v>
      </c>
      <c r="D10049" s="124" t="s">
        <v>10095</v>
      </c>
      <c r="E10049" s="118" t="s">
        <v>48</v>
      </c>
      <c r="F10049" s="124" t="s">
        <v>35249</v>
      </c>
      <c r="G10049" s="118" t="s">
        <v>2</v>
      </c>
      <c r="H10049" s="137"/>
      <c r="I10049" s="119"/>
      <c r="J10049" s="129"/>
      <c r="K10049" s="129"/>
      <c r="L10049" s="129">
        <v>0</v>
      </c>
      <c r="M10049" s="134"/>
    </row>
    <row r="10050" spans="1:13" hidden="1" x14ac:dyDescent="0.25">
      <c r="A10050" s="128"/>
      <c r="B10050" s="2"/>
      <c r="C10050" s="139" t="s">
        <v>10096</v>
      </c>
      <c r="D10050" s="124" t="s">
        <v>10097</v>
      </c>
      <c r="E10050" s="118" t="s">
        <v>48</v>
      </c>
      <c r="F10050" s="124" t="s">
        <v>35249</v>
      </c>
      <c r="G10050" s="118" t="s">
        <v>34659</v>
      </c>
      <c r="H10050" s="137"/>
      <c r="I10050" s="119"/>
      <c r="J10050" s="129"/>
      <c r="K10050" s="129"/>
      <c r="L10050" s="129">
        <v>0</v>
      </c>
      <c r="M10050" s="134" t="s">
        <v>24239</v>
      </c>
    </row>
    <row r="10051" spans="1:13" hidden="1" x14ac:dyDescent="0.25">
      <c r="A10051" s="128"/>
      <c r="B10051" s="2"/>
      <c r="C10051" s="139" t="s">
        <v>10098</v>
      </c>
      <c r="D10051" s="124" t="s">
        <v>10099</v>
      </c>
      <c r="E10051" s="118" t="s">
        <v>48</v>
      </c>
      <c r="F10051" s="124" t="s">
        <v>35249</v>
      </c>
      <c r="G10051" s="118" t="s">
        <v>2</v>
      </c>
      <c r="H10051" s="137"/>
      <c r="I10051" s="119"/>
      <c r="J10051" s="129"/>
      <c r="K10051" s="129"/>
      <c r="L10051" s="129">
        <v>0</v>
      </c>
      <c r="M10051" s="134" t="s">
        <v>24240</v>
      </c>
    </row>
    <row r="10052" spans="1:13" hidden="1" x14ac:dyDescent="0.25">
      <c r="A10052" s="128"/>
      <c r="B10052" s="2"/>
      <c r="C10052" s="139" t="s">
        <v>10100</v>
      </c>
      <c r="D10052" s="124" t="s">
        <v>10101</v>
      </c>
      <c r="E10052" s="118" t="s">
        <v>48</v>
      </c>
      <c r="F10052" s="124" t="s">
        <v>35249</v>
      </c>
      <c r="G10052" s="118" t="s">
        <v>2</v>
      </c>
      <c r="H10052" s="137"/>
      <c r="I10052" s="119"/>
      <c r="J10052" s="129"/>
      <c r="K10052" s="129"/>
      <c r="L10052" s="129">
        <v>0</v>
      </c>
      <c r="M10052" s="134" t="s">
        <v>24241</v>
      </c>
    </row>
    <row r="10053" spans="1:13" hidden="1" x14ac:dyDescent="0.25">
      <c r="A10053" s="128"/>
      <c r="B10053" s="2"/>
      <c r="C10053" s="139" t="s">
        <v>10102</v>
      </c>
      <c r="D10053" s="124" t="s">
        <v>10103</v>
      </c>
      <c r="E10053" s="118" t="s">
        <v>48</v>
      </c>
      <c r="F10053" s="124" t="s">
        <v>35249</v>
      </c>
      <c r="G10053" s="118" t="s">
        <v>2</v>
      </c>
      <c r="H10053" s="137"/>
      <c r="I10053" s="119"/>
      <c r="J10053" s="129"/>
      <c r="K10053" s="129"/>
      <c r="L10053" s="129">
        <v>0</v>
      </c>
      <c r="M10053" s="134" t="s">
        <v>24242</v>
      </c>
    </row>
    <row r="10054" spans="1:13" hidden="1" x14ac:dyDescent="0.25">
      <c r="A10054" s="128"/>
      <c r="B10054" s="2"/>
      <c r="C10054" s="139" t="s">
        <v>10104</v>
      </c>
      <c r="D10054" s="124" t="s">
        <v>10105</v>
      </c>
      <c r="E10054" s="118" t="s">
        <v>48</v>
      </c>
      <c r="F10054" s="124" t="s">
        <v>35249</v>
      </c>
      <c r="G10054" s="118" t="s">
        <v>2</v>
      </c>
      <c r="H10054" s="137"/>
      <c r="I10054" s="119"/>
      <c r="J10054" s="129"/>
      <c r="K10054" s="129"/>
      <c r="L10054" s="129">
        <v>0</v>
      </c>
      <c r="M10054" s="134" t="s">
        <v>24243</v>
      </c>
    </row>
    <row r="10055" spans="1:13" hidden="1" x14ac:dyDescent="0.25">
      <c r="A10055" s="128"/>
      <c r="B10055" s="2"/>
      <c r="C10055" s="139" t="s">
        <v>10106</v>
      </c>
      <c r="D10055" s="124" t="s">
        <v>10107</v>
      </c>
      <c r="E10055" s="118" t="s">
        <v>48</v>
      </c>
      <c r="F10055" s="124" t="s">
        <v>35249</v>
      </c>
      <c r="G10055" s="118" t="s">
        <v>2</v>
      </c>
      <c r="H10055" s="137"/>
      <c r="I10055" s="119"/>
      <c r="J10055" s="129"/>
      <c r="K10055" s="129"/>
      <c r="L10055" s="129">
        <v>0</v>
      </c>
      <c r="M10055" s="134" t="s">
        <v>24244</v>
      </c>
    </row>
    <row r="10056" spans="1:13" hidden="1" x14ac:dyDescent="0.25">
      <c r="A10056" s="128"/>
      <c r="B10056" s="2"/>
      <c r="C10056" s="139" t="s">
        <v>10108</v>
      </c>
      <c r="D10056" s="124" t="s">
        <v>10109</v>
      </c>
      <c r="E10056" s="118" t="s">
        <v>48</v>
      </c>
      <c r="F10056" s="124" t="s">
        <v>35249</v>
      </c>
      <c r="G10056" s="118" t="s">
        <v>2</v>
      </c>
      <c r="H10056" s="137"/>
      <c r="I10056" s="119"/>
      <c r="J10056" s="129"/>
      <c r="K10056" s="129"/>
      <c r="L10056" s="129">
        <v>0</v>
      </c>
      <c r="M10056" s="134" t="s">
        <v>24245</v>
      </c>
    </row>
    <row r="10057" spans="1:13" hidden="1" x14ac:dyDescent="0.25">
      <c r="A10057" s="128"/>
      <c r="B10057" s="2"/>
      <c r="C10057" s="139" t="s">
        <v>10110</v>
      </c>
      <c r="D10057" s="124" t="s">
        <v>10111</v>
      </c>
      <c r="E10057" s="118" t="s">
        <v>48</v>
      </c>
      <c r="F10057" s="124" t="s">
        <v>35249</v>
      </c>
      <c r="G10057" s="118" t="s">
        <v>2</v>
      </c>
      <c r="H10057" s="137"/>
      <c r="I10057" s="119"/>
      <c r="J10057" s="129"/>
      <c r="K10057" s="129"/>
      <c r="L10057" s="129">
        <v>0</v>
      </c>
      <c r="M10057" s="134" t="s">
        <v>24246</v>
      </c>
    </row>
    <row r="10058" spans="1:13" hidden="1" x14ac:dyDescent="0.25">
      <c r="A10058" s="128"/>
      <c r="B10058" s="2"/>
      <c r="C10058" s="139" t="s">
        <v>10112</v>
      </c>
      <c r="D10058" s="124" t="s">
        <v>10113</v>
      </c>
      <c r="E10058" s="118" t="s">
        <v>48</v>
      </c>
      <c r="F10058" s="124" t="s">
        <v>35249</v>
      </c>
      <c r="G10058" s="118" t="s">
        <v>2</v>
      </c>
      <c r="H10058" s="137"/>
      <c r="I10058" s="119"/>
      <c r="J10058" s="129"/>
      <c r="K10058" s="129"/>
      <c r="L10058" s="129">
        <v>0</v>
      </c>
      <c r="M10058" s="134" t="s">
        <v>24247</v>
      </c>
    </row>
    <row r="10059" spans="1:13" hidden="1" x14ac:dyDescent="0.25">
      <c r="A10059" s="128"/>
      <c r="B10059" s="2"/>
      <c r="C10059" s="139" t="s">
        <v>10114</v>
      </c>
      <c r="D10059" s="124" t="s">
        <v>10115</v>
      </c>
      <c r="E10059" s="118" t="s">
        <v>48</v>
      </c>
      <c r="F10059" s="124" t="s">
        <v>35249</v>
      </c>
      <c r="G10059" s="118" t="s">
        <v>2</v>
      </c>
      <c r="H10059" s="137"/>
      <c r="I10059" s="119"/>
      <c r="J10059" s="129"/>
      <c r="K10059" s="129"/>
      <c r="L10059" s="129">
        <v>0</v>
      </c>
      <c r="M10059" s="134" t="s">
        <v>24248</v>
      </c>
    </row>
    <row r="10060" spans="1:13" hidden="1" x14ac:dyDescent="0.25">
      <c r="A10060" s="128"/>
      <c r="B10060" s="2"/>
      <c r="C10060" s="139" t="s">
        <v>10116</v>
      </c>
      <c r="D10060" s="124" t="s">
        <v>10117</v>
      </c>
      <c r="E10060" s="118" t="s">
        <v>48</v>
      </c>
      <c r="F10060" s="124" t="s">
        <v>35249</v>
      </c>
      <c r="G10060" s="118" t="s">
        <v>2</v>
      </c>
      <c r="H10060" s="137"/>
      <c r="I10060" s="119"/>
      <c r="J10060" s="129"/>
      <c r="K10060" s="129"/>
      <c r="L10060" s="129">
        <v>0</v>
      </c>
      <c r="M10060" s="134" t="s">
        <v>24249</v>
      </c>
    </row>
    <row r="10061" spans="1:13" hidden="1" x14ac:dyDescent="0.25">
      <c r="A10061" s="128"/>
      <c r="B10061" s="2"/>
      <c r="C10061" s="139" t="s">
        <v>10118</v>
      </c>
      <c r="D10061" s="124" t="s">
        <v>10119</v>
      </c>
      <c r="E10061" s="118" t="s">
        <v>48</v>
      </c>
      <c r="F10061" s="124" t="s">
        <v>35249</v>
      </c>
      <c r="G10061" s="118" t="s">
        <v>2</v>
      </c>
      <c r="H10061" s="137"/>
      <c r="I10061" s="119"/>
      <c r="J10061" s="129"/>
      <c r="K10061" s="129"/>
      <c r="L10061" s="129">
        <v>0</v>
      </c>
      <c r="M10061" s="134" t="s">
        <v>24250</v>
      </c>
    </row>
    <row r="10062" spans="1:13" hidden="1" x14ac:dyDescent="0.25">
      <c r="A10062" s="128"/>
      <c r="B10062" s="2"/>
      <c r="C10062" s="139" t="s">
        <v>10120</v>
      </c>
      <c r="D10062" s="124" t="s">
        <v>10121</v>
      </c>
      <c r="E10062" s="118" t="s">
        <v>6797</v>
      </c>
      <c r="F10062" s="124" t="s">
        <v>6798</v>
      </c>
      <c r="G10062" s="118" t="s">
        <v>2</v>
      </c>
      <c r="H10062" s="137"/>
      <c r="I10062" s="119"/>
      <c r="J10062" s="129"/>
      <c r="K10062" s="129"/>
      <c r="L10062" s="129">
        <v>0</v>
      </c>
      <c r="M10062" s="134" t="s">
        <v>24251</v>
      </c>
    </row>
    <row r="10063" spans="1:13" hidden="1" x14ac:dyDescent="0.25">
      <c r="A10063" s="128"/>
      <c r="B10063" s="2"/>
      <c r="C10063" s="139" t="s">
        <v>10122</v>
      </c>
      <c r="D10063" s="124" t="s">
        <v>10123</v>
      </c>
      <c r="E10063" s="118" t="s">
        <v>6797</v>
      </c>
      <c r="F10063" s="124" t="s">
        <v>6798</v>
      </c>
      <c r="G10063" s="118" t="s">
        <v>2</v>
      </c>
      <c r="H10063" s="137"/>
      <c r="I10063" s="119"/>
      <c r="J10063" s="129"/>
      <c r="K10063" s="129"/>
      <c r="L10063" s="129">
        <v>0</v>
      </c>
      <c r="M10063" s="134" t="s">
        <v>24252</v>
      </c>
    </row>
    <row r="10064" spans="1:13" hidden="1" x14ac:dyDescent="0.25">
      <c r="A10064" s="128"/>
      <c r="B10064" s="2"/>
      <c r="C10064" s="139" t="s">
        <v>10124</v>
      </c>
      <c r="D10064" s="124" t="s">
        <v>10125</v>
      </c>
      <c r="E10064" s="118" t="s">
        <v>48</v>
      </c>
      <c r="F10064" s="124" t="s">
        <v>35249</v>
      </c>
      <c r="G10064" s="118" t="s">
        <v>2</v>
      </c>
      <c r="H10064" s="137"/>
      <c r="I10064" s="119"/>
      <c r="J10064" s="129"/>
      <c r="K10064" s="129"/>
      <c r="L10064" s="129">
        <v>0</v>
      </c>
      <c r="M10064" s="134" t="s">
        <v>24253</v>
      </c>
    </row>
    <row r="10065" spans="1:13" hidden="1" x14ac:dyDescent="0.25">
      <c r="A10065" s="128"/>
      <c r="B10065" s="2"/>
      <c r="C10065" s="139" t="s">
        <v>10126</v>
      </c>
      <c r="D10065" s="124" t="s">
        <v>10127</v>
      </c>
      <c r="E10065" s="118" t="s">
        <v>48</v>
      </c>
      <c r="F10065" s="124" t="s">
        <v>35249</v>
      </c>
      <c r="G10065" s="118" t="s">
        <v>59</v>
      </c>
      <c r="H10065" s="137"/>
      <c r="I10065" s="119"/>
      <c r="J10065" s="129"/>
      <c r="K10065" s="129"/>
      <c r="L10065" s="129">
        <v>0</v>
      </c>
      <c r="M10065" s="134" t="s">
        <v>24254</v>
      </c>
    </row>
    <row r="10066" spans="1:13" hidden="1" x14ac:dyDescent="0.25">
      <c r="A10066" s="128"/>
      <c r="B10066" s="2"/>
      <c r="C10066" s="139" t="s">
        <v>10128</v>
      </c>
      <c r="D10066" s="124" t="s">
        <v>10129</v>
      </c>
      <c r="E10066" s="118" t="s">
        <v>48</v>
      </c>
      <c r="F10066" s="124" t="s">
        <v>35249</v>
      </c>
      <c r="G10066" s="118" t="s">
        <v>235</v>
      </c>
      <c r="H10066" s="137"/>
      <c r="I10066" s="119"/>
      <c r="J10066" s="129"/>
      <c r="K10066" s="129"/>
      <c r="L10066" s="129">
        <v>0</v>
      </c>
      <c r="M10066" s="134" t="s">
        <v>24255</v>
      </c>
    </row>
    <row r="10067" spans="1:13" hidden="1" x14ac:dyDescent="0.25">
      <c r="A10067" s="128"/>
      <c r="B10067" s="2"/>
      <c r="C10067" s="139" t="s">
        <v>10130</v>
      </c>
      <c r="D10067" s="124" t="s">
        <v>10131</v>
      </c>
      <c r="E10067" s="118" t="s">
        <v>48</v>
      </c>
      <c r="F10067" s="124" t="s">
        <v>35249</v>
      </c>
      <c r="G10067" s="118" t="s">
        <v>235</v>
      </c>
      <c r="H10067" s="137"/>
      <c r="I10067" s="119"/>
      <c r="J10067" s="129"/>
      <c r="K10067" s="129"/>
      <c r="L10067" s="129">
        <v>0</v>
      </c>
      <c r="M10067" s="134" t="s">
        <v>24256</v>
      </c>
    </row>
    <row r="10068" spans="1:13" hidden="1" x14ac:dyDescent="0.25">
      <c r="A10068" s="128"/>
      <c r="B10068" s="2"/>
      <c r="C10068" s="139" t="s">
        <v>10132</v>
      </c>
      <c r="D10068" s="124" t="s">
        <v>10133</v>
      </c>
      <c r="E10068" s="118" t="s">
        <v>48</v>
      </c>
      <c r="F10068" s="124" t="s">
        <v>35249</v>
      </c>
      <c r="G10068" s="118" t="s">
        <v>2</v>
      </c>
      <c r="H10068" s="137"/>
      <c r="I10068" s="119"/>
      <c r="J10068" s="129"/>
      <c r="K10068" s="129"/>
      <c r="L10068" s="129">
        <v>0</v>
      </c>
      <c r="M10068" s="134" t="s">
        <v>24257</v>
      </c>
    </row>
    <row r="10069" spans="1:13" hidden="1" x14ac:dyDescent="0.25">
      <c r="A10069" s="128"/>
      <c r="B10069" s="2"/>
      <c r="C10069" s="139" t="s">
        <v>10134</v>
      </c>
      <c r="D10069" s="124" t="s">
        <v>10135</v>
      </c>
      <c r="E10069" s="118" t="s">
        <v>48</v>
      </c>
      <c r="F10069" s="124" t="s">
        <v>35249</v>
      </c>
      <c r="G10069" s="118" t="s">
        <v>2</v>
      </c>
      <c r="H10069" s="137"/>
      <c r="I10069" s="119"/>
      <c r="J10069" s="129"/>
      <c r="K10069" s="129"/>
      <c r="L10069" s="129">
        <v>0</v>
      </c>
      <c r="M10069" s="134" t="s">
        <v>24258</v>
      </c>
    </row>
    <row r="10070" spans="1:13" hidden="1" x14ac:dyDescent="0.25">
      <c r="A10070" s="128"/>
      <c r="B10070" s="2"/>
      <c r="C10070" s="139" t="s">
        <v>10136</v>
      </c>
      <c r="D10070" s="124" t="s">
        <v>10137</v>
      </c>
      <c r="E10070" s="118" t="s">
        <v>48</v>
      </c>
      <c r="F10070" s="124" t="s">
        <v>35249</v>
      </c>
      <c r="G10070" s="118" t="s">
        <v>2</v>
      </c>
      <c r="H10070" s="137"/>
      <c r="I10070" s="119"/>
      <c r="J10070" s="129"/>
      <c r="K10070" s="129"/>
      <c r="L10070" s="129">
        <v>0</v>
      </c>
      <c r="M10070" s="134" t="s">
        <v>24259</v>
      </c>
    </row>
    <row r="10071" spans="1:13" hidden="1" x14ac:dyDescent="0.25">
      <c r="A10071" s="128"/>
      <c r="B10071" s="2"/>
      <c r="C10071" s="139" t="s">
        <v>10138</v>
      </c>
      <c r="D10071" s="124" t="s">
        <v>10139</v>
      </c>
      <c r="E10071" s="118" t="s">
        <v>48</v>
      </c>
      <c r="F10071" s="124" t="s">
        <v>35249</v>
      </c>
      <c r="G10071" s="118" t="s">
        <v>34659</v>
      </c>
      <c r="H10071" s="137"/>
      <c r="I10071" s="119"/>
      <c r="J10071" s="129"/>
      <c r="K10071" s="129"/>
      <c r="L10071" s="129">
        <v>0</v>
      </c>
      <c r="M10071" s="134" t="s">
        <v>24260</v>
      </c>
    </row>
    <row r="10072" spans="1:13" hidden="1" x14ac:dyDescent="0.25">
      <c r="A10072" s="128"/>
      <c r="B10072" s="2"/>
      <c r="C10072" s="139" t="s">
        <v>10140</v>
      </c>
      <c r="D10072" s="124" t="s">
        <v>10141</v>
      </c>
      <c r="E10072" s="118" t="s">
        <v>48</v>
      </c>
      <c r="F10072" s="124" t="s">
        <v>35249</v>
      </c>
      <c r="G10072" s="118" t="s">
        <v>2</v>
      </c>
      <c r="H10072" s="137"/>
      <c r="I10072" s="119"/>
      <c r="J10072" s="129"/>
      <c r="K10072" s="129"/>
      <c r="L10072" s="129">
        <v>0</v>
      </c>
      <c r="M10072" s="134" t="s">
        <v>24261</v>
      </c>
    </row>
    <row r="10073" spans="1:13" hidden="1" x14ac:dyDescent="0.25">
      <c r="A10073" s="128"/>
      <c r="B10073" s="2"/>
      <c r="C10073" s="139" t="s">
        <v>10142</v>
      </c>
      <c r="D10073" s="124" t="s">
        <v>10143</v>
      </c>
      <c r="E10073" s="118" t="s">
        <v>48</v>
      </c>
      <c r="F10073" s="124" t="s">
        <v>35249</v>
      </c>
      <c r="G10073" s="118" t="s">
        <v>2</v>
      </c>
      <c r="H10073" s="137"/>
      <c r="I10073" s="119"/>
      <c r="J10073" s="129"/>
      <c r="K10073" s="129"/>
      <c r="L10073" s="129">
        <v>0</v>
      </c>
      <c r="M10073" s="134" t="s">
        <v>24262</v>
      </c>
    </row>
    <row r="10074" spans="1:13" hidden="1" x14ac:dyDescent="0.25">
      <c r="A10074" s="128"/>
      <c r="B10074" s="2"/>
      <c r="C10074" s="139" t="s">
        <v>10144</v>
      </c>
      <c r="D10074" s="124" t="s">
        <v>10145</v>
      </c>
      <c r="E10074" s="118" t="s">
        <v>48</v>
      </c>
      <c r="F10074" s="124" t="s">
        <v>35249</v>
      </c>
      <c r="G10074" s="118" t="s">
        <v>2</v>
      </c>
      <c r="H10074" s="137"/>
      <c r="I10074" s="119"/>
      <c r="J10074" s="129"/>
      <c r="K10074" s="129"/>
      <c r="L10074" s="129">
        <v>0</v>
      </c>
      <c r="M10074" s="134" t="s">
        <v>24263</v>
      </c>
    </row>
    <row r="10075" spans="1:13" hidden="1" x14ac:dyDescent="0.25">
      <c r="A10075" s="128"/>
      <c r="B10075" s="2"/>
      <c r="C10075" s="139" t="s">
        <v>10146</v>
      </c>
      <c r="D10075" s="124" t="s">
        <v>10147</v>
      </c>
      <c r="E10075" s="118" t="s">
        <v>48</v>
      </c>
      <c r="F10075" s="124" t="s">
        <v>35249</v>
      </c>
      <c r="G10075" s="118" t="s">
        <v>2</v>
      </c>
      <c r="H10075" s="137"/>
      <c r="I10075" s="119"/>
      <c r="J10075" s="129"/>
      <c r="K10075" s="129"/>
      <c r="L10075" s="129">
        <v>0</v>
      </c>
      <c r="M10075" s="134" t="s">
        <v>24264</v>
      </c>
    </row>
    <row r="10076" spans="1:13" hidden="1" x14ac:dyDescent="0.25">
      <c r="A10076" s="128"/>
      <c r="B10076" s="2"/>
      <c r="C10076" s="139" t="s">
        <v>10148</v>
      </c>
      <c r="D10076" s="124" t="s">
        <v>10149</v>
      </c>
      <c r="E10076" s="118" t="s">
        <v>48</v>
      </c>
      <c r="F10076" s="124" t="s">
        <v>35249</v>
      </c>
      <c r="G10076" s="118" t="s">
        <v>2</v>
      </c>
      <c r="H10076" s="137"/>
      <c r="I10076" s="119"/>
      <c r="J10076" s="129"/>
      <c r="K10076" s="129"/>
      <c r="L10076" s="129">
        <v>0</v>
      </c>
      <c r="M10076" s="134" t="s">
        <v>24265</v>
      </c>
    </row>
    <row r="10077" spans="1:13" hidden="1" x14ac:dyDescent="0.25">
      <c r="A10077" s="128"/>
      <c r="B10077" s="2"/>
      <c r="C10077" s="139" t="s">
        <v>10150</v>
      </c>
      <c r="D10077" s="124" t="s">
        <v>10151</v>
      </c>
      <c r="E10077" s="118" t="s">
        <v>48</v>
      </c>
      <c r="F10077" s="124" t="s">
        <v>35249</v>
      </c>
      <c r="G10077" s="118" t="s">
        <v>2</v>
      </c>
      <c r="H10077" s="137"/>
      <c r="I10077" s="119"/>
      <c r="J10077" s="129"/>
      <c r="K10077" s="129"/>
      <c r="L10077" s="129">
        <v>0</v>
      </c>
      <c r="M10077" s="134" t="s">
        <v>24266</v>
      </c>
    </row>
    <row r="10078" spans="1:13" hidden="1" x14ac:dyDescent="0.25">
      <c r="A10078" s="128"/>
      <c r="B10078" s="2"/>
      <c r="C10078" s="139" t="s">
        <v>10152</v>
      </c>
      <c r="D10078" s="124" t="s">
        <v>10153</v>
      </c>
      <c r="E10078" s="118" t="s">
        <v>48</v>
      </c>
      <c r="F10078" s="124" t="s">
        <v>35249</v>
      </c>
      <c r="G10078" s="118" t="s">
        <v>2</v>
      </c>
      <c r="H10078" s="137"/>
      <c r="I10078" s="119"/>
      <c r="J10078" s="129"/>
      <c r="K10078" s="129"/>
      <c r="L10078" s="129">
        <v>0</v>
      </c>
      <c r="M10078" s="134" t="s">
        <v>24267</v>
      </c>
    </row>
    <row r="10079" spans="1:13" hidden="1" x14ac:dyDescent="0.25">
      <c r="A10079" s="128"/>
      <c r="B10079" s="2"/>
      <c r="C10079" s="139" t="s">
        <v>10154</v>
      </c>
      <c r="D10079" s="124" t="s">
        <v>10155</v>
      </c>
      <c r="E10079" s="118" t="s">
        <v>48</v>
      </c>
      <c r="F10079" s="124" t="s">
        <v>35249</v>
      </c>
      <c r="G10079" s="118" t="s">
        <v>2</v>
      </c>
      <c r="H10079" s="137"/>
      <c r="I10079" s="119"/>
      <c r="J10079" s="129"/>
      <c r="K10079" s="129"/>
      <c r="L10079" s="129">
        <v>0</v>
      </c>
      <c r="M10079" s="134" t="s">
        <v>24268</v>
      </c>
    </row>
    <row r="10080" spans="1:13" hidden="1" x14ac:dyDescent="0.25">
      <c r="A10080" s="128"/>
      <c r="B10080" s="2"/>
      <c r="C10080" s="139" t="s">
        <v>10156</v>
      </c>
      <c r="D10080" s="124" t="s">
        <v>10157</v>
      </c>
      <c r="E10080" s="118" t="s">
        <v>48</v>
      </c>
      <c r="F10080" s="124" t="s">
        <v>35249</v>
      </c>
      <c r="G10080" s="118" t="s">
        <v>2</v>
      </c>
      <c r="H10080" s="137"/>
      <c r="I10080" s="119"/>
      <c r="J10080" s="129"/>
      <c r="K10080" s="129"/>
      <c r="L10080" s="129">
        <v>0</v>
      </c>
      <c r="M10080" s="134" t="s">
        <v>24269</v>
      </c>
    </row>
    <row r="10081" spans="1:13" hidden="1" x14ac:dyDescent="0.25">
      <c r="A10081" s="128"/>
      <c r="B10081" s="2"/>
      <c r="C10081" s="139" t="s">
        <v>10158</v>
      </c>
      <c r="D10081" s="124" t="s">
        <v>10159</v>
      </c>
      <c r="E10081" s="118" t="s">
        <v>48</v>
      </c>
      <c r="F10081" s="124" t="s">
        <v>35249</v>
      </c>
      <c r="G10081" s="118" t="s">
        <v>2</v>
      </c>
      <c r="H10081" s="137"/>
      <c r="I10081" s="119"/>
      <c r="J10081" s="129"/>
      <c r="K10081" s="129"/>
      <c r="L10081" s="129">
        <v>0</v>
      </c>
      <c r="M10081" s="134" t="s">
        <v>24270</v>
      </c>
    </row>
    <row r="10082" spans="1:13" hidden="1" x14ac:dyDescent="0.25">
      <c r="A10082" s="128"/>
      <c r="B10082" s="2"/>
      <c r="C10082" s="139" t="s">
        <v>10160</v>
      </c>
      <c r="D10082" s="124" t="s">
        <v>10161</v>
      </c>
      <c r="E10082" s="118" t="s">
        <v>48</v>
      </c>
      <c r="F10082" s="124" t="s">
        <v>35249</v>
      </c>
      <c r="G10082" s="118" t="s">
        <v>2</v>
      </c>
      <c r="H10082" s="137"/>
      <c r="I10082" s="119"/>
      <c r="J10082" s="129"/>
      <c r="K10082" s="129"/>
      <c r="L10082" s="129">
        <v>0</v>
      </c>
      <c r="M10082" s="134" t="s">
        <v>24270</v>
      </c>
    </row>
    <row r="10083" spans="1:13" hidden="1" x14ac:dyDescent="0.25">
      <c r="A10083" s="128"/>
      <c r="B10083" s="2"/>
      <c r="C10083" s="139" t="s">
        <v>10162</v>
      </c>
      <c r="D10083" s="124" t="s">
        <v>10163</v>
      </c>
      <c r="E10083" s="118" t="s">
        <v>48</v>
      </c>
      <c r="F10083" s="124" t="s">
        <v>35249</v>
      </c>
      <c r="G10083" s="118" t="s">
        <v>59</v>
      </c>
      <c r="H10083" s="137"/>
      <c r="I10083" s="119"/>
      <c r="J10083" s="129"/>
      <c r="K10083" s="129"/>
      <c r="L10083" s="129">
        <v>0</v>
      </c>
      <c r="M10083" s="134" t="s">
        <v>24271</v>
      </c>
    </row>
    <row r="10084" spans="1:13" hidden="1" x14ac:dyDescent="0.25">
      <c r="A10084" s="128"/>
      <c r="B10084" s="2"/>
      <c r="C10084" s="139" t="s">
        <v>10164</v>
      </c>
      <c r="D10084" s="124" t="s">
        <v>10165</v>
      </c>
      <c r="E10084" s="118" t="s">
        <v>48</v>
      </c>
      <c r="F10084" s="124" t="s">
        <v>35249</v>
      </c>
      <c r="G10084" s="118" t="s">
        <v>59</v>
      </c>
      <c r="H10084" s="137"/>
      <c r="I10084" s="119"/>
      <c r="J10084" s="129"/>
      <c r="K10084" s="129"/>
      <c r="L10084" s="129">
        <v>0</v>
      </c>
      <c r="M10084" s="134" t="s">
        <v>24272</v>
      </c>
    </row>
    <row r="10085" spans="1:13" hidden="1" x14ac:dyDescent="0.25">
      <c r="A10085" s="128"/>
      <c r="B10085" s="2"/>
      <c r="C10085" s="139" t="s">
        <v>10166</v>
      </c>
      <c r="D10085" s="124" t="s">
        <v>10167</v>
      </c>
      <c r="E10085" s="118" t="s">
        <v>48</v>
      </c>
      <c r="F10085" s="124" t="s">
        <v>35249</v>
      </c>
      <c r="G10085" s="118" t="s">
        <v>2</v>
      </c>
      <c r="H10085" s="137"/>
      <c r="I10085" s="119"/>
      <c r="J10085" s="129"/>
      <c r="K10085" s="129"/>
      <c r="L10085" s="129">
        <v>0</v>
      </c>
      <c r="M10085" s="134" t="s">
        <v>24272</v>
      </c>
    </row>
    <row r="10086" spans="1:13" hidden="1" x14ac:dyDescent="0.25">
      <c r="A10086" s="128"/>
      <c r="B10086" s="2"/>
      <c r="C10086" s="139" t="s">
        <v>10168</v>
      </c>
      <c r="D10086" s="124" t="s">
        <v>10169</v>
      </c>
      <c r="E10086" s="118" t="s">
        <v>48</v>
      </c>
      <c r="F10086" s="124" t="s">
        <v>35249</v>
      </c>
      <c r="G10086" s="118" t="s">
        <v>59</v>
      </c>
      <c r="H10086" s="137"/>
      <c r="I10086" s="119"/>
      <c r="J10086" s="129"/>
      <c r="K10086" s="129"/>
      <c r="L10086" s="129">
        <v>0</v>
      </c>
      <c r="M10086" s="134" t="s">
        <v>24273</v>
      </c>
    </row>
    <row r="10087" spans="1:13" hidden="1" x14ac:dyDescent="0.25">
      <c r="A10087" s="128"/>
      <c r="B10087" s="2"/>
      <c r="C10087" s="139" t="s">
        <v>10170</v>
      </c>
      <c r="D10087" s="124" t="s">
        <v>10171</v>
      </c>
      <c r="E10087" s="118" t="s">
        <v>48</v>
      </c>
      <c r="F10087" s="124" t="s">
        <v>35249</v>
      </c>
      <c r="G10087" s="118" t="s">
        <v>59</v>
      </c>
      <c r="H10087" s="137"/>
      <c r="I10087" s="119"/>
      <c r="J10087" s="129"/>
      <c r="K10087" s="129"/>
      <c r="L10087" s="129">
        <v>0</v>
      </c>
      <c r="M10087" s="134" t="s">
        <v>24274</v>
      </c>
    </row>
    <row r="10088" spans="1:13" hidden="1" x14ac:dyDescent="0.25">
      <c r="A10088" s="128"/>
      <c r="B10088" s="2"/>
      <c r="C10088" s="139" t="s">
        <v>10172</v>
      </c>
      <c r="D10088" s="124" t="s">
        <v>10173</v>
      </c>
      <c r="E10088" s="118" t="s">
        <v>7790</v>
      </c>
      <c r="F10088" s="124" t="s">
        <v>7791</v>
      </c>
      <c r="G10088" s="118" t="s">
        <v>235</v>
      </c>
      <c r="H10088" s="137"/>
      <c r="I10088" s="119"/>
      <c r="J10088" s="129"/>
      <c r="K10088" s="129"/>
      <c r="L10088" s="129">
        <v>0</v>
      </c>
      <c r="M10088" s="134" t="s">
        <v>24274</v>
      </c>
    </row>
    <row r="10089" spans="1:13" hidden="1" x14ac:dyDescent="0.25">
      <c r="A10089" s="128"/>
      <c r="B10089" s="2"/>
      <c r="C10089" s="139" t="s">
        <v>10172</v>
      </c>
      <c r="D10089" s="124" t="s">
        <v>10173</v>
      </c>
      <c r="E10089" s="118" t="s">
        <v>7792</v>
      </c>
      <c r="F10089" s="124" t="s">
        <v>7793</v>
      </c>
      <c r="G10089" s="118" t="s">
        <v>235</v>
      </c>
      <c r="H10089" s="137"/>
      <c r="I10089" s="119"/>
      <c r="J10089" s="129"/>
      <c r="K10089" s="129"/>
      <c r="L10089" s="129">
        <v>0</v>
      </c>
      <c r="M10089" s="134" t="s">
        <v>24275</v>
      </c>
    </row>
    <row r="10090" spans="1:13" hidden="1" x14ac:dyDescent="0.25">
      <c r="A10090" s="128"/>
      <c r="B10090" s="2"/>
      <c r="C10090" s="139" t="s">
        <v>10174</v>
      </c>
      <c r="D10090" s="124" t="s">
        <v>10175</v>
      </c>
      <c r="E10090" s="118" t="s">
        <v>48</v>
      </c>
      <c r="F10090" s="124" t="s">
        <v>35249</v>
      </c>
      <c r="G10090" s="118" t="s">
        <v>30</v>
      </c>
      <c r="H10090" s="137"/>
      <c r="I10090" s="119"/>
      <c r="J10090" s="129"/>
      <c r="K10090" s="129"/>
      <c r="L10090" s="129">
        <v>0</v>
      </c>
      <c r="M10090" s="134" t="s">
        <v>24276</v>
      </c>
    </row>
    <row r="10091" spans="1:13" hidden="1" x14ac:dyDescent="0.25">
      <c r="A10091" s="128"/>
      <c r="B10091" s="2"/>
      <c r="C10091" s="139" t="s">
        <v>10176</v>
      </c>
      <c r="D10091" s="124" t="s">
        <v>10177</v>
      </c>
      <c r="E10091" s="118" t="s">
        <v>7852</v>
      </c>
      <c r="F10091" s="124" t="s">
        <v>7853</v>
      </c>
      <c r="G10091" s="118" t="s">
        <v>30</v>
      </c>
      <c r="H10091" s="137"/>
      <c r="I10091" s="119"/>
      <c r="J10091" s="129"/>
      <c r="K10091" s="129"/>
      <c r="L10091" s="129">
        <v>0</v>
      </c>
      <c r="M10091" s="134" t="s">
        <v>24277</v>
      </c>
    </row>
    <row r="10092" spans="1:13" hidden="1" x14ac:dyDescent="0.25">
      <c r="A10092" s="128"/>
      <c r="B10092" s="2"/>
      <c r="C10092" s="139" t="s">
        <v>10176</v>
      </c>
      <c r="D10092" s="124" t="s">
        <v>10177</v>
      </c>
      <c r="E10092" s="118" t="s">
        <v>7876</v>
      </c>
      <c r="F10092" s="124" t="s">
        <v>7877</v>
      </c>
      <c r="G10092" s="118" t="s">
        <v>30</v>
      </c>
      <c r="H10092" s="137"/>
      <c r="I10092" s="119"/>
      <c r="J10092" s="129"/>
      <c r="K10092" s="129"/>
      <c r="L10092" s="129">
        <v>0</v>
      </c>
      <c r="M10092" s="134" t="s">
        <v>24278</v>
      </c>
    </row>
    <row r="10093" spans="1:13" hidden="1" x14ac:dyDescent="0.25">
      <c r="A10093" s="128"/>
      <c r="B10093" s="2"/>
      <c r="C10093" s="139" t="s">
        <v>10176</v>
      </c>
      <c r="D10093" s="124" t="s">
        <v>10177</v>
      </c>
      <c r="E10093" s="118" t="s">
        <v>7878</v>
      </c>
      <c r="F10093" s="124" t="s">
        <v>7879</v>
      </c>
      <c r="G10093" s="118" t="s">
        <v>30</v>
      </c>
      <c r="H10093" s="137"/>
      <c r="I10093" s="119"/>
      <c r="J10093" s="129"/>
      <c r="K10093" s="129"/>
      <c r="L10093" s="129">
        <v>0</v>
      </c>
      <c r="M10093" s="134" t="s">
        <v>24279</v>
      </c>
    </row>
    <row r="10094" spans="1:13" hidden="1" x14ac:dyDescent="0.25">
      <c r="A10094" s="128"/>
      <c r="B10094" s="2"/>
      <c r="C10094" s="139" t="s">
        <v>10176</v>
      </c>
      <c r="D10094" s="124" t="s">
        <v>10177</v>
      </c>
      <c r="E10094" s="118" t="s">
        <v>7884</v>
      </c>
      <c r="F10094" s="124" t="s">
        <v>7885</v>
      </c>
      <c r="G10094" s="118" t="s">
        <v>30</v>
      </c>
      <c r="H10094" s="137"/>
      <c r="I10094" s="119"/>
      <c r="J10094" s="129"/>
      <c r="K10094" s="129"/>
      <c r="L10094" s="129">
        <v>0</v>
      </c>
      <c r="M10094" s="134" t="s">
        <v>24280</v>
      </c>
    </row>
    <row r="10095" spans="1:13" hidden="1" x14ac:dyDescent="0.25">
      <c r="A10095" s="128"/>
      <c r="B10095" s="2"/>
      <c r="C10095" s="139" t="s">
        <v>10176</v>
      </c>
      <c r="D10095" s="124" t="s">
        <v>10177</v>
      </c>
      <c r="E10095" s="118" t="s">
        <v>7888</v>
      </c>
      <c r="F10095" s="124" t="s">
        <v>7889</v>
      </c>
      <c r="G10095" s="118" t="s">
        <v>30</v>
      </c>
      <c r="H10095" s="137"/>
      <c r="I10095" s="119"/>
      <c r="J10095" s="129"/>
      <c r="K10095" s="129"/>
      <c r="L10095" s="129">
        <v>0</v>
      </c>
      <c r="M10095" s="134" t="s">
        <v>24281</v>
      </c>
    </row>
    <row r="10096" spans="1:13" hidden="1" x14ac:dyDescent="0.25">
      <c r="A10096" s="128"/>
      <c r="B10096" s="2"/>
      <c r="C10096" s="139" t="s">
        <v>10176</v>
      </c>
      <c r="D10096" s="124" t="s">
        <v>10177</v>
      </c>
      <c r="E10096" s="118" t="s">
        <v>7890</v>
      </c>
      <c r="F10096" s="124" t="s">
        <v>7891</v>
      </c>
      <c r="G10096" s="118" t="s">
        <v>30</v>
      </c>
      <c r="H10096" s="137"/>
      <c r="I10096" s="119"/>
      <c r="J10096" s="129"/>
      <c r="K10096" s="129"/>
      <c r="L10096" s="129">
        <v>0</v>
      </c>
      <c r="M10096" s="134" t="s">
        <v>24282</v>
      </c>
    </row>
    <row r="10097" spans="1:13" hidden="1" x14ac:dyDescent="0.25">
      <c r="A10097" s="128"/>
      <c r="B10097" s="2"/>
      <c r="C10097" s="139" t="s">
        <v>10176</v>
      </c>
      <c r="D10097" s="124" t="s">
        <v>10177</v>
      </c>
      <c r="E10097" s="118" t="s">
        <v>7921</v>
      </c>
      <c r="F10097" s="124" t="s">
        <v>7922</v>
      </c>
      <c r="G10097" s="118" t="s">
        <v>30</v>
      </c>
      <c r="H10097" s="137"/>
      <c r="I10097" s="119"/>
      <c r="J10097" s="129"/>
      <c r="K10097" s="129"/>
      <c r="L10097" s="129">
        <v>0</v>
      </c>
      <c r="M10097" s="134" t="s">
        <v>24283</v>
      </c>
    </row>
    <row r="10098" spans="1:13" hidden="1" x14ac:dyDescent="0.25">
      <c r="A10098" s="128"/>
      <c r="B10098" s="2"/>
      <c r="C10098" s="139" t="s">
        <v>10176</v>
      </c>
      <c r="D10098" s="124" t="s">
        <v>10177</v>
      </c>
      <c r="E10098" s="118" t="s">
        <v>7923</v>
      </c>
      <c r="F10098" s="124" t="s">
        <v>7924</v>
      </c>
      <c r="G10098" s="118" t="s">
        <v>30</v>
      </c>
      <c r="H10098" s="137"/>
      <c r="I10098" s="119"/>
      <c r="J10098" s="129"/>
      <c r="K10098" s="129"/>
      <c r="L10098" s="129">
        <v>0</v>
      </c>
      <c r="M10098" s="134" t="s">
        <v>24284</v>
      </c>
    </row>
    <row r="10099" spans="1:13" hidden="1" x14ac:dyDescent="0.25">
      <c r="A10099" s="128"/>
      <c r="B10099" s="2"/>
      <c r="C10099" s="139" t="s">
        <v>10176</v>
      </c>
      <c r="D10099" s="124" t="s">
        <v>10177</v>
      </c>
      <c r="E10099" s="118" t="s">
        <v>7925</v>
      </c>
      <c r="F10099" s="124" t="s">
        <v>7926</v>
      </c>
      <c r="G10099" s="118" t="s">
        <v>30</v>
      </c>
      <c r="H10099" s="137"/>
      <c r="I10099" s="119"/>
      <c r="J10099" s="129"/>
      <c r="K10099" s="129"/>
      <c r="L10099" s="129">
        <v>0</v>
      </c>
      <c r="M10099" s="134"/>
    </row>
    <row r="10100" spans="1:13" hidden="1" x14ac:dyDescent="0.25">
      <c r="A10100" s="128"/>
      <c r="B10100" s="2"/>
      <c r="C10100" s="139" t="s">
        <v>10176</v>
      </c>
      <c r="D10100" s="124" t="s">
        <v>10177</v>
      </c>
      <c r="E10100" s="118" t="s">
        <v>7941</v>
      </c>
      <c r="F10100" s="124" t="s">
        <v>7942</v>
      </c>
      <c r="G10100" s="118" t="s">
        <v>30</v>
      </c>
      <c r="H10100" s="137"/>
      <c r="I10100" s="119"/>
      <c r="J10100" s="129"/>
      <c r="K10100" s="129"/>
      <c r="L10100" s="129">
        <v>0</v>
      </c>
      <c r="M10100" s="134" t="s">
        <v>24285</v>
      </c>
    </row>
    <row r="10101" spans="1:13" hidden="1" x14ac:dyDescent="0.25">
      <c r="A10101" s="128"/>
      <c r="B10101" s="2"/>
      <c r="C10101" s="139" t="s">
        <v>10176</v>
      </c>
      <c r="D10101" s="124" t="s">
        <v>10177</v>
      </c>
      <c r="E10101" s="118" t="s">
        <v>7947</v>
      </c>
      <c r="F10101" s="124" t="s">
        <v>7948</v>
      </c>
      <c r="G10101" s="118" t="s">
        <v>30</v>
      </c>
      <c r="H10101" s="137"/>
      <c r="I10101" s="119"/>
      <c r="J10101" s="129"/>
      <c r="K10101" s="129"/>
      <c r="L10101" s="129">
        <v>0</v>
      </c>
      <c r="M10101" s="134" t="s">
        <v>24285</v>
      </c>
    </row>
    <row r="10102" spans="1:13" hidden="1" x14ac:dyDescent="0.25">
      <c r="A10102" s="128"/>
      <c r="B10102" s="2"/>
      <c r="C10102" s="139" t="s">
        <v>10176</v>
      </c>
      <c r="D10102" s="124" t="s">
        <v>10177</v>
      </c>
      <c r="E10102" s="118" t="s">
        <v>7953</v>
      </c>
      <c r="F10102" s="124" t="s">
        <v>7954</v>
      </c>
      <c r="G10102" s="118" t="s">
        <v>30</v>
      </c>
      <c r="H10102" s="137"/>
      <c r="I10102" s="119"/>
      <c r="J10102" s="129"/>
      <c r="K10102" s="129"/>
      <c r="L10102" s="129">
        <v>0</v>
      </c>
      <c r="M10102" s="134" t="s">
        <v>24285</v>
      </c>
    </row>
    <row r="10103" spans="1:13" hidden="1" x14ac:dyDescent="0.25">
      <c r="A10103" s="128"/>
      <c r="B10103" s="2"/>
      <c r="C10103" s="139" t="s">
        <v>10176</v>
      </c>
      <c r="D10103" s="124" t="s">
        <v>10177</v>
      </c>
      <c r="E10103" s="118" t="s">
        <v>229</v>
      </c>
      <c r="F10103" s="124" t="s">
        <v>230</v>
      </c>
      <c r="G10103" s="118" t="s">
        <v>30</v>
      </c>
      <c r="H10103" s="137"/>
      <c r="I10103" s="119"/>
      <c r="J10103" s="129"/>
      <c r="K10103" s="129"/>
      <c r="L10103" s="129">
        <v>0</v>
      </c>
      <c r="M10103" s="134" t="s">
        <v>24285</v>
      </c>
    </row>
    <row r="10104" spans="1:13" hidden="1" x14ac:dyDescent="0.25">
      <c r="A10104" s="128"/>
      <c r="B10104" s="2"/>
      <c r="C10104" s="139" t="s">
        <v>10178</v>
      </c>
      <c r="D10104" s="124" t="s">
        <v>10179</v>
      </c>
      <c r="E10104" s="118" t="s">
        <v>7850</v>
      </c>
      <c r="F10104" s="124" t="s">
        <v>7851</v>
      </c>
      <c r="G10104" s="118" t="s">
        <v>2</v>
      </c>
      <c r="H10104" s="137"/>
      <c r="I10104" s="119"/>
      <c r="J10104" s="129"/>
      <c r="K10104" s="129"/>
      <c r="L10104" s="129">
        <v>0</v>
      </c>
      <c r="M10104" s="134" t="s">
        <v>24286</v>
      </c>
    </row>
    <row r="10105" spans="1:13" hidden="1" x14ac:dyDescent="0.25">
      <c r="A10105" s="128"/>
      <c r="B10105" s="2"/>
      <c r="C10105" s="139" t="s">
        <v>10180</v>
      </c>
      <c r="D10105" s="124" t="s">
        <v>10181</v>
      </c>
      <c r="E10105" s="118" t="s">
        <v>48</v>
      </c>
      <c r="F10105" s="124" t="s">
        <v>35249</v>
      </c>
      <c r="G10105" s="118" t="s">
        <v>2</v>
      </c>
      <c r="H10105" s="137"/>
      <c r="I10105" s="119"/>
      <c r="J10105" s="129"/>
      <c r="K10105" s="129"/>
      <c r="L10105" s="129">
        <v>0</v>
      </c>
      <c r="M10105" s="134" t="s">
        <v>24287</v>
      </c>
    </row>
    <row r="10106" spans="1:13" hidden="1" x14ac:dyDescent="0.25">
      <c r="A10106" s="128"/>
      <c r="B10106" s="2"/>
      <c r="C10106" s="139" t="s">
        <v>10182</v>
      </c>
      <c r="D10106" s="124" t="s">
        <v>10183</v>
      </c>
      <c r="E10106" s="118" t="s">
        <v>48</v>
      </c>
      <c r="F10106" s="124" t="s">
        <v>35249</v>
      </c>
      <c r="G10106" s="118" t="s">
        <v>2</v>
      </c>
      <c r="H10106" s="137"/>
      <c r="I10106" s="119"/>
      <c r="J10106" s="129"/>
      <c r="K10106" s="129"/>
      <c r="L10106" s="129">
        <v>0</v>
      </c>
      <c r="M10106" s="134" t="s">
        <v>24288</v>
      </c>
    </row>
    <row r="10107" spans="1:13" hidden="1" x14ac:dyDescent="0.25">
      <c r="A10107" s="128"/>
      <c r="B10107" s="2"/>
      <c r="C10107" s="139" t="s">
        <v>10184</v>
      </c>
      <c r="D10107" s="124" t="s">
        <v>10185</v>
      </c>
      <c r="E10107" s="118" t="s">
        <v>48</v>
      </c>
      <c r="F10107" s="124" t="s">
        <v>35249</v>
      </c>
      <c r="G10107" s="118" t="s">
        <v>2</v>
      </c>
      <c r="H10107" s="137"/>
      <c r="I10107" s="119"/>
      <c r="J10107" s="129"/>
      <c r="K10107" s="129"/>
      <c r="L10107" s="129">
        <v>0</v>
      </c>
      <c r="M10107" s="134" t="s">
        <v>24289</v>
      </c>
    </row>
    <row r="10108" spans="1:13" hidden="1" x14ac:dyDescent="0.25">
      <c r="A10108" s="128"/>
      <c r="B10108" s="2"/>
      <c r="C10108" s="139" t="s">
        <v>10186</v>
      </c>
      <c r="D10108" s="124" t="s">
        <v>10187</v>
      </c>
      <c r="E10108" s="118" t="s">
        <v>48</v>
      </c>
      <c r="F10108" s="124" t="s">
        <v>35249</v>
      </c>
      <c r="G10108" s="118" t="s">
        <v>2</v>
      </c>
      <c r="H10108" s="137"/>
      <c r="I10108" s="119"/>
      <c r="J10108" s="129"/>
      <c r="K10108" s="129"/>
      <c r="L10108" s="129">
        <v>0</v>
      </c>
      <c r="M10108" s="134" t="s">
        <v>24290</v>
      </c>
    </row>
    <row r="10109" spans="1:13" hidden="1" x14ac:dyDescent="0.25">
      <c r="A10109" s="128"/>
      <c r="B10109" s="2"/>
      <c r="C10109" s="139" t="s">
        <v>10188</v>
      </c>
      <c r="D10109" s="124" t="s">
        <v>10189</v>
      </c>
      <c r="E10109" s="118" t="s">
        <v>48</v>
      </c>
      <c r="F10109" s="124" t="s">
        <v>35249</v>
      </c>
      <c r="G10109" s="118" t="s">
        <v>30</v>
      </c>
      <c r="H10109" s="137"/>
      <c r="I10109" s="119"/>
      <c r="J10109" s="129"/>
      <c r="K10109" s="129"/>
      <c r="L10109" s="129">
        <v>0</v>
      </c>
      <c r="M10109" s="134" t="s">
        <v>24291</v>
      </c>
    </row>
    <row r="10110" spans="1:13" hidden="1" x14ac:dyDescent="0.25">
      <c r="A10110" s="128"/>
      <c r="B10110" s="2"/>
      <c r="C10110" s="139" t="s">
        <v>10190</v>
      </c>
      <c r="D10110" s="124" t="s">
        <v>10191</v>
      </c>
      <c r="E10110" s="118" t="s">
        <v>48</v>
      </c>
      <c r="F10110" s="124" t="s">
        <v>35249</v>
      </c>
      <c r="G10110" s="118" t="s">
        <v>2</v>
      </c>
      <c r="H10110" s="137"/>
      <c r="I10110" s="119"/>
      <c r="J10110" s="129"/>
      <c r="K10110" s="129"/>
      <c r="L10110" s="129">
        <v>0</v>
      </c>
      <c r="M10110" s="134" t="s">
        <v>24291</v>
      </c>
    </row>
    <row r="10111" spans="1:13" hidden="1" x14ac:dyDescent="0.25">
      <c r="A10111" s="128"/>
      <c r="B10111" s="2"/>
      <c r="C10111" s="139" t="s">
        <v>10192</v>
      </c>
      <c r="D10111" s="124" t="s">
        <v>10193</v>
      </c>
      <c r="E10111" s="118" t="s">
        <v>48</v>
      </c>
      <c r="F10111" s="124" t="s">
        <v>35249</v>
      </c>
      <c r="G10111" s="118" t="s">
        <v>2</v>
      </c>
      <c r="H10111" s="137"/>
      <c r="I10111" s="119"/>
      <c r="J10111" s="129"/>
      <c r="K10111" s="129"/>
      <c r="L10111" s="129">
        <v>0</v>
      </c>
      <c r="M10111" s="134" t="s">
        <v>24292</v>
      </c>
    </row>
    <row r="10112" spans="1:13" hidden="1" x14ac:dyDescent="0.25">
      <c r="A10112" s="128"/>
      <c r="B10112" s="2"/>
      <c r="C10112" s="139" t="s">
        <v>10194</v>
      </c>
      <c r="D10112" s="124" t="s">
        <v>10195</v>
      </c>
      <c r="E10112" s="118" t="s">
        <v>48</v>
      </c>
      <c r="F10112" s="124" t="s">
        <v>35249</v>
      </c>
      <c r="G10112" s="118" t="s">
        <v>2</v>
      </c>
      <c r="H10112" s="137"/>
      <c r="I10112" s="119"/>
      <c r="J10112" s="129"/>
      <c r="K10112" s="129"/>
      <c r="L10112" s="129">
        <v>0</v>
      </c>
      <c r="M10112" s="134" t="s">
        <v>24293</v>
      </c>
    </row>
    <row r="10113" spans="1:13" hidden="1" x14ac:dyDescent="0.25">
      <c r="A10113" s="128"/>
      <c r="B10113" s="2"/>
      <c r="C10113" s="139" t="s">
        <v>10196</v>
      </c>
      <c r="D10113" s="124" t="s">
        <v>10197</v>
      </c>
      <c r="E10113" s="118" t="s">
        <v>48</v>
      </c>
      <c r="F10113" s="124" t="s">
        <v>35249</v>
      </c>
      <c r="G10113" s="118" t="s">
        <v>2</v>
      </c>
      <c r="H10113" s="137"/>
      <c r="I10113" s="119"/>
      <c r="J10113" s="129"/>
      <c r="K10113" s="129"/>
      <c r="L10113" s="129">
        <v>0</v>
      </c>
      <c r="M10113" s="134" t="s">
        <v>24294</v>
      </c>
    </row>
    <row r="10114" spans="1:13" hidden="1" x14ac:dyDescent="0.25">
      <c r="A10114" s="128"/>
      <c r="B10114" s="2"/>
      <c r="C10114" s="139" t="s">
        <v>10198</v>
      </c>
      <c r="D10114" s="124" t="s">
        <v>10199</v>
      </c>
      <c r="E10114" s="118" t="s">
        <v>48</v>
      </c>
      <c r="F10114" s="124" t="s">
        <v>35249</v>
      </c>
      <c r="G10114" s="118" t="s">
        <v>2</v>
      </c>
      <c r="H10114" s="137"/>
      <c r="I10114" s="119"/>
      <c r="J10114" s="129"/>
      <c r="K10114" s="129"/>
      <c r="L10114" s="129">
        <v>0</v>
      </c>
      <c r="M10114" s="134" t="s">
        <v>24295</v>
      </c>
    </row>
    <row r="10115" spans="1:13" hidden="1" x14ac:dyDescent="0.25">
      <c r="A10115" s="128"/>
      <c r="B10115" s="2"/>
      <c r="C10115" s="139" t="s">
        <v>10200</v>
      </c>
      <c r="D10115" s="124" t="s">
        <v>10201</v>
      </c>
      <c r="E10115" s="118" t="s">
        <v>48</v>
      </c>
      <c r="F10115" s="124" t="s">
        <v>35249</v>
      </c>
      <c r="G10115" s="118" t="s">
        <v>2</v>
      </c>
      <c r="H10115" s="137"/>
      <c r="I10115" s="119"/>
      <c r="J10115" s="129"/>
      <c r="K10115" s="129"/>
      <c r="L10115" s="129">
        <v>0</v>
      </c>
      <c r="M10115" s="134" t="s">
        <v>24296</v>
      </c>
    </row>
    <row r="10116" spans="1:13" hidden="1" x14ac:dyDescent="0.25">
      <c r="A10116" s="128"/>
      <c r="B10116" s="2"/>
      <c r="C10116" s="139" t="s">
        <v>10202</v>
      </c>
      <c r="D10116" s="124" t="s">
        <v>10203</v>
      </c>
      <c r="E10116" s="118" t="s">
        <v>48</v>
      </c>
      <c r="F10116" s="124" t="s">
        <v>35249</v>
      </c>
      <c r="G10116" s="118" t="s">
        <v>2</v>
      </c>
      <c r="H10116" s="137"/>
      <c r="I10116" s="119"/>
      <c r="J10116" s="129"/>
      <c r="K10116" s="129"/>
      <c r="L10116" s="129">
        <v>0</v>
      </c>
      <c r="M10116" s="134" t="s">
        <v>24296</v>
      </c>
    </row>
    <row r="10117" spans="1:13" hidden="1" x14ac:dyDescent="0.25">
      <c r="A10117" s="128"/>
      <c r="B10117" s="2"/>
      <c r="C10117" s="139" t="s">
        <v>10204</v>
      </c>
      <c r="D10117" s="124" t="s">
        <v>10205</v>
      </c>
      <c r="E10117" s="118" t="s">
        <v>8996</v>
      </c>
      <c r="F10117" s="124" t="s">
        <v>8997</v>
      </c>
      <c r="G10117" s="118" t="s">
        <v>30</v>
      </c>
      <c r="H10117" s="137"/>
      <c r="I10117" s="119"/>
      <c r="J10117" s="129"/>
      <c r="K10117" s="129"/>
      <c r="L10117" s="129">
        <v>0</v>
      </c>
      <c r="M10117" s="134" t="s">
        <v>24296</v>
      </c>
    </row>
    <row r="10118" spans="1:13" hidden="1" x14ac:dyDescent="0.25">
      <c r="A10118" s="128"/>
      <c r="B10118" s="2"/>
      <c r="C10118" s="139" t="s">
        <v>10206</v>
      </c>
      <c r="D10118" s="124" t="s">
        <v>10207</v>
      </c>
      <c r="E10118" s="118" t="s">
        <v>9012</v>
      </c>
      <c r="F10118" s="124" t="s">
        <v>9013</v>
      </c>
      <c r="G10118" s="118" t="s">
        <v>30</v>
      </c>
      <c r="H10118" s="137"/>
      <c r="I10118" s="119"/>
      <c r="J10118" s="129"/>
      <c r="K10118" s="129"/>
      <c r="L10118" s="129">
        <v>0</v>
      </c>
      <c r="M10118" s="134" t="s">
        <v>24297</v>
      </c>
    </row>
    <row r="10119" spans="1:13" hidden="1" x14ac:dyDescent="0.25">
      <c r="A10119" s="128"/>
      <c r="B10119" s="2"/>
      <c r="C10119" s="139" t="s">
        <v>10208</v>
      </c>
      <c r="D10119" s="124" t="s">
        <v>10209</v>
      </c>
      <c r="E10119" s="118" t="s">
        <v>357</v>
      </c>
      <c r="F10119" s="124" t="s">
        <v>358</v>
      </c>
      <c r="G10119" s="118" t="s">
        <v>30</v>
      </c>
      <c r="H10119" s="137"/>
      <c r="I10119" s="119"/>
      <c r="J10119" s="129"/>
      <c r="K10119" s="129"/>
      <c r="L10119" s="129">
        <v>0</v>
      </c>
      <c r="M10119" s="134" t="s">
        <v>24298</v>
      </c>
    </row>
    <row r="10120" spans="1:13" hidden="1" x14ac:dyDescent="0.25">
      <c r="A10120" s="128"/>
      <c r="B10120" s="2"/>
      <c r="C10120" s="139" t="s">
        <v>10210</v>
      </c>
      <c r="D10120" s="124" t="s">
        <v>10211</v>
      </c>
      <c r="E10120" s="118" t="s">
        <v>9142</v>
      </c>
      <c r="F10120" s="124" t="s">
        <v>9143</v>
      </c>
      <c r="G10120" s="118" t="s">
        <v>30</v>
      </c>
      <c r="H10120" s="137"/>
      <c r="I10120" s="119"/>
      <c r="J10120" s="129"/>
      <c r="K10120" s="129"/>
      <c r="L10120" s="129">
        <v>0</v>
      </c>
      <c r="M10120" s="134" t="s">
        <v>24299</v>
      </c>
    </row>
    <row r="10121" spans="1:13" hidden="1" x14ac:dyDescent="0.25">
      <c r="A10121" s="128"/>
      <c r="B10121" s="2"/>
      <c r="C10121" s="139" t="s">
        <v>10212</v>
      </c>
      <c r="D10121" s="124" t="s">
        <v>10213</v>
      </c>
      <c r="E10121" s="118" t="s">
        <v>9142</v>
      </c>
      <c r="F10121" s="124" t="s">
        <v>9143</v>
      </c>
      <c r="G10121" s="118" t="s">
        <v>30</v>
      </c>
      <c r="H10121" s="137"/>
      <c r="I10121" s="119"/>
      <c r="J10121" s="129"/>
      <c r="K10121" s="129"/>
      <c r="L10121" s="129">
        <v>0</v>
      </c>
      <c r="M10121" s="134" t="s">
        <v>24300</v>
      </c>
    </row>
    <row r="10122" spans="1:13" hidden="1" x14ac:dyDescent="0.25">
      <c r="A10122" s="128"/>
      <c r="B10122" s="2"/>
      <c r="C10122" s="139" t="s">
        <v>10214</v>
      </c>
      <c r="D10122" s="124" t="s">
        <v>10215</v>
      </c>
      <c r="E10122" s="118" t="s">
        <v>9137</v>
      </c>
      <c r="F10122" s="124" t="s">
        <v>9138</v>
      </c>
      <c r="G10122" s="118" t="s">
        <v>30</v>
      </c>
      <c r="H10122" s="137"/>
      <c r="I10122" s="119"/>
      <c r="J10122" s="129"/>
      <c r="K10122" s="129"/>
      <c r="L10122" s="129">
        <v>0</v>
      </c>
      <c r="M10122" s="134" t="s">
        <v>24301</v>
      </c>
    </row>
    <row r="10123" spans="1:13" hidden="1" x14ac:dyDescent="0.25">
      <c r="A10123" s="128"/>
      <c r="B10123" s="2"/>
      <c r="C10123" s="139" t="s">
        <v>10216</v>
      </c>
      <c r="D10123" s="124" t="s">
        <v>10217</v>
      </c>
      <c r="E10123" s="118" t="s">
        <v>9198</v>
      </c>
      <c r="F10123" s="124" t="s">
        <v>9199</v>
      </c>
      <c r="G10123" s="118" t="s">
        <v>30</v>
      </c>
      <c r="H10123" s="137"/>
      <c r="I10123" s="119"/>
      <c r="J10123" s="129"/>
      <c r="K10123" s="129"/>
      <c r="L10123" s="129">
        <v>0</v>
      </c>
      <c r="M10123" s="134" t="s">
        <v>24302</v>
      </c>
    </row>
    <row r="10124" spans="1:13" hidden="1" x14ac:dyDescent="0.25">
      <c r="A10124" s="128"/>
      <c r="B10124" s="2"/>
      <c r="C10124" s="139" t="s">
        <v>10218</v>
      </c>
      <c r="D10124" s="124" t="s">
        <v>10219</v>
      </c>
      <c r="E10124" s="118" t="s">
        <v>9210</v>
      </c>
      <c r="F10124" s="124" t="s">
        <v>9211</v>
      </c>
      <c r="G10124" s="118" t="s">
        <v>30</v>
      </c>
      <c r="H10124" s="137"/>
      <c r="I10124" s="119"/>
      <c r="J10124" s="129"/>
      <c r="K10124" s="129"/>
      <c r="L10124" s="129">
        <v>0</v>
      </c>
      <c r="M10124" s="134" t="s">
        <v>24303</v>
      </c>
    </row>
    <row r="10125" spans="1:13" hidden="1" x14ac:dyDescent="0.25">
      <c r="A10125" s="128"/>
      <c r="B10125" s="2"/>
      <c r="C10125" s="139" t="s">
        <v>10218</v>
      </c>
      <c r="D10125" s="124" t="s">
        <v>10219</v>
      </c>
      <c r="E10125" s="118" t="s">
        <v>9198</v>
      </c>
      <c r="F10125" s="124" t="s">
        <v>9199</v>
      </c>
      <c r="G10125" s="118" t="s">
        <v>30</v>
      </c>
      <c r="H10125" s="137"/>
      <c r="I10125" s="119"/>
      <c r="J10125" s="129"/>
      <c r="K10125" s="129"/>
      <c r="L10125" s="129">
        <v>0</v>
      </c>
      <c r="M10125" s="134" t="s">
        <v>24304</v>
      </c>
    </row>
    <row r="10126" spans="1:13" hidden="1" x14ac:dyDescent="0.25">
      <c r="A10126" s="128"/>
      <c r="B10126" s="2"/>
      <c r="C10126" s="139" t="s">
        <v>10220</v>
      </c>
      <c r="D10126" s="124" t="s">
        <v>10221</v>
      </c>
      <c r="E10126" s="118" t="s">
        <v>9251</v>
      </c>
      <c r="F10126" s="124" t="s">
        <v>9252</v>
      </c>
      <c r="G10126" s="118" t="s">
        <v>30</v>
      </c>
      <c r="H10126" s="137"/>
      <c r="I10126" s="119"/>
      <c r="J10126" s="129"/>
      <c r="K10126" s="129"/>
      <c r="L10126" s="129">
        <v>0</v>
      </c>
      <c r="M10126" s="134" t="s">
        <v>24305</v>
      </c>
    </row>
    <row r="10127" spans="1:13" hidden="1" x14ac:dyDescent="0.25">
      <c r="A10127" s="128"/>
      <c r="B10127" s="2"/>
      <c r="C10127" s="139" t="s">
        <v>10222</v>
      </c>
      <c r="D10127" s="124" t="s">
        <v>10223</v>
      </c>
      <c r="E10127" s="118" t="s">
        <v>9245</v>
      </c>
      <c r="F10127" s="124" t="s">
        <v>9246</v>
      </c>
      <c r="G10127" s="118" t="s">
        <v>30</v>
      </c>
      <c r="H10127" s="137"/>
      <c r="I10127" s="119"/>
      <c r="J10127" s="129"/>
      <c r="K10127" s="129"/>
      <c r="L10127" s="129">
        <v>0</v>
      </c>
      <c r="M10127" s="134" t="s">
        <v>24305</v>
      </c>
    </row>
    <row r="10128" spans="1:13" hidden="1" x14ac:dyDescent="0.25">
      <c r="A10128" s="128"/>
      <c r="B10128" s="2"/>
      <c r="C10128" s="139" t="s">
        <v>10224</v>
      </c>
      <c r="D10128" s="124" t="s">
        <v>10225</v>
      </c>
      <c r="E10128" s="118" t="s">
        <v>48</v>
      </c>
      <c r="F10128" s="124" t="s">
        <v>35249</v>
      </c>
      <c r="G10128" s="118" t="s">
        <v>30</v>
      </c>
      <c r="H10128" s="137"/>
      <c r="I10128" s="119"/>
      <c r="J10128" s="129"/>
      <c r="K10128" s="129"/>
      <c r="L10128" s="129">
        <v>0</v>
      </c>
      <c r="M10128" s="134" t="s">
        <v>24305</v>
      </c>
    </row>
    <row r="10129" spans="1:13" hidden="1" x14ac:dyDescent="0.25">
      <c r="A10129" s="128"/>
      <c r="B10129" s="2"/>
      <c r="C10129" s="139" t="s">
        <v>19139</v>
      </c>
      <c r="D10129" s="124" t="s">
        <v>19138</v>
      </c>
      <c r="E10129" s="118" t="s">
        <v>48</v>
      </c>
      <c r="F10129" s="124" t="s">
        <v>35249</v>
      </c>
      <c r="G10129" s="118" t="s">
        <v>34659</v>
      </c>
      <c r="H10129" s="137"/>
      <c r="I10129" s="119"/>
      <c r="J10129" s="129"/>
      <c r="K10129" s="129"/>
      <c r="L10129" s="129">
        <v>0</v>
      </c>
      <c r="M10129" s="134" t="s">
        <v>24305</v>
      </c>
    </row>
    <row r="10130" spans="1:13" hidden="1" x14ac:dyDescent="0.25">
      <c r="A10130" s="128"/>
      <c r="B10130" s="2"/>
      <c r="C10130" s="139" t="s">
        <v>19135</v>
      </c>
      <c r="D10130" s="124" t="s">
        <v>19134</v>
      </c>
      <c r="E10130" s="118" t="s">
        <v>48</v>
      </c>
      <c r="F10130" s="124" t="s">
        <v>35249</v>
      </c>
      <c r="G10130" s="118" t="s">
        <v>34659</v>
      </c>
      <c r="H10130" s="137"/>
      <c r="I10130" s="119"/>
      <c r="J10130" s="129"/>
      <c r="K10130" s="129"/>
      <c r="L10130" s="129">
        <v>0</v>
      </c>
      <c r="M10130" s="134" t="s">
        <v>24305</v>
      </c>
    </row>
    <row r="10131" spans="1:13" hidden="1" x14ac:dyDescent="0.25">
      <c r="A10131" s="128"/>
      <c r="B10131" s="2"/>
      <c r="C10131" s="139" t="s">
        <v>19137</v>
      </c>
      <c r="D10131" s="124" t="s">
        <v>19136</v>
      </c>
      <c r="E10131" s="118" t="s">
        <v>48</v>
      </c>
      <c r="F10131" s="124" t="s">
        <v>35249</v>
      </c>
      <c r="G10131" s="118" t="s">
        <v>34659</v>
      </c>
      <c r="H10131" s="137"/>
      <c r="I10131" s="119"/>
      <c r="J10131" s="129"/>
      <c r="K10131" s="129"/>
      <c r="L10131" s="129">
        <v>0</v>
      </c>
      <c r="M10131" s="134" t="s">
        <v>24305</v>
      </c>
    </row>
    <row r="10132" spans="1:13" hidden="1" x14ac:dyDescent="0.25">
      <c r="A10132" s="128"/>
      <c r="B10132" s="2"/>
      <c r="C10132" s="139" t="s">
        <v>10226</v>
      </c>
      <c r="D10132" s="124" t="s">
        <v>10227</v>
      </c>
      <c r="E10132" s="118" t="s">
        <v>48</v>
      </c>
      <c r="F10132" s="124" t="s">
        <v>35249</v>
      </c>
      <c r="G10132" s="118" t="s">
        <v>2</v>
      </c>
      <c r="H10132" s="137"/>
      <c r="I10132" s="119"/>
      <c r="J10132" s="129"/>
      <c r="K10132" s="129"/>
      <c r="L10132" s="129">
        <v>0</v>
      </c>
      <c r="M10132" s="134" t="s">
        <v>24305</v>
      </c>
    </row>
    <row r="10133" spans="1:13" hidden="1" x14ac:dyDescent="0.25">
      <c r="A10133" s="128"/>
      <c r="B10133" s="2"/>
      <c r="C10133" s="139" t="s">
        <v>10228</v>
      </c>
      <c r="D10133" s="124" t="s">
        <v>10229</v>
      </c>
      <c r="E10133" s="118" t="s">
        <v>48</v>
      </c>
      <c r="F10133" s="124" t="s">
        <v>35249</v>
      </c>
      <c r="G10133" s="118" t="s">
        <v>2</v>
      </c>
      <c r="H10133" s="137"/>
      <c r="I10133" s="119"/>
      <c r="J10133" s="129"/>
      <c r="K10133" s="129"/>
      <c r="L10133" s="129">
        <v>0</v>
      </c>
      <c r="M10133" s="134" t="s">
        <v>24305</v>
      </c>
    </row>
    <row r="10134" spans="1:13" hidden="1" x14ac:dyDescent="0.25">
      <c r="A10134" s="128"/>
      <c r="B10134" s="2"/>
      <c r="C10134" s="139" t="s">
        <v>10230</v>
      </c>
      <c r="D10134" s="124" t="s">
        <v>10231</v>
      </c>
      <c r="E10134" s="118" t="s">
        <v>48</v>
      </c>
      <c r="F10134" s="124" t="s">
        <v>35249</v>
      </c>
      <c r="G10134" s="118" t="s">
        <v>2</v>
      </c>
      <c r="H10134" s="137"/>
      <c r="I10134" s="119"/>
      <c r="J10134" s="129"/>
      <c r="K10134" s="129"/>
      <c r="L10134" s="129">
        <v>0</v>
      </c>
      <c r="M10134" s="134" t="s">
        <v>24305</v>
      </c>
    </row>
    <row r="10135" spans="1:13" hidden="1" x14ac:dyDescent="0.25">
      <c r="A10135" s="128"/>
      <c r="B10135" s="2"/>
      <c r="C10135" s="139" t="s">
        <v>10232</v>
      </c>
      <c r="D10135" s="124" t="s">
        <v>10233</v>
      </c>
      <c r="E10135" s="118" t="s">
        <v>48</v>
      </c>
      <c r="F10135" s="124" t="s">
        <v>35249</v>
      </c>
      <c r="G10135" s="118" t="s">
        <v>2</v>
      </c>
      <c r="H10135" s="137"/>
      <c r="I10135" s="119"/>
      <c r="J10135" s="129"/>
      <c r="K10135" s="129"/>
      <c r="L10135" s="129">
        <v>0</v>
      </c>
      <c r="M10135" s="134" t="s">
        <v>24305</v>
      </c>
    </row>
    <row r="10136" spans="1:13" hidden="1" x14ac:dyDescent="0.25">
      <c r="A10136" s="128"/>
      <c r="B10136" s="2"/>
      <c r="C10136" s="139" t="s">
        <v>10234</v>
      </c>
      <c r="D10136" s="124" t="s">
        <v>10235</v>
      </c>
      <c r="E10136" s="118" t="s">
        <v>48</v>
      </c>
      <c r="F10136" s="124" t="s">
        <v>35249</v>
      </c>
      <c r="G10136" s="118" t="s">
        <v>2</v>
      </c>
      <c r="H10136" s="137"/>
      <c r="I10136" s="119"/>
      <c r="J10136" s="129"/>
      <c r="K10136" s="129"/>
      <c r="L10136" s="129">
        <v>0</v>
      </c>
      <c r="M10136" s="134" t="s">
        <v>24305</v>
      </c>
    </row>
    <row r="10137" spans="1:13" hidden="1" x14ac:dyDescent="0.25">
      <c r="A10137" s="128"/>
      <c r="B10137" s="2"/>
      <c r="C10137" s="139" t="s">
        <v>10236</v>
      </c>
      <c r="D10137" s="124" t="s">
        <v>10237</v>
      </c>
      <c r="E10137" s="118" t="s">
        <v>48</v>
      </c>
      <c r="F10137" s="124" t="s">
        <v>35249</v>
      </c>
      <c r="G10137" s="118" t="s">
        <v>2</v>
      </c>
      <c r="H10137" s="137"/>
      <c r="I10137" s="119"/>
      <c r="J10137" s="129"/>
      <c r="K10137" s="129"/>
      <c r="L10137" s="129">
        <v>0</v>
      </c>
      <c r="M10137" s="134" t="s">
        <v>24305</v>
      </c>
    </row>
    <row r="10138" spans="1:13" hidden="1" x14ac:dyDescent="0.25">
      <c r="A10138" s="128"/>
      <c r="B10138" s="2"/>
      <c r="C10138" s="139" t="s">
        <v>10238</v>
      </c>
      <c r="D10138" s="124" t="s">
        <v>10239</v>
      </c>
      <c r="E10138" s="118" t="s">
        <v>48</v>
      </c>
      <c r="F10138" s="124" t="s">
        <v>35249</v>
      </c>
      <c r="G10138" s="118" t="s">
        <v>2</v>
      </c>
      <c r="H10138" s="137"/>
      <c r="I10138" s="119"/>
      <c r="J10138" s="129"/>
      <c r="K10138" s="129"/>
      <c r="L10138" s="129">
        <v>0</v>
      </c>
      <c r="M10138" s="134" t="s">
        <v>24305</v>
      </c>
    </row>
    <row r="10139" spans="1:13" hidden="1" x14ac:dyDescent="0.25">
      <c r="A10139" s="128"/>
      <c r="B10139" s="2"/>
      <c r="C10139" s="139" t="s">
        <v>10240</v>
      </c>
      <c r="D10139" s="124" t="s">
        <v>10241</v>
      </c>
      <c r="E10139" s="118" t="s">
        <v>48</v>
      </c>
      <c r="F10139" s="124" t="s">
        <v>35249</v>
      </c>
      <c r="G10139" s="118" t="s">
        <v>2</v>
      </c>
      <c r="H10139" s="137"/>
      <c r="I10139" s="119"/>
      <c r="J10139" s="129"/>
      <c r="K10139" s="129"/>
      <c r="L10139" s="129">
        <v>0</v>
      </c>
      <c r="M10139" s="134" t="s">
        <v>24305</v>
      </c>
    </row>
    <row r="10140" spans="1:13" hidden="1" x14ac:dyDescent="0.25">
      <c r="A10140" s="128"/>
      <c r="B10140" s="2"/>
      <c r="C10140" s="139" t="s">
        <v>10242</v>
      </c>
      <c r="D10140" s="124" t="s">
        <v>10243</v>
      </c>
      <c r="E10140" s="118" t="s">
        <v>48</v>
      </c>
      <c r="F10140" s="124" t="s">
        <v>35249</v>
      </c>
      <c r="G10140" s="118" t="s">
        <v>30</v>
      </c>
      <c r="H10140" s="137"/>
      <c r="I10140" s="119"/>
      <c r="J10140" s="129"/>
      <c r="K10140" s="129"/>
      <c r="L10140" s="129">
        <v>0</v>
      </c>
      <c r="M10140" s="134" t="s">
        <v>24305</v>
      </c>
    </row>
    <row r="10141" spans="1:13" hidden="1" x14ac:dyDescent="0.25">
      <c r="A10141" s="128"/>
      <c r="B10141" s="2"/>
      <c r="C10141" s="139" t="s">
        <v>10244</v>
      </c>
      <c r="D10141" s="124" t="s">
        <v>10245</v>
      </c>
      <c r="E10141" s="118" t="s">
        <v>48</v>
      </c>
      <c r="F10141" s="124" t="s">
        <v>35249</v>
      </c>
      <c r="G10141" s="118" t="s">
        <v>2</v>
      </c>
      <c r="H10141" s="137"/>
      <c r="I10141" s="119"/>
      <c r="J10141" s="129"/>
      <c r="K10141" s="129"/>
      <c r="L10141" s="129">
        <v>0</v>
      </c>
      <c r="M10141" s="134" t="s">
        <v>24305</v>
      </c>
    </row>
    <row r="10142" spans="1:13" hidden="1" x14ac:dyDescent="0.25">
      <c r="A10142" s="128"/>
      <c r="B10142" s="2"/>
      <c r="C10142" s="139" t="s">
        <v>10246</v>
      </c>
      <c r="D10142" s="124" t="s">
        <v>10247</v>
      </c>
      <c r="E10142" s="118" t="s">
        <v>48</v>
      </c>
      <c r="F10142" s="124" t="s">
        <v>35249</v>
      </c>
      <c r="G10142" s="118" t="s">
        <v>2</v>
      </c>
      <c r="H10142" s="137"/>
      <c r="I10142" s="119"/>
      <c r="J10142" s="129"/>
      <c r="K10142" s="129"/>
      <c r="L10142" s="129">
        <v>0</v>
      </c>
      <c r="M10142" s="134" t="s">
        <v>24305</v>
      </c>
    </row>
    <row r="10143" spans="1:13" hidden="1" x14ac:dyDescent="0.25">
      <c r="A10143" s="128"/>
      <c r="B10143" s="2"/>
      <c r="C10143" s="139" t="s">
        <v>10248</v>
      </c>
      <c r="D10143" s="124" t="s">
        <v>10249</v>
      </c>
      <c r="E10143" s="118" t="s">
        <v>48</v>
      </c>
      <c r="F10143" s="124" t="s">
        <v>35249</v>
      </c>
      <c r="G10143" s="118" t="s">
        <v>2</v>
      </c>
      <c r="H10143" s="137"/>
      <c r="I10143" s="119"/>
      <c r="J10143" s="129"/>
      <c r="K10143" s="129"/>
      <c r="L10143" s="129">
        <v>0</v>
      </c>
      <c r="M10143" s="134" t="s">
        <v>24305</v>
      </c>
    </row>
    <row r="10144" spans="1:13" hidden="1" x14ac:dyDescent="0.25">
      <c r="A10144" s="128"/>
      <c r="B10144" s="2"/>
      <c r="C10144" s="139" t="s">
        <v>10250</v>
      </c>
      <c r="D10144" s="124" t="s">
        <v>10251</v>
      </c>
      <c r="E10144" s="118" t="s">
        <v>48</v>
      </c>
      <c r="F10144" s="124" t="s">
        <v>35249</v>
      </c>
      <c r="G10144" s="118" t="s">
        <v>2</v>
      </c>
      <c r="H10144" s="137"/>
      <c r="I10144" s="119"/>
      <c r="J10144" s="129"/>
      <c r="K10144" s="129"/>
      <c r="L10144" s="129">
        <v>0</v>
      </c>
      <c r="M10144" s="134" t="s">
        <v>24305</v>
      </c>
    </row>
    <row r="10145" spans="1:13" hidden="1" x14ac:dyDescent="0.25">
      <c r="A10145" s="128"/>
      <c r="B10145" s="2"/>
      <c r="C10145" s="139" t="s">
        <v>10252</v>
      </c>
      <c r="D10145" s="124" t="s">
        <v>10253</v>
      </c>
      <c r="E10145" s="118" t="s">
        <v>48</v>
      </c>
      <c r="F10145" s="124" t="s">
        <v>35249</v>
      </c>
      <c r="G10145" s="118" t="s">
        <v>2</v>
      </c>
      <c r="H10145" s="137"/>
      <c r="I10145" s="119"/>
      <c r="J10145" s="129"/>
      <c r="K10145" s="129"/>
      <c r="L10145" s="129">
        <v>0</v>
      </c>
      <c r="M10145" s="134" t="s">
        <v>24305</v>
      </c>
    </row>
    <row r="10146" spans="1:13" hidden="1" x14ac:dyDescent="0.25">
      <c r="A10146" s="128"/>
      <c r="B10146" s="2"/>
      <c r="C10146" s="139" t="s">
        <v>19171</v>
      </c>
      <c r="D10146" s="124" t="s">
        <v>19170</v>
      </c>
      <c r="E10146" s="118" t="s">
        <v>48</v>
      </c>
      <c r="F10146" s="124" t="s">
        <v>35249</v>
      </c>
      <c r="G10146" s="118" t="s">
        <v>34659</v>
      </c>
      <c r="H10146" s="137"/>
      <c r="I10146" s="119"/>
      <c r="J10146" s="129"/>
      <c r="K10146" s="129"/>
      <c r="L10146" s="129">
        <v>0</v>
      </c>
      <c r="M10146" s="134" t="s">
        <v>24305</v>
      </c>
    </row>
    <row r="10147" spans="1:13" hidden="1" x14ac:dyDescent="0.25">
      <c r="A10147" s="128"/>
      <c r="B10147" s="2"/>
      <c r="C10147" s="139" t="s">
        <v>10254</v>
      </c>
      <c r="D10147" s="124" t="s">
        <v>10255</v>
      </c>
      <c r="E10147" s="118" t="s">
        <v>48</v>
      </c>
      <c r="F10147" s="124" t="s">
        <v>35249</v>
      </c>
      <c r="G10147" s="118" t="s">
        <v>2</v>
      </c>
      <c r="H10147" s="137"/>
      <c r="I10147" s="119"/>
      <c r="J10147" s="129"/>
      <c r="K10147" s="129"/>
      <c r="L10147" s="129">
        <v>0</v>
      </c>
      <c r="M10147" s="134" t="s">
        <v>24305</v>
      </c>
    </row>
    <row r="10148" spans="1:13" hidden="1" x14ac:dyDescent="0.25">
      <c r="A10148" s="128"/>
      <c r="B10148" s="2"/>
      <c r="C10148" s="139" t="s">
        <v>10256</v>
      </c>
      <c r="D10148" s="124" t="s">
        <v>10257</v>
      </c>
      <c r="E10148" s="118" t="s">
        <v>48</v>
      </c>
      <c r="F10148" s="124" t="s">
        <v>35249</v>
      </c>
      <c r="G10148" s="118" t="s">
        <v>2</v>
      </c>
      <c r="H10148" s="137"/>
      <c r="I10148" s="119"/>
      <c r="J10148" s="129"/>
      <c r="K10148" s="129"/>
      <c r="L10148" s="129">
        <v>0</v>
      </c>
      <c r="M10148" s="134" t="s">
        <v>24305</v>
      </c>
    </row>
    <row r="10149" spans="1:13" hidden="1" x14ac:dyDescent="0.25">
      <c r="A10149" s="128"/>
      <c r="B10149" s="2"/>
      <c r="C10149" s="139" t="s">
        <v>10258</v>
      </c>
      <c r="D10149" s="124" t="s">
        <v>10259</v>
      </c>
      <c r="E10149" s="118" t="s">
        <v>48</v>
      </c>
      <c r="F10149" s="124" t="s">
        <v>35249</v>
      </c>
      <c r="G10149" s="118" t="s">
        <v>2</v>
      </c>
      <c r="H10149" s="137"/>
      <c r="I10149" s="119"/>
      <c r="J10149" s="129"/>
      <c r="K10149" s="129"/>
      <c r="L10149" s="129">
        <v>0</v>
      </c>
      <c r="M10149" s="134" t="s">
        <v>24305</v>
      </c>
    </row>
    <row r="10150" spans="1:13" hidden="1" x14ac:dyDescent="0.25">
      <c r="A10150" s="128"/>
      <c r="B10150" s="2"/>
      <c r="C10150" s="139" t="s">
        <v>10260</v>
      </c>
      <c r="D10150" s="124" t="s">
        <v>10261</v>
      </c>
      <c r="E10150" s="118" t="s">
        <v>10262</v>
      </c>
      <c r="F10150" s="124" t="s">
        <v>10263</v>
      </c>
      <c r="G10150" s="118" t="s">
        <v>235</v>
      </c>
      <c r="H10150" s="137"/>
      <c r="I10150" s="119"/>
      <c r="J10150" s="129"/>
      <c r="K10150" s="129"/>
      <c r="L10150" s="129">
        <v>0</v>
      </c>
      <c r="M10150" s="134" t="s">
        <v>24305</v>
      </c>
    </row>
    <row r="10151" spans="1:13" hidden="1" x14ac:dyDescent="0.25">
      <c r="A10151" s="128"/>
      <c r="B10151" s="2"/>
      <c r="C10151" s="139" t="s">
        <v>10264</v>
      </c>
      <c r="D10151" s="124" t="s">
        <v>10265</v>
      </c>
      <c r="E10151" s="118" t="s">
        <v>950</v>
      </c>
      <c r="F10151" s="124" t="s">
        <v>951</v>
      </c>
      <c r="G10151" s="118" t="s">
        <v>6</v>
      </c>
      <c r="H10151" s="137"/>
      <c r="I10151" s="119"/>
      <c r="J10151" s="129"/>
      <c r="K10151" s="129"/>
      <c r="L10151" s="129">
        <v>0</v>
      </c>
      <c r="M10151" s="134" t="s">
        <v>24305</v>
      </c>
    </row>
    <row r="10152" spans="1:13" hidden="1" x14ac:dyDescent="0.25">
      <c r="A10152" s="128"/>
      <c r="B10152" s="2"/>
      <c r="C10152" s="139" t="s">
        <v>10264</v>
      </c>
      <c r="D10152" s="124" t="s">
        <v>10265</v>
      </c>
      <c r="E10152" s="118" t="s">
        <v>10266</v>
      </c>
      <c r="F10152" s="124" t="s">
        <v>10267</v>
      </c>
      <c r="G10152" s="118" t="s">
        <v>6</v>
      </c>
      <c r="H10152" s="137"/>
      <c r="I10152" s="119"/>
      <c r="J10152" s="129"/>
      <c r="K10152" s="129"/>
      <c r="L10152" s="129">
        <v>0</v>
      </c>
      <c r="M10152" s="134" t="s">
        <v>24305</v>
      </c>
    </row>
    <row r="10153" spans="1:13" hidden="1" x14ac:dyDescent="0.25">
      <c r="A10153" s="128"/>
      <c r="B10153" s="2"/>
      <c r="C10153" s="139" t="s">
        <v>10264</v>
      </c>
      <c r="D10153" s="124" t="s">
        <v>10265</v>
      </c>
      <c r="E10153" s="118" t="s">
        <v>10268</v>
      </c>
      <c r="F10153" s="124" t="s">
        <v>10269</v>
      </c>
      <c r="G10153" s="118" t="s">
        <v>6</v>
      </c>
      <c r="H10153" s="137"/>
      <c r="I10153" s="119"/>
      <c r="J10153" s="129"/>
      <c r="K10153" s="129"/>
      <c r="L10153" s="129">
        <v>0</v>
      </c>
      <c r="M10153" s="134" t="s">
        <v>24305</v>
      </c>
    </row>
    <row r="10154" spans="1:13" hidden="1" x14ac:dyDescent="0.25">
      <c r="A10154" s="128"/>
      <c r="B10154" s="2"/>
      <c r="C10154" s="139" t="s">
        <v>10264</v>
      </c>
      <c r="D10154" s="124" t="s">
        <v>10265</v>
      </c>
      <c r="E10154" s="118" t="s">
        <v>10270</v>
      </c>
      <c r="F10154" s="124" t="s">
        <v>10271</v>
      </c>
      <c r="G10154" s="118" t="s">
        <v>6</v>
      </c>
      <c r="H10154" s="137"/>
      <c r="I10154" s="119"/>
      <c r="J10154" s="129"/>
      <c r="K10154" s="129"/>
      <c r="L10154" s="129">
        <v>0</v>
      </c>
      <c r="M10154" s="134" t="s">
        <v>24305</v>
      </c>
    </row>
    <row r="10155" spans="1:13" hidden="1" x14ac:dyDescent="0.25">
      <c r="A10155" s="128"/>
      <c r="B10155" s="2"/>
      <c r="C10155" s="139" t="s">
        <v>10264</v>
      </c>
      <c r="D10155" s="124" t="s">
        <v>10265</v>
      </c>
      <c r="E10155" s="118" t="s">
        <v>451</v>
      </c>
      <c r="F10155" s="124" t="s">
        <v>380</v>
      </c>
      <c r="G10155" s="118" t="s">
        <v>6</v>
      </c>
      <c r="H10155" s="137"/>
      <c r="I10155" s="119"/>
      <c r="J10155" s="129"/>
      <c r="K10155" s="129"/>
      <c r="L10155" s="129">
        <v>0</v>
      </c>
      <c r="M10155" s="134" t="s">
        <v>24305</v>
      </c>
    </row>
    <row r="10156" spans="1:13" hidden="1" x14ac:dyDescent="0.25">
      <c r="A10156" s="128"/>
      <c r="B10156" s="2"/>
      <c r="C10156" s="139" t="s">
        <v>10264</v>
      </c>
      <c r="D10156" s="124" t="s">
        <v>10265</v>
      </c>
      <c r="E10156" s="118" t="s">
        <v>952</v>
      </c>
      <c r="F10156" s="124" t="s">
        <v>953</v>
      </c>
      <c r="G10156" s="118" t="s">
        <v>6</v>
      </c>
      <c r="H10156" s="137"/>
      <c r="I10156" s="119"/>
      <c r="J10156" s="129"/>
      <c r="K10156" s="129"/>
      <c r="L10156" s="129">
        <v>0</v>
      </c>
      <c r="M10156" s="134" t="s">
        <v>24305</v>
      </c>
    </row>
    <row r="10157" spans="1:13" hidden="1" x14ac:dyDescent="0.25">
      <c r="A10157" s="128"/>
      <c r="B10157" s="2"/>
      <c r="C10157" s="139" t="s">
        <v>10264</v>
      </c>
      <c r="D10157" s="124" t="s">
        <v>10265</v>
      </c>
      <c r="E10157" s="118" t="s">
        <v>954</v>
      </c>
      <c r="F10157" s="124" t="s">
        <v>461</v>
      </c>
      <c r="G10157" s="118" t="s">
        <v>6</v>
      </c>
      <c r="H10157" s="137"/>
      <c r="I10157" s="119"/>
      <c r="J10157" s="129"/>
      <c r="K10157" s="129"/>
      <c r="L10157" s="129">
        <v>0</v>
      </c>
      <c r="M10157" s="134" t="s">
        <v>24305</v>
      </c>
    </row>
    <row r="10158" spans="1:13" hidden="1" x14ac:dyDescent="0.25">
      <c r="A10158" s="128"/>
      <c r="B10158" s="2"/>
      <c r="C10158" s="139" t="s">
        <v>10264</v>
      </c>
      <c r="D10158" s="124" t="s">
        <v>10265</v>
      </c>
      <c r="E10158" s="118" t="s">
        <v>10272</v>
      </c>
      <c r="F10158" s="124" t="s">
        <v>10273</v>
      </c>
      <c r="G10158" s="118" t="s">
        <v>6</v>
      </c>
      <c r="H10158" s="137"/>
      <c r="I10158" s="119"/>
      <c r="J10158" s="129"/>
      <c r="K10158" s="129"/>
      <c r="L10158" s="129">
        <v>0</v>
      </c>
      <c r="M10158" s="134" t="s">
        <v>24305</v>
      </c>
    </row>
    <row r="10159" spans="1:13" hidden="1" x14ac:dyDescent="0.25">
      <c r="A10159" s="128"/>
      <c r="B10159" s="2"/>
      <c r="C10159" s="139" t="s">
        <v>10264</v>
      </c>
      <c r="D10159" s="124" t="s">
        <v>10265</v>
      </c>
      <c r="E10159" s="118" t="s">
        <v>10274</v>
      </c>
      <c r="F10159" s="124" t="s">
        <v>10275</v>
      </c>
      <c r="G10159" s="118" t="s">
        <v>6</v>
      </c>
      <c r="H10159" s="137"/>
      <c r="I10159" s="119"/>
      <c r="J10159" s="129"/>
      <c r="K10159" s="129"/>
      <c r="L10159" s="129">
        <v>0</v>
      </c>
      <c r="M10159" s="134" t="s">
        <v>24305</v>
      </c>
    </row>
    <row r="10160" spans="1:13" hidden="1" x14ac:dyDescent="0.25">
      <c r="A10160" s="128"/>
      <c r="B10160" s="2"/>
      <c r="C10160" s="139" t="s">
        <v>10276</v>
      </c>
      <c r="D10160" s="124" t="s">
        <v>10277</v>
      </c>
      <c r="E10160" s="118" t="s">
        <v>10262</v>
      </c>
      <c r="F10160" s="124" t="s">
        <v>10263</v>
      </c>
      <c r="G10160" s="118" t="s">
        <v>235</v>
      </c>
      <c r="H10160" s="137"/>
      <c r="I10160" s="119"/>
      <c r="J10160" s="129"/>
      <c r="K10160" s="129"/>
      <c r="L10160" s="129">
        <v>0</v>
      </c>
      <c r="M10160" s="134" t="s">
        <v>24305</v>
      </c>
    </row>
    <row r="10161" spans="1:13" hidden="1" x14ac:dyDescent="0.25">
      <c r="A10161" s="128"/>
      <c r="B10161" s="2"/>
      <c r="C10161" s="139" t="s">
        <v>10276</v>
      </c>
      <c r="D10161" s="124" t="s">
        <v>10277</v>
      </c>
      <c r="E10161" s="118" t="s">
        <v>10278</v>
      </c>
      <c r="F10161" s="124" t="s">
        <v>10279</v>
      </c>
      <c r="G10161" s="118" t="s">
        <v>235</v>
      </c>
      <c r="H10161" s="137"/>
      <c r="I10161" s="119"/>
      <c r="J10161" s="129"/>
      <c r="K10161" s="129"/>
      <c r="L10161" s="129">
        <v>0</v>
      </c>
      <c r="M10161" s="134" t="s">
        <v>24305</v>
      </c>
    </row>
    <row r="10162" spans="1:13" hidden="1" x14ac:dyDescent="0.25">
      <c r="A10162" s="128"/>
      <c r="B10162" s="2"/>
      <c r="C10162" s="139" t="s">
        <v>10280</v>
      </c>
      <c r="D10162" s="124" t="s">
        <v>10281</v>
      </c>
      <c r="E10162" s="118" t="s">
        <v>10266</v>
      </c>
      <c r="F10162" s="124" t="s">
        <v>10267</v>
      </c>
      <c r="G10162" s="118" t="s">
        <v>235</v>
      </c>
      <c r="H10162" s="137"/>
      <c r="I10162" s="119"/>
      <c r="J10162" s="129"/>
      <c r="K10162" s="129"/>
      <c r="L10162" s="129">
        <v>0</v>
      </c>
      <c r="M10162" s="134" t="s">
        <v>24305</v>
      </c>
    </row>
    <row r="10163" spans="1:13" hidden="1" x14ac:dyDescent="0.25">
      <c r="A10163" s="128"/>
      <c r="B10163" s="2"/>
      <c r="C10163" s="139" t="s">
        <v>10280</v>
      </c>
      <c r="D10163" s="124" t="s">
        <v>10281</v>
      </c>
      <c r="E10163" s="118" t="s">
        <v>10282</v>
      </c>
      <c r="F10163" s="124" t="s">
        <v>10283</v>
      </c>
      <c r="G10163" s="118" t="s">
        <v>235</v>
      </c>
      <c r="H10163" s="137"/>
      <c r="I10163" s="119"/>
      <c r="J10163" s="129"/>
      <c r="K10163" s="129"/>
      <c r="L10163" s="129">
        <v>0</v>
      </c>
      <c r="M10163" s="134" t="s">
        <v>24305</v>
      </c>
    </row>
    <row r="10164" spans="1:13" hidden="1" x14ac:dyDescent="0.25">
      <c r="A10164" s="128"/>
      <c r="B10164" s="2"/>
      <c r="C10164" s="139" t="s">
        <v>10280</v>
      </c>
      <c r="D10164" s="124" t="s">
        <v>10281</v>
      </c>
      <c r="E10164" s="118" t="s">
        <v>10284</v>
      </c>
      <c r="F10164" s="124" t="s">
        <v>412</v>
      </c>
      <c r="G10164" s="118" t="s">
        <v>235</v>
      </c>
      <c r="H10164" s="137"/>
      <c r="I10164" s="119"/>
      <c r="J10164" s="129"/>
      <c r="K10164" s="129"/>
      <c r="L10164" s="129">
        <v>0</v>
      </c>
      <c r="M10164" s="134" t="s">
        <v>24305</v>
      </c>
    </row>
    <row r="10165" spans="1:13" hidden="1" x14ac:dyDescent="0.25">
      <c r="A10165" s="128"/>
      <c r="B10165" s="2"/>
      <c r="C10165" s="139" t="s">
        <v>10280</v>
      </c>
      <c r="D10165" s="124" t="s">
        <v>10281</v>
      </c>
      <c r="E10165" s="118" t="s">
        <v>456</v>
      </c>
      <c r="F10165" s="124" t="s">
        <v>457</v>
      </c>
      <c r="G10165" s="118" t="s">
        <v>235</v>
      </c>
      <c r="H10165" s="137"/>
      <c r="I10165" s="119"/>
      <c r="J10165" s="129"/>
      <c r="K10165" s="129"/>
      <c r="L10165" s="129">
        <v>0</v>
      </c>
      <c r="M10165" s="134" t="s">
        <v>24305</v>
      </c>
    </row>
    <row r="10166" spans="1:13" hidden="1" x14ac:dyDescent="0.25">
      <c r="A10166" s="128"/>
      <c r="B10166" s="2"/>
      <c r="C10166" s="139" t="s">
        <v>10280</v>
      </c>
      <c r="D10166" s="124" t="s">
        <v>10281</v>
      </c>
      <c r="E10166" s="118" t="s">
        <v>10274</v>
      </c>
      <c r="F10166" s="124" t="s">
        <v>10275</v>
      </c>
      <c r="G10166" s="118" t="s">
        <v>235</v>
      </c>
      <c r="H10166" s="137"/>
      <c r="I10166" s="119"/>
      <c r="J10166" s="129"/>
      <c r="K10166" s="129"/>
      <c r="L10166" s="129">
        <v>0</v>
      </c>
      <c r="M10166" s="134" t="s">
        <v>24305</v>
      </c>
    </row>
    <row r="10167" spans="1:13" hidden="1" x14ac:dyDescent="0.25">
      <c r="A10167" s="128"/>
      <c r="B10167" s="2"/>
      <c r="C10167" s="139" t="s">
        <v>10285</v>
      </c>
      <c r="D10167" s="124" t="s">
        <v>10286</v>
      </c>
      <c r="E10167" s="118" t="s">
        <v>10262</v>
      </c>
      <c r="F10167" s="124" t="s">
        <v>10263</v>
      </c>
      <c r="G10167" s="118" t="s">
        <v>235</v>
      </c>
      <c r="H10167" s="137"/>
      <c r="I10167" s="119"/>
      <c r="J10167" s="129"/>
      <c r="K10167" s="129"/>
      <c r="L10167" s="129">
        <v>0</v>
      </c>
      <c r="M10167" s="134" t="s">
        <v>24305</v>
      </c>
    </row>
    <row r="10168" spans="1:13" hidden="1" x14ac:dyDescent="0.25">
      <c r="A10168" s="128"/>
      <c r="B10168" s="2"/>
      <c r="C10168" s="139" t="s">
        <v>10285</v>
      </c>
      <c r="D10168" s="124" t="s">
        <v>10286</v>
      </c>
      <c r="E10168" s="118" t="s">
        <v>10284</v>
      </c>
      <c r="F10168" s="124" t="s">
        <v>412</v>
      </c>
      <c r="G10168" s="118" t="s">
        <v>235</v>
      </c>
      <c r="H10168" s="137"/>
      <c r="I10168" s="119"/>
      <c r="J10168" s="129"/>
      <c r="K10168" s="129"/>
      <c r="L10168" s="129">
        <v>0</v>
      </c>
      <c r="M10168" s="134" t="s">
        <v>24305</v>
      </c>
    </row>
    <row r="10169" spans="1:13" hidden="1" x14ac:dyDescent="0.25">
      <c r="A10169" s="128"/>
      <c r="B10169" s="2"/>
      <c r="C10169" s="139" t="s">
        <v>10285</v>
      </c>
      <c r="D10169" s="124" t="s">
        <v>10286</v>
      </c>
      <c r="E10169" s="118" t="s">
        <v>10287</v>
      </c>
      <c r="F10169" s="124" t="s">
        <v>10288</v>
      </c>
      <c r="G10169" s="118" t="s">
        <v>235</v>
      </c>
      <c r="H10169" s="137"/>
      <c r="I10169" s="119"/>
      <c r="J10169" s="129"/>
      <c r="K10169" s="129"/>
      <c r="L10169" s="129">
        <v>0</v>
      </c>
      <c r="M10169" s="134" t="s">
        <v>24305</v>
      </c>
    </row>
    <row r="10170" spans="1:13" hidden="1" x14ac:dyDescent="0.25">
      <c r="A10170" s="128"/>
      <c r="B10170" s="2"/>
      <c r="C10170" s="139" t="s">
        <v>10285</v>
      </c>
      <c r="D10170" s="124" t="s">
        <v>10286</v>
      </c>
      <c r="E10170" s="118" t="s">
        <v>10289</v>
      </c>
      <c r="F10170" s="124" t="s">
        <v>10290</v>
      </c>
      <c r="G10170" s="118" t="s">
        <v>235</v>
      </c>
      <c r="H10170" s="137"/>
      <c r="I10170" s="119"/>
      <c r="J10170" s="129"/>
      <c r="K10170" s="129"/>
      <c r="L10170" s="129">
        <v>0</v>
      </c>
      <c r="M10170" s="134" t="s">
        <v>24305</v>
      </c>
    </row>
    <row r="10171" spans="1:13" hidden="1" x14ac:dyDescent="0.25">
      <c r="A10171" s="128"/>
      <c r="B10171" s="2"/>
      <c r="C10171" s="139" t="s">
        <v>10285</v>
      </c>
      <c r="D10171" s="124" t="s">
        <v>10286</v>
      </c>
      <c r="E10171" s="118" t="s">
        <v>10272</v>
      </c>
      <c r="F10171" s="124" t="s">
        <v>10273</v>
      </c>
      <c r="G10171" s="118" t="s">
        <v>235</v>
      </c>
      <c r="H10171" s="137"/>
      <c r="I10171" s="119"/>
      <c r="J10171" s="129"/>
      <c r="K10171" s="129"/>
      <c r="L10171" s="129">
        <v>0</v>
      </c>
      <c r="M10171" s="134" t="s">
        <v>24305</v>
      </c>
    </row>
    <row r="10172" spans="1:13" hidden="1" x14ac:dyDescent="0.25">
      <c r="A10172" s="128"/>
      <c r="B10172" s="2"/>
      <c r="C10172" s="139" t="s">
        <v>10285</v>
      </c>
      <c r="D10172" s="124" t="s">
        <v>10286</v>
      </c>
      <c r="E10172" s="118" t="s">
        <v>10291</v>
      </c>
      <c r="F10172" s="124" t="s">
        <v>10292</v>
      </c>
      <c r="G10172" s="118" t="s">
        <v>235</v>
      </c>
      <c r="H10172" s="137"/>
      <c r="I10172" s="119"/>
      <c r="J10172" s="129"/>
      <c r="K10172" s="129"/>
      <c r="L10172" s="129">
        <v>0</v>
      </c>
      <c r="M10172" s="134" t="s">
        <v>24305</v>
      </c>
    </row>
    <row r="10173" spans="1:13" hidden="1" x14ac:dyDescent="0.25">
      <c r="A10173" s="128"/>
      <c r="B10173" s="2"/>
      <c r="C10173" s="139" t="s">
        <v>10293</v>
      </c>
      <c r="D10173" s="124" t="s">
        <v>10294</v>
      </c>
      <c r="E10173" s="118" t="s">
        <v>950</v>
      </c>
      <c r="F10173" s="124" t="s">
        <v>951</v>
      </c>
      <c r="G10173" s="118" t="s">
        <v>6</v>
      </c>
      <c r="H10173" s="137"/>
      <c r="I10173" s="119"/>
      <c r="J10173" s="129"/>
      <c r="K10173" s="129"/>
      <c r="L10173" s="129">
        <v>0</v>
      </c>
      <c r="M10173" s="134" t="s">
        <v>24305</v>
      </c>
    </row>
    <row r="10174" spans="1:13" hidden="1" x14ac:dyDescent="0.25">
      <c r="A10174" s="128"/>
      <c r="B10174" s="2"/>
      <c r="C10174" s="139" t="s">
        <v>10295</v>
      </c>
      <c r="D10174" s="124" t="s">
        <v>10296</v>
      </c>
      <c r="E10174" s="118" t="s">
        <v>10278</v>
      </c>
      <c r="F10174" s="124" t="s">
        <v>10279</v>
      </c>
      <c r="G10174" s="118" t="s">
        <v>235</v>
      </c>
      <c r="H10174" s="137"/>
      <c r="I10174" s="119"/>
      <c r="J10174" s="129"/>
      <c r="K10174" s="129"/>
      <c r="L10174" s="129">
        <v>0</v>
      </c>
      <c r="M10174" s="134" t="s">
        <v>24305</v>
      </c>
    </row>
    <row r="10175" spans="1:13" hidden="1" x14ac:dyDescent="0.25">
      <c r="A10175" s="128"/>
      <c r="B10175" s="2"/>
      <c r="C10175" s="139" t="s">
        <v>10297</v>
      </c>
      <c r="D10175" s="124" t="s">
        <v>10298</v>
      </c>
      <c r="E10175" s="118" t="s">
        <v>10299</v>
      </c>
      <c r="F10175" s="124" t="s">
        <v>10300</v>
      </c>
      <c r="G10175" s="118" t="s">
        <v>235</v>
      </c>
      <c r="H10175" s="137"/>
      <c r="I10175" s="119"/>
      <c r="J10175" s="129"/>
      <c r="K10175" s="129"/>
      <c r="L10175" s="129">
        <v>0</v>
      </c>
      <c r="M10175" s="134" t="s">
        <v>24305</v>
      </c>
    </row>
    <row r="10176" spans="1:13" hidden="1" x14ac:dyDescent="0.25">
      <c r="A10176" s="128"/>
      <c r="B10176" s="2"/>
      <c r="C10176" s="139" t="s">
        <v>10297</v>
      </c>
      <c r="D10176" s="124" t="s">
        <v>10298</v>
      </c>
      <c r="E10176" s="118" t="s">
        <v>10284</v>
      </c>
      <c r="F10176" s="124" t="s">
        <v>412</v>
      </c>
      <c r="G10176" s="118" t="s">
        <v>235</v>
      </c>
      <c r="H10176" s="137"/>
      <c r="I10176" s="119"/>
      <c r="J10176" s="129"/>
      <c r="K10176" s="129"/>
      <c r="L10176" s="129">
        <v>0</v>
      </c>
      <c r="M10176" s="134" t="s">
        <v>24305</v>
      </c>
    </row>
    <row r="10177" spans="1:13" hidden="1" x14ac:dyDescent="0.25">
      <c r="A10177" s="128"/>
      <c r="B10177" s="2"/>
      <c r="C10177" s="139" t="s">
        <v>10297</v>
      </c>
      <c r="D10177" s="124" t="s">
        <v>10298</v>
      </c>
      <c r="E10177" s="118" t="s">
        <v>10287</v>
      </c>
      <c r="F10177" s="124" t="s">
        <v>10288</v>
      </c>
      <c r="G10177" s="118" t="s">
        <v>235</v>
      </c>
      <c r="H10177" s="137"/>
      <c r="I10177" s="119"/>
      <c r="J10177" s="129"/>
      <c r="K10177" s="129"/>
      <c r="L10177" s="129">
        <v>0</v>
      </c>
      <c r="M10177" s="134" t="s">
        <v>24305</v>
      </c>
    </row>
    <row r="10178" spans="1:13" hidden="1" x14ac:dyDescent="0.25">
      <c r="A10178" s="128"/>
      <c r="B10178" s="2"/>
      <c r="C10178" s="139" t="s">
        <v>10297</v>
      </c>
      <c r="D10178" s="124" t="s">
        <v>10298</v>
      </c>
      <c r="E10178" s="118" t="s">
        <v>10301</v>
      </c>
      <c r="F10178" s="124" t="s">
        <v>10302</v>
      </c>
      <c r="G10178" s="118" t="s">
        <v>235</v>
      </c>
      <c r="H10178" s="137"/>
      <c r="I10178" s="119"/>
      <c r="J10178" s="129"/>
      <c r="K10178" s="129"/>
      <c r="L10178" s="129">
        <v>0</v>
      </c>
      <c r="M10178" s="134" t="s">
        <v>24305</v>
      </c>
    </row>
    <row r="10179" spans="1:13" hidden="1" x14ac:dyDescent="0.25">
      <c r="A10179" s="128"/>
      <c r="B10179" s="2"/>
      <c r="C10179" s="139" t="s">
        <v>10297</v>
      </c>
      <c r="D10179" s="124" t="s">
        <v>10298</v>
      </c>
      <c r="E10179" s="118" t="s">
        <v>952</v>
      </c>
      <c r="F10179" s="124" t="s">
        <v>953</v>
      </c>
      <c r="G10179" s="118" t="s">
        <v>235</v>
      </c>
      <c r="H10179" s="137"/>
      <c r="I10179" s="119"/>
      <c r="J10179" s="129"/>
      <c r="K10179" s="129"/>
      <c r="L10179" s="129">
        <v>0</v>
      </c>
      <c r="M10179" s="134" t="s">
        <v>24305</v>
      </c>
    </row>
    <row r="10180" spans="1:13" hidden="1" x14ac:dyDescent="0.25">
      <c r="A10180" s="128"/>
      <c r="B10180" s="2"/>
      <c r="C10180" s="139" t="s">
        <v>10297</v>
      </c>
      <c r="D10180" s="124" t="s">
        <v>10298</v>
      </c>
      <c r="E10180" s="118" t="s">
        <v>10272</v>
      </c>
      <c r="F10180" s="124" t="s">
        <v>10273</v>
      </c>
      <c r="G10180" s="118" t="s">
        <v>235</v>
      </c>
      <c r="H10180" s="137"/>
      <c r="I10180" s="119"/>
      <c r="J10180" s="129"/>
      <c r="K10180" s="129"/>
      <c r="L10180" s="129">
        <v>0</v>
      </c>
      <c r="M10180" s="134" t="s">
        <v>24305</v>
      </c>
    </row>
    <row r="10181" spans="1:13" hidden="1" x14ac:dyDescent="0.25">
      <c r="A10181" s="128"/>
      <c r="B10181" s="2"/>
      <c r="C10181" s="139" t="s">
        <v>10303</v>
      </c>
      <c r="D10181" s="124" t="s">
        <v>10304</v>
      </c>
      <c r="E10181" s="118" t="s">
        <v>950</v>
      </c>
      <c r="F10181" s="124" t="s">
        <v>951</v>
      </c>
      <c r="G10181" s="118" t="s">
        <v>6</v>
      </c>
      <c r="H10181" s="137"/>
      <c r="I10181" s="119"/>
      <c r="J10181" s="129"/>
      <c r="K10181" s="129"/>
      <c r="L10181" s="129">
        <v>0</v>
      </c>
      <c r="M10181" s="134" t="s">
        <v>24305</v>
      </c>
    </row>
    <row r="10182" spans="1:13" hidden="1" x14ac:dyDescent="0.25">
      <c r="A10182" s="128"/>
      <c r="B10182" s="2"/>
      <c r="C10182" s="139" t="s">
        <v>10305</v>
      </c>
      <c r="D10182" s="124" t="s">
        <v>10306</v>
      </c>
      <c r="E10182" s="118" t="s">
        <v>10307</v>
      </c>
      <c r="F10182" s="124" t="s">
        <v>10308</v>
      </c>
      <c r="G10182" s="118" t="s">
        <v>235</v>
      </c>
      <c r="H10182" s="137"/>
      <c r="I10182" s="119"/>
      <c r="J10182" s="129"/>
      <c r="K10182" s="129"/>
      <c r="L10182" s="129">
        <v>0</v>
      </c>
      <c r="M10182" s="134" t="s">
        <v>24305</v>
      </c>
    </row>
    <row r="10183" spans="1:13" hidden="1" x14ac:dyDescent="0.25">
      <c r="A10183" s="128"/>
      <c r="B10183" s="2"/>
      <c r="C10183" s="139" t="s">
        <v>10309</v>
      </c>
      <c r="D10183" s="124" t="s">
        <v>10310</v>
      </c>
      <c r="E10183" s="118" t="s">
        <v>48</v>
      </c>
      <c r="F10183" s="124" t="s">
        <v>35249</v>
      </c>
      <c r="G10183" s="118" t="s">
        <v>2</v>
      </c>
      <c r="H10183" s="137"/>
      <c r="I10183" s="119"/>
      <c r="J10183" s="129"/>
      <c r="K10183" s="129"/>
      <c r="L10183" s="129">
        <v>0</v>
      </c>
      <c r="M10183" s="134" t="s">
        <v>24305</v>
      </c>
    </row>
    <row r="10184" spans="1:13" hidden="1" x14ac:dyDescent="0.25">
      <c r="A10184" s="128"/>
      <c r="B10184" s="2"/>
      <c r="C10184" s="139" t="s">
        <v>10311</v>
      </c>
      <c r="D10184" s="124" t="s">
        <v>10312</v>
      </c>
      <c r="E10184" s="118" t="s">
        <v>48</v>
      </c>
      <c r="F10184" s="124" t="s">
        <v>35249</v>
      </c>
      <c r="G10184" s="118" t="s">
        <v>235</v>
      </c>
      <c r="H10184" s="137"/>
      <c r="I10184" s="119"/>
      <c r="J10184" s="129"/>
      <c r="K10184" s="129"/>
      <c r="L10184" s="129">
        <v>0</v>
      </c>
      <c r="M10184" s="134" t="s">
        <v>24305</v>
      </c>
    </row>
    <row r="10185" spans="1:13" hidden="1" x14ac:dyDescent="0.25">
      <c r="A10185" s="128"/>
      <c r="B10185" s="2"/>
      <c r="C10185" s="139" t="s">
        <v>10313</v>
      </c>
      <c r="D10185" s="124" t="s">
        <v>10314</v>
      </c>
      <c r="E10185" s="118" t="s">
        <v>48</v>
      </c>
      <c r="F10185" s="124" t="s">
        <v>35249</v>
      </c>
      <c r="G10185" s="118" t="s">
        <v>235</v>
      </c>
      <c r="H10185" s="137"/>
      <c r="I10185" s="119"/>
      <c r="J10185" s="129"/>
      <c r="K10185" s="129"/>
      <c r="L10185" s="129">
        <v>0</v>
      </c>
      <c r="M10185" s="134" t="s">
        <v>24305</v>
      </c>
    </row>
    <row r="10186" spans="1:13" hidden="1" x14ac:dyDescent="0.25">
      <c r="A10186" s="128"/>
      <c r="B10186" s="2"/>
      <c r="C10186" s="139" t="s">
        <v>10315</v>
      </c>
      <c r="D10186" s="124" t="s">
        <v>10316</v>
      </c>
      <c r="E10186" s="118" t="s">
        <v>48</v>
      </c>
      <c r="F10186" s="124" t="s">
        <v>35249</v>
      </c>
      <c r="G10186" s="118" t="s">
        <v>2</v>
      </c>
      <c r="H10186" s="137"/>
      <c r="I10186" s="119"/>
      <c r="J10186" s="129"/>
      <c r="K10186" s="129"/>
      <c r="L10186" s="129">
        <v>0</v>
      </c>
      <c r="M10186" s="134" t="s">
        <v>24305</v>
      </c>
    </row>
    <row r="10187" spans="1:13" hidden="1" x14ac:dyDescent="0.25">
      <c r="A10187" s="128"/>
      <c r="B10187" s="2"/>
      <c r="C10187" s="139" t="s">
        <v>10317</v>
      </c>
      <c r="D10187" s="124" t="s">
        <v>10318</v>
      </c>
      <c r="E10187" s="118" t="s">
        <v>48</v>
      </c>
      <c r="F10187" s="124" t="s">
        <v>35249</v>
      </c>
      <c r="G10187" s="118" t="s">
        <v>2</v>
      </c>
      <c r="H10187" s="137"/>
      <c r="I10187" s="119"/>
      <c r="J10187" s="129"/>
      <c r="K10187" s="129"/>
      <c r="L10187" s="129">
        <v>0</v>
      </c>
      <c r="M10187" s="134" t="s">
        <v>24305</v>
      </c>
    </row>
    <row r="10188" spans="1:13" hidden="1" x14ac:dyDescent="0.25">
      <c r="A10188" s="128"/>
      <c r="B10188" s="2"/>
      <c r="C10188" s="139" t="s">
        <v>10319</v>
      </c>
      <c r="D10188" s="124" t="s">
        <v>10320</v>
      </c>
      <c r="E10188" s="118" t="s">
        <v>48</v>
      </c>
      <c r="F10188" s="124" t="s">
        <v>35249</v>
      </c>
      <c r="G10188" s="118" t="s">
        <v>2</v>
      </c>
      <c r="H10188" s="137"/>
      <c r="I10188" s="119"/>
      <c r="J10188" s="129"/>
      <c r="K10188" s="129"/>
      <c r="L10188" s="129">
        <v>0</v>
      </c>
      <c r="M10188" s="134" t="s">
        <v>24305</v>
      </c>
    </row>
    <row r="10189" spans="1:13" hidden="1" x14ac:dyDescent="0.25">
      <c r="A10189" s="128"/>
      <c r="B10189" s="2"/>
      <c r="C10189" s="139" t="s">
        <v>10321</v>
      </c>
      <c r="D10189" s="124" t="s">
        <v>10322</v>
      </c>
      <c r="E10189" s="118" t="s">
        <v>48</v>
      </c>
      <c r="F10189" s="124" t="s">
        <v>35249</v>
      </c>
      <c r="G10189" s="118" t="s">
        <v>2</v>
      </c>
      <c r="H10189" s="137"/>
      <c r="I10189" s="119"/>
      <c r="J10189" s="129"/>
      <c r="K10189" s="129"/>
      <c r="L10189" s="129">
        <v>0</v>
      </c>
      <c r="M10189" s="134" t="s">
        <v>24305</v>
      </c>
    </row>
    <row r="10190" spans="1:13" hidden="1" x14ac:dyDescent="0.25">
      <c r="A10190" s="128"/>
      <c r="B10190" s="2"/>
      <c r="C10190" s="139" t="s">
        <v>10323</v>
      </c>
      <c r="D10190" s="124" t="s">
        <v>10324</v>
      </c>
      <c r="E10190" s="118" t="s">
        <v>48</v>
      </c>
      <c r="F10190" s="124" t="s">
        <v>35249</v>
      </c>
      <c r="G10190" s="118" t="s">
        <v>2</v>
      </c>
      <c r="H10190" s="137"/>
      <c r="I10190" s="119"/>
      <c r="J10190" s="129"/>
      <c r="K10190" s="129"/>
      <c r="L10190" s="129">
        <v>0</v>
      </c>
      <c r="M10190" s="134" t="s">
        <v>24305</v>
      </c>
    </row>
    <row r="10191" spans="1:13" hidden="1" x14ac:dyDescent="0.25">
      <c r="A10191" s="128"/>
      <c r="B10191" s="2"/>
      <c r="C10191" s="139" t="s">
        <v>10325</v>
      </c>
      <c r="D10191" s="124" t="s">
        <v>10326</v>
      </c>
      <c r="E10191" s="118" t="s">
        <v>48</v>
      </c>
      <c r="F10191" s="124" t="s">
        <v>35249</v>
      </c>
      <c r="G10191" s="118" t="s">
        <v>6</v>
      </c>
      <c r="H10191" s="137"/>
      <c r="I10191" s="119"/>
      <c r="J10191" s="129"/>
      <c r="K10191" s="129"/>
      <c r="L10191" s="129">
        <v>0</v>
      </c>
      <c r="M10191" s="134" t="s">
        <v>24305</v>
      </c>
    </row>
    <row r="10192" spans="1:13" hidden="1" x14ac:dyDescent="0.25">
      <c r="A10192" s="128"/>
      <c r="B10192" s="2"/>
      <c r="C10192" s="139" t="s">
        <v>10327</v>
      </c>
      <c r="D10192" s="124" t="s">
        <v>10328</v>
      </c>
      <c r="E10192" s="118" t="s">
        <v>48</v>
      </c>
      <c r="F10192" s="124" t="s">
        <v>35249</v>
      </c>
      <c r="G10192" s="118" t="s">
        <v>235</v>
      </c>
      <c r="H10192" s="137"/>
      <c r="I10192" s="119"/>
      <c r="J10192" s="129"/>
      <c r="K10192" s="129"/>
      <c r="L10192" s="129">
        <v>0</v>
      </c>
      <c r="M10192" s="134" t="s">
        <v>24305</v>
      </c>
    </row>
    <row r="10193" spans="1:13" hidden="1" x14ac:dyDescent="0.25">
      <c r="A10193" s="128"/>
      <c r="B10193" s="2"/>
      <c r="C10193" s="139" t="s">
        <v>10329</v>
      </c>
      <c r="D10193" s="124" t="s">
        <v>10330</v>
      </c>
      <c r="E10193" s="118" t="s">
        <v>48</v>
      </c>
      <c r="F10193" s="124" t="s">
        <v>35249</v>
      </c>
      <c r="G10193" s="118" t="s">
        <v>235</v>
      </c>
      <c r="H10193" s="137"/>
      <c r="I10193" s="119"/>
      <c r="J10193" s="129"/>
      <c r="K10193" s="129"/>
      <c r="L10193" s="129">
        <v>0</v>
      </c>
      <c r="M10193" s="134" t="s">
        <v>24305</v>
      </c>
    </row>
    <row r="10194" spans="1:13" hidden="1" x14ac:dyDescent="0.25">
      <c r="A10194" s="128"/>
      <c r="B10194" s="2"/>
      <c r="C10194" s="139" t="s">
        <v>10331</v>
      </c>
      <c r="D10194" s="124" t="s">
        <v>10332</v>
      </c>
      <c r="E10194" s="118" t="s">
        <v>48</v>
      </c>
      <c r="F10194" s="124" t="s">
        <v>35249</v>
      </c>
      <c r="G10194" s="118" t="s">
        <v>2</v>
      </c>
      <c r="H10194" s="137"/>
      <c r="I10194" s="119"/>
      <c r="J10194" s="129"/>
      <c r="K10194" s="129"/>
      <c r="L10194" s="129">
        <v>0</v>
      </c>
      <c r="M10194" s="134" t="s">
        <v>24305</v>
      </c>
    </row>
    <row r="10195" spans="1:13" hidden="1" x14ac:dyDescent="0.25">
      <c r="A10195" s="128"/>
      <c r="B10195" s="2"/>
      <c r="C10195" s="139" t="s">
        <v>10333</v>
      </c>
      <c r="D10195" s="124" t="s">
        <v>10334</v>
      </c>
      <c r="E10195" s="118" t="s">
        <v>48</v>
      </c>
      <c r="F10195" s="124" t="s">
        <v>35249</v>
      </c>
      <c r="G10195" s="118" t="s">
        <v>2</v>
      </c>
      <c r="H10195" s="137"/>
      <c r="I10195" s="119"/>
      <c r="J10195" s="129"/>
      <c r="K10195" s="129"/>
      <c r="L10195" s="129">
        <v>0</v>
      </c>
      <c r="M10195" s="134" t="s">
        <v>24305</v>
      </c>
    </row>
    <row r="10196" spans="1:13" hidden="1" x14ac:dyDescent="0.25">
      <c r="A10196" s="128"/>
      <c r="B10196" s="2"/>
      <c r="C10196" s="139" t="s">
        <v>10335</v>
      </c>
      <c r="D10196" s="124" t="s">
        <v>10336</v>
      </c>
      <c r="E10196" s="118" t="s">
        <v>48</v>
      </c>
      <c r="F10196" s="124" t="s">
        <v>35249</v>
      </c>
      <c r="G10196" s="118" t="s">
        <v>2</v>
      </c>
      <c r="H10196" s="137"/>
      <c r="I10196" s="119"/>
      <c r="J10196" s="129"/>
      <c r="K10196" s="129"/>
      <c r="L10196" s="129">
        <v>0</v>
      </c>
      <c r="M10196" s="134" t="s">
        <v>24305</v>
      </c>
    </row>
    <row r="10197" spans="1:13" hidden="1" x14ac:dyDescent="0.25">
      <c r="A10197" s="128"/>
      <c r="B10197" s="2"/>
      <c r="C10197" s="139" t="s">
        <v>10337</v>
      </c>
      <c r="D10197" s="124" t="s">
        <v>10338</v>
      </c>
      <c r="E10197" s="118" t="s">
        <v>48</v>
      </c>
      <c r="F10197" s="124" t="s">
        <v>35249</v>
      </c>
      <c r="G10197" s="118" t="s">
        <v>2</v>
      </c>
      <c r="H10197" s="137"/>
      <c r="I10197" s="119"/>
      <c r="J10197" s="129"/>
      <c r="K10197" s="129"/>
      <c r="L10197" s="129">
        <v>0</v>
      </c>
      <c r="M10197" s="134" t="s">
        <v>24305</v>
      </c>
    </row>
    <row r="10198" spans="1:13" hidden="1" x14ac:dyDescent="0.25">
      <c r="A10198" s="128"/>
      <c r="B10198" s="2"/>
      <c r="C10198" s="139" t="s">
        <v>10339</v>
      </c>
      <c r="D10198" s="124" t="s">
        <v>10340</v>
      </c>
      <c r="E10198" s="118" t="s">
        <v>48</v>
      </c>
      <c r="F10198" s="124" t="s">
        <v>35249</v>
      </c>
      <c r="G10198" s="118" t="s">
        <v>2</v>
      </c>
      <c r="H10198" s="137"/>
      <c r="I10198" s="119"/>
      <c r="J10198" s="129"/>
      <c r="K10198" s="129"/>
      <c r="L10198" s="129">
        <v>0</v>
      </c>
      <c r="M10198" s="134" t="s">
        <v>24305</v>
      </c>
    </row>
    <row r="10199" spans="1:13" hidden="1" x14ac:dyDescent="0.25">
      <c r="A10199" s="128"/>
      <c r="B10199" s="2"/>
      <c r="C10199" s="139" t="s">
        <v>10341</v>
      </c>
      <c r="D10199" s="124" t="s">
        <v>10342</v>
      </c>
      <c r="E10199" s="118" t="s">
        <v>48</v>
      </c>
      <c r="F10199" s="124" t="s">
        <v>35249</v>
      </c>
      <c r="G10199" s="118" t="s">
        <v>2</v>
      </c>
      <c r="H10199" s="137"/>
      <c r="I10199" s="119"/>
      <c r="J10199" s="129"/>
      <c r="K10199" s="129"/>
      <c r="L10199" s="129">
        <v>0</v>
      </c>
      <c r="M10199" s="134" t="s">
        <v>24305</v>
      </c>
    </row>
    <row r="10200" spans="1:13" hidden="1" x14ac:dyDescent="0.25">
      <c r="A10200" s="128"/>
      <c r="B10200" s="2"/>
      <c r="C10200" s="139" t="s">
        <v>10343</v>
      </c>
      <c r="D10200" s="124" t="s">
        <v>10344</v>
      </c>
      <c r="E10200" s="118" t="s">
        <v>48</v>
      </c>
      <c r="F10200" s="124" t="s">
        <v>35249</v>
      </c>
      <c r="G10200" s="118" t="s">
        <v>30</v>
      </c>
      <c r="H10200" s="137"/>
      <c r="I10200" s="119"/>
      <c r="J10200" s="129"/>
      <c r="K10200" s="129"/>
      <c r="L10200" s="129">
        <v>0</v>
      </c>
      <c r="M10200" s="134" t="s">
        <v>24305</v>
      </c>
    </row>
    <row r="10201" spans="1:13" hidden="1" x14ac:dyDescent="0.25">
      <c r="A10201" s="128"/>
      <c r="B10201" s="2"/>
      <c r="C10201" s="139" t="s">
        <v>10345</v>
      </c>
      <c r="D10201" s="124" t="s">
        <v>10346</v>
      </c>
      <c r="E10201" s="118" t="s">
        <v>48</v>
      </c>
      <c r="F10201" s="124" t="s">
        <v>35249</v>
      </c>
      <c r="G10201" s="118" t="s">
        <v>2</v>
      </c>
      <c r="H10201" s="137"/>
      <c r="I10201" s="119"/>
      <c r="J10201" s="129"/>
      <c r="K10201" s="129"/>
      <c r="L10201" s="129">
        <v>0</v>
      </c>
      <c r="M10201" s="134" t="s">
        <v>24305</v>
      </c>
    </row>
    <row r="10202" spans="1:13" hidden="1" x14ac:dyDescent="0.25">
      <c r="A10202" s="128"/>
      <c r="B10202" s="2"/>
      <c r="C10202" s="139" t="s">
        <v>10347</v>
      </c>
      <c r="D10202" s="124" t="s">
        <v>10348</v>
      </c>
      <c r="E10202" s="118" t="s">
        <v>48</v>
      </c>
      <c r="F10202" s="124" t="s">
        <v>35249</v>
      </c>
      <c r="G10202" s="118" t="s">
        <v>2</v>
      </c>
      <c r="H10202" s="137"/>
      <c r="I10202" s="119"/>
      <c r="J10202" s="129"/>
      <c r="K10202" s="129"/>
      <c r="L10202" s="129">
        <v>0</v>
      </c>
      <c r="M10202" s="134" t="s">
        <v>24305</v>
      </c>
    </row>
    <row r="10203" spans="1:13" hidden="1" x14ac:dyDescent="0.25">
      <c r="A10203" s="128"/>
      <c r="B10203" s="2"/>
      <c r="C10203" s="139" t="s">
        <v>10349</v>
      </c>
      <c r="D10203" s="124" t="s">
        <v>10350</v>
      </c>
      <c r="E10203" s="118" t="s">
        <v>48</v>
      </c>
      <c r="F10203" s="124" t="s">
        <v>35249</v>
      </c>
      <c r="G10203" s="118" t="s">
        <v>2</v>
      </c>
      <c r="H10203" s="137"/>
      <c r="I10203" s="119"/>
      <c r="J10203" s="129"/>
      <c r="K10203" s="129"/>
      <c r="L10203" s="129">
        <v>0</v>
      </c>
      <c r="M10203" s="134" t="s">
        <v>24305</v>
      </c>
    </row>
    <row r="10204" spans="1:13" hidden="1" x14ac:dyDescent="0.25">
      <c r="A10204" s="128"/>
      <c r="B10204" s="2"/>
      <c r="C10204" s="139" t="s">
        <v>10351</v>
      </c>
      <c r="D10204" s="124" t="s">
        <v>10352</v>
      </c>
      <c r="E10204" s="118" t="s">
        <v>48</v>
      </c>
      <c r="F10204" s="124" t="s">
        <v>35249</v>
      </c>
      <c r="G10204" s="118" t="s">
        <v>2</v>
      </c>
      <c r="H10204" s="137"/>
      <c r="I10204" s="119"/>
      <c r="J10204" s="129"/>
      <c r="K10204" s="129"/>
      <c r="L10204" s="129">
        <v>0</v>
      </c>
      <c r="M10204" s="134" t="s">
        <v>24305</v>
      </c>
    </row>
    <row r="10205" spans="1:13" hidden="1" x14ac:dyDescent="0.25">
      <c r="A10205" s="128"/>
      <c r="B10205" s="2"/>
      <c r="C10205" s="139" t="s">
        <v>10353</v>
      </c>
      <c r="D10205" s="124" t="s">
        <v>10354</v>
      </c>
      <c r="E10205" s="118" t="s">
        <v>48</v>
      </c>
      <c r="F10205" s="124" t="s">
        <v>35249</v>
      </c>
      <c r="G10205" s="118" t="s">
        <v>2</v>
      </c>
      <c r="H10205" s="137"/>
      <c r="I10205" s="119"/>
      <c r="J10205" s="129"/>
      <c r="K10205" s="129"/>
      <c r="L10205" s="129">
        <v>0</v>
      </c>
      <c r="M10205" s="134" t="s">
        <v>24305</v>
      </c>
    </row>
    <row r="10206" spans="1:13" hidden="1" x14ac:dyDescent="0.25">
      <c r="A10206" s="128"/>
      <c r="B10206" s="2"/>
      <c r="C10206" s="139" t="s">
        <v>10355</v>
      </c>
      <c r="D10206" s="124" t="s">
        <v>10356</v>
      </c>
      <c r="E10206" s="118" t="s">
        <v>48</v>
      </c>
      <c r="F10206" s="124" t="s">
        <v>35249</v>
      </c>
      <c r="G10206" s="118" t="s">
        <v>2</v>
      </c>
      <c r="H10206" s="137"/>
      <c r="I10206" s="119"/>
      <c r="J10206" s="129"/>
      <c r="K10206" s="129"/>
      <c r="L10206" s="129">
        <v>0</v>
      </c>
      <c r="M10206" s="134" t="s">
        <v>24305</v>
      </c>
    </row>
    <row r="10207" spans="1:13" hidden="1" x14ac:dyDescent="0.25">
      <c r="A10207" s="128"/>
      <c r="B10207" s="2"/>
      <c r="C10207" s="139" t="s">
        <v>10357</v>
      </c>
      <c r="D10207" s="124" t="s">
        <v>10358</v>
      </c>
      <c r="E10207" s="118" t="s">
        <v>48</v>
      </c>
      <c r="F10207" s="124" t="s">
        <v>35249</v>
      </c>
      <c r="G10207" s="118" t="s">
        <v>2</v>
      </c>
      <c r="H10207" s="137"/>
      <c r="I10207" s="119"/>
      <c r="J10207" s="129"/>
      <c r="K10207" s="129"/>
      <c r="L10207" s="129">
        <v>0</v>
      </c>
      <c r="M10207" s="134" t="s">
        <v>24305</v>
      </c>
    </row>
    <row r="10208" spans="1:13" hidden="1" x14ac:dyDescent="0.25">
      <c r="A10208" s="128"/>
      <c r="B10208" s="2"/>
      <c r="C10208" s="139" t="s">
        <v>10359</v>
      </c>
      <c r="D10208" s="124" t="s">
        <v>10360</v>
      </c>
      <c r="E10208" s="118" t="s">
        <v>48</v>
      </c>
      <c r="F10208" s="124" t="s">
        <v>35249</v>
      </c>
      <c r="G10208" s="118" t="s">
        <v>2</v>
      </c>
      <c r="H10208" s="137"/>
      <c r="I10208" s="119"/>
      <c r="J10208" s="129"/>
      <c r="K10208" s="129"/>
      <c r="L10208" s="129">
        <v>0</v>
      </c>
      <c r="M10208" s="134" t="s">
        <v>24305</v>
      </c>
    </row>
    <row r="10209" spans="1:13" hidden="1" x14ac:dyDescent="0.25">
      <c r="A10209" s="128"/>
      <c r="B10209" s="2"/>
      <c r="C10209" s="139" t="s">
        <v>10361</v>
      </c>
      <c r="D10209" s="124" t="s">
        <v>10362</v>
      </c>
      <c r="E10209" s="118" t="s">
        <v>48</v>
      </c>
      <c r="F10209" s="124" t="s">
        <v>35249</v>
      </c>
      <c r="G10209" s="118" t="s">
        <v>2</v>
      </c>
      <c r="H10209" s="137"/>
      <c r="I10209" s="119"/>
      <c r="J10209" s="129"/>
      <c r="K10209" s="129"/>
      <c r="L10209" s="129">
        <v>0</v>
      </c>
      <c r="M10209" s="134" t="s">
        <v>24305</v>
      </c>
    </row>
    <row r="10210" spans="1:13" hidden="1" x14ac:dyDescent="0.25">
      <c r="A10210" s="128"/>
      <c r="B10210" s="2"/>
      <c r="C10210" s="139" t="s">
        <v>10363</v>
      </c>
      <c r="D10210" s="124" t="s">
        <v>10364</v>
      </c>
      <c r="E10210" s="118" t="s">
        <v>48</v>
      </c>
      <c r="F10210" s="124" t="s">
        <v>35249</v>
      </c>
      <c r="G10210" s="118" t="s">
        <v>2</v>
      </c>
      <c r="H10210" s="137"/>
      <c r="I10210" s="119"/>
      <c r="J10210" s="129"/>
      <c r="K10210" s="129"/>
      <c r="L10210" s="129">
        <v>0</v>
      </c>
      <c r="M10210" s="134" t="s">
        <v>24305</v>
      </c>
    </row>
    <row r="10211" spans="1:13" hidden="1" x14ac:dyDescent="0.25">
      <c r="A10211" s="128"/>
      <c r="B10211" s="2"/>
      <c r="C10211" s="139" t="s">
        <v>10365</v>
      </c>
      <c r="D10211" s="124" t="s">
        <v>10366</v>
      </c>
      <c r="E10211" s="118" t="s">
        <v>48</v>
      </c>
      <c r="F10211" s="124" t="s">
        <v>35249</v>
      </c>
      <c r="G10211" s="118" t="s">
        <v>2</v>
      </c>
      <c r="H10211" s="137"/>
      <c r="I10211" s="119"/>
      <c r="J10211" s="129"/>
      <c r="K10211" s="129"/>
      <c r="L10211" s="129">
        <v>0</v>
      </c>
      <c r="M10211" s="134" t="s">
        <v>24305</v>
      </c>
    </row>
    <row r="10212" spans="1:13" hidden="1" x14ac:dyDescent="0.25">
      <c r="A10212" s="128"/>
      <c r="B10212" s="2"/>
      <c r="C10212" s="139" t="s">
        <v>10367</v>
      </c>
      <c r="D10212" s="124" t="s">
        <v>10368</v>
      </c>
      <c r="E10212" s="118" t="s">
        <v>48</v>
      </c>
      <c r="F10212" s="124" t="s">
        <v>35249</v>
      </c>
      <c r="G10212" s="118" t="s">
        <v>2</v>
      </c>
      <c r="H10212" s="137"/>
      <c r="I10212" s="119"/>
      <c r="J10212" s="129"/>
      <c r="K10212" s="129"/>
      <c r="L10212" s="129">
        <v>0</v>
      </c>
      <c r="M10212" s="134" t="s">
        <v>24305</v>
      </c>
    </row>
    <row r="10213" spans="1:13" hidden="1" x14ac:dyDescent="0.25">
      <c r="A10213" s="128"/>
      <c r="B10213" s="2"/>
      <c r="C10213" s="139" t="s">
        <v>10369</v>
      </c>
      <c r="D10213" s="124" t="s">
        <v>10370</v>
      </c>
      <c r="E10213" s="118" t="s">
        <v>48</v>
      </c>
      <c r="F10213" s="124" t="s">
        <v>35249</v>
      </c>
      <c r="G10213" s="118" t="s">
        <v>2</v>
      </c>
      <c r="H10213" s="137"/>
      <c r="I10213" s="119"/>
      <c r="J10213" s="129"/>
      <c r="K10213" s="129"/>
      <c r="L10213" s="129">
        <v>0</v>
      </c>
      <c r="M10213" s="134" t="s">
        <v>24305</v>
      </c>
    </row>
    <row r="10214" spans="1:13" hidden="1" x14ac:dyDescent="0.25">
      <c r="A10214" s="128"/>
      <c r="B10214" s="2"/>
      <c r="C10214" s="139" t="s">
        <v>10371</v>
      </c>
      <c r="D10214" s="124" t="s">
        <v>10372</v>
      </c>
      <c r="E10214" s="118" t="s">
        <v>48</v>
      </c>
      <c r="F10214" s="124" t="s">
        <v>35249</v>
      </c>
      <c r="G10214" s="118" t="s">
        <v>2</v>
      </c>
      <c r="H10214" s="137"/>
      <c r="I10214" s="119"/>
      <c r="J10214" s="129"/>
      <c r="K10214" s="129"/>
      <c r="L10214" s="129">
        <v>0</v>
      </c>
      <c r="M10214" s="134" t="s">
        <v>24305</v>
      </c>
    </row>
    <row r="10215" spans="1:13" hidden="1" x14ac:dyDescent="0.25">
      <c r="A10215" s="128"/>
      <c r="B10215" s="2"/>
      <c r="C10215" s="139" t="s">
        <v>10373</v>
      </c>
      <c r="D10215" s="124" t="s">
        <v>10374</v>
      </c>
      <c r="E10215" s="118" t="s">
        <v>48</v>
      </c>
      <c r="F10215" s="124" t="s">
        <v>35249</v>
      </c>
      <c r="G10215" s="118" t="s">
        <v>2</v>
      </c>
      <c r="H10215" s="137"/>
      <c r="I10215" s="119"/>
      <c r="J10215" s="129"/>
      <c r="K10215" s="129"/>
      <c r="L10215" s="129">
        <v>0</v>
      </c>
      <c r="M10215" s="134" t="s">
        <v>24305</v>
      </c>
    </row>
    <row r="10216" spans="1:13" hidden="1" x14ac:dyDescent="0.25">
      <c r="A10216" s="128"/>
      <c r="B10216" s="2"/>
      <c r="C10216" s="139" t="s">
        <v>10375</v>
      </c>
      <c r="D10216" s="124" t="s">
        <v>10376</v>
      </c>
      <c r="E10216" s="118" t="s">
        <v>48</v>
      </c>
      <c r="F10216" s="124" t="s">
        <v>35249</v>
      </c>
      <c r="G10216" s="118" t="s">
        <v>2</v>
      </c>
      <c r="H10216" s="137"/>
      <c r="I10216" s="119"/>
      <c r="J10216" s="129"/>
      <c r="K10216" s="129"/>
      <c r="L10216" s="129">
        <v>0</v>
      </c>
      <c r="M10216" s="134" t="s">
        <v>24305</v>
      </c>
    </row>
    <row r="10217" spans="1:13" hidden="1" x14ac:dyDescent="0.25">
      <c r="A10217" s="128"/>
      <c r="B10217" s="2"/>
      <c r="C10217" s="139" t="s">
        <v>10377</v>
      </c>
      <c r="D10217" s="124" t="s">
        <v>10378</v>
      </c>
      <c r="E10217" s="118" t="s">
        <v>48</v>
      </c>
      <c r="F10217" s="124" t="s">
        <v>35249</v>
      </c>
      <c r="G10217" s="118" t="s">
        <v>2</v>
      </c>
      <c r="H10217" s="137"/>
      <c r="I10217" s="119"/>
      <c r="J10217" s="129"/>
      <c r="K10217" s="129"/>
      <c r="L10217" s="129">
        <v>0</v>
      </c>
      <c r="M10217" s="134" t="s">
        <v>24305</v>
      </c>
    </row>
    <row r="10218" spans="1:13" hidden="1" x14ac:dyDescent="0.25">
      <c r="A10218" s="128"/>
      <c r="B10218" s="2"/>
      <c r="C10218" s="139" t="s">
        <v>10379</v>
      </c>
      <c r="D10218" s="124" t="s">
        <v>10380</v>
      </c>
      <c r="E10218" s="118" t="s">
        <v>48</v>
      </c>
      <c r="F10218" s="124" t="s">
        <v>35249</v>
      </c>
      <c r="G10218" s="118" t="s">
        <v>2</v>
      </c>
      <c r="H10218" s="137"/>
      <c r="I10218" s="119"/>
      <c r="J10218" s="129"/>
      <c r="K10218" s="129"/>
      <c r="L10218" s="129">
        <v>0</v>
      </c>
      <c r="M10218" s="134" t="s">
        <v>24305</v>
      </c>
    </row>
    <row r="10219" spans="1:13" hidden="1" x14ac:dyDescent="0.25">
      <c r="A10219" s="128"/>
      <c r="B10219" s="2"/>
      <c r="C10219" s="139" t="s">
        <v>10381</v>
      </c>
      <c r="D10219" s="124" t="s">
        <v>10382</v>
      </c>
      <c r="E10219" s="118" t="s">
        <v>48</v>
      </c>
      <c r="F10219" s="124" t="s">
        <v>35249</v>
      </c>
      <c r="G10219" s="118" t="s">
        <v>2</v>
      </c>
      <c r="H10219" s="137"/>
      <c r="I10219" s="119"/>
      <c r="J10219" s="129"/>
      <c r="K10219" s="129"/>
      <c r="L10219" s="129">
        <v>0</v>
      </c>
      <c r="M10219" s="134" t="s">
        <v>24305</v>
      </c>
    </row>
    <row r="10220" spans="1:13" hidden="1" x14ac:dyDescent="0.25">
      <c r="A10220" s="128"/>
      <c r="B10220" s="2"/>
      <c r="C10220" s="139" t="s">
        <v>10383</v>
      </c>
      <c r="D10220" s="124" t="s">
        <v>10384</v>
      </c>
      <c r="E10220" s="118" t="s">
        <v>48</v>
      </c>
      <c r="F10220" s="124" t="s">
        <v>35249</v>
      </c>
      <c r="G10220" s="118" t="s">
        <v>2</v>
      </c>
      <c r="H10220" s="137"/>
      <c r="I10220" s="119"/>
      <c r="J10220" s="129"/>
      <c r="K10220" s="129"/>
      <c r="L10220" s="129">
        <v>0</v>
      </c>
      <c r="M10220" s="134" t="s">
        <v>24305</v>
      </c>
    </row>
    <row r="10221" spans="1:13" hidden="1" x14ac:dyDescent="0.25">
      <c r="A10221" s="128"/>
      <c r="B10221" s="2"/>
      <c r="C10221" s="139" t="s">
        <v>10385</v>
      </c>
      <c r="D10221" s="124" t="s">
        <v>10386</v>
      </c>
      <c r="E10221" s="118" t="s">
        <v>48</v>
      </c>
      <c r="F10221" s="124" t="s">
        <v>35249</v>
      </c>
      <c r="G10221" s="118" t="s">
        <v>2</v>
      </c>
      <c r="H10221" s="137"/>
      <c r="I10221" s="119"/>
      <c r="J10221" s="129"/>
      <c r="K10221" s="129"/>
      <c r="L10221" s="129">
        <v>0</v>
      </c>
      <c r="M10221" s="134" t="s">
        <v>24305</v>
      </c>
    </row>
    <row r="10222" spans="1:13" hidden="1" x14ac:dyDescent="0.25">
      <c r="A10222" s="128"/>
      <c r="B10222" s="2"/>
      <c r="C10222" s="139" t="s">
        <v>10387</v>
      </c>
      <c r="D10222" s="124" t="s">
        <v>10388</v>
      </c>
      <c r="E10222" s="118" t="s">
        <v>48</v>
      </c>
      <c r="F10222" s="124" t="s">
        <v>35249</v>
      </c>
      <c r="G10222" s="118" t="s">
        <v>2</v>
      </c>
      <c r="H10222" s="137"/>
      <c r="I10222" s="119"/>
      <c r="J10222" s="129"/>
      <c r="K10222" s="129"/>
      <c r="L10222" s="129">
        <v>0</v>
      </c>
      <c r="M10222" s="134" t="s">
        <v>24305</v>
      </c>
    </row>
    <row r="10223" spans="1:13" x14ac:dyDescent="0.25">
      <c r="A10223" s="128"/>
      <c r="B10223" s="2"/>
      <c r="C10223" s="139" t="s">
        <v>10389</v>
      </c>
      <c r="D10223" s="124" t="s">
        <v>10390</v>
      </c>
      <c r="E10223" s="118" t="s">
        <v>10391</v>
      </c>
      <c r="F10223" s="124" t="s">
        <v>10392</v>
      </c>
      <c r="G10223" s="118" t="s">
        <v>6</v>
      </c>
      <c r="H10223" s="137"/>
      <c r="I10223" s="119"/>
      <c r="J10223" s="129"/>
      <c r="K10223" s="129"/>
      <c r="L10223" s="129">
        <v>0</v>
      </c>
      <c r="M10223" s="134" t="s">
        <v>24305</v>
      </c>
    </row>
    <row r="10224" spans="1:13" x14ac:dyDescent="0.25">
      <c r="A10224" s="128"/>
      <c r="B10224" s="2"/>
      <c r="C10224" s="139" t="s">
        <v>10389</v>
      </c>
      <c r="D10224" s="124" t="s">
        <v>10390</v>
      </c>
      <c r="E10224" s="118" t="s">
        <v>10393</v>
      </c>
      <c r="F10224" s="124" t="s">
        <v>10394</v>
      </c>
      <c r="G10224" s="118" t="s">
        <v>6</v>
      </c>
      <c r="H10224" s="137"/>
      <c r="I10224" s="119"/>
      <c r="J10224" s="129"/>
      <c r="K10224" s="129"/>
      <c r="L10224" s="129">
        <v>0</v>
      </c>
      <c r="M10224" s="134" t="s">
        <v>24305</v>
      </c>
    </row>
    <row r="10225" spans="1:13" hidden="1" x14ac:dyDescent="0.25">
      <c r="A10225" s="128"/>
      <c r="B10225" s="2"/>
      <c r="C10225" s="139" t="s">
        <v>10395</v>
      </c>
      <c r="D10225" s="124" t="s">
        <v>10396</v>
      </c>
      <c r="E10225" s="118" t="s">
        <v>48</v>
      </c>
      <c r="F10225" s="124" t="s">
        <v>35249</v>
      </c>
      <c r="G10225" s="118" t="s">
        <v>235</v>
      </c>
      <c r="H10225" s="137"/>
      <c r="I10225" s="119"/>
      <c r="J10225" s="129"/>
      <c r="K10225" s="129"/>
      <c r="L10225" s="129">
        <v>0</v>
      </c>
      <c r="M10225" s="134" t="s">
        <v>24305</v>
      </c>
    </row>
    <row r="10226" spans="1:13" hidden="1" x14ac:dyDescent="0.25">
      <c r="A10226" s="128"/>
      <c r="B10226" s="2"/>
      <c r="C10226" s="139" t="s">
        <v>19131</v>
      </c>
      <c r="D10226" s="124" t="s">
        <v>19130</v>
      </c>
      <c r="E10226" s="118" t="s">
        <v>48</v>
      </c>
      <c r="F10226" s="124" t="s">
        <v>35249</v>
      </c>
      <c r="G10226" s="118" t="s">
        <v>34659</v>
      </c>
      <c r="H10226" s="137"/>
      <c r="I10226" s="119"/>
      <c r="J10226" s="129"/>
      <c r="K10226" s="129"/>
      <c r="L10226" s="129">
        <v>0</v>
      </c>
      <c r="M10226" s="134" t="s">
        <v>24305</v>
      </c>
    </row>
    <row r="10227" spans="1:13" hidden="1" x14ac:dyDescent="0.25">
      <c r="A10227" s="128"/>
      <c r="B10227" s="2"/>
      <c r="C10227" s="139" t="s">
        <v>19129</v>
      </c>
      <c r="D10227" s="124" t="s">
        <v>19128</v>
      </c>
      <c r="E10227" s="118" t="s">
        <v>48</v>
      </c>
      <c r="F10227" s="124" t="s">
        <v>35249</v>
      </c>
      <c r="G10227" s="118" t="s">
        <v>34659</v>
      </c>
      <c r="H10227" s="137"/>
      <c r="I10227" s="119"/>
      <c r="J10227" s="129"/>
      <c r="K10227" s="129"/>
      <c r="L10227" s="129">
        <v>0</v>
      </c>
      <c r="M10227" s="134" t="s">
        <v>24305</v>
      </c>
    </row>
    <row r="10228" spans="1:13" hidden="1" x14ac:dyDescent="0.25">
      <c r="A10228" s="128"/>
      <c r="B10228" s="2"/>
      <c r="C10228" s="139" t="s">
        <v>19133</v>
      </c>
      <c r="D10228" s="124" t="s">
        <v>19132</v>
      </c>
      <c r="E10228" s="118" t="s">
        <v>48</v>
      </c>
      <c r="F10228" s="124" t="s">
        <v>35249</v>
      </c>
      <c r="G10228" s="118" t="s">
        <v>34659</v>
      </c>
      <c r="H10228" s="137"/>
      <c r="I10228" s="119"/>
      <c r="J10228" s="129"/>
      <c r="K10228" s="129"/>
      <c r="L10228" s="129">
        <v>0</v>
      </c>
      <c r="M10228" s="134" t="s">
        <v>24305</v>
      </c>
    </row>
    <row r="10229" spans="1:13" hidden="1" x14ac:dyDescent="0.25">
      <c r="A10229" s="128"/>
      <c r="B10229" s="2"/>
      <c r="C10229" s="139" t="s">
        <v>10397</v>
      </c>
      <c r="D10229" s="124" t="s">
        <v>10398</v>
      </c>
      <c r="E10229" s="118" t="s">
        <v>48</v>
      </c>
      <c r="F10229" s="124" t="s">
        <v>35249</v>
      </c>
      <c r="G10229" s="118" t="s">
        <v>2</v>
      </c>
      <c r="H10229" s="137"/>
      <c r="I10229" s="119"/>
      <c r="J10229" s="129"/>
      <c r="K10229" s="129"/>
      <c r="L10229" s="129">
        <v>0</v>
      </c>
      <c r="M10229" s="134" t="s">
        <v>24305</v>
      </c>
    </row>
    <row r="10230" spans="1:13" hidden="1" x14ac:dyDescent="0.25">
      <c r="A10230" s="128"/>
      <c r="B10230" s="2"/>
      <c r="C10230" s="139" t="s">
        <v>10399</v>
      </c>
      <c r="D10230" s="124" t="s">
        <v>10400</v>
      </c>
      <c r="E10230" s="118" t="s">
        <v>48</v>
      </c>
      <c r="F10230" s="124" t="s">
        <v>35249</v>
      </c>
      <c r="G10230" s="118" t="s">
        <v>59</v>
      </c>
      <c r="H10230" s="137"/>
      <c r="I10230" s="119"/>
      <c r="J10230" s="129"/>
      <c r="K10230" s="129"/>
      <c r="L10230" s="129">
        <v>0</v>
      </c>
      <c r="M10230" s="134" t="s">
        <v>24305</v>
      </c>
    </row>
    <row r="10231" spans="1:13" hidden="1" x14ac:dyDescent="0.25">
      <c r="A10231" s="128"/>
      <c r="B10231" s="2"/>
      <c r="C10231" s="139" t="s">
        <v>10401</v>
      </c>
      <c r="D10231" s="124" t="s">
        <v>10402</v>
      </c>
      <c r="E10231" s="118" t="s">
        <v>48</v>
      </c>
      <c r="F10231" s="124" t="s">
        <v>35249</v>
      </c>
      <c r="G10231" s="118" t="s">
        <v>2</v>
      </c>
      <c r="H10231" s="137"/>
      <c r="I10231" s="119"/>
      <c r="J10231" s="129"/>
      <c r="K10231" s="129"/>
      <c r="L10231" s="129">
        <v>0</v>
      </c>
      <c r="M10231" s="134" t="s">
        <v>24305</v>
      </c>
    </row>
    <row r="10232" spans="1:13" hidden="1" x14ac:dyDescent="0.25">
      <c r="A10232" s="128"/>
      <c r="B10232" s="2"/>
      <c r="C10232" s="139" t="s">
        <v>10403</v>
      </c>
      <c r="D10232" s="124" t="s">
        <v>10404</v>
      </c>
      <c r="E10232" s="118" t="s">
        <v>48</v>
      </c>
      <c r="F10232" s="124" t="s">
        <v>35249</v>
      </c>
      <c r="G10232" s="118" t="s">
        <v>2</v>
      </c>
      <c r="H10232" s="137"/>
      <c r="I10232" s="119"/>
      <c r="J10232" s="129"/>
      <c r="K10232" s="129"/>
      <c r="L10232" s="129">
        <v>0</v>
      </c>
      <c r="M10232" s="134" t="s">
        <v>24305</v>
      </c>
    </row>
    <row r="10233" spans="1:13" hidden="1" x14ac:dyDescent="0.25">
      <c r="A10233" s="128"/>
      <c r="B10233" s="2"/>
      <c r="C10233" s="139" t="s">
        <v>10405</v>
      </c>
      <c r="D10233" s="124" t="s">
        <v>10406</v>
      </c>
      <c r="E10233" s="118" t="s">
        <v>48</v>
      </c>
      <c r="F10233" s="124" t="s">
        <v>35249</v>
      </c>
      <c r="G10233" s="118" t="s">
        <v>2</v>
      </c>
      <c r="H10233" s="137"/>
      <c r="I10233" s="119"/>
      <c r="J10233" s="129"/>
      <c r="K10233" s="129"/>
      <c r="L10233" s="129">
        <v>0</v>
      </c>
      <c r="M10233" s="134" t="s">
        <v>24305</v>
      </c>
    </row>
    <row r="10234" spans="1:13" hidden="1" x14ac:dyDescent="0.25">
      <c r="A10234" s="128"/>
      <c r="B10234" s="2"/>
      <c r="C10234" s="139" t="s">
        <v>10407</v>
      </c>
      <c r="D10234" s="124" t="s">
        <v>10408</v>
      </c>
      <c r="E10234" s="118" t="s">
        <v>48</v>
      </c>
      <c r="F10234" s="124" t="s">
        <v>35249</v>
      </c>
      <c r="G10234" s="118" t="s">
        <v>2</v>
      </c>
      <c r="H10234" s="137"/>
      <c r="I10234" s="119"/>
      <c r="J10234" s="129"/>
      <c r="K10234" s="129"/>
      <c r="L10234" s="129">
        <v>0</v>
      </c>
      <c r="M10234" s="134" t="s">
        <v>24305</v>
      </c>
    </row>
    <row r="10235" spans="1:13" hidden="1" x14ac:dyDescent="0.25">
      <c r="A10235" s="128"/>
      <c r="B10235" s="2"/>
      <c r="C10235" s="139" t="s">
        <v>10409</v>
      </c>
      <c r="D10235" s="124" t="s">
        <v>10410</v>
      </c>
      <c r="E10235" s="118" t="s">
        <v>48</v>
      </c>
      <c r="F10235" s="124" t="s">
        <v>35249</v>
      </c>
      <c r="G10235" s="118" t="s">
        <v>2</v>
      </c>
      <c r="H10235" s="137"/>
      <c r="I10235" s="119"/>
      <c r="J10235" s="129"/>
      <c r="K10235" s="129"/>
      <c r="L10235" s="129">
        <v>0</v>
      </c>
      <c r="M10235" s="134" t="s">
        <v>24305</v>
      </c>
    </row>
    <row r="10236" spans="1:13" hidden="1" x14ac:dyDescent="0.25">
      <c r="A10236" s="128"/>
      <c r="B10236" s="2"/>
      <c r="C10236" s="139" t="s">
        <v>10411</v>
      </c>
      <c r="D10236" s="124" t="s">
        <v>10412</v>
      </c>
      <c r="E10236" s="118" t="s">
        <v>48</v>
      </c>
      <c r="F10236" s="124" t="s">
        <v>35249</v>
      </c>
      <c r="G10236" s="118" t="s">
        <v>2</v>
      </c>
      <c r="H10236" s="137"/>
      <c r="I10236" s="119"/>
      <c r="J10236" s="129"/>
      <c r="K10236" s="129"/>
      <c r="L10236" s="129">
        <v>0</v>
      </c>
      <c r="M10236" s="134" t="s">
        <v>24305</v>
      </c>
    </row>
    <row r="10237" spans="1:13" hidden="1" x14ac:dyDescent="0.25">
      <c r="A10237" s="128"/>
      <c r="B10237" s="2"/>
      <c r="C10237" s="139" t="s">
        <v>10413</v>
      </c>
      <c r="D10237" s="124" t="s">
        <v>10414</v>
      </c>
      <c r="E10237" s="118" t="s">
        <v>48</v>
      </c>
      <c r="F10237" s="124" t="s">
        <v>35249</v>
      </c>
      <c r="G10237" s="118" t="s">
        <v>30</v>
      </c>
      <c r="H10237" s="137"/>
      <c r="I10237" s="119"/>
      <c r="J10237" s="129"/>
      <c r="K10237" s="129"/>
      <c r="L10237" s="129">
        <v>0</v>
      </c>
      <c r="M10237" s="134" t="s">
        <v>24305</v>
      </c>
    </row>
    <row r="10238" spans="1:13" hidden="1" x14ac:dyDescent="0.25">
      <c r="A10238" s="128"/>
      <c r="B10238" s="2"/>
      <c r="C10238" s="139" t="s">
        <v>10415</v>
      </c>
      <c r="D10238" s="124" t="s">
        <v>10416</v>
      </c>
      <c r="E10238" s="118" t="s">
        <v>48</v>
      </c>
      <c r="F10238" s="124" t="s">
        <v>35249</v>
      </c>
      <c r="G10238" s="118" t="s">
        <v>2</v>
      </c>
      <c r="H10238" s="137"/>
      <c r="I10238" s="119"/>
      <c r="J10238" s="129"/>
      <c r="K10238" s="129"/>
      <c r="L10238" s="129">
        <v>0</v>
      </c>
      <c r="M10238" s="134" t="s">
        <v>24305</v>
      </c>
    </row>
    <row r="10239" spans="1:13" hidden="1" x14ac:dyDescent="0.25">
      <c r="A10239" s="128"/>
      <c r="B10239" s="2"/>
      <c r="C10239" s="139" t="s">
        <v>10417</v>
      </c>
      <c r="D10239" s="124" t="s">
        <v>10418</v>
      </c>
      <c r="E10239" s="118" t="s">
        <v>48</v>
      </c>
      <c r="F10239" s="124" t="s">
        <v>35249</v>
      </c>
      <c r="G10239" s="118" t="s">
        <v>2</v>
      </c>
      <c r="H10239" s="137"/>
      <c r="I10239" s="119"/>
      <c r="J10239" s="129"/>
      <c r="K10239" s="129"/>
      <c r="L10239" s="129">
        <v>0</v>
      </c>
      <c r="M10239" s="134" t="s">
        <v>24305</v>
      </c>
    </row>
    <row r="10240" spans="1:13" hidden="1" x14ac:dyDescent="0.25">
      <c r="A10240" s="128"/>
      <c r="B10240" s="2"/>
      <c r="C10240" s="139" t="s">
        <v>10419</v>
      </c>
      <c r="D10240" s="124" t="s">
        <v>10420</v>
      </c>
      <c r="E10240" s="118" t="s">
        <v>48</v>
      </c>
      <c r="F10240" s="124" t="s">
        <v>35249</v>
      </c>
      <c r="G10240" s="118" t="s">
        <v>2</v>
      </c>
      <c r="H10240" s="137"/>
      <c r="I10240" s="119"/>
      <c r="J10240" s="129"/>
      <c r="K10240" s="129"/>
      <c r="L10240" s="129">
        <v>0</v>
      </c>
      <c r="M10240" s="134" t="s">
        <v>24305</v>
      </c>
    </row>
    <row r="10241" spans="1:13" hidden="1" x14ac:dyDescent="0.25">
      <c r="A10241" s="128"/>
      <c r="B10241" s="2"/>
      <c r="C10241" s="139" t="s">
        <v>10421</v>
      </c>
      <c r="D10241" s="124" t="s">
        <v>10422</v>
      </c>
      <c r="E10241" s="118" t="s">
        <v>48</v>
      </c>
      <c r="F10241" s="124" t="s">
        <v>35249</v>
      </c>
      <c r="G10241" s="118" t="s">
        <v>2</v>
      </c>
      <c r="H10241" s="137"/>
      <c r="I10241" s="119"/>
      <c r="J10241" s="129"/>
      <c r="K10241" s="129"/>
      <c r="L10241" s="129">
        <v>0</v>
      </c>
      <c r="M10241" s="134" t="s">
        <v>24305</v>
      </c>
    </row>
    <row r="10242" spans="1:13" hidden="1" x14ac:dyDescent="0.25">
      <c r="A10242" s="128"/>
      <c r="B10242" s="2"/>
      <c r="C10242" s="139" t="s">
        <v>10423</v>
      </c>
      <c r="D10242" s="124" t="s">
        <v>10424</v>
      </c>
      <c r="E10242" s="118" t="s">
        <v>48</v>
      </c>
      <c r="F10242" s="124" t="s">
        <v>35249</v>
      </c>
      <c r="G10242" s="118" t="s">
        <v>2</v>
      </c>
      <c r="H10242" s="137"/>
      <c r="I10242" s="119"/>
      <c r="J10242" s="129"/>
      <c r="K10242" s="129"/>
      <c r="L10242" s="129">
        <v>0</v>
      </c>
      <c r="M10242" s="134" t="s">
        <v>24305</v>
      </c>
    </row>
    <row r="10243" spans="1:13" hidden="1" x14ac:dyDescent="0.25">
      <c r="A10243" s="128"/>
      <c r="B10243" s="2"/>
      <c r="C10243" s="139" t="s">
        <v>10425</v>
      </c>
      <c r="D10243" s="124" t="s">
        <v>10426</v>
      </c>
      <c r="E10243" s="118" t="s">
        <v>48</v>
      </c>
      <c r="F10243" s="124" t="s">
        <v>35249</v>
      </c>
      <c r="G10243" s="118" t="s">
        <v>2</v>
      </c>
      <c r="H10243" s="137"/>
      <c r="I10243" s="119"/>
      <c r="J10243" s="129"/>
      <c r="K10243" s="129"/>
      <c r="L10243" s="129">
        <v>0</v>
      </c>
      <c r="M10243" s="134" t="s">
        <v>24305</v>
      </c>
    </row>
    <row r="10244" spans="1:13" hidden="1" x14ac:dyDescent="0.25">
      <c r="A10244" s="128"/>
      <c r="B10244" s="2"/>
      <c r="C10244" s="139" t="s">
        <v>10427</v>
      </c>
      <c r="D10244" s="124" t="s">
        <v>10428</v>
      </c>
      <c r="E10244" s="118" t="s">
        <v>48</v>
      </c>
      <c r="F10244" s="124" t="s">
        <v>35249</v>
      </c>
      <c r="G10244" s="118" t="s">
        <v>2</v>
      </c>
      <c r="H10244" s="137"/>
      <c r="I10244" s="119"/>
      <c r="J10244" s="129"/>
      <c r="K10244" s="129"/>
      <c r="L10244" s="129">
        <v>0</v>
      </c>
      <c r="M10244" s="134" t="s">
        <v>24305</v>
      </c>
    </row>
    <row r="10245" spans="1:13" hidden="1" x14ac:dyDescent="0.25">
      <c r="A10245" s="128"/>
      <c r="B10245" s="2"/>
      <c r="C10245" s="139" t="s">
        <v>10429</v>
      </c>
      <c r="D10245" s="124" t="s">
        <v>10430</v>
      </c>
      <c r="E10245" s="118" t="s">
        <v>48</v>
      </c>
      <c r="F10245" s="124" t="s">
        <v>35249</v>
      </c>
      <c r="G10245" s="118" t="s">
        <v>2</v>
      </c>
      <c r="H10245" s="137"/>
      <c r="I10245" s="119"/>
      <c r="J10245" s="129"/>
      <c r="K10245" s="129"/>
      <c r="L10245" s="129">
        <v>0</v>
      </c>
      <c r="M10245" s="134" t="s">
        <v>24305</v>
      </c>
    </row>
    <row r="10246" spans="1:13" hidden="1" x14ac:dyDescent="0.25">
      <c r="A10246" s="128"/>
      <c r="B10246" s="2"/>
      <c r="C10246" s="139" t="s">
        <v>10431</v>
      </c>
      <c r="D10246" s="124" t="s">
        <v>10432</v>
      </c>
      <c r="E10246" s="118" t="s">
        <v>48</v>
      </c>
      <c r="F10246" s="124" t="s">
        <v>35249</v>
      </c>
      <c r="G10246" s="118" t="s">
        <v>2</v>
      </c>
      <c r="H10246" s="137"/>
      <c r="I10246" s="119"/>
      <c r="J10246" s="129"/>
      <c r="K10246" s="129"/>
      <c r="L10246" s="129">
        <v>0</v>
      </c>
      <c r="M10246" s="134" t="s">
        <v>24305</v>
      </c>
    </row>
    <row r="10247" spans="1:13" hidden="1" x14ac:dyDescent="0.25">
      <c r="A10247" s="128"/>
      <c r="B10247" s="2"/>
      <c r="C10247" s="139" t="s">
        <v>10433</v>
      </c>
      <c r="D10247" s="124" t="s">
        <v>10434</v>
      </c>
      <c r="E10247" s="118" t="s">
        <v>48</v>
      </c>
      <c r="F10247" s="124" t="s">
        <v>35249</v>
      </c>
      <c r="G10247" s="118" t="s">
        <v>2</v>
      </c>
      <c r="H10247" s="137"/>
      <c r="I10247" s="119"/>
      <c r="J10247" s="129"/>
      <c r="K10247" s="129"/>
      <c r="L10247" s="129">
        <v>0</v>
      </c>
      <c r="M10247" s="134" t="s">
        <v>24305</v>
      </c>
    </row>
    <row r="10248" spans="1:13" hidden="1" x14ac:dyDescent="0.25">
      <c r="A10248" s="128"/>
      <c r="B10248" s="2"/>
      <c r="C10248" s="139" t="s">
        <v>10435</v>
      </c>
      <c r="D10248" s="124" t="s">
        <v>10436</v>
      </c>
      <c r="E10248" s="118" t="s">
        <v>48</v>
      </c>
      <c r="F10248" s="124" t="s">
        <v>35249</v>
      </c>
      <c r="G10248" s="118" t="s">
        <v>2</v>
      </c>
      <c r="H10248" s="137"/>
      <c r="I10248" s="119"/>
      <c r="J10248" s="129"/>
      <c r="K10248" s="129"/>
      <c r="L10248" s="129">
        <v>0</v>
      </c>
      <c r="M10248" s="134" t="s">
        <v>24305</v>
      </c>
    </row>
    <row r="10249" spans="1:13" hidden="1" x14ac:dyDescent="0.25">
      <c r="A10249" s="128"/>
      <c r="B10249" s="2"/>
      <c r="C10249" s="139" t="s">
        <v>10437</v>
      </c>
      <c r="D10249" s="124" t="s">
        <v>10438</v>
      </c>
      <c r="E10249" s="118" t="s">
        <v>48</v>
      </c>
      <c r="F10249" s="124" t="s">
        <v>35249</v>
      </c>
      <c r="G10249" s="118" t="s">
        <v>2</v>
      </c>
      <c r="H10249" s="137"/>
      <c r="I10249" s="119"/>
      <c r="J10249" s="129"/>
      <c r="K10249" s="129"/>
      <c r="L10249" s="129">
        <v>0</v>
      </c>
      <c r="M10249" s="134" t="s">
        <v>24305</v>
      </c>
    </row>
    <row r="10250" spans="1:13" hidden="1" x14ac:dyDescent="0.25">
      <c r="A10250" s="128"/>
      <c r="B10250" s="2"/>
      <c r="C10250" s="139" t="s">
        <v>10439</v>
      </c>
      <c r="D10250" s="124" t="s">
        <v>10440</v>
      </c>
      <c r="E10250" s="118" t="s">
        <v>10441</v>
      </c>
      <c r="F10250" s="124" t="s">
        <v>10442</v>
      </c>
      <c r="G10250" s="118" t="s">
        <v>235</v>
      </c>
      <c r="H10250" s="137"/>
      <c r="I10250" s="119"/>
      <c r="J10250" s="129"/>
      <c r="K10250" s="129"/>
      <c r="L10250" s="129">
        <v>0</v>
      </c>
      <c r="M10250" s="134" t="s">
        <v>24305</v>
      </c>
    </row>
    <row r="10251" spans="1:13" hidden="1" x14ac:dyDescent="0.25">
      <c r="A10251" s="128"/>
      <c r="B10251" s="2"/>
      <c r="C10251" s="139" t="s">
        <v>10439</v>
      </c>
      <c r="D10251" s="124" t="s">
        <v>10440</v>
      </c>
      <c r="E10251" s="118" t="s">
        <v>10443</v>
      </c>
      <c r="F10251" s="124" t="s">
        <v>10444</v>
      </c>
      <c r="G10251" s="118" t="s">
        <v>235</v>
      </c>
      <c r="H10251" s="137"/>
      <c r="I10251" s="119"/>
      <c r="J10251" s="129"/>
      <c r="K10251" s="129"/>
      <c r="L10251" s="129">
        <v>0</v>
      </c>
      <c r="M10251" s="134" t="s">
        <v>24305</v>
      </c>
    </row>
    <row r="10252" spans="1:13" hidden="1" x14ac:dyDescent="0.25">
      <c r="A10252" s="128"/>
      <c r="B10252" s="2"/>
      <c r="C10252" s="139" t="s">
        <v>10439</v>
      </c>
      <c r="D10252" s="124" t="s">
        <v>10440</v>
      </c>
      <c r="E10252" s="118" t="s">
        <v>10445</v>
      </c>
      <c r="F10252" s="124" t="s">
        <v>10446</v>
      </c>
      <c r="G10252" s="118" t="s">
        <v>235</v>
      </c>
      <c r="H10252" s="137"/>
      <c r="I10252" s="119"/>
      <c r="J10252" s="129"/>
      <c r="K10252" s="129"/>
      <c r="L10252" s="129">
        <v>0</v>
      </c>
      <c r="M10252" s="134" t="s">
        <v>24305</v>
      </c>
    </row>
    <row r="10253" spans="1:13" hidden="1" x14ac:dyDescent="0.25">
      <c r="A10253" s="128"/>
      <c r="B10253" s="2"/>
      <c r="C10253" s="139" t="s">
        <v>10439</v>
      </c>
      <c r="D10253" s="124" t="s">
        <v>10440</v>
      </c>
      <c r="E10253" s="118" t="s">
        <v>10447</v>
      </c>
      <c r="F10253" s="124" t="s">
        <v>10448</v>
      </c>
      <c r="G10253" s="118" t="s">
        <v>235</v>
      </c>
      <c r="H10253" s="137"/>
      <c r="I10253" s="119"/>
      <c r="J10253" s="129"/>
      <c r="K10253" s="129"/>
      <c r="L10253" s="129">
        <v>0</v>
      </c>
      <c r="M10253" s="134" t="s">
        <v>24305</v>
      </c>
    </row>
    <row r="10254" spans="1:13" hidden="1" x14ac:dyDescent="0.25">
      <c r="A10254" s="128"/>
      <c r="B10254" s="2"/>
      <c r="C10254" s="139" t="s">
        <v>10439</v>
      </c>
      <c r="D10254" s="124" t="s">
        <v>10440</v>
      </c>
      <c r="E10254" s="118" t="s">
        <v>10449</v>
      </c>
      <c r="F10254" s="124" t="s">
        <v>10450</v>
      </c>
      <c r="G10254" s="118" t="s">
        <v>235</v>
      </c>
      <c r="H10254" s="137"/>
      <c r="I10254" s="119"/>
      <c r="J10254" s="129"/>
      <c r="K10254" s="129"/>
      <c r="L10254" s="129">
        <v>0</v>
      </c>
      <c r="M10254" s="134" t="s">
        <v>24305</v>
      </c>
    </row>
    <row r="10255" spans="1:13" hidden="1" x14ac:dyDescent="0.25">
      <c r="A10255" s="128"/>
      <c r="B10255" s="2"/>
      <c r="C10255" s="139" t="s">
        <v>10439</v>
      </c>
      <c r="D10255" s="124" t="s">
        <v>10440</v>
      </c>
      <c r="E10255" s="118" t="s">
        <v>10451</v>
      </c>
      <c r="F10255" s="124" t="s">
        <v>10452</v>
      </c>
      <c r="G10255" s="118" t="s">
        <v>235</v>
      </c>
      <c r="H10255" s="137"/>
      <c r="I10255" s="119"/>
      <c r="J10255" s="129"/>
      <c r="K10255" s="129"/>
      <c r="L10255" s="129">
        <v>0</v>
      </c>
      <c r="M10255" s="134" t="s">
        <v>24305</v>
      </c>
    </row>
    <row r="10256" spans="1:13" hidden="1" x14ac:dyDescent="0.25">
      <c r="A10256" s="128"/>
      <c r="B10256" s="2"/>
      <c r="C10256" s="139" t="s">
        <v>10439</v>
      </c>
      <c r="D10256" s="124" t="s">
        <v>10440</v>
      </c>
      <c r="E10256" s="118" t="s">
        <v>10453</v>
      </c>
      <c r="F10256" s="124" t="s">
        <v>10454</v>
      </c>
      <c r="G10256" s="118" t="s">
        <v>235</v>
      </c>
      <c r="H10256" s="137"/>
      <c r="I10256" s="119"/>
      <c r="J10256" s="129"/>
      <c r="K10256" s="129"/>
      <c r="L10256" s="129">
        <v>0</v>
      </c>
      <c r="M10256" s="134" t="s">
        <v>24305</v>
      </c>
    </row>
    <row r="10257" spans="1:13" hidden="1" x14ac:dyDescent="0.25">
      <c r="A10257" s="128"/>
      <c r="B10257" s="2"/>
      <c r="C10257" s="139" t="s">
        <v>10439</v>
      </c>
      <c r="D10257" s="124" t="s">
        <v>10440</v>
      </c>
      <c r="E10257" s="118" t="s">
        <v>10455</v>
      </c>
      <c r="F10257" s="124" t="s">
        <v>10456</v>
      </c>
      <c r="G10257" s="118" t="s">
        <v>235</v>
      </c>
      <c r="H10257" s="137"/>
      <c r="I10257" s="119"/>
      <c r="J10257" s="129"/>
      <c r="K10257" s="129"/>
      <c r="L10257" s="129">
        <v>0</v>
      </c>
      <c r="M10257" s="134" t="s">
        <v>24305</v>
      </c>
    </row>
    <row r="10258" spans="1:13" hidden="1" x14ac:dyDescent="0.25">
      <c r="A10258" s="128"/>
      <c r="B10258" s="2"/>
      <c r="C10258" s="139" t="s">
        <v>10439</v>
      </c>
      <c r="D10258" s="124" t="s">
        <v>10440</v>
      </c>
      <c r="E10258" s="118" t="s">
        <v>10457</v>
      </c>
      <c r="F10258" s="124" t="s">
        <v>10458</v>
      </c>
      <c r="G10258" s="118" t="s">
        <v>235</v>
      </c>
      <c r="H10258" s="137"/>
      <c r="I10258" s="119"/>
      <c r="J10258" s="129"/>
      <c r="K10258" s="129"/>
      <c r="L10258" s="129">
        <v>0</v>
      </c>
      <c r="M10258" s="134" t="s">
        <v>24305</v>
      </c>
    </row>
    <row r="10259" spans="1:13" hidden="1" x14ac:dyDescent="0.25">
      <c r="A10259" s="128"/>
      <c r="B10259" s="2"/>
      <c r="C10259" s="139" t="s">
        <v>10459</v>
      </c>
      <c r="D10259" s="124" t="s">
        <v>10460</v>
      </c>
      <c r="E10259" s="118" t="s">
        <v>48</v>
      </c>
      <c r="F10259" s="124" t="s">
        <v>35249</v>
      </c>
      <c r="G10259" s="118" t="s">
        <v>2</v>
      </c>
      <c r="H10259" s="137"/>
      <c r="I10259" s="119"/>
      <c r="J10259" s="129"/>
      <c r="K10259" s="129"/>
      <c r="L10259" s="129">
        <v>0</v>
      </c>
      <c r="M10259" s="134" t="s">
        <v>24305</v>
      </c>
    </row>
    <row r="10260" spans="1:13" hidden="1" x14ac:dyDescent="0.25">
      <c r="A10260" s="128"/>
      <c r="B10260" s="2"/>
      <c r="C10260" s="139" t="s">
        <v>10461</v>
      </c>
      <c r="D10260" s="124" t="s">
        <v>10462</v>
      </c>
      <c r="E10260" s="118" t="s">
        <v>48</v>
      </c>
      <c r="F10260" s="124" t="s">
        <v>35249</v>
      </c>
      <c r="G10260" s="118" t="s">
        <v>2</v>
      </c>
      <c r="H10260" s="137"/>
      <c r="I10260" s="119"/>
      <c r="J10260" s="129"/>
      <c r="K10260" s="129"/>
      <c r="L10260" s="129">
        <v>0</v>
      </c>
      <c r="M10260" s="134" t="s">
        <v>24305</v>
      </c>
    </row>
    <row r="10261" spans="1:13" hidden="1" x14ac:dyDescent="0.25">
      <c r="A10261" s="128"/>
      <c r="B10261" s="2"/>
      <c r="C10261" s="139" t="s">
        <v>10463</v>
      </c>
      <c r="D10261" s="124" t="s">
        <v>10464</v>
      </c>
      <c r="E10261" s="118" t="s">
        <v>48</v>
      </c>
      <c r="F10261" s="124" t="s">
        <v>35249</v>
      </c>
      <c r="G10261" s="118" t="s">
        <v>2</v>
      </c>
      <c r="H10261" s="137"/>
      <c r="I10261" s="119"/>
      <c r="J10261" s="129"/>
      <c r="K10261" s="129"/>
      <c r="L10261" s="129">
        <v>0</v>
      </c>
      <c r="M10261" s="134" t="s">
        <v>24305</v>
      </c>
    </row>
    <row r="10262" spans="1:13" hidden="1" x14ac:dyDescent="0.25">
      <c r="A10262" s="128"/>
      <c r="B10262" s="2"/>
      <c r="C10262" s="139" t="s">
        <v>10465</v>
      </c>
      <c r="D10262" s="124" t="s">
        <v>10466</v>
      </c>
      <c r="E10262" s="118" t="s">
        <v>48</v>
      </c>
      <c r="F10262" s="124" t="s">
        <v>35249</v>
      </c>
      <c r="G10262" s="118" t="s">
        <v>2</v>
      </c>
      <c r="H10262" s="137"/>
      <c r="I10262" s="119"/>
      <c r="J10262" s="129"/>
      <c r="K10262" s="129"/>
      <c r="L10262" s="129">
        <v>0</v>
      </c>
      <c r="M10262" s="134"/>
    </row>
    <row r="10263" spans="1:13" hidden="1" x14ac:dyDescent="0.25">
      <c r="A10263" s="128"/>
      <c r="B10263" s="2"/>
      <c r="C10263" s="139" t="s">
        <v>10467</v>
      </c>
      <c r="D10263" s="124" t="s">
        <v>10468</v>
      </c>
      <c r="E10263" s="118" t="s">
        <v>48</v>
      </c>
      <c r="F10263" s="124" t="s">
        <v>35249</v>
      </c>
      <c r="G10263" s="118" t="s">
        <v>2</v>
      </c>
      <c r="H10263" s="137"/>
      <c r="I10263" s="119"/>
      <c r="J10263" s="129"/>
      <c r="K10263" s="129"/>
      <c r="L10263" s="129">
        <v>0</v>
      </c>
      <c r="M10263" s="134"/>
    </row>
    <row r="10264" spans="1:13" hidden="1" x14ac:dyDescent="0.25">
      <c r="A10264" s="128"/>
      <c r="B10264" s="2"/>
      <c r="C10264" s="139" t="s">
        <v>10469</v>
      </c>
      <c r="D10264" s="124" t="s">
        <v>10470</v>
      </c>
      <c r="E10264" s="118" t="s">
        <v>48</v>
      </c>
      <c r="F10264" s="124" t="s">
        <v>35249</v>
      </c>
      <c r="G10264" s="118" t="s">
        <v>2</v>
      </c>
      <c r="H10264" s="137"/>
      <c r="I10264" s="119"/>
      <c r="J10264" s="129"/>
      <c r="K10264" s="129"/>
      <c r="L10264" s="129">
        <v>0</v>
      </c>
      <c r="M10264" s="134"/>
    </row>
    <row r="10265" spans="1:13" hidden="1" x14ac:dyDescent="0.25">
      <c r="A10265" s="128"/>
      <c r="B10265" s="2"/>
      <c r="C10265" s="139" t="s">
        <v>10471</v>
      </c>
      <c r="D10265" s="124" t="s">
        <v>10472</v>
      </c>
      <c r="E10265" s="118" t="s">
        <v>48</v>
      </c>
      <c r="F10265" s="124" t="s">
        <v>35249</v>
      </c>
      <c r="G10265" s="118" t="s">
        <v>2</v>
      </c>
      <c r="H10265" s="137"/>
      <c r="I10265" s="119"/>
      <c r="J10265" s="129"/>
      <c r="K10265" s="129"/>
      <c r="L10265" s="129">
        <v>0</v>
      </c>
      <c r="M10265" s="134" t="s">
        <v>24306</v>
      </c>
    </row>
    <row r="10266" spans="1:13" hidden="1" x14ac:dyDescent="0.25">
      <c r="A10266" s="128"/>
      <c r="B10266" s="2"/>
      <c r="C10266" s="139" t="s">
        <v>10473</v>
      </c>
      <c r="D10266" s="124" t="s">
        <v>10474</v>
      </c>
      <c r="E10266" s="118" t="s">
        <v>48</v>
      </c>
      <c r="F10266" s="124" t="s">
        <v>35249</v>
      </c>
      <c r="G10266" s="118" t="s">
        <v>2</v>
      </c>
      <c r="H10266" s="137"/>
      <c r="I10266" s="119"/>
      <c r="J10266" s="129"/>
      <c r="K10266" s="129"/>
      <c r="L10266" s="129">
        <v>0</v>
      </c>
      <c r="M10266" s="134" t="s">
        <v>24307</v>
      </c>
    </row>
    <row r="10267" spans="1:13" hidden="1" x14ac:dyDescent="0.25">
      <c r="A10267" s="128"/>
      <c r="B10267" s="2"/>
      <c r="C10267" s="139" t="s">
        <v>10475</v>
      </c>
      <c r="D10267" s="124" t="s">
        <v>10476</v>
      </c>
      <c r="E10267" s="118" t="s">
        <v>48</v>
      </c>
      <c r="F10267" s="124" t="s">
        <v>35249</v>
      </c>
      <c r="G10267" s="118" t="s">
        <v>2</v>
      </c>
      <c r="H10267" s="137"/>
      <c r="I10267" s="119"/>
      <c r="J10267" s="129"/>
      <c r="K10267" s="129"/>
      <c r="L10267" s="129">
        <v>0</v>
      </c>
      <c r="M10267" s="134"/>
    </row>
    <row r="10268" spans="1:13" hidden="1" x14ac:dyDescent="0.25">
      <c r="A10268" s="128"/>
      <c r="B10268" s="2"/>
      <c r="C10268" s="139" t="s">
        <v>10477</v>
      </c>
      <c r="D10268" s="124" t="s">
        <v>10478</v>
      </c>
      <c r="E10268" s="118" t="s">
        <v>48</v>
      </c>
      <c r="F10268" s="124" t="s">
        <v>35249</v>
      </c>
      <c r="G10268" s="118" t="s">
        <v>2</v>
      </c>
      <c r="H10268" s="137"/>
      <c r="I10268" s="119"/>
      <c r="J10268" s="129"/>
      <c r="K10268" s="129"/>
      <c r="L10268" s="129">
        <v>0</v>
      </c>
      <c r="M10268" s="134" t="s">
        <v>24308</v>
      </c>
    </row>
    <row r="10269" spans="1:13" hidden="1" x14ac:dyDescent="0.25">
      <c r="A10269" s="128"/>
      <c r="B10269" s="2"/>
      <c r="C10269" s="139" t="s">
        <v>10479</v>
      </c>
      <c r="D10269" s="124" t="s">
        <v>10480</v>
      </c>
      <c r="E10269" s="118" t="s">
        <v>48</v>
      </c>
      <c r="F10269" s="124" t="s">
        <v>35249</v>
      </c>
      <c r="G10269" s="118" t="s">
        <v>2</v>
      </c>
      <c r="H10269" s="137"/>
      <c r="I10269" s="119"/>
      <c r="J10269" s="129"/>
      <c r="K10269" s="129"/>
      <c r="L10269" s="129">
        <v>0</v>
      </c>
      <c r="M10269" s="134" t="s">
        <v>24309</v>
      </c>
    </row>
    <row r="10270" spans="1:13" hidden="1" x14ac:dyDescent="0.25">
      <c r="A10270" s="128"/>
      <c r="B10270" s="2"/>
      <c r="C10270" s="139" t="s">
        <v>19163</v>
      </c>
      <c r="D10270" s="124" t="s">
        <v>19162</v>
      </c>
      <c r="E10270" s="118" t="s">
        <v>48</v>
      </c>
      <c r="F10270" s="124" t="s">
        <v>35249</v>
      </c>
      <c r="G10270" s="118" t="s">
        <v>34659</v>
      </c>
      <c r="H10270" s="137"/>
      <c r="I10270" s="119"/>
      <c r="J10270" s="129"/>
      <c r="K10270" s="129"/>
      <c r="L10270" s="129">
        <v>0</v>
      </c>
      <c r="M10270" s="134" t="s">
        <v>24310</v>
      </c>
    </row>
    <row r="10271" spans="1:13" hidden="1" x14ac:dyDescent="0.25">
      <c r="A10271" s="128"/>
      <c r="B10271" s="2"/>
      <c r="C10271" s="139" t="s">
        <v>10481</v>
      </c>
      <c r="D10271" s="124" t="s">
        <v>10482</v>
      </c>
      <c r="E10271" s="118" t="s">
        <v>48</v>
      </c>
      <c r="F10271" s="124" t="s">
        <v>35249</v>
      </c>
      <c r="G10271" s="118" t="s">
        <v>2</v>
      </c>
      <c r="H10271" s="137"/>
      <c r="I10271" s="119"/>
      <c r="J10271" s="129"/>
      <c r="K10271" s="129"/>
      <c r="L10271" s="129">
        <v>0</v>
      </c>
      <c r="M10271" s="134" t="s">
        <v>24311</v>
      </c>
    </row>
    <row r="10272" spans="1:13" hidden="1" x14ac:dyDescent="0.25">
      <c r="A10272" s="128"/>
      <c r="B10272" s="2"/>
      <c r="C10272" s="139" t="s">
        <v>19161</v>
      </c>
      <c r="D10272" s="124" t="s">
        <v>19160</v>
      </c>
      <c r="E10272" s="118" t="s">
        <v>48</v>
      </c>
      <c r="F10272" s="124" t="s">
        <v>35249</v>
      </c>
      <c r="G10272" s="118" t="s">
        <v>34659</v>
      </c>
      <c r="H10272" s="137"/>
      <c r="I10272" s="119"/>
      <c r="J10272" s="129"/>
      <c r="K10272" s="129"/>
      <c r="L10272" s="129">
        <v>0</v>
      </c>
      <c r="M10272" s="134" t="s">
        <v>24312</v>
      </c>
    </row>
    <row r="10273" spans="1:13" hidden="1" x14ac:dyDescent="0.25">
      <c r="A10273" s="128"/>
      <c r="B10273" s="2"/>
      <c r="C10273" s="139" t="s">
        <v>19167</v>
      </c>
      <c r="D10273" s="124" t="s">
        <v>19166</v>
      </c>
      <c r="E10273" s="118" t="s">
        <v>48</v>
      </c>
      <c r="F10273" s="124" t="s">
        <v>35249</v>
      </c>
      <c r="G10273" s="118" t="s">
        <v>34659</v>
      </c>
      <c r="H10273" s="137"/>
      <c r="I10273" s="119"/>
      <c r="J10273" s="129"/>
      <c r="K10273" s="129"/>
      <c r="L10273" s="129">
        <v>0</v>
      </c>
      <c r="M10273" s="134" t="s">
        <v>24313</v>
      </c>
    </row>
    <row r="10274" spans="1:13" hidden="1" x14ac:dyDescent="0.25">
      <c r="A10274" s="128"/>
      <c r="B10274" s="2"/>
      <c r="C10274" s="139" t="s">
        <v>19165</v>
      </c>
      <c r="D10274" s="124" t="s">
        <v>19164</v>
      </c>
      <c r="E10274" s="118" t="s">
        <v>48</v>
      </c>
      <c r="F10274" s="124" t="s">
        <v>35249</v>
      </c>
      <c r="G10274" s="118" t="s">
        <v>34659</v>
      </c>
      <c r="H10274" s="137"/>
      <c r="I10274" s="119"/>
      <c r="J10274" s="129">
        <v>1.2</v>
      </c>
      <c r="K10274" s="129">
        <v>2.4</v>
      </c>
      <c r="L10274" s="129">
        <v>2.88</v>
      </c>
      <c r="M10274" s="134" t="s">
        <v>24314</v>
      </c>
    </row>
    <row r="10275" spans="1:13" hidden="1" x14ac:dyDescent="0.25">
      <c r="A10275" s="128"/>
      <c r="B10275" s="2"/>
      <c r="C10275" s="139" t="s">
        <v>10483</v>
      </c>
      <c r="D10275" s="124" t="s">
        <v>10484</v>
      </c>
      <c r="E10275" s="118" t="s">
        <v>48</v>
      </c>
      <c r="F10275" s="124" t="s">
        <v>35249</v>
      </c>
      <c r="G10275" s="118" t="s">
        <v>2</v>
      </c>
      <c r="H10275" s="137"/>
      <c r="I10275" s="119"/>
      <c r="J10275" s="129"/>
      <c r="K10275" s="129"/>
      <c r="L10275" s="129">
        <v>0</v>
      </c>
      <c r="M10275" s="134" t="s">
        <v>24315</v>
      </c>
    </row>
    <row r="10276" spans="1:13" hidden="1" x14ac:dyDescent="0.25">
      <c r="A10276" s="128"/>
      <c r="B10276" s="2"/>
      <c r="C10276" s="139" t="s">
        <v>19169</v>
      </c>
      <c r="D10276" s="124" t="s">
        <v>19168</v>
      </c>
      <c r="E10276" s="118" t="s">
        <v>48</v>
      </c>
      <c r="F10276" s="124" t="s">
        <v>35249</v>
      </c>
      <c r="G10276" s="118" t="s">
        <v>34659</v>
      </c>
      <c r="H10276" s="137"/>
      <c r="I10276" s="119"/>
      <c r="J10276" s="129"/>
      <c r="K10276" s="129"/>
      <c r="L10276" s="129">
        <v>0</v>
      </c>
      <c r="M10276" s="134" t="s">
        <v>24316</v>
      </c>
    </row>
    <row r="10277" spans="1:13" hidden="1" x14ac:dyDescent="0.25">
      <c r="A10277" s="128"/>
      <c r="B10277" s="2"/>
      <c r="C10277" s="139" t="s">
        <v>10485</v>
      </c>
      <c r="D10277" s="124" t="s">
        <v>10486</v>
      </c>
      <c r="E10277" s="118" t="s">
        <v>48</v>
      </c>
      <c r="F10277" s="124" t="s">
        <v>35249</v>
      </c>
      <c r="G10277" s="118" t="s">
        <v>2</v>
      </c>
      <c r="H10277" s="137"/>
      <c r="I10277" s="119"/>
      <c r="J10277" s="129"/>
      <c r="K10277" s="129"/>
      <c r="L10277" s="129">
        <v>0</v>
      </c>
      <c r="M10277" s="134" t="s">
        <v>24317</v>
      </c>
    </row>
    <row r="10278" spans="1:13" hidden="1" x14ac:dyDescent="0.25">
      <c r="A10278" s="128"/>
      <c r="B10278" s="2"/>
      <c r="C10278" s="139" t="s">
        <v>10487</v>
      </c>
      <c r="D10278" s="124" t="s">
        <v>10488</v>
      </c>
      <c r="E10278" s="118" t="s">
        <v>48</v>
      </c>
      <c r="F10278" s="124" t="s">
        <v>35249</v>
      </c>
      <c r="G10278" s="118" t="s">
        <v>2</v>
      </c>
      <c r="H10278" s="137"/>
      <c r="I10278" s="119"/>
      <c r="J10278" s="129"/>
      <c r="K10278" s="129"/>
      <c r="L10278" s="129">
        <v>0</v>
      </c>
      <c r="M10278" s="134" t="s">
        <v>24318</v>
      </c>
    </row>
    <row r="10279" spans="1:13" hidden="1" x14ac:dyDescent="0.25">
      <c r="A10279" s="128"/>
      <c r="B10279" s="2"/>
      <c r="C10279" s="139" t="s">
        <v>10489</v>
      </c>
      <c r="D10279" s="124" t="s">
        <v>10490</v>
      </c>
      <c r="E10279" s="118" t="s">
        <v>48</v>
      </c>
      <c r="F10279" s="124" t="s">
        <v>35249</v>
      </c>
      <c r="G10279" s="118" t="s">
        <v>2</v>
      </c>
      <c r="H10279" s="137"/>
      <c r="I10279" s="119"/>
      <c r="J10279" s="129"/>
      <c r="K10279" s="129"/>
      <c r="L10279" s="129">
        <v>0</v>
      </c>
      <c r="M10279" s="134" t="s">
        <v>24319</v>
      </c>
    </row>
    <row r="10280" spans="1:13" hidden="1" x14ac:dyDescent="0.25">
      <c r="A10280" s="128"/>
      <c r="B10280" s="2"/>
      <c r="C10280" s="139" t="s">
        <v>19159</v>
      </c>
      <c r="D10280" s="124" t="s">
        <v>19158</v>
      </c>
      <c r="E10280" s="118" t="s">
        <v>48</v>
      </c>
      <c r="F10280" s="124" t="s">
        <v>35249</v>
      </c>
      <c r="G10280" s="118" t="s">
        <v>34659</v>
      </c>
      <c r="H10280" s="137"/>
      <c r="I10280" s="119"/>
      <c r="J10280" s="129"/>
      <c r="K10280" s="129"/>
      <c r="L10280" s="129">
        <v>0</v>
      </c>
      <c r="M10280" s="134" t="s">
        <v>24320</v>
      </c>
    </row>
    <row r="10281" spans="1:13" hidden="1" x14ac:dyDescent="0.25">
      <c r="A10281" s="128"/>
      <c r="B10281" s="2"/>
      <c r="C10281" s="139" t="s">
        <v>10491</v>
      </c>
      <c r="D10281" s="124" t="s">
        <v>10492</v>
      </c>
      <c r="E10281" s="118" t="s">
        <v>48</v>
      </c>
      <c r="F10281" s="124" t="s">
        <v>35249</v>
      </c>
      <c r="G10281" s="118" t="s">
        <v>2</v>
      </c>
      <c r="H10281" s="137"/>
      <c r="I10281" s="119"/>
      <c r="J10281" s="129"/>
      <c r="K10281" s="129"/>
      <c r="L10281" s="129">
        <v>0</v>
      </c>
      <c r="M10281" s="134" t="s">
        <v>24321</v>
      </c>
    </row>
    <row r="10282" spans="1:13" hidden="1" x14ac:dyDescent="0.25">
      <c r="A10282" s="128"/>
      <c r="B10282" s="2"/>
      <c r="C10282" s="139" t="s">
        <v>10493</v>
      </c>
      <c r="D10282" s="124" t="s">
        <v>10494</v>
      </c>
      <c r="E10282" s="118" t="s">
        <v>48</v>
      </c>
      <c r="F10282" s="124" t="s">
        <v>35249</v>
      </c>
      <c r="G10282" s="118" t="s">
        <v>2</v>
      </c>
      <c r="H10282" s="137"/>
      <c r="I10282" s="119"/>
      <c r="J10282" s="129"/>
      <c r="K10282" s="129"/>
      <c r="L10282" s="129">
        <v>0</v>
      </c>
      <c r="M10282" s="134" t="s">
        <v>24322</v>
      </c>
    </row>
    <row r="10283" spans="1:13" hidden="1" x14ac:dyDescent="0.25">
      <c r="A10283" s="128"/>
      <c r="B10283" s="2"/>
      <c r="C10283" s="139" t="s">
        <v>10495</v>
      </c>
      <c r="D10283" s="124" t="s">
        <v>10496</v>
      </c>
      <c r="E10283" s="118" t="s">
        <v>48</v>
      </c>
      <c r="F10283" s="124" t="s">
        <v>35249</v>
      </c>
      <c r="G10283" s="118" t="s">
        <v>2</v>
      </c>
      <c r="H10283" s="137"/>
      <c r="I10283" s="119"/>
      <c r="J10283" s="129"/>
      <c r="K10283" s="129"/>
      <c r="L10283" s="129">
        <v>0</v>
      </c>
      <c r="M10283" s="134" t="s">
        <v>24323</v>
      </c>
    </row>
    <row r="10284" spans="1:13" hidden="1" x14ac:dyDescent="0.25">
      <c r="A10284" s="128"/>
      <c r="B10284" s="2"/>
      <c r="C10284" s="139" t="s">
        <v>10497</v>
      </c>
      <c r="D10284" s="124" t="s">
        <v>10498</v>
      </c>
      <c r="E10284" s="118" t="s">
        <v>48</v>
      </c>
      <c r="F10284" s="124" t="s">
        <v>35249</v>
      </c>
      <c r="G10284" s="118" t="s">
        <v>2</v>
      </c>
      <c r="H10284" s="137"/>
      <c r="I10284" s="119"/>
      <c r="J10284" s="129"/>
      <c r="K10284" s="129"/>
      <c r="L10284" s="129">
        <v>0</v>
      </c>
      <c r="M10284" s="134" t="s">
        <v>24324</v>
      </c>
    </row>
    <row r="10285" spans="1:13" hidden="1" x14ac:dyDescent="0.25">
      <c r="A10285" s="128"/>
      <c r="B10285" s="2"/>
      <c r="C10285" s="139" t="s">
        <v>10499</v>
      </c>
      <c r="D10285" s="124" t="s">
        <v>10500</v>
      </c>
      <c r="E10285" s="118" t="s">
        <v>48</v>
      </c>
      <c r="F10285" s="124" t="s">
        <v>35249</v>
      </c>
      <c r="G10285" s="118" t="s">
        <v>2</v>
      </c>
      <c r="H10285" s="137"/>
      <c r="I10285" s="119"/>
      <c r="J10285" s="129"/>
      <c r="K10285" s="129"/>
      <c r="L10285" s="129">
        <v>0</v>
      </c>
      <c r="M10285" s="134" t="s">
        <v>24325</v>
      </c>
    </row>
    <row r="10286" spans="1:13" hidden="1" x14ac:dyDescent="0.25">
      <c r="A10286" s="128"/>
      <c r="B10286" s="2"/>
      <c r="C10286" s="139" t="s">
        <v>10501</v>
      </c>
      <c r="D10286" s="124" t="s">
        <v>10502</v>
      </c>
      <c r="E10286" s="118" t="s">
        <v>48</v>
      </c>
      <c r="F10286" s="124" t="s">
        <v>35249</v>
      </c>
      <c r="G10286" s="118" t="s">
        <v>2</v>
      </c>
      <c r="H10286" s="137"/>
      <c r="I10286" s="119"/>
      <c r="J10286" s="129"/>
      <c r="K10286" s="129"/>
      <c r="L10286" s="129">
        <v>0</v>
      </c>
      <c r="M10286" s="134" t="s">
        <v>24326</v>
      </c>
    </row>
    <row r="10287" spans="1:13" hidden="1" x14ac:dyDescent="0.25">
      <c r="A10287" s="128"/>
      <c r="B10287" s="2"/>
      <c r="C10287" s="139" t="s">
        <v>10503</v>
      </c>
      <c r="D10287" s="124" t="s">
        <v>10504</v>
      </c>
      <c r="E10287" s="118" t="s">
        <v>48</v>
      </c>
      <c r="F10287" s="124" t="s">
        <v>35249</v>
      </c>
      <c r="G10287" s="118" t="s">
        <v>2</v>
      </c>
      <c r="H10287" s="137"/>
      <c r="I10287" s="119"/>
      <c r="J10287" s="129"/>
      <c r="K10287" s="129"/>
      <c r="L10287" s="129">
        <v>0</v>
      </c>
      <c r="M10287" s="134" t="s">
        <v>24327</v>
      </c>
    </row>
    <row r="10288" spans="1:13" hidden="1" x14ac:dyDescent="0.25">
      <c r="A10288" s="128"/>
      <c r="B10288" s="2"/>
      <c r="C10288" s="139" t="s">
        <v>10505</v>
      </c>
      <c r="D10288" s="124" t="s">
        <v>10506</v>
      </c>
      <c r="E10288" s="118" t="s">
        <v>48</v>
      </c>
      <c r="F10288" s="124" t="s">
        <v>35249</v>
      </c>
      <c r="G10288" s="118" t="s">
        <v>2</v>
      </c>
      <c r="H10288" s="137"/>
      <c r="I10288" s="119"/>
      <c r="J10288" s="129"/>
      <c r="K10288" s="129"/>
      <c r="L10288" s="129">
        <v>0</v>
      </c>
      <c r="M10288" s="134" t="s">
        <v>24328</v>
      </c>
    </row>
    <row r="10289" spans="1:13" hidden="1" x14ac:dyDescent="0.25">
      <c r="A10289" s="128"/>
      <c r="B10289" s="2"/>
      <c r="C10289" s="139" t="s">
        <v>10507</v>
      </c>
      <c r="D10289" s="124" t="s">
        <v>10508</v>
      </c>
      <c r="E10289" s="118" t="s">
        <v>48</v>
      </c>
      <c r="F10289" s="124" t="s">
        <v>35249</v>
      </c>
      <c r="G10289" s="118" t="s">
        <v>2</v>
      </c>
      <c r="H10289" s="137"/>
      <c r="I10289" s="119"/>
      <c r="J10289" s="129"/>
      <c r="K10289" s="129"/>
      <c r="L10289" s="129">
        <v>0</v>
      </c>
      <c r="M10289" s="134" t="s">
        <v>24329</v>
      </c>
    </row>
    <row r="10290" spans="1:13" hidden="1" x14ac:dyDescent="0.25">
      <c r="A10290" s="128"/>
      <c r="B10290" s="2"/>
      <c r="C10290" s="139" t="s">
        <v>10509</v>
      </c>
      <c r="D10290" s="124" t="s">
        <v>10510</v>
      </c>
      <c r="E10290" s="118" t="s">
        <v>48</v>
      </c>
      <c r="F10290" s="124" t="s">
        <v>35249</v>
      </c>
      <c r="G10290" s="118" t="s">
        <v>2</v>
      </c>
      <c r="H10290" s="137"/>
      <c r="I10290" s="119"/>
      <c r="J10290" s="129"/>
      <c r="K10290" s="129"/>
      <c r="L10290" s="129">
        <v>0</v>
      </c>
      <c r="M10290" s="134" t="s">
        <v>24330</v>
      </c>
    </row>
    <row r="10291" spans="1:13" hidden="1" x14ac:dyDescent="0.25">
      <c r="A10291" s="128"/>
      <c r="B10291" s="2"/>
      <c r="C10291" s="139" t="s">
        <v>10511</v>
      </c>
      <c r="D10291" s="124" t="s">
        <v>10512</v>
      </c>
      <c r="E10291" s="118" t="s">
        <v>48</v>
      </c>
      <c r="F10291" s="124" t="s">
        <v>35249</v>
      </c>
      <c r="G10291" s="118" t="s">
        <v>2</v>
      </c>
      <c r="H10291" s="137"/>
      <c r="I10291" s="119"/>
      <c r="J10291" s="129"/>
      <c r="K10291" s="129"/>
      <c r="L10291" s="129">
        <v>0</v>
      </c>
      <c r="M10291" s="134" t="s">
        <v>24331</v>
      </c>
    </row>
    <row r="10292" spans="1:13" hidden="1" x14ac:dyDescent="0.25">
      <c r="A10292" s="128"/>
      <c r="B10292" s="2"/>
      <c r="C10292" s="139" t="s">
        <v>10513</v>
      </c>
      <c r="D10292" s="124" t="s">
        <v>10514</v>
      </c>
      <c r="E10292" s="118" t="s">
        <v>48</v>
      </c>
      <c r="F10292" s="124" t="s">
        <v>35249</v>
      </c>
      <c r="G10292" s="118" t="s">
        <v>2</v>
      </c>
      <c r="H10292" s="137"/>
      <c r="I10292" s="119"/>
      <c r="J10292" s="129"/>
      <c r="K10292" s="129"/>
      <c r="L10292" s="129">
        <v>0</v>
      </c>
      <c r="M10292" s="134" t="s">
        <v>24332</v>
      </c>
    </row>
    <row r="10293" spans="1:13" hidden="1" x14ac:dyDescent="0.25">
      <c r="A10293" s="128"/>
      <c r="B10293" s="2"/>
      <c r="C10293" s="139" t="s">
        <v>10515</v>
      </c>
      <c r="D10293" s="124" t="s">
        <v>10516</v>
      </c>
      <c r="E10293" s="118" t="s">
        <v>48</v>
      </c>
      <c r="F10293" s="124" t="s">
        <v>35249</v>
      </c>
      <c r="G10293" s="118" t="s">
        <v>2</v>
      </c>
      <c r="H10293" s="137"/>
      <c r="I10293" s="119"/>
      <c r="J10293" s="129"/>
      <c r="K10293" s="129"/>
      <c r="L10293" s="129">
        <v>0</v>
      </c>
      <c r="M10293" s="134" t="s">
        <v>24333</v>
      </c>
    </row>
    <row r="10294" spans="1:13" hidden="1" x14ac:dyDescent="0.25">
      <c r="A10294" s="128"/>
      <c r="B10294" s="2"/>
      <c r="C10294" s="139" t="s">
        <v>10517</v>
      </c>
      <c r="D10294" s="124" t="s">
        <v>10518</v>
      </c>
      <c r="E10294" s="118" t="s">
        <v>48</v>
      </c>
      <c r="F10294" s="124" t="s">
        <v>35249</v>
      </c>
      <c r="G10294" s="118" t="s">
        <v>2</v>
      </c>
      <c r="H10294" s="137"/>
      <c r="I10294" s="119"/>
      <c r="J10294" s="129"/>
      <c r="K10294" s="129"/>
      <c r="L10294" s="129">
        <v>0</v>
      </c>
      <c r="M10294" s="134" t="s">
        <v>24334</v>
      </c>
    </row>
    <row r="10295" spans="1:13" hidden="1" x14ac:dyDescent="0.25">
      <c r="A10295" s="128"/>
      <c r="B10295" s="2"/>
      <c r="C10295" s="139" t="s">
        <v>10519</v>
      </c>
      <c r="D10295" s="124" t="s">
        <v>10520</v>
      </c>
      <c r="E10295" s="118" t="s">
        <v>48</v>
      </c>
      <c r="F10295" s="124" t="s">
        <v>35249</v>
      </c>
      <c r="G10295" s="118" t="s">
        <v>2</v>
      </c>
      <c r="H10295" s="137"/>
      <c r="I10295" s="119"/>
      <c r="J10295" s="129"/>
      <c r="K10295" s="129"/>
      <c r="L10295" s="129">
        <v>0</v>
      </c>
      <c r="M10295" s="134" t="s">
        <v>24335</v>
      </c>
    </row>
    <row r="10296" spans="1:13" hidden="1" x14ac:dyDescent="0.25">
      <c r="A10296" s="128"/>
      <c r="B10296" s="2"/>
      <c r="C10296" s="139" t="s">
        <v>10521</v>
      </c>
      <c r="D10296" s="124" t="s">
        <v>10522</v>
      </c>
      <c r="E10296" s="118" t="s">
        <v>48</v>
      </c>
      <c r="F10296" s="124" t="s">
        <v>35249</v>
      </c>
      <c r="G10296" s="118" t="s">
        <v>2</v>
      </c>
      <c r="H10296" s="137"/>
      <c r="I10296" s="119"/>
      <c r="J10296" s="129"/>
      <c r="K10296" s="129"/>
      <c r="L10296" s="129">
        <v>0</v>
      </c>
      <c r="M10296" s="134" t="s">
        <v>24336</v>
      </c>
    </row>
    <row r="10297" spans="1:13" hidden="1" x14ac:dyDescent="0.25">
      <c r="A10297" s="128"/>
      <c r="B10297" s="2"/>
      <c r="C10297" s="139" t="s">
        <v>10523</v>
      </c>
      <c r="D10297" s="124" t="s">
        <v>10524</v>
      </c>
      <c r="E10297" s="118" t="s">
        <v>48</v>
      </c>
      <c r="F10297" s="124" t="s">
        <v>35249</v>
      </c>
      <c r="G10297" s="118" t="s">
        <v>2</v>
      </c>
      <c r="H10297" s="137"/>
      <c r="I10297" s="119"/>
      <c r="J10297" s="129"/>
      <c r="K10297" s="129"/>
      <c r="L10297" s="129">
        <v>0</v>
      </c>
      <c r="M10297" s="134" t="s">
        <v>24337</v>
      </c>
    </row>
    <row r="10298" spans="1:13" hidden="1" x14ac:dyDescent="0.25">
      <c r="A10298" s="128"/>
      <c r="B10298" s="2"/>
      <c r="C10298" s="139" t="s">
        <v>10525</v>
      </c>
      <c r="D10298" s="124" t="s">
        <v>10526</v>
      </c>
      <c r="E10298" s="118" t="s">
        <v>48</v>
      </c>
      <c r="F10298" s="124" t="s">
        <v>35249</v>
      </c>
      <c r="G10298" s="118" t="s">
        <v>2</v>
      </c>
      <c r="H10298" s="137"/>
      <c r="I10298" s="119"/>
      <c r="J10298" s="129"/>
      <c r="K10298" s="129"/>
      <c r="L10298" s="129">
        <v>0</v>
      </c>
      <c r="M10298" s="134" t="s">
        <v>24338</v>
      </c>
    </row>
    <row r="10299" spans="1:13" hidden="1" x14ac:dyDescent="0.25">
      <c r="A10299" s="128"/>
      <c r="B10299" s="2"/>
      <c r="C10299" s="139" t="s">
        <v>10527</v>
      </c>
      <c r="D10299" s="124" t="s">
        <v>10528</v>
      </c>
      <c r="E10299" s="118" t="s">
        <v>48</v>
      </c>
      <c r="F10299" s="124" t="s">
        <v>35249</v>
      </c>
      <c r="G10299" s="118" t="s">
        <v>2</v>
      </c>
      <c r="H10299" s="137"/>
      <c r="I10299" s="119"/>
      <c r="J10299" s="129"/>
      <c r="K10299" s="129"/>
      <c r="L10299" s="129">
        <v>0</v>
      </c>
      <c r="M10299" s="134" t="s">
        <v>24339</v>
      </c>
    </row>
    <row r="10300" spans="1:13" hidden="1" x14ac:dyDescent="0.25">
      <c r="A10300" s="128"/>
      <c r="B10300" s="2"/>
      <c r="C10300" s="139" t="s">
        <v>10529</v>
      </c>
      <c r="D10300" s="124" t="s">
        <v>10530</v>
      </c>
      <c r="E10300" s="118" t="s">
        <v>48</v>
      </c>
      <c r="F10300" s="124" t="s">
        <v>35249</v>
      </c>
      <c r="G10300" s="118" t="s">
        <v>2</v>
      </c>
      <c r="H10300" s="137"/>
      <c r="I10300" s="119"/>
      <c r="J10300" s="129"/>
      <c r="K10300" s="129"/>
      <c r="L10300" s="129">
        <v>0</v>
      </c>
      <c r="M10300" s="134" t="s">
        <v>24340</v>
      </c>
    </row>
    <row r="10301" spans="1:13" hidden="1" x14ac:dyDescent="0.25">
      <c r="A10301" s="128"/>
      <c r="B10301" s="2"/>
      <c r="C10301" s="139" t="s">
        <v>10531</v>
      </c>
      <c r="D10301" s="124" t="s">
        <v>10532</v>
      </c>
      <c r="E10301" s="118" t="s">
        <v>48</v>
      </c>
      <c r="F10301" s="124" t="s">
        <v>35249</v>
      </c>
      <c r="G10301" s="118" t="s">
        <v>2</v>
      </c>
      <c r="H10301" s="137"/>
      <c r="I10301" s="119"/>
      <c r="J10301" s="129"/>
      <c r="K10301" s="129"/>
      <c r="L10301" s="129">
        <v>0</v>
      </c>
      <c r="M10301" s="134" t="s">
        <v>24341</v>
      </c>
    </row>
    <row r="10302" spans="1:13" hidden="1" x14ac:dyDescent="0.25">
      <c r="A10302" s="128"/>
      <c r="B10302" s="2"/>
      <c r="C10302" s="139" t="s">
        <v>10533</v>
      </c>
      <c r="D10302" s="124" t="s">
        <v>10534</v>
      </c>
      <c r="E10302" s="118" t="s">
        <v>48</v>
      </c>
      <c r="F10302" s="124" t="s">
        <v>35249</v>
      </c>
      <c r="G10302" s="118" t="s">
        <v>2</v>
      </c>
      <c r="H10302" s="137"/>
      <c r="I10302" s="119"/>
      <c r="J10302" s="129"/>
      <c r="K10302" s="129"/>
      <c r="L10302" s="129">
        <v>0</v>
      </c>
      <c r="M10302" s="134" t="s">
        <v>24342</v>
      </c>
    </row>
    <row r="10303" spans="1:13" hidden="1" x14ac:dyDescent="0.25">
      <c r="A10303" s="128"/>
      <c r="B10303" s="2"/>
      <c r="C10303" s="139" t="s">
        <v>10535</v>
      </c>
      <c r="D10303" s="124" t="s">
        <v>10536</v>
      </c>
      <c r="E10303" s="118" t="s">
        <v>48</v>
      </c>
      <c r="F10303" s="124" t="s">
        <v>35249</v>
      </c>
      <c r="G10303" s="118" t="s">
        <v>2</v>
      </c>
      <c r="H10303" s="137"/>
      <c r="I10303" s="119"/>
      <c r="J10303" s="129"/>
      <c r="K10303" s="129"/>
      <c r="L10303" s="129">
        <v>0</v>
      </c>
      <c r="M10303" s="134" t="s">
        <v>24343</v>
      </c>
    </row>
    <row r="10304" spans="1:13" hidden="1" x14ac:dyDescent="0.25">
      <c r="A10304" s="128"/>
      <c r="B10304" s="2"/>
      <c r="C10304" s="139" t="s">
        <v>10537</v>
      </c>
      <c r="D10304" s="124" t="s">
        <v>10538</v>
      </c>
      <c r="E10304" s="118" t="s">
        <v>48</v>
      </c>
      <c r="F10304" s="124" t="s">
        <v>35249</v>
      </c>
      <c r="G10304" s="118" t="s">
        <v>2</v>
      </c>
      <c r="H10304" s="137"/>
      <c r="I10304" s="119"/>
      <c r="J10304" s="129"/>
      <c r="K10304" s="129"/>
      <c r="L10304" s="129">
        <v>0</v>
      </c>
      <c r="M10304" s="134" t="s">
        <v>24344</v>
      </c>
    </row>
    <row r="10305" spans="1:13" hidden="1" x14ac:dyDescent="0.25">
      <c r="A10305" s="128"/>
      <c r="B10305" s="2"/>
      <c r="C10305" s="139" t="s">
        <v>10539</v>
      </c>
      <c r="D10305" s="124" t="s">
        <v>10540</v>
      </c>
      <c r="E10305" s="118" t="s">
        <v>48</v>
      </c>
      <c r="F10305" s="124" t="s">
        <v>35249</v>
      </c>
      <c r="G10305" s="118" t="s">
        <v>2</v>
      </c>
      <c r="H10305" s="137"/>
      <c r="I10305" s="119"/>
      <c r="J10305" s="129"/>
      <c r="K10305" s="129"/>
      <c r="L10305" s="129">
        <v>0</v>
      </c>
      <c r="M10305" s="134" t="s">
        <v>24345</v>
      </c>
    </row>
    <row r="10306" spans="1:13" hidden="1" x14ac:dyDescent="0.25">
      <c r="A10306" s="128"/>
      <c r="B10306" s="2"/>
      <c r="C10306" s="139" t="s">
        <v>10541</v>
      </c>
      <c r="D10306" s="124" t="s">
        <v>10542</v>
      </c>
      <c r="E10306" s="118" t="s">
        <v>48</v>
      </c>
      <c r="F10306" s="124" t="s">
        <v>35249</v>
      </c>
      <c r="G10306" s="118" t="s">
        <v>2</v>
      </c>
      <c r="H10306" s="137"/>
      <c r="I10306" s="119"/>
      <c r="J10306" s="129"/>
      <c r="K10306" s="129"/>
      <c r="L10306" s="129">
        <v>0</v>
      </c>
      <c r="M10306" s="134" t="s">
        <v>24346</v>
      </c>
    </row>
    <row r="10307" spans="1:13" hidden="1" x14ac:dyDescent="0.25">
      <c r="A10307" s="128"/>
      <c r="B10307" s="2"/>
      <c r="C10307" s="139" t="s">
        <v>10543</v>
      </c>
      <c r="D10307" s="124" t="s">
        <v>10544</v>
      </c>
      <c r="E10307" s="118" t="s">
        <v>48</v>
      </c>
      <c r="F10307" s="124" t="s">
        <v>35249</v>
      </c>
      <c r="G10307" s="118" t="s">
        <v>2</v>
      </c>
      <c r="H10307" s="137"/>
      <c r="I10307" s="119"/>
      <c r="J10307" s="129">
        <v>1.2</v>
      </c>
      <c r="K10307" s="129">
        <v>2.4</v>
      </c>
      <c r="L10307" s="129">
        <v>2.88</v>
      </c>
      <c r="M10307" s="134" t="s">
        <v>24347</v>
      </c>
    </row>
    <row r="10308" spans="1:13" hidden="1" x14ac:dyDescent="0.25">
      <c r="A10308" s="128"/>
      <c r="B10308" s="2"/>
      <c r="C10308" s="139" t="s">
        <v>10545</v>
      </c>
      <c r="D10308" s="124" t="s">
        <v>10546</v>
      </c>
      <c r="E10308" s="118" t="s">
        <v>48</v>
      </c>
      <c r="F10308" s="124" t="s">
        <v>35249</v>
      </c>
      <c r="G10308" s="118" t="s">
        <v>2</v>
      </c>
      <c r="H10308" s="137"/>
      <c r="I10308" s="119"/>
      <c r="J10308" s="129"/>
      <c r="K10308" s="129"/>
      <c r="L10308" s="129">
        <v>0</v>
      </c>
      <c r="M10308" s="134" t="s">
        <v>24348</v>
      </c>
    </row>
    <row r="10309" spans="1:13" hidden="1" x14ac:dyDescent="0.25">
      <c r="A10309" s="128"/>
      <c r="B10309" s="2"/>
      <c r="C10309" s="139" t="s">
        <v>10547</v>
      </c>
      <c r="D10309" s="124" t="s">
        <v>10548</v>
      </c>
      <c r="E10309" s="118" t="s">
        <v>48</v>
      </c>
      <c r="F10309" s="124" t="s">
        <v>35249</v>
      </c>
      <c r="G10309" s="118" t="s">
        <v>2</v>
      </c>
      <c r="H10309" s="137"/>
      <c r="I10309" s="119"/>
      <c r="J10309" s="129"/>
      <c r="K10309" s="129"/>
      <c r="L10309" s="129">
        <v>0</v>
      </c>
      <c r="M10309" s="134" t="s">
        <v>24349</v>
      </c>
    </row>
    <row r="10310" spans="1:13" hidden="1" x14ac:dyDescent="0.25">
      <c r="A10310" s="128"/>
      <c r="B10310" s="2"/>
      <c r="C10310" s="139" t="s">
        <v>19125</v>
      </c>
      <c r="D10310" s="124" t="s">
        <v>19124</v>
      </c>
      <c r="E10310" s="118" t="s">
        <v>48</v>
      </c>
      <c r="F10310" s="124" t="s">
        <v>35249</v>
      </c>
      <c r="G10310" s="118" t="s">
        <v>34659</v>
      </c>
      <c r="H10310" s="137"/>
      <c r="I10310" s="119"/>
      <c r="J10310" s="129"/>
      <c r="K10310" s="129"/>
      <c r="L10310" s="129">
        <v>0</v>
      </c>
      <c r="M10310" s="134" t="s">
        <v>24350</v>
      </c>
    </row>
    <row r="10311" spans="1:13" hidden="1" x14ac:dyDescent="0.25">
      <c r="A10311" s="128"/>
      <c r="B10311" s="2"/>
      <c r="C10311" s="139" t="s">
        <v>19127</v>
      </c>
      <c r="D10311" s="124" t="s">
        <v>19126</v>
      </c>
      <c r="E10311" s="118" t="s">
        <v>48</v>
      </c>
      <c r="F10311" s="124" t="s">
        <v>35249</v>
      </c>
      <c r="G10311" s="118" t="s">
        <v>34659</v>
      </c>
      <c r="H10311" s="137"/>
      <c r="I10311" s="119"/>
      <c r="J10311" s="129"/>
      <c r="K10311" s="129"/>
      <c r="L10311" s="129">
        <v>0</v>
      </c>
      <c r="M10311" s="134" t="s">
        <v>24351</v>
      </c>
    </row>
    <row r="10312" spans="1:13" hidden="1" x14ac:dyDescent="0.25">
      <c r="A10312" s="128"/>
      <c r="B10312" s="2"/>
      <c r="C10312" s="139" t="s">
        <v>19123</v>
      </c>
      <c r="D10312" s="124" t="s">
        <v>19122</v>
      </c>
      <c r="E10312" s="118" t="s">
        <v>48</v>
      </c>
      <c r="F10312" s="124" t="s">
        <v>35249</v>
      </c>
      <c r="G10312" s="118" t="s">
        <v>34659</v>
      </c>
      <c r="H10312" s="137"/>
      <c r="I10312" s="119"/>
      <c r="J10312" s="129"/>
      <c r="K10312" s="129"/>
      <c r="L10312" s="129">
        <v>0</v>
      </c>
      <c r="M10312" s="134" t="s">
        <v>24352</v>
      </c>
    </row>
    <row r="10313" spans="1:13" hidden="1" x14ac:dyDescent="0.25">
      <c r="A10313" s="128"/>
      <c r="B10313" s="2"/>
      <c r="C10313" s="139" t="s">
        <v>19121</v>
      </c>
      <c r="D10313" s="124" t="s">
        <v>19120</v>
      </c>
      <c r="E10313" s="118" t="s">
        <v>48</v>
      </c>
      <c r="F10313" s="124" t="s">
        <v>35249</v>
      </c>
      <c r="G10313" s="118" t="s">
        <v>34659</v>
      </c>
      <c r="H10313" s="137"/>
      <c r="I10313" s="119"/>
      <c r="J10313" s="129"/>
      <c r="K10313" s="129"/>
      <c r="L10313" s="129">
        <v>0</v>
      </c>
      <c r="M10313" s="134" t="s">
        <v>24353</v>
      </c>
    </row>
    <row r="10314" spans="1:13" hidden="1" x14ac:dyDescent="0.25">
      <c r="A10314" s="128"/>
      <c r="B10314" s="2"/>
      <c r="C10314" s="139" t="s">
        <v>19117</v>
      </c>
      <c r="D10314" s="124" t="s">
        <v>19116</v>
      </c>
      <c r="E10314" s="118" t="s">
        <v>48</v>
      </c>
      <c r="F10314" s="124" t="s">
        <v>35249</v>
      </c>
      <c r="G10314" s="118" t="s">
        <v>34659</v>
      </c>
      <c r="H10314" s="137"/>
      <c r="I10314" s="119"/>
      <c r="J10314" s="129">
        <v>1.2</v>
      </c>
      <c r="K10314" s="129">
        <v>2.4</v>
      </c>
      <c r="L10314" s="129">
        <v>2.88</v>
      </c>
      <c r="M10314" s="134" t="s">
        <v>24354</v>
      </c>
    </row>
    <row r="10315" spans="1:13" hidden="1" x14ac:dyDescent="0.25">
      <c r="A10315" s="128"/>
      <c r="B10315" s="2"/>
      <c r="C10315" s="139" t="s">
        <v>19115</v>
      </c>
      <c r="D10315" s="124" t="s">
        <v>19114</v>
      </c>
      <c r="E10315" s="118" t="s">
        <v>48</v>
      </c>
      <c r="F10315" s="124" t="s">
        <v>35249</v>
      </c>
      <c r="G10315" s="118" t="s">
        <v>34659</v>
      </c>
      <c r="H10315" s="137"/>
      <c r="I10315" s="119"/>
      <c r="J10315" s="129"/>
      <c r="K10315" s="129"/>
      <c r="L10315" s="129">
        <v>0</v>
      </c>
      <c r="M10315" s="134" t="s">
        <v>24355</v>
      </c>
    </row>
    <row r="10316" spans="1:13" hidden="1" x14ac:dyDescent="0.25">
      <c r="A10316" s="128"/>
      <c r="B10316" s="2"/>
      <c r="C10316" s="139" t="s">
        <v>19103</v>
      </c>
      <c r="D10316" s="124" t="s">
        <v>19102</v>
      </c>
      <c r="E10316" s="118" t="s">
        <v>48</v>
      </c>
      <c r="F10316" s="124" t="s">
        <v>35249</v>
      </c>
      <c r="G10316" s="118" t="s">
        <v>34659</v>
      </c>
      <c r="H10316" s="137"/>
      <c r="I10316" s="119"/>
      <c r="J10316" s="129"/>
      <c r="K10316" s="129"/>
      <c r="L10316" s="129">
        <v>0</v>
      </c>
      <c r="M10316" s="134" t="s">
        <v>24356</v>
      </c>
    </row>
    <row r="10317" spans="1:13" hidden="1" x14ac:dyDescent="0.25">
      <c r="A10317" s="128"/>
      <c r="B10317" s="2"/>
      <c r="C10317" s="139" t="s">
        <v>19101</v>
      </c>
      <c r="D10317" s="124" t="s">
        <v>19100</v>
      </c>
      <c r="E10317" s="118" t="s">
        <v>48</v>
      </c>
      <c r="F10317" s="124" t="s">
        <v>35249</v>
      </c>
      <c r="G10317" s="118" t="s">
        <v>34659</v>
      </c>
      <c r="H10317" s="137"/>
      <c r="I10317" s="119"/>
      <c r="J10317" s="129"/>
      <c r="K10317" s="129"/>
      <c r="L10317" s="129">
        <v>0</v>
      </c>
      <c r="M10317" s="134" t="s">
        <v>24357</v>
      </c>
    </row>
    <row r="10318" spans="1:13" hidden="1" x14ac:dyDescent="0.25">
      <c r="A10318" s="128"/>
      <c r="B10318" s="2"/>
      <c r="C10318" s="139" t="s">
        <v>19113</v>
      </c>
      <c r="D10318" s="124" t="s">
        <v>19112</v>
      </c>
      <c r="E10318" s="118" t="s">
        <v>48</v>
      </c>
      <c r="F10318" s="124" t="s">
        <v>35249</v>
      </c>
      <c r="G10318" s="118" t="s">
        <v>34659</v>
      </c>
      <c r="H10318" s="137"/>
      <c r="I10318" s="119"/>
      <c r="J10318" s="129"/>
      <c r="K10318" s="129"/>
      <c r="L10318" s="129">
        <v>0</v>
      </c>
      <c r="M10318" s="134" t="s">
        <v>24358</v>
      </c>
    </row>
    <row r="10319" spans="1:13" hidden="1" x14ac:dyDescent="0.25">
      <c r="A10319" s="128"/>
      <c r="B10319" s="2"/>
      <c r="C10319" s="139" t="s">
        <v>19111</v>
      </c>
      <c r="D10319" s="124" t="s">
        <v>19110</v>
      </c>
      <c r="E10319" s="118" t="s">
        <v>48</v>
      </c>
      <c r="F10319" s="124" t="s">
        <v>35249</v>
      </c>
      <c r="G10319" s="118" t="s">
        <v>34659</v>
      </c>
      <c r="H10319" s="137"/>
      <c r="I10319" s="119"/>
      <c r="J10319" s="129"/>
      <c r="K10319" s="129"/>
      <c r="L10319" s="129">
        <v>0</v>
      </c>
      <c r="M10319" s="134" t="s">
        <v>24359</v>
      </c>
    </row>
    <row r="10320" spans="1:13" hidden="1" x14ac:dyDescent="0.25">
      <c r="A10320" s="128"/>
      <c r="B10320" s="2"/>
      <c r="C10320" s="139" t="s">
        <v>19109</v>
      </c>
      <c r="D10320" s="124" t="s">
        <v>19108</v>
      </c>
      <c r="E10320" s="118" t="s">
        <v>48</v>
      </c>
      <c r="F10320" s="124" t="s">
        <v>35249</v>
      </c>
      <c r="G10320" s="118" t="s">
        <v>34659</v>
      </c>
      <c r="H10320" s="137"/>
      <c r="I10320" s="119"/>
      <c r="J10320" s="129"/>
      <c r="K10320" s="129"/>
      <c r="L10320" s="129">
        <v>0</v>
      </c>
      <c r="M10320" s="134" t="s">
        <v>24360</v>
      </c>
    </row>
    <row r="10321" spans="1:13" hidden="1" x14ac:dyDescent="0.25">
      <c r="A10321" s="128"/>
      <c r="B10321" s="2"/>
      <c r="C10321" s="139" t="s">
        <v>19107</v>
      </c>
      <c r="D10321" s="124" t="s">
        <v>19106</v>
      </c>
      <c r="E10321" s="118" t="s">
        <v>48</v>
      </c>
      <c r="F10321" s="124" t="s">
        <v>35249</v>
      </c>
      <c r="G10321" s="118" t="s">
        <v>34659</v>
      </c>
      <c r="H10321" s="137"/>
      <c r="I10321" s="119"/>
      <c r="J10321" s="129"/>
      <c r="K10321" s="129"/>
      <c r="L10321" s="129">
        <v>0</v>
      </c>
      <c r="M10321" s="134" t="s">
        <v>24361</v>
      </c>
    </row>
    <row r="10322" spans="1:13" hidden="1" x14ac:dyDescent="0.25">
      <c r="A10322" s="128"/>
      <c r="B10322" s="2"/>
      <c r="C10322" s="139" t="s">
        <v>19105</v>
      </c>
      <c r="D10322" s="124" t="s">
        <v>19104</v>
      </c>
      <c r="E10322" s="118" t="s">
        <v>48</v>
      </c>
      <c r="F10322" s="124" t="s">
        <v>35249</v>
      </c>
      <c r="G10322" s="118" t="s">
        <v>34659</v>
      </c>
      <c r="H10322" s="137"/>
      <c r="I10322" s="119"/>
      <c r="J10322" s="129"/>
      <c r="K10322" s="129"/>
      <c r="L10322" s="129">
        <v>0</v>
      </c>
      <c r="M10322" s="134" t="s">
        <v>24362</v>
      </c>
    </row>
    <row r="10323" spans="1:13" hidden="1" x14ac:dyDescent="0.25">
      <c r="A10323" s="128"/>
      <c r="B10323" s="2"/>
      <c r="C10323" s="139" t="s">
        <v>19099</v>
      </c>
      <c r="D10323" s="124" t="s">
        <v>19098</v>
      </c>
      <c r="E10323" s="118" t="s">
        <v>48</v>
      </c>
      <c r="F10323" s="124" t="s">
        <v>35249</v>
      </c>
      <c r="G10323" s="118" t="s">
        <v>34659</v>
      </c>
      <c r="H10323" s="137"/>
      <c r="I10323" s="119"/>
      <c r="J10323" s="129"/>
      <c r="K10323" s="129"/>
      <c r="L10323" s="129">
        <v>0</v>
      </c>
      <c r="M10323" s="134" t="s">
        <v>24363</v>
      </c>
    </row>
    <row r="10324" spans="1:13" hidden="1" x14ac:dyDescent="0.25">
      <c r="A10324" s="128"/>
      <c r="B10324" s="2"/>
      <c r="C10324" s="139" t="s">
        <v>19097</v>
      </c>
      <c r="D10324" s="124" t="s">
        <v>19096</v>
      </c>
      <c r="E10324" s="118" t="s">
        <v>48</v>
      </c>
      <c r="F10324" s="124" t="s">
        <v>35249</v>
      </c>
      <c r="G10324" s="118" t="s">
        <v>34659</v>
      </c>
      <c r="H10324" s="137"/>
      <c r="I10324" s="119"/>
      <c r="J10324" s="129"/>
      <c r="K10324" s="129"/>
      <c r="L10324" s="129">
        <v>0</v>
      </c>
      <c r="M10324" s="134" t="s">
        <v>24364</v>
      </c>
    </row>
    <row r="10325" spans="1:13" hidden="1" x14ac:dyDescent="0.25">
      <c r="A10325" s="128"/>
      <c r="B10325" s="2"/>
      <c r="C10325" s="139" t="s">
        <v>10549</v>
      </c>
      <c r="D10325" s="124" t="s">
        <v>10550</v>
      </c>
      <c r="E10325" s="118" t="s">
        <v>10551</v>
      </c>
      <c r="F10325" s="124" t="s">
        <v>10552</v>
      </c>
      <c r="G10325" s="118" t="s">
        <v>34659</v>
      </c>
      <c r="H10325" s="137"/>
      <c r="I10325" s="119"/>
      <c r="J10325" s="129"/>
      <c r="K10325" s="129"/>
      <c r="L10325" s="129">
        <v>0</v>
      </c>
      <c r="M10325" s="134" t="s">
        <v>24365</v>
      </c>
    </row>
    <row r="10326" spans="1:13" hidden="1" x14ac:dyDescent="0.25">
      <c r="A10326" s="128"/>
      <c r="B10326" s="2"/>
      <c r="C10326" s="139" t="s">
        <v>19093</v>
      </c>
      <c r="D10326" s="124" t="s">
        <v>19092</v>
      </c>
      <c r="E10326" s="118" t="s">
        <v>48</v>
      </c>
      <c r="F10326" s="124" t="s">
        <v>35249</v>
      </c>
      <c r="G10326" s="118" t="s">
        <v>34659</v>
      </c>
      <c r="H10326" s="137"/>
      <c r="I10326" s="119"/>
      <c r="J10326" s="129"/>
      <c r="K10326" s="129"/>
      <c r="L10326" s="129">
        <v>0</v>
      </c>
      <c r="M10326" s="134" t="s">
        <v>24366</v>
      </c>
    </row>
    <row r="10327" spans="1:13" hidden="1" x14ac:dyDescent="0.25">
      <c r="A10327" s="128"/>
      <c r="B10327" s="2"/>
      <c r="C10327" s="139" t="s">
        <v>19091</v>
      </c>
      <c r="D10327" s="124" t="s">
        <v>19090</v>
      </c>
      <c r="E10327" s="118" t="s">
        <v>48</v>
      </c>
      <c r="F10327" s="124" t="s">
        <v>35249</v>
      </c>
      <c r="G10327" s="118" t="s">
        <v>34659</v>
      </c>
      <c r="H10327" s="137"/>
      <c r="I10327" s="119"/>
      <c r="J10327" s="129"/>
      <c r="K10327" s="129"/>
      <c r="L10327" s="129">
        <v>0</v>
      </c>
      <c r="M10327" s="134" t="s">
        <v>24367</v>
      </c>
    </row>
    <row r="10328" spans="1:13" hidden="1" x14ac:dyDescent="0.25">
      <c r="A10328" s="128"/>
      <c r="B10328" s="2"/>
      <c r="C10328" s="139" t="s">
        <v>19087</v>
      </c>
      <c r="D10328" s="124" t="s">
        <v>19086</v>
      </c>
      <c r="E10328" s="118" t="s">
        <v>48</v>
      </c>
      <c r="F10328" s="124" t="s">
        <v>35249</v>
      </c>
      <c r="G10328" s="118" t="s">
        <v>34659</v>
      </c>
      <c r="H10328" s="137"/>
      <c r="I10328" s="119"/>
      <c r="J10328" s="129"/>
      <c r="K10328" s="129"/>
      <c r="L10328" s="129">
        <v>0</v>
      </c>
      <c r="M10328" s="134" t="s">
        <v>24368</v>
      </c>
    </row>
    <row r="10329" spans="1:13" hidden="1" x14ac:dyDescent="0.25">
      <c r="A10329" s="128"/>
      <c r="B10329" s="2"/>
      <c r="C10329" s="139" t="s">
        <v>19089</v>
      </c>
      <c r="D10329" s="124" t="s">
        <v>19088</v>
      </c>
      <c r="E10329" s="118" t="s">
        <v>48</v>
      </c>
      <c r="F10329" s="124" t="s">
        <v>35249</v>
      </c>
      <c r="G10329" s="118" t="s">
        <v>34659</v>
      </c>
      <c r="H10329" s="137"/>
      <c r="I10329" s="119"/>
      <c r="J10329" s="129"/>
      <c r="K10329" s="129"/>
      <c r="L10329" s="129">
        <v>0</v>
      </c>
      <c r="M10329" s="134" t="s">
        <v>24369</v>
      </c>
    </row>
    <row r="10330" spans="1:13" hidden="1" x14ac:dyDescent="0.25">
      <c r="A10330" s="128"/>
      <c r="B10330" s="2"/>
      <c r="C10330" s="139" t="s">
        <v>19085</v>
      </c>
      <c r="D10330" s="124" t="s">
        <v>19084</v>
      </c>
      <c r="E10330" s="118" t="s">
        <v>48</v>
      </c>
      <c r="F10330" s="124" t="s">
        <v>35249</v>
      </c>
      <c r="G10330" s="118" t="s">
        <v>34659</v>
      </c>
      <c r="H10330" s="137"/>
      <c r="I10330" s="119"/>
      <c r="J10330" s="129"/>
      <c r="K10330" s="129"/>
      <c r="L10330" s="129">
        <v>0</v>
      </c>
      <c r="M10330" s="134" t="s">
        <v>24370</v>
      </c>
    </row>
    <row r="10331" spans="1:13" hidden="1" x14ac:dyDescent="0.25">
      <c r="A10331" s="128"/>
      <c r="B10331" s="2"/>
      <c r="C10331" s="139" t="s">
        <v>19083</v>
      </c>
      <c r="D10331" s="124" t="s">
        <v>19082</v>
      </c>
      <c r="E10331" s="118" t="s">
        <v>48</v>
      </c>
      <c r="F10331" s="124" t="s">
        <v>35249</v>
      </c>
      <c r="G10331" s="118" t="s">
        <v>34659</v>
      </c>
      <c r="H10331" s="137"/>
      <c r="I10331" s="119"/>
      <c r="J10331" s="129"/>
      <c r="K10331" s="129"/>
      <c r="L10331" s="129">
        <v>0</v>
      </c>
      <c r="M10331" s="134" t="s">
        <v>24371</v>
      </c>
    </row>
    <row r="10332" spans="1:13" hidden="1" x14ac:dyDescent="0.25">
      <c r="A10332" s="128"/>
      <c r="B10332" s="2"/>
      <c r="C10332" s="139" t="s">
        <v>10553</v>
      </c>
      <c r="D10332" s="124" t="s">
        <v>10554</v>
      </c>
      <c r="E10332" s="118" t="s">
        <v>48</v>
      </c>
      <c r="F10332" s="124" t="s">
        <v>35249</v>
      </c>
      <c r="G10332" s="118" t="s">
        <v>2</v>
      </c>
      <c r="H10332" s="137"/>
      <c r="I10332" s="119"/>
      <c r="J10332" s="129"/>
      <c r="K10332" s="129"/>
      <c r="L10332" s="129">
        <v>0</v>
      </c>
      <c r="M10332" s="134" t="s">
        <v>24372</v>
      </c>
    </row>
    <row r="10333" spans="1:13" hidden="1" x14ac:dyDescent="0.25">
      <c r="A10333" s="128"/>
      <c r="B10333" s="2"/>
      <c r="C10333" s="139" t="s">
        <v>19081</v>
      </c>
      <c r="D10333" s="124" t="s">
        <v>19080</v>
      </c>
      <c r="E10333" s="118" t="s">
        <v>48</v>
      </c>
      <c r="F10333" s="124" t="s">
        <v>35249</v>
      </c>
      <c r="G10333" s="118" t="s">
        <v>34659</v>
      </c>
      <c r="H10333" s="137"/>
      <c r="I10333" s="119"/>
      <c r="J10333" s="129"/>
      <c r="K10333" s="129"/>
      <c r="L10333" s="129">
        <v>0</v>
      </c>
      <c r="M10333" s="134" t="s">
        <v>24373</v>
      </c>
    </row>
    <row r="10334" spans="1:13" hidden="1" x14ac:dyDescent="0.25">
      <c r="A10334" s="128"/>
      <c r="B10334" s="2"/>
      <c r="C10334" s="139" t="s">
        <v>10555</v>
      </c>
      <c r="D10334" s="124" t="s">
        <v>10556</v>
      </c>
      <c r="E10334" s="118" t="s">
        <v>48</v>
      </c>
      <c r="F10334" s="124" t="s">
        <v>35249</v>
      </c>
      <c r="G10334" s="118" t="s">
        <v>2</v>
      </c>
      <c r="H10334" s="137"/>
      <c r="I10334" s="119"/>
      <c r="J10334" s="129"/>
      <c r="K10334" s="129"/>
      <c r="L10334" s="129">
        <v>0</v>
      </c>
      <c r="M10334" s="134" t="s">
        <v>24374</v>
      </c>
    </row>
    <row r="10335" spans="1:13" hidden="1" x14ac:dyDescent="0.25">
      <c r="A10335" s="128"/>
      <c r="B10335" s="2"/>
      <c r="C10335" s="139" t="s">
        <v>10557</v>
      </c>
      <c r="D10335" s="124" t="s">
        <v>10558</v>
      </c>
      <c r="E10335" s="118" t="s">
        <v>10551</v>
      </c>
      <c r="F10335" s="124" t="s">
        <v>10552</v>
      </c>
      <c r="G10335" s="118" t="s">
        <v>2</v>
      </c>
      <c r="H10335" s="137"/>
      <c r="I10335" s="119"/>
      <c r="J10335" s="129"/>
      <c r="K10335" s="129"/>
      <c r="L10335" s="129">
        <v>0</v>
      </c>
      <c r="M10335" s="134" t="s">
        <v>24375</v>
      </c>
    </row>
    <row r="10336" spans="1:13" hidden="1" x14ac:dyDescent="0.25">
      <c r="A10336" s="128"/>
      <c r="B10336" s="2"/>
      <c r="C10336" s="139" t="s">
        <v>10559</v>
      </c>
      <c r="D10336" s="124" t="s">
        <v>10560</v>
      </c>
      <c r="E10336" s="118" t="s">
        <v>10561</v>
      </c>
      <c r="F10336" s="124" t="s">
        <v>10562</v>
      </c>
      <c r="G10336" s="118" t="s">
        <v>2</v>
      </c>
      <c r="H10336" s="137"/>
      <c r="I10336" s="119"/>
      <c r="J10336" s="129"/>
      <c r="K10336" s="129"/>
      <c r="L10336" s="129">
        <v>0</v>
      </c>
      <c r="M10336" s="134" t="s">
        <v>24376</v>
      </c>
    </row>
    <row r="10337" spans="1:13" hidden="1" x14ac:dyDescent="0.25">
      <c r="A10337" s="128"/>
      <c r="B10337" s="2"/>
      <c r="C10337" s="139" t="s">
        <v>10559</v>
      </c>
      <c r="D10337" s="124" t="s">
        <v>10560</v>
      </c>
      <c r="E10337" s="118" t="s">
        <v>10563</v>
      </c>
      <c r="F10337" s="124" t="s">
        <v>10564</v>
      </c>
      <c r="G10337" s="118" t="s">
        <v>2</v>
      </c>
      <c r="H10337" s="137"/>
      <c r="I10337" s="119"/>
      <c r="J10337" s="129"/>
      <c r="K10337" s="129"/>
      <c r="L10337" s="129">
        <v>0</v>
      </c>
      <c r="M10337" s="134" t="s">
        <v>24377</v>
      </c>
    </row>
    <row r="10338" spans="1:13" hidden="1" x14ac:dyDescent="0.25">
      <c r="A10338" s="128"/>
      <c r="B10338" s="2"/>
      <c r="C10338" s="139" t="s">
        <v>10565</v>
      </c>
      <c r="D10338" s="124" t="s">
        <v>10566</v>
      </c>
      <c r="E10338" s="118" t="s">
        <v>48</v>
      </c>
      <c r="F10338" s="124" t="s">
        <v>35249</v>
      </c>
      <c r="G10338" s="118" t="s">
        <v>2</v>
      </c>
      <c r="H10338" s="137"/>
      <c r="I10338" s="119"/>
      <c r="J10338" s="129"/>
      <c r="K10338" s="129"/>
      <c r="L10338" s="129">
        <v>0</v>
      </c>
      <c r="M10338" s="134" t="s">
        <v>24378</v>
      </c>
    </row>
    <row r="10339" spans="1:13" hidden="1" x14ac:dyDescent="0.25">
      <c r="A10339" s="128"/>
      <c r="B10339" s="2"/>
      <c r="C10339" s="139" t="s">
        <v>10567</v>
      </c>
      <c r="D10339" s="124" t="s">
        <v>10568</v>
      </c>
      <c r="E10339" s="118" t="s">
        <v>10561</v>
      </c>
      <c r="F10339" s="124" t="s">
        <v>10562</v>
      </c>
      <c r="G10339" s="118" t="s">
        <v>2</v>
      </c>
      <c r="H10339" s="137"/>
      <c r="I10339" s="119"/>
      <c r="J10339" s="129"/>
      <c r="K10339" s="129"/>
      <c r="L10339" s="129">
        <v>0</v>
      </c>
      <c r="M10339" s="134" t="s">
        <v>24379</v>
      </c>
    </row>
    <row r="10340" spans="1:13" hidden="1" x14ac:dyDescent="0.25">
      <c r="A10340" s="128"/>
      <c r="B10340" s="2"/>
      <c r="C10340" s="139" t="s">
        <v>10567</v>
      </c>
      <c r="D10340" s="124" t="s">
        <v>10568</v>
      </c>
      <c r="E10340" s="118" t="s">
        <v>10563</v>
      </c>
      <c r="F10340" s="124" t="s">
        <v>10564</v>
      </c>
      <c r="G10340" s="118" t="s">
        <v>2</v>
      </c>
      <c r="H10340" s="137"/>
      <c r="I10340" s="119"/>
      <c r="J10340" s="129"/>
      <c r="K10340" s="129"/>
      <c r="L10340" s="129">
        <v>0</v>
      </c>
      <c r="M10340" s="134" t="s">
        <v>24380</v>
      </c>
    </row>
    <row r="10341" spans="1:13" hidden="1" x14ac:dyDescent="0.25">
      <c r="A10341" s="128"/>
      <c r="B10341" s="2"/>
      <c r="C10341" s="139" t="s">
        <v>10569</v>
      </c>
      <c r="D10341" s="124" t="s">
        <v>10570</v>
      </c>
      <c r="E10341" s="118" t="s">
        <v>48</v>
      </c>
      <c r="F10341" s="124" t="s">
        <v>35249</v>
      </c>
      <c r="G10341" s="118" t="s">
        <v>2</v>
      </c>
      <c r="H10341" s="137"/>
      <c r="I10341" s="119"/>
      <c r="J10341" s="129"/>
      <c r="K10341" s="129"/>
      <c r="L10341" s="129">
        <v>0</v>
      </c>
      <c r="M10341" s="134" t="s">
        <v>24381</v>
      </c>
    </row>
    <row r="10342" spans="1:13" hidden="1" x14ac:dyDescent="0.25">
      <c r="A10342" s="128"/>
      <c r="B10342" s="2"/>
      <c r="C10342" s="139" t="s">
        <v>10571</v>
      </c>
      <c r="D10342" s="124" t="s">
        <v>10572</v>
      </c>
      <c r="E10342" s="118" t="s">
        <v>10561</v>
      </c>
      <c r="F10342" s="124" t="s">
        <v>10562</v>
      </c>
      <c r="G10342" s="118" t="s">
        <v>2</v>
      </c>
      <c r="H10342" s="137"/>
      <c r="I10342" s="119"/>
      <c r="J10342" s="129"/>
      <c r="K10342" s="129"/>
      <c r="L10342" s="129">
        <v>0</v>
      </c>
      <c r="M10342" s="134" t="s">
        <v>24382</v>
      </c>
    </row>
    <row r="10343" spans="1:13" hidden="1" x14ac:dyDescent="0.25">
      <c r="A10343" s="128"/>
      <c r="B10343" s="2"/>
      <c r="C10343" s="139" t="s">
        <v>10571</v>
      </c>
      <c r="D10343" s="124" t="s">
        <v>10572</v>
      </c>
      <c r="E10343" s="118" t="s">
        <v>10563</v>
      </c>
      <c r="F10343" s="124" t="s">
        <v>10564</v>
      </c>
      <c r="G10343" s="118" t="s">
        <v>2</v>
      </c>
      <c r="H10343" s="137"/>
      <c r="I10343" s="119"/>
      <c r="J10343" s="129"/>
      <c r="K10343" s="129"/>
      <c r="L10343" s="129">
        <v>0</v>
      </c>
      <c r="M10343" s="134" t="s">
        <v>24383</v>
      </c>
    </row>
    <row r="10344" spans="1:13" hidden="1" x14ac:dyDescent="0.25">
      <c r="A10344" s="128"/>
      <c r="B10344" s="2"/>
      <c r="C10344" s="139" t="s">
        <v>10573</v>
      </c>
      <c r="D10344" s="124" t="s">
        <v>10574</v>
      </c>
      <c r="E10344" s="118" t="s">
        <v>48</v>
      </c>
      <c r="F10344" s="124" t="s">
        <v>35249</v>
      </c>
      <c r="G10344" s="118" t="s">
        <v>2</v>
      </c>
      <c r="H10344" s="137"/>
      <c r="I10344" s="119"/>
      <c r="J10344" s="129"/>
      <c r="K10344" s="129"/>
      <c r="L10344" s="129">
        <v>0</v>
      </c>
      <c r="M10344" s="134" t="s">
        <v>24384</v>
      </c>
    </row>
    <row r="10345" spans="1:13" hidden="1" x14ac:dyDescent="0.25">
      <c r="A10345" s="128"/>
      <c r="B10345" s="2"/>
      <c r="C10345" s="139" t="s">
        <v>19095</v>
      </c>
      <c r="D10345" s="124" t="s">
        <v>19094</v>
      </c>
      <c r="E10345" s="118" t="s">
        <v>48</v>
      </c>
      <c r="F10345" s="124" t="s">
        <v>35249</v>
      </c>
      <c r="G10345" s="118" t="s">
        <v>34659</v>
      </c>
      <c r="H10345" s="137"/>
      <c r="I10345" s="119"/>
      <c r="J10345" s="129"/>
      <c r="K10345" s="129"/>
      <c r="L10345" s="129">
        <v>0</v>
      </c>
      <c r="M10345" s="134" t="s">
        <v>24385</v>
      </c>
    </row>
    <row r="10346" spans="1:13" hidden="1" x14ac:dyDescent="0.25">
      <c r="A10346" s="128"/>
      <c r="B10346" s="2"/>
      <c r="C10346" s="139" t="s">
        <v>10575</v>
      </c>
      <c r="D10346" s="124" t="s">
        <v>10576</v>
      </c>
      <c r="E10346" s="118" t="s">
        <v>48</v>
      </c>
      <c r="F10346" s="124" t="s">
        <v>35249</v>
      </c>
      <c r="G10346" s="118" t="s">
        <v>2</v>
      </c>
      <c r="H10346" s="137"/>
      <c r="I10346" s="119"/>
      <c r="J10346" s="129"/>
      <c r="K10346" s="129"/>
      <c r="L10346" s="129">
        <v>0</v>
      </c>
      <c r="M10346" s="134" t="s">
        <v>24386</v>
      </c>
    </row>
    <row r="10347" spans="1:13" hidden="1" x14ac:dyDescent="0.25">
      <c r="A10347" s="128"/>
      <c r="B10347" s="2"/>
      <c r="C10347" s="139" t="s">
        <v>10577</v>
      </c>
      <c r="D10347" s="124" t="s">
        <v>10578</v>
      </c>
      <c r="E10347" s="118" t="s">
        <v>48</v>
      </c>
      <c r="F10347" s="124" t="s">
        <v>35249</v>
      </c>
      <c r="G10347" s="118" t="s">
        <v>2</v>
      </c>
      <c r="H10347" s="137"/>
      <c r="I10347" s="119"/>
      <c r="J10347" s="129"/>
      <c r="K10347" s="129"/>
      <c r="L10347" s="129">
        <v>0</v>
      </c>
      <c r="M10347" s="134" t="s">
        <v>24387</v>
      </c>
    </row>
    <row r="10348" spans="1:13" hidden="1" x14ac:dyDescent="0.25">
      <c r="A10348" s="128"/>
      <c r="B10348" s="2"/>
      <c r="C10348" s="139" t="s">
        <v>10579</v>
      </c>
      <c r="D10348" s="124" t="s">
        <v>10580</v>
      </c>
      <c r="E10348" s="118" t="s">
        <v>48</v>
      </c>
      <c r="F10348" s="124" t="s">
        <v>35249</v>
      </c>
      <c r="G10348" s="118" t="s">
        <v>2</v>
      </c>
      <c r="H10348" s="137"/>
      <c r="I10348" s="119"/>
      <c r="J10348" s="129"/>
      <c r="K10348" s="129"/>
      <c r="L10348" s="129">
        <v>0</v>
      </c>
      <c r="M10348" s="134" t="s">
        <v>24388</v>
      </c>
    </row>
    <row r="10349" spans="1:13" hidden="1" x14ac:dyDescent="0.25">
      <c r="A10349" s="128"/>
      <c r="B10349" s="2"/>
      <c r="C10349" s="139" t="s">
        <v>10581</v>
      </c>
      <c r="D10349" s="124" t="s">
        <v>10582</v>
      </c>
      <c r="E10349" s="118" t="s">
        <v>48</v>
      </c>
      <c r="F10349" s="124" t="s">
        <v>35249</v>
      </c>
      <c r="G10349" s="118" t="s">
        <v>2</v>
      </c>
      <c r="H10349" s="137"/>
      <c r="I10349" s="119"/>
      <c r="J10349" s="129"/>
      <c r="K10349" s="129"/>
      <c r="L10349" s="129">
        <v>0</v>
      </c>
      <c r="M10349" s="134" t="s">
        <v>24389</v>
      </c>
    </row>
    <row r="10350" spans="1:13" hidden="1" x14ac:dyDescent="0.25">
      <c r="A10350" s="128"/>
      <c r="B10350" s="2"/>
      <c r="C10350" s="139" t="s">
        <v>10583</v>
      </c>
      <c r="D10350" s="124" t="s">
        <v>10584</v>
      </c>
      <c r="E10350" s="118" t="s">
        <v>48</v>
      </c>
      <c r="F10350" s="124" t="s">
        <v>35249</v>
      </c>
      <c r="G10350" s="118" t="s">
        <v>2</v>
      </c>
      <c r="H10350" s="137"/>
      <c r="I10350" s="119"/>
      <c r="J10350" s="129"/>
      <c r="K10350" s="129"/>
      <c r="L10350" s="129">
        <v>0</v>
      </c>
      <c r="M10350" s="134" t="s">
        <v>24390</v>
      </c>
    </row>
    <row r="10351" spans="1:13" hidden="1" x14ac:dyDescent="0.25">
      <c r="A10351" s="128"/>
      <c r="B10351" s="2"/>
      <c r="C10351" s="139" t="s">
        <v>10585</v>
      </c>
      <c r="D10351" s="124" t="s">
        <v>10586</v>
      </c>
      <c r="E10351" s="118" t="s">
        <v>48</v>
      </c>
      <c r="F10351" s="124" t="s">
        <v>35249</v>
      </c>
      <c r="G10351" s="118" t="s">
        <v>2</v>
      </c>
      <c r="H10351" s="137"/>
      <c r="I10351" s="119"/>
      <c r="J10351" s="129">
        <v>1.5</v>
      </c>
      <c r="K10351" s="129"/>
      <c r="L10351" s="129">
        <v>0</v>
      </c>
      <c r="M10351" s="134" t="s">
        <v>24391</v>
      </c>
    </row>
    <row r="10352" spans="1:13" hidden="1" x14ac:dyDescent="0.25">
      <c r="A10352" s="128"/>
      <c r="B10352" s="2"/>
      <c r="C10352" s="139" t="s">
        <v>10587</v>
      </c>
      <c r="D10352" s="124" t="s">
        <v>10588</v>
      </c>
      <c r="E10352" s="118" t="s">
        <v>48</v>
      </c>
      <c r="F10352" s="124" t="s">
        <v>35249</v>
      </c>
      <c r="G10352" s="118" t="s">
        <v>2</v>
      </c>
      <c r="H10352" s="137"/>
      <c r="I10352" s="119"/>
      <c r="J10352" s="129"/>
      <c r="K10352" s="129"/>
      <c r="L10352" s="129">
        <v>0</v>
      </c>
      <c r="M10352" s="134" t="s">
        <v>24392</v>
      </c>
    </row>
    <row r="10353" spans="1:13" hidden="1" x14ac:dyDescent="0.25">
      <c r="A10353" s="128"/>
      <c r="B10353" s="2"/>
      <c r="C10353" s="139" t="s">
        <v>10589</v>
      </c>
      <c r="D10353" s="124" t="s">
        <v>10590</v>
      </c>
      <c r="E10353" s="118" t="s">
        <v>48</v>
      </c>
      <c r="F10353" s="124" t="s">
        <v>35249</v>
      </c>
      <c r="G10353" s="118" t="s">
        <v>2</v>
      </c>
      <c r="H10353" s="137"/>
      <c r="I10353" s="119"/>
      <c r="J10353" s="129"/>
      <c r="K10353" s="129"/>
      <c r="L10353" s="129">
        <v>0</v>
      </c>
      <c r="M10353" s="134" t="s">
        <v>24393</v>
      </c>
    </row>
    <row r="10354" spans="1:13" hidden="1" x14ac:dyDescent="0.25">
      <c r="A10354" s="128"/>
      <c r="B10354" s="2"/>
      <c r="C10354" s="139" t="s">
        <v>10591</v>
      </c>
      <c r="D10354" s="124" t="s">
        <v>10592</v>
      </c>
      <c r="E10354" s="118" t="s">
        <v>48</v>
      </c>
      <c r="F10354" s="124" t="s">
        <v>35249</v>
      </c>
      <c r="G10354" s="118" t="s">
        <v>2</v>
      </c>
      <c r="H10354" s="137"/>
      <c r="I10354" s="119"/>
      <c r="J10354" s="129"/>
      <c r="K10354" s="129"/>
      <c r="L10354" s="129">
        <v>0</v>
      </c>
      <c r="M10354" s="134"/>
    </row>
    <row r="10355" spans="1:13" hidden="1" x14ac:dyDescent="0.25">
      <c r="A10355" s="128"/>
      <c r="B10355" s="2"/>
      <c r="C10355" s="139" t="s">
        <v>10593</v>
      </c>
      <c r="D10355" s="124" t="s">
        <v>10594</v>
      </c>
      <c r="E10355" s="118" t="s">
        <v>10266</v>
      </c>
      <c r="F10355" s="124" t="s">
        <v>10267</v>
      </c>
      <c r="G10355" s="118" t="s">
        <v>2</v>
      </c>
      <c r="H10355" s="137"/>
      <c r="I10355" s="119"/>
      <c r="J10355" s="129"/>
      <c r="K10355" s="129"/>
      <c r="L10355" s="129">
        <v>0</v>
      </c>
      <c r="M10355" s="134" t="s">
        <v>24394</v>
      </c>
    </row>
    <row r="10356" spans="1:13" hidden="1" x14ac:dyDescent="0.25">
      <c r="A10356" s="128"/>
      <c r="B10356" s="2"/>
      <c r="C10356" s="139" t="s">
        <v>10593</v>
      </c>
      <c r="D10356" s="124" t="s">
        <v>10594</v>
      </c>
      <c r="E10356" s="118" t="s">
        <v>10262</v>
      </c>
      <c r="F10356" s="124" t="s">
        <v>10263</v>
      </c>
      <c r="G10356" s="118" t="s">
        <v>2</v>
      </c>
      <c r="H10356" s="137"/>
      <c r="I10356" s="119"/>
      <c r="J10356" s="129"/>
      <c r="K10356" s="129"/>
      <c r="L10356" s="129">
        <v>0</v>
      </c>
      <c r="M10356" s="134" t="s">
        <v>24395</v>
      </c>
    </row>
    <row r="10357" spans="1:13" hidden="1" x14ac:dyDescent="0.25">
      <c r="A10357" s="128"/>
      <c r="B10357" s="2"/>
      <c r="C10357" s="139" t="s">
        <v>10593</v>
      </c>
      <c r="D10357" s="124" t="s">
        <v>10594</v>
      </c>
      <c r="E10357" s="118" t="s">
        <v>451</v>
      </c>
      <c r="F10357" s="124" t="s">
        <v>380</v>
      </c>
      <c r="G10357" s="118" t="s">
        <v>2</v>
      </c>
      <c r="H10357" s="137"/>
      <c r="I10357" s="119"/>
      <c r="J10357" s="129"/>
      <c r="K10357" s="129"/>
      <c r="L10357" s="129">
        <v>0</v>
      </c>
      <c r="M10357" s="134" t="s">
        <v>24396</v>
      </c>
    </row>
    <row r="10358" spans="1:13" hidden="1" x14ac:dyDescent="0.25">
      <c r="A10358" s="128"/>
      <c r="B10358" s="2"/>
      <c r="C10358" s="139" t="s">
        <v>10593</v>
      </c>
      <c r="D10358" s="124" t="s">
        <v>10594</v>
      </c>
      <c r="E10358" s="118" t="s">
        <v>10272</v>
      </c>
      <c r="F10358" s="124" t="s">
        <v>10273</v>
      </c>
      <c r="G10358" s="118" t="s">
        <v>2</v>
      </c>
      <c r="H10358" s="137"/>
      <c r="I10358" s="119"/>
      <c r="J10358" s="129"/>
      <c r="K10358" s="129"/>
      <c r="L10358" s="129">
        <v>0</v>
      </c>
      <c r="M10358" s="134"/>
    </row>
    <row r="10359" spans="1:13" hidden="1" x14ac:dyDescent="0.25">
      <c r="A10359" s="128"/>
      <c r="B10359" s="2"/>
      <c r="C10359" s="139" t="s">
        <v>10595</v>
      </c>
      <c r="D10359" s="124" t="s">
        <v>10596</v>
      </c>
      <c r="E10359" s="118" t="s">
        <v>48</v>
      </c>
      <c r="F10359" s="124" t="s">
        <v>35249</v>
      </c>
      <c r="G10359" s="118" t="s">
        <v>2</v>
      </c>
      <c r="H10359" s="137"/>
      <c r="I10359" s="119"/>
      <c r="J10359" s="129"/>
      <c r="K10359" s="129"/>
      <c r="L10359" s="129">
        <v>0</v>
      </c>
      <c r="M10359" s="134" t="s">
        <v>24397</v>
      </c>
    </row>
    <row r="10360" spans="1:13" hidden="1" x14ac:dyDescent="0.25">
      <c r="A10360" s="128"/>
      <c r="B10360" s="2"/>
      <c r="C10360" s="139" t="s">
        <v>10597</v>
      </c>
      <c r="D10360" s="124" t="s">
        <v>10598</v>
      </c>
      <c r="E10360" s="118" t="s">
        <v>48</v>
      </c>
      <c r="F10360" s="124" t="s">
        <v>35249</v>
      </c>
      <c r="G10360" s="118" t="s">
        <v>2</v>
      </c>
      <c r="H10360" s="137"/>
      <c r="I10360" s="119"/>
      <c r="J10360" s="129"/>
      <c r="K10360" s="129"/>
      <c r="L10360" s="129">
        <v>0</v>
      </c>
      <c r="M10360" s="134" t="s">
        <v>24398</v>
      </c>
    </row>
    <row r="10361" spans="1:13" hidden="1" x14ac:dyDescent="0.25">
      <c r="A10361" s="128"/>
      <c r="B10361" s="2"/>
      <c r="C10361" s="139" t="s">
        <v>10599</v>
      </c>
      <c r="D10361" s="124" t="s">
        <v>10600</v>
      </c>
      <c r="E10361" s="118" t="s">
        <v>48</v>
      </c>
      <c r="F10361" s="124" t="s">
        <v>35249</v>
      </c>
      <c r="G10361" s="118" t="s">
        <v>2</v>
      </c>
      <c r="H10361" s="137"/>
      <c r="I10361" s="119"/>
      <c r="J10361" s="129"/>
      <c r="K10361" s="129"/>
      <c r="L10361" s="129">
        <v>0</v>
      </c>
      <c r="M10361" s="134" t="s">
        <v>24399</v>
      </c>
    </row>
    <row r="10362" spans="1:13" hidden="1" x14ac:dyDescent="0.25">
      <c r="A10362" s="128"/>
      <c r="B10362" s="2"/>
      <c r="C10362" s="139" t="s">
        <v>10601</v>
      </c>
      <c r="D10362" s="124" t="s">
        <v>10602</v>
      </c>
      <c r="E10362" s="118" t="s">
        <v>48</v>
      </c>
      <c r="F10362" s="124" t="s">
        <v>35249</v>
      </c>
      <c r="G10362" s="118" t="s">
        <v>2</v>
      </c>
      <c r="H10362" s="137"/>
      <c r="I10362" s="119"/>
      <c r="J10362" s="129"/>
      <c r="K10362" s="129"/>
      <c r="L10362" s="129">
        <v>0</v>
      </c>
      <c r="M10362" s="134" t="s">
        <v>24400</v>
      </c>
    </row>
    <row r="10363" spans="1:13" hidden="1" x14ac:dyDescent="0.25">
      <c r="A10363" s="128"/>
      <c r="B10363" s="2"/>
      <c r="C10363" s="139" t="s">
        <v>10603</v>
      </c>
      <c r="D10363" s="124" t="s">
        <v>10604</v>
      </c>
      <c r="E10363" s="118" t="s">
        <v>48</v>
      </c>
      <c r="F10363" s="124" t="s">
        <v>35249</v>
      </c>
      <c r="G10363" s="118" t="s">
        <v>2</v>
      </c>
      <c r="H10363" s="137"/>
      <c r="I10363" s="119"/>
      <c r="J10363" s="129"/>
      <c r="K10363" s="129"/>
      <c r="L10363" s="129">
        <v>0</v>
      </c>
      <c r="M10363" s="134" t="s">
        <v>24401</v>
      </c>
    </row>
    <row r="10364" spans="1:13" hidden="1" x14ac:dyDescent="0.25">
      <c r="A10364" s="128"/>
      <c r="B10364" s="2"/>
      <c r="C10364" s="139" t="s">
        <v>10605</v>
      </c>
      <c r="D10364" s="124" t="s">
        <v>10606</v>
      </c>
      <c r="E10364" s="118" t="s">
        <v>950</v>
      </c>
      <c r="F10364" s="124" t="s">
        <v>951</v>
      </c>
      <c r="G10364" s="118" t="s">
        <v>2</v>
      </c>
      <c r="H10364" s="137"/>
      <c r="I10364" s="119"/>
      <c r="J10364" s="129"/>
      <c r="K10364" s="129"/>
      <c r="L10364" s="129">
        <v>0</v>
      </c>
      <c r="M10364" s="134" t="s">
        <v>24402</v>
      </c>
    </row>
    <row r="10365" spans="1:13" hidden="1" x14ac:dyDescent="0.25">
      <c r="A10365" s="128"/>
      <c r="B10365" s="2"/>
      <c r="C10365" s="139" t="s">
        <v>10605</v>
      </c>
      <c r="D10365" s="124" t="s">
        <v>10606</v>
      </c>
      <c r="E10365" s="118" t="s">
        <v>451</v>
      </c>
      <c r="F10365" s="124" t="s">
        <v>380</v>
      </c>
      <c r="G10365" s="118" t="s">
        <v>2</v>
      </c>
      <c r="H10365" s="137"/>
      <c r="I10365" s="119"/>
      <c r="J10365" s="129"/>
      <c r="K10365" s="129"/>
      <c r="L10365" s="129">
        <v>0</v>
      </c>
      <c r="M10365" s="134" t="s">
        <v>24403</v>
      </c>
    </row>
    <row r="10366" spans="1:13" hidden="1" x14ac:dyDescent="0.25">
      <c r="A10366" s="128"/>
      <c r="B10366" s="2"/>
      <c r="C10366" s="139" t="s">
        <v>10607</v>
      </c>
      <c r="D10366" s="124" t="s">
        <v>10608</v>
      </c>
      <c r="E10366" s="118" t="s">
        <v>48</v>
      </c>
      <c r="F10366" s="124" t="s">
        <v>35249</v>
      </c>
      <c r="G10366" s="118" t="s">
        <v>2</v>
      </c>
      <c r="H10366" s="137"/>
      <c r="I10366" s="119"/>
      <c r="J10366" s="129">
        <v>1.2</v>
      </c>
      <c r="K10366" s="129">
        <v>2.4</v>
      </c>
      <c r="L10366" s="129">
        <v>2.88</v>
      </c>
      <c r="M10366" s="134" t="s">
        <v>24404</v>
      </c>
    </row>
    <row r="10367" spans="1:13" hidden="1" x14ac:dyDescent="0.25">
      <c r="A10367" s="128"/>
      <c r="B10367" s="2"/>
      <c r="C10367" s="139" t="s">
        <v>10609</v>
      </c>
      <c r="D10367" s="124" t="s">
        <v>10610</v>
      </c>
      <c r="E10367" s="118" t="s">
        <v>48</v>
      </c>
      <c r="F10367" s="124" t="s">
        <v>35249</v>
      </c>
      <c r="G10367" s="118" t="s">
        <v>2</v>
      </c>
      <c r="H10367" s="137"/>
      <c r="I10367" s="119"/>
      <c r="J10367" s="129">
        <v>1.2</v>
      </c>
      <c r="K10367" s="129">
        <v>2.4</v>
      </c>
      <c r="L10367" s="129">
        <v>2.88</v>
      </c>
      <c r="M10367" s="134"/>
    </row>
    <row r="10368" spans="1:13" hidden="1" x14ac:dyDescent="0.25">
      <c r="A10368" s="128"/>
      <c r="B10368" s="2"/>
      <c r="C10368" s="139" t="s">
        <v>10611</v>
      </c>
      <c r="D10368" s="124" t="s">
        <v>10612</v>
      </c>
      <c r="E10368" s="118" t="s">
        <v>48</v>
      </c>
      <c r="F10368" s="124" t="s">
        <v>35249</v>
      </c>
      <c r="G10368" s="118" t="s">
        <v>2</v>
      </c>
      <c r="H10368" s="137"/>
      <c r="I10368" s="119"/>
      <c r="J10368" s="129">
        <v>1.2</v>
      </c>
      <c r="K10368" s="129">
        <v>2.4</v>
      </c>
      <c r="L10368" s="129">
        <v>2.88</v>
      </c>
      <c r="M10368" s="134" t="s">
        <v>24405</v>
      </c>
    </row>
    <row r="10369" spans="1:13" hidden="1" x14ac:dyDescent="0.25">
      <c r="A10369" s="128"/>
      <c r="B10369" s="2"/>
      <c r="C10369" s="139" t="s">
        <v>10613</v>
      </c>
      <c r="D10369" s="124" t="s">
        <v>10614</v>
      </c>
      <c r="E10369" s="118" t="s">
        <v>48</v>
      </c>
      <c r="F10369" s="124" t="s">
        <v>35249</v>
      </c>
      <c r="G10369" s="118" t="s">
        <v>2</v>
      </c>
      <c r="H10369" s="137"/>
      <c r="I10369" s="119"/>
      <c r="J10369" s="129">
        <v>1.2</v>
      </c>
      <c r="K10369" s="129">
        <v>2.4</v>
      </c>
      <c r="L10369" s="129">
        <v>2.88</v>
      </c>
      <c r="M10369" s="134" t="s">
        <v>24406</v>
      </c>
    </row>
    <row r="10370" spans="1:13" hidden="1" x14ac:dyDescent="0.25">
      <c r="A10370" s="128"/>
      <c r="B10370" s="2"/>
      <c r="C10370" s="139" t="s">
        <v>10615</v>
      </c>
      <c r="D10370" s="124" t="s">
        <v>10616</v>
      </c>
      <c r="E10370" s="118" t="s">
        <v>950</v>
      </c>
      <c r="F10370" s="124" t="s">
        <v>951</v>
      </c>
      <c r="G10370" s="118" t="s">
        <v>2</v>
      </c>
      <c r="H10370" s="137"/>
      <c r="I10370" s="119"/>
      <c r="J10370" s="129">
        <v>1.2</v>
      </c>
      <c r="K10370" s="129">
        <v>2.4</v>
      </c>
      <c r="L10370" s="129">
        <v>2.88</v>
      </c>
      <c r="M10370" s="134" t="s">
        <v>24407</v>
      </c>
    </row>
    <row r="10371" spans="1:13" hidden="1" x14ac:dyDescent="0.25">
      <c r="A10371" s="128"/>
      <c r="B10371" s="2"/>
      <c r="C10371" s="139" t="s">
        <v>10615</v>
      </c>
      <c r="D10371" s="124" t="s">
        <v>10616</v>
      </c>
      <c r="E10371" s="118" t="s">
        <v>451</v>
      </c>
      <c r="F10371" s="124" t="s">
        <v>380</v>
      </c>
      <c r="G10371" s="118" t="s">
        <v>2</v>
      </c>
      <c r="H10371" s="137"/>
      <c r="I10371" s="119"/>
      <c r="J10371" s="129"/>
      <c r="K10371" s="129"/>
      <c r="L10371" s="129">
        <v>0</v>
      </c>
      <c r="M10371" s="134" t="s">
        <v>24408</v>
      </c>
    </row>
    <row r="10372" spans="1:13" hidden="1" x14ac:dyDescent="0.25">
      <c r="A10372" s="128"/>
      <c r="B10372" s="2"/>
      <c r="C10372" s="139" t="s">
        <v>10615</v>
      </c>
      <c r="D10372" s="124" t="s">
        <v>10616</v>
      </c>
      <c r="E10372" s="118" t="s">
        <v>954</v>
      </c>
      <c r="F10372" s="124" t="s">
        <v>461</v>
      </c>
      <c r="G10372" s="118" t="s">
        <v>2</v>
      </c>
      <c r="H10372" s="137"/>
      <c r="I10372" s="119"/>
      <c r="J10372" s="129"/>
      <c r="K10372" s="129"/>
      <c r="L10372" s="129">
        <v>0</v>
      </c>
      <c r="M10372" s="134" t="s">
        <v>24409</v>
      </c>
    </row>
    <row r="10373" spans="1:13" hidden="1" x14ac:dyDescent="0.25">
      <c r="A10373" s="128"/>
      <c r="B10373" s="2"/>
      <c r="C10373" s="139" t="s">
        <v>10617</v>
      </c>
      <c r="D10373" s="124" t="s">
        <v>10618</v>
      </c>
      <c r="E10373" s="118" t="s">
        <v>48</v>
      </c>
      <c r="F10373" s="124" t="s">
        <v>35249</v>
      </c>
      <c r="G10373" s="118" t="s">
        <v>2</v>
      </c>
      <c r="H10373" s="137"/>
      <c r="I10373" s="119"/>
      <c r="J10373" s="129"/>
      <c r="K10373" s="129"/>
      <c r="L10373" s="129">
        <v>0</v>
      </c>
      <c r="M10373" s="134" t="s">
        <v>24410</v>
      </c>
    </row>
    <row r="10374" spans="1:13" hidden="1" x14ac:dyDescent="0.25">
      <c r="A10374" s="128"/>
      <c r="B10374" s="2"/>
      <c r="C10374" s="139" t="s">
        <v>10619</v>
      </c>
      <c r="D10374" s="124" t="s">
        <v>10620</v>
      </c>
      <c r="E10374" s="118" t="s">
        <v>48</v>
      </c>
      <c r="F10374" s="124" t="s">
        <v>35249</v>
      </c>
      <c r="G10374" s="118" t="s">
        <v>2</v>
      </c>
      <c r="H10374" s="137"/>
      <c r="I10374" s="119"/>
      <c r="J10374" s="129"/>
      <c r="K10374" s="129"/>
      <c r="L10374" s="129">
        <v>0</v>
      </c>
      <c r="M10374" s="134" t="s">
        <v>24411</v>
      </c>
    </row>
    <row r="10375" spans="1:13" hidden="1" x14ac:dyDescent="0.25">
      <c r="A10375" s="128"/>
      <c r="B10375" s="2"/>
      <c r="C10375" s="139" t="s">
        <v>10621</v>
      </c>
      <c r="D10375" s="124" t="s">
        <v>10622</v>
      </c>
      <c r="E10375" s="118" t="s">
        <v>48</v>
      </c>
      <c r="F10375" s="124" t="s">
        <v>35249</v>
      </c>
      <c r="G10375" s="118" t="s">
        <v>2</v>
      </c>
      <c r="H10375" s="137"/>
      <c r="I10375" s="119"/>
      <c r="J10375" s="129"/>
      <c r="K10375" s="129"/>
      <c r="L10375" s="129">
        <v>0</v>
      </c>
      <c r="M10375" s="134" t="s">
        <v>24412</v>
      </c>
    </row>
    <row r="10376" spans="1:13" hidden="1" x14ac:dyDescent="0.25">
      <c r="A10376" s="128"/>
      <c r="B10376" s="2"/>
      <c r="C10376" s="139" t="s">
        <v>10623</v>
      </c>
      <c r="D10376" s="124" t="s">
        <v>10624</v>
      </c>
      <c r="E10376" s="118" t="s">
        <v>48</v>
      </c>
      <c r="F10376" s="124" t="s">
        <v>35249</v>
      </c>
      <c r="G10376" s="118" t="s">
        <v>2</v>
      </c>
      <c r="H10376" s="137"/>
      <c r="I10376" s="119"/>
      <c r="J10376" s="129"/>
      <c r="K10376" s="129"/>
      <c r="L10376" s="129">
        <v>0</v>
      </c>
      <c r="M10376" s="134" t="s">
        <v>24413</v>
      </c>
    </row>
    <row r="10377" spans="1:13" hidden="1" x14ac:dyDescent="0.25">
      <c r="A10377" s="128"/>
      <c r="B10377" s="2"/>
      <c r="C10377" s="139" t="s">
        <v>10625</v>
      </c>
      <c r="D10377" s="124" t="s">
        <v>10626</v>
      </c>
      <c r="E10377" s="118" t="s">
        <v>48</v>
      </c>
      <c r="F10377" s="124" t="s">
        <v>35249</v>
      </c>
      <c r="G10377" s="118" t="s">
        <v>2</v>
      </c>
      <c r="H10377" s="137"/>
      <c r="I10377" s="119"/>
      <c r="J10377" s="129"/>
      <c r="K10377" s="129"/>
      <c r="L10377" s="129">
        <v>0</v>
      </c>
      <c r="M10377" s="134" t="s">
        <v>24413</v>
      </c>
    </row>
    <row r="10378" spans="1:13" hidden="1" x14ac:dyDescent="0.25">
      <c r="A10378" s="128"/>
      <c r="B10378" s="2"/>
      <c r="C10378" s="139" t="s">
        <v>10627</v>
      </c>
      <c r="D10378" s="124" t="s">
        <v>10628</v>
      </c>
      <c r="E10378" s="118" t="s">
        <v>48</v>
      </c>
      <c r="F10378" s="124" t="s">
        <v>35249</v>
      </c>
      <c r="G10378" s="118" t="s">
        <v>2</v>
      </c>
      <c r="H10378" s="137"/>
      <c r="I10378" s="119"/>
      <c r="J10378" s="129"/>
      <c r="K10378" s="129"/>
      <c r="L10378" s="129">
        <v>0</v>
      </c>
      <c r="M10378" s="134" t="s">
        <v>24414</v>
      </c>
    </row>
    <row r="10379" spans="1:13" hidden="1" x14ac:dyDescent="0.25">
      <c r="A10379" s="128"/>
      <c r="B10379" s="2"/>
      <c r="C10379" s="139" t="s">
        <v>10629</v>
      </c>
      <c r="D10379" s="124" t="s">
        <v>10630</v>
      </c>
      <c r="E10379" s="118" t="s">
        <v>48</v>
      </c>
      <c r="F10379" s="124" t="s">
        <v>35249</v>
      </c>
      <c r="G10379" s="118" t="s">
        <v>2</v>
      </c>
      <c r="H10379" s="137"/>
      <c r="I10379" s="119"/>
      <c r="J10379" s="129"/>
      <c r="K10379" s="129"/>
      <c r="L10379" s="129">
        <v>0</v>
      </c>
      <c r="M10379" s="134" t="s">
        <v>24415</v>
      </c>
    </row>
    <row r="10380" spans="1:13" hidden="1" x14ac:dyDescent="0.25">
      <c r="A10380" s="128"/>
      <c r="B10380" s="2"/>
      <c r="C10380" s="139" t="s">
        <v>10631</v>
      </c>
      <c r="D10380" s="124" t="s">
        <v>10632</v>
      </c>
      <c r="E10380" s="118" t="s">
        <v>48</v>
      </c>
      <c r="F10380" s="124" t="s">
        <v>35249</v>
      </c>
      <c r="G10380" s="118" t="s">
        <v>2</v>
      </c>
      <c r="H10380" s="137"/>
      <c r="I10380" s="119"/>
      <c r="J10380" s="129"/>
      <c r="K10380" s="129"/>
      <c r="L10380" s="129">
        <v>0</v>
      </c>
      <c r="M10380" s="134" t="s">
        <v>24416</v>
      </c>
    </row>
    <row r="10381" spans="1:13" hidden="1" x14ac:dyDescent="0.25">
      <c r="A10381" s="128"/>
      <c r="B10381" s="2"/>
      <c r="C10381" s="139" t="s">
        <v>10633</v>
      </c>
      <c r="D10381" s="124" t="s">
        <v>10634</v>
      </c>
      <c r="E10381" s="118" t="s">
        <v>10635</v>
      </c>
      <c r="F10381" s="124" t="s">
        <v>10636</v>
      </c>
      <c r="G10381" s="118" t="s">
        <v>235</v>
      </c>
      <c r="H10381" s="137"/>
      <c r="I10381" s="119"/>
      <c r="J10381" s="129"/>
      <c r="K10381" s="129"/>
      <c r="L10381" s="129">
        <v>0</v>
      </c>
      <c r="M10381" s="134" t="s">
        <v>24417</v>
      </c>
    </row>
    <row r="10382" spans="1:13" hidden="1" x14ac:dyDescent="0.25">
      <c r="A10382" s="128"/>
      <c r="B10382" s="2"/>
      <c r="C10382" s="139" t="s">
        <v>10633</v>
      </c>
      <c r="D10382" s="124" t="s">
        <v>10634</v>
      </c>
      <c r="E10382" s="118" t="s">
        <v>10637</v>
      </c>
      <c r="F10382" s="124" t="s">
        <v>10638</v>
      </c>
      <c r="G10382" s="118" t="s">
        <v>235</v>
      </c>
      <c r="H10382" s="137"/>
      <c r="I10382" s="119"/>
      <c r="J10382" s="129"/>
      <c r="K10382" s="129"/>
      <c r="L10382" s="129">
        <v>0</v>
      </c>
      <c r="M10382" s="134" t="s">
        <v>24418</v>
      </c>
    </row>
    <row r="10383" spans="1:13" hidden="1" x14ac:dyDescent="0.25">
      <c r="A10383" s="128"/>
      <c r="B10383" s="2"/>
      <c r="C10383" s="139" t="s">
        <v>10633</v>
      </c>
      <c r="D10383" s="124" t="s">
        <v>10634</v>
      </c>
      <c r="E10383" s="118" t="s">
        <v>10639</v>
      </c>
      <c r="F10383" s="124" t="s">
        <v>10640</v>
      </c>
      <c r="G10383" s="118" t="s">
        <v>235</v>
      </c>
      <c r="H10383" s="137"/>
      <c r="I10383" s="119"/>
      <c r="J10383" s="129"/>
      <c r="K10383" s="129"/>
      <c r="L10383" s="129">
        <v>0</v>
      </c>
      <c r="M10383" s="134" t="s">
        <v>24419</v>
      </c>
    </row>
    <row r="10384" spans="1:13" hidden="1" x14ac:dyDescent="0.25">
      <c r="A10384" s="128"/>
      <c r="B10384" s="2"/>
      <c r="C10384" s="139" t="s">
        <v>10633</v>
      </c>
      <c r="D10384" s="124" t="s">
        <v>10634</v>
      </c>
      <c r="E10384" s="118" t="s">
        <v>10641</v>
      </c>
      <c r="F10384" s="124" t="s">
        <v>10642</v>
      </c>
      <c r="G10384" s="118" t="s">
        <v>235</v>
      </c>
      <c r="H10384" s="137"/>
      <c r="I10384" s="119"/>
      <c r="J10384" s="129"/>
      <c r="K10384" s="129"/>
      <c r="L10384" s="129">
        <v>0</v>
      </c>
      <c r="M10384" s="134" t="s">
        <v>28844</v>
      </c>
    </row>
    <row r="10385" spans="1:13" hidden="1" x14ac:dyDescent="0.25">
      <c r="A10385" s="128"/>
      <c r="B10385" s="2"/>
      <c r="C10385" s="139" t="s">
        <v>10633</v>
      </c>
      <c r="D10385" s="124" t="s">
        <v>10634</v>
      </c>
      <c r="E10385" s="118" t="s">
        <v>10643</v>
      </c>
      <c r="F10385" s="124" t="s">
        <v>10644</v>
      </c>
      <c r="G10385" s="118" t="s">
        <v>235</v>
      </c>
      <c r="H10385" s="137"/>
      <c r="I10385" s="119"/>
      <c r="J10385" s="129"/>
      <c r="K10385" s="129"/>
      <c r="L10385" s="129">
        <v>0</v>
      </c>
      <c r="M10385" s="134" t="s">
        <v>24420</v>
      </c>
    </row>
    <row r="10386" spans="1:13" hidden="1" x14ac:dyDescent="0.25">
      <c r="A10386" s="128"/>
      <c r="B10386" s="2"/>
      <c r="C10386" s="139" t="s">
        <v>10633</v>
      </c>
      <c r="D10386" s="124" t="s">
        <v>10634</v>
      </c>
      <c r="E10386" s="118" t="s">
        <v>10645</v>
      </c>
      <c r="F10386" s="124" t="s">
        <v>10646</v>
      </c>
      <c r="G10386" s="118" t="s">
        <v>235</v>
      </c>
      <c r="H10386" s="137"/>
      <c r="I10386" s="119"/>
      <c r="J10386" s="129"/>
      <c r="K10386" s="129"/>
      <c r="L10386" s="129">
        <v>0</v>
      </c>
      <c r="M10386" s="134" t="s">
        <v>11146</v>
      </c>
    </row>
    <row r="10387" spans="1:13" hidden="1" x14ac:dyDescent="0.25">
      <c r="A10387" s="128"/>
      <c r="B10387" s="2"/>
      <c r="C10387" s="139" t="s">
        <v>10633</v>
      </c>
      <c r="D10387" s="124" t="s">
        <v>10634</v>
      </c>
      <c r="E10387" s="118" t="s">
        <v>10647</v>
      </c>
      <c r="F10387" s="124" t="s">
        <v>10648</v>
      </c>
      <c r="G10387" s="118" t="s">
        <v>235</v>
      </c>
      <c r="H10387" s="137"/>
      <c r="I10387" s="119"/>
      <c r="J10387" s="129"/>
      <c r="K10387" s="129"/>
      <c r="L10387" s="129">
        <v>0</v>
      </c>
      <c r="M10387" s="134" t="s">
        <v>24421</v>
      </c>
    </row>
    <row r="10388" spans="1:13" hidden="1" x14ac:dyDescent="0.25">
      <c r="A10388" s="128"/>
      <c r="B10388" s="2"/>
      <c r="C10388" s="139" t="s">
        <v>10633</v>
      </c>
      <c r="D10388" s="124" t="s">
        <v>10634</v>
      </c>
      <c r="E10388" s="118" t="s">
        <v>10649</v>
      </c>
      <c r="F10388" s="124" t="s">
        <v>10650</v>
      </c>
      <c r="G10388" s="118" t="s">
        <v>235</v>
      </c>
      <c r="H10388" s="137"/>
      <c r="I10388" s="119"/>
      <c r="J10388" s="129"/>
      <c r="K10388" s="129"/>
      <c r="L10388" s="129">
        <v>0</v>
      </c>
      <c r="M10388" s="134" t="s">
        <v>35186</v>
      </c>
    </row>
    <row r="10389" spans="1:13" hidden="1" x14ac:dyDescent="0.25">
      <c r="A10389" s="128"/>
      <c r="B10389" s="2"/>
      <c r="C10389" s="139" t="s">
        <v>10633</v>
      </c>
      <c r="D10389" s="124" t="s">
        <v>10634</v>
      </c>
      <c r="E10389" s="118" t="s">
        <v>10651</v>
      </c>
      <c r="F10389" s="124" t="s">
        <v>10652</v>
      </c>
      <c r="G10389" s="118" t="s">
        <v>235</v>
      </c>
      <c r="H10389" s="137"/>
      <c r="I10389" s="119"/>
      <c r="J10389" s="129"/>
      <c r="K10389" s="129"/>
      <c r="L10389" s="129">
        <v>0</v>
      </c>
      <c r="M10389" s="134" t="s">
        <v>24422</v>
      </c>
    </row>
    <row r="10390" spans="1:13" hidden="1" x14ac:dyDescent="0.25">
      <c r="A10390" s="128"/>
      <c r="B10390" s="2"/>
      <c r="C10390" s="139" t="s">
        <v>10633</v>
      </c>
      <c r="D10390" s="124" t="s">
        <v>10634</v>
      </c>
      <c r="E10390" s="118" t="s">
        <v>10653</v>
      </c>
      <c r="F10390" s="124" t="s">
        <v>10654</v>
      </c>
      <c r="G10390" s="118" t="s">
        <v>235</v>
      </c>
      <c r="H10390" s="137"/>
      <c r="I10390" s="119"/>
      <c r="J10390" s="129"/>
      <c r="K10390" s="129"/>
      <c r="L10390" s="129">
        <v>0</v>
      </c>
      <c r="M10390" s="134" t="s">
        <v>24423</v>
      </c>
    </row>
    <row r="10391" spans="1:13" hidden="1" x14ac:dyDescent="0.25">
      <c r="A10391" s="128"/>
      <c r="B10391" s="2"/>
      <c r="C10391" s="139" t="s">
        <v>10633</v>
      </c>
      <c r="D10391" s="124" t="s">
        <v>10634</v>
      </c>
      <c r="E10391" s="118" t="s">
        <v>10655</v>
      </c>
      <c r="F10391" s="124" t="s">
        <v>10656</v>
      </c>
      <c r="G10391" s="118" t="s">
        <v>235</v>
      </c>
      <c r="H10391" s="137"/>
      <c r="I10391" s="119"/>
      <c r="J10391" s="129"/>
      <c r="K10391" s="129"/>
      <c r="L10391" s="129">
        <v>0</v>
      </c>
      <c r="M10391" s="134" t="s">
        <v>24424</v>
      </c>
    </row>
    <row r="10392" spans="1:13" hidden="1" x14ac:dyDescent="0.25">
      <c r="A10392" s="128"/>
      <c r="B10392" s="2"/>
      <c r="C10392" s="139" t="s">
        <v>10633</v>
      </c>
      <c r="D10392" s="124" t="s">
        <v>10634</v>
      </c>
      <c r="E10392" s="118" t="s">
        <v>10657</v>
      </c>
      <c r="F10392" s="124" t="s">
        <v>10658</v>
      </c>
      <c r="G10392" s="118" t="s">
        <v>235</v>
      </c>
      <c r="H10392" s="137"/>
      <c r="I10392" s="119"/>
      <c r="J10392" s="129"/>
      <c r="K10392" s="129"/>
      <c r="L10392" s="129">
        <v>0</v>
      </c>
      <c r="M10392" s="134" t="s">
        <v>24425</v>
      </c>
    </row>
    <row r="10393" spans="1:13" hidden="1" x14ac:dyDescent="0.25">
      <c r="A10393" s="128"/>
      <c r="B10393" s="2"/>
      <c r="C10393" s="139" t="s">
        <v>10633</v>
      </c>
      <c r="D10393" s="124" t="s">
        <v>10634</v>
      </c>
      <c r="E10393" s="118" t="s">
        <v>10659</v>
      </c>
      <c r="F10393" s="124" t="s">
        <v>10660</v>
      </c>
      <c r="G10393" s="118" t="s">
        <v>235</v>
      </c>
      <c r="H10393" s="137"/>
      <c r="I10393" s="119"/>
      <c r="J10393" s="129"/>
      <c r="K10393" s="129"/>
      <c r="L10393" s="129">
        <v>0</v>
      </c>
      <c r="M10393" s="134" t="s">
        <v>24426</v>
      </c>
    </row>
    <row r="10394" spans="1:13" hidden="1" x14ac:dyDescent="0.25">
      <c r="A10394" s="128"/>
      <c r="B10394" s="2"/>
      <c r="C10394" s="139" t="s">
        <v>10633</v>
      </c>
      <c r="D10394" s="124" t="s">
        <v>10634</v>
      </c>
      <c r="E10394" s="118" t="s">
        <v>10661</v>
      </c>
      <c r="F10394" s="124" t="s">
        <v>10662</v>
      </c>
      <c r="G10394" s="118" t="s">
        <v>235</v>
      </c>
      <c r="H10394" s="137"/>
      <c r="I10394" s="119"/>
      <c r="J10394" s="129"/>
      <c r="K10394" s="129"/>
      <c r="L10394" s="129">
        <v>0</v>
      </c>
      <c r="M10394" s="134" t="s">
        <v>24427</v>
      </c>
    </row>
    <row r="10395" spans="1:13" hidden="1" x14ac:dyDescent="0.25">
      <c r="A10395" s="128"/>
      <c r="B10395" s="2"/>
      <c r="C10395" s="139" t="s">
        <v>10633</v>
      </c>
      <c r="D10395" s="124" t="s">
        <v>10634</v>
      </c>
      <c r="E10395" s="118" t="s">
        <v>10663</v>
      </c>
      <c r="F10395" s="124" t="s">
        <v>10664</v>
      </c>
      <c r="G10395" s="118" t="s">
        <v>235</v>
      </c>
      <c r="H10395" s="137"/>
      <c r="I10395" s="119"/>
      <c r="J10395" s="129"/>
      <c r="K10395" s="129"/>
      <c r="L10395" s="129">
        <v>0</v>
      </c>
      <c r="M10395" s="134" t="s">
        <v>24428</v>
      </c>
    </row>
    <row r="10396" spans="1:13" hidden="1" x14ac:dyDescent="0.25">
      <c r="A10396" s="128"/>
      <c r="B10396" s="2"/>
      <c r="C10396" s="139" t="s">
        <v>10633</v>
      </c>
      <c r="D10396" s="124" t="s">
        <v>10634</v>
      </c>
      <c r="E10396" s="118" t="s">
        <v>10665</v>
      </c>
      <c r="F10396" s="124" t="s">
        <v>10666</v>
      </c>
      <c r="G10396" s="118" t="s">
        <v>235</v>
      </c>
      <c r="H10396" s="137"/>
      <c r="I10396" s="119"/>
      <c r="J10396" s="129"/>
      <c r="K10396" s="129"/>
      <c r="L10396" s="129">
        <v>0</v>
      </c>
      <c r="M10396" s="134" t="s">
        <v>24428</v>
      </c>
    </row>
    <row r="10397" spans="1:13" hidden="1" x14ac:dyDescent="0.25">
      <c r="A10397" s="128"/>
      <c r="B10397" s="2"/>
      <c r="C10397" s="139" t="s">
        <v>10633</v>
      </c>
      <c r="D10397" s="124" t="s">
        <v>10634</v>
      </c>
      <c r="E10397" s="118" t="s">
        <v>10667</v>
      </c>
      <c r="F10397" s="124" t="s">
        <v>10668</v>
      </c>
      <c r="G10397" s="118" t="s">
        <v>235</v>
      </c>
      <c r="H10397" s="137"/>
      <c r="I10397" s="119"/>
      <c r="J10397" s="129"/>
      <c r="K10397" s="129"/>
      <c r="L10397" s="129">
        <v>0</v>
      </c>
      <c r="M10397" s="134" t="s">
        <v>24428</v>
      </c>
    </row>
    <row r="10398" spans="1:13" hidden="1" x14ac:dyDescent="0.25">
      <c r="A10398" s="128"/>
      <c r="B10398" s="2"/>
      <c r="C10398" s="139" t="s">
        <v>10633</v>
      </c>
      <c r="D10398" s="124" t="s">
        <v>10634</v>
      </c>
      <c r="E10398" s="118" t="s">
        <v>10669</v>
      </c>
      <c r="F10398" s="124" t="s">
        <v>10670</v>
      </c>
      <c r="G10398" s="118" t="s">
        <v>235</v>
      </c>
      <c r="H10398" s="137"/>
      <c r="I10398" s="119"/>
      <c r="J10398" s="129"/>
      <c r="K10398" s="129"/>
      <c r="L10398" s="129">
        <v>0</v>
      </c>
      <c r="M10398" s="134" t="s">
        <v>24428</v>
      </c>
    </row>
    <row r="10399" spans="1:13" hidden="1" x14ac:dyDescent="0.25">
      <c r="A10399" s="128"/>
      <c r="B10399" s="2"/>
      <c r="C10399" s="139" t="s">
        <v>10633</v>
      </c>
      <c r="D10399" s="124" t="s">
        <v>10634</v>
      </c>
      <c r="E10399" s="118" t="s">
        <v>10671</v>
      </c>
      <c r="F10399" s="124" t="s">
        <v>10672</v>
      </c>
      <c r="G10399" s="118" t="s">
        <v>235</v>
      </c>
      <c r="H10399" s="137"/>
      <c r="I10399" s="119"/>
      <c r="J10399" s="129"/>
      <c r="K10399" s="129"/>
      <c r="L10399" s="129">
        <v>0</v>
      </c>
      <c r="M10399" s="134" t="s">
        <v>24428</v>
      </c>
    </row>
    <row r="10400" spans="1:13" hidden="1" x14ac:dyDescent="0.25">
      <c r="A10400" s="128"/>
      <c r="B10400" s="2"/>
      <c r="C10400" s="139" t="s">
        <v>10633</v>
      </c>
      <c r="D10400" s="124" t="s">
        <v>10634</v>
      </c>
      <c r="E10400" s="118" t="s">
        <v>10673</v>
      </c>
      <c r="F10400" s="124" t="s">
        <v>10674</v>
      </c>
      <c r="G10400" s="118" t="s">
        <v>235</v>
      </c>
      <c r="H10400" s="137"/>
      <c r="I10400" s="119"/>
      <c r="J10400" s="129"/>
      <c r="K10400" s="129"/>
      <c r="L10400" s="129">
        <v>0</v>
      </c>
      <c r="M10400" s="134" t="s">
        <v>24428</v>
      </c>
    </row>
    <row r="10401" spans="1:13" hidden="1" x14ac:dyDescent="0.25">
      <c r="A10401" s="128"/>
      <c r="B10401" s="2"/>
      <c r="C10401" s="139" t="s">
        <v>10633</v>
      </c>
      <c r="D10401" s="124" t="s">
        <v>10634</v>
      </c>
      <c r="E10401" s="118" t="s">
        <v>10675</v>
      </c>
      <c r="F10401" s="124" t="s">
        <v>10676</v>
      </c>
      <c r="G10401" s="118" t="s">
        <v>235</v>
      </c>
      <c r="H10401" s="137"/>
      <c r="I10401" s="119"/>
      <c r="J10401" s="129"/>
      <c r="K10401" s="129"/>
      <c r="L10401" s="129">
        <v>0</v>
      </c>
      <c r="M10401" s="134" t="s">
        <v>24428</v>
      </c>
    </row>
    <row r="10402" spans="1:13" hidden="1" x14ac:dyDescent="0.25">
      <c r="A10402" s="128"/>
      <c r="B10402" s="2"/>
      <c r="C10402" s="139" t="s">
        <v>10633</v>
      </c>
      <c r="D10402" s="124" t="s">
        <v>10634</v>
      </c>
      <c r="E10402" s="118" t="s">
        <v>10677</v>
      </c>
      <c r="F10402" s="124" t="s">
        <v>10678</v>
      </c>
      <c r="G10402" s="118" t="s">
        <v>235</v>
      </c>
      <c r="H10402" s="137"/>
      <c r="I10402" s="119"/>
      <c r="J10402" s="129"/>
      <c r="K10402" s="129"/>
      <c r="L10402" s="129">
        <v>0</v>
      </c>
      <c r="M10402" s="134" t="s">
        <v>24429</v>
      </c>
    </row>
    <row r="10403" spans="1:13" hidden="1" x14ac:dyDescent="0.25">
      <c r="A10403" s="128"/>
      <c r="B10403" s="2"/>
      <c r="C10403" s="139" t="s">
        <v>10633</v>
      </c>
      <c r="D10403" s="124" t="s">
        <v>10634</v>
      </c>
      <c r="E10403" s="118" t="s">
        <v>10679</v>
      </c>
      <c r="F10403" s="124" t="s">
        <v>10680</v>
      </c>
      <c r="G10403" s="118" t="s">
        <v>235</v>
      </c>
      <c r="H10403" s="137"/>
      <c r="I10403" s="119"/>
      <c r="J10403" s="129"/>
      <c r="K10403" s="129"/>
      <c r="L10403" s="129">
        <v>0</v>
      </c>
      <c r="M10403" s="134" t="s">
        <v>24430</v>
      </c>
    </row>
    <row r="10404" spans="1:13" hidden="1" x14ac:dyDescent="0.25">
      <c r="A10404" s="128"/>
      <c r="B10404" s="2"/>
      <c r="C10404" s="139" t="s">
        <v>10633</v>
      </c>
      <c r="D10404" s="124" t="s">
        <v>10634</v>
      </c>
      <c r="E10404" s="118" t="s">
        <v>10681</v>
      </c>
      <c r="F10404" s="124" t="s">
        <v>10682</v>
      </c>
      <c r="G10404" s="118" t="s">
        <v>235</v>
      </c>
      <c r="H10404" s="137"/>
      <c r="I10404" s="119"/>
      <c r="J10404" s="129"/>
      <c r="K10404" s="129"/>
      <c r="L10404" s="129">
        <v>0</v>
      </c>
      <c r="M10404" s="134" t="s">
        <v>24431</v>
      </c>
    </row>
    <row r="10405" spans="1:13" hidden="1" x14ac:dyDescent="0.25">
      <c r="A10405" s="128"/>
      <c r="B10405" s="2"/>
      <c r="C10405" s="139" t="s">
        <v>10633</v>
      </c>
      <c r="D10405" s="124" t="s">
        <v>10634</v>
      </c>
      <c r="E10405" s="118" t="s">
        <v>10683</v>
      </c>
      <c r="F10405" s="124" t="s">
        <v>10684</v>
      </c>
      <c r="G10405" s="118" t="s">
        <v>235</v>
      </c>
      <c r="H10405" s="137"/>
      <c r="I10405" s="119"/>
      <c r="J10405" s="129"/>
      <c r="K10405" s="129"/>
      <c r="L10405" s="129">
        <v>0</v>
      </c>
      <c r="M10405" s="134" t="s">
        <v>24432</v>
      </c>
    </row>
    <row r="10406" spans="1:13" hidden="1" x14ac:dyDescent="0.25">
      <c r="A10406" s="128"/>
      <c r="B10406" s="2"/>
      <c r="C10406" s="139" t="s">
        <v>10633</v>
      </c>
      <c r="D10406" s="124" t="s">
        <v>10634</v>
      </c>
      <c r="E10406" s="118" t="s">
        <v>10685</v>
      </c>
      <c r="F10406" s="124" t="s">
        <v>10686</v>
      </c>
      <c r="G10406" s="118" t="s">
        <v>235</v>
      </c>
      <c r="H10406" s="137"/>
      <c r="I10406" s="119"/>
      <c r="J10406" s="129"/>
      <c r="K10406" s="129"/>
      <c r="L10406" s="129">
        <v>0</v>
      </c>
      <c r="M10406" s="134" t="s">
        <v>32807</v>
      </c>
    </row>
    <row r="10407" spans="1:13" hidden="1" x14ac:dyDescent="0.25">
      <c r="A10407" s="128"/>
      <c r="B10407" s="2"/>
      <c r="C10407" s="139" t="s">
        <v>10633</v>
      </c>
      <c r="D10407" s="124" t="s">
        <v>10634</v>
      </c>
      <c r="E10407" s="118" t="s">
        <v>10687</v>
      </c>
      <c r="F10407" s="124" t="s">
        <v>10688</v>
      </c>
      <c r="G10407" s="118" t="s">
        <v>235</v>
      </c>
      <c r="H10407" s="137"/>
      <c r="I10407" s="119"/>
      <c r="J10407" s="129"/>
      <c r="K10407" s="129"/>
      <c r="L10407" s="129">
        <v>0</v>
      </c>
      <c r="M10407" s="134" t="s">
        <v>32177</v>
      </c>
    </row>
    <row r="10408" spans="1:13" hidden="1" x14ac:dyDescent="0.25">
      <c r="A10408" s="128"/>
      <c r="B10408" s="2"/>
      <c r="C10408" s="139" t="s">
        <v>10633</v>
      </c>
      <c r="D10408" s="124" t="s">
        <v>10634</v>
      </c>
      <c r="E10408" s="118" t="s">
        <v>10689</v>
      </c>
      <c r="F10408" s="124" t="s">
        <v>10690</v>
      </c>
      <c r="G10408" s="118" t="s">
        <v>235</v>
      </c>
      <c r="H10408" s="137"/>
      <c r="I10408" s="119"/>
      <c r="J10408" s="129"/>
      <c r="K10408" s="129"/>
      <c r="L10408" s="129">
        <v>0</v>
      </c>
      <c r="M10408" s="134" t="s">
        <v>33363</v>
      </c>
    </row>
    <row r="10409" spans="1:13" hidden="1" x14ac:dyDescent="0.25">
      <c r="A10409" s="128"/>
      <c r="B10409" s="2"/>
      <c r="C10409" s="139" t="s">
        <v>10633</v>
      </c>
      <c r="D10409" s="124" t="s">
        <v>10634</v>
      </c>
      <c r="E10409" s="118" t="s">
        <v>10691</v>
      </c>
      <c r="F10409" s="124" t="s">
        <v>10692</v>
      </c>
      <c r="G10409" s="118" t="s">
        <v>235</v>
      </c>
      <c r="H10409" s="137"/>
      <c r="I10409" s="119"/>
      <c r="J10409" s="129"/>
      <c r="K10409" s="129"/>
      <c r="L10409" s="129">
        <v>0</v>
      </c>
      <c r="M10409" s="134" t="s">
        <v>33366</v>
      </c>
    </row>
    <row r="10410" spans="1:13" hidden="1" x14ac:dyDescent="0.25">
      <c r="A10410" s="128"/>
      <c r="B10410" s="2"/>
      <c r="C10410" s="139" t="s">
        <v>10633</v>
      </c>
      <c r="D10410" s="124" t="s">
        <v>10634</v>
      </c>
      <c r="E10410" s="118" t="s">
        <v>10693</v>
      </c>
      <c r="F10410" s="124" t="s">
        <v>10694</v>
      </c>
      <c r="G10410" s="118" t="s">
        <v>235</v>
      </c>
      <c r="H10410" s="137"/>
      <c r="I10410" s="119"/>
      <c r="J10410" s="129"/>
      <c r="K10410" s="129"/>
      <c r="L10410" s="129">
        <v>0</v>
      </c>
      <c r="M10410" s="134" t="s">
        <v>32143</v>
      </c>
    </row>
    <row r="10411" spans="1:13" hidden="1" x14ac:dyDescent="0.25">
      <c r="A10411" s="128"/>
      <c r="B10411" s="2"/>
      <c r="C10411" s="139" t="s">
        <v>10633</v>
      </c>
      <c r="D10411" s="124" t="s">
        <v>10634</v>
      </c>
      <c r="E10411" s="118" t="s">
        <v>10695</v>
      </c>
      <c r="F10411" s="124" t="s">
        <v>10696</v>
      </c>
      <c r="G10411" s="118" t="s">
        <v>235</v>
      </c>
      <c r="H10411" s="137"/>
      <c r="I10411" s="119"/>
      <c r="J10411" s="129"/>
      <c r="K10411" s="129"/>
      <c r="L10411" s="129">
        <v>0</v>
      </c>
      <c r="M10411" s="134" t="s">
        <v>31382</v>
      </c>
    </row>
    <row r="10412" spans="1:13" hidden="1" x14ac:dyDescent="0.25">
      <c r="A10412" s="128"/>
      <c r="B10412" s="2"/>
      <c r="C10412" s="139" t="s">
        <v>10633</v>
      </c>
      <c r="D10412" s="124" t="s">
        <v>10634</v>
      </c>
      <c r="E10412" s="118" t="s">
        <v>10697</v>
      </c>
      <c r="F10412" s="124" t="s">
        <v>10698</v>
      </c>
      <c r="G10412" s="118" t="s">
        <v>235</v>
      </c>
      <c r="H10412" s="137"/>
      <c r="I10412" s="119"/>
      <c r="J10412" s="129"/>
      <c r="K10412" s="129"/>
      <c r="L10412" s="129">
        <v>0</v>
      </c>
      <c r="M10412" s="134"/>
    </row>
    <row r="10413" spans="1:13" hidden="1" x14ac:dyDescent="0.25">
      <c r="A10413" s="128"/>
      <c r="B10413" s="2"/>
      <c r="C10413" s="139" t="s">
        <v>10633</v>
      </c>
      <c r="D10413" s="124" t="s">
        <v>10634</v>
      </c>
      <c r="E10413" s="118" t="s">
        <v>10699</v>
      </c>
      <c r="F10413" s="124" t="s">
        <v>10700</v>
      </c>
      <c r="G10413" s="118" t="s">
        <v>235</v>
      </c>
      <c r="H10413" s="137"/>
      <c r="I10413" s="119"/>
      <c r="J10413" s="129"/>
      <c r="K10413" s="129"/>
      <c r="L10413" s="129">
        <v>0</v>
      </c>
      <c r="M10413" s="134" t="s">
        <v>31467</v>
      </c>
    </row>
    <row r="10414" spans="1:13" hidden="1" x14ac:dyDescent="0.25">
      <c r="A10414" s="128"/>
      <c r="B10414" s="2"/>
      <c r="C10414" s="139" t="s">
        <v>10633</v>
      </c>
      <c r="D10414" s="124" t="s">
        <v>10634</v>
      </c>
      <c r="E10414" s="118" t="s">
        <v>10701</v>
      </c>
      <c r="F10414" s="124" t="s">
        <v>10702</v>
      </c>
      <c r="G10414" s="118" t="s">
        <v>235</v>
      </c>
      <c r="H10414" s="137"/>
      <c r="I10414" s="119"/>
      <c r="J10414" s="129"/>
      <c r="K10414" s="129"/>
      <c r="L10414" s="129">
        <v>0</v>
      </c>
      <c r="M10414" s="134" t="s">
        <v>31371</v>
      </c>
    </row>
    <row r="10415" spans="1:13" hidden="1" x14ac:dyDescent="0.25">
      <c r="A10415" s="128"/>
      <c r="B10415" s="2"/>
      <c r="C10415" s="139" t="s">
        <v>10633</v>
      </c>
      <c r="D10415" s="124" t="s">
        <v>10634</v>
      </c>
      <c r="E10415" s="118" t="s">
        <v>10703</v>
      </c>
      <c r="F10415" s="124" t="s">
        <v>10704</v>
      </c>
      <c r="G10415" s="118" t="s">
        <v>235</v>
      </c>
      <c r="H10415" s="137"/>
      <c r="I10415" s="119"/>
      <c r="J10415" s="129"/>
      <c r="K10415" s="129"/>
      <c r="L10415" s="129">
        <v>0</v>
      </c>
      <c r="M10415" s="134" t="s">
        <v>24433</v>
      </c>
    </row>
    <row r="10416" spans="1:13" hidden="1" x14ac:dyDescent="0.25">
      <c r="A10416" s="128"/>
      <c r="B10416" s="2"/>
      <c r="C10416" s="139" t="s">
        <v>10633</v>
      </c>
      <c r="D10416" s="124" t="s">
        <v>10634</v>
      </c>
      <c r="E10416" s="118" t="s">
        <v>10705</v>
      </c>
      <c r="F10416" s="124" t="s">
        <v>10706</v>
      </c>
      <c r="G10416" s="118" t="s">
        <v>235</v>
      </c>
      <c r="H10416" s="137"/>
      <c r="I10416" s="119"/>
      <c r="J10416" s="129"/>
      <c r="K10416" s="129"/>
      <c r="L10416" s="129">
        <v>0</v>
      </c>
      <c r="M10416" s="134" t="s">
        <v>24433</v>
      </c>
    </row>
    <row r="10417" spans="1:13" hidden="1" x14ac:dyDescent="0.25">
      <c r="A10417" s="128"/>
      <c r="B10417" s="2"/>
      <c r="C10417" s="139" t="s">
        <v>10633</v>
      </c>
      <c r="D10417" s="124" t="s">
        <v>10634</v>
      </c>
      <c r="E10417" s="118" t="s">
        <v>10707</v>
      </c>
      <c r="F10417" s="124" t="s">
        <v>10708</v>
      </c>
      <c r="G10417" s="118" t="s">
        <v>235</v>
      </c>
      <c r="H10417" s="137"/>
      <c r="I10417" s="119"/>
      <c r="J10417" s="129"/>
      <c r="K10417" s="129"/>
      <c r="L10417" s="129">
        <v>0</v>
      </c>
      <c r="M10417" s="134" t="s">
        <v>24433</v>
      </c>
    </row>
    <row r="10418" spans="1:13" hidden="1" x14ac:dyDescent="0.25">
      <c r="A10418" s="128"/>
      <c r="B10418" s="2"/>
      <c r="C10418" s="139" t="s">
        <v>10633</v>
      </c>
      <c r="D10418" s="124" t="s">
        <v>10634</v>
      </c>
      <c r="E10418" s="118" t="s">
        <v>10709</v>
      </c>
      <c r="F10418" s="124" t="s">
        <v>10710</v>
      </c>
      <c r="G10418" s="118" t="s">
        <v>235</v>
      </c>
      <c r="H10418" s="137"/>
      <c r="I10418" s="119"/>
      <c r="J10418" s="129"/>
      <c r="K10418" s="129"/>
      <c r="L10418" s="129">
        <v>0</v>
      </c>
      <c r="M10418" s="134" t="s">
        <v>24433</v>
      </c>
    </row>
    <row r="10419" spans="1:13" hidden="1" x14ac:dyDescent="0.25">
      <c r="A10419" s="128"/>
      <c r="B10419" s="2"/>
      <c r="C10419" s="139" t="s">
        <v>10633</v>
      </c>
      <c r="D10419" s="124" t="s">
        <v>10634</v>
      </c>
      <c r="E10419" s="118" t="s">
        <v>10711</v>
      </c>
      <c r="F10419" s="124" t="s">
        <v>10712</v>
      </c>
      <c r="G10419" s="118" t="s">
        <v>235</v>
      </c>
      <c r="H10419" s="137"/>
      <c r="I10419" s="119"/>
      <c r="J10419" s="129"/>
      <c r="K10419" s="129"/>
      <c r="L10419" s="129">
        <v>0</v>
      </c>
      <c r="M10419" s="134" t="s">
        <v>24433</v>
      </c>
    </row>
    <row r="10420" spans="1:13" hidden="1" x14ac:dyDescent="0.25">
      <c r="A10420" s="128"/>
      <c r="B10420" s="2"/>
      <c r="C10420" s="139" t="s">
        <v>10633</v>
      </c>
      <c r="D10420" s="124" t="s">
        <v>10634</v>
      </c>
      <c r="E10420" s="118" t="s">
        <v>10713</v>
      </c>
      <c r="F10420" s="124" t="s">
        <v>10714</v>
      </c>
      <c r="G10420" s="118" t="s">
        <v>235</v>
      </c>
      <c r="H10420" s="137"/>
      <c r="I10420" s="119"/>
      <c r="J10420" s="129"/>
      <c r="K10420" s="129"/>
      <c r="L10420" s="129">
        <v>0</v>
      </c>
      <c r="M10420" s="134" t="s">
        <v>24433</v>
      </c>
    </row>
    <row r="10421" spans="1:13" hidden="1" x14ac:dyDescent="0.25">
      <c r="A10421" s="128"/>
      <c r="B10421" s="2"/>
      <c r="C10421" s="139" t="s">
        <v>10633</v>
      </c>
      <c r="D10421" s="124" t="s">
        <v>10634</v>
      </c>
      <c r="E10421" s="118" t="s">
        <v>10715</v>
      </c>
      <c r="F10421" s="124" t="s">
        <v>10716</v>
      </c>
      <c r="G10421" s="118" t="s">
        <v>235</v>
      </c>
      <c r="H10421" s="137"/>
      <c r="I10421" s="119"/>
      <c r="J10421" s="129"/>
      <c r="K10421" s="129"/>
      <c r="L10421" s="129">
        <v>0</v>
      </c>
      <c r="M10421" s="134" t="s">
        <v>24433</v>
      </c>
    </row>
    <row r="10422" spans="1:13" hidden="1" x14ac:dyDescent="0.25">
      <c r="A10422" s="128"/>
      <c r="B10422" s="2"/>
      <c r="C10422" s="139" t="s">
        <v>10633</v>
      </c>
      <c r="D10422" s="124" t="s">
        <v>10634</v>
      </c>
      <c r="E10422" s="118" t="s">
        <v>10717</v>
      </c>
      <c r="F10422" s="124" t="s">
        <v>10718</v>
      </c>
      <c r="G10422" s="118" t="s">
        <v>235</v>
      </c>
      <c r="H10422" s="137"/>
      <c r="I10422" s="119"/>
      <c r="J10422" s="129"/>
      <c r="K10422" s="129"/>
      <c r="L10422" s="129">
        <v>0</v>
      </c>
      <c r="M10422" s="134" t="s">
        <v>30959</v>
      </c>
    </row>
    <row r="10423" spans="1:13" hidden="1" x14ac:dyDescent="0.25">
      <c r="A10423" s="128"/>
      <c r="B10423" s="2"/>
      <c r="C10423" s="139" t="s">
        <v>10633</v>
      </c>
      <c r="D10423" s="124" t="s">
        <v>10634</v>
      </c>
      <c r="E10423" s="118" t="s">
        <v>10719</v>
      </c>
      <c r="F10423" s="124" t="s">
        <v>10720</v>
      </c>
      <c r="G10423" s="118" t="s">
        <v>235</v>
      </c>
      <c r="H10423" s="137"/>
      <c r="I10423" s="119"/>
      <c r="J10423" s="129"/>
      <c r="K10423" s="129"/>
      <c r="L10423" s="129">
        <v>0</v>
      </c>
      <c r="M10423" s="134" t="s">
        <v>24434</v>
      </c>
    </row>
    <row r="10424" spans="1:13" hidden="1" x14ac:dyDescent="0.25">
      <c r="A10424" s="128"/>
      <c r="B10424" s="2"/>
      <c r="C10424" s="139" t="s">
        <v>10633</v>
      </c>
      <c r="D10424" s="124" t="s">
        <v>10634</v>
      </c>
      <c r="E10424" s="118" t="s">
        <v>10721</v>
      </c>
      <c r="F10424" s="124" t="s">
        <v>10722</v>
      </c>
      <c r="G10424" s="118" t="s">
        <v>235</v>
      </c>
      <c r="H10424" s="137"/>
      <c r="I10424" s="119"/>
      <c r="J10424" s="129"/>
      <c r="K10424" s="129"/>
      <c r="L10424" s="129">
        <v>0</v>
      </c>
      <c r="M10424" s="134" t="s">
        <v>29780</v>
      </c>
    </row>
    <row r="10425" spans="1:13" hidden="1" x14ac:dyDescent="0.25">
      <c r="A10425" s="128"/>
      <c r="B10425" s="2"/>
      <c r="C10425" s="139" t="s">
        <v>10633</v>
      </c>
      <c r="D10425" s="124" t="s">
        <v>10634</v>
      </c>
      <c r="E10425" s="118" t="s">
        <v>10723</v>
      </c>
      <c r="F10425" s="124" t="s">
        <v>10724</v>
      </c>
      <c r="G10425" s="118" t="s">
        <v>235</v>
      </c>
      <c r="H10425" s="137"/>
      <c r="I10425" s="119"/>
      <c r="J10425" s="129"/>
      <c r="K10425" s="129"/>
      <c r="L10425" s="129">
        <v>0</v>
      </c>
      <c r="M10425" s="134" t="s">
        <v>24435</v>
      </c>
    </row>
    <row r="10426" spans="1:13" hidden="1" x14ac:dyDescent="0.25">
      <c r="A10426" s="128"/>
      <c r="B10426" s="2"/>
      <c r="C10426" s="139" t="s">
        <v>10633</v>
      </c>
      <c r="D10426" s="124" t="s">
        <v>10634</v>
      </c>
      <c r="E10426" s="118" t="s">
        <v>10725</v>
      </c>
      <c r="F10426" s="124" t="s">
        <v>10726</v>
      </c>
      <c r="G10426" s="118" t="s">
        <v>235</v>
      </c>
      <c r="H10426" s="137"/>
      <c r="I10426" s="119"/>
      <c r="J10426" s="129"/>
      <c r="K10426" s="129"/>
      <c r="L10426" s="129">
        <v>0</v>
      </c>
      <c r="M10426" s="134" t="s">
        <v>24436</v>
      </c>
    </row>
    <row r="10427" spans="1:13" hidden="1" x14ac:dyDescent="0.25">
      <c r="A10427" s="128"/>
      <c r="B10427" s="2"/>
      <c r="C10427" s="139" t="s">
        <v>10633</v>
      </c>
      <c r="D10427" s="124" t="s">
        <v>10634</v>
      </c>
      <c r="E10427" s="118" t="s">
        <v>10727</v>
      </c>
      <c r="F10427" s="124" t="s">
        <v>10728</v>
      </c>
      <c r="G10427" s="118" t="s">
        <v>235</v>
      </c>
      <c r="H10427" s="137"/>
      <c r="I10427" s="119"/>
      <c r="J10427" s="129"/>
      <c r="K10427" s="129"/>
      <c r="L10427" s="129">
        <v>0</v>
      </c>
      <c r="M10427" s="134" t="s">
        <v>24437</v>
      </c>
    </row>
    <row r="10428" spans="1:13" hidden="1" x14ac:dyDescent="0.25">
      <c r="A10428" s="128"/>
      <c r="B10428" s="2"/>
      <c r="C10428" s="139" t="s">
        <v>10633</v>
      </c>
      <c r="D10428" s="124" t="s">
        <v>10634</v>
      </c>
      <c r="E10428" s="118" t="s">
        <v>10729</v>
      </c>
      <c r="F10428" s="124" t="s">
        <v>10730</v>
      </c>
      <c r="G10428" s="118" t="s">
        <v>235</v>
      </c>
      <c r="H10428" s="137"/>
      <c r="I10428" s="119"/>
      <c r="J10428" s="129"/>
      <c r="K10428" s="129"/>
      <c r="L10428" s="129">
        <v>0</v>
      </c>
      <c r="M10428" s="134" t="s">
        <v>34355</v>
      </c>
    </row>
    <row r="10429" spans="1:13" hidden="1" x14ac:dyDescent="0.25">
      <c r="A10429" s="128"/>
      <c r="B10429" s="2"/>
      <c r="C10429" s="139" t="s">
        <v>10633</v>
      </c>
      <c r="D10429" s="124" t="s">
        <v>10634</v>
      </c>
      <c r="E10429" s="118" t="s">
        <v>10731</v>
      </c>
      <c r="F10429" s="124" t="s">
        <v>10732</v>
      </c>
      <c r="G10429" s="118" t="s">
        <v>235</v>
      </c>
      <c r="H10429" s="137"/>
      <c r="I10429" s="119"/>
      <c r="J10429" s="129"/>
      <c r="K10429" s="129"/>
      <c r="L10429" s="129">
        <v>0</v>
      </c>
      <c r="M10429" s="134" t="s">
        <v>24438</v>
      </c>
    </row>
    <row r="10430" spans="1:13" hidden="1" x14ac:dyDescent="0.25">
      <c r="A10430" s="128"/>
      <c r="B10430" s="2"/>
      <c r="C10430" s="139" t="s">
        <v>10633</v>
      </c>
      <c r="D10430" s="124" t="s">
        <v>10634</v>
      </c>
      <c r="E10430" s="118" t="s">
        <v>10733</v>
      </c>
      <c r="F10430" s="124" t="s">
        <v>10734</v>
      </c>
      <c r="G10430" s="118" t="s">
        <v>235</v>
      </c>
      <c r="H10430" s="137"/>
      <c r="I10430" s="119"/>
      <c r="J10430" s="129"/>
      <c r="K10430" s="129"/>
      <c r="L10430" s="129">
        <v>0</v>
      </c>
      <c r="M10430" s="134" t="s">
        <v>28469</v>
      </c>
    </row>
    <row r="10431" spans="1:13" hidden="1" x14ac:dyDescent="0.25">
      <c r="A10431" s="128"/>
      <c r="B10431" s="2"/>
      <c r="C10431" s="139" t="s">
        <v>10633</v>
      </c>
      <c r="D10431" s="124" t="s">
        <v>10634</v>
      </c>
      <c r="E10431" s="118" t="s">
        <v>10735</v>
      </c>
      <c r="F10431" s="124" t="s">
        <v>10736</v>
      </c>
      <c r="G10431" s="118" t="s">
        <v>235</v>
      </c>
      <c r="H10431" s="137"/>
      <c r="I10431" s="119"/>
      <c r="J10431" s="129"/>
      <c r="K10431" s="129"/>
      <c r="L10431" s="129">
        <v>0</v>
      </c>
      <c r="M10431" s="134" t="s">
        <v>24439</v>
      </c>
    </row>
    <row r="10432" spans="1:13" hidden="1" x14ac:dyDescent="0.25">
      <c r="A10432" s="128"/>
      <c r="B10432" s="2"/>
      <c r="C10432" s="139" t="s">
        <v>10633</v>
      </c>
      <c r="D10432" s="124" t="s">
        <v>10634</v>
      </c>
      <c r="E10432" s="118" t="s">
        <v>10737</v>
      </c>
      <c r="F10432" s="124" t="s">
        <v>10738</v>
      </c>
      <c r="G10432" s="118" t="s">
        <v>235</v>
      </c>
      <c r="H10432" s="137"/>
      <c r="I10432" s="119"/>
      <c r="J10432" s="129"/>
      <c r="K10432" s="129"/>
      <c r="L10432" s="129">
        <v>0</v>
      </c>
      <c r="M10432" s="134" t="s">
        <v>28810</v>
      </c>
    </row>
    <row r="10433" spans="1:13" hidden="1" x14ac:dyDescent="0.25">
      <c r="A10433" s="128"/>
      <c r="B10433" s="2"/>
      <c r="C10433" s="139" t="s">
        <v>10633</v>
      </c>
      <c r="D10433" s="124" t="s">
        <v>10634</v>
      </c>
      <c r="E10433" s="118" t="s">
        <v>10739</v>
      </c>
      <c r="F10433" s="124" t="s">
        <v>10740</v>
      </c>
      <c r="G10433" s="118" t="s">
        <v>235</v>
      </c>
      <c r="H10433" s="137"/>
      <c r="I10433" s="119"/>
      <c r="J10433" s="129"/>
      <c r="K10433" s="129"/>
      <c r="L10433" s="129">
        <v>0</v>
      </c>
      <c r="M10433" s="134" t="s">
        <v>24440</v>
      </c>
    </row>
    <row r="10434" spans="1:13" hidden="1" x14ac:dyDescent="0.25">
      <c r="A10434" s="128"/>
      <c r="B10434" s="2"/>
      <c r="C10434" s="139" t="s">
        <v>10633</v>
      </c>
      <c r="D10434" s="124" t="s">
        <v>10634</v>
      </c>
      <c r="E10434" s="118" t="s">
        <v>10741</v>
      </c>
      <c r="F10434" s="124" t="s">
        <v>10742</v>
      </c>
      <c r="G10434" s="118" t="s">
        <v>235</v>
      </c>
      <c r="H10434" s="137"/>
      <c r="I10434" s="119"/>
      <c r="J10434" s="129"/>
      <c r="K10434" s="129"/>
      <c r="L10434" s="129">
        <v>0</v>
      </c>
      <c r="M10434" s="134" t="s">
        <v>24441</v>
      </c>
    </row>
    <row r="10435" spans="1:13" hidden="1" x14ac:dyDescent="0.25">
      <c r="A10435" s="128"/>
      <c r="B10435" s="2"/>
      <c r="C10435" s="139" t="s">
        <v>10633</v>
      </c>
      <c r="D10435" s="124" t="s">
        <v>10634</v>
      </c>
      <c r="E10435" s="118" t="s">
        <v>10743</v>
      </c>
      <c r="F10435" s="124" t="s">
        <v>10744</v>
      </c>
      <c r="G10435" s="118" t="s">
        <v>235</v>
      </c>
      <c r="H10435" s="137"/>
      <c r="I10435" s="119"/>
      <c r="J10435" s="129"/>
      <c r="K10435" s="129"/>
      <c r="L10435" s="129">
        <v>0</v>
      </c>
      <c r="M10435" s="134" t="s">
        <v>24442</v>
      </c>
    </row>
    <row r="10436" spans="1:13" hidden="1" x14ac:dyDescent="0.25">
      <c r="A10436" s="128"/>
      <c r="B10436" s="2"/>
      <c r="C10436" s="139" t="s">
        <v>10633</v>
      </c>
      <c r="D10436" s="124" t="s">
        <v>10634</v>
      </c>
      <c r="E10436" s="118" t="s">
        <v>10745</v>
      </c>
      <c r="F10436" s="124" t="s">
        <v>10746</v>
      </c>
      <c r="G10436" s="118" t="s">
        <v>235</v>
      </c>
      <c r="H10436" s="137"/>
      <c r="I10436" s="119"/>
      <c r="J10436" s="129"/>
      <c r="K10436" s="129"/>
      <c r="L10436" s="129">
        <v>0</v>
      </c>
      <c r="M10436" s="134" t="s">
        <v>24443</v>
      </c>
    </row>
    <row r="10437" spans="1:13" hidden="1" x14ac:dyDescent="0.25">
      <c r="A10437" s="128"/>
      <c r="B10437" s="2"/>
      <c r="C10437" s="139" t="s">
        <v>10633</v>
      </c>
      <c r="D10437" s="124" t="s">
        <v>10634</v>
      </c>
      <c r="E10437" s="118" t="s">
        <v>10747</v>
      </c>
      <c r="F10437" s="124" t="s">
        <v>10748</v>
      </c>
      <c r="G10437" s="118" t="s">
        <v>235</v>
      </c>
      <c r="H10437" s="137"/>
      <c r="I10437" s="119"/>
      <c r="J10437" s="129"/>
      <c r="K10437" s="129"/>
      <c r="L10437" s="129">
        <v>0</v>
      </c>
      <c r="M10437" s="134" t="s">
        <v>24444</v>
      </c>
    </row>
    <row r="10438" spans="1:13" hidden="1" x14ac:dyDescent="0.25">
      <c r="A10438" s="128"/>
      <c r="B10438" s="2"/>
      <c r="C10438" s="139" t="s">
        <v>10633</v>
      </c>
      <c r="D10438" s="124" t="s">
        <v>10634</v>
      </c>
      <c r="E10438" s="118" t="s">
        <v>10749</v>
      </c>
      <c r="F10438" s="124" t="s">
        <v>10750</v>
      </c>
      <c r="G10438" s="118" t="s">
        <v>235</v>
      </c>
      <c r="H10438" s="137"/>
      <c r="I10438" s="119"/>
      <c r="J10438" s="129"/>
      <c r="K10438" s="129"/>
      <c r="L10438" s="129">
        <v>0</v>
      </c>
      <c r="M10438" s="134" t="s">
        <v>24445</v>
      </c>
    </row>
    <row r="10439" spans="1:13" hidden="1" x14ac:dyDescent="0.25">
      <c r="A10439" s="128"/>
      <c r="B10439" s="2"/>
      <c r="C10439" s="139" t="s">
        <v>10633</v>
      </c>
      <c r="D10439" s="124" t="s">
        <v>10634</v>
      </c>
      <c r="E10439" s="118" t="s">
        <v>10751</v>
      </c>
      <c r="F10439" s="124" t="s">
        <v>10752</v>
      </c>
      <c r="G10439" s="118" t="s">
        <v>235</v>
      </c>
      <c r="H10439" s="137"/>
      <c r="I10439" s="119"/>
      <c r="J10439" s="129"/>
      <c r="K10439" s="129"/>
      <c r="L10439" s="129">
        <v>0</v>
      </c>
      <c r="M10439" s="134" t="s">
        <v>24446</v>
      </c>
    </row>
    <row r="10440" spans="1:13" hidden="1" x14ac:dyDescent="0.25">
      <c r="A10440" s="128"/>
      <c r="B10440" s="2"/>
      <c r="C10440" s="139" t="s">
        <v>10633</v>
      </c>
      <c r="D10440" s="124" t="s">
        <v>10634</v>
      </c>
      <c r="E10440" s="118" t="s">
        <v>10561</v>
      </c>
      <c r="F10440" s="124" t="s">
        <v>10562</v>
      </c>
      <c r="G10440" s="118" t="s">
        <v>235</v>
      </c>
      <c r="H10440" s="137"/>
      <c r="I10440" s="119"/>
      <c r="J10440" s="129"/>
      <c r="K10440" s="129"/>
      <c r="L10440" s="129">
        <v>0</v>
      </c>
      <c r="M10440" s="134" t="s">
        <v>32980</v>
      </c>
    </row>
    <row r="10441" spans="1:13" hidden="1" x14ac:dyDescent="0.25">
      <c r="A10441" s="128"/>
      <c r="B10441" s="2"/>
      <c r="C10441" s="139" t="s">
        <v>10633</v>
      </c>
      <c r="D10441" s="124" t="s">
        <v>10634</v>
      </c>
      <c r="E10441" s="118" t="s">
        <v>10753</v>
      </c>
      <c r="F10441" s="124" t="s">
        <v>10754</v>
      </c>
      <c r="G10441" s="118" t="s">
        <v>235</v>
      </c>
      <c r="H10441" s="137"/>
      <c r="I10441" s="119"/>
      <c r="J10441" s="129"/>
      <c r="K10441" s="129"/>
      <c r="L10441" s="129">
        <v>0</v>
      </c>
      <c r="M10441" s="134" t="s">
        <v>24447</v>
      </c>
    </row>
    <row r="10442" spans="1:13" hidden="1" x14ac:dyDescent="0.25">
      <c r="A10442" s="128"/>
      <c r="B10442" s="2"/>
      <c r="C10442" s="139" t="s">
        <v>10633</v>
      </c>
      <c r="D10442" s="124" t="s">
        <v>10634</v>
      </c>
      <c r="E10442" s="118" t="s">
        <v>10755</v>
      </c>
      <c r="F10442" s="124" t="s">
        <v>10756</v>
      </c>
      <c r="G10442" s="118" t="s">
        <v>235</v>
      </c>
      <c r="H10442" s="137"/>
      <c r="I10442" s="119"/>
      <c r="J10442" s="129"/>
      <c r="K10442" s="129"/>
      <c r="L10442" s="129">
        <v>0</v>
      </c>
      <c r="M10442" s="134" t="s">
        <v>24448</v>
      </c>
    </row>
    <row r="10443" spans="1:13" hidden="1" x14ac:dyDescent="0.25">
      <c r="A10443" s="128"/>
      <c r="B10443" s="2"/>
      <c r="C10443" s="139" t="s">
        <v>10633</v>
      </c>
      <c r="D10443" s="124" t="s">
        <v>10634</v>
      </c>
      <c r="E10443" s="118" t="s">
        <v>10757</v>
      </c>
      <c r="F10443" s="124" t="s">
        <v>10758</v>
      </c>
      <c r="G10443" s="118" t="s">
        <v>235</v>
      </c>
      <c r="H10443" s="137"/>
      <c r="I10443" s="119"/>
      <c r="J10443" s="129"/>
      <c r="K10443" s="129"/>
      <c r="L10443" s="129">
        <v>0</v>
      </c>
      <c r="M10443" s="134" t="s">
        <v>31412</v>
      </c>
    </row>
    <row r="10444" spans="1:13" hidden="1" x14ac:dyDescent="0.25">
      <c r="A10444" s="128"/>
      <c r="B10444" s="2"/>
      <c r="C10444" s="139" t="s">
        <v>10633</v>
      </c>
      <c r="D10444" s="124" t="s">
        <v>10634</v>
      </c>
      <c r="E10444" s="118" t="s">
        <v>10759</v>
      </c>
      <c r="F10444" s="124" t="s">
        <v>10760</v>
      </c>
      <c r="G10444" s="118" t="s">
        <v>235</v>
      </c>
      <c r="H10444" s="137"/>
      <c r="I10444" s="119"/>
      <c r="J10444" s="129"/>
      <c r="K10444" s="129"/>
      <c r="L10444" s="129">
        <v>0</v>
      </c>
      <c r="M10444" s="134" t="s">
        <v>24449</v>
      </c>
    </row>
    <row r="10445" spans="1:13" hidden="1" x14ac:dyDescent="0.25">
      <c r="A10445" s="128"/>
      <c r="B10445" s="2"/>
      <c r="C10445" s="139" t="s">
        <v>10633</v>
      </c>
      <c r="D10445" s="124" t="s">
        <v>10634</v>
      </c>
      <c r="E10445" s="118" t="s">
        <v>10761</v>
      </c>
      <c r="F10445" s="124" t="s">
        <v>10762</v>
      </c>
      <c r="G10445" s="118" t="s">
        <v>235</v>
      </c>
      <c r="H10445" s="137"/>
      <c r="I10445" s="119"/>
      <c r="J10445" s="129"/>
      <c r="K10445" s="129"/>
      <c r="L10445" s="129">
        <v>0</v>
      </c>
      <c r="M10445" s="134" t="s">
        <v>24450</v>
      </c>
    </row>
    <row r="10446" spans="1:13" hidden="1" x14ac:dyDescent="0.25">
      <c r="A10446" s="128"/>
      <c r="B10446" s="2"/>
      <c r="C10446" s="139" t="s">
        <v>10633</v>
      </c>
      <c r="D10446" s="124" t="s">
        <v>10634</v>
      </c>
      <c r="E10446" s="118" t="s">
        <v>10763</v>
      </c>
      <c r="F10446" s="124" t="s">
        <v>10764</v>
      </c>
      <c r="G10446" s="118" t="s">
        <v>235</v>
      </c>
      <c r="H10446" s="137"/>
      <c r="I10446" s="119"/>
      <c r="J10446" s="129"/>
      <c r="K10446" s="129"/>
      <c r="L10446" s="129">
        <v>0</v>
      </c>
      <c r="M10446" s="134" t="s">
        <v>24451</v>
      </c>
    </row>
    <row r="10447" spans="1:13" hidden="1" x14ac:dyDescent="0.25">
      <c r="A10447" s="128"/>
      <c r="B10447" s="2"/>
      <c r="C10447" s="139" t="s">
        <v>10633</v>
      </c>
      <c r="D10447" s="124" t="s">
        <v>10634</v>
      </c>
      <c r="E10447" s="118" t="s">
        <v>10765</v>
      </c>
      <c r="F10447" s="124" t="s">
        <v>10766</v>
      </c>
      <c r="G10447" s="118" t="s">
        <v>235</v>
      </c>
      <c r="H10447" s="137"/>
      <c r="I10447" s="119"/>
      <c r="J10447" s="129"/>
      <c r="K10447" s="129"/>
      <c r="L10447" s="129">
        <v>0</v>
      </c>
      <c r="M10447" s="134"/>
    </row>
    <row r="10448" spans="1:13" hidden="1" x14ac:dyDescent="0.25">
      <c r="A10448" s="128"/>
      <c r="B10448" s="2"/>
      <c r="C10448" s="139" t="s">
        <v>10633</v>
      </c>
      <c r="D10448" s="124" t="s">
        <v>10634</v>
      </c>
      <c r="E10448" s="118" t="s">
        <v>10767</v>
      </c>
      <c r="F10448" s="124" t="s">
        <v>10768</v>
      </c>
      <c r="G10448" s="118" t="s">
        <v>235</v>
      </c>
      <c r="H10448" s="137"/>
      <c r="I10448" s="119"/>
      <c r="J10448" s="129"/>
      <c r="K10448" s="129"/>
      <c r="L10448" s="129">
        <v>0</v>
      </c>
      <c r="M10448" s="134" t="s">
        <v>24452</v>
      </c>
    </row>
    <row r="10449" spans="1:13" hidden="1" x14ac:dyDescent="0.25">
      <c r="A10449" s="128"/>
      <c r="B10449" s="2"/>
      <c r="C10449" s="139" t="s">
        <v>10633</v>
      </c>
      <c r="D10449" s="124" t="s">
        <v>10634</v>
      </c>
      <c r="E10449" s="118" t="s">
        <v>10769</v>
      </c>
      <c r="F10449" s="124" t="s">
        <v>10770</v>
      </c>
      <c r="G10449" s="118" t="s">
        <v>235</v>
      </c>
      <c r="H10449" s="137"/>
      <c r="I10449" s="119"/>
      <c r="J10449" s="129"/>
      <c r="K10449" s="129"/>
      <c r="L10449" s="129">
        <v>0</v>
      </c>
      <c r="M10449" s="134" t="s">
        <v>35112</v>
      </c>
    </row>
    <row r="10450" spans="1:13" hidden="1" x14ac:dyDescent="0.25">
      <c r="A10450" s="128"/>
      <c r="B10450" s="2"/>
      <c r="C10450" s="139" t="s">
        <v>10633</v>
      </c>
      <c r="D10450" s="124" t="s">
        <v>10634</v>
      </c>
      <c r="E10450" s="118" t="s">
        <v>10771</v>
      </c>
      <c r="F10450" s="124" t="s">
        <v>10772</v>
      </c>
      <c r="G10450" s="118" t="s">
        <v>235</v>
      </c>
      <c r="H10450" s="137"/>
      <c r="I10450" s="119"/>
      <c r="J10450" s="129"/>
      <c r="K10450" s="129"/>
      <c r="L10450" s="129">
        <v>0</v>
      </c>
      <c r="M10450" s="134" t="s">
        <v>35033</v>
      </c>
    </row>
    <row r="10451" spans="1:13" hidden="1" x14ac:dyDescent="0.25">
      <c r="A10451" s="128"/>
      <c r="B10451" s="2"/>
      <c r="C10451" s="139" t="s">
        <v>10633</v>
      </c>
      <c r="D10451" s="124" t="s">
        <v>10634</v>
      </c>
      <c r="E10451" s="118" t="s">
        <v>10773</v>
      </c>
      <c r="F10451" s="124" t="s">
        <v>10774</v>
      </c>
      <c r="G10451" s="118" t="s">
        <v>235</v>
      </c>
      <c r="H10451" s="137"/>
      <c r="I10451" s="119"/>
      <c r="J10451" s="129"/>
      <c r="K10451" s="129"/>
      <c r="L10451" s="129">
        <v>0</v>
      </c>
      <c r="M10451" s="134" t="s">
        <v>24453</v>
      </c>
    </row>
    <row r="10452" spans="1:13" hidden="1" x14ac:dyDescent="0.25">
      <c r="A10452" s="128"/>
      <c r="B10452" s="2"/>
      <c r="C10452" s="139" t="s">
        <v>10633</v>
      </c>
      <c r="D10452" s="124" t="s">
        <v>10634</v>
      </c>
      <c r="E10452" s="118" t="s">
        <v>10775</v>
      </c>
      <c r="F10452" s="124" t="s">
        <v>10776</v>
      </c>
      <c r="G10452" s="118" t="s">
        <v>235</v>
      </c>
      <c r="H10452" s="137"/>
      <c r="I10452" s="119"/>
      <c r="J10452" s="129"/>
      <c r="K10452" s="129"/>
      <c r="L10452" s="129">
        <v>0</v>
      </c>
      <c r="M10452" s="134" t="s">
        <v>24454</v>
      </c>
    </row>
    <row r="10453" spans="1:13" hidden="1" x14ac:dyDescent="0.25">
      <c r="A10453" s="128"/>
      <c r="B10453" s="2"/>
      <c r="C10453" s="139" t="s">
        <v>10633</v>
      </c>
      <c r="D10453" s="124" t="s">
        <v>10634</v>
      </c>
      <c r="E10453" s="118" t="s">
        <v>10777</v>
      </c>
      <c r="F10453" s="124" t="s">
        <v>10778</v>
      </c>
      <c r="G10453" s="118" t="s">
        <v>235</v>
      </c>
      <c r="H10453" s="137"/>
      <c r="I10453" s="119"/>
      <c r="J10453" s="129"/>
      <c r="K10453" s="129"/>
      <c r="L10453" s="129">
        <v>0</v>
      </c>
      <c r="M10453" s="134" t="s">
        <v>24455</v>
      </c>
    </row>
    <row r="10454" spans="1:13" hidden="1" x14ac:dyDescent="0.25">
      <c r="A10454" s="128"/>
      <c r="B10454" s="2"/>
      <c r="C10454" s="139" t="s">
        <v>10633</v>
      </c>
      <c r="D10454" s="124" t="s">
        <v>10634</v>
      </c>
      <c r="E10454" s="118" t="s">
        <v>10779</v>
      </c>
      <c r="F10454" s="124" t="s">
        <v>10780</v>
      </c>
      <c r="G10454" s="118" t="s">
        <v>235</v>
      </c>
      <c r="H10454" s="137"/>
      <c r="I10454" s="119"/>
      <c r="J10454" s="129"/>
      <c r="K10454" s="129"/>
      <c r="L10454" s="129">
        <v>0</v>
      </c>
      <c r="M10454" s="134"/>
    </row>
    <row r="10455" spans="1:13" hidden="1" x14ac:dyDescent="0.25">
      <c r="A10455" s="128"/>
      <c r="B10455" s="2"/>
      <c r="C10455" s="139" t="s">
        <v>10633</v>
      </c>
      <c r="D10455" s="124" t="s">
        <v>10634</v>
      </c>
      <c r="E10455" s="118" t="s">
        <v>10781</v>
      </c>
      <c r="F10455" s="124" t="s">
        <v>10782</v>
      </c>
      <c r="G10455" s="118" t="s">
        <v>235</v>
      </c>
      <c r="H10455" s="137"/>
      <c r="I10455" s="119"/>
      <c r="J10455" s="129"/>
      <c r="K10455" s="129"/>
      <c r="L10455" s="129">
        <v>0</v>
      </c>
      <c r="M10455" s="134" t="s">
        <v>24456</v>
      </c>
    </row>
    <row r="10456" spans="1:13" hidden="1" x14ac:dyDescent="0.25">
      <c r="A10456" s="128"/>
      <c r="B10456" s="2"/>
      <c r="C10456" s="139" t="s">
        <v>10633</v>
      </c>
      <c r="D10456" s="124" t="s">
        <v>10634</v>
      </c>
      <c r="E10456" s="118" t="s">
        <v>10783</v>
      </c>
      <c r="F10456" s="124" t="s">
        <v>10784</v>
      </c>
      <c r="G10456" s="118" t="s">
        <v>235</v>
      </c>
      <c r="H10456" s="137"/>
      <c r="I10456" s="119"/>
      <c r="J10456" s="129"/>
      <c r="K10456" s="129"/>
      <c r="L10456" s="129">
        <v>0</v>
      </c>
      <c r="M10456" s="134" t="s">
        <v>34756</v>
      </c>
    </row>
    <row r="10457" spans="1:13" hidden="1" x14ac:dyDescent="0.25">
      <c r="A10457" s="128"/>
      <c r="B10457" s="2"/>
      <c r="C10457" s="139" t="s">
        <v>10633</v>
      </c>
      <c r="D10457" s="124" t="s">
        <v>10634</v>
      </c>
      <c r="E10457" s="118" t="s">
        <v>10785</v>
      </c>
      <c r="F10457" s="124" t="s">
        <v>10786</v>
      </c>
      <c r="G10457" s="118" t="s">
        <v>235</v>
      </c>
      <c r="H10457" s="137"/>
      <c r="I10457" s="119"/>
      <c r="J10457" s="129"/>
      <c r="K10457" s="129"/>
      <c r="L10457" s="129">
        <v>0</v>
      </c>
      <c r="M10457" s="134" t="s">
        <v>34984</v>
      </c>
    </row>
    <row r="10458" spans="1:13" hidden="1" x14ac:dyDescent="0.25">
      <c r="A10458" s="128"/>
      <c r="B10458" s="2"/>
      <c r="C10458" s="139" t="s">
        <v>10633</v>
      </c>
      <c r="D10458" s="124" t="s">
        <v>10634</v>
      </c>
      <c r="E10458" s="118" t="s">
        <v>10787</v>
      </c>
      <c r="F10458" s="124" t="s">
        <v>10788</v>
      </c>
      <c r="G10458" s="118" t="s">
        <v>235</v>
      </c>
      <c r="H10458" s="137"/>
      <c r="I10458" s="119"/>
      <c r="J10458" s="129"/>
      <c r="K10458" s="129"/>
      <c r="L10458" s="129">
        <v>0</v>
      </c>
      <c r="M10458" s="134" t="s">
        <v>34759</v>
      </c>
    </row>
    <row r="10459" spans="1:13" hidden="1" x14ac:dyDescent="0.25">
      <c r="A10459" s="128"/>
      <c r="B10459" s="2"/>
      <c r="C10459" s="139" t="s">
        <v>10633</v>
      </c>
      <c r="D10459" s="124" t="s">
        <v>10634</v>
      </c>
      <c r="E10459" s="118" t="s">
        <v>10789</v>
      </c>
      <c r="F10459" s="124" t="s">
        <v>10790</v>
      </c>
      <c r="G10459" s="118" t="s">
        <v>235</v>
      </c>
      <c r="H10459" s="137"/>
      <c r="I10459" s="119"/>
      <c r="J10459" s="129"/>
      <c r="K10459" s="129"/>
      <c r="L10459" s="129">
        <v>0</v>
      </c>
      <c r="M10459" s="134" t="s">
        <v>34979</v>
      </c>
    </row>
    <row r="10460" spans="1:13" hidden="1" x14ac:dyDescent="0.25">
      <c r="A10460" s="128"/>
      <c r="B10460" s="2"/>
      <c r="C10460" s="139" t="s">
        <v>10633</v>
      </c>
      <c r="D10460" s="124" t="s">
        <v>10634</v>
      </c>
      <c r="E10460" s="118" t="s">
        <v>10791</v>
      </c>
      <c r="F10460" s="124" t="s">
        <v>10792</v>
      </c>
      <c r="G10460" s="118" t="s">
        <v>235</v>
      </c>
      <c r="H10460" s="137"/>
      <c r="I10460" s="119"/>
      <c r="J10460" s="129"/>
      <c r="K10460" s="129"/>
      <c r="L10460" s="129">
        <v>0</v>
      </c>
      <c r="M10460" s="134" t="s">
        <v>35016</v>
      </c>
    </row>
    <row r="10461" spans="1:13" hidden="1" x14ac:dyDescent="0.25">
      <c r="A10461" s="128"/>
      <c r="B10461" s="2"/>
      <c r="C10461" s="139" t="s">
        <v>10633</v>
      </c>
      <c r="D10461" s="124" t="s">
        <v>10634</v>
      </c>
      <c r="E10461" s="118" t="s">
        <v>10793</v>
      </c>
      <c r="F10461" s="124" t="s">
        <v>10794</v>
      </c>
      <c r="G10461" s="118" t="s">
        <v>235</v>
      </c>
      <c r="H10461" s="137"/>
      <c r="I10461" s="119"/>
      <c r="J10461" s="129"/>
      <c r="K10461" s="129"/>
      <c r="L10461" s="129">
        <v>0</v>
      </c>
      <c r="M10461" s="134" t="s">
        <v>34987</v>
      </c>
    </row>
    <row r="10462" spans="1:13" hidden="1" x14ac:dyDescent="0.25">
      <c r="A10462" s="128"/>
      <c r="B10462" s="2"/>
      <c r="C10462" s="139" t="s">
        <v>10633</v>
      </c>
      <c r="D10462" s="124" t="s">
        <v>10634</v>
      </c>
      <c r="E10462" s="118" t="s">
        <v>10795</v>
      </c>
      <c r="F10462" s="124" t="s">
        <v>10796</v>
      </c>
      <c r="G10462" s="118" t="s">
        <v>235</v>
      </c>
      <c r="H10462" s="137"/>
      <c r="I10462" s="119"/>
      <c r="J10462" s="129"/>
      <c r="K10462" s="129"/>
      <c r="L10462" s="129">
        <v>0</v>
      </c>
      <c r="M10462" s="134" t="s">
        <v>24457</v>
      </c>
    </row>
    <row r="10463" spans="1:13" hidden="1" x14ac:dyDescent="0.25">
      <c r="A10463" s="128"/>
      <c r="B10463" s="2"/>
      <c r="C10463" s="139" t="s">
        <v>10633</v>
      </c>
      <c r="D10463" s="124" t="s">
        <v>10634</v>
      </c>
      <c r="E10463" s="118" t="s">
        <v>10797</v>
      </c>
      <c r="F10463" s="124" t="s">
        <v>10798</v>
      </c>
      <c r="G10463" s="118" t="s">
        <v>235</v>
      </c>
      <c r="H10463" s="137"/>
      <c r="I10463" s="119"/>
      <c r="J10463" s="129"/>
      <c r="K10463" s="129"/>
      <c r="L10463" s="129">
        <v>0</v>
      </c>
      <c r="M10463" s="134" t="s">
        <v>24458</v>
      </c>
    </row>
    <row r="10464" spans="1:13" hidden="1" x14ac:dyDescent="0.25">
      <c r="A10464" s="128"/>
      <c r="B10464" s="2"/>
      <c r="C10464" s="139" t="s">
        <v>10633</v>
      </c>
      <c r="D10464" s="124" t="s">
        <v>10634</v>
      </c>
      <c r="E10464" s="118" t="s">
        <v>10799</v>
      </c>
      <c r="F10464" s="124" t="s">
        <v>10800</v>
      </c>
      <c r="G10464" s="118" t="s">
        <v>235</v>
      </c>
      <c r="H10464" s="137"/>
      <c r="I10464" s="119"/>
      <c r="J10464" s="129"/>
      <c r="K10464" s="129"/>
      <c r="L10464" s="129">
        <v>0</v>
      </c>
      <c r="M10464" s="134" t="s">
        <v>24459</v>
      </c>
    </row>
    <row r="10465" spans="1:13" hidden="1" x14ac:dyDescent="0.25">
      <c r="A10465" s="128"/>
      <c r="B10465" s="2"/>
      <c r="C10465" s="139" t="s">
        <v>10633</v>
      </c>
      <c r="D10465" s="124" t="s">
        <v>10634</v>
      </c>
      <c r="E10465" s="118" t="s">
        <v>10801</v>
      </c>
      <c r="F10465" s="124" t="s">
        <v>10802</v>
      </c>
      <c r="G10465" s="118" t="s">
        <v>235</v>
      </c>
      <c r="H10465" s="137"/>
      <c r="I10465" s="119"/>
      <c r="J10465" s="129"/>
      <c r="K10465" s="129"/>
      <c r="L10465" s="129">
        <v>0</v>
      </c>
      <c r="M10465" s="134" t="s">
        <v>24460</v>
      </c>
    </row>
    <row r="10466" spans="1:13" hidden="1" x14ac:dyDescent="0.25">
      <c r="A10466" s="128"/>
      <c r="B10466" s="2"/>
      <c r="C10466" s="139" t="s">
        <v>10633</v>
      </c>
      <c r="D10466" s="124" t="s">
        <v>10634</v>
      </c>
      <c r="E10466" s="118" t="s">
        <v>10803</v>
      </c>
      <c r="F10466" s="124" t="s">
        <v>10804</v>
      </c>
      <c r="G10466" s="118" t="s">
        <v>235</v>
      </c>
      <c r="H10466" s="137"/>
      <c r="I10466" s="119"/>
      <c r="J10466" s="129"/>
      <c r="K10466" s="129"/>
      <c r="L10466" s="129">
        <v>0</v>
      </c>
      <c r="M10466" s="134" t="s">
        <v>24461</v>
      </c>
    </row>
    <row r="10467" spans="1:13" hidden="1" x14ac:dyDescent="0.25">
      <c r="A10467" s="128"/>
      <c r="B10467" s="2"/>
      <c r="C10467" s="139" t="s">
        <v>10633</v>
      </c>
      <c r="D10467" s="124" t="s">
        <v>10634</v>
      </c>
      <c r="E10467" s="118" t="s">
        <v>10805</v>
      </c>
      <c r="F10467" s="124" t="s">
        <v>10806</v>
      </c>
      <c r="G10467" s="118" t="s">
        <v>235</v>
      </c>
      <c r="H10467" s="137"/>
      <c r="I10467" s="119"/>
      <c r="J10467" s="129"/>
      <c r="K10467" s="129"/>
      <c r="L10467" s="129">
        <v>0</v>
      </c>
      <c r="M10467" s="134"/>
    </row>
    <row r="10468" spans="1:13" hidden="1" x14ac:dyDescent="0.25">
      <c r="A10468" s="128"/>
      <c r="B10468" s="2"/>
      <c r="C10468" s="139" t="s">
        <v>10633</v>
      </c>
      <c r="D10468" s="124" t="s">
        <v>10634</v>
      </c>
      <c r="E10468" s="118" t="s">
        <v>10807</v>
      </c>
      <c r="F10468" s="124" t="s">
        <v>10808</v>
      </c>
      <c r="G10468" s="118" t="s">
        <v>235</v>
      </c>
      <c r="H10468" s="137"/>
      <c r="I10468" s="119"/>
      <c r="J10468" s="129"/>
      <c r="K10468" s="129"/>
      <c r="L10468" s="129">
        <v>0</v>
      </c>
      <c r="M10468" s="134"/>
    </row>
    <row r="10469" spans="1:13" hidden="1" x14ac:dyDescent="0.25">
      <c r="A10469" s="128"/>
      <c r="B10469" s="2"/>
      <c r="C10469" s="139" t="s">
        <v>10633</v>
      </c>
      <c r="D10469" s="124" t="s">
        <v>10634</v>
      </c>
      <c r="E10469" s="118" t="s">
        <v>10809</v>
      </c>
      <c r="F10469" s="124" t="s">
        <v>10810</v>
      </c>
      <c r="G10469" s="118" t="s">
        <v>235</v>
      </c>
      <c r="H10469" s="137"/>
      <c r="I10469" s="119"/>
      <c r="J10469" s="129"/>
      <c r="K10469" s="129"/>
      <c r="L10469" s="129">
        <v>0</v>
      </c>
      <c r="M10469" s="134" t="s">
        <v>24462</v>
      </c>
    </row>
    <row r="10470" spans="1:13" hidden="1" x14ac:dyDescent="0.25">
      <c r="A10470" s="128"/>
      <c r="B10470" s="2"/>
      <c r="C10470" s="139" t="s">
        <v>10633</v>
      </c>
      <c r="D10470" s="124" t="s">
        <v>10634</v>
      </c>
      <c r="E10470" s="118" t="s">
        <v>10811</v>
      </c>
      <c r="F10470" s="124" t="s">
        <v>10812</v>
      </c>
      <c r="G10470" s="118" t="s">
        <v>235</v>
      </c>
      <c r="H10470" s="137"/>
      <c r="I10470" s="119"/>
      <c r="J10470" s="129"/>
      <c r="K10470" s="129"/>
      <c r="L10470" s="129">
        <v>0</v>
      </c>
      <c r="M10470" s="134"/>
    </row>
    <row r="10471" spans="1:13" hidden="1" x14ac:dyDescent="0.25">
      <c r="A10471" s="128"/>
      <c r="B10471" s="2"/>
      <c r="C10471" s="139" t="s">
        <v>10633</v>
      </c>
      <c r="D10471" s="124" t="s">
        <v>10634</v>
      </c>
      <c r="E10471" s="118" t="s">
        <v>10813</v>
      </c>
      <c r="F10471" s="124" t="s">
        <v>10814</v>
      </c>
      <c r="G10471" s="118" t="s">
        <v>235</v>
      </c>
      <c r="H10471" s="137"/>
      <c r="I10471" s="119"/>
      <c r="J10471" s="129"/>
      <c r="K10471" s="129"/>
      <c r="L10471" s="129">
        <v>0</v>
      </c>
      <c r="M10471" s="134" t="s">
        <v>24463</v>
      </c>
    </row>
    <row r="10472" spans="1:13" hidden="1" x14ac:dyDescent="0.25">
      <c r="A10472" s="128"/>
      <c r="B10472" s="2"/>
      <c r="C10472" s="139" t="s">
        <v>10633</v>
      </c>
      <c r="D10472" s="124" t="s">
        <v>10634</v>
      </c>
      <c r="E10472" s="118" t="s">
        <v>10815</v>
      </c>
      <c r="F10472" s="124" t="s">
        <v>10816</v>
      </c>
      <c r="G10472" s="118" t="s">
        <v>235</v>
      </c>
      <c r="H10472" s="137"/>
      <c r="I10472" s="119"/>
      <c r="J10472" s="129"/>
      <c r="K10472" s="129"/>
      <c r="L10472" s="129">
        <v>0</v>
      </c>
      <c r="M10472" s="134" t="s">
        <v>24464</v>
      </c>
    </row>
    <row r="10473" spans="1:13" hidden="1" x14ac:dyDescent="0.25">
      <c r="A10473" s="128"/>
      <c r="B10473" s="2"/>
      <c r="C10473" s="139" t="s">
        <v>10633</v>
      </c>
      <c r="D10473" s="124" t="s">
        <v>10634</v>
      </c>
      <c r="E10473" s="118" t="s">
        <v>10817</v>
      </c>
      <c r="F10473" s="124" t="s">
        <v>10818</v>
      </c>
      <c r="G10473" s="118" t="s">
        <v>235</v>
      </c>
      <c r="H10473" s="137"/>
      <c r="I10473" s="119"/>
      <c r="J10473" s="129"/>
      <c r="K10473" s="129"/>
      <c r="L10473" s="129">
        <v>0</v>
      </c>
      <c r="M10473" s="134" t="s">
        <v>24465</v>
      </c>
    </row>
    <row r="10474" spans="1:13" hidden="1" x14ac:dyDescent="0.25">
      <c r="A10474" s="128"/>
      <c r="B10474" s="2"/>
      <c r="C10474" s="139" t="s">
        <v>10633</v>
      </c>
      <c r="D10474" s="124" t="s">
        <v>10634</v>
      </c>
      <c r="E10474" s="118" t="s">
        <v>10819</v>
      </c>
      <c r="F10474" s="124" t="s">
        <v>10820</v>
      </c>
      <c r="G10474" s="118" t="s">
        <v>235</v>
      </c>
      <c r="H10474" s="137"/>
      <c r="I10474" s="119"/>
      <c r="J10474" s="129"/>
      <c r="K10474" s="129"/>
      <c r="L10474" s="129">
        <v>0</v>
      </c>
      <c r="M10474" s="134" t="s">
        <v>24466</v>
      </c>
    </row>
    <row r="10475" spans="1:13" hidden="1" x14ac:dyDescent="0.25">
      <c r="A10475" s="128"/>
      <c r="B10475" s="2"/>
      <c r="C10475" s="139" t="s">
        <v>10633</v>
      </c>
      <c r="D10475" s="124" t="s">
        <v>10634</v>
      </c>
      <c r="E10475" s="118" t="s">
        <v>10821</v>
      </c>
      <c r="F10475" s="124" t="s">
        <v>10822</v>
      </c>
      <c r="G10475" s="118" t="s">
        <v>235</v>
      </c>
      <c r="H10475" s="137"/>
      <c r="I10475" s="119"/>
      <c r="J10475" s="129"/>
      <c r="K10475" s="129"/>
      <c r="L10475" s="129">
        <v>0</v>
      </c>
      <c r="M10475" s="134" t="s">
        <v>34762</v>
      </c>
    </row>
    <row r="10476" spans="1:13" hidden="1" x14ac:dyDescent="0.25">
      <c r="A10476" s="128"/>
      <c r="B10476" s="2"/>
      <c r="C10476" s="139" t="s">
        <v>10633</v>
      </c>
      <c r="D10476" s="124" t="s">
        <v>10634</v>
      </c>
      <c r="E10476" s="118" t="s">
        <v>10823</v>
      </c>
      <c r="F10476" s="124" t="s">
        <v>10824</v>
      </c>
      <c r="G10476" s="118" t="s">
        <v>235</v>
      </c>
      <c r="H10476" s="137"/>
      <c r="I10476" s="119"/>
      <c r="J10476" s="129"/>
      <c r="K10476" s="129"/>
      <c r="L10476" s="129">
        <v>0</v>
      </c>
      <c r="M10476" s="134" t="s">
        <v>24467</v>
      </c>
    </row>
    <row r="10477" spans="1:13" hidden="1" x14ac:dyDescent="0.25">
      <c r="A10477" s="128"/>
      <c r="B10477" s="2"/>
      <c r="C10477" s="139" t="s">
        <v>10633</v>
      </c>
      <c r="D10477" s="124" t="s">
        <v>10634</v>
      </c>
      <c r="E10477" s="118" t="s">
        <v>10825</v>
      </c>
      <c r="F10477" s="124" t="s">
        <v>10826</v>
      </c>
      <c r="G10477" s="118" t="s">
        <v>235</v>
      </c>
      <c r="H10477" s="137"/>
      <c r="I10477" s="119"/>
      <c r="J10477" s="129"/>
      <c r="K10477" s="129"/>
      <c r="L10477" s="129">
        <v>0</v>
      </c>
      <c r="M10477" s="134" t="s">
        <v>24468</v>
      </c>
    </row>
    <row r="10478" spans="1:13" hidden="1" x14ac:dyDescent="0.25">
      <c r="A10478" s="128"/>
      <c r="B10478" s="2"/>
      <c r="C10478" s="139" t="s">
        <v>10633</v>
      </c>
      <c r="D10478" s="124" t="s">
        <v>10634</v>
      </c>
      <c r="E10478" s="118" t="s">
        <v>10827</v>
      </c>
      <c r="F10478" s="124" t="s">
        <v>10828</v>
      </c>
      <c r="G10478" s="118" t="s">
        <v>235</v>
      </c>
      <c r="H10478" s="137"/>
      <c r="I10478" s="119"/>
      <c r="J10478" s="129"/>
      <c r="K10478" s="129"/>
      <c r="L10478" s="129">
        <v>0</v>
      </c>
      <c r="M10478" s="134" t="s">
        <v>24469</v>
      </c>
    </row>
    <row r="10479" spans="1:13" hidden="1" x14ac:dyDescent="0.25">
      <c r="A10479" s="128"/>
      <c r="B10479" s="2"/>
      <c r="C10479" s="139" t="s">
        <v>10633</v>
      </c>
      <c r="D10479" s="124" t="s">
        <v>10634</v>
      </c>
      <c r="E10479" s="118" t="s">
        <v>10829</v>
      </c>
      <c r="F10479" s="124" t="s">
        <v>10830</v>
      </c>
      <c r="G10479" s="118" t="s">
        <v>235</v>
      </c>
      <c r="H10479" s="137"/>
      <c r="I10479" s="119"/>
      <c r="J10479" s="129"/>
      <c r="K10479" s="129"/>
      <c r="L10479" s="129">
        <v>0</v>
      </c>
      <c r="M10479" s="134" t="s">
        <v>24470</v>
      </c>
    </row>
    <row r="10480" spans="1:13" hidden="1" x14ac:dyDescent="0.25">
      <c r="A10480" s="128"/>
      <c r="B10480" s="2"/>
      <c r="C10480" s="139" t="s">
        <v>10633</v>
      </c>
      <c r="D10480" s="124" t="s">
        <v>10634</v>
      </c>
      <c r="E10480" s="118" t="s">
        <v>10831</v>
      </c>
      <c r="F10480" s="124" t="s">
        <v>10832</v>
      </c>
      <c r="G10480" s="118" t="s">
        <v>235</v>
      </c>
      <c r="H10480" s="137"/>
      <c r="I10480" s="119"/>
      <c r="J10480" s="129"/>
      <c r="K10480" s="129"/>
      <c r="L10480" s="129">
        <v>0</v>
      </c>
      <c r="M10480" s="134" t="s">
        <v>24471</v>
      </c>
    </row>
    <row r="10481" spans="1:13" hidden="1" x14ac:dyDescent="0.25">
      <c r="A10481" s="128"/>
      <c r="B10481" s="2"/>
      <c r="C10481" s="139" t="s">
        <v>10633</v>
      </c>
      <c r="D10481" s="124" t="s">
        <v>10634</v>
      </c>
      <c r="E10481" s="118" t="s">
        <v>10833</v>
      </c>
      <c r="F10481" s="124" t="s">
        <v>10834</v>
      </c>
      <c r="G10481" s="118" t="s">
        <v>235</v>
      </c>
      <c r="H10481" s="137"/>
      <c r="I10481" s="119"/>
      <c r="J10481" s="129"/>
      <c r="K10481" s="129"/>
      <c r="L10481" s="129">
        <v>0</v>
      </c>
      <c r="M10481" s="134" t="s">
        <v>24472</v>
      </c>
    </row>
    <row r="10482" spans="1:13" hidden="1" x14ac:dyDescent="0.25">
      <c r="A10482" s="128"/>
      <c r="B10482" s="2"/>
      <c r="C10482" s="139" t="s">
        <v>10633</v>
      </c>
      <c r="D10482" s="124" t="s">
        <v>10634</v>
      </c>
      <c r="E10482" s="118" t="s">
        <v>10835</v>
      </c>
      <c r="F10482" s="124" t="s">
        <v>10836</v>
      </c>
      <c r="G10482" s="118" t="s">
        <v>235</v>
      </c>
      <c r="H10482" s="137"/>
      <c r="I10482" s="119"/>
      <c r="J10482" s="129"/>
      <c r="K10482" s="129"/>
      <c r="L10482" s="129">
        <v>0</v>
      </c>
      <c r="M10482" s="134" t="s">
        <v>24473</v>
      </c>
    </row>
    <row r="10483" spans="1:13" hidden="1" x14ac:dyDescent="0.25">
      <c r="A10483" s="128"/>
      <c r="B10483" s="2"/>
      <c r="C10483" s="139" t="s">
        <v>10633</v>
      </c>
      <c r="D10483" s="124" t="s">
        <v>10634</v>
      </c>
      <c r="E10483" s="118" t="s">
        <v>10837</v>
      </c>
      <c r="F10483" s="124" t="s">
        <v>10838</v>
      </c>
      <c r="G10483" s="118" t="s">
        <v>235</v>
      </c>
      <c r="H10483" s="137"/>
      <c r="I10483" s="119"/>
      <c r="J10483" s="129"/>
      <c r="K10483" s="129"/>
      <c r="L10483" s="129">
        <v>0</v>
      </c>
      <c r="M10483" s="134" t="s">
        <v>24474</v>
      </c>
    </row>
    <row r="10484" spans="1:13" hidden="1" x14ac:dyDescent="0.25">
      <c r="A10484" s="128"/>
      <c r="B10484" s="2"/>
      <c r="C10484" s="139" t="s">
        <v>10633</v>
      </c>
      <c r="D10484" s="124" t="s">
        <v>10634</v>
      </c>
      <c r="E10484" s="118" t="s">
        <v>10839</v>
      </c>
      <c r="F10484" s="124" t="s">
        <v>10840</v>
      </c>
      <c r="G10484" s="118" t="s">
        <v>235</v>
      </c>
      <c r="H10484" s="137"/>
      <c r="I10484" s="119"/>
      <c r="J10484" s="129"/>
      <c r="K10484" s="129"/>
      <c r="L10484" s="129">
        <v>0</v>
      </c>
      <c r="M10484" s="134" t="s">
        <v>24475</v>
      </c>
    </row>
    <row r="10485" spans="1:13" hidden="1" x14ac:dyDescent="0.25">
      <c r="A10485" s="128"/>
      <c r="B10485" s="2"/>
      <c r="C10485" s="139" t="s">
        <v>10633</v>
      </c>
      <c r="D10485" s="124" t="s">
        <v>10634</v>
      </c>
      <c r="E10485" s="118" t="s">
        <v>10841</v>
      </c>
      <c r="F10485" s="124" t="s">
        <v>10842</v>
      </c>
      <c r="G10485" s="118" t="s">
        <v>235</v>
      </c>
      <c r="H10485" s="137"/>
      <c r="I10485" s="119"/>
      <c r="J10485" s="129"/>
      <c r="K10485" s="129"/>
      <c r="L10485" s="129">
        <v>0</v>
      </c>
      <c r="M10485" s="134" t="s">
        <v>24476</v>
      </c>
    </row>
    <row r="10486" spans="1:13" hidden="1" x14ac:dyDescent="0.25">
      <c r="A10486" s="128"/>
      <c r="B10486" s="2"/>
      <c r="C10486" s="139" t="s">
        <v>10633</v>
      </c>
      <c r="D10486" s="124" t="s">
        <v>10634</v>
      </c>
      <c r="E10486" s="118" t="s">
        <v>10843</v>
      </c>
      <c r="F10486" s="124" t="s">
        <v>10844</v>
      </c>
      <c r="G10486" s="118" t="s">
        <v>235</v>
      </c>
      <c r="H10486" s="137"/>
      <c r="I10486" s="119"/>
      <c r="J10486" s="129"/>
      <c r="K10486" s="129"/>
      <c r="L10486" s="129">
        <v>0</v>
      </c>
      <c r="M10486" s="134" t="s">
        <v>24477</v>
      </c>
    </row>
    <row r="10487" spans="1:13" hidden="1" x14ac:dyDescent="0.25">
      <c r="A10487" s="128"/>
      <c r="B10487" s="2"/>
      <c r="C10487" s="139" t="s">
        <v>10633</v>
      </c>
      <c r="D10487" s="124" t="s">
        <v>10634</v>
      </c>
      <c r="E10487" s="118" t="s">
        <v>10845</v>
      </c>
      <c r="F10487" s="124" t="s">
        <v>10846</v>
      </c>
      <c r="G10487" s="118" t="s">
        <v>235</v>
      </c>
      <c r="H10487" s="137"/>
      <c r="I10487" s="119"/>
      <c r="J10487" s="129"/>
      <c r="K10487" s="129"/>
      <c r="L10487" s="129">
        <v>0</v>
      </c>
      <c r="M10487" s="134" t="s">
        <v>24478</v>
      </c>
    </row>
    <row r="10488" spans="1:13" hidden="1" x14ac:dyDescent="0.25">
      <c r="A10488" s="128"/>
      <c r="B10488" s="2"/>
      <c r="C10488" s="139" t="s">
        <v>10633</v>
      </c>
      <c r="D10488" s="124" t="s">
        <v>10634</v>
      </c>
      <c r="E10488" s="118" t="s">
        <v>10847</v>
      </c>
      <c r="F10488" s="124" t="s">
        <v>10848</v>
      </c>
      <c r="G10488" s="118" t="s">
        <v>235</v>
      </c>
      <c r="H10488" s="137"/>
      <c r="I10488" s="119"/>
      <c r="J10488" s="129"/>
      <c r="K10488" s="129"/>
      <c r="L10488" s="129">
        <v>0</v>
      </c>
      <c r="M10488" s="134" t="s">
        <v>24479</v>
      </c>
    </row>
    <row r="10489" spans="1:13" hidden="1" x14ac:dyDescent="0.25">
      <c r="A10489" s="128"/>
      <c r="B10489" s="2"/>
      <c r="C10489" s="139" t="s">
        <v>10633</v>
      </c>
      <c r="D10489" s="124" t="s">
        <v>10634</v>
      </c>
      <c r="E10489" s="118" t="s">
        <v>10849</v>
      </c>
      <c r="F10489" s="124" t="s">
        <v>10850</v>
      </c>
      <c r="G10489" s="118" t="s">
        <v>235</v>
      </c>
      <c r="H10489" s="137"/>
      <c r="I10489" s="119"/>
      <c r="J10489" s="129"/>
      <c r="K10489" s="129"/>
      <c r="L10489" s="129">
        <v>0</v>
      </c>
      <c r="M10489" s="134" t="s">
        <v>24480</v>
      </c>
    </row>
    <row r="10490" spans="1:13" hidden="1" x14ac:dyDescent="0.25">
      <c r="A10490" s="128"/>
      <c r="B10490" s="2"/>
      <c r="C10490" s="139" t="s">
        <v>10633</v>
      </c>
      <c r="D10490" s="124" t="s">
        <v>10634</v>
      </c>
      <c r="E10490" s="118" t="s">
        <v>10851</v>
      </c>
      <c r="F10490" s="124" t="s">
        <v>10852</v>
      </c>
      <c r="G10490" s="118" t="s">
        <v>235</v>
      </c>
      <c r="H10490" s="137"/>
      <c r="I10490" s="119"/>
      <c r="J10490" s="129"/>
      <c r="K10490" s="129"/>
      <c r="L10490" s="129">
        <v>0</v>
      </c>
      <c r="M10490" s="134" t="s">
        <v>24481</v>
      </c>
    </row>
    <row r="10491" spans="1:13" hidden="1" x14ac:dyDescent="0.25">
      <c r="A10491" s="128"/>
      <c r="B10491" s="2"/>
      <c r="C10491" s="139" t="s">
        <v>10633</v>
      </c>
      <c r="D10491" s="124" t="s">
        <v>10634</v>
      </c>
      <c r="E10491" s="118" t="s">
        <v>10853</v>
      </c>
      <c r="F10491" s="124" t="s">
        <v>10854</v>
      </c>
      <c r="G10491" s="118" t="s">
        <v>235</v>
      </c>
      <c r="H10491" s="137"/>
      <c r="I10491" s="119"/>
      <c r="J10491" s="129"/>
      <c r="K10491" s="129"/>
      <c r="L10491" s="129">
        <v>0</v>
      </c>
      <c r="M10491" s="134" t="s">
        <v>27985</v>
      </c>
    </row>
    <row r="10492" spans="1:13" hidden="1" x14ac:dyDescent="0.25">
      <c r="A10492" s="128"/>
      <c r="B10492" s="2"/>
      <c r="C10492" s="139" t="s">
        <v>10633</v>
      </c>
      <c r="D10492" s="124" t="s">
        <v>10634</v>
      </c>
      <c r="E10492" s="118" t="s">
        <v>10855</v>
      </c>
      <c r="F10492" s="124" t="s">
        <v>10856</v>
      </c>
      <c r="G10492" s="118" t="s">
        <v>235</v>
      </c>
      <c r="H10492" s="137"/>
      <c r="I10492" s="119"/>
      <c r="J10492" s="129"/>
      <c r="K10492" s="129"/>
      <c r="L10492" s="129">
        <v>0</v>
      </c>
      <c r="M10492" s="134" t="s">
        <v>24482</v>
      </c>
    </row>
    <row r="10493" spans="1:13" hidden="1" x14ac:dyDescent="0.25">
      <c r="A10493" s="128"/>
      <c r="B10493" s="2"/>
      <c r="C10493" s="139" t="s">
        <v>10633</v>
      </c>
      <c r="D10493" s="124" t="s">
        <v>10634</v>
      </c>
      <c r="E10493" s="118" t="s">
        <v>10857</v>
      </c>
      <c r="F10493" s="124" t="s">
        <v>10858</v>
      </c>
      <c r="G10493" s="118" t="s">
        <v>235</v>
      </c>
      <c r="H10493" s="137"/>
      <c r="I10493" s="119"/>
      <c r="J10493" s="129"/>
      <c r="K10493" s="129"/>
      <c r="L10493" s="129">
        <v>0</v>
      </c>
      <c r="M10493" s="134" t="s">
        <v>24483</v>
      </c>
    </row>
    <row r="10494" spans="1:13" hidden="1" x14ac:dyDescent="0.25">
      <c r="A10494" s="128"/>
      <c r="B10494" s="2"/>
      <c r="C10494" s="139" t="s">
        <v>10633</v>
      </c>
      <c r="D10494" s="124" t="s">
        <v>10634</v>
      </c>
      <c r="E10494" s="118" t="s">
        <v>10563</v>
      </c>
      <c r="F10494" s="124" t="s">
        <v>10564</v>
      </c>
      <c r="G10494" s="118" t="s">
        <v>235</v>
      </c>
      <c r="H10494" s="137"/>
      <c r="I10494" s="119"/>
      <c r="J10494" s="129"/>
      <c r="K10494" s="129"/>
      <c r="L10494" s="129">
        <v>0</v>
      </c>
      <c r="M10494" s="134" t="s">
        <v>24484</v>
      </c>
    </row>
    <row r="10495" spans="1:13" hidden="1" x14ac:dyDescent="0.25">
      <c r="A10495" s="128"/>
      <c r="B10495" s="2"/>
      <c r="C10495" s="139" t="s">
        <v>10633</v>
      </c>
      <c r="D10495" s="124" t="s">
        <v>10634</v>
      </c>
      <c r="E10495" s="118" t="s">
        <v>10859</v>
      </c>
      <c r="F10495" s="124" t="s">
        <v>10860</v>
      </c>
      <c r="G10495" s="118" t="s">
        <v>235</v>
      </c>
      <c r="H10495" s="137"/>
      <c r="I10495" s="119"/>
      <c r="J10495" s="129"/>
      <c r="K10495" s="129"/>
      <c r="L10495" s="129">
        <v>0</v>
      </c>
      <c r="M10495" s="134" t="s">
        <v>24485</v>
      </c>
    </row>
    <row r="10496" spans="1:13" hidden="1" x14ac:dyDescent="0.25">
      <c r="A10496" s="128"/>
      <c r="B10496" s="2"/>
      <c r="C10496" s="139" t="s">
        <v>10633</v>
      </c>
      <c r="D10496" s="124" t="s">
        <v>10634</v>
      </c>
      <c r="E10496" s="118" t="s">
        <v>10861</v>
      </c>
      <c r="F10496" s="124" t="s">
        <v>10862</v>
      </c>
      <c r="G10496" s="118" t="s">
        <v>235</v>
      </c>
      <c r="H10496" s="137"/>
      <c r="I10496" s="119"/>
      <c r="J10496" s="129"/>
      <c r="K10496" s="129"/>
      <c r="L10496" s="129">
        <v>0</v>
      </c>
      <c r="M10496" s="134" t="s">
        <v>24486</v>
      </c>
    </row>
    <row r="10497" spans="1:13" hidden="1" x14ac:dyDescent="0.25">
      <c r="A10497" s="128"/>
      <c r="B10497" s="2"/>
      <c r="C10497" s="139" t="s">
        <v>10633</v>
      </c>
      <c r="D10497" s="124" t="s">
        <v>10634</v>
      </c>
      <c r="E10497" s="118" t="s">
        <v>10863</v>
      </c>
      <c r="F10497" s="124" t="s">
        <v>10864</v>
      </c>
      <c r="G10497" s="118" t="s">
        <v>235</v>
      </c>
      <c r="H10497" s="137"/>
      <c r="I10497" s="119"/>
      <c r="J10497" s="129"/>
      <c r="K10497" s="129"/>
      <c r="L10497" s="129">
        <v>0</v>
      </c>
      <c r="M10497" s="134" t="s">
        <v>24487</v>
      </c>
    </row>
    <row r="10498" spans="1:13" hidden="1" x14ac:dyDescent="0.25">
      <c r="A10498" s="128"/>
      <c r="B10498" s="2"/>
      <c r="C10498" s="139" t="s">
        <v>10633</v>
      </c>
      <c r="D10498" s="124" t="s">
        <v>10634</v>
      </c>
      <c r="E10498" s="118" t="s">
        <v>10865</v>
      </c>
      <c r="F10498" s="124" t="s">
        <v>10866</v>
      </c>
      <c r="G10498" s="118" t="s">
        <v>235</v>
      </c>
      <c r="H10498" s="137"/>
      <c r="I10498" s="119"/>
      <c r="J10498" s="129"/>
      <c r="K10498" s="129"/>
      <c r="L10498" s="129">
        <v>0</v>
      </c>
      <c r="M10498" s="134"/>
    </row>
    <row r="10499" spans="1:13" hidden="1" x14ac:dyDescent="0.25">
      <c r="A10499" s="128"/>
      <c r="B10499" s="2"/>
      <c r="C10499" s="139" t="s">
        <v>10633</v>
      </c>
      <c r="D10499" s="124" t="s">
        <v>10634</v>
      </c>
      <c r="E10499" s="118" t="s">
        <v>10867</v>
      </c>
      <c r="F10499" s="124" t="s">
        <v>10868</v>
      </c>
      <c r="G10499" s="118" t="s">
        <v>235</v>
      </c>
      <c r="H10499" s="137"/>
      <c r="I10499" s="119"/>
      <c r="J10499" s="129"/>
      <c r="K10499" s="129"/>
      <c r="L10499" s="129">
        <v>0</v>
      </c>
      <c r="M10499" s="134" t="s">
        <v>27943</v>
      </c>
    </row>
    <row r="10500" spans="1:13" hidden="1" x14ac:dyDescent="0.25">
      <c r="A10500" s="128"/>
      <c r="B10500" s="2"/>
      <c r="C10500" s="139" t="s">
        <v>10633</v>
      </c>
      <c r="D10500" s="124" t="s">
        <v>10634</v>
      </c>
      <c r="E10500" s="118" t="s">
        <v>10869</v>
      </c>
      <c r="F10500" s="124" t="s">
        <v>10870</v>
      </c>
      <c r="G10500" s="118" t="s">
        <v>235</v>
      </c>
      <c r="H10500" s="137"/>
      <c r="I10500" s="119"/>
      <c r="J10500" s="129"/>
      <c r="K10500" s="129"/>
      <c r="L10500" s="129">
        <v>0</v>
      </c>
      <c r="M10500" s="134" t="s">
        <v>24488</v>
      </c>
    </row>
    <row r="10501" spans="1:13" hidden="1" x14ac:dyDescent="0.25">
      <c r="A10501" s="128"/>
      <c r="B10501" s="2"/>
      <c r="C10501" s="139" t="s">
        <v>10633</v>
      </c>
      <c r="D10501" s="124" t="s">
        <v>10634</v>
      </c>
      <c r="E10501" s="118" t="s">
        <v>10871</v>
      </c>
      <c r="F10501" s="124" t="s">
        <v>10872</v>
      </c>
      <c r="G10501" s="118" t="s">
        <v>235</v>
      </c>
      <c r="H10501" s="137"/>
      <c r="I10501" s="119"/>
      <c r="J10501" s="129"/>
      <c r="K10501" s="129"/>
      <c r="L10501" s="129">
        <v>0</v>
      </c>
      <c r="M10501" s="134" t="s">
        <v>24489</v>
      </c>
    </row>
    <row r="10502" spans="1:13" hidden="1" x14ac:dyDescent="0.25">
      <c r="A10502" s="128"/>
      <c r="B10502" s="2"/>
      <c r="C10502" s="139" t="s">
        <v>10633</v>
      </c>
      <c r="D10502" s="124" t="s">
        <v>10634</v>
      </c>
      <c r="E10502" s="118" t="s">
        <v>10873</v>
      </c>
      <c r="F10502" s="124" t="s">
        <v>10874</v>
      </c>
      <c r="G10502" s="118" t="s">
        <v>235</v>
      </c>
      <c r="H10502" s="137"/>
      <c r="I10502" s="119"/>
      <c r="J10502" s="129"/>
      <c r="K10502" s="129"/>
      <c r="L10502" s="129">
        <v>0</v>
      </c>
      <c r="M10502" s="134" t="s">
        <v>30758</v>
      </c>
    </row>
    <row r="10503" spans="1:13" hidden="1" x14ac:dyDescent="0.25">
      <c r="A10503" s="128"/>
      <c r="B10503" s="2"/>
      <c r="C10503" s="139" t="s">
        <v>10633</v>
      </c>
      <c r="D10503" s="124" t="s">
        <v>10634</v>
      </c>
      <c r="E10503" s="118" t="s">
        <v>10875</v>
      </c>
      <c r="F10503" s="124" t="s">
        <v>10876</v>
      </c>
      <c r="G10503" s="118" t="s">
        <v>235</v>
      </c>
      <c r="H10503" s="137"/>
      <c r="I10503" s="119"/>
      <c r="J10503" s="129"/>
      <c r="K10503" s="129"/>
      <c r="L10503" s="129">
        <v>0</v>
      </c>
      <c r="M10503" s="134" t="s">
        <v>24490</v>
      </c>
    </row>
    <row r="10504" spans="1:13" hidden="1" x14ac:dyDescent="0.25">
      <c r="A10504" s="128"/>
      <c r="B10504" s="2"/>
      <c r="C10504" s="139" t="s">
        <v>10633</v>
      </c>
      <c r="D10504" s="124" t="s">
        <v>10634</v>
      </c>
      <c r="E10504" s="118" t="s">
        <v>10877</v>
      </c>
      <c r="F10504" s="124" t="s">
        <v>10878</v>
      </c>
      <c r="G10504" s="118" t="s">
        <v>235</v>
      </c>
      <c r="H10504" s="137"/>
      <c r="I10504" s="119"/>
      <c r="J10504" s="129"/>
      <c r="K10504" s="129"/>
      <c r="L10504" s="129">
        <v>0</v>
      </c>
      <c r="M10504" s="134" t="s">
        <v>24491</v>
      </c>
    </row>
    <row r="10505" spans="1:13" hidden="1" x14ac:dyDescent="0.25">
      <c r="A10505" s="128"/>
      <c r="B10505" s="2"/>
      <c r="C10505" s="139" t="s">
        <v>10633</v>
      </c>
      <c r="D10505" s="124" t="s">
        <v>10634</v>
      </c>
      <c r="E10505" s="118" t="s">
        <v>10879</v>
      </c>
      <c r="F10505" s="124" t="s">
        <v>10880</v>
      </c>
      <c r="G10505" s="118" t="s">
        <v>235</v>
      </c>
      <c r="H10505" s="137"/>
      <c r="I10505" s="119"/>
      <c r="J10505" s="129"/>
      <c r="K10505" s="129"/>
      <c r="L10505" s="129">
        <v>0</v>
      </c>
      <c r="M10505" s="134" t="s">
        <v>24492</v>
      </c>
    </row>
    <row r="10506" spans="1:13" hidden="1" x14ac:dyDescent="0.25">
      <c r="A10506" s="128"/>
      <c r="B10506" s="2"/>
      <c r="C10506" s="139" t="s">
        <v>10633</v>
      </c>
      <c r="D10506" s="124" t="s">
        <v>10634</v>
      </c>
      <c r="E10506" s="118" t="s">
        <v>10881</v>
      </c>
      <c r="F10506" s="124" t="s">
        <v>10882</v>
      </c>
      <c r="G10506" s="118" t="s">
        <v>235</v>
      </c>
      <c r="H10506" s="137"/>
      <c r="I10506" s="119"/>
      <c r="J10506" s="129"/>
      <c r="K10506" s="129"/>
      <c r="L10506" s="129">
        <v>0</v>
      </c>
      <c r="M10506" s="134" t="s">
        <v>24493</v>
      </c>
    </row>
    <row r="10507" spans="1:13" hidden="1" x14ac:dyDescent="0.25">
      <c r="A10507" s="128"/>
      <c r="B10507" s="2"/>
      <c r="C10507" s="139" t="s">
        <v>10633</v>
      </c>
      <c r="D10507" s="124" t="s">
        <v>10634</v>
      </c>
      <c r="E10507" s="118" t="s">
        <v>10883</v>
      </c>
      <c r="F10507" s="124" t="s">
        <v>10884</v>
      </c>
      <c r="G10507" s="118" t="s">
        <v>235</v>
      </c>
      <c r="H10507" s="137"/>
      <c r="I10507" s="119"/>
      <c r="J10507" s="129"/>
      <c r="K10507" s="129"/>
      <c r="L10507" s="129">
        <v>0</v>
      </c>
      <c r="M10507" s="134" t="s">
        <v>29444</v>
      </c>
    </row>
    <row r="10508" spans="1:13" hidden="1" x14ac:dyDescent="0.25">
      <c r="A10508" s="128"/>
      <c r="B10508" s="2"/>
      <c r="C10508" s="139" t="s">
        <v>10633</v>
      </c>
      <c r="D10508" s="124" t="s">
        <v>10634</v>
      </c>
      <c r="E10508" s="118" t="s">
        <v>10885</v>
      </c>
      <c r="F10508" s="124" t="s">
        <v>10886</v>
      </c>
      <c r="G10508" s="118" t="s">
        <v>235</v>
      </c>
      <c r="H10508" s="137"/>
      <c r="I10508" s="119"/>
      <c r="J10508" s="129"/>
      <c r="K10508" s="129"/>
      <c r="L10508" s="129">
        <v>0</v>
      </c>
      <c r="M10508" s="134" t="s">
        <v>24494</v>
      </c>
    </row>
    <row r="10509" spans="1:13" hidden="1" x14ac:dyDescent="0.25">
      <c r="A10509" s="128"/>
      <c r="B10509" s="2"/>
      <c r="C10509" s="139" t="s">
        <v>10633</v>
      </c>
      <c r="D10509" s="124" t="s">
        <v>10634</v>
      </c>
      <c r="E10509" s="118" t="s">
        <v>10887</v>
      </c>
      <c r="F10509" s="124" t="s">
        <v>10888</v>
      </c>
      <c r="G10509" s="118" t="s">
        <v>235</v>
      </c>
      <c r="H10509" s="137"/>
      <c r="I10509" s="119"/>
      <c r="J10509" s="129"/>
      <c r="K10509" s="129"/>
      <c r="L10509" s="129">
        <v>0</v>
      </c>
      <c r="M10509" s="134" t="s">
        <v>24495</v>
      </c>
    </row>
    <row r="10510" spans="1:13" hidden="1" x14ac:dyDescent="0.25">
      <c r="A10510" s="128"/>
      <c r="B10510" s="2"/>
      <c r="C10510" s="139" t="s">
        <v>10633</v>
      </c>
      <c r="D10510" s="124" t="s">
        <v>10634</v>
      </c>
      <c r="E10510" s="118" t="s">
        <v>10889</v>
      </c>
      <c r="F10510" s="124" t="s">
        <v>10890</v>
      </c>
      <c r="G10510" s="118" t="s">
        <v>235</v>
      </c>
      <c r="H10510" s="137"/>
      <c r="I10510" s="119"/>
      <c r="J10510" s="129"/>
      <c r="K10510" s="129"/>
      <c r="L10510" s="129">
        <v>0</v>
      </c>
      <c r="M10510" s="134" t="s">
        <v>24496</v>
      </c>
    </row>
    <row r="10511" spans="1:13" hidden="1" x14ac:dyDescent="0.25">
      <c r="A10511" s="128"/>
      <c r="B10511" s="2"/>
      <c r="C10511" s="139" t="s">
        <v>10633</v>
      </c>
      <c r="D10511" s="124" t="s">
        <v>10634</v>
      </c>
      <c r="E10511" s="118" t="s">
        <v>10891</v>
      </c>
      <c r="F10511" s="124" t="s">
        <v>10892</v>
      </c>
      <c r="G10511" s="118" t="s">
        <v>235</v>
      </c>
      <c r="H10511" s="137"/>
      <c r="I10511" s="119"/>
      <c r="J10511" s="129"/>
      <c r="K10511" s="129"/>
      <c r="L10511" s="129">
        <v>0</v>
      </c>
      <c r="M10511" s="134" t="s">
        <v>24497</v>
      </c>
    </row>
    <row r="10512" spans="1:13" hidden="1" x14ac:dyDescent="0.25">
      <c r="A10512" s="128"/>
      <c r="B10512" s="2"/>
      <c r="C10512" s="139" t="s">
        <v>10633</v>
      </c>
      <c r="D10512" s="124" t="s">
        <v>10634</v>
      </c>
      <c r="E10512" s="118" t="s">
        <v>10893</v>
      </c>
      <c r="F10512" s="124" t="s">
        <v>10894</v>
      </c>
      <c r="G10512" s="118" t="s">
        <v>235</v>
      </c>
      <c r="H10512" s="137"/>
      <c r="I10512" s="119"/>
      <c r="J10512" s="129"/>
      <c r="K10512" s="129"/>
      <c r="L10512" s="129">
        <v>0</v>
      </c>
      <c r="M10512" s="134" t="s">
        <v>24498</v>
      </c>
    </row>
    <row r="10513" spans="1:13" hidden="1" x14ac:dyDescent="0.25">
      <c r="A10513" s="128"/>
      <c r="B10513" s="2"/>
      <c r="C10513" s="139" t="s">
        <v>10633</v>
      </c>
      <c r="D10513" s="124" t="s">
        <v>10634</v>
      </c>
      <c r="E10513" s="118" t="s">
        <v>10895</v>
      </c>
      <c r="F10513" s="124" t="s">
        <v>10896</v>
      </c>
      <c r="G10513" s="118" t="s">
        <v>235</v>
      </c>
      <c r="H10513" s="137"/>
      <c r="I10513" s="119"/>
      <c r="J10513" s="129"/>
      <c r="K10513" s="129"/>
      <c r="L10513" s="129">
        <v>0</v>
      </c>
      <c r="M10513" s="134" t="s">
        <v>24499</v>
      </c>
    </row>
    <row r="10514" spans="1:13" hidden="1" x14ac:dyDescent="0.25">
      <c r="A10514" s="128"/>
      <c r="B10514" s="2"/>
      <c r="C10514" s="139" t="s">
        <v>10633</v>
      </c>
      <c r="D10514" s="124" t="s">
        <v>10634</v>
      </c>
      <c r="E10514" s="118" t="s">
        <v>10897</v>
      </c>
      <c r="F10514" s="124" t="s">
        <v>10898</v>
      </c>
      <c r="G10514" s="118" t="s">
        <v>235</v>
      </c>
      <c r="H10514" s="137"/>
      <c r="I10514" s="119"/>
      <c r="J10514" s="129"/>
      <c r="K10514" s="129"/>
      <c r="L10514" s="129">
        <v>0</v>
      </c>
      <c r="M10514" s="134" t="s">
        <v>24500</v>
      </c>
    </row>
    <row r="10515" spans="1:13" hidden="1" x14ac:dyDescent="0.25">
      <c r="A10515" s="128"/>
      <c r="B10515" s="2"/>
      <c r="C10515" s="139" t="s">
        <v>10633</v>
      </c>
      <c r="D10515" s="124" t="s">
        <v>10634</v>
      </c>
      <c r="E10515" s="118" t="s">
        <v>10899</v>
      </c>
      <c r="F10515" s="124" t="s">
        <v>10900</v>
      </c>
      <c r="G10515" s="118" t="s">
        <v>235</v>
      </c>
      <c r="H10515" s="137"/>
      <c r="I10515" s="119"/>
      <c r="J10515" s="129"/>
      <c r="K10515" s="129"/>
      <c r="L10515" s="129">
        <v>0</v>
      </c>
      <c r="M10515" s="134" t="s">
        <v>30043</v>
      </c>
    </row>
    <row r="10516" spans="1:13" hidden="1" x14ac:dyDescent="0.25">
      <c r="A10516" s="128"/>
      <c r="B10516" s="2"/>
      <c r="C10516" s="139" t="s">
        <v>10633</v>
      </c>
      <c r="D10516" s="124" t="s">
        <v>10634</v>
      </c>
      <c r="E10516" s="118" t="s">
        <v>10901</v>
      </c>
      <c r="F10516" s="124" t="s">
        <v>10902</v>
      </c>
      <c r="G10516" s="118" t="s">
        <v>235</v>
      </c>
      <c r="H10516" s="137"/>
      <c r="I10516" s="119"/>
      <c r="J10516" s="129"/>
      <c r="K10516" s="129"/>
      <c r="L10516" s="129">
        <v>0</v>
      </c>
      <c r="M10516" s="134" t="s">
        <v>24501</v>
      </c>
    </row>
    <row r="10517" spans="1:13" hidden="1" x14ac:dyDescent="0.25">
      <c r="A10517" s="128"/>
      <c r="B10517" s="2"/>
      <c r="C10517" s="139" t="s">
        <v>10903</v>
      </c>
      <c r="D10517" s="124" t="s">
        <v>10904</v>
      </c>
      <c r="E10517" s="118" t="s">
        <v>48</v>
      </c>
      <c r="F10517" s="124" t="s">
        <v>35249</v>
      </c>
      <c r="G10517" s="118" t="s">
        <v>2</v>
      </c>
      <c r="H10517" s="137"/>
      <c r="I10517" s="119"/>
      <c r="J10517" s="129"/>
      <c r="K10517" s="129"/>
      <c r="L10517" s="129">
        <v>0</v>
      </c>
      <c r="M10517" s="134" t="s">
        <v>24502</v>
      </c>
    </row>
    <row r="10518" spans="1:13" hidden="1" x14ac:dyDescent="0.25">
      <c r="A10518" s="128"/>
      <c r="B10518" s="2"/>
      <c r="C10518" s="139" t="s">
        <v>10905</v>
      </c>
      <c r="D10518" s="124" t="s">
        <v>10906</v>
      </c>
      <c r="E10518" s="118" t="s">
        <v>48</v>
      </c>
      <c r="F10518" s="124" t="s">
        <v>35249</v>
      </c>
      <c r="G10518" s="118" t="s">
        <v>2</v>
      </c>
      <c r="H10518" s="137"/>
      <c r="I10518" s="119"/>
      <c r="J10518" s="129"/>
      <c r="K10518" s="129"/>
      <c r="L10518" s="129">
        <v>0</v>
      </c>
      <c r="M10518" s="134" t="s">
        <v>34358</v>
      </c>
    </row>
    <row r="10519" spans="1:13" hidden="1" x14ac:dyDescent="0.25">
      <c r="A10519" s="128"/>
      <c r="B10519" s="2"/>
      <c r="C10519" s="139" t="s">
        <v>10907</v>
      </c>
      <c r="D10519" s="124" t="s">
        <v>10908</v>
      </c>
      <c r="E10519" s="118" t="s">
        <v>48</v>
      </c>
      <c r="F10519" s="124" t="s">
        <v>35249</v>
      </c>
      <c r="G10519" s="118" t="s">
        <v>2</v>
      </c>
      <c r="H10519" s="137"/>
      <c r="I10519" s="119"/>
      <c r="J10519" s="129"/>
      <c r="K10519" s="129"/>
      <c r="L10519" s="129">
        <v>0</v>
      </c>
      <c r="M10519" s="134" t="s">
        <v>34361</v>
      </c>
    </row>
    <row r="10520" spans="1:13" hidden="1" x14ac:dyDescent="0.25">
      <c r="A10520" s="128"/>
      <c r="B10520" s="2"/>
      <c r="C10520" s="139" t="s">
        <v>10909</v>
      </c>
      <c r="D10520" s="124" t="s">
        <v>10910</v>
      </c>
      <c r="E10520" s="118" t="s">
        <v>48</v>
      </c>
      <c r="F10520" s="124" t="s">
        <v>35249</v>
      </c>
      <c r="G10520" s="118" t="s">
        <v>2</v>
      </c>
      <c r="H10520" s="137"/>
      <c r="I10520" s="119"/>
      <c r="J10520" s="129"/>
      <c r="K10520" s="129"/>
      <c r="L10520" s="129">
        <v>0</v>
      </c>
      <c r="M10520" s="134" t="s">
        <v>24503</v>
      </c>
    </row>
    <row r="10521" spans="1:13" hidden="1" x14ac:dyDescent="0.25">
      <c r="A10521" s="128"/>
      <c r="B10521" s="2"/>
      <c r="C10521" s="139" t="s">
        <v>10911</v>
      </c>
      <c r="D10521" s="124" t="s">
        <v>10912</v>
      </c>
      <c r="E10521" s="118" t="s">
        <v>48</v>
      </c>
      <c r="F10521" s="124" t="s">
        <v>35249</v>
      </c>
      <c r="G10521" s="118" t="s">
        <v>2</v>
      </c>
      <c r="H10521" s="137"/>
      <c r="I10521" s="119"/>
      <c r="J10521" s="129"/>
      <c r="K10521" s="129"/>
      <c r="L10521" s="129">
        <v>0</v>
      </c>
      <c r="M10521" s="134" t="s">
        <v>24504</v>
      </c>
    </row>
    <row r="10522" spans="1:13" hidden="1" x14ac:dyDescent="0.25">
      <c r="A10522" s="128"/>
      <c r="B10522" s="2"/>
      <c r="C10522" s="139" t="s">
        <v>10913</v>
      </c>
      <c r="D10522" s="124" t="s">
        <v>10914</v>
      </c>
      <c r="E10522" s="118" t="s">
        <v>48</v>
      </c>
      <c r="F10522" s="124" t="s">
        <v>35249</v>
      </c>
      <c r="G10522" s="118" t="s">
        <v>2</v>
      </c>
      <c r="H10522" s="137"/>
      <c r="I10522" s="119"/>
      <c r="J10522" s="129"/>
      <c r="K10522" s="129"/>
      <c r="L10522" s="129">
        <v>0</v>
      </c>
      <c r="M10522" s="134" t="s">
        <v>24505</v>
      </c>
    </row>
    <row r="10523" spans="1:13" hidden="1" x14ac:dyDescent="0.25">
      <c r="A10523" s="128"/>
      <c r="B10523" s="2"/>
      <c r="C10523" s="139" t="s">
        <v>10915</v>
      </c>
      <c r="D10523" s="124" t="s">
        <v>10916</v>
      </c>
      <c r="E10523" s="118" t="s">
        <v>48</v>
      </c>
      <c r="F10523" s="124" t="s">
        <v>35249</v>
      </c>
      <c r="G10523" s="118" t="s">
        <v>2</v>
      </c>
      <c r="H10523" s="137"/>
      <c r="I10523" s="119"/>
      <c r="J10523" s="129"/>
      <c r="K10523" s="129"/>
      <c r="L10523" s="129">
        <v>0</v>
      </c>
      <c r="M10523" s="134" t="s">
        <v>33357</v>
      </c>
    </row>
    <row r="10524" spans="1:13" hidden="1" x14ac:dyDescent="0.25">
      <c r="A10524" s="128"/>
      <c r="B10524" s="2"/>
      <c r="C10524" s="139" t="s">
        <v>19155</v>
      </c>
      <c r="D10524" s="124" t="s">
        <v>19154</v>
      </c>
      <c r="E10524" s="118" t="s">
        <v>48</v>
      </c>
      <c r="F10524" s="124" t="s">
        <v>35249</v>
      </c>
      <c r="G10524" s="118" t="s">
        <v>34659</v>
      </c>
      <c r="H10524" s="137"/>
      <c r="I10524" s="119"/>
      <c r="J10524" s="129"/>
      <c r="K10524" s="129"/>
      <c r="L10524" s="129">
        <v>0</v>
      </c>
      <c r="M10524" s="134" t="s">
        <v>24506</v>
      </c>
    </row>
    <row r="10525" spans="1:13" hidden="1" x14ac:dyDescent="0.25">
      <c r="A10525" s="128"/>
      <c r="B10525" s="2"/>
      <c r="C10525" s="139" t="s">
        <v>10917</v>
      </c>
      <c r="D10525" s="124" t="s">
        <v>10918</v>
      </c>
      <c r="E10525" s="118" t="s">
        <v>48</v>
      </c>
      <c r="F10525" s="124" t="s">
        <v>35249</v>
      </c>
      <c r="G10525" s="118" t="s">
        <v>2</v>
      </c>
      <c r="H10525" s="137"/>
      <c r="I10525" s="119"/>
      <c r="J10525" s="129"/>
      <c r="K10525" s="129"/>
      <c r="L10525" s="129">
        <v>0</v>
      </c>
      <c r="M10525" s="134" t="s">
        <v>24507</v>
      </c>
    </row>
    <row r="10526" spans="1:13" hidden="1" x14ac:dyDescent="0.25">
      <c r="A10526" s="128"/>
      <c r="B10526" s="2"/>
      <c r="C10526" s="139" t="s">
        <v>10919</v>
      </c>
      <c r="D10526" s="124" t="s">
        <v>10920</v>
      </c>
      <c r="E10526" s="118" t="s">
        <v>48</v>
      </c>
      <c r="F10526" s="124" t="s">
        <v>35249</v>
      </c>
      <c r="G10526" s="118" t="s">
        <v>2</v>
      </c>
      <c r="H10526" s="137"/>
      <c r="I10526" s="119"/>
      <c r="J10526" s="129"/>
      <c r="K10526" s="129"/>
      <c r="L10526" s="129">
        <v>0</v>
      </c>
      <c r="M10526" s="134" t="s">
        <v>24508</v>
      </c>
    </row>
    <row r="10527" spans="1:13" hidden="1" x14ac:dyDescent="0.25">
      <c r="A10527" s="128"/>
      <c r="B10527" s="2"/>
      <c r="C10527" s="139" t="s">
        <v>10921</v>
      </c>
      <c r="D10527" s="124" t="s">
        <v>10922</v>
      </c>
      <c r="E10527" s="118" t="s">
        <v>48</v>
      </c>
      <c r="F10527" s="124" t="s">
        <v>35249</v>
      </c>
      <c r="G10527" s="118" t="s">
        <v>2</v>
      </c>
      <c r="H10527" s="137"/>
      <c r="I10527" s="119"/>
      <c r="J10527" s="129"/>
      <c r="K10527" s="129"/>
      <c r="L10527" s="129">
        <v>0</v>
      </c>
      <c r="M10527" s="134" t="s">
        <v>24509</v>
      </c>
    </row>
    <row r="10528" spans="1:13" hidden="1" x14ac:dyDescent="0.25">
      <c r="A10528" s="128"/>
      <c r="B10528" s="2"/>
      <c r="C10528" s="139" t="s">
        <v>10923</v>
      </c>
      <c r="D10528" s="124" t="s">
        <v>10924</v>
      </c>
      <c r="E10528" s="118" t="s">
        <v>48</v>
      </c>
      <c r="F10528" s="124" t="s">
        <v>35249</v>
      </c>
      <c r="G10528" s="118" t="s">
        <v>2</v>
      </c>
      <c r="H10528" s="137"/>
      <c r="I10528" s="119"/>
      <c r="J10528" s="129"/>
      <c r="K10528" s="129"/>
      <c r="L10528" s="129">
        <v>0</v>
      </c>
      <c r="M10528" s="134" t="s">
        <v>24510</v>
      </c>
    </row>
    <row r="10529" spans="1:13" hidden="1" x14ac:dyDescent="0.25">
      <c r="A10529" s="128"/>
      <c r="B10529" s="2"/>
      <c r="C10529" s="139" t="s">
        <v>10925</v>
      </c>
      <c r="D10529" s="124" t="s">
        <v>10926</v>
      </c>
      <c r="E10529" s="118" t="s">
        <v>48</v>
      </c>
      <c r="F10529" s="124" t="s">
        <v>35249</v>
      </c>
      <c r="G10529" s="118" t="s">
        <v>2</v>
      </c>
      <c r="H10529" s="137"/>
      <c r="I10529" s="119"/>
      <c r="J10529" s="129"/>
      <c r="K10529" s="129"/>
      <c r="L10529" s="129">
        <v>0</v>
      </c>
      <c r="M10529" s="134" t="s">
        <v>24511</v>
      </c>
    </row>
    <row r="10530" spans="1:13" hidden="1" x14ac:dyDescent="0.25">
      <c r="A10530" s="128"/>
      <c r="B10530" s="2"/>
      <c r="C10530" s="139" t="s">
        <v>10927</v>
      </c>
      <c r="D10530" s="124" t="s">
        <v>10928</v>
      </c>
      <c r="E10530" s="118" t="s">
        <v>48</v>
      </c>
      <c r="F10530" s="124" t="s">
        <v>35249</v>
      </c>
      <c r="G10530" s="118" t="s">
        <v>2</v>
      </c>
      <c r="H10530" s="137"/>
      <c r="I10530" s="119"/>
      <c r="J10530" s="129"/>
      <c r="K10530" s="129"/>
      <c r="L10530" s="129">
        <v>0</v>
      </c>
      <c r="M10530" s="134" t="s">
        <v>24512</v>
      </c>
    </row>
    <row r="10531" spans="1:13" hidden="1" x14ac:dyDescent="0.25">
      <c r="A10531" s="128"/>
      <c r="B10531" s="2"/>
      <c r="C10531" s="139" t="s">
        <v>10929</v>
      </c>
      <c r="D10531" s="124" t="s">
        <v>10930</v>
      </c>
      <c r="E10531" s="118" t="s">
        <v>48</v>
      </c>
      <c r="F10531" s="124" t="s">
        <v>35249</v>
      </c>
      <c r="G10531" s="118" t="s">
        <v>2</v>
      </c>
      <c r="H10531" s="137"/>
      <c r="I10531" s="119"/>
      <c r="J10531" s="129"/>
      <c r="K10531" s="129"/>
      <c r="L10531" s="129">
        <v>0</v>
      </c>
      <c r="M10531" s="134" t="s">
        <v>27549</v>
      </c>
    </row>
    <row r="10532" spans="1:13" hidden="1" x14ac:dyDescent="0.25">
      <c r="A10532" s="128"/>
      <c r="B10532" s="2"/>
      <c r="C10532" s="139" t="s">
        <v>10931</v>
      </c>
      <c r="D10532" s="124" t="s">
        <v>10932</v>
      </c>
      <c r="E10532" s="118" t="s">
        <v>48</v>
      </c>
      <c r="F10532" s="124" t="s">
        <v>35249</v>
      </c>
      <c r="G10532" s="118" t="s">
        <v>2</v>
      </c>
      <c r="H10532" s="137"/>
      <c r="I10532" s="119"/>
      <c r="J10532" s="129"/>
      <c r="K10532" s="129"/>
      <c r="L10532" s="129">
        <v>0</v>
      </c>
      <c r="M10532" s="134" t="s">
        <v>24513</v>
      </c>
    </row>
    <row r="10533" spans="1:13" hidden="1" x14ac:dyDescent="0.25">
      <c r="A10533" s="128"/>
      <c r="B10533" s="2"/>
      <c r="C10533" s="139" t="s">
        <v>10933</v>
      </c>
      <c r="D10533" s="124" t="s">
        <v>10934</v>
      </c>
      <c r="E10533" s="118" t="s">
        <v>48</v>
      </c>
      <c r="F10533" s="124" t="s">
        <v>35249</v>
      </c>
      <c r="G10533" s="118" t="s">
        <v>2</v>
      </c>
      <c r="H10533" s="137"/>
      <c r="I10533" s="119"/>
      <c r="J10533" s="129"/>
      <c r="K10533" s="129"/>
      <c r="L10533" s="129">
        <v>0</v>
      </c>
      <c r="M10533" s="134" t="s">
        <v>31264</v>
      </c>
    </row>
    <row r="10534" spans="1:13" hidden="1" x14ac:dyDescent="0.25">
      <c r="A10534" s="128"/>
      <c r="B10534" s="2"/>
      <c r="C10534" s="139" t="s">
        <v>10935</v>
      </c>
      <c r="D10534" s="124" t="s">
        <v>10936</v>
      </c>
      <c r="E10534" s="118" t="s">
        <v>48</v>
      </c>
      <c r="F10534" s="124" t="s">
        <v>35249</v>
      </c>
      <c r="G10534" s="118" t="s">
        <v>2</v>
      </c>
      <c r="H10534" s="137"/>
      <c r="I10534" s="119"/>
      <c r="J10534" s="129"/>
      <c r="K10534" s="129"/>
      <c r="L10534" s="129">
        <v>0</v>
      </c>
      <c r="M10534" s="134" t="s">
        <v>24514</v>
      </c>
    </row>
    <row r="10535" spans="1:13" hidden="1" x14ac:dyDescent="0.25">
      <c r="A10535" s="128"/>
      <c r="B10535" s="2"/>
      <c r="C10535" s="139" t="s">
        <v>10937</v>
      </c>
      <c r="D10535" s="124" t="s">
        <v>10938</v>
      </c>
      <c r="E10535" s="118" t="s">
        <v>48</v>
      </c>
      <c r="F10535" s="124" t="s">
        <v>35249</v>
      </c>
      <c r="G10535" s="118" t="s">
        <v>2</v>
      </c>
      <c r="H10535" s="137"/>
      <c r="I10535" s="119"/>
      <c r="J10535" s="129"/>
      <c r="K10535" s="129"/>
      <c r="L10535" s="129">
        <v>0</v>
      </c>
      <c r="M10535" s="134" t="s">
        <v>24515</v>
      </c>
    </row>
    <row r="10536" spans="1:13" hidden="1" x14ac:dyDescent="0.25">
      <c r="A10536" s="128"/>
      <c r="B10536" s="2"/>
      <c r="C10536" s="139" t="s">
        <v>10939</v>
      </c>
      <c r="D10536" s="124" t="s">
        <v>10940</v>
      </c>
      <c r="E10536" s="118" t="s">
        <v>48</v>
      </c>
      <c r="F10536" s="124" t="s">
        <v>35249</v>
      </c>
      <c r="G10536" s="118" t="s">
        <v>2</v>
      </c>
      <c r="H10536" s="137"/>
      <c r="I10536" s="119"/>
      <c r="J10536" s="129"/>
      <c r="K10536" s="129"/>
      <c r="L10536" s="129">
        <v>0</v>
      </c>
      <c r="M10536" s="134" t="s">
        <v>24516</v>
      </c>
    </row>
    <row r="10537" spans="1:13" hidden="1" x14ac:dyDescent="0.25">
      <c r="A10537" s="128"/>
      <c r="B10537" s="2"/>
      <c r="C10537" s="139" t="s">
        <v>10941</v>
      </c>
      <c r="D10537" s="124" t="s">
        <v>10942</v>
      </c>
      <c r="E10537" s="118" t="s">
        <v>48</v>
      </c>
      <c r="F10537" s="124" t="s">
        <v>35249</v>
      </c>
      <c r="G10537" s="118" t="s">
        <v>2</v>
      </c>
      <c r="H10537" s="137"/>
      <c r="I10537" s="119"/>
      <c r="J10537" s="129"/>
      <c r="K10537" s="129"/>
      <c r="L10537" s="129">
        <v>0</v>
      </c>
      <c r="M10537" s="134"/>
    </row>
    <row r="10538" spans="1:13" hidden="1" x14ac:dyDescent="0.25">
      <c r="A10538" s="128"/>
      <c r="B10538" s="2"/>
      <c r="C10538" s="139" t="s">
        <v>10943</v>
      </c>
      <c r="D10538" s="124" t="s">
        <v>10944</v>
      </c>
      <c r="E10538" s="118" t="s">
        <v>48</v>
      </c>
      <c r="F10538" s="124" t="s">
        <v>35249</v>
      </c>
      <c r="G10538" s="118" t="s">
        <v>2</v>
      </c>
      <c r="H10538" s="137"/>
      <c r="I10538" s="119"/>
      <c r="J10538" s="129"/>
      <c r="K10538" s="129"/>
      <c r="L10538" s="129">
        <v>0</v>
      </c>
      <c r="M10538" s="134" t="s">
        <v>24517</v>
      </c>
    </row>
    <row r="10539" spans="1:13" hidden="1" x14ac:dyDescent="0.25">
      <c r="A10539" s="128"/>
      <c r="B10539" s="2"/>
      <c r="C10539" s="139" t="s">
        <v>10945</v>
      </c>
      <c r="D10539" s="124" t="s">
        <v>10946</v>
      </c>
      <c r="E10539" s="118" t="s">
        <v>48</v>
      </c>
      <c r="F10539" s="124" t="s">
        <v>35249</v>
      </c>
      <c r="G10539" s="118" t="s">
        <v>2</v>
      </c>
      <c r="H10539" s="137"/>
      <c r="I10539" s="119"/>
      <c r="J10539" s="129"/>
      <c r="K10539" s="129"/>
      <c r="L10539" s="129">
        <v>0</v>
      </c>
      <c r="M10539" s="134"/>
    </row>
    <row r="10540" spans="1:13" hidden="1" x14ac:dyDescent="0.25">
      <c r="A10540" s="128"/>
      <c r="B10540" s="2"/>
      <c r="C10540" s="139" t="s">
        <v>10947</v>
      </c>
      <c r="D10540" s="124" t="s">
        <v>10948</v>
      </c>
      <c r="E10540" s="118" t="s">
        <v>48</v>
      </c>
      <c r="F10540" s="124" t="s">
        <v>35249</v>
      </c>
      <c r="G10540" s="118" t="s">
        <v>2</v>
      </c>
      <c r="H10540" s="137"/>
      <c r="I10540" s="119"/>
      <c r="J10540" s="129"/>
      <c r="K10540" s="129"/>
      <c r="L10540" s="129">
        <v>0</v>
      </c>
      <c r="M10540" s="134"/>
    </row>
    <row r="10541" spans="1:13" hidden="1" x14ac:dyDescent="0.25">
      <c r="A10541" s="128"/>
      <c r="B10541" s="2"/>
      <c r="C10541" s="139" t="s">
        <v>10949</v>
      </c>
      <c r="D10541" s="124" t="s">
        <v>10950</v>
      </c>
      <c r="E10541" s="118" t="s">
        <v>48</v>
      </c>
      <c r="F10541" s="124" t="s">
        <v>35249</v>
      </c>
      <c r="G10541" s="118" t="s">
        <v>2</v>
      </c>
      <c r="H10541" s="137"/>
      <c r="I10541" s="119"/>
      <c r="J10541" s="129"/>
      <c r="K10541" s="129"/>
      <c r="L10541" s="129">
        <v>0</v>
      </c>
      <c r="M10541" s="134"/>
    </row>
    <row r="10542" spans="1:13" hidden="1" x14ac:dyDescent="0.25">
      <c r="A10542" s="128"/>
      <c r="B10542" s="2"/>
      <c r="C10542" s="139" t="s">
        <v>10951</v>
      </c>
      <c r="D10542" s="124" t="s">
        <v>10952</v>
      </c>
      <c r="E10542" s="118" t="s">
        <v>48</v>
      </c>
      <c r="F10542" s="124" t="s">
        <v>35249</v>
      </c>
      <c r="G10542" s="118" t="s">
        <v>2</v>
      </c>
      <c r="H10542" s="137"/>
      <c r="I10542" s="119"/>
      <c r="J10542" s="129"/>
      <c r="K10542" s="129"/>
      <c r="L10542" s="129">
        <v>0</v>
      </c>
      <c r="M10542" s="134"/>
    </row>
    <row r="10543" spans="1:13" hidden="1" x14ac:dyDescent="0.25">
      <c r="A10543" s="128"/>
      <c r="B10543" s="2"/>
      <c r="C10543" s="139" t="s">
        <v>10953</v>
      </c>
      <c r="D10543" s="124" t="s">
        <v>10954</v>
      </c>
      <c r="E10543" s="118" t="s">
        <v>48</v>
      </c>
      <c r="F10543" s="124" t="s">
        <v>35249</v>
      </c>
      <c r="G10543" s="118" t="s">
        <v>2</v>
      </c>
      <c r="H10543" s="137"/>
      <c r="I10543" s="119"/>
      <c r="J10543" s="129"/>
      <c r="K10543" s="129"/>
      <c r="L10543" s="129">
        <v>0</v>
      </c>
      <c r="M10543" s="134" t="s">
        <v>24518</v>
      </c>
    </row>
    <row r="10544" spans="1:13" hidden="1" x14ac:dyDescent="0.25">
      <c r="A10544" s="128"/>
      <c r="B10544" s="2"/>
      <c r="C10544" s="139" t="s">
        <v>10955</v>
      </c>
      <c r="D10544" s="124" t="s">
        <v>10956</v>
      </c>
      <c r="E10544" s="118" t="s">
        <v>48</v>
      </c>
      <c r="F10544" s="124" t="s">
        <v>35249</v>
      </c>
      <c r="G10544" s="118" t="s">
        <v>2</v>
      </c>
      <c r="H10544" s="137"/>
      <c r="I10544" s="119"/>
      <c r="J10544" s="129"/>
      <c r="K10544" s="129"/>
      <c r="L10544" s="129">
        <v>0</v>
      </c>
      <c r="M10544" s="134" t="s">
        <v>24519</v>
      </c>
    </row>
    <row r="10545" spans="1:13" hidden="1" x14ac:dyDescent="0.25">
      <c r="A10545" s="128"/>
      <c r="B10545" s="2"/>
      <c r="C10545" s="139" t="s">
        <v>10957</v>
      </c>
      <c r="D10545" s="124" t="s">
        <v>10958</v>
      </c>
      <c r="E10545" s="118" t="s">
        <v>48</v>
      </c>
      <c r="F10545" s="124" t="s">
        <v>35249</v>
      </c>
      <c r="G10545" s="118" t="s">
        <v>2</v>
      </c>
      <c r="H10545" s="137"/>
      <c r="I10545" s="119"/>
      <c r="J10545" s="129"/>
      <c r="K10545" s="129"/>
      <c r="L10545" s="129">
        <v>0</v>
      </c>
      <c r="M10545" s="134" t="s">
        <v>30890</v>
      </c>
    </row>
    <row r="10546" spans="1:13" hidden="1" x14ac:dyDescent="0.25">
      <c r="A10546" s="128"/>
      <c r="B10546" s="2"/>
      <c r="C10546" s="139" t="s">
        <v>10959</v>
      </c>
      <c r="D10546" s="124" t="s">
        <v>10960</v>
      </c>
      <c r="E10546" s="118" t="s">
        <v>48</v>
      </c>
      <c r="F10546" s="124" t="s">
        <v>35249</v>
      </c>
      <c r="G10546" s="118" t="s">
        <v>2</v>
      </c>
      <c r="H10546" s="137"/>
      <c r="I10546" s="119"/>
      <c r="J10546" s="129"/>
      <c r="K10546" s="129"/>
      <c r="L10546" s="129">
        <v>0</v>
      </c>
      <c r="M10546" s="134" t="s">
        <v>24520</v>
      </c>
    </row>
    <row r="10547" spans="1:13" hidden="1" x14ac:dyDescent="0.25">
      <c r="A10547" s="128"/>
      <c r="B10547" s="2"/>
      <c r="C10547" s="139" t="s">
        <v>10961</v>
      </c>
      <c r="D10547" s="124" t="s">
        <v>10962</v>
      </c>
      <c r="E10547" s="118" t="s">
        <v>48</v>
      </c>
      <c r="F10547" s="124" t="s">
        <v>35249</v>
      </c>
      <c r="G10547" s="118" t="s">
        <v>2</v>
      </c>
      <c r="H10547" s="137"/>
      <c r="I10547" s="119"/>
      <c r="J10547" s="129"/>
      <c r="K10547" s="129"/>
      <c r="L10547" s="129">
        <v>0</v>
      </c>
      <c r="M10547" s="134" t="s">
        <v>24520</v>
      </c>
    </row>
    <row r="10548" spans="1:13" hidden="1" x14ac:dyDescent="0.25">
      <c r="A10548" s="128"/>
      <c r="B10548" s="2"/>
      <c r="C10548" s="139" t="s">
        <v>10963</v>
      </c>
      <c r="D10548" s="124" t="s">
        <v>10964</v>
      </c>
      <c r="E10548" s="118" t="s">
        <v>48</v>
      </c>
      <c r="F10548" s="124" t="s">
        <v>35249</v>
      </c>
      <c r="G10548" s="118" t="s">
        <v>2</v>
      </c>
      <c r="H10548" s="137"/>
      <c r="I10548" s="119"/>
      <c r="J10548" s="129"/>
      <c r="K10548" s="129"/>
      <c r="L10548" s="129">
        <v>0</v>
      </c>
      <c r="M10548" s="134" t="s">
        <v>24521</v>
      </c>
    </row>
    <row r="10549" spans="1:13" hidden="1" x14ac:dyDescent="0.25">
      <c r="A10549" s="128"/>
      <c r="B10549" s="2"/>
      <c r="C10549" s="139" t="s">
        <v>10965</v>
      </c>
      <c r="D10549" s="124" t="s">
        <v>10966</v>
      </c>
      <c r="E10549" s="118" t="s">
        <v>48</v>
      </c>
      <c r="F10549" s="124" t="s">
        <v>35249</v>
      </c>
      <c r="G10549" s="118" t="s">
        <v>2</v>
      </c>
      <c r="H10549" s="137"/>
      <c r="I10549" s="119"/>
      <c r="J10549" s="129"/>
      <c r="K10549" s="129"/>
      <c r="L10549" s="129">
        <v>0</v>
      </c>
      <c r="M10549" s="134" t="s">
        <v>24522</v>
      </c>
    </row>
    <row r="10550" spans="1:13" hidden="1" x14ac:dyDescent="0.25">
      <c r="A10550" s="128"/>
      <c r="B10550" s="2"/>
      <c r="C10550" s="139" t="s">
        <v>10967</v>
      </c>
      <c r="D10550" s="124" t="s">
        <v>10968</v>
      </c>
      <c r="E10550" s="118" t="s">
        <v>48</v>
      </c>
      <c r="F10550" s="124" t="s">
        <v>35249</v>
      </c>
      <c r="G10550" s="118" t="s">
        <v>2</v>
      </c>
      <c r="H10550" s="137"/>
      <c r="I10550" s="119"/>
      <c r="J10550" s="129"/>
      <c r="K10550" s="129"/>
      <c r="L10550" s="129">
        <v>0</v>
      </c>
      <c r="M10550" s="134" t="s">
        <v>24522</v>
      </c>
    </row>
    <row r="10551" spans="1:13" hidden="1" x14ac:dyDescent="0.25">
      <c r="A10551" s="128"/>
      <c r="B10551" s="2"/>
      <c r="C10551" s="139" t="s">
        <v>10969</v>
      </c>
      <c r="D10551" s="124" t="s">
        <v>10970</v>
      </c>
      <c r="E10551" s="118" t="s">
        <v>48</v>
      </c>
      <c r="F10551" s="124" t="s">
        <v>35249</v>
      </c>
      <c r="G10551" s="118" t="s">
        <v>2</v>
      </c>
      <c r="H10551" s="137"/>
      <c r="I10551" s="119"/>
      <c r="J10551" s="129"/>
      <c r="K10551" s="129"/>
      <c r="L10551" s="129">
        <v>0</v>
      </c>
      <c r="M10551" s="134" t="s">
        <v>24522</v>
      </c>
    </row>
    <row r="10552" spans="1:13" hidden="1" x14ac:dyDescent="0.25">
      <c r="A10552" s="128"/>
      <c r="B10552" s="2"/>
      <c r="C10552" s="139" t="s">
        <v>10971</v>
      </c>
      <c r="D10552" s="124" t="s">
        <v>10972</v>
      </c>
      <c r="E10552" s="118" t="s">
        <v>48</v>
      </c>
      <c r="F10552" s="124" t="s">
        <v>35249</v>
      </c>
      <c r="G10552" s="118" t="s">
        <v>2</v>
      </c>
      <c r="H10552" s="137"/>
      <c r="I10552" s="119"/>
      <c r="J10552" s="129"/>
      <c r="K10552" s="129"/>
      <c r="L10552" s="129">
        <v>0</v>
      </c>
      <c r="M10552" s="134" t="s">
        <v>24522</v>
      </c>
    </row>
    <row r="10553" spans="1:13" hidden="1" x14ac:dyDescent="0.25">
      <c r="A10553" s="128"/>
      <c r="B10553" s="2"/>
      <c r="C10553" s="139" t="s">
        <v>10973</v>
      </c>
      <c r="D10553" s="124" t="s">
        <v>10974</v>
      </c>
      <c r="E10553" s="118" t="s">
        <v>48</v>
      </c>
      <c r="F10553" s="124" t="s">
        <v>35249</v>
      </c>
      <c r="G10553" s="118" t="s">
        <v>2</v>
      </c>
      <c r="H10553" s="137"/>
      <c r="I10553" s="119"/>
      <c r="J10553" s="129"/>
      <c r="K10553" s="129"/>
      <c r="L10553" s="129">
        <v>0</v>
      </c>
      <c r="M10553" s="134" t="s">
        <v>24522</v>
      </c>
    </row>
    <row r="10554" spans="1:13" hidden="1" x14ac:dyDescent="0.25">
      <c r="A10554" s="128"/>
      <c r="B10554" s="2"/>
      <c r="C10554" s="139" t="s">
        <v>10975</v>
      </c>
      <c r="D10554" s="124" t="s">
        <v>10976</v>
      </c>
      <c r="E10554" s="118" t="s">
        <v>48</v>
      </c>
      <c r="F10554" s="124" t="s">
        <v>35249</v>
      </c>
      <c r="G10554" s="118" t="s">
        <v>2</v>
      </c>
      <c r="H10554" s="137"/>
      <c r="I10554" s="119"/>
      <c r="J10554" s="129"/>
      <c r="K10554" s="129"/>
      <c r="L10554" s="129">
        <v>0</v>
      </c>
      <c r="M10554" s="134" t="s">
        <v>24522</v>
      </c>
    </row>
    <row r="10555" spans="1:13" hidden="1" x14ac:dyDescent="0.25">
      <c r="A10555" s="128"/>
      <c r="B10555" s="2"/>
      <c r="C10555" s="139" t="s">
        <v>10977</v>
      </c>
      <c r="D10555" s="124" t="s">
        <v>10978</v>
      </c>
      <c r="E10555" s="118" t="s">
        <v>48</v>
      </c>
      <c r="F10555" s="124" t="s">
        <v>35249</v>
      </c>
      <c r="G10555" s="118" t="s">
        <v>2</v>
      </c>
      <c r="H10555" s="137"/>
      <c r="I10555" s="119"/>
      <c r="J10555" s="129"/>
      <c r="K10555" s="129"/>
      <c r="L10555" s="129">
        <v>0</v>
      </c>
      <c r="M10555" s="134" t="s">
        <v>24522</v>
      </c>
    </row>
    <row r="10556" spans="1:13" hidden="1" x14ac:dyDescent="0.25">
      <c r="A10556" s="128"/>
      <c r="B10556" s="2"/>
      <c r="C10556" s="139" t="s">
        <v>10979</v>
      </c>
      <c r="D10556" s="124" t="s">
        <v>10980</v>
      </c>
      <c r="E10556" s="118" t="s">
        <v>48</v>
      </c>
      <c r="F10556" s="124" t="s">
        <v>35249</v>
      </c>
      <c r="G10556" s="118" t="s">
        <v>2</v>
      </c>
      <c r="H10556" s="137"/>
      <c r="I10556" s="119"/>
      <c r="J10556" s="129"/>
      <c r="K10556" s="129"/>
      <c r="L10556" s="129">
        <v>0</v>
      </c>
      <c r="M10556" s="134" t="s">
        <v>24522</v>
      </c>
    </row>
    <row r="10557" spans="1:13" hidden="1" x14ac:dyDescent="0.25">
      <c r="A10557" s="128"/>
      <c r="B10557" s="2"/>
      <c r="C10557" s="139" t="s">
        <v>10981</v>
      </c>
      <c r="D10557" s="124" t="s">
        <v>10982</v>
      </c>
      <c r="E10557" s="118" t="s">
        <v>48</v>
      </c>
      <c r="F10557" s="124" t="s">
        <v>35249</v>
      </c>
      <c r="G10557" s="118" t="s">
        <v>2</v>
      </c>
      <c r="H10557" s="137"/>
      <c r="I10557" s="119"/>
      <c r="J10557" s="129"/>
      <c r="K10557" s="129"/>
      <c r="L10557" s="129">
        <v>0</v>
      </c>
      <c r="M10557" s="134" t="s">
        <v>24522</v>
      </c>
    </row>
    <row r="10558" spans="1:13" hidden="1" x14ac:dyDescent="0.25">
      <c r="A10558" s="128"/>
      <c r="B10558" s="2"/>
      <c r="C10558" s="139" t="s">
        <v>10983</v>
      </c>
      <c r="D10558" s="124" t="s">
        <v>10984</v>
      </c>
      <c r="E10558" s="118" t="s">
        <v>48</v>
      </c>
      <c r="F10558" s="124" t="s">
        <v>35249</v>
      </c>
      <c r="G10558" s="118" t="s">
        <v>2</v>
      </c>
      <c r="H10558" s="137"/>
      <c r="I10558" s="119"/>
      <c r="J10558" s="129"/>
      <c r="K10558" s="129"/>
      <c r="L10558" s="129">
        <v>0</v>
      </c>
      <c r="M10558" s="134" t="s">
        <v>24522</v>
      </c>
    </row>
    <row r="10559" spans="1:13" hidden="1" x14ac:dyDescent="0.25">
      <c r="A10559" s="128"/>
      <c r="B10559" s="2"/>
      <c r="C10559" s="139" t="s">
        <v>10985</v>
      </c>
      <c r="D10559" s="124" t="s">
        <v>10986</v>
      </c>
      <c r="E10559" s="118" t="s">
        <v>48</v>
      </c>
      <c r="F10559" s="124" t="s">
        <v>35249</v>
      </c>
      <c r="G10559" s="118" t="s">
        <v>2</v>
      </c>
      <c r="H10559" s="137"/>
      <c r="I10559" s="119"/>
      <c r="J10559" s="129"/>
      <c r="K10559" s="129"/>
      <c r="L10559" s="129">
        <v>0</v>
      </c>
      <c r="M10559" s="134" t="s">
        <v>24522</v>
      </c>
    </row>
    <row r="10560" spans="1:13" hidden="1" x14ac:dyDescent="0.25">
      <c r="A10560" s="128"/>
      <c r="B10560" s="2"/>
      <c r="C10560" s="139" t="s">
        <v>10987</v>
      </c>
      <c r="D10560" s="124" t="s">
        <v>10988</v>
      </c>
      <c r="E10560" s="118" t="s">
        <v>48</v>
      </c>
      <c r="F10560" s="124" t="s">
        <v>35249</v>
      </c>
      <c r="G10560" s="118" t="s">
        <v>2</v>
      </c>
      <c r="H10560" s="137"/>
      <c r="I10560" s="119"/>
      <c r="J10560" s="129"/>
      <c r="K10560" s="129"/>
      <c r="L10560" s="129">
        <v>0</v>
      </c>
      <c r="M10560" s="134" t="s">
        <v>24522</v>
      </c>
    </row>
    <row r="10561" spans="1:13" hidden="1" x14ac:dyDescent="0.25">
      <c r="A10561" s="128"/>
      <c r="B10561" s="2"/>
      <c r="C10561" s="139" t="s">
        <v>10989</v>
      </c>
      <c r="D10561" s="124" t="s">
        <v>10990</v>
      </c>
      <c r="E10561" s="118" t="s">
        <v>48</v>
      </c>
      <c r="F10561" s="124" t="s">
        <v>35249</v>
      </c>
      <c r="G10561" s="118" t="s">
        <v>2</v>
      </c>
      <c r="H10561" s="137"/>
      <c r="I10561" s="119"/>
      <c r="J10561" s="129"/>
      <c r="K10561" s="129"/>
      <c r="L10561" s="129">
        <v>0</v>
      </c>
      <c r="M10561" s="134" t="s">
        <v>24522</v>
      </c>
    </row>
    <row r="10562" spans="1:13" hidden="1" x14ac:dyDescent="0.25">
      <c r="A10562" s="128"/>
      <c r="B10562" s="2"/>
      <c r="C10562" s="139" t="s">
        <v>10991</v>
      </c>
      <c r="D10562" s="124" t="s">
        <v>10992</v>
      </c>
      <c r="E10562" s="118" t="s">
        <v>48</v>
      </c>
      <c r="F10562" s="124" t="s">
        <v>35249</v>
      </c>
      <c r="G10562" s="118" t="s">
        <v>2</v>
      </c>
      <c r="H10562" s="137"/>
      <c r="I10562" s="119"/>
      <c r="J10562" s="129"/>
      <c r="K10562" s="129"/>
      <c r="L10562" s="129">
        <v>0</v>
      </c>
      <c r="M10562" s="134" t="s">
        <v>24522</v>
      </c>
    </row>
    <row r="10563" spans="1:13" hidden="1" x14ac:dyDescent="0.25">
      <c r="A10563" s="128"/>
      <c r="B10563" s="2"/>
      <c r="C10563" s="139" t="s">
        <v>10993</v>
      </c>
      <c r="D10563" s="124" t="s">
        <v>10994</v>
      </c>
      <c r="E10563" s="118" t="s">
        <v>48</v>
      </c>
      <c r="F10563" s="124" t="s">
        <v>35249</v>
      </c>
      <c r="G10563" s="118" t="s">
        <v>2</v>
      </c>
      <c r="H10563" s="137"/>
      <c r="I10563" s="119"/>
      <c r="J10563" s="129"/>
      <c r="K10563" s="129"/>
      <c r="L10563" s="129">
        <v>0</v>
      </c>
      <c r="M10563" s="134" t="s">
        <v>24522</v>
      </c>
    </row>
    <row r="10564" spans="1:13" hidden="1" x14ac:dyDescent="0.25">
      <c r="A10564" s="128"/>
      <c r="B10564" s="2"/>
      <c r="C10564" s="139" t="s">
        <v>10995</v>
      </c>
      <c r="D10564" s="124" t="s">
        <v>10996</v>
      </c>
      <c r="E10564" s="118" t="s">
        <v>48</v>
      </c>
      <c r="F10564" s="124" t="s">
        <v>35249</v>
      </c>
      <c r="G10564" s="118" t="s">
        <v>2</v>
      </c>
      <c r="H10564" s="137"/>
      <c r="I10564" s="119"/>
      <c r="J10564" s="129"/>
      <c r="K10564" s="129"/>
      <c r="L10564" s="129">
        <v>0</v>
      </c>
      <c r="M10564" s="134" t="s">
        <v>24522</v>
      </c>
    </row>
    <row r="10565" spans="1:13" hidden="1" x14ac:dyDescent="0.25">
      <c r="A10565" s="128"/>
      <c r="B10565" s="2"/>
      <c r="C10565" s="139" t="s">
        <v>10997</v>
      </c>
      <c r="D10565" s="124" t="s">
        <v>10998</v>
      </c>
      <c r="E10565" s="118" t="s">
        <v>48</v>
      </c>
      <c r="F10565" s="124" t="s">
        <v>35249</v>
      </c>
      <c r="G10565" s="118" t="s">
        <v>2</v>
      </c>
      <c r="H10565" s="137"/>
      <c r="I10565" s="119"/>
      <c r="J10565" s="129"/>
      <c r="K10565" s="129"/>
      <c r="L10565" s="129">
        <v>0</v>
      </c>
      <c r="M10565" s="134" t="s">
        <v>24522</v>
      </c>
    </row>
    <row r="10566" spans="1:13" hidden="1" x14ac:dyDescent="0.25">
      <c r="A10566" s="128"/>
      <c r="B10566" s="2"/>
      <c r="C10566" s="139" t="s">
        <v>10999</v>
      </c>
      <c r="D10566" s="124" t="s">
        <v>11000</v>
      </c>
      <c r="E10566" s="118" t="s">
        <v>48</v>
      </c>
      <c r="F10566" s="124" t="s">
        <v>35249</v>
      </c>
      <c r="G10566" s="118" t="s">
        <v>2</v>
      </c>
      <c r="H10566" s="137"/>
      <c r="I10566" s="119"/>
      <c r="J10566" s="129"/>
      <c r="K10566" s="129"/>
      <c r="L10566" s="129">
        <v>0</v>
      </c>
      <c r="M10566" s="134" t="s">
        <v>24523</v>
      </c>
    </row>
    <row r="10567" spans="1:13" hidden="1" x14ac:dyDescent="0.25">
      <c r="A10567" s="128"/>
      <c r="B10567" s="2"/>
      <c r="C10567" s="139" t="s">
        <v>11001</v>
      </c>
      <c r="D10567" s="124" t="s">
        <v>11002</v>
      </c>
      <c r="E10567" s="118" t="s">
        <v>48</v>
      </c>
      <c r="F10567" s="124" t="s">
        <v>35249</v>
      </c>
      <c r="G10567" s="118" t="s">
        <v>2</v>
      </c>
      <c r="H10567" s="137"/>
      <c r="I10567" s="119"/>
      <c r="J10567" s="129"/>
      <c r="K10567" s="129"/>
      <c r="L10567" s="129">
        <v>0</v>
      </c>
      <c r="M10567" s="134" t="s">
        <v>24523</v>
      </c>
    </row>
    <row r="10568" spans="1:13" hidden="1" x14ac:dyDescent="0.25">
      <c r="A10568" s="128"/>
      <c r="B10568" s="2"/>
      <c r="C10568" s="139" t="s">
        <v>11003</v>
      </c>
      <c r="D10568" s="124" t="s">
        <v>11004</v>
      </c>
      <c r="E10568" s="118" t="s">
        <v>48</v>
      </c>
      <c r="F10568" s="124" t="s">
        <v>35249</v>
      </c>
      <c r="G10568" s="118" t="s">
        <v>2</v>
      </c>
      <c r="H10568" s="137"/>
      <c r="I10568" s="119"/>
      <c r="J10568" s="129"/>
      <c r="K10568" s="129"/>
      <c r="L10568" s="129">
        <v>0</v>
      </c>
      <c r="M10568" s="134" t="s">
        <v>24523</v>
      </c>
    </row>
    <row r="10569" spans="1:13" hidden="1" x14ac:dyDescent="0.25">
      <c r="A10569" s="128"/>
      <c r="B10569" s="2"/>
      <c r="C10569" s="139" t="s">
        <v>11005</v>
      </c>
      <c r="D10569" s="124" t="s">
        <v>11006</v>
      </c>
      <c r="E10569" s="118" t="s">
        <v>48</v>
      </c>
      <c r="F10569" s="124" t="s">
        <v>35249</v>
      </c>
      <c r="G10569" s="118" t="s">
        <v>2</v>
      </c>
      <c r="H10569" s="137"/>
      <c r="I10569" s="119"/>
      <c r="J10569" s="129"/>
      <c r="K10569" s="129"/>
      <c r="L10569" s="129">
        <v>0</v>
      </c>
      <c r="M10569" s="134" t="s">
        <v>24524</v>
      </c>
    </row>
    <row r="10570" spans="1:13" hidden="1" x14ac:dyDescent="0.25">
      <c r="A10570" s="128"/>
      <c r="B10570" s="2"/>
      <c r="C10570" s="139" t="s">
        <v>11007</v>
      </c>
      <c r="D10570" s="124" t="s">
        <v>11008</v>
      </c>
      <c r="E10570" s="118" t="s">
        <v>48</v>
      </c>
      <c r="F10570" s="124" t="s">
        <v>35249</v>
      </c>
      <c r="G10570" s="118" t="s">
        <v>2</v>
      </c>
      <c r="H10570" s="137"/>
      <c r="I10570" s="119"/>
      <c r="J10570" s="129"/>
      <c r="K10570" s="129"/>
      <c r="L10570" s="129">
        <v>0</v>
      </c>
      <c r="M10570" s="134" t="s">
        <v>24525</v>
      </c>
    </row>
    <row r="10571" spans="1:13" hidden="1" x14ac:dyDescent="0.25">
      <c r="A10571" s="128"/>
      <c r="B10571" s="2"/>
      <c r="C10571" s="139" t="s">
        <v>11009</v>
      </c>
      <c r="D10571" s="124" t="s">
        <v>11010</v>
      </c>
      <c r="E10571" s="118" t="s">
        <v>48</v>
      </c>
      <c r="F10571" s="124" t="s">
        <v>35249</v>
      </c>
      <c r="G10571" s="118" t="s">
        <v>2</v>
      </c>
      <c r="H10571" s="137"/>
      <c r="I10571" s="119"/>
      <c r="J10571" s="129"/>
      <c r="K10571" s="129"/>
      <c r="L10571" s="129">
        <v>0</v>
      </c>
      <c r="M10571" s="134" t="s">
        <v>24525</v>
      </c>
    </row>
    <row r="10572" spans="1:13" hidden="1" x14ac:dyDescent="0.25">
      <c r="A10572" s="128"/>
      <c r="B10572" s="2"/>
      <c r="C10572" s="139" t="s">
        <v>11011</v>
      </c>
      <c r="D10572" s="124" t="s">
        <v>11012</v>
      </c>
      <c r="E10572" s="118" t="s">
        <v>48</v>
      </c>
      <c r="F10572" s="124" t="s">
        <v>35249</v>
      </c>
      <c r="G10572" s="118" t="s">
        <v>2</v>
      </c>
      <c r="H10572" s="137"/>
      <c r="I10572" s="119"/>
      <c r="J10572" s="129"/>
      <c r="K10572" s="129"/>
      <c r="L10572" s="129">
        <v>0</v>
      </c>
      <c r="M10572" s="134" t="s">
        <v>24525</v>
      </c>
    </row>
    <row r="10573" spans="1:13" hidden="1" x14ac:dyDescent="0.25">
      <c r="A10573" s="128"/>
      <c r="B10573" s="2"/>
      <c r="C10573" s="139" t="s">
        <v>11013</v>
      </c>
      <c r="D10573" s="124" t="s">
        <v>11014</v>
      </c>
      <c r="E10573" s="118" t="s">
        <v>48</v>
      </c>
      <c r="F10573" s="124" t="s">
        <v>35249</v>
      </c>
      <c r="G10573" s="118" t="s">
        <v>2</v>
      </c>
      <c r="H10573" s="137"/>
      <c r="I10573" s="119"/>
      <c r="J10573" s="129"/>
      <c r="K10573" s="129"/>
      <c r="L10573" s="129">
        <v>0</v>
      </c>
      <c r="M10573" s="134" t="s">
        <v>24525</v>
      </c>
    </row>
    <row r="10574" spans="1:13" hidden="1" x14ac:dyDescent="0.25">
      <c r="A10574" s="128"/>
      <c r="B10574" s="2"/>
      <c r="C10574" s="139" t="s">
        <v>11015</v>
      </c>
      <c r="D10574" s="124" t="s">
        <v>11016</v>
      </c>
      <c r="E10574" s="118" t="s">
        <v>48</v>
      </c>
      <c r="F10574" s="124" t="s">
        <v>35249</v>
      </c>
      <c r="G10574" s="118" t="s">
        <v>2</v>
      </c>
      <c r="H10574" s="137"/>
      <c r="I10574" s="119"/>
      <c r="J10574" s="129"/>
      <c r="K10574" s="129"/>
      <c r="L10574" s="129">
        <v>0</v>
      </c>
      <c r="M10574" s="134" t="s">
        <v>24525</v>
      </c>
    </row>
    <row r="10575" spans="1:13" hidden="1" x14ac:dyDescent="0.25">
      <c r="A10575" s="128"/>
      <c r="B10575" s="2"/>
      <c r="C10575" s="139" t="s">
        <v>11017</v>
      </c>
      <c r="D10575" s="124" t="s">
        <v>11018</v>
      </c>
      <c r="E10575" s="118" t="s">
        <v>48</v>
      </c>
      <c r="F10575" s="124" t="s">
        <v>35249</v>
      </c>
      <c r="G10575" s="118" t="s">
        <v>2</v>
      </c>
      <c r="H10575" s="137"/>
      <c r="I10575" s="119"/>
      <c r="J10575" s="129"/>
      <c r="K10575" s="129"/>
      <c r="L10575" s="129">
        <v>0</v>
      </c>
      <c r="M10575" s="134" t="s">
        <v>24525</v>
      </c>
    </row>
    <row r="10576" spans="1:13" hidden="1" x14ac:dyDescent="0.25">
      <c r="A10576" s="128"/>
      <c r="B10576" s="2"/>
      <c r="C10576" s="139" t="s">
        <v>11019</v>
      </c>
      <c r="D10576" s="124" t="s">
        <v>11020</v>
      </c>
      <c r="E10576" s="118" t="s">
        <v>48</v>
      </c>
      <c r="F10576" s="124" t="s">
        <v>35249</v>
      </c>
      <c r="G10576" s="118" t="s">
        <v>2</v>
      </c>
      <c r="H10576" s="137"/>
      <c r="I10576" s="119"/>
      <c r="J10576" s="129"/>
      <c r="K10576" s="129"/>
      <c r="L10576" s="129">
        <v>0</v>
      </c>
      <c r="M10576" s="134" t="s">
        <v>24525</v>
      </c>
    </row>
    <row r="10577" spans="1:13" hidden="1" x14ac:dyDescent="0.25">
      <c r="A10577" s="128"/>
      <c r="B10577" s="2"/>
      <c r="C10577" s="139" t="s">
        <v>11021</v>
      </c>
      <c r="D10577" s="124" t="s">
        <v>11022</v>
      </c>
      <c r="E10577" s="118" t="s">
        <v>48</v>
      </c>
      <c r="F10577" s="124" t="s">
        <v>35249</v>
      </c>
      <c r="G10577" s="118" t="s">
        <v>2</v>
      </c>
      <c r="H10577" s="137"/>
      <c r="I10577" s="119"/>
      <c r="J10577" s="129"/>
      <c r="K10577" s="129"/>
      <c r="L10577" s="129">
        <v>0</v>
      </c>
      <c r="M10577" s="134" t="s">
        <v>24525</v>
      </c>
    </row>
    <row r="10578" spans="1:13" hidden="1" x14ac:dyDescent="0.25">
      <c r="A10578" s="128"/>
      <c r="B10578" s="2"/>
      <c r="C10578" s="139" t="s">
        <v>11023</v>
      </c>
      <c r="D10578" s="124" t="s">
        <v>11024</v>
      </c>
      <c r="E10578" s="118" t="s">
        <v>48</v>
      </c>
      <c r="F10578" s="124" t="s">
        <v>35249</v>
      </c>
      <c r="G10578" s="118" t="s">
        <v>2</v>
      </c>
      <c r="H10578" s="137"/>
      <c r="I10578" s="119"/>
      <c r="J10578" s="129"/>
      <c r="K10578" s="129"/>
      <c r="L10578" s="129">
        <v>0</v>
      </c>
      <c r="M10578" s="134" t="s">
        <v>24525</v>
      </c>
    </row>
    <row r="10579" spans="1:13" hidden="1" x14ac:dyDescent="0.25">
      <c r="A10579" s="128"/>
      <c r="B10579" s="2"/>
      <c r="C10579" s="139" t="s">
        <v>11025</v>
      </c>
      <c r="D10579" s="124" t="s">
        <v>11026</v>
      </c>
      <c r="E10579" s="118" t="s">
        <v>48</v>
      </c>
      <c r="F10579" s="124" t="s">
        <v>35249</v>
      </c>
      <c r="G10579" s="118" t="s">
        <v>2</v>
      </c>
      <c r="H10579" s="137"/>
      <c r="I10579" s="119"/>
      <c r="J10579" s="129"/>
      <c r="K10579" s="129"/>
      <c r="L10579" s="129">
        <v>0</v>
      </c>
      <c r="M10579" s="134" t="s">
        <v>24525</v>
      </c>
    </row>
    <row r="10580" spans="1:13" hidden="1" x14ac:dyDescent="0.25">
      <c r="A10580" s="128"/>
      <c r="B10580" s="2"/>
      <c r="C10580" s="139" t="s">
        <v>11027</v>
      </c>
      <c r="D10580" s="124" t="s">
        <v>11028</v>
      </c>
      <c r="E10580" s="118" t="s">
        <v>48</v>
      </c>
      <c r="F10580" s="124" t="s">
        <v>35249</v>
      </c>
      <c r="G10580" s="118" t="s">
        <v>2</v>
      </c>
      <c r="H10580" s="137"/>
      <c r="I10580" s="119"/>
      <c r="J10580" s="129"/>
      <c r="K10580" s="129"/>
      <c r="L10580" s="129">
        <v>0</v>
      </c>
      <c r="M10580" s="134" t="s">
        <v>24525</v>
      </c>
    </row>
    <row r="10581" spans="1:13" hidden="1" x14ac:dyDescent="0.25">
      <c r="A10581" s="128"/>
      <c r="B10581" s="2"/>
      <c r="C10581" s="139" t="s">
        <v>11029</v>
      </c>
      <c r="D10581" s="124" t="s">
        <v>11030</v>
      </c>
      <c r="E10581" s="118" t="s">
        <v>48</v>
      </c>
      <c r="F10581" s="124" t="s">
        <v>35249</v>
      </c>
      <c r="G10581" s="118" t="s">
        <v>2</v>
      </c>
      <c r="H10581" s="137"/>
      <c r="I10581" s="119"/>
      <c r="J10581" s="129"/>
      <c r="K10581" s="129"/>
      <c r="L10581" s="129">
        <v>0</v>
      </c>
      <c r="M10581" s="134" t="s">
        <v>24525</v>
      </c>
    </row>
    <row r="10582" spans="1:13" hidden="1" x14ac:dyDescent="0.25">
      <c r="A10582" s="128"/>
      <c r="B10582" s="2"/>
      <c r="C10582" s="139" t="s">
        <v>11031</v>
      </c>
      <c r="D10582" s="124" t="s">
        <v>11032</v>
      </c>
      <c r="E10582" s="118" t="s">
        <v>48</v>
      </c>
      <c r="F10582" s="124" t="s">
        <v>35249</v>
      </c>
      <c r="G10582" s="118" t="s">
        <v>2</v>
      </c>
      <c r="H10582" s="137"/>
      <c r="I10582" s="119"/>
      <c r="J10582" s="129"/>
      <c r="K10582" s="129"/>
      <c r="L10582" s="129">
        <v>0</v>
      </c>
      <c r="M10582" s="134" t="s">
        <v>24525</v>
      </c>
    </row>
    <row r="10583" spans="1:13" hidden="1" x14ac:dyDescent="0.25">
      <c r="A10583" s="128"/>
      <c r="B10583" s="2"/>
      <c r="C10583" s="139" t="s">
        <v>11033</v>
      </c>
      <c r="D10583" s="124" t="s">
        <v>11034</v>
      </c>
      <c r="E10583" s="118" t="s">
        <v>48</v>
      </c>
      <c r="F10583" s="124" t="s">
        <v>35249</v>
      </c>
      <c r="G10583" s="118" t="s">
        <v>2</v>
      </c>
      <c r="H10583" s="137"/>
      <c r="I10583" s="119"/>
      <c r="J10583" s="129"/>
      <c r="K10583" s="129"/>
      <c r="L10583" s="129">
        <v>0</v>
      </c>
      <c r="M10583" s="134" t="s">
        <v>24525</v>
      </c>
    </row>
    <row r="10584" spans="1:13" hidden="1" x14ac:dyDescent="0.25">
      <c r="A10584" s="128"/>
      <c r="B10584" s="2"/>
      <c r="C10584" s="139" t="s">
        <v>11035</v>
      </c>
      <c r="D10584" s="124" t="s">
        <v>11036</v>
      </c>
      <c r="E10584" s="118" t="s">
        <v>48</v>
      </c>
      <c r="F10584" s="124" t="s">
        <v>35249</v>
      </c>
      <c r="G10584" s="118" t="s">
        <v>2</v>
      </c>
      <c r="H10584" s="137"/>
      <c r="I10584" s="119"/>
      <c r="J10584" s="129"/>
      <c r="K10584" s="129"/>
      <c r="L10584" s="129">
        <v>0</v>
      </c>
      <c r="M10584" s="134" t="s">
        <v>24525</v>
      </c>
    </row>
    <row r="10585" spans="1:13" hidden="1" x14ac:dyDescent="0.25">
      <c r="A10585" s="128"/>
      <c r="B10585" s="2"/>
      <c r="C10585" s="139" t="s">
        <v>11037</v>
      </c>
      <c r="D10585" s="124" t="s">
        <v>11038</v>
      </c>
      <c r="E10585" s="118" t="s">
        <v>48</v>
      </c>
      <c r="F10585" s="124" t="s">
        <v>35249</v>
      </c>
      <c r="G10585" s="118" t="s">
        <v>2</v>
      </c>
      <c r="H10585" s="137"/>
      <c r="I10585" s="119"/>
      <c r="J10585" s="129"/>
      <c r="K10585" s="129"/>
      <c r="L10585" s="129">
        <v>0</v>
      </c>
      <c r="M10585" s="134" t="s">
        <v>24525</v>
      </c>
    </row>
    <row r="10586" spans="1:13" hidden="1" x14ac:dyDescent="0.25">
      <c r="A10586" s="128"/>
      <c r="B10586" s="2"/>
      <c r="C10586" s="139" t="s">
        <v>11039</v>
      </c>
      <c r="D10586" s="124" t="s">
        <v>11040</v>
      </c>
      <c r="E10586" s="118" t="s">
        <v>48</v>
      </c>
      <c r="F10586" s="124" t="s">
        <v>35249</v>
      </c>
      <c r="G10586" s="118" t="s">
        <v>2</v>
      </c>
      <c r="H10586" s="137"/>
      <c r="I10586" s="119"/>
      <c r="J10586" s="129"/>
      <c r="K10586" s="129"/>
      <c r="L10586" s="129">
        <v>0</v>
      </c>
      <c r="M10586" s="134" t="s">
        <v>24525</v>
      </c>
    </row>
    <row r="10587" spans="1:13" hidden="1" x14ac:dyDescent="0.25">
      <c r="A10587" s="128"/>
      <c r="B10587" s="2"/>
      <c r="C10587" s="139" t="s">
        <v>11041</v>
      </c>
      <c r="D10587" s="124" t="s">
        <v>11042</v>
      </c>
      <c r="E10587" s="118" t="s">
        <v>48</v>
      </c>
      <c r="F10587" s="124" t="s">
        <v>35249</v>
      </c>
      <c r="G10587" s="118" t="s">
        <v>2</v>
      </c>
      <c r="H10587" s="137"/>
      <c r="I10587" s="119"/>
      <c r="J10587" s="129"/>
      <c r="K10587" s="129"/>
      <c r="L10587" s="129">
        <v>0</v>
      </c>
      <c r="M10587" s="134" t="s">
        <v>24525</v>
      </c>
    </row>
    <row r="10588" spans="1:13" hidden="1" x14ac:dyDescent="0.25">
      <c r="A10588" s="128"/>
      <c r="B10588" s="2"/>
      <c r="C10588" s="139" t="s">
        <v>11043</v>
      </c>
      <c r="D10588" s="124" t="s">
        <v>11044</v>
      </c>
      <c r="E10588" s="118" t="s">
        <v>48</v>
      </c>
      <c r="F10588" s="124" t="s">
        <v>35249</v>
      </c>
      <c r="G10588" s="118" t="s">
        <v>2</v>
      </c>
      <c r="H10588" s="137"/>
      <c r="I10588" s="119"/>
      <c r="J10588" s="129"/>
      <c r="K10588" s="129"/>
      <c r="L10588" s="129">
        <v>0</v>
      </c>
      <c r="M10588" s="134" t="s">
        <v>24525</v>
      </c>
    </row>
    <row r="10589" spans="1:13" hidden="1" x14ac:dyDescent="0.25">
      <c r="A10589" s="128"/>
      <c r="B10589" s="2"/>
      <c r="C10589" s="139" t="s">
        <v>11045</v>
      </c>
      <c r="D10589" s="124" t="s">
        <v>11046</v>
      </c>
      <c r="E10589" s="118" t="s">
        <v>48</v>
      </c>
      <c r="F10589" s="124" t="s">
        <v>35249</v>
      </c>
      <c r="G10589" s="118" t="s">
        <v>2</v>
      </c>
      <c r="H10589" s="137"/>
      <c r="I10589" s="119"/>
      <c r="J10589" s="129"/>
      <c r="K10589" s="129"/>
      <c r="L10589" s="129">
        <v>0</v>
      </c>
      <c r="M10589" s="134" t="s">
        <v>24525</v>
      </c>
    </row>
    <row r="10590" spans="1:13" hidden="1" x14ac:dyDescent="0.25">
      <c r="A10590" s="128"/>
      <c r="B10590" s="2"/>
      <c r="C10590" s="139" t="s">
        <v>11047</v>
      </c>
      <c r="D10590" s="124" t="s">
        <v>11048</v>
      </c>
      <c r="E10590" s="118" t="s">
        <v>48</v>
      </c>
      <c r="F10590" s="124" t="s">
        <v>35249</v>
      </c>
      <c r="G10590" s="118" t="s">
        <v>30</v>
      </c>
      <c r="H10590" s="137"/>
      <c r="I10590" s="119"/>
      <c r="J10590" s="129"/>
      <c r="K10590" s="129"/>
      <c r="L10590" s="129">
        <v>0</v>
      </c>
      <c r="M10590" s="134" t="s">
        <v>24525</v>
      </c>
    </row>
    <row r="10591" spans="1:13" hidden="1" x14ac:dyDescent="0.25">
      <c r="A10591" s="128"/>
      <c r="B10591" s="2"/>
      <c r="C10591" s="139" t="s">
        <v>11049</v>
      </c>
      <c r="D10591" s="124" t="s">
        <v>11050</v>
      </c>
      <c r="E10591" s="118" t="s">
        <v>48</v>
      </c>
      <c r="F10591" s="124" t="s">
        <v>35249</v>
      </c>
      <c r="G10591" s="118" t="s">
        <v>2</v>
      </c>
      <c r="H10591" s="137"/>
      <c r="I10591" s="119"/>
      <c r="J10591" s="129"/>
      <c r="K10591" s="129"/>
      <c r="L10591" s="129">
        <v>0</v>
      </c>
      <c r="M10591" s="134" t="s">
        <v>24525</v>
      </c>
    </row>
    <row r="10592" spans="1:13" hidden="1" x14ac:dyDescent="0.25">
      <c r="A10592" s="128"/>
      <c r="B10592" s="2"/>
      <c r="C10592" s="139" t="s">
        <v>11051</v>
      </c>
      <c r="D10592" s="124" t="s">
        <v>11052</v>
      </c>
      <c r="E10592" s="118" t="s">
        <v>48</v>
      </c>
      <c r="F10592" s="124" t="s">
        <v>35249</v>
      </c>
      <c r="G10592" s="118" t="s">
        <v>2</v>
      </c>
      <c r="H10592" s="137">
        <v>41558</v>
      </c>
      <c r="I10592" s="119">
        <v>5</v>
      </c>
      <c r="J10592" s="129"/>
      <c r="K10592" s="129"/>
      <c r="L10592" s="129">
        <v>0</v>
      </c>
      <c r="M10592" s="134" t="s">
        <v>24525</v>
      </c>
    </row>
    <row r="10593" spans="1:13" hidden="1" x14ac:dyDescent="0.25">
      <c r="A10593" s="128"/>
      <c r="B10593" s="2"/>
      <c r="C10593" s="139" t="s">
        <v>11053</v>
      </c>
      <c r="D10593" s="124" t="s">
        <v>11054</v>
      </c>
      <c r="E10593" s="118" t="s">
        <v>48</v>
      </c>
      <c r="F10593" s="124" t="s">
        <v>35249</v>
      </c>
      <c r="G10593" s="118" t="s">
        <v>2</v>
      </c>
      <c r="H10593" s="137"/>
      <c r="I10593" s="119"/>
      <c r="J10593" s="129"/>
      <c r="K10593" s="129"/>
      <c r="L10593" s="129">
        <v>0</v>
      </c>
      <c r="M10593" s="134" t="s">
        <v>24525</v>
      </c>
    </row>
    <row r="10594" spans="1:13" hidden="1" x14ac:dyDescent="0.25">
      <c r="A10594" s="128"/>
      <c r="B10594" s="2"/>
      <c r="C10594" s="139" t="s">
        <v>11055</v>
      </c>
      <c r="D10594" s="124" t="s">
        <v>11056</v>
      </c>
      <c r="E10594" s="118" t="s">
        <v>48</v>
      </c>
      <c r="F10594" s="124" t="s">
        <v>35249</v>
      </c>
      <c r="G10594" s="118" t="s">
        <v>2</v>
      </c>
      <c r="H10594" s="137"/>
      <c r="I10594" s="119"/>
      <c r="J10594" s="129"/>
      <c r="K10594" s="129"/>
      <c r="L10594" s="129">
        <v>0</v>
      </c>
      <c r="M10594" s="134" t="s">
        <v>24525</v>
      </c>
    </row>
    <row r="10595" spans="1:13" hidden="1" x14ac:dyDescent="0.25">
      <c r="A10595" s="128"/>
      <c r="B10595" s="2"/>
      <c r="C10595" s="139" t="s">
        <v>11057</v>
      </c>
      <c r="D10595" s="124" t="s">
        <v>11058</v>
      </c>
      <c r="E10595" s="118" t="s">
        <v>48</v>
      </c>
      <c r="F10595" s="124" t="s">
        <v>35249</v>
      </c>
      <c r="G10595" s="118" t="s">
        <v>2</v>
      </c>
      <c r="H10595" s="137"/>
      <c r="I10595" s="119"/>
      <c r="J10595" s="129"/>
      <c r="K10595" s="129"/>
      <c r="L10595" s="129">
        <v>0</v>
      </c>
      <c r="M10595" s="134" t="s">
        <v>24525</v>
      </c>
    </row>
    <row r="10596" spans="1:13" hidden="1" x14ac:dyDescent="0.25">
      <c r="A10596" s="128"/>
      <c r="B10596" s="2"/>
      <c r="C10596" s="139" t="s">
        <v>11059</v>
      </c>
      <c r="D10596" s="124" t="s">
        <v>11060</v>
      </c>
      <c r="E10596" s="118" t="s">
        <v>48</v>
      </c>
      <c r="F10596" s="124" t="s">
        <v>35249</v>
      </c>
      <c r="G10596" s="118" t="s">
        <v>2</v>
      </c>
      <c r="H10596" s="137"/>
      <c r="I10596" s="119"/>
      <c r="J10596" s="129"/>
      <c r="K10596" s="129"/>
      <c r="L10596" s="129">
        <v>0</v>
      </c>
      <c r="M10596" s="134" t="s">
        <v>24525</v>
      </c>
    </row>
    <row r="10597" spans="1:13" hidden="1" x14ac:dyDescent="0.25">
      <c r="A10597" s="128"/>
      <c r="B10597" s="2"/>
      <c r="C10597" s="139" t="s">
        <v>11061</v>
      </c>
      <c r="D10597" s="124" t="s">
        <v>11062</v>
      </c>
      <c r="E10597" s="118" t="s">
        <v>48</v>
      </c>
      <c r="F10597" s="124" t="s">
        <v>35249</v>
      </c>
      <c r="G10597" s="118" t="s">
        <v>2</v>
      </c>
      <c r="H10597" s="137"/>
      <c r="I10597" s="119"/>
      <c r="J10597" s="129"/>
      <c r="K10597" s="129"/>
      <c r="L10597" s="129">
        <v>0</v>
      </c>
      <c r="M10597" s="134" t="s">
        <v>24525</v>
      </c>
    </row>
    <row r="10598" spans="1:13" hidden="1" x14ac:dyDescent="0.25">
      <c r="A10598" s="128"/>
      <c r="B10598" s="2"/>
      <c r="C10598" s="139" t="s">
        <v>11063</v>
      </c>
      <c r="D10598" s="124" t="s">
        <v>11064</v>
      </c>
      <c r="E10598" s="118" t="s">
        <v>48</v>
      </c>
      <c r="F10598" s="124" t="s">
        <v>35249</v>
      </c>
      <c r="G10598" s="118" t="s">
        <v>2</v>
      </c>
      <c r="H10598" s="137"/>
      <c r="I10598" s="119"/>
      <c r="J10598" s="129"/>
      <c r="K10598" s="129"/>
      <c r="L10598" s="129">
        <v>0</v>
      </c>
      <c r="M10598" s="134" t="s">
        <v>24525</v>
      </c>
    </row>
    <row r="10599" spans="1:13" hidden="1" x14ac:dyDescent="0.25">
      <c r="A10599" s="128"/>
      <c r="B10599" s="2"/>
      <c r="C10599" s="139" t="s">
        <v>11065</v>
      </c>
      <c r="D10599" s="124" t="s">
        <v>11066</v>
      </c>
      <c r="E10599" s="118" t="s">
        <v>48</v>
      </c>
      <c r="F10599" s="124" t="s">
        <v>35249</v>
      </c>
      <c r="G10599" s="118" t="s">
        <v>2</v>
      </c>
      <c r="H10599" s="137"/>
      <c r="I10599" s="119"/>
      <c r="J10599" s="129"/>
      <c r="K10599" s="129"/>
      <c r="L10599" s="129">
        <v>0</v>
      </c>
      <c r="M10599" s="134" t="s">
        <v>24525</v>
      </c>
    </row>
    <row r="10600" spans="1:13" hidden="1" x14ac:dyDescent="0.25">
      <c r="A10600" s="128"/>
      <c r="B10600" s="2"/>
      <c r="C10600" s="139" t="s">
        <v>11067</v>
      </c>
      <c r="D10600" s="124" t="s">
        <v>11068</v>
      </c>
      <c r="E10600" s="118" t="s">
        <v>48</v>
      </c>
      <c r="F10600" s="124" t="s">
        <v>35249</v>
      </c>
      <c r="G10600" s="118" t="s">
        <v>2</v>
      </c>
      <c r="H10600" s="137"/>
      <c r="I10600" s="119"/>
      <c r="J10600" s="129"/>
      <c r="K10600" s="129"/>
      <c r="L10600" s="129">
        <v>0</v>
      </c>
      <c r="M10600" s="134" t="s">
        <v>24525</v>
      </c>
    </row>
    <row r="10601" spans="1:13" hidden="1" x14ac:dyDescent="0.25">
      <c r="A10601" s="128"/>
      <c r="B10601" s="2"/>
      <c r="C10601" s="139" t="s">
        <v>11069</v>
      </c>
      <c r="D10601" s="124" t="s">
        <v>11070</v>
      </c>
      <c r="E10601" s="118" t="s">
        <v>48</v>
      </c>
      <c r="F10601" s="124" t="s">
        <v>35249</v>
      </c>
      <c r="G10601" s="118" t="s">
        <v>2</v>
      </c>
      <c r="H10601" s="137"/>
      <c r="I10601" s="119"/>
      <c r="J10601" s="129"/>
      <c r="K10601" s="129"/>
      <c r="L10601" s="129">
        <v>0</v>
      </c>
      <c r="M10601" s="134" t="s">
        <v>24525</v>
      </c>
    </row>
    <row r="10602" spans="1:13" hidden="1" x14ac:dyDescent="0.25">
      <c r="A10602" s="128"/>
      <c r="B10602" s="2"/>
      <c r="C10602" s="139" t="s">
        <v>11071</v>
      </c>
      <c r="D10602" s="124" t="s">
        <v>11072</v>
      </c>
      <c r="E10602" s="118" t="s">
        <v>48</v>
      </c>
      <c r="F10602" s="124" t="s">
        <v>35249</v>
      </c>
      <c r="G10602" s="118" t="s">
        <v>2</v>
      </c>
      <c r="H10602" s="137"/>
      <c r="I10602" s="119"/>
      <c r="J10602" s="129"/>
      <c r="K10602" s="129"/>
      <c r="L10602" s="129">
        <v>0</v>
      </c>
      <c r="M10602" s="134" t="s">
        <v>24525</v>
      </c>
    </row>
    <row r="10603" spans="1:13" hidden="1" x14ac:dyDescent="0.25">
      <c r="A10603" s="128"/>
      <c r="B10603" s="2"/>
      <c r="C10603" s="139" t="s">
        <v>11073</v>
      </c>
      <c r="D10603" s="124" t="s">
        <v>11074</v>
      </c>
      <c r="E10603" s="118" t="s">
        <v>48</v>
      </c>
      <c r="F10603" s="124" t="s">
        <v>35249</v>
      </c>
      <c r="G10603" s="118" t="s">
        <v>2</v>
      </c>
      <c r="H10603" s="137"/>
      <c r="I10603" s="119"/>
      <c r="J10603" s="129"/>
      <c r="K10603" s="129"/>
      <c r="L10603" s="129">
        <v>0</v>
      </c>
      <c r="M10603" s="134" t="s">
        <v>24525</v>
      </c>
    </row>
    <row r="10604" spans="1:13" hidden="1" x14ac:dyDescent="0.25">
      <c r="A10604" s="128"/>
      <c r="B10604" s="2"/>
      <c r="C10604" s="139" t="s">
        <v>11075</v>
      </c>
      <c r="D10604" s="124" t="s">
        <v>11076</v>
      </c>
      <c r="E10604" s="118" t="s">
        <v>48</v>
      </c>
      <c r="F10604" s="124" t="s">
        <v>35249</v>
      </c>
      <c r="G10604" s="118" t="s">
        <v>2</v>
      </c>
      <c r="H10604" s="137"/>
      <c r="I10604" s="119"/>
      <c r="J10604" s="129"/>
      <c r="K10604" s="129"/>
      <c r="L10604" s="129">
        <v>0</v>
      </c>
      <c r="M10604" s="134" t="s">
        <v>24525</v>
      </c>
    </row>
    <row r="10605" spans="1:13" hidden="1" x14ac:dyDescent="0.25">
      <c r="A10605" s="128"/>
      <c r="B10605" s="2"/>
      <c r="C10605" s="139" t="s">
        <v>11077</v>
      </c>
      <c r="D10605" s="124" t="s">
        <v>11078</v>
      </c>
      <c r="E10605" s="118" t="s">
        <v>48</v>
      </c>
      <c r="F10605" s="124" t="s">
        <v>35249</v>
      </c>
      <c r="G10605" s="118" t="s">
        <v>2</v>
      </c>
      <c r="H10605" s="137"/>
      <c r="I10605" s="119"/>
      <c r="J10605" s="129"/>
      <c r="K10605" s="129"/>
      <c r="L10605" s="129">
        <v>0</v>
      </c>
      <c r="M10605" s="134" t="s">
        <v>24525</v>
      </c>
    </row>
    <row r="10606" spans="1:13" hidden="1" x14ac:dyDescent="0.25">
      <c r="A10606" s="128"/>
      <c r="B10606" s="2"/>
      <c r="C10606" s="139" t="s">
        <v>11079</v>
      </c>
      <c r="D10606" s="124" t="s">
        <v>11080</v>
      </c>
      <c r="E10606" s="118" t="s">
        <v>48</v>
      </c>
      <c r="F10606" s="124" t="s">
        <v>35249</v>
      </c>
      <c r="G10606" s="118" t="s">
        <v>2</v>
      </c>
      <c r="H10606" s="137"/>
      <c r="I10606" s="119"/>
      <c r="J10606" s="129"/>
      <c r="K10606" s="129"/>
      <c r="L10606" s="129">
        <v>0</v>
      </c>
      <c r="M10606" s="134" t="s">
        <v>24525</v>
      </c>
    </row>
    <row r="10607" spans="1:13" hidden="1" x14ac:dyDescent="0.25">
      <c r="A10607" s="128"/>
      <c r="B10607" s="2"/>
      <c r="C10607" s="139" t="s">
        <v>11081</v>
      </c>
      <c r="D10607" s="124" t="s">
        <v>11082</v>
      </c>
      <c r="E10607" s="118" t="s">
        <v>48</v>
      </c>
      <c r="F10607" s="124" t="s">
        <v>35249</v>
      </c>
      <c r="G10607" s="118" t="s">
        <v>2</v>
      </c>
      <c r="H10607" s="137"/>
      <c r="I10607" s="119"/>
      <c r="J10607" s="129"/>
      <c r="K10607" s="129"/>
      <c r="L10607" s="129">
        <v>0</v>
      </c>
      <c r="M10607" s="134" t="s">
        <v>24525</v>
      </c>
    </row>
    <row r="10608" spans="1:13" hidden="1" x14ac:dyDescent="0.25">
      <c r="A10608" s="128"/>
      <c r="B10608" s="2"/>
      <c r="C10608" s="139" t="s">
        <v>11083</v>
      </c>
      <c r="D10608" s="124" t="s">
        <v>11084</v>
      </c>
      <c r="E10608" s="118" t="s">
        <v>48</v>
      </c>
      <c r="F10608" s="124" t="s">
        <v>35249</v>
      </c>
      <c r="G10608" s="118" t="s">
        <v>2</v>
      </c>
      <c r="H10608" s="137"/>
      <c r="I10608" s="119"/>
      <c r="J10608" s="129"/>
      <c r="K10608" s="129"/>
      <c r="L10608" s="129">
        <v>0</v>
      </c>
      <c r="M10608" s="134" t="s">
        <v>24525</v>
      </c>
    </row>
    <row r="10609" spans="1:13" hidden="1" x14ac:dyDescent="0.25">
      <c r="A10609" s="128"/>
      <c r="B10609" s="2"/>
      <c r="C10609" s="139" t="s">
        <v>11085</v>
      </c>
      <c r="D10609" s="124" t="s">
        <v>11086</v>
      </c>
      <c r="E10609" s="118" t="s">
        <v>48</v>
      </c>
      <c r="F10609" s="124" t="s">
        <v>35249</v>
      </c>
      <c r="G10609" s="118" t="s">
        <v>2</v>
      </c>
      <c r="H10609" s="137"/>
      <c r="I10609" s="119"/>
      <c r="J10609" s="129"/>
      <c r="K10609" s="129"/>
      <c r="L10609" s="129">
        <v>0</v>
      </c>
      <c r="M10609" s="134" t="s">
        <v>24525</v>
      </c>
    </row>
    <row r="10610" spans="1:13" hidden="1" x14ac:dyDescent="0.25">
      <c r="A10610" s="128"/>
      <c r="B10610" s="2"/>
      <c r="C10610" s="139" t="s">
        <v>11087</v>
      </c>
      <c r="D10610" s="124" t="s">
        <v>11088</v>
      </c>
      <c r="E10610" s="118" t="s">
        <v>48</v>
      </c>
      <c r="F10610" s="124" t="s">
        <v>35249</v>
      </c>
      <c r="G10610" s="118" t="s">
        <v>2</v>
      </c>
      <c r="H10610" s="137"/>
      <c r="I10610" s="119"/>
      <c r="J10610" s="129"/>
      <c r="K10610" s="129"/>
      <c r="L10610" s="129">
        <v>0</v>
      </c>
      <c r="M10610" s="134" t="s">
        <v>24525</v>
      </c>
    </row>
    <row r="10611" spans="1:13" hidden="1" x14ac:dyDescent="0.25">
      <c r="A10611" s="128"/>
      <c r="B10611" s="2"/>
      <c r="C10611" s="139" t="s">
        <v>11089</v>
      </c>
      <c r="D10611" s="124" t="s">
        <v>11090</v>
      </c>
      <c r="E10611" s="118" t="s">
        <v>48</v>
      </c>
      <c r="F10611" s="124" t="s">
        <v>35249</v>
      </c>
      <c r="G10611" s="118" t="s">
        <v>2</v>
      </c>
      <c r="H10611" s="137"/>
      <c r="I10611" s="119"/>
      <c r="J10611" s="129"/>
      <c r="K10611" s="129"/>
      <c r="L10611" s="129">
        <v>0</v>
      </c>
      <c r="M10611" s="134" t="s">
        <v>24525</v>
      </c>
    </row>
    <row r="10612" spans="1:13" hidden="1" x14ac:dyDescent="0.25">
      <c r="A10612" s="128"/>
      <c r="B10612" s="2"/>
      <c r="C10612" s="139" t="s">
        <v>11091</v>
      </c>
      <c r="D10612" s="124" t="s">
        <v>11092</v>
      </c>
      <c r="E10612" s="118" t="s">
        <v>48</v>
      </c>
      <c r="F10612" s="124" t="s">
        <v>35249</v>
      </c>
      <c r="G10612" s="118" t="s">
        <v>2</v>
      </c>
      <c r="H10612" s="137"/>
      <c r="I10612" s="119"/>
      <c r="J10612" s="129"/>
      <c r="K10612" s="129"/>
      <c r="L10612" s="129">
        <v>0</v>
      </c>
      <c r="M10612" s="134" t="s">
        <v>24525</v>
      </c>
    </row>
    <row r="10613" spans="1:13" hidden="1" x14ac:dyDescent="0.25">
      <c r="A10613" s="128"/>
      <c r="B10613" s="2"/>
      <c r="C10613" s="139" t="s">
        <v>11093</v>
      </c>
      <c r="D10613" s="124" t="s">
        <v>11094</v>
      </c>
      <c r="E10613" s="118" t="s">
        <v>48</v>
      </c>
      <c r="F10613" s="124" t="s">
        <v>35249</v>
      </c>
      <c r="G10613" s="118" t="s">
        <v>235</v>
      </c>
      <c r="H10613" s="137"/>
      <c r="I10613" s="119"/>
      <c r="J10613" s="129"/>
      <c r="K10613" s="129"/>
      <c r="L10613" s="129">
        <v>0</v>
      </c>
      <c r="M10613" s="134" t="s">
        <v>24525</v>
      </c>
    </row>
    <row r="10614" spans="1:13" hidden="1" x14ac:dyDescent="0.25">
      <c r="A10614" s="128"/>
      <c r="B10614" s="2"/>
      <c r="C10614" s="139" t="s">
        <v>11095</v>
      </c>
      <c r="D10614" s="124" t="s">
        <v>11096</v>
      </c>
      <c r="E10614" s="118" t="s">
        <v>451</v>
      </c>
      <c r="F10614" s="124" t="s">
        <v>380</v>
      </c>
      <c r="G10614" s="118" t="s">
        <v>2</v>
      </c>
      <c r="H10614" s="137"/>
      <c r="I10614" s="119"/>
      <c r="J10614" s="129"/>
      <c r="K10614" s="129"/>
      <c r="L10614" s="129">
        <v>0</v>
      </c>
      <c r="M10614" s="134" t="s">
        <v>24525</v>
      </c>
    </row>
    <row r="10615" spans="1:13" hidden="1" x14ac:dyDescent="0.25">
      <c r="A10615" s="128"/>
      <c r="B10615" s="2"/>
      <c r="C10615" s="139" t="s">
        <v>11097</v>
      </c>
      <c r="D10615" s="124" t="s">
        <v>11098</v>
      </c>
      <c r="E10615" s="118" t="s">
        <v>451</v>
      </c>
      <c r="F10615" s="124" t="s">
        <v>380</v>
      </c>
      <c r="G10615" s="118" t="s">
        <v>2</v>
      </c>
      <c r="H10615" s="137"/>
      <c r="I10615" s="119"/>
      <c r="J10615" s="129"/>
      <c r="K10615" s="129"/>
      <c r="L10615" s="129">
        <v>0</v>
      </c>
      <c r="M10615" s="134" t="s">
        <v>24525</v>
      </c>
    </row>
    <row r="10616" spans="1:13" hidden="1" x14ac:dyDescent="0.25">
      <c r="A10616" s="128"/>
      <c r="B10616" s="2"/>
      <c r="C10616" s="139" t="s">
        <v>11099</v>
      </c>
      <c r="D10616" s="124" t="s">
        <v>11100</v>
      </c>
      <c r="E10616" s="118" t="s">
        <v>950</v>
      </c>
      <c r="F10616" s="124" t="s">
        <v>951</v>
      </c>
      <c r="G10616" s="118" t="s">
        <v>2</v>
      </c>
      <c r="H10616" s="137"/>
      <c r="I10616" s="119"/>
      <c r="J10616" s="129"/>
      <c r="K10616" s="129"/>
      <c r="L10616" s="129">
        <v>0</v>
      </c>
      <c r="M10616" s="134" t="s">
        <v>24525</v>
      </c>
    </row>
    <row r="10617" spans="1:13" hidden="1" x14ac:dyDescent="0.25">
      <c r="A10617" s="128"/>
      <c r="B10617" s="2"/>
      <c r="C10617" s="139" t="s">
        <v>11101</v>
      </c>
      <c r="D10617" s="124" t="s">
        <v>11102</v>
      </c>
      <c r="E10617" s="118" t="s">
        <v>950</v>
      </c>
      <c r="F10617" s="124" t="s">
        <v>951</v>
      </c>
      <c r="G10617" s="118" t="s">
        <v>2</v>
      </c>
      <c r="H10617" s="137"/>
      <c r="I10617" s="119"/>
      <c r="J10617" s="129"/>
      <c r="K10617" s="129"/>
      <c r="L10617" s="129">
        <v>0</v>
      </c>
      <c r="M10617" s="134" t="s">
        <v>24525</v>
      </c>
    </row>
    <row r="10618" spans="1:13" hidden="1" x14ac:dyDescent="0.25">
      <c r="A10618" s="128"/>
      <c r="B10618" s="2"/>
      <c r="C10618" s="139" t="s">
        <v>11103</v>
      </c>
      <c r="D10618" s="124" t="s">
        <v>11104</v>
      </c>
      <c r="E10618" s="118" t="s">
        <v>48</v>
      </c>
      <c r="F10618" s="124" t="s">
        <v>35249</v>
      </c>
      <c r="G10618" s="118" t="s">
        <v>2</v>
      </c>
      <c r="H10618" s="137"/>
      <c r="I10618" s="119"/>
      <c r="J10618" s="129"/>
      <c r="K10618" s="129"/>
      <c r="L10618" s="129">
        <v>0</v>
      </c>
      <c r="M10618" s="134" t="s">
        <v>24525</v>
      </c>
    </row>
    <row r="10619" spans="1:13" hidden="1" x14ac:dyDescent="0.25">
      <c r="A10619" s="128"/>
      <c r="B10619" s="2"/>
      <c r="C10619" s="139" t="s">
        <v>11105</v>
      </c>
      <c r="D10619" s="124" t="s">
        <v>11106</v>
      </c>
      <c r="E10619" s="118" t="s">
        <v>48</v>
      </c>
      <c r="F10619" s="124" t="s">
        <v>35249</v>
      </c>
      <c r="G10619" s="118" t="s">
        <v>2</v>
      </c>
      <c r="H10619" s="137"/>
      <c r="I10619" s="119"/>
      <c r="J10619" s="129"/>
      <c r="K10619" s="129"/>
      <c r="L10619" s="129">
        <v>0</v>
      </c>
      <c r="M10619" s="134" t="s">
        <v>24525</v>
      </c>
    </row>
    <row r="10620" spans="1:13" hidden="1" x14ac:dyDescent="0.25">
      <c r="A10620" s="128"/>
      <c r="B10620" s="2"/>
      <c r="C10620" s="139" t="s">
        <v>11107</v>
      </c>
      <c r="D10620" s="124" t="s">
        <v>11108</v>
      </c>
      <c r="E10620" s="118" t="s">
        <v>48</v>
      </c>
      <c r="F10620" s="124" t="s">
        <v>35249</v>
      </c>
      <c r="G10620" s="118" t="s">
        <v>2</v>
      </c>
      <c r="H10620" s="137"/>
      <c r="I10620" s="119"/>
      <c r="J10620" s="129"/>
      <c r="K10620" s="129"/>
      <c r="L10620" s="129">
        <v>0</v>
      </c>
      <c r="M10620" s="134" t="s">
        <v>24525</v>
      </c>
    </row>
    <row r="10621" spans="1:13" hidden="1" x14ac:dyDescent="0.25">
      <c r="A10621" s="128"/>
      <c r="B10621" s="2"/>
      <c r="C10621" s="139" t="s">
        <v>11109</v>
      </c>
      <c r="D10621" s="124" t="s">
        <v>11110</v>
      </c>
      <c r="E10621" s="118" t="s">
        <v>48</v>
      </c>
      <c r="F10621" s="124" t="s">
        <v>35249</v>
      </c>
      <c r="G10621" s="118" t="s">
        <v>2</v>
      </c>
      <c r="H10621" s="137"/>
      <c r="I10621" s="119"/>
      <c r="J10621" s="129"/>
      <c r="K10621" s="129"/>
      <c r="L10621" s="129">
        <v>0</v>
      </c>
      <c r="M10621" s="134" t="s">
        <v>24525</v>
      </c>
    </row>
    <row r="10622" spans="1:13" hidden="1" x14ac:dyDescent="0.25">
      <c r="A10622" s="128"/>
      <c r="B10622" s="2"/>
      <c r="C10622" s="139" t="s">
        <v>11111</v>
      </c>
      <c r="D10622" s="124" t="s">
        <v>11112</v>
      </c>
      <c r="E10622" s="118" t="s">
        <v>48</v>
      </c>
      <c r="F10622" s="124" t="s">
        <v>35249</v>
      </c>
      <c r="G10622" s="118" t="s">
        <v>2</v>
      </c>
      <c r="H10622" s="137"/>
      <c r="I10622" s="119"/>
      <c r="J10622" s="129"/>
      <c r="K10622" s="129"/>
      <c r="L10622" s="129">
        <v>0</v>
      </c>
      <c r="M10622" s="134" t="s">
        <v>24525</v>
      </c>
    </row>
    <row r="10623" spans="1:13" hidden="1" x14ac:dyDescent="0.25">
      <c r="A10623" s="128"/>
      <c r="B10623" s="2"/>
      <c r="C10623" s="139" t="s">
        <v>11113</v>
      </c>
      <c r="D10623" s="124" t="s">
        <v>11114</v>
      </c>
      <c r="E10623" s="118" t="s">
        <v>9276</v>
      </c>
      <c r="F10623" s="124" t="s">
        <v>9277</v>
      </c>
      <c r="G10623" s="118" t="s">
        <v>30</v>
      </c>
      <c r="H10623" s="137"/>
      <c r="I10623" s="119"/>
      <c r="J10623" s="129"/>
      <c r="K10623" s="129"/>
      <c r="L10623" s="129">
        <v>0</v>
      </c>
      <c r="M10623" s="134" t="s">
        <v>24525</v>
      </c>
    </row>
    <row r="10624" spans="1:13" hidden="1" x14ac:dyDescent="0.25">
      <c r="A10624" s="128"/>
      <c r="B10624" s="2"/>
      <c r="C10624" s="139" t="s">
        <v>11115</v>
      </c>
      <c r="D10624" s="124" t="s">
        <v>11116</v>
      </c>
      <c r="E10624" s="118" t="s">
        <v>48</v>
      </c>
      <c r="F10624" s="124" t="s">
        <v>35249</v>
      </c>
      <c r="G10624" s="118" t="s">
        <v>2</v>
      </c>
      <c r="H10624" s="137">
        <v>44232</v>
      </c>
      <c r="I10624" s="119">
        <v>0.32</v>
      </c>
      <c r="J10624" s="129"/>
      <c r="K10624" s="129"/>
      <c r="L10624" s="129">
        <v>0</v>
      </c>
      <c r="M10624" s="134" t="s">
        <v>24525</v>
      </c>
    </row>
    <row r="10625" spans="1:13" hidden="1" x14ac:dyDescent="0.25">
      <c r="A10625" s="128"/>
      <c r="B10625" s="2"/>
      <c r="C10625" s="139" t="s">
        <v>11117</v>
      </c>
      <c r="D10625" s="124" t="s">
        <v>11118</v>
      </c>
      <c r="E10625" s="118" t="s">
        <v>48</v>
      </c>
      <c r="F10625" s="124" t="s">
        <v>35249</v>
      </c>
      <c r="G10625" s="118" t="s">
        <v>2</v>
      </c>
      <c r="H10625" s="137">
        <v>43811</v>
      </c>
      <c r="I10625" s="119">
        <v>1.04</v>
      </c>
      <c r="J10625" s="129"/>
      <c r="K10625" s="129"/>
      <c r="L10625" s="129">
        <v>0</v>
      </c>
      <c r="M10625" s="134" t="s">
        <v>24525</v>
      </c>
    </row>
    <row r="10626" spans="1:13" hidden="1" x14ac:dyDescent="0.25">
      <c r="A10626" s="128"/>
      <c r="B10626" s="2"/>
      <c r="C10626" s="139" t="s">
        <v>11119</v>
      </c>
      <c r="D10626" s="124" t="s">
        <v>11120</v>
      </c>
      <c r="E10626" s="118" t="s">
        <v>48</v>
      </c>
      <c r="F10626" s="124" t="s">
        <v>35249</v>
      </c>
      <c r="G10626" s="118" t="s">
        <v>34659</v>
      </c>
      <c r="H10626" s="137"/>
      <c r="I10626" s="119"/>
      <c r="J10626" s="129"/>
      <c r="K10626" s="129"/>
      <c r="L10626" s="129">
        <v>0</v>
      </c>
      <c r="M10626" s="134" t="s">
        <v>24525</v>
      </c>
    </row>
    <row r="10627" spans="1:13" hidden="1" x14ac:dyDescent="0.25">
      <c r="A10627" s="128"/>
      <c r="B10627" s="2"/>
      <c r="C10627" s="139" t="s">
        <v>42200</v>
      </c>
      <c r="D10627" s="124" t="s">
        <v>42201</v>
      </c>
      <c r="E10627" s="118" t="s">
        <v>48</v>
      </c>
      <c r="F10627" s="124" t="s">
        <v>35249</v>
      </c>
      <c r="G10627" s="118" t="s">
        <v>2</v>
      </c>
      <c r="H10627" s="137">
        <v>45918</v>
      </c>
      <c r="I10627" s="119">
        <v>485.73</v>
      </c>
      <c r="J10627" s="129"/>
      <c r="K10627" s="129"/>
      <c r="L10627" s="129">
        <v>0</v>
      </c>
      <c r="M10627" s="134" t="s">
        <v>24525</v>
      </c>
    </row>
    <row r="10628" spans="1:13" hidden="1" x14ac:dyDescent="0.25">
      <c r="A10628" s="128"/>
      <c r="B10628" s="2"/>
      <c r="C10628" s="139" t="s">
        <v>11121</v>
      </c>
      <c r="D10628" s="124" t="s">
        <v>11122</v>
      </c>
      <c r="E10628" s="118" t="s">
        <v>48</v>
      </c>
      <c r="F10628" s="124" t="s">
        <v>35249</v>
      </c>
      <c r="G10628" s="118" t="s">
        <v>2</v>
      </c>
      <c r="H10628" s="137">
        <v>43363</v>
      </c>
      <c r="I10628" s="119">
        <v>274.20999999999998</v>
      </c>
      <c r="J10628" s="129"/>
      <c r="K10628" s="129"/>
      <c r="L10628" s="129">
        <v>0</v>
      </c>
      <c r="M10628" s="134" t="s">
        <v>24525</v>
      </c>
    </row>
    <row r="10629" spans="1:13" hidden="1" x14ac:dyDescent="0.25">
      <c r="A10629" s="128"/>
      <c r="B10629" s="2"/>
      <c r="C10629" s="139" t="s">
        <v>11123</v>
      </c>
      <c r="D10629" s="124" t="s">
        <v>11124</v>
      </c>
      <c r="E10629" s="118" t="s">
        <v>48</v>
      </c>
      <c r="F10629" s="124" t="s">
        <v>35249</v>
      </c>
      <c r="G10629" s="118" t="s">
        <v>2</v>
      </c>
      <c r="H10629" s="137">
        <v>43867</v>
      </c>
      <c r="I10629" s="119">
        <v>189</v>
      </c>
      <c r="J10629" s="129"/>
      <c r="K10629" s="129"/>
      <c r="L10629" s="129">
        <v>0</v>
      </c>
      <c r="M10629" s="134" t="s">
        <v>24525</v>
      </c>
    </row>
    <row r="10630" spans="1:13" hidden="1" x14ac:dyDescent="0.25">
      <c r="A10630" s="128"/>
      <c r="B10630" s="2"/>
      <c r="C10630" s="139" t="s">
        <v>11125</v>
      </c>
      <c r="D10630" s="124" t="s">
        <v>11126</v>
      </c>
      <c r="E10630" s="118" t="s">
        <v>48</v>
      </c>
      <c r="F10630" s="124" t="s">
        <v>35249</v>
      </c>
      <c r="G10630" s="118" t="s">
        <v>2</v>
      </c>
      <c r="H10630" s="137">
        <v>43754</v>
      </c>
      <c r="I10630" s="119">
        <v>1097.2</v>
      </c>
      <c r="J10630" s="129"/>
      <c r="K10630" s="129"/>
      <c r="L10630" s="129">
        <v>0</v>
      </c>
      <c r="M10630" s="134" t="s">
        <v>24525</v>
      </c>
    </row>
    <row r="10631" spans="1:13" hidden="1" x14ac:dyDescent="0.25">
      <c r="A10631" s="128"/>
      <c r="B10631" s="2"/>
      <c r="C10631" s="139" t="s">
        <v>28</v>
      </c>
      <c r="D10631" s="124" t="s">
        <v>29</v>
      </c>
      <c r="E10631" s="118" t="s">
        <v>48</v>
      </c>
      <c r="F10631" s="124" t="s">
        <v>35249</v>
      </c>
      <c r="G10631" s="118" t="s">
        <v>30</v>
      </c>
      <c r="H10631" s="137"/>
      <c r="I10631" s="119"/>
      <c r="J10631" s="129"/>
      <c r="K10631" s="129"/>
      <c r="L10631" s="129">
        <v>0</v>
      </c>
      <c r="M10631" s="134" t="s">
        <v>24525</v>
      </c>
    </row>
    <row r="10632" spans="1:13" hidden="1" x14ac:dyDescent="0.25">
      <c r="A10632" s="128"/>
      <c r="B10632" s="2"/>
      <c r="C10632" s="139" t="s">
        <v>11127</v>
      </c>
      <c r="D10632" s="124" t="s">
        <v>11128</v>
      </c>
      <c r="E10632" s="118" t="s">
        <v>11129</v>
      </c>
      <c r="F10632" s="124" t="s">
        <v>11130</v>
      </c>
      <c r="G10632" s="118" t="s">
        <v>2</v>
      </c>
      <c r="H10632" s="137">
        <v>43616</v>
      </c>
      <c r="I10632" s="119">
        <v>6733.2</v>
      </c>
      <c r="J10632" s="129"/>
      <c r="K10632" s="129"/>
      <c r="L10632" s="129">
        <v>0</v>
      </c>
      <c r="M10632" s="134" t="s">
        <v>24525</v>
      </c>
    </row>
    <row r="10633" spans="1:13" hidden="1" x14ac:dyDescent="0.25">
      <c r="A10633" s="128"/>
      <c r="B10633" s="2"/>
      <c r="C10633" s="139" t="s">
        <v>11127</v>
      </c>
      <c r="D10633" s="124" t="s">
        <v>11128</v>
      </c>
      <c r="E10633" s="118" t="s">
        <v>11131</v>
      </c>
      <c r="F10633" s="124" t="s">
        <v>19536</v>
      </c>
      <c r="G10633" s="118" t="s">
        <v>2</v>
      </c>
      <c r="H10633" s="137">
        <v>42381</v>
      </c>
      <c r="I10633" s="119">
        <v>5582.25</v>
      </c>
      <c r="J10633" s="129"/>
      <c r="K10633" s="129"/>
      <c r="L10633" s="129">
        <v>0</v>
      </c>
      <c r="M10633" s="134" t="s">
        <v>35391</v>
      </c>
    </row>
    <row r="10634" spans="1:13" hidden="1" x14ac:dyDescent="0.25">
      <c r="A10634" s="128"/>
      <c r="B10634" s="2"/>
      <c r="C10634" s="139" t="s">
        <v>11132</v>
      </c>
      <c r="D10634" s="124" t="s">
        <v>11133</v>
      </c>
      <c r="E10634" s="118" t="s">
        <v>48</v>
      </c>
      <c r="F10634" s="124" t="s">
        <v>35249</v>
      </c>
      <c r="G10634" s="118" t="s">
        <v>2</v>
      </c>
      <c r="H10634" s="137">
        <v>43913</v>
      </c>
      <c r="I10634" s="119">
        <v>8769.6200000000008</v>
      </c>
      <c r="J10634" s="129"/>
      <c r="K10634" s="129"/>
      <c r="L10634" s="129">
        <v>0</v>
      </c>
      <c r="M10634" s="134" t="s">
        <v>24526</v>
      </c>
    </row>
    <row r="10635" spans="1:13" hidden="1" x14ac:dyDescent="0.25">
      <c r="A10635" s="128"/>
      <c r="B10635" s="2"/>
      <c r="C10635" s="139" t="s">
        <v>11134</v>
      </c>
      <c r="D10635" s="124" t="s">
        <v>11135</v>
      </c>
      <c r="E10635" s="118" t="s">
        <v>48</v>
      </c>
      <c r="F10635" s="124" t="s">
        <v>35249</v>
      </c>
      <c r="G10635" s="118" t="s">
        <v>2</v>
      </c>
      <c r="H10635" s="137">
        <v>43060</v>
      </c>
      <c r="I10635" s="119">
        <v>290</v>
      </c>
      <c r="J10635" s="129"/>
      <c r="K10635" s="129"/>
      <c r="L10635" s="129">
        <v>0</v>
      </c>
      <c r="M10635" s="134" t="s">
        <v>24527</v>
      </c>
    </row>
    <row r="10636" spans="1:13" hidden="1" x14ac:dyDescent="0.25">
      <c r="A10636" s="128"/>
      <c r="B10636" s="2"/>
      <c r="C10636" s="139" t="s">
        <v>11136</v>
      </c>
      <c r="D10636" s="124" t="s">
        <v>11137</v>
      </c>
      <c r="E10636" s="118" t="s">
        <v>48</v>
      </c>
      <c r="F10636" s="124" t="s">
        <v>35249</v>
      </c>
      <c r="G10636" s="118" t="s">
        <v>34659</v>
      </c>
      <c r="H10636" s="137">
        <v>41646</v>
      </c>
      <c r="I10636" s="119">
        <v>300</v>
      </c>
      <c r="J10636" s="129"/>
      <c r="K10636" s="129"/>
      <c r="L10636" s="129">
        <v>0</v>
      </c>
      <c r="M10636" s="134" t="s">
        <v>24527</v>
      </c>
    </row>
    <row r="10637" spans="1:13" hidden="1" x14ac:dyDescent="0.25">
      <c r="A10637" s="128"/>
      <c r="B10637" s="2"/>
      <c r="C10637" s="139" t="s">
        <v>11138</v>
      </c>
      <c r="D10637" s="124" t="s">
        <v>11139</v>
      </c>
      <c r="E10637" s="118" t="s">
        <v>48</v>
      </c>
      <c r="F10637" s="124" t="s">
        <v>35249</v>
      </c>
      <c r="G10637" s="118" t="s">
        <v>34659</v>
      </c>
      <c r="H10637" s="137"/>
      <c r="I10637" s="119"/>
      <c r="J10637" s="129"/>
      <c r="K10637" s="129"/>
      <c r="L10637" s="129">
        <v>0</v>
      </c>
      <c r="M10637" s="134" t="s">
        <v>24527</v>
      </c>
    </row>
    <row r="10638" spans="1:13" hidden="1" x14ac:dyDescent="0.25">
      <c r="A10638" s="128"/>
      <c r="B10638" s="2"/>
      <c r="C10638" s="139" t="s">
        <v>11140</v>
      </c>
      <c r="D10638" s="124" t="s">
        <v>11141</v>
      </c>
      <c r="E10638" s="118" t="s">
        <v>48</v>
      </c>
      <c r="F10638" s="124" t="s">
        <v>35249</v>
      </c>
      <c r="G10638" s="118" t="s">
        <v>34659</v>
      </c>
      <c r="H10638" s="137"/>
      <c r="I10638" s="119"/>
      <c r="J10638" s="129"/>
      <c r="K10638" s="129"/>
      <c r="L10638" s="129">
        <v>0</v>
      </c>
      <c r="M10638" s="134" t="s">
        <v>24528</v>
      </c>
    </row>
    <row r="10639" spans="1:13" hidden="1" x14ac:dyDescent="0.25">
      <c r="A10639" s="128"/>
      <c r="B10639" s="2"/>
      <c r="C10639" s="139" t="s">
        <v>11142</v>
      </c>
      <c r="D10639" s="124" t="s">
        <v>11143</v>
      </c>
      <c r="E10639" s="118" t="s">
        <v>48</v>
      </c>
      <c r="F10639" s="124" t="s">
        <v>35249</v>
      </c>
      <c r="G10639" s="118" t="s">
        <v>34659</v>
      </c>
      <c r="H10639" s="137">
        <v>46015</v>
      </c>
      <c r="I10639" s="119">
        <v>455</v>
      </c>
      <c r="J10639" s="129"/>
      <c r="K10639" s="129"/>
      <c r="L10639" s="129">
        <v>0</v>
      </c>
      <c r="M10639" s="134" t="s">
        <v>24529</v>
      </c>
    </row>
    <row r="10640" spans="1:13" hidden="1" x14ac:dyDescent="0.25">
      <c r="A10640" s="128"/>
      <c r="B10640" s="2"/>
      <c r="C10640" s="139" t="s">
        <v>28842</v>
      </c>
      <c r="D10640" s="124" t="s">
        <v>28843</v>
      </c>
      <c r="E10640" s="118" t="s">
        <v>48</v>
      </c>
      <c r="F10640" s="124" t="s">
        <v>35249</v>
      </c>
      <c r="G10640" s="118" t="s">
        <v>34659</v>
      </c>
      <c r="H10640" s="137"/>
      <c r="I10640" s="119"/>
      <c r="J10640" s="129"/>
      <c r="K10640" s="129"/>
      <c r="L10640" s="129">
        <v>0</v>
      </c>
      <c r="M10640" s="134" t="s">
        <v>24530</v>
      </c>
    </row>
    <row r="10641" spans="1:13" hidden="1" x14ac:dyDescent="0.25">
      <c r="A10641" s="128"/>
      <c r="B10641" s="2"/>
      <c r="C10641" s="139" t="s">
        <v>11144</v>
      </c>
      <c r="D10641" s="124" t="s">
        <v>11145</v>
      </c>
      <c r="E10641" s="118" t="s">
        <v>48</v>
      </c>
      <c r="F10641" s="124" t="s">
        <v>35249</v>
      </c>
      <c r="G10641" s="118" t="s">
        <v>34659</v>
      </c>
      <c r="H10641" s="137">
        <v>41892</v>
      </c>
      <c r="I10641" s="119">
        <v>1512</v>
      </c>
      <c r="J10641" s="129"/>
      <c r="K10641" s="129"/>
      <c r="L10641" s="129">
        <v>0</v>
      </c>
      <c r="M10641" s="134" t="s">
        <v>24531</v>
      </c>
    </row>
    <row r="10642" spans="1:13" hidden="1" x14ac:dyDescent="0.25">
      <c r="A10642" s="128"/>
      <c r="B10642" s="2"/>
      <c r="C10642" s="139" t="s">
        <v>11146</v>
      </c>
      <c r="D10642" s="124" t="s">
        <v>11147</v>
      </c>
      <c r="E10642" s="118" t="s">
        <v>48</v>
      </c>
      <c r="F10642" s="124" t="s">
        <v>35249</v>
      </c>
      <c r="G10642" s="118" t="s">
        <v>2</v>
      </c>
      <c r="H10642" s="137">
        <v>40212</v>
      </c>
      <c r="I10642" s="119">
        <v>2</v>
      </c>
      <c r="J10642" s="129"/>
      <c r="K10642" s="129"/>
      <c r="L10642" s="129">
        <v>0</v>
      </c>
      <c r="M10642" s="134" t="s">
        <v>24531</v>
      </c>
    </row>
    <row r="10643" spans="1:13" hidden="1" x14ac:dyDescent="0.25">
      <c r="A10643" s="128"/>
      <c r="B10643" s="2"/>
      <c r="C10643" s="139" t="s">
        <v>11148</v>
      </c>
      <c r="D10643" s="124" t="s">
        <v>11149</v>
      </c>
      <c r="E10643" s="118" t="s">
        <v>48</v>
      </c>
      <c r="F10643" s="124" t="s">
        <v>35249</v>
      </c>
      <c r="G10643" s="118" t="s">
        <v>34659</v>
      </c>
      <c r="H10643" s="137"/>
      <c r="I10643" s="119"/>
      <c r="J10643" s="129"/>
      <c r="K10643" s="129"/>
      <c r="L10643" s="129">
        <v>0</v>
      </c>
      <c r="M10643" s="134" t="s">
        <v>24532</v>
      </c>
    </row>
    <row r="10644" spans="1:13" hidden="1" x14ac:dyDescent="0.25">
      <c r="A10644" s="128"/>
      <c r="B10644" s="2"/>
      <c r="C10644" s="139" t="s">
        <v>42202</v>
      </c>
      <c r="D10644" s="124" t="s">
        <v>42203</v>
      </c>
      <c r="E10644" s="118" t="s">
        <v>48</v>
      </c>
      <c r="F10644" s="124" t="s">
        <v>35249</v>
      </c>
      <c r="G10644" s="118" t="s">
        <v>2</v>
      </c>
      <c r="H10644" s="137"/>
      <c r="I10644" s="119"/>
      <c r="J10644" s="129"/>
      <c r="K10644" s="129"/>
      <c r="L10644" s="129">
        <v>0</v>
      </c>
      <c r="M10644" s="134" t="s">
        <v>24532</v>
      </c>
    </row>
    <row r="10645" spans="1:13" hidden="1" x14ac:dyDescent="0.25">
      <c r="A10645" s="128"/>
      <c r="B10645" s="2"/>
      <c r="C10645" s="139" t="s">
        <v>35184</v>
      </c>
      <c r="D10645" s="124" t="s">
        <v>35185</v>
      </c>
      <c r="E10645" s="118" t="s">
        <v>48</v>
      </c>
      <c r="F10645" s="124" t="s">
        <v>35249</v>
      </c>
      <c r="G10645" s="118" t="s">
        <v>2</v>
      </c>
      <c r="H10645" s="137">
        <v>45743</v>
      </c>
      <c r="I10645" s="119">
        <v>601.25</v>
      </c>
      <c r="J10645" s="129"/>
      <c r="K10645" s="129"/>
      <c r="L10645" s="129">
        <v>0</v>
      </c>
      <c r="M10645" s="134" t="s">
        <v>24532</v>
      </c>
    </row>
    <row r="10646" spans="1:13" hidden="1" x14ac:dyDescent="0.25">
      <c r="A10646" s="128"/>
      <c r="B10646" s="2"/>
      <c r="C10646" s="139" t="s">
        <v>11150</v>
      </c>
      <c r="D10646" s="124" t="s">
        <v>11151</v>
      </c>
      <c r="E10646" s="118" t="s">
        <v>48</v>
      </c>
      <c r="F10646" s="124" t="s">
        <v>35249</v>
      </c>
      <c r="G10646" s="118" t="s">
        <v>2</v>
      </c>
      <c r="H10646" s="137"/>
      <c r="I10646" s="119"/>
      <c r="J10646" s="129"/>
      <c r="K10646" s="129"/>
      <c r="L10646" s="129">
        <v>0</v>
      </c>
      <c r="M10646" s="134" t="s">
        <v>24533</v>
      </c>
    </row>
    <row r="10647" spans="1:13" hidden="1" x14ac:dyDescent="0.25">
      <c r="A10647" s="128"/>
      <c r="B10647" s="2"/>
      <c r="C10647" s="139" t="s">
        <v>11152</v>
      </c>
      <c r="D10647" s="124" t="s">
        <v>11153</v>
      </c>
      <c r="E10647" s="118" t="s">
        <v>48</v>
      </c>
      <c r="F10647" s="124" t="s">
        <v>35249</v>
      </c>
      <c r="G10647" s="118" t="s">
        <v>2</v>
      </c>
      <c r="H10647" s="137">
        <v>44831</v>
      </c>
      <c r="I10647" s="119">
        <v>192.5</v>
      </c>
      <c r="J10647" s="129"/>
      <c r="K10647" s="129"/>
      <c r="L10647" s="129">
        <v>0</v>
      </c>
      <c r="M10647" s="134" t="s">
        <v>24533</v>
      </c>
    </row>
    <row r="10648" spans="1:13" hidden="1" x14ac:dyDescent="0.25">
      <c r="A10648" s="128"/>
      <c r="B10648" s="2"/>
      <c r="C10648" s="139" t="s">
        <v>11154</v>
      </c>
      <c r="D10648" s="124" t="s">
        <v>11155</v>
      </c>
      <c r="E10648" s="118" t="s">
        <v>48</v>
      </c>
      <c r="F10648" s="124" t="s">
        <v>35249</v>
      </c>
      <c r="G10648" s="118" t="s">
        <v>2</v>
      </c>
      <c r="H10648" s="137">
        <v>41239</v>
      </c>
      <c r="I10648" s="119">
        <v>4.95</v>
      </c>
      <c r="J10648" s="129"/>
      <c r="K10648" s="129"/>
      <c r="L10648" s="129">
        <v>0</v>
      </c>
      <c r="M10648" s="134" t="s">
        <v>24533</v>
      </c>
    </row>
    <row r="10649" spans="1:13" hidden="1" x14ac:dyDescent="0.25">
      <c r="A10649" s="128"/>
      <c r="B10649" s="2"/>
      <c r="C10649" s="139" t="s">
        <v>11156</v>
      </c>
      <c r="D10649" s="124" t="s">
        <v>11157</v>
      </c>
      <c r="E10649" s="118" t="s">
        <v>48</v>
      </c>
      <c r="F10649" s="124" t="s">
        <v>35249</v>
      </c>
      <c r="G10649" s="118" t="s">
        <v>2</v>
      </c>
      <c r="H10649" s="137"/>
      <c r="I10649" s="119"/>
      <c r="J10649" s="129"/>
      <c r="K10649" s="129"/>
      <c r="L10649" s="129">
        <v>0</v>
      </c>
      <c r="M10649" s="134" t="s">
        <v>24533</v>
      </c>
    </row>
    <row r="10650" spans="1:13" hidden="1" x14ac:dyDescent="0.25">
      <c r="A10650" s="128"/>
      <c r="B10650" s="2"/>
      <c r="C10650" s="139" t="s">
        <v>42204</v>
      </c>
      <c r="D10650" s="124" t="s">
        <v>42205</v>
      </c>
      <c r="E10650" s="118" t="s">
        <v>48</v>
      </c>
      <c r="F10650" s="124" t="s">
        <v>35249</v>
      </c>
      <c r="G10650" s="118" t="s">
        <v>2</v>
      </c>
      <c r="H10650" s="137">
        <v>46049</v>
      </c>
      <c r="I10650" s="119">
        <v>367.5</v>
      </c>
      <c r="J10650" s="129"/>
      <c r="K10650" s="129"/>
      <c r="L10650" s="129">
        <v>0</v>
      </c>
      <c r="M10650" s="134" t="s">
        <v>24533</v>
      </c>
    </row>
    <row r="10651" spans="1:13" hidden="1" x14ac:dyDescent="0.25">
      <c r="A10651" s="128"/>
      <c r="B10651" s="2"/>
      <c r="C10651" s="139" t="s">
        <v>11158</v>
      </c>
      <c r="D10651" s="124" t="s">
        <v>11159</v>
      </c>
      <c r="E10651" s="118" t="s">
        <v>48</v>
      </c>
      <c r="F10651" s="124" t="s">
        <v>35249</v>
      </c>
      <c r="G10651" s="118" t="s">
        <v>2</v>
      </c>
      <c r="H10651" s="137">
        <v>42745</v>
      </c>
      <c r="I10651" s="119">
        <v>112</v>
      </c>
      <c r="J10651" s="129"/>
      <c r="K10651" s="129"/>
      <c r="L10651" s="129">
        <v>0</v>
      </c>
      <c r="M10651" s="134" t="s">
        <v>24533</v>
      </c>
    </row>
    <row r="10652" spans="1:13" hidden="1" x14ac:dyDescent="0.25">
      <c r="A10652" s="128"/>
      <c r="B10652" s="2"/>
      <c r="C10652" s="139" t="s">
        <v>11160</v>
      </c>
      <c r="D10652" s="124" t="s">
        <v>11161</v>
      </c>
      <c r="E10652" s="118" t="s">
        <v>48</v>
      </c>
      <c r="F10652" s="124" t="s">
        <v>35249</v>
      </c>
      <c r="G10652" s="118" t="s">
        <v>30</v>
      </c>
      <c r="H10652" s="137">
        <v>42661</v>
      </c>
      <c r="I10652" s="119">
        <v>629.38</v>
      </c>
      <c r="J10652" s="129"/>
      <c r="K10652" s="129"/>
      <c r="L10652" s="129">
        <v>0</v>
      </c>
      <c r="M10652" s="134" t="s">
        <v>24533</v>
      </c>
    </row>
    <row r="10653" spans="1:13" hidden="1" x14ac:dyDescent="0.25">
      <c r="A10653" s="128"/>
      <c r="B10653" s="2"/>
      <c r="C10653" s="139" t="s">
        <v>11162</v>
      </c>
      <c r="D10653" s="124" t="s">
        <v>11163</v>
      </c>
      <c r="E10653" s="118" t="s">
        <v>1499</v>
      </c>
      <c r="F10653" s="124" t="s">
        <v>1500</v>
      </c>
      <c r="G10653" s="118" t="s">
        <v>2</v>
      </c>
      <c r="H10653" s="137">
        <v>43718</v>
      </c>
      <c r="I10653" s="119">
        <v>1221.43</v>
      </c>
      <c r="J10653" s="129"/>
      <c r="K10653" s="129"/>
      <c r="L10653" s="129">
        <v>0</v>
      </c>
      <c r="M10653" s="134" t="s">
        <v>24533</v>
      </c>
    </row>
    <row r="10654" spans="1:13" hidden="1" x14ac:dyDescent="0.25">
      <c r="A10654" s="128"/>
      <c r="B10654" s="2"/>
      <c r="C10654" s="139" t="s">
        <v>11162</v>
      </c>
      <c r="D10654" s="124" t="s">
        <v>11163</v>
      </c>
      <c r="E10654" s="118" t="s">
        <v>1513</v>
      </c>
      <c r="F10654" s="124" t="s">
        <v>1514</v>
      </c>
      <c r="G10654" s="118" t="s">
        <v>2</v>
      </c>
      <c r="H10654" s="137">
        <v>44566</v>
      </c>
      <c r="I10654" s="119">
        <v>110.14</v>
      </c>
      <c r="J10654" s="129"/>
      <c r="K10654" s="129"/>
      <c r="L10654" s="129">
        <v>0</v>
      </c>
      <c r="M10654" s="134" t="s">
        <v>24533</v>
      </c>
    </row>
    <row r="10655" spans="1:13" hidden="1" x14ac:dyDescent="0.25">
      <c r="A10655" s="128"/>
      <c r="B10655" s="2"/>
      <c r="C10655" s="139" t="s">
        <v>11162</v>
      </c>
      <c r="D10655" s="124" t="s">
        <v>11163</v>
      </c>
      <c r="E10655" s="118" t="s">
        <v>1651</v>
      </c>
      <c r="F10655" s="124" t="s">
        <v>1652</v>
      </c>
      <c r="G10655" s="118" t="s">
        <v>2</v>
      </c>
      <c r="H10655" s="137">
        <v>44476</v>
      </c>
      <c r="I10655" s="119">
        <v>2873.57</v>
      </c>
      <c r="J10655" s="129"/>
      <c r="K10655" s="129"/>
      <c r="L10655" s="129">
        <v>0</v>
      </c>
      <c r="M10655" s="134" t="s">
        <v>24533</v>
      </c>
    </row>
    <row r="10656" spans="1:13" hidden="1" x14ac:dyDescent="0.25">
      <c r="A10656" s="128"/>
      <c r="B10656" s="2"/>
      <c r="C10656" s="139" t="s">
        <v>11162</v>
      </c>
      <c r="D10656" s="124" t="s">
        <v>11163</v>
      </c>
      <c r="E10656" s="118" t="s">
        <v>1613</v>
      </c>
      <c r="F10656" s="124" t="s">
        <v>1614</v>
      </c>
      <c r="G10656" s="118" t="s">
        <v>2</v>
      </c>
      <c r="H10656" s="137">
        <v>43644</v>
      </c>
      <c r="I10656" s="119">
        <v>1199.1500000000001</v>
      </c>
      <c r="J10656" s="129"/>
      <c r="K10656" s="129"/>
      <c r="L10656" s="129">
        <v>0</v>
      </c>
      <c r="M10656" s="134" t="s">
        <v>24533</v>
      </c>
    </row>
    <row r="10657" spans="1:13" hidden="1" x14ac:dyDescent="0.25">
      <c r="A10657" s="128"/>
      <c r="B10657" s="2"/>
      <c r="C10657" s="139" t="s">
        <v>11162</v>
      </c>
      <c r="D10657" s="124" t="s">
        <v>11163</v>
      </c>
      <c r="E10657" s="118" t="s">
        <v>1615</v>
      </c>
      <c r="F10657" s="124" t="s">
        <v>1616</v>
      </c>
      <c r="G10657" s="118" t="s">
        <v>2</v>
      </c>
      <c r="H10657" s="137">
        <v>43644</v>
      </c>
      <c r="I10657" s="119">
        <v>1199.1500000000001</v>
      </c>
      <c r="J10657" s="129"/>
      <c r="K10657" s="129"/>
      <c r="L10657" s="129">
        <v>0</v>
      </c>
      <c r="M10657" s="134" t="s">
        <v>24533</v>
      </c>
    </row>
    <row r="10658" spans="1:13" hidden="1" x14ac:dyDescent="0.25">
      <c r="A10658" s="128"/>
      <c r="B10658" s="2"/>
      <c r="C10658" s="139" t="s">
        <v>11162</v>
      </c>
      <c r="D10658" s="124" t="s">
        <v>11163</v>
      </c>
      <c r="E10658" s="118" t="s">
        <v>1617</v>
      </c>
      <c r="F10658" s="124" t="s">
        <v>1618</v>
      </c>
      <c r="G10658" s="118" t="s">
        <v>2</v>
      </c>
      <c r="H10658" s="137">
        <v>43644</v>
      </c>
      <c r="I10658" s="119">
        <v>1199.1500000000001</v>
      </c>
      <c r="J10658" s="129"/>
      <c r="K10658" s="129"/>
      <c r="L10658" s="129">
        <v>0</v>
      </c>
      <c r="M10658" s="134" t="s">
        <v>24533</v>
      </c>
    </row>
    <row r="10659" spans="1:13" hidden="1" x14ac:dyDescent="0.25">
      <c r="A10659" s="128"/>
      <c r="B10659" s="2"/>
      <c r="C10659" s="139" t="s">
        <v>11162</v>
      </c>
      <c r="D10659" s="124" t="s">
        <v>11163</v>
      </c>
      <c r="E10659" s="118" t="s">
        <v>1645</v>
      </c>
      <c r="F10659" s="124" t="s">
        <v>1646</v>
      </c>
      <c r="G10659" s="118" t="s">
        <v>2</v>
      </c>
      <c r="H10659" s="137">
        <v>44907</v>
      </c>
      <c r="I10659" s="119">
        <v>2762.47</v>
      </c>
      <c r="J10659" s="129"/>
      <c r="K10659" s="129"/>
      <c r="L10659" s="129">
        <v>0</v>
      </c>
      <c r="M10659" s="134" t="s">
        <v>24533</v>
      </c>
    </row>
    <row r="10660" spans="1:13" hidden="1" x14ac:dyDescent="0.25">
      <c r="A10660" s="128"/>
      <c r="B10660" s="2"/>
      <c r="C10660" s="139" t="s">
        <v>11164</v>
      </c>
      <c r="D10660" s="124" t="s">
        <v>11165</v>
      </c>
      <c r="E10660" s="118" t="s">
        <v>48</v>
      </c>
      <c r="F10660" s="124" t="s">
        <v>35249</v>
      </c>
      <c r="G10660" s="118" t="s">
        <v>30</v>
      </c>
      <c r="H10660" s="137">
        <v>45226</v>
      </c>
      <c r="I10660" s="119">
        <v>800</v>
      </c>
      <c r="J10660" s="129"/>
      <c r="K10660" s="129"/>
      <c r="L10660" s="129">
        <v>0</v>
      </c>
      <c r="M10660" s="134" t="s">
        <v>24534</v>
      </c>
    </row>
    <row r="10661" spans="1:13" hidden="1" x14ac:dyDescent="0.25">
      <c r="A10661" s="128"/>
      <c r="B10661" s="2"/>
      <c r="C10661" s="139" t="s">
        <v>11166</v>
      </c>
      <c r="D10661" s="124" t="s">
        <v>11167</v>
      </c>
      <c r="E10661" s="118" t="s">
        <v>48</v>
      </c>
      <c r="F10661" s="124" t="s">
        <v>35249</v>
      </c>
      <c r="G10661" s="118" t="s">
        <v>2</v>
      </c>
      <c r="H10661" s="137">
        <v>42745</v>
      </c>
      <c r="I10661" s="119">
        <v>140</v>
      </c>
      <c r="J10661" s="129"/>
      <c r="K10661" s="129"/>
      <c r="L10661" s="129">
        <v>0</v>
      </c>
      <c r="M10661" s="134" t="s">
        <v>24534</v>
      </c>
    </row>
    <row r="10662" spans="1:13" hidden="1" x14ac:dyDescent="0.25">
      <c r="A10662" s="128"/>
      <c r="B10662" s="2"/>
      <c r="C10662" s="139" t="s">
        <v>42206</v>
      </c>
      <c r="D10662" s="124" t="s">
        <v>42207</v>
      </c>
      <c r="E10662" s="118" t="s">
        <v>48</v>
      </c>
      <c r="F10662" s="124" t="s">
        <v>35249</v>
      </c>
      <c r="G10662" s="118" t="s">
        <v>2</v>
      </c>
      <c r="H10662" s="137">
        <v>46022</v>
      </c>
      <c r="I10662" s="119">
        <v>408.91</v>
      </c>
      <c r="J10662" s="129"/>
      <c r="K10662" s="129"/>
      <c r="L10662" s="129">
        <v>0</v>
      </c>
      <c r="M10662" s="134" t="s">
        <v>24534</v>
      </c>
    </row>
    <row r="10663" spans="1:13" hidden="1" x14ac:dyDescent="0.25">
      <c r="A10663" s="128"/>
      <c r="B10663" s="2"/>
      <c r="C10663" s="139" t="s">
        <v>11168</v>
      </c>
      <c r="D10663" s="124" t="s">
        <v>11169</v>
      </c>
      <c r="E10663" s="118" t="s">
        <v>48</v>
      </c>
      <c r="F10663" s="124" t="s">
        <v>35249</v>
      </c>
      <c r="G10663" s="118" t="s">
        <v>2</v>
      </c>
      <c r="H10663" s="137">
        <v>42886</v>
      </c>
      <c r="I10663" s="119">
        <v>140</v>
      </c>
      <c r="J10663" s="129"/>
      <c r="K10663" s="129"/>
      <c r="L10663" s="129">
        <v>0</v>
      </c>
      <c r="M10663" s="134" t="s">
        <v>24534</v>
      </c>
    </row>
    <row r="10664" spans="1:13" hidden="1" x14ac:dyDescent="0.25">
      <c r="A10664" s="128"/>
      <c r="B10664" s="2"/>
      <c r="C10664" s="139" t="s">
        <v>11170</v>
      </c>
      <c r="D10664" s="124" t="s">
        <v>11171</v>
      </c>
      <c r="E10664" s="118" t="s">
        <v>48</v>
      </c>
      <c r="F10664" s="124" t="s">
        <v>35249</v>
      </c>
      <c r="G10664" s="118" t="s">
        <v>2</v>
      </c>
      <c r="H10664" s="137">
        <v>42808</v>
      </c>
      <c r="I10664" s="119">
        <v>140</v>
      </c>
      <c r="J10664" s="129"/>
      <c r="K10664" s="129"/>
      <c r="L10664" s="129">
        <v>0</v>
      </c>
      <c r="M10664" s="134" t="s">
        <v>24534</v>
      </c>
    </row>
    <row r="10665" spans="1:13" hidden="1" x14ac:dyDescent="0.25">
      <c r="A10665" s="128"/>
      <c r="B10665" s="2"/>
      <c r="C10665" s="139" t="s">
        <v>42208</v>
      </c>
      <c r="D10665" s="124" t="s">
        <v>42209</v>
      </c>
      <c r="E10665" s="118" t="s">
        <v>48</v>
      </c>
      <c r="F10665" s="124" t="s">
        <v>35249</v>
      </c>
      <c r="G10665" s="118" t="s">
        <v>2</v>
      </c>
      <c r="H10665" s="137">
        <v>46022</v>
      </c>
      <c r="I10665" s="119">
        <v>408.91</v>
      </c>
      <c r="J10665" s="129"/>
      <c r="K10665" s="129"/>
      <c r="L10665" s="129">
        <v>0</v>
      </c>
      <c r="M10665" s="134" t="s">
        <v>24534</v>
      </c>
    </row>
    <row r="10666" spans="1:13" hidden="1" x14ac:dyDescent="0.25">
      <c r="A10666" s="128"/>
      <c r="B10666" s="2"/>
      <c r="C10666" s="139" t="s">
        <v>32805</v>
      </c>
      <c r="D10666" s="124" t="s">
        <v>32806</v>
      </c>
      <c r="E10666" s="118" t="s">
        <v>48</v>
      </c>
      <c r="F10666" s="124" t="s">
        <v>35249</v>
      </c>
      <c r="G10666" s="118" t="s">
        <v>236</v>
      </c>
      <c r="H10666" s="137"/>
      <c r="I10666" s="119"/>
      <c r="J10666" s="129"/>
      <c r="K10666" s="129"/>
      <c r="L10666" s="129">
        <v>0</v>
      </c>
      <c r="M10666" s="134" t="s">
        <v>24534</v>
      </c>
    </row>
    <row r="10667" spans="1:13" hidden="1" x14ac:dyDescent="0.25">
      <c r="A10667" s="128"/>
      <c r="B10667" s="2"/>
      <c r="C10667" s="139" t="s">
        <v>32175</v>
      </c>
      <c r="D10667" s="124" t="s">
        <v>32176</v>
      </c>
      <c r="E10667" s="118" t="s">
        <v>48</v>
      </c>
      <c r="F10667" s="124" t="s">
        <v>35249</v>
      </c>
      <c r="G10667" s="118" t="s">
        <v>236</v>
      </c>
      <c r="H10667" s="137"/>
      <c r="I10667" s="119"/>
      <c r="J10667" s="129"/>
      <c r="K10667" s="129"/>
      <c r="L10667" s="129">
        <v>0</v>
      </c>
      <c r="M10667" s="134" t="s">
        <v>24534</v>
      </c>
    </row>
    <row r="10668" spans="1:13" hidden="1" x14ac:dyDescent="0.25">
      <c r="A10668" s="128"/>
      <c r="B10668" s="2"/>
      <c r="C10668" s="139" t="s">
        <v>33361</v>
      </c>
      <c r="D10668" s="124" t="s">
        <v>33362</v>
      </c>
      <c r="E10668" s="118" t="s">
        <v>48</v>
      </c>
      <c r="F10668" s="124" t="s">
        <v>35249</v>
      </c>
      <c r="G10668" s="118" t="s">
        <v>236</v>
      </c>
      <c r="H10668" s="137"/>
      <c r="I10668" s="119"/>
      <c r="J10668" s="129"/>
      <c r="K10668" s="129"/>
      <c r="L10668" s="129">
        <v>0</v>
      </c>
      <c r="M10668" s="134" t="s">
        <v>24534</v>
      </c>
    </row>
    <row r="10669" spans="1:13" hidden="1" x14ac:dyDescent="0.25">
      <c r="A10669" s="128"/>
      <c r="B10669" s="2"/>
      <c r="C10669" s="139" t="s">
        <v>33364</v>
      </c>
      <c r="D10669" s="124" t="s">
        <v>33365</v>
      </c>
      <c r="E10669" s="118" t="s">
        <v>48</v>
      </c>
      <c r="F10669" s="124" t="s">
        <v>35249</v>
      </c>
      <c r="G10669" s="118" t="s">
        <v>236</v>
      </c>
      <c r="H10669" s="137"/>
      <c r="I10669" s="119"/>
      <c r="J10669" s="129"/>
      <c r="K10669" s="129"/>
      <c r="L10669" s="129">
        <v>0</v>
      </c>
      <c r="M10669" s="134" t="s">
        <v>24534</v>
      </c>
    </row>
    <row r="10670" spans="1:13" hidden="1" x14ac:dyDescent="0.25">
      <c r="A10670" s="128"/>
      <c r="B10670" s="2"/>
      <c r="C10670" s="139" t="s">
        <v>32141</v>
      </c>
      <c r="D10670" s="124" t="s">
        <v>32142</v>
      </c>
      <c r="E10670" s="118" t="s">
        <v>48</v>
      </c>
      <c r="F10670" s="124" t="s">
        <v>35249</v>
      </c>
      <c r="G10670" s="118" t="s">
        <v>236</v>
      </c>
      <c r="H10670" s="137"/>
      <c r="I10670" s="119"/>
      <c r="J10670" s="129"/>
      <c r="K10670" s="129"/>
      <c r="L10670" s="129">
        <v>0</v>
      </c>
      <c r="M10670" s="134" t="s">
        <v>24534</v>
      </c>
    </row>
    <row r="10671" spans="1:13" hidden="1" x14ac:dyDescent="0.25">
      <c r="A10671" s="128"/>
      <c r="B10671" s="2"/>
      <c r="C10671" s="139" t="s">
        <v>31380</v>
      </c>
      <c r="D10671" s="124" t="s">
        <v>31381</v>
      </c>
      <c r="E10671" s="118" t="s">
        <v>48</v>
      </c>
      <c r="F10671" s="124" t="s">
        <v>35249</v>
      </c>
      <c r="G10671" s="118" t="s">
        <v>236</v>
      </c>
      <c r="H10671" s="137"/>
      <c r="I10671" s="119"/>
      <c r="J10671" s="129"/>
      <c r="K10671" s="129"/>
      <c r="L10671" s="129">
        <v>0</v>
      </c>
      <c r="M10671" s="134" t="s">
        <v>24534</v>
      </c>
    </row>
    <row r="10672" spans="1:13" hidden="1" x14ac:dyDescent="0.25">
      <c r="A10672" s="128"/>
      <c r="B10672" s="2"/>
      <c r="C10672" s="139" t="s">
        <v>42210</v>
      </c>
      <c r="D10672" s="124" t="s">
        <v>42211</v>
      </c>
      <c r="E10672" s="118" t="s">
        <v>42212</v>
      </c>
      <c r="F10672" s="124" t="s">
        <v>42213</v>
      </c>
      <c r="G10672" s="118" t="s">
        <v>30</v>
      </c>
      <c r="H10672" s="137">
        <v>45903</v>
      </c>
      <c r="I10672" s="119">
        <v>1747</v>
      </c>
      <c r="J10672" s="129"/>
      <c r="K10672" s="129"/>
      <c r="L10672" s="129">
        <v>0</v>
      </c>
      <c r="M10672" s="134" t="s">
        <v>24534</v>
      </c>
    </row>
    <row r="10673" spans="1:13" hidden="1" x14ac:dyDescent="0.25">
      <c r="A10673" s="128"/>
      <c r="B10673" s="2"/>
      <c r="C10673" s="139" t="s">
        <v>42210</v>
      </c>
      <c r="D10673" s="124" t="s">
        <v>42211</v>
      </c>
      <c r="E10673" s="118" t="s">
        <v>42214</v>
      </c>
      <c r="F10673" s="124" t="s">
        <v>42215</v>
      </c>
      <c r="G10673" s="118" t="s">
        <v>30</v>
      </c>
      <c r="H10673" s="137">
        <v>45903</v>
      </c>
      <c r="I10673" s="119">
        <v>1747</v>
      </c>
      <c r="J10673" s="129"/>
      <c r="K10673" s="129"/>
      <c r="L10673" s="129">
        <v>0</v>
      </c>
      <c r="M10673" s="134" t="s">
        <v>24534</v>
      </c>
    </row>
    <row r="10674" spans="1:13" hidden="1" x14ac:dyDescent="0.25">
      <c r="A10674" s="128"/>
      <c r="B10674" s="2"/>
      <c r="C10674" s="139" t="s">
        <v>11172</v>
      </c>
      <c r="D10674" s="124" t="s">
        <v>11173</v>
      </c>
      <c r="E10674" s="118" t="s">
        <v>48</v>
      </c>
      <c r="F10674" s="124" t="s">
        <v>35249</v>
      </c>
      <c r="G10674" s="118" t="s">
        <v>30</v>
      </c>
      <c r="H10674" s="137">
        <v>40966</v>
      </c>
      <c r="I10674" s="119">
        <v>2932.17</v>
      </c>
      <c r="J10674" s="129"/>
      <c r="K10674" s="129"/>
      <c r="L10674" s="129">
        <v>0</v>
      </c>
      <c r="M10674" s="134" t="s">
        <v>24535</v>
      </c>
    </row>
    <row r="10675" spans="1:13" hidden="1" x14ac:dyDescent="0.25">
      <c r="A10675" s="128"/>
      <c r="B10675" s="2"/>
      <c r="C10675" s="139" t="s">
        <v>31465</v>
      </c>
      <c r="D10675" s="124" t="s">
        <v>31466</v>
      </c>
      <c r="E10675" s="118" t="s">
        <v>48</v>
      </c>
      <c r="F10675" s="124" t="s">
        <v>35249</v>
      </c>
      <c r="G10675" s="118" t="s">
        <v>2</v>
      </c>
      <c r="H10675" s="137"/>
      <c r="I10675" s="119"/>
      <c r="J10675" s="129"/>
      <c r="K10675" s="129"/>
      <c r="L10675" s="129">
        <v>0</v>
      </c>
      <c r="M10675" s="134" t="s">
        <v>24535</v>
      </c>
    </row>
    <row r="10676" spans="1:13" hidden="1" x14ac:dyDescent="0.25">
      <c r="A10676" s="128"/>
      <c r="B10676" s="2"/>
      <c r="C10676" s="139" t="s">
        <v>31369</v>
      </c>
      <c r="D10676" s="124" t="s">
        <v>31370</v>
      </c>
      <c r="E10676" s="118" t="s">
        <v>48</v>
      </c>
      <c r="F10676" s="124" t="s">
        <v>35249</v>
      </c>
      <c r="G10676" s="118" t="s">
        <v>2</v>
      </c>
      <c r="H10676" s="137"/>
      <c r="I10676" s="119"/>
      <c r="J10676" s="129"/>
      <c r="K10676" s="129"/>
      <c r="L10676" s="129">
        <v>0</v>
      </c>
      <c r="M10676" s="134" t="s">
        <v>24535</v>
      </c>
    </row>
    <row r="10677" spans="1:13" hidden="1" x14ac:dyDescent="0.25">
      <c r="A10677" s="128"/>
      <c r="B10677" s="2"/>
      <c r="C10677" s="139" t="s">
        <v>11174</v>
      </c>
      <c r="D10677" s="124" t="s">
        <v>11175</v>
      </c>
      <c r="E10677" s="118" t="s">
        <v>1499</v>
      </c>
      <c r="F10677" s="124" t="s">
        <v>1500</v>
      </c>
      <c r="G10677" s="118" t="s">
        <v>2</v>
      </c>
      <c r="H10677" s="137">
        <v>43636</v>
      </c>
      <c r="I10677" s="119">
        <v>2192.2600000000002</v>
      </c>
      <c r="J10677" s="129"/>
      <c r="K10677" s="129"/>
      <c r="L10677" s="129">
        <v>0</v>
      </c>
      <c r="M10677" s="134" t="s">
        <v>24535</v>
      </c>
    </row>
    <row r="10678" spans="1:13" hidden="1" x14ac:dyDescent="0.25">
      <c r="A10678" s="128"/>
      <c r="B10678" s="2"/>
      <c r="C10678" s="139" t="s">
        <v>11174</v>
      </c>
      <c r="D10678" s="124" t="s">
        <v>11175</v>
      </c>
      <c r="E10678" s="118" t="s">
        <v>1513</v>
      </c>
      <c r="F10678" s="124" t="s">
        <v>1514</v>
      </c>
      <c r="G10678" s="118" t="s">
        <v>2</v>
      </c>
      <c r="H10678" s="137">
        <v>43636</v>
      </c>
      <c r="I10678" s="119">
        <v>2192.2199999999998</v>
      </c>
      <c r="J10678" s="129"/>
      <c r="K10678" s="129"/>
      <c r="L10678" s="129">
        <v>0</v>
      </c>
      <c r="M10678" s="134" t="s">
        <v>24535</v>
      </c>
    </row>
    <row r="10679" spans="1:13" hidden="1" x14ac:dyDescent="0.25">
      <c r="A10679" s="128"/>
      <c r="B10679" s="2"/>
      <c r="C10679" s="139" t="s">
        <v>11174</v>
      </c>
      <c r="D10679" s="124" t="s">
        <v>11175</v>
      </c>
      <c r="E10679" s="118" t="s">
        <v>1651</v>
      </c>
      <c r="F10679" s="124" t="s">
        <v>1652</v>
      </c>
      <c r="G10679" s="118" t="s">
        <v>2</v>
      </c>
      <c r="H10679" s="137">
        <v>43636</v>
      </c>
      <c r="I10679" s="119">
        <v>2192.2600000000002</v>
      </c>
      <c r="J10679" s="129"/>
      <c r="K10679" s="129"/>
      <c r="L10679" s="129">
        <v>0</v>
      </c>
      <c r="M10679" s="134" t="s">
        <v>24535</v>
      </c>
    </row>
    <row r="10680" spans="1:13" hidden="1" x14ac:dyDescent="0.25">
      <c r="A10680" s="128"/>
      <c r="B10680" s="2"/>
      <c r="C10680" s="139" t="s">
        <v>11174</v>
      </c>
      <c r="D10680" s="124" t="s">
        <v>11175</v>
      </c>
      <c r="E10680" s="118" t="s">
        <v>1613</v>
      </c>
      <c r="F10680" s="124" t="s">
        <v>1614</v>
      </c>
      <c r="G10680" s="118" t="s">
        <v>2</v>
      </c>
      <c r="H10680" s="137">
        <v>43636</v>
      </c>
      <c r="I10680" s="119">
        <v>2192.2600000000002</v>
      </c>
      <c r="J10680" s="129"/>
      <c r="K10680" s="129"/>
      <c r="L10680" s="129">
        <v>0</v>
      </c>
      <c r="M10680" s="134" t="s">
        <v>24535</v>
      </c>
    </row>
    <row r="10681" spans="1:13" hidden="1" x14ac:dyDescent="0.25">
      <c r="A10681" s="128"/>
      <c r="B10681" s="2"/>
      <c r="C10681" s="139" t="s">
        <v>11174</v>
      </c>
      <c r="D10681" s="124" t="s">
        <v>11175</v>
      </c>
      <c r="E10681" s="118" t="s">
        <v>1635</v>
      </c>
      <c r="F10681" s="124" t="s">
        <v>1636</v>
      </c>
      <c r="G10681" s="118" t="s">
        <v>2</v>
      </c>
      <c r="H10681" s="137">
        <v>43636</v>
      </c>
      <c r="I10681" s="119">
        <v>2192.2199999999998</v>
      </c>
      <c r="J10681" s="129"/>
      <c r="K10681" s="129"/>
      <c r="L10681" s="129">
        <v>0</v>
      </c>
      <c r="M10681" s="134" t="s">
        <v>24535</v>
      </c>
    </row>
    <row r="10682" spans="1:13" hidden="1" x14ac:dyDescent="0.25">
      <c r="A10682" s="128"/>
      <c r="B10682" s="2"/>
      <c r="C10682" s="139" t="s">
        <v>11174</v>
      </c>
      <c r="D10682" s="124" t="s">
        <v>11175</v>
      </c>
      <c r="E10682" s="118" t="s">
        <v>1617</v>
      </c>
      <c r="F10682" s="124" t="s">
        <v>1618</v>
      </c>
      <c r="G10682" s="118" t="s">
        <v>2</v>
      </c>
      <c r="H10682" s="137">
        <v>43636</v>
      </c>
      <c r="I10682" s="119">
        <v>2192.2600000000002</v>
      </c>
      <c r="J10682" s="129"/>
      <c r="K10682" s="129"/>
      <c r="L10682" s="129">
        <v>0</v>
      </c>
      <c r="M10682" s="134" t="s">
        <v>24535</v>
      </c>
    </row>
    <row r="10683" spans="1:13" hidden="1" x14ac:dyDescent="0.25">
      <c r="A10683" s="128"/>
      <c r="B10683" s="2"/>
      <c r="C10683" s="139" t="s">
        <v>11174</v>
      </c>
      <c r="D10683" s="124" t="s">
        <v>11175</v>
      </c>
      <c r="E10683" s="118" t="s">
        <v>1645</v>
      </c>
      <c r="F10683" s="124" t="s">
        <v>1646</v>
      </c>
      <c r="G10683" s="118" t="s">
        <v>2</v>
      </c>
      <c r="H10683" s="137">
        <v>43636</v>
      </c>
      <c r="I10683" s="119">
        <v>2192.2600000000002</v>
      </c>
      <c r="J10683" s="129"/>
      <c r="K10683" s="129"/>
      <c r="L10683" s="129">
        <v>0</v>
      </c>
      <c r="M10683" s="134" t="s">
        <v>24535</v>
      </c>
    </row>
    <row r="10684" spans="1:13" hidden="1" x14ac:dyDescent="0.25">
      <c r="A10684" s="128"/>
      <c r="B10684" s="2"/>
      <c r="C10684" s="139" t="s">
        <v>30957</v>
      </c>
      <c r="D10684" s="124" t="s">
        <v>30958</v>
      </c>
      <c r="E10684" s="118" t="s">
        <v>48</v>
      </c>
      <c r="F10684" s="124" t="s">
        <v>35249</v>
      </c>
      <c r="G10684" s="118" t="s">
        <v>2</v>
      </c>
      <c r="H10684" s="137"/>
      <c r="I10684" s="119"/>
      <c r="J10684" s="129"/>
      <c r="K10684" s="129"/>
      <c r="L10684" s="129">
        <v>0</v>
      </c>
      <c r="M10684" s="134" t="s">
        <v>24535</v>
      </c>
    </row>
    <row r="10685" spans="1:13" hidden="1" x14ac:dyDescent="0.25">
      <c r="A10685" s="128"/>
      <c r="B10685" s="2"/>
      <c r="C10685" s="139" t="s">
        <v>11176</v>
      </c>
      <c r="D10685" s="124" t="s">
        <v>11177</v>
      </c>
      <c r="E10685" s="118" t="s">
        <v>48</v>
      </c>
      <c r="F10685" s="124" t="s">
        <v>35249</v>
      </c>
      <c r="G10685" s="118" t="s">
        <v>2</v>
      </c>
      <c r="H10685" s="137">
        <v>43602</v>
      </c>
      <c r="I10685" s="119">
        <v>1964.97</v>
      </c>
      <c r="J10685" s="129"/>
      <c r="K10685" s="129"/>
      <c r="L10685" s="129">
        <v>0</v>
      </c>
      <c r="M10685" s="134" t="s">
        <v>24535</v>
      </c>
    </row>
    <row r="10686" spans="1:13" hidden="1" x14ac:dyDescent="0.25">
      <c r="A10686" s="128"/>
      <c r="B10686" s="2"/>
      <c r="C10686" s="139" t="s">
        <v>29778</v>
      </c>
      <c r="D10686" s="124" t="s">
        <v>29779</v>
      </c>
      <c r="E10686" s="118" t="s">
        <v>48</v>
      </c>
      <c r="F10686" s="124" t="s">
        <v>35249</v>
      </c>
      <c r="G10686" s="118" t="s">
        <v>2</v>
      </c>
      <c r="H10686" s="137"/>
      <c r="I10686" s="119"/>
      <c r="J10686" s="129"/>
      <c r="K10686" s="129"/>
      <c r="L10686" s="129">
        <v>0</v>
      </c>
      <c r="M10686" s="134" t="s">
        <v>24535</v>
      </c>
    </row>
    <row r="10687" spans="1:13" hidden="1" x14ac:dyDescent="0.25">
      <c r="A10687" s="128"/>
      <c r="B10687" s="2"/>
      <c r="C10687" s="139" t="s">
        <v>11178</v>
      </c>
      <c r="D10687" s="124" t="s">
        <v>11179</v>
      </c>
      <c r="E10687" s="118" t="s">
        <v>48</v>
      </c>
      <c r="F10687" s="124" t="s">
        <v>35249</v>
      </c>
      <c r="G10687" s="118" t="s">
        <v>2</v>
      </c>
      <c r="H10687" s="137">
        <v>43017</v>
      </c>
      <c r="I10687" s="119">
        <v>1088.29</v>
      </c>
      <c r="J10687" s="129"/>
      <c r="K10687" s="129"/>
      <c r="L10687" s="129">
        <v>0</v>
      </c>
      <c r="M10687" s="134" t="s">
        <v>24535</v>
      </c>
    </row>
    <row r="10688" spans="1:13" hidden="1" x14ac:dyDescent="0.25">
      <c r="A10688" s="128"/>
      <c r="B10688" s="2"/>
      <c r="C10688" s="139" t="s">
        <v>11180</v>
      </c>
      <c r="D10688" s="124" t="s">
        <v>11181</v>
      </c>
      <c r="E10688" s="118" t="s">
        <v>48</v>
      </c>
      <c r="F10688" s="124" t="s">
        <v>35249</v>
      </c>
      <c r="G10688" s="118" t="s">
        <v>2</v>
      </c>
      <c r="H10688" s="137">
        <v>43017</v>
      </c>
      <c r="I10688" s="119">
        <v>1464.8</v>
      </c>
      <c r="J10688" s="129"/>
      <c r="K10688" s="129"/>
      <c r="L10688" s="129">
        <v>0</v>
      </c>
      <c r="M10688" s="134" t="s">
        <v>24535</v>
      </c>
    </row>
    <row r="10689" spans="1:13" hidden="1" x14ac:dyDescent="0.25">
      <c r="A10689" s="128"/>
      <c r="B10689" s="2"/>
      <c r="C10689" s="139" t="s">
        <v>11182</v>
      </c>
      <c r="D10689" s="124" t="s">
        <v>11183</v>
      </c>
      <c r="E10689" s="118" t="s">
        <v>48</v>
      </c>
      <c r="F10689" s="124" t="s">
        <v>35249</v>
      </c>
      <c r="G10689" s="118" t="s">
        <v>30</v>
      </c>
      <c r="H10689" s="137">
        <v>42054</v>
      </c>
      <c r="I10689" s="119">
        <v>502.2</v>
      </c>
      <c r="J10689" s="129"/>
      <c r="K10689" s="129"/>
      <c r="L10689" s="129">
        <v>0</v>
      </c>
      <c r="M10689" s="134" t="s">
        <v>24535</v>
      </c>
    </row>
    <row r="10690" spans="1:13" hidden="1" x14ac:dyDescent="0.25">
      <c r="A10690" s="128"/>
      <c r="B10690" s="2"/>
      <c r="C10690" s="139" t="s">
        <v>34356</v>
      </c>
      <c r="D10690" s="124" t="s">
        <v>34357</v>
      </c>
      <c r="E10690" s="118" t="s">
        <v>48</v>
      </c>
      <c r="F10690" s="124" t="s">
        <v>35249</v>
      </c>
      <c r="G10690" s="118" t="s">
        <v>30</v>
      </c>
      <c r="H10690" s="137">
        <v>45636</v>
      </c>
      <c r="I10690" s="119">
        <v>2451.6</v>
      </c>
      <c r="J10690" s="129"/>
      <c r="K10690" s="129"/>
      <c r="L10690" s="129">
        <v>0</v>
      </c>
      <c r="M10690" s="134" t="s">
        <v>24535</v>
      </c>
    </row>
    <row r="10691" spans="1:13" hidden="1" x14ac:dyDescent="0.25">
      <c r="A10691" s="128"/>
      <c r="B10691" s="2"/>
      <c r="C10691" s="139" t="s">
        <v>11184</v>
      </c>
      <c r="D10691" s="124" t="s">
        <v>11185</v>
      </c>
      <c r="E10691" s="118" t="s">
        <v>48</v>
      </c>
      <c r="F10691" s="124" t="s">
        <v>35249</v>
      </c>
      <c r="G10691" s="118" t="s">
        <v>30</v>
      </c>
      <c r="H10691" s="137">
        <v>46002</v>
      </c>
      <c r="I10691" s="119">
        <v>2512.8000000000002</v>
      </c>
      <c r="J10691" s="129"/>
      <c r="K10691" s="129"/>
      <c r="L10691" s="129">
        <v>0</v>
      </c>
      <c r="M10691" s="134" t="s">
        <v>24535</v>
      </c>
    </row>
    <row r="10692" spans="1:13" hidden="1" x14ac:dyDescent="0.25">
      <c r="A10692" s="128"/>
      <c r="B10692" s="2"/>
      <c r="C10692" s="139" t="s">
        <v>28467</v>
      </c>
      <c r="D10692" s="124" t="s">
        <v>28468</v>
      </c>
      <c r="E10692" s="118" t="s">
        <v>48</v>
      </c>
      <c r="F10692" s="124" t="s">
        <v>35249</v>
      </c>
      <c r="G10692" s="118" t="s">
        <v>30</v>
      </c>
      <c r="H10692" s="137">
        <v>45146</v>
      </c>
      <c r="I10692" s="119">
        <v>2701.8</v>
      </c>
      <c r="J10692" s="129"/>
      <c r="K10692" s="129"/>
      <c r="L10692" s="129">
        <v>0</v>
      </c>
      <c r="M10692" s="134" t="s">
        <v>24535</v>
      </c>
    </row>
    <row r="10693" spans="1:13" hidden="1" x14ac:dyDescent="0.25">
      <c r="A10693" s="128"/>
      <c r="B10693" s="2"/>
      <c r="C10693" s="139" t="s">
        <v>11186</v>
      </c>
      <c r="D10693" s="124" t="s">
        <v>11187</v>
      </c>
      <c r="E10693" s="118" t="s">
        <v>48</v>
      </c>
      <c r="F10693" s="124" t="s">
        <v>35249</v>
      </c>
      <c r="G10693" s="118" t="s">
        <v>30</v>
      </c>
      <c r="H10693" s="137">
        <v>45979</v>
      </c>
      <c r="I10693" s="119">
        <v>2763.8</v>
      </c>
      <c r="J10693" s="129"/>
      <c r="K10693" s="129"/>
      <c r="L10693" s="129">
        <v>0</v>
      </c>
      <c r="M10693" s="134" t="s">
        <v>24535</v>
      </c>
    </row>
    <row r="10694" spans="1:13" hidden="1" x14ac:dyDescent="0.25">
      <c r="A10694" s="128"/>
      <c r="B10694" s="2"/>
      <c r="C10694" s="139" t="s">
        <v>42216</v>
      </c>
      <c r="D10694" s="124" t="s">
        <v>42217</v>
      </c>
      <c r="E10694" s="118" t="s">
        <v>48</v>
      </c>
      <c r="F10694" s="124" t="s">
        <v>35249</v>
      </c>
      <c r="G10694" s="118" t="s">
        <v>30</v>
      </c>
      <c r="H10694" s="137">
        <v>46105</v>
      </c>
      <c r="I10694" s="119">
        <v>2079</v>
      </c>
      <c r="J10694" s="129"/>
      <c r="K10694" s="129"/>
      <c r="L10694" s="129">
        <v>0</v>
      </c>
      <c r="M10694" s="134" t="s">
        <v>24535</v>
      </c>
    </row>
    <row r="10695" spans="1:13" hidden="1" x14ac:dyDescent="0.25">
      <c r="A10695" s="128"/>
      <c r="B10695" s="2"/>
      <c r="C10695" s="139" t="s">
        <v>28808</v>
      </c>
      <c r="D10695" s="124" t="s">
        <v>28809</v>
      </c>
      <c r="E10695" s="118" t="s">
        <v>48</v>
      </c>
      <c r="F10695" s="124" t="s">
        <v>35249</v>
      </c>
      <c r="G10695" s="118" t="s">
        <v>2</v>
      </c>
      <c r="H10695" s="137"/>
      <c r="I10695" s="119"/>
      <c r="J10695" s="129"/>
      <c r="K10695" s="129"/>
      <c r="L10695" s="129">
        <v>0</v>
      </c>
      <c r="M10695" s="134" t="s">
        <v>24535</v>
      </c>
    </row>
    <row r="10696" spans="1:13" hidden="1" x14ac:dyDescent="0.25">
      <c r="A10696" s="128"/>
      <c r="B10696" s="2"/>
      <c r="C10696" s="139" t="s">
        <v>11188</v>
      </c>
      <c r="D10696" s="124" t="s">
        <v>11189</v>
      </c>
      <c r="E10696" s="118" t="s">
        <v>48</v>
      </c>
      <c r="F10696" s="124" t="s">
        <v>35249</v>
      </c>
      <c r="G10696" s="118" t="s">
        <v>2</v>
      </c>
      <c r="H10696" s="137">
        <v>44916</v>
      </c>
      <c r="I10696" s="119">
        <v>3586.78</v>
      </c>
      <c r="J10696" s="129"/>
      <c r="K10696" s="129"/>
      <c r="L10696" s="129">
        <v>0</v>
      </c>
      <c r="M10696" s="134" t="s">
        <v>24535</v>
      </c>
    </row>
    <row r="10697" spans="1:13" hidden="1" x14ac:dyDescent="0.25">
      <c r="A10697" s="128"/>
      <c r="B10697" s="2"/>
      <c r="C10697" s="139" t="s">
        <v>42218</v>
      </c>
      <c r="D10697" s="124" t="s">
        <v>42219</v>
      </c>
      <c r="E10697" s="118" t="s">
        <v>48</v>
      </c>
      <c r="F10697" s="124" t="s">
        <v>35249</v>
      </c>
      <c r="G10697" s="118" t="s">
        <v>2</v>
      </c>
      <c r="H10697" s="137">
        <v>45833</v>
      </c>
      <c r="I10697" s="119">
        <v>595</v>
      </c>
      <c r="J10697" s="129"/>
      <c r="K10697" s="129"/>
      <c r="L10697" s="129">
        <v>0</v>
      </c>
      <c r="M10697" s="134" t="s">
        <v>24535</v>
      </c>
    </row>
    <row r="10698" spans="1:13" hidden="1" x14ac:dyDescent="0.25">
      <c r="A10698" s="128"/>
      <c r="B10698" s="2"/>
      <c r="C10698" s="139" t="s">
        <v>11190</v>
      </c>
      <c r="D10698" s="124" t="s">
        <v>11191</v>
      </c>
      <c r="E10698" s="118" t="s">
        <v>48</v>
      </c>
      <c r="F10698" s="124" t="s">
        <v>35249</v>
      </c>
      <c r="G10698" s="118" t="s">
        <v>2</v>
      </c>
      <c r="H10698" s="137">
        <v>43222</v>
      </c>
      <c r="I10698" s="119">
        <v>10602.14</v>
      </c>
      <c r="J10698" s="129"/>
      <c r="K10698" s="129"/>
      <c r="L10698" s="129">
        <v>0</v>
      </c>
      <c r="M10698" s="134" t="s">
        <v>24535</v>
      </c>
    </row>
    <row r="10699" spans="1:13" hidden="1" x14ac:dyDescent="0.25">
      <c r="A10699" s="128"/>
      <c r="B10699" s="2"/>
      <c r="C10699" s="139" t="s">
        <v>11192</v>
      </c>
      <c r="D10699" s="124" t="s">
        <v>11193</v>
      </c>
      <c r="E10699" s="118" t="s">
        <v>48</v>
      </c>
      <c r="F10699" s="124" t="s">
        <v>35249</v>
      </c>
      <c r="G10699" s="118" t="s">
        <v>34659</v>
      </c>
      <c r="H10699" s="137">
        <v>45989</v>
      </c>
      <c r="I10699" s="119">
        <v>217</v>
      </c>
      <c r="J10699" s="129"/>
      <c r="K10699" s="129"/>
      <c r="L10699" s="129">
        <v>0</v>
      </c>
      <c r="M10699" s="134" t="s">
        <v>24535</v>
      </c>
    </row>
    <row r="10700" spans="1:13" hidden="1" x14ac:dyDescent="0.25">
      <c r="A10700" s="128"/>
      <c r="B10700" s="2"/>
      <c r="C10700" s="139" t="s">
        <v>11194</v>
      </c>
      <c r="D10700" s="124" t="s">
        <v>11195</v>
      </c>
      <c r="E10700" s="118" t="s">
        <v>48</v>
      </c>
      <c r="F10700" s="124" t="s">
        <v>35249</v>
      </c>
      <c r="G10700" s="118" t="s">
        <v>34659</v>
      </c>
      <c r="H10700" s="137">
        <v>41487</v>
      </c>
      <c r="I10700" s="119">
        <v>450</v>
      </c>
      <c r="J10700" s="129"/>
      <c r="K10700" s="129"/>
      <c r="L10700" s="129">
        <v>0</v>
      </c>
      <c r="M10700" s="134" t="s">
        <v>24535</v>
      </c>
    </row>
    <row r="10701" spans="1:13" hidden="1" x14ac:dyDescent="0.25">
      <c r="A10701" s="128"/>
      <c r="B10701" s="2"/>
      <c r="C10701" s="139" t="s">
        <v>11196</v>
      </c>
      <c r="D10701" s="124" t="s">
        <v>11197</v>
      </c>
      <c r="E10701" s="118" t="s">
        <v>48</v>
      </c>
      <c r="F10701" s="124" t="s">
        <v>35249</v>
      </c>
      <c r="G10701" s="118" t="s">
        <v>34659</v>
      </c>
      <c r="H10701" s="137"/>
      <c r="I10701" s="119"/>
      <c r="J10701" s="129"/>
      <c r="K10701" s="129"/>
      <c r="L10701" s="129">
        <v>0</v>
      </c>
      <c r="M10701" s="134" t="s">
        <v>24535</v>
      </c>
    </row>
    <row r="10702" spans="1:13" hidden="1" x14ac:dyDescent="0.25">
      <c r="A10702" s="128"/>
      <c r="B10702" s="2"/>
      <c r="C10702" s="139" t="s">
        <v>11198</v>
      </c>
      <c r="D10702" s="124" t="s">
        <v>11199</v>
      </c>
      <c r="E10702" s="118" t="s">
        <v>48</v>
      </c>
      <c r="F10702" s="124" t="s">
        <v>35249</v>
      </c>
      <c r="G10702" s="118" t="s">
        <v>34659</v>
      </c>
      <c r="H10702" s="137">
        <v>45989</v>
      </c>
      <c r="I10702" s="119">
        <v>195</v>
      </c>
      <c r="J10702" s="129"/>
      <c r="K10702" s="129"/>
      <c r="L10702" s="129">
        <v>0</v>
      </c>
      <c r="M10702" s="134" t="s">
        <v>24535</v>
      </c>
    </row>
    <row r="10703" spans="1:13" hidden="1" x14ac:dyDescent="0.25">
      <c r="A10703" s="128"/>
      <c r="B10703" s="2"/>
      <c r="C10703" s="139" t="s">
        <v>11200</v>
      </c>
      <c r="D10703" s="124" t="s">
        <v>11201</v>
      </c>
      <c r="E10703" s="118" t="s">
        <v>48</v>
      </c>
      <c r="F10703" s="124" t="s">
        <v>35249</v>
      </c>
      <c r="G10703" s="118" t="s">
        <v>34659</v>
      </c>
      <c r="H10703" s="137">
        <v>43089</v>
      </c>
      <c r="I10703" s="119">
        <v>165</v>
      </c>
      <c r="J10703" s="129"/>
      <c r="K10703" s="129"/>
      <c r="L10703" s="129">
        <v>0</v>
      </c>
      <c r="M10703" s="134" t="s">
        <v>24535</v>
      </c>
    </row>
    <row r="10704" spans="1:13" hidden="1" x14ac:dyDescent="0.25">
      <c r="A10704" s="128"/>
      <c r="B10704" s="2"/>
      <c r="C10704" s="139" t="s">
        <v>42220</v>
      </c>
      <c r="D10704" s="124" t="s">
        <v>42221</v>
      </c>
      <c r="E10704" s="118" t="s">
        <v>48</v>
      </c>
      <c r="F10704" s="124" t="s">
        <v>35249</v>
      </c>
      <c r="G10704" s="118" t="s">
        <v>2</v>
      </c>
      <c r="H10704" s="137">
        <v>45989</v>
      </c>
      <c r="I10704" s="119">
        <v>222</v>
      </c>
      <c r="J10704" s="129"/>
      <c r="K10704" s="129"/>
      <c r="L10704" s="129">
        <v>0</v>
      </c>
      <c r="M10704" s="134" t="s">
        <v>24535</v>
      </c>
    </row>
    <row r="10705" spans="1:13" hidden="1" x14ac:dyDescent="0.25">
      <c r="A10705" s="128"/>
      <c r="B10705" s="2"/>
      <c r="C10705" s="139" t="s">
        <v>42222</v>
      </c>
      <c r="D10705" s="124" t="s">
        <v>42223</v>
      </c>
      <c r="E10705" s="118" t="s">
        <v>48</v>
      </c>
      <c r="F10705" s="124" t="s">
        <v>35249</v>
      </c>
      <c r="G10705" s="118" t="s">
        <v>2</v>
      </c>
      <c r="H10705" s="137">
        <v>46021</v>
      </c>
      <c r="I10705" s="119">
        <v>235</v>
      </c>
      <c r="J10705" s="129"/>
      <c r="K10705" s="129"/>
      <c r="L10705" s="129">
        <v>0</v>
      </c>
      <c r="M10705" s="134" t="s">
        <v>24535</v>
      </c>
    </row>
    <row r="10706" spans="1:13" hidden="1" x14ac:dyDescent="0.25">
      <c r="A10706" s="128"/>
      <c r="B10706" s="2"/>
      <c r="C10706" s="139" t="s">
        <v>42224</v>
      </c>
      <c r="D10706" s="124" t="s">
        <v>42225</v>
      </c>
      <c r="E10706" s="118" t="s">
        <v>48</v>
      </c>
      <c r="F10706" s="124" t="s">
        <v>35249</v>
      </c>
      <c r="G10706" s="118" t="s">
        <v>2</v>
      </c>
      <c r="H10706" s="137">
        <v>46015</v>
      </c>
      <c r="I10706" s="119">
        <v>265</v>
      </c>
      <c r="J10706" s="129"/>
      <c r="K10706" s="129"/>
      <c r="L10706" s="129">
        <v>0</v>
      </c>
      <c r="M10706" s="134" t="s">
        <v>24535</v>
      </c>
    </row>
    <row r="10707" spans="1:13" hidden="1" x14ac:dyDescent="0.25">
      <c r="A10707" s="128"/>
      <c r="B10707" s="2"/>
      <c r="C10707" s="139" t="s">
        <v>32978</v>
      </c>
      <c r="D10707" s="124" t="s">
        <v>32979</v>
      </c>
      <c r="E10707" s="118" t="s">
        <v>48</v>
      </c>
      <c r="F10707" s="124" t="s">
        <v>35249</v>
      </c>
      <c r="G10707" s="118" t="s">
        <v>2</v>
      </c>
      <c r="H10707" s="137"/>
      <c r="I10707" s="119"/>
      <c r="J10707" s="129"/>
      <c r="K10707" s="129"/>
      <c r="L10707" s="129">
        <v>0</v>
      </c>
      <c r="M10707" s="134" t="s">
        <v>24535</v>
      </c>
    </row>
    <row r="10708" spans="1:13" hidden="1" x14ac:dyDescent="0.25">
      <c r="A10708" s="128"/>
      <c r="B10708" s="2"/>
      <c r="C10708" s="139" t="s">
        <v>42226</v>
      </c>
      <c r="D10708" s="124" t="s">
        <v>42227</v>
      </c>
      <c r="E10708" s="118" t="s">
        <v>48</v>
      </c>
      <c r="F10708" s="124" t="s">
        <v>35249</v>
      </c>
      <c r="G10708" s="118" t="s">
        <v>2</v>
      </c>
      <c r="H10708" s="137">
        <v>45989</v>
      </c>
      <c r="I10708" s="119">
        <v>177</v>
      </c>
      <c r="J10708" s="129"/>
      <c r="K10708" s="129"/>
      <c r="L10708" s="129">
        <v>0</v>
      </c>
      <c r="M10708" s="134" t="s">
        <v>24535</v>
      </c>
    </row>
    <row r="10709" spans="1:13" hidden="1" x14ac:dyDescent="0.25">
      <c r="A10709" s="128"/>
      <c r="B10709" s="2"/>
      <c r="C10709" s="139" t="s">
        <v>11202</v>
      </c>
      <c r="D10709" s="124" t="s">
        <v>11203</v>
      </c>
      <c r="E10709" s="118" t="s">
        <v>48</v>
      </c>
      <c r="F10709" s="124" t="s">
        <v>35249</v>
      </c>
      <c r="G10709" s="118" t="s">
        <v>34659</v>
      </c>
      <c r="H10709" s="137">
        <v>42032</v>
      </c>
      <c r="I10709" s="119">
        <v>238</v>
      </c>
      <c r="J10709" s="129"/>
      <c r="K10709" s="129"/>
      <c r="L10709" s="129">
        <v>0</v>
      </c>
      <c r="M10709" s="134" t="s">
        <v>24535</v>
      </c>
    </row>
    <row r="10710" spans="1:13" hidden="1" x14ac:dyDescent="0.25">
      <c r="A10710" s="128"/>
      <c r="B10710" s="2"/>
      <c r="C10710" s="139" t="s">
        <v>11204</v>
      </c>
      <c r="D10710" s="124" t="s">
        <v>11205</v>
      </c>
      <c r="E10710" s="118" t="s">
        <v>48</v>
      </c>
      <c r="F10710" s="124" t="s">
        <v>35249</v>
      </c>
      <c r="G10710" s="118" t="s">
        <v>34659</v>
      </c>
      <c r="H10710" s="137">
        <v>43439</v>
      </c>
      <c r="I10710" s="119">
        <v>360</v>
      </c>
      <c r="J10710" s="129"/>
      <c r="K10710" s="129"/>
      <c r="L10710" s="129">
        <v>0</v>
      </c>
      <c r="M10710" s="134" t="s">
        <v>24535</v>
      </c>
    </row>
    <row r="10711" spans="1:13" hidden="1" x14ac:dyDescent="0.25">
      <c r="A10711" s="128"/>
      <c r="B10711" s="2"/>
      <c r="C10711" s="139" t="s">
        <v>31410</v>
      </c>
      <c r="D10711" s="124" t="s">
        <v>31411</v>
      </c>
      <c r="E10711" s="118" t="s">
        <v>48</v>
      </c>
      <c r="F10711" s="124" t="s">
        <v>35249</v>
      </c>
      <c r="G10711" s="118" t="s">
        <v>2</v>
      </c>
      <c r="H10711" s="137"/>
      <c r="I10711" s="119"/>
      <c r="J10711" s="129"/>
      <c r="K10711" s="129"/>
      <c r="L10711" s="129">
        <v>0</v>
      </c>
      <c r="M10711" s="134" t="s">
        <v>24535</v>
      </c>
    </row>
    <row r="10712" spans="1:13" hidden="1" x14ac:dyDescent="0.25">
      <c r="A10712" s="128"/>
      <c r="B10712" s="2"/>
      <c r="C10712" s="139" t="s">
        <v>11206</v>
      </c>
      <c r="D10712" s="124" t="s">
        <v>11207</v>
      </c>
      <c r="E10712" s="118" t="s">
        <v>48</v>
      </c>
      <c r="F10712" s="124" t="s">
        <v>35249</v>
      </c>
      <c r="G10712" s="118" t="s">
        <v>34659</v>
      </c>
      <c r="H10712" s="137">
        <v>41472</v>
      </c>
      <c r="I10712" s="119">
        <v>2.4500000000000002</v>
      </c>
      <c r="J10712" s="129"/>
      <c r="K10712" s="129"/>
      <c r="L10712" s="129">
        <v>0</v>
      </c>
      <c r="M10712" s="134" t="s">
        <v>24535</v>
      </c>
    </row>
    <row r="10713" spans="1:13" hidden="1" x14ac:dyDescent="0.25">
      <c r="A10713" s="128"/>
      <c r="B10713" s="2"/>
      <c r="C10713" s="139" t="s">
        <v>11208</v>
      </c>
      <c r="D10713" s="124" t="s">
        <v>11209</v>
      </c>
      <c r="E10713" s="118" t="s">
        <v>48</v>
      </c>
      <c r="F10713" s="124" t="s">
        <v>35249</v>
      </c>
      <c r="G10713" s="118" t="s">
        <v>34659</v>
      </c>
      <c r="H10713" s="137">
        <v>46120</v>
      </c>
      <c r="I10713" s="119">
        <v>395</v>
      </c>
      <c r="J10713" s="129"/>
      <c r="K10713" s="129"/>
      <c r="L10713" s="129">
        <v>0</v>
      </c>
      <c r="M10713" s="134" t="s">
        <v>24535</v>
      </c>
    </row>
    <row r="10714" spans="1:13" hidden="1" x14ac:dyDescent="0.25">
      <c r="A10714" s="128"/>
      <c r="B10714" s="2"/>
      <c r="C10714" s="139" t="s">
        <v>46</v>
      </c>
      <c r="D10714" s="124" t="s">
        <v>47</v>
      </c>
      <c r="E10714" s="118" t="s">
        <v>48</v>
      </c>
      <c r="F10714" s="124" t="s">
        <v>35249</v>
      </c>
      <c r="G10714" s="118" t="s">
        <v>2</v>
      </c>
      <c r="H10714" s="137">
        <v>45128</v>
      </c>
      <c r="I10714" s="119">
        <v>109.7</v>
      </c>
      <c r="J10714" s="129"/>
      <c r="K10714" s="129"/>
      <c r="L10714" s="129">
        <v>0</v>
      </c>
      <c r="M10714" s="134" t="s">
        <v>24535</v>
      </c>
    </row>
    <row r="10715" spans="1:13" hidden="1" x14ac:dyDescent="0.25">
      <c r="A10715" s="128"/>
      <c r="B10715" s="2"/>
      <c r="C10715" s="139" t="s">
        <v>34752</v>
      </c>
      <c r="D10715" s="124" t="s">
        <v>34753</v>
      </c>
      <c r="E10715" s="118" t="s">
        <v>48</v>
      </c>
      <c r="F10715" s="124" t="s">
        <v>35249</v>
      </c>
      <c r="G10715" s="118" t="s">
        <v>2</v>
      </c>
      <c r="H10715" s="137">
        <v>45652</v>
      </c>
      <c r="I10715" s="119">
        <v>815.58</v>
      </c>
      <c r="J10715" s="129"/>
      <c r="K10715" s="129"/>
      <c r="L10715" s="129">
        <v>0</v>
      </c>
      <c r="M10715" s="134" t="s">
        <v>24535</v>
      </c>
    </row>
    <row r="10716" spans="1:13" hidden="1" x14ac:dyDescent="0.25">
      <c r="A10716" s="128"/>
      <c r="B10716" s="2"/>
      <c r="C10716" s="139" t="s">
        <v>11210</v>
      </c>
      <c r="D10716" s="124" t="s">
        <v>11211</v>
      </c>
      <c r="E10716" s="118" t="s">
        <v>48</v>
      </c>
      <c r="F10716" s="124" t="s">
        <v>35249</v>
      </c>
      <c r="G10716" s="118" t="s">
        <v>59</v>
      </c>
      <c r="H10716" s="137">
        <v>41789</v>
      </c>
      <c r="I10716" s="119">
        <v>1765</v>
      </c>
      <c r="J10716" s="129"/>
      <c r="K10716" s="129"/>
      <c r="L10716" s="129">
        <v>0</v>
      </c>
      <c r="M10716" s="134" t="s">
        <v>24535</v>
      </c>
    </row>
    <row r="10717" spans="1:13" hidden="1" x14ac:dyDescent="0.25">
      <c r="A10717" s="128"/>
      <c r="B10717" s="2"/>
      <c r="C10717" s="139" t="s">
        <v>42228</v>
      </c>
      <c r="D10717" s="124" t="s">
        <v>42229</v>
      </c>
      <c r="E10717" s="118" t="s">
        <v>48</v>
      </c>
      <c r="F10717" s="124" t="s">
        <v>35249</v>
      </c>
      <c r="G10717" s="118" t="s">
        <v>2</v>
      </c>
      <c r="H10717" s="137">
        <v>45989</v>
      </c>
      <c r="I10717" s="119">
        <v>30</v>
      </c>
      <c r="J10717" s="129"/>
      <c r="K10717" s="129"/>
      <c r="L10717" s="129">
        <v>0</v>
      </c>
      <c r="M10717" s="134" t="s">
        <v>24535</v>
      </c>
    </row>
    <row r="10718" spans="1:13" hidden="1" x14ac:dyDescent="0.25">
      <c r="A10718" s="128"/>
      <c r="B10718" s="2"/>
      <c r="C10718" s="139" t="s">
        <v>35110</v>
      </c>
      <c r="D10718" s="124" t="s">
        <v>35111</v>
      </c>
      <c r="E10718" s="118" t="s">
        <v>48</v>
      </c>
      <c r="F10718" s="124" t="s">
        <v>35249</v>
      </c>
      <c r="G10718" s="118" t="s">
        <v>2</v>
      </c>
      <c r="H10718" s="137">
        <v>45513</v>
      </c>
      <c r="I10718" s="119">
        <v>19</v>
      </c>
      <c r="J10718" s="129"/>
      <c r="K10718" s="129"/>
      <c r="L10718" s="129">
        <v>0</v>
      </c>
      <c r="M10718" s="134" t="s">
        <v>24535</v>
      </c>
    </row>
    <row r="10719" spans="1:13" hidden="1" x14ac:dyDescent="0.25">
      <c r="A10719" s="128"/>
      <c r="B10719" s="2"/>
      <c r="C10719" s="139" t="s">
        <v>35031</v>
      </c>
      <c r="D10719" s="124" t="s">
        <v>35032</v>
      </c>
      <c r="E10719" s="118" t="s">
        <v>48</v>
      </c>
      <c r="F10719" s="124" t="s">
        <v>35249</v>
      </c>
      <c r="G10719" s="118" t="s">
        <v>2</v>
      </c>
      <c r="H10719" s="137">
        <v>45513</v>
      </c>
      <c r="I10719" s="119">
        <v>19</v>
      </c>
      <c r="J10719" s="129"/>
      <c r="K10719" s="129"/>
      <c r="L10719" s="129">
        <v>0</v>
      </c>
      <c r="M10719" s="134" t="s">
        <v>24535</v>
      </c>
    </row>
    <row r="10720" spans="1:13" hidden="1" x14ac:dyDescent="0.25">
      <c r="A10720" s="128"/>
      <c r="B10720" s="2"/>
      <c r="C10720" s="139" t="s">
        <v>19460</v>
      </c>
      <c r="D10720" s="124" t="s">
        <v>19459</v>
      </c>
      <c r="E10720" s="118" t="s">
        <v>48</v>
      </c>
      <c r="F10720" s="124" t="s">
        <v>35249</v>
      </c>
      <c r="G10720" s="118" t="s">
        <v>34659</v>
      </c>
      <c r="H10720" s="137">
        <v>41177</v>
      </c>
      <c r="I10720" s="119">
        <v>300</v>
      </c>
      <c r="J10720" s="129"/>
      <c r="K10720" s="129"/>
      <c r="L10720" s="129">
        <v>0</v>
      </c>
      <c r="M10720" s="134" t="s">
        <v>24535</v>
      </c>
    </row>
    <row r="10721" spans="1:13" hidden="1" x14ac:dyDescent="0.25">
      <c r="A10721" s="128"/>
      <c r="B10721" s="2"/>
      <c r="C10721" s="139" t="s">
        <v>19462</v>
      </c>
      <c r="D10721" s="124" t="s">
        <v>19461</v>
      </c>
      <c r="E10721" s="118" t="s">
        <v>48</v>
      </c>
      <c r="F10721" s="124" t="s">
        <v>35249</v>
      </c>
      <c r="G10721" s="118" t="s">
        <v>34659</v>
      </c>
      <c r="H10721" s="137">
        <v>41177</v>
      </c>
      <c r="I10721" s="119">
        <v>450</v>
      </c>
      <c r="J10721" s="129"/>
      <c r="K10721" s="129"/>
      <c r="L10721" s="129">
        <v>0</v>
      </c>
      <c r="M10721" s="134" t="s">
        <v>24535</v>
      </c>
    </row>
    <row r="10722" spans="1:13" hidden="1" x14ac:dyDescent="0.25">
      <c r="A10722" s="128"/>
      <c r="B10722" s="2"/>
      <c r="C10722" s="139" t="s">
        <v>11212</v>
      </c>
      <c r="D10722" s="124" t="s">
        <v>11213</v>
      </c>
      <c r="E10722" s="118" t="s">
        <v>48</v>
      </c>
      <c r="F10722" s="124" t="s">
        <v>35249</v>
      </c>
      <c r="G10722" s="118" t="s">
        <v>2</v>
      </c>
      <c r="H10722" s="137">
        <v>41198</v>
      </c>
      <c r="I10722" s="119">
        <v>150</v>
      </c>
      <c r="J10722" s="129"/>
      <c r="K10722" s="129"/>
      <c r="L10722" s="129">
        <v>0</v>
      </c>
      <c r="M10722" s="134" t="s">
        <v>24535</v>
      </c>
    </row>
    <row r="10723" spans="1:13" hidden="1" x14ac:dyDescent="0.25">
      <c r="A10723" s="128"/>
      <c r="B10723" s="2"/>
      <c r="C10723" s="139" t="s">
        <v>11214</v>
      </c>
      <c r="D10723" s="124" t="s">
        <v>11215</v>
      </c>
      <c r="E10723" s="118" t="s">
        <v>48</v>
      </c>
      <c r="F10723" s="124" t="s">
        <v>35249</v>
      </c>
      <c r="G10723" s="118" t="s">
        <v>2</v>
      </c>
      <c r="H10723" s="137">
        <v>40311</v>
      </c>
      <c r="I10723" s="119">
        <v>495</v>
      </c>
      <c r="J10723" s="129"/>
      <c r="K10723" s="129"/>
      <c r="L10723" s="129">
        <v>0</v>
      </c>
      <c r="M10723" s="134" t="s">
        <v>24535</v>
      </c>
    </row>
    <row r="10724" spans="1:13" hidden="1" x14ac:dyDescent="0.25">
      <c r="A10724" s="128"/>
      <c r="B10724" s="2"/>
      <c r="C10724" s="139" t="s">
        <v>11216</v>
      </c>
      <c r="D10724" s="124" t="s">
        <v>11217</v>
      </c>
      <c r="E10724" s="118" t="s">
        <v>48</v>
      </c>
      <c r="F10724" s="124" t="s">
        <v>35249</v>
      </c>
      <c r="G10724" s="118" t="s">
        <v>2</v>
      </c>
      <c r="H10724" s="137">
        <v>43193</v>
      </c>
      <c r="I10724" s="119">
        <v>689.97</v>
      </c>
      <c r="J10724" s="129"/>
      <c r="K10724" s="129"/>
      <c r="L10724" s="129">
        <v>0</v>
      </c>
      <c r="M10724" s="134" t="s">
        <v>24535</v>
      </c>
    </row>
    <row r="10725" spans="1:13" hidden="1" x14ac:dyDescent="0.25">
      <c r="A10725" s="128"/>
      <c r="B10725" s="2"/>
      <c r="C10725" s="139" t="s">
        <v>34754</v>
      </c>
      <c r="D10725" s="124" t="s">
        <v>34755</v>
      </c>
      <c r="E10725" s="118" t="s">
        <v>48</v>
      </c>
      <c r="F10725" s="124" t="s">
        <v>35249</v>
      </c>
      <c r="G10725" s="118" t="s">
        <v>2</v>
      </c>
      <c r="H10725" s="137"/>
      <c r="I10725" s="119"/>
      <c r="J10725" s="129"/>
      <c r="K10725" s="129"/>
      <c r="L10725" s="129">
        <v>0</v>
      </c>
      <c r="M10725" s="134" t="s">
        <v>24535</v>
      </c>
    </row>
    <row r="10726" spans="1:13" hidden="1" x14ac:dyDescent="0.25">
      <c r="A10726" s="128"/>
      <c r="B10726" s="2"/>
      <c r="C10726" s="139" t="s">
        <v>34982</v>
      </c>
      <c r="D10726" s="124" t="s">
        <v>34983</v>
      </c>
      <c r="E10726" s="118" t="s">
        <v>48</v>
      </c>
      <c r="F10726" s="124" t="s">
        <v>35249</v>
      </c>
      <c r="G10726" s="118" t="s">
        <v>2</v>
      </c>
      <c r="H10726" s="137"/>
      <c r="I10726" s="119"/>
      <c r="J10726" s="129"/>
      <c r="K10726" s="129"/>
      <c r="L10726" s="129">
        <v>0</v>
      </c>
      <c r="M10726" s="134" t="s">
        <v>24535</v>
      </c>
    </row>
    <row r="10727" spans="1:13" hidden="1" x14ac:dyDescent="0.25">
      <c r="A10727" s="128"/>
      <c r="B10727" s="2"/>
      <c r="C10727" s="139" t="s">
        <v>34757</v>
      </c>
      <c r="D10727" s="124" t="s">
        <v>34758</v>
      </c>
      <c r="E10727" s="118" t="s">
        <v>48</v>
      </c>
      <c r="F10727" s="124" t="s">
        <v>35249</v>
      </c>
      <c r="G10727" s="118" t="s">
        <v>2</v>
      </c>
      <c r="H10727" s="137"/>
      <c r="I10727" s="119"/>
      <c r="J10727" s="129"/>
      <c r="K10727" s="129"/>
      <c r="L10727" s="129">
        <v>0</v>
      </c>
      <c r="M10727" s="134" t="s">
        <v>24535</v>
      </c>
    </row>
    <row r="10728" spans="1:13" hidden="1" x14ac:dyDescent="0.25">
      <c r="A10728" s="128"/>
      <c r="B10728" s="2"/>
      <c r="C10728" s="139" t="s">
        <v>34977</v>
      </c>
      <c r="D10728" s="124" t="s">
        <v>34978</v>
      </c>
      <c r="E10728" s="118" t="s">
        <v>48</v>
      </c>
      <c r="F10728" s="124" t="s">
        <v>35249</v>
      </c>
      <c r="G10728" s="118" t="s">
        <v>2</v>
      </c>
      <c r="H10728" s="137"/>
      <c r="I10728" s="119"/>
      <c r="J10728" s="129"/>
      <c r="K10728" s="129"/>
      <c r="L10728" s="129">
        <v>0</v>
      </c>
      <c r="M10728" s="134" t="s">
        <v>24535</v>
      </c>
    </row>
    <row r="10729" spans="1:13" hidden="1" x14ac:dyDescent="0.25">
      <c r="A10729" s="128"/>
      <c r="B10729" s="2"/>
      <c r="C10729" s="139" t="s">
        <v>35014</v>
      </c>
      <c r="D10729" s="124" t="s">
        <v>35015</v>
      </c>
      <c r="E10729" s="118" t="s">
        <v>48</v>
      </c>
      <c r="F10729" s="124" t="s">
        <v>35249</v>
      </c>
      <c r="G10729" s="118" t="s">
        <v>2</v>
      </c>
      <c r="H10729" s="137"/>
      <c r="I10729" s="119"/>
      <c r="J10729" s="129"/>
      <c r="K10729" s="129"/>
      <c r="L10729" s="129">
        <v>0</v>
      </c>
      <c r="M10729" s="134" t="s">
        <v>24535</v>
      </c>
    </row>
    <row r="10730" spans="1:13" hidden="1" x14ac:dyDescent="0.25">
      <c r="A10730" s="128"/>
      <c r="B10730" s="2"/>
      <c r="C10730" s="139" t="s">
        <v>34985</v>
      </c>
      <c r="D10730" s="124" t="s">
        <v>34986</v>
      </c>
      <c r="E10730" s="118" t="s">
        <v>48</v>
      </c>
      <c r="F10730" s="124" t="s">
        <v>35249</v>
      </c>
      <c r="G10730" s="118" t="s">
        <v>2</v>
      </c>
      <c r="H10730" s="137"/>
      <c r="I10730" s="119"/>
      <c r="J10730" s="129"/>
      <c r="K10730" s="129"/>
      <c r="L10730" s="129">
        <v>0</v>
      </c>
      <c r="M10730" s="134" t="s">
        <v>24535</v>
      </c>
    </row>
    <row r="10731" spans="1:13" hidden="1" x14ac:dyDescent="0.25">
      <c r="A10731" s="128"/>
      <c r="B10731" s="2"/>
      <c r="C10731" s="139" t="s">
        <v>11218</v>
      </c>
      <c r="D10731" s="124" t="s">
        <v>11219</v>
      </c>
      <c r="E10731" s="118" t="s">
        <v>48</v>
      </c>
      <c r="F10731" s="124" t="s">
        <v>35249</v>
      </c>
      <c r="G10731" s="118" t="s">
        <v>2</v>
      </c>
      <c r="H10731" s="137">
        <v>42766</v>
      </c>
      <c r="I10731" s="119">
        <v>634.84</v>
      </c>
      <c r="J10731" s="129"/>
      <c r="K10731" s="129"/>
      <c r="L10731" s="129">
        <v>0</v>
      </c>
      <c r="M10731" s="134" t="s">
        <v>24535</v>
      </c>
    </row>
    <row r="10732" spans="1:13" hidden="1" x14ac:dyDescent="0.25">
      <c r="A10732" s="128"/>
      <c r="B10732" s="2"/>
      <c r="C10732" s="139" t="s">
        <v>11220</v>
      </c>
      <c r="D10732" s="124" t="s">
        <v>11221</v>
      </c>
      <c r="E10732" s="118" t="s">
        <v>48</v>
      </c>
      <c r="F10732" s="124" t="s">
        <v>35249</v>
      </c>
      <c r="G10732" s="118" t="s">
        <v>2</v>
      </c>
      <c r="H10732" s="137">
        <v>46085</v>
      </c>
      <c r="I10732" s="119">
        <v>55</v>
      </c>
      <c r="J10732" s="129"/>
      <c r="K10732" s="129"/>
      <c r="L10732" s="129">
        <v>0</v>
      </c>
      <c r="M10732" s="134" t="s">
        <v>24535</v>
      </c>
    </row>
    <row r="10733" spans="1:13" hidden="1" x14ac:dyDescent="0.25">
      <c r="A10733" s="128"/>
      <c r="B10733" s="2"/>
      <c r="C10733" s="139" t="s">
        <v>11222</v>
      </c>
      <c r="D10733" s="124" t="s">
        <v>11223</v>
      </c>
      <c r="E10733" s="118" t="s">
        <v>48</v>
      </c>
      <c r="F10733" s="124" t="s">
        <v>35249</v>
      </c>
      <c r="G10733" s="118" t="s">
        <v>2</v>
      </c>
      <c r="H10733" s="137">
        <v>42058</v>
      </c>
      <c r="I10733" s="119">
        <v>31</v>
      </c>
      <c r="J10733" s="129"/>
      <c r="K10733" s="129"/>
      <c r="L10733" s="129">
        <v>0</v>
      </c>
      <c r="M10733" s="134" t="s">
        <v>24535</v>
      </c>
    </row>
    <row r="10734" spans="1:13" hidden="1" x14ac:dyDescent="0.25">
      <c r="A10734" s="128"/>
      <c r="B10734" s="2"/>
      <c r="C10734" s="139" t="s">
        <v>11224</v>
      </c>
      <c r="D10734" s="124" t="s">
        <v>11225</v>
      </c>
      <c r="E10734" s="118" t="s">
        <v>48</v>
      </c>
      <c r="F10734" s="124" t="s">
        <v>35249</v>
      </c>
      <c r="G10734" s="118" t="s">
        <v>2</v>
      </c>
      <c r="H10734" s="137">
        <v>44855</v>
      </c>
      <c r="I10734" s="119">
        <v>65.67</v>
      </c>
      <c r="J10734" s="129"/>
      <c r="K10734" s="129"/>
      <c r="L10734" s="129">
        <v>0</v>
      </c>
      <c r="M10734" s="134" t="s">
        <v>24535</v>
      </c>
    </row>
    <row r="10735" spans="1:13" hidden="1" x14ac:dyDescent="0.25">
      <c r="A10735" s="128"/>
      <c r="B10735" s="2"/>
      <c r="C10735" s="139" t="s">
        <v>11226</v>
      </c>
      <c r="D10735" s="124" t="s">
        <v>11227</v>
      </c>
      <c r="E10735" s="118" t="s">
        <v>48</v>
      </c>
      <c r="F10735" s="124" t="s">
        <v>35249</v>
      </c>
      <c r="G10735" s="118" t="s">
        <v>2</v>
      </c>
      <c r="H10735" s="137">
        <v>41292</v>
      </c>
      <c r="I10735" s="119">
        <v>79.599999999999994</v>
      </c>
      <c r="J10735" s="129"/>
      <c r="K10735" s="129"/>
      <c r="L10735" s="129">
        <v>0</v>
      </c>
      <c r="M10735" s="134" t="s">
        <v>24535</v>
      </c>
    </row>
    <row r="10736" spans="1:13" hidden="1" x14ac:dyDescent="0.25">
      <c r="A10736" s="128"/>
      <c r="B10736" s="2"/>
      <c r="C10736" s="139" t="s">
        <v>11228</v>
      </c>
      <c r="D10736" s="124" t="s">
        <v>11229</v>
      </c>
      <c r="E10736" s="118" t="s">
        <v>48</v>
      </c>
      <c r="F10736" s="124" t="s">
        <v>35249</v>
      </c>
      <c r="G10736" s="118" t="s">
        <v>2</v>
      </c>
      <c r="H10736" s="137">
        <v>44852</v>
      </c>
      <c r="I10736" s="119">
        <v>48.31</v>
      </c>
      <c r="J10736" s="129"/>
      <c r="K10736" s="129"/>
      <c r="L10736" s="129">
        <v>0</v>
      </c>
      <c r="M10736" s="134" t="s">
        <v>24535</v>
      </c>
    </row>
    <row r="10737" spans="1:13" hidden="1" x14ac:dyDescent="0.25">
      <c r="A10737" s="128"/>
      <c r="B10737" s="2"/>
      <c r="C10737" s="139" t="s">
        <v>11230</v>
      </c>
      <c r="D10737" s="124" t="s">
        <v>11231</v>
      </c>
      <c r="E10737" s="118" t="s">
        <v>48</v>
      </c>
      <c r="F10737" s="124" t="s">
        <v>35249</v>
      </c>
      <c r="G10737" s="118" t="s">
        <v>2</v>
      </c>
      <c r="H10737" s="137">
        <v>40917</v>
      </c>
      <c r="I10737" s="119">
        <v>68.959999999999994</v>
      </c>
      <c r="J10737" s="129"/>
      <c r="K10737" s="129"/>
      <c r="L10737" s="129">
        <v>0</v>
      </c>
      <c r="M10737" s="134" t="s">
        <v>24535</v>
      </c>
    </row>
    <row r="10738" spans="1:13" hidden="1" x14ac:dyDescent="0.25">
      <c r="A10738" s="128"/>
      <c r="B10738" s="2"/>
      <c r="C10738" s="139" t="s">
        <v>11232</v>
      </c>
      <c r="D10738" s="124" t="s">
        <v>11233</v>
      </c>
      <c r="E10738" s="118" t="s">
        <v>48</v>
      </c>
      <c r="F10738" s="124" t="s">
        <v>35249</v>
      </c>
      <c r="G10738" s="118" t="s">
        <v>2</v>
      </c>
      <c r="H10738" s="137"/>
      <c r="I10738" s="119"/>
      <c r="J10738" s="129"/>
      <c r="K10738" s="129"/>
      <c r="L10738" s="129">
        <v>0</v>
      </c>
      <c r="M10738" s="134" t="s">
        <v>24535</v>
      </c>
    </row>
    <row r="10739" spans="1:13" hidden="1" x14ac:dyDescent="0.25">
      <c r="A10739" s="128"/>
      <c r="B10739" s="2"/>
      <c r="C10739" s="139" t="s">
        <v>11234</v>
      </c>
      <c r="D10739" s="124" t="s">
        <v>11235</v>
      </c>
      <c r="E10739" s="118" t="s">
        <v>48</v>
      </c>
      <c r="F10739" s="124" t="s">
        <v>35249</v>
      </c>
      <c r="G10739" s="118" t="s">
        <v>2</v>
      </c>
      <c r="H10739" s="137">
        <v>42472</v>
      </c>
      <c r="I10739" s="119">
        <v>86.2</v>
      </c>
      <c r="J10739" s="129"/>
      <c r="K10739" s="129"/>
      <c r="L10739" s="129">
        <v>0</v>
      </c>
      <c r="M10739" s="134" t="s">
        <v>24535</v>
      </c>
    </row>
    <row r="10740" spans="1:13" hidden="1" x14ac:dyDescent="0.25">
      <c r="A10740" s="128"/>
      <c r="B10740" s="2"/>
      <c r="C10740" s="139" t="s">
        <v>11236</v>
      </c>
      <c r="D10740" s="124" t="s">
        <v>11237</v>
      </c>
      <c r="E10740" s="118" t="s">
        <v>48</v>
      </c>
      <c r="F10740" s="124" t="s">
        <v>35249</v>
      </c>
      <c r="G10740" s="118" t="s">
        <v>2</v>
      </c>
      <c r="H10740" s="137">
        <v>40710</v>
      </c>
      <c r="I10740" s="119">
        <v>32.76</v>
      </c>
      <c r="J10740" s="129"/>
      <c r="K10740" s="129"/>
      <c r="L10740" s="129">
        <v>0</v>
      </c>
      <c r="M10740" s="134" t="s">
        <v>24535</v>
      </c>
    </row>
    <row r="10741" spans="1:13" hidden="1" x14ac:dyDescent="0.25">
      <c r="A10741" s="128"/>
      <c r="B10741" s="2"/>
      <c r="C10741" s="139" t="s">
        <v>11238</v>
      </c>
      <c r="D10741" s="124" t="s">
        <v>11239</v>
      </c>
      <c r="E10741" s="118" t="s">
        <v>48</v>
      </c>
      <c r="F10741" s="124" t="s">
        <v>35249</v>
      </c>
      <c r="G10741" s="118" t="s">
        <v>34659</v>
      </c>
      <c r="H10741" s="137">
        <v>45504</v>
      </c>
      <c r="I10741" s="119">
        <v>97.79</v>
      </c>
      <c r="J10741" s="129"/>
      <c r="K10741" s="129"/>
      <c r="L10741" s="129">
        <v>0</v>
      </c>
      <c r="M10741" s="134" t="s">
        <v>24535</v>
      </c>
    </row>
    <row r="10742" spans="1:13" hidden="1" x14ac:dyDescent="0.25">
      <c r="A10742" s="128"/>
      <c r="B10742" s="2"/>
      <c r="C10742" s="139" t="s">
        <v>11240</v>
      </c>
      <c r="D10742" s="124" t="s">
        <v>11241</v>
      </c>
      <c r="E10742" s="118" t="s">
        <v>48</v>
      </c>
      <c r="F10742" s="124" t="s">
        <v>35249</v>
      </c>
      <c r="G10742" s="118" t="s">
        <v>34659</v>
      </c>
      <c r="H10742" s="137">
        <v>43692</v>
      </c>
      <c r="I10742" s="119">
        <v>53.66</v>
      </c>
      <c r="J10742" s="129"/>
      <c r="K10742" s="129"/>
      <c r="L10742" s="129">
        <v>0</v>
      </c>
      <c r="M10742" s="134" t="s">
        <v>24535</v>
      </c>
    </row>
    <row r="10743" spans="1:13" hidden="1" x14ac:dyDescent="0.25">
      <c r="A10743" s="128"/>
      <c r="B10743" s="2"/>
      <c r="C10743" s="139" t="s">
        <v>11242</v>
      </c>
      <c r="D10743" s="124" t="s">
        <v>11243</v>
      </c>
      <c r="E10743" s="118" t="s">
        <v>48</v>
      </c>
      <c r="F10743" s="124" t="s">
        <v>35249</v>
      </c>
      <c r="G10743" s="118" t="s">
        <v>34659</v>
      </c>
      <c r="H10743" s="137">
        <v>45989</v>
      </c>
      <c r="I10743" s="119">
        <v>2655</v>
      </c>
      <c r="J10743" s="129"/>
      <c r="K10743" s="129"/>
      <c r="L10743" s="129">
        <v>0</v>
      </c>
      <c r="M10743" s="134" t="s">
        <v>24535</v>
      </c>
    </row>
    <row r="10744" spans="1:13" hidden="1" x14ac:dyDescent="0.25">
      <c r="A10744" s="128"/>
      <c r="B10744" s="2"/>
      <c r="C10744" s="139" t="s">
        <v>34760</v>
      </c>
      <c r="D10744" s="124" t="s">
        <v>34761</v>
      </c>
      <c r="E10744" s="118" t="s">
        <v>48</v>
      </c>
      <c r="F10744" s="124" t="s">
        <v>35249</v>
      </c>
      <c r="G10744" s="118" t="s">
        <v>58</v>
      </c>
      <c r="H10744" s="137"/>
      <c r="I10744" s="119"/>
      <c r="J10744" s="129"/>
      <c r="K10744" s="129"/>
      <c r="L10744" s="129">
        <v>0</v>
      </c>
      <c r="M10744" s="134" t="s">
        <v>24535</v>
      </c>
    </row>
    <row r="10745" spans="1:13" hidden="1" x14ac:dyDescent="0.25">
      <c r="A10745" s="128"/>
      <c r="B10745" s="2"/>
      <c r="C10745" s="139" t="s">
        <v>11244</v>
      </c>
      <c r="D10745" s="124" t="s">
        <v>11245</v>
      </c>
      <c r="E10745" s="118" t="s">
        <v>48</v>
      </c>
      <c r="F10745" s="124" t="s">
        <v>35249</v>
      </c>
      <c r="G10745" s="118" t="s">
        <v>58</v>
      </c>
      <c r="H10745" s="137">
        <v>43208</v>
      </c>
      <c r="I10745" s="119">
        <v>280.5</v>
      </c>
      <c r="J10745" s="129"/>
      <c r="K10745" s="129"/>
      <c r="L10745" s="129">
        <v>0</v>
      </c>
      <c r="M10745" s="134" t="s">
        <v>24535</v>
      </c>
    </row>
    <row r="10746" spans="1:13" hidden="1" x14ac:dyDescent="0.25">
      <c r="A10746" s="128"/>
      <c r="B10746" s="2"/>
      <c r="C10746" s="139" t="s">
        <v>11246</v>
      </c>
      <c r="D10746" s="124" t="s">
        <v>11247</v>
      </c>
      <c r="E10746" s="118" t="s">
        <v>48</v>
      </c>
      <c r="F10746" s="124" t="s">
        <v>35249</v>
      </c>
      <c r="G10746" s="118" t="s">
        <v>58</v>
      </c>
      <c r="H10746" s="137">
        <v>43208</v>
      </c>
      <c r="I10746" s="119">
        <v>320.5</v>
      </c>
      <c r="J10746" s="129"/>
      <c r="K10746" s="129"/>
      <c r="L10746" s="129">
        <v>0</v>
      </c>
      <c r="M10746" s="134" t="s">
        <v>31276</v>
      </c>
    </row>
    <row r="10747" spans="1:13" hidden="1" x14ac:dyDescent="0.25">
      <c r="A10747" s="128"/>
      <c r="B10747" s="2"/>
      <c r="C10747" s="139" t="s">
        <v>11248</v>
      </c>
      <c r="D10747" s="124" t="s">
        <v>11249</v>
      </c>
      <c r="E10747" s="118" t="s">
        <v>48</v>
      </c>
      <c r="F10747" s="124" t="s">
        <v>35249</v>
      </c>
      <c r="G10747" s="118" t="s">
        <v>58</v>
      </c>
      <c r="H10747" s="137">
        <v>43208</v>
      </c>
      <c r="I10747" s="119">
        <v>279.3</v>
      </c>
      <c r="J10747" s="129"/>
      <c r="K10747" s="129"/>
      <c r="L10747" s="129">
        <v>0</v>
      </c>
      <c r="M10747" s="134" t="s">
        <v>35394</v>
      </c>
    </row>
    <row r="10748" spans="1:13" hidden="1" x14ac:dyDescent="0.25">
      <c r="A10748" s="128"/>
      <c r="B10748" s="2"/>
      <c r="C10748" s="139" t="s">
        <v>11250</v>
      </c>
      <c r="D10748" s="124" t="s">
        <v>11251</v>
      </c>
      <c r="E10748" s="118" t="s">
        <v>48</v>
      </c>
      <c r="F10748" s="124" t="s">
        <v>35249</v>
      </c>
      <c r="G10748" s="118" t="s">
        <v>34659</v>
      </c>
      <c r="H10748" s="137">
        <v>41570</v>
      </c>
      <c r="I10748" s="119">
        <v>214.65</v>
      </c>
      <c r="J10748" s="129"/>
      <c r="K10748" s="129"/>
      <c r="L10748" s="129">
        <v>0</v>
      </c>
      <c r="M10748" s="134" t="s">
        <v>28664</v>
      </c>
    </row>
    <row r="10749" spans="1:13" hidden="1" x14ac:dyDescent="0.25">
      <c r="A10749" s="128"/>
      <c r="B10749" s="2"/>
      <c r="C10749" s="139" t="s">
        <v>11252</v>
      </c>
      <c r="D10749" s="124" t="s">
        <v>11253</v>
      </c>
      <c r="E10749" s="118" t="s">
        <v>48</v>
      </c>
      <c r="F10749" s="124" t="s">
        <v>35249</v>
      </c>
      <c r="G10749" s="118" t="s">
        <v>34659</v>
      </c>
      <c r="H10749" s="137"/>
      <c r="I10749" s="119"/>
      <c r="J10749" s="129"/>
      <c r="K10749" s="129"/>
      <c r="L10749" s="129">
        <v>0</v>
      </c>
      <c r="M10749" s="134" t="s">
        <v>24536</v>
      </c>
    </row>
    <row r="10750" spans="1:13" hidden="1" x14ac:dyDescent="0.25">
      <c r="A10750" s="128"/>
      <c r="B10750" s="2"/>
      <c r="C10750" s="139" t="s">
        <v>11254</v>
      </c>
      <c r="D10750" s="124" t="s">
        <v>11255</v>
      </c>
      <c r="E10750" s="118" t="s">
        <v>48</v>
      </c>
      <c r="F10750" s="124" t="s">
        <v>35249</v>
      </c>
      <c r="G10750" s="118" t="s">
        <v>34659</v>
      </c>
      <c r="H10750" s="137">
        <v>42832</v>
      </c>
      <c r="I10750" s="119">
        <v>1400</v>
      </c>
      <c r="J10750" s="129"/>
      <c r="K10750" s="129"/>
      <c r="L10750" s="129">
        <v>0</v>
      </c>
      <c r="M10750" s="134" t="s">
        <v>24536</v>
      </c>
    </row>
    <row r="10751" spans="1:13" hidden="1" x14ac:dyDescent="0.25">
      <c r="A10751" s="128"/>
      <c r="B10751" s="2"/>
      <c r="C10751" s="139" t="s">
        <v>11256</v>
      </c>
      <c r="D10751" s="124" t="s">
        <v>11257</v>
      </c>
      <c r="E10751" s="118" t="s">
        <v>48</v>
      </c>
      <c r="F10751" s="124" t="s">
        <v>35249</v>
      </c>
      <c r="G10751" s="118" t="s">
        <v>34659</v>
      </c>
      <c r="H10751" s="137"/>
      <c r="I10751" s="119"/>
      <c r="J10751" s="129"/>
      <c r="K10751" s="129"/>
      <c r="L10751" s="129">
        <v>0</v>
      </c>
      <c r="M10751" s="134" t="s">
        <v>24536</v>
      </c>
    </row>
    <row r="10752" spans="1:13" hidden="1" x14ac:dyDescent="0.25">
      <c r="A10752" s="128"/>
      <c r="B10752" s="2"/>
      <c r="C10752" s="139" t="s">
        <v>11258</v>
      </c>
      <c r="D10752" s="124" t="s">
        <v>11259</v>
      </c>
      <c r="E10752" s="118" t="s">
        <v>48</v>
      </c>
      <c r="F10752" s="124" t="s">
        <v>35249</v>
      </c>
      <c r="G10752" s="118" t="s">
        <v>34659</v>
      </c>
      <c r="H10752" s="137"/>
      <c r="I10752" s="119"/>
      <c r="J10752" s="129"/>
      <c r="K10752" s="129"/>
      <c r="L10752" s="129">
        <v>0</v>
      </c>
      <c r="M10752" s="134" t="s">
        <v>24536</v>
      </c>
    </row>
    <row r="10753" spans="1:13" hidden="1" x14ac:dyDescent="0.25">
      <c r="A10753" s="128"/>
      <c r="B10753" s="2"/>
      <c r="C10753" s="139" t="s">
        <v>11260</v>
      </c>
      <c r="D10753" s="124" t="s">
        <v>11261</v>
      </c>
      <c r="E10753" s="118" t="s">
        <v>48</v>
      </c>
      <c r="F10753" s="124" t="s">
        <v>35249</v>
      </c>
      <c r="G10753" s="118" t="s">
        <v>34659</v>
      </c>
      <c r="H10753" s="137"/>
      <c r="I10753" s="119"/>
      <c r="J10753" s="129"/>
      <c r="K10753" s="129"/>
      <c r="L10753" s="129">
        <v>0</v>
      </c>
      <c r="M10753" s="134" t="s">
        <v>24536</v>
      </c>
    </row>
    <row r="10754" spans="1:13" hidden="1" x14ac:dyDescent="0.25">
      <c r="A10754" s="128"/>
      <c r="B10754" s="2"/>
      <c r="C10754" s="139" t="s">
        <v>11262</v>
      </c>
      <c r="D10754" s="124" t="s">
        <v>11263</v>
      </c>
      <c r="E10754" s="118" t="s">
        <v>48</v>
      </c>
      <c r="F10754" s="124" t="s">
        <v>35249</v>
      </c>
      <c r="G10754" s="118" t="s">
        <v>34659</v>
      </c>
      <c r="H10754" s="137"/>
      <c r="I10754" s="119"/>
      <c r="J10754" s="129"/>
      <c r="K10754" s="129"/>
      <c r="L10754" s="129">
        <v>0</v>
      </c>
      <c r="M10754" s="134" t="s">
        <v>24537</v>
      </c>
    </row>
    <row r="10755" spans="1:13" hidden="1" x14ac:dyDescent="0.25">
      <c r="A10755" s="128"/>
      <c r="B10755" s="2"/>
      <c r="C10755" s="139" t="s">
        <v>19364</v>
      </c>
      <c r="D10755" s="124" t="s">
        <v>19363</v>
      </c>
      <c r="E10755" s="118" t="s">
        <v>48</v>
      </c>
      <c r="F10755" s="124" t="s">
        <v>35249</v>
      </c>
      <c r="G10755" s="118" t="s">
        <v>34659</v>
      </c>
      <c r="H10755" s="137"/>
      <c r="I10755" s="119"/>
      <c r="J10755" s="129"/>
      <c r="K10755" s="129"/>
      <c r="L10755" s="129">
        <v>0</v>
      </c>
      <c r="M10755" s="134" t="s">
        <v>24537</v>
      </c>
    </row>
    <row r="10756" spans="1:13" hidden="1" x14ac:dyDescent="0.25">
      <c r="A10756" s="128"/>
      <c r="B10756" s="2"/>
      <c r="C10756" s="139" t="s">
        <v>11264</v>
      </c>
      <c r="D10756" s="124" t="s">
        <v>11265</v>
      </c>
      <c r="E10756" s="118" t="s">
        <v>48</v>
      </c>
      <c r="F10756" s="124" t="s">
        <v>35249</v>
      </c>
      <c r="G10756" s="118" t="s">
        <v>2</v>
      </c>
      <c r="H10756" s="137">
        <v>41302</v>
      </c>
      <c r="I10756" s="119">
        <v>603.44000000000005</v>
      </c>
      <c r="J10756" s="129"/>
      <c r="K10756" s="129"/>
      <c r="L10756" s="129">
        <v>0</v>
      </c>
      <c r="M10756" s="134" t="s">
        <v>24537</v>
      </c>
    </row>
    <row r="10757" spans="1:13" hidden="1" x14ac:dyDescent="0.25">
      <c r="A10757" s="128"/>
      <c r="B10757" s="2"/>
      <c r="C10757" s="139" t="s">
        <v>11266</v>
      </c>
      <c r="D10757" s="124" t="s">
        <v>11267</v>
      </c>
      <c r="E10757" s="118" t="s">
        <v>48</v>
      </c>
      <c r="F10757" s="124" t="s">
        <v>35249</v>
      </c>
      <c r="G10757" s="118" t="s">
        <v>59</v>
      </c>
      <c r="H10757" s="137">
        <v>41439</v>
      </c>
      <c r="I10757" s="119">
        <v>730.1</v>
      </c>
      <c r="J10757" s="129"/>
      <c r="K10757" s="129"/>
      <c r="L10757" s="129">
        <v>0</v>
      </c>
      <c r="M10757" s="134"/>
    </row>
    <row r="10758" spans="1:13" hidden="1" x14ac:dyDescent="0.25">
      <c r="A10758" s="128"/>
      <c r="B10758" s="2"/>
      <c r="C10758" s="139" t="s">
        <v>11268</v>
      </c>
      <c r="D10758" s="124" t="s">
        <v>11269</v>
      </c>
      <c r="E10758" s="118" t="s">
        <v>48</v>
      </c>
      <c r="F10758" s="124" t="s">
        <v>35249</v>
      </c>
      <c r="G10758" s="118" t="s">
        <v>59</v>
      </c>
      <c r="H10758" s="137">
        <v>42709</v>
      </c>
      <c r="I10758" s="119">
        <v>1195.94</v>
      </c>
      <c r="J10758" s="129"/>
      <c r="K10758" s="129"/>
      <c r="L10758" s="129">
        <v>0</v>
      </c>
      <c r="M10758" s="134" t="s">
        <v>24538</v>
      </c>
    </row>
    <row r="10759" spans="1:13" hidden="1" x14ac:dyDescent="0.25">
      <c r="A10759" s="128"/>
      <c r="B10759" s="2"/>
      <c r="C10759" s="139" t="s">
        <v>11270</v>
      </c>
      <c r="D10759" s="124" t="s">
        <v>11271</v>
      </c>
      <c r="E10759" s="118" t="s">
        <v>48</v>
      </c>
      <c r="F10759" s="124" t="s">
        <v>35249</v>
      </c>
      <c r="G10759" s="118" t="s">
        <v>2</v>
      </c>
      <c r="H10759" s="137">
        <v>41691</v>
      </c>
      <c r="I10759" s="119">
        <v>442.11</v>
      </c>
      <c r="J10759" s="129">
        <v>1.2</v>
      </c>
      <c r="K10759" s="129">
        <v>2.4</v>
      </c>
      <c r="L10759" s="129">
        <v>2.88</v>
      </c>
      <c r="M10759" s="134" t="s">
        <v>24539</v>
      </c>
    </row>
    <row r="10760" spans="1:13" hidden="1" x14ac:dyDescent="0.25">
      <c r="A10760" s="128"/>
      <c r="B10760" s="2"/>
      <c r="C10760" s="139" t="s">
        <v>27983</v>
      </c>
      <c r="D10760" s="124" t="s">
        <v>27984</v>
      </c>
      <c r="E10760" s="118" t="s">
        <v>48</v>
      </c>
      <c r="F10760" s="124" t="s">
        <v>35249</v>
      </c>
      <c r="G10760" s="118" t="s">
        <v>2</v>
      </c>
      <c r="H10760" s="137"/>
      <c r="I10760" s="119"/>
      <c r="J10760" s="129">
        <v>1.2</v>
      </c>
      <c r="K10760" s="129">
        <v>2.4</v>
      </c>
      <c r="L10760" s="129">
        <v>2.88</v>
      </c>
      <c r="M10760" s="134" t="s">
        <v>24540</v>
      </c>
    </row>
    <row r="10761" spans="1:13" hidden="1" x14ac:dyDescent="0.25">
      <c r="A10761" s="128"/>
      <c r="B10761" s="2"/>
      <c r="C10761" s="139" t="s">
        <v>11272</v>
      </c>
      <c r="D10761" s="124" t="s">
        <v>11273</v>
      </c>
      <c r="E10761" s="118" t="s">
        <v>48</v>
      </c>
      <c r="F10761" s="124" t="s">
        <v>35249</v>
      </c>
      <c r="G10761" s="118" t="s">
        <v>2</v>
      </c>
      <c r="H10761" s="137"/>
      <c r="I10761" s="119"/>
      <c r="J10761" s="129"/>
      <c r="K10761" s="129"/>
      <c r="L10761" s="129">
        <v>0</v>
      </c>
      <c r="M10761" s="134" t="s">
        <v>24540</v>
      </c>
    </row>
    <row r="10762" spans="1:13" hidden="1" x14ac:dyDescent="0.25">
      <c r="A10762" s="128"/>
      <c r="B10762" s="2"/>
      <c r="C10762" s="139" t="s">
        <v>11274</v>
      </c>
      <c r="D10762" s="124" t="s">
        <v>11275</v>
      </c>
      <c r="E10762" s="118" t="s">
        <v>48</v>
      </c>
      <c r="F10762" s="124" t="s">
        <v>35249</v>
      </c>
      <c r="G10762" s="118" t="s">
        <v>2</v>
      </c>
      <c r="H10762" s="137">
        <v>40212</v>
      </c>
      <c r="I10762" s="119">
        <v>1491.34</v>
      </c>
      <c r="J10762" s="129"/>
      <c r="K10762" s="129"/>
      <c r="L10762" s="129">
        <v>0</v>
      </c>
      <c r="M10762" s="134" t="s">
        <v>24541</v>
      </c>
    </row>
    <row r="10763" spans="1:13" hidden="1" x14ac:dyDescent="0.25">
      <c r="A10763" s="128"/>
      <c r="B10763" s="2"/>
      <c r="C10763" s="139" t="s">
        <v>11276</v>
      </c>
      <c r="D10763" s="124" t="s">
        <v>11277</v>
      </c>
      <c r="E10763" s="118" t="s">
        <v>48</v>
      </c>
      <c r="F10763" s="124" t="s">
        <v>35249</v>
      </c>
      <c r="G10763" s="118" t="s">
        <v>2</v>
      </c>
      <c r="H10763" s="137">
        <v>42090</v>
      </c>
      <c r="I10763" s="119">
        <v>2462</v>
      </c>
      <c r="J10763" s="129"/>
      <c r="K10763" s="129"/>
      <c r="L10763" s="129">
        <v>0</v>
      </c>
      <c r="M10763" s="134" t="s">
        <v>31760</v>
      </c>
    </row>
    <row r="10764" spans="1:13" hidden="1" x14ac:dyDescent="0.25">
      <c r="A10764" s="128"/>
      <c r="B10764" s="2"/>
      <c r="C10764" s="139" t="s">
        <v>11278</v>
      </c>
      <c r="D10764" s="124" t="s">
        <v>11279</v>
      </c>
      <c r="E10764" s="118" t="s">
        <v>48</v>
      </c>
      <c r="F10764" s="124" t="s">
        <v>35249</v>
      </c>
      <c r="G10764" s="118" t="s">
        <v>2</v>
      </c>
      <c r="H10764" s="137">
        <v>41638</v>
      </c>
      <c r="I10764" s="119">
        <v>1800</v>
      </c>
      <c r="J10764" s="129"/>
      <c r="K10764" s="129"/>
      <c r="L10764" s="129">
        <v>0</v>
      </c>
      <c r="M10764" s="134" t="s">
        <v>24542</v>
      </c>
    </row>
    <row r="10765" spans="1:13" hidden="1" x14ac:dyDescent="0.25">
      <c r="A10765" s="128"/>
      <c r="B10765" s="2"/>
      <c r="C10765" s="139" t="s">
        <v>11280</v>
      </c>
      <c r="D10765" s="124" t="s">
        <v>11281</v>
      </c>
      <c r="E10765" s="118" t="s">
        <v>48</v>
      </c>
      <c r="F10765" s="124" t="s">
        <v>35249</v>
      </c>
      <c r="G10765" s="118" t="s">
        <v>2</v>
      </c>
      <c r="H10765" s="137">
        <v>41359</v>
      </c>
      <c r="I10765" s="119">
        <v>1900</v>
      </c>
      <c r="J10765" s="129"/>
      <c r="K10765" s="129"/>
      <c r="L10765" s="129">
        <v>0</v>
      </c>
      <c r="M10765" s="134" t="s">
        <v>32751</v>
      </c>
    </row>
    <row r="10766" spans="1:13" hidden="1" x14ac:dyDescent="0.25">
      <c r="A10766" s="128"/>
      <c r="B10766" s="2"/>
      <c r="C10766" s="139" t="s">
        <v>11282</v>
      </c>
      <c r="D10766" s="124" t="s">
        <v>11283</v>
      </c>
      <c r="E10766" s="118" t="s">
        <v>48</v>
      </c>
      <c r="F10766" s="124" t="s">
        <v>35249</v>
      </c>
      <c r="G10766" s="118" t="s">
        <v>2</v>
      </c>
      <c r="H10766" s="137">
        <v>41626</v>
      </c>
      <c r="I10766" s="119">
        <v>1870</v>
      </c>
      <c r="J10766" s="129"/>
      <c r="K10766" s="129"/>
      <c r="L10766" s="129">
        <v>0</v>
      </c>
      <c r="M10766" s="134" t="s">
        <v>24543</v>
      </c>
    </row>
    <row r="10767" spans="1:13" hidden="1" x14ac:dyDescent="0.25">
      <c r="A10767" s="128"/>
      <c r="B10767" s="2"/>
      <c r="C10767" s="139" t="s">
        <v>30324</v>
      </c>
      <c r="D10767" s="124" t="s">
        <v>30325</v>
      </c>
      <c r="E10767" s="118" t="s">
        <v>48</v>
      </c>
      <c r="F10767" s="124" t="s">
        <v>35249</v>
      </c>
      <c r="G10767" s="118" t="s">
        <v>2</v>
      </c>
      <c r="H10767" s="137"/>
      <c r="I10767" s="119"/>
      <c r="J10767" s="129"/>
      <c r="K10767" s="129"/>
      <c r="L10767" s="129">
        <v>0</v>
      </c>
      <c r="M10767" s="134" t="s">
        <v>24544</v>
      </c>
    </row>
    <row r="10768" spans="1:13" hidden="1" x14ac:dyDescent="0.25">
      <c r="A10768" s="128"/>
      <c r="B10768" s="2"/>
      <c r="C10768" s="139" t="s">
        <v>27941</v>
      </c>
      <c r="D10768" s="124" t="s">
        <v>27942</v>
      </c>
      <c r="E10768" s="118" t="s">
        <v>48</v>
      </c>
      <c r="F10768" s="124" t="s">
        <v>35249</v>
      </c>
      <c r="G10768" s="118" t="s">
        <v>2</v>
      </c>
      <c r="H10768" s="137"/>
      <c r="I10768" s="119"/>
      <c r="J10768" s="129"/>
      <c r="K10768" s="129"/>
      <c r="L10768" s="129">
        <v>0</v>
      </c>
      <c r="M10768" s="134" t="s">
        <v>24545</v>
      </c>
    </row>
    <row r="10769" spans="1:13" hidden="1" x14ac:dyDescent="0.25">
      <c r="A10769" s="128"/>
      <c r="B10769" s="2"/>
      <c r="C10769" s="139" t="s">
        <v>11284</v>
      </c>
      <c r="D10769" s="124" t="s">
        <v>11285</v>
      </c>
      <c r="E10769" s="118" t="s">
        <v>48</v>
      </c>
      <c r="F10769" s="124" t="s">
        <v>35249</v>
      </c>
      <c r="G10769" s="118" t="s">
        <v>2</v>
      </c>
      <c r="H10769" s="137">
        <v>42090</v>
      </c>
      <c r="I10769" s="119">
        <v>2967</v>
      </c>
      <c r="J10769" s="129"/>
      <c r="K10769" s="129"/>
      <c r="L10769" s="129">
        <v>0</v>
      </c>
      <c r="M10769" s="134" t="s">
        <v>24546</v>
      </c>
    </row>
    <row r="10770" spans="1:13" hidden="1" x14ac:dyDescent="0.25">
      <c r="A10770" s="128"/>
      <c r="B10770" s="2"/>
      <c r="C10770" s="139" t="s">
        <v>30756</v>
      </c>
      <c r="D10770" s="124" t="s">
        <v>30757</v>
      </c>
      <c r="E10770" s="118" t="s">
        <v>48</v>
      </c>
      <c r="F10770" s="124" t="s">
        <v>35249</v>
      </c>
      <c r="G10770" s="118" t="s">
        <v>2</v>
      </c>
      <c r="H10770" s="137"/>
      <c r="I10770" s="119"/>
      <c r="J10770" s="129"/>
      <c r="K10770" s="129"/>
      <c r="L10770" s="129">
        <v>0</v>
      </c>
      <c r="M10770" s="134" t="s">
        <v>29008</v>
      </c>
    </row>
    <row r="10771" spans="1:13" hidden="1" x14ac:dyDescent="0.25">
      <c r="A10771" s="128"/>
      <c r="B10771" s="2"/>
      <c r="C10771" s="139" t="s">
        <v>11286</v>
      </c>
      <c r="D10771" s="124" t="s">
        <v>11287</v>
      </c>
      <c r="E10771" s="118" t="s">
        <v>48</v>
      </c>
      <c r="F10771" s="124" t="s">
        <v>35249</v>
      </c>
      <c r="G10771" s="118" t="s">
        <v>2</v>
      </c>
      <c r="H10771" s="137"/>
      <c r="I10771" s="119"/>
      <c r="J10771" s="129"/>
      <c r="K10771" s="129"/>
      <c r="L10771" s="129">
        <v>0</v>
      </c>
      <c r="M10771" s="134" t="s">
        <v>24547</v>
      </c>
    </row>
    <row r="10772" spans="1:13" hidden="1" x14ac:dyDescent="0.25">
      <c r="A10772" s="128"/>
      <c r="B10772" s="2"/>
      <c r="C10772" s="139" t="s">
        <v>11288</v>
      </c>
      <c r="D10772" s="124" t="s">
        <v>11289</v>
      </c>
      <c r="E10772" s="118" t="s">
        <v>48</v>
      </c>
      <c r="F10772" s="124" t="s">
        <v>35249</v>
      </c>
      <c r="G10772" s="118" t="s">
        <v>2</v>
      </c>
      <c r="H10772" s="137"/>
      <c r="I10772" s="119"/>
      <c r="J10772" s="129"/>
      <c r="K10772" s="129"/>
      <c r="L10772" s="129">
        <v>0</v>
      </c>
      <c r="M10772" s="134" t="s">
        <v>24548</v>
      </c>
    </row>
    <row r="10773" spans="1:13" hidden="1" x14ac:dyDescent="0.25">
      <c r="A10773" s="128"/>
      <c r="B10773" s="2"/>
      <c r="C10773" s="139" t="s">
        <v>11290</v>
      </c>
      <c r="D10773" s="124" t="s">
        <v>11291</v>
      </c>
      <c r="E10773" s="118" t="s">
        <v>48</v>
      </c>
      <c r="F10773" s="124" t="s">
        <v>35249</v>
      </c>
      <c r="G10773" s="118" t="s">
        <v>2</v>
      </c>
      <c r="H10773" s="137">
        <v>41535</v>
      </c>
      <c r="I10773" s="119">
        <v>1756</v>
      </c>
      <c r="J10773" s="129"/>
      <c r="K10773" s="129"/>
      <c r="L10773" s="129">
        <v>0</v>
      </c>
      <c r="M10773" s="134" t="s">
        <v>24549</v>
      </c>
    </row>
    <row r="10774" spans="1:13" hidden="1" x14ac:dyDescent="0.25">
      <c r="A10774" s="128"/>
      <c r="B10774" s="2"/>
      <c r="C10774" s="139" t="s">
        <v>11292</v>
      </c>
      <c r="D10774" s="124" t="s">
        <v>11293</v>
      </c>
      <c r="E10774" s="118" t="s">
        <v>48</v>
      </c>
      <c r="F10774" s="124" t="s">
        <v>35249</v>
      </c>
      <c r="G10774" s="118" t="s">
        <v>2</v>
      </c>
      <c r="H10774" s="137">
        <v>41535</v>
      </c>
      <c r="I10774" s="119">
        <v>1740</v>
      </c>
      <c r="J10774" s="129"/>
      <c r="K10774" s="129"/>
      <c r="L10774" s="129">
        <v>0</v>
      </c>
      <c r="M10774" s="134" t="s">
        <v>24550</v>
      </c>
    </row>
    <row r="10775" spans="1:13" hidden="1" x14ac:dyDescent="0.25">
      <c r="A10775" s="128"/>
      <c r="B10775" s="2"/>
      <c r="C10775" s="139" t="s">
        <v>29442</v>
      </c>
      <c r="D10775" s="124" t="s">
        <v>29443</v>
      </c>
      <c r="E10775" s="118" t="s">
        <v>48</v>
      </c>
      <c r="F10775" s="124" t="s">
        <v>35249</v>
      </c>
      <c r="G10775" s="118" t="s">
        <v>2</v>
      </c>
      <c r="H10775" s="137"/>
      <c r="I10775" s="119"/>
      <c r="J10775" s="129"/>
      <c r="K10775" s="129"/>
      <c r="L10775" s="129">
        <v>0</v>
      </c>
      <c r="M10775" s="134" t="s">
        <v>24551</v>
      </c>
    </row>
    <row r="10776" spans="1:13" hidden="1" x14ac:dyDescent="0.25">
      <c r="A10776" s="128"/>
      <c r="B10776" s="2"/>
      <c r="C10776" s="139" t="s">
        <v>11294</v>
      </c>
      <c r="D10776" s="124" t="s">
        <v>11295</v>
      </c>
      <c r="E10776" s="118" t="s">
        <v>48</v>
      </c>
      <c r="F10776" s="124" t="s">
        <v>35249</v>
      </c>
      <c r="G10776" s="118" t="s">
        <v>2</v>
      </c>
      <c r="H10776" s="137">
        <v>42081</v>
      </c>
      <c r="I10776" s="119">
        <v>2354</v>
      </c>
      <c r="J10776" s="129"/>
      <c r="K10776" s="129"/>
      <c r="L10776" s="129">
        <v>0</v>
      </c>
      <c r="M10776" s="134" t="s">
        <v>24552</v>
      </c>
    </row>
    <row r="10777" spans="1:13" hidden="1" x14ac:dyDescent="0.25">
      <c r="A10777" s="128"/>
      <c r="B10777" s="2"/>
      <c r="C10777" s="139" t="s">
        <v>11296</v>
      </c>
      <c r="D10777" s="124" t="s">
        <v>11297</v>
      </c>
      <c r="E10777" s="118" t="s">
        <v>48</v>
      </c>
      <c r="F10777" s="124" t="s">
        <v>35249</v>
      </c>
      <c r="G10777" s="118" t="s">
        <v>2</v>
      </c>
      <c r="H10777" s="137">
        <v>43277</v>
      </c>
      <c r="I10777" s="119">
        <v>148.13</v>
      </c>
      <c r="J10777" s="129"/>
      <c r="K10777" s="129"/>
      <c r="L10777" s="129">
        <v>0</v>
      </c>
      <c r="M10777" s="134" t="s">
        <v>24553</v>
      </c>
    </row>
    <row r="10778" spans="1:13" hidden="1" x14ac:dyDescent="0.25">
      <c r="A10778" s="128"/>
      <c r="B10778" s="2"/>
      <c r="C10778" s="139" t="s">
        <v>11298</v>
      </c>
      <c r="D10778" s="124" t="s">
        <v>11299</v>
      </c>
      <c r="E10778" s="118" t="s">
        <v>48</v>
      </c>
      <c r="F10778" s="124" t="s">
        <v>35249</v>
      </c>
      <c r="G10778" s="118" t="s">
        <v>2</v>
      </c>
      <c r="H10778" s="137">
        <v>43277</v>
      </c>
      <c r="I10778" s="119">
        <v>388.83</v>
      </c>
      <c r="J10778" s="129"/>
      <c r="K10778" s="129"/>
      <c r="L10778" s="129">
        <v>0</v>
      </c>
      <c r="M10778" s="134" t="s">
        <v>24554</v>
      </c>
    </row>
    <row r="10779" spans="1:13" hidden="1" x14ac:dyDescent="0.25">
      <c r="A10779" s="128"/>
      <c r="B10779" s="2"/>
      <c r="C10779" s="139" t="s">
        <v>11300</v>
      </c>
      <c r="D10779" s="124" t="s">
        <v>11301</v>
      </c>
      <c r="E10779" s="118" t="s">
        <v>48</v>
      </c>
      <c r="F10779" s="124" t="s">
        <v>35249</v>
      </c>
      <c r="G10779" s="118" t="s">
        <v>2</v>
      </c>
      <c r="H10779" s="137">
        <v>43277</v>
      </c>
      <c r="I10779" s="119">
        <v>148.13</v>
      </c>
      <c r="J10779" s="129"/>
      <c r="K10779" s="129"/>
      <c r="L10779" s="129">
        <v>0</v>
      </c>
      <c r="M10779" s="134" t="s">
        <v>24555</v>
      </c>
    </row>
    <row r="10780" spans="1:13" hidden="1" x14ac:dyDescent="0.25">
      <c r="A10780" s="128"/>
      <c r="B10780" s="2"/>
      <c r="C10780" s="139" t="s">
        <v>11302</v>
      </c>
      <c r="D10780" s="124" t="s">
        <v>11303</v>
      </c>
      <c r="E10780" s="118" t="s">
        <v>48</v>
      </c>
      <c r="F10780" s="124" t="s">
        <v>35249</v>
      </c>
      <c r="G10780" s="118" t="s">
        <v>2</v>
      </c>
      <c r="H10780" s="137">
        <v>43277</v>
      </c>
      <c r="I10780" s="119">
        <v>305.51</v>
      </c>
      <c r="J10780" s="129"/>
      <c r="K10780" s="129"/>
      <c r="L10780" s="129">
        <v>0</v>
      </c>
      <c r="M10780" s="134" t="s">
        <v>33636</v>
      </c>
    </row>
    <row r="10781" spans="1:13" hidden="1" x14ac:dyDescent="0.25">
      <c r="A10781" s="128"/>
      <c r="B10781" s="2"/>
      <c r="C10781" s="139" t="s">
        <v>11304</v>
      </c>
      <c r="D10781" s="124" t="s">
        <v>11305</v>
      </c>
      <c r="E10781" s="118" t="s">
        <v>48</v>
      </c>
      <c r="F10781" s="124" t="s">
        <v>35249</v>
      </c>
      <c r="G10781" s="118" t="s">
        <v>2</v>
      </c>
      <c r="H10781" s="137">
        <v>43829</v>
      </c>
      <c r="I10781" s="119">
        <v>690</v>
      </c>
      <c r="J10781" s="129"/>
      <c r="K10781" s="129"/>
      <c r="L10781" s="129">
        <v>0</v>
      </c>
      <c r="M10781" s="134" t="s">
        <v>24556</v>
      </c>
    </row>
    <row r="10782" spans="1:13" hidden="1" x14ac:dyDescent="0.25">
      <c r="A10782" s="128"/>
      <c r="B10782" s="2"/>
      <c r="C10782" s="139" t="s">
        <v>11306</v>
      </c>
      <c r="D10782" s="124" t="s">
        <v>11307</v>
      </c>
      <c r="E10782" s="118" t="s">
        <v>48</v>
      </c>
      <c r="F10782" s="124" t="s">
        <v>35249</v>
      </c>
      <c r="G10782" s="118" t="s">
        <v>2</v>
      </c>
      <c r="H10782" s="137">
        <v>42753</v>
      </c>
      <c r="I10782" s="119">
        <v>10400</v>
      </c>
      <c r="J10782" s="129"/>
      <c r="K10782" s="129"/>
      <c r="L10782" s="129">
        <v>0</v>
      </c>
      <c r="M10782" s="134" t="s">
        <v>24557</v>
      </c>
    </row>
    <row r="10783" spans="1:13" x14ac:dyDescent="0.25">
      <c r="A10783" s="128"/>
      <c r="B10783" s="2"/>
      <c r="C10783" s="139" t="s">
        <v>30041</v>
      </c>
      <c r="D10783" s="124" t="s">
        <v>30042</v>
      </c>
      <c r="E10783" s="118" t="s">
        <v>48</v>
      </c>
      <c r="F10783" s="124" t="s">
        <v>35249</v>
      </c>
      <c r="G10783" s="118" t="s">
        <v>2</v>
      </c>
      <c r="H10783" s="137"/>
      <c r="I10783" s="119"/>
      <c r="J10783" s="129"/>
      <c r="K10783" s="129"/>
      <c r="L10783" s="129">
        <v>0</v>
      </c>
      <c r="M10783" s="134" t="s">
        <v>24558</v>
      </c>
    </row>
    <row r="10784" spans="1:13" hidden="1" x14ac:dyDescent="0.25">
      <c r="A10784" s="128"/>
      <c r="B10784" s="2"/>
      <c r="C10784" s="139" t="s">
        <v>11308</v>
      </c>
      <c r="D10784" s="124" t="s">
        <v>11309</v>
      </c>
      <c r="E10784" s="118" t="s">
        <v>48</v>
      </c>
      <c r="F10784" s="124" t="s">
        <v>35249</v>
      </c>
      <c r="G10784" s="118" t="s">
        <v>2</v>
      </c>
      <c r="H10784" s="137"/>
      <c r="I10784" s="119"/>
      <c r="J10784" s="129"/>
      <c r="K10784" s="129"/>
      <c r="L10784" s="129">
        <v>0</v>
      </c>
      <c r="M10784" s="134"/>
    </row>
    <row r="10785" spans="1:13" hidden="1" x14ac:dyDescent="0.25">
      <c r="A10785" s="128"/>
      <c r="B10785" s="2"/>
      <c r="C10785" s="139" t="s">
        <v>11310</v>
      </c>
      <c r="D10785" s="124" t="s">
        <v>11311</v>
      </c>
      <c r="E10785" s="118" t="s">
        <v>48</v>
      </c>
      <c r="F10785" s="124" t="s">
        <v>35249</v>
      </c>
      <c r="G10785" s="118" t="s">
        <v>34659</v>
      </c>
      <c r="H10785" s="137">
        <v>41779</v>
      </c>
      <c r="I10785" s="119">
        <v>330</v>
      </c>
      <c r="J10785" s="129"/>
      <c r="K10785" s="129"/>
      <c r="L10785" s="129">
        <v>0</v>
      </c>
      <c r="M10785" s="134" t="s">
        <v>24559</v>
      </c>
    </row>
    <row r="10786" spans="1:13" hidden="1" x14ac:dyDescent="0.25">
      <c r="A10786" s="128"/>
      <c r="B10786" s="2"/>
      <c r="C10786" s="139" t="s">
        <v>34359</v>
      </c>
      <c r="D10786" s="124" t="s">
        <v>34360</v>
      </c>
      <c r="E10786" s="118" t="s">
        <v>48</v>
      </c>
      <c r="F10786" s="124" t="s">
        <v>35249</v>
      </c>
      <c r="G10786" s="118" t="s">
        <v>2</v>
      </c>
      <c r="H10786" s="137">
        <v>45421</v>
      </c>
      <c r="I10786" s="119">
        <v>2350</v>
      </c>
      <c r="J10786" s="129"/>
      <c r="K10786" s="129"/>
      <c r="L10786" s="129">
        <v>0</v>
      </c>
      <c r="M10786" s="134" t="s">
        <v>24560</v>
      </c>
    </row>
    <row r="10787" spans="1:13" hidden="1" x14ac:dyDescent="0.25">
      <c r="A10787" s="128"/>
      <c r="B10787" s="2"/>
      <c r="C10787" s="139" t="s">
        <v>34362</v>
      </c>
      <c r="D10787" s="124" t="s">
        <v>34363</v>
      </c>
      <c r="E10787" s="118" t="s">
        <v>48</v>
      </c>
      <c r="F10787" s="124" t="s">
        <v>35249</v>
      </c>
      <c r="G10787" s="118" t="s">
        <v>2</v>
      </c>
      <c r="H10787" s="137">
        <v>45421</v>
      </c>
      <c r="I10787" s="119">
        <v>380</v>
      </c>
      <c r="J10787" s="129"/>
      <c r="K10787" s="129"/>
      <c r="L10787" s="129">
        <v>0</v>
      </c>
      <c r="M10787" s="134" t="s">
        <v>24561</v>
      </c>
    </row>
    <row r="10788" spans="1:13" hidden="1" x14ac:dyDescent="0.25">
      <c r="A10788" s="128"/>
      <c r="B10788" s="2"/>
      <c r="C10788" s="139" t="s">
        <v>11312</v>
      </c>
      <c r="D10788" s="124" t="s">
        <v>11313</v>
      </c>
      <c r="E10788" s="118" t="s">
        <v>48</v>
      </c>
      <c r="F10788" s="124" t="s">
        <v>35249</v>
      </c>
      <c r="G10788" s="118" t="s">
        <v>34659</v>
      </c>
      <c r="H10788" s="137">
        <v>46013</v>
      </c>
      <c r="I10788" s="119">
        <v>1533.3</v>
      </c>
      <c r="J10788" s="129"/>
      <c r="K10788" s="129"/>
      <c r="L10788" s="129">
        <v>0</v>
      </c>
      <c r="M10788" s="134" t="s">
        <v>24562</v>
      </c>
    </row>
    <row r="10789" spans="1:13" hidden="1" x14ac:dyDescent="0.25">
      <c r="A10789" s="128"/>
      <c r="B10789" s="2"/>
      <c r="C10789" s="139" t="s">
        <v>11314</v>
      </c>
      <c r="D10789" s="124" t="s">
        <v>11315</v>
      </c>
      <c r="E10789" s="118" t="s">
        <v>48</v>
      </c>
      <c r="F10789" s="124" t="s">
        <v>35249</v>
      </c>
      <c r="G10789" s="118" t="s">
        <v>2</v>
      </c>
      <c r="H10789" s="137">
        <v>43682</v>
      </c>
      <c r="I10789" s="119">
        <v>89.95</v>
      </c>
      <c r="J10789" s="129"/>
      <c r="K10789" s="129"/>
      <c r="L10789" s="129">
        <v>0</v>
      </c>
      <c r="M10789" s="134" t="s">
        <v>24563</v>
      </c>
    </row>
    <row r="10790" spans="1:13" hidden="1" x14ac:dyDescent="0.25">
      <c r="A10790" s="128"/>
      <c r="B10790" s="2"/>
      <c r="C10790" s="139" t="s">
        <v>11316</v>
      </c>
      <c r="D10790" s="124" t="s">
        <v>11317</v>
      </c>
      <c r="E10790" s="118" t="s">
        <v>48</v>
      </c>
      <c r="F10790" s="124" t="s">
        <v>35249</v>
      </c>
      <c r="G10790" s="118" t="s">
        <v>34659</v>
      </c>
      <c r="H10790" s="137">
        <v>41368</v>
      </c>
      <c r="I10790" s="119">
        <v>112.07</v>
      </c>
      <c r="J10790" s="129"/>
      <c r="K10790" s="129"/>
      <c r="L10790" s="129">
        <v>0</v>
      </c>
      <c r="M10790" s="134" t="s">
        <v>24564</v>
      </c>
    </row>
    <row r="10791" spans="1:13" hidden="1" x14ac:dyDescent="0.25">
      <c r="A10791" s="128"/>
      <c r="B10791" s="2"/>
      <c r="C10791" s="139" t="s">
        <v>33355</v>
      </c>
      <c r="D10791" s="124" t="s">
        <v>33356</v>
      </c>
      <c r="E10791" s="118" t="s">
        <v>48</v>
      </c>
      <c r="F10791" s="124" t="s">
        <v>35249</v>
      </c>
      <c r="G10791" s="118" t="s">
        <v>2</v>
      </c>
      <c r="H10791" s="137"/>
      <c r="I10791" s="119"/>
      <c r="J10791" s="129"/>
      <c r="K10791" s="129"/>
      <c r="L10791" s="129">
        <v>0</v>
      </c>
      <c r="M10791" s="134" t="s">
        <v>24565</v>
      </c>
    </row>
    <row r="10792" spans="1:13" hidden="1" x14ac:dyDescent="0.25">
      <c r="A10792" s="128"/>
      <c r="B10792" s="2"/>
      <c r="C10792" s="139" t="s">
        <v>11318</v>
      </c>
      <c r="D10792" s="124" t="s">
        <v>11319</v>
      </c>
      <c r="E10792" s="118" t="s">
        <v>48</v>
      </c>
      <c r="F10792" s="124" t="s">
        <v>35249</v>
      </c>
      <c r="G10792" s="118" t="s">
        <v>236</v>
      </c>
      <c r="H10792" s="137">
        <v>43328</v>
      </c>
      <c r="I10792" s="119">
        <v>8975.32</v>
      </c>
      <c r="J10792" s="129"/>
      <c r="K10792" s="129"/>
      <c r="L10792" s="129">
        <v>0</v>
      </c>
      <c r="M10792" s="134" t="s">
        <v>24566</v>
      </c>
    </row>
    <row r="10793" spans="1:13" hidden="1" x14ac:dyDescent="0.25">
      <c r="A10793" s="128"/>
      <c r="B10793" s="2"/>
      <c r="C10793" s="139" t="s">
        <v>11320</v>
      </c>
      <c r="D10793" s="124" t="s">
        <v>11321</v>
      </c>
      <c r="E10793" s="118" t="s">
        <v>48</v>
      </c>
      <c r="F10793" s="124" t="s">
        <v>35249</v>
      </c>
      <c r="G10793" s="118" t="s">
        <v>236</v>
      </c>
      <c r="H10793" s="137">
        <v>43780</v>
      </c>
      <c r="I10793" s="119">
        <v>5197.8100000000004</v>
      </c>
      <c r="J10793" s="129"/>
      <c r="K10793" s="129"/>
      <c r="L10793" s="129">
        <v>0</v>
      </c>
      <c r="M10793" s="134" t="s">
        <v>24567</v>
      </c>
    </row>
    <row r="10794" spans="1:13" hidden="1" x14ac:dyDescent="0.25">
      <c r="A10794" s="128"/>
      <c r="B10794" s="2"/>
      <c r="C10794" s="139" t="s">
        <v>11322</v>
      </c>
      <c r="D10794" s="124" t="s">
        <v>11323</v>
      </c>
      <c r="E10794" s="118" t="s">
        <v>48</v>
      </c>
      <c r="F10794" s="124" t="s">
        <v>35249</v>
      </c>
      <c r="G10794" s="118" t="s">
        <v>236</v>
      </c>
      <c r="H10794" s="137">
        <v>42913</v>
      </c>
      <c r="I10794" s="119">
        <v>11429.29</v>
      </c>
      <c r="J10794" s="129"/>
      <c r="K10794" s="129"/>
      <c r="L10794" s="129">
        <v>0</v>
      </c>
      <c r="M10794" s="134" t="s">
        <v>35206</v>
      </c>
    </row>
    <row r="10795" spans="1:13" hidden="1" x14ac:dyDescent="0.25">
      <c r="A10795" s="128"/>
      <c r="B10795" s="2"/>
      <c r="C10795" s="139" t="s">
        <v>42230</v>
      </c>
      <c r="D10795" s="124" t="s">
        <v>42231</v>
      </c>
      <c r="E10795" s="118" t="s">
        <v>48</v>
      </c>
      <c r="F10795" s="124" t="s">
        <v>35249</v>
      </c>
      <c r="G10795" s="118" t="s">
        <v>6</v>
      </c>
      <c r="H10795" s="137"/>
      <c r="I10795" s="119"/>
      <c r="J10795" s="129"/>
      <c r="K10795" s="129"/>
      <c r="L10795" s="129">
        <v>0</v>
      </c>
      <c r="M10795" s="134" t="s">
        <v>30113</v>
      </c>
    </row>
    <row r="10796" spans="1:13" hidden="1" x14ac:dyDescent="0.25">
      <c r="A10796" s="128"/>
      <c r="B10796" s="2"/>
      <c r="C10796" s="139" t="s">
        <v>11324</v>
      </c>
      <c r="D10796" s="124" t="s">
        <v>11325</v>
      </c>
      <c r="E10796" s="118" t="s">
        <v>48</v>
      </c>
      <c r="F10796" s="124" t="s">
        <v>35249</v>
      </c>
      <c r="G10796" s="118" t="s">
        <v>236</v>
      </c>
      <c r="H10796" s="137">
        <v>43031</v>
      </c>
      <c r="I10796" s="119">
        <v>20790</v>
      </c>
      <c r="J10796" s="129"/>
      <c r="K10796" s="129"/>
      <c r="L10796" s="129">
        <v>0</v>
      </c>
      <c r="M10796" s="134" t="s">
        <v>24568</v>
      </c>
    </row>
    <row r="10797" spans="1:13" hidden="1" x14ac:dyDescent="0.25">
      <c r="A10797" s="128"/>
      <c r="B10797" s="2"/>
      <c r="C10797" s="139" t="s">
        <v>0</v>
      </c>
      <c r="D10797" s="124" t="s">
        <v>1</v>
      </c>
      <c r="E10797" s="118" t="s">
        <v>48</v>
      </c>
      <c r="F10797" s="124" t="s">
        <v>35249</v>
      </c>
      <c r="G10797" s="118" t="s">
        <v>2</v>
      </c>
      <c r="H10797" s="137">
        <v>46119</v>
      </c>
      <c r="I10797" s="119">
        <v>158</v>
      </c>
      <c r="J10797" s="129"/>
      <c r="K10797" s="129"/>
      <c r="L10797" s="129">
        <v>0</v>
      </c>
      <c r="M10797" s="134" t="s">
        <v>24569</v>
      </c>
    </row>
    <row r="10798" spans="1:13" hidden="1" x14ac:dyDescent="0.25">
      <c r="A10798" s="128"/>
      <c r="B10798" s="2"/>
      <c r="C10798" s="139" t="s">
        <v>3</v>
      </c>
      <c r="D10798" s="124" t="s">
        <v>4</v>
      </c>
      <c r="E10798" s="118" t="s">
        <v>48</v>
      </c>
      <c r="F10798" s="124" t="s">
        <v>35249</v>
      </c>
      <c r="G10798" s="118" t="s">
        <v>2</v>
      </c>
      <c r="H10798" s="137">
        <v>46119</v>
      </c>
      <c r="I10798" s="119">
        <v>38</v>
      </c>
      <c r="J10798" s="129"/>
      <c r="K10798" s="129"/>
      <c r="L10798" s="129">
        <v>0</v>
      </c>
      <c r="M10798" s="134" t="s">
        <v>24570</v>
      </c>
    </row>
    <row r="10799" spans="1:13" hidden="1" x14ac:dyDescent="0.25">
      <c r="A10799" s="128"/>
      <c r="B10799" s="2"/>
      <c r="C10799" s="139" t="s">
        <v>11326</v>
      </c>
      <c r="D10799" s="124" t="s">
        <v>11327</v>
      </c>
      <c r="E10799" s="118" t="s">
        <v>48</v>
      </c>
      <c r="F10799" s="124" t="s">
        <v>35249</v>
      </c>
      <c r="G10799" s="118" t="s">
        <v>236</v>
      </c>
      <c r="H10799" s="137"/>
      <c r="I10799" s="119"/>
      <c r="J10799" s="129"/>
      <c r="K10799" s="129"/>
      <c r="L10799" s="129">
        <v>0</v>
      </c>
      <c r="M10799" s="134" t="s">
        <v>34947</v>
      </c>
    </row>
    <row r="10800" spans="1:13" hidden="1" x14ac:dyDescent="0.25">
      <c r="A10800" s="128"/>
      <c r="B10800" s="2"/>
      <c r="C10800" s="139" t="s">
        <v>27547</v>
      </c>
      <c r="D10800" s="124" t="s">
        <v>27548</v>
      </c>
      <c r="E10800" s="118" t="s">
        <v>48</v>
      </c>
      <c r="F10800" s="124" t="s">
        <v>35249</v>
      </c>
      <c r="G10800" s="118" t="s">
        <v>34659</v>
      </c>
      <c r="H10800" s="137"/>
      <c r="I10800" s="119"/>
      <c r="J10800" s="129"/>
      <c r="K10800" s="129"/>
      <c r="L10800" s="129">
        <v>0</v>
      </c>
      <c r="M10800" s="134" t="s">
        <v>24571</v>
      </c>
    </row>
    <row r="10801" spans="1:13" hidden="1" x14ac:dyDescent="0.25">
      <c r="A10801" s="128"/>
      <c r="B10801" s="2"/>
      <c r="C10801" s="139" t="s">
        <v>42232</v>
      </c>
      <c r="D10801" s="124" t="s">
        <v>42233</v>
      </c>
      <c r="E10801" s="118" t="s">
        <v>48</v>
      </c>
      <c r="F10801" s="124" t="s">
        <v>35249</v>
      </c>
      <c r="G10801" s="118" t="s">
        <v>2</v>
      </c>
      <c r="H10801" s="137">
        <v>45943</v>
      </c>
      <c r="I10801" s="119">
        <v>7974</v>
      </c>
      <c r="J10801" s="129"/>
      <c r="K10801" s="129"/>
      <c r="L10801" s="129">
        <v>0</v>
      </c>
      <c r="M10801" s="134" t="s">
        <v>24572</v>
      </c>
    </row>
    <row r="10802" spans="1:13" hidden="1" x14ac:dyDescent="0.25">
      <c r="A10802" s="128"/>
      <c r="B10802" s="2"/>
      <c r="C10802" s="139" t="s">
        <v>11328</v>
      </c>
      <c r="D10802" s="124" t="s">
        <v>11329</v>
      </c>
      <c r="E10802" s="118" t="s">
        <v>48</v>
      </c>
      <c r="F10802" s="124" t="s">
        <v>35249</v>
      </c>
      <c r="G10802" s="118" t="s">
        <v>2</v>
      </c>
      <c r="H10802" s="137">
        <v>43690</v>
      </c>
      <c r="I10802" s="119">
        <v>1850</v>
      </c>
      <c r="J10802" s="129"/>
      <c r="K10802" s="129"/>
      <c r="L10802" s="129">
        <v>0</v>
      </c>
      <c r="M10802" s="134"/>
    </row>
    <row r="10803" spans="1:13" hidden="1" x14ac:dyDescent="0.25">
      <c r="A10803" s="128"/>
      <c r="B10803" s="2"/>
      <c r="C10803" s="139" t="s">
        <v>31262</v>
      </c>
      <c r="D10803" s="124" t="s">
        <v>31263</v>
      </c>
      <c r="E10803" s="118" t="s">
        <v>48</v>
      </c>
      <c r="F10803" s="124" t="s">
        <v>35249</v>
      </c>
      <c r="G10803" s="118" t="s">
        <v>2</v>
      </c>
      <c r="H10803" s="137"/>
      <c r="I10803" s="119"/>
      <c r="J10803" s="129"/>
      <c r="K10803" s="129"/>
      <c r="L10803" s="129">
        <v>0</v>
      </c>
      <c r="M10803" s="134" t="s">
        <v>24573</v>
      </c>
    </row>
    <row r="10804" spans="1:13" hidden="1" x14ac:dyDescent="0.25">
      <c r="A10804" s="128"/>
      <c r="B10804" s="2"/>
      <c r="C10804" s="139" t="s">
        <v>11330</v>
      </c>
      <c r="D10804" s="124" t="s">
        <v>11331</v>
      </c>
      <c r="E10804" s="118" t="s">
        <v>48</v>
      </c>
      <c r="F10804" s="124" t="s">
        <v>35249</v>
      </c>
      <c r="G10804" s="118" t="s">
        <v>2</v>
      </c>
      <c r="H10804" s="137">
        <v>44067</v>
      </c>
      <c r="I10804" s="119">
        <v>220.36</v>
      </c>
      <c r="J10804" s="129"/>
      <c r="K10804" s="129"/>
      <c r="L10804" s="129">
        <v>0</v>
      </c>
      <c r="M10804" s="134" t="s">
        <v>24574</v>
      </c>
    </row>
    <row r="10805" spans="1:13" hidden="1" x14ac:dyDescent="0.25">
      <c r="A10805" s="128"/>
      <c r="B10805" s="2"/>
      <c r="C10805" s="139" t="s">
        <v>11332</v>
      </c>
      <c r="D10805" s="124" t="s">
        <v>11333</v>
      </c>
      <c r="E10805" s="118" t="s">
        <v>48</v>
      </c>
      <c r="F10805" s="124" t="s">
        <v>35249</v>
      </c>
      <c r="G10805" s="118" t="s">
        <v>2</v>
      </c>
      <c r="H10805" s="137">
        <v>45464</v>
      </c>
      <c r="I10805" s="119">
        <v>65.94</v>
      </c>
      <c r="J10805" s="129"/>
      <c r="K10805" s="129"/>
      <c r="L10805" s="129">
        <v>0</v>
      </c>
      <c r="M10805" s="134" t="s">
        <v>24575</v>
      </c>
    </row>
    <row r="10806" spans="1:13" hidden="1" x14ac:dyDescent="0.25">
      <c r="A10806" s="128"/>
      <c r="B10806" s="2"/>
      <c r="C10806" s="139" t="s">
        <v>11334</v>
      </c>
      <c r="D10806" s="124" t="s">
        <v>11335</v>
      </c>
      <c r="E10806" s="118" t="s">
        <v>48</v>
      </c>
      <c r="F10806" s="124" t="s">
        <v>35249</v>
      </c>
      <c r="G10806" s="118" t="s">
        <v>2</v>
      </c>
      <c r="H10806" s="137">
        <v>41556</v>
      </c>
      <c r="I10806" s="119">
        <v>33.590000000000003</v>
      </c>
      <c r="J10806" s="129"/>
      <c r="K10806" s="129"/>
      <c r="L10806" s="129">
        <v>0</v>
      </c>
      <c r="M10806" s="134" t="s">
        <v>24576</v>
      </c>
    </row>
    <row r="10807" spans="1:13" hidden="1" x14ac:dyDescent="0.25">
      <c r="A10807" s="128"/>
      <c r="B10807" s="2"/>
      <c r="C10807" s="139" t="s">
        <v>11336</v>
      </c>
      <c r="D10807" s="124" t="s">
        <v>11337</v>
      </c>
      <c r="E10807" s="118" t="s">
        <v>48</v>
      </c>
      <c r="F10807" s="124" t="s">
        <v>35249</v>
      </c>
      <c r="G10807" s="118" t="s">
        <v>2</v>
      </c>
      <c r="H10807" s="137">
        <v>42678</v>
      </c>
      <c r="I10807" s="119">
        <v>690</v>
      </c>
      <c r="J10807" s="129"/>
      <c r="K10807" s="129"/>
      <c r="L10807" s="129">
        <v>0</v>
      </c>
      <c r="M10807" s="134"/>
    </row>
    <row r="10808" spans="1:13" hidden="1" x14ac:dyDescent="0.25">
      <c r="A10808" s="128"/>
      <c r="B10808" s="2"/>
      <c r="C10808" s="139" t="s">
        <v>11338</v>
      </c>
      <c r="D10808" s="124" t="s">
        <v>11339</v>
      </c>
      <c r="E10808" s="118" t="s">
        <v>48</v>
      </c>
      <c r="F10808" s="124" t="s">
        <v>35249</v>
      </c>
      <c r="G10808" s="118" t="s">
        <v>2</v>
      </c>
      <c r="H10808" s="137">
        <v>41593</v>
      </c>
      <c r="I10808" s="119">
        <v>750</v>
      </c>
      <c r="J10808" s="129"/>
      <c r="K10808" s="129"/>
      <c r="L10808" s="129">
        <v>0</v>
      </c>
      <c r="M10808" s="134" t="s">
        <v>24577</v>
      </c>
    </row>
    <row r="10809" spans="1:13" hidden="1" x14ac:dyDescent="0.25">
      <c r="A10809" s="128"/>
      <c r="B10809" s="2"/>
      <c r="C10809" s="139" t="s">
        <v>11340</v>
      </c>
      <c r="D10809" s="124" t="s">
        <v>11341</v>
      </c>
      <c r="E10809" s="118" t="s">
        <v>48</v>
      </c>
      <c r="F10809" s="124" t="s">
        <v>35249</v>
      </c>
      <c r="G10809" s="118" t="s">
        <v>2</v>
      </c>
      <c r="H10809" s="137">
        <v>41661</v>
      </c>
      <c r="I10809" s="119">
        <v>574.70000000000005</v>
      </c>
      <c r="J10809" s="129"/>
      <c r="K10809" s="129"/>
      <c r="L10809" s="129">
        <v>0</v>
      </c>
      <c r="M10809" s="134" t="s">
        <v>24578</v>
      </c>
    </row>
    <row r="10810" spans="1:13" hidden="1" x14ac:dyDescent="0.25">
      <c r="A10810" s="128"/>
      <c r="B10810" s="2"/>
      <c r="C10810" s="139" t="s">
        <v>11342</v>
      </c>
      <c r="D10810" s="124" t="s">
        <v>11343</v>
      </c>
      <c r="E10810" s="118" t="s">
        <v>48</v>
      </c>
      <c r="F10810" s="124" t="s">
        <v>35249</v>
      </c>
      <c r="G10810" s="118" t="s">
        <v>2</v>
      </c>
      <c r="H10810" s="137">
        <v>40395</v>
      </c>
      <c r="I10810" s="119">
        <v>99.88</v>
      </c>
      <c r="J10810" s="129"/>
      <c r="K10810" s="129"/>
      <c r="L10810" s="129">
        <v>0</v>
      </c>
      <c r="M10810" s="134" t="s">
        <v>24579</v>
      </c>
    </row>
    <row r="10811" spans="1:13" hidden="1" x14ac:dyDescent="0.25">
      <c r="A10811" s="128"/>
      <c r="B10811" s="2"/>
      <c r="C10811" s="139" t="s">
        <v>11344</v>
      </c>
      <c r="D10811" s="124" t="s">
        <v>11345</v>
      </c>
      <c r="E10811" s="118" t="s">
        <v>48</v>
      </c>
      <c r="F10811" s="124" t="s">
        <v>35249</v>
      </c>
      <c r="G10811" s="118" t="s">
        <v>2</v>
      </c>
      <c r="H10811" s="137">
        <v>40395</v>
      </c>
      <c r="I10811" s="119">
        <v>99.88</v>
      </c>
      <c r="J10811" s="129"/>
      <c r="K10811" s="129"/>
      <c r="L10811" s="129">
        <v>0</v>
      </c>
      <c r="M10811" s="134" t="s">
        <v>24580</v>
      </c>
    </row>
    <row r="10812" spans="1:13" hidden="1" x14ac:dyDescent="0.25">
      <c r="A10812" s="128"/>
      <c r="B10812" s="2"/>
      <c r="C10812" s="139" t="s">
        <v>11346</v>
      </c>
      <c r="D10812" s="124" t="s">
        <v>11347</v>
      </c>
      <c r="E10812" s="118" t="s">
        <v>48</v>
      </c>
      <c r="F10812" s="124" t="s">
        <v>35249</v>
      </c>
      <c r="G10812" s="118" t="s">
        <v>2</v>
      </c>
      <c r="H10812" s="137">
        <v>42678</v>
      </c>
      <c r="I10812" s="119">
        <v>1058</v>
      </c>
      <c r="J10812" s="129"/>
      <c r="K10812" s="129"/>
      <c r="L10812" s="129">
        <v>0</v>
      </c>
      <c r="M10812" s="134" t="s">
        <v>24581</v>
      </c>
    </row>
    <row r="10813" spans="1:13" hidden="1" x14ac:dyDescent="0.25">
      <c r="A10813" s="128"/>
      <c r="B10813" s="2"/>
      <c r="C10813" s="139" t="s">
        <v>11348</v>
      </c>
      <c r="D10813" s="124" t="s">
        <v>11349</v>
      </c>
      <c r="E10813" s="118" t="s">
        <v>48</v>
      </c>
      <c r="F10813" s="124" t="s">
        <v>35249</v>
      </c>
      <c r="G10813" s="118" t="s">
        <v>2</v>
      </c>
      <c r="H10813" s="137">
        <v>44636</v>
      </c>
      <c r="I10813" s="119">
        <v>277.7</v>
      </c>
      <c r="J10813" s="129"/>
      <c r="K10813" s="129"/>
      <c r="L10813" s="129">
        <v>0</v>
      </c>
      <c r="M10813" s="134" t="s">
        <v>28864</v>
      </c>
    </row>
    <row r="10814" spans="1:13" hidden="1" x14ac:dyDescent="0.25">
      <c r="A10814" s="128"/>
      <c r="B10814" s="2"/>
      <c r="C10814" s="139" t="s">
        <v>11350</v>
      </c>
      <c r="D10814" s="124" t="s">
        <v>11351</v>
      </c>
      <c r="E10814" s="118" t="s">
        <v>48</v>
      </c>
      <c r="F10814" s="124" t="s">
        <v>35249</v>
      </c>
      <c r="G10814" s="118" t="s">
        <v>2</v>
      </c>
      <c r="H10814" s="137">
        <v>43378</v>
      </c>
      <c r="I10814" s="119">
        <v>408.17</v>
      </c>
      <c r="J10814" s="129"/>
      <c r="K10814" s="129"/>
      <c r="L10814" s="129">
        <v>0</v>
      </c>
      <c r="M10814" s="134" t="s">
        <v>24582</v>
      </c>
    </row>
    <row r="10815" spans="1:13" hidden="1" x14ac:dyDescent="0.25">
      <c r="A10815" s="128"/>
      <c r="B10815" s="2"/>
      <c r="C10815" s="139" t="s">
        <v>30888</v>
      </c>
      <c r="D10815" s="124" t="s">
        <v>30889</v>
      </c>
      <c r="E10815" s="118" t="s">
        <v>48</v>
      </c>
      <c r="F10815" s="124" t="s">
        <v>35249</v>
      </c>
      <c r="G10815" s="118" t="s">
        <v>235</v>
      </c>
      <c r="H10815" s="137"/>
      <c r="I10815" s="119"/>
      <c r="J10815" s="129"/>
      <c r="K10815" s="129"/>
      <c r="L10815" s="129">
        <v>0</v>
      </c>
      <c r="M10815" s="134" t="s">
        <v>24583</v>
      </c>
    </row>
    <row r="10816" spans="1:13" hidden="1" x14ac:dyDescent="0.25">
      <c r="A10816" s="128"/>
      <c r="B10816" s="2"/>
      <c r="C10816" s="139" t="s">
        <v>11352</v>
      </c>
      <c r="D10816" s="124" t="s">
        <v>11353</v>
      </c>
      <c r="E10816" s="118" t="s">
        <v>950</v>
      </c>
      <c r="F10816" s="124" t="s">
        <v>951</v>
      </c>
      <c r="G10816" s="118" t="s">
        <v>11</v>
      </c>
      <c r="H10816" s="137"/>
      <c r="I10816" s="119"/>
      <c r="J10816" s="129"/>
      <c r="K10816" s="129"/>
      <c r="L10816" s="129">
        <v>0</v>
      </c>
      <c r="M10816" s="134" t="s">
        <v>24584</v>
      </c>
    </row>
    <row r="10817" spans="1:13" hidden="1" x14ac:dyDescent="0.25">
      <c r="A10817" s="128"/>
      <c r="B10817" s="2"/>
      <c r="C10817" s="139" t="s">
        <v>11352</v>
      </c>
      <c r="D10817" s="124" t="s">
        <v>11353</v>
      </c>
      <c r="E10817" s="118" t="s">
        <v>952</v>
      </c>
      <c r="F10817" s="124" t="s">
        <v>953</v>
      </c>
      <c r="G10817" s="118" t="s">
        <v>11</v>
      </c>
      <c r="H10817" s="137">
        <v>40395</v>
      </c>
      <c r="I10817" s="119">
        <v>46.96</v>
      </c>
      <c r="J10817" s="129"/>
      <c r="K10817" s="129"/>
      <c r="L10817" s="129">
        <v>0</v>
      </c>
      <c r="M10817" s="134" t="s">
        <v>24585</v>
      </c>
    </row>
    <row r="10818" spans="1:13" hidden="1" x14ac:dyDescent="0.25">
      <c r="A10818" s="128"/>
      <c r="B10818" s="2"/>
      <c r="C10818" s="139" t="s">
        <v>19274</v>
      </c>
      <c r="D10818" s="124" t="s">
        <v>19273</v>
      </c>
      <c r="E10818" s="118" t="s">
        <v>48</v>
      </c>
      <c r="F10818" s="124" t="s">
        <v>35249</v>
      </c>
      <c r="G10818" s="118" t="s">
        <v>235</v>
      </c>
      <c r="H10818" s="137">
        <v>44859</v>
      </c>
      <c r="I10818" s="119">
        <v>4.2</v>
      </c>
      <c r="J10818" s="129"/>
      <c r="K10818" s="129"/>
      <c r="L10818" s="129">
        <v>0</v>
      </c>
      <c r="M10818" s="134" t="s">
        <v>24586</v>
      </c>
    </row>
    <row r="10819" spans="1:13" hidden="1" x14ac:dyDescent="0.25">
      <c r="A10819" s="128"/>
      <c r="B10819" s="2"/>
      <c r="C10819" s="139" t="s">
        <v>11354</v>
      </c>
      <c r="D10819" s="124" t="s">
        <v>11355</v>
      </c>
      <c r="E10819" s="118" t="s">
        <v>11356</v>
      </c>
      <c r="F10819" s="124" t="s">
        <v>11357</v>
      </c>
      <c r="G10819" s="118" t="s">
        <v>235</v>
      </c>
      <c r="H10819" s="137">
        <v>43038</v>
      </c>
      <c r="I10819" s="119">
        <v>4.91</v>
      </c>
      <c r="J10819" s="129"/>
      <c r="K10819" s="129"/>
      <c r="L10819" s="129">
        <v>0</v>
      </c>
      <c r="M10819" s="134" t="s">
        <v>24587</v>
      </c>
    </row>
    <row r="10820" spans="1:13" hidden="1" x14ac:dyDescent="0.25">
      <c r="A10820" s="128"/>
      <c r="B10820" s="2"/>
      <c r="C10820" s="139" t="s">
        <v>11354</v>
      </c>
      <c r="D10820" s="124" t="s">
        <v>11355</v>
      </c>
      <c r="E10820" s="118" t="s">
        <v>11384</v>
      </c>
      <c r="F10820" s="124" t="s">
        <v>11385</v>
      </c>
      <c r="G10820" s="118" t="s">
        <v>235</v>
      </c>
      <c r="H10820" s="137">
        <v>45393</v>
      </c>
      <c r="I10820" s="119">
        <v>4.25</v>
      </c>
      <c r="J10820" s="129"/>
      <c r="K10820" s="129"/>
      <c r="L10820" s="129">
        <v>0</v>
      </c>
      <c r="M10820" s="134" t="s">
        <v>24588</v>
      </c>
    </row>
    <row r="10821" spans="1:13" hidden="1" x14ac:dyDescent="0.25">
      <c r="A10821" s="128"/>
      <c r="B10821" s="2"/>
      <c r="C10821" s="139" t="s">
        <v>11354</v>
      </c>
      <c r="D10821" s="124" t="s">
        <v>11355</v>
      </c>
      <c r="E10821" s="118" t="s">
        <v>10266</v>
      </c>
      <c r="F10821" s="124" t="s">
        <v>10267</v>
      </c>
      <c r="G10821" s="118" t="s">
        <v>235</v>
      </c>
      <c r="H10821" s="137">
        <v>41172</v>
      </c>
      <c r="I10821" s="119">
        <v>3.98</v>
      </c>
      <c r="J10821" s="129"/>
      <c r="K10821" s="129"/>
      <c r="L10821" s="129">
        <v>0</v>
      </c>
      <c r="M10821" s="134" t="s">
        <v>24589</v>
      </c>
    </row>
    <row r="10822" spans="1:13" hidden="1" x14ac:dyDescent="0.25">
      <c r="A10822" s="128"/>
      <c r="B10822" s="2"/>
      <c r="C10822" s="139" t="s">
        <v>11354</v>
      </c>
      <c r="D10822" s="124" t="s">
        <v>11355</v>
      </c>
      <c r="E10822" s="118" t="s">
        <v>10268</v>
      </c>
      <c r="F10822" s="124" t="s">
        <v>10269</v>
      </c>
      <c r="G10822" s="118" t="s">
        <v>235</v>
      </c>
      <c r="H10822" s="137">
        <v>41649</v>
      </c>
      <c r="I10822" s="119">
        <v>2.61</v>
      </c>
      <c r="J10822" s="129"/>
      <c r="K10822" s="129"/>
      <c r="L10822" s="129">
        <v>0</v>
      </c>
      <c r="M10822" s="134" t="s">
        <v>24590</v>
      </c>
    </row>
    <row r="10823" spans="1:13" hidden="1" x14ac:dyDescent="0.25">
      <c r="A10823" s="128"/>
      <c r="B10823" s="2"/>
      <c r="C10823" s="139" t="s">
        <v>11354</v>
      </c>
      <c r="D10823" s="124" t="s">
        <v>11355</v>
      </c>
      <c r="E10823" s="118" t="s">
        <v>10282</v>
      </c>
      <c r="F10823" s="124" t="s">
        <v>10283</v>
      </c>
      <c r="G10823" s="118" t="s">
        <v>235</v>
      </c>
      <c r="H10823" s="137">
        <v>41064</v>
      </c>
      <c r="I10823" s="119">
        <v>2.61</v>
      </c>
      <c r="J10823" s="129"/>
      <c r="K10823" s="129"/>
      <c r="L10823" s="129">
        <v>0</v>
      </c>
      <c r="M10823" s="134" t="s">
        <v>30986</v>
      </c>
    </row>
    <row r="10824" spans="1:13" hidden="1" x14ac:dyDescent="0.25">
      <c r="A10824" s="128"/>
      <c r="B10824" s="2"/>
      <c r="C10824" s="139" t="s">
        <v>11354</v>
      </c>
      <c r="D10824" s="124" t="s">
        <v>11355</v>
      </c>
      <c r="E10824" s="118" t="s">
        <v>10284</v>
      </c>
      <c r="F10824" s="124" t="s">
        <v>412</v>
      </c>
      <c r="G10824" s="118" t="s">
        <v>235</v>
      </c>
      <c r="H10824" s="137">
        <v>41092</v>
      </c>
      <c r="I10824" s="119">
        <v>2.61</v>
      </c>
      <c r="J10824" s="129"/>
      <c r="K10824" s="129"/>
      <c r="L10824" s="129">
        <v>0</v>
      </c>
      <c r="M10824" s="134" t="s">
        <v>24591</v>
      </c>
    </row>
    <row r="10825" spans="1:13" hidden="1" x14ac:dyDescent="0.25">
      <c r="A10825" s="128"/>
      <c r="B10825" s="2"/>
      <c r="C10825" s="139" t="s">
        <v>11354</v>
      </c>
      <c r="D10825" s="124" t="s">
        <v>11355</v>
      </c>
      <c r="E10825" s="118" t="s">
        <v>456</v>
      </c>
      <c r="F10825" s="124" t="s">
        <v>457</v>
      </c>
      <c r="G10825" s="118" t="s">
        <v>235</v>
      </c>
      <c r="H10825" s="137">
        <v>41061</v>
      </c>
      <c r="I10825" s="119">
        <v>3.19</v>
      </c>
      <c r="J10825" s="129"/>
      <c r="K10825" s="129"/>
      <c r="L10825" s="129">
        <v>0</v>
      </c>
      <c r="M10825" s="134"/>
    </row>
    <row r="10826" spans="1:13" hidden="1" x14ac:dyDescent="0.25">
      <c r="A10826" s="128"/>
      <c r="B10826" s="2"/>
      <c r="C10826" s="139" t="s">
        <v>11354</v>
      </c>
      <c r="D10826" s="124" t="s">
        <v>11355</v>
      </c>
      <c r="E10826" s="118" t="s">
        <v>11358</v>
      </c>
      <c r="F10826" s="124" t="s">
        <v>11359</v>
      </c>
      <c r="G10826" s="118" t="s">
        <v>235</v>
      </c>
      <c r="H10826" s="137">
        <v>41331</v>
      </c>
      <c r="I10826" s="119">
        <v>3.86</v>
      </c>
      <c r="J10826" s="129"/>
      <c r="K10826" s="129"/>
      <c r="L10826" s="129">
        <v>0</v>
      </c>
      <c r="M10826" s="134" t="s">
        <v>24592</v>
      </c>
    </row>
    <row r="10827" spans="1:13" hidden="1" x14ac:dyDescent="0.25">
      <c r="A10827" s="128"/>
      <c r="B10827" s="2"/>
      <c r="C10827" s="139" t="s">
        <v>11354</v>
      </c>
      <c r="D10827" s="124" t="s">
        <v>11355</v>
      </c>
      <c r="E10827" s="118" t="s">
        <v>10272</v>
      </c>
      <c r="F10827" s="124" t="s">
        <v>10273</v>
      </c>
      <c r="G10827" s="118" t="s">
        <v>235</v>
      </c>
      <c r="H10827" s="137">
        <v>41278</v>
      </c>
      <c r="I10827" s="119">
        <v>2.61</v>
      </c>
      <c r="J10827" s="129"/>
      <c r="K10827" s="129"/>
      <c r="L10827" s="129">
        <v>0</v>
      </c>
      <c r="M10827" s="134" t="s">
        <v>33273</v>
      </c>
    </row>
    <row r="10828" spans="1:13" hidden="1" x14ac:dyDescent="0.25">
      <c r="A10828" s="128"/>
      <c r="B10828" s="2"/>
      <c r="C10828" s="139" t="s">
        <v>11354</v>
      </c>
      <c r="D10828" s="124" t="s">
        <v>11355</v>
      </c>
      <c r="E10828" s="118" t="s">
        <v>10274</v>
      </c>
      <c r="F10828" s="124" t="s">
        <v>10275</v>
      </c>
      <c r="G10828" s="118" t="s">
        <v>235</v>
      </c>
      <c r="H10828" s="137">
        <v>41235</v>
      </c>
      <c r="I10828" s="119">
        <v>2.3199999999999998</v>
      </c>
      <c r="J10828" s="129"/>
      <c r="K10828" s="129"/>
      <c r="L10828" s="129">
        <v>0</v>
      </c>
      <c r="M10828" s="134" t="s">
        <v>24593</v>
      </c>
    </row>
    <row r="10829" spans="1:13" hidden="1" x14ac:dyDescent="0.25">
      <c r="A10829" s="128"/>
      <c r="B10829" s="2"/>
      <c r="C10829" s="139" t="s">
        <v>11354</v>
      </c>
      <c r="D10829" s="124" t="s">
        <v>11355</v>
      </c>
      <c r="E10829" s="118" t="s">
        <v>439</v>
      </c>
      <c r="F10829" s="124" t="s">
        <v>440</v>
      </c>
      <c r="G10829" s="118" t="s">
        <v>235</v>
      </c>
      <c r="H10829" s="137">
        <v>45335</v>
      </c>
      <c r="I10829" s="119">
        <v>6.93</v>
      </c>
      <c r="J10829" s="129"/>
      <c r="K10829" s="129"/>
      <c r="L10829" s="129">
        <v>0</v>
      </c>
      <c r="M10829" s="134" t="s">
        <v>29892</v>
      </c>
    </row>
    <row r="10830" spans="1:13" hidden="1" x14ac:dyDescent="0.25">
      <c r="A10830" s="128"/>
      <c r="B10830" s="2"/>
      <c r="C10830" s="139" t="s">
        <v>11354</v>
      </c>
      <c r="D10830" s="124" t="s">
        <v>11355</v>
      </c>
      <c r="E10830" s="118" t="s">
        <v>411</v>
      </c>
      <c r="F10830" s="124" t="s">
        <v>412</v>
      </c>
      <c r="G10830" s="118" t="s">
        <v>235</v>
      </c>
      <c r="H10830" s="137">
        <v>44018</v>
      </c>
      <c r="I10830" s="119">
        <v>8.5</v>
      </c>
      <c r="J10830" s="129"/>
      <c r="K10830" s="129"/>
      <c r="L10830" s="129">
        <v>0</v>
      </c>
      <c r="M10830" s="134" t="s">
        <v>24594</v>
      </c>
    </row>
    <row r="10831" spans="1:13" hidden="1" x14ac:dyDescent="0.25">
      <c r="A10831" s="128"/>
      <c r="B10831" s="2"/>
      <c r="C10831" s="139" t="s">
        <v>11354</v>
      </c>
      <c r="D10831" s="124" t="s">
        <v>11355</v>
      </c>
      <c r="E10831" s="118" t="s">
        <v>413</v>
      </c>
      <c r="F10831" s="124" t="s">
        <v>414</v>
      </c>
      <c r="G10831" s="118" t="s">
        <v>235</v>
      </c>
      <c r="H10831" s="137"/>
      <c r="I10831" s="119"/>
      <c r="J10831" s="129"/>
      <c r="K10831" s="129"/>
      <c r="L10831" s="129">
        <v>0</v>
      </c>
      <c r="M10831" s="134" t="s">
        <v>24595</v>
      </c>
    </row>
    <row r="10832" spans="1:13" hidden="1" x14ac:dyDescent="0.25">
      <c r="A10832" s="128"/>
      <c r="B10832" s="2"/>
      <c r="C10832" s="139" t="s">
        <v>11354</v>
      </c>
      <c r="D10832" s="124" t="s">
        <v>11355</v>
      </c>
      <c r="E10832" s="118" t="s">
        <v>415</v>
      </c>
      <c r="F10832" s="124" t="s">
        <v>416</v>
      </c>
      <c r="G10832" s="118" t="s">
        <v>235</v>
      </c>
      <c r="H10832" s="137">
        <v>44434</v>
      </c>
      <c r="I10832" s="119">
        <v>4.25</v>
      </c>
      <c r="J10832" s="129"/>
      <c r="K10832" s="129"/>
      <c r="L10832" s="129">
        <v>0</v>
      </c>
      <c r="M10832" s="134" t="s">
        <v>24596</v>
      </c>
    </row>
    <row r="10833" spans="1:13" hidden="1" x14ac:dyDescent="0.25">
      <c r="A10833" s="128"/>
      <c r="B10833" s="2"/>
      <c r="C10833" s="139" t="s">
        <v>11354</v>
      </c>
      <c r="D10833" s="124" t="s">
        <v>11355</v>
      </c>
      <c r="E10833" s="118" t="s">
        <v>417</v>
      </c>
      <c r="F10833" s="124" t="s">
        <v>418</v>
      </c>
      <c r="G10833" s="118" t="s">
        <v>235</v>
      </c>
      <c r="H10833" s="137">
        <v>46090</v>
      </c>
      <c r="I10833" s="119">
        <v>6.23</v>
      </c>
      <c r="J10833" s="129"/>
      <c r="K10833" s="129"/>
      <c r="L10833" s="129">
        <v>0</v>
      </c>
      <c r="M10833" s="134" t="s">
        <v>24597</v>
      </c>
    </row>
    <row r="10834" spans="1:13" hidden="1" x14ac:dyDescent="0.25">
      <c r="A10834" s="128"/>
      <c r="B10834" s="2"/>
      <c r="C10834" s="139" t="s">
        <v>11354</v>
      </c>
      <c r="D10834" s="124" t="s">
        <v>11355</v>
      </c>
      <c r="E10834" s="118" t="s">
        <v>421</v>
      </c>
      <c r="F10834" s="124" t="s">
        <v>422</v>
      </c>
      <c r="G10834" s="118" t="s">
        <v>235</v>
      </c>
      <c r="H10834" s="137">
        <v>43349</v>
      </c>
      <c r="I10834" s="119">
        <v>4.0999999999999996</v>
      </c>
      <c r="J10834" s="129"/>
      <c r="K10834" s="129"/>
      <c r="L10834" s="129">
        <v>0</v>
      </c>
      <c r="M10834" s="134" t="s">
        <v>31518</v>
      </c>
    </row>
    <row r="10835" spans="1:13" hidden="1" x14ac:dyDescent="0.25">
      <c r="A10835" s="128"/>
      <c r="B10835" s="2"/>
      <c r="C10835" s="139" t="s">
        <v>11354</v>
      </c>
      <c r="D10835" s="124" t="s">
        <v>11355</v>
      </c>
      <c r="E10835" s="118" t="s">
        <v>423</v>
      </c>
      <c r="F10835" s="124" t="s">
        <v>424</v>
      </c>
      <c r="G10835" s="118" t="s">
        <v>235</v>
      </c>
      <c r="H10835" s="137">
        <v>42213</v>
      </c>
      <c r="I10835" s="119">
        <v>7.82</v>
      </c>
      <c r="J10835" s="129"/>
      <c r="K10835" s="129"/>
      <c r="L10835" s="129">
        <v>0</v>
      </c>
      <c r="M10835" s="134" t="s">
        <v>30643</v>
      </c>
    </row>
    <row r="10836" spans="1:13" hidden="1" x14ac:dyDescent="0.25">
      <c r="A10836" s="128"/>
      <c r="B10836" s="2"/>
      <c r="C10836" s="139" t="s">
        <v>11354</v>
      </c>
      <c r="D10836" s="124" t="s">
        <v>11355</v>
      </c>
      <c r="E10836" s="118" t="s">
        <v>425</v>
      </c>
      <c r="F10836" s="124" t="s">
        <v>426</v>
      </c>
      <c r="G10836" s="118" t="s">
        <v>235</v>
      </c>
      <c r="H10836" s="137">
        <v>44536</v>
      </c>
      <c r="I10836" s="119">
        <v>3.62</v>
      </c>
      <c r="J10836" s="129"/>
      <c r="K10836" s="129"/>
      <c r="L10836" s="129">
        <v>0</v>
      </c>
      <c r="M10836" s="134" t="s">
        <v>30459</v>
      </c>
    </row>
    <row r="10837" spans="1:13" hidden="1" x14ac:dyDescent="0.25">
      <c r="A10837" s="128"/>
      <c r="B10837" s="2"/>
      <c r="C10837" s="139" t="s">
        <v>11354</v>
      </c>
      <c r="D10837" s="124" t="s">
        <v>11355</v>
      </c>
      <c r="E10837" s="118" t="s">
        <v>462</v>
      </c>
      <c r="F10837" s="124" t="s">
        <v>463</v>
      </c>
      <c r="G10837" s="118" t="s">
        <v>235</v>
      </c>
      <c r="H10837" s="137">
        <v>45664</v>
      </c>
      <c r="I10837" s="119">
        <v>6.22</v>
      </c>
      <c r="J10837" s="129"/>
      <c r="K10837" s="129"/>
      <c r="L10837" s="129">
        <v>0</v>
      </c>
      <c r="M10837" s="134" t="s">
        <v>32129</v>
      </c>
    </row>
    <row r="10838" spans="1:13" hidden="1" x14ac:dyDescent="0.25">
      <c r="A10838" s="128"/>
      <c r="B10838" s="2"/>
      <c r="C10838" s="139" t="s">
        <v>11354</v>
      </c>
      <c r="D10838" s="124" t="s">
        <v>11355</v>
      </c>
      <c r="E10838" s="118" t="s">
        <v>427</v>
      </c>
      <c r="F10838" s="124" t="s">
        <v>428</v>
      </c>
      <c r="G10838" s="118" t="s">
        <v>235</v>
      </c>
      <c r="H10838" s="137">
        <v>45826</v>
      </c>
      <c r="I10838" s="119">
        <v>4.54</v>
      </c>
      <c r="J10838" s="129"/>
      <c r="K10838" s="129"/>
      <c r="L10838" s="129">
        <v>0</v>
      </c>
      <c r="M10838" s="134" t="s">
        <v>24598</v>
      </c>
    </row>
    <row r="10839" spans="1:13" hidden="1" x14ac:dyDescent="0.25">
      <c r="A10839" s="128"/>
      <c r="B10839" s="2"/>
      <c r="C10839" s="139" t="s">
        <v>11354</v>
      </c>
      <c r="D10839" s="124" t="s">
        <v>11355</v>
      </c>
      <c r="E10839" s="118" t="s">
        <v>470</v>
      </c>
      <c r="F10839" s="124" t="s">
        <v>471</v>
      </c>
      <c r="G10839" s="118" t="s">
        <v>235</v>
      </c>
      <c r="H10839" s="137">
        <v>45930</v>
      </c>
      <c r="I10839" s="119">
        <v>6.43</v>
      </c>
      <c r="J10839" s="129"/>
      <c r="K10839" s="129"/>
      <c r="L10839" s="129">
        <v>0</v>
      </c>
      <c r="M10839" s="134" t="s">
        <v>24599</v>
      </c>
    </row>
    <row r="10840" spans="1:13" hidden="1" x14ac:dyDescent="0.25">
      <c r="A10840" s="128"/>
      <c r="B10840" s="2"/>
      <c r="C10840" s="139" t="s">
        <v>11354</v>
      </c>
      <c r="D10840" s="124" t="s">
        <v>11355</v>
      </c>
      <c r="E10840" s="118" t="s">
        <v>41796</v>
      </c>
      <c r="F10840" s="124" t="s">
        <v>41797</v>
      </c>
      <c r="G10840" s="118" t="s">
        <v>235</v>
      </c>
      <c r="H10840" s="137">
        <v>45930</v>
      </c>
      <c r="I10840" s="119">
        <v>6.43</v>
      </c>
      <c r="J10840" s="129"/>
      <c r="K10840" s="129"/>
      <c r="L10840" s="129">
        <v>0</v>
      </c>
      <c r="M10840" s="134" t="s">
        <v>24600</v>
      </c>
    </row>
    <row r="10841" spans="1:13" hidden="1" x14ac:dyDescent="0.25">
      <c r="A10841" s="128"/>
      <c r="B10841" s="2"/>
      <c r="C10841" s="139" t="s">
        <v>11354</v>
      </c>
      <c r="D10841" s="124" t="s">
        <v>11355</v>
      </c>
      <c r="E10841" s="118" t="s">
        <v>42234</v>
      </c>
      <c r="F10841" s="124" t="s">
        <v>42235</v>
      </c>
      <c r="G10841" s="118" t="s">
        <v>235</v>
      </c>
      <c r="H10841" s="137">
        <v>45932</v>
      </c>
      <c r="I10841" s="119">
        <v>6.22</v>
      </c>
      <c r="J10841" s="129"/>
      <c r="K10841" s="129"/>
      <c r="L10841" s="129">
        <v>0</v>
      </c>
      <c r="M10841" s="134"/>
    </row>
    <row r="10842" spans="1:13" hidden="1" x14ac:dyDescent="0.25">
      <c r="A10842" s="128"/>
      <c r="B10842" s="2"/>
      <c r="C10842" s="139" t="s">
        <v>11360</v>
      </c>
      <c r="D10842" s="124" t="s">
        <v>11361</v>
      </c>
      <c r="E10842" s="118" t="s">
        <v>11362</v>
      </c>
      <c r="F10842" s="124" t="s">
        <v>11363</v>
      </c>
      <c r="G10842" s="118" t="s">
        <v>235</v>
      </c>
      <c r="H10842" s="137">
        <v>43391</v>
      </c>
      <c r="I10842" s="119">
        <v>7.79</v>
      </c>
      <c r="J10842" s="129"/>
      <c r="K10842" s="129"/>
      <c r="L10842" s="129">
        <v>0</v>
      </c>
      <c r="M10842" s="134" t="s">
        <v>24601</v>
      </c>
    </row>
    <row r="10843" spans="1:13" hidden="1" x14ac:dyDescent="0.25">
      <c r="A10843" s="128"/>
      <c r="B10843" s="2"/>
      <c r="C10843" s="139" t="s">
        <v>11360</v>
      </c>
      <c r="D10843" s="124" t="s">
        <v>11361</v>
      </c>
      <c r="E10843" s="118" t="s">
        <v>11364</v>
      </c>
      <c r="F10843" s="124" t="s">
        <v>11365</v>
      </c>
      <c r="G10843" s="118" t="s">
        <v>235</v>
      </c>
      <c r="H10843" s="137">
        <v>43227</v>
      </c>
      <c r="I10843" s="119">
        <v>7.79</v>
      </c>
      <c r="J10843" s="129">
        <v>1.2</v>
      </c>
      <c r="K10843" s="129">
        <v>2.4</v>
      </c>
      <c r="L10843" s="129">
        <v>2.88</v>
      </c>
      <c r="M10843" s="134" t="s">
        <v>24602</v>
      </c>
    </row>
    <row r="10844" spans="1:13" hidden="1" x14ac:dyDescent="0.25">
      <c r="A10844" s="128"/>
      <c r="B10844" s="2"/>
      <c r="C10844" s="139" t="s">
        <v>11360</v>
      </c>
      <c r="D10844" s="124" t="s">
        <v>11361</v>
      </c>
      <c r="E10844" s="118" t="s">
        <v>11366</v>
      </c>
      <c r="F10844" s="124" t="s">
        <v>11367</v>
      </c>
      <c r="G10844" s="118" t="s">
        <v>235</v>
      </c>
      <c r="H10844" s="137">
        <v>45896</v>
      </c>
      <c r="I10844" s="119">
        <v>9.52</v>
      </c>
      <c r="J10844" s="129">
        <v>1.2</v>
      </c>
      <c r="K10844" s="129">
        <v>2.4</v>
      </c>
      <c r="L10844" s="129">
        <v>2.88</v>
      </c>
      <c r="M10844" s="134" t="s">
        <v>24603</v>
      </c>
    </row>
    <row r="10845" spans="1:13" hidden="1" x14ac:dyDescent="0.25">
      <c r="A10845" s="128"/>
      <c r="B10845" s="2"/>
      <c r="C10845" s="139" t="s">
        <v>19272</v>
      </c>
      <c r="D10845" s="124" t="s">
        <v>19271</v>
      </c>
      <c r="E10845" s="118" t="s">
        <v>48</v>
      </c>
      <c r="F10845" s="124" t="s">
        <v>35249</v>
      </c>
      <c r="G10845" s="118" t="s">
        <v>235</v>
      </c>
      <c r="H10845" s="137">
        <v>44917</v>
      </c>
      <c r="I10845" s="119">
        <v>10.7</v>
      </c>
      <c r="J10845" s="129"/>
      <c r="K10845" s="129"/>
      <c r="L10845" s="129">
        <v>0</v>
      </c>
      <c r="M10845" s="134" t="s">
        <v>33036</v>
      </c>
    </row>
    <row r="10846" spans="1:13" hidden="1" x14ac:dyDescent="0.25">
      <c r="A10846" s="128"/>
      <c r="B10846" s="2"/>
      <c r="C10846" s="139" t="s">
        <v>11368</v>
      </c>
      <c r="D10846" s="124" t="s">
        <v>11369</v>
      </c>
      <c r="E10846" s="118" t="s">
        <v>950</v>
      </c>
      <c r="F10846" s="124" t="s">
        <v>951</v>
      </c>
      <c r="G10846" s="118" t="s">
        <v>235</v>
      </c>
      <c r="H10846" s="137">
        <v>41652</v>
      </c>
      <c r="I10846" s="119">
        <v>6.05</v>
      </c>
      <c r="J10846" s="129"/>
      <c r="K10846" s="129"/>
      <c r="L10846" s="129">
        <v>0</v>
      </c>
      <c r="M10846" s="134" t="s">
        <v>24604</v>
      </c>
    </row>
    <row r="10847" spans="1:13" hidden="1" x14ac:dyDescent="0.25">
      <c r="A10847" s="128"/>
      <c r="B10847" s="2"/>
      <c r="C10847" s="139" t="s">
        <v>11368</v>
      </c>
      <c r="D10847" s="124" t="s">
        <v>11369</v>
      </c>
      <c r="E10847" s="118" t="s">
        <v>11370</v>
      </c>
      <c r="F10847" s="124" t="s">
        <v>11371</v>
      </c>
      <c r="G10847" s="118" t="s">
        <v>235</v>
      </c>
      <c r="H10847" s="137">
        <v>41606</v>
      </c>
      <c r="I10847" s="119">
        <v>4.26</v>
      </c>
      <c r="J10847" s="129"/>
      <c r="K10847" s="129"/>
      <c r="L10847" s="129">
        <v>0</v>
      </c>
      <c r="M10847" s="134" t="s">
        <v>24605</v>
      </c>
    </row>
    <row r="10848" spans="1:13" hidden="1" x14ac:dyDescent="0.25">
      <c r="A10848" s="128"/>
      <c r="B10848" s="2"/>
      <c r="C10848" s="139" t="s">
        <v>11368</v>
      </c>
      <c r="D10848" s="124" t="s">
        <v>11369</v>
      </c>
      <c r="E10848" s="118" t="s">
        <v>11372</v>
      </c>
      <c r="F10848" s="124" t="s">
        <v>11373</v>
      </c>
      <c r="G10848" s="118" t="s">
        <v>235</v>
      </c>
      <c r="H10848" s="137">
        <v>42648</v>
      </c>
      <c r="I10848" s="119">
        <v>7.82</v>
      </c>
      <c r="J10848" s="129"/>
      <c r="K10848" s="129"/>
      <c r="L10848" s="129">
        <v>0</v>
      </c>
      <c r="M10848" s="134" t="s">
        <v>24606</v>
      </c>
    </row>
    <row r="10849" spans="1:13" hidden="1" x14ac:dyDescent="0.25">
      <c r="A10849" s="128"/>
      <c r="B10849" s="2"/>
      <c r="C10849" s="139" t="s">
        <v>11368</v>
      </c>
      <c r="D10849" s="124" t="s">
        <v>11369</v>
      </c>
      <c r="E10849" s="118" t="s">
        <v>35250</v>
      </c>
      <c r="F10849" s="124" t="s">
        <v>35251</v>
      </c>
      <c r="G10849" s="118" t="s">
        <v>235</v>
      </c>
      <c r="H10849" s="137">
        <v>45699</v>
      </c>
      <c r="I10849" s="119">
        <v>11.66</v>
      </c>
      <c r="J10849" s="129"/>
      <c r="K10849" s="129"/>
      <c r="L10849" s="129">
        <v>0</v>
      </c>
      <c r="M10849" s="134"/>
    </row>
    <row r="10850" spans="1:13" hidden="1" x14ac:dyDescent="0.25">
      <c r="A10850" s="128"/>
      <c r="B10850" s="2"/>
      <c r="C10850" s="139" t="s">
        <v>11368</v>
      </c>
      <c r="D10850" s="124" t="s">
        <v>11369</v>
      </c>
      <c r="E10850" s="118" t="s">
        <v>11374</v>
      </c>
      <c r="F10850" s="124" t="s">
        <v>11375</v>
      </c>
      <c r="G10850" s="118" t="s">
        <v>235</v>
      </c>
      <c r="H10850" s="137">
        <v>43462</v>
      </c>
      <c r="I10850" s="119">
        <v>11.44</v>
      </c>
      <c r="J10850" s="129"/>
      <c r="K10850" s="129"/>
      <c r="L10850" s="129">
        <v>0</v>
      </c>
      <c r="M10850" s="134"/>
    </row>
    <row r="10851" spans="1:13" hidden="1" x14ac:dyDescent="0.25">
      <c r="A10851" s="128"/>
      <c r="B10851" s="2"/>
      <c r="C10851" s="139" t="s">
        <v>11368</v>
      </c>
      <c r="D10851" s="124" t="s">
        <v>11369</v>
      </c>
      <c r="E10851" s="118" t="s">
        <v>11376</v>
      </c>
      <c r="F10851" s="124" t="s">
        <v>11377</v>
      </c>
      <c r="G10851" s="118" t="s">
        <v>235</v>
      </c>
      <c r="H10851" s="137"/>
      <c r="I10851" s="119"/>
      <c r="J10851" s="129"/>
      <c r="K10851" s="129"/>
      <c r="L10851" s="129">
        <v>0</v>
      </c>
      <c r="M10851" s="134" t="s">
        <v>24607</v>
      </c>
    </row>
    <row r="10852" spans="1:13" hidden="1" x14ac:dyDescent="0.25">
      <c r="A10852" s="128"/>
      <c r="B10852" s="2"/>
      <c r="C10852" s="139" t="s">
        <v>11368</v>
      </c>
      <c r="D10852" s="124" t="s">
        <v>11369</v>
      </c>
      <c r="E10852" s="118" t="s">
        <v>11378</v>
      </c>
      <c r="F10852" s="124" t="s">
        <v>11379</v>
      </c>
      <c r="G10852" s="118" t="s">
        <v>235</v>
      </c>
      <c r="H10852" s="137">
        <v>45821</v>
      </c>
      <c r="I10852" s="119">
        <v>13.75</v>
      </c>
      <c r="J10852" s="129"/>
      <c r="K10852" s="129"/>
      <c r="L10852" s="129">
        <v>0</v>
      </c>
      <c r="M10852" s="134" t="s">
        <v>24608</v>
      </c>
    </row>
    <row r="10853" spans="1:13" hidden="1" x14ac:dyDescent="0.25">
      <c r="A10853" s="128"/>
      <c r="B10853" s="2"/>
      <c r="C10853" s="139" t="s">
        <v>11368</v>
      </c>
      <c r="D10853" s="124" t="s">
        <v>11369</v>
      </c>
      <c r="E10853" s="118" t="s">
        <v>11380</v>
      </c>
      <c r="F10853" s="124" t="s">
        <v>11381</v>
      </c>
      <c r="G10853" s="118" t="s">
        <v>235</v>
      </c>
      <c r="H10853" s="137">
        <v>45936</v>
      </c>
      <c r="I10853" s="119">
        <v>8.8800000000000008</v>
      </c>
      <c r="J10853" s="129"/>
      <c r="K10853" s="129"/>
      <c r="L10853" s="129">
        <v>0</v>
      </c>
      <c r="M10853" s="134" t="s">
        <v>24609</v>
      </c>
    </row>
    <row r="10854" spans="1:13" hidden="1" x14ac:dyDescent="0.25">
      <c r="A10854" s="128"/>
      <c r="B10854" s="2"/>
      <c r="C10854" s="139" t="s">
        <v>11368</v>
      </c>
      <c r="D10854" s="124" t="s">
        <v>11369</v>
      </c>
      <c r="E10854" s="118" t="s">
        <v>449</v>
      </c>
      <c r="F10854" s="124" t="s">
        <v>450</v>
      </c>
      <c r="G10854" s="118" t="s">
        <v>235</v>
      </c>
      <c r="H10854" s="137">
        <v>44620</v>
      </c>
      <c r="I10854" s="119">
        <v>9.24</v>
      </c>
      <c r="J10854" s="129"/>
      <c r="K10854" s="129"/>
      <c r="L10854" s="129">
        <v>0</v>
      </c>
      <c r="M10854" s="134" t="s">
        <v>24610</v>
      </c>
    </row>
    <row r="10855" spans="1:13" hidden="1" x14ac:dyDescent="0.25">
      <c r="A10855" s="128"/>
      <c r="B10855" s="2"/>
      <c r="C10855" s="139" t="s">
        <v>11368</v>
      </c>
      <c r="D10855" s="124" t="s">
        <v>11369</v>
      </c>
      <c r="E10855" s="118" t="s">
        <v>11382</v>
      </c>
      <c r="F10855" s="124" t="s">
        <v>11383</v>
      </c>
      <c r="G10855" s="118" t="s">
        <v>235</v>
      </c>
      <c r="H10855" s="137">
        <v>44824</v>
      </c>
      <c r="I10855" s="119">
        <v>14.93</v>
      </c>
      <c r="J10855" s="129"/>
      <c r="K10855" s="129"/>
      <c r="L10855" s="129">
        <v>0</v>
      </c>
      <c r="M10855" s="134" t="s">
        <v>24611</v>
      </c>
    </row>
    <row r="10856" spans="1:13" hidden="1" x14ac:dyDescent="0.25">
      <c r="A10856" s="128"/>
      <c r="B10856" s="2"/>
      <c r="C10856" s="139" t="s">
        <v>11368</v>
      </c>
      <c r="D10856" s="124" t="s">
        <v>11369</v>
      </c>
      <c r="E10856" s="118" t="s">
        <v>11384</v>
      </c>
      <c r="F10856" s="124" t="s">
        <v>11385</v>
      </c>
      <c r="G10856" s="118" t="s">
        <v>235</v>
      </c>
      <c r="H10856" s="137">
        <v>45393</v>
      </c>
      <c r="I10856" s="119">
        <v>4.25</v>
      </c>
      <c r="J10856" s="129"/>
      <c r="K10856" s="129"/>
      <c r="L10856" s="129">
        <v>0</v>
      </c>
      <c r="M10856" s="134" t="s">
        <v>24612</v>
      </c>
    </row>
    <row r="10857" spans="1:13" hidden="1" x14ac:dyDescent="0.25">
      <c r="A10857" s="128"/>
      <c r="B10857" s="2"/>
      <c r="C10857" s="139" t="s">
        <v>11368</v>
      </c>
      <c r="D10857" s="124" t="s">
        <v>11369</v>
      </c>
      <c r="E10857" s="118" t="s">
        <v>27480</v>
      </c>
      <c r="F10857" s="124" t="s">
        <v>27481</v>
      </c>
      <c r="G10857" s="118" t="s">
        <v>235</v>
      </c>
      <c r="H10857" s="137">
        <v>44942</v>
      </c>
      <c r="I10857" s="119">
        <v>10.7</v>
      </c>
      <c r="J10857" s="129"/>
      <c r="K10857" s="129"/>
      <c r="L10857" s="129">
        <v>0</v>
      </c>
      <c r="M10857" s="134" t="s">
        <v>24613</v>
      </c>
    </row>
    <row r="10858" spans="1:13" hidden="1" x14ac:dyDescent="0.25">
      <c r="A10858" s="128"/>
      <c r="B10858" s="2"/>
      <c r="C10858" s="139" t="s">
        <v>11368</v>
      </c>
      <c r="D10858" s="124" t="s">
        <v>11369</v>
      </c>
      <c r="E10858" s="118" t="s">
        <v>34364</v>
      </c>
      <c r="F10858" s="124" t="s">
        <v>34365</v>
      </c>
      <c r="G10858" s="118" t="s">
        <v>235</v>
      </c>
      <c r="H10858" s="137">
        <v>45972</v>
      </c>
      <c r="I10858" s="119">
        <v>11.94</v>
      </c>
      <c r="J10858" s="129"/>
      <c r="K10858" s="129"/>
      <c r="L10858" s="129">
        <v>0</v>
      </c>
      <c r="M10858" s="134"/>
    </row>
    <row r="10859" spans="1:13" hidden="1" x14ac:dyDescent="0.25">
      <c r="A10859" s="128"/>
      <c r="B10859" s="2"/>
      <c r="C10859" s="139" t="s">
        <v>11368</v>
      </c>
      <c r="D10859" s="124" t="s">
        <v>11369</v>
      </c>
      <c r="E10859" s="118" t="s">
        <v>10266</v>
      </c>
      <c r="F10859" s="124" t="s">
        <v>10267</v>
      </c>
      <c r="G10859" s="118" t="s">
        <v>235</v>
      </c>
      <c r="H10859" s="137">
        <v>41631</v>
      </c>
      <c r="I10859" s="119">
        <v>7.82</v>
      </c>
      <c r="J10859" s="129"/>
      <c r="K10859" s="129"/>
      <c r="L10859" s="129">
        <v>0</v>
      </c>
      <c r="M10859" s="134" t="s">
        <v>24614</v>
      </c>
    </row>
    <row r="10860" spans="1:13" hidden="1" x14ac:dyDescent="0.25">
      <c r="A10860" s="128"/>
      <c r="B10860" s="2"/>
      <c r="C10860" s="139" t="s">
        <v>11368</v>
      </c>
      <c r="D10860" s="124" t="s">
        <v>11369</v>
      </c>
      <c r="E10860" s="118" t="s">
        <v>11386</v>
      </c>
      <c r="F10860" s="124" t="s">
        <v>11387</v>
      </c>
      <c r="G10860" s="118" t="s">
        <v>235</v>
      </c>
      <c r="H10860" s="137">
        <v>41543</v>
      </c>
      <c r="I10860" s="119">
        <v>4.97</v>
      </c>
      <c r="J10860" s="129"/>
      <c r="K10860" s="129"/>
      <c r="L10860" s="129">
        <v>0</v>
      </c>
      <c r="M10860" s="134" t="s">
        <v>24615</v>
      </c>
    </row>
    <row r="10861" spans="1:13" hidden="1" x14ac:dyDescent="0.25">
      <c r="A10861" s="128"/>
      <c r="B10861" s="2"/>
      <c r="C10861" s="139" t="s">
        <v>11368</v>
      </c>
      <c r="D10861" s="124" t="s">
        <v>11369</v>
      </c>
      <c r="E10861" s="118" t="s">
        <v>10268</v>
      </c>
      <c r="F10861" s="124" t="s">
        <v>10269</v>
      </c>
      <c r="G10861" s="118" t="s">
        <v>235</v>
      </c>
      <c r="H10861" s="137">
        <v>41726</v>
      </c>
      <c r="I10861" s="119">
        <v>7.82</v>
      </c>
      <c r="J10861" s="129"/>
      <c r="K10861" s="129"/>
      <c r="L10861" s="129">
        <v>0</v>
      </c>
      <c r="M10861" s="134" t="s">
        <v>24616</v>
      </c>
    </row>
    <row r="10862" spans="1:13" hidden="1" x14ac:dyDescent="0.25">
      <c r="A10862" s="128"/>
      <c r="B10862" s="2"/>
      <c r="C10862" s="139" t="s">
        <v>11368</v>
      </c>
      <c r="D10862" s="124" t="s">
        <v>11369</v>
      </c>
      <c r="E10862" s="118" t="s">
        <v>10262</v>
      </c>
      <c r="F10862" s="124" t="s">
        <v>10263</v>
      </c>
      <c r="G10862" s="118" t="s">
        <v>235</v>
      </c>
      <c r="H10862" s="137">
        <v>41751</v>
      </c>
      <c r="I10862" s="119">
        <v>6.05</v>
      </c>
      <c r="J10862" s="129"/>
      <c r="K10862" s="129"/>
      <c r="L10862" s="129">
        <v>0</v>
      </c>
      <c r="M10862" s="134"/>
    </row>
    <row r="10863" spans="1:13" hidden="1" x14ac:dyDescent="0.25">
      <c r="A10863" s="128"/>
      <c r="B10863" s="2"/>
      <c r="C10863" s="139" t="s">
        <v>11368</v>
      </c>
      <c r="D10863" s="124" t="s">
        <v>11369</v>
      </c>
      <c r="E10863" s="118" t="s">
        <v>10282</v>
      </c>
      <c r="F10863" s="124" t="s">
        <v>10283</v>
      </c>
      <c r="G10863" s="118" t="s">
        <v>235</v>
      </c>
      <c r="H10863" s="137">
        <v>41725</v>
      </c>
      <c r="I10863" s="119">
        <v>7.82</v>
      </c>
      <c r="J10863" s="129"/>
      <c r="K10863" s="129"/>
      <c r="L10863" s="129">
        <v>0</v>
      </c>
      <c r="M10863" s="134" t="s">
        <v>24617</v>
      </c>
    </row>
    <row r="10864" spans="1:13" hidden="1" x14ac:dyDescent="0.25">
      <c r="A10864" s="128"/>
      <c r="B10864" s="2"/>
      <c r="C10864" s="139" t="s">
        <v>11368</v>
      </c>
      <c r="D10864" s="124" t="s">
        <v>11369</v>
      </c>
      <c r="E10864" s="118" t="s">
        <v>451</v>
      </c>
      <c r="F10864" s="124" t="s">
        <v>380</v>
      </c>
      <c r="G10864" s="118" t="s">
        <v>235</v>
      </c>
      <c r="H10864" s="137">
        <v>41667</v>
      </c>
      <c r="I10864" s="119">
        <v>4.26</v>
      </c>
      <c r="J10864" s="129"/>
      <c r="K10864" s="129"/>
      <c r="L10864" s="129">
        <v>0</v>
      </c>
      <c r="M10864" s="134" t="s">
        <v>29665</v>
      </c>
    </row>
    <row r="10865" spans="1:13" hidden="1" x14ac:dyDescent="0.25">
      <c r="A10865" s="128"/>
      <c r="B10865" s="2"/>
      <c r="C10865" s="139" t="s">
        <v>11368</v>
      </c>
      <c r="D10865" s="124" t="s">
        <v>11369</v>
      </c>
      <c r="E10865" s="118" t="s">
        <v>10284</v>
      </c>
      <c r="F10865" s="124" t="s">
        <v>412</v>
      </c>
      <c r="G10865" s="118" t="s">
        <v>235</v>
      </c>
      <c r="H10865" s="137">
        <v>40301</v>
      </c>
      <c r="I10865" s="119">
        <v>5.72</v>
      </c>
      <c r="J10865" s="129"/>
      <c r="K10865" s="129"/>
      <c r="L10865" s="129">
        <v>0</v>
      </c>
      <c r="M10865" s="134" t="s">
        <v>24618</v>
      </c>
    </row>
    <row r="10866" spans="1:13" hidden="1" x14ac:dyDescent="0.25">
      <c r="A10866" s="128"/>
      <c r="B10866" s="2"/>
      <c r="C10866" s="139" t="s">
        <v>11368</v>
      </c>
      <c r="D10866" s="124" t="s">
        <v>11369</v>
      </c>
      <c r="E10866" s="118" t="s">
        <v>11388</v>
      </c>
      <c r="F10866" s="124" t="s">
        <v>11389</v>
      </c>
      <c r="G10866" s="118" t="s">
        <v>235</v>
      </c>
      <c r="H10866" s="137">
        <v>44897</v>
      </c>
      <c r="I10866" s="119">
        <v>8</v>
      </c>
      <c r="J10866" s="129"/>
      <c r="K10866" s="129"/>
      <c r="L10866" s="129">
        <v>0</v>
      </c>
      <c r="M10866" s="134" t="s">
        <v>28211</v>
      </c>
    </row>
    <row r="10867" spans="1:13" hidden="1" x14ac:dyDescent="0.25">
      <c r="A10867" s="128"/>
      <c r="B10867" s="2"/>
      <c r="C10867" s="139" t="s">
        <v>11368</v>
      </c>
      <c r="D10867" s="124" t="s">
        <v>11369</v>
      </c>
      <c r="E10867" s="118" t="s">
        <v>456</v>
      </c>
      <c r="F10867" s="124" t="s">
        <v>457</v>
      </c>
      <c r="G10867" s="118" t="s">
        <v>235</v>
      </c>
      <c r="H10867" s="137">
        <v>41886</v>
      </c>
      <c r="I10867" s="119">
        <v>6.04</v>
      </c>
      <c r="J10867" s="129"/>
      <c r="K10867" s="129"/>
      <c r="L10867" s="129">
        <v>0</v>
      </c>
      <c r="M10867" s="134" t="s">
        <v>24619</v>
      </c>
    </row>
    <row r="10868" spans="1:13" hidden="1" x14ac:dyDescent="0.25">
      <c r="A10868" s="128"/>
      <c r="B10868" s="2"/>
      <c r="C10868" s="139" t="s">
        <v>11368</v>
      </c>
      <c r="D10868" s="124" t="s">
        <v>11369</v>
      </c>
      <c r="E10868" s="118" t="s">
        <v>10287</v>
      </c>
      <c r="F10868" s="124" t="s">
        <v>10288</v>
      </c>
      <c r="G10868" s="118" t="s">
        <v>235</v>
      </c>
      <c r="H10868" s="137">
        <v>41066</v>
      </c>
      <c r="I10868" s="119">
        <v>7.82</v>
      </c>
      <c r="J10868" s="129"/>
      <c r="K10868" s="129"/>
      <c r="L10868" s="129">
        <v>0</v>
      </c>
      <c r="M10868" s="134" t="s">
        <v>24620</v>
      </c>
    </row>
    <row r="10869" spans="1:13" hidden="1" x14ac:dyDescent="0.25">
      <c r="A10869" s="128"/>
      <c r="B10869" s="2"/>
      <c r="C10869" s="139" t="s">
        <v>11368</v>
      </c>
      <c r="D10869" s="124" t="s">
        <v>11369</v>
      </c>
      <c r="E10869" s="118" t="s">
        <v>11390</v>
      </c>
      <c r="F10869" s="124" t="s">
        <v>11391</v>
      </c>
      <c r="G10869" s="118" t="s">
        <v>235</v>
      </c>
      <c r="H10869" s="137">
        <v>41617</v>
      </c>
      <c r="I10869" s="119">
        <v>6.05</v>
      </c>
      <c r="J10869" s="129"/>
      <c r="K10869" s="129"/>
      <c r="L10869" s="129">
        <v>0</v>
      </c>
      <c r="M10869" s="134" t="s">
        <v>24621</v>
      </c>
    </row>
    <row r="10870" spans="1:13" hidden="1" x14ac:dyDescent="0.25">
      <c r="A10870" s="128"/>
      <c r="B10870" s="2"/>
      <c r="C10870" s="139" t="s">
        <v>11368</v>
      </c>
      <c r="D10870" s="124" t="s">
        <v>11369</v>
      </c>
      <c r="E10870" s="118" t="s">
        <v>10289</v>
      </c>
      <c r="F10870" s="124" t="s">
        <v>10290</v>
      </c>
      <c r="G10870" s="118" t="s">
        <v>235</v>
      </c>
      <c r="H10870" s="137">
        <v>41575</v>
      </c>
      <c r="I10870" s="119">
        <v>7.82</v>
      </c>
      <c r="J10870" s="129"/>
      <c r="K10870" s="129"/>
      <c r="L10870" s="129">
        <v>0</v>
      </c>
      <c r="M10870" s="134" t="s">
        <v>24622</v>
      </c>
    </row>
    <row r="10871" spans="1:13" hidden="1" x14ac:dyDescent="0.25">
      <c r="A10871" s="128"/>
      <c r="B10871" s="2"/>
      <c r="C10871" s="139" t="s">
        <v>11368</v>
      </c>
      <c r="D10871" s="124" t="s">
        <v>11369</v>
      </c>
      <c r="E10871" s="118" t="s">
        <v>11358</v>
      </c>
      <c r="F10871" s="124" t="s">
        <v>11359</v>
      </c>
      <c r="G10871" s="118" t="s">
        <v>235</v>
      </c>
      <c r="H10871" s="137">
        <v>41764</v>
      </c>
      <c r="I10871" s="119">
        <v>5.74</v>
      </c>
      <c r="J10871" s="129"/>
      <c r="K10871" s="129"/>
      <c r="L10871" s="129">
        <v>0</v>
      </c>
      <c r="M10871" s="134" t="s">
        <v>24623</v>
      </c>
    </row>
    <row r="10872" spans="1:13" hidden="1" x14ac:dyDescent="0.25">
      <c r="A10872" s="128"/>
      <c r="B10872" s="2"/>
      <c r="C10872" s="139" t="s">
        <v>11368</v>
      </c>
      <c r="D10872" s="124" t="s">
        <v>11369</v>
      </c>
      <c r="E10872" s="118" t="s">
        <v>11392</v>
      </c>
      <c r="F10872" s="124" t="s">
        <v>11393</v>
      </c>
      <c r="G10872" s="118" t="s">
        <v>235</v>
      </c>
      <c r="H10872" s="137">
        <v>41752</v>
      </c>
      <c r="I10872" s="119">
        <v>4.2699999999999996</v>
      </c>
      <c r="J10872" s="129"/>
      <c r="K10872" s="129"/>
      <c r="L10872" s="129">
        <v>0</v>
      </c>
      <c r="M10872" s="134" t="s">
        <v>24624</v>
      </c>
    </row>
    <row r="10873" spans="1:13" hidden="1" x14ac:dyDescent="0.25">
      <c r="A10873" s="128"/>
      <c r="B10873" s="2"/>
      <c r="C10873" s="139" t="s">
        <v>11368</v>
      </c>
      <c r="D10873" s="124" t="s">
        <v>11369</v>
      </c>
      <c r="E10873" s="118" t="s">
        <v>458</v>
      </c>
      <c r="F10873" s="124" t="s">
        <v>459</v>
      </c>
      <c r="G10873" s="118" t="s">
        <v>235</v>
      </c>
      <c r="H10873" s="137"/>
      <c r="I10873" s="119"/>
      <c r="J10873" s="129"/>
      <c r="K10873" s="129"/>
      <c r="L10873" s="129">
        <v>0</v>
      </c>
      <c r="M10873" s="134" t="s">
        <v>24625</v>
      </c>
    </row>
    <row r="10874" spans="1:13" hidden="1" x14ac:dyDescent="0.25">
      <c r="A10874" s="128"/>
      <c r="B10874" s="2"/>
      <c r="C10874" s="139" t="s">
        <v>11368</v>
      </c>
      <c r="D10874" s="124" t="s">
        <v>11369</v>
      </c>
      <c r="E10874" s="118" t="s">
        <v>11394</v>
      </c>
      <c r="F10874" s="124" t="s">
        <v>11395</v>
      </c>
      <c r="G10874" s="118" t="s">
        <v>235</v>
      </c>
      <c r="H10874" s="137">
        <v>41764</v>
      </c>
      <c r="I10874" s="119">
        <v>4.99</v>
      </c>
      <c r="J10874" s="129"/>
      <c r="K10874" s="129"/>
      <c r="L10874" s="129">
        <v>0</v>
      </c>
      <c r="M10874" s="134" t="s">
        <v>24626</v>
      </c>
    </row>
    <row r="10875" spans="1:13" hidden="1" x14ac:dyDescent="0.25">
      <c r="A10875" s="128"/>
      <c r="B10875" s="2"/>
      <c r="C10875" s="139" t="s">
        <v>11368</v>
      </c>
      <c r="D10875" s="124" t="s">
        <v>11369</v>
      </c>
      <c r="E10875" s="118" t="s">
        <v>11396</v>
      </c>
      <c r="F10875" s="124" t="s">
        <v>11397</v>
      </c>
      <c r="G10875" s="118" t="s">
        <v>235</v>
      </c>
      <c r="H10875" s="137">
        <v>41803</v>
      </c>
      <c r="I10875" s="119">
        <v>4.99</v>
      </c>
      <c r="J10875" s="129"/>
      <c r="K10875" s="129"/>
      <c r="L10875" s="129">
        <v>0</v>
      </c>
      <c r="M10875" s="134" t="s">
        <v>24627</v>
      </c>
    </row>
    <row r="10876" spans="1:13" hidden="1" x14ac:dyDescent="0.25">
      <c r="A10876" s="128"/>
      <c r="B10876" s="2"/>
      <c r="C10876" s="139" t="s">
        <v>11368</v>
      </c>
      <c r="D10876" s="124" t="s">
        <v>11369</v>
      </c>
      <c r="E10876" s="118" t="s">
        <v>954</v>
      </c>
      <c r="F10876" s="124" t="s">
        <v>461</v>
      </c>
      <c r="G10876" s="118" t="s">
        <v>235</v>
      </c>
      <c r="H10876" s="137">
        <v>42157</v>
      </c>
      <c r="I10876" s="119">
        <v>4.6100000000000003</v>
      </c>
      <c r="J10876" s="129"/>
      <c r="K10876" s="129"/>
      <c r="L10876" s="129">
        <v>0</v>
      </c>
      <c r="M10876" s="134" t="s">
        <v>24628</v>
      </c>
    </row>
    <row r="10877" spans="1:13" hidden="1" x14ac:dyDescent="0.25">
      <c r="A10877" s="128"/>
      <c r="B10877" s="2"/>
      <c r="C10877" s="139" t="s">
        <v>11368</v>
      </c>
      <c r="D10877" s="124" t="s">
        <v>11369</v>
      </c>
      <c r="E10877" s="118" t="s">
        <v>10272</v>
      </c>
      <c r="F10877" s="124" t="s">
        <v>10273</v>
      </c>
      <c r="G10877" s="118" t="s">
        <v>235</v>
      </c>
      <c r="H10877" s="137">
        <v>41761</v>
      </c>
      <c r="I10877" s="119">
        <v>7.82</v>
      </c>
      <c r="J10877" s="129"/>
      <c r="K10877" s="129"/>
      <c r="L10877" s="129">
        <v>0</v>
      </c>
      <c r="M10877" s="134" t="s">
        <v>24629</v>
      </c>
    </row>
    <row r="10878" spans="1:13" hidden="1" x14ac:dyDescent="0.25">
      <c r="A10878" s="128"/>
      <c r="B10878" s="2"/>
      <c r="C10878" s="139" t="s">
        <v>11368</v>
      </c>
      <c r="D10878" s="124" t="s">
        <v>11369</v>
      </c>
      <c r="E10878" s="118" t="s">
        <v>10274</v>
      </c>
      <c r="F10878" s="124" t="s">
        <v>10275</v>
      </c>
      <c r="G10878" s="118" t="s">
        <v>235</v>
      </c>
      <c r="H10878" s="137">
        <v>42479</v>
      </c>
      <c r="I10878" s="119">
        <v>6.05</v>
      </c>
      <c r="J10878" s="129"/>
      <c r="K10878" s="129"/>
      <c r="L10878" s="129">
        <v>0</v>
      </c>
      <c r="M10878" s="134" t="s">
        <v>28404</v>
      </c>
    </row>
    <row r="10879" spans="1:13" hidden="1" x14ac:dyDescent="0.25">
      <c r="A10879" s="128"/>
      <c r="B10879" s="2"/>
      <c r="C10879" s="139" t="s">
        <v>11368</v>
      </c>
      <c r="D10879" s="124" t="s">
        <v>11369</v>
      </c>
      <c r="E10879" s="118" t="s">
        <v>403</v>
      </c>
      <c r="F10879" s="124" t="s">
        <v>404</v>
      </c>
      <c r="G10879" s="118" t="s">
        <v>235</v>
      </c>
      <c r="H10879" s="137">
        <v>44911</v>
      </c>
      <c r="I10879" s="119">
        <v>10.7</v>
      </c>
      <c r="J10879" s="129"/>
      <c r="K10879" s="129"/>
      <c r="L10879" s="129">
        <v>0</v>
      </c>
      <c r="M10879" s="134"/>
    </row>
    <row r="10880" spans="1:13" hidden="1" x14ac:dyDescent="0.25">
      <c r="A10880" s="128"/>
      <c r="B10880" s="2"/>
      <c r="C10880" s="139" t="s">
        <v>11368</v>
      </c>
      <c r="D10880" s="124" t="s">
        <v>11369</v>
      </c>
      <c r="E10880" s="118" t="s">
        <v>405</v>
      </c>
      <c r="F10880" s="124" t="s">
        <v>406</v>
      </c>
      <c r="G10880" s="118" t="s">
        <v>235</v>
      </c>
      <c r="H10880" s="137">
        <v>44676</v>
      </c>
      <c r="I10880" s="119">
        <v>16.04</v>
      </c>
      <c r="J10880" s="129"/>
      <c r="K10880" s="129"/>
      <c r="L10880" s="129">
        <v>0</v>
      </c>
      <c r="M10880" s="134" t="s">
        <v>34366</v>
      </c>
    </row>
    <row r="10881" spans="1:13" hidden="1" x14ac:dyDescent="0.25">
      <c r="A10881" s="128"/>
      <c r="B10881" s="2"/>
      <c r="C10881" s="139" t="s">
        <v>11368</v>
      </c>
      <c r="D10881" s="124" t="s">
        <v>11369</v>
      </c>
      <c r="E10881" s="118" t="s">
        <v>407</v>
      </c>
      <c r="F10881" s="124" t="s">
        <v>408</v>
      </c>
      <c r="G10881" s="118" t="s">
        <v>235</v>
      </c>
      <c r="H10881" s="137">
        <v>42108</v>
      </c>
      <c r="I10881" s="119">
        <v>7.82</v>
      </c>
      <c r="J10881" s="129"/>
      <c r="K10881" s="129"/>
      <c r="L10881" s="129">
        <v>0</v>
      </c>
      <c r="M10881" s="134" t="s">
        <v>24630</v>
      </c>
    </row>
    <row r="10882" spans="1:13" hidden="1" x14ac:dyDescent="0.25">
      <c r="A10882" s="128"/>
      <c r="B10882" s="2"/>
      <c r="C10882" s="139" t="s">
        <v>11368</v>
      </c>
      <c r="D10882" s="124" t="s">
        <v>11369</v>
      </c>
      <c r="E10882" s="118" t="s">
        <v>437</v>
      </c>
      <c r="F10882" s="124" t="s">
        <v>438</v>
      </c>
      <c r="G10882" s="118" t="s">
        <v>235</v>
      </c>
      <c r="H10882" s="137">
        <v>45127</v>
      </c>
      <c r="I10882" s="119">
        <v>9.94</v>
      </c>
      <c r="J10882" s="129"/>
      <c r="K10882" s="129"/>
      <c r="L10882" s="129">
        <v>0</v>
      </c>
      <c r="M10882" s="134" t="s">
        <v>24631</v>
      </c>
    </row>
    <row r="10883" spans="1:13" hidden="1" x14ac:dyDescent="0.25">
      <c r="A10883" s="128"/>
      <c r="B10883" s="2"/>
      <c r="C10883" s="139" t="s">
        <v>11368</v>
      </c>
      <c r="D10883" s="124" t="s">
        <v>11369</v>
      </c>
      <c r="E10883" s="118" t="s">
        <v>409</v>
      </c>
      <c r="F10883" s="124" t="s">
        <v>410</v>
      </c>
      <c r="G10883" s="118" t="s">
        <v>235</v>
      </c>
      <c r="H10883" s="137">
        <v>44683</v>
      </c>
      <c r="I10883" s="119">
        <v>13.1</v>
      </c>
      <c r="J10883" s="129"/>
      <c r="K10883" s="129"/>
      <c r="L10883" s="129">
        <v>0</v>
      </c>
      <c r="M10883" s="134" t="s">
        <v>24632</v>
      </c>
    </row>
    <row r="10884" spans="1:13" hidden="1" x14ac:dyDescent="0.25">
      <c r="A10884" s="128"/>
      <c r="B10884" s="2"/>
      <c r="C10884" s="283" t="s">
        <v>11368</v>
      </c>
      <c r="D10884" s="284" t="s">
        <v>11369</v>
      </c>
      <c r="E10884" s="285" t="s">
        <v>439</v>
      </c>
      <c r="F10884" s="284" t="s">
        <v>440</v>
      </c>
      <c r="G10884" s="285" t="s">
        <v>235</v>
      </c>
      <c r="H10884" s="286">
        <v>45868</v>
      </c>
      <c r="I10884" s="287">
        <v>20.64</v>
      </c>
      <c r="J10884" s="129"/>
      <c r="K10884" s="129"/>
      <c r="L10884" s="129">
        <v>0</v>
      </c>
      <c r="M10884" s="134" t="s">
        <v>32288</v>
      </c>
    </row>
    <row r="10885" spans="1:13" hidden="1" x14ac:dyDescent="0.25">
      <c r="A10885" s="128"/>
      <c r="B10885" s="2"/>
      <c r="C10885" s="139" t="s">
        <v>11368</v>
      </c>
      <c r="D10885" s="124" t="s">
        <v>11369</v>
      </c>
      <c r="E10885" s="118" t="s">
        <v>11398</v>
      </c>
      <c r="F10885" s="124" t="s">
        <v>11399</v>
      </c>
      <c r="G10885" s="118" t="s">
        <v>235</v>
      </c>
      <c r="H10885" s="137">
        <v>43292</v>
      </c>
      <c r="I10885" s="119">
        <v>8.89</v>
      </c>
      <c r="J10885" s="129"/>
      <c r="K10885" s="129"/>
      <c r="L10885" s="129">
        <v>0</v>
      </c>
      <c r="M10885" s="134" t="s">
        <v>24633</v>
      </c>
    </row>
    <row r="10886" spans="1:13" hidden="1" x14ac:dyDescent="0.25">
      <c r="A10886" s="128"/>
      <c r="B10886" s="2"/>
      <c r="C10886" s="139" t="s">
        <v>11368</v>
      </c>
      <c r="D10886" s="124" t="s">
        <v>11369</v>
      </c>
      <c r="E10886" s="118" t="s">
        <v>11400</v>
      </c>
      <c r="F10886" s="124" t="s">
        <v>11401</v>
      </c>
      <c r="G10886" s="118" t="s">
        <v>235</v>
      </c>
      <c r="H10886" s="137">
        <v>41946</v>
      </c>
      <c r="I10886" s="119">
        <v>4.99</v>
      </c>
      <c r="J10886" s="129"/>
      <c r="K10886" s="129"/>
      <c r="L10886" s="129">
        <v>0</v>
      </c>
      <c r="M10886" s="134" t="s">
        <v>24634</v>
      </c>
    </row>
    <row r="10887" spans="1:13" hidden="1" x14ac:dyDescent="0.25">
      <c r="A10887" s="128"/>
      <c r="B10887" s="2"/>
      <c r="C10887" s="139" t="s">
        <v>11368</v>
      </c>
      <c r="D10887" s="124" t="s">
        <v>11369</v>
      </c>
      <c r="E10887" s="118" t="s">
        <v>411</v>
      </c>
      <c r="F10887" s="124" t="s">
        <v>412</v>
      </c>
      <c r="G10887" s="118" t="s">
        <v>235</v>
      </c>
      <c r="H10887" s="137">
        <v>45863</v>
      </c>
      <c r="I10887" s="119">
        <v>11.94</v>
      </c>
      <c r="J10887" s="129"/>
      <c r="K10887" s="129"/>
      <c r="L10887" s="129">
        <v>0</v>
      </c>
      <c r="M10887" s="134" t="s">
        <v>24635</v>
      </c>
    </row>
    <row r="10888" spans="1:13" hidden="1" x14ac:dyDescent="0.25">
      <c r="A10888" s="128"/>
      <c r="B10888" s="2"/>
      <c r="C10888" s="139" t="s">
        <v>11368</v>
      </c>
      <c r="D10888" s="124" t="s">
        <v>11369</v>
      </c>
      <c r="E10888" s="118" t="s">
        <v>413</v>
      </c>
      <c r="F10888" s="124" t="s">
        <v>414</v>
      </c>
      <c r="G10888" s="118" t="s">
        <v>235</v>
      </c>
      <c r="H10888" s="137">
        <v>46104</v>
      </c>
      <c r="I10888" s="119">
        <v>14.14</v>
      </c>
      <c r="J10888" s="129"/>
      <c r="K10888" s="129"/>
      <c r="L10888" s="129">
        <v>0</v>
      </c>
      <c r="M10888" s="134" t="s">
        <v>24636</v>
      </c>
    </row>
    <row r="10889" spans="1:13" hidden="1" x14ac:dyDescent="0.25">
      <c r="A10889" s="128"/>
      <c r="B10889" s="2"/>
      <c r="C10889" s="139" t="s">
        <v>11368</v>
      </c>
      <c r="D10889" s="124" t="s">
        <v>11369</v>
      </c>
      <c r="E10889" s="118" t="s">
        <v>441</v>
      </c>
      <c r="F10889" s="124" t="s">
        <v>442</v>
      </c>
      <c r="G10889" s="118" t="s">
        <v>235</v>
      </c>
      <c r="H10889" s="137">
        <v>46048</v>
      </c>
      <c r="I10889" s="119">
        <v>14.14</v>
      </c>
      <c r="J10889" s="129"/>
      <c r="K10889" s="129"/>
      <c r="L10889" s="129">
        <v>0</v>
      </c>
      <c r="M10889" s="134" t="s">
        <v>24637</v>
      </c>
    </row>
    <row r="10890" spans="1:13" hidden="1" x14ac:dyDescent="0.25">
      <c r="A10890" s="128"/>
      <c r="B10890" s="2"/>
      <c r="C10890" s="139" t="s">
        <v>11368</v>
      </c>
      <c r="D10890" s="124" t="s">
        <v>11369</v>
      </c>
      <c r="E10890" s="118" t="s">
        <v>415</v>
      </c>
      <c r="F10890" s="124" t="s">
        <v>416</v>
      </c>
      <c r="G10890" s="118" t="s">
        <v>235</v>
      </c>
      <c r="H10890" s="137">
        <v>46073</v>
      </c>
      <c r="I10890" s="119">
        <v>10.63</v>
      </c>
      <c r="J10890" s="129"/>
      <c r="K10890" s="129"/>
      <c r="L10890" s="129">
        <v>0</v>
      </c>
      <c r="M10890" s="134" t="s">
        <v>24638</v>
      </c>
    </row>
    <row r="10891" spans="1:13" hidden="1" x14ac:dyDescent="0.25">
      <c r="A10891" s="128"/>
      <c r="B10891" s="2"/>
      <c r="C10891" s="139" t="s">
        <v>11368</v>
      </c>
      <c r="D10891" s="124" t="s">
        <v>11369</v>
      </c>
      <c r="E10891" s="118" t="s">
        <v>417</v>
      </c>
      <c r="F10891" s="124" t="s">
        <v>418</v>
      </c>
      <c r="G10891" s="118" t="s">
        <v>235</v>
      </c>
      <c r="H10891" s="137">
        <v>46076</v>
      </c>
      <c r="I10891" s="119">
        <v>11.66</v>
      </c>
      <c r="J10891" s="129"/>
      <c r="K10891" s="129"/>
      <c r="L10891" s="129">
        <v>0</v>
      </c>
      <c r="M10891" s="134" t="s">
        <v>24639</v>
      </c>
    </row>
    <row r="10892" spans="1:13" hidden="1" x14ac:dyDescent="0.25">
      <c r="A10892" s="128"/>
      <c r="B10892" s="2"/>
      <c r="C10892" s="139" t="s">
        <v>11368</v>
      </c>
      <c r="D10892" s="124" t="s">
        <v>11369</v>
      </c>
      <c r="E10892" s="118" t="s">
        <v>419</v>
      </c>
      <c r="F10892" s="124" t="s">
        <v>420</v>
      </c>
      <c r="G10892" s="118" t="s">
        <v>235</v>
      </c>
      <c r="H10892" s="137">
        <v>46015</v>
      </c>
      <c r="I10892" s="119">
        <v>8.8800000000000008</v>
      </c>
      <c r="J10892" s="129"/>
      <c r="K10892" s="129"/>
      <c r="L10892" s="129">
        <v>0</v>
      </c>
      <c r="M10892" s="134" t="s">
        <v>24640</v>
      </c>
    </row>
    <row r="10893" spans="1:13" hidden="1" x14ac:dyDescent="0.25">
      <c r="A10893" s="128"/>
      <c r="B10893" s="2"/>
      <c r="C10893" s="139" t="s">
        <v>11368</v>
      </c>
      <c r="D10893" s="124" t="s">
        <v>11369</v>
      </c>
      <c r="E10893" s="118" t="s">
        <v>421</v>
      </c>
      <c r="F10893" s="124" t="s">
        <v>422</v>
      </c>
      <c r="G10893" s="118" t="s">
        <v>235</v>
      </c>
      <c r="H10893" s="137">
        <v>45894</v>
      </c>
      <c r="I10893" s="119">
        <v>8.17</v>
      </c>
      <c r="J10893" s="129"/>
      <c r="K10893" s="129"/>
      <c r="L10893" s="129">
        <v>0</v>
      </c>
      <c r="M10893" s="134" t="s">
        <v>24641</v>
      </c>
    </row>
    <row r="10894" spans="1:13" hidden="1" x14ac:dyDescent="0.25">
      <c r="A10894" s="128"/>
      <c r="B10894" s="2"/>
      <c r="C10894" s="139" t="s">
        <v>11368</v>
      </c>
      <c r="D10894" s="124" t="s">
        <v>11369</v>
      </c>
      <c r="E10894" s="118" t="s">
        <v>423</v>
      </c>
      <c r="F10894" s="124" t="s">
        <v>424</v>
      </c>
      <c r="G10894" s="118" t="s">
        <v>235</v>
      </c>
      <c r="H10894" s="137">
        <v>44726</v>
      </c>
      <c r="I10894" s="119">
        <v>17.760000000000002</v>
      </c>
      <c r="J10894" s="129"/>
      <c r="K10894" s="129"/>
      <c r="L10894" s="129">
        <v>0</v>
      </c>
      <c r="M10894" s="134" t="s">
        <v>24642</v>
      </c>
    </row>
    <row r="10895" spans="1:13" hidden="1" x14ac:dyDescent="0.25">
      <c r="A10895" s="128"/>
      <c r="B10895" s="2"/>
      <c r="C10895" s="139" t="s">
        <v>11368</v>
      </c>
      <c r="D10895" s="124" t="s">
        <v>11369</v>
      </c>
      <c r="E10895" s="118" t="s">
        <v>460</v>
      </c>
      <c r="F10895" s="124" t="s">
        <v>461</v>
      </c>
      <c r="G10895" s="118" t="s">
        <v>235</v>
      </c>
      <c r="H10895" s="137">
        <v>45547</v>
      </c>
      <c r="I10895" s="119">
        <v>11.66</v>
      </c>
      <c r="J10895" s="129"/>
      <c r="K10895" s="129"/>
      <c r="L10895" s="129">
        <v>0</v>
      </c>
      <c r="M10895" s="134" t="s">
        <v>24643</v>
      </c>
    </row>
    <row r="10896" spans="1:13" hidden="1" x14ac:dyDescent="0.25">
      <c r="A10896" s="128"/>
      <c r="B10896" s="2"/>
      <c r="C10896" s="139" t="s">
        <v>11368</v>
      </c>
      <c r="D10896" s="124" t="s">
        <v>11369</v>
      </c>
      <c r="E10896" s="118" t="s">
        <v>425</v>
      </c>
      <c r="F10896" s="124" t="s">
        <v>426</v>
      </c>
      <c r="G10896" s="118" t="s">
        <v>235</v>
      </c>
      <c r="H10896" s="137">
        <v>45933</v>
      </c>
      <c r="I10896" s="119">
        <v>13.24</v>
      </c>
      <c r="J10896" s="129"/>
      <c r="K10896" s="129"/>
      <c r="L10896" s="129">
        <v>0</v>
      </c>
      <c r="M10896" s="134" t="s">
        <v>24644</v>
      </c>
    </row>
    <row r="10897" spans="1:13" hidden="1" x14ac:dyDescent="0.25">
      <c r="A10897" s="128"/>
      <c r="B10897" s="2"/>
      <c r="C10897" s="139" t="s">
        <v>11368</v>
      </c>
      <c r="D10897" s="124" t="s">
        <v>11369</v>
      </c>
      <c r="E10897" s="118" t="s">
        <v>462</v>
      </c>
      <c r="F10897" s="124" t="s">
        <v>463</v>
      </c>
      <c r="G10897" s="118" t="s">
        <v>235</v>
      </c>
      <c r="H10897" s="137">
        <v>45749</v>
      </c>
      <c r="I10897" s="119">
        <v>11.66</v>
      </c>
      <c r="J10897" s="129"/>
      <c r="K10897" s="129"/>
      <c r="L10897" s="129">
        <v>0</v>
      </c>
      <c r="M10897" s="134" t="s">
        <v>24645</v>
      </c>
    </row>
    <row r="10898" spans="1:13" hidden="1" x14ac:dyDescent="0.25">
      <c r="A10898" s="128"/>
      <c r="B10898" s="2"/>
      <c r="C10898" s="139" t="s">
        <v>11368</v>
      </c>
      <c r="D10898" s="124" t="s">
        <v>11369</v>
      </c>
      <c r="E10898" s="118" t="s">
        <v>427</v>
      </c>
      <c r="F10898" s="124" t="s">
        <v>428</v>
      </c>
      <c r="G10898" s="118" t="s">
        <v>235</v>
      </c>
      <c r="H10898" s="137">
        <v>46000</v>
      </c>
      <c r="I10898" s="119">
        <v>13.17</v>
      </c>
      <c r="J10898" s="129"/>
      <c r="K10898" s="129"/>
      <c r="L10898" s="129">
        <v>0</v>
      </c>
      <c r="M10898" s="134" t="s">
        <v>24646</v>
      </c>
    </row>
    <row r="10899" spans="1:13" hidden="1" x14ac:dyDescent="0.25">
      <c r="A10899" s="128"/>
      <c r="B10899" s="2"/>
      <c r="C10899" s="139" t="s">
        <v>11368</v>
      </c>
      <c r="D10899" s="124" t="s">
        <v>11369</v>
      </c>
      <c r="E10899" s="118" t="s">
        <v>464</v>
      </c>
      <c r="F10899" s="124" t="s">
        <v>465</v>
      </c>
      <c r="G10899" s="118" t="s">
        <v>235</v>
      </c>
      <c r="H10899" s="137">
        <v>43775</v>
      </c>
      <c r="I10899" s="119">
        <v>12.5</v>
      </c>
      <c r="J10899" s="129"/>
      <c r="K10899" s="129"/>
      <c r="L10899" s="129">
        <v>0</v>
      </c>
      <c r="M10899" s="134" t="s">
        <v>24647</v>
      </c>
    </row>
    <row r="10900" spans="1:13" hidden="1" x14ac:dyDescent="0.25">
      <c r="A10900" s="128"/>
      <c r="B10900" s="2"/>
      <c r="C10900" s="139" t="s">
        <v>11368</v>
      </c>
      <c r="D10900" s="124" t="s">
        <v>11369</v>
      </c>
      <c r="E10900" s="118" t="s">
        <v>466</v>
      </c>
      <c r="F10900" s="124" t="s">
        <v>467</v>
      </c>
      <c r="G10900" s="118" t="s">
        <v>235</v>
      </c>
      <c r="H10900" s="137">
        <v>45824</v>
      </c>
      <c r="I10900" s="119">
        <v>11.94</v>
      </c>
      <c r="J10900" s="129"/>
      <c r="K10900" s="129"/>
      <c r="L10900" s="129">
        <v>0</v>
      </c>
      <c r="M10900" s="134" t="s">
        <v>24648</v>
      </c>
    </row>
    <row r="10901" spans="1:13" hidden="1" x14ac:dyDescent="0.25">
      <c r="A10901" s="128"/>
      <c r="B10901" s="2"/>
      <c r="C10901" s="139" t="s">
        <v>11368</v>
      </c>
      <c r="D10901" s="124" t="s">
        <v>11369</v>
      </c>
      <c r="E10901" s="118" t="s">
        <v>35387</v>
      </c>
      <c r="F10901" s="124" t="s">
        <v>35388</v>
      </c>
      <c r="G10901" s="118" t="s">
        <v>235</v>
      </c>
      <c r="H10901" s="137">
        <v>45873</v>
      </c>
      <c r="I10901" s="119">
        <v>14.14</v>
      </c>
      <c r="J10901" s="129"/>
      <c r="K10901" s="129"/>
      <c r="L10901" s="129">
        <v>0</v>
      </c>
      <c r="M10901" s="134" t="s">
        <v>24649</v>
      </c>
    </row>
    <row r="10902" spans="1:13" hidden="1" x14ac:dyDescent="0.25">
      <c r="A10902" s="128"/>
      <c r="B10902" s="2"/>
      <c r="C10902" s="139" t="s">
        <v>11368</v>
      </c>
      <c r="D10902" s="124" t="s">
        <v>11369</v>
      </c>
      <c r="E10902" s="118" t="s">
        <v>10291</v>
      </c>
      <c r="F10902" s="124" t="s">
        <v>10292</v>
      </c>
      <c r="G10902" s="118" t="s">
        <v>235</v>
      </c>
      <c r="H10902" s="137">
        <v>41247</v>
      </c>
      <c r="I10902" s="119">
        <v>8.58</v>
      </c>
      <c r="J10902" s="129"/>
      <c r="K10902" s="129"/>
      <c r="L10902" s="129">
        <v>0</v>
      </c>
      <c r="M10902" s="134" t="s">
        <v>24650</v>
      </c>
    </row>
    <row r="10903" spans="1:13" hidden="1" x14ac:dyDescent="0.25">
      <c r="A10903" s="128"/>
      <c r="B10903" s="2"/>
      <c r="C10903" s="139" t="s">
        <v>11368</v>
      </c>
      <c r="D10903" s="124" t="s">
        <v>11369</v>
      </c>
      <c r="E10903" s="118" t="s">
        <v>11402</v>
      </c>
      <c r="F10903" s="124" t="s">
        <v>11403</v>
      </c>
      <c r="G10903" s="118" t="s">
        <v>235</v>
      </c>
      <c r="H10903" s="137">
        <v>44979</v>
      </c>
      <c r="I10903" s="119">
        <v>6.45</v>
      </c>
      <c r="J10903" s="129"/>
      <c r="K10903" s="129"/>
      <c r="L10903" s="129">
        <v>0</v>
      </c>
      <c r="M10903" s="134" t="s">
        <v>32465</v>
      </c>
    </row>
    <row r="10904" spans="1:13" hidden="1" x14ac:dyDescent="0.25">
      <c r="A10904" s="128"/>
      <c r="B10904" s="2"/>
      <c r="C10904" s="139" t="s">
        <v>11368</v>
      </c>
      <c r="D10904" s="124" t="s">
        <v>11369</v>
      </c>
      <c r="E10904" s="118" t="s">
        <v>18909</v>
      </c>
      <c r="F10904" s="124" t="s">
        <v>18908</v>
      </c>
      <c r="G10904" s="118" t="s">
        <v>235</v>
      </c>
      <c r="H10904" s="137">
        <v>44917</v>
      </c>
      <c r="I10904" s="119">
        <v>10.7</v>
      </c>
      <c r="J10904" s="129"/>
      <c r="K10904" s="129"/>
      <c r="L10904" s="129">
        <v>0</v>
      </c>
      <c r="M10904" s="134" t="s">
        <v>24651</v>
      </c>
    </row>
    <row r="10905" spans="1:13" hidden="1" x14ac:dyDescent="0.25">
      <c r="A10905" s="128"/>
      <c r="B10905" s="2"/>
      <c r="C10905" s="139" t="s">
        <v>11368</v>
      </c>
      <c r="D10905" s="124" t="s">
        <v>11369</v>
      </c>
      <c r="E10905" s="118" t="s">
        <v>468</v>
      </c>
      <c r="F10905" s="124" t="s">
        <v>469</v>
      </c>
      <c r="G10905" s="118" t="s">
        <v>235</v>
      </c>
      <c r="H10905" s="137">
        <v>44805</v>
      </c>
      <c r="I10905" s="119">
        <v>11.46</v>
      </c>
      <c r="J10905" s="129"/>
      <c r="K10905" s="129"/>
      <c r="L10905" s="129">
        <v>0</v>
      </c>
      <c r="M10905" s="134" t="s">
        <v>24652</v>
      </c>
    </row>
    <row r="10906" spans="1:13" hidden="1" x14ac:dyDescent="0.25">
      <c r="A10906" s="128"/>
      <c r="B10906" s="2"/>
      <c r="C10906" s="139" t="s">
        <v>11368</v>
      </c>
      <c r="D10906" s="124" t="s">
        <v>11369</v>
      </c>
      <c r="E10906" s="118" t="s">
        <v>470</v>
      </c>
      <c r="F10906" s="124" t="s">
        <v>471</v>
      </c>
      <c r="G10906" s="118" t="s">
        <v>235</v>
      </c>
      <c r="H10906" s="137">
        <v>46071</v>
      </c>
      <c r="I10906" s="119">
        <v>11.94</v>
      </c>
      <c r="J10906" s="129"/>
      <c r="K10906" s="129"/>
      <c r="L10906" s="129">
        <v>0</v>
      </c>
      <c r="M10906" s="134" t="s">
        <v>31856</v>
      </c>
    </row>
    <row r="10907" spans="1:13" hidden="1" x14ac:dyDescent="0.25">
      <c r="A10907" s="128"/>
      <c r="B10907" s="2"/>
      <c r="C10907" s="139" t="s">
        <v>11368</v>
      </c>
      <c r="D10907" s="124" t="s">
        <v>11369</v>
      </c>
      <c r="E10907" s="118" t="s">
        <v>472</v>
      </c>
      <c r="F10907" s="124" t="s">
        <v>473</v>
      </c>
      <c r="G10907" s="118" t="s">
        <v>235</v>
      </c>
      <c r="H10907" s="137">
        <v>45260</v>
      </c>
      <c r="I10907" s="119">
        <v>10.7</v>
      </c>
      <c r="J10907" s="129"/>
      <c r="K10907" s="129"/>
      <c r="L10907" s="129">
        <v>0</v>
      </c>
      <c r="M10907" s="134"/>
    </row>
    <row r="10908" spans="1:13" hidden="1" x14ac:dyDescent="0.25">
      <c r="A10908" s="128"/>
      <c r="B10908" s="2"/>
      <c r="C10908" s="139" t="s">
        <v>11368</v>
      </c>
      <c r="D10908" s="124" t="s">
        <v>11369</v>
      </c>
      <c r="E10908" s="118" t="s">
        <v>27484</v>
      </c>
      <c r="F10908" s="124" t="s">
        <v>27485</v>
      </c>
      <c r="G10908" s="118" t="s">
        <v>235</v>
      </c>
      <c r="H10908" s="137">
        <v>45939</v>
      </c>
      <c r="I10908" s="119">
        <v>7.88</v>
      </c>
      <c r="J10908" s="129"/>
      <c r="K10908" s="129"/>
      <c r="L10908" s="129">
        <v>0</v>
      </c>
      <c r="M10908" s="134" t="s">
        <v>28689</v>
      </c>
    </row>
    <row r="10909" spans="1:13" hidden="1" x14ac:dyDescent="0.25">
      <c r="A10909" s="128"/>
      <c r="B10909" s="2"/>
      <c r="C10909" s="139" t="s">
        <v>11368</v>
      </c>
      <c r="D10909" s="124" t="s">
        <v>11369</v>
      </c>
      <c r="E10909" s="118" t="s">
        <v>42236</v>
      </c>
      <c r="F10909" s="124" t="s">
        <v>42237</v>
      </c>
      <c r="G10909" s="118" t="s">
        <v>235</v>
      </c>
      <c r="H10909" s="137">
        <v>45930</v>
      </c>
      <c r="I10909" s="119">
        <v>11.14</v>
      </c>
      <c r="J10909" s="129"/>
      <c r="K10909" s="129"/>
      <c r="L10909" s="129">
        <v>0</v>
      </c>
      <c r="M10909" s="134" t="s">
        <v>24653</v>
      </c>
    </row>
    <row r="10910" spans="1:13" hidden="1" x14ac:dyDescent="0.25">
      <c r="A10910" s="128"/>
      <c r="B10910" s="2"/>
      <c r="C10910" s="139" t="s">
        <v>11368</v>
      </c>
      <c r="D10910" s="124" t="s">
        <v>11369</v>
      </c>
      <c r="E10910" s="118" t="s">
        <v>41794</v>
      </c>
      <c r="F10910" s="124" t="s">
        <v>41795</v>
      </c>
      <c r="G10910" s="118" t="s">
        <v>235</v>
      </c>
      <c r="H10910" s="137">
        <v>46087</v>
      </c>
      <c r="I10910" s="119">
        <v>11.14</v>
      </c>
      <c r="J10910" s="129"/>
      <c r="K10910" s="129"/>
      <c r="L10910" s="129">
        <v>0</v>
      </c>
      <c r="M10910" s="134" t="s">
        <v>24654</v>
      </c>
    </row>
    <row r="10911" spans="1:13" hidden="1" x14ac:dyDescent="0.25">
      <c r="A10911" s="128"/>
      <c r="B10911" s="2"/>
      <c r="C10911" s="139" t="s">
        <v>11368</v>
      </c>
      <c r="D10911" s="124" t="s">
        <v>11369</v>
      </c>
      <c r="E10911" s="118" t="s">
        <v>41796</v>
      </c>
      <c r="F10911" s="124" t="s">
        <v>41797</v>
      </c>
      <c r="G10911" s="118" t="s">
        <v>235</v>
      </c>
      <c r="H10911" s="137">
        <v>45995</v>
      </c>
      <c r="I10911" s="119">
        <v>11.94</v>
      </c>
      <c r="J10911" s="129"/>
      <c r="K10911" s="129"/>
      <c r="L10911" s="129">
        <v>0</v>
      </c>
      <c r="M10911" s="134" t="s">
        <v>24655</v>
      </c>
    </row>
    <row r="10912" spans="1:13" hidden="1" x14ac:dyDescent="0.25">
      <c r="A10912" s="128"/>
      <c r="B10912" s="2"/>
      <c r="C10912" s="139" t="s">
        <v>11368</v>
      </c>
      <c r="D10912" s="124" t="s">
        <v>11369</v>
      </c>
      <c r="E10912" s="118" t="s">
        <v>42238</v>
      </c>
      <c r="F10912" s="124" t="s">
        <v>42239</v>
      </c>
      <c r="G10912" s="118" t="s">
        <v>235</v>
      </c>
      <c r="H10912" s="137">
        <v>46085</v>
      </c>
      <c r="I10912" s="119">
        <v>11.66</v>
      </c>
      <c r="J10912" s="129"/>
      <c r="K10912" s="129"/>
      <c r="L10912" s="129">
        <v>0</v>
      </c>
      <c r="M10912" s="134" t="s">
        <v>24656</v>
      </c>
    </row>
    <row r="10913" spans="1:13" hidden="1" x14ac:dyDescent="0.25">
      <c r="A10913" s="128"/>
      <c r="B10913" s="2"/>
      <c r="C10913" s="139" t="s">
        <v>11368</v>
      </c>
      <c r="D10913" s="124" t="s">
        <v>11369</v>
      </c>
      <c r="E10913" s="118" t="s">
        <v>11404</v>
      </c>
      <c r="F10913" s="124" t="s">
        <v>11405</v>
      </c>
      <c r="G10913" s="118" t="s">
        <v>235</v>
      </c>
      <c r="H10913" s="137">
        <v>41564</v>
      </c>
      <c r="I10913" s="119">
        <v>4.97</v>
      </c>
      <c r="J10913" s="129"/>
      <c r="K10913" s="129"/>
      <c r="L10913" s="129">
        <v>0</v>
      </c>
      <c r="M10913" s="134" t="s">
        <v>29291</v>
      </c>
    </row>
    <row r="10914" spans="1:13" hidden="1" x14ac:dyDescent="0.25">
      <c r="A10914" s="128"/>
      <c r="B10914" s="2"/>
      <c r="C10914" s="139" t="s">
        <v>35389</v>
      </c>
      <c r="D10914" s="124" t="s">
        <v>35390</v>
      </c>
      <c r="E10914" s="118" t="s">
        <v>48</v>
      </c>
      <c r="F10914" s="124" t="s">
        <v>35249</v>
      </c>
      <c r="G10914" s="118" t="s">
        <v>235</v>
      </c>
      <c r="H10914" s="137"/>
      <c r="I10914" s="119"/>
      <c r="J10914" s="129"/>
      <c r="K10914" s="129"/>
      <c r="L10914" s="129">
        <v>0</v>
      </c>
      <c r="M10914" s="134" t="s">
        <v>24657</v>
      </c>
    </row>
    <row r="10915" spans="1:13" hidden="1" x14ac:dyDescent="0.25">
      <c r="A10915" s="128"/>
      <c r="B10915" s="2"/>
      <c r="C10915" s="139" t="s">
        <v>18911</v>
      </c>
      <c r="D10915" s="124" t="s">
        <v>18910</v>
      </c>
      <c r="E10915" s="118" t="s">
        <v>48</v>
      </c>
      <c r="F10915" s="124" t="s">
        <v>35249</v>
      </c>
      <c r="G10915" s="118" t="s">
        <v>235</v>
      </c>
      <c r="H10915" s="137">
        <v>44897</v>
      </c>
      <c r="I10915" s="119">
        <v>12.64</v>
      </c>
      <c r="J10915" s="129"/>
      <c r="K10915" s="129"/>
      <c r="L10915" s="129">
        <v>0</v>
      </c>
      <c r="M10915" s="134" t="s">
        <v>19856</v>
      </c>
    </row>
    <row r="10916" spans="1:13" hidden="1" x14ac:dyDescent="0.25">
      <c r="A10916" s="128"/>
      <c r="B10916" s="2"/>
      <c r="C10916" s="139" t="s">
        <v>11406</v>
      </c>
      <c r="D10916" s="124" t="s">
        <v>11407</v>
      </c>
      <c r="E10916" s="118" t="s">
        <v>950</v>
      </c>
      <c r="F10916" s="124" t="s">
        <v>951</v>
      </c>
      <c r="G10916" s="118" t="s">
        <v>11</v>
      </c>
      <c r="H10916" s="137"/>
      <c r="I10916" s="119"/>
      <c r="J10916" s="129"/>
      <c r="K10916" s="129"/>
      <c r="L10916" s="129">
        <v>0</v>
      </c>
      <c r="M10916" s="134"/>
    </row>
    <row r="10917" spans="1:13" hidden="1" x14ac:dyDescent="0.25">
      <c r="A10917" s="128"/>
      <c r="B10917" s="2"/>
      <c r="C10917" s="139" t="s">
        <v>11406</v>
      </c>
      <c r="D10917" s="124" t="s">
        <v>11407</v>
      </c>
      <c r="E10917" s="118" t="s">
        <v>451</v>
      </c>
      <c r="F10917" s="124" t="s">
        <v>380</v>
      </c>
      <c r="G10917" s="118" t="s">
        <v>11</v>
      </c>
      <c r="H10917" s="137"/>
      <c r="I10917" s="119"/>
      <c r="J10917" s="129"/>
      <c r="K10917" s="129"/>
      <c r="L10917" s="129">
        <v>0</v>
      </c>
      <c r="M10917" s="134" t="s">
        <v>24658</v>
      </c>
    </row>
    <row r="10918" spans="1:13" hidden="1" x14ac:dyDescent="0.25">
      <c r="A10918" s="128"/>
      <c r="B10918" s="2"/>
      <c r="C10918" s="139" t="s">
        <v>11406</v>
      </c>
      <c r="D10918" s="124" t="s">
        <v>11407</v>
      </c>
      <c r="E10918" s="118" t="s">
        <v>10274</v>
      </c>
      <c r="F10918" s="124" t="s">
        <v>10275</v>
      </c>
      <c r="G10918" s="118" t="s">
        <v>11</v>
      </c>
      <c r="H10918" s="137"/>
      <c r="I10918" s="119"/>
      <c r="J10918" s="129"/>
      <c r="K10918" s="129"/>
      <c r="L10918" s="129">
        <v>0</v>
      </c>
      <c r="M10918" s="134" t="s">
        <v>24659</v>
      </c>
    </row>
    <row r="10919" spans="1:13" hidden="1" x14ac:dyDescent="0.25">
      <c r="A10919" s="128"/>
      <c r="B10919" s="2"/>
      <c r="C10919" s="139" t="s">
        <v>11408</v>
      </c>
      <c r="D10919" s="124" t="s">
        <v>11409</v>
      </c>
      <c r="E10919" s="118" t="s">
        <v>48</v>
      </c>
      <c r="F10919" s="124" t="s">
        <v>35249</v>
      </c>
      <c r="G10919" s="118" t="s">
        <v>235</v>
      </c>
      <c r="H10919" s="137">
        <v>43377</v>
      </c>
      <c r="I10919" s="119">
        <v>16</v>
      </c>
      <c r="J10919" s="129"/>
      <c r="K10919" s="129"/>
      <c r="L10919" s="129">
        <v>0</v>
      </c>
      <c r="M10919" s="134" t="s">
        <v>27703</v>
      </c>
    </row>
    <row r="10920" spans="1:13" hidden="1" x14ac:dyDescent="0.25">
      <c r="A10920" s="128"/>
      <c r="B10920" s="2"/>
      <c r="C10920" s="139" t="s">
        <v>11410</v>
      </c>
      <c r="D10920" s="124" t="s">
        <v>11411</v>
      </c>
      <c r="E10920" s="118" t="s">
        <v>48</v>
      </c>
      <c r="F10920" s="124" t="s">
        <v>35249</v>
      </c>
      <c r="G10920" s="118" t="s">
        <v>235</v>
      </c>
      <c r="H10920" s="137">
        <v>43535</v>
      </c>
      <c r="I10920" s="119">
        <v>14.23</v>
      </c>
      <c r="J10920" s="129"/>
      <c r="K10920" s="129"/>
      <c r="L10920" s="129">
        <v>0</v>
      </c>
      <c r="M10920" s="134" t="s">
        <v>28395</v>
      </c>
    </row>
    <row r="10921" spans="1:13" hidden="1" x14ac:dyDescent="0.25">
      <c r="A10921" s="128"/>
      <c r="B10921" s="2"/>
      <c r="C10921" s="139" t="s">
        <v>11412</v>
      </c>
      <c r="D10921" s="124" t="s">
        <v>11413</v>
      </c>
      <c r="E10921" s="118" t="s">
        <v>48</v>
      </c>
      <c r="F10921" s="124" t="s">
        <v>35249</v>
      </c>
      <c r="G10921" s="118" t="s">
        <v>235</v>
      </c>
      <c r="H10921" s="137">
        <v>43377</v>
      </c>
      <c r="I10921" s="119">
        <v>42.22</v>
      </c>
      <c r="J10921" s="129"/>
      <c r="K10921" s="129"/>
      <c r="L10921" s="129">
        <v>0</v>
      </c>
      <c r="M10921" s="134" t="s">
        <v>29066</v>
      </c>
    </row>
    <row r="10922" spans="1:13" hidden="1" x14ac:dyDescent="0.25">
      <c r="A10922" s="128"/>
      <c r="B10922" s="2"/>
      <c r="C10922" s="139" t="s">
        <v>11414</v>
      </c>
      <c r="D10922" s="124" t="s">
        <v>11415</v>
      </c>
      <c r="E10922" s="118" t="s">
        <v>451</v>
      </c>
      <c r="F10922" s="124" t="s">
        <v>380</v>
      </c>
      <c r="G10922" s="118" t="s">
        <v>11</v>
      </c>
      <c r="H10922" s="137"/>
      <c r="I10922" s="119"/>
      <c r="J10922" s="129"/>
      <c r="K10922" s="129"/>
      <c r="L10922" s="129">
        <v>0</v>
      </c>
      <c r="M10922" s="134" t="s">
        <v>28010</v>
      </c>
    </row>
    <row r="10923" spans="1:13" hidden="1" x14ac:dyDescent="0.25">
      <c r="A10923" s="128"/>
      <c r="B10923" s="2"/>
      <c r="C10923" s="139" t="s">
        <v>11414</v>
      </c>
      <c r="D10923" s="124" t="s">
        <v>11415</v>
      </c>
      <c r="E10923" s="118" t="s">
        <v>952</v>
      </c>
      <c r="F10923" s="124" t="s">
        <v>953</v>
      </c>
      <c r="G10923" s="118" t="s">
        <v>11</v>
      </c>
      <c r="H10923" s="137"/>
      <c r="I10923" s="119"/>
      <c r="J10923" s="129"/>
      <c r="K10923" s="129"/>
      <c r="L10923" s="129">
        <v>0</v>
      </c>
      <c r="M10923" s="134" t="s">
        <v>24660</v>
      </c>
    </row>
    <row r="10924" spans="1:13" hidden="1" x14ac:dyDescent="0.25">
      <c r="A10924" s="128"/>
      <c r="B10924" s="2"/>
      <c r="C10924" s="139" t="s">
        <v>11416</v>
      </c>
      <c r="D10924" s="124" t="s">
        <v>11417</v>
      </c>
      <c r="E10924" s="118" t="s">
        <v>464</v>
      </c>
      <c r="F10924" s="124" t="s">
        <v>465</v>
      </c>
      <c r="G10924" s="118" t="s">
        <v>235</v>
      </c>
      <c r="H10924" s="137">
        <v>43287</v>
      </c>
      <c r="I10924" s="119">
        <v>6.95</v>
      </c>
      <c r="J10924" s="129"/>
      <c r="K10924" s="129"/>
      <c r="L10924" s="129">
        <v>0</v>
      </c>
      <c r="M10924" s="134" t="s">
        <v>28398</v>
      </c>
    </row>
    <row r="10925" spans="1:13" hidden="1" x14ac:dyDescent="0.25">
      <c r="A10925" s="128"/>
      <c r="B10925" s="2"/>
      <c r="C10925" s="139" t="s">
        <v>11416</v>
      </c>
      <c r="D10925" s="124" t="s">
        <v>11417</v>
      </c>
      <c r="E10925" s="118" t="s">
        <v>466</v>
      </c>
      <c r="F10925" s="124" t="s">
        <v>467</v>
      </c>
      <c r="G10925" s="118" t="s">
        <v>235</v>
      </c>
      <c r="H10925" s="137">
        <v>43172</v>
      </c>
      <c r="I10925" s="119">
        <v>10.37</v>
      </c>
      <c r="J10925" s="129"/>
      <c r="K10925" s="129"/>
      <c r="L10925" s="129">
        <v>0</v>
      </c>
      <c r="M10925" s="134" t="s">
        <v>30583</v>
      </c>
    </row>
    <row r="10926" spans="1:13" hidden="1" x14ac:dyDescent="0.25">
      <c r="A10926" s="128"/>
      <c r="B10926" s="2"/>
      <c r="C10926" s="139" t="s">
        <v>11416</v>
      </c>
      <c r="D10926" s="124" t="s">
        <v>11417</v>
      </c>
      <c r="E10926" s="118" t="s">
        <v>11418</v>
      </c>
      <c r="F10926" s="124" t="s">
        <v>11419</v>
      </c>
      <c r="G10926" s="118" t="s">
        <v>235</v>
      </c>
      <c r="H10926" s="137">
        <v>42852</v>
      </c>
      <c r="I10926" s="119">
        <v>10.37</v>
      </c>
      <c r="J10926" s="129"/>
      <c r="K10926" s="129"/>
      <c r="L10926" s="129">
        <v>0</v>
      </c>
      <c r="M10926" s="134" t="s">
        <v>24661</v>
      </c>
    </row>
    <row r="10927" spans="1:13" hidden="1" x14ac:dyDescent="0.25">
      <c r="A10927" s="128"/>
      <c r="B10927" s="2"/>
      <c r="C10927" s="139" t="s">
        <v>11420</v>
      </c>
      <c r="D10927" s="124" t="s">
        <v>11421</v>
      </c>
      <c r="E10927" s="118" t="s">
        <v>11422</v>
      </c>
      <c r="F10927" s="124" t="s">
        <v>11423</v>
      </c>
      <c r="G10927" s="118" t="s">
        <v>235</v>
      </c>
      <c r="H10927" s="137">
        <v>43193</v>
      </c>
      <c r="I10927" s="119">
        <v>5.91</v>
      </c>
      <c r="J10927" s="129"/>
      <c r="K10927" s="129"/>
      <c r="L10927" s="129">
        <v>0</v>
      </c>
      <c r="M10927" s="134" t="s">
        <v>24662</v>
      </c>
    </row>
    <row r="10928" spans="1:13" hidden="1" x14ac:dyDescent="0.25">
      <c r="A10928" s="128"/>
      <c r="B10928" s="2"/>
      <c r="C10928" s="139" t="s">
        <v>11420</v>
      </c>
      <c r="D10928" s="124" t="s">
        <v>11421</v>
      </c>
      <c r="E10928" s="118" t="s">
        <v>11424</v>
      </c>
      <c r="F10928" s="124" t="s">
        <v>11425</v>
      </c>
      <c r="G10928" s="118" t="s">
        <v>235</v>
      </c>
      <c r="H10928" s="137">
        <v>43193</v>
      </c>
      <c r="I10928" s="119">
        <v>5.91</v>
      </c>
      <c r="J10928" s="129"/>
      <c r="K10928" s="129"/>
      <c r="L10928" s="129">
        <v>0</v>
      </c>
      <c r="M10928" s="134" t="s">
        <v>24663</v>
      </c>
    </row>
    <row r="10929" spans="1:13" hidden="1" x14ac:dyDescent="0.25">
      <c r="A10929" s="128"/>
      <c r="B10929" s="2"/>
      <c r="C10929" s="139" t="s">
        <v>11420</v>
      </c>
      <c r="D10929" s="124" t="s">
        <v>11421</v>
      </c>
      <c r="E10929" s="118" t="s">
        <v>407</v>
      </c>
      <c r="F10929" s="124" t="s">
        <v>408</v>
      </c>
      <c r="G10929" s="118" t="s">
        <v>235</v>
      </c>
      <c r="H10929" s="137"/>
      <c r="I10929" s="119"/>
      <c r="J10929" s="129"/>
      <c r="K10929" s="129"/>
      <c r="L10929" s="129">
        <v>0</v>
      </c>
      <c r="M10929" s="134" t="s">
        <v>24664</v>
      </c>
    </row>
    <row r="10930" spans="1:13" hidden="1" x14ac:dyDescent="0.25">
      <c r="A10930" s="128"/>
      <c r="B10930" s="2"/>
      <c r="C10930" s="139" t="s">
        <v>11420</v>
      </c>
      <c r="D10930" s="124" t="s">
        <v>11421</v>
      </c>
      <c r="E10930" s="118" t="s">
        <v>439</v>
      </c>
      <c r="F10930" s="124" t="s">
        <v>440</v>
      </c>
      <c r="G10930" s="118" t="s">
        <v>235</v>
      </c>
      <c r="H10930" s="137"/>
      <c r="I10930" s="119"/>
      <c r="J10930" s="129"/>
      <c r="K10930" s="129"/>
      <c r="L10930" s="129">
        <v>0</v>
      </c>
      <c r="M10930" s="134" t="s">
        <v>24665</v>
      </c>
    </row>
    <row r="10931" spans="1:13" hidden="1" x14ac:dyDescent="0.25">
      <c r="A10931" s="128"/>
      <c r="B10931" s="2"/>
      <c r="C10931" s="139" t="s">
        <v>11420</v>
      </c>
      <c r="D10931" s="124" t="s">
        <v>11421</v>
      </c>
      <c r="E10931" s="118" t="s">
        <v>411</v>
      </c>
      <c r="F10931" s="124" t="s">
        <v>412</v>
      </c>
      <c r="G10931" s="118" t="s">
        <v>235</v>
      </c>
      <c r="H10931" s="137"/>
      <c r="I10931" s="119"/>
      <c r="J10931" s="129"/>
      <c r="K10931" s="129"/>
      <c r="L10931" s="129">
        <v>0</v>
      </c>
      <c r="M10931" s="134" t="s">
        <v>24666</v>
      </c>
    </row>
    <row r="10932" spans="1:13" hidden="1" x14ac:dyDescent="0.25">
      <c r="A10932" s="128"/>
      <c r="B10932" s="2"/>
      <c r="C10932" s="139" t="s">
        <v>11420</v>
      </c>
      <c r="D10932" s="124" t="s">
        <v>11421</v>
      </c>
      <c r="E10932" s="118" t="s">
        <v>441</v>
      </c>
      <c r="F10932" s="124" t="s">
        <v>442</v>
      </c>
      <c r="G10932" s="118" t="s">
        <v>235</v>
      </c>
      <c r="H10932" s="137"/>
      <c r="I10932" s="119"/>
      <c r="J10932" s="129"/>
      <c r="K10932" s="129"/>
      <c r="L10932" s="129">
        <v>0</v>
      </c>
      <c r="M10932" s="134" t="s">
        <v>24667</v>
      </c>
    </row>
    <row r="10933" spans="1:13" hidden="1" x14ac:dyDescent="0.25">
      <c r="A10933" s="128"/>
      <c r="B10933" s="2"/>
      <c r="C10933" s="139" t="s">
        <v>11420</v>
      </c>
      <c r="D10933" s="124" t="s">
        <v>11421</v>
      </c>
      <c r="E10933" s="118" t="s">
        <v>415</v>
      </c>
      <c r="F10933" s="124" t="s">
        <v>416</v>
      </c>
      <c r="G10933" s="118" t="s">
        <v>235</v>
      </c>
      <c r="H10933" s="137">
        <v>43192</v>
      </c>
      <c r="I10933" s="119">
        <v>7.23</v>
      </c>
      <c r="J10933" s="129"/>
      <c r="K10933" s="129"/>
      <c r="L10933" s="129">
        <v>0</v>
      </c>
      <c r="M10933" s="134" t="s">
        <v>24668</v>
      </c>
    </row>
    <row r="10934" spans="1:13" hidden="1" x14ac:dyDescent="0.25">
      <c r="A10934" s="128"/>
      <c r="B10934" s="2"/>
      <c r="C10934" s="139" t="s">
        <v>11420</v>
      </c>
      <c r="D10934" s="124" t="s">
        <v>11421</v>
      </c>
      <c r="E10934" s="118" t="s">
        <v>417</v>
      </c>
      <c r="F10934" s="124" t="s">
        <v>418</v>
      </c>
      <c r="G10934" s="118" t="s">
        <v>235</v>
      </c>
      <c r="H10934" s="137"/>
      <c r="I10934" s="119"/>
      <c r="J10934" s="129"/>
      <c r="K10934" s="129"/>
      <c r="L10934" s="129">
        <v>0</v>
      </c>
      <c r="M10934" s="134" t="s">
        <v>24669</v>
      </c>
    </row>
    <row r="10935" spans="1:13" hidden="1" x14ac:dyDescent="0.25">
      <c r="A10935" s="128"/>
      <c r="B10935" s="2"/>
      <c r="C10935" s="139" t="s">
        <v>11420</v>
      </c>
      <c r="D10935" s="124" t="s">
        <v>11421</v>
      </c>
      <c r="E10935" s="118" t="s">
        <v>419</v>
      </c>
      <c r="F10935" s="124" t="s">
        <v>420</v>
      </c>
      <c r="G10935" s="118" t="s">
        <v>235</v>
      </c>
      <c r="H10935" s="137"/>
      <c r="I10935" s="119"/>
      <c r="J10935" s="129"/>
      <c r="K10935" s="129"/>
      <c r="L10935" s="129">
        <v>0</v>
      </c>
      <c r="M10935" s="134" t="s">
        <v>24669</v>
      </c>
    </row>
    <row r="10936" spans="1:13" hidden="1" x14ac:dyDescent="0.25">
      <c r="A10936" s="128"/>
      <c r="B10936" s="2"/>
      <c r="C10936" s="139" t="s">
        <v>11420</v>
      </c>
      <c r="D10936" s="124" t="s">
        <v>11421</v>
      </c>
      <c r="E10936" s="118" t="s">
        <v>421</v>
      </c>
      <c r="F10936" s="124" t="s">
        <v>422</v>
      </c>
      <c r="G10936" s="118" t="s">
        <v>235</v>
      </c>
      <c r="H10936" s="137">
        <v>45806</v>
      </c>
      <c r="I10936" s="119">
        <v>6.85</v>
      </c>
      <c r="J10936" s="129"/>
      <c r="K10936" s="129"/>
      <c r="L10936" s="129">
        <v>0</v>
      </c>
      <c r="M10936" s="134" t="s">
        <v>24669</v>
      </c>
    </row>
    <row r="10937" spans="1:13" hidden="1" x14ac:dyDescent="0.25">
      <c r="A10937" s="128"/>
      <c r="B10937" s="2"/>
      <c r="C10937" s="139" t="s">
        <v>11420</v>
      </c>
      <c r="D10937" s="124" t="s">
        <v>11421</v>
      </c>
      <c r="E10937" s="118" t="s">
        <v>423</v>
      </c>
      <c r="F10937" s="124" t="s">
        <v>424</v>
      </c>
      <c r="G10937" s="118" t="s">
        <v>235</v>
      </c>
      <c r="H10937" s="137"/>
      <c r="I10937" s="119"/>
      <c r="J10937" s="129"/>
      <c r="K10937" s="129"/>
      <c r="L10937" s="129">
        <v>0</v>
      </c>
      <c r="M10937" s="134" t="s">
        <v>24669</v>
      </c>
    </row>
    <row r="10938" spans="1:13" hidden="1" x14ac:dyDescent="0.25">
      <c r="A10938" s="128"/>
      <c r="B10938" s="2"/>
      <c r="C10938" s="139" t="s">
        <v>11420</v>
      </c>
      <c r="D10938" s="124" t="s">
        <v>11421</v>
      </c>
      <c r="E10938" s="118" t="s">
        <v>460</v>
      </c>
      <c r="F10938" s="124" t="s">
        <v>461</v>
      </c>
      <c r="G10938" s="118" t="s">
        <v>235</v>
      </c>
      <c r="H10938" s="137"/>
      <c r="I10938" s="119"/>
      <c r="J10938" s="129"/>
      <c r="K10938" s="129"/>
      <c r="L10938" s="129">
        <v>0</v>
      </c>
      <c r="M10938" s="134" t="s">
        <v>24669</v>
      </c>
    </row>
    <row r="10939" spans="1:13" hidden="1" x14ac:dyDescent="0.25">
      <c r="A10939" s="128"/>
      <c r="B10939" s="2"/>
      <c r="C10939" s="139" t="s">
        <v>11420</v>
      </c>
      <c r="D10939" s="124" t="s">
        <v>11421</v>
      </c>
      <c r="E10939" s="118" t="s">
        <v>425</v>
      </c>
      <c r="F10939" s="124" t="s">
        <v>426</v>
      </c>
      <c r="G10939" s="118" t="s">
        <v>235</v>
      </c>
      <c r="H10939" s="137">
        <v>44020</v>
      </c>
      <c r="I10939" s="119">
        <v>5.78</v>
      </c>
      <c r="J10939" s="129"/>
      <c r="K10939" s="129"/>
      <c r="L10939" s="129">
        <v>0</v>
      </c>
      <c r="M10939" s="134" t="s">
        <v>24669</v>
      </c>
    </row>
    <row r="10940" spans="1:13" hidden="1" x14ac:dyDescent="0.25">
      <c r="A10940" s="128"/>
      <c r="B10940" s="2"/>
      <c r="C10940" s="139" t="s">
        <v>11420</v>
      </c>
      <c r="D10940" s="124" t="s">
        <v>11421</v>
      </c>
      <c r="E10940" s="118" t="s">
        <v>10291</v>
      </c>
      <c r="F10940" s="124" t="s">
        <v>10292</v>
      </c>
      <c r="G10940" s="118" t="s">
        <v>235</v>
      </c>
      <c r="H10940" s="137"/>
      <c r="I10940" s="119"/>
      <c r="J10940" s="129"/>
      <c r="K10940" s="129"/>
      <c r="L10940" s="129">
        <v>0</v>
      </c>
      <c r="M10940" s="134" t="s">
        <v>24669</v>
      </c>
    </row>
    <row r="10941" spans="1:13" hidden="1" x14ac:dyDescent="0.25">
      <c r="A10941" s="128"/>
      <c r="B10941" s="2"/>
      <c r="C10941" s="139" t="s">
        <v>11420</v>
      </c>
      <c r="D10941" s="124" t="s">
        <v>11421</v>
      </c>
      <c r="E10941" s="118" t="s">
        <v>470</v>
      </c>
      <c r="F10941" s="124" t="s">
        <v>471</v>
      </c>
      <c r="G10941" s="118" t="s">
        <v>235</v>
      </c>
      <c r="H10941" s="137">
        <v>46062</v>
      </c>
      <c r="I10941" s="119">
        <v>9.5299999999999994</v>
      </c>
      <c r="J10941" s="129"/>
      <c r="K10941" s="129"/>
      <c r="L10941" s="129">
        <v>0</v>
      </c>
      <c r="M10941" s="134" t="s">
        <v>24669</v>
      </c>
    </row>
    <row r="10942" spans="1:13" hidden="1" x14ac:dyDescent="0.25">
      <c r="A10942" s="128"/>
      <c r="B10942" s="2"/>
      <c r="C10942" s="139" t="s">
        <v>11420</v>
      </c>
      <c r="D10942" s="124" t="s">
        <v>11421</v>
      </c>
      <c r="E10942" s="118" t="s">
        <v>27484</v>
      </c>
      <c r="F10942" s="124" t="s">
        <v>27485</v>
      </c>
      <c r="G10942" s="118" t="s">
        <v>235</v>
      </c>
      <c r="H10942" s="137">
        <v>45936</v>
      </c>
      <c r="I10942" s="119">
        <v>6.16</v>
      </c>
      <c r="J10942" s="129"/>
      <c r="K10942" s="129"/>
      <c r="L10942" s="129">
        <v>0</v>
      </c>
      <c r="M10942" s="134" t="s">
        <v>24669</v>
      </c>
    </row>
    <row r="10943" spans="1:13" hidden="1" x14ac:dyDescent="0.25">
      <c r="A10943" s="128"/>
      <c r="B10943" s="2"/>
      <c r="C10943" s="139" t="s">
        <v>11420</v>
      </c>
      <c r="D10943" s="124" t="s">
        <v>11421</v>
      </c>
      <c r="E10943" s="118" t="s">
        <v>41794</v>
      </c>
      <c r="F10943" s="124" t="s">
        <v>41795</v>
      </c>
      <c r="G10943" s="118" t="s">
        <v>235</v>
      </c>
      <c r="H10943" s="137">
        <v>46062</v>
      </c>
      <c r="I10943" s="119">
        <v>9.5299999999999994</v>
      </c>
      <c r="J10943" s="129"/>
      <c r="K10943" s="129"/>
      <c r="L10943" s="129">
        <v>0</v>
      </c>
      <c r="M10943" s="134" t="s">
        <v>24669</v>
      </c>
    </row>
    <row r="10944" spans="1:13" hidden="1" x14ac:dyDescent="0.25">
      <c r="A10944" s="128"/>
      <c r="B10944" s="2"/>
      <c r="C10944" s="139" t="s">
        <v>11426</v>
      </c>
      <c r="D10944" s="124" t="s">
        <v>11427</v>
      </c>
      <c r="E10944" s="118" t="s">
        <v>950</v>
      </c>
      <c r="F10944" s="124" t="s">
        <v>951</v>
      </c>
      <c r="G10944" s="118" t="s">
        <v>235</v>
      </c>
      <c r="H10944" s="137">
        <v>42388</v>
      </c>
      <c r="I10944" s="119">
        <v>8.7799999999999994</v>
      </c>
      <c r="J10944" s="129"/>
      <c r="K10944" s="129"/>
      <c r="L10944" s="129">
        <v>0</v>
      </c>
      <c r="M10944" s="134" t="s">
        <v>24669</v>
      </c>
    </row>
    <row r="10945" spans="1:13" hidden="1" x14ac:dyDescent="0.25">
      <c r="A10945" s="128"/>
      <c r="B10945" s="2"/>
      <c r="C10945" s="139" t="s">
        <v>11426</v>
      </c>
      <c r="D10945" s="124" t="s">
        <v>11427</v>
      </c>
      <c r="E10945" s="118" t="s">
        <v>11370</v>
      </c>
      <c r="F10945" s="124" t="s">
        <v>11371</v>
      </c>
      <c r="G10945" s="118" t="s">
        <v>235</v>
      </c>
      <c r="H10945" s="137">
        <v>41606</v>
      </c>
      <c r="I10945" s="119">
        <v>6.36</v>
      </c>
      <c r="J10945" s="129"/>
      <c r="K10945" s="129"/>
      <c r="L10945" s="129">
        <v>0</v>
      </c>
      <c r="M10945" s="134" t="s">
        <v>24669</v>
      </c>
    </row>
    <row r="10946" spans="1:13" hidden="1" x14ac:dyDescent="0.25">
      <c r="A10946" s="128"/>
      <c r="B10946" s="2"/>
      <c r="C10946" s="139" t="s">
        <v>11426</v>
      </c>
      <c r="D10946" s="124" t="s">
        <v>11427</v>
      </c>
      <c r="E10946" s="118" t="s">
        <v>11372</v>
      </c>
      <c r="F10946" s="124" t="s">
        <v>11373</v>
      </c>
      <c r="G10946" s="118" t="s">
        <v>235</v>
      </c>
      <c r="H10946" s="137">
        <v>42633</v>
      </c>
      <c r="I10946" s="119">
        <v>10.78</v>
      </c>
      <c r="J10946" s="129"/>
      <c r="K10946" s="129"/>
      <c r="L10946" s="129">
        <v>0</v>
      </c>
      <c r="M10946" s="134" t="s">
        <v>24669</v>
      </c>
    </row>
    <row r="10947" spans="1:13" hidden="1" x14ac:dyDescent="0.25">
      <c r="A10947" s="128"/>
      <c r="B10947" s="2"/>
      <c r="C10947" s="139" t="s">
        <v>11426</v>
      </c>
      <c r="D10947" s="124" t="s">
        <v>11427</v>
      </c>
      <c r="E10947" s="118" t="s">
        <v>35250</v>
      </c>
      <c r="F10947" s="124" t="s">
        <v>35251</v>
      </c>
      <c r="G10947" s="118" t="s">
        <v>235</v>
      </c>
      <c r="H10947" s="137">
        <v>45547</v>
      </c>
      <c r="I10947" s="119">
        <v>13.82</v>
      </c>
      <c r="J10947" s="129"/>
      <c r="K10947" s="129"/>
      <c r="L10947" s="129">
        <v>0</v>
      </c>
      <c r="M10947" s="134" t="s">
        <v>24669</v>
      </c>
    </row>
    <row r="10948" spans="1:13" hidden="1" x14ac:dyDescent="0.25">
      <c r="A10948" s="128"/>
      <c r="B10948" s="2"/>
      <c r="C10948" s="139" t="s">
        <v>11426</v>
      </c>
      <c r="D10948" s="124" t="s">
        <v>11427</v>
      </c>
      <c r="E10948" s="118" t="s">
        <v>11374</v>
      </c>
      <c r="F10948" s="124" t="s">
        <v>11375</v>
      </c>
      <c r="G10948" s="118" t="s">
        <v>235</v>
      </c>
      <c r="H10948" s="137">
        <v>43504</v>
      </c>
      <c r="I10948" s="119">
        <v>16.86</v>
      </c>
      <c r="J10948" s="129"/>
      <c r="K10948" s="129"/>
      <c r="L10948" s="129">
        <v>0</v>
      </c>
      <c r="M10948" s="134" t="s">
        <v>24669</v>
      </c>
    </row>
    <row r="10949" spans="1:13" hidden="1" x14ac:dyDescent="0.25">
      <c r="A10949" s="128"/>
      <c r="B10949" s="2"/>
      <c r="C10949" s="139" t="s">
        <v>11426</v>
      </c>
      <c r="D10949" s="124" t="s">
        <v>11427</v>
      </c>
      <c r="E10949" s="118" t="s">
        <v>11376</v>
      </c>
      <c r="F10949" s="124" t="s">
        <v>11377</v>
      </c>
      <c r="G10949" s="118" t="s">
        <v>235</v>
      </c>
      <c r="H10949" s="137"/>
      <c r="I10949" s="119"/>
      <c r="J10949" s="129"/>
      <c r="K10949" s="129"/>
      <c r="L10949" s="129">
        <v>0</v>
      </c>
      <c r="M10949" s="134" t="s">
        <v>24670</v>
      </c>
    </row>
    <row r="10950" spans="1:13" hidden="1" x14ac:dyDescent="0.25">
      <c r="A10950" s="128"/>
      <c r="B10950" s="2"/>
      <c r="C10950" s="139" t="s">
        <v>11426</v>
      </c>
      <c r="D10950" s="124" t="s">
        <v>11427</v>
      </c>
      <c r="E10950" s="118" t="s">
        <v>11428</v>
      </c>
      <c r="F10950" s="124" t="s">
        <v>11429</v>
      </c>
      <c r="G10950" s="118" t="s">
        <v>235</v>
      </c>
      <c r="H10950" s="137">
        <v>44061</v>
      </c>
      <c r="I10950" s="119">
        <v>16.8</v>
      </c>
      <c r="J10950" s="129"/>
      <c r="K10950" s="129"/>
      <c r="L10950" s="129">
        <v>0</v>
      </c>
      <c r="M10950" s="134" t="s">
        <v>24670</v>
      </c>
    </row>
    <row r="10951" spans="1:13" hidden="1" x14ac:dyDescent="0.25">
      <c r="A10951" s="128"/>
      <c r="B10951" s="2"/>
      <c r="C10951" s="139" t="s">
        <v>11426</v>
      </c>
      <c r="D10951" s="124" t="s">
        <v>11427</v>
      </c>
      <c r="E10951" s="118" t="s">
        <v>11378</v>
      </c>
      <c r="F10951" s="124" t="s">
        <v>11379</v>
      </c>
      <c r="G10951" s="118" t="s">
        <v>235</v>
      </c>
      <c r="H10951" s="137">
        <v>46087</v>
      </c>
      <c r="I10951" s="119">
        <v>13.82</v>
      </c>
      <c r="J10951" s="129"/>
      <c r="K10951" s="129"/>
      <c r="L10951" s="129">
        <v>0</v>
      </c>
      <c r="M10951" s="134" t="s">
        <v>24670</v>
      </c>
    </row>
    <row r="10952" spans="1:13" hidden="1" x14ac:dyDescent="0.25">
      <c r="A10952" s="128"/>
      <c r="B10952" s="2"/>
      <c r="C10952" s="139" t="s">
        <v>11426</v>
      </c>
      <c r="D10952" s="124" t="s">
        <v>11427</v>
      </c>
      <c r="E10952" s="118" t="s">
        <v>11380</v>
      </c>
      <c r="F10952" s="124" t="s">
        <v>11381</v>
      </c>
      <c r="G10952" s="118" t="s">
        <v>235</v>
      </c>
      <c r="H10952" s="137">
        <v>45901</v>
      </c>
      <c r="I10952" s="119">
        <v>21.46</v>
      </c>
      <c r="J10952" s="129"/>
      <c r="K10952" s="129"/>
      <c r="L10952" s="129">
        <v>0</v>
      </c>
      <c r="M10952" s="134" t="s">
        <v>24670</v>
      </c>
    </row>
    <row r="10953" spans="1:13" hidden="1" x14ac:dyDescent="0.25">
      <c r="A10953" s="128"/>
      <c r="B10953" s="2"/>
      <c r="C10953" s="139" t="s">
        <v>11426</v>
      </c>
      <c r="D10953" s="124" t="s">
        <v>11427</v>
      </c>
      <c r="E10953" s="118" t="s">
        <v>449</v>
      </c>
      <c r="F10953" s="124" t="s">
        <v>450</v>
      </c>
      <c r="G10953" s="118" t="s">
        <v>235</v>
      </c>
      <c r="H10953" s="137">
        <v>44623</v>
      </c>
      <c r="I10953" s="119">
        <v>15.53</v>
      </c>
      <c r="J10953" s="129"/>
      <c r="K10953" s="129"/>
      <c r="L10953" s="129">
        <v>0</v>
      </c>
      <c r="M10953" s="134" t="s">
        <v>24670</v>
      </c>
    </row>
    <row r="10954" spans="1:13" hidden="1" x14ac:dyDescent="0.25">
      <c r="A10954" s="128"/>
      <c r="B10954" s="2"/>
      <c r="C10954" s="139" t="s">
        <v>11426</v>
      </c>
      <c r="D10954" s="124" t="s">
        <v>11427</v>
      </c>
      <c r="E10954" s="118" t="s">
        <v>11430</v>
      </c>
      <c r="F10954" s="124" t="s">
        <v>11431</v>
      </c>
      <c r="G10954" s="118" t="s">
        <v>235</v>
      </c>
      <c r="H10954" s="137">
        <v>44581</v>
      </c>
      <c r="I10954" s="119">
        <v>16.64</v>
      </c>
      <c r="J10954" s="129"/>
      <c r="K10954" s="129"/>
      <c r="L10954" s="129">
        <v>0</v>
      </c>
      <c r="M10954" s="134" t="s">
        <v>24670</v>
      </c>
    </row>
    <row r="10955" spans="1:13" hidden="1" x14ac:dyDescent="0.25">
      <c r="A10955" s="128"/>
      <c r="B10955" s="2"/>
      <c r="C10955" s="139" t="s">
        <v>11426</v>
      </c>
      <c r="D10955" s="124" t="s">
        <v>11427</v>
      </c>
      <c r="E10955" s="118" t="s">
        <v>11382</v>
      </c>
      <c r="F10955" s="124" t="s">
        <v>11383</v>
      </c>
      <c r="G10955" s="118" t="s">
        <v>235</v>
      </c>
      <c r="H10955" s="137">
        <v>44823</v>
      </c>
      <c r="I10955" s="119">
        <v>18.82</v>
      </c>
      <c r="J10955" s="129"/>
      <c r="K10955" s="129"/>
      <c r="L10955" s="129">
        <v>0</v>
      </c>
      <c r="M10955" s="134" t="s">
        <v>24670</v>
      </c>
    </row>
    <row r="10956" spans="1:13" hidden="1" x14ac:dyDescent="0.25">
      <c r="A10956" s="128"/>
      <c r="B10956" s="2"/>
      <c r="C10956" s="139" t="s">
        <v>11426</v>
      </c>
      <c r="D10956" s="124" t="s">
        <v>11427</v>
      </c>
      <c r="E10956" s="118" t="s">
        <v>11384</v>
      </c>
      <c r="F10956" s="124" t="s">
        <v>11385</v>
      </c>
      <c r="G10956" s="118" t="s">
        <v>235</v>
      </c>
      <c r="H10956" s="137">
        <v>45392</v>
      </c>
      <c r="I10956" s="119">
        <v>13.82</v>
      </c>
      <c r="J10956" s="129"/>
      <c r="K10956" s="129"/>
      <c r="L10956" s="129">
        <v>0</v>
      </c>
      <c r="M10956" s="134" t="s">
        <v>24670</v>
      </c>
    </row>
    <row r="10957" spans="1:13" hidden="1" x14ac:dyDescent="0.25">
      <c r="A10957" s="128"/>
      <c r="B10957" s="2"/>
      <c r="C10957" s="139" t="s">
        <v>11426</v>
      </c>
      <c r="D10957" s="124" t="s">
        <v>11427</v>
      </c>
      <c r="E10957" s="118" t="s">
        <v>27482</v>
      </c>
      <c r="F10957" s="124" t="s">
        <v>27483</v>
      </c>
      <c r="G10957" s="118" t="s">
        <v>235</v>
      </c>
      <c r="H10957" s="137">
        <v>44950</v>
      </c>
      <c r="I10957" s="119">
        <v>18.79</v>
      </c>
      <c r="J10957" s="129"/>
      <c r="K10957" s="129"/>
      <c r="L10957" s="129">
        <v>0</v>
      </c>
      <c r="M10957" s="134" t="s">
        <v>24670</v>
      </c>
    </row>
    <row r="10958" spans="1:13" hidden="1" x14ac:dyDescent="0.25">
      <c r="A10958" s="128"/>
      <c r="B10958" s="2"/>
      <c r="C10958" s="139" t="s">
        <v>11426</v>
      </c>
      <c r="D10958" s="124" t="s">
        <v>11427</v>
      </c>
      <c r="E10958" s="118" t="s">
        <v>27480</v>
      </c>
      <c r="F10958" s="124" t="s">
        <v>27481</v>
      </c>
      <c r="G10958" s="118" t="s">
        <v>235</v>
      </c>
      <c r="H10958" s="137">
        <v>44942</v>
      </c>
      <c r="I10958" s="119">
        <v>15.53</v>
      </c>
      <c r="J10958" s="129"/>
      <c r="K10958" s="129"/>
      <c r="L10958" s="129">
        <v>0</v>
      </c>
      <c r="M10958" s="134" t="s">
        <v>24670</v>
      </c>
    </row>
    <row r="10959" spans="1:13" hidden="1" x14ac:dyDescent="0.25">
      <c r="A10959" s="128"/>
      <c r="B10959" s="2"/>
      <c r="C10959" s="139" t="s">
        <v>11426</v>
      </c>
      <c r="D10959" s="124" t="s">
        <v>11427</v>
      </c>
      <c r="E10959" s="118" t="s">
        <v>34364</v>
      </c>
      <c r="F10959" s="124" t="s">
        <v>34365</v>
      </c>
      <c r="G10959" s="118" t="s">
        <v>235</v>
      </c>
      <c r="H10959" s="137">
        <v>45972</v>
      </c>
      <c r="I10959" s="119">
        <v>17.329999999999998</v>
      </c>
      <c r="J10959" s="129"/>
      <c r="K10959" s="129"/>
      <c r="L10959" s="129">
        <v>0</v>
      </c>
      <c r="M10959" s="134" t="s">
        <v>24670</v>
      </c>
    </row>
    <row r="10960" spans="1:13" hidden="1" x14ac:dyDescent="0.25">
      <c r="A10960" s="128"/>
      <c r="B10960" s="2"/>
      <c r="C10960" s="139" t="s">
        <v>11426</v>
      </c>
      <c r="D10960" s="124" t="s">
        <v>11427</v>
      </c>
      <c r="E10960" s="118" t="s">
        <v>10299</v>
      </c>
      <c r="F10960" s="124" t="s">
        <v>10300</v>
      </c>
      <c r="G10960" s="118" t="s">
        <v>235</v>
      </c>
      <c r="H10960" s="137">
        <v>40666</v>
      </c>
      <c r="I10960" s="119">
        <v>8.4499999999999993</v>
      </c>
      <c r="J10960" s="129"/>
      <c r="K10960" s="129"/>
      <c r="L10960" s="129">
        <v>0</v>
      </c>
      <c r="M10960" s="134" t="s">
        <v>24670</v>
      </c>
    </row>
    <row r="10961" spans="1:13" hidden="1" x14ac:dyDescent="0.25">
      <c r="A10961" s="128"/>
      <c r="B10961" s="2"/>
      <c r="C10961" s="139" t="s">
        <v>11426</v>
      </c>
      <c r="D10961" s="124" t="s">
        <v>11427</v>
      </c>
      <c r="E10961" s="118" t="s">
        <v>10266</v>
      </c>
      <c r="F10961" s="124" t="s">
        <v>10267</v>
      </c>
      <c r="G10961" s="118" t="s">
        <v>235</v>
      </c>
      <c r="H10961" s="137">
        <v>41688</v>
      </c>
      <c r="I10961" s="119">
        <v>10.78</v>
      </c>
      <c r="J10961" s="129"/>
      <c r="K10961" s="129"/>
      <c r="L10961" s="129">
        <v>0</v>
      </c>
      <c r="M10961" s="134" t="s">
        <v>24670</v>
      </c>
    </row>
    <row r="10962" spans="1:13" hidden="1" x14ac:dyDescent="0.25">
      <c r="A10962" s="128"/>
      <c r="B10962" s="2"/>
      <c r="C10962" s="139" t="s">
        <v>11426</v>
      </c>
      <c r="D10962" s="124" t="s">
        <v>11427</v>
      </c>
      <c r="E10962" s="118" t="s">
        <v>11386</v>
      </c>
      <c r="F10962" s="124" t="s">
        <v>11387</v>
      </c>
      <c r="G10962" s="118" t="s">
        <v>235</v>
      </c>
      <c r="H10962" s="137">
        <v>41543</v>
      </c>
      <c r="I10962" s="119">
        <v>7.43</v>
      </c>
      <c r="J10962" s="129"/>
      <c r="K10962" s="129"/>
      <c r="L10962" s="129">
        <v>0</v>
      </c>
      <c r="M10962" s="134" t="s">
        <v>24670</v>
      </c>
    </row>
    <row r="10963" spans="1:13" hidden="1" x14ac:dyDescent="0.25">
      <c r="A10963" s="128"/>
      <c r="B10963" s="2"/>
      <c r="C10963" s="139" t="s">
        <v>11426</v>
      </c>
      <c r="D10963" s="124" t="s">
        <v>11427</v>
      </c>
      <c r="E10963" s="118" t="s">
        <v>10268</v>
      </c>
      <c r="F10963" s="124" t="s">
        <v>10269</v>
      </c>
      <c r="G10963" s="118" t="s">
        <v>235</v>
      </c>
      <c r="H10963" s="137">
        <v>41802</v>
      </c>
      <c r="I10963" s="119">
        <v>10.78</v>
      </c>
      <c r="J10963" s="129"/>
      <c r="K10963" s="129"/>
      <c r="L10963" s="129">
        <v>0</v>
      </c>
      <c r="M10963" s="134" t="s">
        <v>24670</v>
      </c>
    </row>
    <row r="10964" spans="1:13" hidden="1" x14ac:dyDescent="0.25">
      <c r="A10964" s="128"/>
      <c r="B10964" s="2"/>
      <c r="C10964" s="139" t="s">
        <v>11426</v>
      </c>
      <c r="D10964" s="124" t="s">
        <v>11427</v>
      </c>
      <c r="E10964" s="118" t="s">
        <v>10262</v>
      </c>
      <c r="F10964" s="124" t="s">
        <v>10263</v>
      </c>
      <c r="G10964" s="118" t="s">
        <v>235</v>
      </c>
      <c r="H10964" s="137">
        <v>41281</v>
      </c>
      <c r="I10964" s="119">
        <v>8.7799999999999994</v>
      </c>
      <c r="J10964" s="129"/>
      <c r="K10964" s="129"/>
      <c r="L10964" s="129">
        <v>0</v>
      </c>
      <c r="M10964" s="134" t="s">
        <v>24670</v>
      </c>
    </row>
    <row r="10965" spans="1:13" hidden="1" x14ac:dyDescent="0.25">
      <c r="A10965" s="128"/>
      <c r="B10965" s="2"/>
      <c r="C10965" s="139" t="s">
        <v>11426</v>
      </c>
      <c r="D10965" s="124" t="s">
        <v>11427</v>
      </c>
      <c r="E10965" s="118" t="s">
        <v>10282</v>
      </c>
      <c r="F10965" s="124" t="s">
        <v>10283</v>
      </c>
      <c r="G10965" s="118" t="s">
        <v>235</v>
      </c>
      <c r="H10965" s="137">
        <v>41809</v>
      </c>
      <c r="I10965" s="119">
        <v>10.78</v>
      </c>
      <c r="J10965" s="129"/>
      <c r="K10965" s="129"/>
      <c r="L10965" s="129">
        <v>0</v>
      </c>
      <c r="M10965" s="134" t="s">
        <v>24670</v>
      </c>
    </row>
    <row r="10966" spans="1:13" hidden="1" x14ac:dyDescent="0.25">
      <c r="A10966" s="128"/>
      <c r="B10966" s="2"/>
      <c r="C10966" s="139" t="s">
        <v>11426</v>
      </c>
      <c r="D10966" s="124" t="s">
        <v>11427</v>
      </c>
      <c r="E10966" s="118" t="s">
        <v>451</v>
      </c>
      <c r="F10966" s="124" t="s">
        <v>380</v>
      </c>
      <c r="G10966" s="118" t="s">
        <v>235</v>
      </c>
      <c r="H10966" s="137">
        <v>42380</v>
      </c>
      <c r="I10966" s="119">
        <v>7.73</v>
      </c>
      <c r="J10966" s="129"/>
      <c r="K10966" s="129"/>
      <c r="L10966" s="129">
        <v>0</v>
      </c>
      <c r="M10966" s="134" t="s">
        <v>24670</v>
      </c>
    </row>
    <row r="10967" spans="1:13" hidden="1" x14ac:dyDescent="0.25">
      <c r="A10967" s="128"/>
      <c r="B10967" s="2"/>
      <c r="C10967" s="139" t="s">
        <v>11426</v>
      </c>
      <c r="D10967" s="124" t="s">
        <v>11427</v>
      </c>
      <c r="E10967" s="118" t="s">
        <v>10284</v>
      </c>
      <c r="F10967" s="124" t="s">
        <v>412</v>
      </c>
      <c r="G10967" s="118" t="s">
        <v>235</v>
      </c>
      <c r="H10967" s="137">
        <v>41288</v>
      </c>
      <c r="I10967" s="119">
        <v>10.78</v>
      </c>
      <c r="J10967" s="129"/>
      <c r="K10967" s="129"/>
      <c r="L10967" s="129">
        <v>0</v>
      </c>
      <c r="M10967" s="134" t="s">
        <v>24670</v>
      </c>
    </row>
    <row r="10968" spans="1:13" hidden="1" x14ac:dyDescent="0.25">
      <c r="A10968" s="128"/>
      <c r="B10968" s="2"/>
      <c r="C10968" s="139" t="s">
        <v>11426</v>
      </c>
      <c r="D10968" s="124" t="s">
        <v>11427</v>
      </c>
      <c r="E10968" s="118" t="s">
        <v>11388</v>
      </c>
      <c r="F10968" s="124" t="s">
        <v>11389</v>
      </c>
      <c r="G10968" s="118" t="s">
        <v>235</v>
      </c>
      <c r="H10968" s="137">
        <v>45013</v>
      </c>
      <c r="I10968" s="119">
        <v>15.33</v>
      </c>
      <c r="J10968" s="129"/>
      <c r="K10968" s="129"/>
      <c r="L10968" s="129">
        <v>0</v>
      </c>
      <c r="M10968" s="134" t="s">
        <v>24670</v>
      </c>
    </row>
    <row r="10969" spans="1:13" hidden="1" x14ac:dyDescent="0.25">
      <c r="A10969" s="128"/>
      <c r="B10969" s="2"/>
      <c r="C10969" s="139" t="s">
        <v>11426</v>
      </c>
      <c r="D10969" s="124" t="s">
        <v>11427</v>
      </c>
      <c r="E10969" s="118" t="s">
        <v>456</v>
      </c>
      <c r="F10969" s="124" t="s">
        <v>457</v>
      </c>
      <c r="G10969" s="118" t="s">
        <v>235</v>
      </c>
      <c r="H10969" s="137">
        <v>42229</v>
      </c>
      <c r="I10969" s="119">
        <v>8.7799999999999994</v>
      </c>
      <c r="J10969" s="129"/>
      <c r="K10969" s="129"/>
      <c r="L10969" s="129">
        <v>0</v>
      </c>
      <c r="M10969" s="134" t="s">
        <v>24670</v>
      </c>
    </row>
    <row r="10970" spans="1:13" hidden="1" x14ac:dyDescent="0.25">
      <c r="A10970" s="128"/>
      <c r="B10970" s="2"/>
      <c r="C10970" s="139" t="s">
        <v>11426</v>
      </c>
      <c r="D10970" s="124" t="s">
        <v>11427</v>
      </c>
      <c r="E10970" s="118" t="s">
        <v>10287</v>
      </c>
      <c r="F10970" s="124" t="s">
        <v>10288</v>
      </c>
      <c r="G10970" s="118" t="s">
        <v>235</v>
      </c>
      <c r="H10970" s="137">
        <v>41015</v>
      </c>
      <c r="I10970" s="119">
        <v>10.78</v>
      </c>
      <c r="J10970" s="129"/>
      <c r="K10970" s="129"/>
      <c r="L10970" s="129">
        <v>0</v>
      </c>
      <c r="M10970" s="134" t="s">
        <v>24670</v>
      </c>
    </row>
    <row r="10971" spans="1:13" hidden="1" x14ac:dyDescent="0.25">
      <c r="A10971" s="128"/>
      <c r="B10971" s="2"/>
      <c r="C10971" s="139" t="s">
        <v>11426</v>
      </c>
      <c r="D10971" s="124" t="s">
        <v>11427</v>
      </c>
      <c r="E10971" s="118" t="s">
        <v>11390</v>
      </c>
      <c r="F10971" s="124" t="s">
        <v>11391</v>
      </c>
      <c r="G10971" s="118" t="s">
        <v>235</v>
      </c>
      <c r="H10971" s="137">
        <v>41458</v>
      </c>
      <c r="I10971" s="119">
        <v>8.7799999999999994</v>
      </c>
      <c r="J10971" s="129"/>
      <c r="K10971" s="129"/>
      <c r="L10971" s="129">
        <v>0</v>
      </c>
      <c r="M10971" s="134" t="s">
        <v>24670</v>
      </c>
    </row>
    <row r="10972" spans="1:13" hidden="1" x14ac:dyDescent="0.25">
      <c r="A10972" s="128"/>
      <c r="B10972" s="2"/>
      <c r="C10972" s="139" t="s">
        <v>11426</v>
      </c>
      <c r="D10972" s="124" t="s">
        <v>11427</v>
      </c>
      <c r="E10972" s="118" t="s">
        <v>10289</v>
      </c>
      <c r="F10972" s="124" t="s">
        <v>10290</v>
      </c>
      <c r="G10972" s="118" t="s">
        <v>235</v>
      </c>
      <c r="H10972" s="137">
        <v>41597</v>
      </c>
      <c r="I10972" s="119">
        <v>6.36</v>
      </c>
      <c r="J10972" s="129"/>
      <c r="K10972" s="129"/>
      <c r="L10972" s="129">
        <v>0</v>
      </c>
      <c r="M10972" s="134" t="s">
        <v>24670</v>
      </c>
    </row>
    <row r="10973" spans="1:13" hidden="1" x14ac:dyDescent="0.25">
      <c r="A10973" s="128"/>
      <c r="B10973" s="2"/>
      <c r="C10973" s="139" t="s">
        <v>11426</v>
      </c>
      <c r="D10973" s="124" t="s">
        <v>11427</v>
      </c>
      <c r="E10973" s="118" t="s">
        <v>10301</v>
      </c>
      <c r="F10973" s="124" t="s">
        <v>10302</v>
      </c>
      <c r="G10973" s="118" t="s">
        <v>235</v>
      </c>
      <c r="H10973" s="137">
        <v>41176</v>
      </c>
      <c r="I10973" s="119">
        <v>10.78</v>
      </c>
      <c r="J10973" s="129"/>
      <c r="K10973" s="129"/>
      <c r="L10973" s="129">
        <v>0</v>
      </c>
      <c r="M10973" s="134" t="s">
        <v>24670</v>
      </c>
    </row>
    <row r="10974" spans="1:13" hidden="1" x14ac:dyDescent="0.25">
      <c r="A10974" s="128"/>
      <c r="B10974" s="2"/>
      <c r="C10974" s="139" t="s">
        <v>11426</v>
      </c>
      <c r="D10974" s="124" t="s">
        <v>11427</v>
      </c>
      <c r="E10974" s="118" t="s">
        <v>952</v>
      </c>
      <c r="F10974" s="124" t="s">
        <v>953</v>
      </c>
      <c r="G10974" s="118" t="s">
        <v>235</v>
      </c>
      <c r="H10974" s="137">
        <v>40337</v>
      </c>
      <c r="I10974" s="119">
        <v>7.1</v>
      </c>
      <c r="J10974" s="129"/>
      <c r="K10974" s="129"/>
      <c r="L10974" s="129">
        <v>0</v>
      </c>
      <c r="M10974" s="134" t="s">
        <v>24670</v>
      </c>
    </row>
    <row r="10975" spans="1:13" hidden="1" x14ac:dyDescent="0.25">
      <c r="A10975" s="128"/>
      <c r="B10975" s="2"/>
      <c r="C10975" s="139" t="s">
        <v>11426</v>
      </c>
      <c r="D10975" s="124" t="s">
        <v>11427</v>
      </c>
      <c r="E10975" s="118" t="s">
        <v>11358</v>
      </c>
      <c r="F10975" s="124" t="s">
        <v>11359</v>
      </c>
      <c r="G10975" s="118" t="s">
        <v>235</v>
      </c>
      <c r="H10975" s="137">
        <v>41809</v>
      </c>
      <c r="I10975" s="119">
        <v>10.78</v>
      </c>
      <c r="J10975" s="129"/>
      <c r="K10975" s="129"/>
      <c r="L10975" s="129">
        <v>0</v>
      </c>
      <c r="M10975" s="134" t="s">
        <v>24670</v>
      </c>
    </row>
    <row r="10976" spans="1:13" hidden="1" x14ac:dyDescent="0.25">
      <c r="A10976" s="128"/>
      <c r="B10976" s="2"/>
      <c r="C10976" s="139" t="s">
        <v>11426</v>
      </c>
      <c r="D10976" s="124" t="s">
        <v>11427</v>
      </c>
      <c r="E10976" s="118" t="s">
        <v>11432</v>
      </c>
      <c r="F10976" s="124" t="s">
        <v>11433</v>
      </c>
      <c r="G10976" s="118" t="s">
        <v>235</v>
      </c>
      <c r="H10976" s="137">
        <v>41589</v>
      </c>
      <c r="I10976" s="119">
        <v>7.43</v>
      </c>
      <c r="J10976" s="129"/>
      <c r="K10976" s="129"/>
      <c r="L10976" s="129">
        <v>0</v>
      </c>
      <c r="M10976" s="134" t="s">
        <v>24670</v>
      </c>
    </row>
    <row r="10977" spans="1:13" hidden="1" x14ac:dyDescent="0.25">
      <c r="A10977" s="128"/>
      <c r="B10977" s="2"/>
      <c r="C10977" s="139" t="s">
        <v>11426</v>
      </c>
      <c r="D10977" s="124" t="s">
        <v>11427</v>
      </c>
      <c r="E10977" s="118" t="s">
        <v>11392</v>
      </c>
      <c r="F10977" s="124" t="s">
        <v>11393</v>
      </c>
      <c r="G10977" s="118" t="s">
        <v>235</v>
      </c>
      <c r="H10977" s="137">
        <v>42895</v>
      </c>
      <c r="I10977" s="119">
        <v>11.65</v>
      </c>
      <c r="J10977" s="129"/>
      <c r="K10977" s="129"/>
      <c r="L10977" s="129">
        <v>0</v>
      </c>
      <c r="M10977" s="134" t="s">
        <v>24670</v>
      </c>
    </row>
    <row r="10978" spans="1:13" hidden="1" x14ac:dyDescent="0.25">
      <c r="A10978" s="128"/>
      <c r="B10978" s="2"/>
      <c r="C10978" s="139" t="s">
        <v>11426</v>
      </c>
      <c r="D10978" s="124" t="s">
        <v>11427</v>
      </c>
      <c r="E10978" s="118" t="s">
        <v>458</v>
      </c>
      <c r="F10978" s="124" t="s">
        <v>459</v>
      </c>
      <c r="G10978" s="118" t="s">
        <v>235</v>
      </c>
      <c r="H10978" s="137">
        <v>41964</v>
      </c>
      <c r="I10978" s="119">
        <v>8.9</v>
      </c>
      <c r="J10978" s="129"/>
      <c r="K10978" s="129"/>
      <c r="L10978" s="129">
        <v>0</v>
      </c>
      <c r="M10978" s="134" t="s">
        <v>24670</v>
      </c>
    </row>
    <row r="10979" spans="1:13" hidden="1" x14ac:dyDescent="0.25">
      <c r="A10979" s="128"/>
      <c r="B10979" s="2"/>
      <c r="C10979" s="139" t="s">
        <v>11426</v>
      </c>
      <c r="D10979" s="124" t="s">
        <v>11427</v>
      </c>
      <c r="E10979" s="118" t="s">
        <v>11396</v>
      </c>
      <c r="F10979" s="124" t="s">
        <v>11397</v>
      </c>
      <c r="G10979" s="118" t="s">
        <v>235</v>
      </c>
      <c r="H10979" s="137">
        <v>41803</v>
      </c>
      <c r="I10979" s="119">
        <v>8.61</v>
      </c>
      <c r="J10979" s="129"/>
      <c r="K10979" s="129"/>
      <c r="L10979" s="129">
        <v>0</v>
      </c>
      <c r="M10979" s="134" t="s">
        <v>24670</v>
      </c>
    </row>
    <row r="10980" spans="1:13" hidden="1" x14ac:dyDescent="0.25">
      <c r="A10980" s="128"/>
      <c r="B10980" s="2"/>
      <c r="C10980" s="139" t="s">
        <v>11426</v>
      </c>
      <c r="D10980" s="124" t="s">
        <v>11427</v>
      </c>
      <c r="E10980" s="118" t="s">
        <v>954</v>
      </c>
      <c r="F10980" s="124" t="s">
        <v>461</v>
      </c>
      <c r="G10980" s="118" t="s">
        <v>235</v>
      </c>
      <c r="H10980" s="137">
        <v>42157</v>
      </c>
      <c r="I10980" s="119">
        <v>9.1199999999999992</v>
      </c>
      <c r="J10980" s="129"/>
      <c r="K10980" s="129"/>
      <c r="L10980" s="129">
        <v>0</v>
      </c>
      <c r="M10980" s="134" t="s">
        <v>24670</v>
      </c>
    </row>
    <row r="10981" spans="1:13" hidden="1" x14ac:dyDescent="0.25">
      <c r="A10981" s="128"/>
      <c r="B10981" s="2"/>
      <c r="C10981" s="139" t="s">
        <v>11426</v>
      </c>
      <c r="D10981" s="124" t="s">
        <v>11427</v>
      </c>
      <c r="E10981" s="118" t="s">
        <v>10272</v>
      </c>
      <c r="F10981" s="124" t="s">
        <v>10273</v>
      </c>
      <c r="G10981" s="118" t="s">
        <v>235</v>
      </c>
      <c r="H10981" s="137">
        <v>42061</v>
      </c>
      <c r="I10981" s="119">
        <v>10.78</v>
      </c>
      <c r="J10981" s="129"/>
      <c r="K10981" s="129"/>
      <c r="L10981" s="129">
        <v>0</v>
      </c>
      <c r="M10981" s="134" t="s">
        <v>24670</v>
      </c>
    </row>
    <row r="10982" spans="1:13" hidden="1" x14ac:dyDescent="0.25">
      <c r="A10982" s="128"/>
      <c r="B10982" s="2"/>
      <c r="C10982" s="139" t="s">
        <v>11426</v>
      </c>
      <c r="D10982" s="124" t="s">
        <v>11427</v>
      </c>
      <c r="E10982" s="118" t="s">
        <v>10274</v>
      </c>
      <c r="F10982" s="124" t="s">
        <v>10275</v>
      </c>
      <c r="G10982" s="118" t="s">
        <v>235</v>
      </c>
      <c r="H10982" s="137">
        <v>42478</v>
      </c>
      <c r="I10982" s="119">
        <v>8.7799999999999994</v>
      </c>
      <c r="J10982" s="129"/>
      <c r="K10982" s="129"/>
      <c r="L10982" s="129">
        <v>0</v>
      </c>
      <c r="M10982" s="134" t="s">
        <v>24670</v>
      </c>
    </row>
    <row r="10983" spans="1:13" hidden="1" x14ac:dyDescent="0.25">
      <c r="A10983" s="128"/>
      <c r="B10983" s="2"/>
      <c r="C10983" s="139" t="s">
        <v>11426</v>
      </c>
      <c r="D10983" s="124" t="s">
        <v>11427</v>
      </c>
      <c r="E10983" s="118" t="s">
        <v>403</v>
      </c>
      <c r="F10983" s="124" t="s">
        <v>404</v>
      </c>
      <c r="G10983" s="118" t="s">
        <v>235</v>
      </c>
      <c r="H10983" s="137">
        <v>44958</v>
      </c>
      <c r="I10983" s="119">
        <v>15.53</v>
      </c>
      <c r="J10983" s="129"/>
      <c r="K10983" s="129"/>
      <c r="L10983" s="129">
        <v>0</v>
      </c>
      <c r="M10983" s="134" t="s">
        <v>24670</v>
      </c>
    </row>
    <row r="10984" spans="1:13" hidden="1" x14ac:dyDescent="0.25">
      <c r="A10984" s="128"/>
      <c r="B10984" s="2"/>
      <c r="C10984" s="139" t="s">
        <v>11426</v>
      </c>
      <c r="D10984" s="124" t="s">
        <v>11427</v>
      </c>
      <c r="E10984" s="118" t="s">
        <v>405</v>
      </c>
      <c r="F10984" s="124" t="s">
        <v>406</v>
      </c>
      <c r="G10984" s="118" t="s">
        <v>235</v>
      </c>
      <c r="H10984" s="137">
        <v>45014</v>
      </c>
      <c r="I10984" s="119">
        <v>23.39</v>
      </c>
      <c r="J10984" s="129"/>
      <c r="K10984" s="129"/>
      <c r="L10984" s="129">
        <v>0</v>
      </c>
      <c r="M10984" s="134" t="s">
        <v>24670</v>
      </c>
    </row>
    <row r="10985" spans="1:13" hidden="1" x14ac:dyDescent="0.25">
      <c r="A10985" s="128"/>
      <c r="B10985" s="2"/>
      <c r="C10985" s="139" t="s">
        <v>11426</v>
      </c>
      <c r="D10985" s="124" t="s">
        <v>11427</v>
      </c>
      <c r="E10985" s="118" t="s">
        <v>407</v>
      </c>
      <c r="F10985" s="124" t="s">
        <v>408</v>
      </c>
      <c r="G10985" s="118" t="s">
        <v>235</v>
      </c>
      <c r="H10985" s="137">
        <v>42447</v>
      </c>
      <c r="I10985" s="119">
        <v>10.78</v>
      </c>
      <c r="J10985" s="129"/>
      <c r="K10985" s="129"/>
      <c r="L10985" s="129">
        <v>0</v>
      </c>
      <c r="M10985" s="134" t="s">
        <v>24670</v>
      </c>
    </row>
    <row r="10986" spans="1:13" hidden="1" x14ac:dyDescent="0.25">
      <c r="A10986" s="128"/>
      <c r="B10986" s="2"/>
      <c r="C10986" s="139" t="s">
        <v>11426</v>
      </c>
      <c r="D10986" s="124" t="s">
        <v>11427</v>
      </c>
      <c r="E10986" s="118" t="s">
        <v>437</v>
      </c>
      <c r="F10986" s="124" t="s">
        <v>438</v>
      </c>
      <c r="G10986" s="118" t="s">
        <v>235</v>
      </c>
      <c r="H10986" s="137">
        <v>45455</v>
      </c>
      <c r="I10986" s="119">
        <v>22.4</v>
      </c>
      <c r="J10986" s="129"/>
      <c r="K10986" s="129"/>
      <c r="L10986" s="129">
        <v>0</v>
      </c>
      <c r="M10986" s="134" t="s">
        <v>24670</v>
      </c>
    </row>
    <row r="10987" spans="1:13" hidden="1" x14ac:dyDescent="0.25">
      <c r="A10987" s="128"/>
      <c r="B10987" s="2"/>
      <c r="C10987" s="139" t="s">
        <v>11426</v>
      </c>
      <c r="D10987" s="124" t="s">
        <v>11427</v>
      </c>
      <c r="E10987" s="118" t="s">
        <v>409</v>
      </c>
      <c r="F10987" s="124" t="s">
        <v>410</v>
      </c>
      <c r="G10987" s="118" t="s">
        <v>235</v>
      </c>
      <c r="H10987" s="137">
        <v>44678</v>
      </c>
      <c r="I10987" s="119">
        <v>18.82</v>
      </c>
      <c r="J10987" s="129"/>
      <c r="K10987" s="129"/>
      <c r="L10987" s="129">
        <v>0</v>
      </c>
      <c r="M10987" s="134" t="s">
        <v>24670</v>
      </c>
    </row>
    <row r="10988" spans="1:13" hidden="1" x14ac:dyDescent="0.25">
      <c r="A10988" s="128"/>
      <c r="B10988" s="2"/>
      <c r="C10988" s="139" t="s">
        <v>11426</v>
      </c>
      <c r="D10988" s="124" t="s">
        <v>11427</v>
      </c>
      <c r="E10988" s="118" t="s">
        <v>439</v>
      </c>
      <c r="F10988" s="124" t="s">
        <v>440</v>
      </c>
      <c r="G10988" s="118" t="s">
        <v>235</v>
      </c>
      <c r="H10988" s="137">
        <v>45868</v>
      </c>
      <c r="I10988" s="119">
        <v>22.58</v>
      </c>
      <c r="J10988" s="129"/>
      <c r="K10988" s="129"/>
      <c r="L10988" s="129">
        <v>0</v>
      </c>
      <c r="M10988" s="134" t="s">
        <v>24670</v>
      </c>
    </row>
    <row r="10989" spans="1:13" hidden="1" x14ac:dyDescent="0.25">
      <c r="A10989" s="128"/>
      <c r="B10989" s="2"/>
      <c r="C10989" s="139" t="s">
        <v>11426</v>
      </c>
      <c r="D10989" s="124" t="s">
        <v>11427</v>
      </c>
      <c r="E10989" s="118" t="s">
        <v>11398</v>
      </c>
      <c r="F10989" s="124" t="s">
        <v>11399</v>
      </c>
      <c r="G10989" s="118" t="s">
        <v>235</v>
      </c>
      <c r="H10989" s="137">
        <v>43152</v>
      </c>
      <c r="I10989" s="119">
        <v>13.47</v>
      </c>
      <c r="J10989" s="129"/>
      <c r="K10989" s="129"/>
      <c r="L10989" s="129">
        <v>0</v>
      </c>
      <c r="M10989" s="134" t="s">
        <v>24670</v>
      </c>
    </row>
    <row r="10990" spans="1:13" hidden="1" x14ac:dyDescent="0.25">
      <c r="A10990" s="128"/>
      <c r="B10990" s="2"/>
      <c r="C10990" s="139" t="s">
        <v>11426</v>
      </c>
      <c r="D10990" s="124" t="s">
        <v>11427</v>
      </c>
      <c r="E10990" s="118" t="s">
        <v>11400</v>
      </c>
      <c r="F10990" s="124" t="s">
        <v>11401</v>
      </c>
      <c r="G10990" s="118" t="s">
        <v>235</v>
      </c>
      <c r="H10990" s="137">
        <v>41828</v>
      </c>
      <c r="I10990" s="119">
        <v>8.61</v>
      </c>
      <c r="J10990" s="129"/>
      <c r="K10990" s="129"/>
      <c r="L10990" s="129">
        <v>0</v>
      </c>
      <c r="M10990" s="134" t="s">
        <v>24670</v>
      </c>
    </row>
    <row r="10991" spans="1:13" hidden="1" x14ac:dyDescent="0.25">
      <c r="A10991" s="128"/>
      <c r="B10991" s="2"/>
      <c r="C10991" s="139" t="s">
        <v>11426</v>
      </c>
      <c r="D10991" s="124" t="s">
        <v>11427</v>
      </c>
      <c r="E10991" s="118" t="s">
        <v>411</v>
      </c>
      <c r="F10991" s="124" t="s">
        <v>412</v>
      </c>
      <c r="G10991" s="118" t="s">
        <v>235</v>
      </c>
      <c r="H10991" s="137">
        <v>43712</v>
      </c>
      <c r="I10991" s="119">
        <v>17.8</v>
      </c>
      <c r="J10991" s="129"/>
      <c r="K10991" s="129"/>
      <c r="L10991" s="129">
        <v>0</v>
      </c>
      <c r="M10991" s="134" t="s">
        <v>24670</v>
      </c>
    </row>
    <row r="10992" spans="1:13" hidden="1" x14ac:dyDescent="0.25">
      <c r="A10992" s="128"/>
      <c r="B10992" s="2"/>
      <c r="C10992" s="139" t="s">
        <v>11426</v>
      </c>
      <c r="D10992" s="124" t="s">
        <v>11427</v>
      </c>
      <c r="E10992" s="118" t="s">
        <v>413</v>
      </c>
      <c r="F10992" s="124" t="s">
        <v>414</v>
      </c>
      <c r="G10992" s="118" t="s">
        <v>235</v>
      </c>
      <c r="H10992" s="137">
        <v>46106</v>
      </c>
      <c r="I10992" s="119">
        <v>22.58</v>
      </c>
      <c r="J10992" s="129"/>
      <c r="K10992" s="129"/>
      <c r="L10992" s="129">
        <v>0</v>
      </c>
      <c r="M10992" s="134"/>
    </row>
    <row r="10993" spans="1:13" hidden="1" x14ac:dyDescent="0.25">
      <c r="A10993" s="128"/>
      <c r="B10993" s="2"/>
      <c r="C10993" s="139" t="s">
        <v>11426</v>
      </c>
      <c r="D10993" s="124" t="s">
        <v>11427</v>
      </c>
      <c r="E10993" s="118" t="s">
        <v>441</v>
      </c>
      <c r="F10993" s="124" t="s">
        <v>442</v>
      </c>
      <c r="G10993" s="118" t="s">
        <v>235</v>
      </c>
      <c r="H10993" s="137">
        <v>46070</v>
      </c>
      <c r="I10993" s="119">
        <v>22.57</v>
      </c>
      <c r="J10993" s="129"/>
      <c r="K10993" s="129"/>
      <c r="L10993" s="129">
        <v>0</v>
      </c>
      <c r="M10993" s="134" t="s">
        <v>32789</v>
      </c>
    </row>
    <row r="10994" spans="1:13" hidden="1" x14ac:dyDescent="0.25">
      <c r="A10994" s="128"/>
      <c r="B10994" s="2"/>
      <c r="C10994" s="139" t="s">
        <v>11426</v>
      </c>
      <c r="D10994" s="124" t="s">
        <v>11427</v>
      </c>
      <c r="E10994" s="118" t="s">
        <v>415</v>
      </c>
      <c r="F10994" s="124" t="s">
        <v>416</v>
      </c>
      <c r="G10994" s="118" t="s">
        <v>235</v>
      </c>
      <c r="H10994" s="137">
        <v>46052</v>
      </c>
      <c r="I10994" s="119">
        <v>15.12</v>
      </c>
      <c r="J10994" s="129"/>
      <c r="K10994" s="129"/>
      <c r="L10994" s="129">
        <v>0</v>
      </c>
      <c r="M10994" s="134" t="s">
        <v>24671</v>
      </c>
    </row>
    <row r="10995" spans="1:13" hidden="1" x14ac:dyDescent="0.25">
      <c r="A10995" s="128"/>
      <c r="B10995" s="2"/>
      <c r="C10995" s="139" t="s">
        <v>11426</v>
      </c>
      <c r="D10995" s="124" t="s">
        <v>11427</v>
      </c>
      <c r="E10995" s="118" t="s">
        <v>417</v>
      </c>
      <c r="F10995" s="124" t="s">
        <v>418</v>
      </c>
      <c r="G10995" s="118" t="s">
        <v>235</v>
      </c>
      <c r="H10995" s="137">
        <v>46090</v>
      </c>
      <c r="I10995" s="119">
        <v>16.579999999999998</v>
      </c>
      <c r="J10995" s="129"/>
      <c r="K10995" s="129"/>
      <c r="L10995" s="129">
        <v>0</v>
      </c>
      <c r="M10995" s="134" t="s">
        <v>24672</v>
      </c>
    </row>
    <row r="10996" spans="1:13" hidden="1" x14ac:dyDescent="0.25">
      <c r="A10996" s="128"/>
      <c r="B10996" s="2"/>
      <c r="C10996" s="139" t="s">
        <v>11426</v>
      </c>
      <c r="D10996" s="124" t="s">
        <v>11427</v>
      </c>
      <c r="E10996" s="118" t="s">
        <v>419</v>
      </c>
      <c r="F10996" s="124" t="s">
        <v>420</v>
      </c>
      <c r="G10996" s="118" t="s">
        <v>235</v>
      </c>
      <c r="H10996" s="137">
        <v>43361</v>
      </c>
      <c r="I10996" s="119">
        <v>12.35</v>
      </c>
      <c r="J10996" s="129"/>
      <c r="K10996" s="129"/>
      <c r="L10996" s="129">
        <v>0</v>
      </c>
      <c r="M10996" s="134" t="s">
        <v>34369</v>
      </c>
    </row>
    <row r="10997" spans="1:13" hidden="1" x14ac:dyDescent="0.25">
      <c r="A10997" s="128"/>
      <c r="B10997" s="2"/>
      <c r="C10997" s="139" t="s">
        <v>11426</v>
      </c>
      <c r="D10997" s="124" t="s">
        <v>11427</v>
      </c>
      <c r="E10997" s="118" t="s">
        <v>11434</v>
      </c>
      <c r="F10997" s="124" t="s">
        <v>11435</v>
      </c>
      <c r="G10997" s="118" t="s">
        <v>235</v>
      </c>
      <c r="H10997" s="137">
        <v>41821</v>
      </c>
      <c r="I10997" s="119">
        <v>10.33</v>
      </c>
      <c r="J10997" s="129"/>
      <c r="K10997" s="129"/>
      <c r="L10997" s="129">
        <v>0</v>
      </c>
      <c r="M10997" s="134"/>
    </row>
    <row r="10998" spans="1:13" hidden="1" x14ac:dyDescent="0.25">
      <c r="A10998" s="128"/>
      <c r="B10998" s="2"/>
      <c r="C10998" s="139" t="s">
        <v>11426</v>
      </c>
      <c r="D10998" s="124" t="s">
        <v>11427</v>
      </c>
      <c r="E10998" s="118" t="s">
        <v>421</v>
      </c>
      <c r="F10998" s="124" t="s">
        <v>422</v>
      </c>
      <c r="G10998" s="118" t="s">
        <v>235</v>
      </c>
      <c r="H10998" s="137">
        <v>45995</v>
      </c>
      <c r="I10998" s="119">
        <v>11.89</v>
      </c>
      <c r="J10998" s="129"/>
      <c r="K10998" s="129"/>
      <c r="L10998" s="129">
        <v>0</v>
      </c>
      <c r="M10998" s="134"/>
    </row>
    <row r="10999" spans="1:13" hidden="1" x14ac:dyDescent="0.25">
      <c r="A10999" s="128"/>
      <c r="B10999" s="2"/>
      <c r="C10999" s="139" t="s">
        <v>11426</v>
      </c>
      <c r="D10999" s="124" t="s">
        <v>11427</v>
      </c>
      <c r="E10999" s="118" t="s">
        <v>11436</v>
      </c>
      <c r="F10999" s="124" t="s">
        <v>11437</v>
      </c>
      <c r="G10999" s="118" t="s">
        <v>235</v>
      </c>
      <c r="H10999" s="137">
        <v>44603</v>
      </c>
      <c r="I10999" s="119">
        <v>15.53</v>
      </c>
      <c r="J10999" s="129"/>
      <c r="K10999" s="129"/>
      <c r="L10999" s="129">
        <v>0</v>
      </c>
      <c r="M10999" s="134" t="s">
        <v>24673</v>
      </c>
    </row>
    <row r="11000" spans="1:13" hidden="1" x14ac:dyDescent="0.25">
      <c r="A11000" s="128"/>
      <c r="B11000" s="2"/>
      <c r="C11000" s="139" t="s">
        <v>11426</v>
      </c>
      <c r="D11000" s="124" t="s">
        <v>11427</v>
      </c>
      <c r="E11000" s="118" t="s">
        <v>423</v>
      </c>
      <c r="F11000" s="124" t="s">
        <v>424</v>
      </c>
      <c r="G11000" s="118" t="s">
        <v>235</v>
      </c>
      <c r="H11000" s="137">
        <v>45607</v>
      </c>
      <c r="I11000" s="119">
        <v>15.53</v>
      </c>
      <c r="J11000" s="129"/>
      <c r="K11000" s="129"/>
      <c r="L11000" s="129">
        <v>0</v>
      </c>
      <c r="M11000" s="134" t="s">
        <v>24674</v>
      </c>
    </row>
    <row r="11001" spans="1:13" hidden="1" x14ac:dyDescent="0.25">
      <c r="A11001" s="128"/>
      <c r="B11001" s="2"/>
      <c r="C11001" s="139" t="s">
        <v>11426</v>
      </c>
      <c r="D11001" s="124" t="s">
        <v>11427</v>
      </c>
      <c r="E11001" s="118" t="s">
        <v>460</v>
      </c>
      <c r="F11001" s="124" t="s">
        <v>461</v>
      </c>
      <c r="G11001" s="118" t="s">
        <v>235</v>
      </c>
      <c r="H11001" s="137">
        <v>45547</v>
      </c>
      <c r="I11001" s="119">
        <v>16.579999999999998</v>
      </c>
      <c r="J11001" s="129"/>
      <c r="K11001" s="129"/>
      <c r="L11001" s="129">
        <v>0</v>
      </c>
      <c r="M11001" s="134" t="s">
        <v>24675</v>
      </c>
    </row>
    <row r="11002" spans="1:13" hidden="1" x14ac:dyDescent="0.25">
      <c r="A11002" s="128"/>
      <c r="B11002" s="2"/>
      <c r="C11002" s="139" t="s">
        <v>11426</v>
      </c>
      <c r="D11002" s="124" t="s">
        <v>11427</v>
      </c>
      <c r="E11002" s="118" t="s">
        <v>425</v>
      </c>
      <c r="F11002" s="124" t="s">
        <v>426</v>
      </c>
      <c r="G11002" s="118" t="s">
        <v>235</v>
      </c>
      <c r="H11002" s="137">
        <v>46099</v>
      </c>
      <c r="I11002" s="119">
        <v>19.68</v>
      </c>
      <c r="J11002" s="129"/>
      <c r="K11002" s="129"/>
      <c r="L11002" s="129">
        <v>0</v>
      </c>
      <c r="M11002" s="134" t="s">
        <v>24676</v>
      </c>
    </row>
    <row r="11003" spans="1:13" hidden="1" x14ac:dyDescent="0.25">
      <c r="A11003" s="128"/>
      <c r="B11003" s="2"/>
      <c r="C11003" s="139" t="s">
        <v>11426</v>
      </c>
      <c r="D11003" s="124" t="s">
        <v>11427</v>
      </c>
      <c r="E11003" s="118" t="s">
        <v>462</v>
      </c>
      <c r="F11003" s="124" t="s">
        <v>463</v>
      </c>
      <c r="G11003" s="118" t="s">
        <v>235</v>
      </c>
      <c r="H11003" s="137">
        <v>45749</v>
      </c>
      <c r="I11003" s="119">
        <v>16.579999999999998</v>
      </c>
      <c r="J11003" s="129"/>
      <c r="K11003" s="129"/>
      <c r="L11003" s="129">
        <v>0</v>
      </c>
      <c r="M11003" s="134" t="s">
        <v>24677</v>
      </c>
    </row>
    <row r="11004" spans="1:13" hidden="1" x14ac:dyDescent="0.25">
      <c r="A11004" s="128"/>
      <c r="B11004" s="2"/>
      <c r="C11004" s="139" t="s">
        <v>11426</v>
      </c>
      <c r="D11004" s="124" t="s">
        <v>11427</v>
      </c>
      <c r="E11004" s="118" t="s">
        <v>427</v>
      </c>
      <c r="F11004" s="124" t="s">
        <v>428</v>
      </c>
      <c r="G11004" s="118" t="s">
        <v>235</v>
      </c>
      <c r="H11004" s="137">
        <v>45986</v>
      </c>
      <c r="I11004" s="119">
        <v>22.58</v>
      </c>
      <c r="J11004" s="129"/>
      <c r="K11004" s="129"/>
      <c r="L11004" s="129">
        <v>0</v>
      </c>
      <c r="M11004" s="134" t="s">
        <v>24679</v>
      </c>
    </row>
    <row r="11005" spans="1:13" hidden="1" x14ac:dyDescent="0.25">
      <c r="A11005" s="128"/>
      <c r="B11005" s="2"/>
      <c r="C11005" s="139" t="s">
        <v>11426</v>
      </c>
      <c r="D11005" s="124" t="s">
        <v>11427</v>
      </c>
      <c r="E11005" s="118" t="s">
        <v>464</v>
      </c>
      <c r="F11005" s="124" t="s">
        <v>465</v>
      </c>
      <c r="G11005" s="118" t="s">
        <v>235</v>
      </c>
      <c r="H11005" s="137">
        <v>44422</v>
      </c>
      <c r="I11005" s="119">
        <v>21.62</v>
      </c>
      <c r="J11005" s="129"/>
      <c r="K11005" s="129"/>
      <c r="L11005" s="129">
        <v>0</v>
      </c>
      <c r="M11005" s="134" t="s">
        <v>24680</v>
      </c>
    </row>
    <row r="11006" spans="1:13" hidden="1" x14ac:dyDescent="0.25">
      <c r="A11006" s="128"/>
      <c r="B11006" s="2"/>
      <c r="C11006" s="139" t="s">
        <v>11426</v>
      </c>
      <c r="D11006" s="124" t="s">
        <v>11427</v>
      </c>
      <c r="E11006" s="118" t="s">
        <v>466</v>
      </c>
      <c r="F11006" s="124" t="s">
        <v>467</v>
      </c>
      <c r="G11006" s="118" t="s">
        <v>235</v>
      </c>
      <c r="H11006" s="137">
        <v>45891</v>
      </c>
      <c r="I11006" s="119">
        <v>17.329999999999998</v>
      </c>
      <c r="J11006" s="129"/>
      <c r="K11006" s="129"/>
      <c r="L11006" s="129">
        <v>0</v>
      </c>
      <c r="M11006" s="134" t="s">
        <v>24681</v>
      </c>
    </row>
    <row r="11007" spans="1:13" hidden="1" x14ac:dyDescent="0.25">
      <c r="A11007" s="128"/>
      <c r="B11007" s="2"/>
      <c r="C11007" s="139" t="s">
        <v>11426</v>
      </c>
      <c r="D11007" s="124" t="s">
        <v>11427</v>
      </c>
      <c r="E11007" s="118" t="s">
        <v>35387</v>
      </c>
      <c r="F11007" s="124" t="s">
        <v>35388</v>
      </c>
      <c r="G11007" s="118" t="s">
        <v>235</v>
      </c>
      <c r="H11007" s="137">
        <v>45896</v>
      </c>
      <c r="I11007" s="119">
        <v>22.58</v>
      </c>
      <c r="J11007" s="129"/>
      <c r="K11007" s="129"/>
      <c r="L11007" s="129">
        <v>0</v>
      </c>
      <c r="M11007" s="134" t="s">
        <v>24682</v>
      </c>
    </row>
    <row r="11008" spans="1:13" hidden="1" x14ac:dyDescent="0.25">
      <c r="A11008" s="128"/>
      <c r="B11008" s="2"/>
      <c r="C11008" s="139" t="s">
        <v>11426</v>
      </c>
      <c r="D11008" s="124" t="s">
        <v>11427</v>
      </c>
      <c r="E11008" s="118" t="s">
        <v>10291</v>
      </c>
      <c r="F11008" s="124" t="s">
        <v>10292</v>
      </c>
      <c r="G11008" s="118" t="s">
        <v>235</v>
      </c>
      <c r="H11008" s="137">
        <v>41655</v>
      </c>
      <c r="I11008" s="119">
        <v>7.12</v>
      </c>
      <c r="J11008" s="129"/>
      <c r="K11008" s="129"/>
      <c r="L11008" s="129">
        <v>0</v>
      </c>
      <c r="M11008" s="134" t="s">
        <v>24683</v>
      </c>
    </row>
    <row r="11009" spans="1:13" hidden="1" x14ac:dyDescent="0.25">
      <c r="A11009" s="128"/>
      <c r="B11009" s="2"/>
      <c r="C11009" s="139" t="s">
        <v>11426</v>
      </c>
      <c r="D11009" s="124" t="s">
        <v>11427</v>
      </c>
      <c r="E11009" s="118" t="s">
        <v>11402</v>
      </c>
      <c r="F11009" s="124" t="s">
        <v>11403</v>
      </c>
      <c r="G11009" s="118" t="s">
        <v>235</v>
      </c>
      <c r="H11009" s="137">
        <v>44979</v>
      </c>
      <c r="I11009" s="119">
        <v>9.39</v>
      </c>
      <c r="J11009" s="129"/>
      <c r="K11009" s="129"/>
      <c r="L11009" s="129">
        <v>0</v>
      </c>
      <c r="M11009" s="134" t="s">
        <v>24684</v>
      </c>
    </row>
    <row r="11010" spans="1:13" hidden="1" x14ac:dyDescent="0.25">
      <c r="A11010" s="128"/>
      <c r="B11010" s="2"/>
      <c r="C11010" s="139" t="s">
        <v>11426</v>
      </c>
      <c r="D11010" s="124" t="s">
        <v>11427</v>
      </c>
      <c r="E11010" s="118" t="s">
        <v>18909</v>
      </c>
      <c r="F11010" s="124" t="s">
        <v>18908</v>
      </c>
      <c r="G11010" s="118" t="s">
        <v>235</v>
      </c>
      <c r="H11010" s="137">
        <v>44917</v>
      </c>
      <c r="I11010" s="119">
        <v>15.53</v>
      </c>
      <c r="J11010" s="129"/>
      <c r="K11010" s="129"/>
      <c r="L11010" s="129">
        <v>0</v>
      </c>
      <c r="M11010" s="134" t="s">
        <v>24685</v>
      </c>
    </row>
    <row r="11011" spans="1:13" hidden="1" x14ac:dyDescent="0.25">
      <c r="A11011" s="128"/>
      <c r="B11011" s="2"/>
      <c r="C11011" s="139" t="s">
        <v>11426</v>
      </c>
      <c r="D11011" s="124" t="s">
        <v>11427</v>
      </c>
      <c r="E11011" s="118" t="s">
        <v>468</v>
      </c>
      <c r="F11011" s="124" t="s">
        <v>469</v>
      </c>
      <c r="G11011" s="118" t="s">
        <v>235</v>
      </c>
      <c r="H11011" s="137">
        <v>44803</v>
      </c>
      <c r="I11011" s="119">
        <v>16.64</v>
      </c>
      <c r="J11011" s="129"/>
      <c r="K11011" s="129"/>
      <c r="L11011" s="129">
        <v>0</v>
      </c>
      <c r="M11011" s="134" t="s">
        <v>24686</v>
      </c>
    </row>
    <row r="11012" spans="1:13" hidden="1" x14ac:dyDescent="0.25">
      <c r="A11012" s="128"/>
      <c r="B11012" s="2"/>
      <c r="C11012" s="139" t="s">
        <v>11426</v>
      </c>
      <c r="D11012" s="124" t="s">
        <v>11427</v>
      </c>
      <c r="E11012" s="118" t="s">
        <v>18907</v>
      </c>
      <c r="F11012" s="124" t="s">
        <v>18906</v>
      </c>
      <c r="G11012" s="118" t="s">
        <v>235</v>
      </c>
      <c r="H11012" s="137">
        <v>44841</v>
      </c>
      <c r="I11012" s="119">
        <v>24.41</v>
      </c>
      <c r="J11012" s="129"/>
      <c r="K11012" s="129"/>
      <c r="L11012" s="129">
        <v>0</v>
      </c>
      <c r="M11012" s="134" t="s">
        <v>24687</v>
      </c>
    </row>
    <row r="11013" spans="1:13" hidden="1" x14ac:dyDescent="0.25">
      <c r="A11013" s="128"/>
      <c r="B11013" s="2"/>
      <c r="C11013" s="139" t="s">
        <v>11426</v>
      </c>
      <c r="D11013" s="124" t="s">
        <v>11427</v>
      </c>
      <c r="E11013" s="118" t="s">
        <v>470</v>
      </c>
      <c r="F11013" s="124" t="s">
        <v>471</v>
      </c>
      <c r="G11013" s="118" t="s">
        <v>235</v>
      </c>
      <c r="H11013" s="137">
        <v>46087</v>
      </c>
      <c r="I11013" s="119">
        <v>16.18</v>
      </c>
      <c r="J11013" s="129"/>
      <c r="K11013" s="129"/>
      <c r="L11013" s="129">
        <v>0</v>
      </c>
      <c r="M11013" s="134" t="s">
        <v>24688</v>
      </c>
    </row>
    <row r="11014" spans="1:13" hidden="1" x14ac:dyDescent="0.25">
      <c r="A11014" s="128"/>
      <c r="B11014" s="2"/>
      <c r="C11014" s="139" t="s">
        <v>11426</v>
      </c>
      <c r="D11014" s="124" t="s">
        <v>11427</v>
      </c>
      <c r="E11014" s="118" t="s">
        <v>472</v>
      </c>
      <c r="F11014" s="124" t="s">
        <v>473</v>
      </c>
      <c r="G11014" s="118" t="s">
        <v>235</v>
      </c>
      <c r="H11014" s="137">
        <v>46043</v>
      </c>
      <c r="I11014" s="119">
        <v>17.329999999999998</v>
      </c>
      <c r="J11014" s="129"/>
      <c r="K11014" s="129"/>
      <c r="L11014" s="129">
        <v>0</v>
      </c>
      <c r="M11014" s="134"/>
    </row>
    <row r="11015" spans="1:13" hidden="1" x14ac:dyDescent="0.25">
      <c r="A11015" s="128"/>
      <c r="B11015" s="2"/>
      <c r="C11015" s="139" t="s">
        <v>11426</v>
      </c>
      <c r="D11015" s="124" t="s">
        <v>11427</v>
      </c>
      <c r="E11015" s="118" t="s">
        <v>27484</v>
      </c>
      <c r="F11015" s="124" t="s">
        <v>27485</v>
      </c>
      <c r="G11015" s="118" t="s">
        <v>235</v>
      </c>
      <c r="H11015" s="137">
        <v>45936</v>
      </c>
      <c r="I11015" s="119">
        <v>11.42</v>
      </c>
      <c r="J11015" s="129"/>
      <c r="K11015" s="129"/>
      <c r="L11015" s="129">
        <v>0</v>
      </c>
      <c r="M11015" s="134" t="s">
        <v>24689</v>
      </c>
    </row>
    <row r="11016" spans="1:13" hidden="1" x14ac:dyDescent="0.25">
      <c r="A11016" s="128"/>
      <c r="B11016" s="2"/>
      <c r="C11016" s="139" t="s">
        <v>11426</v>
      </c>
      <c r="D11016" s="124" t="s">
        <v>11427</v>
      </c>
      <c r="E11016" s="118" t="s">
        <v>18905</v>
      </c>
      <c r="F11016" s="124" t="s">
        <v>18904</v>
      </c>
      <c r="G11016" s="118" t="s">
        <v>235</v>
      </c>
      <c r="H11016" s="137">
        <v>44838</v>
      </c>
      <c r="I11016" s="119">
        <v>14.23</v>
      </c>
      <c r="J11016" s="129"/>
      <c r="K11016" s="129"/>
      <c r="L11016" s="129">
        <v>0</v>
      </c>
      <c r="M11016" s="134" t="s">
        <v>24690</v>
      </c>
    </row>
    <row r="11017" spans="1:13" hidden="1" x14ac:dyDescent="0.25">
      <c r="A11017" s="128"/>
      <c r="B11017" s="2"/>
      <c r="C11017" s="139" t="s">
        <v>11426</v>
      </c>
      <c r="D11017" s="124" t="s">
        <v>11427</v>
      </c>
      <c r="E11017" s="118" t="s">
        <v>42236</v>
      </c>
      <c r="F11017" s="124" t="s">
        <v>42237</v>
      </c>
      <c r="G11017" s="118" t="s">
        <v>235</v>
      </c>
      <c r="H11017" s="137">
        <v>46029</v>
      </c>
      <c r="I11017" s="119">
        <v>16.18</v>
      </c>
      <c r="J11017" s="129"/>
      <c r="K11017" s="129"/>
      <c r="L11017" s="129">
        <v>0</v>
      </c>
      <c r="M11017" s="134" t="s">
        <v>24691</v>
      </c>
    </row>
    <row r="11018" spans="1:13" hidden="1" x14ac:dyDescent="0.25">
      <c r="A11018" s="128"/>
      <c r="B11018" s="2"/>
      <c r="C11018" s="139" t="s">
        <v>11426</v>
      </c>
      <c r="D11018" s="124" t="s">
        <v>11427</v>
      </c>
      <c r="E11018" s="118" t="s">
        <v>41794</v>
      </c>
      <c r="F11018" s="124" t="s">
        <v>41795</v>
      </c>
      <c r="G11018" s="118" t="s">
        <v>235</v>
      </c>
      <c r="H11018" s="137">
        <v>46087</v>
      </c>
      <c r="I11018" s="119">
        <v>16.190000000000001</v>
      </c>
      <c r="J11018" s="129"/>
      <c r="K11018" s="129"/>
      <c r="L11018" s="129">
        <v>0</v>
      </c>
      <c r="M11018" s="134" t="s">
        <v>24692</v>
      </c>
    </row>
    <row r="11019" spans="1:13" hidden="1" x14ac:dyDescent="0.25">
      <c r="A11019" s="128"/>
      <c r="B11019" s="2"/>
      <c r="C11019" s="139" t="s">
        <v>11426</v>
      </c>
      <c r="D11019" s="124" t="s">
        <v>11427</v>
      </c>
      <c r="E11019" s="118" t="s">
        <v>41796</v>
      </c>
      <c r="F11019" s="124" t="s">
        <v>41797</v>
      </c>
      <c r="G11019" s="118" t="s">
        <v>235</v>
      </c>
      <c r="H11019" s="137">
        <v>45995</v>
      </c>
      <c r="I11019" s="119">
        <v>17.329999999999998</v>
      </c>
      <c r="J11019" s="129"/>
      <c r="K11019" s="129"/>
      <c r="L11019" s="129">
        <v>0</v>
      </c>
      <c r="M11019" s="134" t="s">
        <v>24693</v>
      </c>
    </row>
    <row r="11020" spans="1:13" hidden="1" x14ac:dyDescent="0.25">
      <c r="A11020" s="128"/>
      <c r="B11020" s="2"/>
      <c r="C11020" s="139" t="s">
        <v>11426</v>
      </c>
      <c r="D11020" s="124" t="s">
        <v>11427</v>
      </c>
      <c r="E11020" s="118" t="s">
        <v>42238</v>
      </c>
      <c r="F11020" s="124" t="s">
        <v>42239</v>
      </c>
      <c r="G11020" s="118" t="s">
        <v>235</v>
      </c>
      <c r="H11020" s="137">
        <v>46083</v>
      </c>
      <c r="I11020" s="119">
        <v>16.579999999999998</v>
      </c>
      <c r="J11020" s="129"/>
      <c r="K11020" s="129"/>
      <c r="L11020" s="129">
        <v>0</v>
      </c>
      <c r="M11020" s="134" t="s">
        <v>24694</v>
      </c>
    </row>
    <row r="11021" spans="1:13" hidden="1" x14ac:dyDescent="0.25">
      <c r="A11021" s="128"/>
      <c r="B11021" s="2"/>
      <c r="C11021" s="139" t="s">
        <v>11426</v>
      </c>
      <c r="D11021" s="124" t="s">
        <v>11427</v>
      </c>
      <c r="E11021" s="118" t="s">
        <v>11404</v>
      </c>
      <c r="F11021" s="124" t="s">
        <v>11405</v>
      </c>
      <c r="G11021" s="118" t="s">
        <v>235</v>
      </c>
      <c r="H11021" s="137">
        <v>41564</v>
      </c>
      <c r="I11021" s="119">
        <v>7.46</v>
      </c>
      <c r="J11021" s="129"/>
      <c r="K11021" s="129"/>
      <c r="L11021" s="129">
        <v>0</v>
      </c>
      <c r="M11021" s="134" t="s">
        <v>24695</v>
      </c>
    </row>
    <row r="11022" spans="1:13" hidden="1" x14ac:dyDescent="0.25">
      <c r="A11022" s="128"/>
      <c r="B11022" s="2"/>
      <c r="C11022" s="139" t="s">
        <v>31274</v>
      </c>
      <c r="D11022" s="124" t="s">
        <v>31275</v>
      </c>
      <c r="E11022" s="118" t="s">
        <v>48</v>
      </c>
      <c r="F11022" s="124" t="s">
        <v>35249</v>
      </c>
      <c r="G11022" s="118" t="s">
        <v>235</v>
      </c>
      <c r="H11022" s="137"/>
      <c r="I11022" s="119"/>
      <c r="J11022" s="129"/>
      <c r="K11022" s="129"/>
      <c r="L11022" s="129">
        <v>0</v>
      </c>
      <c r="M11022" s="134" t="s">
        <v>24696</v>
      </c>
    </row>
    <row r="11023" spans="1:13" hidden="1" x14ac:dyDescent="0.25">
      <c r="A11023" s="128"/>
      <c r="B11023" s="2"/>
      <c r="C11023" s="139" t="s">
        <v>35392</v>
      </c>
      <c r="D11023" s="124" t="s">
        <v>35393</v>
      </c>
      <c r="E11023" s="118" t="s">
        <v>48</v>
      </c>
      <c r="F11023" s="124" t="s">
        <v>35249</v>
      </c>
      <c r="G11023" s="118" t="s">
        <v>235</v>
      </c>
      <c r="H11023" s="137">
        <v>45996</v>
      </c>
      <c r="I11023" s="119">
        <v>13.82</v>
      </c>
      <c r="J11023" s="129"/>
      <c r="K11023" s="129"/>
      <c r="L11023" s="129">
        <v>0</v>
      </c>
      <c r="M11023" s="134" t="s">
        <v>24697</v>
      </c>
    </row>
    <row r="11024" spans="1:13" hidden="1" x14ac:dyDescent="0.25">
      <c r="A11024" s="128"/>
      <c r="B11024" s="2"/>
      <c r="C11024" s="139" t="s">
        <v>28662</v>
      </c>
      <c r="D11024" s="124" t="s">
        <v>28663</v>
      </c>
      <c r="E11024" s="118" t="s">
        <v>48</v>
      </c>
      <c r="F11024" s="124" t="s">
        <v>35249</v>
      </c>
      <c r="G11024" s="118" t="s">
        <v>2</v>
      </c>
      <c r="H11024" s="137"/>
      <c r="I11024" s="119"/>
      <c r="J11024" s="129"/>
      <c r="K11024" s="129"/>
      <c r="L11024" s="129">
        <v>0</v>
      </c>
      <c r="M11024" s="134" t="s">
        <v>30142</v>
      </c>
    </row>
    <row r="11025" spans="1:13" hidden="1" x14ac:dyDescent="0.25">
      <c r="A11025" s="128"/>
      <c r="B11025" s="2"/>
      <c r="C11025" s="139" t="s">
        <v>11438</v>
      </c>
      <c r="D11025" s="124" t="s">
        <v>11439</v>
      </c>
      <c r="E11025" s="118" t="s">
        <v>950</v>
      </c>
      <c r="F11025" s="124" t="s">
        <v>951</v>
      </c>
      <c r="G11025" s="118" t="s">
        <v>11</v>
      </c>
      <c r="H11025" s="137"/>
      <c r="I11025" s="119"/>
      <c r="J11025" s="129"/>
      <c r="K11025" s="129"/>
      <c r="L11025" s="129">
        <v>0</v>
      </c>
      <c r="M11025" s="134" t="s">
        <v>24698</v>
      </c>
    </row>
    <row r="11026" spans="1:13" hidden="1" x14ac:dyDescent="0.25">
      <c r="A11026" s="128"/>
      <c r="B11026" s="2"/>
      <c r="C11026" s="139" t="s">
        <v>11438</v>
      </c>
      <c r="D11026" s="124" t="s">
        <v>11439</v>
      </c>
      <c r="E11026" s="118" t="s">
        <v>451</v>
      </c>
      <c r="F11026" s="124" t="s">
        <v>380</v>
      </c>
      <c r="G11026" s="118" t="s">
        <v>11</v>
      </c>
      <c r="H11026" s="137">
        <v>41558</v>
      </c>
      <c r="I11026" s="119">
        <v>53.75</v>
      </c>
      <c r="J11026" s="129"/>
      <c r="K11026" s="129"/>
      <c r="L11026" s="129">
        <v>0</v>
      </c>
      <c r="M11026" s="134" t="s">
        <v>31311</v>
      </c>
    </row>
    <row r="11027" spans="1:13" hidden="1" x14ac:dyDescent="0.25">
      <c r="A11027" s="128"/>
      <c r="B11027" s="2"/>
      <c r="C11027" s="139" t="s">
        <v>11438</v>
      </c>
      <c r="D11027" s="124" t="s">
        <v>11439</v>
      </c>
      <c r="E11027" s="118" t="s">
        <v>952</v>
      </c>
      <c r="F11027" s="124" t="s">
        <v>953</v>
      </c>
      <c r="G11027" s="118" t="s">
        <v>11</v>
      </c>
      <c r="H11027" s="137">
        <v>40395</v>
      </c>
      <c r="I11027" s="119">
        <v>46.96</v>
      </c>
      <c r="J11027" s="129"/>
      <c r="K11027" s="129"/>
      <c r="L11027" s="129">
        <v>0</v>
      </c>
      <c r="M11027" s="134" t="s">
        <v>24699</v>
      </c>
    </row>
    <row r="11028" spans="1:13" hidden="1" x14ac:dyDescent="0.25">
      <c r="A11028" s="128"/>
      <c r="B11028" s="2"/>
      <c r="C11028" s="139" t="s">
        <v>11438</v>
      </c>
      <c r="D11028" s="124" t="s">
        <v>11439</v>
      </c>
      <c r="E11028" s="118" t="s">
        <v>10274</v>
      </c>
      <c r="F11028" s="124" t="s">
        <v>10275</v>
      </c>
      <c r="G11028" s="118" t="s">
        <v>11</v>
      </c>
      <c r="H11028" s="137"/>
      <c r="I11028" s="119"/>
      <c r="J11028" s="129"/>
      <c r="K11028" s="129"/>
      <c r="L11028" s="129">
        <v>0</v>
      </c>
      <c r="M11028" s="134" t="s">
        <v>24700</v>
      </c>
    </row>
    <row r="11029" spans="1:13" hidden="1" x14ac:dyDescent="0.25">
      <c r="A11029" s="128"/>
      <c r="B11029" s="2"/>
      <c r="C11029" s="139" t="s">
        <v>11438</v>
      </c>
      <c r="D11029" s="124" t="s">
        <v>11439</v>
      </c>
      <c r="E11029" s="118" t="s">
        <v>11404</v>
      </c>
      <c r="F11029" s="124" t="s">
        <v>11405</v>
      </c>
      <c r="G11029" s="118" t="s">
        <v>11</v>
      </c>
      <c r="H11029" s="137"/>
      <c r="I11029" s="119"/>
      <c r="J11029" s="129"/>
      <c r="K11029" s="129"/>
      <c r="L11029" s="129">
        <v>0</v>
      </c>
      <c r="M11029" s="134" t="s">
        <v>24678</v>
      </c>
    </row>
    <row r="11030" spans="1:13" hidden="1" x14ac:dyDescent="0.25">
      <c r="A11030" s="128"/>
      <c r="B11030" s="2"/>
      <c r="C11030" s="139" t="s">
        <v>11440</v>
      </c>
      <c r="D11030" s="124" t="s">
        <v>11441</v>
      </c>
      <c r="E11030" s="118" t="s">
        <v>950</v>
      </c>
      <c r="F11030" s="124" t="s">
        <v>951</v>
      </c>
      <c r="G11030" s="118" t="s">
        <v>11</v>
      </c>
      <c r="H11030" s="137"/>
      <c r="I11030" s="119"/>
      <c r="J11030" s="129"/>
      <c r="K11030" s="129"/>
      <c r="L11030" s="129">
        <v>0</v>
      </c>
      <c r="M11030" s="134" t="s">
        <v>24701</v>
      </c>
    </row>
    <row r="11031" spans="1:13" hidden="1" x14ac:dyDescent="0.25">
      <c r="A11031" s="128"/>
      <c r="B11031" s="2"/>
      <c r="C11031" s="139" t="s">
        <v>11440</v>
      </c>
      <c r="D11031" s="124" t="s">
        <v>11441</v>
      </c>
      <c r="E11031" s="118" t="s">
        <v>451</v>
      </c>
      <c r="F11031" s="124" t="s">
        <v>380</v>
      </c>
      <c r="G11031" s="118" t="s">
        <v>11</v>
      </c>
      <c r="H11031" s="137"/>
      <c r="I11031" s="119"/>
      <c r="J11031" s="129"/>
      <c r="K11031" s="129"/>
      <c r="L11031" s="129">
        <v>0</v>
      </c>
      <c r="M11031" s="134" t="s">
        <v>24702</v>
      </c>
    </row>
    <row r="11032" spans="1:13" hidden="1" x14ac:dyDescent="0.25">
      <c r="A11032" s="128"/>
      <c r="B11032" s="2"/>
      <c r="C11032" s="139" t="s">
        <v>11440</v>
      </c>
      <c r="D11032" s="124" t="s">
        <v>11441</v>
      </c>
      <c r="E11032" s="118" t="s">
        <v>10274</v>
      </c>
      <c r="F11032" s="124" t="s">
        <v>10275</v>
      </c>
      <c r="G11032" s="118" t="s">
        <v>11</v>
      </c>
      <c r="H11032" s="137"/>
      <c r="I11032" s="119"/>
      <c r="J11032" s="129"/>
      <c r="K11032" s="129"/>
      <c r="L11032" s="129">
        <v>0</v>
      </c>
      <c r="M11032" s="134" t="s">
        <v>24703</v>
      </c>
    </row>
    <row r="11033" spans="1:13" hidden="1" x14ac:dyDescent="0.25">
      <c r="A11033" s="128"/>
      <c r="B11033" s="2"/>
      <c r="C11033" s="139" t="s">
        <v>42240</v>
      </c>
      <c r="D11033" s="124" t="s">
        <v>42241</v>
      </c>
      <c r="E11033" s="118" t="s">
        <v>41796</v>
      </c>
      <c r="F11033" s="124" t="s">
        <v>41797</v>
      </c>
      <c r="G11033" s="118" t="s">
        <v>235</v>
      </c>
      <c r="H11033" s="137">
        <v>45930</v>
      </c>
      <c r="I11033" s="119">
        <v>10.74</v>
      </c>
      <c r="J11033" s="129"/>
      <c r="K11033" s="129"/>
      <c r="L11033" s="129">
        <v>0</v>
      </c>
      <c r="M11033" s="134" t="s">
        <v>24704</v>
      </c>
    </row>
    <row r="11034" spans="1:13" hidden="1" x14ac:dyDescent="0.25">
      <c r="A11034" s="128"/>
      <c r="B11034" s="2"/>
      <c r="C11034" s="139" t="s">
        <v>11442</v>
      </c>
      <c r="D11034" s="124" t="s">
        <v>11443</v>
      </c>
      <c r="E11034" s="118" t="s">
        <v>10307</v>
      </c>
      <c r="F11034" s="124" t="s">
        <v>10308</v>
      </c>
      <c r="G11034" s="118" t="s">
        <v>235</v>
      </c>
      <c r="H11034" s="137">
        <v>40267</v>
      </c>
      <c r="I11034" s="119">
        <v>33.79</v>
      </c>
      <c r="J11034" s="129"/>
      <c r="K11034" s="129"/>
      <c r="L11034" s="129">
        <v>0</v>
      </c>
      <c r="M11034" s="134" t="s">
        <v>24705</v>
      </c>
    </row>
    <row r="11035" spans="1:13" hidden="1" x14ac:dyDescent="0.25">
      <c r="A11035" s="128"/>
      <c r="B11035" s="2"/>
      <c r="C11035" s="139" t="s">
        <v>11444</v>
      </c>
      <c r="D11035" s="124" t="s">
        <v>11445</v>
      </c>
      <c r="E11035" s="118" t="s">
        <v>48</v>
      </c>
      <c r="F11035" s="124" t="s">
        <v>35249</v>
      </c>
      <c r="G11035" s="118" t="s">
        <v>235</v>
      </c>
      <c r="H11035" s="137">
        <v>43210</v>
      </c>
      <c r="I11035" s="119">
        <v>9.19</v>
      </c>
      <c r="J11035" s="129"/>
      <c r="K11035" s="129"/>
      <c r="L11035" s="129">
        <v>0</v>
      </c>
      <c r="M11035" s="134" t="s">
        <v>24706</v>
      </c>
    </row>
    <row r="11036" spans="1:13" hidden="1" x14ac:dyDescent="0.25">
      <c r="A11036" s="128"/>
      <c r="B11036" s="2"/>
      <c r="C11036" s="139" t="s">
        <v>11446</v>
      </c>
      <c r="D11036" s="124" t="s">
        <v>11447</v>
      </c>
      <c r="E11036" s="118" t="s">
        <v>48</v>
      </c>
      <c r="F11036" s="124" t="s">
        <v>35249</v>
      </c>
      <c r="G11036" s="118" t="s">
        <v>235</v>
      </c>
      <c r="H11036" s="137">
        <v>43306</v>
      </c>
      <c r="I11036" s="119">
        <v>37.549999999999997</v>
      </c>
      <c r="J11036" s="129"/>
      <c r="K11036" s="129"/>
      <c r="L11036" s="129">
        <v>0</v>
      </c>
      <c r="M11036" s="134" t="s">
        <v>24707</v>
      </c>
    </row>
    <row r="11037" spans="1:13" hidden="1" x14ac:dyDescent="0.25">
      <c r="A11037" s="128"/>
      <c r="B11037" s="2"/>
      <c r="C11037" s="139" t="s">
        <v>11448</v>
      </c>
      <c r="D11037" s="124" t="s">
        <v>11449</v>
      </c>
      <c r="E11037" s="118" t="s">
        <v>464</v>
      </c>
      <c r="F11037" s="124" t="s">
        <v>465</v>
      </c>
      <c r="G11037" s="118" t="s">
        <v>235</v>
      </c>
      <c r="H11037" s="137">
        <v>43287</v>
      </c>
      <c r="I11037" s="119">
        <v>20.86</v>
      </c>
      <c r="J11037" s="129"/>
      <c r="K11037" s="129"/>
      <c r="L11037" s="129">
        <v>0</v>
      </c>
      <c r="M11037" s="134" t="s">
        <v>24708</v>
      </c>
    </row>
    <row r="11038" spans="1:13" hidden="1" x14ac:dyDescent="0.25">
      <c r="A11038" s="128"/>
      <c r="B11038" s="2"/>
      <c r="C11038" s="139" t="s">
        <v>11448</v>
      </c>
      <c r="D11038" s="124" t="s">
        <v>11449</v>
      </c>
      <c r="E11038" s="118" t="s">
        <v>11418</v>
      </c>
      <c r="F11038" s="124" t="s">
        <v>11419</v>
      </c>
      <c r="G11038" s="118" t="s">
        <v>235</v>
      </c>
      <c r="H11038" s="137">
        <v>42851</v>
      </c>
      <c r="I11038" s="119">
        <v>6.95</v>
      </c>
      <c r="J11038" s="129"/>
      <c r="K11038" s="129"/>
      <c r="L11038" s="129">
        <v>0</v>
      </c>
      <c r="M11038" s="134" t="s">
        <v>24709</v>
      </c>
    </row>
    <row r="11039" spans="1:13" hidden="1" x14ac:dyDescent="0.25">
      <c r="A11039" s="128"/>
      <c r="B11039" s="2"/>
      <c r="C11039" s="139" t="s">
        <v>11450</v>
      </c>
      <c r="D11039" s="124" t="s">
        <v>11451</v>
      </c>
      <c r="E11039" s="118" t="s">
        <v>48</v>
      </c>
      <c r="F11039" s="124" t="s">
        <v>35249</v>
      </c>
      <c r="G11039" s="118" t="s">
        <v>235</v>
      </c>
      <c r="H11039" s="137">
        <v>43194</v>
      </c>
      <c r="I11039" s="119">
        <v>9.92</v>
      </c>
      <c r="J11039" s="129"/>
      <c r="K11039" s="129"/>
      <c r="L11039" s="129">
        <v>0</v>
      </c>
      <c r="M11039" s="134" t="s">
        <v>24710</v>
      </c>
    </row>
    <row r="11040" spans="1:13" hidden="1" x14ac:dyDescent="0.25">
      <c r="A11040" s="128"/>
      <c r="B11040" s="2"/>
      <c r="C11040" s="139" t="s">
        <v>31758</v>
      </c>
      <c r="D11040" s="124" t="s">
        <v>31759</v>
      </c>
      <c r="E11040" s="118" t="s">
        <v>48</v>
      </c>
      <c r="F11040" s="124" t="s">
        <v>35249</v>
      </c>
      <c r="G11040" s="118" t="s">
        <v>235</v>
      </c>
      <c r="H11040" s="137"/>
      <c r="I11040" s="119"/>
      <c r="J11040" s="129"/>
      <c r="K11040" s="129"/>
      <c r="L11040" s="129">
        <v>0</v>
      </c>
      <c r="M11040" s="134" t="s">
        <v>24711</v>
      </c>
    </row>
    <row r="11041" spans="1:13" hidden="1" x14ac:dyDescent="0.25">
      <c r="A11041" s="128"/>
      <c r="B11041" s="2"/>
      <c r="C11041" s="139" t="s">
        <v>11452</v>
      </c>
      <c r="D11041" s="124" t="s">
        <v>11453</v>
      </c>
      <c r="E11041" s="118" t="s">
        <v>48</v>
      </c>
      <c r="F11041" s="124" t="s">
        <v>35249</v>
      </c>
      <c r="G11041" s="118" t="s">
        <v>235</v>
      </c>
      <c r="H11041" s="137">
        <v>43320</v>
      </c>
      <c r="I11041" s="119">
        <v>11.41</v>
      </c>
      <c r="J11041" s="129"/>
      <c r="K11041" s="129"/>
      <c r="L11041" s="129">
        <v>0</v>
      </c>
      <c r="M11041" s="134" t="s">
        <v>24712</v>
      </c>
    </row>
    <row r="11042" spans="1:13" hidden="1" x14ac:dyDescent="0.25">
      <c r="A11042" s="128"/>
      <c r="B11042" s="2"/>
      <c r="C11042" s="139" t="s">
        <v>32749</v>
      </c>
      <c r="D11042" s="124" t="s">
        <v>32750</v>
      </c>
      <c r="E11042" s="118" t="s">
        <v>48</v>
      </c>
      <c r="F11042" s="124" t="s">
        <v>35249</v>
      </c>
      <c r="G11042" s="118" t="s">
        <v>235</v>
      </c>
      <c r="H11042" s="137"/>
      <c r="I11042" s="119"/>
      <c r="J11042" s="129"/>
      <c r="K11042" s="129"/>
      <c r="L11042" s="129">
        <v>0</v>
      </c>
      <c r="M11042" s="134" t="s">
        <v>24713</v>
      </c>
    </row>
    <row r="11043" spans="1:13" hidden="1" x14ac:dyDescent="0.25">
      <c r="A11043" s="128"/>
      <c r="B11043" s="2"/>
      <c r="C11043" s="139" t="s">
        <v>11454</v>
      </c>
      <c r="D11043" s="124" t="s">
        <v>11455</v>
      </c>
      <c r="E11043" s="118" t="s">
        <v>48</v>
      </c>
      <c r="F11043" s="124" t="s">
        <v>35249</v>
      </c>
      <c r="G11043" s="118" t="s">
        <v>2</v>
      </c>
      <c r="H11043" s="137">
        <v>43452</v>
      </c>
      <c r="I11043" s="119">
        <v>15.12</v>
      </c>
      <c r="J11043" s="129"/>
      <c r="K11043" s="129"/>
      <c r="L11043" s="129">
        <v>0</v>
      </c>
      <c r="M11043" s="134" t="s">
        <v>24714</v>
      </c>
    </row>
    <row r="11044" spans="1:13" hidden="1" x14ac:dyDescent="0.25">
      <c r="A11044" s="128"/>
      <c r="B11044" s="2"/>
      <c r="C11044" s="139" t="s">
        <v>11456</v>
      </c>
      <c r="D11044" s="124" t="s">
        <v>11457</v>
      </c>
      <c r="E11044" s="118" t="s">
        <v>48</v>
      </c>
      <c r="F11044" s="124" t="s">
        <v>35249</v>
      </c>
      <c r="G11044" s="118" t="s">
        <v>2</v>
      </c>
      <c r="H11044" s="137">
        <v>43437</v>
      </c>
      <c r="I11044" s="119">
        <v>15.12</v>
      </c>
      <c r="J11044" s="129"/>
      <c r="K11044" s="129"/>
      <c r="L11044" s="129">
        <v>0</v>
      </c>
      <c r="M11044" s="134" t="s">
        <v>24715</v>
      </c>
    </row>
    <row r="11045" spans="1:13" hidden="1" x14ac:dyDescent="0.25">
      <c r="A11045" s="128"/>
      <c r="B11045" s="2"/>
      <c r="C11045" s="139" t="s">
        <v>11458</v>
      </c>
      <c r="D11045" s="124" t="s">
        <v>11459</v>
      </c>
      <c r="E11045" s="118" t="s">
        <v>48</v>
      </c>
      <c r="F11045" s="124" t="s">
        <v>35249</v>
      </c>
      <c r="G11045" s="118" t="s">
        <v>235</v>
      </c>
      <c r="H11045" s="137">
        <v>43322</v>
      </c>
      <c r="I11045" s="119">
        <v>18.29</v>
      </c>
      <c r="J11045" s="129"/>
      <c r="K11045" s="129"/>
      <c r="L11045" s="129">
        <v>0</v>
      </c>
      <c r="M11045" s="134" t="s">
        <v>24716</v>
      </c>
    </row>
    <row r="11046" spans="1:13" hidden="1" x14ac:dyDescent="0.25">
      <c r="A11046" s="128"/>
      <c r="B11046" s="2"/>
      <c r="C11046" s="139" t="s">
        <v>11460</v>
      </c>
      <c r="D11046" s="124" t="s">
        <v>11461</v>
      </c>
      <c r="E11046" s="118" t="s">
        <v>48</v>
      </c>
      <c r="F11046" s="124" t="s">
        <v>35249</v>
      </c>
      <c r="G11046" s="118" t="s">
        <v>235</v>
      </c>
      <c r="H11046" s="137">
        <v>44613</v>
      </c>
      <c r="I11046" s="119">
        <v>9.15</v>
      </c>
      <c r="J11046" s="129"/>
      <c r="K11046" s="129"/>
      <c r="L11046" s="129">
        <v>0</v>
      </c>
      <c r="M11046" s="134" t="s">
        <v>24717</v>
      </c>
    </row>
    <row r="11047" spans="1:13" hidden="1" x14ac:dyDescent="0.25">
      <c r="A11047" s="128"/>
      <c r="B11047" s="2"/>
      <c r="C11047" s="139" t="s">
        <v>29006</v>
      </c>
      <c r="D11047" s="124" t="s">
        <v>29007</v>
      </c>
      <c r="E11047" s="118" t="s">
        <v>48</v>
      </c>
      <c r="F11047" s="124" t="s">
        <v>35249</v>
      </c>
      <c r="G11047" s="118" t="s">
        <v>2</v>
      </c>
      <c r="H11047" s="137"/>
      <c r="I11047" s="119"/>
      <c r="J11047" s="129"/>
      <c r="K11047" s="129"/>
      <c r="L11047" s="129">
        <v>0</v>
      </c>
      <c r="M11047" s="134"/>
    </row>
    <row r="11048" spans="1:13" hidden="1" x14ac:dyDescent="0.25">
      <c r="A11048" s="128"/>
      <c r="B11048" s="2"/>
      <c r="C11048" s="139" t="s">
        <v>11462</v>
      </c>
      <c r="D11048" s="124" t="s">
        <v>11463</v>
      </c>
      <c r="E11048" s="118" t="s">
        <v>48</v>
      </c>
      <c r="F11048" s="124" t="s">
        <v>35249</v>
      </c>
      <c r="G11048" s="118" t="s">
        <v>235</v>
      </c>
      <c r="H11048" s="137">
        <v>44167</v>
      </c>
      <c r="I11048" s="119">
        <v>6.65</v>
      </c>
      <c r="J11048" s="129"/>
      <c r="K11048" s="129"/>
      <c r="L11048" s="129">
        <v>0</v>
      </c>
      <c r="M11048" s="134" t="s">
        <v>31973</v>
      </c>
    </row>
    <row r="11049" spans="1:13" hidden="1" x14ac:dyDescent="0.25">
      <c r="A11049" s="128"/>
      <c r="B11049" s="2"/>
      <c r="C11049" s="139" t="s">
        <v>11464</v>
      </c>
      <c r="D11049" s="124" t="s">
        <v>11465</v>
      </c>
      <c r="E11049" s="118" t="s">
        <v>48</v>
      </c>
      <c r="F11049" s="124" t="s">
        <v>35249</v>
      </c>
      <c r="G11049" s="118" t="s">
        <v>235</v>
      </c>
      <c r="H11049" s="137">
        <v>44629</v>
      </c>
      <c r="I11049" s="119">
        <v>6.65</v>
      </c>
      <c r="J11049" s="129"/>
      <c r="K11049" s="129"/>
      <c r="L11049" s="129">
        <v>0</v>
      </c>
      <c r="M11049" s="134" t="s">
        <v>24718</v>
      </c>
    </row>
    <row r="11050" spans="1:13" hidden="1" x14ac:dyDescent="0.25">
      <c r="A11050" s="128"/>
      <c r="B11050" s="2"/>
      <c r="C11050" s="139" t="s">
        <v>11466</v>
      </c>
      <c r="D11050" s="124" t="s">
        <v>11467</v>
      </c>
      <c r="E11050" s="118" t="s">
        <v>48</v>
      </c>
      <c r="F11050" s="124" t="s">
        <v>35249</v>
      </c>
      <c r="G11050" s="118" t="s">
        <v>235</v>
      </c>
      <c r="H11050" s="137"/>
      <c r="I11050" s="119"/>
      <c r="J11050" s="129"/>
      <c r="K11050" s="129"/>
      <c r="L11050" s="129">
        <v>0</v>
      </c>
      <c r="M11050" s="134" t="s">
        <v>24719</v>
      </c>
    </row>
    <row r="11051" spans="1:13" hidden="1" x14ac:dyDescent="0.25">
      <c r="A11051" s="128"/>
      <c r="B11051" s="2"/>
      <c r="C11051" s="139" t="s">
        <v>11468</v>
      </c>
      <c r="D11051" s="124" t="s">
        <v>11469</v>
      </c>
      <c r="E11051" s="118" t="s">
        <v>48</v>
      </c>
      <c r="F11051" s="124" t="s">
        <v>35249</v>
      </c>
      <c r="G11051" s="118" t="s">
        <v>235</v>
      </c>
      <c r="H11051" s="137">
        <v>44434</v>
      </c>
      <c r="I11051" s="119">
        <v>7.54</v>
      </c>
      <c r="J11051" s="129"/>
      <c r="K11051" s="129"/>
      <c r="L11051" s="129">
        <v>0</v>
      </c>
      <c r="M11051" s="134" t="s">
        <v>24720</v>
      </c>
    </row>
    <row r="11052" spans="1:13" hidden="1" x14ac:dyDescent="0.25">
      <c r="A11052" s="128"/>
      <c r="B11052" s="2"/>
      <c r="C11052" s="139" t="s">
        <v>11470</v>
      </c>
      <c r="D11052" s="124" t="s">
        <v>11471</v>
      </c>
      <c r="E11052" s="118" t="s">
        <v>48</v>
      </c>
      <c r="F11052" s="124" t="s">
        <v>35249</v>
      </c>
      <c r="G11052" s="118" t="s">
        <v>235</v>
      </c>
      <c r="H11052" s="137">
        <v>44410</v>
      </c>
      <c r="I11052" s="119">
        <v>12.32</v>
      </c>
      <c r="J11052" s="129"/>
      <c r="K11052" s="129"/>
      <c r="L11052" s="129">
        <v>0</v>
      </c>
      <c r="M11052" s="134" t="s">
        <v>24721</v>
      </c>
    </row>
    <row r="11053" spans="1:13" hidden="1" x14ac:dyDescent="0.25">
      <c r="A11053" s="128"/>
      <c r="B11053" s="2"/>
      <c r="C11053" s="139" t="s">
        <v>11472</v>
      </c>
      <c r="D11053" s="124" t="s">
        <v>11473</v>
      </c>
      <c r="E11053" s="118" t="s">
        <v>48</v>
      </c>
      <c r="F11053" s="124" t="s">
        <v>35249</v>
      </c>
      <c r="G11053" s="118" t="s">
        <v>235</v>
      </c>
      <c r="H11053" s="137">
        <v>44434</v>
      </c>
      <c r="I11053" s="119">
        <v>18.690000000000001</v>
      </c>
      <c r="J11053" s="129"/>
      <c r="K11053" s="129"/>
      <c r="L11053" s="129">
        <v>0</v>
      </c>
      <c r="M11053" s="134" t="s">
        <v>24722</v>
      </c>
    </row>
    <row r="11054" spans="1:13" hidden="1" x14ac:dyDescent="0.25">
      <c r="A11054" s="128"/>
      <c r="B11054" s="2"/>
      <c r="C11054" s="139" t="s">
        <v>11474</v>
      </c>
      <c r="D11054" s="124" t="s">
        <v>11475</v>
      </c>
      <c r="E11054" s="118" t="s">
        <v>48</v>
      </c>
      <c r="F11054" s="124" t="s">
        <v>35249</v>
      </c>
      <c r="G11054" s="118" t="s">
        <v>235</v>
      </c>
      <c r="H11054" s="137">
        <v>43243</v>
      </c>
      <c r="I11054" s="119">
        <v>24.55</v>
      </c>
      <c r="J11054" s="129"/>
      <c r="K11054" s="129"/>
      <c r="L11054" s="129">
        <v>0</v>
      </c>
      <c r="M11054" s="134" t="s">
        <v>24723</v>
      </c>
    </row>
    <row r="11055" spans="1:13" hidden="1" x14ac:dyDescent="0.25">
      <c r="A11055" s="128"/>
      <c r="B11055" s="2"/>
      <c r="C11055" s="139" t="s">
        <v>11476</v>
      </c>
      <c r="D11055" s="124" t="s">
        <v>11477</v>
      </c>
      <c r="E11055" s="118" t="s">
        <v>48</v>
      </c>
      <c r="F11055" s="124" t="s">
        <v>35249</v>
      </c>
      <c r="G11055" s="118" t="s">
        <v>235</v>
      </c>
      <c r="H11055" s="137">
        <v>43245</v>
      </c>
      <c r="I11055" s="119">
        <v>33.950000000000003</v>
      </c>
      <c r="J11055" s="129"/>
      <c r="K11055" s="129"/>
      <c r="L11055" s="129">
        <v>0</v>
      </c>
      <c r="M11055" s="134" t="s">
        <v>24724</v>
      </c>
    </row>
    <row r="11056" spans="1:13" hidden="1" x14ac:dyDescent="0.25">
      <c r="A11056" s="128"/>
      <c r="B11056" s="2"/>
      <c r="C11056" s="139" t="s">
        <v>11478</v>
      </c>
      <c r="D11056" s="124" t="s">
        <v>11479</v>
      </c>
      <c r="E11056" s="118" t="s">
        <v>48</v>
      </c>
      <c r="F11056" s="124" t="s">
        <v>35249</v>
      </c>
      <c r="G11056" s="118" t="s">
        <v>235</v>
      </c>
      <c r="H11056" s="137">
        <v>44614</v>
      </c>
      <c r="I11056" s="119">
        <v>10.86</v>
      </c>
      <c r="J11056" s="129"/>
      <c r="K11056" s="129"/>
      <c r="L11056" s="129">
        <v>0</v>
      </c>
      <c r="M11056" s="134" t="s">
        <v>24725</v>
      </c>
    </row>
    <row r="11057" spans="1:13" hidden="1" x14ac:dyDescent="0.25">
      <c r="A11057" s="128"/>
      <c r="B11057" s="2"/>
      <c r="C11057" s="139" t="s">
        <v>42242</v>
      </c>
      <c r="D11057" s="124" t="s">
        <v>42243</v>
      </c>
      <c r="E11057" s="118" t="s">
        <v>42244</v>
      </c>
      <c r="F11057" s="124" t="s">
        <v>42245</v>
      </c>
      <c r="G11057" s="118" t="s">
        <v>235</v>
      </c>
      <c r="H11057" s="137">
        <v>43361</v>
      </c>
      <c r="I11057" s="119">
        <v>8.65</v>
      </c>
      <c r="J11057" s="129"/>
      <c r="K11057" s="129"/>
      <c r="L11057" s="129">
        <v>0</v>
      </c>
      <c r="M11057" s="134" t="s">
        <v>24726</v>
      </c>
    </row>
    <row r="11058" spans="1:13" hidden="1" x14ac:dyDescent="0.25">
      <c r="A11058" s="128"/>
      <c r="B11058" s="2"/>
      <c r="C11058" s="139" t="s">
        <v>33634</v>
      </c>
      <c r="D11058" s="124" t="s">
        <v>33635</v>
      </c>
      <c r="E11058" s="118" t="s">
        <v>48</v>
      </c>
      <c r="F11058" s="124" t="s">
        <v>35249</v>
      </c>
      <c r="G11058" s="118" t="s">
        <v>235</v>
      </c>
      <c r="H11058" s="137"/>
      <c r="I11058" s="119"/>
      <c r="J11058" s="129"/>
      <c r="K11058" s="129"/>
      <c r="L11058" s="129">
        <v>0</v>
      </c>
      <c r="M11058" s="134" t="s">
        <v>24727</v>
      </c>
    </row>
    <row r="11059" spans="1:13" hidden="1" x14ac:dyDescent="0.25">
      <c r="A11059" s="128"/>
      <c r="B11059" s="2"/>
      <c r="C11059" s="139" t="s">
        <v>11480</v>
      </c>
      <c r="D11059" s="124" t="s">
        <v>11481</v>
      </c>
      <c r="E11059" s="118" t="s">
        <v>48</v>
      </c>
      <c r="F11059" s="124" t="s">
        <v>35249</v>
      </c>
      <c r="G11059" s="118" t="s">
        <v>2</v>
      </c>
      <c r="H11059" s="137">
        <v>43522</v>
      </c>
      <c r="I11059" s="119">
        <v>157.80000000000001</v>
      </c>
      <c r="J11059" s="129"/>
      <c r="K11059" s="129"/>
      <c r="L11059" s="129">
        <v>0</v>
      </c>
      <c r="M11059" s="134" t="s">
        <v>24728</v>
      </c>
    </row>
    <row r="11060" spans="1:13" hidden="1" x14ac:dyDescent="0.25">
      <c r="A11060" s="128"/>
      <c r="B11060" s="2"/>
      <c r="C11060" s="139" t="s">
        <v>11482</v>
      </c>
      <c r="D11060" s="124" t="s">
        <v>11483</v>
      </c>
      <c r="E11060" s="118" t="s">
        <v>48</v>
      </c>
      <c r="F11060" s="124" t="s">
        <v>35249</v>
      </c>
      <c r="G11060" s="118" t="s">
        <v>235</v>
      </c>
      <c r="H11060" s="137">
        <v>41977</v>
      </c>
      <c r="I11060" s="119">
        <v>558.91</v>
      </c>
      <c r="J11060" s="129"/>
      <c r="K11060" s="129"/>
      <c r="L11060" s="129">
        <v>0</v>
      </c>
      <c r="M11060" s="134" t="s">
        <v>24729</v>
      </c>
    </row>
    <row r="11061" spans="1:13" hidden="1" x14ac:dyDescent="0.25">
      <c r="A11061" s="128"/>
      <c r="B11061" s="2"/>
      <c r="C11061" s="139" t="s">
        <v>11484</v>
      </c>
      <c r="D11061" s="124" t="s">
        <v>11485</v>
      </c>
      <c r="E11061" s="118" t="s">
        <v>48</v>
      </c>
      <c r="F11061" s="124" t="s">
        <v>35249</v>
      </c>
      <c r="G11061" s="118" t="s">
        <v>235</v>
      </c>
      <c r="H11061" s="137">
        <v>41052</v>
      </c>
      <c r="I11061" s="119">
        <v>8.9</v>
      </c>
      <c r="J11061" s="129"/>
      <c r="K11061" s="129"/>
      <c r="L11061" s="129">
        <v>0</v>
      </c>
      <c r="M11061" s="134" t="s">
        <v>24730</v>
      </c>
    </row>
    <row r="11062" spans="1:13" hidden="1" x14ac:dyDescent="0.25">
      <c r="A11062" s="128"/>
      <c r="B11062" s="2"/>
      <c r="C11062" s="139" t="s">
        <v>11486</v>
      </c>
      <c r="D11062" s="124" t="s">
        <v>11487</v>
      </c>
      <c r="E11062" s="118" t="s">
        <v>48</v>
      </c>
      <c r="F11062" s="124" t="s">
        <v>35249</v>
      </c>
      <c r="G11062" s="118" t="s">
        <v>235</v>
      </c>
      <c r="H11062" s="137">
        <v>45818</v>
      </c>
      <c r="I11062" s="119">
        <v>8.5</v>
      </c>
      <c r="J11062" s="129"/>
      <c r="K11062" s="129"/>
      <c r="L11062" s="129">
        <v>0</v>
      </c>
      <c r="M11062" s="134" t="s">
        <v>24731</v>
      </c>
    </row>
    <row r="11063" spans="1:13" hidden="1" x14ac:dyDescent="0.25">
      <c r="A11063" s="128"/>
      <c r="B11063" s="2"/>
      <c r="C11063" s="139" t="s">
        <v>11488</v>
      </c>
      <c r="D11063" s="124" t="s">
        <v>11489</v>
      </c>
      <c r="E11063" s="118" t="s">
        <v>48</v>
      </c>
      <c r="F11063" s="124" t="s">
        <v>35249</v>
      </c>
      <c r="G11063" s="118" t="s">
        <v>2</v>
      </c>
      <c r="H11063" s="137">
        <v>45498</v>
      </c>
      <c r="I11063" s="119">
        <v>27.99</v>
      </c>
      <c r="J11063" s="129"/>
      <c r="K11063" s="129"/>
      <c r="L11063" s="129">
        <v>0</v>
      </c>
      <c r="M11063" s="134" t="s">
        <v>24732</v>
      </c>
    </row>
    <row r="11064" spans="1:13" hidden="1" x14ac:dyDescent="0.25">
      <c r="A11064" s="128"/>
      <c r="B11064" s="2"/>
      <c r="C11064" s="139" t="s">
        <v>11490</v>
      </c>
      <c r="D11064" s="124" t="s">
        <v>11491</v>
      </c>
      <c r="E11064" s="118" t="s">
        <v>48</v>
      </c>
      <c r="F11064" s="124" t="s">
        <v>35249</v>
      </c>
      <c r="G11064" s="118" t="s">
        <v>235</v>
      </c>
      <c r="H11064" s="137">
        <v>41247</v>
      </c>
      <c r="I11064" s="119">
        <v>16</v>
      </c>
      <c r="J11064" s="129"/>
      <c r="K11064" s="129"/>
      <c r="L11064" s="129">
        <v>0</v>
      </c>
      <c r="M11064" s="134" t="s">
        <v>24733</v>
      </c>
    </row>
    <row r="11065" spans="1:13" hidden="1" x14ac:dyDescent="0.25">
      <c r="A11065" s="128"/>
      <c r="B11065" s="2"/>
      <c r="C11065" s="139" t="s">
        <v>11492</v>
      </c>
      <c r="D11065" s="124" t="s">
        <v>11493</v>
      </c>
      <c r="E11065" s="118" t="s">
        <v>48</v>
      </c>
      <c r="F11065" s="124" t="s">
        <v>35249</v>
      </c>
      <c r="G11065" s="118" t="s">
        <v>2</v>
      </c>
      <c r="H11065" s="137">
        <v>43234</v>
      </c>
      <c r="I11065" s="119">
        <v>23.21</v>
      </c>
      <c r="J11065" s="129"/>
      <c r="K11065" s="129"/>
      <c r="L11065" s="129">
        <v>0</v>
      </c>
      <c r="M11065" s="134" t="s">
        <v>24734</v>
      </c>
    </row>
    <row r="11066" spans="1:13" hidden="1" x14ac:dyDescent="0.25">
      <c r="A11066" s="128"/>
      <c r="B11066" s="2"/>
      <c r="C11066" s="139" t="s">
        <v>11494</v>
      </c>
      <c r="D11066" s="124" t="s">
        <v>11495</v>
      </c>
      <c r="E11066" s="118" t="s">
        <v>48</v>
      </c>
      <c r="F11066" s="124" t="s">
        <v>35249</v>
      </c>
      <c r="G11066" s="118" t="s">
        <v>2</v>
      </c>
      <c r="H11066" s="137"/>
      <c r="I11066" s="119"/>
      <c r="J11066" s="129"/>
      <c r="K11066" s="129"/>
      <c r="L11066" s="129">
        <v>0</v>
      </c>
      <c r="M11066" s="134" t="s">
        <v>24735</v>
      </c>
    </row>
    <row r="11067" spans="1:13" hidden="1" x14ac:dyDescent="0.25">
      <c r="A11067" s="128"/>
      <c r="B11067" s="2"/>
      <c r="C11067" s="139" t="s">
        <v>11496</v>
      </c>
      <c r="D11067" s="124" t="s">
        <v>11497</v>
      </c>
      <c r="E11067" s="118" t="s">
        <v>48</v>
      </c>
      <c r="F11067" s="124" t="s">
        <v>35249</v>
      </c>
      <c r="G11067" s="118" t="s">
        <v>235</v>
      </c>
      <c r="H11067" s="137">
        <v>43125</v>
      </c>
      <c r="I11067" s="119">
        <v>23</v>
      </c>
      <c r="J11067" s="129"/>
      <c r="K11067" s="129"/>
      <c r="L11067" s="129">
        <v>0</v>
      </c>
      <c r="M11067" s="134" t="s">
        <v>24736</v>
      </c>
    </row>
    <row r="11068" spans="1:13" hidden="1" x14ac:dyDescent="0.25">
      <c r="A11068" s="128"/>
      <c r="B11068" s="2"/>
      <c r="C11068" s="139" t="s">
        <v>11498</v>
      </c>
      <c r="D11068" s="124" t="s">
        <v>11499</v>
      </c>
      <c r="E11068" s="118" t="s">
        <v>48</v>
      </c>
      <c r="F11068" s="124" t="s">
        <v>35249</v>
      </c>
      <c r="G11068" s="118" t="s">
        <v>2</v>
      </c>
      <c r="H11068" s="137">
        <v>44026</v>
      </c>
      <c r="I11068" s="119">
        <v>628.97</v>
      </c>
      <c r="J11068" s="129"/>
      <c r="K11068" s="129"/>
      <c r="L11068" s="129">
        <v>0</v>
      </c>
      <c r="M11068" s="134" t="s">
        <v>24737</v>
      </c>
    </row>
    <row r="11069" spans="1:13" hidden="1" x14ac:dyDescent="0.25">
      <c r="A11069" s="128"/>
      <c r="B11069" s="2"/>
      <c r="C11069" s="139" t="s">
        <v>11500</v>
      </c>
      <c r="D11069" s="124" t="s">
        <v>11501</v>
      </c>
      <c r="E11069" s="118" t="s">
        <v>48</v>
      </c>
      <c r="F11069" s="124" t="s">
        <v>35249</v>
      </c>
      <c r="G11069" s="118" t="s">
        <v>2</v>
      </c>
      <c r="H11069" s="137">
        <v>44575</v>
      </c>
      <c r="I11069" s="119">
        <v>4716</v>
      </c>
      <c r="J11069" s="129"/>
      <c r="K11069" s="129"/>
      <c r="L11069" s="129">
        <v>0</v>
      </c>
      <c r="M11069" s="134" t="s">
        <v>24738</v>
      </c>
    </row>
    <row r="11070" spans="1:13" hidden="1" x14ac:dyDescent="0.25">
      <c r="A11070" s="128"/>
      <c r="B11070" s="2"/>
      <c r="C11070" s="139" t="s">
        <v>11502</v>
      </c>
      <c r="D11070" s="124" t="s">
        <v>11503</v>
      </c>
      <c r="E11070" s="118" t="s">
        <v>48</v>
      </c>
      <c r="F11070" s="124" t="s">
        <v>35249</v>
      </c>
      <c r="G11070" s="118" t="s">
        <v>2</v>
      </c>
      <c r="H11070" s="137">
        <v>43797</v>
      </c>
      <c r="I11070" s="119">
        <v>645</v>
      </c>
      <c r="J11070" s="129"/>
      <c r="K11070" s="129"/>
      <c r="L11070" s="129">
        <v>0</v>
      </c>
      <c r="M11070" s="134" t="s">
        <v>24739</v>
      </c>
    </row>
    <row r="11071" spans="1:13" hidden="1" x14ac:dyDescent="0.25">
      <c r="A11071" s="128"/>
      <c r="B11071" s="2"/>
      <c r="C11071" s="139" t="s">
        <v>11504</v>
      </c>
      <c r="D11071" s="124" t="s">
        <v>11505</v>
      </c>
      <c r="E11071" s="118" t="s">
        <v>48</v>
      </c>
      <c r="F11071" s="124" t="s">
        <v>35249</v>
      </c>
      <c r="G11071" s="118" t="s">
        <v>34659</v>
      </c>
      <c r="H11071" s="137">
        <v>41824</v>
      </c>
      <c r="I11071" s="119">
        <v>711</v>
      </c>
      <c r="J11071" s="129"/>
      <c r="K11071" s="129"/>
      <c r="L11071" s="129">
        <v>0</v>
      </c>
      <c r="M11071" s="134" t="s">
        <v>24740</v>
      </c>
    </row>
    <row r="11072" spans="1:13" hidden="1" x14ac:dyDescent="0.25">
      <c r="A11072" s="128"/>
      <c r="B11072" s="2"/>
      <c r="C11072" s="139" t="s">
        <v>35205</v>
      </c>
      <c r="D11072" s="124" t="s">
        <v>35395</v>
      </c>
      <c r="E11072" s="118" t="s">
        <v>48</v>
      </c>
      <c r="F11072" s="124" t="s">
        <v>35249</v>
      </c>
      <c r="G11072" s="118" t="s">
        <v>2</v>
      </c>
      <c r="H11072" s="137">
        <v>46029</v>
      </c>
      <c r="I11072" s="119">
        <v>80.25</v>
      </c>
      <c r="J11072" s="129"/>
      <c r="K11072" s="129"/>
      <c r="L11072" s="129">
        <v>0</v>
      </c>
      <c r="M11072" s="134" t="s">
        <v>24741</v>
      </c>
    </row>
    <row r="11073" spans="1:13" hidden="1" x14ac:dyDescent="0.25">
      <c r="A11073" s="128"/>
      <c r="B11073" s="2"/>
      <c r="C11073" s="139" t="s">
        <v>30111</v>
      </c>
      <c r="D11073" s="124" t="s">
        <v>30112</v>
      </c>
      <c r="E11073" s="118" t="s">
        <v>48</v>
      </c>
      <c r="F11073" s="124" t="s">
        <v>35249</v>
      </c>
      <c r="G11073" s="118" t="s">
        <v>2</v>
      </c>
      <c r="H11073" s="137"/>
      <c r="I11073" s="119"/>
      <c r="J11073" s="129"/>
      <c r="K11073" s="129"/>
      <c r="L11073" s="129">
        <v>0</v>
      </c>
      <c r="M11073" s="134" t="s">
        <v>35050</v>
      </c>
    </row>
    <row r="11074" spans="1:13" hidden="1" x14ac:dyDescent="0.25">
      <c r="A11074" s="128"/>
      <c r="B11074" s="2"/>
      <c r="C11074" s="139" t="s">
        <v>11506</v>
      </c>
      <c r="D11074" s="124" t="s">
        <v>11507</v>
      </c>
      <c r="E11074" s="118" t="s">
        <v>48</v>
      </c>
      <c r="F11074" s="124" t="s">
        <v>35249</v>
      </c>
      <c r="G11074" s="118" t="s">
        <v>2</v>
      </c>
      <c r="H11074" s="137"/>
      <c r="I11074" s="119"/>
      <c r="J11074" s="129"/>
      <c r="K11074" s="129"/>
      <c r="L11074" s="129">
        <v>0</v>
      </c>
      <c r="M11074" s="134" t="s">
        <v>35109</v>
      </c>
    </row>
    <row r="11075" spans="1:13" hidden="1" x14ac:dyDescent="0.25">
      <c r="A11075" s="128"/>
      <c r="B11075" s="2"/>
      <c r="C11075" s="139" t="s">
        <v>11508</v>
      </c>
      <c r="D11075" s="124" t="s">
        <v>11509</v>
      </c>
      <c r="E11075" s="118" t="s">
        <v>48</v>
      </c>
      <c r="F11075" s="124" t="s">
        <v>35249</v>
      </c>
      <c r="G11075" s="118" t="s">
        <v>2</v>
      </c>
      <c r="H11075" s="137">
        <v>43801</v>
      </c>
      <c r="I11075" s="119">
        <v>1254.6600000000001</v>
      </c>
      <c r="J11075" s="129"/>
      <c r="K11075" s="129"/>
      <c r="L11075" s="129">
        <v>0</v>
      </c>
      <c r="M11075" s="134" t="s">
        <v>24742</v>
      </c>
    </row>
    <row r="11076" spans="1:13" hidden="1" x14ac:dyDescent="0.25">
      <c r="A11076" s="128"/>
      <c r="B11076" s="2"/>
      <c r="C11076" s="139" t="s">
        <v>11510</v>
      </c>
      <c r="D11076" s="124" t="s">
        <v>11511</v>
      </c>
      <c r="E11076" s="118" t="s">
        <v>48</v>
      </c>
      <c r="F11076" s="124" t="s">
        <v>35249</v>
      </c>
      <c r="G11076" s="118" t="s">
        <v>2</v>
      </c>
      <c r="H11076" s="137">
        <v>44867</v>
      </c>
      <c r="I11076" s="119">
        <v>33</v>
      </c>
      <c r="J11076" s="129"/>
      <c r="K11076" s="129"/>
      <c r="L11076" s="129">
        <v>0</v>
      </c>
      <c r="M11076" s="134" t="s">
        <v>32132</v>
      </c>
    </row>
    <row r="11077" spans="1:13" hidden="1" x14ac:dyDescent="0.25">
      <c r="A11077" s="128"/>
      <c r="B11077" s="2"/>
      <c r="C11077" s="139" t="s">
        <v>34945</v>
      </c>
      <c r="D11077" s="124" t="s">
        <v>34946</v>
      </c>
      <c r="E11077" s="118" t="s">
        <v>48</v>
      </c>
      <c r="F11077" s="124" t="s">
        <v>35249</v>
      </c>
      <c r="G11077" s="118" t="s">
        <v>2</v>
      </c>
      <c r="H11077" s="137">
        <v>46036</v>
      </c>
      <c r="I11077" s="119">
        <v>47</v>
      </c>
      <c r="J11077" s="129"/>
      <c r="K11077" s="129"/>
      <c r="L11077" s="129">
        <v>0</v>
      </c>
      <c r="M11077" s="134" t="s">
        <v>24743</v>
      </c>
    </row>
    <row r="11078" spans="1:13" hidden="1" x14ac:dyDescent="0.25">
      <c r="A11078" s="128"/>
      <c r="B11078" s="2"/>
      <c r="C11078" s="139" t="s">
        <v>11512</v>
      </c>
      <c r="D11078" s="124" t="s">
        <v>11513</v>
      </c>
      <c r="E11078" s="118" t="s">
        <v>48</v>
      </c>
      <c r="F11078" s="124" t="s">
        <v>35249</v>
      </c>
      <c r="G11078" s="118" t="s">
        <v>34659</v>
      </c>
      <c r="H11078" s="137">
        <v>41829</v>
      </c>
      <c r="I11078" s="119">
        <v>717.6</v>
      </c>
      <c r="J11078" s="129"/>
      <c r="K11078" s="129"/>
      <c r="L11078" s="129">
        <v>0</v>
      </c>
      <c r="M11078" s="134" t="s">
        <v>24744</v>
      </c>
    </row>
    <row r="11079" spans="1:13" hidden="1" x14ac:dyDescent="0.25">
      <c r="A11079" s="128"/>
      <c r="B11079" s="2"/>
      <c r="C11079" s="139" t="s">
        <v>11514</v>
      </c>
      <c r="D11079" s="124" t="s">
        <v>11515</v>
      </c>
      <c r="E11079" s="118" t="s">
        <v>48</v>
      </c>
      <c r="F11079" s="124" t="s">
        <v>35249</v>
      </c>
      <c r="G11079" s="118" t="s">
        <v>34659</v>
      </c>
      <c r="H11079" s="137">
        <v>41557</v>
      </c>
      <c r="I11079" s="119">
        <v>497.85</v>
      </c>
      <c r="J11079" s="129"/>
      <c r="K11079" s="129"/>
      <c r="L11079" s="129">
        <v>0</v>
      </c>
      <c r="M11079" s="134" t="s">
        <v>24745</v>
      </c>
    </row>
    <row r="11080" spans="1:13" hidden="1" x14ac:dyDescent="0.25">
      <c r="A11080" s="128"/>
      <c r="B11080" s="2"/>
      <c r="C11080" s="139" t="s">
        <v>11516</v>
      </c>
      <c r="D11080" s="124" t="s">
        <v>11517</v>
      </c>
      <c r="E11080" s="118" t="s">
        <v>48</v>
      </c>
      <c r="F11080" s="124" t="s">
        <v>35249</v>
      </c>
      <c r="G11080" s="118" t="s">
        <v>2</v>
      </c>
      <c r="H11080" s="137">
        <v>43182</v>
      </c>
      <c r="I11080" s="119">
        <v>160.22</v>
      </c>
      <c r="J11080" s="129"/>
      <c r="K11080" s="129"/>
      <c r="L11080" s="129">
        <v>0</v>
      </c>
      <c r="M11080" s="134" t="s">
        <v>24746</v>
      </c>
    </row>
    <row r="11081" spans="1:13" hidden="1" x14ac:dyDescent="0.25">
      <c r="A11081" s="128"/>
      <c r="B11081" s="2"/>
      <c r="C11081" s="139" t="s">
        <v>11518</v>
      </c>
      <c r="D11081" s="124" t="s">
        <v>11519</v>
      </c>
      <c r="E11081" s="118" t="s">
        <v>48</v>
      </c>
      <c r="F11081" s="124" t="s">
        <v>35249</v>
      </c>
      <c r="G11081" s="118" t="s">
        <v>2</v>
      </c>
      <c r="H11081" s="137">
        <v>43369</v>
      </c>
      <c r="I11081" s="119">
        <v>26.33</v>
      </c>
      <c r="J11081" s="129"/>
      <c r="K11081" s="129"/>
      <c r="L11081" s="129">
        <v>0</v>
      </c>
      <c r="M11081" s="134" t="s">
        <v>24747</v>
      </c>
    </row>
    <row r="11082" spans="1:13" hidden="1" x14ac:dyDescent="0.25">
      <c r="A11082" s="128"/>
      <c r="B11082" s="2"/>
      <c r="C11082" s="139" t="s">
        <v>11520</v>
      </c>
      <c r="D11082" s="124" t="s">
        <v>11521</v>
      </c>
      <c r="E11082" s="118" t="s">
        <v>48</v>
      </c>
      <c r="F11082" s="124" t="s">
        <v>35249</v>
      </c>
      <c r="G11082" s="118" t="s">
        <v>2</v>
      </c>
      <c r="H11082" s="137"/>
      <c r="I11082" s="119"/>
      <c r="J11082" s="129"/>
      <c r="K11082" s="129"/>
      <c r="L11082" s="129">
        <v>0</v>
      </c>
      <c r="M11082" s="134" t="s">
        <v>24748</v>
      </c>
    </row>
    <row r="11083" spans="1:13" hidden="1" x14ac:dyDescent="0.25">
      <c r="A11083" s="128"/>
      <c r="B11083" s="2"/>
      <c r="C11083" s="139" t="s">
        <v>11522</v>
      </c>
      <c r="D11083" s="124" t="s">
        <v>11523</v>
      </c>
      <c r="E11083" s="118" t="s">
        <v>48</v>
      </c>
      <c r="F11083" s="124" t="s">
        <v>35249</v>
      </c>
      <c r="G11083" s="118" t="s">
        <v>2</v>
      </c>
      <c r="H11083" s="137"/>
      <c r="I11083" s="119"/>
      <c r="J11083" s="129"/>
      <c r="K11083" s="129"/>
      <c r="L11083" s="129">
        <v>0</v>
      </c>
      <c r="M11083" s="134" t="s">
        <v>24749</v>
      </c>
    </row>
    <row r="11084" spans="1:13" hidden="1" x14ac:dyDescent="0.25">
      <c r="A11084" s="128"/>
      <c r="B11084" s="2"/>
      <c r="C11084" s="139" t="s">
        <v>11524</v>
      </c>
      <c r="D11084" s="124" t="s">
        <v>11525</v>
      </c>
      <c r="E11084" s="118" t="s">
        <v>48</v>
      </c>
      <c r="F11084" s="124" t="s">
        <v>35249</v>
      </c>
      <c r="G11084" s="118" t="s">
        <v>2</v>
      </c>
      <c r="H11084" s="137"/>
      <c r="I11084" s="119"/>
      <c r="J11084" s="129"/>
      <c r="K11084" s="129"/>
      <c r="L11084" s="129">
        <v>0</v>
      </c>
      <c r="M11084" s="134" t="s">
        <v>24750</v>
      </c>
    </row>
    <row r="11085" spans="1:13" hidden="1" x14ac:dyDescent="0.25">
      <c r="A11085" s="128"/>
      <c r="B11085" s="2"/>
      <c r="C11085" s="139" t="s">
        <v>28901</v>
      </c>
      <c r="D11085" s="124" t="s">
        <v>28902</v>
      </c>
      <c r="E11085" s="118" t="s">
        <v>48</v>
      </c>
      <c r="F11085" s="124" t="s">
        <v>35249</v>
      </c>
      <c r="G11085" s="118" t="s">
        <v>2</v>
      </c>
      <c r="H11085" s="137"/>
      <c r="I11085" s="119"/>
      <c r="J11085" s="129"/>
      <c r="K11085" s="129"/>
      <c r="L11085" s="129">
        <v>0</v>
      </c>
      <c r="M11085" s="134" t="s">
        <v>24751</v>
      </c>
    </row>
    <row r="11086" spans="1:13" hidden="1" x14ac:dyDescent="0.25">
      <c r="A11086" s="128"/>
      <c r="B11086" s="2"/>
      <c r="C11086" s="139" t="s">
        <v>11526</v>
      </c>
      <c r="D11086" s="124" t="s">
        <v>11527</v>
      </c>
      <c r="E11086" s="118" t="s">
        <v>48</v>
      </c>
      <c r="F11086" s="124" t="s">
        <v>35249</v>
      </c>
      <c r="G11086" s="118" t="s">
        <v>2</v>
      </c>
      <c r="H11086" s="137">
        <v>45813</v>
      </c>
      <c r="I11086" s="119">
        <v>17.5</v>
      </c>
      <c r="J11086" s="129"/>
      <c r="K11086" s="129"/>
      <c r="L11086" s="129">
        <v>0</v>
      </c>
      <c r="M11086" s="134" t="s">
        <v>11969</v>
      </c>
    </row>
    <row r="11087" spans="1:13" hidden="1" x14ac:dyDescent="0.25">
      <c r="A11087" s="128"/>
      <c r="B11087" s="2"/>
      <c r="C11087" s="139" t="s">
        <v>11528</v>
      </c>
      <c r="D11087" s="124" t="s">
        <v>11529</v>
      </c>
      <c r="E11087" s="118" t="s">
        <v>48</v>
      </c>
      <c r="F11087" s="124" t="s">
        <v>35249</v>
      </c>
      <c r="G11087" s="118" t="s">
        <v>235</v>
      </c>
      <c r="H11087" s="137">
        <v>45806</v>
      </c>
      <c r="I11087" s="119">
        <v>8.85</v>
      </c>
      <c r="J11087" s="129"/>
      <c r="K11087" s="129"/>
      <c r="L11087" s="129">
        <v>0</v>
      </c>
      <c r="M11087" s="134" t="s">
        <v>24752</v>
      </c>
    </row>
    <row r="11088" spans="1:13" hidden="1" x14ac:dyDescent="0.25">
      <c r="A11088" s="128"/>
      <c r="B11088" s="2"/>
      <c r="C11088" s="139" t="s">
        <v>11530</v>
      </c>
      <c r="D11088" s="124" t="s">
        <v>11531</v>
      </c>
      <c r="E11088" s="118" t="s">
        <v>48</v>
      </c>
      <c r="F11088" s="124" t="s">
        <v>35249</v>
      </c>
      <c r="G11088" s="118" t="s">
        <v>235</v>
      </c>
      <c r="H11088" s="137">
        <v>45806</v>
      </c>
      <c r="I11088" s="119">
        <v>7.67</v>
      </c>
      <c r="J11088" s="129"/>
      <c r="K11088" s="129"/>
      <c r="L11088" s="129">
        <v>0</v>
      </c>
      <c r="M11088" s="134" t="s">
        <v>24753</v>
      </c>
    </row>
    <row r="11089" spans="1:13" hidden="1" x14ac:dyDescent="0.25">
      <c r="A11089" s="128"/>
      <c r="B11089" s="2"/>
      <c r="C11089" s="139" t="s">
        <v>11532</v>
      </c>
      <c r="D11089" s="124" t="s">
        <v>11533</v>
      </c>
      <c r="E11089" s="118" t="s">
        <v>48</v>
      </c>
      <c r="F11089" s="124" t="s">
        <v>35249</v>
      </c>
      <c r="G11089" s="118" t="s">
        <v>6</v>
      </c>
      <c r="H11089" s="137">
        <v>43208</v>
      </c>
      <c r="I11089" s="119">
        <v>80</v>
      </c>
      <c r="J11089" s="129"/>
      <c r="K11089" s="129"/>
      <c r="L11089" s="129">
        <v>0</v>
      </c>
      <c r="M11089" s="134" t="s">
        <v>24754</v>
      </c>
    </row>
    <row r="11090" spans="1:13" hidden="1" x14ac:dyDescent="0.25">
      <c r="A11090" s="128"/>
      <c r="B11090" s="2"/>
      <c r="C11090" s="139" t="s">
        <v>11534</v>
      </c>
      <c r="D11090" s="124" t="s">
        <v>11535</v>
      </c>
      <c r="E11090" s="118" t="s">
        <v>48</v>
      </c>
      <c r="F11090" s="124" t="s">
        <v>35249</v>
      </c>
      <c r="G11090" s="118" t="s">
        <v>6</v>
      </c>
      <c r="H11090" s="137">
        <v>41668</v>
      </c>
      <c r="I11090" s="119">
        <v>92.8</v>
      </c>
      <c r="J11090" s="129"/>
      <c r="K11090" s="129"/>
      <c r="L11090" s="129">
        <v>0</v>
      </c>
      <c r="M11090" s="134" t="s">
        <v>24755</v>
      </c>
    </row>
    <row r="11091" spans="1:13" hidden="1" x14ac:dyDescent="0.25">
      <c r="A11091" s="128"/>
      <c r="B11091" s="2"/>
      <c r="C11091" s="139" t="s">
        <v>28862</v>
      </c>
      <c r="D11091" s="124" t="s">
        <v>28863</v>
      </c>
      <c r="E11091" s="118" t="s">
        <v>48</v>
      </c>
      <c r="F11091" s="124" t="s">
        <v>35249</v>
      </c>
      <c r="G11091" s="118" t="s">
        <v>2</v>
      </c>
      <c r="H11091" s="137">
        <v>44957</v>
      </c>
      <c r="I11091" s="119">
        <v>36</v>
      </c>
      <c r="J11091" s="129"/>
      <c r="K11091" s="129"/>
      <c r="L11091" s="129">
        <v>0</v>
      </c>
      <c r="M11091" s="134" t="s">
        <v>24756</v>
      </c>
    </row>
    <row r="11092" spans="1:13" hidden="1" x14ac:dyDescent="0.25">
      <c r="A11092" s="128"/>
      <c r="B11092" s="2"/>
      <c r="C11092" s="139" t="s">
        <v>11536</v>
      </c>
      <c r="D11092" s="124" t="s">
        <v>11537</v>
      </c>
      <c r="E11092" s="118" t="s">
        <v>48</v>
      </c>
      <c r="F11092" s="124" t="s">
        <v>35249</v>
      </c>
      <c r="G11092" s="118" t="s">
        <v>2</v>
      </c>
      <c r="H11092" s="137">
        <v>43546</v>
      </c>
      <c r="I11092" s="119">
        <v>16.760000000000002</v>
      </c>
      <c r="J11092" s="129"/>
      <c r="K11092" s="129"/>
      <c r="L11092" s="129">
        <v>0</v>
      </c>
      <c r="M11092" s="134" t="s">
        <v>24757</v>
      </c>
    </row>
    <row r="11093" spans="1:13" hidden="1" x14ac:dyDescent="0.25">
      <c r="A11093" s="128"/>
      <c r="B11093" s="2"/>
      <c r="C11093" s="139" t="s">
        <v>11538</v>
      </c>
      <c r="D11093" s="124" t="s">
        <v>11539</v>
      </c>
      <c r="E11093" s="118" t="s">
        <v>48</v>
      </c>
      <c r="F11093" s="124" t="s">
        <v>35249</v>
      </c>
      <c r="G11093" s="118" t="s">
        <v>2</v>
      </c>
      <c r="H11093" s="137">
        <v>41563</v>
      </c>
      <c r="I11093" s="119">
        <v>11.15</v>
      </c>
      <c r="J11093" s="129"/>
      <c r="K11093" s="129"/>
      <c r="L11093" s="129">
        <v>0</v>
      </c>
      <c r="M11093" s="134" t="s">
        <v>24758</v>
      </c>
    </row>
    <row r="11094" spans="1:13" hidden="1" x14ac:dyDescent="0.25">
      <c r="A11094" s="128"/>
      <c r="B11094" s="2"/>
      <c r="C11094" s="139" t="s">
        <v>11540</v>
      </c>
      <c r="D11094" s="124" t="s">
        <v>11541</v>
      </c>
      <c r="E11094" s="118" t="s">
        <v>48</v>
      </c>
      <c r="F11094" s="124" t="s">
        <v>35249</v>
      </c>
      <c r="G11094" s="118" t="s">
        <v>2</v>
      </c>
      <c r="H11094" s="137">
        <v>45464</v>
      </c>
      <c r="I11094" s="119">
        <v>44.78</v>
      </c>
      <c r="J11094" s="129"/>
      <c r="K11094" s="129"/>
      <c r="L11094" s="129">
        <v>0</v>
      </c>
      <c r="M11094" s="134" t="s">
        <v>24759</v>
      </c>
    </row>
    <row r="11095" spans="1:13" hidden="1" x14ac:dyDescent="0.25">
      <c r="A11095" s="128"/>
      <c r="B11095" s="2"/>
      <c r="C11095" s="139" t="s">
        <v>11542</v>
      </c>
      <c r="D11095" s="124" t="s">
        <v>11543</v>
      </c>
      <c r="E11095" s="118" t="s">
        <v>48</v>
      </c>
      <c r="F11095" s="124" t="s">
        <v>35249</v>
      </c>
      <c r="G11095" s="118" t="s">
        <v>2</v>
      </c>
      <c r="H11095" s="137">
        <v>41556</v>
      </c>
      <c r="I11095" s="119">
        <v>20.94</v>
      </c>
      <c r="J11095" s="129"/>
      <c r="K11095" s="129"/>
      <c r="L11095" s="129">
        <v>0</v>
      </c>
      <c r="M11095" s="134" t="s">
        <v>24760</v>
      </c>
    </row>
    <row r="11096" spans="1:13" hidden="1" x14ac:dyDescent="0.25">
      <c r="A11096" s="128"/>
      <c r="B11096" s="2"/>
      <c r="C11096" s="139" t="s">
        <v>11544</v>
      </c>
      <c r="D11096" s="124" t="s">
        <v>11545</v>
      </c>
      <c r="E11096" s="118" t="s">
        <v>48</v>
      </c>
      <c r="F11096" s="124" t="s">
        <v>35249</v>
      </c>
      <c r="G11096" s="118" t="s">
        <v>2</v>
      </c>
      <c r="H11096" s="137">
        <v>41556</v>
      </c>
      <c r="I11096" s="119">
        <v>59.84</v>
      </c>
      <c r="J11096" s="129"/>
      <c r="K11096" s="129"/>
      <c r="L11096" s="129">
        <v>0</v>
      </c>
      <c r="M11096" s="134" t="s">
        <v>24761</v>
      </c>
    </row>
    <row r="11097" spans="1:13" hidden="1" x14ac:dyDescent="0.25">
      <c r="A11097" s="128"/>
      <c r="B11097" s="2"/>
      <c r="C11097" s="139" t="s">
        <v>11546</v>
      </c>
      <c r="D11097" s="124" t="s">
        <v>11547</v>
      </c>
      <c r="E11097" s="118" t="s">
        <v>48</v>
      </c>
      <c r="F11097" s="124" t="s">
        <v>35249</v>
      </c>
      <c r="G11097" s="118" t="s">
        <v>2</v>
      </c>
      <c r="H11097" s="137">
        <v>45464</v>
      </c>
      <c r="I11097" s="119">
        <v>124</v>
      </c>
      <c r="J11097" s="129"/>
      <c r="K11097" s="129"/>
      <c r="L11097" s="129">
        <v>0</v>
      </c>
      <c r="M11097" s="134"/>
    </row>
    <row r="11098" spans="1:13" hidden="1" x14ac:dyDescent="0.25">
      <c r="A11098" s="128"/>
      <c r="B11098" s="2"/>
      <c r="C11098" s="139" t="s">
        <v>11548</v>
      </c>
      <c r="D11098" s="124" t="s">
        <v>11549</v>
      </c>
      <c r="E11098" s="118" t="s">
        <v>48</v>
      </c>
      <c r="F11098" s="124" t="s">
        <v>35249</v>
      </c>
      <c r="G11098" s="118" t="s">
        <v>2</v>
      </c>
      <c r="H11098" s="137">
        <v>43194</v>
      </c>
      <c r="I11098" s="119">
        <v>337.5</v>
      </c>
      <c r="J11098" s="129"/>
      <c r="K11098" s="129"/>
      <c r="L11098" s="129">
        <v>0</v>
      </c>
      <c r="M11098" s="134" t="s">
        <v>24762</v>
      </c>
    </row>
    <row r="11099" spans="1:13" hidden="1" x14ac:dyDescent="0.25">
      <c r="A11099" s="128"/>
      <c r="B11099" s="2"/>
      <c r="C11099" s="139" t="s">
        <v>11550</v>
      </c>
      <c r="D11099" s="124" t="s">
        <v>11551</v>
      </c>
      <c r="E11099" s="118" t="s">
        <v>48</v>
      </c>
      <c r="F11099" s="124" t="s">
        <v>35249</v>
      </c>
      <c r="G11099" s="118" t="s">
        <v>2</v>
      </c>
      <c r="H11099" s="137">
        <v>44495</v>
      </c>
      <c r="I11099" s="119">
        <v>950</v>
      </c>
      <c r="J11099" s="129"/>
      <c r="K11099" s="129"/>
      <c r="L11099" s="129">
        <v>0</v>
      </c>
      <c r="M11099" s="134" t="s">
        <v>24763</v>
      </c>
    </row>
    <row r="11100" spans="1:13" hidden="1" x14ac:dyDescent="0.25">
      <c r="A11100" s="128"/>
      <c r="B11100" s="2"/>
      <c r="C11100" s="139" t="s">
        <v>11552</v>
      </c>
      <c r="D11100" s="124" t="s">
        <v>11553</v>
      </c>
      <c r="E11100" s="118" t="s">
        <v>48</v>
      </c>
      <c r="F11100" s="124" t="s">
        <v>35249</v>
      </c>
      <c r="G11100" s="118" t="s">
        <v>2</v>
      </c>
      <c r="H11100" s="137">
        <v>43711</v>
      </c>
      <c r="I11100" s="119">
        <v>40.950000000000003</v>
      </c>
      <c r="J11100" s="129"/>
      <c r="K11100" s="129"/>
      <c r="L11100" s="129">
        <v>0</v>
      </c>
      <c r="M11100" s="134" t="s">
        <v>24764</v>
      </c>
    </row>
    <row r="11101" spans="1:13" hidden="1" x14ac:dyDescent="0.25">
      <c r="A11101" s="128"/>
      <c r="B11101" s="2"/>
      <c r="C11101" s="139" t="s">
        <v>30984</v>
      </c>
      <c r="D11101" s="124" t="s">
        <v>30985</v>
      </c>
      <c r="E11101" s="118" t="s">
        <v>48</v>
      </c>
      <c r="F11101" s="124" t="s">
        <v>35249</v>
      </c>
      <c r="G11101" s="118" t="s">
        <v>2</v>
      </c>
      <c r="H11101" s="137"/>
      <c r="I11101" s="119"/>
      <c r="J11101" s="129"/>
      <c r="K11101" s="129"/>
      <c r="L11101" s="129">
        <v>0</v>
      </c>
      <c r="M11101" s="134" t="s">
        <v>24765</v>
      </c>
    </row>
    <row r="11102" spans="1:13" hidden="1" x14ac:dyDescent="0.25">
      <c r="A11102" s="128"/>
      <c r="B11102" s="2"/>
      <c r="C11102" s="139" t="s">
        <v>11554</v>
      </c>
      <c r="D11102" s="124" t="s">
        <v>11555</v>
      </c>
      <c r="E11102" s="118" t="s">
        <v>48</v>
      </c>
      <c r="F11102" s="124" t="s">
        <v>35249</v>
      </c>
      <c r="G11102" s="118" t="s">
        <v>2</v>
      </c>
      <c r="H11102" s="137">
        <v>44245</v>
      </c>
      <c r="I11102" s="119">
        <v>1559.25</v>
      </c>
      <c r="J11102" s="129"/>
      <c r="K11102" s="129"/>
      <c r="L11102" s="129">
        <v>0</v>
      </c>
      <c r="M11102" s="134" t="s">
        <v>24766</v>
      </c>
    </row>
    <row r="11103" spans="1:13" hidden="1" x14ac:dyDescent="0.25">
      <c r="A11103" s="128"/>
      <c r="B11103" s="2"/>
      <c r="C11103" s="139" t="s">
        <v>11556</v>
      </c>
      <c r="D11103" s="124" t="s">
        <v>11557</v>
      </c>
      <c r="E11103" s="118" t="s">
        <v>48</v>
      </c>
      <c r="F11103" s="124" t="s">
        <v>35249</v>
      </c>
      <c r="G11103" s="118" t="s">
        <v>2</v>
      </c>
      <c r="H11103" s="137">
        <v>43182</v>
      </c>
      <c r="I11103" s="119">
        <v>223.22</v>
      </c>
      <c r="J11103" s="129"/>
      <c r="K11103" s="129"/>
      <c r="L11103" s="129">
        <v>0</v>
      </c>
      <c r="M11103" s="134" t="s">
        <v>24767</v>
      </c>
    </row>
    <row r="11104" spans="1:13" hidden="1" x14ac:dyDescent="0.25">
      <c r="A11104" s="128"/>
      <c r="B11104" s="2"/>
      <c r="C11104" s="139" t="s">
        <v>11558</v>
      </c>
      <c r="D11104" s="124" t="s">
        <v>11559</v>
      </c>
      <c r="E11104" s="118" t="s">
        <v>48</v>
      </c>
      <c r="F11104" s="124" t="s">
        <v>35249</v>
      </c>
      <c r="G11104" s="118" t="s">
        <v>34659</v>
      </c>
      <c r="H11104" s="137"/>
      <c r="I11104" s="119"/>
      <c r="J11104" s="129"/>
      <c r="K11104" s="129"/>
      <c r="L11104" s="129">
        <v>0</v>
      </c>
      <c r="M11104" s="134" t="s">
        <v>34973</v>
      </c>
    </row>
    <row r="11105" spans="1:13" hidden="1" x14ac:dyDescent="0.25">
      <c r="A11105" s="128"/>
      <c r="B11105" s="2"/>
      <c r="C11105" s="139" t="s">
        <v>33271</v>
      </c>
      <c r="D11105" s="124" t="s">
        <v>33272</v>
      </c>
      <c r="E11105" s="118" t="s">
        <v>48</v>
      </c>
      <c r="F11105" s="124" t="s">
        <v>35249</v>
      </c>
      <c r="G11105" s="118" t="s">
        <v>30</v>
      </c>
      <c r="H11105" s="137"/>
      <c r="I11105" s="119"/>
      <c r="J11105" s="129"/>
      <c r="K11105" s="129"/>
      <c r="L11105" s="129">
        <v>0</v>
      </c>
      <c r="M11105" s="134" t="s">
        <v>34973</v>
      </c>
    </row>
    <row r="11106" spans="1:13" hidden="1" x14ac:dyDescent="0.25">
      <c r="A11106" s="128"/>
      <c r="B11106" s="2"/>
      <c r="C11106" s="139" t="s">
        <v>11560</v>
      </c>
      <c r="D11106" s="124" t="s">
        <v>11561</v>
      </c>
      <c r="E11106" s="118" t="s">
        <v>48</v>
      </c>
      <c r="F11106" s="124" t="s">
        <v>35249</v>
      </c>
      <c r="G11106" s="118" t="s">
        <v>30</v>
      </c>
      <c r="H11106" s="137">
        <v>42291</v>
      </c>
      <c r="I11106" s="119">
        <v>270</v>
      </c>
      <c r="J11106" s="129"/>
      <c r="K11106" s="129"/>
      <c r="L11106" s="129">
        <v>0</v>
      </c>
      <c r="M11106" s="134" t="s">
        <v>24768</v>
      </c>
    </row>
    <row r="11107" spans="1:13" hidden="1" x14ac:dyDescent="0.25">
      <c r="A11107" s="128"/>
      <c r="B11107" s="2"/>
      <c r="C11107" s="139" t="s">
        <v>29890</v>
      </c>
      <c r="D11107" s="124" t="s">
        <v>29891</v>
      </c>
      <c r="E11107" s="118" t="s">
        <v>48</v>
      </c>
      <c r="F11107" s="124" t="s">
        <v>35249</v>
      </c>
      <c r="G11107" s="118" t="s">
        <v>2</v>
      </c>
      <c r="H11107" s="137"/>
      <c r="I11107" s="119"/>
      <c r="J11107" s="129"/>
      <c r="K11107" s="129"/>
      <c r="L11107" s="129">
        <v>0</v>
      </c>
      <c r="M11107" s="134" t="s">
        <v>24769</v>
      </c>
    </row>
    <row r="11108" spans="1:13" hidden="1" x14ac:dyDescent="0.25">
      <c r="A11108" s="128"/>
      <c r="B11108" s="2"/>
      <c r="C11108" s="139" t="s">
        <v>11562</v>
      </c>
      <c r="D11108" s="124" t="s">
        <v>11563</v>
      </c>
      <c r="E11108" s="118" t="s">
        <v>48</v>
      </c>
      <c r="F11108" s="124" t="s">
        <v>35249</v>
      </c>
      <c r="G11108" s="118" t="s">
        <v>2</v>
      </c>
      <c r="H11108" s="137">
        <v>44501</v>
      </c>
      <c r="I11108" s="119">
        <v>85</v>
      </c>
      <c r="J11108" s="129"/>
      <c r="K11108" s="129"/>
      <c r="L11108" s="129">
        <v>0</v>
      </c>
      <c r="M11108" s="134" t="s">
        <v>24770</v>
      </c>
    </row>
    <row r="11109" spans="1:13" hidden="1" x14ac:dyDescent="0.25">
      <c r="A11109" s="128"/>
      <c r="B11109" s="2"/>
      <c r="C11109" s="139" t="s">
        <v>11564</v>
      </c>
      <c r="D11109" s="124" t="s">
        <v>11565</v>
      </c>
      <c r="E11109" s="118" t="s">
        <v>48</v>
      </c>
      <c r="F11109" s="124" t="s">
        <v>35249</v>
      </c>
      <c r="G11109" s="118" t="s">
        <v>2</v>
      </c>
      <c r="H11109" s="137">
        <v>46029</v>
      </c>
      <c r="I11109" s="119">
        <v>97</v>
      </c>
      <c r="J11109" s="129"/>
      <c r="K11109" s="129"/>
      <c r="L11109" s="129">
        <v>0</v>
      </c>
      <c r="M11109" s="134"/>
    </row>
    <row r="11110" spans="1:13" hidden="1" x14ac:dyDescent="0.25">
      <c r="A11110" s="128"/>
      <c r="B11110" s="2"/>
      <c r="C11110" s="139" t="s">
        <v>11566</v>
      </c>
      <c r="D11110" s="124" t="s">
        <v>11567</v>
      </c>
      <c r="E11110" s="118" t="s">
        <v>48</v>
      </c>
      <c r="F11110" s="124" t="s">
        <v>35249</v>
      </c>
      <c r="G11110" s="118" t="s">
        <v>2</v>
      </c>
      <c r="H11110" s="137">
        <v>46007</v>
      </c>
      <c r="I11110" s="119">
        <v>3.3</v>
      </c>
      <c r="J11110" s="129"/>
      <c r="K11110" s="129"/>
      <c r="L11110" s="129">
        <v>0</v>
      </c>
      <c r="M11110" s="134" t="s">
        <v>24771</v>
      </c>
    </row>
    <row r="11111" spans="1:13" hidden="1" x14ac:dyDescent="0.25">
      <c r="A11111" s="128"/>
      <c r="B11111" s="2"/>
      <c r="C11111" s="139" t="s">
        <v>11568</v>
      </c>
      <c r="D11111" s="124" t="s">
        <v>11569</v>
      </c>
      <c r="E11111" s="118" t="s">
        <v>48</v>
      </c>
      <c r="F11111" s="124" t="s">
        <v>35249</v>
      </c>
      <c r="G11111" s="118" t="s">
        <v>2</v>
      </c>
      <c r="H11111" s="137">
        <v>43915</v>
      </c>
      <c r="I11111" s="119">
        <v>16</v>
      </c>
      <c r="J11111" s="129"/>
      <c r="K11111" s="129"/>
      <c r="L11111" s="129">
        <v>0</v>
      </c>
      <c r="M11111" s="134" t="s">
        <v>24771</v>
      </c>
    </row>
    <row r="11112" spans="1:13" hidden="1" x14ac:dyDescent="0.25">
      <c r="A11112" s="128"/>
      <c r="B11112" s="2"/>
      <c r="C11112" s="139" t="s">
        <v>31516</v>
      </c>
      <c r="D11112" s="124" t="s">
        <v>31517</v>
      </c>
      <c r="E11112" s="118" t="s">
        <v>48</v>
      </c>
      <c r="F11112" s="124" t="s">
        <v>35249</v>
      </c>
      <c r="G11112" s="118" t="s">
        <v>2</v>
      </c>
      <c r="H11112" s="137"/>
      <c r="I11112" s="119"/>
      <c r="J11112" s="129"/>
      <c r="K11112" s="129"/>
      <c r="L11112" s="129">
        <v>0</v>
      </c>
      <c r="M11112" s="134" t="s">
        <v>24771</v>
      </c>
    </row>
    <row r="11113" spans="1:13" hidden="1" x14ac:dyDescent="0.25">
      <c r="A11113" s="128"/>
      <c r="B11113" s="2"/>
      <c r="C11113" s="139" t="s">
        <v>30641</v>
      </c>
      <c r="D11113" s="124" t="s">
        <v>30642</v>
      </c>
      <c r="E11113" s="118" t="s">
        <v>48</v>
      </c>
      <c r="F11113" s="124" t="s">
        <v>35249</v>
      </c>
      <c r="G11113" s="118" t="s">
        <v>2</v>
      </c>
      <c r="H11113" s="137"/>
      <c r="I11113" s="119"/>
      <c r="J11113" s="129"/>
      <c r="K11113" s="129"/>
      <c r="L11113" s="129">
        <v>0</v>
      </c>
      <c r="M11113" s="134" t="s">
        <v>24771</v>
      </c>
    </row>
    <row r="11114" spans="1:13" hidden="1" x14ac:dyDescent="0.25">
      <c r="A11114" s="128"/>
      <c r="B11114" s="2"/>
      <c r="C11114" s="139" t="s">
        <v>30457</v>
      </c>
      <c r="D11114" s="124" t="s">
        <v>30458</v>
      </c>
      <c r="E11114" s="118" t="s">
        <v>48</v>
      </c>
      <c r="F11114" s="124" t="s">
        <v>35249</v>
      </c>
      <c r="G11114" s="118" t="s">
        <v>2</v>
      </c>
      <c r="H11114" s="137"/>
      <c r="I11114" s="119"/>
      <c r="J11114" s="129"/>
      <c r="K11114" s="129"/>
      <c r="L11114" s="129">
        <v>0</v>
      </c>
      <c r="M11114" s="134" t="s">
        <v>24771</v>
      </c>
    </row>
    <row r="11115" spans="1:13" hidden="1" x14ac:dyDescent="0.25">
      <c r="A11115" s="128"/>
      <c r="B11115" s="2"/>
      <c r="C11115" s="139" t="s">
        <v>32127</v>
      </c>
      <c r="D11115" s="124" t="s">
        <v>32128</v>
      </c>
      <c r="E11115" s="118" t="s">
        <v>48</v>
      </c>
      <c r="F11115" s="124" t="s">
        <v>35249</v>
      </c>
      <c r="G11115" s="118" t="s">
        <v>2</v>
      </c>
      <c r="H11115" s="137"/>
      <c r="I11115" s="119"/>
      <c r="J11115" s="129"/>
      <c r="K11115" s="129"/>
      <c r="L11115" s="129">
        <v>0</v>
      </c>
      <c r="M11115" s="134" t="s">
        <v>24771</v>
      </c>
    </row>
    <row r="11116" spans="1:13" hidden="1" x14ac:dyDescent="0.25">
      <c r="A11116" s="128"/>
      <c r="B11116" s="2"/>
      <c r="C11116" s="139" t="s">
        <v>11570</v>
      </c>
      <c r="D11116" s="124" t="s">
        <v>11571</v>
      </c>
      <c r="E11116" s="118" t="s">
        <v>48</v>
      </c>
      <c r="F11116" s="124" t="s">
        <v>35249</v>
      </c>
      <c r="G11116" s="118" t="s">
        <v>2</v>
      </c>
      <c r="H11116" s="137">
        <v>44889</v>
      </c>
      <c r="I11116" s="119">
        <v>28</v>
      </c>
      <c r="J11116" s="129"/>
      <c r="K11116" s="129"/>
      <c r="L11116" s="129">
        <v>0</v>
      </c>
      <c r="M11116" s="134" t="s">
        <v>24771</v>
      </c>
    </row>
    <row r="11117" spans="1:13" hidden="1" x14ac:dyDescent="0.25">
      <c r="A11117" s="128"/>
      <c r="B11117" s="2"/>
      <c r="C11117" s="139" t="s">
        <v>11572</v>
      </c>
      <c r="D11117" s="124" t="s">
        <v>11573</v>
      </c>
      <c r="E11117" s="118" t="s">
        <v>48</v>
      </c>
      <c r="F11117" s="124" t="s">
        <v>35249</v>
      </c>
      <c r="G11117" s="118" t="s">
        <v>2</v>
      </c>
      <c r="H11117" s="137">
        <v>41751</v>
      </c>
      <c r="I11117" s="119">
        <v>100</v>
      </c>
      <c r="J11117" s="129"/>
      <c r="K11117" s="129"/>
      <c r="L11117" s="129">
        <v>0</v>
      </c>
      <c r="M11117" s="134" t="s">
        <v>24771</v>
      </c>
    </row>
    <row r="11118" spans="1:13" hidden="1" x14ac:dyDescent="0.25">
      <c r="A11118" s="128"/>
      <c r="B11118" s="2"/>
      <c r="C11118" s="139" t="s">
        <v>11574</v>
      </c>
      <c r="D11118" s="124" t="s">
        <v>11575</v>
      </c>
      <c r="E11118" s="118" t="s">
        <v>48</v>
      </c>
      <c r="F11118" s="124" t="s">
        <v>35249</v>
      </c>
      <c r="G11118" s="118" t="s">
        <v>2</v>
      </c>
      <c r="H11118" s="137">
        <v>41018</v>
      </c>
      <c r="I11118" s="119">
        <v>29</v>
      </c>
      <c r="J11118" s="129"/>
      <c r="K11118" s="129"/>
      <c r="L11118" s="129">
        <v>0</v>
      </c>
      <c r="M11118" s="134" t="s">
        <v>24771</v>
      </c>
    </row>
    <row r="11119" spans="1:13" hidden="1" x14ac:dyDescent="0.25">
      <c r="A11119" s="128"/>
      <c r="B11119" s="2"/>
      <c r="C11119" s="139" t="s">
        <v>30183</v>
      </c>
      <c r="D11119" s="124" t="s">
        <v>30184</v>
      </c>
      <c r="E11119" s="118" t="s">
        <v>48</v>
      </c>
      <c r="F11119" s="124" t="s">
        <v>35249</v>
      </c>
      <c r="G11119" s="118" t="s">
        <v>2</v>
      </c>
      <c r="H11119" s="137"/>
      <c r="I11119" s="119"/>
      <c r="J11119" s="129"/>
      <c r="K11119" s="129"/>
      <c r="L11119" s="129">
        <v>0</v>
      </c>
      <c r="M11119" s="134" t="s">
        <v>24771</v>
      </c>
    </row>
    <row r="11120" spans="1:13" hidden="1" x14ac:dyDescent="0.25">
      <c r="A11120" s="128"/>
      <c r="B11120" s="2"/>
      <c r="C11120" s="139" t="s">
        <v>11576</v>
      </c>
      <c r="D11120" s="124" t="s">
        <v>11577</v>
      </c>
      <c r="E11120" s="118" t="s">
        <v>48</v>
      </c>
      <c r="F11120" s="124" t="s">
        <v>35249</v>
      </c>
      <c r="G11120" s="118" t="s">
        <v>2</v>
      </c>
      <c r="H11120" s="137"/>
      <c r="I11120" s="119"/>
      <c r="J11120" s="129"/>
      <c r="K11120" s="129"/>
      <c r="L11120" s="129">
        <v>0</v>
      </c>
      <c r="M11120" s="134" t="s">
        <v>24771</v>
      </c>
    </row>
    <row r="11121" spans="1:13" hidden="1" x14ac:dyDescent="0.25">
      <c r="A11121" s="128"/>
      <c r="B11121" s="2"/>
      <c r="C11121" s="139" t="s">
        <v>11578</v>
      </c>
      <c r="D11121" s="124" t="s">
        <v>11579</v>
      </c>
      <c r="E11121" s="118" t="s">
        <v>48</v>
      </c>
      <c r="F11121" s="124" t="s">
        <v>35249</v>
      </c>
      <c r="G11121" s="118" t="s">
        <v>2</v>
      </c>
      <c r="H11121" s="137">
        <v>44103</v>
      </c>
      <c r="I11121" s="119">
        <v>48</v>
      </c>
      <c r="J11121" s="129"/>
      <c r="K11121" s="129"/>
      <c r="L11121" s="129">
        <v>0</v>
      </c>
      <c r="M11121" s="134" t="s">
        <v>24771</v>
      </c>
    </row>
    <row r="11122" spans="1:13" hidden="1" x14ac:dyDescent="0.25">
      <c r="A11122" s="128"/>
      <c r="B11122" s="2"/>
      <c r="C11122" s="139" t="s">
        <v>11580</v>
      </c>
      <c r="D11122" s="124" t="s">
        <v>11581</v>
      </c>
      <c r="E11122" s="118" t="s">
        <v>48</v>
      </c>
      <c r="F11122" s="124" t="s">
        <v>35249</v>
      </c>
      <c r="G11122" s="118" t="s">
        <v>2</v>
      </c>
      <c r="H11122" s="137">
        <v>44889</v>
      </c>
      <c r="I11122" s="119">
        <v>38</v>
      </c>
      <c r="J11122" s="129"/>
      <c r="K11122" s="129"/>
      <c r="L11122" s="129">
        <v>0</v>
      </c>
      <c r="M11122" s="134" t="s">
        <v>24771</v>
      </c>
    </row>
    <row r="11123" spans="1:13" hidden="1" x14ac:dyDescent="0.25">
      <c r="A11123" s="128"/>
      <c r="B11123" s="2"/>
      <c r="C11123" s="139" t="s">
        <v>33034</v>
      </c>
      <c r="D11123" s="124" t="s">
        <v>33035</v>
      </c>
      <c r="E11123" s="118" t="s">
        <v>48</v>
      </c>
      <c r="F11123" s="124" t="s">
        <v>35249</v>
      </c>
      <c r="G11123" s="118" t="s">
        <v>2</v>
      </c>
      <c r="H11123" s="137"/>
      <c r="I11123" s="119"/>
      <c r="J11123" s="129"/>
      <c r="K11123" s="129"/>
      <c r="L11123" s="129">
        <v>0</v>
      </c>
      <c r="M11123" s="134" t="s">
        <v>24771</v>
      </c>
    </row>
    <row r="11124" spans="1:13" hidden="1" x14ac:dyDescent="0.25">
      <c r="A11124" s="128"/>
      <c r="B11124" s="2"/>
      <c r="C11124" s="139" t="s">
        <v>11582</v>
      </c>
      <c r="D11124" s="124" t="s">
        <v>11583</v>
      </c>
      <c r="E11124" s="118" t="s">
        <v>48</v>
      </c>
      <c r="F11124" s="124" t="s">
        <v>35249</v>
      </c>
      <c r="G11124" s="118" t="s">
        <v>2</v>
      </c>
      <c r="H11124" s="137">
        <v>41477</v>
      </c>
      <c r="I11124" s="119">
        <v>13.5</v>
      </c>
      <c r="J11124" s="129"/>
      <c r="K11124" s="129"/>
      <c r="L11124" s="129">
        <v>0</v>
      </c>
      <c r="M11124" s="134" t="s">
        <v>24771</v>
      </c>
    </row>
    <row r="11125" spans="1:13" hidden="1" x14ac:dyDescent="0.25">
      <c r="A11125" s="128"/>
      <c r="B11125" s="2"/>
      <c r="C11125" s="139" t="s">
        <v>11584</v>
      </c>
      <c r="D11125" s="124" t="s">
        <v>11585</v>
      </c>
      <c r="E11125" s="118" t="s">
        <v>48</v>
      </c>
      <c r="F11125" s="124" t="s">
        <v>35249</v>
      </c>
      <c r="G11125" s="118" t="s">
        <v>2</v>
      </c>
      <c r="H11125" s="137">
        <v>43311</v>
      </c>
      <c r="I11125" s="119">
        <v>11</v>
      </c>
      <c r="J11125" s="129"/>
      <c r="K11125" s="129"/>
      <c r="L11125" s="129">
        <v>0</v>
      </c>
      <c r="M11125" s="134" t="s">
        <v>24771</v>
      </c>
    </row>
    <row r="11126" spans="1:13" hidden="1" x14ac:dyDescent="0.25">
      <c r="A11126" s="128"/>
      <c r="B11126" s="2"/>
      <c r="C11126" s="139" t="s">
        <v>11586</v>
      </c>
      <c r="D11126" s="124" t="s">
        <v>11587</v>
      </c>
      <c r="E11126" s="118" t="s">
        <v>48</v>
      </c>
      <c r="F11126" s="124" t="s">
        <v>35249</v>
      </c>
      <c r="G11126" s="118" t="s">
        <v>2</v>
      </c>
      <c r="H11126" s="137">
        <v>41751</v>
      </c>
      <c r="I11126" s="119">
        <v>200</v>
      </c>
      <c r="J11126" s="129"/>
      <c r="K11126" s="129"/>
      <c r="L11126" s="129">
        <v>0</v>
      </c>
      <c r="M11126" s="134" t="s">
        <v>24771</v>
      </c>
    </row>
    <row r="11127" spans="1:13" hidden="1" x14ac:dyDescent="0.25">
      <c r="A11127" s="128"/>
      <c r="B11127" s="2"/>
      <c r="C11127" s="139" t="s">
        <v>11588</v>
      </c>
      <c r="D11127" s="124" t="s">
        <v>11589</v>
      </c>
      <c r="E11127" s="118" t="s">
        <v>48</v>
      </c>
      <c r="F11127" s="124" t="s">
        <v>35249</v>
      </c>
      <c r="G11127" s="118" t="s">
        <v>2</v>
      </c>
      <c r="H11127" s="137">
        <v>40676</v>
      </c>
      <c r="I11127" s="119">
        <v>15</v>
      </c>
      <c r="J11127" s="129"/>
      <c r="K11127" s="129"/>
      <c r="L11127" s="129">
        <v>0</v>
      </c>
      <c r="M11127" s="134" t="s">
        <v>24771</v>
      </c>
    </row>
    <row r="11128" spans="1:13" hidden="1" x14ac:dyDescent="0.25">
      <c r="A11128" s="128"/>
      <c r="B11128" s="2"/>
      <c r="C11128" s="139" t="s">
        <v>30307</v>
      </c>
      <c r="D11128" s="124" t="s">
        <v>30308</v>
      </c>
      <c r="E11128" s="118" t="s">
        <v>48</v>
      </c>
      <c r="F11128" s="124" t="s">
        <v>35249</v>
      </c>
      <c r="G11128" s="118" t="s">
        <v>2</v>
      </c>
      <c r="H11128" s="137"/>
      <c r="I11128" s="119"/>
      <c r="J11128" s="129"/>
      <c r="K11128" s="129"/>
      <c r="L11128" s="129">
        <v>0</v>
      </c>
      <c r="M11128" s="134" t="s">
        <v>24771</v>
      </c>
    </row>
    <row r="11129" spans="1:13" hidden="1" x14ac:dyDescent="0.25">
      <c r="A11129" s="128"/>
      <c r="B11129" s="2"/>
      <c r="C11129" s="139" t="s">
        <v>11590</v>
      </c>
      <c r="D11129" s="124" t="s">
        <v>11591</v>
      </c>
      <c r="E11129" s="118" t="s">
        <v>48</v>
      </c>
      <c r="F11129" s="124" t="s">
        <v>35249</v>
      </c>
      <c r="G11129" s="118" t="s">
        <v>2</v>
      </c>
      <c r="H11129" s="137">
        <v>40854</v>
      </c>
      <c r="I11129" s="119">
        <v>13.5</v>
      </c>
      <c r="J11129" s="129"/>
      <c r="K11129" s="129"/>
      <c r="L11129" s="129">
        <v>0</v>
      </c>
      <c r="M11129" s="134" t="s">
        <v>24771</v>
      </c>
    </row>
    <row r="11130" spans="1:13" hidden="1" x14ac:dyDescent="0.25">
      <c r="A11130" s="128"/>
      <c r="B11130" s="2"/>
      <c r="C11130" s="139" t="s">
        <v>11592</v>
      </c>
      <c r="D11130" s="124" t="s">
        <v>11593</v>
      </c>
      <c r="E11130" s="118" t="s">
        <v>48</v>
      </c>
      <c r="F11130" s="124" t="s">
        <v>35249</v>
      </c>
      <c r="G11130" s="118" t="s">
        <v>2</v>
      </c>
      <c r="H11130" s="137">
        <v>40882</v>
      </c>
      <c r="I11130" s="119">
        <v>12</v>
      </c>
      <c r="J11130" s="129"/>
      <c r="K11130" s="129"/>
      <c r="L11130" s="129">
        <v>0</v>
      </c>
      <c r="M11130" s="134" t="s">
        <v>24771</v>
      </c>
    </row>
    <row r="11131" spans="1:13" hidden="1" x14ac:dyDescent="0.25">
      <c r="A11131" s="128"/>
      <c r="B11131" s="2"/>
      <c r="C11131" s="139" t="s">
        <v>11594</v>
      </c>
      <c r="D11131" s="124" t="s">
        <v>11595</v>
      </c>
      <c r="E11131" s="118" t="s">
        <v>48</v>
      </c>
      <c r="F11131" s="124" t="s">
        <v>35249</v>
      </c>
      <c r="G11131" s="118" t="s">
        <v>2</v>
      </c>
      <c r="H11131" s="137">
        <v>43675</v>
      </c>
      <c r="I11131" s="119">
        <v>5</v>
      </c>
      <c r="J11131" s="129"/>
      <c r="K11131" s="129"/>
      <c r="L11131" s="129">
        <v>0</v>
      </c>
      <c r="M11131" s="134" t="s">
        <v>24771</v>
      </c>
    </row>
    <row r="11132" spans="1:13" hidden="1" x14ac:dyDescent="0.25">
      <c r="A11132" s="128"/>
      <c r="B11132" s="2"/>
      <c r="C11132" s="139" t="s">
        <v>11596</v>
      </c>
      <c r="D11132" s="124" t="s">
        <v>11597</v>
      </c>
      <c r="E11132" s="118" t="s">
        <v>48</v>
      </c>
      <c r="F11132" s="124" t="s">
        <v>35249</v>
      </c>
      <c r="G11132" s="118" t="s">
        <v>2</v>
      </c>
      <c r="H11132" s="137">
        <v>41246</v>
      </c>
      <c r="I11132" s="119">
        <v>5.4</v>
      </c>
      <c r="J11132" s="129"/>
      <c r="K11132" s="129"/>
      <c r="L11132" s="129">
        <v>0</v>
      </c>
      <c r="M11132" s="134" t="s">
        <v>24771</v>
      </c>
    </row>
    <row r="11133" spans="1:13" hidden="1" x14ac:dyDescent="0.25">
      <c r="A11133" s="128"/>
      <c r="B11133" s="2"/>
      <c r="C11133" s="139" t="s">
        <v>11598</v>
      </c>
      <c r="D11133" s="124" t="s">
        <v>11599</v>
      </c>
      <c r="E11133" s="118" t="s">
        <v>48</v>
      </c>
      <c r="F11133" s="124" t="s">
        <v>35249</v>
      </c>
      <c r="G11133" s="118" t="s">
        <v>2</v>
      </c>
      <c r="H11133" s="137">
        <v>43902</v>
      </c>
      <c r="I11133" s="119">
        <v>2.6</v>
      </c>
      <c r="J11133" s="129"/>
      <c r="K11133" s="129"/>
      <c r="L11133" s="129">
        <v>0</v>
      </c>
      <c r="M11133" s="134" t="s">
        <v>24771</v>
      </c>
    </row>
    <row r="11134" spans="1:13" hidden="1" x14ac:dyDescent="0.25">
      <c r="A11134" s="128"/>
      <c r="B11134" s="2"/>
      <c r="C11134" s="139" t="s">
        <v>11600</v>
      </c>
      <c r="D11134" s="124" t="s">
        <v>11601</v>
      </c>
      <c r="E11134" s="118" t="s">
        <v>48</v>
      </c>
      <c r="F11134" s="124" t="s">
        <v>35249</v>
      </c>
      <c r="G11134" s="118" t="s">
        <v>2</v>
      </c>
      <c r="H11134" s="137">
        <v>41562</v>
      </c>
      <c r="I11134" s="119">
        <v>12.93</v>
      </c>
      <c r="J11134" s="129"/>
      <c r="K11134" s="129"/>
      <c r="L11134" s="129">
        <v>0</v>
      </c>
      <c r="M11134" s="134" t="s">
        <v>24771</v>
      </c>
    </row>
    <row r="11135" spans="1:13" hidden="1" x14ac:dyDescent="0.25">
      <c r="A11135" s="128"/>
      <c r="B11135" s="2"/>
      <c r="C11135" s="139" t="s">
        <v>11602</v>
      </c>
      <c r="D11135" s="124" t="s">
        <v>11603</v>
      </c>
      <c r="E11135" s="118" t="s">
        <v>48</v>
      </c>
      <c r="F11135" s="124" t="s">
        <v>35249</v>
      </c>
      <c r="G11135" s="118" t="s">
        <v>2</v>
      </c>
      <c r="H11135" s="137">
        <v>44014</v>
      </c>
      <c r="I11135" s="119">
        <v>70</v>
      </c>
      <c r="J11135" s="129"/>
      <c r="K11135" s="129"/>
      <c r="L11135" s="129">
        <v>0</v>
      </c>
      <c r="M11135" s="134" t="s">
        <v>24771</v>
      </c>
    </row>
    <row r="11136" spans="1:13" hidden="1" x14ac:dyDescent="0.25">
      <c r="A11136" s="128"/>
      <c r="B11136" s="2"/>
      <c r="C11136" s="139" t="s">
        <v>11604</v>
      </c>
      <c r="D11136" s="124" t="s">
        <v>11605</v>
      </c>
      <c r="E11136" s="118" t="s">
        <v>48</v>
      </c>
      <c r="F11136" s="124" t="s">
        <v>35249</v>
      </c>
      <c r="G11136" s="118" t="s">
        <v>2</v>
      </c>
      <c r="H11136" s="137">
        <v>41736</v>
      </c>
      <c r="I11136" s="119">
        <v>15</v>
      </c>
      <c r="J11136" s="129"/>
      <c r="K11136" s="129"/>
      <c r="L11136" s="129">
        <v>0</v>
      </c>
      <c r="M11136" s="134" t="s">
        <v>24771</v>
      </c>
    </row>
    <row r="11137" spans="1:13" hidden="1" x14ac:dyDescent="0.25">
      <c r="A11137" s="128"/>
      <c r="B11137" s="2"/>
      <c r="C11137" s="139" t="s">
        <v>11606</v>
      </c>
      <c r="D11137" s="124" t="s">
        <v>11607</v>
      </c>
      <c r="E11137" s="118" t="s">
        <v>48</v>
      </c>
      <c r="F11137" s="124" t="s">
        <v>35249</v>
      </c>
      <c r="G11137" s="118" t="s">
        <v>2</v>
      </c>
      <c r="H11137" s="137">
        <v>46029</v>
      </c>
      <c r="I11137" s="119">
        <v>135</v>
      </c>
      <c r="J11137" s="129"/>
      <c r="K11137" s="129"/>
      <c r="L11137" s="129">
        <v>0</v>
      </c>
      <c r="M11137" s="134" t="s">
        <v>24771</v>
      </c>
    </row>
    <row r="11138" spans="1:13" hidden="1" x14ac:dyDescent="0.25">
      <c r="A11138" s="128"/>
      <c r="B11138" s="2"/>
      <c r="C11138" s="139" t="s">
        <v>11608</v>
      </c>
      <c r="D11138" s="124" t="s">
        <v>11609</v>
      </c>
      <c r="E11138" s="118" t="s">
        <v>48</v>
      </c>
      <c r="F11138" s="124" t="s">
        <v>35249</v>
      </c>
      <c r="G11138" s="118" t="s">
        <v>2</v>
      </c>
      <c r="H11138" s="137">
        <v>45958</v>
      </c>
      <c r="I11138" s="119">
        <v>148</v>
      </c>
      <c r="J11138" s="129"/>
      <c r="K11138" s="129"/>
      <c r="L11138" s="129">
        <v>0</v>
      </c>
      <c r="M11138" s="134" t="s">
        <v>24771</v>
      </c>
    </row>
    <row r="11139" spans="1:13" hidden="1" x14ac:dyDescent="0.25">
      <c r="A11139" s="128"/>
      <c r="B11139" s="2"/>
      <c r="C11139" s="139" t="s">
        <v>11610</v>
      </c>
      <c r="D11139" s="124" t="s">
        <v>11611</v>
      </c>
      <c r="E11139" s="118" t="s">
        <v>48</v>
      </c>
      <c r="F11139" s="124" t="s">
        <v>35249</v>
      </c>
      <c r="G11139" s="118" t="s">
        <v>2</v>
      </c>
      <c r="H11139" s="137">
        <v>46029</v>
      </c>
      <c r="I11139" s="119">
        <v>49</v>
      </c>
      <c r="J11139" s="129"/>
      <c r="K11139" s="129"/>
      <c r="L11139" s="129">
        <v>0</v>
      </c>
      <c r="M11139" s="134" t="s">
        <v>24771</v>
      </c>
    </row>
    <row r="11140" spans="1:13" hidden="1" x14ac:dyDescent="0.25">
      <c r="A11140" s="128"/>
      <c r="B11140" s="2"/>
      <c r="C11140" s="139" t="s">
        <v>42246</v>
      </c>
      <c r="D11140" s="124" t="s">
        <v>42247</v>
      </c>
      <c r="E11140" s="118" t="s">
        <v>48</v>
      </c>
      <c r="F11140" s="124" t="s">
        <v>35249</v>
      </c>
      <c r="G11140" s="118" t="s">
        <v>2</v>
      </c>
      <c r="H11140" s="137">
        <v>46057</v>
      </c>
      <c r="I11140" s="119">
        <v>10.36</v>
      </c>
      <c r="J11140" s="129"/>
      <c r="K11140" s="129"/>
      <c r="L11140" s="129">
        <v>0</v>
      </c>
      <c r="M11140" s="134" t="s">
        <v>24771</v>
      </c>
    </row>
    <row r="11141" spans="1:13" hidden="1" x14ac:dyDescent="0.25">
      <c r="A11141" s="128"/>
      <c r="B11141" s="2"/>
      <c r="C11141" s="139" t="s">
        <v>11612</v>
      </c>
      <c r="D11141" s="124" t="s">
        <v>11613</v>
      </c>
      <c r="E11141" s="118" t="s">
        <v>48</v>
      </c>
      <c r="F11141" s="124" t="s">
        <v>35249</v>
      </c>
      <c r="G11141" s="118" t="s">
        <v>2</v>
      </c>
      <c r="H11141" s="137">
        <v>46030</v>
      </c>
      <c r="I11141" s="119">
        <v>9.8699999999999992</v>
      </c>
      <c r="J11141" s="129"/>
      <c r="K11141" s="129"/>
      <c r="L11141" s="129">
        <v>0</v>
      </c>
      <c r="M11141" s="134" t="s">
        <v>24771</v>
      </c>
    </row>
    <row r="11142" spans="1:13" hidden="1" x14ac:dyDescent="0.25">
      <c r="A11142" s="128"/>
      <c r="B11142" s="2"/>
      <c r="C11142" s="139" t="s">
        <v>11614</v>
      </c>
      <c r="D11142" s="124" t="s">
        <v>11615</v>
      </c>
      <c r="E11142" s="118" t="s">
        <v>48</v>
      </c>
      <c r="F11142" s="124" t="s">
        <v>35249</v>
      </c>
      <c r="G11142" s="118" t="s">
        <v>2</v>
      </c>
      <c r="H11142" s="137">
        <v>43060</v>
      </c>
      <c r="I11142" s="119">
        <v>35</v>
      </c>
      <c r="J11142" s="129"/>
      <c r="K11142" s="129"/>
      <c r="L11142" s="129">
        <v>0</v>
      </c>
      <c r="M11142" s="134" t="s">
        <v>24771</v>
      </c>
    </row>
    <row r="11143" spans="1:13" hidden="1" x14ac:dyDescent="0.25">
      <c r="A11143" s="128"/>
      <c r="B11143" s="2"/>
      <c r="C11143" s="139" t="s">
        <v>29663</v>
      </c>
      <c r="D11143" s="124" t="s">
        <v>29664</v>
      </c>
      <c r="E11143" s="118" t="s">
        <v>48</v>
      </c>
      <c r="F11143" s="124" t="s">
        <v>35249</v>
      </c>
      <c r="G11143" s="118" t="s">
        <v>2</v>
      </c>
      <c r="H11143" s="137">
        <v>45313</v>
      </c>
      <c r="I11143" s="119">
        <v>150</v>
      </c>
      <c r="J11143" s="129"/>
      <c r="K11143" s="129"/>
      <c r="L11143" s="129">
        <v>0</v>
      </c>
      <c r="M11143" s="134" t="s">
        <v>24771</v>
      </c>
    </row>
    <row r="11144" spans="1:13" hidden="1" x14ac:dyDescent="0.25">
      <c r="A11144" s="128"/>
      <c r="B11144" s="2"/>
      <c r="C11144" s="139" t="s">
        <v>11616</v>
      </c>
      <c r="D11144" s="124" t="s">
        <v>11617</v>
      </c>
      <c r="E11144" s="118" t="s">
        <v>48</v>
      </c>
      <c r="F11144" s="124" t="s">
        <v>35249</v>
      </c>
      <c r="G11144" s="118" t="s">
        <v>2</v>
      </c>
      <c r="H11144" s="137">
        <v>43409</v>
      </c>
      <c r="I11144" s="119">
        <v>200.9</v>
      </c>
      <c r="J11144" s="129"/>
      <c r="K11144" s="129"/>
      <c r="L11144" s="129">
        <v>0</v>
      </c>
      <c r="M11144" s="134" t="s">
        <v>24771</v>
      </c>
    </row>
    <row r="11145" spans="1:13" hidden="1" x14ac:dyDescent="0.25">
      <c r="A11145" s="128"/>
      <c r="B11145" s="2"/>
      <c r="C11145" s="139" t="s">
        <v>28209</v>
      </c>
      <c r="D11145" s="124" t="s">
        <v>28210</v>
      </c>
      <c r="E11145" s="118" t="s">
        <v>48</v>
      </c>
      <c r="F11145" s="124" t="s">
        <v>35249</v>
      </c>
      <c r="G11145" s="118" t="s">
        <v>34659</v>
      </c>
      <c r="H11145" s="137"/>
      <c r="I11145" s="119"/>
      <c r="J11145" s="129"/>
      <c r="K11145" s="129"/>
      <c r="L11145" s="129">
        <v>0</v>
      </c>
      <c r="M11145" s="134" t="s">
        <v>24771</v>
      </c>
    </row>
    <row r="11146" spans="1:13" hidden="1" x14ac:dyDescent="0.25">
      <c r="A11146" s="128"/>
      <c r="B11146" s="2"/>
      <c r="C11146" s="139" t="s">
        <v>11618</v>
      </c>
      <c r="D11146" s="124" t="s">
        <v>11619</v>
      </c>
      <c r="E11146" s="118" t="s">
        <v>48</v>
      </c>
      <c r="F11146" s="124" t="s">
        <v>35249</v>
      </c>
      <c r="G11146" s="118" t="s">
        <v>34659</v>
      </c>
      <c r="H11146" s="137">
        <v>42383</v>
      </c>
      <c r="I11146" s="119">
        <v>267.47000000000003</v>
      </c>
      <c r="J11146" s="129"/>
      <c r="K11146" s="129"/>
      <c r="L11146" s="129">
        <v>0</v>
      </c>
      <c r="M11146" s="134" t="s">
        <v>24771</v>
      </c>
    </row>
    <row r="11147" spans="1:13" hidden="1" x14ac:dyDescent="0.25">
      <c r="A11147" s="128"/>
      <c r="B11147" s="2"/>
      <c r="C11147" s="139" t="s">
        <v>11620</v>
      </c>
      <c r="D11147" s="124" t="s">
        <v>11621</v>
      </c>
      <c r="E11147" s="118" t="s">
        <v>48</v>
      </c>
      <c r="F11147" s="124" t="s">
        <v>35249</v>
      </c>
      <c r="G11147" s="118" t="s">
        <v>2</v>
      </c>
      <c r="H11147" s="137">
        <v>43517</v>
      </c>
      <c r="I11147" s="119">
        <v>1.04</v>
      </c>
      <c r="J11147" s="129"/>
      <c r="K11147" s="129"/>
      <c r="L11147" s="129">
        <v>0</v>
      </c>
      <c r="M11147" s="134" t="s">
        <v>24771</v>
      </c>
    </row>
    <row r="11148" spans="1:13" hidden="1" x14ac:dyDescent="0.25">
      <c r="A11148" s="128"/>
      <c r="B11148" s="2"/>
      <c r="C11148" s="139" t="s">
        <v>11622</v>
      </c>
      <c r="D11148" s="124" t="s">
        <v>11623</v>
      </c>
      <c r="E11148" s="118" t="s">
        <v>48</v>
      </c>
      <c r="F11148" s="124" t="s">
        <v>35249</v>
      </c>
      <c r="G11148" s="118" t="s">
        <v>2</v>
      </c>
      <c r="H11148" s="137">
        <v>41460</v>
      </c>
      <c r="I11148" s="119">
        <v>180</v>
      </c>
      <c r="J11148" s="129"/>
      <c r="K11148" s="129"/>
      <c r="L11148" s="129">
        <v>0</v>
      </c>
      <c r="M11148" s="134" t="s">
        <v>24771</v>
      </c>
    </row>
    <row r="11149" spans="1:13" hidden="1" x14ac:dyDescent="0.25">
      <c r="A11149" s="128"/>
      <c r="B11149" s="2"/>
      <c r="C11149" s="139" t="s">
        <v>11624</v>
      </c>
      <c r="D11149" s="124" t="s">
        <v>11625</v>
      </c>
      <c r="E11149" s="118" t="s">
        <v>48</v>
      </c>
      <c r="F11149" s="124" t="s">
        <v>35249</v>
      </c>
      <c r="G11149" s="118" t="s">
        <v>2</v>
      </c>
      <c r="H11149" s="137">
        <v>41458</v>
      </c>
      <c r="I11149" s="119">
        <v>100</v>
      </c>
      <c r="J11149" s="129"/>
      <c r="K11149" s="129"/>
      <c r="L11149" s="129">
        <v>0</v>
      </c>
      <c r="M11149" s="134" t="s">
        <v>24771</v>
      </c>
    </row>
    <row r="11150" spans="1:13" hidden="1" x14ac:dyDescent="0.25">
      <c r="A11150" s="128"/>
      <c r="B11150" s="2"/>
      <c r="C11150" s="139" t="s">
        <v>11626</v>
      </c>
      <c r="D11150" s="124" t="s">
        <v>11627</v>
      </c>
      <c r="E11150" s="118" t="s">
        <v>48</v>
      </c>
      <c r="F11150" s="124" t="s">
        <v>35249</v>
      </c>
      <c r="G11150" s="118" t="s">
        <v>2</v>
      </c>
      <c r="H11150" s="137">
        <v>41458</v>
      </c>
      <c r="I11150" s="119">
        <v>180</v>
      </c>
      <c r="J11150" s="129"/>
      <c r="K11150" s="129"/>
      <c r="L11150" s="129">
        <v>0</v>
      </c>
      <c r="M11150" s="134" t="s">
        <v>24771</v>
      </c>
    </row>
    <row r="11151" spans="1:13" hidden="1" x14ac:dyDescent="0.25">
      <c r="A11151" s="128"/>
      <c r="B11151" s="2"/>
      <c r="C11151" s="139" t="s">
        <v>11628</v>
      </c>
      <c r="D11151" s="124" t="s">
        <v>11629</v>
      </c>
      <c r="E11151" s="118" t="s">
        <v>48</v>
      </c>
      <c r="F11151" s="124" t="s">
        <v>35249</v>
      </c>
      <c r="G11151" s="118" t="s">
        <v>2</v>
      </c>
      <c r="H11151" s="137">
        <v>41458</v>
      </c>
      <c r="I11151" s="119">
        <v>120</v>
      </c>
      <c r="J11151" s="129"/>
      <c r="K11151" s="129"/>
      <c r="L11151" s="129">
        <v>0</v>
      </c>
      <c r="M11151" s="134" t="s">
        <v>24771</v>
      </c>
    </row>
    <row r="11152" spans="1:13" hidden="1" x14ac:dyDescent="0.25">
      <c r="A11152" s="128"/>
      <c r="B11152" s="2"/>
      <c r="C11152" s="139" t="s">
        <v>11630</v>
      </c>
      <c r="D11152" s="124" t="s">
        <v>11631</v>
      </c>
      <c r="E11152" s="118" t="s">
        <v>48</v>
      </c>
      <c r="F11152" s="124" t="s">
        <v>35249</v>
      </c>
      <c r="G11152" s="118" t="s">
        <v>2</v>
      </c>
      <c r="H11152" s="137">
        <v>41458</v>
      </c>
      <c r="I11152" s="119">
        <v>100</v>
      </c>
      <c r="J11152" s="129"/>
      <c r="K11152" s="129"/>
      <c r="L11152" s="129">
        <v>0</v>
      </c>
      <c r="M11152" s="134" t="s">
        <v>24771</v>
      </c>
    </row>
    <row r="11153" spans="1:13" hidden="1" x14ac:dyDescent="0.25">
      <c r="A11153" s="128"/>
      <c r="B11153" s="2"/>
      <c r="C11153" s="139" t="s">
        <v>11632</v>
      </c>
      <c r="D11153" s="124" t="s">
        <v>11633</v>
      </c>
      <c r="E11153" s="118" t="s">
        <v>48</v>
      </c>
      <c r="F11153" s="124" t="s">
        <v>35249</v>
      </c>
      <c r="G11153" s="118" t="s">
        <v>2</v>
      </c>
      <c r="H11153" s="137">
        <v>41458</v>
      </c>
      <c r="I11153" s="119">
        <v>100</v>
      </c>
      <c r="J11153" s="129"/>
      <c r="K11153" s="129"/>
      <c r="L11153" s="129">
        <v>0</v>
      </c>
      <c r="M11153" s="134" t="s">
        <v>24771</v>
      </c>
    </row>
    <row r="11154" spans="1:13" hidden="1" x14ac:dyDescent="0.25">
      <c r="A11154" s="128"/>
      <c r="B11154" s="2"/>
      <c r="C11154" s="139" t="s">
        <v>11634</v>
      </c>
      <c r="D11154" s="124" t="s">
        <v>11635</v>
      </c>
      <c r="E11154" s="118" t="s">
        <v>48</v>
      </c>
      <c r="F11154" s="124" t="s">
        <v>35249</v>
      </c>
      <c r="G11154" s="118" t="s">
        <v>34659</v>
      </c>
      <c r="H11154" s="137">
        <v>41344</v>
      </c>
      <c r="I11154" s="119">
        <v>13.24</v>
      </c>
      <c r="J11154" s="129"/>
      <c r="K11154" s="129"/>
      <c r="L11154" s="129">
        <v>0</v>
      </c>
      <c r="M11154" s="134" t="s">
        <v>24771</v>
      </c>
    </row>
    <row r="11155" spans="1:13" hidden="1" x14ac:dyDescent="0.25">
      <c r="A11155" s="128"/>
      <c r="B11155" s="2"/>
      <c r="C11155" s="139" t="s">
        <v>11636</v>
      </c>
      <c r="D11155" s="124" t="s">
        <v>11637</v>
      </c>
      <c r="E11155" s="118" t="s">
        <v>48</v>
      </c>
      <c r="F11155" s="124" t="s">
        <v>35249</v>
      </c>
      <c r="G11155" s="118" t="s">
        <v>34659</v>
      </c>
      <c r="H11155" s="137">
        <v>41801</v>
      </c>
      <c r="I11155" s="119">
        <v>6.66</v>
      </c>
      <c r="J11155" s="129"/>
      <c r="K11155" s="129"/>
      <c r="L11155" s="129">
        <v>0</v>
      </c>
      <c r="M11155" s="134" t="s">
        <v>24771</v>
      </c>
    </row>
    <row r="11156" spans="1:13" hidden="1" x14ac:dyDescent="0.25">
      <c r="A11156" s="128"/>
      <c r="B11156" s="2"/>
      <c r="C11156" s="139" t="s">
        <v>11638</v>
      </c>
      <c r="D11156" s="124" t="s">
        <v>11639</v>
      </c>
      <c r="E11156" s="118" t="s">
        <v>48</v>
      </c>
      <c r="F11156" s="124" t="s">
        <v>35249</v>
      </c>
      <c r="G11156" s="118" t="s">
        <v>2</v>
      </c>
      <c r="H11156" s="137">
        <v>41369</v>
      </c>
      <c r="I11156" s="119">
        <v>358.82</v>
      </c>
      <c r="J11156" s="129"/>
      <c r="K11156" s="129"/>
      <c r="L11156" s="129">
        <v>0</v>
      </c>
      <c r="M11156" s="134" t="s">
        <v>24771</v>
      </c>
    </row>
    <row r="11157" spans="1:13" hidden="1" x14ac:dyDescent="0.25">
      <c r="A11157" s="128"/>
      <c r="B11157" s="2"/>
      <c r="C11157" s="139" t="s">
        <v>28402</v>
      </c>
      <c r="D11157" s="124" t="s">
        <v>28403</v>
      </c>
      <c r="E11157" s="118" t="s">
        <v>48</v>
      </c>
      <c r="F11157" s="124" t="s">
        <v>35249</v>
      </c>
      <c r="G11157" s="118" t="s">
        <v>34659</v>
      </c>
      <c r="H11157" s="137"/>
      <c r="I11157" s="119"/>
      <c r="J11157" s="129"/>
      <c r="K11157" s="129"/>
      <c r="L11157" s="129">
        <v>0</v>
      </c>
      <c r="M11157" s="134" t="s">
        <v>24771</v>
      </c>
    </row>
    <row r="11158" spans="1:13" hidden="1" x14ac:dyDescent="0.25">
      <c r="A11158" s="128"/>
      <c r="B11158" s="2"/>
      <c r="C11158" s="139" t="s">
        <v>32322</v>
      </c>
      <c r="D11158" s="124" t="s">
        <v>32323</v>
      </c>
      <c r="E11158" s="118" t="s">
        <v>48</v>
      </c>
      <c r="F11158" s="124" t="s">
        <v>35249</v>
      </c>
      <c r="G11158" s="118" t="s">
        <v>2</v>
      </c>
      <c r="H11158" s="137"/>
      <c r="I11158" s="119"/>
      <c r="J11158" s="129"/>
      <c r="K11158" s="129"/>
      <c r="L11158" s="129">
        <v>0</v>
      </c>
      <c r="M11158" s="134" t="s">
        <v>24771</v>
      </c>
    </row>
    <row r="11159" spans="1:13" hidden="1" x14ac:dyDescent="0.25">
      <c r="A11159" s="128"/>
      <c r="B11159" s="2"/>
      <c r="C11159" s="139" t="s">
        <v>34367</v>
      </c>
      <c r="D11159" s="124" t="s">
        <v>34368</v>
      </c>
      <c r="E11159" s="118" t="s">
        <v>48</v>
      </c>
      <c r="F11159" s="124" t="s">
        <v>35249</v>
      </c>
      <c r="G11159" s="118" t="s">
        <v>2</v>
      </c>
      <c r="H11159" s="137">
        <v>45313</v>
      </c>
      <c r="I11159" s="119">
        <v>95</v>
      </c>
      <c r="J11159" s="129"/>
      <c r="K11159" s="129"/>
      <c r="L11159" s="129">
        <v>0</v>
      </c>
      <c r="M11159" s="134" t="s">
        <v>24771</v>
      </c>
    </row>
    <row r="11160" spans="1:13" hidden="1" x14ac:dyDescent="0.25">
      <c r="A11160" s="128"/>
      <c r="B11160" s="2"/>
      <c r="C11160" s="139" t="s">
        <v>11640</v>
      </c>
      <c r="D11160" s="124" t="s">
        <v>11641</v>
      </c>
      <c r="E11160" s="118" t="s">
        <v>48</v>
      </c>
      <c r="F11160" s="124" t="s">
        <v>35249</v>
      </c>
      <c r="G11160" s="118" t="s">
        <v>2</v>
      </c>
      <c r="H11160" s="137">
        <v>44904</v>
      </c>
      <c r="I11160" s="119">
        <v>74</v>
      </c>
      <c r="J11160" s="129"/>
      <c r="K11160" s="129"/>
      <c r="L11160" s="129">
        <v>0</v>
      </c>
      <c r="M11160" s="134" t="s">
        <v>24771</v>
      </c>
    </row>
    <row r="11161" spans="1:13" hidden="1" x14ac:dyDescent="0.25">
      <c r="A11161" s="128"/>
      <c r="B11161" s="2"/>
      <c r="C11161" s="139" t="s">
        <v>11642</v>
      </c>
      <c r="D11161" s="124" t="s">
        <v>11643</v>
      </c>
      <c r="E11161" s="118" t="s">
        <v>48</v>
      </c>
      <c r="F11161" s="124" t="s">
        <v>35249</v>
      </c>
      <c r="G11161" s="118" t="s">
        <v>2</v>
      </c>
      <c r="H11161" s="137"/>
      <c r="I11161" s="119"/>
      <c r="J11161" s="129"/>
      <c r="K11161" s="129"/>
      <c r="L11161" s="129">
        <v>0</v>
      </c>
      <c r="M11161" s="134" t="s">
        <v>24771</v>
      </c>
    </row>
    <row r="11162" spans="1:13" hidden="1" x14ac:dyDescent="0.25">
      <c r="A11162" s="128"/>
      <c r="B11162" s="2"/>
      <c r="C11162" s="139" t="s">
        <v>11644</v>
      </c>
      <c r="D11162" s="124" t="s">
        <v>11645</v>
      </c>
      <c r="E11162" s="118" t="s">
        <v>48</v>
      </c>
      <c r="F11162" s="124" t="s">
        <v>35249</v>
      </c>
      <c r="G11162" s="118" t="s">
        <v>2</v>
      </c>
      <c r="H11162" s="137">
        <v>44893</v>
      </c>
      <c r="I11162" s="119">
        <v>11510.4</v>
      </c>
      <c r="J11162" s="129"/>
      <c r="K11162" s="129"/>
      <c r="L11162" s="129">
        <v>0</v>
      </c>
      <c r="M11162" s="134" t="s">
        <v>24771</v>
      </c>
    </row>
    <row r="11163" spans="1:13" hidden="1" x14ac:dyDescent="0.25">
      <c r="A11163" s="128"/>
      <c r="B11163" s="2"/>
      <c r="C11163" s="139" t="s">
        <v>32286</v>
      </c>
      <c r="D11163" s="124" t="s">
        <v>32287</v>
      </c>
      <c r="E11163" s="118" t="s">
        <v>48</v>
      </c>
      <c r="F11163" s="124" t="s">
        <v>35249</v>
      </c>
      <c r="G11163" s="118" t="s">
        <v>2</v>
      </c>
      <c r="H11163" s="137"/>
      <c r="I11163" s="119"/>
      <c r="J11163" s="129"/>
      <c r="K11163" s="129"/>
      <c r="L11163" s="129">
        <v>0</v>
      </c>
      <c r="M11163" s="134" t="s">
        <v>24771</v>
      </c>
    </row>
    <row r="11164" spans="1:13" hidden="1" x14ac:dyDescent="0.25">
      <c r="A11164" s="128"/>
      <c r="B11164" s="2"/>
      <c r="C11164" s="139" t="s">
        <v>11646</v>
      </c>
      <c r="D11164" s="124" t="s">
        <v>11647</v>
      </c>
      <c r="E11164" s="118" t="s">
        <v>48</v>
      </c>
      <c r="F11164" s="124" t="s">
        <v>35249</v>
      </c>
      <c r="G11164" s="118" t="s">
        <v>2</v>
      </c>
      <c r="H11164" s="137">
        <v>43668</v>
      </c>
      <c r="I11164" s="119">
        <v>1152.44</v>
      </c>
      <c r="J11164" s="129"/>
      <c r="K11164" s="129"/>
      <c r="L11164" s="129">
        <v>0</v>
      </c>
      <c r="M11164" s="134" t="s">
        <v>24771</v>
      </c>
    </row>
    <row r="11165" spans="1:13" hidden="1" x14ac:dyDescent="0.25">
      <c r="A11165" s="128"/>
      <c r="B11165" s="2"/>
      <c r="C11165" s="139" t="s">
        <v>11648</v>
      </c>
      <c r="D11165" s="124" t="s">
        <v>11649</v>
      </c>
      <c r="E11165" s="118" t="s">
        <v>48</v>
      </c>
      <c r="F11165" s="124" t="s">
        <v>35249</v>
      </c>
      <c r="G11165" s="118" t="s">
        <v>34659</v>
      </c>
      <c r="H11165" s="137">
        <v>41498</v>
      </c>
      <c r="I11165" s="119">
        <v>487.07</v>
      </c>
      <c r="J11165" s="129"/>
      <c r="K11165" s="129"/>
      <c r="L11165" s="129">
        <v>0</v>
      </c>
      <c r="M11165" s="134" t="s">
        <v>24771</v>
      </c>
    </row>
    <row r="11166" spans="1:13" hidden="1" x14ac:dyDescent="0.25">
      <c r="A11166" s="128"/>
      <c r="B11166" s="2"/>
      <c r="C11166" s="139" t="s">
        <v>11650</v>
      </c>
      <c r="D11166" s="124" t="s">
        <v>11651</v>
      </c>
      <c r="E11166" s="118" t="s">
        <v>48</v>
      </c>
      <c r="F11166" s="124" t="s">
        <v>35249</v>
      </c>
      <c r="G11166" s="118" t="s">
        <v>2</v>
      </c>
      <c r="H11166" s="137">
        <v>43668</v>
      </c>
      <c r="I11166" s="119">
        <v>1736.19</v>
      </c>
      <c r="J11166" s="129"/>
      <c r="K11166" s="129"/>
      <c r="L11166" s="129">
        <v>0</v>
      </c>
      <c r="M11166" s="134" t="s">
        <v>24771</v>
      </c>
    </row>
    <row r="11167" spans="1:13" hidden="1" x14ac:dyDescent="0.25">
      <c r="A11167" s="128"/>
      <c r="B11167" s="2"/>
      <c r="C11167" s="139" t="s">
        <v>11652</v>
      </c>
      <c r="D11167" s="124" t="s">
        <v>11653</v>
      </c>
      <c r="E11167" s="118" t="s">
        <v>48</v>
      </c>
      <c r="F11167" s="124" t="s">
        <v>35249</v>
      </c>
      <c r="G11167" s="118" t="s">
        <v>2</v>
      </c>
      <c r="H11167" s="137">
        <v>43668</v>
      </c>
      <c r="I11167" s="119">
        <v>1802.82</v>
      </c>
      <c r="J11167" s="129"/>
      <c r="K11167" s="129"/>
      <c r="L11167" s="129">
        <v>0</v>
      </c>
      <c r="M11167" s="134" t="s">
        <v>24771</v>
      </c>
    </row>
    <row r="11168" spans="1:13" hidden="1" x14ac:dyDescent="0.25">
      <c r="A11168" s="128"/>
      <c r="B11168" s="2"/>
      <c r="C11168" s="139" t="s">
        <v>11654</v>
      </c>
      <c r="D11168" s="124" t="s">
        <v>11655</v>
      </c>
      <c r="E11168" s="118" t="s">
        <v>48</v>
      </c>
      <c r="F11168" s="124" t="s">
        <v>35249</v>
      </c>
      <c r="G11168" s="118" t="s">
        <v>2</v>
      </c>
      <c r="H11168" s="137">
        <v>43668</v>
      </c>
      <c r="I11168" s="119">
        <v>2087.12</v>
      </c>
      <c r="J11168" s="129"/>
      <c r="K11168" s="129"/>
      <c r="L11168" s="129">
        <v>0</v>
      </c>
      <c r="M11168" s="134" t="s">
        <v>24771</v>
      </c>
    </row>
    <row r="11169" spans="1:13" hidden="1" x14ac:dyDescent="0.25">
      <c r="A11169" s="128"/>
      <c r="B11169" s="2"/>
      <c r="C11169" s="139" t="s">
        <v>11656</v>
      </c>
      <c r="D11169" s="124" t="s">
        <v>11657</v>
      </c>
      <c r="E11169" s="118" t="s">
        <v>48</v>
      </c>
      <c r="F11169" s="124" t="s">
        <v>35249</v>
      </c>
      <c r="G11169" s="118" t="s">
        <v>2</v>
      </c>
      <c r="H11169" s="137">
        <v>43668</v>
      </c>
      <c r="I11169" s="119">
        <v>1900</v>
      </c>
      <c r="J11169" s="129"/>
      <c r="K11169" s="129"/>
      <c r="L11169" s="129">
        <v>0</v>
      </c>
      <c r="M11169" s="134" t="s">
        <v>24771</v>
      </c>
    </row>
    <row r="11170" spans="1:13" hidden="1" x14ac:dyDescent="0.25">
      <c r="A11170" s="128"/>
      <c r="B11170" s="2"/>
      <c r="C11170" s="139" t="s">
        <v>11658</v>
      </c>
      <c r="D11170" s="124" t="s">
        <v>11659</v>
      </c>
      <c r="E11170" s="118" t="s">
        <v>48</v>
      </c>
      <c r="F11170" s="124" t="s">
        <v>35249</v>
      </c>
      <c r="G11170" s="118" t="s">
        <v>2</v>
      </c>
      <c r="H11170" s="137">
        <v>43668</v>
      </c>
      <c r="I11170" s="119">
        <v>1766.95</v>
      </c>
      <c r="J11170" s="129"/>
      <c r="K11170" s="129"/>
      <c r="L11170" s="129">
        <v>0</v>
      </c>
      <c r="M11170" s="134" t="s">
        <v>24771</v>
      </c>
    </row>
    <row r="11171" spans="1:13" hidden="1" x14ac:dyDescent="0.25">
      <c r="A11171" s="128"/>
      <c r="B11171" s="2"/>
      <c r="C11171" s="139" t="s">
        <v>11660</v>
      </c>
      <c r="D11171" s="124" t="s">
        <v>11661</v>
      </c>
      <c r="E11171" s="118" t="s">
        <v>48</v>
      </c>
      <c r="F11171" s="124" t="s">
        <v>35249</v>
      </c>
      <c r="G11171" s="118" t="s">
        <v>2</v>
      </c>
      <c r="H11171" s="137">
        <v>43668</v>
      </c>
      <c r="I11171" s="119">
        <v>1701.64</v>
      </c>
      <c r="J11171" s="129"/>
      <c r="K11171" s="129"/>
      <c r="L11171" s="129">
        <v>0</v>
      </c>
      <c r="M11171" s="134" t="s">
        <v>24771</v>
      </c>
    </row>
    <row r="11172" spans="1:13" hidden="1" x14ac:dyDescent="0.25">
      <c r="A11172" s="128"/>
      <c r="B11172" s="2"/>
      <c r="C11172" s="139" t="s">
        <v>11662</v>
      </c>
      <c r="D11172" s="124" t="s">
        <v>11663</v>
      </c>
      <c r="E11172" s="118" t="s">
        <v>48</v>
      </c>
      <c r="F11172" s="124" t="s">
        <v>35249</v>
      </c>
      <c r="G11172" s="118" t="s">
        <v>2</v>
      </c>
      <c r="H11172" s="137">
        <v>43668</v>
      </c>
      <c r="I11172" s="119">
        <v>1868.39</v>
      </c>
      <c r="J11172" s="129"/>
      <c r="K11172" s="129"/>
      <c r="L11172" s="129">
        <v>0</v>
      </c>
      <c r="M11172" s="134" t="s">
        <v>24771</v>
      </c>
    </row>
    <row r="11173" spans="1:13" hidden="1" x14ac:dyDescent="0.25">
      <c r="A11173" s="128"/>
      <c r="B11173" s="2"/>
      <c r="C11173" s="139" t="s">
        <v>11664</v>
      </c>
      <c r="D11173" s="124" t="s">
        <v>11665</v>
      </c>
      <c r="E11173" s="118" t="s">
        <v>48</v>
      </c>
      <c r="F11173" s="124" t="s">
        <v>35249</v>
      </c>
      <c r="G11173" s="118" t="s">
        <v>2</v>
      </c>
      <c r="H11173" s="137">
        <v>43668</v>
      </c>
      <c r="I11173" s="119">
        <v>1796.69</v>
      </c>
      <c r="J11173" s="129"/>
      <c r="K11173" s="129"/>
      <c r="L11173" s="129">
        <v>0</v>
      </c>
      <c r="M11173" s="134" t="s">
        <v>24771</v>
      </c>
    </row>
    <row r="11174" spans="1:13" hidden="1" x14ac:dyDescent="0.25">
      <c r="A11174" s="128"/>
      <c r="B11174" s="2"/>
      <c r="C11174" s="139" t="s">
        <v>11666</v>
      </c>
      <c r="D11174" s="124" t="s">
        <v>11667</v>
      </c>
      <c r="E11174" s="118" t="s">
        <v>48</v>
      </c>
      <c r="F11174" s="124" t="s">
        <v>35249</v>
      </c>
      <c r="G11174" s="118" t="s">
        <v>2</v>
      </c>
      <c r="H11174" s="137">
        <v>43668</v>
      </c>
      <c r="I11174" s="119">
        <v>1971.57</v>
      </c>
      <c r="J11174" s="129"/>
      <c r="K11174" s="129"/>
      <c r="L11174" s="129">
        <v>0</v>
      </c>
      <c r="M11174" s="134" t="s">
        <v>24771</v>
      </c>
    </row>
    <row r="11175" spans="1:13" hidden="1" x14ac:dyDescent="0.25">
      <c r="A11175" s="128"/>
      <c r="B11175" s="2"/>
      <c r="C11175" s="139" t="s">
        <v>11668</v>
      </c>
      <c r="D11175" s="124" t="s">
        <v>11669</v>
      </c>
      <c r="E11175" s="118" t="s">
        <v>48</v>
      </c>
      <c r="F11175" s="124" t="s">
        <v>35249</v>
      </c>
      <c r="G11175" s="118" t="s">
        <v>2</v>
      </c>
      <c r="H11175" s="137">
        <v>43668</v>
      </c>
      <c r="I11175" s="119">
        <v>1534.75</v>
      </c>
      <c r="J11175" s="129"/>
      <c r="K11175" s="129"/>
      <c r="L11175" s="129">
        <v>0</v>
      </c>
      <c r="M11175" s="134" t="s">
        <v>24771</v>
      </c>
    </row>
    <row r="11176" spans="1:13" hidden="1" x14ac:dyDescent="0.25">
      <c r="A11176" s="128"/>
      <c r="B11176" s="2"/>
      <c r="C11176" s="139" t="s">
        <v>11670</v>
      </c>
      <c r="D11176" s="124" t="s">
        <v>11671</v>
      </c>
      <c r="E11176" s="118" t="s">
        <v>48</v>
      </c>
      <c r="F11176" s="124" t="s">
        <v>35249</v>
      </c>
      <c r="G11176" s="118" t="s">
        <v>2</v>
      </c>
      <c r="H11176" s="137">
        <v>43668</v>
      </c>
      <c r="I11176" s="119">
        <v>1929.72</v>
      </c>
      <c r="J11176" s="129"/>
      <c r="K11176" s="129"/>
      <c r="L11176" s="129">
        <v>0</v>
      </c>
      <c r="M11176" s="134" t="s">
        <v>24771</v>
      </c>
    </row>
    <row r="11177" spans="1:13" hidden="1" x14ac:dyDescent="0.25">
      <c r="A11177" s="128"/>
      <c r="B11177" s="2"/>
      <c r="C11177" s="139" t="s">
        <v>11672</v>
      </c>
      <c r="D11177" s="124" t="s">
        <v>11673</v>
      </c>
      <c r="E11177" s="118" t="s">
        <v>48</v>
      </c>
      <c r="F11177" s="124" t="s">
        <v>35249</v>
      </c>
      <c r="G11177" s="118" t="s">
        <v>2</v>
      </c>
      <c r="H11177" s="137">
        <v>43668</v>
      </c>
      <c r="I11177" s="119">
        <v>2063.9499999999998</v>
      </c>
      <c r="J11177" s="129"/>
      <c r="K11177" s="129"/>
      <c r="L11177" s="129">
        <v>0</v>
      </c>
      <c r="M11177" s="134" t="s">
        <v>24771</v>
      </c>
    </row>
    <row r="11178" spans="1:13" hidden="1" x14ac:dyDescent="0.25">
      <c r="A11178" s="128"/>
      <c r="B11178" s="2"/>
      <c r="C11178" s="139" t="s">
        <v>11674</v>
      </c>
      <c r="D11178" s="124" t="s">
        <v>11675</v>
      </c>
      <c r="E11178" s="118" t="s">
        <v>48</v>
      </c>
      <c r="F11178" s="124" t="s">
        <v>35249</v>
      </c>
      <c r="G11178" s="118" t="s">
        <v>2</v>
      </c>
      <c r="H11178" s="137">
        <v>42656</v>
      </c>
      <c r="I11178" s="119">
        <v>378.18</v>
      </c>
      <c r="J11178" s="129"/>
      <c r="K11178" s="129"/>
      <c r="L11178" s="129">
        <v>0</v>
      </c>
      <c r="M11178" s="134" t="s">
        <v>24771</v>
      </c>
    </row>
    <row r="11179" spans="1:13" hidden="1" x14ac:dyDescent="0.25">
      <c r="A11179" s="128"/>
      <c r="B11179" s="2"/>
      <c r="C11179" s="139" t="s">
        <v>11676</v>
      </c>
      <c r="D11179" s="124" t="s">
        <v>11677</v>
      </c>
      <c r="E11179" s="118" t="s">
        <v>48</v>
      </c>
      <c r="F11179" s="124" t="s">
        <v>35249</v>
      </c>
      <c r="G11179" s="118" t="s">
        <v>236</v>
      </c>
      <c r="H11179" s="137">
        <v>42664</v>
      </c>
      <c r="I11179" s="119">
        <v>318.16000000000003</v>
      </c>
      <c r="J11179" s="129"/>
      <c r="K11179" s="129"/>
      <c r="L11179" s="129">
        <v>0</v>
      </c>
      <c r="M11179" s="134" t="s">
        <v>24771</v>
      </c>
    </row>
    <row r="11180" spans="1:13" hidden="1" x14ac:dyDescent="0.25">
      <c r="A11180" s="128"/>
      <c r="B11180" s="2"/>
      <c r="C11180" s="139" t="s">
        <v>11678</v>
      </c>
      <c r="D11180" s="124" t="s">
        <v>11679</v>
      </c>
      <c r="E11180" s="118" t="s">
        <v>48</v>
      </c>
      <c r="F11180" s="124" t="s">
        <v>35249</v>
      </c>
      <c r="G11180" s="118" t="s">
        <v>236</v>
      </c>
      <c r="H11180" s="137">
        <v>43378</v>
      </c>
      <c r="I11180" s="119">
        <v>403.54</v>
      </c>
      <c r="J11180" s="129"/>
      <c r="K11180" s="129"/>
      <c r="L11180" s="129">
        <v>0</v>
      </c>
      <c r="M11180" s="134" t="s">
        <v>24771</v>
      </c>
    </row>
    <row r="11181" spans="1:13" hidden="1" x14ac:dyDescent="0.25">
      <c r="A11181" s="128"/>
      <c r="B11181" s="2"/>
      <c r="C11181" s="139" t="s">
        <v>11680</v>
      </c>
      <c r="D11181" s="124" t="s">
        <v>11681</v>
      </c>
      <c r="E11181" s="118" t="s">
        <v>48</v>
      </c>
      <c r="F11181" s="124" t="s">
        <v>35249</v>
      </c>
      <c r="G11181" s="118" t="s">
        <v>236</v>
      </c>
      <c r="H11181" s="137">
        <v>43378</v>
      </c>
      <c r="I11181" s="119">
        <v>403.9</v>
      </c>
      <c r="J11181" s="129"/>
      <c r="K11181" s="129"/>
      <c r="L11181" s="129">
        <v>0</v>
      </c>
      <c r="M11181" s="134" t="s">
        <v>24771</v>
      </c>
    </row>
    <row r="11182" spans="1:13" hidden="1" x14ac:dyDescent="0.25">
      <c r="A11182" s="128"/>
      <c r="B11182" s="2"/>
      <c r="C11182" s="139" t="s">
        <v>32463</v>
      </c>
      <c r="D11182" s="124" t="s">
        <v>32464</v>
      </c>
      <c r="E11182" s="118" t="s">
        <v>48</v>
      </c>
      <c r="F11182" s="124" t="s">
        <v>35249</v>
      </c>
      <c r="G11182" s="118" t="s">
        <v>2</v>
      </c>
      <c r="H11182" s="137"/>
      <c r="I11182" s="119"/>
      <c r="J11182" s="129"/>
      <c r="K11182" s="129"/>
      <c r="L11182" s="129">
        <v>0</v>
      </c>
      <c r="M11182" s="134" t="s">
        <v>24771</v>
      </c>
    </row>
    <row r="11183" spans="1:13" hidden="1" x14ac:dyDescent="0.25">
      <c r="A11183" s="128"/>
      <c r="B11183" s="2"/>
      <c r="C11183" s="139" t="s">
        <v>11682</v>
      </c>
      <c r="D11183" s="124" t="s">
        <v>11683</v>
      </c>
      <c r="E11183" s="118" t="s">
        <v>48</v>
      </c>
      <c r="F11183" s="124" t="s">
        <v>35249</v>
      </c>
      <c r="G11183" s="118" t="s">
        <v>2</v>
      </c>
      <c r="H11183" s="137">
        <v>42940</v>
      </c>
      <c r="I11183" s="119">
        <v>398.77</v>
      </c>
      <c r="J11183" s="129"/>
      <c r="K11183" s="129"/>
      <c r="L11183" s="129">
        <v>0</v>
      </c>
      <c r="M11183" s="134" t="s">
        <v>24771</v>
      </c>
    </row>
    <row r="11184" spans="1:13" hidden="1" x14ac:dyDescent="0.25">
      <c r="A11184" s="128"/>
      <c r="B11184" s="2"/>
      <c r="C11184" s="139" t="s">
        <v>11684</v>
      </c>
      <c r="D11184" s="124" t="s">
        <v>11685</v>
      </c>
      <c r="E11184" s="118" t="s">
        <v>48</v>
      </c>
      <c r="F11184" s="124" t="s">
        <v>35249</v>
      </c>
      <c r="G11184" s="118" t="s">
        <v>2</v>
      </c>
      <c r="H11184" s="137"/>
      <c r="I11184" s="119"/>
      <c r="J11184" s="129"/>
      <c r="K11184" s="129"/>
      <c r="L11184" s="129">
        <v>0</v>
      </c>
      <c r="M11184" s="134" t="s">
        <v>24771</v>
      </c>
    </row>
    <row r="11185" spans="1:13" hidden="1" x14ac:dyDescent="0.25">
      <c r="A11185" s="128"/>
      <c r="B11185" s="2"/>
      <c r="C11185" s="139" t="s">
        <v>31854</v>
      </c>
      <c r="D11185" s="124" t="s">
        <v>31855</v>
      </c>
      <c r="E11185" s="118" t="s">
        <v>48</v>
      </c>
      <c r="F11185" s="124" t="s">
        <v>35249</v>
      </c>
      <c r="G11185" s="118" t="s">
        <v>2</v>
      </c>
      <c r="H11185" s="137"/>
      <c r="I11185" s="119"/>
      <c r="J11185" s="129"/>
      <c r="K11185" s="129"/>
      <c r="L11185" s="129">
        <v>0</v>
      </c>
      <c r="M11185" s="134" t="s">
        <v>24771</v>
      </c>
    </row>
    <row r="11186" spans="1:13" hidden="1" x14ac:dyDescent="0.25">
      <c r="A11186" s="128"/>
      <c r="B11186" s="2"/>
      <c r="C11186" s="139" t="s">
        <v>11686</v>
      </c>
      <c r="D11186" s="124" t="s">
        <v>11687</v>
      </c>
      <c r="E11186" s="118" t="s">
        <v>48</v>
      </c>
      <c r="F11186" s="124" t="s">
        <v>35249</v>
      </c>
      <c r="G11186" s="118" t="s">
        <v>33</v>
      </c>
      <c r="H11186" s="137">
        <v>42473</v>
      </c>
      <c r="I11186" s="119">
        <v>20971.419999999998</v>
      </c>
      <c r="J11186" s="129"/>
      <c r="K11186" s="129"/>
      <c r="L11186" s="129">
        <v>0</v>
      </c>
      <c r="M11186" s="134" t="s">
        <v>24771</v>
      </c>
    </row>
    <row r="11187" spans="1:13" hidden="1" x14ac:dyDescent="0.25">
      <c r="A11187" s="128"/>
      <c r="B11187" s="2"/>
      <c r="C11187" s="139" t="s">
        <v>29114</v>
      </c>
      <c r="D11187" s="124" t="s">
        <v>29115</v>
      </c>
      <c r="E11187" s="118" t="s">
        <v>48</v>
      </c>
      <c r="F11187" s="124" t="s">
        <v>35249</v>
      </c>
      <c r="G11187" s="118" t="s">
        <v>2</v>
      </c>
      <c r="H11187" s="137"/>
      <c r="I11187" s="119"/>
      <c r="J11187" s="129"/>
      <c r="K11187" s="129"/>
      <c r="L11187" s="129">
        <v>0</v>
      </c>
      <c r="M11187" s="134" t="s">
        <v>24771</v>
      </c>
    </row>
    <row r="11188" spans="1:13" hidden="1" x14ac:dyDescent="0.25">
      <c r="A11188" s="128"/>
      <c r="B11188" s="2"/>
      <c r="C11188" s="139" t="s">
        <v>11688</v>
      </c>
      <c r="D11188" s="124" t="s">
        <v>11689</v>
      </c>
      <c r="E11188" s="118" t="s">
        <v>48</v>
      </c>
      <c r="F11188" s="124" t="s">
        <v>35249</v>
      </c>
      <c r="G11188" s="118" t="s">
        <v>2</v>
      </c>
      <c r="H11188" s="137">
        <v>44657</v>
      </c>
      <c r="I11188" s="119">
        <v>190.95</v>
      </c>
      <c r="J11188" s="129"/>
      <c r="K11188" s="129"/>
      <c r="L11188" s="129">
        <v>0</v>
      </c>
      <c r="M11188" s="134" t="s">
        <v>24771</v>
      </c>
    </row>
    <row r="11189" spans="1:13" hidden="1" x14ac:dyDescent="0.25">
      <c r="A11189" s="128"/>
      <c r="B11189" s="2"/>
      <c r="C11189" s="139" t="s">
        <v>11690</v>
      </c>
      <c r="D11189" s="124" t="s">
        <v>11691</v>
      </c>
      <c r="E11189" s="118" t="s">
        <v>48</v>
      </c>
      <c r="F11189" s="124" t="s">
        <v>35249</v>
      </c>
      <c r="G11189" s="118" t="s">
        <v>2</v>
      </c>
      <c r="H11189" s="137">
        <v>45026</v>
      </c>
      <c r="I11189" s="119">
        <v>463.54</v>
      </c>
      <c r="J11189" s="129"/>
      <c r="K11189" s="129"/>
      <c r="L11189" s="129">
        <v>0</v>
      </c>
      <c r="M11189" s="134" t="s">
        <v>24771</v>
      </c>
    </row>
    <row r="11190" spans="1:13" hidden="1" x14ac:dyDescent="0.25">
      <c r="A11190" s="128"/>
      <c r="B11190" s="2"/>
      <c r="C11190" s="139" t="s">
        <v>11692</v>
      </c>
      <c r="D11190" s="124" t="s">
        <v>11693</v>
      </c>
      <c r="E11190" s="118" t="s">
        <v>48</v>
      </c>
      <c r="F11190" s="124" t="s">
        <v>35249</v>
      </c>
      <c r="G11190" s="118" t="s">
        <v>30</v>
      </c>
      <c r="H11190" s="137">
        <v>41149</v>
      </c>
      <c r="I11190" s="119">
        <v>1131</v>
      </c>
      <c r="J11190" s="129"/>
      <c r="K11190" s="129"/>
      <c r="L11190" s="129">
        <v>0</v>
      </c>
      <c r="M11190" s="134" t="s">
        <v>24771</v>
      </c>
    </row>
    <row r="11191" spans="1:13" hidden="1" x14ac:dyDescent="0.25">
      <c r="A11191" s="128"/>
      <c r="B11191" s="2"/>
      <c r="C11191" s="139" t="s">
        <v>11694</v>
      </c>
      <c r="D11191" s="124" t="s">
        <v>11695</v>
      </c>
      <c r="E11191" s="118" t="s">
        <v>48</v>
      </c>
      <c r="F11191" s="124" t="s">
        <v>35249</v>
      </c>
      <c r="G11191" s="118" t="s">
        <v>30</v>
      </c>
      <c r="H11191" s="137">
        <v>46076</v>
      </c>
      <c r="I11191" s="119">
        <v>480</v>
      </c>
      <c r="J11191" s="129"/>
      <c r="K11191" s="129"/>
      <c r="L11191" s="129">
        <v>0</v>
      </c>
      <c r="M11191" s="134" t="s">
        <v>24771</v>
      </c>
    </row>
    <row r="11192" spans="1:13" hidden="1" x14ac:dyDescent="0.25">
      <c r="A11192" s="128"/>
      <c r="B11192" s="2"/>
      <c r="C11192" s="139" t="s">
        <v>29289</v>
      </c>
      <c r="D11192" s="124" t="s">
        <v>29290</v>
      </c>
      <c r="E11192" s="118" t="s">
        <v>48</v>
      </c>
      <c r="F11192" s="124" t="s">
        <v>35249</v>
      </c>
      <c r="G11192" s="118" t="s">
        <v>2</v>
      </c>
      <c r="H11192" s="137"/>
      <c r="I11192" s="119"/>
      <c r="J11192" s="129"/>
      <c r="K11192" s="129"/>
      <c r="L11192" s="129">
        <v>0</v>
      </c>
      <c r="M11192" s="134" t="s">
        <v>24771</v>
      </c>
    </row>
    <row r="11193" spans="1:13" hidden="1" x14ac:dyDescent="0.25">
      <c r="A11193" s="128"/>
      <c r="B11193" s="2"/>
      <c r="C11193" s="139" t="s">
        <v>11696</v>
      </c>
      <c r="D11193" s="124" t="s">
        <v>11697</v>
      </c>
      <c r="E11193" s="118" t="s">
        <v>48</v>
      </c>
      <c r="F11193" s="124" t="s">
        <v>35249</v>
      </c>
      <c r="G11193" s="118" t="s">
        <v>58</v>
      </c>
      <c r="H11193" s="137">
        <v>42464</v>
      </c>
      <c r="I11193" s="119">
        <v>50.6</v>
      </c>
      <c r="J11193" s="129"/>
      <c r="K11193" s="129"/>
      <c r="L11193" s="129">
        <v>0</v>
      </c>
      <c r="M11193" s="134" t="s">
        <v>24771</v>
      </c>
    </row>
    <row r="11194" spans="1:13" hidden="1" x14ac:dyDescent="0.25">
      <c r="A11194" s="128"/>
      <c r="B11194" s="2"/>
      <c r="C11194" s="139" t="s">
        <v>35396</v>
      </c>
      <c r="D11194" s="124" t="s">
        <v>35397</v>
      </c>
      <c r="E11194" s="118" t="s">
        <v>48</v>
      </c>
      <c r="F11194" s="124" t="s">
        <v>35249</v>
      </c>
      <c r="G11194" s="118" t="s">
        <v>2</v>
      </c>
      <c r="H11194" s="137">
        <v>45881</v>
      </c>
      <c r="I11194" s="119">
        <v>247.11</v>
      </c>
      <c r="J11194" s="129"/>
      <c r="K11194" s="129"/>
      <c r="L11194" s="129">
        <v>0</v>
      </c>
      <c r="M11194" s="134" t="s">
        <v>24771</v>
      </c>
    </row>
    <row r="11195" spans="1:13" hidden="1" x14ac:dyDescent="0.25">
      <c r="A11195" s="128"/>
      <c r="B11195" s="2"/>
      <c r="C11195" s="139" t="s">
        <v>31140</v>
      </c>
      <c r="D11195" s="124" t="s">
        <v>31141</v>
      </c>
      <c r="E11195" s="118" t="s">
        <v>48</v>
      </c>
      <c r="F11195" s="124" t="s">
        <v>35249</v>
      </c>
      <c r="G11195" s="118" t="s">
        <v>2</v>
      </c>
      <c r="H11195" s="137"/>
      <c r="I11195" s="119"/>
      <c r="J11195" s="129"/>
      <c r="K11195" s="129"/>
      <c r="L11195" s="129">
        <v>0</v>
      </c>
      <c r="M11195" s="134" t="s">
        <v>24771</v>
      </c>
    </row>
    <row r="11196" spans="1:13" hidden="1" x14ac:dyDescent="0.25">
      <c r="A11196" s="128"/>
      <c r="B11196" s="2"/>
      <c r="C11196" s="139" t="s">
        <v>11698</v>
      </c>
      <c r="D11196" s="124" t="s">
        <v>11699</v>
      </c>
      <c r="E11196" s="118" t="s">
        <v>48</v>
      </c>
      <c r="F11196" s="124" t="s">
        <v>35249</v>
      </c>
      <c r="G11196" s="118" t="s">
        <v>34659</v>
      </c>
      <c r="H11196" s="137">
        <v>41374</v>
      </c>
      <c r="I11196" s="119">
        <v>59.15</v>
      </c>
      <c r="J11196" s="129"/>
      <c r="K11196" s="129"/>
      <c r="L11196" s="129">
        <v>0</v>
      </c>
      <c r="M11196" s="134" t="s">
        <v>24771</v>
      </c>
    </row>
    <row r="11197" spans="1:13" hidden="1" x14ac:dyDescent="0.25">
      <c r="A11197" s="128"/>
      <c r="B11197" s="2"/>
      <c r="C11197" s="139" t="s">
        <v>11700</v>
      </c>
      <c r="D11197" s="124" t="s">
        <v>11701</v>
      </c>
      <c r="E11197" s="118" t="s">
        <v>48</v>
      </c>
      <c r="F11197" s="124" t="s">
        <v>35249</v>
      </c>
      <c r="G11197" s="118" t="s">
        <v>34659</v>
      </c>
      <c r="H11197" s="137"/>
      <c r="I11197" s="119"/>
      <c r="J11197" s="129"/>
      <c r="K11197" s="129"/>
      <c r="L11197" s="129">
        <v>0</v>
      </c>
      <c r="M11197" s="134" t="s">
        <v>24771</v>
      </c>
    </row>
    <row r="11198" spans="1:13" hidden="1" x14ac:dyDescent="0.25">
      <c r="A11198" s="128"/>
      <c r="B11198" s="2"/>
      <c r="C11198" s="139" t="s">
        <v>27701</v>
      </c>
      <c r="D11198" s="124" t="s">
        <v>27702</v>
      </c>
      <c r="E11198" s="118" t="s">
        <v>48</v>
      </c>
      <c r="F11198" s="124" t="s">
        <v>35249</v>
      </c>
      <c r="G11198" s="118" t="s">
        <v>34659</v>
      </c>
      <c r="H11198" s="137"/>
      <c r="I11198" s="119"/>
      <c r="J11198" s="129"/>
      <c r="K11198" s="129"/>
      <c r="L11198" s="129">
        <v>0</v>
      </c>
      <c r="M11198" s="134" t="s">
        <v>24771</v>
      </c>
    </row>
    <row r="11199" spans="1:13" hidden="1" x14ac:dyDescent="0.25">
      <c r="A11199" s="128"/>
      <c r="B11199" s="2"/>
      <c r="C11199" s="139" t="s">
        <v>28393</v>
      </c>
      <c r="D11199" s="124" t="s">
        <v>28394</v>
      </c>
      <c r="E11199" s="118" t="s">
        <v>48</v>
      </c>
      <c r="F11199" s="124" t="s">
        <v>35249</v>
      </c>
      <c r="G11199" s="118" t="s">
        <v>34659</v>
      </c>
      <c r="H11199" s="137"/>
      <c r="I11199" s="119"/>
      <c r="J11199" s="129"/>
      <c r="K11199" s="129"/>
      <c r="L11199" s="129">
        <v>0</v>
      </c>
      <c r="M11199" s="134" t="s">
        <v>24771</v>
      </c>
    </row>
    <row r="11200" spans="1:13" hidden="1" x14ac:dyDescent="0.25">
      <c r="A11200" s="128"/>
      <c r="B11200" s="2"/>
      <c r="C11200" s="139" t="s">
        <v>29064</v>
      </c>
      <c r="D11200" s="124" t="s">
        <v>29065</v>
      </c>
      <c r="E11200" s="118" t="s">
        <v>48</v>
      </c>
      <c r="F11200" s="124" t="s">
        <v>35249</v>
      </c>
      <c r="G11200" s="118" t="s">
        <v>34659</v>
      </c>
      <c r="H11200" s="137"/>
      <c r="I11200" s="119"/>
      <c r="J11200" s="129"/>
      <c r="K11200" s="129"/>
      <c r="L11200" s="129">
        <v>0</v>
      </c>
      <c r="M11200" s="134" t="s">
        <v>24771</v>
      </c>
    </row>
    <row r="11201" spans="1:13" hidden="1" x14ac:dyDescent="0.25">
      <c r="A11201" s="128"/>
      <c r="B11201" s="2"/>
      <c r="C11201" s="139" t="s">
        <v>28008</v>
      </c>
      <c r="D11201" s="124" t="s">
        <v>28009</v>
      </c>
      <c r="E11201" s="118" t="s">
        <v>48</v>
      </c>
      <c r="F11201" s="124" t="s">
        <v>35249</v>
      </c>
      <c r="G11201" s="118" t="s">
        <v>34659</v>
      </c>
      <c r="H11201" s="137"/>
      <c r="I11201" s="119"/>
      <c r="J11201" s="129"/>
      <c r="K11201" s="129"/>
      <c r="L11201" s="129">
        <v>0</v>
      </c>
      <c r="M11201" s="134" t="s">
        <v>24771</v>
      </c>
    </row>
    <row r="11202" spans="1:13" hidden="1" x14ac:dyDescent="0.25">
      <c r="A11202" s="128"/>
      <c r="B11202" s="2"/>
      <c r="C11202" s="139" t="s">
        <v>11702</v>
      </c>
      <c r="D11202" s="124" t="s">
        <v>11703</v>
      </c>
      <c r="E11202" s="118" t="s">
        <v>48</v>
      </c>
      <c r="F11202" s="124" t="s">
        <v>35249</v>
      </c>
      <c r="G11202" s="118" t="s">
        <v>34659</v>
      </c>
      <c r="H11202" s="137">
        <v>42090</v>
      </c>
      <c r="I11202" s="119">
        <v>45</v>
      </c>
      <c r="J11202" s="129"/>
      <c r="K11202" s="129"/>
      <c r="L11202" s="129">
        <v>0</v>
      </c>
      <c r="M11202" s="134" t="s">
        <v>24771</v>
      </c>
    </row>
    <row r="11203" spans="1:13" hidden="1" x14ac:dyDescent="0.25">
      <c r="A11203" s="128"/>
      <c r="B11203" s="2"/>
      <c r="C11203" s="139" t="s">
        <v>28396</v>
      </c>
      <c r="D11203" s="124" t="s">
        <v>28397</v>
      </c>
      <c r="E11203" s="118" t="s">
        <v>48</v>
      </c>
      <c r="F11203" s="124" t="s">
        <v>35249</v>
      </c>
      <c r="G11203" s="118" t="s">
        <v>34659</v>
      </c>
      <c r="H11203" s="137"/>
      <c r="I11203" s="119"/>
      <c r="J11203" s="129"/>
      <c r="K11203" s="129"/>
      <c r="L11203" s="129">
        <v>0</v>
      </c>
      <c r="M11203" s="134" t="s">
        <v>24771</v>
      </c>
    </row>
    <row r="11204" spans="1:13" hidden="1" x14ac:dyDescent="0.25">
      <c r="A11204" s="128"/>
      <c r="B11204" s="2"/>
      <c r="C11204" s="139" t="s">
        <v>30581</v>
      </c>
      <c r="D11204" s="124" t="s">
        <v>30582</v>
      </c>
      <c r="E11204" s="118" t="s">
        <v>48</v>
      </c>
      <c r="F11204" s="124" t="s">
        <v>35249</v>
      </c>
      <c r="G11204" s="118" t="s">
        <v>34659</v>
      </c>
      <c r="H11204" s="137"/>
      <c r="I11204" s="119"/>
      <c r="J11204" s="129"/>
      <c r="K11204" s="129"/>
      <c r="L11204" s="129">
        <v>0</v>
      </c>
      <c r="M11204" s="134" t="s">
        <v>24771</v>
      </c>
    </row>
    <row r="11205" spans="1:13" hidden="1" x14ac:dyDescent="0.25">
      <c r="A11205" s="128"/>
      <c r="B11205" s="2"/>
      <c r="C11205" s="139" t="s">
        <v>11704</v>
      </c>
      <c r="D11205" s="124" t="s">
        <v>11705</v>
      </c>
      <c r="E11205" s="118" t="s">
        <v>48</v>
      </c>
      <c r="F11205" s="124" t="s">
        <v>35249</v>
      </c>
      <c r="G11205" s="118" t="s">
        <v>34659</v>
      </c>
      <c r="H11205" s="137">
        <v>42090</v>
      </c>
      <c r="I11205" s="119">
        <v>45</v>
      </c>
      <c r="J11205" s="129"/>
      <c r="K11205" s="129"/>
      <c r="L11205" s="129">
        <v>0</v>
      </c>
      <c r="M11205" s="134" t="s">
        <v>24771</v>
      </c>
    </row>
    <row r="11206" spans="1:13" hidden="1" x14ac:dyDescent="0.25">
      <c r="A11206" s="128"/>
      <c r="B11206" s="2"/>
      <c r="C11206" s="139" t="s">
        <v>11706</v>
      </c>
      <c r="D11206" s="124" t="s">
        <v>11707</v>
      </c>
      <c r="E11206" s="118" t="s">
        <v>48</v>
      </c>
      <c r="F11206" s="124" t="s">
        <v>35249</v>
      </c>
      <c r="G11206" s="118" t="s">
        <v>34659</v>
      </c>
      <c r="H11206" s="137">
        <v>42069</v>
      </c>
      <c r="I11206" s="119">
        <v>5.92</v>
      </c>
      <c r="J11206" s="129"/>
      <c r="K11206" s="129"/>
      <c r="L11206" s="129">
        <v>0</v>
      </c>
      <c r="M11206" s="134" t="s">
        <v>24771</v>
      </c>
    </row>
    <row r="11207" spans="1:13" hidden="1" x14ac:dyDescent="0.25">
      <c r="A11207" s="128"/>
      <c r="B11207" s="2"/>
      <c r="C11207" s="139" t="s">
        <v>11708</v>
      </c>
      <c r="D11207" s="124" t="s">
        <v>11709</v>
      </c>
      <c r="E11207" s="118" t="s">
        <v>48</v>
      </c>
      <c r="F11207" s="124" t="s">
        <v>35249</v>
      </c>
      <c r="G11207" s="118" t="s">
        <v>34659</v>
      </c>
      <c r="H11207" s="137">
        <v>41890</v>
      </c>
      <c r="I11207" s="119">
        <v>17</v>
      </c>
      <c r="J11207" s="129"/>
      <c r="K11207" s="129"/>
      <c r="L11207" s="129">
        <v>0</v>
      </c>
      <c r="M11207" s="134" t="s">
        <v>24771</v>
      </c>
    </row>
    <row r="11208" spans="1:13" hidden="1" x14ac:dyDescent="0.25">
      <c r="A11208" s="128"/>
      <c r="B11208" s="2"/>
      <c r="C11208" s="139" t="s">
        <v>11710</v>
      </c>
      <c r="D11208" s="124" t="s">
        <v>11711</v>
      </c>
      <c r="E11208" s="118" t="s">
        <v>48</v>
      </c>
      <c r="F11208" s="124" t="s">
        <v>35249</v>
      </c>
      <c r="G11208" s="118" t="s">
        <v>34659</v>
      </c>
      <c r="H11208" s="137">
        <v>41324</v>
      </c>
      <c r="I11208" s="119">
        <v>39</v>
      </c>
      <c r="J11208" s="129"/>
      <c r="K11208" s="129"/>
      <c r="L11208" s="129">
        <v>0</v>
      </c>
      <c r="M11208" s="134" t="s">
        <v>24771</v>
      </c>
    </row>
    <row r="11209" spans="1:13" hidden="1" x14ac:dyDescent="0.25">
      <c r="A11209" s="128"/>
      <c r="B11209" s="2"/>
      <c r="C11209" s="139" t="s">
        <v>11712</v>
      </c>
      <c r="D11209" s="124" t="s">
        <v>11713</v>
      </c>
      <c r="E11209" s="118" t="s">
        <v>48</v>
      </c>
      <c r="F11209" s="124" t="s">
        <v>35249</v>
      </c>
      <c r="G11209" s="118" t="s">
        <v>34659</v>
      </c>
      <c r="H11209" s="137">
        <v>41508</v>
      </c>
      <c r="I11209" s="119">
        <v>174.42</v>
      </c>
      <c r="J11209" s="129"/>
      <c r="K11209" s="129"/>
      <c r="L11209" s="129">
        <v>0</v>
      </c>
      <c r="M11209" s="134" t="s">
        <v>24771</v>
      </c>
    </row>
    <row r="11210" spans="1:13" hidden="1" x14ac:dyDescent="0.25">
      <c r="A11210" s="128"/>
      <c r="B11210" s="2"/>
      <c r="C11210" s="139" t="s">
        <v>11714</v>
      </c>
      <c r="D11210" s="124" t="s">
        <v>11715</v>
      </c>
      <c r="E11210" s="118" t="s">
        <v>48</v>
      </c>
      <c r="F11210" s="124" t="s">
        <v>35249</v>
      </c>
      <c r="G11210" s="118" t="s">
        <v>34659</v>
      </c>
      <c r="H11210" s="137">
        <v>44649</v>
      </c>
      <c r="I11210" s="119">
        <v>451.36</v>
      </c>
      <c r="J11210" s="129"/>
      <c r="K11210" s="129"/>
      <c r="L11210" s="129">
        <v>0</v>
      </c>
      <c r="M11210" s="134" t="s">
        <v>24771</v>
      </c>
    </row>
    <row r="11211" spans="1:13" hidden="1" x14ac:dyDescent="0.25">
      <c r="A11211" s="128"/>
      <c r="B11211" s="2"/>
      <c r="C11211" s="139" t="s">
        <v>11716</v>
      </c>
      <c r="D11211" s="124" t="s">
        <v>11717</v>
      </c>
      <c r="E11211" s="118" t="s">
        <v>48</v>
      </c>
      <c r="F11211" s="124" t="s">
        <v>35249</v>
      </c>
      <c r="G11211" s="118" t="s">
        <v>34659</v>
      </c>
      <c r="H11211" s="137"/>
      <c r="I11211" s="119"/>
      <c r="J11211" s="129"/>
      <c r="K11211" s="129"/>
      <c r="L11211" s="129">
        <v>0</v>
      </c>
      <c r="M11211" s="134" t="s">
        <v>24771</v>
      </c>
    </row>
    <row r="11212" spans="1:13" hidden="1" x14ac:dyDescent="0.25">
      <c r="A11212" s="128"/>
      <c r="B11212" s="2"/>
      <c r="C11212" s="139" t="s">
        <v>11718</v>
      </c>
      <c r="D11212" s="124" t="s">
        <v>11719</v>
      </c>
      <c r="E11212" s="118" t="s">
        <v>48</v>
      </c>
      <c r="F11212" s="124" t="s">
        <v>35249</v>
      </c>
      <c r="G11212" s="118" t="s">
        <v>34659</v>
      </c>
      <c r="H11212" s="137">
        <v>43248</v>
      </c>
      <c r="I11212" s="119">
        <v>261.89</v>
      </c>
      <c r="J11212" s="129"/>
      <c r="K11212" s="129"/>
      <c r="L11212" s="129">
        <v>0</v>
      </c>
      <c r="M11212" s="134" t="s">
        <v>24771</v>
      </c>
    </row>
    <row r="11213" spans="1:13" hidden="1" x14ac:dyDescent="0.25">
      <c r="A11213" s="128"/>
      <c r="B11213" s="2"/>
      <c r="C11213" s="139" t="s">
        <v>11720</v>
      </c>
      <c r="D11213" s="124" t="s">
        <v>11721</v>
      </c>
      <c r="E11213" s="118" t="s">
        <v>11722</v>
      </c>
      <c r="F11213" s="124" t="s">
        <v>11723</v>
      </c>
      <c r="G11213" s="118" t="s">
        <v>11724</v>
      </c>
      <c r="H11213" s="137"/>
      <c r="I11213" s="119"/>
      <c r="J11213" s="129"/>
      <c r="K11213" s="129"/>
      <c r="L11213" s="129">
        <v>0</v>
      </c>
      <c r="M11213" s="134" t="s">
        <v>24771</v>
      </c>
    </row>
    <row r="11214" spans="1:13" hidden="1" x14ac:dyDescent="0.25">
      <c r="A11214" s="128"/>
      <c r="B11214" s="2"/>
      <c r="C11214" s="139" t="s">
        <v>11720</v>
      </c>
      <c r="D11214" s="124" t="s">
        <v>11721</v>
      </c>
      <c r="E11214" s="118" t="s">
        <v>11725</v>
      </c>
      <c r="F11214" s="124" t="s">
        <v>11726</v>
      </c>
      <c r="G11214" s="118" t="s">
        <v>11724</v>
      </c>
      <c r="H11214" s="137">
        <v>41948</v>
      </c>
      <c r="I11214" s="119">
        <v>8.1</v>
      </c>
      <c r="J11214" s="129"/>
      <c r="K11214" s="129"/>
      <c r="L11214" s="129">
        <v>0</v>
      </c>
      <c r="M11214" s="134" t="s">
        <v>24771</v>
      </c>
    </row>
    <row r="11215" spans="1:13" hidden="1" x14ac:dyDescent="0.25">
      <c r="A11215" s="128"/>
      <c r="B11215" s="2"/>
      <c r="C11215" s="139" t="s">
        <v>11720</v>
      </c>
      <c r="D11215" s="124" t="s">
        <v>11721</v>
      </c>
      <c r="E11215" s="118" t="s">
        <v>11727</v>
      </c>
      <c r="F11215" s="124" t="s">
        <v>11728</v>
      </c>
      <c r="G11215" s="118" t="s">
        <v>11724</v>
      </c>
      <c r="H11215" s="137">
        <v>41143</v>
      </c>
      <c r="I11215" s="119">
        <v>5.3</v>
      </c>
      <c r="J11215" s="129"/>
      <c r="K11215" s="129"/>
      <c r="L11215" s="129">
        <v>0</v>
      </c>
      <c r="M11215" s="134" t="s">
        <v>24771</v>
      </c>
    </row>
    <row r="11216" spans="1:13" hidden="1" x14ac:dyDescent="0.25">
      <c r="A11216" s="128"/>
      <c r="B11216" s="2"/>
      <c r="C11216" s="139" t="s">
        <v>11720</v>
      </c>
      <c r="D11216" s="124" t="s">
        <v>11721</v>
      </c>
      <c r="E11216" s="118" t="s">
        <v>11729</v>
      </c>
      <c r="F11216" s="124" t="s">
        <v>11730</v>
      </c>
      <c r="G11216" s="118" t="s">
        <v>11724</v>
      </c>
      <c r="H11216" s="137">
        <v>44133</v>
      </c>
      <c r="I11216" s="119">
        <v>3.64</v>
      </c>
      <c r="J11216" s="129"/>
      <c r="K11216" s="129"/>
      <c r="L11216" s="129">
        <v>0</v>
      </c>
      <c r="M11216" s="134" t="s">
        <v>24771</v>
      </c>
    </row>
    <row r="11217" spans="1:13" hidden="1" x14ac:dyDescent="0.25">
      <c r="A11217" s="128"/>
      <c r="B11217" s="2"/>
      <c r="C11217" s="139" t="s">
        <v>11720</v>
      </c>
      <c r="D11217" s="124" t="s">
        <v>11721</v>
      </c>
      <c r="E11217" s="118" t="s">
        <v>258</v>
      </c>
      <c r="F11217" s="124" t="s">
        <v>259</v>
      </c>
      <c r="G11217" s="118" t="s">
        <v>11724</v>
      </c>
      <c r="H11217" s="137">
        <v>43801</v>
      </c>
      <c r="I11217" s="119">
        <v>3.64</v>
      </c>
      <c r="J11217" s="129"/>
      <c r="K11217" s="129"/>
      <c r="L11217" s="129">
        <v>0</v>
      </c>
      <c r="M11217" s="134" t="s">
        <v>24771</v>
      </c>
    </row>
    <row r="11218" spans="1:13" hidden="1" x14ac:dyDescent="0.25">
      <c r="A11218" s="128"/>
      <c r="B11218" s="2"/>
      <c r="C11218" s="139" t="s">
        <v>11720</v>
      </c>
      <c r="D11218" s="124" t="s">
        <v>11721</v>
      </c>
      <c r="E11218" s="118" t="s">
        <v>260</v>
      </c>
      <c r="F11218" s="124" t="s">
        <v>261</v>
      </c>
      <c r="G11218" s="118" t="s">
        <v>11724</v>
      </c>
      <c r="H11218" s="137">
        <v>43084</v>
      </c>
      <c r="I11218" s="119">
        <v>4.34</v>
      </c>
      <c r="J11218" s="129"/>
      <c r="K11218" s="129"/>
      <c r="L11218" s="129">
        <v>0</v>
      </c>
      <c r="M11218" s="134" t="s">
        <v>24771</v>
      </c>
    </row>
    <row r="11219" spans="1:13" hidden="1" x14ac:dyDescent="0.25">
      <c r="A11219" s="128"/>
      <c r="B11219" s="2"/>
      <c r="C11219" s="139" t="s">
        <v>11720</v>
      </c>
      <c r="D11219" s="124" t="s">
        <v>11721</v>
      </c>
      <c r="E11219" s="118" t="s">
        <v>262</v>
      </c>
      <c r="F11219" s="124" t="s">
        <v>263</v>
      </c>
      <c r="G11219" s="118" t="s">
        <v>11724</v>
      </c>
      <c r="H11219" s="137">
        <v>43801</v>
      </c>
      <c r="I11219" s="119">
        <v>4.8099999999999996</v>
      </c>
      <c r="J11219" s="129"/>
      <c r="K11219" s="129"/>
      <c r="L11219" s="129">
        <v>0</v>
      </c>
      <c r="M11219" s="134" t="s">
        <v>24771</v>
      </c>
    </row>
    <row r="11220" spans="1:13" hidden="1" x14ac:dyDescent="0.25">
      <c r="A11220" s="128"/>
      <c r="B11220" s="2"/>
      <c r="C11220" s="139" t="s">
        <v>11720</v>
      </c>
      <c r="D11220" s="124" t="s">
        <v>11721</v>
      </c>
      <c r="E11220" s="118" t="s">
        <v>248</v>
      </c>
      <c r="F11220" s="124" t="s">
        <v>249</v>
      </c>
      <c r="G11220" s="118" t="s">
        <v>11724</v>
      </c>
      <c r="H11220" s="137">
        <v>44916</v>
      </c>
      <c r="I11220" s="119">
        <v>4.32</v>
      </c>
      <c r="J11220" s="129"/>
      <c r="K11220" s="129"/>
      <c r="L11220" s="129">
        <v>0</v>
      </c>
      <c r="M11220" s="134" t="s">
        <v>24771</v>
      </c>
    </row>
    <row r="11221" spans="1:13" hidden="1" x14ac:dyDescent="0.25">
      <c r="A11221" s="128"/>
      <c r="B11221" s="2"/>
      <c r="C11221" s="139" t="s">
        <v>11720</v>
      </c>
      <c r="D11221" s="124" t="s">
        <v>11721</v>
      </c>
      <c r="E11221" s="118" t="s">
        <v>250</v>
      </c>
      <c r="F11221" s="124" t="s">
        <v>251</v>
      </c>
      <c r="G11221" s="118" t="s">
        <v>11724</v>
      </c>
      <c r="H11221" s="137">
        <v>43084</v>
      </c>
      <c r="I11221" s="119">
        <v>5.2</v>
      </c>
      <c r="J11221" s="129"/>
      <c r="K11221" s="129"/>
      <c r="L11221" s="129">
        <v>0</v>
      </c>
      <c r="M11221" s="134" t="s">
        <v>24771</v>
      </c>
    </row>
    <row r="11222" spans="1:13" hidden="1" x14ac:dyDescent="0.25">
      <c r="A11222" s="128"/>
      <c r="B11222" s="2"/>
      <c r="C11222" s="139" t="s">
        <v>11720</v>
      </c>
      <c r="D11222" s="124" t="s">
        <v>11721</v>
      </c>
      <c r="E11222" s="118" t="s">
        <v>252</v>
      </c>
      <c r="F11222" s="124" t="s">
        <v>253</v>
      </c>
      <c r="G11222" s="118" t="s">
        <v>11724</v>
      </c>
      <c r="H11222" s="137">
        <v>45979</v>
      </c>
      <c r="I11222" s="119">
        <v>4.43</v>
      </c>
      <c r="J11222" s="129"/>
      <c r="K11222" s="129"/>
      <c r="L11222" s="129">
        <v>0</v>
      </c>
      <c r="M11222" s="134" t="s">
        <v>24771</v>
      </c>
    </row>
    <row r="11223" spans="1:13" hidden="1" x14ac:dyDescent="0.25">
      <c r="A11223" s="128"/>
      <c r="B11223" s="2"/>
      <c r="C11223" s="139" t="s">
        <v>11720</v>
      </c>
      <c r="D11223" s="124" t="s">
        <v>11721</v>
      </c>
      <c r="E11223" s="118" t="s">
        <v>254</v>
      </c>
      <c r="F11223" s="124" t="s">
        <v>255</v>
      </c>
      <c r="G11223" s="118" t="s">
        <v>11724</v>
      </c>
      <c r="H11223" s="137">
        <v>43445</v>
      </c>
      <c r="I11223" s="119">
        <v>5.76</v>
      </c>
      <c r="J11223" s="129"/>
      <c r="K11223" s="129"/>
      <c r="L11223" s="129">
        <v>0</v>
      </c>
      <c r="M11223" s="134" t="s">
        <v>24771</v>
      </c>
    </row>
    <row r="11224" spans="1:13" hidden="1" x14ac:dyDescent="0.25">
      <c r="A11224" s="128"/>
      <c r="B11224" s="2"/>
      <c r="C11224" s="139" t="s">
        <v>11720</v>
      </c>
      <c r="D11224" s="124" t="s">
        <v>11721</v>
      </c>
      <c r="E11224" s="118" t="s">
        <v>11731</v>
      </c>
      <c r="F11224" s="124" t="s">
        <v>11732</v>
      </c>
      <c r="G11224" s="118" t="s">
        <v>11724</v>
      </c>
      <c r="H11224" s="137">
        <v>44937</v>
      </c>
      <c r="I11224" s="119">
        <v>6.66</v>
      </c>
      <c r="J11224" s="129"/>
      <c r="K11224" s="129"/>
      <c r="L11224" s="129">
        <v>0</v>
      </c>
      <c r="M11224" s="134" t="s">
        <v>24771</v>
      </c>
    </row>
    <row r="11225" spans="1:13" hidden="1" x14ac:dyDescent="0.25">
      <c r="A11225" s="128"/>
      <c r="B11225" s="2"/>
      <c r="C11225" s="139" t="s">
        <v>11720</v>
      </c>
      <c r="D11225" s="124" t="s">
        <v>11721</v>
      </c>
      <c r="E11225" s="118" t="s">
        <v>11733</v>
      </c>
      <c r="F11225" s="124" t="s">
        <v>11734</v>
      </c>
      <c r="G11225" s="118" t="s">
        <v>11724</v>
      </c>
      <c r="H11225" s="137">
        <v>43433</v>
      </c>
      <c r="I11225" s="119">
        <v>5.76</v>
      </c>
      <c r="J11225" s="129"/>
      <c r="K11225" s="129"/>
      <c r="L11225" s="129">
        <v>0</v>
      </c>
      <c r="M11225" s="134" t="s">
        <v>24771</v>
      </c>
    </row>
    <row r="11226" spans="1:13" hidden="1" x14ac:dyDescent="0.25">
      <c r="A11226" s="128"/>
      <c r="B11226" s="2"/>
      <c r="C11226" s="139" t="s">
        <v>11720</v>
      </c>
      <c r="D11226" s="124" t="s">
        <v>11721</v>
      </c>
      <c r="E11226" s="118" t="s">
        <v>11735</v>
      </c>
      <c r="F11226" s="124" t="s">
        <v>11736</v>
      </c>
      <c r="G11226" s="118" t="s">
        <v>11724</v>
      </c>
      <c r="H11226" s="137">
        <v>43649</v>
      </c>
      <c r="I11226" s="119">
        <v>5.76</v>
      </c>
      <c r="J11226" s="129"/>
      <c r="K11226" s="129"/>
      <c r="L11226" s="129">
        <v>0</v>
      </c>
      <c r="M11226" s="134" t="s">
        <v>24771</v>
      </c>
    </row>
    <row r="11227" spans="1:13" hidden="1" x14ac:dyDescent="0.25">
      <c r="A11227" s="128"/>
      <c r="B11227" s="2"/>
      <c r="C11227" s="139" t="s">
        <v>11720</v>
      </c>
      <c r="D11227" s="124" t="s">
        <v>11721</v>
      </c>
      <c r="E11227" s="118" t="s">
        <v>11737</v>
      </c>
      <c r="F11227" s="124" t="s">
        <v>11738</v>
      </c>
      <c r="G11227" s="118" t="s">
        <v>11724</v>
      </c>
      <c r="H11227" s="137">
        <v>43649</v>
      </c>
      <c r="I11227" s="119">
        <v>4.34</v>
      </c>
      <c r="J11227" s="129"/>
      <c r="K11227" s="129"/>
      <c r="L11227" s="129">
        <v>0</v>
      </c>
      <c r="M11227" s="134" t="s">
        <v>24771</v>
      </c>
    </row>
    <row r="11228" spans="1:13" hidden="1" x14ac:dyDescent="0.25">
      <c r="A11228" s="128"/>
      <c r="B11228" s="2"/>
      <c r="C11228" s="139" t="s">
        <v>11739</v>
      </c>
      <c r="D11228" s="124" t="s">
        <v>11740</v>
      </c>
      <c r="E11228" s="118" t="s">
        <v>11741</v>
      </c>
      <c r="F11228" s="124" t="s">
        <v>11742</v>
      </c>
      <c r="G11228" s="118" t="s">
        <v>235</v>
      </c>
      <c r="H11228" s="137">
        <v>42451</v>
      </c>
      <c r="I11228" s="119">
        <v>77.489999999999995</v>
      </c>
      <c r="J11228" s="129"/>
      <c r="K11228" s="129"/>
      <c r="L11228" s="129">
        <v>0</v>
      </c>
      <c r="M11228" s="134" t="s">
        <v>24771</v>
      </c>
    </row>
    <row r="11229" spans="1:13" hidden="1" x14ac:dyDescent="0.25">
      <c r="A11229" s="128"/>
      <c r="B11229" s="2"/>
      <c r="C11229" s="139" t="s">
        <v>11739</v>
      </c>
      <c r="D11229" s="124" t="s">
        <v>11740</v>
      </c>
      <c r="E11229" s="118" t="s">
        <v>11743</v>
      </c>
      <c r="F11229" s="124" t="s">
        <v>11744</v>
      </c>
      <c r="G11229" s="118" t="s">
        <v>235</v>
      </c>
      <c r="H11229" s="137">
        <v>42090</v>
      </c>
      <c r="I11229" s="119">
        <v>44.72</v>
      </c>
      <c r="J11229" s="129"/>
      <c r="K11229" s="129"/>
      <c r="L11229" s="129">
        <v>0</v>
      </c>
      <c r="M11229" s="134" t="s">
        <v>24771</v>
      </c>
    </row>
    <row r="11230" spans="1:13" hidden="1" x14ac:dyDescent="0.25">
      <c r="A11230" s="128"/>
      <c r="B11230" s="2"/>
      <c r="C11230" s="139" t="s">
        <v>11739</v>
      </c>
      <c r="D11230" s="124" t="s">
        <v>11740</v>
      </c>
      <c r="E11230" s="118" t="s">
        <v>11745</v>
      </c>
      <c r="F11230" s="124" t="s">
        <v>11746</v>
      </c>
      <c r="G11230" s="118" t="s">
        <v>235</v>
      </c>
      <c r="H11230" s="137">
        <v>43888</v>
      </c>
      <c r="I11230" s="119">
        <v>84.07</v>
      </c>
      <c r="J11230" s="129"/>
      <c r="K11230" s="129"/>
      <c r="L11230" s="129">
        <v>0</v>
      </c>
      <c r="M11230" s="134" t="s">
        <v>24771</v>
      </c>
    </row>
    <row r="11231" spans="1:13" hidden="1" x14ac:dyDescent="0.25">
      <c r="A11231" s="128"/>
      <c r="B11231" s="2"/>
      <c r="C11231" s="139" t="s">
        <v>11739</v>
      </c>
      <c r="D11231" s="124" t="s">
        <v>11740</v>
      </c>
      <c r="E11231" s="118" t="s">
        <v>11747</v>
      </c>
      <c r="F11231" s="124" t="s">
        <v>11748</v>
      </c>
      <c r="G11231" s="118" t="s">
        <v>235</v>
      </c>
      <c r="H11231" s="137">
        <v>42495</v>
      </c>
      <c r="I11231" s="119">
        <v>47.9</v>
      </c>
      <c r="J11231" s="129"/>
      <c r="K11231" s="129"/>
      <c r="L11231" s="129">
        <v>0</v>
      </c>
      <c r="M11231" s="134" t="s">
        <v>24771</v>
      </c>
    </row>
    <row r="11232" spans="1:13" hidden="1" x14ac:dyDescent="0.25">
      <c r="A11232" s="128"/>
      <c r="B11232" s="2"/>
      <c r="C11232" s="139" t="s">
        <v>11739</v>
      </c>
      <c r="D11232" s="124" t="s">
        <v>11740</v>
      </c>
      <c r="E11232" s="118" t="s">
        <v>11749</v>
      </c>
      <c r="F11232" s="124" t="s">
        <v>11750</v>
      </c>
      <c r="G11232" s="118" t="s">
        <v>235</v>
      </c>
      <c r="H11232" s="137">
        <v>42495</v>
      </c>
      <c r="I11232" s="119">
        <v>42.37</v>
      </c>
      <c r="J11232" s="129"/>
      <c r="K11232" s="129"/>
      <c r="L11232" s="129">
        <v>0</v>
      </c>
      <c r="M11232" s="134" t="s">
        <v>24771</v>
      </c>
    </row>
    <row r="11233" spans="1:13" hidden="1" x14ac:dyDescent="0.25">
      <c r="A11233" s="128"/>
      <c r="B11233" s="2"/>
      <c r="C11233" s="139" t="s">
        <v>11739</v>
      </c>
      <c r="D11233" s="124" t="s">
        <v>11740</v>
      </c>
      <c r="E11233" s="118" t="s">
        <v>11751</v>
      </c>
      <c r="F11233" s="124" t="s">
        <v>11752</v>
      </c>
      <c r="G11233" s="118" t="s">
        <v>235</v>
      </c>
      <c r="H11233" s="137">
        <v>42471</v>
      </c>
      <c r="I11233" s="119">
        <v>42.37</v>
      </c>
      <c r="J11233" s="129"/>
      <c r="K11233" s="129"/>
      <c r="L11233" s="129">
        <v>0</v>
      </c>
      <c r="M11233" s="134" t="s">
        <v>24771</v>
      </c>
    </row>
    <row r="11234" spans="1:13" hidden="1" x14ac:dyDescent="0.25">
      <c r="A11234" s="128"/>
      <c r="B11234" s="2"/>
      <c r="C11234" s="139" t="s">
        <v>11739</v>
      </c>
      <c r="D11234" s="124" t="s">
        <v>11740</v>
      </c>
      <c r="E11234" s="118" t="s">
        <v>11753</v>
      </c>
      <c r="F11234" s="124" t="s">
        <v>11754</v>
      </c>
      <c r="G11234" s="118" t="s">
        <v>235</v>
      </c>
      <c r="H11234" s="137">
        <v>43354</v>
      </c>
      <c r="I11234" s="119">
        <v>55.32</v>
      </c>
      <c r="J11234" s="129"/>
      <c r="K11234" s="129"/>
      <c r="L11234" s="129">
        <v>0</v>
      </c>
      <c r="M11234" s="134" t="s">
        <v>24771</v>
      </c>
    </row>
    <row r="11235" spans="1:13" hidden="1" x14ac:dyDescent="0.25">
      <c r="A11235" s="128"/>
      <c r="B11235" s="2"/>
      <c r="C11235" s="139" t="s">
        <v>11739</v>
      </c>
      <c r="D11235" s="124" t="s">
        <v>11740</v>
      </c>
      <c r="E11235" s="118" t="s">
        <v>11755</v>
      </c>
      <c r="F11235" s="124" t="s">
        <v>11756</v>
      </c>
      <c r="G11235" s="118" t="s">
        <v>235</v>
      </c>
      <c r="H11235" s="137">
        <v>42999</v>
      </c>
      <c r="I11235" s="119">
        <v>52.69</v>
      </c>
      <c r="J11235" s="129"/>
      <c r="K11235" s="129"/>
      <c r="L11235" s="129">
        <v>0</v>
      </c>
      <c r="M11235" s="134" t="s">
        <v>24771</v>
      </c>
    </row>
    <row r="11236" spans="1:13" hidden="1" x14ac:dyDescent="0.25">
      <c r="A11236" s="128"/>
      <c r="B11236" s="2"/>
      <c r="C11236" s="139" t="s">
        <v>11739</v>
      </c>
      <c r="D11236" s="124" t="s">
        <v>11740</v>
      </c>
      <c r="E11236" s="118" t="s">
        <v>11757</v>
      </c>
      <c r="F11236" s="124" t="s">
        <v>11758</v>
      </c>
      <c r="G11236" s="118" t="s">
        <v>235</v>
      </c>
      <c r="H11236" s="137">
        <v>43362</v>
      </c>
      <c r="I11236" s="119">
        <v>55.32</v>
      </c>
      <c r="J11236" s="129"/>
      <c r="K11236" s="129"/>
      <c r="L11236" s="129">
        <v>0</v>
      </c>
      <c r="M11236" s="134" t="s">
        <v>24771</v>
      </c>
    </row>
    <row r="11237" spans="1:13" hidden="1" x14ac:dyDescent="0.25">
      <c r="A11237" s="128"/>
      <c r="B11237" s="2"/>
      <c r="C11237" s="139" t="s">
        <v>11739</v>
      </c>
      <c r="D11237" s="124" t="s">
        <v>11740</v>
      </c>
      <c r="E11237" s="118" t="s">
        <v>11759</v>
      </c>
      <c r="F11237" s="124" t="s">
        <v>11760</v>
      </c>
      <c r="G11237" s="118" t="s">
        <v>235</v>
      </c>
      <c r="H11237" s="137">
        <v>42999</v>
      </c>
      <c r="I11237" s="119">
        <v>52.69</v>
      </c>
      <c r="J11237" s="129"/>
      <c r="K11237" s="129"/>
      <c r="L11237" s="129">
        <v>0</v>
      </c>
      <c r="M11237" s="134" t="s">
        <v>24771</v>
      </c>
    </row>
    <row r="11238" spans="1:13" hidden="1" x14ac:dyDescent="0.25">
      <c r="A11238" s="128"/>
      <c r="B11238" s="2"/>
      <c r="C11238" s="139" t="s">
        <v>11739</v>
      </c>
      <c r="D11238" s="124" t="s">
        <v>11740</v>
      </c>
      <c r="E11238" s="118" t="s">
        <v>11761</v>
      </c>
      <c r="F11238" s="124" t="s">
        <v>11762</v>
      </c>
      <c r="G11238" s="118" t="s">
        <v>235</v>
      </c>
      <c r="H11238" s="137">
        <v>42999</v>
      </c>
      <c r="I11238" s="119">
        <v>52.69</v>
      </c>
      <c r="J11238" s="129"/>
      <c r="K11238" s="129"/>
      <c r="L11238" s="129">
        <v>0</v>
      </c>
      <c r="M11238" s="134" t="s">
        <v>24771</v>
      </c>
    </row>
    <row r="11239" spans="1:13" hidden="1" x14ac:dyDescent="0.25">
      <c r="A11239" s="128"/>
      <c r="B11239" s="2"/>
      <c r="C11239" s="139" t="s">
        <v>11739</v>
      </c>
      <c r="D11239" s="124" t="s">
        <v>11740</v>
      </c>
      <c r="E11239" s="118" t="s">
        <v>11763</v>
      </c>
      <c r="F11239" s="124" t="s">
        <v>11764</v>
      </c>
      <c r="G11239" s="118" t="s">
        <v>235</v>
      </c>
      <c r="H11239" s="137">
        <v>42999</v>
      </c>
      <c r="I11239" s="119">
        <v>52.69</v>
      </c>
      <c r="J11239" s="129"/>
      <c r="K11239" s="129"/>
      <c r="L11239" s="129">
        <v>0</v>
      </c>
      <c r="M11239" s="134" t="s">
        <v>24772</v>
      </c>
    </row>
    <row r="11240" spans="1:13" hidden="1" x14ac:dyDescent="0.25">
      <c r="A11240" s="128"/>
      <c r="B11240" s="2"/>
      <c r="C11240" s="139" t="s">
        <v>11739</v>
      </c>
      <c r="D11240" s="124" t="s">
        <v>11740</v>
      </c>
      <c r="E11240" s="118" t="s">
        <v>11765</v>
      </c>
      <c r="F11240" s="124" t="s">
        <v>11766</v>
      </c>
      <c r="G11240" s="118" t="s">
        <v>235</v>
      </c>
      <c r="H11240" s="137">
        <v>45007</v>
      </c>
      <c r="I11240" s="119">
        <v>85.42</v>
      </c>
      <c r="J11240" s="129"/>
      <c r="K11240" s="129"/>
      <c r="L11240" s="129">
        <v>0</v>
      </c>
      <c r="M11240" s="134" t="s">
        <v>35233</v>
      </c>
    </row>
    <row r="11241" spans="1:13" hidden="1" x14ac:dyDescent="0.25">
      <c r="A11241" s="128"/>
      <c r="B11241" s="2"/>
      <c r="C11241" s="139" t="s">
        <v>11739</v>
      </c>
      <c r="D11241" s="124" t="s">
        <v>11740</v>
      </c>
      <c r="E11241" s="118" t="s">
        <v>11767</v>
      </c>
      <c r="F11241" s="124" t="s">
        <v>11768</v>
      </c>
      <c r="G11241" s="118" t="s">
        <v>235</v>
      </c>
      <c r="H11241" s="137">
        <v>42999</v>
      </c>
      <c r="I11241" s="119">
        <v>52.69</v>
      </c>
      <c r="J11241" s="129"/>
      <c r="K11241" s="129"/>
      <c r="L11241" s="129">
        <v>0</v>
      </c>
      <c r="M11241" s="134" t="s">
        <v>34999</v>
      </c>
    </row>
    <row r="11242" spans="1:13" hidden="1" x14ac:dyDescent="0.25">
      <c r="A11242" s="128"/>
      <c r="B11242" s="2"/>
      <c r="C11242" s="139" t="s">
        <v>11739</v>
      </c>
      <c r="D11242" s="124" t="s">
        <v>11740</v>
      </c>
      <c r="E11242" s="118" t="s">
        <v>11769</v>
      </c>
      <c r="F11242" s="124" t="s">
        <v>11770</v>
      </c>
      <c r="G11242" s="118" t="s">
        <v>235</v>
      </c>
      <c r="H11242" s="137">
        <v>42999</v>
      </c>
      <c r="I11242" s="119">
        <v>52.69</v>
      </c>
      <c r="J11242" s="129"/>
      <c r="K11242" s="129"/>
      <c r="L11242" s="129">
        <v>0</v>
      </c>
      <c r="M11242" s="134" t="s">
        <v>31772</v>
      </c>
    </row>
    <row r="11243" spans="1:13" hidden="1" x14ac:dyDescent="0.25">
      <c r="A11243" s="128"/>
      <c r="B11243" s="2"/>
      <c r="C11243" s="139" t="s">
        <v>11739</v>
      </c>
      <c r="D11243" s="124" t="s">
        <v>11740</v>
      </c>
      <c r="E11243" s="118" t="s">
        <v>11771</v>
      </c>
      <c r="F11243" s="124" t="s">
        <v>11772</v>
      </c>
      <c r="G11243" s="118" t="s">
        <v>235</v>
      </c>
      <c r="H11243" s="137">
        <v>45387</v>
      </c>
      <c r="I11243" s="119">
        <v>85.42</v>
      </c>
      <c r="J11243" s="129"/>
      <c r="K11243" s="129"/>
      <c r="L11243" s="129">
        <v>0</v>
      </c>
      <c r="M11243" s="134" t="s">
        <v>24773</v>
      </c>
    </row>
    <row r="11244" spans="1:13" hidden="1" x14ac:dyDescent="0.25">
      <c r="A11244" s="128"/>
      <c r="B11244" s="2"/>
      <c r="C11244" s="139" t="s">
        <v>11739</v>
      </c>
      <c r="D11244" s="124" t="s">
        <v>11740</v>
      </c>
      <c r="E11244" s="118" t="s">
        <v>11773</v>
      </c>
      <c r="F11244" s="124" t="s">
        <v>11774</v>
      </c>
      <c r="G11244" s="118" t="s">
        <v>235</v>
      </c>
      <c r="H11244" s="137">
        <v>42999</v>
      </c>
      <c r="I11244" s="119">
        <v>52.69</v>
      </c>
      <c r="J11244" s="129"/>
      <c r="K11244" s="129"/>
      <c r="L11244" s="129">
        <v>0</v>
      </c>
      <c r="M11244" s="134" t="s">
        <v>24774</v>
      </c>
    </row>
    <row r="11245" spans="1:13" hidden="1" x14ac:dyDescent="0.25">
      <c r="A11245" s="128"/>
      <c r="B11245" s="2"/>
      <c r="C11245" s="139" t="s">
        <v>11739</v>
      </c>
      <c r="D11245" s="124" t="s">
        <v>11740</v>
      </c>
      <c r="E11245" s="118" t="s">
        <v>11775</v>
      </c>
      <c r="F11245" s="124" t="s">
        <v>11776</v>
      </c>
      <c r="G11245" s="118" t="s">
        <v>235</v>
      </c>
      <c r="H11245" s="137">
        <v>42999</v>
      </c>
      <c r="I11245" s="119">
        <v>52.69</v>
      </c>
      <c r="J11245" s="129"/>
      <c r="K11245" s="129"/>
      <c r="L11245" s="129">
        <v>0</v>
      </c>
      <c r="M11245" s="134" t="s">
        <v>24775</v>
      </c>
    </row>
    <row r="11246" spans="1:13" hidden="1" x14ac:dyDescent="0.25">
      <c r="A11246" s="128"/>
      <c r="B11246" s="2"/>
      <c r="C11246" s="139" t="s">
        <v>11739</v>
      </c>
      <c r="D11246" s="124" t="s">
        <v>11740</v>
      </c>
      <c r="E11246" s="118" t="s">
        <v>11777</v>
      </c>
      <c r="F11246" s="124" t="s">
        <v>11778</v>
      </c>
      <c r="G11246" s="118" t="s">
        <v>235</v>
      </c>
      <c r="H11246" s="137">
        <v>46052</v>
      </c>
      <c r="I11246" s="119">
        <v>75.349999999999994</v>
      </c>
      <c r="J11246" s="129"/>
      <c r="K11246" s="129"/>
      <c r="L11246" s="129">
        <v>0</v>
      </c>
      <c r="M11246" s="134" t="s">
        <v>32454</v>
      </c>
    </row>
    <row r="11247" spans="1:13" hidden="1" x14ac:dyDescent="0.25">
      <c r="A11247" s="128"/>
      <c r="B11247" s="2"/>
      <c r="C11247" s="139" t="s">
        <v>11739</v>
      </c>
      <c r="D11247" s="124" t="s">
        <v>11740</v>
      </c>
      <c r="E11247" s="118" t="s">
        <v>11779</v>
      </c>
      <c r="F11247" s="124" t="s">
        <v>11780</v>
      </c>
      <c r="G11247" s="118" t="s">
        <v>235</v>
      </c>
      <c r="H11247" s="137">
        <v>42999</v>
      </c>
      <c r="I11247" s="119">
        <v>52.69</v>
      </c>
      <c r="J11247" s="129"/>
      <c r="K11247" s="129"/>
      <c r="L11247" s="129">
        <v>0</v>
      </c>
      <c r="M11247" s="134" t="s">
        <v>34930</v>
      </c>
    </row>
    <row r="11248" spans="1:13" hidden="1" x14ac:dyDescent="0.25">
      <c r="A11248" s="128"/>
      <c r="B11248" s="2"/>
      <c r="C11248" s="139" t="s">
        <v>11739</v>
      </c>
      <c r="D11248" s="124" t="s">
        <v>11740</v>
      </c>
      <c r="E11248" s="118" t="s">
        <v>11781</v>
      </c>
      <c r="F11248" s="124" t="s">
        <v>11782</v>
      </c>
      <c r="G11248" s="118" t="s">
        <v>235</v>
      </c>
      <c r="H11248" s="137">
        <v>45387</v>
      </c>
      <c r="I11248" s="119">
        <v>85.42</v>
      </c>
      <c r="J11248" s="129"/>
      <c r="K11248" s="129"/>
      <c r="L11248" s="129">
        <v>0</v>
      </c>
      <c r="M11248" s="134" t="s">
        <v>24776</v>
      </c>
    </row>
    <row r="11249" spans="1:13" hidden="1" x14ac:dyDescent="0.25">
      <c r="A11249" s="128"/>
      <c r="B11249" s="2"/>
      <c r="C11249" s="139" t="s">
        <v>11739</v>
      </c>
      <c r="D11249" s="124" t="s">
        <v>11740</v>
      </c>
      <c r="E11249" s="118" t="s">
        <v>11783</v>
      </c>
      <c r="F11249" s="124" t="s">
        <v>11784</v>
      </c>
      <c r="G11249" s="118" t="s">
        <v>235</v>
      </c>
      <c r="H11249" s="137">
        <v>42999</v>
      </c>
      <c r="I11249" s="119">
        <v>46.61</v>
      </c>
      <c r="J11249" s="129"/>
      <c r="K11249" s="129"/>
      <c r="L11249" s="129">
        <v>0</v>
      </c>
      <c r="M11249" s="134" t="s">
        <v>24777</v>
      </c>
    </row>
    <row r="11250" spans="1:13" hidden="1" x14ac:dyDescent="0.25">
      <c r="A11250" s="128"/>
      <c r="B11250" s="2"/>
      <c r="C11250" s="139" t="s">
        <v>11739</v>
      </c>
      <c r="D11250" s="124" t="s">
        <v>11740</v>
      </c>
      <c r="E11250" s="118" t="s">
        <v>11785</v>
      </c>
      <c r="F11250" s="124" t="s">
        <v>11786</v>
      </c>
      <c r="G11250" s="118" t="s">
        <v>235</v>
      </c>
      <c r="H11250" s="137">
        <v>42999</v>
      </c>
      <c r="I11250" s="119">
        <v>46.61</v>
      </c>
      <c r="J11250" s="129"/>
      <c r="K11250" s="129"/>
      <c r="L11250" s="129">
        <v>0</v>
      </c>
      <c r="M11250" s="134" t="s">
        <v>24778</v>
      </c>
    </row>
    <row r="11251" spans="1:13" hidden="1" x14ac:dyDescent="0.25">
      <c r="A11251" s="128"/>
      <c r="B11251" s="2"/>
      <c r="C11251" s="139" t="s">
        <v>11739</v>
      </c>
      <c r="D11251" s="124" t="s">
        <v>11740</v>
      </c>
      <c r="E11251" s="118" t="s">
        <v>11787</v>
      </c>
      <c r="F11251" s="124" t="s">
        <v>11788</v>
      </c>
      <c r="G11251" s="118" t="s">
        <v>235</v>
      </c>
      <c r="H11251" s="137">
        <v>42999</v>
      </c>
      <c r="I11251" s="119">
        <v>52.69</v>
      </c>
      <c r="J11251" s="129"/>
      <c r="K11251" s="129"/>
      <c r="L11251" s="129">
        <v>0</v>
      </c>
      <c r="M11251" s="134" t="s">
        <v>24779</v>
      </c>
    </row>
    <row r="11252" spans="1:13" hidden="1" x14ac:dyDescent="0.25">
      <c r="A11252" s="128"/>
      <c r="B11252" s="2"/>
      <c r="C11252" s="139" t="s">
        <v>11739</v>
      </c>
      <c r="D11252" s="124" t="s">
        <v>11740</v>
      </c>
      <c r="E11252" s="118" t="s">
        <v>11789</v>
      </c>
      <c r="F11252" s="124" t="s">
        <v>11790</v>
      </c>
      <c r="G11252" s="118" t="s">
        <v>235</v>
      </c>
      <c r="H11252" s="137">
        <v>42999</v>
      </c>
      <c r="I11252" s="119">
        <v>46.61</v>
      </c>
      <c r="J11252" s="129"/>
      <c r="K11252" s="129"/>
      <c r="L11252" s="129">
        <v>0</v>
      </c>
      <c r="M11252" s="134" t="s">
        <v>24779</v>
      </c>
    </row>
    <row r="11253" spans="1:13" hidden="1" x14ac:dyDescent="0.25">
      <c r="A11253" s="128"/>
      <c r="B11253" s="2"/>
      <c r="C11253" s="139" t="s">
        <v>11739</v>
      </c>
      <c r="D11253" s="124" t="s">
        <v>11740</v>
      </c>
      <c r="E11253" s="118" t="s">
        <v>11791</v>
      </c>
      <c r="F11253" s="124" t="s">
        <v>11792</v>
      </c>
      <c r="G11253" s="118" t="s">
        <v>235</v>
      </c>
      <c r="H11253" s="137">
        <v>42999</v>
      </c>
      <c r="I11253" s="119">
        <v>46.61</v>
      </c>
      <c r="J11253" s="129"/>
      <c r="K11253" s="129"/>
      <c r="L11253" s="129">
        <v>0</v>
      </c>
      <c r="M11253" s="134" t="s">
        <v>24780</v>
      </c>
    </row>
    <row r="11254" spans="1:13" hidden="1" x14ac:dyDescent="0.25">
      <c r="A11254" s="128"/>
      <c r="B11254" s="2"/>
      <c r="C11254" s="139" t="s">
        <v>11739</v>
      </c>
      <c r="D11254" s="124" t="s">
        <v>11740</v>
      </c>
      <c r="E11254" s="118" t="s">
        <v>11793</v>
      </c>
      <c r="F11254" s="124" t="s">
        <v>11794</v>
      </c>
      <c r="G11254" s="118" t="s">
        <v>235</v>
      </c>
      <c r="H11254" s="137">
        <v>42999</v>
      </c>
      <c r="I11254" s="119">
        <v>52.69</v>
      </c>
      <c r="J11254" s="129"/>
      <c r="K11254" s="129"/>
      <c r="L11254" s="129">
        <v>0</v>
      </c>
      <c r="M11254" s="134" t="s">
        <v>24781</v>
      </c>
    </row>
    <row r="11255" spans="1:13" hidden="1" x14ac:dyDescent="0.25">
      <c r="A11255" s="128"/>
      <c r="B11255" s="2"/>
      <c r="C11255" s="139" t="s">
        <v>11739</v>
      </c>
      <c r="D11255" s="124" t="s">
        <v>11740</v>
      </c>
      <c r="E11255" s="118" t="s">
        <v>11795</v>
      </c>
      <c r="F11255" s="124" t="s">
        <v>11796</v>
      </c>
      <c r="G11255" s="118" t="s">
        <v>235</v>
      </c>
      <c r="H11255" s="137">
        <v>42999</v>
      </c>
      <c r="I11255" s="119">
        <v>46.61</v>
      </c>
      <c r="J11255" s="129"/>
      <c r="K11255" s="129"/>
      <c r="L11255" s="129">
        <v>0</v>
      </c>
      <c r="M11255" s="134" t="s">
        <v>24782</v>
      </c>
    </row>
    <row r="11256" spans="1:13" hidden="1" x14ac:dyDescent="0.25">
      <c r="A11256" s="128"/>
      <c r="B11256" s="2"/>
      <c r="C11256" s="139" t="s">
        <v>11739</v>
      </c>
      <c r="D11256" s="124" t="s">
        <v>11740</v>
      </c>
      <c r="E11256" s="118" t="s">
        <v>11797</v>
      </c>
      <c r="F11256" s="124" t="s">
        <v>11798</v>
      </c>
      <c r="G11256" s="118" t="s">
        <v>235</v>
      </c>
      <c r="H11256" s="137">
        <v>42999</v>
      </c>
      <c r="I11256" s="119">
        <v>46.61</v>
      </c>
      <c r="J11256" s="129"/>
      <c r="K11256" s="129"/>
      <c r="L11256" s="129">
        <v>0</v>
      </c>
      <c r="M11256" s="134" t="s">
        <v>28517</v>
      </c>
    </row>
    <row r="11257" spans="1:13" hidden="1" x14ac:dyDescent="0.25">
      <c r="A11257" s="128"/>
      <c r="B11257" s="2"/>
      <c r="C11257" s="139" t="s">
        <v>11739</v>
      </c>
      <c r="D11257" s="124" t="s">
        <v>11740</v>
      </c>
      <c r="E11257" s="118" t="s">
        <v>11799</v>
      </c>
      <c r="F11257" s="124" t="s">
        <v>11800</v>
      </c>
      <c r="G11257" s="118" t="s">
        <v>235</v>
      </c>
      <c r="H11257" s="137">
        <v>42837</v>
      </c>
      <c r="I11257" s="119">
        <v>52.69</v>
      </c>
      <c r="J11257" s="129"/>
      <c r="K11257" s="129"/>
      <c r="L11257" s="129">
        <v>0</v>
      </c>
      <c r="M11257" s="134" t="s">
        <v>24783</v>
      </c>
    </row>
    <row r="11258" spans="1:13" hidden="1" x14ac:dyDescent="0.25">
      <c r="A11258" s="128"/>
      <c r="B11258" s="2"/>
      <c r="C11258" s="139" t="s">
        <v>11739</v>
      </c>
      <c r="D11258" s="124" t="s">
        <v>11740</v>
      </c>
      <c r="E11258" s="118" t="s">
        <v>11801</v>
      </c>
      <c r="F11258" s="124" t="s">
        <v>11802</v>
      </c>
      <c r="G11258" s="118" t="s">
        <v>235</v>
      </c>
      <c r="H11258" s="137">
        <v>42837</v>
      </c>
      <c r="I11258" s="119">
        <v>46.61</v>
      </c>
      <c r="J11258" s="129"/>
      <c r="K11258" s="129"/>
      <c r="L11258" s="129">
        <v>0</v>
      </c>
      <c r="M11258" s="134" t="s">
        <v>32965</v>
      </c>
    </row>
    <row r="11259" spans="1:13" hidden="1" x14ac:dyDescent="0.25">
      <c r="A11259" s="128"/>
      <c r="B11259" s="2"/>
      <c r="C11259" s="139" t="s">
        <v>11739</v>
      </c>
      <c r="D11259" s="124" t="s">
        <v>11740</v>
      </c>
      <c r="E11259" s="118" t="s">
        <v>11803</v>
      </c>
      <c r="F11259" s="124" t="s">
        <v>11804</v>
      </c>
      <c r="G11259" s="118" t="s">
        <v>235</v>
      </c>
      <c r="H11259" s="137">
        <v>42999</v>
      </c>
      <c r="I11259" s="119">
        <v>52.69</v>
      </c>
      <c r="J11259" s="129"/>
      <c r="K11259" s="129"/>
      <c r="L11259" s="129">
        <v>0</v>
      </c>
      <c r="M11259" s="134" t="s">
        <v>24784</v>
      </c>
    </row>
    <row r="11260" spans="1:13" hidden="1" x14ac:dyDescent="0.25">
      <c r="A11260" s="128"/>
      <c r="B11260" s="2"/>
      <c r="C11260" s="139" t="s">
        <v>11739</v>
      </c>
      <c r="D11260" s="124" t="s">
        <v>11740</v>
      </c>
      <c r="E11260" s="118" t="s">
        <v>11805</v>
      </c>
      <c r="F11260" s="124" t="s">
        <v>11806</v>
      </c>
      <c r="G11260" s="118" t="s">
        <v>235</v>
      </c>
      <c r="H11260" s="137">
        <v>42999</v>
      </c>
      <c r="I11260" s="119">
        <v>52.69</v>
      </c>
      <c r="J11260" s="129"/>
      <c r="K11260" s="129"/>
      <c r="L11260" s="129">
        <v>0</v>
      </c>
      <c r="M11260" s="134" t="s">
        <v>24785</v>
      </c>
    </row>
    <row r="11261" spans="1:13" hidden="1" x14ac:dyDescent="0.25">
      <c r="A11261" s="128"/>
      <c r="B11261" s="2"/>
      <c r="C11261" s="139" t="s">
        <v>11739</v>
      </c>
      <c r="D11261" s="124" t="s">
        <v>11740</v>
      </c>
      <c r="E11261" s="118" t="s">
        <v>11807</v>
      </c>
      <c r="F11261" s="124" t="s">
        <v>11808</v>
      </c>
      <c r="G11261" s="118" t="s">
        <v>235</v>
      </c>
      <c r="H11261" s="137">
        <v>45279</v>
      </c>
      <c r="I11261" s="119">
        <v>85.42</v>
      </c>
      <c r="J11261" s="129"/>
      <c r="K11261" s="129"/>
      <c r="L11261" s="129">
        <v>0</v>
      </c>
      <c r="M11261" s="134" t="s">
        <v>24786</v>
      </c>
    </row>
    <row r="11262" spans="1:13" hidden="1" x14ac:dyDescent="0.25">
      <c r="A11262" s="128"/>
      <c r="B11262" s="2"/>
      <c r="C11262" s="139" t="s">
        <v>11739</v>
      </c>
      <c r="D11262" s="124" t="s">
        <v>11740</v>
      </c>
      <c r="E11262" s="118" t="s">
        <v>11809</v>
      </c>
      <c r="F11262" s="124" t="s">
        <v>11810</v>
      </c>
      <c r="G11262" s="118" t="s">
        <v>235</v>
      </c>
      <c r="H11262" s="137">
        <v>42999</v>
      </c>
      <c r="I11262" s="119">
        <v>46.61</v>
      </c>
      <c r="J11262" s="129"/>
      <c r="K11262" s="129"/>
      <c r="L11262" s="129">
        <v>0</v>
      </c>
      <c r="M11262" s="134" t="s">
        <v>24787</v>
      </c>
    </row>
    <row r="11263" spans="1:13" hidden="1" x14ac:dyDescent="0.25">
      <c r="A11263" s="128"/>
      <c r="B11263" s="2"/>
      <c r="C11263" s="139" t="s">
        <v>11739</v>
      </c>
      <c r="D11263" s="124" t="s">
        <v>11740</v>
      </c>
      <c r="E11263" s="118" t="s">
        <v>11811</v>
      </c>
      <c r="F11263" s="124" t="s">
        <v>11812</v>
      </c>
      <c r="G11263" s="118" t="s">
        <v>235</v>
      </c>
      <c r="H11263" s="137">
        <v>42837</v>
      </c>
      <c r="I11263" s="119">
        <v>52.69</v>
      </c>
      <c r="J11263" s="129"/>
      <c r="K11263" s="129"/>
      <c r="L11263" s="129">
        <v>0</v>
      </c>
      <c r="M11263" s="134" t="s">
        <v>24788</v>
      </c>
    </row>
    <row r="11264" spans="1:13" hidden="1" x14ac:dyDescent="0.25">
      <c r="A11264" s="128"/>
      <c r="B11264" s="2"/>
      <c r="C11264" s="139" t="s">
        <v>11739</v>
      </c>
      <c r="D11264" s="124" t="s">
        <v>11740</v>
      </c>
      <c r="E11264" s="118" t="s">
        <v>11813</v>
      </c>
      <c r="F11264" s="124" t="s">
        <v>11814</v>
      </c>
      <c r="G11264" s="118" t="s">
        <v>235</v>
      </c>
      <c r="H11264" s="137">
        <v>43976</v>
      </c>
      <c r="I11264" s="119">
        <v>385</v>
      </c>
      <c r="J11264" s="129"/>
      <c r="K11264" s="129"/>
      <c r="L11264" s="129">
        <v>0</v>
      </c>
      <c r="M11264" s="134" t="s">
        <v>24789</v>
      </c>
    </row>
    <row r="11265" spans="1:13" hidden="1" x14ac:dyDescent="0.25">
      <c r="A11265" s="128"/>
      <c r="B11265" s="2"/>
      <c r="C11265" s="139" t="s">
        <v>11739</v>
      </c>
      <c r="D11265" s="124" t="s">
        <v>11740</v>
      </c>
      <c r="E11265" s="118" t="s">
        <v>258</v>
      </c>
      <c r="F11265" s="124" t="s">
        <v>259</v>
      </c>
      <c r="G11265" s="118" t="s">
        <v>235</v>
      </c>
      <c r="H11265" s="137">
        <v>45106</v>
      </c>
      <c r="I11265" s="119">
        <v>85.42</v>
      </c>
      <c r="J11265" s="129"/>
      <c r="K11265" s="129"/>
      <c r="L11265" s="129">
        <v>0</v>
      </c>
      <c r="M11265" s="134" t="s">
        <v>24790</v>
      </c>
    </row>
    <row r="11266" spans="1:13" hidden="1" x14ac:dyDescent="0.25">
      <c r="A11266" s="128"/>
      <c r="B11266" s="2"/>
      <c r="C11266" s="139" t="s">
        <v>11739</v>
      </c>
      <c r="D11266" s="124" t="s">
        <v>11740</v>
      </c>
      <c r="E11266" s="118" t="s">
        <v>260</v>
      </c>
      <c r="F11266" s="124" t="s">
        <v>261</v>
      </c>
      <c r="G11266" s="118" t="s">
        <v>235</v>
      </c>
      <c r="H11266" s="137">
        <v>43489</v>
      </c>
      <c r="I11266" s="119">
        <v>58.64</v>
      </c>
      <c r="J11266" s="129"/>
      <c r="K11266" s="129"/>
      <c r="L11266" s="129">
        <v>0</v>
      </c>
      <c r="M11266" s="134" t="s">
        <v>24791</v>
      </c>
    </row>
    <row r="11267" spans="1:13" hidden="1" x14ac:dyDescent="0.25">
      <c r="A11267" s="128"/>
      <c r="B11267" s="2"/>
      <c r="C11267" s="139" t="s">
        <v>11739</v>
      </c>
      <c r="D11267" s="124" t="s">
        <v>11740</v>
      </c>
      <c r="E11267" s="118" t="s">
        <v>262</v>
      </c>
      <c r="F11267" s="124" t="s">
        <v>263</v>
      </c>
      <c r="G11267" s="118" t="s">
        <v>235</v>
      </c>
      <c r="H11267" s="137">
        <v>43920</v>
      </c>
      <c r="I11267" s="119">
        <v>64.5</v>
      </c>
      <c r="J11267" s="129"/>
      <c r="K11267" s="129"/>
      <c r="L11267" s="129">
        <v>0</v>
      </c>
      <c r="M11267" s="134" t="s">
        <v>24792</v>
      </c>
    </row>
    <row r="11268" spans="1:13" hidden="1" x14ac:dyDescent="0.25">
      <c r="A11268" s="128"/>
      <c r="B11268" s="2"/>
      <c r="C11268" s="139" t="s">
        <v>11739</v>
      </c>
      <c r="D11268" s="124" t="s">
        <v>11740</v>
      </c>
      <c r="E11268" s="118" t="s">
        <v>248</v>
      </c>
      <c r="F11268" s="124" t="s">
        <v>249</v>
      </c>
      <c r="G11268" s="118" t="s">
        <v>235</v>
      </c>
      <c r="H11268" s="137">
        <v>42691</v>
      </c>
      <c r="I11268" s="119">
        <v>47.9</v>
      </c>
      <c r="J11268" s="129"/>
      <c r="K11268" s="129"/>
      <c r="L11268" s="129">
        <v>0</v>
      </c>
      <c r="M11268" s="134" t="s">
        <v>24793</v>
      </c>
    </row>
    <row r="11269" spans="1:13" hidden="1" x14ac:dyDescent="0.25">
      <c r="A11269" s="128"/>
      <c r="B11269" s="2"/>
      <c r="C11269" s="139" t="s">
        <v>11739</v>
      </c>
      <c r="D11269" s="124" t="s">
        <v>11740</v>
      </c>
      <c r="E11269" s="118" t="s">
        <v>250</v>
      </c>
      <c r="F11269" s="124" t="s">
        <v>251</v>
      </c>
      <c r="G11269" s="118" t="s">
        <v>235</v>
      </c>
      <c r="H11269" s="137">
        <v>45866</v>
      </c>
      <c r="I11269" s="119">
        <v>75.349999999999994</v>
      </c>
      <c r="J11269" s="129"/>
      <c r="K11269" s="129"/>
      <c r="L11269" s="129">
        <v>0</v>
      </c>
      <c r="M11269" s="134" t="s">
        <v>24794</v>
      </c>
    </row>
    <row r="11270" spans="1:13" hidden="1" x14ac:dyDescent="0.25">
      <c r="A11270" s="128"/>
      <c r="B11270" s="2"/>
      <c r="C11270" s="139" t="s">
        <v>11739</v>
      </c>
      <c r="D11270" s="124" t="s">
        <v>11740</v>
      </c>
      <c r="E11270" s="118" t="s">
        <v>252</v>
      </c>
      <c r="F11270" s="124" t="s">
        <v>253</v>
      </c>
      <c r="G11270" s="118" t="s">
        <v>235</v>
      </c>
      <c r="H11270" s="137">
        <v>43788</v>
      </c>
      <c r="I11270" s="119">
        <v>58.64</v>
      </c>
      <c r="J11270" s="129"/>
      <c r="K11270" s="129"/>
      <c r="L11270" s="129">
        <v>0</v>
      </c>
      <c r="M11270" s="134" t="s">
        <v>24795</v>
      </c>
    </row>
    <row r="11271" spans="1:13" hidden="1" x14ac:dyDescent="0.25">
      <c r="A11271" s="128"/>
      <c r="B11271" s="2"/>
      <c r="C11271" s="139" t="s">
        <v>11815</v>
      </c>
      <c r="D11271" s="124" t="s">
        <v>11816</v>
      </c>
      <c r="E11271" s="118" t="s">
        <v>48</v>
      </c>
      <c r="F11271" s="124" t="s">
        <v>35249</v>
      </c>
      <c r="G11271" s="118" t="s">
        <v>2</v>
      </c>
      <c r="H11271" s="137">
        <v>42255</v>
      </c>
      <c r="I11271" s="119">
        <v>5.68</v>
      </c>
      <c r="J11271" s="129"/>
      <c r="K11271" s="129"/>
      <c r="L11271" s="129">
        <v>0</v>
      </c>
      <c r="M11271" s="134" t="s">
        <v>24796</v>
      </c>
    </row>
    <row r="11272" spans="1:13" hidden="1" x14ac:dyDescent="0.25">
      <c r="A11272" s="128"/>
      <c r="B11272" s="2"/>
      <c r="C11272" s="139" t="s">
        <v>32787</v>
      </c>
      <c r="D11272" s="124" t="s">
        <v>32788</v>
      </c>
      <c r="E11272" s="118" t="s">
        <v>48</v>
      </c>
      <c r="F11272" s="124" t="s">
        <v>35249</v>
      </c>
      <c r="G11272" s="118" t="s">
        <v>2</v>
      </c>
      <c r="H11272" s="137"/>
      <c r="I11272" s="119"/>
      <c r="J11272" s="129"/>
      <c r="K11272" s="129"/>
      <c r="L11272" s="129">
        <v>0</v>
      </c>
      <c r="M11272" s="134" t="s">
        <v>24797</v>
      </c>
    </row>
    <row r="11273" spans="1:13" hidden="1" x14ac:dyDescent="0.25">
      <c r="A11273" s="128"/>
      <c r="B11273" s="2"/>
      <c r="C11273" s="139" t="s">
        <v>11817</v>
      </c>
      <c r="D11273" s="124" t="s">
        <v>11818</v>
      </c>
      <c r="E11273" s="118" t="s">
        <v>48</v>
      </c>
      <c r="F11273" s="124" t="s">
        <v>35249</v>
      </c>
      <c r="G11273" s="118" t="s">
        <v>2</v>
      </c>
      <c r="H11273" s="137">
        <v>43738</v>
      </c>
      <c r="I11273" s="119">
        <v>31.43</v>
      </c>
      <c r="J11273" s="129"/>
      <c r="K11273" s="129"/>
      <c r="L11273" s="129">
        <v>0</v>
      </c>
      <c r="M11273" s="134" t="s">
        <v>24798</v>
      </c>
    </row>
    <row r="11274" spans="1:13" hidden="1" x14ac:dyDescent="0.25">
      <c r="A11274" s="128"/>
      <c r="B11274" s="2"/>
      <c r="C11274" s="139" t="s">
        <v>11819</v>
      </c>
      <c r="D11274" s="124" t="s">
        <v>11820</v>
      </c>
      <c r="E11274" s="118" t="s">
        <v>48</v>
      </c>
      <c r="F11274" s="124" t="s">
        <v>35249</v>
      </c>
      <c r="G11274" s="118" t="s">
        <v>2</v>
      </c>
      <c r="H11274" s="137">
        <v>43378</v>
      </c>
      <c r="I11274" s="119">
        <v>38.53</v>
      </c>
      <c r="J11274" s="129"/>
      <c r="K11274" s="129"/>
      <c r="L11274" s="129">
        <v>0</v>
      </c>
      <c r="M11274" s="134" t="s">
        <v>24799</v>
      </c>
    </row>
    <row r="11275" spans="1:13" hidden="1" x14ac:dyDescent="0.25">
      <c r="A11275" s="128"/>
      <c r="B11275" s="2"/>
      <c r="C11275" s="139" t="s">
        <v>34370</v>
      </c>
      <c r="D11275" s="124" t="s">
        <v>34371</v>
      </c>
      <c r="E11275" s="118" t="s">
        <v>48</v>
      </c>
      <c r="F11275" s="124" t="s">
        <v>35249</v>
      </c>
      <c r="G11275" s="118" t="s">
        <v>2</v>
      </c>
      <c r="H11275" s="137">
        <v>45322</v>
      </c>
      <c r="I11275" s="119">
        <v>287.75</v>
      </c>
      <c r="J11275" s="129"/>
      <c r="K11275" s="129"/>
      <c r="L11275" s="129">
        <v>0</v>
      </c>
      <c r="M11275" s="134" t="s">
        <v>24800</v>
      </c>
    </row>
    <row r="11276" spans="1:13" hidden="1" x14ac:dyDescent="0.25">
      <c r="A11276" s="128"/>
      <c r="B11276" s="2"/>
      <c r="C11276" s="139" t="s">
        <v>11821</v>
      </c>
      <c r="D11276" s="124" t="s">
        <v>11822</v>
      </c>
      <c r="E11276" s="118" t="s">
        <v>48</v>
      </c>
      <c r="F11276" s="124" t="s">
        <v>35249</v>
      </c>
      <c r="G11276" s="118" t="s">
        <v>2</v>
      </c>
      <c r="H11276" s="137">
        <v>42255</v>
      </c>
      <c r="I11276" s="119">
        <v>5.68</v>
      </c>
      <c r="J11276" s="129"/>
      <c r="K11276" s="129"/>
      <c r="L11276" s="129">
        <v>0</v>
      </c>
      <c r="M11276" s="134" t="s">
        <v>24801</v>
      </c>
    </row>
    <row r="11277" spans="1:13" hidden="1" x14ac:dyDescent="0.25">
      <c r="A11277" s="128"/>
      <c r="B11277" s="2"/>
      <c r="C11277" s="139" t="s">
        <v>11823</v>
      </c>
      <c r="D11277" s="124" t="s">
        <v>11824</v>
      </c>
      <c r="E11277" s="118" t="s">
        <v>48</v>
      </c>
      <c r="F11277" s="124" t="s">
        <v>35249</v>
      </c>
      <c r="G11277" s="118" t="s">
        <v>2</v>
      </c>
      <c r="H11277" s="137">
        <v>45082</v>
      </c>
      <c r="I11277" s="119">
        <v>0.78</v>
      </c>
      <c r="J11277" s="129"/>
      <c r="K11277" s="129"/>
      <c r="L11277" s="129">
        <v>0</v>
      </c>
      <c r="M11277" s="134" t="s">
        <v>24802</v>
      </c>
    </row>
    <row r="11278" spans="1:13" hidden="1" x14ac:dyDescent="0.25">
      <c r="A11278" s="128"/>
      <c r="B11278" s="2"/>
      <c r="C11278" s="139" t="s">
        <v>11825</v>
      </c>
      <c r="D11278" s="124" t="s">
        <v>11826</v>
      </c>
      <c r="E11278" s="118" t="s">
        <v>48</v>
      </c>
      <c r="F11278" s="124" t="s">
        <v>35249</v>
      </c>
      <c r="G11278" s="118" t="s">
        <v>34659</v>
      </c>
      <c r="H11278" s="137">
        <v>41802</v>
      </c>
      <c r="I11278" s="119">
        <v>0.28999999999999998</v>
      </c>
      <c r="J11278" s="129"/>
      <c r="K11278" s="129"/>
      <c r="L11278" s="129">
        <v>0</v>
      </c>
      <c r="M11278" s="134" t="s">
        <v>24803</v>
      </c>
    </row>
    <row r="11279" spans="1:13" hidden="1" x14ac:dyDescent="0.25">
      <c r="A11279" s="128"/>
      <c r="B11279" s="2"/>
      <c r="C11279" s="139" t="s">
        <v>42248</v>
      </c>
      <c r="D11279" s="124" t="s">
        <v>42249</v>
      </c>
      <c r="E11279" s="118" t="s">
        <v>48</v>
      </c>
      <c r="F11279" s="124" t="s">
        <v>35249</v>
      </c>
      <c r="G11279" s="118" t="s">
        <v>2</v>
      </c>
      <c r="H11279" s="137"/>
      <c r="I11279" s="119"/>
      <c r="J11279" s="129"/>
      <c r="K11279" s="129"/>
      <c r="L11279" s="129">
        <v>0</v>
      </c>
      <c r="M11279" s="134" t="s">
        <v>24804</v>
      </c>
    </row>
    <row r="11280" spans="1:13" hidden="1" x14ac:dyDescent="0.25">
      <c r="A11280" s="128"/>
      <c r="B11280" s="2"/>
      <c r="C11280" s="139" t="s">
        <v>11827</v>
      </c>
      <c r="D11280" s="124" t="s">
        <v>11828</v>
      </c>
      <c r="E11280" s="118" t="s">
        <v>48</v>
      </c>
      <c r="F11280" s="124" t="s">
        <v>35249</v>
      </c>
      <c r="G11280" s="118" t="s">
        <v>2</v>
      </c>
      <c r="H11280" s="137">
        <v>42895</v>
      </c>
      <c r="I11280" s="119">
        <v>0.64</v>
      </c>
      <c r="J11280" s="129"/>
      <c r="K11280" s="129"/>
      <c r="L11280" s="129">
        <v>0</v>
      </c>
      <c r="M11280" s="134" t="s">
        <v>24805</v>
      </c>
    </row>
    <row r="11281" spans="1:13" hidden="1" x14ac:dyDescent="0.25">
      <c r="A11281" s="128"/>
      <c r="B11281" s="2"/>
      <c r="C11281" s="139" t="s">
        <v>11829</v>
      </c>
      <c r="D11281" s="124" t="s">
        <v>11830</v>
      </c>
      <c r="E11281" s="118" t="s">
        <v>48</v>
      </c>
      <c r="F11281" s="124" t="s">
        <v>35249</v>
      </c>
      <c r="G11281" s="118" t="s">
        <v>2</v>
      </c>
      <c r="H11281" s="137"/>
      <c r="I11281" s="119"/>
      <c r="J11281" s="129"/>
      <c r="K11281" s="129"/>
      <c r="L11281" s="129">
        <v>0</v>
      </c>
      <c r="M11281" s="134" t="s">
        <v>24806</v>
      </c>
    </row>
    <row r="11282" spans="1:13" hidden="1" x14ac:dyDescent="0.25">
      <c r="A11282" s="128"/>
      <c r="B11282" s="2"/>
      <c r="C11282" s="139" t="s">
        <v>11831</v>
      </c>
      <c r="D11282" s="124" t="s">
        <v>11832</v>
      </c>
      <c r="E11282" s="118" t="s">
        <v>48</v>
      </c>
      <c r="F11282" s="124" t="s">
        <v>35249</v>
      </c>
      <c r="G11282" s="118" t="s">
        <v>2</v>
      </c>
      <c r="H11282" s="137">
        <v>44715</v>
      </c>
      <c r="I11282" s="119">
        <v>1.49</v>
      </c>
      <c r="J11282" s="129"/>
      <c r="K11282" s="129"/>
      <c r="L11282" s="129">
        <v>0</v>
      </c>
      <c r="M11282" s="134" t="s">
        <v>24807</v>
      </c>
    </row>
    <row r="11283" spans="1:13" hidden="1" x14ac:dyDescent="0.25">
      <c r="A11283" s="128"/>
      <c r="B11283" s="2"/>
      <c r="C11283" s="139" t="s">
        <v>11833</v>
      </c>
      <c r="D11283" s="124" t="s">
        <v>11834</v>
      </c>
      <c r="E11283" s="118" t="s">
        <v>48</v>
      </c>
      <c r="F11283" s="124" t="s">
        <v>35249</v>
      </c>
      <c r="G11283" s="118" t="s">
        <v>2</v>
      </c>
      <c r="H11283" s="137">
        <v>46008</v>
      </c>
      <c r="I11283" s="119">
        <v>0.2</v>
      </c>
      <c r="J11283" s="129"/>
      <c r="K11283" s="129"/>
      <c r="L11283" s="129">
        <v>0</v>
      </c>
      <c r="M11283" s="134" t="s">
        <v>24808</v>
      </c>
    </row>
    <row r="11284" spans="1:13" hidden="1" x14ac:dyDescent="0.25">
      <c r="A11284" s="128"/>
      <c r="B11284" s="2"/>
      <c r="C11284" s="139" t="s">
        <v>11836</v>
      </c>
      <c r="D11284" s="124" t="s">
        <v>11837</v>
      </c>
      <c r="E11284" s="118" t="s">
        <v>48</v>
      </c>
      <c r="F11284" s="124" t="s">
        <v>35249</v>
      </c>
      <c r="G11284" s="118" t="s">
        <v>2</v>
      </c>
      <c r="H11284" s="137">
        <v>45938</v>
      </c>
      <c r="I11284" s="119">
        <v>0.43</v>
      </c>
      <c r="J11284" s="129"/>
      <c r="K11284" s="129"/>
      <c r="L11284" s="129">
        <v>0</v>
      </c>
      <c r="M11284" s="134" t="s">
        <v>24809</v>
      </c>
    </row>
    <row r="11285" spans="1:13" hidden="1" x14ac:dyDescent="0.25">
      <c r="A11285" s="128"/>
      <c r="B11285" s="2"/>
      <c r="C11285" s="139" t="s">
        <v>11838</v>
      </c>
      <c r="D11285" s="124" t="s">
        <v>11839</v>
      </c>
      <c r="E11285" s="118" t="s">
        <v>48</v>
      </c>
      <c r="F11285" s="124" t="s">
        <v>35249</v>
      </c>
      <c r="G11285" s="118" t="s">
        <v>2</v>
      </c>
      <c r="H11285" s="137"/>
      <c r="I11285" s="119"/>
      <c r="J11285" s="129"/>
      <c r="K11285" s="129"/>
      <c r="L11285" s="129">
        <v>0</v>
      </c>
      <c r="M11285" s="134" t="s">
        <v>24810</v>
      </c>
    </row>
    <row r="11286" spans="1:13" hidden="1" x14ac:dyDescent="0.25">
      <c r="A11286" s="128"/>
      <c r="B11286" s="2"/>
      <c r="C11286" s="139" t="s">
        <v>11840</v>
      </c>
      <c r="D11286" s="124" t="s">
        <v>11841</v>
      </c>
      <c r="E11286" s="118" t="s">
        <v>48</v>
      </c>
      <c r="F11286" s="124" t="s">
        <v>35249</v>
      </c>
      <c r="G11286" s="118" t="s">
        <v>2</v>
      </c>
      <c r="H11286" s="137">
        <v>46119</v>
      </c>
      <c r="I11286" s="119">
        <v>0.28999999999999998</v>
      </c>
      <c r="J11286" s="129"/>
      <c r="K11286" s="129"/>
      <c r="L11286" s="129">
        <v>0</v>
      </c>
      <c r="M11286" s="134" t="s">
        <v>24811</v>
      </c>
    </row>
    <row r="11287" spans="1:13" hidden="1" x14ac:dyDescent="0.25">
      <c r="A11287" s="128"/>
      <c r="B11287" s="2"/>
      <c r="C11287" s="139" t="s">
        <v>11842</v>
      </c>
      <c r="D11287" s="124" t="s">
        <v>11843</v>
      </c>
      <c r="E11287" s="118" t="s">
        <v>48</v>
      </c>
      <c r="F11287" s="124" t="s">
        <v>35249</v>
      </c>
      <c r="G11287" s="118" t="s">
        <v>2</v>
      </c>
      <c r="H11287" s="137">
        <v>45884</v>
      </c>
      <c r="I11287" s="119">
        <v>0.31</v>
      </c>
      <c r="J11287" s="129"/>
      <c r="K11287" s="129"/>
      <c r="L11287" s="129">
        <v>0</v>
      </c>
      <c r="M11287" s="134" t="s">
        <v>24812</v>
      </c>
    </row>
    <row r="11288" spans="1:13" hidden="1" x14ac:dyDescent="0.25">
      <c r="A11288" s="128"/>
      <c r="B11288" s="2"/>
      <c r="C11288" s="139" t="s">
        <v>11844</v>
      </c>
      <c r="D11288" s="124" t="s">
        <v>11845</v>
      </c>
      <c r="E11288" s="118" t="s">
        <v>48</v>
      </c>
      <c r="F11288" s="124" t="s">
        <v>35249</v>
      </c>
      <c r="G11288" s="118" t="s">
        <v>2</v>
      </c>
      <c r="H11288" s="137">
        <v>42962</v>
      </c>
      <c r="I11288" s="119">
        <v>0.19</v>
      </c>
      <c r="J11288" s="129"/>
      <c r="K11288" s="129"/>
      <c r="L11288" s="129">
        <v>0</v>
      </c>
      <c r="M11288" s="134" t="s">
        <v>24813</v>
      </c>
    </row>
    <row r="11289" spans="1:13" hidden="1" x14ac:dyDescent="0.25">
      <c r="A11289" s="128"/>
      <c r="B11289" s="2"/>
      <c r="C11289" s="139" t="s">
        <v>11846</v>
      </c>
      <c r="D11289" s="124" t="s">
        <v>11847</v>
      </c>
      <c r="E11289" s="118" t="s">
        <v>48</v>
      </c>
      <c r="F11289" s="124" t="s">
        <v>35249</v>
      </c>
      <c r="G11289" s="118" t="s">
        <v>2</v>
      </c>
      <c r="H11289" s="137">
        <v>41684</v>
      </c>
      <c r="I11289" s="119">
        <v>0.8</v>
      </c>
      <c r="J11289" s="129"/>
      <c r="K11289" s="129"/>
      <c r="L11289" s="129">
        <v>0</v>
      </c>
      <c r="M11289" s="134" t="s">
        <v>24814</v>
      </c>
    </row>
    <row r="11290" spans="1:13" hidden="1" x14ac:dyDescent="0.25">
      <c r="A11290" s="128"/>
      <c r="B11290" s="2"/>
      <c r="C11290" s="139" t="s">
        <v>11848</v>
      </c>
      <c r="D11290" s="124" t="s">
        <v>11849</v>
      </c>
      <c r="E11290" s="118" t="s">
        <v>48</v>
      </c>
      <c r="F11290" s="124" t="s">
        <v>35249</v>
      </c>
      <c r="G11290" s="118" t="s">
        <v>2</v>
      </c>
      <c r="H11290" s="137">
        <v>41396</v>
      </c>
      <c r="I11290" s="119">
        <v>0.24</v>
      </c>
      <c r="J11290" s="129"/>
      <c r="K11290" s="129"/>
      <c r="L11290" s="129">
        <v>0</v>
      </c>
      <c r="M11290" s="134" t="s">
        <v>24815</v>
      </c>
    </row>
    <row r="11291" spans="1:13" hidden="1" x14ac:dyDescent="0.25">
      <c r="A11291" s="128"/>
      <c r="B11291" s="2"/>
      <c r="C11291" s="139" t="s">
        <v>11850</v>
      </c>
      <c r="D11291" s="124" t="s">
        <v>11851</v>
      </c>
      <c r="E11291" s="118" t="s">
        <v>48</v>
      </c>
      <c r="F11291" s="124" t="s">
        <v>35249</v>
      </c>
      <c r="G11291" s="118" t="s">
        <v>2</v>
      </c>
      <c r="H11291" s="137">
        <v>46076</v>
      </c>
      <c r="I11291" s="119">
        <v>0.33</v>
      </c>
      <c r="J11291" s="129"/>
      <c r="K11291" s="129"/>
      <c r="L11291" s="129">
        <v>0</v>
      </c>
      <c r="M11291" s="134" t="s">
        <v>24792</v>
      </c>
    </row>
    <row r="11292" spans="1:13" hidden="1" x14ac:dyDescent="0.25">
      <c r="A11292" s="128"/>
      <c r="B11292" s="2"/>
      <c r="C11292" s="139" t="s">
        <v>11852</v>
      </c>
      <c r="D11292" s="124" t="s">
        <v>11853</v>
      </c>
      <c r="E11292" s="118" t="s">
        <v>48</v>
      </c>
      <c r="F11292" s="124" t="s">
        <v>35249</v>
      </c>
      <c r="G11292" s="118" t="s">
        <v>2</v>
      </c>
      <c r="H11292" s="137">
        <v>45848</v>
      </c>
      <c r="I11292" s="119">
        <v>0.49</v>
      </c>
      <c r="J11292" s="129"/>
      <c r="K11292" s="129"/>
      <c r="L11292" s="129">
        <v>0</v>
      </c>
      <c r="M11292" s="134" t="s">
        <v>24816</v>
      </c>
    </row>
    <row r="11293" spans="1:13" hidden="1" x14ac:dyDescent="0.25">
      <c r="A11293" s="128"/>
      <c r="B11293" s="2"/>
      <c r="C11293" s="139" t="s">
        <v>11854</v>
      </c>
      <c r="D11293" s="124" t="s">
        <v>11855</v>
      </c>
      <c r="E11293" s="118" t="s">
        <v>48</v>
      </c>
      <c r="F11293" s="124" t="s">
        <v>35249</v>
      </c>
      <c r="G11293" s="118" t="s">
        <v>2</v>
      </c>
      <c r="H11293" s="137">
        <v>46105</v>
      </c>
      <c r="I11293" s="119">
        <v>0.57999999999999996</v>
      </c>
      <c r="J11293" s="129"/>
      <c r="K11293" s="129"/>
      <c r="L11293" s="129">
        <v>0</v>
      </c>
      <c r="M11293" s="134" t="s">
        <v>24817</v>
      </c>
    </row>
    <row r="11294" spans="1:13" hidden="1" x14ac:dyDescent="0.25">
      <c r="A11294" s="128"/>
      <c r="B11294" s="2"/>
      <c r="C11294" s="139" t="s">
        <v>18854</v>
      </c>
      <c r="D11294" s="124" t="s">
        <v>18853</v>
      </c>
      <c r="E11294" s="118" t="s">
        <v>48</v>
      </c>
      <c r="F11294" s="124" t="s">
        <v>35249</v>
      </c>
      <c r="G11294" s="118" t="s">
        <v>34659</v>
      </c>
      <c r="H11294" s="137">
        <v>40960</v>
      </c>
      <c r="I11294" s="119">
        <v>0.28000000000000003</v>
      </c>
      <c r="J11294" s="129"/>
      <c r="K11294" s="129"/>
      <c r="L11294" s="129">
        <v>0</v>
      </c>
      <c r="M11294" s="134" t="s">
        <v>24818</v>
      </c>
    </row>
    <row r="11295" spans="1:13" hidden="1" x14ac:dyDescent="0.25">
      <c r="A11295" s="128"/>
      <c r="B11295" s="2"/>
      <c r="C11295" s="139" t="s">
        <v>11856</v>
      </c>
      <c r="D11295" s="124" t="s">
        <v>11857</v>
      </c>
      <c r="E11295" s="118" t="s">
        <v>48</v>
      </c>
      <c r="F11295" s="124" t="s">
        <v>35249</v>
      </c>
      <c r="G11295" s="118" t="s">
        <v>2</v>
      </c>
      <c r="H11295" s="137">
        <v>46112</v>
      </c>
      <c r="I11295" s="119">
        <v>0.14000000000000001</v>
      </c>
      <c r="J11295" s="129"/>
      <c r="K11295" s="129"/>
      <c r="L11295" s="129">
        <v>0</v>
      </c>
      <c r="M11295" s="134" t="s">
        <v>24819</v>
      </c>
    </row>
    <row r="11296" spans="1:13" hidden="1" x14ac:dyDescent="0.25">
      <c r="A11296" s="128"/>
      <c r="B11296" s="2"/>
      <c r="C11296" s="139" t="s">
        <v>11858</v>
      </c>
      <c r="D11296" s="124" t="s">
        <v>11859</v>
      </c>
      <c r="E11296" s="118" t="s">
        <v>48</v>
      </c>
      <c r="F11296" s="124" t="s">
        <v>35249</v>
      </c>
      <c r="G11296" s="118" t="s">
        <v>2</v>
      </c>
      <c r="H11296" s="137">
        <v>45989</v>
      </c>
      <c r="I11296" s="119">
        <v>0.35</v>
      </c>
      <c r="J11296" s="129"/>
      <c r="K11296" s="129"/>
      <c r="L11296" s="129">
        <v>0</v>
      </c>
      <c r="M11296" s="134" t="s">
        <v>24820</v>
      </c>
    </row>
    <row r="11297" spans="1:13" hidden="1" x14ac:dyDescent="0.25">
      <c r="A11297" s="128"/>
      <c r="B11297" s="2"/>
      <c r="C11297" s="139" t="s">
        <v>11860</v>
      </c>
      <c r="D11297" s="124" t="s">
        <v>11861</v>
      </c>
      <c r="E11297" s="118" t="s">
        <v>48</v>
      </c>
      <c r="F11297" s="124" t="s">
        <v>35249</v>
      </c>
      <c r="G11297" s="118" t="s">
        <v>2</v>
      </c>
      <c r="H11297" s="137">
        <v>41920</v>
      </c>
      <c r="I11297" s="119">
        <v>0.5</v>
      </c>
      <c r="J11297" s="129"/>
      <c r="K11297" s="129"/>
      <c r="L11297" s="129">
        <v>0</v>
      </c>
      <c r="M11297" s="134" t="s">
        <v>24821</v>
      </c>
    </row>
    <row r="11298" spans="1:13" hidden="1" x14ac:dyDescent="0.25">
      <c r="A11298" s="128"/>
      <c r="B11298" s="2"/>
      <c r="C11298" s="139" t="s">
        <v>11862</v>
      </c>
      <c r="D11298" s="124" t="s">
        <v>11863</v>
      </c>
      <c r="E11298" s="118" t="s">
        <v>48</v>
      </c>
      <c r="F11298" s="124" t="s">
        <v>35249</v>
      </c>
      <c r="G11298" s="118" t="s">
        <v>2</v>
      </c>
      <c r="H11298" s="137">
        <v>41920</v>
      </c>
      <c r="I11298" s="119">
        <v>0.65</v>
      </c>
      <c r="J11298" s="129"/>
      <c r="K11298" s="129"/>
      <c r="L11298" s="129">
        <v>0</v>
      </c>
      <c r="M11298" s="134" t="s">
        <v>34959</v>
      </c>
    </row>
    <row r="11299" spans="1:13" hidden="1" x14ac:dyDescent="0.25">
      <c r="A11299" s="128"/>
      <c r="B11299" s="2"/>
      <c r="C11299" s="139" t="s">
        <v>11864</v>
      </c>
      <c r="D11299" s="124" t="s">
        <v>11865</v>
      </c>
      <c r="E11299" s="118" t="s">
        <v>48</v>
      </c>
      <c r="F11299" s="124" t="s">
        <v>35249</v>
      </c>
      <c r="G11299" s="118" t="s">
        <v>2</v>
      </c>
      <c r="H11299" s="137">
        <v>43488</v>
      </c>
      <c r="I11299" s="119">
        <v>0.25</v>
      </c>
      <c r="J11299" s="129"/>
      <c r="K11299" s="129"/>
      <c r="L11299" s="129">
        <v>0</v>
      </c>
      <c r="M11299" s="134" t="s">
        <v>35406</v>
      </c>
    </row>
    <row r="11300" spans="1:13" hidden="1" x14ac:dyDescent="0.25">
      <c r="A11300" s="128"/>
      <c r="B11300" s="2"/>
      <c r="C11300" s="139" t="s">
        <v>11866</v>
      </c>
      <c r="D11300" s="124" t="s">
        <v>11867</v>
      </c>
      <c r="E11300" s="118" t="s">
        <v>48</v>
      </c>
      <c r="F11300" s="124" t="s">
        <v>35249</v>
      </c>
      <c r="G11300" s="118" t="s">
        <v>2</v>
      </c>
      <c r="H11300" s="137">
        <v>42906</v>
      </c>
      <c r="I11300" s="119">
        <v>0.42</v>
      </c>
      <c r="J11300" s="129"/>
      <c r="K11300" s="129"/>
      <c r="L11300" s="129">
        <v>0</v>
      </c>
      <c r="M11300" s="134" t="s">
        <v>35056</v>
      </c>
    </row>
    <row r="11301" spans="1:13" hidden="1" x14ac:dyDescent="0.25">
      <c r="A11301" s="128"/>
      <c r="B11301" s="2"/>
      <c r="C11301" s="139" t="s">
        <v>11868</v>
      </c>
      <c r="D11301" s="124" t="s">
        <v>11869</v>
      </c>
      <c r="E11301" s="118" t="s">
        <v>48</v>
      </c>
      <c r="F11301" s="124" t="s">
        <v>35249</v>
      </c>
      <c r="G11301" s="118" t="s">
        <v>2</v>
      </c>
      <c r="H11301" s="137">
        <v>45667</v>
      </c>
      <c r="I11301" s="119">
        <v>0.71</v>
      </c>
      <c r="J11301" s="129"/>
      <c r="K11301" s="129"/>
      <c r="L11301" s="129">
        <v>0</v>
      </c>
      <c r="M11301" s="134" t="s">
        <v>35409</v>
      </c>
    </row>
    <row r="11302" spans="1:13" hidden="1" x14ac:dyDescent="0.25">
      <c r="A11302" s="128"/>
      <c r="B11302" s="2"/>
      <c r="C11302" s="139" t="s">
        <v>42250</v>
      </c>
      <c r="D11302" s="124" t="s">
        <v>42251</v>
      </c>
      <c r="E11302" s="118" t="s">
        <v>48</v>
      </c>
      <c r="F11302" s="124" t="s">
        <v>35249</v>
      </c>
      <c r="G11302" s="118" t="s">
        <v>2</v>
      </c>
      <c r="H11302" s="137">
        <v>45994</v>
      </c>
      <c r="I11302" s="119">
        <v>0.7</v>
      </c>
      <c r="J11302" s="129"/>
      <c r="K11302" s="129"/>
      <c r="L11302" s="129">
        <v>0</v>
      </c>
      <c r="M11302" s="134" t="s">
        <v>35412</v>
      </c>
    </row>
    <row r="11303" spans="1:13" hidden="1" x14ac:dyDescent="0.25">
      <c r="A11303" s="128"/>
      <c r="B11303" s="2"/>
      <c r="C11303" s="139" t="s">
        <v>11870</v>
      </c>
      <c r="D11303" s="124" t="s">
        <v>11871</v>
      </c>
      <c r="E11303" s="118" t="s">
        <v>48</v>
      </c>
      <c r="F11303" s="124" t="s">
        <v>35249</v>
      </c>
      <c r="G11303" s="118" t="s">
        <v>2</v>
      </c>
      <c r="H11303" s="137">
        <v>46104</v>
      </c>
      <c r="I11303" s="119">
        <v>0.25</v>
      </c>
      <c r="J11303" s="129"/>
      <c r="K11303" s="129"/>
      <c r="L11303" s="129">
        <v>0</v>
      </c>
      <c r="M11303" s="134" t="s">
        <v>35030</v>
      </c>
    </row>
    <row r="11304" spans="1:13" hidden="1" x14ac:dyDescent="0.25">
      <c r="A11304" s="128"/>
      <c r="B11304" s="2"/>
      <c r="C11304" s="139" t="s">
        <v>11872</v>
      </c>
      <c r="D11304" s="124" t="s">
        <v>11873</v>
      </c>
      <c r="E11304" s="118" t="s">
        <v>48</v>
      </c>
      <c r="F11304" s="124" t="s">
        <v>35249</v>
      </c>
      <c r="G11304" s="118" t="s">
        <v>2</v>
      </c>
      <c r="H11304" s="137">
        <v>44120</v>
      </c>
      <c r="I11304" s="119">
        <v>0.22</v>
      </c>
      <c r="J11304" s="129"/>
      <c r="K11304" s="129"/>
      <c r="L11304" s="129">
        <v>0</v>
      </c>
      <c r="M11304" s="134" t="s">
        <v>31970</v>
      </c>
    </row>
    <row r="11305" spans="1:13" hidden="1" x14ac:dyDescent="0.25">
      <c r="A11305" s="128"/>
      <c r="B11305" s="2"/>
      <c r="C11305" s="139" t="s">
        <v>30140</v>
      </c>
      <c r="D11305" s="124" t="s">
        <v>30141</v>
      </c>
      <c r="E11305" s="118" t="s">
        <v>48</v>
      </c>
      <c r="F11305" s="124" t="s">
        <v>35249</v>
      </c>
      <c r="G11305" s="118" t="s">
        <v>2</v>
      </c>
      <c r="H11305" s="137">
        <v>46093</v>
      </c>
      <c r="I11305" s="119">
        <v>0.55000000000000004</v>
      </c>
      <c r="J11305" s="129"/>
      <c r="K11305" s="129"/>
      <c r="L11305" s="129">
        <v>0</v>
      </c>
      <c r="M11305" s="134" t="s">
        <v>33030</v>
      </c>
    </row>
    <row r="11306" spans="1:13" hidden="1" x14ac:dyDescent="0.25">
      <c r="A11306" s="128"/>
      <c r="B11306" s="2"/>
      <c r="C11306" s="139" t="s">
        <v>11874</v>
      </c>
      <c r="D11306" s="124" t="s">
        <v>11875</v>
      </c>
      <c r="E11306" s="118" t="s">
        <v>48</v>
      </c>
      <c r="F11306" s="124" t="s">
        <v>35249</v>
      </c>
      <c r="G11306" s="118" t="s">
        <v>2</v>
      </c>
      <c r="H11306" s="137">
        <v>44074</v>
      </c>
      <c r="I11306" s="119">
        <v>0.32</v>
      </c>
      <c r="J11306" s="129"/>
      <c r="K11306" s="129"/>
      <c r="L11306" s="129">
        <v>0</v>
      </c>
      <c r="M11306" s="134" t="s">
        <v>35005</v>
      </c>
    </row>
    <row r="11307" spans="1:13" hidden="1" x14ac:dyDescent="0.25">
      <c r="A11307" s="128"/>
      <c r="B11307" s="2"/>
      <c r="C11307" s="139" t="s">
        <v>31309</v>
      </c>
      <c r="D11307" s="124" t="s">
        <v>31310</v>
      </c>
      <c r="E11307" s="118" t="s">
        <v>48</v>
      </c>
      <c r="F11307" s="124" t="s">
        <v>35249</v>
      </c>
      <c r="G11307" s="118" t="s">
        <v>2</v>
      </c>
      <c r="H11307" s="137"/>
      <c r="I11307" s="119"/>
      <c r="J11307" s="129"/>
      <c r="K11307" s="129"/>
      <c r="L11307" s="129">
        <v>0</v>
      </c>
      <c r="M11307" s="134" t="s">
        <v>34765</v>
      </c>
    </row>
    <row r="11308" spans="1:13" hidden="1" x14ac:dyDescent="0.25">
      <c r="A11308" s="128"/>
      <c r="B11308" s="2"/>
      <c r="C11308" s="139" t="s">
        <v>11876</v>
      </c>
      <c r="D11308" s="124" t="s">
        <v>11877</v>
      </c>
      <c r="E11308" s="118" t="s">
        <v>48</v>
      </c>
      <c r="F11308" s="124" t="s">
        <v>35249</v>
      </c>
      <c r="G11308" s="118" t="s">
        <v>2</v>
      </c>
      <c r="H11308" s="137">
        <v>42895</v>
      </c>
      <c r="I11308" s="119">
        <v>0.26</v>
      </c>
      <c r="J11308" s="129"/>
      <c r="K11308" s="129"/>
      <c r="L11308" s="129">
        <v>0</v>
      </c>
      <c r="M11308" s="134" t="s">
        <v>24822</v>
      </c>
    </row>
    <row r="11309" spans="1:13" hidden="1" x14ac:dyDescent="0.25">
      <c r="A11309" s="128"/>
      <c r="B11309" s="2"/>
      <c r="C11309" s="139" t="s">
        <v>11878</v>
      </c>
      <c r="D11309" s="124" t="s">
        <v>11879</v>
      </c>
      <c r="E11309" s="118" t="s">
        <v>48</v>
      </c>
      <c r="F11309" s="124" t="s">
        <v>35249</v>
      </c>
      <c r="G11309" s="118" t="s">
        <v>2</v>
      </c>
      <c r="H11309" s="137">
        <v>45945</v>
      </c>
      <c r="I11309" s="119">
        <v>0.35</v>
      </c>
      <c r="J11309" s="129"/>
      <c r="K11309" s="129"/>
      <c r="L11309" s="129">
        <v>0</v>
      </c>
      <c r="M11309" s="134" t="s">
        <v>24823</v>
      </c>
    </row>
    <row r="11310" spans="1:13" hidden="1" x14ac:dyDescent="0.25">
      <c r="A11310" s="128"/>
      <c r="B11310" s="2"/>
      <c r="C11310" s="139" t="s">
        <v>11835</v>
      </c>
      <c r="D11310" s="124" t="s">
        <v>35187</v>
      </c>
      <c r="E11310" s="118" t="s">
        <v>48</v>
      </c>
      <c r="F11310" s="124" t="s">
        <v>35249</v>
      </c>
      <c r="G11310" s="118" t="s">
        <v>2</v>
      </c>
      <c r="H11310" s="137">
        <v>45874</v>
      </c>
      <c r="I11310" s="119">
        <v>0.26</v>
      </c>
      <c r="J11310" s="129"/>
      <c r="K11310" s="129"/>
      <c r="L11310" s="129">
        <v>0</v>
      </c>
      <c r="M11310" s="134" t="s">
        <v>24824</v>
      </c>
    </row>
    <row r="11311" spans="1:13" hidden="1" x14ac:dyDescent="0.25">
      <c r="A11311" s="128"/>
      <c r="B11311" s="2"/>
      <c r="C11311" s="139" t="s">
        <v>11880</v>
      </c>
      <c r="D11311" s="124" t="s">
        <v>11881</v>
      </c>
      <c r="E11311" s="118" t="s">
        <v>48</v>
      </c>
      <c r="F11311" s="124" t="s">
        <v>35249</v>
      </c>
      <c r="G11311" s="118" t="s">
        <v>2</v>
      </c>
      <c r="H11311" s="137">
        <v>40150</v>
      </c>
      <c r="I11311" s="119">
        <v>0.25</v>
      </c>
      <c r="J11311" s="129"/>
      <c r="K11311" s="129"/>
      <c r="L11311" s="129">
        <v>0</v>
      </c>
      <c r="M11311" s="134" t="s">
        <v>35062</v>
      </c>
    </row>
    <row r="11312" spans="1:13" hidden="1" x14ac:dyDescent="0.25">
      <c r="A11312" s="128"/>
      <c r="B11312" s="2"/>
      <c r="C11312" s="139" t="s">
        <v>11882</v>
      </c>
      <c r="D11312" s="124" t="s">
        <v>11883</v>
      </c>
      <c r="E11312" s="118" t="s">
        <v>48</v>
      </c>
      <c r="F11312" s="124" t="s">
        <v>35249</v>
      </c>
      <c r="G11312" s="118" t="s">
        <v>2</v>
      </c>
      <c r="H11312" s="137"/>
      <c r="I11312" s="119"/>
      <c r="J11312" s="129"/>
      <c r="K11312" s="129"/>
      <c r="L11312" s="129">
        <v>0</v>
      </c>
      <c r="M11312" s="134"/>
    </row>
    <row r="11313" spans="1:13" hidden="1" x14ac:dyDescent="0.25">
      <c r="A11313" s="128"/>
      <c r="B11313" s="2"/>
      <c r="C11313" s="139" t="s">
        <v>11884</v>
      </c>
      <c r="D11313" s="124" t="s">
        <v>11885</v>
      </c>
      <c r="E11313" s="118" t="s">
        <v>48</v>
      </c>
      <c r="F11313" s="124" t="s">
        <v>35249</v>
      </c>
      <c r="G11313" s="118" t="s">
        <v>2</v>
      </c>
      <c r="H11313" s="137">
        <v>41771</v>
      </c>
      <c r="I11313" s="119">
        <v>0.7</v>
      </c>
      <c r="J11313" s="129"/>
      <c r="K11313" s="129"/>
      <c r="L11313" s="129">
        <v>0</v>
      </c>
      <c r="M11313" s="134" t="s">
        <v>24825</v>
      </c>
    </row>
    <row r="11314" spans="1:13" hidden="1" x14ac:dyDescent="0.25">
      <c r="A11314" s="128"/>
      <c r="B11314" s="2"/>
      <c r="C11314" s="139" t="s">
        <v>11886</v>
      </c>
      <c r="D11314" s="124" t="s">
        <v>11887</v>
      </c>
      <c r="E11314" s="118" t="s">
        <v>48</v>
      </c>
      <c r="F11314" s="124" t="s">
        <v>35249</v>
      </c>
      <c r="G11314" s="118" t="s">
        <v>2</v>
      </c>
      <c r="H11314" s="137">
        <v>45946</v>
      </c>
      <c r="I11314" s="119">
        <v>0.65</v>
      </c>
      <c r="J11314" s="129"/>
      <c r="K11314" s="129"/>
      <c r="L11314" s="129">
        <v>0</v>
      </c>
      <c r="M11314" s="134" t="s">
        <v>24826</v>
      </c>
    </row>
    <row r="11315" spans="1:13" hidden="1" x14ac:dyDescent="0.25">
      <c r="A11315" s="128"/>
      <c r="B11315" s="2"/>
      <c r="C11315" s="139" t="s">
        <v>11888</v>
      </c>
      <c r="D11315" s="124" t="s">
        <v>11889</v>
      </c>
      <c r="E11315" s="118" t="s">
        <v>48</v>
      </c>
      <c r="F11315" s="124" t="s">
        <v>35249</v>
      </c>
      <c r="G11315" s="118" t="s">
        <v>2</v>
      </c>
      <c r="H11315" s="137">
        <v>42550</v>
      </c>
      <c r="I11315" s="119">
        <v>0.63</v>
      </c>
      <c r="J11315" s="129"/>
      <c r="K11315" s="129"/>
      <c r="L11315" s="129">
        <v>0</v>
      </c>
      <c r="M11315" s="134" t="s">
        <v>24827</v>
      </c>
    </row>
    <row r="11316" spans="1:13" hidden="1" x14ac:dyDescent="0.25">
      <c r="A11316" s="128"/>
      <c r="B11316" s="2"/>
      <c r="C11316" s="139" t="s">
        <v>11890</v>
      </c>
      <c r="D11316" s="124" t="s">
        <v>11891</v>
      </c>
      <c r="E11316" s="118" t="s">
        <v>48</v>
      </c>
      <c r="F11316" s="124" t="s">
        <v>35249</v>
      </c>
      <c r="G11316" s="118" t="s">
        <v>2</v>
      </c>
      <c r="H11316" s="137">
        <v>44714</v>
      </c>
      <c r="I11316" s="119">
        <v>0.44</v>
      </c>
      <c r="J11316" s="129"/>
      <c r="K11316" s="129"/>
      <c r="L11316" s="129">
        <v>0</v>
      </c>
      <c r="M11316" s="134" t="s">
        <v>24828</v>
      </c>
    </row>
    <row r="11317" spans="1:13" hidden="1" x14ac:dyDescent="0.25">
      <c r="A11317" s="128"/>
      <c r="B11317" s="2"/>
      <c r="C11317" s="139" t="s">
        <v>11892</v>
      </c>
      <c r="D11317" s="124" t="s">
        <v>11893</v>
      </c>
      <c r="E11317" s="118" t="s">
        <v>48</v>
      </c>
      <c r="F11317" s="124" t="s">
        <v>35249</v>
      </c>
      <c r="G11317" s="118" t="s">
        <v>2</v>
      </c>
      <c r="H11317" s="137">
        <v>46085</v>
      </c>
      <c r="I11317" s="119">
        <v>0.2</v>
      </c>
      <c r="J11317" s="129"/>
      <c r="K11317" s="129"/>
      <c r="L11317" s="129">
        <v>0</v>
      </c>
      <c r="M11317" s="134" t="s">
        <v>24829</v>
      </c>
    </row>
    <row r="11318" spans="1:13" hidden="1" x14ac:dyDescent="0.25">
      <c r="A11318" s="128"/>
      <c r="B11318" s="2"/>
      <c r="C11318" s="139" t="s">
        <v>11894</v>
      </c>
      <c r="D11318" s="124" t="s">
        <v>11895</v>
      </c>
      <c r="E11318" s="118" t="s">
        <v>48</v>
      </c>
      <c r="F11318" s="124" t="s">
        <v>35249</v>
      </c>
      <c r="G11318" s="118" t="s">
        <v>2</v>
      </c>
      <c r="H11318" s="137">
        <v>43403</v>
      </c>
      <c r="I11318" s="119">
        <v>0.13</v>
      </c>
      <c r="J11318" s="129"/>
      <c r="K11318" s="129"/>
      <c r="L11318" s="129">
        <v>0</v>
      </c>
      <c r="M11318" s="134" t="s">
        <v>33079</v>
      </c>
    </row>
    <row r="11319" spans="1:13" hidden="1" x14ac:dyDescent="0.25">
      <c r="A11319" s="128"/>
      <c r="B11319" s="2"/>
      <c r="C11319" s="139" t="s">
        <v>11896</v>
      </c>
      <c r="D11319" s="124" t="s">
        <v>11897</v>
      </c>
      <c r="E11319" s="118" t="s">
        <v>48</v>
      </c>
      <c r="F11319" s="124" t="s">
        <v>35249</v>
      </c>
      <c r="G11319" s="118" t="s">
        <v>2</v>
      </c>
      <c r="H11319" s="137">
        <v>41975</v>
      </c>
      <c r="I11319" s="119">
        <v>0.53</v>
      </c>
      <c r="J11319" s="129"/>
      <c r="K11319" s="129"/>
      <c r="L11319" s="129">
        <v>0</v>
      </c>
      <c r="M11319" s="134" t="s">
        <v>24830</v>
      </c>
    </row>
    <row r="11320" spans="1:13" hidden="1" x14ac:dyDescent="0.25">
      <c r="A11320" s="128"/>
      <c r="B11320" s="2"/>
      <c r="C11320" s="139" t="s">
        <v>11898</v>
      </c>
      <c r="D11320" s="124" t="s">
        <v>11899</v>
      </c>
      <c r="E11320" s="118" t="s">
        <v>48</v>
      </c>
      <c r="F11320" s="124" t="s">
        <v>35249</v>
      </c>
      <c r="G11320" s="118" t="s">
        <v>2</v>
      </c>
      <c r="H11320" s="137"/>
      <c r="I11320" s="119"/>
      <c r="J11320" s="129"/>
      <c r="K11320" s="129"/>
      <c r="L11320" s="129">
        <v>0</v>
      </c>
      <c r="M11320" s="134" t="s">
        <v>24831</v>
      </c>
    </row>
    <row r="11321" spans="1:13" hidden="1" x14ac:dyDescent="0.25">
      <c r="A11321" s="128"/>
      <c r="B11321" s="2"/>
      <c r="C11321" s="139" t="s">
        <v>18856</v>
      </c>
      <c r="D11321" s="124" t="s">
        <v>18855</v>
      </c>
      <c r="E11321" s="118" t="s">
        <v>48</v>
      </c>
      <c r="F11321" s="124" t="s">
        <v>35249</v>
      </c>
      <c r="G11321" s="118" t="s">
        <v>34659</v>
      </c>
      <c r="H11321" s="137"/>
      <c r="I11321" s="119"/>
      <c r="J11321" s="129"/>
      <c r="K11321" s="129"/>
      <c r="L11321" s="129">
        <v>0</v>
      </c>
      <c r="M11321" s="134" t="s">
        <v>24832</v>
      </c>
    </row>
    <row r="11322" spans="1:13" hidden="1" x14ac:dyDescent="0.25">
      <c r="A11322" s="128"/>
      <c r="B11322" s="2"/>
      <c r="C11322" s="139" t="s">
        <v>11900</v>
      </c>
      <c r="D11322" s="124" t="s">
        <v>11901</v>
      </c>
      <c r="E11322" s="118" t="s">
        <v>48</v>
      </c>
      <c r="F11322" s="124" t="s">
        <v>35249</v>
      </c>
      <c r="G11322" s="118" t="s">
        <v>2</v>
      </c>
      <c r="H11322" s="137">
        <v>41495</v>
      </c>
      <c r="I11322" s="119">
        <v>1</v>
      </c>
      <c r="J11322" s="129"/>
      <c r="K11322" s="129"/>
      <c r="L11322" s="129">
        <v>0</v>
      </c>
      <c r="M11322" s="134" t="s">
        <v>24833</v>
      </c>
    </row>
    <row r="11323" spans="1:13" hidden="1" x14ac:dyDescent="0.25">
      <c r="A11323" s="128"/>
      <c r="B11323" s="2"/>
      <c r="C11323" s="139" t="s">
        <v>42252</v>
      </c>
      <c r="D11323" s="124" t="s">
        <v>42253</v>
      </c>
      <c r="E11323" s="118" t="s">
        <v>48</v>
      </c>
      <c r="F11323" s="124" t="s">
        <v>35249</v>
      </c>
      <c r="G11323" s="118" t="s">
        <v>2</v>
      </c>
      <c r="H11323" s="137"/>
      <c r="I11323" s="119"/>
      <c r="J11323" s="129"/>
      <c r="K11323" s="129"/>
      <c r="L11323" s="129">
        <v>0</v>
      </c>
      <c r="M11323" s="134" t="s">
        <v>28847</v>
      </c>
    </row>
    <row r="11324" spans="1:13" hidden="1" x14ac:dyDescent="0.25">
      <c r="A11324" s="128"/>
      <c r="B11324" s="2"/>
      <c r="C11324" s="139" t="s">
        <v>11902</v>
      </c>
      <c r="D11324" s="124" t="s">
        <v>11903</v>
      </c>
      <c r="E11324" s="118" t="s">
        <v>48</v>
      </c>
      <c r="F11324" s="124" t="s">
        <v>35249</v>
      </c>
      <c r="G11324" s="118" t="s">
        <v>2</v>
      </c>
      <c r="H11324" s="137">
        <v>42738</v>
      </c>
      <c r="I11324" s="119">
        <v>0.37</v>
      </c>
      <c r="J11324" s="129"/>
      <c r="K11324" s="129"/>
      <c r="L11324" s="129">
        <v>0</v>
      </c>
      <c r="M11324" s="134" t="s">
        <v>27627</v>
      </c>
    </row>
    <row r="11325" spans="1:13" hidden="1" x14ac:dyDescent="0.25">
      <c r="A11325" s="128"/>
      <c r="B11325" s="2"/>
      <c r="C11325" s="139" t="s">
        <v>11904</v>
      </c>
      <c r="D11325" s="124" t="s">
        <v>11905</v>
      </c>
      <c r="E11325" s="118" t="s">
        <v>48</v>
      </c>
      <c r="F11325" s="124" t="s">
        <v>35249</v>
      </c>
      <c r="G11325" s="118" t="s">
        <v>2</v>
      </c>
      <c r="H11325" s="137">
        <v>46086</v>
      </c>
      <c r="I11325" s="119">
        <v>0.6</v>
      </c>
      <c r="J11325" s="129"/>
      <c r="K11325" s="129"/>
      <c r="L11325" s="129">
        <v>0</v>
      </c>
      <c r="M11325" s="134" t="s">
        <v>24834</v>
      </c>
    </row>
    <row r="11326" spans="1:13" hidden="1" x14ac:dyDescent="0.25">
      <c r="A11326" s="128"/>
      <c r="B11326" s="2"/>
      <c r="C11326" s="139" t="s">
        <v>19252</v>
      </c>
      <c r="D11326" s="124" t="s">
        <v>19251</v>
      </c>
      <c r="E11326" s="118" t="s">
        <v>48</v>
      </c>
      <c r="F11326" s="124" t="s">
        <v>35249</v>
      </c>
      <c r="G11326" s="118" t="s">
        <v>2</v>
      </c>
      <c r="H11326" s="137">
        <v>46043</v>
      </c>
      <c r="I11326" s="119">
        <v>0.79</v>
      </c>
      <c r="J11326" s="129"/>
      <c r="K11326" s="129"/>
      <c r="L11326" s="129">
        <v>0</v>
      </c>
      <c r="M11326" s="134" t="s">
        <v>24835</v>
      </c>
    </row>
    <row r="11327" spans="1:13" hidden="1" x14ac:dyDescent="0.25">
      <c r="A11327" s="128"/>
      <c r="B11327" s="2"/>
      <c r="C11327" s="139" t="s">
        <v>11906</v>
      </c>
      <c r="D11327" s="124" t="s">
        <v>11907</v>
      </c>
      <c r="E11327" s="118" t="s">
        <v>48</v>
      </c>
      <c r="F11327" s="124" t="s">
        <v>35249</v>
      </c>
      <c r="G11327" s="118" t="s">
        <v>34659</v>
      </c>
      <c r="H11327" s="137"/>
      <c r="I11327" s="119"/>
      <c r="J11327" s="129"/>
      <c r="K11327" s="129"/>
      <c r="L11327" s="129">
        <v>0</v>
      </c>
      <c r="M11327" s="134" t="s">
        <v>24836</v>
      </c>
    </row>
    <row r="11328" spans="1:13" hidden="1" x14ac:dyDescent="0.25">
      <c r="A11328" s="128"/>
      <c r="B11328" s="2"/>
      <c r="C11328" s="139" t="s">
        <v>11908</v>
      </c>
      <c r="D11328" s="124" t="s">
        <v>11909</v>
      </c>
      <c r="E11328" s="118" t="s">
        <v>48</v>
      </c>
      <c r="F11328" s="124" t="s">
        <v>35249</v>
      </c>
      <c r="G11328" s="118" t="s">
        <v>34659</v>
      </c>
      <c r="H11328" s="137">
        <v>42482</v>
      </c>
      <c r="I11328" s="119">
        <v>0.8</v>
      </c>
      <c r="J11328" s="129"/>
      <c r="K11328" s="129"/>
      <c r="L11328" s="129">
        <v>0</v>
      </c>
      <c r="M11328" s="134" t="s">
        <v>28214</v>
      </c>
    </row>
    <row r="11329" spans="1:13" hidden="1" x14ac:dyDescent="0.25">
      <c r="A11329" s="128"/>
      <c r="B11329" s="2"/>
      <c r="C11329" s="139" t="s">
        <v>11910</v>
      </c>
      <c r="D11329" s="124" t="s">
        <v>11911</v>
      </c>
      <c r="E11329" s="118" t="s">
        <v>48</v>
      </c>
      <c r="F11329" s="124" t="s">
        <v>35249</v>
      </c>
      <c r="G11329" s="118" t="s">
        <v>2</v>
      </c>
      <c r="H11329" s="137">
        <v>40591</v>
      </c>
      <c r="I11329" s="119">
        <v>1.2</v>
      </c>
      <c r="J11329" s="129"/>
      <c r="K11329" s="129"/>
      <c r="L11329" s="129">
        <v>0</v>
      </c>
      <c r="M11329" s="134" t="s">
        <v>24837</v>
      </c>
    </row>
    <row r="11330" spans="1:13" hidden="1" x14ac:dyDescent="0.25">
      <c r="A11330" s="128"/>
      <c r="B11330" s="2"/>
      <c r="C11330" s="139" t="s">
        <v>31971</v>
      </c>
      <c r="D11330" s="124" t="s">
        <v>31972</v>
      </c>
      <c r="E11330" s="118" t="s">
        <v>48</v>
      </c>
      <c r="F11330" s="124" t="s">
        <v>35249</v>
      </c>
      <c r="G11330" s="118" t="s">
        <v>2</v>
      </c>
      <c r="H11330" s="137"/>
      <c r="I11330" s="119"/>
      <c r="J11330" s="129"/>
      <c r="K11330" s="129"/>
      <c r="L11330" s="129">
        <v>0</v>
      </c>
      <c r="M11330" s="134" t="s">
        <v>24838</v>
      </c>
    </row>
    <row r="11331" spans="1:13" hidden="1" x14ac:dyDescent="0.25">
      <c r="A11331" s="128"/>
      <c r="B11331" s="2"/>
      <c r="C11331" s="139" t="s">
        <v>11912</v>
      </c>
      <c r="D11331" s="124" t="s">
        <v>11913</v>
      </c>
      <c r="E11331" s="118" t="s">
        <v>48</v>
      </c>
      <c r="F11331" s="124" t="s">
        <v>35249</v>
      </c>
      <c r="G11331" s="118" t="s">
        <v>2</v>
      </c>
      <c r="H11331" s="137">
        <v>43273</v>
      </c>
      <c r="I11331" s="119">
        <v>0.6</v>
      </c>
      <c r="J11331" s="129"/>
      <c r="K11331" s="129"/>
      <c r="L11331" s="129">
        <v>0</v>
      </c>
      <c r="M11331" s="134" t="s">
        <v>24839</v>
      </c>
    </row>
    <row r="11332" spans="1:13" hidden="1" x14ac:dyDescent="0.25">
      <c r="A11332" s="128"/>
      <c r="B11332" s="2"/>
      <c r="C11332" s="139" t="s">
        <v>11914</v>
      </c>
      <c r="D11332" s="124" t="s">
        <v>11915</v>
      </c>
      <c r="E11332" s="118" t="s">
        <v>48</v>
      </c>
      <c r="F11332" s="124" t="s">
        <v>35249</v>
      </c>
      <c r="G11332" s="118" t="s">
        <v>2</v>
      </c>
      <c r="H11332" s="137">
        <v>42093</v>
      </c>
      <c r="I11332" s="119">
        <v>1.1000000000000001</v>
      </c>
      <c r="J11332" s="129"/>
      <c r="K11332" s="129"/>
      <c r="L11332" s="129">
        <v>0</v>
      </c>
      <c r="M11332" s="134" t="s">
        <v>24840</v>
      </c>
    </row>
    <row r="11333" spans="1:13" hidden="1" x14ac:dyDescent="0.25">
      <c r="A11333" s="128"/>
      <c r="B11333" s="2"/>
      <c r="C11333" s="139" t="s">
        <v>11916</v>
      </c>
      <c r="D11333" s="124" t="s">
        <v>11917</v>
      </c>
      <c r="E11333" s="118" t="s">
        <v>48</v>
      </c>
      <c r="F11333" s="124" t="s">
        <v>35249</v>
      </c>
      <c r="G11333" s="118" t="s">
        <v>2</v>
      </c>
      <c r="H11333" s="137">
        <v>42753</v>
      </c>
      <c r="I11333" s="119">
        <v>0.78</v>
      </c>
      <c r="J11333" s="129"/>
      <c r="K11333" s="129"/>
      <c r="L11333" s="129">
        <v>0</v>
      </c>
      <c r="M11333" s="134" t="s">
        <v>24841</v>
      </c>
    </row>
    <row r="11334" spans="1:13" hidden="1" x14ac:dyDescent="0.25">
      <c r="A11334" s="128"/>
      <c r="B11334" s="2"/>
      <c r="C11334" s="139" t="s">
        <v>11918</v>
      </c>
      <c r="D11334" s="124" t="s">
        <v>11919</v>
      </c>
      <c r="E11334" s="118" t="s">
        <v>48</v>
      </c>
      <c r="F11334" s="124" t="s">
        <v>35249</v>
      </c>
      <c r="G11334" s="118" t="s">
        <v>2</v>
      </c>
      <c r="H11334" s="137">
        <v>42717</v>
      </c>
      <c r="I11334" s="119">
        <v>0.45</v>
      </c>
      <c r="J11334" s="129"/>
      <c r="K11334" s="129"/>
      <c r="L11334" s="129">
        <v>0</v>
      </c>
      <c r="M11334" s="134" t="s">
        <v>24842</v>
      </c>
    </row>
    <row r="11335" spans="1:13" hidden="1" x14ac:dyDescent="0.25">
      <c r="A11335" s="128"/>
      <c r="B11335" s="2"/>
      <c r="C11335" s="139" t="s">
        <v>11923</v>
      </c>
      <c r="D11335" s="124" t="s">
        <v>11924</v>
      </c>
      <c r="E11335" s="118" t="s">
        <v>48</v>
      </c>
      <c r="F11335" s="124" t="s">
        <v>35249</v>
      </c>
      <c r="G11335" s="118" t="s">
        <v>2</v>
      </c>
      <c r="H11335" s="137">
        <v>42941</v>
      </c>
      <c r="I11335" s="119">
        <v>0.25</v>
      </c>
      <c r="J11335" s="129"/>
      <c r="K11335" s="129"/>
      <c r="L11335" s="129">
        <v>0</v>
      </c>
      <c r="M11335" s="134" t="s">
        <v>24843</v>
      </c>
    </row>
    <row r="11336" spans="1:13" hidden="1" x14ac:dyDescent="0.25">
      <c r="A11336" s="128"/>
      <c r="B11336" s="2"/>
      <c r="C11336" s="139" t="s">
        <v>11925</v>
      </c>
      <c r="D11336" s="124" t="s">
        <v>11926</v>
      </c>
      <c r="E11336" s="118" t="s">
        <v>48</v>
      </c>
      <c r="F11336" s="124" t="s">
        <v>35249</v>
      </c>
      <c r="G11336" s="118" t="s">
        <v>2</v>
      </c>
      <c r="H11336" s="137">
        <v>41731</v>
      </c>
      <c r="I11336" s="119">
        <v>0.25</v>
      </c>
      <c r="J11336" s="129"/>
      <c r="K11336" s="129"/>
      <c r="L11336" s="129">
        <v>0</v>
      </c>
      <c r="M11336" s="134" t="s">
        <v>12372</v>
      </c>
    </row>
    <row r="11337" spans="1:13" hidden="1" x14ac:dyDescent="0.25">
      <c r="A11337" s="128"/>
      <c r="B11337" s="2"/>
      <c r="C11337" s="139" t="s">
        <v>11927</v>
      </c>
      <c r="D11337" s="124" t="s">
        <v>11928</v>
      </c>
      <c r="E11337" s="118" t="s">
        <v>48</v>
      </c>
      <c r="F11337" s="124" t="s">
        <v>35249</v>
      </c>
      <c r="G11337" s="118" t="s">
        <v>2</v>
      </c>
      <c r="H11337" s="137">
        <v>44939</v>
      </c>
      <c r="I11337" s="119">
        <v>0.15</v>
      </c>
      <c r="J11337" s="129"/>
      <c r="K11337" s="129"/>
      <c r="L11337" s="129">
        <v>0</v>
      </c>
      <c r="M11337" s="134" t="s">
        <v>24844</v>
      </c>
    </row>
    <row r="11338" spans="1:13" hidden="1" x14ac:dyDescent="0.25">
      <c r="A11338" s="128"/>
      <c r="B11338" s="2"/>
      <c r="C11338" s="139" t="s">
        <v>11929</v>
      </c>
      <c r="D11338" s="124" t="s">
        <v>11930</v>
      </c>
      <c r="E11338" s="118" t="s">
        <v>48</v>
      </c>
      <c r="F11338" s="124" t="s">
        <v>35249</v>
      </c>
      <c r="G11338" s="118" t="s">
        <v>2</v>
      </c>
      <c r="H11338" s="137">
        <v>45973</v>
      </c>
      <c r="I11338" s="119">
        <v>0.24</v>
      </c>
      <c r="J11338" s="129"/>
      <c r="K11338" s="129"/>
      <c r="L11338" s="129">
        <v>0</v>
      </c>
      <c r="M11338" s="134" t="s">
        <v>24845</v>
      </c>
    </row>
    <row r="11339" spans="1:13" hidden="1" x14ac:dyDescent="0.25">
      <c r="A11339" s="128"/>
      <c r="B11339" s="2"/>
      <c r="C11339" s="139" t="s">
        <v>11931</v>
      </c>
      <c r="D11339" s="124" t="s">
        <v>11932</v>
      </c>
      <c r="E11339" s="118" t="s">
        <v>48</v>
      </c>
      <c r="F11339" s="124" t="s">
        <v>35249</v>
      </c>
      <c r="G11339" s="118" t="s">
        <v>2</v>
      </c>
      <c r="H11339" s="137">
        <v>46006</v>
      </c>
      <c r="I11339" s="119">
        <v>0.24</v>
      </c>
      <c r="J11339" s="129"/>
      <c r="K11339" s="129"/>
      <c r="L11339" s="129">
        <v>0</v>
      </c>
      <c r="M11339" s="134" t="s">
        <v>24846</v>
      </c>
    </row>
    <row r="11340" spans="1:13" hidden="1" x14ac:dyDescent="0.25">
      <c r="A11340" s="128"/>
      <c r="B11340" s="2"/>
      <c r="C11340" s="139" t="s">
        <v>11933</v>
      </c>
      <c r="D11340" s="124" t="s">
        <v>11934</v>
      </c>
      <c r="E11340" s="118" t="s">
        <v>48</v>
      </c>
      <c r="F11340" s="124" t="s">
        <v>35249</v>
      </c>
      <c r="G11340" s="118" t="s">
        <v>2</v>
      </c>
      <c r="H11340" s="137">
        <v>46042</v>
      </c>
      <c r="I11340" s="119">
        <v>0.28000000000000003</v>
      </c>
      <c r="J11340" s="129"/>
      <c r="K11340" s="129"/>
      <c r="L11340" s="129">
        <v>0</v>
      </c>
      <c r="M11340" s="134" t="s">
        <v>24847</v>
      </c>
    </row>
    <row r="11341" spans="1:13" hidden="1" x14ac:dyDescent="0.25">
      <c r="A11341" s="128"/>
      <c r="B11341" s="2"/>
      <c r="C11341" s="139" t="s">
        <v>34</v>
      </c>
      <c r="D11341" s="124" t="s">
        <v>35</v>
      </c>
      <c r="E11341" s="118" t="s">
        <v>48</v>
      </c>
      <c r="F11341" s="124" t="s">
        <v>35249</v>
      </c>
      <c r="G11341" s="118" t="s">
        <v>2</v>
      </c>
      <c r="H11341" s="137">
        <v>45694</v>
      </c>
      <c r="I11341" s="119">
        <v>0.28999999999999998</v>
      </c>
      <c r="J11341" s="129"/>
      <c r="K11341" s="129"/>
      <c r="L11341" s="129">
        <v>0</v>
      </c>
      <c r="M11341" s="134" t="s">
        <v>24848</v>
      </c>
    </row>
    <row r="11342" spans="1:13" hidden="1" x14ac:dyDescent="0.25">
      <c r="A11342" s="128"/>
      <c r="B11342" s="2"/>
      <c r="C11342" s="139" t="s">
        <v>36</v>
      </c>
      <c r="D11342" s="124" t="s">
        <v>37</v>
      </c>
      <c r="E11342" s="118" t="s">
        <v>48</v>
      </c>
      <c r="F11342" s="124" t="s">
        <v>35249</v>
      </c>
      <c r="G11342" s="118" t="s">
        <v>2</v>
      </c>
      <c r="H11342" s="137">
        <v>45922</v>
      </c>
      <c r="I11342" s="119">
        <v>0.21</v>
      </c>
      <c r="J11342" s="129"/>
      <c r="K11342" s="129"/>
      <c r="L11342" s="129">
        <v>0</v>
      </c>
      <c r="M11342" s="134" t="s">
        <v>32863</v>
      </c>
    </row>
    <row r="11343" spans="1:13" hidden="1" x14ac:dyDescent="0.25">
      <c r="A11343" s="128"/>
      <c r="B11343" s="2"/>
      <c r="C11343" s="139" t="s">
        <v>38</v>
      </c>
      <c r="D11343" s="124" t="s">
        <v>39</v>
      </c>
      <c r="E11343" s="118" t="s">
        <v>48</v>
      </c>
      <c r="F11343" s="124" t="s">
        <v>35249</v>
      </c>
      <c r="G11343" s="118" t="s">
        <v>2</v>
      </c>
      <c r="H11343" s="137">
        <v>46076</v>
      </c>
      <c r="I11343" s="119">
        <v>0.18</v>
      </c>
      <c r="J11343" s="129"/>
      <c r="K11343" s="129"/>
      <c r="L11343" s="129">
        <v>0</v>
      </c>
      <c r="M11343" s="134" t="s">
        <v>24849</v>
      </c>
    </row>
    <row r="11344" spans="1:13" hidden="1" x14ac:dyDescent="0.25">
      <c r="A11344" s="128"/>
      <c r="B11344" s="2"/>
      <c r="C11344" s="139" t="s">
        <v>11935</v>
      </c>
      <c r="D11344" s="124" t="s">
        <v>11936</v>
      </c>
      <c r="E11344" s="118" t="s">
        <v>48</v>
      </c>
      <c r="F11344" s="124" t="s">
        <v>35249</v>
      </c>
      <c r="G11344" s="118" t="s">
        <v>2</v>
      </c>
      <c r="H11344" s="137">
        <v>44243</v>
      </c>
      <c r="I11344" s="119">
        <v>0.18</v>
      </c>
      <c r="J11344" s="129"/>
      <c r="K11344" s="129"/>
      <c r="L11344" s="129">
        <v>0</v>
      </c>
      <c r="M11344" s="134" t="s">
        <v>24850</v>
      </c>
    </row>
    <row r="11345" spans="1:13" hidden="1" x14ac:dyDescent="0.25">
      <c r="A11345" s="128"/>
      <c r="B11345" s="2"/>
      <c r="C11345" s="139" t="s">
        <v>11937</v>
      </c>
      <c r="D11345" s="124" t="s">
        <v>11938</v>
      </c>
      <c r="E11345" s="118" t="s">
        <v>48</v>
      </c>
      <c r="F11345" s="124" t="s">
        <v>35249</v>
      </c>
      <c r="G11345" s="118" t="s">
        <v>2</v>
      </c>
      <c r="H11345" s="137">
        <v>45922</v>
      </c>
      <c r="I11345" s="119">
        <v>0.5</v>
      </c>
      <c r="J11345" s="129"/>
      <c r="K11345" s="129"/>
      <c r="L11345" s="129">
        <v>0</v>
      </c>
      <c r="M11345" s="134" t="s">
        <v>24851</v>
      </c>
    </row>
    <row r="11346" spans="1:13" hidden="1" x14ac:dyDescent="0.25">
      <c r="A11346" s="128"/>
      <c r="B11346" s="2"/>
      <c r="C11346" s="139" t="s">
        <v>11939</v>
      </c>
      <c r="D11346" s="124" t="s">
        <v>11940</v>
      </c>
      <c r="E11346" s="118" t="s">
        <v>48</v>
      </c>
      <c r="F11346" s="124" t="s">
        <v>35249</v>
      </c>
      <c r="G11346" s="118" t="s">
        <v>2</v>
      </c>
      <c r="H11346" s="137">
        <v>44952</v>
      </c>
      <c r="I11346" s="119">
        <v>0.45</v>
      </c>
      <c r="J11346" s="129"/>
      <c r="K11346" s="129"/>
      <c r="L11346" s="129">
        <v>0</v>
      </c>
      <c r="M11346" s="134" t="s">
        <v>24852</v>
      </c>
    </row>
    <row r="11347" spans="1:13" hidden="1" x14ac:dyDescent="0.25">
      <c r="A11347" s="128"/>
      <c r="B11347" s="2"/>
      <c r="C11347" s="139" t="s">
        <v>40</v>
      </c>
      <c r="D11347" s="124" t="s">
        <v>41</v>
      </c>
      <c r="E11347" s="118" t="s">
        <v>48</v>
      </c>
      <c r="F11347" s="124" t="s">
        <v>35249</v>
      </c>
      <c r="G11347" s="118" t="s">
        <v>2</v>
      </c>
      <c r="H11347" s="137">
        <v>45922</v>
      </c>
      <c r="I11347" s="119">
        <v>0.19</v>
      </c>
      <c r="J11347" s="129"/>
      <c r="K11347" s="129"/>
      <c r="L11347" s="129">
        <v>0</v>
      </c>
      <c r="M11347" s="134" t="s">
        <v>24853</v>
      </c>
    </row>
    <row r="11348" spans="1:13" hidden="1" x14ac:dyDescent="0.25">
      <c r="A11348" s="128"/>
      <c r="B11348" s="2"/>
      <c r="C11348" s="139" t="s">
        <v>11941</v>
      </c>
      <c r="D11348" s="124" t="s">
        <v>11942</v>
      </c>
      <c r="E11348" s="118" t="s">
        <v>48</v>
      </c>
      <c r="F11348" s="124" t="s">
        <v>35249</v>
      </c>
      <c r="G11348" s="118" t="s">
        <v>2</v>
      </c>
      <c r="H11348" s="137">
        <v>46042</v>
      </c>
      <c r="I11348" s="119">
        <v>0.28000000000000003</v>
      </c>
      <c r="J11348" s="129"/>
      <c r="K11348" s="129"/>
      <c r="L11348" s="129">
        <v>0</v>
      </c>
      <c r="M11348" s="134" t="s">
        <v>24854</v>
      </c>
    </row>
    <row r="11349" spans="1:13" hidden="1" x14ac:dyDescent="0.25">
      <c r="A11349" s="128"/>
      <c r="B11349" s="2"/>
      <c r="C11349" s="139" t="s">
        <v>11920</v>
      </c>
      <c r="D11349" s="124" t="s">
        <v>19254</v>
      </c>
      <c r="E11349" s="118" t="s">
        <v>48</v>
      </c>
      <c r="F11349" s="124" t="s">
        <v>35249</v>
      </c>
      <c r="G11349" s="118" t="s">
        <v>2</v>
      </c>
      <c r="H11349" s="137">
        <v>46091</v>
      </c>
      <c r="I11349" s="119">
        <v>0.15</v>
      </c>
      <c r="J11349" s="129"/>
      <c r="K11349" s="129"/>
      <c r="L11349" s="129">
        <v>0</v>
      </c>
      <c r="M11349" s="134" t="s">
        <v>24855</v>
      </c>
    </row>
    <row r="11350" spans="1:13" hidden="1" x14ac:dyDescent="0.25">
      <c r="A11350" s="128"/>
      <c r="B11350" s="2"/>
      <c r="C11350" s="139" t="s">
        <v>11921</v>
      </c>
      <c r="D11350" s="124" t="s">
        <v>19253</v>
      </c>
      <c r="E11350" s="118" t="s">
        <v>48</v>
      </c>
      <c r="F11350" s="124" t="s">
        <v>35249</v>
      </c>
      <c r="G11350" s="118" t="s">
        <v>2</v>
      </c>
      <c r="H11350" s="137">
        <v>43538</v>
      </c>
      <c r="I11350" s="119">
        <v>0.22</v>
      </c>
      <c r="J11350" s="129"/>
      <c r="K11350" s="129"/>
      <c r="L11350" s="129">
        <v>0</v>
      </c>
      <c r="M11350" s="134" t="s">
        <v>24856</v>
      </c>
    </row>
    <row r="11351" spans="1:13" hidden="1" x14ac:dyDescent="0.25">
      <c r="A11351" s="128"/>
      <c r="B11351" s="2"/>
      <c r="C11351" s="139" t="s">
        <v>11922</v>
      </c>
      <c r="D11351" s="124" t="s">
        <v>18857</v>
      </c>
      <c r="E11351" s="118" t="s">
        <v>48</v>
      </c>
      <c r="F11351" s="124" t="s">
        <v>35249</v>
      </c>
      <c r="G11351" s="118" t="s">
        <v>2</v>
      </c>
      <c r="H11351" s="137">
        <v>45397</v>
      </c>
      <c r="I11351" s="119">
        <v>0.32</v>
      </c>
      <c r="J11351" s="129"/>
      <c r="K11351" s="129"/>
      <c r="L11351" s="129">
        <v>0</v>
      </c>
      <c r="M11351" s="134" t="s">
        <v>24857</v>
      </c>
    </row>
    <row r="11352" spans="1:13" hidden="1" x14ac:dyDescent="0.25">
      <c r="A11352" s="128"/>
      <c r="B11352" s="2"/>
      <c r="C11352" s="139" t="s">
        <v>11943</v>
      </c>
      <c r="D11352" s="124" t="s">
        <v>11944</v>
      </c>
      <c r="E11352" s="118" t="s">
        <v>48</v>
      </c>
      <c r="F11352" s="124" t="s">
        <v>35249</v>
      </c>
      <c r="G11352" s="118" t="s">
        <v>2</v>
      </c>
      <c r="H11352" s="137">
        <v>46043</v>
      </c>
      <c r="I11352" s="119">
        <v>0.8</v>
      </c>
      <c r="J11352" s="129"/>
      <c r="K11352" s="129"/>
      <c r="L11352" s="129">
        <v>0</v>
      </c>
      <c r="M11352" s="134" t="s">
        <v>24858</v>
      </c>
    </row>
    <row r="11353" spans="1:13" hidden="1" x14ac:dyDescent="0.25">
      <c r="A11353" s="128"/>
      <c r="B11353" s="2"/>
      <c r="C11353" s="139" t="s">
        <v>11945</v>
      </c>
      <c r="D11353" s="124" t="s">
        <v>11946</v>
      </c>
      <c r="E11353" s="118" t="s">
        <v>48</v>
      </c>
      <c r="F11353" s="124" t="s">
        <v>35249</v>
      </c>
      <c r="G11353" s="118" t="s">
        <v>2</v>
      </c>
      <c r="H11353" s="137">
        <v>41975</v>
      </c>
      <c r="I11353" s="119">
        <v>0.26</v>
      </c>
      <c r="J11353" s="129"/>
      <c r="K11353" s="129"/>
      <c r="L11353" s="129">
        <v>0</v>
      </c>
      <c r="M11353" s="134" t="s">
        <v>24834</v>
      </c>
    </row>
    <row r="11354" spans="1:13" hidden="1" x14ac:dyDescent="0.25">
      <c r="A11354" s="128"/>
      <c r="B11354" s="2"/>
      <c r="C11354" s="139" t="s">
        <v>11947</v>
      </c>
      <c r="D11354" s="124" t="s">
        <v>11948</v>
      </c>
      <c r="E11354" s="118" t="s">
        <v>48</v>
      </c>
      <c r="F11354" s="124" t="s">
        <v>35249</v>
      </c>
      <c r="G11354" s="118" t="s">
        <v>2</v>
      </c>
      <c r="H11354" s="137">
        <v>46008</v>
      </c>
      <c r="I11354" s="119">
        <v>0.74</v>
      </c>
      <c r="J11354" s="129"/>
      <c r="K11354" s="129"/>
      <c r="L11354" s="129">
        <v>0</v>
      </c>
      <c r="M11354" s="134" t="s">
        <v>24859</v>
      </c>
    </row>
    <row r="11355" spans="1:13" hidden="1" x14ac:dyDescent="0.25">
      <c r="A11355" s="128"/>
      <c r="B11355" s="2"/>
      <c r="C11355" s="139" t="s">
        <v>35048</v>
      </c>
      <c r="D11355" s="124" t="s">
        <v>35049</v>
      </c>
      <c r="E11355" s="118" t="s">
        <v>48</v>
      </c>
      <c r="F11355" s="124" t="s">
        <v>35249</v>
      </c>
      <c r="G11355" s="118" t="s">
        <v>2</v>
      </c>
      <c r="H11355" s="137"/>
      <c r="I11355" s="119"/>
      <c r="J11355" s="129"/>
      <c r="K11355" s="129"/>
      <c r="L11355" s="129">
        <v>0</v>
      </c>
      <c r="M11355" s="134" t="s">
        <v>24860</v>
      </c>
    </row>
    <row r="11356" spans="1:13" hidden="1" x14ac:dyDescent="0.25">
      <c r="A11356" s="128"/>
      <c r="B11356" s="2"/>
      <c r="C11356" s="139" t="s">
        <v>35107</v>
      </c>
      <c r="D11356" s="124" t="s">
        <v>35108</v>
      </c>
      <c r="E11356" s="118" t="s">
        <v>48</v>
      </c>
      <c r="F11356" s="124" t="s">
        <v>35249</v>
      </c>
      <c r="G11356" s="118" t="s">
        <v>2</v>
      </c>
      <c r="H11356" s="137"/>
      <c r="I11356" s="119"/>
      <c r="J11356" s="129"/>
      <c r="K11356" s="129"/>
      <c r="L11356" s="129">
        <v>0</v>
      </c>
      <c r="M11356" s="134" t="s">
        <v>24861</v>
      </c>
    </row>
    <row r="11357" spans="1:13" hidden="1" x14ac:dyDescent="0.25">
      <c r="A11357" s="128"/>
      <c r="B11357" s="2"/>
      <c r="C11357" s="139" t="s">
        <v>11949</v>
      </c>
      <c r="D11357" s="124" t="s">
        <v>11950</v>
      </c>
      <c r="E11357" s="118" t="s">
        <v>48</v>
      </c>
      <c r="F11357" s="124" t="s">
        <v>35249</v>
      </c>
      <c r="G11357" s="118" t="s">
        <v>2</v>
      </c>
      <c r="H11357" s="137">
        <v>46093</v>
      </c>
      <c r="I11357" s="119">
        <v>0.74</v>
      </c>
      <c r="J11357" s="129"/>
      <c r="K11357" s="129"/>
      <c r="L11357" s="129">
        <v>0</v>
      </c>
      <c r="M11357" s="134" t="s">
        <v>24862</v>
      </c>
    </row>
    <row r="11358" spans="1:13" hidden="1" x14ac:dyDescent="0.25">
      <c r="A11358" s="128"/>
      <c r="B11358" s="2"/>
      <c r="C11358" s="139" t="s">
        <v>32130</v>
      </c>
      <c r="D11358" s="124" t="s">
        <v>32131</v>
      </c>
      <c r="E11358" s="118" t="s">
        <v>48</v>
      </c>
      <c r="F11358" s="124" t="s">
        <v>35249</v>
      </c>
      <c r="G11358" s="118" t="s">
        <v>2</v>
      </c>
      <c r="H11358" s="137">
        <v>46107</v>
      </c>
      <c r="I11358" s="119">
        <v>1.7</v>
      </c>
      <c r="J11358" s="129"/>
      <c r="K11358" s="129"/>
      <c r="L11358" s="129">
        <v>0</v>
      </c>
      <c r="M11358" s="134" t="s">
        <v>24863</v>
      </c>
    </row>
    <row r="11359" spans="1:13" hidden="1" x14ac:dyDescent="0.25">
      <c r="A11359" s="128"/>
      <c r="B11359" s="2"/>
      <c r="C11359" s="139" t="s">
        <v>11951</v>
      </c>
      <c r="D11359" s="124" t="s">
        <v>11952</v>
      </c>
      <c r="E11359" s="118" t="s">
        <v>48</v>
      </c>
      <c r="F11359" s="124" t="s">
        <v>35249</v>
      </c>
      <c r="G11359" s="118" t="s">
        <v>2</v>
      </c>
      <c r="H11359" s="137">
        <v>41606</v>
      </c>
      <c r="I11359" s="119">
        <v>0.78</v>
      </c>
      <c r="J11359" s="129"/>
      <c r="K11359" s="129"/>
      <c r="L11359" s="129">
        <v>0</v>
      </c>
      <c r="M11359" s="134" t="s">
        <v>24864</v>
      </c>
    </row>
    <row r="11360" spans="1:13" hidden="1" x14ac:dyDescent="0.25">
      <c r="A11360" s="128"/>
      <c r="B11360" s="2"/>
      <c r="C11360" s="139" t="s">
        <v>11953</v>
      </c>
      <c r="D11360" s="124" t="s">
        <v>11954</v>
      </c>
      <c r="E11360" s="118" t="s">
        <v>48</v>
      </c>
      <c r="F11360" s="124" t="s">
        <v>35249</v>
      </c>
      <c r="G11360" s="118" t="s">
        <v>2</v>
      </c>
      <c r="H11360" s="137">
        <v>45799</v>
      </c>
      <c r="I11360" s="119">
        <v>0.63</v>
      </c>
      <c r="J11360" s="129"/>
      <c r="K11360" s="129"/>
      <c r="L11360" s="129">
        <v>0</v>
      </c>
      <c r="M11360" s="134" t="s">
        <v>24865</v>
      </c>
    </row>
    <row r="11361" spans="1:13" hidden="1" x14ac:dyDescent="0.25">
      <c r="A11361" s="128"/>
      <c r="B11361" s="2"/>
      <c r="C11361" s="139" t="s">
        <v>11955</v>
      </c>
      <c r="D11361" s="124" t="s">
        <v>11956</v>
      </c>
      <c r="E11361" s="118" t="s">
        <v>48</v>
      </c>
      <c r="F11361" s="124" t="s">
        <v>35249</v>
      </c>
      <c r="G11361" s="118" t="s">
        <v>2</v>
      </c>
      <c r="H11361" s="137">
        <v>44823</v>
      </c>
      <c r="I11361" s="119">
        <v>0.72</v>
      </c>
      <c r="J11361" s="129"/>
      <c r="K11361" s="129"/>
      <c r="L11361" s="129">
        <v>0</v>
      </c>
      <c r="M11361" s="134" t="s">
        <v>24866</v>
      </c>
    </row>
    <row r="11362" spans="1:13" hidden="1" x14ac:dyDescent="0.25">
      <c r="A11362" s="128"/>
      <c r="B11362" s="2"/>
      <c r="C11362" s="139" t="s">
        <v>11957</v>
      </c>
      <c r="D11362" s="124" t="s">
        <v>11958</v>
      </c>
      <c r="E11362" s="118" t="s">
        <v>48</v>
      </c>
      <c r="F11362" s="124" t="s">
        <v>35249</v>
      </c>
      <c r="G11362" s="118" t="s">
        <v>2</v>
      </c>
      <c r="H11362" s="137">
        <v>43070</v>
      </c>
      <c r="I11362" s="119">
        <v>1.5</v>
      </c>
      <c r="J11362" s="129"/>
      <c r="K11362" s="129"/>
      <c r="L11362" s="129">
        <v>0</v>
      </c>
      <c r="M11362" s="134"/>
    </row>
    <row r="11363" spans="1:13" hidden="1" x14ac:dyDescent="0.25">
      <c r="A11363" s="128"/>
      <c r="B11363" s="2"/>
      <c r="C11363" s="139" t="s">
        <v>11959</v>
      </c>
      <c r="D11363" s="124" t="s">
        <v>11960</v>
      </c>
      <c r="E11363" s="118" t="s">
        <v>48</v>
      </c>
      <c r="F11363" s="124" t="s">
        <v>35249</v>
      </c>
      <c r="G11363" s="118" t="s">
        <v>2</v>
      </c>
      <c r="H11363" s="137">
        <v>45947</v>
      </c>
      <c r="I11363" s="119">
        <v>0.18</v>
      </c>
      <c r="J11363" s="129"/>
      <c r="K11363" s="129"/>
      <c r="L11363" s="129">
        <v>0</v>
      </c>
      <c r="M11363" s="134" t="s">
        <v>24867</v>
      </c>
    </row>
    <row r="11364" spans="1:13" hidden="1" x14ac:dyDescent="0.25">
      <c r="A11364" s="128"/>
      <c r="B11364" s="2"/>
      <c r="C11364" s="139" t="s">
        <v>11961</v>
      </c>
      <c r="D11364" s="124" t="s">
        <v>11962</v>
      </c>
      <c r="E11364" s="118" t="s">
        <v>48</v>
      </c>
      <c r="F11364" s="124" t="s">
        <v>35249</v>
      </c>
      <c r="G11364" s="118" t="s">
        <v>2</v>
      </c>
      <c r="H11364" s="137">
        <v>43446</v>
      </c>
      <c r="I11364" s="119">
        <v>0.22</v>
      </c>
      <c r="J11364" s="129"/>
      <c r="K11364" s="129"/>
      <c r="L11364" s="129">
        <v>0</v>
      </c>
      <c r="M11364" s="134" t="s">
        <v>24868</v>
      </c>
    </row>
    <row r="11365" spans="1:13" hidden="1" x14ac:dyDescent="0.25">
      <c r="A11365" s="128"/>
      <c r="B11365" s="2"/>
      <c r="C11365" s="139" t="s">
        <v>11963</v>
      </c>
      <c r="D11365" s="124" t="s">
        <v>11964</v>
      </c>
      <c r="E11365" s="118" t="s">
        <v>48</v>
      </c>
      <c r="F11365" s="124" t="s">
        <v>35249</v>
      </c>
      <c r="G11365" s="118" t="s">
        <v>2</v>
      </c>
      <c r="H11365" s="137">
        <v>41141</v>
      </c>
      <c r="I11365" s="119">
        <v>0.35</v>
      </c>
      <c r="J11365" s="129"/>
      <c r="K11365" s="129"/>
      <c r="L11365" s="129">
        <v>0</v>
      </c>
      <c r="M11365" s="134" t="s">
        <v>30628</v>
      </c>
    </row>
    <row r="11366" spans="1:13" hidden="1" x14ac:dyDescent="0.25">
      <c r="A11366" s="128"/>
      <c r="B11366" s="2"/>
      <c r="C11366" s="139" t="s">
        <v>11965</v>
      </c>
      <c r="D11366" s="124" t="s">
        <v>11966</v>
      </c>
      <c r="E11366" s="118" t="s">
        <v>48</v>
      </c>
      <c r="F11366" s="124" t="s">
        <v>35249</v>
      </c>
      <c r="G11366" s="118" t="s">
        <v>2</v>
      </c>
      <c r="H11366" s="137">
        <v>40528</v>
      </c>
      <c r="I11366" s="119">
        <v>0.35</v>
      </c>
      <c r="J11366" s="129"/>
      <c r="K11366" s="129"/>
      <c r="L11366" s="129">
        <v>0</v>
      </c>
      <c r="M11366" s="134" t="s">
        <v>31604</v>
      </c>
    </row>
    <row r="11367" spans="1:13" hidden="1" x14ac:dyDescent="0.25">
      <c r="A11367" s="128"/>
      <c r="B11367" s="2"/>
      <c r="C11367" s="139" t="s">
        <v>11967</v>
      </c>
      <c r="D11367" s="124" t="s">
        <v>11968</v>
      </c>
      <c r="E11367" s="118" t="s">
        <v>48</v>
      </c>
      <c r="F11367" s="124" t="s">
        <v>35249</v>
      </c>
      <c r="G11367" s="118" t="s">
        <v>2</v>
      </c>
      <c r="H11367" s="137">
        <v>40528</v>
      </c>
      <c r="I11367" s="119">
        <v>0.45</v>
      </c>
      <c r="J11367" s="129"/>
      <c r="K11367" s="129"/>
      <c r="L11367" s="129">
        <v>0</v>
      </c>
      <c r="M11367" s="134" t="s">
        <v>31919</v>
      </c>
    </row>
    <row r="11368" spans="1:13" hidden="1" x14ac:dyDescent="0.25">
      <c r="A11368" s="128"/>
      <c r="B11368" s="2"/>
      <c r="C11368" s="139" t="s">
        <v>11969</v>
      </c>
      <c r="D11368" s="124" t="s">
        <v>11970</v>
      </c>
      <c r="E11368" s="118" t="s">
        <v>48</v>
      </c>
      <c r="F11368" s="124" t="s">
        <v>35249</v>
      </c>
      <c r="G11368" s="118" t="s">
        <v>2</v>
      </c>
      <c r="H11368" s="137">
        <v>40176</v>
      </c>
      <c r="I11368" s="119">
        <v>0.35</v>
      </c>
      <c r="J11368" s="129"/>
      <c r="K11368" s="129"/>
      <c r="L11368" s="129">
        <v>0</v>
      </c>
      <c r="M11368" s="134" t="s">
        <v>30779</v>
      </c>
    </row>
    <row r="11369" spans="1:13" hidden="1" x14ac:dyDescent="0.25">
      <c r="A11369" s="128"/>
      <c r="B11369" s="2"/>
      <c r="C11369" s="139" t="s">
        <v>11971</v>
      </c>
      <c r="D11369" s="124" t="s">
        <v>11972</v>
      </c>
      <c r="E11369" s="118" t="s">
        <v>48</v>
      </c>
      <c r="F11369" s="124" t="s">
        <v>35249</v>
      </c>
      <c r="G11369" s="118" t="s">
        <v>2</v>
      </c>
      <c r="H11369" s="137">
        <v>46083</v>
      </c>
      <c r="I11369" s="119">
        <v>2.19</v>
      </c>
      <c r="J11369" s="129"/>
      <c r="K11369" s="129"/>
      <c r="L11369" s="129">
        <v>0</v>
      </c>
      <c r="M11369" s="134" t="s">
        <v>24869</v>
      </c>
    </row>
    <row r="11370" spans="1:13" hidden="1" x14ac:dyDescent="0.25">
      <c r="A11370" s="128"/>
      <c r="B11370" s="2"/>
      <c r="C11370" s="139" t="s">
        <v>11973</v>
      </c>
      <c r="D11370" s="124" t="s">
        <v>11974</v>
      </c>
      <c r="E11370" s="118" t="s">
        <v>48</v>
      </c>
      <c r="F11370" s="124" t="s">
        <v>35249</v>
      </c>
      <c r="G11370" s="118" t="s">
        <v>2</v>
      </c>
      <c r="H11370" s="137">
        <v>45930</v>
      </c>
      <c r="I11370" s="119">
        <v>1.5</v>
      </c>
      <c r="J11370" s="129"/>
      <c r="K11370" s="129"/>
      <c r="L11370" s="129">
        <v>0</v>
      </c>
      <c r="M11370" s="134" t="s">
        <v>24870</v>
      </c>
    </row>
    <row r="11371" spans="1:13" hidden="1" x14ac:dyDescent="0.25">
      <c r="A11371" s="128"/>
      <c r="B11371" s="2"/>
      <c r="C11371" s="139" t="s">
        <v>11975</v>
      </c>
      <c r="D11371" s="124" t="s">
        <v>11976</v>
      </c>
      <c r="E11371" s="118" t="s">
        <v>48</v>
      </c>
      <c r="F11371" s="124" t="s">
        <v>35249</v>
      </c>
      <c r="G11371" s="118" t="s">
        <v>2</v>
      </c>
      <c r="H11371" s="137">
        <v>46083</v>
      </c>
      <c r="I11371" s="119">
        <v>2.16</v>
      </c>
      <c r="J11371" s="129"/>
      <c r="K11371" s="129"/>
      <c r="L11371" s="129">
        <v>0</v>
      </c>
      <c r="M11371" s="134" t="s">
        <v>24871</v>
      </c>
    </row>
    <row r="11372" spans="1:13" hidden="1" x14ac:dyDescent="0.25">
      <c r="A11372" s="128"/>
      <c r="B11372" s="2"/>
      <c r="C11372" s="139" t="s">
        <v>11977</v>
      </c>
      <c r="D11372" s="124" t="s">
        <v>11978</v>
      </c>
      <c r="E11372" s="118" t="s">
        <v>48</v>
      </c>
      <c r="F11372" s="124" t="s">
        <v>35249</v>
      </c>
      <c r="G11372" s="118" t="s">
        <v>2</v>
      </c>
      <c r="H11372" s="137">
        <v>46085</v>
      </c>
      <c r="I11372" s="119">
        <v>25.83</v>
      </c>
      <c r="J11372" s="129"/>
      <c r="K11372" s="129"/>
      <c r="L11372" s="129">
        <v>0</v>
      </c>
      <c r="M11372" s="134" t="s">
        <v>24872</v>
      </c>
    </row>
    <row r="11373" spans="1:13" hidden="1" x14ac:dyDescent="0.25">
      <c r="A11373" s="128"/>
      <c r="B11373" s="2"/>
      <c r="C11373" s="139" t="s">
        <v>11979</v>
      </c>
      <c r="D11373" s="124" t="s">
        <v>11980</v>
      </c>
      <c r="E11373" s="118" t="s">
        <v>48</v>
      </c>
      <c r="F11373" s="124" t="s">
        <v>35249</v>
      </c>
      <c r="G11373" s="118" t="s">
        <v>34659</v>
      </c>
      <c r="H11373" s="137">
        <v>43399</v>
      </c>
      <c r="I11373" s="119">
        <v>14.2</v>
      </c>
      <c r="J11373" s="129"/>
      <c r="K11373" s="129"/>
      <c r="L11373" s="129">
        <v>0</v>
      </c>
      <c r="M11373" s="134" t="s">
        <v>24873</v>
      </c>
    </row>
    <row r="11374" spans="1:13" hidden="1" x14ac:dyDescent="0.25">
      <c r="A11374" s="128"/>
      <c r="B11374" s="2"/>
      <c r="C11374" s="139" t="s">
        <v>11981</v>
      </c>
      <c r="D11374" s="124" t="s">
        <v>11982</v>
      </c>
      <c r="E11374" s="118" t="s">
        <v>48</v>
      </c>
      <c r="F11374" s="124" t="s">
        <v>35249</v>
      </c>
      <c r="G11374" s="118" t="s">
        <v>34659</v>
      </c>
      <c r="H11374" s="137">
        <v>44160</v>
      </c>
      <c r="I11374" s="119">
        <v>360</v>
      </c>
      <c r="J11374" s="129"/>
      <c r="K11374" s="129"/>
      <c r="L11374" s="129">
        <v>0</v>
      </c>
      <c r="M11374" s="134" t="s">
        <v>24874</v>
      </c>
    </row>
    <row r="11375" spans="1:13" hidden="1" x14ac:dyDescent="0.25">
      <c r="A11375" s="128"/>
      <c r="B11375" s="2"/>
      <c r="C11375" s="139" t="s">
        <v>11983</v>
      </c>
      <c r="D11375" s="124" t="s">
        <v>11984</v>
      </c>
      <c r="E11375" s="118" t="s">
        <v>48</v>
      </c>
      <c r="F11375" s="124" t="s">
        <v>35249</v>
      </c>
      <c r="G11375" s="118" t="s">
        <v>34659</v>
      </c>
      <c r="H11375" s="137">
        <v>42303</v>
      </c>
      <c r="I11375" s="119">
        <v>32.5</v>
      </c>
      <c r="J11375" s="129"/>
      <c r="K11375" s="129"/>
      <c r="L11375" s="129">
        <v>0</v>
      </c>
      <c r="M11375" s="134" t="s">
        <v>30669</v>
      </c>
    </row>
    <row r="11376" spans="1:13" hidden="1" x14ac:dyDescent="0.25">
      <c r="A11376" s="128"/>
      <c r="B11376" s="2"/>
      <c r="C11376" s="139" t="s">
        <v>11985</v>
      </c>
      <c r="D11376" s="124" t="s">
        <v>11986</v>
      </c>
      <c r="E11376" s="118" t="s">
        <v>48</v>
      </c>
      <c r="F11376" s="124" t="s">
        <v>35249</v>
      </c>
      <c r="G11376" s="118" t="s">
        <v>2</v>
      </c>
      <c r="H11376" s="137">
        <v>44153</v>
      </c>
      <c r="I11376" s="119">
        <v>54</v>
      </c>
      <c r="J11376" s="129"/>
      <c r="K11376" s="129"/>
      <c r="L11376" s="129">
        <v>0</v>
      </c>
      <c r="M11376" s="134" t="s">
        <v>24875</v>
      </c>
    </row>
    <row r="11377" spans="1:13" hidden="1" x14ac:dyDescent="0.25">
      <c r="A11377" s="128"/>
      <c r="B11377" s="2"/>
      <c r="C11377" s="139" t="s">
        <v>11987</v>
      </c>
      <c r="D11377" s="124" t="s">
        <v>11988</v>
      </c>
      <c r="E11377" s="118" t="s">
        <v>48</v>
      </c>
      <c r="F11377" s="124" t="s">
        <v>35249</v>
      </c>
      <c r="G11377" s="118" t="s">
        <v>2</v>
      </c>
      <c r="H11377" s="137">
        <v>41430</v>
      </c>
      <c r="I11377" s="119">
        <v>34.049999999999997</v>
      </c>
      <c r="J11377" s="129"/>
      <c r="K11377" s="129"/>
      <c r="L11377" s="129">
        <v>0</v>
      </c>
      <c r="M11377" s="134" t="s">
        <v>24876</v>
      </c>
    </row>
    <row r="11378" spans="1:13" hidden="1" x14ac:dyDescent="0.25">
      <c r="A11378" s="128"/>
      <c r="B11378" s="2"/>
      <c r="C11378" s="139" t="s">
        <v>11989</v>
      </c>
      <c r="D11378" s="124" t="s">
        <v>11990</v>
      </c>
      <c r="E11378" s="118" t="s">
        <v>48</v>
      </c>
      <c r="F11378" s="124" t="s">
        <v>35249</v>
      </c>
      <c r="G11378" s="118" t="s">
        <v>2</v>
      </c>
      <c r="H11378" s="137">
        <v>41675</v>
      </c>
      <c r="I11378" s="119">
        <v>50.5</v>
      </c>
      <c r="J11378" s="129"/>
      <c r="K11378" s="129"/>
      <c r="L11378" s="129">
        <v>0</v>
      </c>
      <c r="M11378" s="134" t="s">
        <v>24877</v>
      </c>
    </row>
    <row r="11379" spans="1:13" hidden="1" x14ac:dyDescent="0.25">
      <c r="A11379" s="128"/>
      <c r="B11379" s="2"/>
      <c r="C11379" s="139" t="s">
        <v>35398</v>
      </c>
      <c r="D11379" s="124" t="s">
        <v>35399</v>
      </c>
      <c r="E11379" s="118" t="s">
        <v>48</v>
      </c>
      <c r="F11379" s="124" t="s">
        <v>35249</v>
      </c>
      <c r="G11379" s="118" t="s">
        <v>2</v>
      </c>
      <c r="H11379" s="137">
        <v>45498</v>
      </c>
      <c r="I11379" s="119">
        <v>28.75</v>
      </c>
      <c r="J11379" s="129"/>
      <c r="K11379" s="129"/>
      <c r="L11379" s="129">
        <v>0</v>
      </c>
      <c r="M11379" s="134" t="s">
        <v>24878</v>
      </c>
    </row>
    <row r="11380" spans="1:13" hidden="1" x14ac:dyDescent="0.25">
      <c r="A11380" s="128"/>
      <c r="B11380" s="2"/>
      <c r="C11380" s="139" t="s">
        <v>11991</v>
      </c>
      <c r="D11380" s="124" t="s">
        <v>11992</v>
      </c>
      <c r="E11380" s="118" t="s">
        <v>48</v>
      </c>
      <c r="F11380" s="124" t="s">
        <v>35249</v>
      </c>
      <c r="G11380" s="118" t="s">
        <v>34659</v>
      </c>
      <c r="H11380" s="137">
        <v>42193</v>
      </c>
      <c r="I11380" s="119">
        <v>105</v>
      </c>
      <c r="J11380" s="129"/>
      <c r="K11380" s="129"/>
      <c r="L11380" s="129">
        <v>0</v>
      </c>
      <c r="M11380" s="134" t="s">
        <v>24879</v>
      </c>
    </row>
    <row r="11381" spans="1:13" hidden="1" x14ac:dyDescent="0.25">
      <c r="A11381" s="128"/>
      <c r="B11381" s="2"/>
      <c r="C11381" s="139" t="s">
        <v>11993</v>
      </c>
      <c r="D11381" s="124" t="s">
        <v>11994</v>
      </c>
      <c r="E11381" s="118" t="s">
        <v>48</v>
      </c>
      <c r="F11381" s="124" t="s">
        <v>35249</v>
      </c>
      <c r="G11381" s="118" t="s">
        <v>34659</v>
      </c>
      <c r="H11381" s="137">
        <v>41894</v>
      </c>
      <c r="I11381" s="119">
        <v>90</v>
      </c>
      <c r="J11381" s="129"/>
      <c r="K11381" s="129"/>
      <c r="L11381" s="129">
        <v>0</v>
      </c>
      <c r="M11381" s="134" t="s">
        <v>24880</v>
      </c>
    </row>
    <row r="11382" spans="1:13" hidden="1" x14ac:dyDescent="0.25">
      <c r="A11382" s="128"/>
      <c r="B11382" s="2"/>
      <c r="C11382" s="139" t="s">
        <v>11995</v>
      </c>
      <c r="D11382" s="124" t="s">
        <v>11996</v>
      </c>
      <c r="E11382" s="118" t="s">
        <v>48</v>
      </c>
      <c r="F11382" s="124" t="s">
        <v>35249</v>
      </c>
      <c r="G11382" s="118" t="s">
        <v>34659</v>
      </c>
      <c r="H11382" s="137">
        <v>42426</v>
      </c>
      <c r="I11382" s="119">
        <v>26.24</v>
      </c>
      <c r="J11382" s="129"/>
      <c r="K11382" s="129"/>
      <c r="L11382" s="129">
        <v>0</v>
      </c>
      <c r="M11382" s="134" t="s">
        <v>24881</v>
      </c>
    </row>
    <row r="11383" spans="1:13" hidden="1" x14ac:dyDescent="0.25">
      <c r="A11383" s="128"/>
      <c r="B11383" s="2"/>
      <c r="C11383" s="139" t="s">
        <v>11997</v>
      </c>
      <c r="D11383" s="124" t="s">
        <v>11998</v>
      </c>
      <c r="E11383" s="118" t="s">
        <v>48</v>
      </c>
      <c r="F11383" s="124" t="s">
        <v>35249</v>
      </c>
      <c r="G11383" s="118" t="s">
        <v>34659</v>
      </c>
      <c r="H11383" s="137">
        <v>41941</v>
      </c>
      <c r="I11383" s="119">
        <v>15</v>
      </c>
      <c r="J11383" s="129"/>
      <c r="K11383" s="129"/>
      <c r="L11383" s="129">
        <v>0</v>
      </c>
      <c r="M11383" s="134" t="s">
        <v>24882</v>
      </c>
    </row>
    <row r="11384" spans="1:13" hidden="1" x14ac:dyDescent="0.25">
      <c r="A11384" s="128"/>
      <c r="B11384" s="2"/>
      <c r="C11384" s="139" t="s">
        <v>11999</v>
      </c>
      <c r="D11384" s="124" t="s">
        <v>12000</v>
      </c>
      <c r="E11384" s="118" t="s">
        <v>48</v>
      </c>
      <c r="F11384" s="124" t="s">
        <v>35249</v>
      </c>
      <c r="G11384" s="118" t="s">
        <v>34659</v>
      </c>
      <c r="H11384" s="137">
        <v>45054</v>
      </c>
      <c r="I11384" s="119">
        <v>18</v>
      </c>
      <c r="J11384" s="129"/>
      <c r="K11384" s="129"/>
      <c r="L11384" s="129">
        <v>0</v>
      </c>
      <c r="M11384" s="134" t="s">
        <v>24883</v>
      </c>
    </row>
    <row r="11385" spans="1:13" hidden="1" x14ac:dyDescent="0.25">
      <c r="A11385" s="128"/>
      <c r="B11385" s="2"/>
      <c r="C11385" s="139" t="s">
        <v>12001</v>
      </c>
      <c r="D11385" s="124" t="s">
        <v>12002</v>
      </c>
      <c r="E11385" s="118" t="s">
        <v>48</v>
      </c>
      <c r="F11385" s="124" t="s">
        <v>35249</v>
      </c>
      <c r="G11385" s="118" t="s">
        <v>34659</v>
      </c>
      <c r="H11385" s="137">
        <v>45054</v>
      </c>
      <c r="I11385" s="119">
        <v>26</v>
      </c>
      <c r="J11385" s="129"/>
      <c r="K11385" s="129"/>
      <c r="L11385" s="129">
        <v>0</v>
      </c>
      <c r="M11385" s="134" t="s">
        <v>24884</v>
      </c>
    </row>
    <row r="11386" spans="1:13" hidden="1" x14ac:dyDescent="0.25">
      <c r="A11386" s="128"/>
      <c r="B11386" s="2"/>
      <c r="C11386" s="139" t="s">
        <v>34971</v>
      </c>
      <c r="D11386" s="124" t="s">
        <v>34972</v>
      </c>
      <c r="E11386" s="118" t="s">
        <v>48</v>
      </c>
      <c r="F11386" s="124" t="s">
        <v>35249</v>
      </c>
      <c r="G11386" s="118" t="s">
        <v>2</v>
      </c>
      <c r="H11386" s="137"/>
      <c r="I11386" s="119"/>
      <c r="J11386" s="129"/>
      <c r="K11386" s="129"/>
      <c r="L11386" s="129">
        <v>0</v>
      </c>
      <c r="M11386" s="134" t="s">
        <v>33369</v>
      </c>
    </row>
    <row r="11387" spans="1:13" hidden="1" x14ac:dyDescent="0.25">
      <c r="A11387" s="128"/>
      <c r="B11387" s="2"/>
      <c r="C11387" s="139" t="s">
        <v>35081</v>
      </c>
      <c r="D11387" s="124" t="s">
        <v>35082</v>
      </c>
      <c r="E11387" s="118" t="s">
        <v>48</v>
      </c>
      <c r="F11387" s="124" t="s">
        <v>35249</v>
      </c>
      <c r="G11387" s="118" t="s">
        <v>2</v>
      </c>
      <c r="H11387" s="137"/>
      <c r="I11387" s="119"/>
      <c r="J11387" s="129"/>
      <c r="K11387" s="129"/>
      <c r="L11387" s="129">
        <v>0</v>
      </c>
      <c r="M11387" s="134" t="s">
        <v>24885</v>
      </c>
    </row>
    <row r="11388" spans="1:13" x14ac:dyDescent="0.25">
      <c r="A11388" s="128"/>
      <c r="B11388" s="2"/>
      <c r="C11388" s="139" t="s">
        <v>12003</v>
      </c>
      <c r="D11388" s="124" t="s">
        <v>12004</v>
      </c>
      <c r="E11388" s="118" t="s">
        <v>48</v>
      </c>
      <c r="F11388" s="124" t="s">
        <v>35249</v>
      </c>
      <c r="G11388" s="118" t="s">
        <v>2</v>
      </c>
      <c r="H11388" s="137">
        <v>42118</v>
      </c>
      <c r="I11388" s="119">
        <v>504.31</v>
      </c>
      <c r="J11388" s="129"/>
      <c r="K11388" s="129"/>
      <c r="L11388" s="129">
        <v>0</v>
      </c>
      <c r="M11388" s="134" t="s">
        <v>24886</v>
      </c>
    </row>
    <row r="11389" spans="1:13" x14ac:dyDescent="0.25">
      <c r="A11389" s="128"/>
      <c r="B11389" s="2"/>
      <c r="C11389" s="139" t="s">
        <v>12005</v>
      </c>
      <c r="D11389" s="124" t="s">
        <v>12006</v>
      </c>
      <c r="E11389" s="118" t="s">
        <v>48</v>
      </c>
      <c r="F11389" s="124" t="s">
        <v>35249</v>
      </c>
      <c r="G11389" s="118" t="s">
        <v>2</v>
      </c>
      <c r="H11389" s="137">
        <v>42130</v>
      </c>
      <c r="I11389" s="119">
        <v>518.79999999999995</v>
      </c>
      <c r="J11389" s="129"/>
      <c r="K11389" s="129"/>
      <c r="L11389" s="129">
        <v>0</v>
      </c>
      <c r="M11389" s="134" t="s">
        <v>24887</v>
      </c>
    </row>
    <row r="11390" spans="1:13" x14ac:dyDescent="0.25">
      <c r="A11390" s="128"/>
      <c r="B11390" s="2"/>
      <c r="C11390" s="139" t="s">
        <v>12007</v>
      </c>
      <c r="D11390" s="124" t="s">
        <v>12008</v>
      </c>
      <c r="E11390" s="118" t="s">
        <v>48</v>
      </c>
      <c r="F11390" s="124" t="s">
        <v>35249</v>
      </c>
      <c r="G11390" s="118" t="s">
        <v>2</v>
      </c>
      <c r="H11390" s="137">
        <v>44658</v>
      </c>
      <c r="I11390" s="119">
        <v>859.8</v>
      </c>
      <c r="J11390" s="129"/>
      <c r="K11390" s="129"/>
      <c r="L11390" s="129">
        <v>0</v>
      </c>
      <c r="M11390" s="134" t="s">
        <v>24888</v>
      </c>
    </row>
    <row r="11391" spans="1:13" x14ac:dyDescent="0.25">
      <c r="A11391" s="128"/>
      <c r="B11391" s="2"/>
      <c r="C11391" s="139" t="s">
        <v>34372</v>
      </c>
      <c r="D11391" s="124" t="s">
        <v>34373</v>
      </c>
      <c r="E11391" s="118" t="s">
        <v>48</v>
      </c>
      <c r="F11391" s="124" t="s">
        <v>35249</v>
      </c>
      <c r="G11391" s="118" t="s">
        <v>2</v>
      </c>
      <c r="H11391" s="137">
        <v>45243</v>
      </c>
      <c r="I11391" s="119">
        <v>350</v>
      </c>
      <c r="J11391" s="129"/>
      <c r="K11391" s="129"/>
      <c r="L11391" s="129">
        <v>0</v>
      </c>
      <c r="M11391" s="134" t="s">
        <v>24889</v>
      </c>
    </row>
    <row r="11392" spans="1:13" x14ac:dyDescent="0.25">
      <c r="A11392" s="128"/>
      <c r="B11392" s="2"/>
      <c r="C11392" s="139" t="s">
        <v>12009</v>
      </c>
      <c r="D11392" s="124" t="s">
        <v>12010</v>
      </c>
      <c r="E11392" s="118" t="s">
        <v>8507</v>
      </c>
      <c r="F11392" s="124" t="s">
        <v>8508</v>
      </c>
      <c r="G11392" s="118" t="s">
        <v>6</v>
      </c>
      <c r="H11392" s="137">
        <v>41933</v>
      </c>
      <c r="I11392" s="119">
        <v>70.09</v>
      </c>
      <c r="J11392" s="129"/>
      <c r="K11392" s="129"/>
      <c r="L11392" s="129">
        <v>0</v>
      </c>
      <c r="M11392" s="134" t="s">
        <v>24890</v>
      </c>
    </row>
    <row r="11393" spans="1:13" x14ac:dyDescent="0.25">
      <c r="A11393" s="128"/>
      <c r="B11393" s="2"/>
      <c r="C11393" s="139" t="s">
        <v>12009</v>
      </c>
      <c r="D11393" s="124" t="s">
        <v>12010</v>
      </c>
      <c r="E11393" s="118" t="s">
        <v>12011</v>
      </c>
      <c r="F11393" s="124" t="s">
        <v>12012</v>
      </c>
      <c r="G11393" s="118" t="s">
        <v>6</v>
      </c>
      <c r="H11393" s="137">
        <v>43340</v>
      </c>
      <c r="I11393" s="119">
        <v>207.98</v>
      </c>
      <c r="J11393" s="129"/>
      <c r="K11393" s="129"/>
      <c r="L11393" s="129">
        <v>0</v>
      </c>
      <c r="M11393" s="134" t="s">
        <v>24891</v>
      </c>
    </row>
    <row r="11394" spans="1:13" x14ac:dyDescent="0.25">
      <c r="A11394" s="128"/>
      <c r="B11394" s="2"/>
      <c r="C11394" s="139" t="s">
        <v>12009</v>
      </c>
      <c r="D11394" s="124" t="s">
        <v>12010</v>
      </c>
      <c r="E11394" s="118" t="s">
        <v>6074</v>
      </c>
      <c r="F11394" s="124" t="s">
        <v>6075</v>
      </c>
      <c r="G11394" s="118" t="s">
        <v>6</v>
      </c>
      <c r="H11394" s="137">
        <v>46120</v>
      </c>
      <c r="I11394" s="119">
        <v>119.04</v>
      </c>
      <c r="J11394" s="129"/>
      <c r="K11394" s="129"/>
      <c r="L11394" s="129">
        <v>0</v>
      </c>
      <c r="M11394" s="134" t="s">
        <v>24892</v>
      </c>
    </row>
    <row r="11395" spans="1:13" x14ac:dyDescent="0.25">
      <c r="A11395" s="128"/>
      <c r="B11395" s="2"/>
      <c r="C11395" s="139" t="s">
        <v>12009</v>
      </c>
      <c r="D11395" s="124" t="s">
        <v>12010</v>
      </c>
      <c r="E11395" s="118" t="s">
        <v>12013</v>
      </c>
      <c r="F11395" s="124" t="s">
        <v>12014</v>
      </c>
      <c r="G11395" s="118" t="s">
        <v>6</v>
      </c>
      <c r="H11395" s="137">
        <v>46066</v>
      </c>
      <c r="I11395" s="119">
        <v>168.56</v>
      </c>
      <c r="J11395" s="129"/>
      <c r="K11395" s="129"/>
      <c r="L11395" s="129">
        <v>0</v>
      </c>
      <c r="M11395" s="134" t="s">
        <v>24893</v>
      </c>
    </row>
    <row r="11396" spans="1:13" x14ac:dyDescent="0.25">
      <c r="A11396" s="128"/>
      <c r="B11396" s="2"/>
      <c r="C11396" s="139" t="s">
        <v>12009</v>
      </c>
      <c r="D11396" s="124" t="s">
        <v>12010</v>
      </c>
      <c r="E11396" s="118" t="s">
        <v>6235</v>
      </c>
      <c r="F11396" s="124" t="s">
        <v>6236</v>
      </c>
      <c r="G11396" s="118" t="s">
        <v>6</v>
      </c>
      <c r="H11396" s="137">
        <v>44659</v>
      </c>
      <c r="I11396" s="119">
        <v>164.91</v>
      </c>
      <c r="J11396" s="129"/>
      <c r="K11396" s="129"/>
      <c r="L11396" s="129">
        <v>0</v>
      </c>
      <c r="M11396" s="134" t="s">
        <v>30619</v>
      </c>
    </row>
    <row r="11397" spans="1:13" x14ac:dyDescent="0.25">
      <c r="A11397" s="128"/>
      <c r="B11397" s="2"/>
      <c r="C11397" s="139" t="s">
        <v>12009</v>
      </c>
      <c r="D11397" s="124" t="s">
        <v>12010</v>
      </c>
      <c r="E11397" s="118" t="s">
        <v>6076</v>
      </c>
      <c r="F11397" s="124" t="s">
        <v>6077</v>
      </c>
      <c r="G11397" s="118" t="s">
        <v>6</v>
      </c>
      <c r="H11397" s="137">
        <v>46099</v>
      </c>
      <c r="I11397" s="119">
        <v>167.84</v>
      </c>
      <c r="J11397" s="129"/>
      <c r="K11397" s="129"/>
      <c r="L11397" s="129">
        <v>0</v>
      </c>
      <c r="M11397" s="134" t="s">
        <v>24894</v>
      </c>
    </row>
    <row r="11398" spans="1:13" x14ac:dyDescent="0.25">
      <c r="A11398" s="128"/>
      <c r="B11398" s="2"/>
      <c r="C11398" s="139" t="s">
        <v>12009</v>
      </c>
      <c r="D11398" s="124" t="s">
        <v>12010</v>
      </c>
      <c r="E11398" s="118" t="s">
        <v>6237</v>
      </c>
      <c r="F11398" s="124" t="s">
        <v>6238</v>
      </c>
      <c r="G11398" s="118" t="s">
        <v>6</v>
      </c>
      <c r="H11398" s="137">
        <v>46120</v>
      </c>
      <c r="I11398" s="119">
        <v>238.07</v>
      </c>
      <c r="J11398" s="129"/>
      <c r="K11398" s="129"/>
      <c r="L11398" s="129">
        <v>0</v>
      </c>
      <c r="M11398" s="134" t="s">
        <v>24895</v>
      </c>
    </row>
    <row r="11399" spans="1:13" x14ac:dyDescent="0.25">
      <c r="A11399" s="128"/>
      <c r="B11399" s="2"/>
      <c r="C11399" s="139" t="s">
        <v>12009</v>
      </c>
      <c r="D11399" s="124" t="s">
        <v>12010</v>
      </c>
      <c r="E11399" s="118" t="s">
        <v>12015</v>
      </c>
      <c r="F11399" s="124" t="s">
        <v>12016</v>
      </c>
      <c r="G11399" s="118" t="s">
        <v>6</v>
      </c>
      <c r="H11399" s="137">
        <v>46034</v>
      </c>
      <c r="I11399" s="119">
        <v>343.4</v>
      </c>
      <c r="J11399" s="129"/>
      <c r="K11399" s="129"/>
      <c r="L11399" s="129">
        <v>0</v>
      </c>
      <c r="M11399" s="134" t="s">
        <v>24896</v>
      </c>
    </row>
    <row r="11400" spans="1:13" x14ac:dyDescent="0.25">
      <c r="A11400" s="128"/>
      <c r="B11400" s="2"/>
      <c r="C11400" s="139" t="s">
        <v>12009</v>
      </c>
      <c r="D11400" s="124" t="s">
        <v>12010</v>
      </c>
      <c r="E11400" s="118" t="s">
        <v>6239</v>
      </c>
      <c r="F11400" s="124" t="s">
        <v>6240</v>
      </c>
      <c r="G11400" s="118" t="s">
        <v>6</v>
      </c>
      <c r="H11400" s="137">
        <v>46042</v>
      </c>
      <c r="I11400" s="119">
        <v>230.32</v>
      </c>
      <c r="J11400" s="129"/>
      <c r="K11400" s="129"/>
      <c r="L11400" s="129">
        <v>0</v>
      </c>
      <c r="M11400" s="134" t="s">
        <v>24897</v>
      </c>
    </row>
    <row r="11401" spans="1:13" x14ac:dyDescent="0.25">
      <c r="A11401" s="128"/>
      <c r="B11401" s="2"/>
      <c r="C11401" s="139" t="s">
        <v>12009</v>
      </c>
      <c r="D11401" s="124" t="s">
        <v>12010</v>
      </c>
      <c r="E11401" s="118" t="s">
        <v>6241</v>
      </c>
      <c r="F11401" s="124" t="s">
        <v>6242</v>
      </c>
      <c r="G11401" s="118" t="s">
        <v>6</v>
      </c>
      <c r="H11401" s="137">
        <v>46063</v>
      </c>
      <c r="I11401" s="119">
        <v>261.20999999999998</v>
      </c>
      <c r="J11401" s="129"/>
      <c r="K11401" s="129"/>
      <c r="L11401" s="129">
        <v>0</v>
      </c>
      <c r="M11401" s="134" t="s">
        <v>31658</v>
      </c>
    </row>
    <row r="11402" spans="1:13" x14ac:dyDescent="0.25">
      <c r="A11402" s="128"/>
      <c r="B11402" s="2"/>
      <c r="C11402" s="139" t="s">
        <v>12009</v>
      </c>
      <c r="D11402" s="124" t="s">
        <v>12010</v>
      </c>
      <c r="E11402" s="118" t="s">
        <v>12017</v>
      </c>
      <c r="F11402" s="124" t="s">
        <v>12018</v>
      </c>
      <c r="G11402" s="118" t="s">
        <v>6</v>
      </c>
      <c r="H11402" s="137">
        <v>40674</v>
      </c>
      <c r="I11402" s="119">
        <v>135.31</v>
      </c>
      <c r="J11402" s="129"/>
      <c r="K11402" s="129"/>
      <c r="L11402" s="129">
        <v>0</v>
      </c>
      <c r="M11402" s="134" t="s">
        <v>24898</v>
      </c>
    </row>
    <row r="11403" spans="1:13" x14ac:dyDescent="0.25">
      <c r="A11403" s="128"/>
      <c r="B11403" s="2"/>
      <c r="C11403" s="139" t="s">
        <v>12009</v>
      </c>
      <c r="D11403" s="124" t="s">
        <v>12010</v>
      </c>
      <c r="E11403" s="118" t="s">
        <v>6243</v>
      </c>
      <c r="F11403" s="124" t="s">
        <v>6244</v>
      </c>
      <c r="G11403" s="118" t="s">
        <v>6</v>
      </c>
      <c r="H11403" s="137">
        <v>43675</v>
      </c>
      <c r="I11403" s="119">
        <v>365.95</v>
      </c>
      <c r="J11403" s="129"/>
      <c r="K11403" s="129"/>
      <c r="L11403" s="129">
        <v>0</v>
      </c>
      <c r="M11403" s="134" t="s">
        <v>24899</v>
      </c>
    </row>
    <row r="11404" spans="1:13" x14ac:dyDescent="0.25">
      <c r="A11404" s="128"/>
      <c r="B11404" s="2"/>
      <c r="C11404" s="139" t="s">
        <v>12009</v>
      </c>
      <c r="D11404" s="124" t="s">
        <v>12010</v>
      </c>
      <c r="E11404" s="118" t="s">
        <v>12019</v>
      </c>
      <c r="F11404" s="124" t="s">
        <v>12020</v>
      </c>
      <c r="G11404" s="118" t="s">
        <v>6</v>
      </c>
      <c r="H11404" s="137"/>
      <c r="I11404" s="119"/>
      <c r="J11404" s="129"/>
      <c r="K11404" s="129"/>
      <c r="L11404" s="129">
        <v>0</v>
      </c>
      <c r="M11404" s="134" t="s">
        <v>30710</v>
      </c>
    </row>
    <row r="11405" spans="1:13" x14ac:dyDescent="0.25">
      <c r="A11405" s="128"/>
      <c r="B11405" s="2"/>
      <c r="C11405" s="139" t="s">
        <v>12009</v>
      </c>
      <c r="D11405" s="124" t="s">
        <v>12010</v>
      </c>
      <c r="E11405" s="118" t="s">
        <v>12021</v>
      </c>
      <c r="F11405" s="124" t="s">
        <v>12022</v>
      </c>
      <c r="G11405" s="118" t="s">
        <v>6</v>
      </c>
      <c r="H11405" s="137">
        <v>46120</v>
      </c>
      <c r="I11405" s="119">
        <v>110.85</v>
      </c>
      <c r="J11405" s="129"/>
      <c r="K11405" s="129"/>
      <c r="L11405" s="129">
        <v>0</v>
      </c>
      <c r="M11405" s="134" t="s">
        <v>31581</v>
      </c>
    </row>
    <row r="11406" spans="1:13" x14ac:dyDescent="0.25">
      <c r="A11406" s="128"/>
      <c r="B11406" s="2"/>
      <c r="C11406" s="139" t="s">
        <v>12009</v>
      </c>
      <c r="D11406" s="124" t="s">
        <v>12010</v>
      </c>
      <c r="E11406" s="118" t="s">
        <v>12023</v>
      </c>
      <c r="F11406" s="124" t="s">
        <v>12024</v>
      </c>
      <c r="G11406" s="118" t="s">
        <v>6</v>
      </c>
      <c r="H11406" s="137">
        <v>42187</v>
      </c>
      <c r="I11406" s="119">
        <v>109.77</v>
      </c>
      <c r="J11406" s="129"/>
      <c r="K11406" s="129"/>
      <c r="L11406" s="129">
        <v>0</v>
      </c>
      <c r="M11406" s="134" t="s">
        <v>30794</v>
      </c>
    </row>
    <row r="11407" spans="1:13" x14ac:dyDescent="0.25">
      <c r="A11407" s="128"/>
      <c r="B11407" s="2"/>
      <c r="C11407" s="139" t="s">
        <v>12009</v>
      </c>
      <c r="D11407" s="124" t="s">
        <v>12010</v>
      </c>
      <c r="E11407" s="118" t="s">
        <v>12025</v>
      </c>
      <c r="F11407" s="124" t="s">
        <v>12026</v>
      </c>
      <c r="G11407" s="118" t="s">
        <v>6</v>
      </c>
      <c r="H11407" s="137">
        <v>42517</v>
      </c>
      <c r="I11407" s="119">
        <v>172.48</v>
      </c>
      <c r="J11407" s="129"/>
      <c r="K11407" s="129"/>
      <c r="L11407" s="129">
        <v>0</v>
      </c>
      <c r="M11407" s="134" t="s">
        <v>30887</v>
      </c>
    </row>
    <row r="11408" spans="1:13" x14ac:dyDescent="0.25">
      <c r="A11408" s="128"/>
      <c r="B11408" s="2"/>
      <c r="C11408" s="139" t="s">
        <v>12009</v>
      </c>
      <c r="D11408" s="124" t="s">
        <v>12010</v>
      </c>
      <c r="E11408" s="118" t="s">
        <v>12027</v>
      </c>
      <c r="F11408" s="124" t="s">
        <v>12028</v>
      </c>
      <c r="G11408" s="118" t="s">
        <v>6</v>
      </c>
      <c r="H11408" s="137">
        <v>42465</v>
      </c>
      <c r="I11408" s="119">
        <v>107</v>
      </c>
      <c r="J11408" s="129"/>
      <c r="K11408" s="129"/>
      <c r="L11408" s="129">
        <v>0</v>
      </c>
      <c r="M11408" s="134" t="s">
        <v>30782</v>
      </c>
    </row>
    <row r="11409" spans="1:13" x14ac:dyDescent="0.25">
      <c r="A11409" s="128"/>
      <c r="B11409" s="2"/>
      <c r="C11409" s="139" t="s">
        <v>12009</v>
      </c>
      <c r="D11409" s="124" t="s">
        <v>12010</v>
      </c>
      <c r="E11409" s="118" t="s">
        <v>12029</v>
      </c>
      <c r="F11409" s="124" t="s">
        <v>12030</v>
      </c>
      <c r="G11409" s="118" t="s">
        <v>6</v>
      </c>
      <c r="H11409" s="137">
        <v>44292</v>
      </c>
      <c r="I11409" s="119">
        <v>244.76</v>
      </c>
      <c r="J11409" s="129"/>
      <c r="K11409" s="129"/>
      <c r="L11409" s="129">
        <v>0</v>
      </c>
      <c r="M11409" s="134" t="s">
        <v>31394</v>
      </c>
    </row>
    <row r="11410" spans="1:13" x14ac:dyDescent="0.25">
      <c r="A11410" s="128"/>
      <c r="B11410" s="2"/>
      <c r="C11410" s="139" t="s">
        <v>12009</v>
      </c>
      <c r="D11410" s="124" t="s">
        <v>12010</v>
      </c>
      <c r="E11410" s="118" t="s">
        <v>12031</v>
      </c>
      <c r="F11410" s="124" t="s">
        <v>12032</v>
      </c>
      <c r="G11410" s="118" t="s">
        <v>6</v>
      </c>
      <c r="H11410" s="137">
        <v>43649</v>
      </c>
      <c r="I11410" s="119">
        <v>242.75</v>
      </c>
      <c r="J11410" s="129"/>
      <c r="K11410" s="129"/>
      <c r="L11410" s="129">
        <v>0</v>
      </c>
      <c r="M11410" s="134" t="s">
        <v>33045</v>
      </c>
    </row>
    <row r="11411" spans="1:13" x14ac:dyDescent="0.25">
      <c r="A11411" s="128"/>
      <c r="B11411" s="2"/>
      <c r="C11411" s="139" t="s">
        <v>12009</v>
      </c>
      <c r="D11411" s="124" t="s">
        <v>12010</v>
      </c>
      <c r="E11411" s="118" t="s">
        <v>12033</v>
      </c>
      <c r="F11411" s="124" t="s">
        <v>12034</v>
      </c>
      <c r="G11411" s="118" t="s">
        <v>6</v>
      </c>
      <c r="H11411" s="137">
        <v>46107</v>
      </c>
      <c r="I11411" s="119">
        <v>181.99</v>
      </c>
      <c r="J11411" s="129"/>
      <c r="K11411" s="129"/>
      <c r="L11411" s="129">
        <v>0</v>
      </c>
      <c r="M11411" s="134" t="s">
        <v>24900</v>
      </c>
    </row>
    <row r="11412" spans="1:13" x14ac:dyDescent="0.25">
      <c r="A11412" s="128"/>
      <c r="B11412" s="2"/>
      <c r="C11412" s="139" t="s">
        <v>12009</v>
      </c>
      <c r="D11412" s="124" t="s">
        <v>12010</v>
      </c>
      <c r="E11412" s="118" t="s">
        <v>12035</v>
      </c>
      <c r="F11412" s="124" t="s">
        <v>12036</v>
      </c>
      <c r="G11412" s="118" t="s">
        <v>6</v>
      </c>
      <c r="H11412" s="137">
        <v>42033</v>
      </c>
      <c r="I11412" s="119">
        <v>132.25</v>
      </c>
      <c r="J11412" s="129"/>
      <c r="K11412" s="129"/>
      <c r="L11412" s="129">
        <v>0</v>
      </c>
      <c r="M11412" s="134" t="s">
        <v>24901</v>
      </c>
    </row>
    <row r="11413" spans="1:13" x14ac:dyDescent="0.25">
      <c r="A11413" s="128"/>
      <c r="B11413" s="2"/>
      <c r="C11413" s="139" t="s">
        <v>12009</v>
      </c>
      <c r="D11413" s="124" t="s">
        <v>12010</v>
      </c>
      <c r="E11413" s="118" t="s">
        <v>12037</v>
      </c>
      <c r="F11413" s="124" t="s">
        <v>12038</v>
      </c>
      <c r="G11413" s="118" t="s">
        <v>6</v>
      </c>
      <c r="H11413" s="137"/>
      <c r="I11413" s="119"/>
      <c r="J11413" s="129"/>
      <c r="K11413" s="129"/>
      <c r="L11413" s="129">
        <v>0</v>
      </c>
      <c r="M11413" s="134" t="s">
        <v>24902</v>
      </c>
    </row>
    <row r="11414" spans="1:13" x14ac:dyDescent="0.25">
      <c r="A11414" s="128"/>
      <c r="B11414" s="2"/>
      <c r="C11414" s="139" t="s">
        <v>12009</v>
      </c>
      <c r="D11414" s="124" t="s">
        <v>12010</v>
      </c>
      <c r="E11414" s="118" t="s">
        <v>12039</v>
      </c>
      <c r="F11414" s="124" t="s">
        <v>12040</v>
      </c>
      <c r="G11414" s="118" t="s">
        <v>6</v>
      </c>
      <c r="H11414" s="137"/>
      <c r="I11414" s="119"/>
      <c r="J11414" s="129"/>
      <c r="K11414" s="129"/>
      <c r="L11414" s="129">
        <v>0</v>
      </c>
      <c r="M11414" s="134" t="s">
        <v>24903</v>
      </c>
    </row>
    <row r="11415" spans="1:13" x14ac:dyDescent="0.25">
      <c r="A11415" s="128"/>
      <c r="B11415" s="2"/>
      <c r="C11415" s="139" t="s">
        <v>12009</v>
      </c>
      <c r="D11415" s="124" t="s">
        <v>12010</v>
      </c>
      <c r="E11415" s="118" t="s">
        <v>12041</v>
      </c>
      <c r="F11415" s="124" t="s">
        <v>12042</v>
      </c>
      <c r="G11415" s="118" t="s">
        <v>6</v>
      </c>
      <c r="H11415" s="137"/>
      <c r="I11415" s="119"/>
      <c r="J11415" s="129">
        <v>0.9</v>
      </c>
      <c r="K11415" s="129">
        <v>0.3</v>
      </c>
      <c r="L11415" s="129">
        <v>0.27</v>
      </c>
      <c r="M11415" s="134" t="s">
        <v>24904</v>
      </c>
    </row>
    <row r="11416" spans="1:13" x14ac:dyDescent="0.25">
      <c r="A11416" s="128"/>
      <c r="B11416" s="2"/>
      <c r="C11416" s="139" t="s">
        <v>12009</v>
      </c>
      <c r="D11416" s="124" t="s">
        <v>12010</v>
      </c>
      <c r="E11416" s="118" t="s">
        <v>12043</v>
      </c>
      <c r="F11416" s="124" t="s">
        <v>12044</v>
      </c>
      <c r="G11416" s="118" t="s">
        <v>6</v>
      </c>
      <c r="H11416" s="137"/>
      <c r="I11416" s="119"/>
      <c r="J11416" s="129">
        <v>0.9</v>
      </c>
      <c r="K11416" s="129">
        <v>2.4</v>
      </c>
      <c r="L11416" s="129">
        <v>2.16</v>
      </c>
      <c r="M11416" s="134" t="s">
        <v>24905</v>
      </c>
    </row>
    <row r="11417" spans="1:13" x14ac:dyDescent="0.25">
      <c r="A11417" s="128"/>
      <c r="B11417" s="2"/>
      <c r="C11417" s="139" t="s">
        <v>12009</v>
      </c>
      <c r="D11417" s="124" t="s">
        <v>12010</v>
      </c>
      <c r="E11417" s="118" t="s">
        <v>12045</v>
      </c>
      <c r="F11417" s="124" t="s">
        <v>12046</v>
      </c>
      <c r="G11417" s="118" t="s">
        <v>6</v>
      </c>
      <c r="H11417" s="137"/>
      <c r="I11417" s="119"/>
      <c r="J11417" s="129">
        <v>0.9</v>
      </c>
      <c r="K11417" s="129">
        <v>2.4</v>
      </c>
      <c r="L11417" s="129">
        <v>2.16</v>
      </c>
      <c r="M11417" s="134" t="s">
        <v>24906</v>
      </c>
    </row>
    <row r="11418" spans="1:13" x14ac:dyDescent="0.25">
      <c r="A11418" s="128"/>
      <c r="B11418" s="2"/>
      <c r="C11418" s="139" t="s">
        <v>12009</v>
      </c>
      <c r="D11418" s="124" t="s">
        <v>12010</v>
      </c>
      <c r="E11418" s="118" t="s">
        <v>12047</v>
      </c>
      <c r="F11418" s="124" t="s">
        <v>12048</v>
      </c>
      <c r="G11418" s="118" t="s">
        <v>6</v>
      </c>
      <c r="H11418" s="137"/>
      <c r="I11418" s="119"/>
      <c r="J11418" s="129">
        <v>0.9</v>
      </c>
      <c r="K11418" s="129">
        <v>2.4</v>
      </c>
      <c r="L11418" s="129">
        <v>2.16</v>
      </c>
      <c r="M11418" s="134" t="s">
        <v>24907</v>
      </c>
    </row>
    <row r="11419" spans="1:13" x14ac:dyDescent="0.25">
      <c r="A11419" s="128"/>
      <c r="B11419" s="2"/>
      <c r="C11419" s="139" t="s">
        <v>12009</v>
      </c>
      <c r="D11419" s="124" t="s">
        <v>12010</v>
      </c>
      <c r="E11419" s="118" t="s">
        <v>12049</v>
      </c>
      <c r="F11419" s="124" t="s">
        <v>12050</v>
      </c>
      <c r="G11419" s="118" t="s">
        <v>6</v>
      </c>
      <c r="H11419" s="137"/>
      <c r="I11419" s="119"/>
      <c r="J11419" s="129">
        <v>0.9</v>
      </c>
      <c r="K11419" s="129">
        <v>2.4</v>
      </c>
      <c r="L11419" s="129">
        <v>2.16</v>
      </c>
      <c r="M11419" s="134" t="s">
        <v>24908</v>
      </c>
    </row>
    <row r="11420" spans="1:13" x14ac:dyDescent="0.25">
      <c r="A11420" s="128"/>
      <c r="B11420" s="2"/>
      <c r="C11420" s="139" t="s">
        <v>12009</v>
      </c>
      <c r="D11420" s="124" t="s">
        <v>12010</v>
      </c>
      <c r="E11420" s="118" t="s">
        <v>12051</v>
      </c>
      <c r="F11420" s="124" t="s">
        <v>12052</v>
      </c>
      <c r="G11420" s="118" t="s">
        <v>6</v>
      </c>
      <c r="H11420" s="137">
        <v>41808</v>
      </c>
      <c r="I11420" s="119">
        <v>154.72999999999999</v>
      </c>
      <c r="J11420" s="129">
        <v>0.9</v>
      </c>
      <c r="K11420" s="129">
        <v>2.4</v>
      </c>
      <c r="L11420" s="129">
        <v>2.16</v>
      </c>
      <c r="M11420" s="134" t="s">
        <v>31563</v>
      </c>
    </row>
    <row r="11421" spans="1:13" x14ac:dyDescent="0.25">
      <c r="A11421" s="128"/>
      <c r="B11421" s="2"/>
      <c r="C11421" s="139" t="s">
        <v>12009</v>
      </c>
      <c r="D11421" s="124" t="s">
        <v>12010</v>
      </c>
      <c r="E11421" s="118" t="s">
        <v>12053</v>
      </c>
      <c r="F11421" s="124" t="s">
        <v>12054</v>
      </c>
      <c r="G11421" s="118" t="s">
        <v>6</v>
      </c>
      <c r="H11421" s="137"/>
      <c r="I11421" s="119"/>
      <c r="J11421" s="129">
        <v>0.9</v>
      </c>
      <c r="K11421" s="129">
        <v>2.4</v>
      </c>
      <c r="L11421" s="129">
        <v>2.16</v>
      </c>
      <c r="M11421" s="134" t="s">
        <v>24909</v>
      </c>
    </row>
    <row r="11422" spans="1:13" x14ac:dyDescent="0.25">
      <c r="A11422" s="128"/>
      <c r="B11422" s="2"/>
      <c r="C11422" s="139" t="s">
        <v>12009</v>
      </c>
      <c r="D11422" s="124" t="s">
        <v>12010</v>
      </c>
      <c r="E11422" s="118" t="s">
        <v>12055</v>
      </c>
      <c r="F11422" s="124" t="s">
        <v>12056</v>
      </c>
      <c r="G11422" s="118" t="s">
        <v>6</v>
      </c>
      <c r="H11422" s="137">
        <v>44596</v>
      </c>
      <c r="I11422" s="119">
        <v>208.48</v>
      </c>
      <c r="J11422" s="129"/>
      <c r="K11422" s="129"/>
      <c r="L11422" s="129">
        <v>0</v>
      </c>
      <c r="M11422" s="134" t="s">
        <v>24910</v>
      </c>
    </row>
    <row r="11423" spans="1:13" x14ac:dyDescent="0.25">
      <c r="A11423" s="128"/>
      <c r="B11423" s="2"/>
      <c r="C11423" s="139" t="s">
        <v>12009</v>
      </c>
      <c r="D11423" s="124" t="s">
        <v>12010</v>
      </c>
      <c r="E11423" s="118" t="s">
        <v>12057</v>
      </c>
      <c r="F11423" s="124" t="s">
        <v>12058</v>
      </c>
      <c r="G11423" s="118" t="s">
        <v>6</v>
      </c>
      <c r="H11423" s="137"/>
      <c r="I11423" s="119"/>
      <c r="J11423" s="129"/>
      <c r="K11423" s="129"/>
      <c r="L11423" s="129">
        <v>0</v>
      </c>
      <c r="M11423" s="134" t="s">
        <v>30776</v>
      </c>
    </row>
    <row r="11424" spans="1:13" x14ac:dyDescent="0.25">
      <c r="A11424" s="128"/>
      <c r="B11424" s="2"/>
      <c r="C11424" s="139" t="s">
        <v>12009</v>
      </c>
      <c r="D11424" s="124" t="s">
        <v>12010</v>
      </c>
      <c r="E11424" s="118" t="s">
        <v>12059</v>
      </c>
      <c r="F11424" s="124" t="s">
        <v>12060</v>
      </c>
      <c r="G11424" s="118" t="s">
        <v>6</v>
      </c>
      <c r="H11424" s="137"/>
      <c r="I11424" s="119"/>
      <c r="J11424" s="129">
        <v>1.2</v>
      </c>
      <c r="K11424" s="129"/>
      <c r="L11424" s="129">
        <v>0</v>
      </c>
      <c r="M11424" s="134" t="s">
        <v>24911</v>
      </c>
    </row>
    <row r="11425" spans="1:13" x14ac:dyDescent="0.25">
      <c r="A11425" s="128"/>
      <c r="B11425" s="2"/>
      <c r="C11425" s="139" t="s">
        <v>12009</v>
      </c>
      <c r="D11425" s="124" t="s">
        <v>12010</v>
      </c>
      <c r="E11425" s="118" t="s">
        <v>12061</v>
      </c>
      <c r="F11425" s="124" t="s">
        <v>12062</v>
      </c>
      <c r="G11425" s="118" t="s">
        <v>6</v>
      </c>
      <c r="H11425" s="137"/>
      <c r="I11425" s="119"/>
      <c r="J11425" s="129"/>
      <c r="K11425" s="129"/>
      <c r="L11425" s="129">
        <v>0</v>
      </c>
      <c r="M11425" s="134" t="s">
        <v>24912</v>
      </c>
    </row>
    <row r="11426" spans="1:13" x14ac:dyDescent="0.25">
      <c r="A11426" s="128"/>
      <c r="B11426" s="2"/>
      <c r="C11426" s="139" t="s">
        <v>12009</v>
      </c>
      <c r="D11426" s="124" t="s">
        <v>12010</v>
      </c>
      <c r="E11426" s="118" t="s">
        <v>12063</v>
      </c>
      <c r="F11426" s="124" t="s">
        <v>12064</v>
      </c>
      <c r="G11426" s="118" t="s">
        <v>6</v>
      </c>
      <c r="H11426" s="137"/>
      <c r="I11426" s="119"/>
      <c r="J11426" s="129"/>
      <c r="K11426" s="129"/>
      <c r="L11426" s="129">
        <v>0</v>
      </c>
      <c r="M11426" s="134" t="s">
        <v>24913</v>
      </c>
    </row>
    <row r="11427" spans="1:13" x14ac:dyDescent="0.25">
      <c r="A11427" s="128"/>
      <c r="B11427" s="2"/>
      <c r="C11427" s="139" t="s">
        <v>12009</v>
      </c>
      <c r="D11427" s="124" t="s">
        <v>12010</v>
      </c>
      <c r="E11427" s="118" t="s">
        <v>12065</v>
      </c>
      <c r="F11427" s="124" t="s">
        <v>12066</v>
      </c>
      <c r="G11427" s="118" t="s">
        <v>6</v>
      </c>
      <c r="H11427" s="137"/>
      <c r="I11427" s="119"/>
      <c r="J11427" s="129">
        <v>0.9</v>
      </c>
      <c r="K11427" s="129">
        <v>2.4</v>
      </c>
      <c r="L11427" s="129">
        <v>2.16</v>
      </c>
      <c r="M11427" s="134" t="s">
        <v>24914</v>
      </c>
    </row>
    <row r="11428" spans="1:13" x14ac:dyDescent="0.25">
      <c r="A11428" s="128"/>
      <c r="B11428" s="2"/>
      <c r="C11428" s="139" t="s">
        <v>12009</v>
      </c>
      <c r="D11428" s="124" t="s">
        <v>12010</v>
      </c>
      <c r="E11428" s="118" t="s">
        <v>12067</v>
      </c>
      <c r="F11428" s="124" t="s">
        <v>12068</v>
      </c>
      <c r="G11428" s="118" t="s">
        <v>6</v>
      </c>
      <c r="H11428" s="137"/>
      <c r="I11428" s="119"/>
      <c r="J11428" s="129">
        <v>1.2</v>
      </c>
      <c r="K11428" s="129"/>
      <c r="L11428" s="129">
        <v>0</v>
      </c>
      <c r="M11428" s="134" t="s">
        <v>24915</v>
      </c>
    </row>
    <row r="11429" spans="1:13" x14ac:dyDescent="0.25">
      <c r="A11429" s="128"/>
      <c r="B11429" s="2"/>
      <c r="C11429" s="139" t="s">
        <v>12009</v>
      </c>
      <c r="D11429" s="124" t="s">
        <v>12010</v>
      </c>
      <c r="E11429" s="118" t="s">
        <v>12069</v>
      </c>
      <c r="F11429" s="124" t="s">
        <v>12070</v>
      </c>
      <c r="G11429" s="118" t="s">
        <v>6</v>
      </c>
      <c r="H11429" s="137"/>
      <c r="I11429" s="119"/>
      <c r="J11429" s="129"/>
      <c r="K11429" s="129"/>
      <c r="L11429" s="129">
        <v>0</v>
      </c>
      <c r="M11429" s="134" t="s">
        <v>24916</v>
      </c>
    </row>
    <row r="11430" spans="1:13" x14ac:dyDescent="0.25">
      <c r="A11430" s="128"/>
      <c r="B11430" s="2"/>
      <c r="C11430" s="139" t="s">
        <v>12009</v>
      </c>
      <c r="D11430" s="124" t="s">
        <v>12010</v>
      </c>
      <c r="E11430" s="118" t="s">
        <v>12071</v>
      </c>
      <c r="F11430" s="124" t="s">
        <v>12072</v>
      </c>
      <c r="G11430" s="118" t="s">
        <v>6</v>
      </c>
      <c r="H11430" s="137">
        <v>41618</v>
      </c>
      <c r="I11430" s="119">
        <v>133.19</v>
      </c>
      <c r="J11430" s="129"/>
      <c r="K11430" s="129"/>
      <c r="L11430" s="129">
        <v>0</v>
      </c>
      <c r="M11430" s="134" t="s">
        <v>24917</v>
      </c>
    </row>
    <row r="11431" spans="1:13" x14ac:dyDescent="0.25">
      <c r="A11431" s="128"/>
      <c r="B11431" s="2"/>
      <c r="C11431" s="139" t="s">
        <v>12009</v>
      </c>
      <c r="D11431" s="124" t="s">
        <v>12010</v>
      </c>
      <c r="E11431" s="118" t="s">
        <v>12073</v>
      </c>
      <c r="F11431" s="124" t="s">
        <v>12074</v>
      </c>
      <c r="G11431" s="118" t="s">
        <v>6</v>
      </c>
      <c r="H11431" s="137">
        <v>41948</v>
      </c>
      <c r="I11431" s="119">
        <v>113.2</v>
      </c>
      <c r="J11431" s="129"/>
      <c r="K11431" s="129"/>
      <c r="L11431" s="129">
        <v>0</v>
      </c>
      <c r="M11431" s="134" t="s">
        <v>24918</v>
      </c>
    </row>
    <row r="11432" spans="1:13" x14ac:dyDescent="0.25">
      <c r="A11432" s="128"/>
      <c r="B11432" s="2"/>
      <c r="C11432" s="139" t="s">
        <v>12009</v>
      </c>
      <c r="D11432" s="124" t="s">
        <v>12010</v>
      </c>
      <c r="E11432" s="118" t="s">
        <v>12075</v>
      </c>
      <c r="F11432" s="124" t="s">
        <v>12076</v>
      </c>
      <c r="G11432" s="118" t="s">
        <v>6</v>
      </c>
      <c r="H11432" s="137"/>
      <c r="I11432" s="119"/>
      <c r="J11432" s="129"/>
      <c r="K11432" s="129"/>
      <c r="L11432" s="129">
        <v>0</v>
      </c>
      <c r="M11432" s="134" t="s">
        <v>24919</v>
      </c>
    </row>
    <row r="11433" spans="1:13" x14ac:dyDescent="0.25">
      <c r="A11433" s="128"/>
      <c r="B11433" s="2"/>
      <c r="C11433" s="139" t="s">
        <v>12009</v>
      </c>
      <c r="D11433" s="124" t="s">
        <v>12010</v>
      </c>
      <c r="E11433" s="118" t="s">
        <v>12077</v>
      </c>
      <c r="F11433" s="124" t="s">
        <v>12078</v>
      </c>
      <c r="G11433" s="118" t="s">
        <v>6</v>
      </c>
      <c r="H11433" s="137"/>
      <c r="I11433" s="119"/>
      <c r="J11433" s="129">
        <v>0.9</v>
      </c>
      <c r="K11433" s="129">
        <v>3</v>
      </c>
      <c r="L11433" s="129">
        <v>2.7</v>
      </c>
      <c r="M11433" s="134" t="s">
        <v>28520</v>
      </c>
    </row>
    <row r="11434" spans="1:13" x14ac:dyDescent="0.25">
      <c r="A11434" s="128"/>
      <c r="B11434" s="2"/>
      <c r="C11434" s="139" t="s">
        <v>12009</v>
      </c>
      <c r="D11434" s="124" t="s">
        <v>12010</v>
      </c>
      <c r="E11434" s="118" t="s">
        <v>12079</v>
      </c>
      <c r="F11434" s="124" t="s">
        <v>12080</v>
      </c>
      <c r="G11434" s="118" t="s">
        <v>6</v>
      </c>
      <c r="H11434" s="137"/>
      <c r="I11434" s="119"/>
      <c r="J11434" s="129"/>
      <c r="K11434" s="129"/>
      <c r="L11434" s="129">
        <v>0</v>
      </c>
      <c r="M11434" s="134" t="s">
        <v>24920</v>
      </c>
    </row>
    <row r="11435" spans="1:13" x14ac:dyDescent="0.25">
      <c r="A11435" s="128"/>
      <c r="B11435" s="2"/>
      <c r="C11435" s="139" t="s">
        <v>12009</v>
      </c>
      <c r="D11435" s="124" t="s">
        <v>12010</v>
      </c>
      <c r="E11435" s="118" t="s">
        <v>12081</v>
      </c>
      <c r="F11435" s="124" t="s">
        <v>12082</v>
      </c>
      <c r="G11435" s="118" t="s">
        <v>6</v>
      </c>
      <c r="H11435" s="137">
        <v>40750</v>
      </c>
      <c r="I11435" s="119">
        <v>261.83999999999997</v>
      </c>
      <c r="J11435" s="129"/>
      <c r="K11435" s="129"/>
      <c r="L11435" s="129">
        <v>0</v>
      </c>
      <c r="M11435" s="134" t="s">
        <v>24921</v>
      </c>
    </row>
    <row r="11436" spans="1:13" x14ac:dyDescent="0.25">
      <c r="A11436" s="128"/>
      <c r="B11436" s="2"/>
      <c r="C11436" s="139" t="s">
        <v>12009</v>
      </c>
      <c r="D11436" s="124" t="s">
        <v>12010</v>
      </c>
      <c r="E11436" s="118" t="s">
        <v>12083</v>
      </c>
      <c r="F11436" s="124" t="s">
        <v>12084</v>
      </c>
      <c r="G11436" s="118" t="s">
        <v>6</v>
      </c>
      <c r="H11436" s="137">
        <v>40493</v>
      </c>
      <c r="I11436" s="119">
        <v>81.540000000000006</v>
      </c>
      <c r="J11436" s="129"/>
      <c r="K11436" s="129"/>
      <c r="L11436" s="129">
        <v>0</v>
      </c>
      <c r="M11436" s="134" t="s">
        <v>24922</v>
      </c>
    </row>
    <row r="11437" spans="1:13" x14ac:dyDescent="0.25">
      <c r="A11437" s="128"/>
      <c r="B11437" s="2"/>
      <c r="C11437" s="139" t="s">
        <v>12009</v>
      </c>
      <c r="D11437" s="124" t="s">
        <v>12010</v>
      </c>
      <c r="E11437" s="118" t="s">
        <v>12085</v>
      </c>
      <c r="F11437" s="124" t="s">
        <v>12086</v>
      </c>
      <c r="G11437" s="118" t="s">
        <v>6</v>
      </c>
      <c r="H11437" s="137">
        <v>43535</v>
      </c>
      <c r="I11437" s="119">
        <v>419.18</v>
      </c>
      <c r="J11437" s="129"/>
      <c r="K11437" s="129"/>
      <c r="L11437" s="129">
        <v>0</v>
      </c>
      <c r="M11437" s="134" t="s">
        <v>24923</v>
      </c>
    </row>
    <row r="11438" spans="1:13" x14ac:dyDescent="0.25">
      <c r="A11438" s="128"/>
      <c r="B11438" s="2"/>
      <c r="C11438" s="139" t="s">
        <v>12009</v>
      </c>
      <c r="D11438" s="124" t="s">
        <v>12010</v>
      </c>
      <c r="E11438" s="118" t="s">
        <v>12087</v>
      </c>
      <c r="F11438" s="124" t="s">
        <v>12088</v>
      </c>
      <c r="G11438" s="118" t="s">
        <v>6</v>
      </c>
      <c r="H11438" s="137">
        <v>44778</v>
      </c>
      <c r="I11438" s="119">
        <v>379.5</v>
      </c>
      <c r="J11438" s="129"/>
      <c r="K11438" s="129"/>
      <c r="L11438" s="129">
        <v>0</v>
      </c>
      <c r="M11438" s="134" t="s">
        <v>28220</v>
      </c>
    </row>
    <row r="11439" spans="1:13" x14ac:dyDescent="0.25">
      <c r="A11439" s="128"/>
      <c r="B11439" s="2"/>
      <c r="C11439" s="139" t="s">
        <v>12009</v>
      </c>
      <c r="D11439" s="124" t="s">
        <v>12010</v>
      </c>
      <c r="E11439" s="118" t="s">
        <v>12089</v>
      </c>
      <c r="F11439" s="124" t="s">
        <v>12090</v>
      </c>
      <c r="G11439" s="118" t="s">
        <v>6</v>
      </c>
      <c r="H11439" s="137">
        <v>40157</v>
      </c>
      <c r="I11439" s="119">
        <v>111.61</v>
      </c>
      <c r="J11439" s="129"/>
      <c r="K11439" s="129"/>
      <c r="L11439" s="129">
        <v>0</v>
      </c>
      <c r="M11439" s="134" t="s">
        <v>24924</v>
      </c>
    </row>
    <row r="11440" spans="1:13" x14ac:dyDescent="0.25">
      <c r="A11440" s="128"/>
      <c r="B11440" s="2"/>
      <c r="C11440" s="139" t="s">
        <v>12009</v>
      </c>
      <c r="D11440" s="124" t="s">
        <v>12010</v>
      </c>
      <c r="E11440" s="118" t="s">
        <v>12091</v>
      </c>
      <c r="F11440" s="124" t="s">
        <v>12092</v>
      </c>
      <c r="G11440" s="118" t="s">
        <v>6</v>
      </c>
      <c r="H11440" s="137">
        <v>40170</v>
      </c>
      <c r="I11440" s="119">
        <v>162.96</v>
      </c>
      <c r="J11440" s="129"/>
      <c r="K11440" s="129"/>
      <c r="L11440" s="129">
        <v>0</v>
      </c>
      <c r="M11440" s="134" t="s">
        <v>24925</v>
      </c>
    </row>
    <row r="11441" spans="1:13" x14ac:dyDescent="0.25">
      <c r="A11441" s="128"/>
      <c r="B11441" s="2"/>
      <c r="C11441" s="139" t="s">
        <v>12009</v>
      </c>
      <c r="D11441" s="124" t="s">
        <v>12010</v>
      </c>
      <c r="E11441" s="118" t="s">
        <v>12093</v>
      </c>
      <c r="F11441" s="124" t="s">
        <v>12094</v>
      </c>
      <c r="G11441" s="118" t="s">
        <v>6</v>
      </c>
      <c r="H11441" s="137">
        <v>41866</v>
      </c>
      <c r="I11441" s="119">
        <v>108.18</v>
      </c>
      <c r="J11441" s="129"/>
      <c r="K11441" s="129"/>
      <c r="L11441" s="129">
        <v>0</v>
      </c>
      <c r="M11441" s="134" t="s">
        <v>24926</v>
      </c>
    </row>
    <row r="11442" spans="1:13" x14ac:dyDescent="0.25">
      <c r="A11442" s="128"/>
      <c r="B11442" s="2"/>
      <c r="C11442" s="139" t="s">
        <v>12009</v>
      </c>
      <c r="D11442" s="124" t="s">
        <v>12010</v>
      </c>
      <c r="E11442" s="118" t="s">
        <v>12095</v>
      </c>
      <c r="F11442" s="124" t="s">
        <v>12096</v>
      </c>
      <c r="G11442" s="118" t="s">
        <v>6</v>
      </c>
      <c r="H11442" s="137">
        <v>41464</v>
      </c>
      <c r="I11442" s="119">
        <v>89.86</v>
      </c>
      <c r="J11442" s="129"/>
      <c r="K11442" s="129"/>
      <c r="L11442" s="129">
        <v>0</v>
      </c>
      <c r="M11442" s="134" t="s">
        <v>28704</v>
      </c>
    </row>
    <row r="11443" spans="1:13" x14ac:dyDescent="0.25">
      <c r="A11443" s="128"/>
      <c r="B11443" s="2"/>
      <c r="C11443" s="139" t="s">
        <v>12009</v>
      </c>
      <c r="D11443" s="124" t="s">
        <v>12010</v>
      </c>
      <c r="E11443" s="118" t="s">
        <v>12097</v>
      </c>
      <c r="F11443" s="124" t="s">
        <v>12098</v>
      </c>
      <c r="G11443" s="118" t="s">
        <v>6</v>
      </c>
      <c r="H11443" s="137">
        <v>41464</v>
      </c>
      <c r="I11443" s="119">
        <v>129.19</v>
      </c>
      <c r="J11443" s="129"/>
      <c r="K11443" s="129"/>
      <c r="L11443" s="129">
        <v>0</v>
      </c>
      <c r="M11443" s="134" t="s">
        <v>27648</v>
      </c>
    </row>
    <row r="11444" spans="1:13" x14ac:dyDescent="0.25">
      <c r="A11444" s="128"/>
      <c r="B11444" s="2"/>
      <c r="C11444" s="139" t="s">
        <v>12009</v>
      </c>
      <c r="D11444" s="124" t="s">
        <v>12010</v>
      </c>
      <c r="E11444" s="118" t="s">
        <v>12099</v>
      </c>
      <c r="F11444" s="124" t="s">
        <v>12100</v>
      </c>
      <c r="G11444" s="118" t="s">
        <v>6</v>
      </c>
      <c r="H11444" s="137">
        <v>40926</v>
      </c>
      <c r="I11444" s="119">
        <v>115.92</v>
      </c>
      <c r="J11444" s="129"/>
      <c r="K11444" s="129"/>
      <c r="L11444" s="129">
        <v>0</v>
      </c>
      <c r="M11444" s="134" t="s">
        <v>24927</v>
      </c>
    </row>
    <row r="11445" spans="1:13" x14ac:dyDescent="0.25">
      <c r="A11445" s="128"/>
      <c r="B11445" s="2"/>
      <c r="C11445" s="139" t="s">
        <v>12009</v>
      </c>
      <c r="D11445" s="124" t="s">
        <v>12010</v>
      </c>
      <c r="E11445" s="118" t="s">
        <v>12101</v>
      </c>
      <c r="F11445" s="124" t="s">
        <v>12102</v>
      </c>
      <c r="G11445" s="118" t="s">
        <v>6</v>
      </c>
      <c r="H11445" s="137">
        <v>43584</v>
      </c>
      <c r="I11445" s="119">
        <v>293.58999999999997</v>
      </c>
      <c r="J11445" s="129"/>
      <c r="K11445" s="129"/>
      <c r="L11445" s="129">
        <v>0</v>
      </c>
      <c r="M11445" s="134" t="s">
        <v>24928</v>
      </c>
    </row>
    <row r="11446" spans="1:13" x14ac:dyDescent="0.25">
      <c r="A11446" s="128"/>
      <c r="B11446" s="2"/>
      <c r="C11446" s="139" t="s">
        <v>12009</v>
      </c>
      <c r="D11446" s="124" t="s">
        <v>12010</v>
      </c>
      <c r="E11446" s="118" t="s">
        <v>12103</v>
      </c>
      <c r="F11446" s="124" t="s">
        <v>12104</v>
      </c>
      <c r="G11446" s="118" t="s">
        <v>6</v>
      </c>
      <c r="H11446" s="137">
        <v>43719</v>
      </c>
      <c r="I11446" s="119">
        <v>190.27</v>
      </c>
      <c r="J11446" s="129"/>
      <c r="K11446" s="129"/>
      <c r="L11446" s="129">
        <v>0</v>
      </c>
      <c r="M11446" s="134" t="s">
        <v>24929</v>
      </c>
    </row>
    <row r="11447" spans="1:13" x14ac:dyDescent="0.25">
      <c r="A11447" s="128"/>
      <c r="B11447" s="2"/>
      <c r="C11447" s="139" t="s">
        <v>12009</v>
      </c>
      <c r="D11447" s="124" t="s">
        <v>12010</v>
      </c>
      <c r="E11447" s="118" t="s">
        <v>12105</v>
      </c>
      <c r="F11447" s="124" t="s">
        <v>12106</v>
      </c>
      <c r="G11447" s="118" t="s">
        <v>6</v>
      </c>
      <c r="H11447" s="137"/>
      <c r="I11447" s="119"/>
      <c r="J11447" s="129"/>
      <c r="K11447" s="129"/>
      <c r="L11447" s="129">
        <v>0</v>
      </c>
      <c r="M11447" s="134" t="s">
        <v>30013</v>
      </c>
    </row>
    <row r="11448" spans="1:13" x14ac:dyDescent="0.25">
      <c r="A11448" s="128"/>
      <c r="B11448" s="2"/>
      <c r="C11448" s="139" t="s">
        <v>12009</v>
      </c>
      <c r="D11448" s="124" t="s">
        <v>12010</v>
      </c>
      <c r="E11448" s="118" t="s">
        <v>12107</v>
      </c>
      <c r="F11448" s="124" t="s">
        <v>12108</v>
      </c>
      <c r="G11448" s="118" t="s">
        <v>6</v>
      </c>
      <c r="H11448" s="137">
        <v>40435</v>
      </c>
      <c r="I11448" s="119">
        <v>77.77</v>
      </c>
      <c r="J11448" s="129"/>
      <c r="K11448" s="129"/>
      <c r="L11448" s="129">
        <v>0</v>
      </c>
      <c r="M11448" s="134" t="s">
        <v>24930</v>
      </c>
    </row>
    <row r="11449" spans="1:13" x14ac:dyDescent="0.25">
      <c r="A11449" s="128"/>
      <c r="B11449" s="2"/>
      <c r="C11449" s="139" t="s">
        <v>12009</v>
      </c>
      <c r="D11449" s="124" t="s">
        <v>12010</v>
      </c>
      <c r="E11449" s="118" t="s">
        <v>12109</v>
      </c>
      <c r="F11449" s="124" t="s">
        <v>12110</v>
      </c>
      <c r="G11449" s="118" t="s">
        <v>6</v>
      </c>
      <c r="H11449" s="137">
        <v>40477</v>
      </c>
      <c r="I11449" s="119">
        <v>94.5</v>
      </c>
      <c r="J11449" s="129"/>
      <c r="K11449" s="129"/>
      <c r="L11449" s="129">
        <v>0</v>
      </c>
      <c r="M11449" s="134" t="s">
        <v>24931</v>
      </c>
    </row>
    <row r="11450" spans="1:13" x14ac:dyDescent="0.25">
      <c r="A11450" s="128"/>
      <c r="B11450" s="2"/>
      <c r="C11450" s="139" t="s">
        <v>12009</v>
      </c>
      <c r="D11450" s="124" t="s">
        <v>12010</v>
      </c>
      <c r="E11450" s="118" t="s">
        <v>10391</v>
      </c>
      <c r="F11450" s="124" t="s">
        <v>10392</v>
      </c>
      <c r="G11450" s="118" t="s">
        <v>6</v>
      </c>
      <c r="H11450" s="137">
        <v>42717</v>
      </c>
      <c r="I11450" s="119">
        <v>137.28</v>
      </c>
      <c r="J11450" s="129"/>
      <c r="K11450" s="129"/>
      <c r="L11450" s="129">
        <v>0</v>
      </c>
      <c r="M11450" s="134" t="s">
        <v>24932</v>
      </c>
    </row>
    <row r="11451" spans="1:13" x14ac:dyDescent="0.25">
      <c r="A11451" s="128"/>
      <c r="B11451" s="2"/>
      <c r="C11451" s="139" t="s">
        <v>12009</v>
      </c>
      <c r="D11451" s="124" t="s">
        <v>12010</v>
      </c>
      <c r="E11451" s="118" t="s">
        <v>12111</v>
      </c>
      <c r="F11451" s="124" t="s">
        <v>12112</v>
      </c>
      <c r="G11451" s="118" t="s">
        <v>6</v>
      </c>
      <c r="H11451" s="137">
        <v>41648</v>
      </c>
      <c r="I11451" s="119">
        <v>150.47</v>
      </c>
      <c r="J11451" s="129"/>
      <c r="K11451" s="129"/>
      <c r="L11451" s="129">
        <v>0</v>
      </c>
      <c r="M11451" s="134" t="s">
        <v>24933</v>
      </c>
    </row>
    <row r="11452" spans="1:13" x14ac:dyDescent="0.25">
      <c r="A11452" s="128"/>
      <c r="B11452" s="2"/>
      <c r="C11452" s="139" t="s">
        <v>12009</v>
      </c>
      <c r="D11452" s="124" t="s">
        <v>12010</v>
      </c>
      <c r="E11452" s="118" t="s">
        <v>12113</v>
      </c>
      <c r="F11452" s="124" t="s">
        <v>12114</v>
      </c>
      <c r="G11452" s="118" t="s">
        <v>6</v>
      </c>
      <c r="H11452" s="137">
        <v>41754</v>
      </c>
      <c r="I11452" s="119">
        <v>236.86</v>
      </c>
      <c r="J11452" s="129"/>
      <c r="K11452" s="129"/>
      <c r="L11452" s="129">
        <v>0</v>
      </c>
      <c r="M11452" s="134" t="s">
        <v>24934</v>
      </c>
    </row>
    <row r="11453" spans="1:13" x14ac:dyDescent="0.25">
      <c r="A11453" s="128"/>
      <c r="B11453" s="2"/>
      <c r="C11453" s="139" t="s">
        <v>12009</v>
      </c>
      <c r="D11453" s="124" t="s">
        <v>12010</v>
      </c>
      <c r="E11453" s="118" t="s">
        <v>12115</v>
      </c>
      <c r="F11453" s="124" t="s">
        <v>12116</v>
      </c>
      <c r="G11453" s="118" t="s">
        <v>6</v>
      </c>
      <c r="H11453" s="137">
        <v>44439</v>
      </c>
      <c r="I11453" s="119">
        <v>177.61</v>
      </c>
      <c r="J11453" s="129"/>
      <c r="K11453" s="129"/>
      <c r="L11453" s="129">
        <v>0</v>
      </c>
      <c r="M11453" s="134" t="s">
        <v>24935</v>
      </c>
    </row>
    <row r="11454" spans="1:13" x14ac:dyDescent="0.25">
      <c r="A11454" s="128"/>
      <c r="B11454" s="2"/>
      <c r="C11454" s="139" t="s">
        <v>12009</v>
      </c>
      <c r="D11454" s="124" t="s">
        <v>12010</v>
      </c>
      <c r="E11454" s="118" t="s">
        <v>10393</v>
      </c>
      <c r="F11454" s="124" t="s">
        <v>10394</v>
      </c>
      <c r="G11454" s="118" t="s">
        <v>6</v>
      </c>
      <c r="H11454" s="137">
        <v>44909</v>
      </c>
      <c r="I11454" s="119">
        <v>173.81</v>
      </c>
      <c r="J11454" s="129"/>
      <c r="K11454" s="129"/>
      <c r="L11454" s="129">
        <v>0</v>
      </c>
      <c r="M11454" s="134" t="s">
        <v>30079</v>
      </c>
    </row>
    <row r="11455" spans="1:13" x14ac:dyDescent="0.25">
      <c r="A11455" s="128"/>
      <c r="B11455" s="2"/>
      <c r="C11455" s="139" t="s">
        <v>12009</v>
      </c>
      <c r="D11455" s="124" t="s">
        <v>12010</v>
      </c>
      <c r="E11455" s="118" t="s">
        <v>12117</v>
      </c>
      <c r="F11455" s="124" t="s">
        <v>12118</v>
      </c>
      <c r="G11455" s="118" t="s">
        <v>6</v>
      </c>
      <c r="H11455" s="137">
        <v>42031</v>
      </c>
      <c r="I11455" s="119">
        <v>133.57</v>
      </c>
      <c r="J11455" s="129"/>
      <c r="K11455" s="129"/>
      <c r="L11455" s="129">
        <v>0</v>
      </c>
      <c r="M11455" s="134" t="s">
        <v>24936</v>
      </c>
    </row>
    <row r="11456" spans="1:13" x14ac:dyDescent="0.25">
      <c r="A11456" s="128"/>
      <c r="B11456" s="2"/>
      <c r="C11456" s="139" t="s">
        <v>12009</v>
      </c>
      <c r="D11456" s="124" t="s">
        <v>12010</v>
      </c>
      <c r="E11456" s="118" t="s">
        <v>12119</v>
      </c>
      <c r="F11456" s="124" t="s">
        <v>12120</v>
      </c>
      <c r="G11456" s="118" t="s">
        <v>6</v>
      </c>
      <c r="H11456" s="137">
        <v>42319</v>
      </c>
      <c r="I11456" s="119">
        <v>150.41</v>
      </c>
      <c r="J11456" s="129"/>
      <c r="K11456" s="129"/>
      <c r="L11456" s="129">
        <v>0</v>
      </c>
      <c r="M11456" s="134" t="s">
        <v>31495</v>
      </c>
    </row>
    <row r="11457" spans="1:13" x14ac:dyDescent="0.25">
      <c r="A11457" s="128"/>
      <c r="B11457" s="2"/>
      <c r="C11457" s="139" t="s">
        <v>12009</v>
      </c>
      <c r="D11457" s="124" t="s">
        <v>12010</v>
      </c>
      <c r="E11457" s="118" t="s">
        <v>12121</v>
      </c>
      <c r="F11457" s="124" t="s">
        <v>12122</v>
      </c>
      <c r="G11457" s="118" t="s">
        <v>6</v>
      </c>
      <c r="H11457" s="137">
        <v>42334</v>
      </c>
      <c r="I11457" s="119">
        <v>216.73</v>
      </c>
      <c r="J11457" s="129"/>
      <c r="K11457" s="129"/>
      <c r="L11457" s="129">
        <v>0</v>
      </c>
      <c r="M11457" s="134" t="s">
        <v>31757</v>
      </c>
    </row>
    <row r="11458" spans="1:13" x14ac:dyDescent="0.25">
      <c r="A11458" s="128"/>
      <c r="B11458" s="2"/>
      <c r="C11458" s="139" t="s">
        <v>12009</v>
      </c>
      <c r="D11458" s="124" t="s">
        <v>12010</v>
      </c>
      <c r="E11458" s="118" t="s">
        <v>12123</v>
      </c>
      <c r="F11458" s="124" t="s">
        <v>12124</v>
      </c>
      <c r="G11458" s="118" t="s">
        <v>6</v>
      </c>
      <c r="H11458" s="137">
        <v>42334</v>
      </c>
      <c r="I11458" s="119">
        <v>428.76</v>
      </c>
      <c r="J11458" s="129"/>
      <c r="K11458" s="129"/>
      <c r="L11458" s="129">
        <v>0</v>
      </c>
      <c r="M11458" s="134" t="s">
        <v>32801</v>
      </c>
    </row>
    <row r="11459" spans="1:13" x14ac:dyDescent="0.25">
      <c r="A11459" s="128"/>
      <c r="B11459" s="2"/>
      <c r="C11459" s="139" t="s">
        <v>12009</v>
      </c>
      <c r="D11459" s="124" t="s">
        <v>12010</v>
      </c>
      <c r="E11459" s="118" t="s">
        <v>12125</v>
      </c>
      <c r="F11459" s="124" t="s">
        <v>12126</v>
      </c>
      <c r="G11459" s="118" t="s">
        <v>6</v>
      </c>
      <c r="H11459" s="137"/>
      <c r="I11459" s="119"/>
      <c r="J11459" s="129"/>
      <c r="K11459" s="129"/>
      <c r="L11459" s="129">
        <v>0</v>
      </c>
      <c r="M11459" s="134" t="s">
        <v>24937</v>
      </c>
    </row>
    <row r="11460" spans="1:13" x14ac:dyDescent="0.25">
      <c r="A11460" s="128"/>
      <c r="B11460" s="2"/>
      <c r="C11460" s="139" t="s">
        <v>12009</v>
      </c>
      <c r="D11460" s="124" t="s">
        <v>12010</v>
      </c>
      <c r="E11460" s="118" t="s">
        <v>12127</v>
      </c>
      <c r="F11460" s="124" t="s">
        <v>12128</v>
      </c>
      <c r="G11460" s="118" t="s">
        <v>6</v>
      </c>
      <c r="H11460" s="137">
        <v>42416</v>
      </c>
      <c r="I11460" s="119">
        <v>274.89999999999998</v>
      </c>
      <c r="J11460" s="129"/>
      <c r="K11460" s="129"/>
      <c r="L11460" s="129">
        <v>0</v>
      </c>
      <c r="M11460" s="134" t="s">
        <v>24938</v>
      </c>
    </row>
    <row r="11461" spans="1:13" x14ac:dyDescent="0.25">
      <c r="A11461" s="128"/>
      <c r="B11461" s="2"/>
      <c r="C11461" s="139" t="s">
        <v>12009</v>
      </c>
      <c r="D11461" s="124" t="s">
        <v>12010</v>
      </c>
      <c r="E11461" s="118" t="s">
        <v>12129</v>
      </c>
      <c r="F11461" s="124" t="s">
        <v>12130</v>
      </c>
      <c r="G11461" s="118" t="s">
        <v>6</v>
      </c>
      <c r="H11461" s="137">
        <v>42559</v>
      </c>
      <c r="I11461" s="119">
        <v>137.46</v>
      </c>
      <c r="J11461" s="129"/>
      <c r="K11461" s="129"/>
      <c r="L11461" s="129">
        <v>0</v>
      </c>
      <c r="M11461" s="134" t="s">
        <v>24939</v>
      </c>
    </row>
    <row r="11462" spans="1:13" x14ac:dyDescent="0.25">
      <c r="A11462" s="128"/>
      <c r="B11462" s="2"/>
      <c r="C11462" s="139" t="s">
        <v>12009</v>
      </c>
      <c r="D11462" s="124" t="s">
        <v>12010</v>
      </c>
      <c r="E11462" s="118" t="s">
        <v>12131</v>
      </c>
      <c r="F11462" s="124" t="s">
        <v>12132</v>
      </c>
      <c r="G11462" s="118" t="s">
        <v>6</v>
      </c>
      <c r="H11462" s="137">
        <v>42983</v>
      </c>
      <c r="I11462" s="119">
        <v>183.04</v>
      </c>
      <c r="J11462" s="129"/>
      <c r="K11462" s="129"/>
      <c r="L11462" s="129">
        <v>0</v>
      </c>
      <c r="M11462" s="134" t="s">
        <v>35038</v>
      </c>
    </row>
    <row r="11463" spans="1:13" x14ac:dyDescent="0.25">
      <c r="A11463" s="128"/>
      <c r="B11463" s="2"/>
      <c r="C11463" s="139" t="s">
        <v>12009</v>
      </c>
      <c r="D11463" s="124" t="s">
        <v>12010</v>
      </c>
      <c r="E11463" s="118" t="s">
        <v>12133</v>
      </c>
      <c r="F11463" s="124" t="s">
        <v>12134</v>
      </c>
      <c r="G11463" s="118" t="s">
        <v>6</v>
      </c>
      <c r="H11463" s="137">
        <v>42863</v>
      </c>
      <c r="I11463" s="119">
        <v>259.7</v>
      </c>
      <c r="J11463" s="129"/>
      <c r="K11463" s="129"/>
      <c r="L11463" s="129">
        <v>0</v>
      </c>
      <c r="M11463" s="134" t="s">
        <v>24940</v>
      </c>
    </row>
    <row r="11464" spans="1:13" x14ac:dyDescent="0.25">
      <c r="A11464" s="128"/>
      <c r="B11464" s="2"/>
      <c r="C11464" s="139" t="s">
        <v>12009</v>
      </c>
      <c r="D11464" s="124" t="s">
        <v>12010</v>
      </c>
      <c r="E11464" s="118" t="s">
        <v>12135</v>
      </c>
      <c r="F11464" s="124" t="s">
        <v>12136</v>
      </c>
      <c r="G11464" s="118" t="s">
        <v>6</v>
      </c>
      <c r="H11464" s="137">
        <v>40703</v>
      </c>
      <c r="I11464" s="119">
        <v>94.62</v>
      </c>
      <c r="J11464" s="129"/>
      <c r="K11464" s="129"/>
      <c r="L11464" s="129">
        <v>0</v>
      </c>
      <c r="M11464" s="134"/>
    </row>
    <row r="11465" spans="1:13" x14ac:dyDescent="0.25">
      <c r="A11465" s="128"/>
      <c r="B11465" s="2"/>
      <c r="C11465" s="139" t="s">
        <v>12009</v>
      </c>
      <c r="D11465" s="124" t="s">
        <v>12010</v>
      </c>
      <c r="E11465" s="118" t="s">
        <v>12137</v>
      </c>
      <c r="F11465" s="124" t="s">
        <v>12138</v>
      </c>
      <c r="G11465" s="118" t="s">
        <v>6</v>
      </c>
      <c r="H11465" s="137">
        <v>43334</v>
      </c>
      <c r="I11465" s="119">
        <v>179.18</v>
      </c>
      <c r="J11465" s="129"/>
      <c r="K11465" s="129"/>
      <c r="L11465" s="129">
        <v>0</v>
      </c>
      <c r="M11465" s="134" t="s">
        <v>24941</v>
      </c>
    </row>
    <row r="11466" spans="1:13" x14ac:dyDescent="0.25">
      <c r="A11466" s="128"/>
      <c r="B11466" s="2"/>
      <c r="C11466" s="139" t="s">
        <v>12009</v>
      </c>
      <c r="D11466" s="124" t="s">
        <v>12010</v>
      </c>
      <c r="E11466" s="118" t="s">
        <v>35400</v>
      </c>
      <c r="F11466" s="124" t="s">
        <v>35401</v>
      </c>
      <c r="G11466" s="118" t="s">
        <v>6</v>
      </c>
      <c r="H11466" s="137">
        <v>45582</v>
      </c>
      <c r="I11466" s="119">
        <v>242.96</v>
      </c>
      <c r="J11466" s="129"/>
      <c r="K11466" s="129"/>
      <c r="L11466" s="129">
        <v>0</v>
      </c>
      <c r="M11466" s="134" t="s">
        <v>24942</v>
      </c>
    </row>
    <row r="11467" spans="1:13" x14ac:dyDescent="0.25">
      <c r="A11467" s="128"/>
      <c r="B11467" s="2"/>
      <c r="C11467" s="139" t="s">
        <v>12009</v>
      </c>
      <c r="D11467" s="124" t="s">
        <v>12010</v>
      </c>
      <c r="E11467" s="118" t="s">
        <v>12139</v>
      </c>
      <c r="F11467" s="124" t="s">
        <v>12140</v>
      </c>
      <c r="G11467" s="118" t="s">
        <v>6</v>
      </c>
      <c r="H11467" s="137">
        <v>42779</v>
      </c>
      <c r="I11467" s="119">
        <v>191.19</v>
      </c>
      <c r="J11467" s="129"/>
      <c r="K11467" s="129"/>
      <c r="L11467" s="129">
        <v>0</v>
      </c>
      <c r="M11467" s="134" t="s">
        <v>31949</v>
      </c>
    </row>
    <row r="11468" spans="1:13" x14ac:dyDescent="0.25">
      <c r="A11468" s="128"/>
      <c r="B11468" s="2"/>
      <c r="C11468" s="139" t="s">
        <v>12009</v>
      </c>
      <c r="D11468" s="124" t="s">
        <v>12010</v>
      </c>
      <c r="E11468" s="118" t="s">
        <v>12141</v>
      </c>
      <c r="F11468" s="124" t="s">
        <v>12142</v>
      </c>
      <c r="G11468" s="118" t="s">
        <v>6</v>
      </c>
      <c r="H11468" s="137">
        <v>42804</v>
      </c>
      <c r="I11468" s="119">
        <v>334.68</v>
      </c>
      <c r="J11468" s="129"/>
      <c r="K11468" s="129"/>
      <c r="L11468" s="129">
        <v>0</v>
      </c>
      <c r="M11468" s="134" t="s">
        <v>24943</v>
      </c>
    </row>
    <row r="11469" spans="1:13" x14ac:dyDescent="0.25">
      <c r="A11469" s="128"/>
      <c r="B11469" s="2"/>
      <c r="C11469" s="139" t="s">
        <v>12009</v>
      </c>
      <c r="D11469" s="124" t="s">
        <v>12010</v>
      </c>
      <c r="E11469" s="118" t="s">
        <v>12143</v>
      </c>
      <c r="F11469" s="124" t="s">
        <v>12144</v>
      </c>
      <c r="G11469" s="118" t="s">
        <v>6</v>
      </c>
      <c r="H11469" s="137">
        <v>43096</v>
      </c>
      <c r="I11469" s="119">
        <v>180.62</v>
      </c>
      <c r="J11469" s="129"/>
      <c r="K11469" s="129"/>
      <c r="L11469" s="129">
        <v>0</v>
      </c>
      <c r="M11469" s="134" t="s">
        <v>32579</v>
      </c>
    </row>
    <row r="11470" spans="1:13" x14ac:dyDescent="0.25">
      <c r="A11470" s="128"/>
      <c r="B11470" s="2"/>
      <c r="C11470" s="139" t="s">
        <v>12009</v>
      </c>
      <c r="D11470" s="124" t="s">
        <v>12010</v>
      </c>
      <c r="E11470" s="118" t="s">
        <v>12145</v>
      </c>
      <c r="F11470" s="124" t="s">
        <v>12146</v>
      </c>
      <c r="G11470" s="118" t="s">
        <v>6</v>
      </c>
      <c r="H11470" s="137">
        <v>42887</v>
      </c>
      <c r="I11470" s="119">
        <v>117.69</v>
      </c>
      <c r="J11470" s="129"/>
      <c r="K11470" s="129"/>
      <c r="L11470" s="129">
        <v>0</v>
      </c>
      <c r="M11470" s="134" t="s">
        <v>24944</v>
      </c>
    </row>
    <row r="11471" spans="1:13" x14ac:dyDescent="0.25">
      <c r="A11471" s="128"/>
      <c r="B11471" s="2"/>
      <c r="C11471" s="139" t="s">
        <v>12009</v>
      </c>
      <c r="D11471" s="124" t="s">
        <v>12010</v>
      </c>
      <c r="E11471" s="118" t="s">
        <v>12147</v>
      </c>
      <c r="F11471" s="124" t="s">
        <v>12148</v>
      </c>
      <c r="G11471" s="118" t="s">
        <v>6</v>
      </c>
      <c r="H11471" s="137">
        <v>42955</v>
      </c>
      <c r="I11471" s="119">
        <v>182.67</v>
      </c>
      <c r="J11471" s="129"/>
      <c r="K11471" s="129"/>
      <c r="L11471" s="129">
        <v>0</v>
      </c>
      <c r="M11471" s="134" t="s">
        <v>24945</v>
      </c>
    </row>
    <row r="11472" spans="1:13" x14ac:dyDescent="0.25">
      <c r="A11472" s="128"/>
      <c r="B11472" s="2"/>
      <c r="C11472" s="139" t="s">
        <v>12009</v>
      </c>
      <c r="D11472" s="124" t="s">
        <v>12010</v>
      </c>
      <c r="E11472" s="118" t="s">
        <v>12149</v>
      </c>
      <c r="F11472" s="124" t="s">
        <v>12150</v>
      </c>
      <c r="G11472" s="118" t="s">
        <v>6</v>
      </c>
      <c r="H11472" s="137">
        <v>43388</v>
      </c>
      <c r="I11472" s="119">
        <v>162.44</v>
      </c>
      <c r="J11472" s="129"/>
      <c r="K11472" s="129"/>
      <c r="L11472" s="129">
        <v>0</v>
      </c>
      <c r="M11472" s="134" t="s">
        <v>24946</v>
      </c>
    </row>
    <row r="11473" spans="1:13" x14ac:dyDescent="0.25">
      <c r="A11473" s="128"/>
      <c r="B11473" s="2"/>
      <c r="C11473" s="139" t="s">
        <v>12009</v>
      </c>
      <c r="D11473" s="124" t="s">
        <v>12010</v>
      </c>
      <c r="E11473" s="118" t="s">
        <v>12151</v>
      </c>
      <c r="F11473" s="124" t="s">
        <v>12152</v>
      </c>
      <c r="G11473" s="118" t="s">
        <v>6</v>
      </c>
      <c r="H11473" s="137">
        <v>46063</v>
      </c>
      <c r="I11473" s="119">
        <v>226.61</v>
      </c>
      <c r="J11473" s="129"/>
      <c r="K11473" s="129"/>
      <c r="L11473" s="129">
        <v>0</v>
      </c>
      <c r="M11473" s="134" t="s">
        <v>24947</v>
      </c>
    </row>
    <row r="11474" spans="1:13" x14ac:dyDescent="0.25">
      <c r="A11474" s="128"/>
      <c r="B11474" s="2"/>
      <c r="C11474" s="139" t="s">
        <v>12009</v>
      </c>
      <c r="D11474" s="124" t="s">
        <v>12010</v>
      </c>
      <c r="E11474" s="118" t="s">
        <v>12153</v>
      </c>
      <c r="F11474" s="124" t="s">
        <v>12154</v>
      </c>
      <c r="G11474" s="118" t="s">
        <v>6</v>
      </c>
      <c r="H11474" s="137">
        <v>43230</v>
      </c>
      <c r="I11474" s="119">
        <v>187.56</v>
      </c>
      <c r="J11474" s="129"/>
      <c r="K11474" s="129"/>
      <c r="L11474" s="129">
        <v>0</v>
      </c>
      <c r="M11474" s="134" t="s">
        <v>24948</v>
      </c>
    </row>
    <row r="11475" spans="1:13" x14ac:dyDescent="0.25">
      <c r="A11475" s="128"/>
      <c r="B11475" s="2"/>
      <c r="C11475" s="139" t="s">
        <v>12009</v>
      </c>
      <c r="D11475" s="124" t="s">
        <v>12010</v>
      </c>
      <c r="E11475" s="118" t="s">
        <v>12155</v>
      </c>
      <c r="F11475" s="124" t="s">
        <v>12156</v>
      </c>
      <c r="G11475" s="118" t="s">
        <v>6</v>
      </c>
      <c r="H11475" s="137">
        <v>43374</v>
      </c>
      <c r="I11475" s="119">
        <v>165.52</v>
      </c>
      <c r="J11475" s="129"/>
      <c r="K11475" s="129"/>
      <c r="L11475" s="129">
        <v>0</v>
      </c>
      <c r="M11475" s="134" t="s">
        <v>24949</v>
      </c>
    </row>
    <row r="11476" spans="1:13" x14ac:dyDescent="0.25">
      <c r="A11476" s="128"/>
      <c r="B11476" s="2"/>
      <c r="C11476" s="139" t="s">
        <v>12009</v>
      </c>
      <c r="D11476" s="124" t="s">
        <v>12010</v>
      </c>
      <c r="E11476" s="118" t="s">
        <v>12157</v>
      </c>
      <c r="F11476" s="124" t="s">
        <v>12158</v>
      </c>
      <c r="G11476" s="118" t="s">
        <v>6</v>
      </c>
      <c r="H11476" s="137">
        <v>43642</v>
      </c>
      <c r="I11476" s="119">
        <v>196.63</v>
      </c>
      <c r="J11476" s="129"/>
      <c r="K11476" s="129"/>
      <c r="L11476" s="129">
        <v>0</v>
      </c>
      <c r="M11476" s="134" t="s">
        <v>24950</v>
      </c>
    </row>
    <row r="11477" spans="1:13" x14ac:dyDescent="0.25">
      <c r="A11477" s="128"/>
      <c r="B11477" s="2"/>
      <c r="C11477" s="139" t="s">
        <v>12009</v>
      </c>
      <c r="D11477" s="124" t="s">
        <v>12010</v>
      </c>
      <c r="E11477" s="118" t="s">
        <v>12159</v>
      </c>
      <c r="F11477" s="124" t="s">
        <v>12160</v>
      </c>
      <c r="G11477" s="118" t="s">
        <v>6</v>
      </c>
      <c r="H11477" s="137">
        <v>45849</v>
      </c>
      <c r="I11477" s="119">
        <v>214.15</v>
      </c>
      <c r="J11477" s="129"/>
      <c r="K11477" s="129"/>
      <c r="L11477" s="129">
        <v>0</v>
      </c>
      <c r="M11477" s="134" t="s">
        <v>24951</v>
      </c>
    </row>
    <row r="11478" spans="1:13" x14ac:dyDescent="0.25">
      <c r="A11478" s="128"/>
      <c r="B11478" s="2"/>
      <c r="C11478" s="139" t="s">
        <v>12009</v>
      </c>
      <c r="D11478" s="124" t="s">
        <v>12010</v>
      </c>
      <c r="E11478" s="118" t="s">
        <v>12161</v>
      </c>
      <c r="F11478" s="124" t="s">
        <v>12162</v>
      </c>
      <c r="G11478" s="118" t="s">
        <v>6</v>
      </c>
      <c r="H11478" s="137">
        <v>43941</v>
      </c>
      <c r="I11478" s="119">
        <v>227.06</v>
      </c>
      <c r="J11478" s="129"/>
      <c r="K11478" s="129"/>
      <c r="L11478" s="129">
        <v>0</v>
      </c>
      <c r="M11478" s="134"/>
    </row>
    <row r="11479" spans="1:13" x14ac:dyDescent="0.25">
      <c r="A11479" s="128"/>
      <c r="B11479" s="2"/>
      <c r="C11479" s="139" t="s">
        <v>12009</v>
      </c>
      <c r="D11479" s="124" t="s">
        <v>12010</v>
      </c>
      <c r="E11479" s="118" t="s">
        <v>12163</v>
      </c>
      <c r="F11479" s="124" t="s">
        <v>12164</v>
      </c>
      <c r="G11479" s="118" t="s">
        <v>6</v>
      </c>
      <c r="H11479" s="137">
        <v>43860</v>
      </c>
      <c r="I11479" s="119">
        <v>125.9</v>
      </c>
      <c r="J11479" s="129"/>
      <c r="K11479" s="129"/>
      <c r="L11479" s="129">
        <v>0</v>
      </c>
      <c r="M11479" s="134" t="s">
        <v>24952</v>
      </c>
    </row>
    <row r="11480" spans="1:13" x14ac:dyDescent="0.25">
      <c r="A11480" s="128"/>
      <c r="B11480" s="2"/>
      <c r="C11480" s="139" t="s">
        <v>12009</v>
      </c>
      <c r="D11480" s="124" t="s">
        <v>12010</v>
      </c>
      <c r="E11480" s="118" t="s">
        <v>12165</v>
      </c>
      <c r="F11480" s="124" t="s">
        <v>12166</v>
      </c>
      <c r="G11480" s="118" t="s">
        <v>6</v>
      </c>
      <c r="H11480" s="137">
        <v>43866</v>
      </c>
      <c r="I11480" s="119">
        <v>161.66999999999999</v>
      </c>
      <c r="J11480" s="129"/>
      <c r="K11480" s="129"/>
      <c r="L11480" s="129">
        <v>0</v>
      </c>
      <c r="M11480" s="134" t="s">
        <v>30471</v>
      </c>
    </row>
    <row r="11481" spans="1:13" x14ac:dyDescent="0.25">
      <c r="A11481" s="128"/>
      <c r="B11481" s="2"/>
      <c r="C11481" s="139" t="s">
        <v>12009</v>
      </c>
      <c r="D11481" s="124" t="s">
        <v>12010</v>
      </c>
      <c r="E11481" s="118" t="s">
        <v>12167</v>
      </c>
      <c r="F11481" s="124" t="s">
        <v>12168</v>
      </c>
      <c r="G11481" s="118" t="s">
        <v>6</v>
      </c>
      <c r="H11481" s="137">
        <v>44419</v>
      </c>
      <c r="I11481" s="119">
        <v>150.78</v>
      </c>
      <c r="J11481" s="129"/>
      <c r="K11481" s="129"/>
      <c r="L11481" s="129">
        <v>0</v>
      </c>
      <c r="M11481" s="134" t="s">
        <v>32642</v>
      </c>
    </row>
    <row r="11482" spans="1:13" x14ac:dyDescent="0.25">
      <c r="A11482" s="128"/>
      <c r="B11482" s="2"/>
      <c r="C11482" s="139" t="s">
        <v>12009</v>
      </c>
      <c r="D11482" s="124" t="s">
        <v>12010</v>
      </c>
      <c r="E11482" s="118" t="s">
        <v>12169</v>
      </c>
      <c r="F11482" s="124" t="s">
        <v>12170</v>
      </c>
      <c r="G11482" s="118" t="s">
        <v>6</v>
      </c>
      <c r="H11482" s="137">
        <v>44020</v>
      </c>
      <c r="I11482" s="119">
        <v>142.51</v>
      </c>
      <c r="J11482" s="129"/>
      <c r="K11482" s="129"/>
      <c r="L11482" s="129">
        <v>0</v>
      </c>
      <c r="M11482" s="134" t="s">
        <v>24953</v>
      </c>
    </row>
    <row r="11483" spans="1:13" x14ac:dyDescent="0.25">
      <c r="A11483" s="128"/>
      <c r="B11483" s="2"/>
      <c r="C11483" s="139" t="s">
        <v>12009</v>
      </c>
      <c r="D11483" s="124" t="s">
        <v>12010</v>
      </c>
      <c r="E11483" s="118" t="s">
        <v>12171</v>
      </c>
      <c r="F11483" s="124" t="s">
        <v>12172</v>
      </c>
      <c r="G11483" s="118" t="s">
        <v>6</v>
      </c>
      <c r="H11483" s="137">
        <v>44413</v>
      </c>
      <c r="I11483" s="119">
        <v>238.15</v>
      </c>
      <c r="J11483" s="129"/>
      <c r="K11483" s="129"/>
      <c r="L11483" s="129">
        <v>0</v>
      </c>
      <c r="M11483" s="134" t="s">
        <v>32911</v>
      </c>
    </row>
    <row r="11484" spans="1:13" x14ac:dyDescent="0.25">
      <c r="A11484" s="128"/>
      <c r="B11484" s="2"/>
      <c r="C11484" s="139" t="s">
        <v>12009</v>
      </c>
      <c r="D11484" s="124" t="s">
        <v>12010</v>
      </c>
      <c r="E11484" s="118" t="s">
        <v>12173</v>
      </c>
      <c r="F11484" s="124" t="s">
        <v>12174</v>
      </c>
      <c r="G11484" s="118" t="s">
        <v>6</v>
      </c>
      <c r="H11484" s="137">
        <v>44336</v>
      </c>
      <c r="I11484" s="119">
        <v>237.98</v>
      </c>
      <c r="J11484" s="129"/>
      <c r="K11484" s="129"/>
      <c r="L11484" s="129">
        <v>0</v>
      </c>
      <c r="M11484" s="134" t="s">
        <v>24954</v>
      </c>
    </row>
    <row r="11485" spans="1:13" x14ac:dyDescent="0.25">
      <c r="A11485" s="128"/>
      <c r="B11485" s="2"/>
      <c r="C11485" s="139" t="s">
        <v>12009</v>
      </c>
      <c r="D11485" s="124" t="s">
        <v>12010</v>
      </c>
      <c r="E11485" s="118" t="s">
        <v>12175</v>
      </c>
      <c r="F11485" s="124" t="s">
        <v>12176</v>
      </c>
      <c r="G11485" s="118" t="s">
        <v>6</v>
      </c>
      <c r="H11485" s="137">
        <v>44389</v>
      </c>
      <c r="I11485" s="119">
        <v>158.83000000000001</v>
      </c>
      <c r="J11485" s="129">
        <v>0.6</v>
      </c>
      <c r="K11485" s="129">
        <v>2.4</v>
      </c>
      <c r="L11485" s="129">
        <v>1.44</v>
      </c>
      <c r="M11485" s="134" t="s">
        <v>24955</v>
      </c>
    </row>
    <row r="11486" spans="1:13" x14ac:dyDescent="0.25">
      <c r="A11486" s="128"/>
      <c r="B11486" s="2"/>
      <c r="C11486" s="139" t="s">
        <v>12009</v>
      </c>
      <c r="D11486" s="124" t="s">
        <v>12010</v>
      </c>
      <c r="E11486" s="118" t="s">
        <v>12177</v>
      </c>
      <c r="F11486" s="124" t="s">
        <v>12178</v>
      </c>
      <c r="G11486" s="118" t="s">
        <v>6</v>
      </c>
      <c r="H11486" s="137">
        <v>44435</v>
      </c>
      <c r="I11486" s="119">
        <v>244.78</v>
      </c>
      <c r="J11486" s="129"/>
      <c r="K11486" s="129"/>
      <c r="L11486" s="129">
        <v>0</v>
      </c>
      <c r="M11486" s="134" t="s">
        <v>24956</v>
      </c>
    </row>
    <row r="11487" spans="1:13" x14ac:dyDescent="0.25">
      <c r="A11487" s="128"/>
      <c r="B11487" s="2"/>
      <c r="C11487" s="139" t="s">
        <v>12009</v>
      </c>
      <c r="D11487" s="124" t="s">
        <v>12010</v>
      </c>
      <c r="E11487" s="118" t="s">
        <v>12179</v>
      </c>
      <c r="F11487" s="124" t="s">
        <v>12180</v>
      </c>
      <c r="G11487" s="118" t="s">
        <v>6</v>
      </c>
      <c r="H11487" s="137">
        <v>44435</v>
      </c>
      <c r="I11487" s="119">
        <v>229.35</v>
      </c>
      <c r="J11487" s="129"/>
      <c r="K11487" s="129"/>
      <c r="L11487" s="129">
        <v>0</v>
      </c>
      <c r="M11487" s="134"/>
    </row>
    <row r="11488" spans="1:13" x14ac:dyDescent="0.25">
      <c r="A11488" s="128"/>
      <c r="B11488" s="2"/>
      <c r="C11488" s="139" t="s">
        <v>12009</v>
      </c>
      <c r="D11488" s="124" t="s">
        <v>12010</v>
      </c>
      <c r="E11488" s="118" t="s">
        <v>12181</v>
      </c>
      <c r="F11488" s="124" t="s">
        <v>12182</v>
      </c>
      <c r="G11488" s="118" t="s">
        <v>6</v>
      </c>
      <c r="H11488" s="137">
        <v>44711</v>
      </c>
      <c r="I11488" s="119">
        <v>280.17</v>
      </c>
      <c r="J11488" s="129"/>
      <c r="K11488" s="129"/>
      <c r="L11488" s="129">
        <v>0</v>
      </c>
      <c r="M11488" s="134"/>
    </row>
    <row r="11489" spans="1:13" x14ac:dyDescent="0.25">
      <c r="A11489" s="128"/>
      <c r="B11489" s="2"/>
      <c r="C11489" s="139" t="s">
        <v>12009</v>
      </c>
      <c r="D11489" s="124" t="s">
        <v>12010</v>
      </c>
      <c r="E11489" s="118" t="s">
        <v>12183</v>
      </c>
      <c r="F11489" s="124" t="s">
        <v>12184</v>
      </c>
      <c r="G11489" s="118" t="s">
        <v>6</v>
      </c>
      <c r="H11489" s="137">
        <v>44790</v>
      </c>
      <c r="I11489" s="119">
        <v>157.4</v>
      </c>
      <c r="J11489" s="129"/>
      <c r="K11489" s="129"/>
      <c r="L11489" s="129">
        <v>0</v>
      </c>
      <c r="M11489" s="134"/>
    </row>
    <row r="11490" spans="1:13" x14ac:dyDescent="0.25">
      <c r="A11490" s="128"/>
      <c r="B11490" s="2"/>
      <c r="C11490" s="139" t="s">
        <v>12009</v>
      </c>
      <c r="D11490" s="124" t="s">
        <v>12010</v>
      </c>
      <c r="E11490" s="118" t="s">
        <v>12185</v>
      </c>
      <c r="F11490" s="124" t="s">
        <v>12186</v>
      </c>
      <c r="G11490" s="118" t="s">
        <v>6</v>
      </c>
      <c r="H11490" s="137">
        <v>40897</v>
      </c>
      <c r="I11490" s="119">
        <v>167.31</v>
      </c>
      <c r="J11490" s="129"/>
      <c r="K11490" s="129"/>
      <c r="L11490" s="129">
        <v>0</v>
      </c>
      <c r="M11490" s="134" t="s">
        <v>32448</v>
      </c>
    </row>
    <row r="11491" spans="1:13" x14ac:dyDescent="0.25">
      <c r="A11491" s="128"/>
      <c r="B11491" s="2"/>
      <c r="C11491" s="139" t="s">
        <v>12009</v>
      </c>
      <c r="D11491" s="124" t="s">
        <v>12010</v>
      </c>
      <c r="E11491" s="118" t="s">
        <v>18893</v>
      </c>
      <c r="F11491" s="124" t="s">
        <v>18892</v>
      </c>
      <c r="G11491" s="118" t="s">
        <v>6</v>
      </c>
      <c r="H11491" s="137">
        <v>45824</v>
      </c>
      <c r="I11491" s="119">
        <v>59.37</v>
      </c>
      <c r="J11491" s="129"/>
      <c r="K11491" s="129"/>
      <c r="L11491" s="129">
        <v>0</v>
      </c>
      <c r="M11491" s="134" t="s">
        <v>24957</v>
      </c>
    </row>
    <row r="11492" spans="1:13" x14ac:dyDescent="0.25">
      <c r="A11492" s="128"/>
      <c r="B11492" s="2"/>
      <c r="C11492" s="139" t="s">
        <v>12009</v>
      </c>
      <c r="D11492" s="124" t="s">
        <v>12010</v>
      </c>
      <c r="E11492" s="118" t="s">
        <v>18891</v>
      </c>
      <c r="F11492" s="124" t="s">
        <v>18890</v>
      </c>
      <c r="G11492" s="118" t="s">
        <v>6</v>
      </c>
      <c r="H11492" s="137">
        <v>44908</v>
      </c>
      <c r="I11492" s="119">
        <v>324.83999999999997</v>
      </c>
      <c r="J11492" s="129"/>
      <c r="K11492" s="129"/>
      <c r="L11492" s="129">
        <v>0</v>
      </c>
      <c r="M11492" s="134" t="s">
        <v>24958</v>
      </c>
    </row>
    <row r="11493" spans="1:13" x14ac:dyDescent="0.25">
      <c r="A11493" s="128"/>
      <c r="B11493" s="2"/>
      <c r="C11493" s="139" t="s">
        <v>12009</v>
      </c>
      <c r="D11493" s="124" t="s">
        <v>12010</v>
      </c>
      <c r="E11493" s="118" t="s">
        <v>18889</v>
      </c>
      <c r="F11493" s="124" t="s">
        <v>18888</v>
      </c>
      <c r="G11493" s="118" t="s">
        <v>6</v>
      </c>
      <c r="H11493" s="137">
        <v>44907</v>
      </c>
      <c r="I11493" s="119">
        <v>182.99</v>
      </c>
      <c r="J11493" s="129"/>
      <c r="K11493" s="129"/>
      <c r="L11493" s="129">
        <v>0</v>
      </c>
      <c r="M11493" s="134" t="s">
        <v>30700</v>
      </c>
    </row>
    <row r="11494" spans="1:13" x14ac:dyDescent="0.25">
      <c r="A11494" s="128"/>
      <c r="B11494" s="2"/>
      <c r="C11494" s="139" t="s">
        <v>12009</v>
      </c>
      <c r="D11494" s="124" t="s">
        <v>12010</v>
      </c>
      <c r="E11494" s="118" t="s">
        <v>18887</v>
      </c>
      <c r="F11494" s="124" t="s">
        <v>18886</v>
      </c>
      <c r="G11494" s="118" t="s">
        <v>6</v>
      </c>
      <c r="H11494" s="137">
        <v>44907</v>
      </c>
      <c r="I11494" s="119">
        <v>354.56</v>
      </c>
      <c r="J11494" s="129"/>
      <c r="K11494" s="129"/>
      <c r="L11494" s="129">
        <v>0</v>
      </c>
      <c r="M11494" s="134" t="s">
        <v>30022</v>
      </c>
    </row>
    <row r="11495" spans="1:13" x14ac:dyDescent="0.25">
      <c r="A11495" s="128"/>
      <c r="B11495" s="2"/>
      <c r="C11495" s="139" t="s">
        <v>12009</v>
      </c>
      <c r="D11495" s="124" t="s">
        <v>12010</v>
      </c>
      <c r="E11495" s="118" t="s">
        <v>27505</v>
      </c>
      <c r="F11495" s="124" t="s">
        <v>27506</v>
      </c>
      <c r="G11495" s="118" t="s">
        <v>6</v>
      </c>
      <c r="H11495" s="137">
        <v>45574</v>
      </c>
      <c r="I11495" s="119">
        <v>171.1</v>
      </c>
      <c r="J11495" s="129"/>
      <c r="K11495" s="129"/>
      <c r="L11495" s="129">
        <v>0</v>
      </c>
      <c r="M11495" s="134" t="s">
        <v>24960</v>
      </c>
    </row>
    <row r="11496" spans="1:13" x14ac:dyDescent="0.25">
      <c r="A11496" s="128"/>
      <c r="B11496" s="2"/>
      <c r="C11496" s="139" t="s">
        <v>12009</v>
      </c>
      <c r="D11496" s="124" t="s">
        <v>12010</v>
      </c>
      <c r="E11496" s="118" t="s">
        <v>34374</v>
      </c>
      <c r="F11496" s="124" t="s">
        <v>34375</v>
      </c>
      <c r="G11496" s="118" t="s">
        <v>6</v>
      </c>
      <c r="H11496" s="137">
        <v>45239</v>
      </c>
      <c r="I11496" s="119">
        <v>194</v>
      </c>
      <c r="J11496" s="129"/>
      <c r="K11496" s="129"/>
      <c r="L11496" s="129">
        <v>0</v>
      </c>
      <c r="M11496" s="134" t="s">
        <v>24961</v>
      </c>
    </row>
    <row r="11497" spans="1:13" x14ac:dyDescent="0.25">
      <c r="A11497" s="128"/>
      <c r="B11497" s="2"/>
      <c r="C11497" s="139" t="s">
        <v>12009</v>
      </c>
      <c r="D11497" s="124" t="s">
        <v>12010</v>
      </c>
      <c r="E11497" s="118" t="s">
        <v>34923</v>
      </c>
      <c r="F11497" s="124" t="s">
        <v>34924</v>
      </c>
      <c r="G11497" s="118" t="s">
        <v>6</v>
      </c>
      <c r="H11497" s="137">
        <v>45512</v>
      </c>
      <c r="I11497" s="119">
        <v>152.35</v>
      </c>
      <c r="J11497" s="129"/>
      <c r="K11497" s="129"/>
      <c r="L11497" s="129">
        <v>0</v>
      </c>
      <c r="M11497" s="134" t="s">
        <v>24962</v>
      </c>
    </row>
    <row r="11498" spans="1:13" x14ac:dyDescent="0.25">
      <c r="A11498" s="128"/>
      <c r="B11498" s="2"/>
      <c r="C11498" s="139" t="s">
        <v>12009</v>
      </c>
      <c r="D11498" s="124" t="s">
        <v>12010</v>
      </c>
      <c r="E11498" s="118" t="s">
        <v>12187</v>
      </c>
      <c r="F11498" s="124" t="s">
        <v>12188</v>
      </c>
      <c r="G11498" s="118" t="s">
        <v>6</v>
      </c>
      <c r="H11498" s="137">
        <v>45772</v>
      </c>
      <c r="I11498" s="119">
        <v>276.29000000000002</v>
      </c>
      <c r="J11498" s="129"/>
      <c r="K11498" s="129"/>
      <c r="L11498" s="129">
        <v>0</v>
      </c>
      <c r="M11498" s="134" t="s">
        <v>24963</v>
      </c>
    </row>
    <row r="11499" spans="1:13" x14ac:dyDescent="0.25">
      <c r="A11499" s="128"/>
      <c r="B11499" s="2"/>
      <c r="C11499" s="139" t="s">
        <v>12009</v>
      </c>
      <c r="D11499" s="124" t="s">
        <v>12010</v>
      </c>
      <c r="E11499" s="118" t="s">
        <v>35402</v>
      </c>
      <c r="F11499" s="124" t="s">
        <v>35403</v>
      </c>
      <c r="G11499" s="118" t="s">
        <v>6</v>
      </c>
      <c r="H11499" s="137">
        <v>46001</v>
      </c>
      <c r="I11499" s="119">
        <v>120.68</v>
      </c>
      <c r="J11499" s="129"/>
      <c r="K11499" s="129"/>
      <c r="L11499" s="129">
        <v>0</v>
      </c>
      <c r="M11499" s="134" t="s">
        <v>24964</v>
      </c>
    </row>
    <row r="11500" spans="1:13" x14ac:dyDescent="0.25">
      <c r="A11500" s="128"/>
      <c r="B11500" s="2"/>
      <c r="C11500" s="139" t="s">
        <v>12009</v>
      </c>
      <c r="D11500" s="124" t="s">
        <v>12010</v>
      </c>
      <c r="E11500" s="118" t="s">
        <v>12189</v>
      </c>
      <c r="F11500" s="124" t="s">
        <v>12190</v>
      </c>
      <c r="G11500" s="118" t="s">
        <v>6</v>
      </c>
      <c r="H11500" s="137">
        <v>45772</v>
      </c>
      <c r="I11500" s="119">
        <v>260.27999999999997</v>
      </c>
      <c r="J11500" s="129"/>
      <c r="K11500" s="129"/>
      <c r="L11500" s="129">
        <v>0</v>
      </c>
      <c r="M11500" s="134" t="s">
        <v>29508</v>
      </c>
    </row>
    <row r="11501" spans="1:13" x14ac:dyDescent="0.25">
      <c r="A11501" s="128"/>
      <c r="B11501" s="2"/>
      <c r="C11501" s="139" t="s">
        <v>12009</v>
      </c>
      <c r="D11501" s="124" t="s">
        <v>12010</v>
      </c>
      <c r="E11501" s="118" t="s">
        <v>12191</v>
      </c>
      <c r="F11501" s="124" t="s">
        <v>12192</v>
      </c>
      <c r="G11501" s="118" t="s">
        <v>6</v>
      </c>
      <c r="H11501" s="137">
        <v>41575</v>
      </c>
      <c r="I11501" s="119">
        <v>78.88</v>
      </c>
      <c r="J11501" s="129"/>
      <c r="K11501" s="129"/>
      <c r="L11501" s="129">
        <v>0</v>
      </c>
      <c r="M11501" s="134" t="s">
        <v>24965</v>
      </c>
    </row>
    <row r="11502" spans="1:13" x14ac:dyDescent="0.25">
      <c r="A11502" s="128"/>
      <c r="B11502" s="2"/>
      <c r="C11502" s="139" t="s">
        <v>12009</v>
      </c>
      <c r="D11502" s="124" t="s">
        <v>12010</v>
      </c>
      <c r="E11502" s="118" t="s">
        <v>12193</v>
      </c>
      <c r="F11502" s="124" t="s">
        <v>12194</v>
      </c>
      <c r="G11502" s="118" t="s">
        <v>6</v>
      </c>
      <c r="H11502" s="137">
        <v>40989</v>
      </c>
      <c r="I11502" s="119">
        <v>222.42</v>
      </c>
      <c r="J11502" s="129"/>
      <c r="K11502" s="129"/>
      <c r="L11502" s="129">
        <v>0</v>
      </c>
      <c r="M11502" s="134" t="s">
        <v>24959</v>
      </c>
    </row>
    <row r="11503" spans="1:13" x14ac:dyDescent="0.25">
      <c r="A11503" s="128"/>
      <c r="B11503" s="2"/>
      <c r="C11503" s="139" t="s">
        <v>12009</v>
      </c>
      <c r="D11503" s="124" t="s">
        <v>12010</v>
      </c>
      <c r="E11503" s="118" t="s">
        <v>12195</v>
      </c>
      <c r="F11503" s="124" t="s">
        <v>12196</v>
      </c>
      <c r="G11503" s="118" t="s">
        <v>6</v>
      </c>
      <c r="H11503" s="137">
        <v>41445</v>
      </c>
      <c r="I11503" s="119">
        <v>90.47</v>
      </c>
      <c r="J11503" s="129">
        <v>1.2</v>
      </c>
      <c r="K11503" s="129"/>
      <c r="L11503" s="129">
        <v>0</v>
      </c>
      <c r="M11503" s="134" t="s">
        <v>24966</v>
      </c>
    </row>
    <row r="11504" spans="1:13" x14ac:dyDescent="0.25">
      <c r="A11504" s="128"/>
      <c r="B11504" s="2"/>
      <c r="C11504" s="139" t="s">
        <v>12009</v>
      </c>
      <c r="D11504" s="124" t="s">
        <v>12010</v>
      </c>
      <c r="E11504" s="118" t="s">
        <v>12197</v>
      </c>
      <c r="F11504" s="124" t="s">
        <v>12198</v>
      </c>
      <c r="G11504" s="118" t="s">
        <v>6</v>
      </c>
      <c r="H11504" s="137">
        <v>41634</v>
      </c>
      <c r="I11504" s="119">
        <v>180.91</v>
      </c>
      <c r="J11504" s="129"/>
      <c r="K11504" s="129"/>
      <c r="L11504" s="129">
        <v>0</v>
      </c>
      <c r="M11504" s="134" t="s">
        <v>24967</v>
      </c>
    </row>
    <row r="11505" spans="1:13" x14ac:dyDescent="0.25">
      <c r="A11505" s="128"/>
      <c r="B11505" s="2"/>
      <c r="C11505" s="139" t="s">
        <v>12009</v>
      </c>
      <c r="D11505" s="124" t="s">
        <v>12010</v>
      </c>
      <c r="E11505" s="118" t="s">
        <v>12199</v>
      </c>
      <c r="F11505" s="124" t="s">
        <v>12200</v>
      </c>
      <c r="G11505" s="118" t="s">
        <v>6</v>
      </c>
      <c r="H11505" s="137">
        <v>43186</v>
      </c>
      <c r="I11505" s="119">
        <v>162.38</v>
      </c>
      <c r="J11505" s="129">
        <v>1.2</v>
      </c>
      <c r="K11505" s="129">
        <v>2.4</v>
      </c>
      <c r="L11505" s="129">
        <v>2.88</v>
      </c>
      <c r="M11505" s="134" t="s">
        <v>24968</v>
      </c>
    </row>
    <row r="11506" spans="1:13" x14ac:dyDescent="0.25">
      <c r="A11506" s="128"/>
      <c r="B11506" s="2"/>
      <c r="C11506" s="139" t="s">
        <v>12009</v>
      </c>
      <c r="D11506" s="124" t="s">
        <v>12010</v>
      </c>
      <c r="E11506" s="118" t="s">
        <v>12201</v>
      </c>
      <c r="F11506" s="124" t="s">
        <v>12202</v>
      </c>
      <c r="G11506" s="118" t="s">
        <v>6</v>
      </c>
      <c r="H11506" s="137">
        <v>41610</v>
      </c>
      <c r="I11506" s="119">
        <v>129.31</v>
      </c>
      <c r="J11506" s="129">
        <v>1.2</v>
      </c>
      <c r="K11506" s="129">
        <v>6</v>
      </c>
      <c r="L11506" s="129">
        <v>7.2</v>
      </c>
      <c r="M11506" s="134" t="s">
        <v>24969</v>
      </c>
    </row>
    <row r="11507" spans="1:13" x14ac:dyDescent="0.25">
      <c r="A11507" s="128"/>
      <c r="B11507" s="2"/>
      <c r="C11507" s="139" t="s">
        <v>12009</v>
      </c>
      <c r="D11507" s="124" t="s">
        <v>12010</v>
      </c>
      <c r="E11507" s="118" t="s">
        <v>12203</v>
      </c>
      <c r="F11507" s="124" t="s">
        <v>12204</v>
      </c>
      <c r="G11507" s="118" t="s">
        <v>6</v>
      </c>
      <c r="H11507" s="137">
        <v>41806</v>
      </c>
      <c r="I11507" s="119">
        <v>269.79000000000002</v>
      </c>
      <c r="J11507" s="129"/>
      <c r="K11507" s="129"/>
      <c r="L11507" s="129">
        <v>0</v>
      </c>
      <c r="M11507" s="134" t="s">
        <v>24970</v>
      </c>
    </row>
    <row r="11508" spans="1:13" x14ac:dyDescent="0.25">
      <c r="A11508" s="128"/>
      <c r="B11508" s="2"/>
      <c r="C11508" s="139" t="s">
        <v>12009</v>
      </c>
      <c r="D11508" s="124" t="s">
        <v>12010</v>
      </c>
      <c r="E11508" s="118" t="s">
        <v>12205</v>
      </c>
      <c r="F11508" s="124" t="s">
        <v>12206</v>
      </c>
      <c r="G11508" s="118" t="s">
        <v>6</v>
      </c>
      <c r="H11508" s="137">
        <v>41829</v>
      </c>
      <c r="I11508" s="119">
        <v>116.38</v>
      </c>
      <c r="J11508" s="129"/>
      <c r="K11508" s="129"/>
      <c r="L11508" s="129">
        <v>0</v>
      </c>
      <c r="M11508" s="134" t="s">
        <v>24971</v>
      </c>
    </row>
    <row r="11509" spans="1:13" x14ac:dyDescent="0.25">
      <c r="A11509" s="128"/>
      <c r="B11509" s="2"/>
      <c r="C11509" s="139" t="s">
        <v>12009</v>
      </c>
      <c r="D11509" s="124" t="s">
        <v>12010</v>
      </c>
      <c r="E11509" s="118" t="s">
        <v>12207</v>
      </c>
      <c r="F11509" s="124" t="s">
        <v>12208</v>
      </c>
      <c r="G11509" s="118" t="s">
        <v>6</v>
      </c>
      <c r="H11509" s="137">
        <v>41278</v>
      </c>
      <c r="I11509" s="119">
        <v>105.03</v>
      </c>
      <c r="J11509" s="129">
        <v>1.2</v>
      </c>
      <c r="K11509" s="129">
        <v>2.4</v>
      </c>
      <c r="L11509" s="129">
        <v>2.88</v>
      </c>
      <c r="M11509" s="134" t="s">
        <v>24972</v>
      </c>
    </row>
    <row r="11510" spans="1:13" x14ac:dyDescent="0.25">
      <c r="A11510" s="128"/>
      <c r="B11510" s="2"/>
      <c r="C11510" s="139" t="s">
        <v>12009</v>
      </c>
      <c r="D11510" s="124" t="s">
        <v>12010</v>
      </c>
      <c r="E11510" s="118" t="s">
        <v>12209</v>
      </c>
      <c r="F11510" s="124" t="s">
        <v>12210</v>
      </c>
      <c r="G11510" s="118" t="s">
        <v>6</v>
      </c>
      <c r="H11510" s="137">
        <v>41327</v>
      </c>
      <c r="I11510" s="119">
        <v>99.2</v>
      </c>
      <c r="J11510" s="129"/>
      <c r="K11510" s="129"/>
      <c r="L11510" s="129">
        <v>0</v>
      </c>
      <c r="M11510" s="134" t="s">
        <v>24973</v>
      </c>
    </row>
    <row r="11511" spans="1:13" x14ac:dyDescent="0.25">
      <c r="A11511" s="128"/>
      <c r="B11511" s="2"/>
      <c r="C11511" s="139" t="s">
        <v>12009</v>
      </c>
      <c r="D11511" s="124" t="s">
        <v>12010</v>
      </c>
      <c r="E11511" s="118" t="s">
        <v>12211</v>
      </c>
      <c r="F11511" s="124" t="s">
        <v>12212</v>
      </c>
      <c r="G11511" s="118" t="s">
        <v>6</v>
      </c>
      <c r="H11511" s="137">
        <v>41634</v>
      </c>
      <c r="I11511" s="119">
        <v>114.7</v>
      </c>
      <c r="J11511" s="129"/>
      <c r="K11511" s="129"/>
      <c r="L11511" s="129">
        <v>0</v>
      </c>
      <c r="M11511" s="134" t="s">
        <v>24974</v>
      </c>
    </row>
    <row r="11512" spans="1:13" x14ac:dyDescent="0.25">
      <c r="A11512" s="128"/>
      <c r="B11512" s="2"/>
      <c r="C11512" s="139" t="s">
        <v>12009</v>
      </c>
      <c r="D11512" s="124" t="s">
        <v>12010</v>
      </c>
      <c r="E11512" s="118" t="s">
        <v>12213</v>
      </c>
      <c r="F11512" s="124" t="s">
        <v>12214</v>
      </c>
      <c r="G11512" s="118" t="s">
        <v>6</v>
      </c>
      <c r="H11512" s="137">
        <v>41317</v>
      </c>
      <c r="I11512" s="119">
        <v>127.31</v>
      </c>
      <c r="J11512" s="129"/>
      <c r="K11512" s="129"/>
      <c r="L11512" s="129">
        <v>0</v>
      </c>
      <c r="M11512" s="134" t="s">
        <v>30016</v>
      </c>
    </row>
    <row r="11513" spans="1:13" x14ac:dyDescent="0.25">
      <c r="A11513" s="128"/>
      <c r="B11513" s="2"/>
      <c r="C11513" s="139" t="s">
        <v>12009</v>
      </c>
      <c r="D11513" s="124" t="s">
        <v>12010</v>
      </c>
      <c r="E11513" s="118" t="s">
        <v>12215</v>
      </c>
      <c r="F11513" s="124" t="s">
        <v>12216</v>
      </c>
      <c r="G11513" s="118" t="s">
        <v>6</v>
      </c>
      <c r="H11513" s="137">
        <v>41521</v>
      </c>
      <c r="I11513" s="119">
        <v>93.55</v>
      </c>
      <c r="J11513" s="129"/>
      <c r="K11513" s="129"/>
      <c r="L11513" s="129">
        <v>0</v>
      </c>
      <c r="M11513" s="134" t="s">
        <v>34376</v>
      </c>
    </row>
    <row r="11514" spans="1:13" x14ac:dyDescent="0.25">
      <c r="A11514" s="128"/>
      <c r="B11514" s="2"/>
      <c r="C11514" s="139" t="s">
        <v>12009</v>
      </c>
      <c r="D11514" s="124" t="s">
        <v>12010</v>
      </c>
      <c r="E11514" s="118" t="s">
        <v>12217</v>
      </c>
      <c r="F11514" s="124" t="s">
        <v>12218</v>
      </c>
      <c r="G11514" s="118" t="s">
        <v>6</v>
      </c>
      <c r="H11514" s="137">
        <v>41591</v>
      </c>
      <c r="I11514" s="119">
        <v>109.92</v>
      </c>
      <c r="J11514" s="129"/>
      <c r="K11514" s="129"/>
      <c r="L11514" s="129">
        <v>0</v>
      </c>
      <c r="M11514" s="134" t="s">
        <v>27606</v>
      </c>
    </row>
    <row r="11515" spans="1:13" x14ac:dyDescent="0.25">
      <c r="A11515" s="128"/>
      <c r="B11515" s="2"/>
      <c r="C11515" s="139" t="s">
        <v>12009</v>
      </c>
      <c r="D11515" s="124" t="s">
        <v>12010</v>
      </c>
      <c r="E11515" s="118" t="s">
        <v>12219</v>
      </c>
      <c r="F11515" s="124" t="s">
        <v>12220</v>
      </c>
      <c r="G11515" s="118" t="s">
        <v>6</v>
      </c>
      <c r="H11515" s="137">
        <v>44476</v>
      </c>
      <c r="I11515" s="119">
        <v>198.7</v>
      </c>
      <c r="J11515" s="129"/>
      <c r="K11515" s="129"/>
      <c r="L11515" s="129">
        <v>0</v>
      </c>
      <c r="M11515" s="134"/>
    </row>
    <row r="11516" spans="1:13" x14ac:dyDescent="0.25">
      <c r="A11516" s="128"/>
      <c r="B11516" s="2"/>
      <c r="C11516" s="139" t="s">
        <v>12009</v>
      </c>
      <c r="D11516" s="124" t="s">
        <v>12010</v>
      </c>
      <c r="E11516" s="118" t="s">
        <v>12221</v>
      </c>
      <c r="F11516" s="124" t="s">
        <v>12222</v>
      </c>
      <c r="G11516" s="118" t="s">
        <v>6</v>
      </c>
      <c r="H11516" s="137">
        <v>41806</v>
      </c>
      <c r="I11516" s="119">
        <v>260.26</v>
      </c>
      <c r="J11516" s="129"/>
      <c r="K11516" s="129"/>
      <c r="L11516" s="129">
        <v>0</v>
      </c>
      <c r="M11516" s="134" t="s">
        <v>24975</v>
      </c>
    </row>
    <row r="11517" spans="1:13" x14ac:dyDescent="0.25">
      <c r="A11517" s="128"/>
      <c r="B11517" s="2"/>
      <c r="C11517" s="139" t="s">
        <v>12009</v>
      </c>
      <c r="D11517" s="124" t="s">
        <v>12010</v>
      </c>
      <c r="E11517" s="118" t="s">
        <v>12223</v>
      </c>
      <c r="F11517" s="124" t="s">
        <v>12224</v>
      </c>
      <c r="G11517" s="118" t="s">
        <v>6</v>
      </c>
      <c r="H11517" s="137">
        <v>44358</v>
      </c>
      <c r="I11517" s="119">
        <v>320.91000000000003</v>
      </c>
      <c r="J11517" s="129"/>
      <c r="K11517" s="129"/>
      <c r="L11517" s="129">
        <v>0</v>
      </c>
      <c r="M11517" s="134" t="s">
        <v>24976</v>
      </c>
    </row>
    <row r="11518" spans="1:13" x14ac:dyDescent="0.25">
      <c r="A11518" s="128"/>
      <c r="B11518" s="2"/>
      <c r="C11518" s="139" t="s">
        <v>12009</v>
      </c>
      <c r="D11518" s="124" t="s">
        <v>12010</v>
      </c>
      <c r="E11518" s="118" t="s">
        <v>12225</v>
      </c>
      <c r="F11518" s="124" t="s">
        <v>12226</v>
      </c>
      <c r="G11518" s="118" t="s">
        <v>6</v>
      </c>
      <c r="H11518" s="137">
        <v>44571</v>
      </c>
      <c r="I11518" s="119">
        <v>213.16</v>
      </c>
      <c r="J11518" s="129"/>
      <c r="K11518" s="129"/>
      <c r="L11518" s="129">
        <v>0</v>
      </c>
      <c r="M11518" s="134" t="s">
        <v>24977</v>
      </c>
    </row>
    <row r="11519" spans="1:13" x14ac:dyDescent="0.25">
      <c r="A11519" s="128"/>
      <c r="B11519" s="2"/>
      <c r="C11519" s="139" t="s">
        <v>12009</v>
      </c>
      <c r="D11519" s="124" t="s">
        <v>12010</v>
      </c>
      <c r="E11519" s="118" t="s">
        <v>12227</v>
      </c>
      <c r="F11519" s="124" t="s">
        <v>12228</v>
      </c>
      <c r="G11519" s="118" t="s">
        <v>6</v>
      </c>
      <c r="H11519" s="137">
        <v>41785</v>
      </c>
      <c r="I11519" s="119">
        <v>202.47</v>
      </c>
      <c r="J11519" s="129"/>
      <c r="K11519" s="129"/>
      <c r="L11519" s="129">
        <v>0</v>
      </c>
      <c r="M11519" s="134" t="s">
        <v>32213</v>
      </c>
    </row>
    <row r="11520" spans="1:13" x14ac:dyDescent="0.25">
      <c r="A11520" s="128"/>
      <c r="B11520" s="2"/>
      <c r="C11520" s="139" t="s">
        <v>12009</v>
      </c>
      <c r="D11520" s="124" t="s">
        <v>12010</v>
      </c>
      <c r="E11520" s="118" t="s">
        <v>12229</v>
      </c>
      <c r="F11520" s="124" t="s">
        <v>12230</v>
      </c>
      <c r="G11520" s="118" t="s">
        <v>6</v>
      </c>
      <c r="H11520" s="137"/>
      <c r="I11520" s="119"/>
      <c r="J11520" s="129"/>
      <c r="K11520" s="129"/>
      <c r="L11520" s="129">
        <v>0</v>
      </c>
      <c r="M11520" s="134" t="s">
        <v>24978</v>
      </c>
    </row>
    <row r="11521" spans="1:13" x14ac:dyDescent="0.25">
      <c r="A11521" s="128"/>
      <c r="B11521" s="2"/>
      <c r="C11521" s="139" t="s">
        <v>12231</v>
      </c>
      <c r="D11521" s="124" t="s">
        <v>12232</v>
      </c>
      <c r="E11521" s="118" t="s">
        <v>48</v>
      </c>
      <c r="F11521" s="124" t="s">
        <v>35249</v>
      </c>
      <c r="G11521" s="118" t="s">
        <v>6</v>
      </c>
      <c r="H11521" s="137">
        <v>44740</v>
      </c>
      <c r="I11521" s="119">
        <v>99.2</v>
      </c>
      <c r="J11521" s="129"/>
      <c r="K11521" s="129"/>
      <c r="L11521" s="129">
        <v>0</v>
      </c>
      <c r="M11521" s="134" t="s">
        <v>24979</v>
      </c>
    </row>
    <row r="11522" spans="1:13" x14ac:dyDescent="0.25">
      <c r="A11522" s="128"/>
      <c r="B11522" s="2"/>
      <c r="C11522" s="139" t="s">
        <v>35231</v>
      </c>
      <c r="D11522" s="124" t="s">
        <v>35232</v>
      </c>
      <c r="E11522" s="118" t="s">
        <v>48</v>
      </c>
      <c r="F11522" s="124" t="s">
        <v>35249</v>
      </c>
      <c r="G11522" s="118" t="s">
        <v>6</v>
      </c>
      <c r="H11522" s="137">
        <v>45525</v>
      </c>
      <c r="I11522" s="119">
        <v>119.56</v>
      </c>
      <c r="J11522" s="129"/>
      <c r="K11522" s="129"/>
      <c r="L11522" s="129">
        <v>0</v>
      </c>
      <c r="M11522" s="134" t="s">
        <v>24980</v>
      </c>
    </row>
    <row r="11523" spans="1:13" x14ac:dyDescent="0.25">
      <c r="A11523" s="128"/>
      <c r="B11523" s="2"/>
      <c r="C11523" s="139" t="s">
        <v>34997</v>
      </c>
      <c r="D11523" s="124" t="s">
        <v>34998</v>
      </c>
      <c r="E11523" s="118" t="s">
        <v>48</v>
      </c>
      <c r="F11523" s="124" t="s">
        <v>35249</v>
      </c>
      <c r="G11523" s="118" t="s">
        <v>6</v>
      </c>
      <c r="H11523" s="137">
        <v>45442</v>
      </c>
      <c r="I11523" s="119">
        <v>83.39</v>
      </c>
      <c r="J11523" s="129"/>
      <c r="K11523" s="129"/>
      <c r="L11523" s="129">
        <v>0</v>
      </c>
      <c r="M11523" s="134" t="s">
        <v>24981</v>
      </c>
    </row>
    <row r="11524" spans="1:13" x14ac:dyDescent="0.25">
      <c r="A11524" s="128"/>
      <c r="B11524" s="2"/>
      <c r="C11524" s="139" t="s">
        <v>31770</v>
      </c>
      <c r="D11524" s="124" t="s">
        <v>31771</v>
      </c>
      <c r="E11524" s="118" t="s">
        <v>48</v>
      </c>
      <c r="F11524" s="124" t="s">
        <v>35249</v>
      </c>
      <c r="G11524" s="118" t="s">
        <v>6</v>
      </c>
      <c r="H11524" s="137"/>
      <c r="I11524" s="119"/>
      <c r="J11524" s="129"/>
      <c r="K11524" s="129"/>
      <c r="L11524" s="129">
        <v>0</v>
      </c>
      <c r="M11524" s="134" t="s">
        <v>33176</v>
      </c>
    </row>
    <row r="11525" spans="1:13" x14ac:dyDescent="0.25">
      <c r="A11525" s="128"/>
      <c r="B11525" s="2"/>
      <c r="C11525" s="139" t="s">
        <v>12233</v>
      </c>
      <c r="D11525" s="124" t="s">
        <v>12234</v>
      </c>
      <c r="E11525" s="118" t="s">
        <v>48</v>
      </c>
      <c r="F11525" s="124" t="s">
        <v>35249</v>
      </c>
      <c r="G11525" s="118" t="s">
        <v>2</v>
      </c>
      <c r="H11525" s="137"/>
      <c r="I11525" s="119"/>
      <c r="J11525" s="129"/>
      <c r="K11525" s="129"/>
      <c r="L11525" s="129">
        <v>0</v>
      </c>
      <c r="M11525" s="134" t="s">
        <v>24982</v>
      </c>
    </row>
    <row r="11526" spans="1:13" x14ac:dyDescent="0.25">
      <c r="A11526" s="128"/>
      <c r="B11526" s="2"/>
      <c r="C11526" s="139" t="s">
        <v>12235</v>
      </c>
      <c r="D11526" s="124" t="s">
        <v>12236</v>
      </c>
      <c r="E11526" s="118" t="s">
        <v>48</v>
      </c>
      <c r="F11526" s="124" t="s">
        <v>35249</v>
      </c>
      <c r="G11526" s="118" t="s">
        <v>6</v>
      </c>
      <c r="H11526" s="137">
        <v>43605</v>
      </c>
      <c r="I11526" s="119">
        <v>992.34</v>
      </c>
      <c r="J11526" s="129"/>
      <c r="K11526" s="129"/>
      <c r="L11526" s="129">
        <v>0</v>
      </c>
      <c r="M11526" s="134" t="s">
        <v>24983</v>
      </c>
    </row>
    <row r="11527" spans="1:13" x14ac:dyDescent="0.25">
      <c r="A11527" s="128"/>
      <c r="B11527" s="2"/>
      <c r="C11527" s="139" t="s">
        <v>42254</v>
      </c>
      <c r="D11527" s="124" t="s">
        <v>42255</v>
      </c>
      <c r="E11527" s="118" t="s">
        <v>48</v>
      </c>
      <c r="F11527" s="124" t="s">
        <v>35249</v>
      </c>
      <c r="G11527" s="118" t="s">
        <v>6</v>
      </c>
      <c r="H11527" s="137"/>
      <c r="I11527" s="119"/>
      <c r="J11527" s="129"/>
      <c r="K11527" s="129"/>
      <c r="L11527" s="129">
        <v>0</v>
      </c>
      <c r="M11527" s="134" t="s">
        <v>24984</v>
      </c>
    </row>
    <row r="11528" spans="1:13" x14ac:dyDescent="0.25">
      <c r="A11528" s="128"/>
      <c r="B11528" s="2"/>
      <c r="C11528" s="139" t="s">
        <v>12237</v>
      </c>
      <c r="D11528" s="124" t="s">
        <v>12238</v>
      </c>
      <c r="E11528" s="118" t="s">
        <v>48</v>
      </c>
      <c r="F11528" s="124" t="s">
        <v>35249</v>
      </c>
      <c r="G11528" s="118" t="s">
        <v>6</v>
      </c>
      <c r="H11528" s="137">
        <v>44167</v>
      </c>
      <c r="I11528" s="119">
        <v>186.9</v>
      </c>
      <c r="J11528" s="129"/>
      <c r="K11528" s="129"/>
      <c r="L11528" s="129">
        <v>0</v>
      </c>
      <c r="M11528" s="134"/>
    </row>
    <row r="11529" spans="1:13" x14ac:dyDescent="0.25">
      <c r="A11529" s="128"/>
      <c r="B11529" s="2"/>
      <c r="C11529" s="139" t="s">
        <v>32452</v>
      </c>
      <c r="D11529" s="124" t="s">
        <v>32453</v>
      </c>
      <c r="E11529" s="118" t="s">
        <v>48</v>
      </c>
      <c r="F11529" s="124" t="s">
        <v>35249</v>
      </c>
      <c r="G11529" s="118" t="s">
        <v>6</v>
      </c>
      <c r="H11529" s="137"/>
      <c r="I11529" s="119"/>
      <c r="J11529" s="129"/>
      <c r="K11529" s="129"/>
      <c r="L11529" s="129">
        <v>0</v>
      </c>
      <c r="M11529" s="134" t="s">
        <v>24985</v>
      </c>
    </row>
    <row r="11530" spans="1:13" x14ac:dyDescent="0.25">
      <c r="A11530" s="128"/>
      <c r="B11530" s="2"/>
      <c r="C11530" s="139" t="s">
        <v>34928</v>
      </c>
      <c r="D11530" s="124" t="s">
        <v>34929</v>
      </c>
      <c r="E11530" s="118" t="s">
        <v>48</v>
      </c>
      <c r="F11530" s="124" t="s">
        <v>35249</v>
      </c>
      <c r="G11530" s="118" t="s">
        <v>6</v>
      </c>
      <c r="H11530" s="137"/>
      <c r="I11530" s="119"/>
      <c r="J11530" s="129"/>
      <c r="K11530" s="129"/>
      <c r="L11530" s="129">
        <v>0</v>
      </c>
      <c r="M11530" s="134" t="s">
        <v>24986</v>
      </c>
    </row>
    <row r="11531" spans="1:13" x14ac:dyDescent="0.25">
      <c r="A11531" s="128"/>
      <c r="B11531" s="2"/>
      <c r="C11531" s="139" t="s">
        <v>12239</v>
      </c>
      <c r="D11531" s="124" t="s">
        <v>12240</v>
      </c>
      <c r="E11531" s="118" t="s">
        <v>48</v>
      </c>
      <c r="F11531" s="124" t="s">
        <v>35249</v>
      </c>
      <c r="G11531" s="118" t="s">
        <v>34659</v>
      </c>
      <c r="H11531" s="137">
        <v>41379</v>
      </c>
      <c r="I11531" s="119">
        <v>1602.59</v>
      </c>
      <c r="J11531" s="129"/>
      <c r="K11531" s="129"/>
      <c r="L11531" s="129">
        <v>0</v>
      </c>
      <c r="M11531" s="134" t="s">
        <v>24987</v>
      </c>
    </row>
    <row r="11532" spans="1:13" x14ac:dyDescent="0.25">
      <c r="A11532" s="128"/>
      <c r="B11532" s="2"/>
      <c r="C11532" s="139" t="s">
        <v>19270</v>
      </c>
      <c r="D11532" s="124" t="s">
        <v>19269</v>
      </c>
      <c r="E11532" s="118" t="s">
        <v>48</v>
      </c>
      <c r="F11532" s="124" t="s">
        <v>35249</v>
      </c>
      <c r="G11532" s="118" t="s">
        <v>58</v>
      </c>
      <c r="H11532" s="137">
        <v>44894</v>
      </c>
      <c r="I11532" s="119">
        <v>275</v>
      </c>
      <c r="J11532" s="129"/>
      <c r="K11532" s="129"/>
      <c r="L11532" s="129">
        <v>0</v>
      </c>
      <c r="M11532" s="134" t="s">
        <v>30176</v>
      </c>
    </row>
    <row r="11533" spans="1:13" x14ac:dyDescent="0.25">
      <c r="A11533" s="128"/>
      <c r="B11533" s="2"/>
      <c r="C11533" s="139" t="s">
        <v>12241</v>
      </c>
      <c r="D11533" s="124" t="s">
        <v>12242</v>
      </c>
      <c r="E11533" s="118" t="s">
        <v>48</v>
      </c>
      <c r="F11533" s="124" t="s">
        <v>35249</v>
      </c>
      <c r="G11533" s="118" t="s">
        <v>34659</v>
      </c>
      <c r="H11533" s="137">
        <v>42954</v>
      </c>
      <c r="I11533" s="119">
        <v>1760.43</v>
      </c>
      <c r="J11533" s="129"/>
      <c r="K11533" s="129"/>
      <c r="L11533" s="129">
        <v>0</v>
      </c>
      <c r="M11533" s="134"/>
    </row>
    <row r="11534" spans="1:13" x14ac:dyDescent="0.25">
      <c r="A11534" s="128"/>
      <c r="B11534" s="2"/>
      <c r="C11534" s="139" t="s">
        <v>27550</v>
      </c>
      <c r="D11534" s="124" t="s">
        <v>12244</v>
      </c>
      <c r="E11534" s="118" t="s">
        <v>48</v>
      </c>
      <c r="F11534" s="124" t="s">
        <v>35249</v>
      </c>
      <c r="G11534" s="118" t="s">
        <v>34659</v>
      </c>
      <c r="H11534" s="137"/>
      <c r="I11534" s="119"/>
      <c r="J11534" s="129"/>
      <c r="K11534" s="129"/>
      <c r="L11534" s="129">
        <v>0</v>
      </c>
      <c r="M11534" s="134" t="s">
        <v>31901</v>
      </c>
    </row>
    <row r="11535" spans="1:13" x14ac:dyDescent="0.25">
      <c r="A11535" s="128"/>
      <c r="B11535" s="2"/>
      <c r="C11535" s="139" t="s">
        <v>12243</v>
      </c>
      <c r="D11535" s="124" t="s">
        <v>12244</v>
      </c>
      <c r="E11535" s="118" t="s">
        <v>48</v>
      </c>
      <c r="F11535" s="124" t="s">
        <v>35249</v>
      </c>
      <c r="G11535" s="118" t="s">
        <v>58</v>
      </c>
      <c r="H11535" s="137">
        <v>45054</v>
      </c>
      <c r="I11535" s="119">
        <v>362.61</v>
      </c>
      <c r="J11535" s="129"/>
      <c r="K11535" s="129"/>
      <c r="L11535" s="129">
        <v>0</v>
      </c>
      <c r="M11535" s="134" t="s">
        <v>27645</v>
      </c>
    </row>
    <row r="11536" spans="1:13" x14ac:dyDescent="0.25">
      <c r="A11536" s="128"/>
      <c r="B11536" s="2"/>
      <c r="C11536" s="139" t="s">
        <v>12245</v>
      </c>
      <c r="D11536" s="124" t="s">
        <v>12246</v>
      </c>
      <c r="E11536" s="118" t="s">
        <v>48</v>
      </c>
      <c r="F11536" s="124" t="s">
        <v>35249</v>
      </c>
      <c r="G11536" s="118" t="s">
        <v>34659</v>
      </c>
      <c r="H11536" s="137">
        <v>42016</v>
      </c>
      <c r="I11536" s="119">
        <v>1602.59</v>
      </c>
      <c r="J11536" s="129"/>
      <c r="K11536" s="129"/>
      <c r="L11536" s="129">
        <v>0</v>
      </c>
      <c r="M11536" s="134" t="s">
        <v>24988</v>
      </c>
    </row>
    <row r="11537" spans="1:13" x14ac:dyDescent="0.25">
      <c r="A11537" s="128"/>
      <c r="B11537" s="2"/>
      <c r="C11537" s="139" t="s">
        <v>12247</v>
      </c>
      <c r="D11537" s="124" t="s">
        <v>12248</v>
      </c>
      <c r="E11537" s="118" t="s">
        <v>48</v>
      </c>
      <c r="F11537" s="124" t="s">
        <v>35249</v>
      </c>
      <c r="G11537" s="118" t="s">
        <v>34659</v>
      </c>
      <c r="H11537" s="137">
        <v>41460</v>
      </c>
      <c r="I11537" s="119">
        <v>1602.59</v>
      </c>
      <c r="J11537" s="129"/>
      <c r="K11537" s="129"/>
      <c r="L11537" s="129">
        <v>0</v>
      </c>
      <c r="M11537" s="134" t="s">
        <v>24989</v>
      </c>
    </row>
    <row r="11538" spans="1:13" x14ac:dyDescent="0.25">
      <c r="A11538" s="128"/>
      <c r="B11538" s="2"/>
      <c r="C11538" s="139" t="s">
        <v>12249</v>
      </c>
      <c r="D11538" s="124" t="s">
        <v>12250</v>
      </c>
      <c r="E11538" s="118" t="s">
        <v>48</v>
      </c>
      <c r="F11538" s="124" t="s">
        <v>35249</v>
      </c>
      <c r="G11538" s="118" t="s">
        <v>34659</v>
      </c>
      <c r="H11538" s="137">
        <v>41484</v>
      </c>
      <c r="I11538" s="119">
        <v>1602.59</v>
      </c>
      <c r="J11538" s="129"/>
      <c r="K11538" s="129"/>
      <c r="L11538" s="129">
        <v>0</v>
      </c>
      <c r="M11538" s="134">
        <v>140425</v>
      </c>
    </row>
    <row r="11539" spans="1:13" x14ac:dyDescent="0.25">
      <c r="A11539" s="128"/>
      <c r="B11539" s="2"/>
      <c r="C11539" s="139" t="s">
        <v>28515</v>
      </c>
      <c r="D11539" s="124" t="s">
        <v>28516</v>
      </c>
      <c r="E11539" s="118" t="s">
        <v>48</v>
      </c>
      <c r="F11539" s="124" t="s">
        <v>35249</v>
      </c>
      <c r="G11539" s="118" t="s">
        <v>34659</v>
      </c>
      <c r="H11539" s="137"/>
      <c r="I11539" s="119"/>
      <c r="J11539" s="129"/>
      <c r="K11539" s="129"/>
      <c r="L11539" s="129">
        <v>0</v>
      </c>
      <c r="M11539" s="134" t="s">
        <v>24990</v>
      </c>
    </row>
    <row r="11540" spans="1:13" x14ac:dyDescent="0.25">
      <c r="A11540" s="128"/>
      <c r="B11540" s="2"/>
      <c r="C11540" s="139" t="s">
        <v>12251</v>
      </c>
      <c r="D11540" s="124" t="s">
        <v>12252</v>
      </c>
      <c r="E11540" s="118" t="s">
        <v>48</v>
      </c>
      <c r="F11540" s="124" t="s">
        <v>35249</v>
      </c>
      <c r="G11540" s="118" t="s">
        <v>34659</v>
      </c>
      <c r="H11540" s="137">
        <v>42954</v>
      </c>
      <c r="I11540" s="119">
        <v>1760.43</v>
      </c>
      <c r="J11540" s="129"/>
      <c r="K11540" s="129"/>
      <c r="L11540" s="129">
        <v>0</v>
      </c>
      <c r="M11540" s="134" t="s">
        <v>24991</v>
      </c>
    </row>
    <row r="11541" spans="1:13" x14ac:dyDescent="0.25">
      <c r="A11541" s="128"/>
      <c r="B11541" s="2"/>
      <c r="C11541" s="139" t="s">
        <v>32963</v>
      </c>
      <c r="D11541" s="124" t="s">
        <v>32964</v>
      </c>
      <c r="E11541" s="118" t="s">
        <v>48</v>
      </c>
      <c r="F11541" s="124" t="s">
        <v>35249</v>
      </c>
      <c r="G11541" s="118" t="s">
        <v>58</v>
      </c>
      <c r="H11541" s="137"/>
      <c r="I11541" s="119"/>
      <c r="J11541" s="129"/>
      <c r="K11541" s="129"/>
      <c r="L11541" s="129">
        <v>0</v>
      </c>
      <c r="M11541" s="134" t="s">
        <v>24992</v>
      </c>
    </row>
    <row r="11542" spans="1:13" x14ac:dyDescent="0.25">
      <c r="A11542" s="128"/>
      <c r="B11542" s="2"/>
      <c r="C11542" s="139" t="s">
        <v>12253</v>
      </c>
      <c r="D11542" s="124" t="s">
        <v>12254</v>
      </c>
      <c r="E11542" s="118" t="s">
        <v>48</v>
      </c>
      <c r="F11542" s="124" t="s">
        <v>35249</v>
      </c>
      <c r="G11542" s="118" t="s">
        <v>34659</v>
      </c>
      <c r="H11542" s="137">
        <v>42045</v>
      </c>
      <c r="I11542" s="119">
        <v>1714.65</v>
      </c>
      <c r="J11542" s="129"/>
      <c r="K11542" s="129"/>
      <c r="L11542" s="129">
        <v>0</v>
      </c>
      <c r="M11542" s="134" t="s">
        <v>32893</v>
      </c>
    </row>
    <row r="11543" spans="1:13" x14ac:dyDescent="0.25">
      <c r="A11543" s="128"/>
      <c r="B11543" s="2"/>
      <c r="C11543" s="139" t="s">
        <v>12255</v>
      </c>
      <c r="D11543" s="124" t="s">
        <v>12256</v>
      </c>
      <c r="E11543" s="118" t="s">
        <v>48</v>
      </c>
      <c r="F11543" s="124" t="s">
        <v>35249</v>
      </c>
      <c r="G11543" s="118" t="s">
        <v>34659</v>
      </c>
      <c r="H11543" s="137">
        <v>41473</v>
      </c>
      <c r="I11543" s="119">
        <v>1602.59</v>
      </c>
      <c r="J11543" s="129"/>
      <c r="K11543" s="129"/>
      <c r="L11543" s="129">
        <v>0</v>
      </c>
      <c r="M11543" s="134" t="s">
        <v>24993</v>
      </c>
    </row>
    <row r="11544" spans="1:13" x14ac:dyDescent="0.25">
      <c r="A11544" s="128"/>
      <c r="B11544" s="2"/>
      <c r="C11544" s="139" t="s">
        <v>19266</v>
      </c>
      <c r="D11544" s="124" t="s">
        <v>19265</v>
      </c>
      <c r="E11544" s="118" t="s">
        <v>48</v>
      </c>
      <c r="F11544" s="124" t="s">
        <v>35249</v>
      </c>
      <c r="G11544" s="118" t="s">
        <v>58</v>
      </c>
      <c r="H11544" s="137">
        <v>44894</v>
      </c>
      <c r="I11544" s="119">
        <v>395</v>
      </c>
      <c r="J11544" s="129"/>
      <c r="K11544" s="129"/>
      <c r="L11544" s="129">
        <v>0</v>
      </c>
      <c r="M11544" s="134" t="s">
        <v>30728</v>
      </c>
    </row>
    <row r="11545" spans="1:13" x14ac:dyDescent="0.25">
      <c r="A11545" s="128"/>
      <c r="B11545" s="2"/>
      <c r="C11545" s="139" t="s">
        <v>19268</v>
      </c>
      <c r="D11545" s="124" t="s">
        <v>19267</v>
      </c>
      <c r="E11545" s="118" t="s">
        <v>48</v>
      </c>
      <c r="F11545" s="124" t="s">
        <v>35249</v>
      </c>
      <c r="G11545" s="118" t="s">
        <v>58</v>
      </c>
      <c r="H11545" s="137">
        <v>44894</v>
      </c>
      <c r="I11545" s="119">
        <v>275</v>
      </c>
      <c r="J11545" s="129"/>
      <c r="K11545" s="129"/>
      <c r="L11545" s="129">
        <v>0</v>
      </c>
      <c r="M11545" s="134" t="s">
        <v>24994</v>
      </c>
    </row>
    <row r="11546" spans="1:13" x14ac:dyDescent="0.25">
      <c r="A11546" s="128"/>
      <c r="B11546" s="2"/>
      <c r="C11546" s="139" t="s">
        <v>12257</v>
      </c>
      <c r="D11546" s="124" t="s">
        <v>12258</v>
      </c>
      <c r="E11546" s="118" t="s">
        <v>48</v>
      </c>
      <c r="F11546" s="124" t="s">
        <v>35249</v>
      </c>
      <c r="G11546" s="118" t="s">
        <v>34659</v>
      </c>
      <c r="H11546" s="137">
        <v>45054</v>
      </c>
      <c r="I11546" s="119">
        <v>362.61</v>
      </c>
      <c r="J11546" s="129"/>
      <c r="K11546" s="129"/>
      <c r="L11546" s="129">
        <v>0</v>
      </c>
      <c r="M11546" s="134" t="s">
        <v>24995</v>
      </c>
    </row>
    <row r="11547" spans="1:13" x14ac:dyDescent="0.25">
      <c r="A11547" s="128"/>
      <c r="B11547" s="2"/>
      <c r="C11547" s="139" t="s">
        <v>12259</v>
      </c>
      <c r="D11547" s="124" t="s">
        <v>12260</v>
      </c>
      <c r="E11547" s="118" t="s">
        <v>48</v>
      </c>
      <c r="F11547" s="124" t="s">
        <v>35249</v>
      </c>
      <c r="G11547" s="118" t="s">
        <v>34659</v>
      </c>
      <c r="H11547" s="137">
        <v>41540</v>
      </c>
      <c r="I11547" s="119">
        <v>130</v>
      </c>
      <c r="J11547" s="129"/>
      <c r="K11547" s="129"/>
      <c r="L11547" s="129">
        <v>0</v>
      </c>
      <c r="M11547" s="134" t="s">
        <v>24996</v>
      </c>
    </row>
    <row r="11548" spans="1:13" x14ac:dyDescent="0.25">
      <c r="A11548" s="128"/>
      <c r="B11548" s="2"/>
      <c r="C11548" s="139" t="s">
        <v>12261</v>
      </c>
      <c r="D11548" s="124" t="s">
        <v>12262</v>
      </c>
      <c r="E11548" s="118" t="s">
        <v>48</v>
      </c>
      <c r="F11548" s="124" t="s">
        <v>35249</v>
      </c>
      <c r="G11548" s="118" t="s">
        <v>34659</v>
      </c>
      <c r="H11548" s="137">
        <v>45275</v>
      </c>
      <c r="I11548" s="119">
        <v>340</v>
      </c>
      <c r="J11548" s="129"/>
      <c r="K11548" s="129"/>
      <c r="L11548" s="129">
        <v>0</v>
      </c>
      <c r="M11548" s="134" t="s">
        <v>34379</v>
      </c>
    </row>
    <row r="11549" spans="1:13" x14ac:dyDescent="0.25">
      <c r="A11549" s="128"/>
      <c r="B11549" s="2"/>
      <c r="C11549" s="139" t="s">
        <v>12263</v>
      </c>
      <c r="D11549" s="124" t="s">
        <v>12264</v>
      </c>
      <c r="E11549" s="118" t="s">
        <v>48</v>
      </c>
      <c r="F11549" s="124" t="s">
        <v>35249</v>
      </c>
      <c r="G11549" s="118" t="s">
        <v>34659</v>
      </c>
      <c r="H11549" s="137"/>
      <c r="I11549" s="119"/>
      <c r="J11549" s="129"/>
      <c r="K11549" s="129"/>
      <c r="L11549" s="129">
        <v>0</v>
      </c>
      <c r="M11549" s="134" t="s">
        <v>24997</v>
      </c>
    </row>
    <row r="11550" spans="1:13" x14ac:dyDescent="0.25">
      <c r="A11550" s="128"/>
      <c r="B11550" s="2"/>
      <c r="C11550" s="139" t="s">
        <v>12265</v>
      </c>
      <c r="D11550" s="124" t="s">
        <v>12266</v>
      </c>
      <c r="E11550" s="118" t="s">
        <v>48</v>
      </c>
      <c r="F11550" s="124" t="s">
        <v>35249</v>
      </c>
      <c r="G11550" s="118" t="s">
        <v>34659</v>
      </c>
      <c r="H11550" s="137">
        <v>42256</v>
      </c>
      <c r="I11550" s="119">
        <v>130</v>
      </c>
      <c r="J11550" s="129"/>
      <c r="K11550" s="129"/>
      <c r="L11550" s="129">
        <v>0</v>
      </c>
      <c r="M11550" s="134" t="s">
        <v>24998</v>
      </c>
    </row>
    <row r="11551" spans="1:13" x14ac:dyDescent="0.25">
      <c r="A11551" s="128"/>
      <c r="B11551" s="2"/>
      <c r="C11551" s="139" t="s">
        <v>12267</v>
      </c>
      <c r="D11551" s="124" t="s">
        <v>12268</v>
      </c>
      <c r="E11551" s="118" t="s">
        <v>48</v>
      </c>
      <c r="F11551" s="124" t="s">
        <v>35249</v>
      </c>
      <c r="G11551" s="118" t="s">
        <v>34659</v>
      </c>
      <c r="H11551" s="137">
        <v>41416</v>
      </c>
      <c r="I11551" s="119">
        <v>130</v>
      </c>
      <c r="J11551" s="129"/>
      <c r="K11551" s="129"/>
      <c r="L11551" s="129">
        <v>0</v>
      </c>
      <c r="M11551" s="134" t="s">
        <v>24999</v>
      </c>
    </row>
    <row r="11552" spans="1:13" x14ac:dyDescent="0.25">
      <c r="A11552" s="128"/>
      <c r="B11552" s="2"/>
      <c r="C11552" s="139" t="s">
        <v>12269</v>
      </c>
      <c r="D11552" s="124" t="s">
        <v>12270</v>
      </c>
      <c r="E11552" s="118" t="s">
        <v>48</v>
      </c>
      <c r="F11552" s="124" t="s">
        <v>35249</v>
      </c>
      <c r="G11552" s="118" t="s">
        <v>34659</v>
      </c>
      <c r="H11552" s="137">
        <v>45938</v>
      </c>
      <c r="I11552" s="119">
        <v>195</v>
      </c>
      <c r="J11552" s="129"/>
      <c r="K11552" s="129"/>
      <c r="L11552" s="129">
        <v>0</v>
      </c>
      <c r="M11552" s="134" t="s">
        <v>25000</v>
      </c>
    </row>
    <row r="11553" spans="1:13" x14ac:dyDescent="0.25">
      <c r="A11553" s="128"/>
      <c r="B11553" s="2"/>
      <c r="C11553" s="139" t="s">
        <v>12271</v>
      </c>
      <c r="D11553" s="124" t="s">
        <v>12272</v>
      </c>
      <c r="E11553" s="118" t="s">
        <v>48</v>
      </c>
      <c r="F11553" s="124" t="s">
        <v>35249</v>
      </c>
      <c r="G11553" s="118" t="s">
        <v>34659</v>
      </c>
      <c r="H11553" s="137">
        <v>46078</v>
      </c>
      <c r="I11553" s="119">
        <v>250</v>
      </c>
      <c r="J11553" s="129"/>
      <c r="K11553" s="129"/>
      <c r="L11553" s="129">
        <v>0</v>
      </c>
      <c r="M11553" s="134" t="s">
        <v>25001</v>
      </c>
    </row>
    <row r="11554" spans="1:13" x14ac:dyDescent="0.25">
      <c r="A11554" s="128"/>
      <c r="B11554" s="2"/>
      <c r="C11554" s="139" t="s">
        <v>12273</v>
      </c>
      <c r="D11554" s="124" t="s">
        <v>12274</v>
      </c>
      <c r="E11554" s="118" t="s">
        <v>48</v>
      </c>
      <c r="F11554" s="124" t="s">
        <v>35249</v>
      </c>
      <c r="G11554" s="118" t="s">
        <v>34659</v>
      </c>
      <c r="H11554" s="137">
        <v>42874</v>
      </c>
      <c r="I11554" s="119">
        <v>180</v>
      </c>
      <c r="J11554" s="129"/>
      <c r="K11554" s="129"/>
      <c r="L11554" s="129">
        <v>0</v>
      </c>
      <c r="M11554" s="134" t="s">
        <v>25002</v>
      </c>
    </row>
    <row r="11555" spans="1:13" x14ac:dyDescent="0.25">
      <c r="A11555" s="128"/>
      <c r="B11555" s="2"/>
      <c r="C11555" s="139" t="s">
        <v>12275</v>
      </c>
      <c r="D11555" s="124" t="s">
        <v>12276</v>
      </c>
      <c r="E11555" s="118" t="s">
        <v>48</v>
      </c>
      <c r="F11555" s="124" t="s">
        <v>35249</v>
      </c>
      <c r="G11555" s="118" t="s">
        <v>34659</v>
      </c>
      <c r="H11555" s="137">
        <v>41981</v>
      </c>
      <c r="I11555" s="119">
        <v>130</v>
      </c>
      <c r="J11555" s="129"/>
      <c r="K11555" s="129"/>
      <c r="L11555" s="129">
        <v>0</v>
      </c>
      <c r="M11555" s="134" t="s">
        <v>25003</v>
      </c>
    </row>
    <row r="11556" spans="1:13" x14ac:dyDescent="0.25">
      <c r="A11556" s="128"/>
      <c r="B11556" s="2"/>
      <c r="C11556" s="139" t="s">
        <v>12277</v>
      </c>
      <c r="D11556" s="124" t="s">
        <v>12278</v>
      </c>
      <c r="E11556" s="118" t="s">
        <v>48</v>
      </c>
      <c r="F11556" s="124" t="s">
        <v>35249</v>
      </c>
      <c r="G11556" s="118" t="s">
        <v>2</v>
      </c>
      <c r="H11556" s="137">
        <v>41326</v>
      </c>
      <c r="I11556" s="119">
        <v>130</v>
      </c>
      <c r="J11556" s="129"/>
      <c r="K11556" s="129"/>
      <c r="L11556" s="129">
        <v>0</v>
      </c>
      <c r="M11556" s="134" t="s">
        <v>25004</v>
      </c>
    </row>
    <row r="11557" spans="1:13" x14ac:dyDescent="0.25">
      <c r="A11557" s="128"/>
      <c r="B11557" s="2"/>
      <c r="C11557" s="139" t="s">
        <v>12279</v>
      </c>
      <c r="D11557" s="124" t="s">
        <v>12280</v>
      </c>
      <c r="E11557" s="118" t="s">
        <v>48</v>
      </c>
      <c r="F11557" s="124" t="s">
        <v>35249</v>
      </c>
      <c r="G11557" s="118" t="s">
        <v>34659</v>
      </c>
      <c r="H11557" s="137">
        <v>42206</v>
      </c>
      <c r="I11557" s="119">
        <v>130</v>
      </c>
      <c r="J11557" s="129"/>
      <c r="K11557" s="129"/>
      <c r="L11557" s="129">
        <v>0</v>
      </c>
      <c r="M11557" s="134" t="s">
        <v>25005</v>
      </c>
    </row>
    <row r="11558" spans="1:13" x14ac:dyDescent="0.25">
      <c r="A11558" s="128"/>
      <c r="B11558" s="2"/>
      <c r="C11558" s="139" t="s">
        <v>12281</v>
      </c>
      <c r="D11558" s="124" t="s">
        <v>12282</v>
      </c>
      <c r="E11558" s="118" t="s">
        <v>48</v>
      </c>
      <c r="F11558" s="124" t="s">
        <v>35249</v>
      </c>
      <c r="G11558" s="118" t="s">
        <v>34659</v>
      </c>
      <c r="H11558" s="137">
        <v>41837</v>
      </c>
      <c r="I11558" s="119">
        <v>130</v>
      </c>
      <c r="J11558" s="129"/>
      <c r="K11558" s="129"/>
      <c r="L11558" s="129">
        <v>0</v>
      </c>
      <c r="M11558" s="134" t="s">
        <v>25006</v>
      </c>
    </row>
    <row r="11559" spans="1:13" x14ac:dyDescent="0.25">
      <c r="A11559" s="128"/>
      <c r="B11559" s="2"/>
      <c r="C11559" s="139" t="s">
        <v>12283</v>
      </c>
      <c r="D11559" s="124" t="s">
        <v>12284</v>
      </c>
      <c r="E11559" s="118" t="s">
        <v>48</v>
      </c>
      <c r="F11559" s="124" t="s">
        <v>35249</v>
      </c>
      <c r="G11559" s="118" t="s">
        <v>34659</v>
      </c>
      <c r="H11559" s="137">
        <v>42466</v>
      </c>
      <c r="I11559" s="119">
        <v>180</v>
      </c>
      <c r="J11559" s="129"/>
      <c r="K11559" s="129"/>
      <c r="L11559" s="129">
        <v>0</v>
      </c>
      <c r="M11559" s="134" t="s">
        <v>25007</v>
      </c>
    </row>
    <row r="11560" spans="1:13" x14ac:dyDescent="0.25">
      <c r="A11560" s="128"/>
      <c r="B11560" s="2"/>
      <c r="C11560" s="139" t="s">
        <v>12285</v>
      </c>
      <c r="D11560" s="124" t="s">
        <v>12286</v>
      </c>
      <c r="E11560" s="118" t="s">
        <v>48</v>
      </c>
      <c r="F11560" s="124" t="s">
        <v>35249</v>
      </c>
      <c r="G11560" s="118" t="s">
        <v>34659</v>
      </c>
      <c r="H11560" s="137">
        <v>41617</v>
      </c>
      <c r="I11560" s="119">
        <v>130</v>
      </c>
      <c r="J11560" s="129"/>
      <c r="K11560" s="129"/>
      <c r="L11560" s="129">
        <v>0</v>
      </c>
      <c r="M11560" s="134" t="s">
        <v>25008</v>
      </c>
    </row>
    <row r="11561" spans="1:13" x14ac:dyDescent="0.25">
      <c r="A11561" s="128"/>
      <c r="B11561" s="2"/>
      <c r="C11561" s="139" t="s">
        <v>12287</v>
      </c>
      <c r="D11561" s="124" t="s">
        <v>12288</v>
      </c>
      <c r="E11561" s="118" t="s">
        <v>48</v>
      </c>
      <c r="F11561" s="124" t="s">
        <v>35249</v>
      </c>
      <c r="G11561" s="118" t="s">
        <v>34659</v>
      </c>
      <c r="H11561" s="137">
        <v>42466</v>
      </c>
      <c r="I11561" s="119">
        <v>180</v>
      </c>
      <c r="J11561" s="129"/>
      <c r="K11561" s="129"/>
      <c r="L11561" s="129">
        <v>0</v>
      </c>
      <c r="M11561" s="134" t="s">
        <v>25009</v>
      </c>
    </row>
    <row r="11562" spans="1:13" x14ac:dyDescent="0.25">
      <c r="A11562" s="128"/>
      <c r="B11562" s="2"/>
      <c r="C11562" s="139" t="s">
        <v>12289</v>
      </c>
      <c r="D11562" s="124" t="s">
        <v>12290</v>
      </c>
      <c r="E11562" s="118" t="s">
        <v>48</v>
      </c>
      <c r="F11562" s="124" t="s">
        <v>35249</v>
      </c>
      <c r="G11562" s="118" t="s">
        <v>34659</v>
      </c>
      <c r="H11562" s="137">
        <v>44154</v>
      </c>
      <c r="I11562" s="119">
        <v>230</v>
      </c>
      <c r="J11562" s="129"/>
      <c r="K11562" s="129"/>
      <c r="L11562" s="129">
        <v>0</v>
      </c>
      <c r="M11562" s="134" t="s">
        <v>25010</v>
      </c>
    </row>
    <row r="11563" spans="1:13" x14ac:dyDescent="0.25">
      <c r="A11563" s="128"/>
      <c r="B11563" s="2"/>
      <c r="C11563" s="139" t="s">
        <v>12291</v>
      </c>
      <c r="D11563" s="124" t="s">
        <v>12292</v>
      </c>
      <c r="E11563" s="118" t="s">
        <v>48</v>
      </c>
      <c r="F11563" s="124" t="s">
        <v>35249</v>
      </c>
      <c r="G11563" s="118" t="s">
        <v>34659</v>
      </c>
      <c r="H11563" s="137">
        <v>42018</v>
      </c>
      <c r="I11563" s="119">
        <v>130</v>
      </c>
      <c r="J11563" s="129"/>
      <c r="K11563" s="129"/>
      <c r="L11563" s="129">
        <v>0</v>
      </c>
      <c r="M11563" s="134" t="s">
        <v>28976</v>
      </c>
    </row>
    <row r="11564" spans="1:13" x14ac:dyDescent="0.25">
      <c r="A11564" s="128"/>
      <c r="B11564" s="2"/>
      <c r="C11564" s="139" t="s">
        <v>12293</v>
      </c>
      <c r="D11564" s="124" t="s">
        <v>12294</v>
      </c>
      <c r="E11564" s="118" t="s">
        <v>48</v>
      </c>
      <c r="F11564" s="124" t="s">
        <v>35249</v>
      </c>
      <c r="G11564" s="118" t="s">
        <v>34659</v>
      </c>
      <c r="H11564" s="137"/>
      <c r="I11564" s="119"/>
      <c r="J11564" s="129"/>
      <c r="K11564" s="129"/>
      <c r="L11564" s="129">
        <v>0</v>
      </c>
      <c r="M11564" s="134" t="s">
        <v>25011</v>
      </c>
    </row>
    <row r="11565" spans="1:13" x14ac:dyDescent="0.25">
      <c r="A11565" s="128"/>
      <c r="B11565" s="2"/>
      <c r="C11565" s="139" t="s">
        <v>12295</v>
      </c>
      <c r="D11565" s="124" t="s">
        <v>12296</v>
      </c>
      <c r="E11565" s="118" t="s">
        <v>48</v>
      </c>
      <c r="F11565" s="124" t="s">
        <v>35249</v>
      </c>
      <c r="G11565" s="118" t="s">
        <v>34659</v>
      </c>
      <c r="H11565" s="137">
        <v>46108</v>
      </c>
      <c r="I11565" s="119">
        <v>340</v>
      </c>
      <c r="J11565" s="129"/>
      <c r="K11565" s="129"/>
      <c r="L11565" s="129">
        <v>0</v>
      </c>
      <c r="M11565" s="134" t="s">
        <v>32332</v>
      </c>
    </row>
    <row r="11566" spans="1:13" x14ac:dyDescent="0.25">
      <c r="A11566" s="128"/>
      <c r="B11566" s="2"/>
      <c r="C11566" s="139" t="s">
        <v>12297</v>
      </c>
      <c r="D11566" s="124" t="s">
        <v>12298</v>
      </c>
      <c r="E11566" s="118" t="s">
        <v>48</v>
      </c>
      <c r="F11566" s="124" t="s">
        <v>35249</v>
      </c>
      <c r="G11566" s="118" t="s">
        <v>34659</v>
      </c>
      <c r="H11566" s="137">
        <v>46078</v>
      </c>
      <c r="I11566" s="119">
        <v>350</v>
      </c>
      <c r="J11566" s="129"/>
      <c r="K11566" s="129"/>
      <c r="L11566" s="129">
        <v>0</v>
      </c>
      <c r="M11566" s="134" t="s">
        <v>27756</v>
      </c>
    </row>
    <row r="11567" spans="1:13" x14ac:dyDescent="0.25">
      <c r="A11567" s="128"/>
      <c r="B11567" s="2"/>
      <c r="C11567" s="139" t="s">
        <v>12299</v>
      </c>
      <c r="D11567" s="124" t="s">
        <v>12300</v>
      </c>
      <c r="E11567" s="118" t="s">
        <v>48</v>
      </c>
      <c r="F11567" s="124" t="s">
        <v>35249</v>
      </c>
      <c r="G11567" s="118" t="s">
        <v>34659</v>
      </c>
      <c r="H11567" s="137">
        <v>41428</v>
      </c>
      <c r="I11567" s="119">
        <v>130</v>
      </c>
      <c r="J11567" s="129"/>
      <c r="K11567" s="129"/>
      <c r="L11567" s="129">
        <v>0</v>
      </c>
      <c r="M11567" s="134" t="s">
        <v>25012</v>
      </c>
    </row>
    <row r="11568" spans="1:13" x14ac:dyDescent="0.25">
      <c r="A11568" s="128"/>
      <c r="B11568" s="2"/>
      <c r="C11568" s="139" t="s">
        <v>12301</v>
      </c>
      <c r="D11568" s="124" t="s">
        <v>12302</v>
      </c>
      <c r="E11568" s="118" t="s">
        <v>48</v>
      </c>
      <c r="F11568" s="124" t="s">
        <v>35249</v>
      </c>
      <c r="G11568" s="118" t="s">
        <v>2</v>
      </c>
      <c r="H11568" s="137">
        <v>45938</v>
      </c>
      <c r="I11568" s="119">
        <v>340</v>
      </c>
      <c r="J11568" s="129"/>
      <c r="K11568" s="129"/>
      <c r="L11568" s="129">
        <v>0</v>
      </c>
      <c r="M11568" s="134" t="s">
        <v>28088</v>
      </c>
    </row>
    <row r="11569" spans="1:13" x14ac:dyDescent="0.25">
      <c r="A11569" s="128"/>
      <c r="B11569" s="2"/>
      <c r="C11569" s="139" t="s">
        <v>12303</v>
      </c>
      <c r="D11569" s="124" t="s">
        <v>12304</v>
      </c>
      <c r="E11569" s="118" t="s">
        <v>48</v>
      </c>
      <c r="F11569" s="124" t="s">
        <v>35249</v>
      </c>
      <c r="G11569" s="118" t="s">
        <v>34659</v>
      </c>
      <c r="H11569" s="137"/>
      <c r="I11569" s="119"/>
      <c r="J11569" s="129"/>
      <c r="K11569" s="129"/>
      <c r="L11569" s="129">
        <v>0</v>
      </c>
      <c r="M11569" s="134" t="s">
        <v>25013</v>
      </c>
    </row>
    <row r="11570" spans="1:13" x14ac:dyDescent="0.25">
      <c r="A11570" s="128"/>
      <c r="B11570" s="2"/>
      <c r="C11570" s="139" t="s">
        <v>12305</v>
      </c>
      <c r="D11570" s="124" t="s">
        <v>12306</v>
      </c>
      <c r="E11570" s="118" t="s">
        <v>48</v>
      </c>
      <c r="F11570" s="124" t="s">
        <v>35249</v>
      </c>
      <c r="G11570" s="118" t="s">
        <v>34659</v>
      </c>
      <c r="H11570" s="137"/>
      <c r="I11570" s="119"/>
      <c r="J11570" s="129"/>
      <c r="K11570" s="129"/>
      <c r="L11570" s="129">
        <v>0</v>
      </c>
      <c r="M11570" s="134" t="s">
        <v>25014</v>
      </c>
    </row>
    <row r="11571" spans="1:13" x14ac:dyDescent="0.25">
      <c r="A11571" s="128"/>
      <c r="B11571" s="2"/>
      <c r="C11571" s="139" t="s">
        <v>12307</v>
      </c>
      <c r="D11571" s="124" t="s">
        <v>12308</v>
      </c>
      <c r="E11571" s="118" t="s">
        <v>48</v>
      </c>
      <c r="F11571" s="124" t="s">
        <v>35249</v>
      </c>
      <c r="G11571" s="118" t="s">
        <v>34659</v>
      </c>
      <c r="H11571" s="137">
        <v>41911</v>
      </c>
      <c r="I11571" s="119">
        <v>130</v>
      </c>
      <c r="J11571" s="129"/>
      <c r="K11571" s="129"/>
      <c r="L11571" s="129">
        <v>0</v>
      </c>
      <c r="M11571" s="134" t="s">
        <v>25015</v>
      </c>
    </row>
    <row r="11572" spans="1:13" x14ac:dyDescent="0.25">
      <c r="A11572" s="128"/>
      <c r="B11572" s="2"/>
      <c r="C11572" s="139" t="s">
        <v>12309</v>
      </c>
      <c r="D11572" s="124" t="s">
        <v>12310</v>
      </c>
      <c r="E11572" s="118" t="s">
        <v>48</v>
      </c>
      <c r="F11572" s="124" t="s">
        <v>35249</v>
      </c>
      <c r="G11572" s="118" t="s">
        <v>34659</v>
      </c>
      <c r="H11572" s="137">
        <v>41946</v>
      </c>
      <c r="I11572" s="119">
        <v>130</v>
      </c>
      <c r="J11572" s="129"/>
      <c r="K11572" s="129"/>
      <c r="L11572" s="129">
        <v>0</v>
      </c>
      <c r="M11572" s="134" t="s">
        <v>31587</v>
      </c>
    </row>
    <row r="11573" spans="1:13" x14ac:dyDescent="0.25">
      <c r="A11573" s="128"/>
      <c r="B11573" s="2"/>
      <c r="C11573" s="139" t="s">
        <v>12311</v>
      </c>
      <c r="D11573" s="124" t="s">
        <v>12312</v>
      </c>
      <c r="E11573" s="118" t="s">
        <v>48</v>
      </c>
      <c r="F11573" s="124" t="s">
        <v>35249</v>
      </c>
      <c r="G11573" s="118" t="s">
        <v>34659</v>
      </c>
      <c r="H11573" s="137">
        <v>42710</v>
      </c>
      <c r="I11573" s="119">
        <v>180</v>
      </c>
      <c r="J11573" s="129"/>
      <c r="K11573" s="129"/>
      <c r="L11573" s="129">
        <v>0</v>
      </c>
      <c r="M11573" s="134" t="s">
        <v>33642</v>
      </c>
    </row>
    <row r="11574" spans="1:13" x14ac:dyDescent="0.25">
      <c r="A11574" s="128"/>
      <c r="B11574" s="2"/>
      <c r="C11574" s="139" t="s">
        <v>12313</v>
      </c>
      <c r="D11574" s="124" t="s">
        <v>12314</v>
      </c>
      <c r="E11574" s="118" t="s">
        <v>48</v>
      </c>
      <c r="F11574" s="124" t="s">
        <v>35249</v>
      </c>
      <c r="G11574" s="118" t="s">
        <v>34659</v>
      </c>
      <c r="H11574" s="137">
        <v>42601</v>
      </c>
      <c r="I11574" s="119">
        <v>180</v>
      </c>
      <c r="J11574" s="129"/>
      <c r="K11574" s="129"/>
      <c r="L11574" s="129">
        <v>0</v>
      </c>
      <c r="M11574" s="134" t="s">
        <v>31192</v>
      </c>
    </row>
    <row r="11575" spans="1:13" x14ac:dyDescent="0.25">
      <c r="A11575" s="128"/>
      <c r="B11575" s="2"/>
      <c r="C11575" s="139" t="s">
        <v>12315</v>
      </c>
      <c r="D11575" s="124" t="s">
        <v>12316</v>
      </c>
      <c r="E11575" s="118" t="s">
        <v>48</v>
      </c>
      <c r="F11575" s="124" t="s">
        <v>35249</v>
      </c>
      <c r="G11575" s="118" t="s">
        <v>34659</v>
      </c>
      <c r="H11575" s="137">
        <v>45818</v>
      </c>
      <c r="I11575" s="119">
        <v>195</v>
      </c>
      <c r="J11575" s="129"/>
      <c r="K11575" s="129"/>
      <c r="L11575" s="129">
        <v>0</v>
      </c>
      <c r="M11575" s="134" t="s">
        <v>25016</v>
      </c>
    </row>
    <row r="11576" spans="1:13" x14ac:dyDescent="0.25">
      <c r="A11576" s="128"/>
      <c r="B11576" s="2"/>
      <c r="C11576" s="139" t="s">
        <v>12317</v>
      </c>
      <c r="D11576" s="124" t="s">
        <v>12318</v>
      </c>
      <c r="E11576" s="118" t="s">
        <v>48</v>
      </c>
      <c r="F11576" s="124" t="s">
        <v>35249</v>
      </c>
      <c r="G11576" s="118" t="s">
        <v>34659</v>
      </c>
      <c r="H11576" s="137">
        <v>46078</v>
      </c>
      <c r="I11576" s="119">
        <v>350</v>
      </c>
      <c r="J11576" s="129"/>
      <c r="K11576" s="129"/>
      <c r="L11576" s="129">
        <v>0</v>
      </c>
      <c r="M11576" s="134" t="s">
        <v>25017</v>
      </c>
    </row>
    <row r="11577" spans="1:13" x14ac:dyDescent="0.25">
      <c r="A11577" s="128"/>
      <c r="B11577" s="2"/>
      <c r="C11577" s="139" t="s">
        <v>12319</v>
      </c>
      <c r="D11577" s="124" t="s">
        <v>12320</v>
      </c>
      <c r="E11577" s="118" t="s">
        <v>48</v>
      </c>
      <c r="F11577" s="124" t="s">
        <v>35249</v>
      </c>
      <c r="G11577" s="118" t="s">
        <v>34659</v>
      </c>
      <c r="H11577" s="137">
        <v>42419</v>
      </c>
      <c r="I11577" s="119">
        <v>180</v>
      </c>
      <c r="J11577" s="129"/>
      <c r="K11577" s="129"/>
      <c r="L11577" s="129">
        <v>0</v>
      </c>
      <c r="M11577" s="134" t="s">
        <v>25018</v>
      </c>
    </row>
    <row r="11578" spans="1:13" x14ac:dyDescent="0.25">
      <c r="A11578" s="128"/>
      <c r="B11578" s="2"/>
      <c r="C11578" s="139" t="s">
        <v>12321</v>
      </c>
      <c r="D11578" s="124" t="s">
        <v>12322</v>
      </c>
      <c r="E11578" s="118" t="s">
        <v>48</v>
      </c>
      <c r="F11578" s="124" t="s">
        <v>35249</v>
      </c>
      <c r="G11578" s="118" t="s">
        <v>34659</v>
      </c>
      <c r="H11578" s="137">
        <v>41480</v>
      </c>
      <c r="I11578" s="119">
        <v>130</v>
      </c>
      <c r="J11578" s="129"/>
      <c r="K11578" s="129"/>
      <c r="L11578" s="129">
        <v>0</v>
      </c>
      <c r="M11578" s="134" t="s">
        <v>25019</v>
      </c>
    </row>
    <row r="11579" spans="1:13" x14ac:dyDescent="0.25">
      <c r="A11579" s="128"/>
      <c r="B11579" s="2"/>
      <c r="C11579" s="139" t="s">
        <v>12323</v>
      </c>
      <c r="D11579" s="124" t="s">
        <v>12324</v>
      </c>
      <c r="E11579" s="118" t="s">
        <v>48</v>
      </c>
      <c r="F11579" s="124" t="s">
        <v>35249</v>
      </c>
      <c r="G11579" s="118" t="s">
        <v>34659</v>
      </c>
      <c r="H11579" s="137"/>
      <c r="I11579" s="119"/>
      <c r="J11579" s="129"/>
      <c r="K11579" s="129"/>
      <c r="L11579" s="129">
        <v>0</v>
      </c>
      <c r="M11579" s="134" t="s">
        <v>25020</v>
      </c>
    </row>
    <row r="11580" spans="1:13" x14ac:dyDescent="0.25">
      <c r="A11580" s="128"/>
      <c r="B11580" s="2"/>
      <c r="C11580" s="139" t="s">
        <v>12325</v>
      </c>
      <c r="D11580" s="124" t="s">
        <v>12326</v>
      </c>
      <c r="E11580" s="118" t="s">
        <v>48</v>
      </c>
      <c r="F11580" s="124" t="s">
        <v>35249</v>
      </c>
      <c r="G11580" s="118" t="s">
        <v>34659</v>
      </c>
      <c r="H11580" s="137">
        <v>44811</v>
      </c>
      <c r="I11580" s="119">
        <v>340</v>
      </c>
      <c r="J11580" s="129"/>
      <c r="K11580" s="129"/>
      <c r="L11580" s="129">
        <v>0</v>
      </c>
      <c r="M11580" s="134"/>
    </row>
    <row r="11581" spans="1:13" x14ac:dyDescent="0.25">
      <c r="A11581" s="128"/>
      <c r="B11581" s="2"/>
      <c r="C11581" s="139" t="s">
        <v>42256</v>
      </c>
      <c r="D11581" s="124" t="s">
        <v>42257</v>
      </c>
      <c r="E11581" s="118" t="s">
        <v>48</v>
      </c>
      <c r="F11581" s="124" t="s">
        <v>35249</v>
      </c>
      <c r="G11581" s="118" t="s">
        <v>2</v>
      </c>
      <c r="H11581" s="137">
        <v>45834</v>
      </c>
      <c r="I11581" s="119">
        <v>320</v>
      </c>
      <c r="J11581" s="129"/>
      <c r="K11581" s="129"/>
      <c r="L11581" s="129">
        <v>0</v>
      </c>
      <c r="M11581" s="134" t="s">
        <v>29121</v>
      </c>
    </row>
    <row r="11582" spans="1:13" x14ac:dyDescent="0.25">
      <c r="A11582" s="128"/>
      <c r="B11582" s="2"/>
      <c r="C11582" s="139" t="s">
        <v>34957</v>
      </c>
      <c r="D11582" s="124" t="s">
        <v>34958</v>
      </c>
      <c r="E11582" s="118" t="s">
        <v>48</v>
      </c>
      <c r="F11582" s="124" t="s">
        <v>35249</v>
      </c>
      <c r="G11582" s="118" t="s">
        <v>2</v>
      </c>
      <c r="H11582" s="137">
        <v>45534</v>
      </c>
      <c r="I11582" s="119">
        <v>195</v>
      </c>
      <c r="J11582" s="129"/>
      <c r="K11582" s="129"/>
      <c r="L11582" s="129">
        <v>0</v>
      </c>
      <c r="M11582" s="134"/>
    </row>
    <row r="11583" spans="1:13" x14ac:dyDescent="0.25">
      <c r="A11583" s="128"/>
      <c r="B11583" s="2"/>
      <c r="C11583" s="139" t="s">
        <v>42258</v>
      </c>
      <c r="D11583" s="124" t="s">
        <v>42259</v>
      </c>
      <c r="E11583" s="118" t="s">
        <v>48</v>
      </c>
      <c r="F11583" s="124" t="s">
        <v>35249</v>
      </c>
      <c r="G11583" s="118" t="s">
        <v>2</v>
      </c>
      <c r="H11583" s="137">
        <v>46078</v>
      </c>
      <c r="I11583" s="119">
        <v>250</v>
      </c>
      <c r="J11583" s="129"/>
      <c r="K11583" s="129"/>
      <c r="L11583" s="129">
        <v>0</v>
      </c>
      <c r="M11583" s="134" t="s">
        <v>29136</v>
      </c>
    </row>
    <row r="11584" spans="1:13" x14ac:dyDescent="0.25">
      <c r="A11584" s="128"/>
      <c r="B11584" s="2"/>
      <c r="C11584" s="139" t="s">
        <v>35404</v>
      </c>
      <c r="D11584" s="124" t="s">
        <v>35405</v>
      </c>
      <c r="E11584" s="118" t="s">
        <v>48</v>
      </c>
      <c r="F11584" s="124" t="s">
        <v>35249</v>
      </c>
      <c r="G11584" s="118" t="s">
        <v>2</v>
      </c>
      <c r="H11584" s="137">
        <v>45594</v>
      </c>
      <c r="I11584" s="119">
        <v>195</v>
      </c>
      <c r="J11584" s="129"/>
      <c r="K11584" s="129"/>
      <c r="L11584" s="129">
        <v>0</v>
      </c>
      <c r="M11584" s="134" t="s">
        <v>28942</v>
      </c>
    </row>
    <row r="11585" spans="1:13" x14ac:dyDescent="0.25">
      <c r="A11585" s="128"/>
      <c r="B11585" s="2"/>
      <c r="C11585" s="139" t="s">
        <v>35054</v>
      </c>
      <c r="D11585" s="124" t="s">
        <v>35055</v>
      </c>
      <c r="E11585" s="118" t="s">
        <v>48</v>
      </c>
      <c r="F11585" s="124" t="s">
        <v>35249</v>
      </c>
      <c r="G11585" s="118" t="s">
        <v>2</v>
      </c>
      <c r="H11585" s="137">
        <v>46108</v>
      </c>
      <c r="I11585" s="119">
        <v>340</v>
      </c>
      <c r="J11585" s="129"/>
      <c r="K11585" s="129"/>
      <c r="L11585" s="129">
        <v>0</v>
      </c>
      <c r="M11585" s="134" t="s">
        <v>25021</v>
      </c>
    </row>
    <row r="11586" spans="1:13" x14ac:dyDescent="0.25">
      <c r="A11586" s="128"/>
      <c r="B11586" s="2"/>
      <c r="C11586" s="139" t="s">
        <v>42260</v>
      </c>
      <c r="D11586" s="124" t="s">
        <v>42261</v>
      </c>
      <c r="E11586" s="118" t="s">
        <v>48</v>
      </c>
      <c r="F11586" s="124" t="s">
        <v>35249</v>
      </c>
      <c r="G11586" s="118" t="s">
        <v>2</v>
      </c>
      <c r="H11586" s="137">
        <v>45834</v>
      </c>
      <c r="I11586" s="119">
        <v>320</v>
      </c>
      <c r="J11586" s="129"/>
      <c r="K11586" s="129"/>
      <c r="L11586" s="129">
        <v>0</v>
      </c>
      <c r="M11586" s="134" t="s">
        <v>25022</v>
      </c>
    </row>
    <row r="11587" spans="1:13" x14ac:dyDescent="0.25">
      <c r="A11587" s="128"/>
      <c r="B11587" s="2"/>
      <c r="C11587" s="139" t="s">
        <v>35407</v>
      </c>
      <c r="D11587" s="124" t="s">
        <v>35408</v>
      </c>
      <c r="E11587" s="118" t="s">
        <v>48</v>
      </c>
      <c r="F11587" s="124" t="s">
        <v>35249</v>
      </c>
      <c r="G11587" s="118" t="s">
        <v>2</v>
      </c>
      <c r="H11587" s="137">
        <v>45569</v>
      </c>
      <c r="I11587" s="119">
        <v>195</v>
      </c>
      <c r="J11587" s="129"/>
      <c r="K11587" s="129"/>
      <c r="L11587" s="129">
        <v>0</v>
      </c>
      <c r="M11587" s="134"/>
    </row>
    <row r="11588" spans="1:13" x14ac:dyDescent="0.25">
      <c r="A11588" s="128"/>
      <c r="B11588" s="2"/>
      <c r="C11588" s="139" t="s">
        <v>35410</v>
      </c>
      <c r="D11588" s="124" t="s">
        <v>35411</v>
      </c>
      <c r="E11588" s="118" t="s">
        <v>48</v>
      </c>
      <c r="F11588" s="124" t="s">
        <v>35249</v>
      </c>
      <c r="G11588" s="118" t="s">
        <v>2</v>
      </c>
      <c r="H11588" s="137">
        <v>45980</v>
      </c>
      <c r="I11588" s="119">
        <v>195</v>
      </c>
      <c r="J11588" s="129"/>
      <c r="K11588" s="129"/>
      <c r="L11588" s="129">
        <v>0</v>
      </c>
      <c r="M11588" s="134" t="s">
        <v>25023</v>
      </c>
    </row>
    <row r="11589" spans="1:13" x14ac:dyDescent="0.25">
      <c r="A11589" s="128"/>
      <c r="B11589" s="2"/>
      <c r="C11589" s="139" t="s">
        <v>35028</v>
      </c>
      <c r="D11589" s="124" t="s">
        <v>35029</v>
      </c>
      <c r="E11589" s="118" t="s">
        <v>48</v>
      </c>
      <c r="F11589" s="124" t="s">
        <v>35249</v>
      </c>
      <c r="G11589" s="118" t="s">
        <v>58</v>
      </c>
      <c r="H11589" s="137">
        <v>45607</v>
      </c>
      <c r="I11589" s="119">
        <v>195</v>
      </c>
      <c r="J11589" s="129"/>
      <c r="K11589" s="129"/>
      <c r="L11589" s="129">
        <v>0</v>
      </c>
      <c r="M11589" s="134" t="s">
        <v>29487</v>
      </c>
    </row>
    <row r="11590" spans="1:13" x14ac:dyDescent="0.25">
      <c r="A11590" s="128"/>
      <c r="B11590" s="2"/>
      <c r="C11590" s="139" t="s">
        <v>31968</v>
      </c>
      <c r="D11590" s="124" t="s">
        <v>31969</v>
      </c>
      <c r="E11590" s="118" t="s">
        <v>48</v>
      </c>
      <c r="F11590" s="124" t="s">
        <v>35249</v>
      </c>
      <c r="G11590" s="118" t="s">
        <v>34659</v>
      </c>
      <c r="H11590" s="137"/>
      <c r="I11590" s="119"/>
      <c r="J11590" s="129"/>
      <c r="K11590" s="129"/>
      <c r="L11590" s="129">
        <v>0</v>
      </c>
      <c r="M11590" s="134" t="s">
        <v>25024</v>
      </c>
    </row>
    <row r="11591" spans="1:13" x14ac:dyDescent="0.25">
      <c r="A11591" s="128"/>
      <c r="B11591" s="2"/>
      <c r="C11591" s="139" t="s">
        <v>33028</v>
      </c>
      <c r="D11591" s="124" t="s">
        <v>33029</v>
      </c>
      <c r="E11591" s="118" t="s">
        <v>48</v>
      </c>
      <c r="F11591" s="124" t="s">
        <v>35249</v>
      </c>
      <c r="G11591" s="118" t="s">
        <v>58</v>
      </c>
      <c r="H11591" s="137"/>
      <c r="I11591" s="119"/>
      <c r="J11591" s="129"/>
      <c r="K11591" s="129"/>
      <c r="L11591" s="129">
        <v>0</v>
      </c>
      <c r="M11591" s="134" t="s">
        <v>25025</v>
      </c>
    </row>
    <row r="11592" spans="1:13" x14ac:dyDescent="0.25">
      <c r="A11592" s="128"/>
      <c r="B11592" s="2"/>
      <c r="C11592" s="139" t="s">
        <v>35003</v>
      </c>
      <c r="D11592" s="124" t="s">
        <v>35004</v>
      </c>
      <c r="E11592" s="118" t="s">
        <v>48</v>
      </c>
      <c r="F11592" s="124" t="s">
        <v>35249</v>
      </c>
      <c r="G11592" s="118" t="s">
        <v>58</v>
      </c>
      <c r="H11592" s="137">
        <v>45398</v>
      </c>
      <c r="I11592" s="119">
        <v>238.79</v>
      </c>
      <c r="J11592" s="129"/>
      <c r="K11592" s="129"/>
      <c r="L11592" s="129">
        <v>0</v>
      </c>
      <c r="M11592" s="134" t="s">
        <v>29339</v>
      </c>
    </row>
    <row r="11593" spans="1:13" x14ac:dyDescent="0.25">
      <c r="A11593" s="128"/>
      <c r="B11593" s="2"/>
      <c r="C11593" s="139" t="s">
        <v>34763</v>
      </c>
      <c r="D11593" s="124" t="s">
        <v>34764</v>
      </c>
      <c r="E11593" s="118" t="s">
        <v>48</v>
      </c>
      <c r="F11593" s="124" t="s">
        <v>35249</v>
      </c>
      <c r="G11593" s="118" t="s">
        <v>58</v>
      </c>
      <c r="H11593" s="137">
        <v>45384</v>
      </c>
      <c r="I11593" s="119">
        <v>245</v>
      </c>
      <c r="J11593" s="129"/>
      <c r="K11593" s="129"/>
      <c r="L11593" s="129">
        <v>0</v>
      </c>
      <c r="M11593" s="134" t="s">
        <v>25026</v>
      </c>
    </row>
    <row r="11594" spans="1:13" x14ac:dyDescent="0.25">
      <c r="A11594" s="128"/>
      <c r="B11594" s="2"/>
      <c r="C11594" s="139" t="s">
        <v>12327</v>
      </c>
      <c r="D11594" s="124" t="s">
        <v>12328</v>
      </c>
      <c r="E11594" s="118" t="s">
        <v>48</v>
      </c>
      <c r="F11594" s="124" t="s">
        <v>35249</v>
      </c>
      <c r="G11594" s="118" t="s">
        <v>34659</v>
      </c>
      <c r="H11594" s="137">
        <v>42899</v>
      </c>
      <c r="I11594" s="119">
        <v>512.5</v>
      </c>
      <c r="J11594" s="129"/>
      <c r="K11594" s="129"/>
      <c r="L11594" s="129">
        <v>0</v>
      </c>
      <c r="M11594" s="134" t="s">
        <v>25027</v>
      </c>
    </row>
    <row r="11595" spans="1:13" x14ac:dyDescent="0.25">
      <c r="A11595" s="128"/>
      <c r="B11595" s="2"/>
      <c r="C11595" s="139" t="s">
        <v>12329</v>
      </c>
      <c r="D11595" s="124" t="s">
        <v>12330</v>
      </c>
      <c r="E11595" s="118" t="s">
        <v>48</v>
      </c>
      <c r="F11595" s="124" t="s">
        <v>35249</v>
      </c>
      <c r="G11595" s="118" t="s">
        <v>34659</v>
      </c>
      <c r="H11595" s="137">
        <v>41617</v>
      </c>
      <c r="I11595" s="119">
        <v>1602.59</v>
      </c>
      <c r="J11595" s="129"/>
      <c r="K11595" s="129"/>
      <c r="L11595" s="129">
        <v>0</v>
      </c>
      <c r="M11595" s="134" t="s">
        <v>25028</v>
      </c>
    </row>
    <row r="11596" spans="1:13" x14ac:dyDescent="0.25">
      <c r="A11596" s="128"/>
      <c r="B11596" s="2"/>
      <c r="C11596" s="139" t="s">
        <v>12331</v>
      </c>
      <c r="D11596" s="124" t="s">
        <v>12332</v>
      </c>
      <c r="E11596" s="118" t="s">
        <v>48</v>
      </c>
      <c r="F11596" s="124" t="s">
        <v>35249</v>
      </c>
      <c r="G11596" s="118" t="s">
        <v>34659</v>
      </c>
      <c r="H11596" s="137">
        <v>41617</v>
      </c>
      <c r="I11596" s="119">
        <v>1602.59</v>
      </c>
      <c r="J11596" s="129"/>
      <c r="K11596" s="129"/>
      <c r="L11596" s="129">
        <v>0</v>
      </c>
      <c r="M11596" s="134" t="s">
        <v>25029</v>
      </c>
    </row>
    <row r="11597" spans="1:13" x14ac:dyDescent="0.25">
      <c r="A11597" s="128"/>
      <c r="B11597" s="2"/>
      <c r="C11597" s="139" t="s">
        <v>35060</v>
      </c>
      <c r="D11597" s="124" t="s">
        <v>35061</v>
      </c>
      <c r="E11597" s="118" t="s">
        <v>48</v>
      </c>
      <c r="F11597" s="124" t="s">
        <v>35249</v>
      </c>
      <c r="G11597" s="118" t="s">
        <v>58</v>
      </c>
      <c r="H11597" s="137">
        <v>45727</v>
      </c>
      <c r="I11597" s="119">
        <v>208.7</v>
      </c>
      <c r="J11597" s="129"/>
      <c r="K11597" s="129"/>
      <c r="L11597" s="129">
        <v>0</v>
      </c>
      <c r="M11597" s="134" t="s">
        <v>25030</v>
      </c>
    </row>
    <row r="11598" spans="1:13" x14ac:dyDescent="0.25">
      <c r="A11598" s="128"/>
      <c r="B11598" s="2"/>
      <c r="C11598" s="139" t="s">
        <v>34766</v>
      </c>
      <c r="D11598" s="124" t="s">
        <v>34767</v>
      </c>
      <c r="E11598" s="118" t="s">
        <v>48</v>
      </c>
      <c r="F11598" s="124" t="s">
        <v>35249</v>
      </c>
      <c r="G11598" s="118" t="s">
        <v>58</v>
      </c>
      <c r="H11598" s="137">
        <v>45418</v>
      </c>
      <c r="I11598" s="119">
        <v>168</v>
      </c>
      <c r="J11598" s="129"/>
      <c r="K11598" s="129"/>
      <c r="L11598" s="129">
        <v>0</v>
      </c>
      <c r="M11598" s="134" t="s">
        <v>25031</v>
      </c>
    </row>
    <row r="11599" spans="1:13" x14ac:dyDescent="0.25">
      <c r="A11599" s="128"/>
      <c r="B11599" s="2"/>
      <c r="C11599" s="139" t="s">
        <v>12333</v>
      </c>
      <c r="D11599" s="124" t="s">
        <v>12334</v>
      </c>
      <c r="E11599" s="118" t="s">
        <v>48</v>
      </c>
      <c r="F11599" s="124" t="s">
        <v>35249</v>
      </c>
      <c r="G11599" s="118" t="s">
        <v>58</v>
      </c>
      <c r="H11599" s="137">
        <v>45054</v>
      </c>
      <c r="I11599" s="119">
        <v>362.61</v>
      </c>
      <c r="J11599" s="129"/>
      <c r="K11599" s="129"/>
      <c r="L11599" s="129">
        <v>0</v>
      </c>
      <c r="M11599" s="134" t="s">
        <v>25032</v>
      </c>
    </row>
    <row r="11600" spans="1:13" x14ac:dyDescent="0.25">
      <c r="A11600" s="128"/>
      <c r="B11600" s="2"/>
      <c r="C11600" s="139" t="s">
        <v>12335</v>
      </c>
      <c r="D11600" s="124" t="s">
        <v>12336</v>
      </c>
      <c r="E11600" s="118" t="s">
        <v>48</v>
      </c>
      <c r="F11600" s="124" t="s">
        <v>35249</v>
      </c>
      <c r="G11600" s="118" t="s">
        <v>58</v>
      </c>
      <c r="H11600" s="137">
        <v>42424</v>
      </c>
      <c r="I11600" s="119">
        <v>3195</v>
      </c>
      <c r="J11600" s="129"/>
      <c r="K11600" s="129"/>
      <c r="L11600" s="129">
        <v>0</v>
      </c>
      <c r="M11600" s="134" t="s">
        <v>33417</v>
      </c>
    </row>
    <row r="11601" spans="1:13" x14ac:dyDescent="0.25">
      <c r="A11601" s="128"/>
      <c r="B11601" s="2"/>
      <c r="C11601" s="139" t="s">
        <v>12337</v>
      </c>
      <c r="D11601" s="124" t="s">
        <v>12338</v>
      </c>
      <c r="E11601" s="118" t="s">
        <v>48</v>
      </c>
      <c r="F11601" s="124" t="s">
        <v>35249</v>
      </c>
      <c r="G11601" s="118" t="s">
        <v>58</v>
      </c>
      <c r="H11601" s="137">
        <v>45054</v>
      </c>
      <c r="I11601" s="119">
        <v>362.61</v>
      </c>
      <c r="J11601" s="129"/>
      <c r="K11601" s="129"/>
      <c r="L11601" s="129">
        <v>0</v>
      </c>
      <c r="M11601" s="134" t="s">
        <v>25033</v>
      </c>
    </row>
    <row r="11602" spans="1:13" x14ac:dyDescent="0.25">
      <c r="A11602" s="128"/>
      <c r="B11602" s="2"/>
      <c r="C11602" s="139" t="s">
        <v>12339</v>
      </c>
      <c r="D11602" s="124" t="s">
        <v>12340</v>
      </c>
      <c r="E11602" s="118" t="s">
        <v>48</v>
      </c>
      <c r="F11602" s="124" t="s">
        <v>35249</v>
      </c>
      <c r="G11602" s="118" t="s">
        <v>58</v>
      </c>
      <c r="H11602" s="137">
        <v>42954</v>
      </c>
      <c r="I11602" s="119">
        <v>181.06</v>
      </c>
      <c r="J11602" s="129"/>
      <c r="K11602" s="129"/>
      <c r="L11602" s="129">
        <v>0</v>
      </c>
      <c r="M11602" s="134" t="s">
        <v>25034</v>
      </c>
    </row>
    <row r="11603" spans="1:13" x14ac:dyDescent="0.25">
      <c r="A11603" s="128"/>
      <c r="B11603" s="2"/>
      <c r="C11603" s="139" t="s">
        <v>12341</v>
      </c>
      <c r="D11603" s="124" t="s">
        <v>12342</v>
      </c>
      <c r="E11603" s="118" t="s">
        <v>48</v>
      </c>
      <c r="F11603" s="124" t="s">
        <v>35249</v>
      </c>
      <c r="G11603" s="118" t="s">
        <v>58</v>
      </c>
      <c r="H11603" s="137">
        <v>42954</v>
      </c>
      <c r="I11603" s="119">
        <v>174.9</v>
      </c>
      <c r="J11603" s="129"/>
      <c r="K11603" s="129"/>
      <c r="L11603" s="129">
        <v>0</v>
      </c>
      <c r="M11603" s="134" t="s">
        <v>25035</v>
      </c>
    </row>
    <row r="11604" spans="1:13" x14ac:dyDescent="0.25">
      <c r="A11604" s="128"/>
      <c r="B11604" s="2"/>
      <c r="C11604" s="139" t="s">
        <v>33077</v>
      </c>
      <c r="D11604" s="124" t="s">
        <v>33078</v>
      </c>
      <c r="E11604" s="118" t="s">
        <v>48</v>
      </c>
      <c r="F11604" s="124" t="s">
        <v>35249</v>
      </c>
      <c r="G11604" s="118" t="s">
        <v>58</v>
      </c>
      <c r="H11604" s="137">
        <v>45086</v>
      </c>
      <c r="I11604" s="119">
        <v>363.9</v>
      </c>
      <c r="J11604" s="129"/>
      <c r="K11604" s="129"/>
      <c r="L11604" s="129">
        <v>0</v>
      </c>
      <c r="M11604" s="134" t="s">
        <v>31300</v>
      </c>
    </row>
    <row r="11605" spans="1:13" x14ac:dyDescent="0.25">
      <c r="A11605" s="128"/>
      <c r="B11605" s="2"/>
      <c r="C11605" s="139" t="s">
        <v>12343</v>
      </c>
      <c r="D11605" s="124" t="s">
        <v>12344</v>
      </c>
      <c r="E11605" s="118" t="s">
        <v>48</v>
      </c>
      <c r="F11605" s="124" t="s">
        <v>35249</v>
      </c>
      <c r="G11605" s="118" t="s">
        <v>34659</v>
      </c>
      <c r="H11605" s="137">
        <v>42306</v>
      </c>
      <c r="I11605" s="119">
        <v>11196.47</v>
      </c>
      <c r="J11605" s="129"/>
      <c r="K11605" s="129"/>
      <c r="L11605" s="129">
        <v>0</v>
      </c>
      <c r="M11605" s="134" t="s">
        <v>32006</v>
      </c>
    </row>
    <row r="11606" spans="1:13" x14ac:dyDescent="0.25">
      <c r="A11606" s="128"/>
      <c r="B11606" s="2"/>
      <c r="C11606" s="139" t="s">
        <v>12345</v>
      </c>
      <c r="D11606" s="124" t="s">
        <v>12346</v>
      </c>
      <c r="E11606" s="118" t="s">
        <v>48</v>
      </c>
      <c r="F11606" s="124" t="s">
        <v>35249</v>
      </c>
      <c r="G11606" s="118" t="s">
        <v>34659</v>
      </c>
      <c r="H11606" s="137">
        <v>41473</v>
      </c>
      <c r="I11606" s="119">
        <v>1240.52</v>
      </c>
      <c r="J11606" s="129"/>
      <c r="K11606" s="129"/>
      <c r="L11606" s="129">
        <v>0</v>
      </c>
      <c r="M11606" s="134"/>
    </row>
    <row r="11607" spans="1:13" x14ac:dyDescent="0.25">
      <c r="A11607" s="128"/>
      <c r="B11607" s="2"/>
      <c r="C11607" s="139" t="s">
        <v>12347</v>
      </c>
      <c r="D11607" s="124" t="s">
        <v>12348</v>
      </c>
      <c r="E11607" s="118" t="s">
        <v>48</v>
      </c>
      <c r="F11607" s="124" t="s">
        <v>35249</v>
      </c>
      <c r="G11607" s="118" t="s">
        <v>34659</v>
      </c>
      <c r="H11607" s="137">
        <v>42016</v>
      </c>
      <c r="I11607" s="119">
        <v>1240.52</v>
      </c>
      <c r="J11607" s="129"/>
      <c r="K11607" s="129"/>
      <c r="L11607" s="129">
        <v>0</v>
      </c>
      <c r="M11607" s="134" t="s">
        <v>25036</v>
      </c>
    </row>
    <row r="11608" spans="1:13" x14ac:dyDescent="0.25">
      <c r="A11608" s="128"/>
      <c r="B11608" s="2"/>
      <c r="C11608" s="139" t="s">
        <v>12349</v>
      </c>
      <c r="D11608" s="124" t="s">
        <v>12350</v>
      </c>
      <c r="E11608" s="118" t="s">
        <v>48</v>
      </c>
      <c r="F11608" s="124" t="s">
        <v>35249</v>
      </c>
      <c r="G11608" s="118" t="s">
        <v>34659</v>
      </c>
      <c r="H11608" s="137">
        <v>41473</v>
      </c>
      <c r="I11608" s="119">
        <v>1240.52</v>
      </c>
      <c r="J11608" s="129"/>
      <c r="K11608" s="129"/>
      <c r="L11608" s="129">
        <v>0</v>
      </c>
      <c r="M11608" s="134" t="s">
        <v>25037</v>
      </c>
    </row>
    <row r="11609" spans="1:13" x14ac:dyDescent="0.25">
      <c r="A11609" s="128"/>
      <c r="B11609" s="2"/>
      <c r="C11609" s="139" t="s">
        <v>28845</v>
      </c>
      <c r="D11609" s="124" t="s">
        <v>28846</v>
      </c>
      <c r="E11609" s="118" t="s">
        <v>48</v>
      </c>
      <c r="F11609" s="124" t="s">
        <v>35249</v>
      </c>
      <c r="G11609" s="118" t="s">
        <v>34659</v>
      </c>
      <c r="H11609" s="137"/>
      <c r="I11609" s="119"/>
      <c r="J11609" s="129"/>
      <c r="K11609" s="129"/>
      <c r="L11609" s="129">
        <v>0</v>
      </c>
      <c r="M11609" s="134" t="s">
        <v>25038</v>
      </c>
    </row>
    <row r="11610" spans="1:13" hidden="1" x14ac:dyDescent="0.25">
      <c r="A11610" s="128"/>
      <c r="B11610" s="2"/>
      <c r="C11610" s="139" t="s">
        <v>27625</v>
      </c>
      <c r="D11610" s="124" t="s">
        <v>27626</v>
      </c>
      <c r="E11610" s="118" t="s">
        <v>48</v>
      </c>
      <c r="F11610" s="124" t="s">
        <v>35249</v>
      </c>
      <c r="G11610" s="118" t="s">
        <v>34659</v>
      </c>
      <c r="H11610" s="137"/>
      <c r="I11610" s="119"/>
      <c r="J11610" s="129"/>
      <c r="K11610" s="129"/>
      <c r="L11610" s="129">
        <v>0</v>
      </c>
      <c r="M11610" s="134" t="s">
        <v>25039</v>
      </c>
    </row>
    <row r="11611" spans="1:13" hidden="1" x14ac:dyDescent="0.25">
      <c r="A11611" s="128"/>
      <c r="B11611" s="2"/>
      <c r="C11611" s="139" t="s">
        <v>12351</v>
      </c>
      <c r="D11611" s="124" t="s">
        <v>12352</v>
      </c>
      <c r="E11611" s="118" t="s">
        <v>48</v>
      </c>
      <c r="F11611" s="124" t="s">
        <v>35249</v>
      </c>
      <c r="G11611" s="118" t="s">
        <v>34659</v>
      </c>
      <c r="H11611" s="137">
        <v>41971</v>
      </c>
      <c r="I11611" s="119">
        <v>254</v>
      </c>
      <c r="J11611" s="129"/>
      <c r="K11611" s="129"/>
      <c r="L11611" s="129">
        <v>0</v>
      </c>
      <c r="M11611" s="134" t="s">
        <v>34770</v>
      </c>
    </row>
    <row r="11612" spans="1:13" hidden="1" x14ac:dyDescent="0.25">
      <c r="A11612" s="128"/>
      <c r="B11612" s="2"/>
      <c r="C11612" s="139" t="s">
        <v>12353</v>
      </c>
      <c r="D11612" s="124" t="s">
        <v>12354</v>
      </c>
      <c r="E11612" s="118" t="s">
        <v>48</v>
      </c>
      <c r="F11612" s="124" t="s">
        <v>35249</v>
      </c>
      <c r="G11612" s="118" t="s">
        <v>34659</v>
      </c>
      <c r="H11612" s="137">
        <v>42118</v>
      </c>
      <c r="I11612" s="119">
        <v>97</v>
      </c>
      <c r="J11612" s="129"/>
      <c r="K11612" s="129"/>
      <c r="L11612" s="129">
        <v>0</v>
      </c>
      <c r="M11612" s="134" t="s">
        <v>34773</v>
      </c>
    </row>
    <row r="11613" spans="1:13" hidden="1" x14ac:dyDescent="0.25">
      <c r="A11613" s="128"/>
      <c r="B11613" s="2"/>
      <c r="C11613" s="139" t="s">
        <v>12355</v>
      </c>
      <c r="D11613" s="124" t="s">
        <v>12356</v>
      </c>
      <c r="E11613" s="118" t="s">
        <v>48</v>
      </c>
      <c r="F11613" s="124" t="s">
        <v>35249</v>
      </c>
      <c r="G11613" s="118" t="s">
        <v>34659</v>
      </c>
      <c r="H11613" s="137">
        <v>42067</v>
      </c>
      <c r="I11613" s="119">
        <v>185</v>
      </c>
      <c r="J11613" s="129"/>
      <c r="K11613" s="129"/>
      <c r="L11613" s="129">
        <v>0</v>
      </c>
      <c r="M11613" s="134" t="s">
        <v>30694</v>
      </c>
    </row>
    <row r="11614" spans="1:13" hidden="1" x14ac:dyDescent="0.25">
      <c r="A11614" s="128"/>
      <c r="B11614" s="2"/>
      <c r="C11614" s="139" t="s">
        <v>28212</v>
      </c>
      <c r="D11614" s="124" t="s">
        <v>28213</v>
      </c>
      <c r="E11614" s="118" t="s">
        <v>48</v>
      </c>
      <c r="F11614" s="124" t="s">
        <v>35249</v>
      </c>
      <c r="G11614" s="118" t="s">
        <v>34659</v>
      </c>
      <c r="H11614" s="137"/>
      <c r="I11614" s="119"/>
      <c r="J11614" s="129"/>
      <c r="K11614" s="129"/>
      <c r="L11614" s="129">
        <v>0</v>
      </c>
      <c r="M11614" s="134" t="s">
        <v>25040</v>
      </c>
    </row>
    <row r="11615" spans="1:13" hidden="1" x14ac:dyDescent="0.25">
      <c r="A11615" s="128"/>
      <c r="B11615" s="2"/>
      <c r="C11615" s="139" t="s">
        <v>12357</v>
      </c>
      <c r="D11615" s="124" t="s">
        <v>12358</v>
      </c>
      <c r="E11615" s="118" t="s">
        <v>48</v>
      </c>
      <c r="F11615" s="124" t="s">
        <v>35249</v>
      </c>
      <c r="G11615" s="118" t="s">
        <v>34659</v>
      </c>
      <c r="H11615" s="137">
        <v>41312</v>
      </c>
      <c r="I11615" s="119">
        <v>92.4</v>
      </c>
      <c r="J11615" s="129"/>
      <c r="K11615" s="129"/>
      <c r="L11615" s="129">
        <v>0</v>
      </c>
      <c r="M11615" s="134" t="s">
        <v>30604</v>
      </c>
    </row>
    <row r="11616" spans="1:13" hidden="1" x14ac:dyDescent="0.25">
      <c r="A11616" s="128"/>
      <c r="B11616" s="2"/>
      <c r="C11616" s="139" t="s">
        <v>12359</v>
      </c>
      <c r="D11616" s="124" t="s">
        <v>12360</v>
      </c>
      <c r="E11616" s="118" t="s">
        <v>48</v>
      </c>
      <c r="F11616" s="124" t="s">
        <v>35249</v>
      </c>
      <c r="G11616" s="118" t="s">
        <v>34659</v>
      </c>
      <c r="H11616" s="137">
        <v>42090</v>
      </c>
      <c r="I11616" s="119">
        <v>42</v>
      </c>
      <c r="J11616" s="129"/>
      <c r="K11616" s="129"/>
      <c r="L11616" s="129">
        <v>0</v>
      </c>
      <c r="M11616" s="134" t="s">
        <v>25041</v>
      </c>
    </row>
    <row r="11617" spans="1:13" hidden="1" x14ac:dyDescent="0.25">
      <c r="A11617" s="128"/>
      <c r="B11617" s="2"/>
      <c r="C11617" s="139" t="s">
        <v>12361</v>
      </c>
      <c r="D11617" s="124" t="s">
        <v>12362</v>
      </c>
      <c r="E11617" s="118" t="s">
        <v>48</v>
      </c>
      <c r="F11617" s="124" t="s">
        <v>35249</v>
      </c>
      <c r="G11617" s="118" t="s">
        <v>34659</v>
      </c>
      <c r="H11617" s="137">
        <v>41939</v>
      </c>
      <c r="I11617" s="119">
        <v>665.64</v>
      </c>
      <c r="J11617" s="129"/>
      <c r="K11617" s="129"/>
      <c r="L11617" s="129">
        <v>0</v>
      </c>
      <c r="M11617" s="134" t="s">
        <v>25042</v>
      </c>
    </row>
    <row r="11618" spans="1:13" hidden="1" x14ac:dyDescent="0.25">
      <c r="A11618" s="128"/>
      <c r="B11618" s="2"/>
      <c r="C11618" s="139" t="s">
        <v>12363</v>
      </c>
      <c r="D11618" s="124" t="s">
        <v>12364</v>
      </c>
      <c r="E11618" s="118" t="s">
        <v>48</v>
      </c>
      <c r="F11618" s="124" t="s">
        <v>35249</v>
      </c>
      <c r="G11618" s="118" t="s">
        <v>34659</v>
      </c>
      <c r="H11618" s="137">
        <v>41939</v>
      </c>
      <c r="I11618" s="119">
        <v>481.32</v>
      </c>
      <c r="J11618" s="129"/>
      <c r="K11618" s="129"/>
      <c r="L11618" s="129">
        <v>0</v>
      </c>
      <c r="M11618" s="134" t="s">
        <v>25043</v>
      </c>
    </row>
    <row r="11619" spans="1:13" hidden="1" x14ac:dyDescent="0.25">
      <c r="A11619" s="128"/>
      <c r="B11619" s="2"/>
      <c r="C11619" s="139" t="s">
        <v>12365</v>
      </c>
      <c r="D11619" s="124" t="s">
        <v>12366</v>
      </c>
      <c r="E11619" s="118" t="s">
        <v>48</v>
      </c>
      <c r="F11619" s="124" t="s">
        <v>35249</v>
      </c>
      <c r="G11619" s="118" t="s">
        <v>34659</v>
      </c>
      <c r="H11619" s="137">
        <v>41939</v>
      </c>
      <c r="I11619" s="119">
        <v>481.32</v>
      </c>
      <c r="J11619" s="129"/>
      <c r="K11619" s="129"/>
      <c r="L11619" s="129">
        <v>0</v>
      </c>
      <c r="M11619" s="134" t="s">
        <v>25044</v>
      </c>
    </row>
    <row r="11620" spans="1:13" hidden="1" x14ac:dyDescent="0.25">
      <c r="A11620" s="128"/>
      <c r="B11620" s="2"/>
      <c r="C11620" s="139" t="s">
        <v>12367</v>
      </c>
      <c r="D11620" s="124" t="s">
        <v>12368</v>
      </c>
      <c r="E11620" s="118" t="s">
        <v>48</v>
      </c>
      <c r="F11620" s="124" t="s">
        <v>35249</v>
      </c>
      <c r="G11620" s="118" t="s">
        <v>12369</v>
      </c>
      <c r="H11620" s="137">
        <v>42118</v>
      </c>
      <c r="I11620" s="119">
        <v>429</v>
      </c>
      <c r="J11620" s="129"/>
      <c r="K11620" s="129"/>
      <c r="L11620" s="129">
        <v>0</v>
      </c>
      <c r="M11620" s="134" t="s">
        <v>35047</v>
      </c>
    </row>
    <row r="11621" spans="1:13" hidden="1" x14ac:dyDescent="0.25">
      <c r="A11621" s="128"/>
      <c r="B11621" s="2"/>
      <c r="C11621" s="139" t="s">
        <v>12370</v>
      </c>
      <c r="D11621" s="124" t="s">
        <v>12371</v>
      </c>
      <c r="E11621" s="118" t="s">
        <v>48</v>
      </c>
      <c r="F11621" s="124" t="s">
        <v>35249</v>
      </c>
      <c r="G11621" s="118" t="s">
        <v>34659</v>
      </c>
      <c r="H11621" s="137">
        <v>41885</v>
      </c>
      <c r="I11621" s="119">
        <v>225</v>
      </c>
      <c r="J11621" s="129"/>
      <c r="K11621" s="129"/>
      <c r="L11621" s="129">
        <v>0</v>
      </c>
      <c r="M11621" s="134" t="s">
        <v>25045</v>
      </c>
    </row>
    <row r="11622" spans="1:13" hidden="1" x14ac:dyDescent="0.25">
      <c r="A11622" s="128"/>
      <c r="B11622" s="2"/>
      <c r="C11622" s="139" t="s">
        <v>12372</v>
      </c>
      <c r="D11622" s="124" t="s">
        <v>12373</v>
      </c>
      <c r="E11622" s="118" t="s">
        <v>48</v>
      </c>
      <c r="F11622" s="124" t="s">
        <v>35249</v>
      </c>
      <c r="G11622" s="118" t="s">
        <v>34659</v>
      </c>
      <c r="H11622" s="137"/>
      <c r="I11622" s="119"/>
      <c r="J11622" s="129"/>
      <c r="K11622" s="129"/>
      <c r="L11622" s="129">
        <v>0</v>
      </c>
      <c r="M11622" s="134" t="s">
        <v>30878</v>
      </c>
    </row>
    <row r="11623" spans="1:13" hidden="1" x14ac:dyDescent="0.25">
      <c r="A11623" s="128"/>
      <c r="B11623" s="2"/>
      <c r="C11623" s="139" t="s">
        <v>12374</v>
      </c>
      <c r="D11623" s="124" t="s">
        <v>12375</v>
      </c>
      <c r="E11623" s="118" t="s">
        <v>48</v>
      </c>
      <c r="F11623" s="124" t="s">
        <v>35249</v>
      </c>
      <c r="G11623" s="118" t="s">
        <v>34659</v>
      </c>
      <c r="H11623" s="137">
        <v>41936</v>
      </c>
      <c r="I11623" s="119">
        <v>215</v>
      </c>
      <c r="J11623" s="129"/>
      <c r="K11623" s="129"/>
      <c r="L11623" s="129">
        <v>0</v>
      </c>
      <c r="M11623" s="134" t="s">
        <v>25046</v>
      </c>
    </row>
    <row r="11624" spans="1:13" hidden="1" x14ac:dyDescent="0.25">
      <c r="A11624" s="128"/>
      <c r="B11624" s="2"/>
      <c r="C11624" s="139" t="s">
        <v>12376</v>
      </c>
      <c r="D11624" s="124" t="s">
        <v>12377</v>
      </c>
      <c r="E11624" s="118" t="s">
        <v>48</v>
      </c>
      <c r="F11624" s="124" t="s">
        <v>35249</v>
      </c>
      <c r="G11624" s="118" t="s">
        <v>34659</v>
      </c>
      <c r="H11624" s="137">
        <v>42067</v>
      </c>
      <c r="I11624" s="119">
        <v>210</v>
      </c>
      <c r="J11624" s="129"/>
      <c r="K11624" s="129"/>
      <c r="L11624" s="129">
        <v>0</v>
      </c>
      <c r="M11624" s="134" t="s">
        <v>29297</v>
      </c>
    </row>
    <row r="11625" spans="1:13" hidden="1" x14ac:dyDescent="0.25">
      <c r="A11625" s="128"/>
      <c r="B11625" s="2"/>
      <c r="C11625" s="139" t="s">
        <v>12378</v>
      </c>
      <c r="D11625" s="124" t="s">
        <v>12379</v>
      </c>
      <c r="E11625" s="118" t="s">
        <v>48</v>
      </c>
      <c r="F11625" s="124" t="s">
        <v>35249</v>
      </c>
      <c r="G11625" s="118" t="s">
        <v>34659</v>
      </c>
      <c r="H11625" s="137"/>
      <c r="I11625" s="119"/>
      <c r="J11625" s="129"/>
      <c r="K11625" s="129"/>
      <c r="L11625" s="129">
        <v>0</v>
      </c>
      <c r="M11625" s="134" t="s">
        <v>25046</v>
      </c>
    </row>
    <row r="11626" spans="1:13" hidden="1" x14ac:dyDescent="0.25">
      <c r="A11626" s="128"/>
      <c r="B11626" s="2"/>
      <c r="C11626" s="139" t="s">
        <v>12380</v>
      </c>
      <c r="D11626" s="124" t="s">
        <v>12381</v>
      </c>
      <c r="E11626" s="118" t="s">
        <v>48</v>
      </c>
      <c r="F11626" s="124" t="s">
        <v>35249</v>
      </c>
      <c r="G11626" s="118" t="s">
        <v>12369</v>
      </c>
      <c r="H11626" s="137">
        <v>42118</v>
      </c>
      <c r="I11626" s="119">
        <v>93</v>
      </c>
      <c r="J11626" s="129"/>
      <c r="K11626" s="129"/>
      <c r="L11626" s="129">
        <v>0</v>
      </c>
      <c r="M11626" s="134" t="s">
        <v>30010</v>
      </c>
    </row>
    <row r="11627" spans="1:13" hidden="1" x14ac:dyDescent="0.25">
      <c r="A11627" s="128"/>
      <c r="B11627" s="2"/>
      <c r="C11627" s="139" t="s">
        <v>12382</v>
      </c>
      <c r="D11627" s="124" t="s">
        <v>12383</v>
      </c>
      <c r="E11627" s="118" t="s">
        <v>48</v>
      </c>
      <c r="F11627" s="124" t="s">
        <v>35249</v>
      </c>
      <c r="G11627" s="118" t="s">
        <v>34659</v>
      </c>
      <c r="H11627" s="137">
        <v>41968</v>
      </c>
      <c r="I11627" s="119">
        <v>183.4</v>
      </c>
      <c r="J11627" s="129"/>
      <c r="K11627" s="129"/>
      <c r="L11627" s="129">
        <v>0</v>
      </c>
      <c r="M11627" s="134" t="s">
        <v>25047</v>
      </c>
    </row>
    <row r="11628" spans="1:13" hidden="1" x14ac:dyDescent="0.25">
      <c r="A11628" s="128"/>
      <c r="B11628" s="2"/>
      <c r="C11628" s="139" t="s">
        <v>32861</v>
      </c>
      <c r="D11628" s="124" t="s">
        <v>32862</v>
      </c>
      <c r="E11628" s="118" t="s">
        <v>48</v>
      </c>
      <c r="F11628" s="124" t="s">
        <v>35249</v>
      </c>
      <c r="G11628" s="118" t="s">
        <v>34659</v>
      </c>
      <c r="H11628" s="137"/>
      <c r="I11628" s="119"/>
      <c r="J11628" s="129"/>
      <c r="K11628" s="129"/>
      <c r="L11628" s="129">
        <v>0</v>
      </c>
      <c r="M11628" s="134" t="s">
        <v>25048</v>
      </c>
    </row>
    <row r="11629" spans="1:13" hidden="1" x14ac:dyDescent="0.25">
      <c r="A11629" s="128"/>
      <c r="B11629" s="2"/>
      <c r="C11629" s="139" t="s">
        <v>12384</v>
      </c>
      <c r="D11629" s="124" t="s">
        <v>12385</v>
      </c>
      <c r="E11629" s="118" t="s">
        <v>48</v>
      </c>
      <c r="F11629" s="124" t="s">
        <v>35249</v>
      </c>
      <c r="G11629" s="118" t="s">
        <v>34659</v>
      </c>
      <c r="H11629" s="137"/>
      <c r="I11629" s="119"/>
      <c r="J11629" s="129"/>
      <c r="K11629" s="129"/>
      <c r="L11629" s="129">
        <v>0</v>
      </c>
      <c r="M11629" s="134" t="s">
        <v>25049</v>
      </c>
    </row>
    <row r="11630" spans="1:13" hidden="1" x14ac:dyDescent="0.25">
      <c r="A11630" s="128"/>
      <c r="B11630" s="2"/>
      <c r="C11630" s="139" t="s">
        <v>12386</v>
      </c>
      <c r="D11630" s="124" t="s">
        <v>12387</v>
      </c>
      <c r="E11630" s="118" t="s">
        <v>48</v>
      </c>
      <c r="F11630" s="124" t="s">
        <v>35249</v>
      </c>
      <c r="G11630" s="118" t="s">
        <v>34659</v>
      </c>
      <c r="H11630" s="137">
        <v>42082</v>
      </c>
      <c r="I11630" s="119">
        <v>150</v>
      </c>
      <c r="J11630" s="129"/>
      <c r="K11630" s="129"/>
      <c r="L11630" s="129">
        <v>0</v>
      </c>
      <c r="M11630" s="134"/>
    </row>
    <row r="11631" spans="1:13" hidden="1" x14ac:dyDescent="0.25">
      <c r="A11631" s="128"/>
      <c r="B11631" s="2"/>
      <c r="C11631" s="139" t="s">
        <v>12388</v>
      </c>
      <c r="D11631" s="124" t="s">
        <v>12389</v>
      </c>
      <c r="E11631" s="118" t="s">
        <v>48</v>
      </c>
      <c r="F11631" s="124" t="s">
        <v>35249</v>
      </c>
      <c r="G11631" s="118" t="s">
        <v>34659</v>
      </c>
      <c r="H11631" s="137">
        <v>41936</v>
      </c>
      <c r="I11631" s="119">
        <v>97</v>
      </c>
      <c r="J11631" s="129"/>
      <c r="K11631" s="129"/>
      <c r="L11631" s="129">
        <v>0</v>
      </c>
      <c r="M11631" s="134" t="s">
        <v>25050</v>
      </c>
    </row>
    <row r="11632" spans="1:13" hidden="1" x14ac:dyDescent="0.25">
      <c r="A11632" s="128"/>
      <c r="B11632" s="2"/>
      <c r="C11632" s="139" t="s">
        <v>12390</v>
      </c>
      <c r="D11632" s="124" t="s">
        <v>12391</v>
      </c>
      <c r="E11632" s="118" t="s">
        <v>48</v>
      </c>
      <c r="F11632" s="124" t="s">
        <v>35249</v>
      </c>
      <c r="G11632" s="118" t="s">
        <v>34659</v>
      </c>
      <c r="H11632" s="137"/>
      <c r="I11632" s="119"/>
      <c r="J11632" s="129"/>
      <c r="K11632" s="129"/>
      <c r="L11632" s="129">
        <v>0</v>
      </c>
      <c r="M11632" s="134" t="s">
        <v>30254</v>
      </c>
    </row>
    <row r="11633" spans="1:13" hidden="1" x14ac:dyDescent="0.25">
      <c r="A11633" s="128"/>
      <c r="B11633" s="2"/>
      <c r="C11633" s="139" t="s">
        <v>12392</v>
      </c>
      <c r="D11633" s="124" t="s">
        <v>12393</v>
      </c>
      <c r="E11633" s="118" t="s">
        <v>48</v>
      </c>
      <c r="F11633" s="124" t="s">
        <v>35249</v>
      </c>
      <c r="G11633" s="118" t="s">
        <v>34659</v>
      </c>
      <c r="H11633" s="137"/>
      <c r="I11633" s="119"/>
      <c r="J11633" s="129"/>
      <c r="K11633" s="129"/>
      <c r="L11633" s="129">
        <v>0</v>
      </c>
      <c r="M11633" s="134" t="s">
        <v>25051</v>
      </c>
    </row>
    <row r="11634" spans="1:13" hidden="1" x14ac:dyDescent="0.25">
      <c r="A11634" s="128"/>
      <c r="B11634" s="2"/>
      <c r="C11634" s="139" t="s">
        <v>12394</v>
      </c>
      <c r="D11634" s="124" t="s">
        <v>12395</v>
      </c>
      <c r="E11634" s="118" t="s">
        <v>48</v>
      </c>
      <c r="F11634" s="124" t="s">
        <v>35249</v>
      </c>
      <c r="G11634" s="118" t="s">
        <v>34659</v>
      </c>
      <c r="H11634" s="137"/>
      <c r="I11634" s="119"/>
      <c r="J11634" s="129"/>
      <c r="K11634" s="129"/>
      <c r="L11634" s="129">
        <v>0</v>
      </c>
      <c r="M11634" s="134" t="s">
        <v>29511</v>
      </c>
    </row>
    <row r="11635" spans="1:13" hidden="1" x14ac:dyDescent="0.25">
      <c r="A11635" s="128"/>
      <c r="B11635" s="2"/>
      <c r="C11635" s="139" t="s">
        <v>12396</v>
      </c>
      <c r="D11635" s="124" t="s">
        <v>12397</v>
      </c>
      <c r="E11635" s="118" t="s">
        <v>48</v>
      </c>
      <c r="F11635" s="124" t="s">
        <v>35249</v>
      </c>
      <c r="G11635" s="118" t="s">
        <v>34659</v>
      </c>
      <c r="H11635" s="137"/>
      <c r="I11635" s="119"/>
      <c r="J11635" s="129"/>
      <c r="K11635" s="129"/>
      <c r="L11635" s="129">
        <v>0</v>
      </c>
      <c r="M11635" s="134" t="s">
        <v>24196</v>
      </c>
    </row>
    <row r="11636" spans="1:13" hidden="1" x14ac:dyDescent="0.25">
      <c r="A11636" s="128"/>
      <c r="B11636" s="2"/>
      <c r="C11636" s="139" t="s">
        <v>12398</v>
      </c>
      <c r="D11636" s="124" t="s">
        <v>12399</v>
      </c>
      <c r="E11636" s="118" t="s">
        <v>48</v>
      </c>
      <c r="F11636" s="124" t="s">
        <v>35249</v>
      </c>
      <c r="G11636" s="118" t="s">
        <v>34659</v>
      </c>
      <c r="H11636" s="137"/>
      <c r="I11636" s="119"/>
      <c r="J11636" s="129"/>
      <c r="K11636" s="129"/>
      <c r="L11636" s="129">
        <v>0</v>
      </c>
      <c r="M11636" s="134" t="s">
        <v>25052</v>
      </c>
    </row>
    <row r="11637" spans="1:13" hidden="1" x14ac:dyDescent="0.25">
      <c r="A11637" s="128"/>
      <c r="B11637" s="2"/>
      <c r="C11637" s="139" t="s">
        <v>12400</v>
      </c>
      <c r="D11637" s="124" t="s">
        <v>12401</v>
      </c>
      <c r="E11637" s="118" t="s">
        <v>48</v>
      </c>
      <c r="F11637" s="124" t="s">
        <v>35249</v>
      </c>
      <c r="G11637" s="118" t="s">
        <v>34659</v>
      </c>
      <c r="H11637" s="137">
        <v>42199</v>
      </c>
      <c r="I11637" s="119">
        <v>1088.44</v>
      </c>
      <c r="J11637" s="129"/>
      <c r="K11637" s="129"/>
      <c r="L11637" s="129">
        <v>0</v>
      </c>
      <c r="M11637" s="134" t="s">
        <v>25053</v>
      </c>
    </row>
    <row r="11638" spans="1:13" hidden="1" x14ac:dyDescent="0.25">
      <c r="A11638" s="128"/>
      <c r="B11638" s="2"/>
      <c r="C11638" s="139" t="s">
        <v>12402</v>
      </c>
      <c r="D11638" s="124" t="s">
        <v>12403</v>
      </c>
      <c r="E11638" s="118" t="s">
        <v>48</v>
      </c>
      <c r="F11638" s="124" t="s">
        <v>35249</v>
      </c>
      <c r="G11638" s="118" t="s">
        <v>34659</v>
      </c>
      <c r="H11638" s="137">
        <v>41968</v>
      </c>
      <c r="I11638" s="119">
        <v>352.9</v>
      </c>
      <c r="J11638" s="129"/>
      <c r="K11638" s="129"/>
      <c r="L11638" s="129">
        <v>0</v>
      </c>
      <c r="M11638" s="134" t="s">
        <v>27609</v>
      </c>
    </row>
    <row r="11639" spans="1:13" hidden="1" x14ac:dyDescent="0.25">
      <c r="A11639" s="128"/>
      <c r="B11639" s="2"/>
      <c r="C11639" s="139" t="s">
        <v>12404</v>
      </c>
      <c r="D11639" s="124" t="s">
        <v>12405</v>
      </c>
      <c r="E11639" s="118" t="s">
        <v>48</v>
      </c>
      <c r="F11639" s="124" t="s">
        <v>35249</v>
      </c>
      <c r="G11639" s="118" t="s">
        <v>34659</v>
      </c>
      <c r="H11639" s="137">
        <v>41801</v>
      </c>
      <c r="I11639" s="119">
        <v>117</v>
      </c>
      <c r="J11639" s="129"/>
      <c r="K11639" s="129"/>
      <c r="L11639" s="129">
        <v>0</v>
      </c>
      <c r="M11639" s="134" t="s">
        <v>29972</v>
      </c>
    </row>
    <row r="11640" spans="1:13" hidden="1" x14ac:dyDescent="0.25">
      <c r="A11640" s="128"/>
      <c r="B11640" s="2"/>
      <c r="C11640" s="139" t="s">
        <v>12406</v>
      </c>
      <c r="D11640" s="124" t="s">
        <v>12407</v>
      </c>
      <c r="E11640" s="118" t="s">
        <v>48</v>
      </c>
      <c r="F11640" s="124" t="s">
        <v>35249</v>
      </c>
      <c r="G11640" s="118" t="s">
        <v>6</v>
      </c>
      <c r="H11640" s="137">
        <v>43439</v>
      </c>
      <c r="I11640" s="119">
        <v>81</v>
      </c>
      <c r="J11640" s="129"/>
      <c r="K11640" s="129"/>
      <c r="L11640" s="129">
        <v>0</v>
      </c>
      <c r="M11640" s="134" t="s">
        <v>28689</v>
      </c>
    </row>
    <row r="11641" spans="1:13" hidden="1" x14ac:dyDescent="0.25">
      <c r="A11641" s="128"/>
      <c r="B11641" s="2"/>
      <c r="C11641" s="139" t="s">
        <v>42262</v>
      </c>
      <c r="D11641" s="124" t="s">
        <v>42263</v>
      </c>
      <c r="E11641" s="118" t="s">
        <v>48</v>
      </c>
      <c r="F11641" s="124" t="s">
        <v>35249</v>
      </c>
      <c r="G11641" s="118" t="s">
        <v>235</v>
      </c>
      <c r="H11641" s="137">
        <v>46087</v>
      </c>
      <c r="I11641" s="119">
        <v>4</v>
      </c>
      <c r="J11641" s="129"/>
      <c r="K11641" s="129"/>
      <c r="L11641" s="129">
        <v>0</v>
      </c>
      <c r="M11641" s="134" t="s">
        <v>31664</v>
      </c>
    </row>
    <row r="11642" spans="1:13" hidden="1" x14ac:dyDescent="0.25">
      <c r="A11642" s="128"/>
      <c r="B11642" s="2"/>
      <c r="C11642" s="139" t="s">
        <v>12408</v>
      </c>
      <c r="D11642" s="124" t="s">
        <v>12409</v>
      </c>
      <c r="E11642" s="118" t="s">
        <v>48</v>
      </c>
      <c r="F11642" s="124" t="s">
        <v>35249</v>
      </c>
      <c r="G11642" s="118" t="s">
        <v>34659</v>
      </c>
      <c r="H11642" s="137">
        <v>41505</v>
      </c>
      <c r="I11642" s="119">
        <v>74</v>
      </c>
      <c r="J11642" s="129"/>
      <c r="K11642" s="129"/>
      <c r="L11642" s="129">
        <v>0</v>
      </c>
      <c r="M11642" s="134" t="s">
        <v>25054</v>
      </c>
    </row>
    <row r="11643" spans="1:13" hidden="1" x14ac:dyDescent="0.25">
      <c r="A11643" s="128"/>
      <c r="B11643" s="2"/>
      <c r="C11643" s="139" t="s">
        <v>12410</v>
      </c>
      <c r="D11643" s="124" t="s">
        <v>12411</v>
      </c>
      <c r="E11643" s="118" t="s">
        <v>48</v>
      </c>
      <c r="F11643" s="124" t="s">
        <v>35249</v>
      </c>
      <c r="G11643" s="118" t="s">
        <v>236</v>
      </c>
      <c r="H11643" s="137">
        <v>41612</v>
      </c>
      <c r="I11643" s="119">
        <v>185</v>
      </c>
      <c r="J11643" s="129"/>
      <c r="K11643" s="129"/>
      <c r="L11643" s="129">
        <v>0</v>
      </c>
      <c r="M11643" s="134" t="s">
        <v>25055</v>
      </c>
    </row>
    <row r="11644" spans="1:13" hidden="1" x14ac:dyDescent="0.25">
      <c r="A11644" s="128"/>
      <c r="B11644" s="2"/>
      <c r="C11644" s="139" t="s">
        <v>12412</v>
      </c>
      <c r="D11644" s="124" t="s">
        <v>12413</v>
      </c>
      <c r="E11644" s="118" t="s">
        <v>48</v>
      </c>
      <c r="F11644" s="124" t="s">
        <v>35249</v>
      </c>
      <c r="G11644" s="118" t="s">
        <v>236</v>
      </c>
      <c r="H11644" s="137">
        <v>42711</v>
      </c>
      <c r="I11644" s="119">
        <v>290.39999999999998</v>
      </c>
      <c r="J11644" s="129"/>
      <c r="K11644" s="129"/>
      <c r="L11644" s="129">
        <v>0</v>
      </c>
      <c r="M11644" s="134" t="s">
        <v>30067</v>
      </c>
    </row>
    <row r="11645" spans="1:13" hidden="1" x14ac:dyDescent="0.25">
      <c r="A11645" s="128"/>
      <c r="B11645" s="2"/>
      <c r="C11645" s="139" t="s">
        <v>12414</v>
      </c>
      <c r="D11645" s="124" t="s">
        <v>12415</v>
      </c>
      <c r="E11645" s="118" t="s">
        <v>48</v>
      </c>
      <c r="F11645" s="124" t="s">
        <v>35249</v>
      </c>
      <c r="G11645" s="118" t="s">
        <v>235</v>
      </c>
      <c r="H11645" s="137">
        <v>42402</v>
      </c>
      <c r="I11645" s="119">
        <v>315.60000000000002</v>
      </c>
      <c r="J11645" s="129"/>
      <c r="K11645" s="129"/>
      <c r="L11645" s="129">
        <v>0</v>
      </c>
      <c r="M11645" s="134"/>
    </row>
    <row r="11646" spans="1:13" hidden="1" x14ac:dyDescent="0.25">
      <c r="A11646" s="128"/>
      <c r="B11646" s="2"/>
      <c r="C11646" s="139" t="s">
        <v>12416</v>
      </c>
      <c r="D11646" s="124" t="s">
        <v>12417</v>
      </c>
      <c r="E11646" s="118" t="s">
        <v>48</v>
      </c>
      <c r="F11646" s="124" t="s">
        <v>35249</v>
      </c>
      <c r="G11646" s="118" t="s">
        <v>235</v>
      </c>
      <c r="H11646" s="137">
        <v>45922</v>
      </c>
      <c r="I11646" s="119">
        <v>495</v>
      </c>
      <c r="J11646" s="129"/>
      <c r="K11646" s="129"/>
      <c r="L11646" s="129">
        <v>0</v>
      </c>
      <c r="M11646" s="134" t="s">
        <v>25056</v>
      </c>
    </row>
    <row r="11647" spans="1:13" hidden="1" x14ac:dyDescent="0.25">
      <c r="A11647" s="128"/>
      <c r="B11647" s="2"/>
      <c r="C11647" s="139" t="s">
        <v>12418</v>
      </c>
      <c r="D11647" s="124" t="s">
        <v>12419</v>
      </c>
      <c r="E11647" s="118" t="s">
        <v>48</v>
      </c>
      <c r="F11647" s="124" t="s">
        <v>35249</v>
      </c>
      <c r="G11647" s="118" t="s">
        <v>236</v>
      </c>
      <c r="H11647" s="137">
        <v>44013</v>
      </c>
      <c r="I11647" s="119">
        <v>577.15</v>
      </c>
      <c r="J11647" s="129"/>
      <c r="K11647" s="129"/>
      <c r="L11647" s="129">
        <v>0</v>
      </c>
      <c r="M11647" s="134"/>
    </row>
    <row r="11648" spans="1:13" hidden="1" x14ac:dyDescent="0.25">
      <c r="A11648" s="128"/>
      <c r="B11648" s="2"/>
      <c r="C11648" s="139" t="s">
        <v>12420</v>
      </c>
      <c r="D11648" s="124" t="s">
        <v>12421</v>
      </c>
      <c r="E11648" s="118" t="s">
        <v>48</v>
      </c>
      <c r="F11648" s="124" t="s">
        <v>35249</v>
      </c>
      <c r="G11648" s="118" t="s">
        <v>236</v>
      </c>
      <c r="H11648" s="137">
        <v>44013</v>
      </c>
      <c r="I11648" s="119">
        <v>577.15</v>
      </c>
      <c r="J11648" s="129"/>
      <c r="K11648" s="129"/>
      <c r="L11648" s="129">
        <v>0</v>
      </c>
      <c r="M11648" s="134" t="s">
        <v>25057</v>
      </c>
    </row>
    <row r="11649" spans="1:13" hidden="1" x14ac:dyDescent="0.25">
      <c r="A11649" s="128"/>
      <c r="B11649" s="2"/>
      <c r="C11649" s="139" t="s">
        <v>31815</v>
      </c>
      <c r="D11649" s="124" t="s">
        <v>31816</v>
      </c>
      <c r="E11649" s="118" t="s">
        <v>48</v>
      </c>
      <c r="F11649" s="124" t="s">
        <v>35249</v>
      </c>
      <c r="G11649" s="118" t="s">
        <v>33</v>
      </c>
      <c r="H11649" s="137"/>
      <c r="I11649" s="119"/>
      <c r="J11649" s="129"/>
      <c r="K11649" s="129"/>
      <c r="L11649" s="129">
        <v>0</v>
      </c>
      <c r="M11649" s="134" t="s">
        <v>25058</v>
      </c>
    </row>
    <row r="11650" spans="1:13" hidden="1" x14ac:dyDescent="0.25">
      <c r="A11650" s="128"/>
      <c r="B11650" s="2"/>
      <c r="C11650" s="139" t="s">
        <v>12422</v>
      </c>
      <c r="D11650" s="124" t="s">
        <v>12423</v>
      </c>
      <c r="E11650" s="118" t="s">
        <v>48</v>
      </c>
      <c r="F11650" s="124" t="s">
        <v>35249</v>
      </c>
      <c r="G11650" s="118" t="s">
        <v>236</v>
      </c>
      <c r="H11650" s="137"/>
      <c r="I11650" s="119"/>
      <c r="J11650" s="129"/>
      <c r="K11650" s="129"/>
      <c r="L11650" s="129">
        <v>0</v>
      </c>
      <c r="M11650" s="134" t="s">
        <v>29407</v>
      </c>
    </row>
    <row r="11651" spans="1:13" hidden="1" x14ac:dyDescent="0.25">
      <c r="A11651" s="128"/>
      <c r="B11651" s="2"/>
      <c r="C11651" s="139" t="s">
        <v>12424</v>
      </c>
      <c r="D11651" s="124" t="s">
        <v>12425</v>
      </c>
      <c r="E11651" s="118" t="s">
        <v>48</v>
      </c>
      <c r="F11651" s="124" t="s">
        <v>35249</v>
      </c>
      <c r="G11651" s="118" t="s">
        <v>33</v>
      </c>
      <c r="H11651" s="137"/>
      <c r="I11651" s="119"/>
      <c r="J11651" s="129"/>
      <c r="K11651" s="129"/>
      <c r="L11651" s="129">
        <v>0</v>
      </c>
      <c r="M11651" s="134" t="s">
        <v>33042</v>
      </c>
    </row>
    <row r="11652" spans="1:13" hidden="1" x14ac:dyDescent="0.25">
      <c r="A11652" s="128"/>
      <c r="B11652" s="2"/>
      <c r="C11652" s="139" t="s">
        <v>30626</v>
      </c>
      <c r="D11652" s="124" t="s">
        <v>30627</v>
      </c>
      <c r="E11652" s="118" t="s">
        <v>48</v>
      </c>
      <c r="F11652" s="124" t="s">
        <v>35249</v>
      </c>
      <c r="G11652" s="118" t="s">
        <v>33</v>
      </c>
      <c r="H11652" s="137"/>
      <c r="I11652" s="119"/>
      <c r="J11652" s="129"/>
      <c r="K11652" s="129"/>
      <c r="L11652" s="129">
        <v>0</v>
      </c>
      <c r="M11652" s="134" t="s">
        <v>28766</v>
      </c>
    </row>
    <row r="11653" spans="1:13" hidden="1" x14ac:dyDescent="0.25">
      <c r="A11653" s="128"/>
      <c r="B11653" s="2"/>
      <c r="C11653" s="139" t="s">
        <v>31602</v>
      </c>
      <c r="D11653" s="124" t="s">
        <v>31603</v>
      </c>
      <c r="E11653" s="118" t="s">
        <v>48</v>
      </c>
      <c r="F11653" s="124" t="s">
        <v>35249</v>
      </c>
      <c r="G11653" s="118" t="s">
        <v>33</v>
      </c>
      <c r="H11653" s="137"/>
      <c r="I11653" s="119"/>
      <c r="J11653" s="129"/>
      <c r="K11653" s="129"/>
      <c r="L11653" s="129">
        <v>0</v>
      </c>
      <c r="M11653" s="134" t="s">
        <v>28103</v>
      </c>
    </row>
    <row r="11654" spans="1:13" hidden="1" x14ac:dyDescent="0.25">
      <c r="A11654" s="128"/>
      <c r="B11654" s="2"/>
      <c r="C11654" s="139" t="s">
        <v>31917</v>
      </c>
      <c r="D11654" s="124" t="s">
        <v>31918</v>
      </c>
      <c r="E11654" s="118" t="s">
        <v>48</v>
      </c>
      <c r="F11654" s="124" t="s">
        <v>35249</v>
      </c>
      <c r="G11654" s="118" t="s">
        <v>33</v>
      </c>
      <c r="H11654" s="137"/>
      <c r="I11654" s="119"/>
      <c r="J11654" s="129"/>
      <c r="K11654" s="129"/>
      <c r="L11654" s="129">
        <v>0</v>
      </c>
      <c r="M11654" s="134" t="s">
        <v>25059</v>
      </c>
    </row>
    <row r="11655" spans="1:13" hidden="1" x14ac:dyDescent="0.25">
      <c r="A11655" s="128"/>
      <c r="B11655" s="2"/>
      <c r="C11655" s="139" t="s">
        <v>30777</v>
      </c>
      <c r="D11655" s="124" t="s">
        <v>30778</v>
      </c>
      <c r="E11655" s="118" t="s">
        <v>48</v>
      </c>
      <c r="F11655" s="124" t="s">
        <v>35249</v>
      </c>
      <c r="G11655" s="118" t="s">
        <v>236</v>
      </c>
      <c r="H11655" s="137"/>
      <c r="I11655" s="119"/>
      <c r="J11655" s="129"/>
      <c r="K11655" s="129"/>
      <c r="L11655" s="129">
        <v>0</v>
      </c>
      <c r="M11655" s="134"/>
    </row>
    <row r="11656" spans="1:13" hidden="1" x14ac:dyDescent="0.25">
      <c r="A11656" s="128"/>
      <c r="B11656" s="2"/>
      <c r="C11656" s="139" t="s">
        <v>12426</v>
      </c>
      <c r="D11656" s="124" t="s">
        <v>12427</v>
      </c>
      <c r="E11656" s="118" t="s">
        <v>48</v>
      </c>
      <c r="F11656" s="124" t="s">
        <v>35249</v>
      </c>
      <c r="G11656" s="118" t="s">
        <v>33</v>
      </c>
      <c r="H11656" s="137">
        <v>43214</v>
      </c>
      <c r="I11656" s="119">
        <v>1111.5899999999999</v>
      </c>
      <c r="J11656" s="129"/>
      <c r="K11656" s="129"/>
      <c r="L11656" s="129">
        <v>0</v>
      </c>
      <c r="M11656" s="134" t="s">
        <v>25060</v>
      </c>
    </row>
    <row r="11657" spans="1:13" hidden="1" x14ac:dyDescent="0.25">
      <c r="A11657" s="128"/>
      <c r="B11657" s="2"/>
      <c r="C11657" s="139" t="s">
        <v>12428</v>
      </c>
      <c r="D11657" s="124" t="s">
        <v>12429</v>
      </c>
      <c r="E11657" s="118" t="s">
        <v>48</v>
      </c>
      <c r="F11657" s="124" t="s">
        <v>35249</v>
      </c>
      <c r="G11657" s="118" t="s">
        <v>236</v>
      </c>
      <c r="H11657" s="137">
        <v>44036</v>
      </c>
      <c r="I11657" s="119">
        <v>641.95000000000005</v>
      </c>
      <c r="J11657" s="129"/>
      <c r="K11657" s="129"/>
      <c r="L11657" s="129">
        <v>0</v>
      </c>
      <c r="M11657" s="134" t="s">
        <v>25061</v>
      </c>
    </row>
    <row r="11658" spans="1:13" hidden="1" x14ac:dyDescent="0.25">
      <c r="A11658" s="128"/>
      <c r="B11658" s="2"/>
      <c r="C11658" s="139" t="s">
        <v>12430</v>
      </c>
      <c r="D11658" s="124" t="s">
        <v>12431</v>
      </c>
      <c r="E11658" s="118" t="s">
        <v>48</v>
      </c>
      <c r="F11658" s="124" t="s">
        <v>35249</v>
      </c>
      <c r="G11658" s="118" t="s">
        <v>236</v>
      </c>
      <c r="H11658" s="137">
        <v>43714</v>
      </c>
      <c r="I11658" s="119">
        <v>586.54999999999995</v>
      </c>
      <c r="J11658" s="129"/>
      <c r="K11658" s="129"/>
      <c r="L11658" s="129">
        <v>0</v>
      </c>
      <c r="M11658" s="134" t="s">
        <v>32138</v>
      </c>
    </row>
    <row r="11659" spans="1:13" hidden="1" x14ac:dyDescent="0.25">
      <c r="A11659" s="128"/>
      <c r="B11659" s="2"/>
      <c r="C11659" s="139" t="s">
        <v>12432</v>
      </c>
      <c r="D11659" s="124" t="s">
        <v>12433</v>
      </c>
      <c r="E11659" s="118" t="s">
        <v>48</v>
      </c>
      <c r="F11659" s="124" t="s">
        <v>35249</v>
      </c>
      <c r="G11659" s="118" t="s">
        <v>236</v>
      </c>
      <c r="H11659" s="137">
        <v>43714</v>
      </c>
      <c r="I11659" s="119">
        <v>586.54999999999995</v>
      </c>
      <c r="J11659" s="129"/>
      <c r="K11659" s="129"/>
      <c r="L11659" s="129">
        <v>0</v>
      </c>
      <c r="M11659" s="134" t="s">
        <v>25062</v>
      </c>
    </row>
    <row r="11660" spans="1:13" hidden="1" x14ac:dyDescent="0.25">
      <c r="A11660" s="128"/>
      <c r="B11660" s="2"/>
      <c r="C11660" s="139" t="s">
        <v>12434</v>
      </c>
      <c r="D11660" s="124" t="s">
        <v>12435</v>
      </c>
      <c r="E11660" s="118" t="s">
        <v>48</v>
      </c>
      <c r="F11660" s="124" t="s">
        <v>35249</v>
      </c>
      <c r="G11660" s="118" t="s">
        <v>33</v>
      </c>
      <c r="H11660" s="137"/>
      <c r="I11660" s="119"/>
      <c r="J11660" s="129"/>
      <c r="K11660" s="129"/>
      <c r="L11660" s="129">
        <v>0</v>
      </c>
      <c r="M11660" s="134" t="s">
        <v>25063</v>
      </c>
    </row>
    <row r="11661" spans="1:13" hidden="1" x14ac:dyDescent="0.25">
      <c r="A11661" s="128"/>
      <c r="B11661" s="2"/>
      <c r="C11661" s="139" t="s">
        <v>12436</v>
      </c>
      <c r="D11661" s="124" t="s">
        <v>12437</v>
      </c>
      <c r="E11661" s="118" t="s">
        <v>48</v>
      </c>
      <c r="F11661" s="124" t="s">
        <v>35249</v>
      </c>
      <c r="G11661" s="118" t="s">
        <v>33</v>
      </c>
      <c r="H11661" s="137">
        <v>42143</v>
      </c>
      <c r="I11661" s="119">
        <v>319</v>
      </c>
      <c r="J11661" s="129"/>
      <c r="K11661" s="129"/>
      <c r="L11661" s="129">
        <v>0</v>
      </c>
      <c r="M11661" s="134" t="s">
        <v>25064</v>
      </c>
    </row>
    <row r="11662" spans="1:13" hidden="1" x14ac:dyDescent="0.25">
      <c r="A11662" s="128"/>
      <c r="B11662" s="2"/>
      <c r="C11662" s="139" t="s">
        <v>30667</v>
      </c>
      <c r="D11662" s="124" t="s">
        <v>30668</v>
      </c>
      <c r="E11662" s="118" t="s">
        <v>48</v>
      </c>
      <c r="F11662" s="124" t="s">
        <v>35249</v>
      </c>
      <c r="G11662" s="118" t="s">
        <v>33</v>
      </c>
      <c r="H11662" s="137"/>
      <c r="I11662" s="119"/>
      <c r="J11662" s="129"/>
      <c r="K11662" s="129"/>
      <c r="L11662" s="129">
        <v>0</v>
      </c>
      <c r="M11662" s="134" t="s">
        <v>25065</v>
      </c>
    </row>
    <row r="11663" spans="1:13" hidden="1" x14ac:dyDescent="0.25">
      <c r="A11663" s="128"/>
      <c r="B11663" s="2"/>
      <c r="C11663" s="139" t="s">
        <v>12438</v>
      </c>
      <c r="D11663" s="124" t="s">
        <v>12439</v>
      </c>
      <c r="E11663" s="118" t="s">
        <v>48</v>
      </c>
      <c r="F11663" s="124" t="s">
        <v>35249</v>
      </c>
      <c r="G11663" s="118" t="s">
        <v>33</v>
      </c>
      <c r="H11663" s="137">
        <v>43012</v>
      </c>
      <c r="I11663" s="119">
        <v>426.64</v>
      </c>
      <c r="J11663" s="129"/>
      <c r="K11663" s="129"/>
      <c r="L11663" s="129">
        <v>0</v>
      </c>
      <c r="M11663" s="134" t="s">
        <v>32273</v>
      </c>
    </row>
    <row r="11664" spans="1:13" hidden="1" x14ac:dyDescent="0.25">
      <c r="A11664" s="128"/>
      <c r="B11664" s="2"/>
      <c r="C11664" s="139" t="s">
        <v>12440</v>
      </c>
      <c r="D11664" s="124" t="s">
        <v>12441</v>
      </c>
      <c r="E11664" s="118" t="s">
        <v>48</v>
      </c>
      <c r="F11664" s="124" t="s">
        <v>35249</v>
      </c>
      <c r="G11664" s="118" t="s">
        <v>33</v>
      </c>
      <c r="H11664" s="137">
        <v>42801</v>
      </c>
      <c r="I11664" s="119">
        <v>521.66</v>
      </c>
      <c r="J11664" s="129"/>
      <c r="K11664" s="129"/>
      <c r="L11664" s="129">
        <v>0</v>
      </c>
      <c r="M11664" s="134" t="s">
        <v>25066</v>
      </c>
    </row>
    <row r="11665" spans="1:13" hidden="1" x14ac:dyDescent="0.25">
      <c r="A11665" s="128"/>
      <c r="B11665" s="2"/>
      <c r="C11665" s="139" t="s">
        <v>12442</v>
      </c>
      <c r="D11665" s="124" t="s">
        <v>12443</v>
      </c>
      <c r="E11665" s="118" t="s">
        <v>48</v>
      </c>
      <c r="F11665" s="124" t="s">
        <v>35249</v>
      </c>
      <c r="G11665" s="118" t="s">
        <v>33</v>
      </c>
      <c r="H11665" s="137">
        <v>43201</v>
      </c>
      <c r="I11665" s="119">
        <v>1118.49</v>
      </c>
      <c r="J11665" s="129"/>
      <c r="K11665" s="129"/>
      <c r="L11665" s="129">
        <v>0</v>
      </c>
      <c r="M11665" s="134" t="s">
        <v>25067</v>
      </c>
    </row>
    <row r="11666" spans="1:13" hidden="1" x14ac:dyDescent="0.25">
      <c r="A11666" s="128"/>
      <c r="B11666" s="2"/>
      <c r="C11666" s="139" t="s">
        <v>12444</v>
      </c>
      <c r="D11666" s="124" t="s">
        <v>12445</v>
      </c>
      <c r="E11666" s="118" t="s">
        <v>48</v>
      </c>
      <c r="F11666" s="124" t="s">
        <v>35249</v>
      </c>
      <c r="G11666" s="118" t="s">
        <v>33</v>
      </c>
      <c r="H11666" s="137">
        <v>43012</v>
      </c>
      <c r="I11666" s="119">
        <v>426.34</v>
      </c>
      <c r="J11666" s="129"/>
      <c r="K11666" s="129"/>
      <c r="L11666" s="129">
        <v>0</v>
      </c>
      <c r="M11666" s="134" t="s">
        <v>33255</v>
      </c>
    </row>
    <row r="11667" spans="1:13" hidden="1" x14ac:dyDescent="0.25">
      <c r="A11667" s="128"/>
      <c r="B11667" s="2"/>
      <c r="C11667" s="139" t="s">
        <v>12446</v>
      </c>
      <c r="D11667" s="124" t="s">
        <v>12447</v>
      </c>
      <c r="E11667" s="118" t="s">
        <v>48</v>
      </c>
      <c r="F11667" s="124" t="s">
        <v>35249</v>
      </c>
      <c r="G11667" s="118" t="s">
        <v>33</v>
      </c>
      <c r="H11667" s="137"/>
      <c r="I11667" s="119"/>
      <c r="J11667" s="129"/>
      <c r="K11667" s="129"/>
      <c r="L11667" s="129">
        <v>0</v>
      </c>
      <c r="M11667" s="134" t="s">
        <v>25068</v>
      </c>
    </row>
    <row r="11668" spans="1:13" hidden="1" x14ac:dyDescent="0.25">
      <c r="A11668" s="128"/>
      <c r="B11668" s="2"/>
      <c r="C11668" s="139" t="s">
        <v>12448</v>
      </c>
      <c r="D11668" s="124" t="s">
        <v>12449</v>
      </c>
      <c r="E11668" s="118" t="s">
        <v>48</v>
      </c>
      <c r="F11668" s="124" t="s">
        <v>35249</v>
      </c>
      <c r="G11668" s="118" t="s">
        <v>33</v>
      </c>
      <c r="H11668" s="137"/>
      <c r="I11668" s="119"/>
      <c r="J11668" s="129"/>
      <c r="K11668" s="129"/>
      <c r="L11668" s="129">
        <v>0</v>
      </c>
      <c r="M11668" s="134" t="s">
        <v>25069</v>
      </c>
    </row>
    <row r="11669" spans="1:13" hidden="1" x14ac:dyDescent="0.25">
      <c r="A11669" s="128"/>
      <c r="B11669" s="2"/>
      <c r="C11669" s="139" t="s">
        <v>12450</v>
      </c>
      <c r="D11669" s="124" t="s">
        <v>12451</v>
      </c>
      <c r="E11669" s="118" t="s">
        <v>48</v>
      </c>
      <c r="F11669" s="124" t="s">
        <v>35249</v>
      </c>
      <c r="G11669" s="118" t="s">
        <v>236</v>
      </c>
      <c r="H11669" s="137">
        <v>44071</v>
      </c>
      <c r="I11669" s="119">
        <v>428.74</v>
      </c>
      <c r="J11669" s="129"/>
      <c r="K11669" s="129"/>
      <c r="L11669" s="129">
        <v>0</v>
      </c>
      <c r="M11669" s="134" t="s">
        <v>29099</v>
      </c>
    </row>
    <row r="11670" spans="1:13" hidden="1" x14ac:dyDescent="0.25">
      <c r="A11670" s="128"/>
      <c r="B11670" s="2"/>
      <c r="C11670" s="139" t="s">
        <v>12452</v>
      </c>
      <c r="D11670" s="124" t="s">
        <v>12453</v>
      </c>
      <c r="E11670" s="118" t="s">
        <v>48</v>
      </c>
      <c r="F11670" s="124" t="s">
        <v>35249</v>
      </c>
      <c r="G11670" s="118" t="s">
        <v>33</v>
      </c>
      <c r="H11670" s="137">
        <v>43544</v>
      </c>
      <c r="I11670" s="119">
        <v>1171.4100000000001</v>
      </c>
      <c r="J11670" s="129"/>
      <c r="K11670" s="129"/>
      <c r="L11670" s="129">
        <v>0</v>
      </c>
      <c r="M11670" s="134" t="s">
        <v>25070</v>
      </c>
    </row>
    <row r="11671" spans="1:13" hidden="1" x14ac:dyDescent="0.25">
      <c r="A11671" s="128"/>
      <c r="B11671" s="2"/>
      <c r="C11671" s="139" t="s">
        <v>12454</v>
      </c>
      <c r="D11671" s="124" t="s">
        <v>12455</v>
      </c>
      <c r="E11671" s="118" t="s">
        <v>48</v>
      </c>
      <c r="F11671" s="124" t="s">
        <v>35249</v>
      </c>
      <c r="G11671" s="118" t="s">
        <v>33</v>
      </c>
      <c r="H11671" s="137">
        <v>43061</v>
      </c>
      <c r="I11671" s="119">
        <v>211.38</v>
      </c>
      <c r="J11671" s="129"/>
      <c r="K11671" s="129"/>
      <c r="L11671" s="129">
        <v>0</v>
      </c>
      <c r="M11671" s="134"/>
    </row>
    <row r="11672" spans="1:13" hidden="1" x14ac:dyDescent="0.25">
      <c r="A11672" s="128"/>
      <c r="B11672" s="2"/>
      <c r="C11672" s="139" t="s">
        <v>12456</v>
      </c>
      <c r="D11672" s="124" t="s">
        <v>12457</v>
      </c>
      <c r="E11672" s="118" t="s">
        <v>48</v>
      </c>
      <c r="F11672" s="124" t="s">
        <v>35249</v>
      </c>
      <c r="G11672" s="118" t="s">
        <v>33</v>
      </c>
      <c r="H11672" s="137">
        <v>43048</v>
      </c>
      <c r="I11672" s="119">
        <v>282.81</v>
      </c>
      <c r="J11672" s="129"/>
      <c r="K11672" s="129"/>
      <c r="L11672" s="129">
        <v>0</v>
      </c>
      <c r="M11672" s="134" t="s">
        <v>25071</v>
      </c>
    </row>
    <row r="11673" spans="1:13" hidden="1" x14ac:dyDescent="0.25">
      <c r="A11673" s="128"/>
      <c r="B11673" s="2"/>
      <c r="C11673" s="139" t="s">
        <v>33367</v>
      </c>
      <c r="D11673" s="124" t="s">
        <v>33368</v>
      </c>
      <c r="E11673" s="118" t="s">
        <v>48</v>
      </c>
      <c r="F11673" s="124" t="s">
        <v>35249</v>
      </c>
      <c r="G11673" s="118" t="s">
        <v>33</v>
      </c>
      <c r="H11673" s="137"/>
      <c r="I11673" s="119"/>
      <c r="J11673" s="129"/>
      <c r="K11673" s="129"/>
      <c r="L11673" s="129">
        <v>0</v>
      </c>
      <c r="M11673" s="134" t="s">
        <v>25072</v>
      </c>
    </row>
    <row r="11674" spans="1:13" hidden="1" x14ac:dyDescent="0.25">
      <c r="A11674" s="128"/>
      <c r="B11674" s="2"/>
      <c r="C11674" s="139" t="s">
        <v>12458</v>
      </c>
      <c r="D11674" s="124" t="s">
        <v>12459</v>
      </c>
      <c r="E11674" s="118" t="s">
        <v>48</v>
      </c>
      <c r="F11674" s="124" t="s">
        <v>35249</v>
      </c>
      <c r="G11674" s="118" t="s">
        <v>33</v>
      </c>
      <c r="H11674" s="137">
        <v>43124</v>
      </c>
      <c r="I11674" s="119">
        <v>205.79</v>
      </c>
      <c r="J11674" s="129"/>
      <c r="K11674" s="129"/>
      <c r="L11674" s="129">
        <v>0</v>
      </c>
      <c r="M11674" s="134"/>
    </row>
    <row r="11675" spans="1:13" hidden="1" x14ac:dyDescent="0.25">
      <c r="A11675" s="128"/>
      <c r="B11675" s="2"/>
      <c r="C11675" s="139" t="s">
        <v>12460</v>
      </c>
      <c r="D11675" s="124" t="s">
        <v>12461</v>
      </c>
      <c r="E11675" s="118" t="s">
        <v>48</v>
      </c>
      <c r="F11675" s="124" t="s">
        <v>35249</v>
      </c>
      <c r="G11675" s="118" t="s">
        <v>33</v>
      </c>
      <c r="H11675" s="137">
        <v>43147</v>
      </c>
      <c r="I11675" s="119">
        <v>292.02999999999997</v>
      </c>
      <c r="J11675" s="129"/>
      <c r="K11675" s="129"/>
      <c r="L11675" s="129">
        <v>0</v>
      </c>
      <c r="M11675" s="134" t="s">
        <v>25073</v>
      </c>
    </row>
    <row r="11676" spans="1:13" hidden="1" x14ac:dyDescent="0.25">
      <c r="A11676" s="128"/>
      <c r="B11676" s="2"/>
      <c r="C11676" s="139" t="s">
        <v>12462</v>
      </c>
      <c r="D11676" s="124" t="s">
        <v>12463</v>
      </c>
      <c r="E11676" s="118" t="s">
        <v>48</v>
      </c>
      <c r="F11676" s="124" t="s">
        <v>35249</v>
      </c>
      <c r="G11676" s="118" t="s">
        <v>33</v>
      </c>
      <c r="H11676" s="137">
        <v>43146</v>
      </c>
      <c r="I11676" s="119">
        <v>273.5</v>
      </c>
      <c r="J11676" s="129"/>
      <c r="K11676" s="129"/>
      <c r="L11676" s="129">
        <v>0</v>
      </c>
      <c r="M11676" s="134" t="s">
        <v>25074</v>
      </c>
    </row>
    <row r="11677" spans="1:13" hidden="1" x14ac:dyDescent="0.25">
      <c r="A11677" s="128"/>
      <c r="B11677" s="2"/>
      <c r="C11677" s="139" t="s">
        <v>12464</v>
      </c>
      <c r="D11677" s="124" t="s">
        <v>12465</v>
      </c>
      <c r="E11677" s="118" t="s">
        <v>48</v>
      </c>
      <c r="F11677" s="124" t="s">
        <v>35249</v>
      </c>
      <c r="G11677" s="118" t="s">
        <v>33</v>
      </c>
      <c r="H11677" s="137">
        <v>43689</v>
      </c>
      <c r="I11677" s="119">
        <v>1168.43</v>
      </c>
      <c r="J11677" s="129"/>
      <c r="K11677" s="129"/>
      <c r="L11677" s="129">
        <v>0</v>
      </c>
      <c r="M11677" s="134" t="s">
        <v>25075</v>
      </c>
    </row>
    <row r="11678" spans="1:13" hidden="1" x14ac:dyDescent="0.25">
      <c r="A11678" s="128"/>
      <c r="B11678" s="2"/>
      <c r="C11678" s="139" t="s">
        <v>12466</v>
      </c>
      <c r="D11678" s="124" t="s">
        <v>12467</v>
      </c>
      <c r="E11678" s="118" t="s">
        <v>48</v>
      </c>
      <c r="F11678" s="124" t="s">
        <v>35249</v>
      </c>
      <c r="G11678" s="118" t="s">
        <v>33</v>
      </c>
      <c r="H11678" s="137">
        <v>43544</v>
      </c>
      <c r="I11678" s="119">
        <v>1183.46</v>
      </c>
      <c r="J11678" s="129"/>
      <c r="K11678" s="129"/>
      <c r="L11678" s="129">
        <v>0</v>
      </c>
      <c r="M11678" s="134" t="s">
        <v>25076</v>
      </c>
    </row>
    <row r="11679" spans="1:13" hidden="1" x14ac:dyDescent="0.25">
      <c r="A11679" s="128"/>
      <c r="B11679" s="2"/>
      <c r="C11679" s="139" t="s">
        <v>12468</v>
      </c>
      <c r="D11679" s="124" t="s">
        <v>12469</v>
      </c>
      <c r="E11679" s="118" t="s">
        <v>48</v>
      </c>
      <c r="F11679" s="124" t="s">
        <v>35249</v>
      </c>
      <c r="G11679" s="118" t="s">
        <v>33</v>
      </c>
      <c r="H11679" s="137">
        <v>43544</v>
      </c>
      <c r="I11679" s="119">
        <v>1171.4000000000001</v>
      </c>
      <c r="J11679" s="129"/>
      <c r="K11679" s="129"/>
      <c r="L11679" s="129">
        <v>0</v>
      </c>
      <c r="M11679" s="134" t="s">
        <v>27612</v>
      </c>
    </row>
    <row r="11680" spans="1:13" hidden="1" x14ac:dyDescent="0.25">
      <c r="A11680" s="128"/>
      <c r="B11680" s="2"/>
      <c r="C11680" s="139" t="s">
        <v>12470</v>
      </c>
      <c r="D11680" s="124" t="s">
        <v>12471</v>
      </c>
      <c r="E11680" s="118" t="s">
        <v>48</v>
      </c>
      <c r="F11680" s="124" t="s">
        <v>35249</v>
      </c>
      <c r="G11680" s="118" t="s">
        <v>33</v>
      </c>
      <c r="H11680" s="137">
        <v>42635</v>
      </c>
      <c r="I11680" s="119">
        <v>209.32</v>
      </c>
      <c r="J11680" s="129"/>
      <c r="K11680" s="129"/>
      <c r="L11680" s="129">
        <v>0</v>
      </c>
      <c r="M11680" s="134" t="s">
        <v>25077</v>
      </c>
    </row>
    <row r="11681" spans="1:13" hidden="1" x14ac:dyDescent="0.25">
      <c r="A11681" s="128"/>
      <c r="B11681" s="2"/>
      <c r="C11681" s="139" t="s">
        <v>12472</v>
      </c>
      <c r="D11681" s="124" t="s">
        <v>12473</v>
      </c>
      <c r="E11681" s="118" t="s">
        <v>48</v>
      </c>
      <c r="F11681" s="124" t="s">
        <v>35249</v>
      </c>
      <c r="G11681" s="118" t="s">
        <v>33</v>
      </c>
      <c r="H11681" s="137">
        <v>42912</v>
      </c>
      <c r="I11681" s="119">
        <v>237.61</v>
      </c>
      <c r="J11681" s="129"/>
      <c r="K11681" s="129"/>
      <c r="L11681" s="129">
        <v>0</v>
      </c>
      <c r="M11681" s="134" t="s">
        <v>25078</v>
      </c>
    </row>
    <row r="11682" spans="1:13" hidden="1" x14ac:dyDescent="0.25">
      <c r="A11682" s="128"/>
      <c r="B11682" s="2"/>
      <c r="C11682" s="139" t="s">
        <v>12474</v>
      </c>
      <c r="D11682" s="124" t="s">
        <v>12475</v>
      </c>
      <c r="E11682" s="118" t="s">
        <v>48</v>
      </c>
      <c r="F11682" s="124" t="s">
        <v>35249</v>
      </c>
      <c r="G11682" s="118" t="s">
        <v>33</v>
      </c>
      <c r="H11682" s="137">
        <v>42282</v>
      </c>
      <c r="I11682" s="119">
        <v>332.04</v>
      </c>
      <c r="J11682" s="129"/>
      <c r="K11682" s="129"/>
      <c r="L11682" s="129">
        <v>0</v>
      </c>
      <c r="M11682" s="134" t="s">
        <v>25079</v>
      </c>
    </row>
    <row r="11683" spans="1:13" hidden="1" x14ac:dyDescent="0.25">
      <c r="A11683" s="128"/>
      <c r="B11683" s="2"/>
      <c r="C11683" s="139" t="s">
        <v>30617</v>
      </c>
      <c r="D11683" s="124" t="s">
        <v>30618</v>
      </c>
      <c r="E11683" s="118" t="s">
        <v>48</v>
      </c>
      <c r="F11683" s="124" t="s">
        <v>35249</v>
      </c>
      <c r="G11683" s="118" t="s">
        <v>33</v>
      </c>
      <c r="H11683" s="137"/>
      <c r="I11683" s="119"/>
      <c r="J11683" s="129"/>
      <c r="K11683" s="129"/>
      <c r="L11683" s="129">
        <v>0</v>
      </c>
      <c r="M11683" s="134" t="s">
        <v>25080</v>
      </c>
    </row>
    <row r="11684" spans="1:13" hidden="1" x14ac:dyDescent="0.25">
      <c r="A11684" s="128"/>
      <c r="B11684" s="2"/>
      <c r="C11684" s="139" t="s">
        <v>12476</v>
      </c>
      <c r="D11684" s="124" t="s">
        <v>12477</v>
      </c>
      <c r="E11684" s="118" t="s">
        <v>48</v>
      </c>
      <c r="F11684" s="124" t="s">
        <v>35249</v>
      </c>
      <c r="G11684" s="118" t="s">
        <v>33</v>
      </c>
      <c r="H11684" s="137">
        <v>42802</v>
      </c>
      <c r="I11684" s="119">
        <v>476.92</v>
      </c>
      <c r="J11684" s="129"/>
      <c r="K11684" s="129"/>
      <c r="L11684" s="129">
        <v>0</v>
      </c>
      <c r="M11684" s="134" t="s">
        <v>25081</v>
      </c>
    </row>
    <row r="11685" spans="1:13" hidden="1" x14ac:dyDescent="0.25">
      <c r="A11685" s="128"/>
      <c r="B11685" s="2"/>
      <c r="C11685" s="139" t="s">
        <v>12478</v>
      </c>
      <c r="D11685" s="124" t="s">
        <v>12479</v>
      </c>
      <c r="E11685" s="118" t="s">
        <v>48</v>
      </c>
      <c r="F11685" s="124" t="s">
        <v>35249</v>
      </c>
      <c r="G11685" s="118" t="s">
        <v>33</v>
      </c>
      <c r="H11685" s="137">
        <v>42948</v>
      </c>
      <c r="I11685" s="119">
        <v>502.88</v>
      </c>
      <c r="J11685" s="129"/>
      <c r="K11685" s="129"/>
      <c r="L11685" s="129">
        <v>0</v>
      </c>
      <c r="M11685" s="134" t="s">
        <v>25082</v>
      </c>
    </row>
    <row r="11686" spans="1:13" hidden="1" x14ac:dyDescent="0.25">
      <c r="A11686" s="128"/>
      <c r="B11686" s="2"/>
      <c r="C11686" s="139" t="s">
        <v>12480</v>
      </c>
      <c r="D11686" s="124" t="s">
        <v>12481</v>
      </c>
      <c r="E11686" s="118" t="s">
        <v>48</v>
      </c>
      <c r="F11686" s="124" t="s">
        <v>35249</v>
      </c>
      <c r="G11686" s="118" t="s">
        <v>33</v>
      </c>
      <c r="H11686" s="137">
        <v>42802</v>
      </c>
      <c r="I11686" s="119">
        <v>476.92</v>
      </c>
      <c r="J11686" s="129"/>
      <c r="K11686" s="129"/>
      <c r="L11686" s="129">
        <v>0</v>
      </c>
      <c r="M11686" s="134" t="s">
        <v>25083</v>
      </c>
    </row>
    <row r="11687" spans="1:13" hidden="1" x14ac:dyDescent="0.25">
      <c r="A11687" s="128"/>
      <c r="B11687" s="2"/>
      <c r="C11687" s="139" t="s">
        <v>12482</v>
      </c>
      <c r="D11687" s="124" t="s">
        <v>12483</v>
      </c>
      <c r="E11687" s="118" t="s">
        <v>48</v>
      </c>
      <c r="F11687" s="124" t="s">
        <v>35249</v>
      </c>
      <c r="G11687" s="118" t="s">
        <v>33</v>
      </c>
      <c r="H11687" s="137">
        <v>42923</v>
      </c>
      <c r="I11687" s="119">
        <v>237.61</v>
      </c>
      <c r="J11687" s="129"/>
      <c r="K11687" s="129"/>
      <c r="L11687" s="129">
        <v>0</v>
      </c>
      <c r="M11687" s="134" t="s">
        <v>25084</v>
      </c>
    </row>
    <row r="11688" spans="1:13" hidden="1" x14ac:dyDescent="0.25">
      <c r="A11688" s="128"/>
      <c r="B11688" s="2"/>
      <c r="C11688" s="139" t="s">
        <v>31656</v>
      </c>
      <c r="D11688" s="124" t="s">
        <v>31657</v>
      </c>
      <c r="E11688" s="118" t="s">
        <v>48</v>
      </c>
      <c r="F11688" s="124" t="s">
        <v>35249</v>
      </c>
      <c r="G11688" s="118" t="s">
        <v>33</v>
      </c>
      <c r="H11688" s="137"/>
      <c r="I11688" s="119"/>
      <c r="J11688" s="129"/>
      <c r="K11688" s="129"/>
      <c r="L11688" s="129">
        <v>0</v>
      </c>
      <c r="M11688" s="134" t="s">
        <v>28698</v>
      </c>
    </row>
    <row r="11689" spans="1:13" hidden="1" x14ac:dyDescent="0.25">
      <c r="A11689" s="128"/>
      <c r="B11689" s="2"/>
      <c r="C11689" s="139" t="s">
        <v>12484</v>
      </c>
      <c r="D11689" s="124" t="s">
        <v>12485</v>
      </c>
      <c r="E11689" s="118" t="s">
        <v>48</v>
      </c>
      <c r="F11689" s="124" t="s">
        <v>35249</v>
      </c>
      <c r="G11689" s="118" t="s">
        <v>33</v>
      </c>
      <c r="H11689" s="137">
        <v>42802</v>
      </c>
      <c r="I11689" s="119">
        <v>476.92</v>
      </c>
      <c r="J11689" s="129"/>
      <c r="K11689" s="129"/>
      <c r="L11689" s="129">
        <v>0</v>
      </c>
      <c r="M11689" s="134" t="s">
        <v>28850</v>
      </c>
    </row>
    <row r="11690" spans="1:13" hidden="1" x14ac:dyDescent="0.25">
      <c r="A11690" s="128"/>
      <c r="B11690" s="2"/>
      <c r="C11690" s="139" t="s">
        <v>12486</v>
      </c>
      <c r="D11690" s="124" t="s">
        <v>12487</v>
      </c>
      <c r="E11690" s="118" t="s">
        <v>48</v>
      </c>
      <c r="F11690" s="124" t="s">
        <v>35249</v>
      </c>
      <c r="G11690" s="118" t="s">
        <v>33</v>
      </c>
      <c r="H11690" s="137">
        <v>43145</v>
      </c>
      <c r="I11690" s="119">
        <v>275.72000000000003</v>
      </c>
      <c r="J11690" s="129"/>
      <c r="K11690" s="129"/>
      <c r="L11690" s="129">
        <v>0</v>
      </c>
      <c r="M11690" s="134" t="s">
        <v>28701</v>
      </c>
    </row>
    <row r="11691" spans="1:13" hidden="1" x14ac:dyDescent="0.25">
      <c r="A11691" s="128"/>
      <c r="B11691" s="2"/>
      <c r="C11691" s="139" t="s">
        <v>30708</v>
      </c>
      <c r="D11691" s="124" t="s">
        <v>30709</v>
      </c>
      <c r="E11691" s="118" t="s">
        <v>48</v>
      </c>
      <c r="F11691" s="124" t="s">
        <v>35249</v>
      </c>
      <c r="G11691" s="118" t="s">
        <v>33</v>
      </c>
      <c r="H11691" s="137"/>
      <c r="I11691" s="119"/>
      <c r="J11691" s="129"/>
      <c r="K11691" s="129"/>
      <c r="L11691" s="129">
        <v>0</v>
      </c>
      <c r="M11691" s="134" t="s">
        <v>25085</v>
      </c>
    </row>
    <row r="11692" spans="1:13" hidden="1" x14ac:dyDescent="0.25">
      <c r="A11692" s="128"/>
      <c r="B11692" s="2"/>
      <c r="C11692" s="139" t="s">
        <v>31579</v>
      </c>
      <c r="D11692" s="124" t="s">
        <v>31580</v>
      </c>
      <c r="E11692" s="118" t="s">
        <v>48</v>
      </c>
      <c r="F11692" s="124" t="s">
        <v>35249</v>
      </c>
      <c r="G11692" s="118" t="s">
        <v>33</v>
      </c>
      <c r="H11692" s="137"/>
      <c r="I11692" s="119"/>
      <c r="J11692" s="129"/>
      <c r="K11692" s="129"/>
      <c r="L11692" s="129">
        <v>0</v>
      </c>
      <c r="M11692" s="134" t="s">
        <v>25086</v>
      </c>
    </row>
    <row r="11693" spans="1:13" hidden="1" x14ac:dyDescent="0.25">
      <c r="A11693" s="128"/>
      <c r="B11693" s="2"/>
      <c r="C11693" s="139" t="s">
        <v>30792</v>
      </c>
      <c r="D11693" s="124" t="s">
        <v>30793</v>
      </c>
      <c r="E11693" s="118" t="s">
        <v>48</v>
      </c>
      <c r="F11693" s="124" t="s">
        <v>35249</v>
      </c>
      <c r="G11693" s="118" t="s">
        <v>33</v>
      </c>
      <c r="H11693" s="137"/>
      <c r="I11693" s="119"/>
      <c r="J11693" s="129"/>
      <c r="K11693" s="129"/>
      <c r="L11693" s="129">
        <v>0</v>
      </c>
      <c r="M11693" s="134" t="s">
        <v>32866</v>
      </c>
    </row>
    <row r="11694" spans="1:13" hidden="1" x14ac:dyDescent="0.25">
      <c r="A11694" s="128"/>
      <c r="B11694" s="2"/>
      <c r="C11694" s="139" t="s">
        <v>30885</v>
      </c>
      <c r="D11694" s="124" t="s">
        <v>30886</v>
      </c>
      <c r="E11694" s="118" t="s">
        <v>48</v>
      </c>
      <c r="F11694" s="124" t="s">
        <v>35249</v>
      </c>
      <c r="G11694" s="118" t="s">
        <v>236</v>
      </c>
      <c r="H11694" s="137"/>
      <c r="I11694" s="119"/>
      <c r="J11694" s="129"/>
      <c r="K11694" s="129"/>
      <c r="L11694" s="129">
        <v>0</v>
      </c>
      <c r="M11694" s="134" t="s">
        <v>32754</v>
      </c>
    </row>
    <row r="11695" spans="1:13" hidden="1" x14ac:dyDescent="0.25">
      <c r="A11695" s="128"/>
      <c r="B11695" s="2"/>
      <c r="C11695" s="139" t="s">
        <v>30780</v>
      </c>
      <c r="D11695" s="124" t="s">
        <v>30781</v>
      </c>
      <c r="E11695" s="118" t="s">
        <v>48</v>
      </c>
      <c r="F11695" s="124" t="s">
        <v>35249</v>
      </c>
      <c r="G11695" s="118" t="s">
        <v>236</v>
      </c>
      <c r="H11695" s="137"/>
      <c r="I11695" s="119"/>
      <c r="J11695" s="129"/>
      <c r="K11695" s="129"/>
      <c r="L11695" s="129">
        <v>0</v>
      </c>
      <c r="M11695" s="134" t="s">
        <v>25087</v>
      </c>
    </row>
    <row r="11696" spans="1:13" hidden="1" x14ac:dyDescent="0.25">
      <c r="A11696" s="128"/>
      <c r="B11696" s="2"/>
      <c r="C11696" s="139" t="s">
        <v>31392</v>
      </c>
      <c r="D11696" s="124" t="s">
        <v>31393</v>
      </c>
      <c r="E11696" s="118" t="s">
        <v>48</v>
      </c>
      <c r="F11696" s="124" t="s">
        <v>35249</v>
      </c>
      <c r="G11696" s="118" t="s">
        <v>236</v>
      </c>
      <c r="H11696" s="137"/>
      <c r="I11696" s="119"/>
      <c r="J11696" s="129"/>
      <c r="K11696" s="129"/>
      <c r="L11696" s="129">
        <v>0</v>
      </c>
      <c r="M11696" s="134" t="s">
        <v>35415</v>
      </c>
    </row>
    <row r="11697" spans="1:13" hidden="1" x14ac:dyDescent="0.25">
      <c r="A11697" s="128"/>
      <c r="B11697" s="2"/>
      <c r="C11697" s="139" t="s">
        <v>33043</v>
      </c>
      <c r="D11697" s="124" t="s">
        <v>33044</v>
      </c>
      <c r="E11697" s="118" t="s">
        <v>48</v>
      </c>
      <c r="F11697" s="124" t="s">
        <v>35249</v>
      </c>
      <c r="G11697" s="118" t="s">
        <v>236</v>
      </c>
      <c r="H11697" s="137"/>
      <c r="I11697" s="119"/>
      <c r="J11697" s="129"/>
      <c r="K11697" s="129"/>
      <c r="L11697" s="129">
        <v>0</v>
      </c>
      <c r="M11697" s="134" t="s">
        <v>33385</v>
      </c>
    </row>
    <row r="11698" spans="1:13" hidden="1" x14ac:dyDescent="0.25">
      <c r="A11698" s="128"/>
      <c r="B11698" s="2"/>
      <c r="C11698" s="139" t="s">
        <v>12488</v>
      </c>
      <c r="D11698" s="124" t="s">
        <v>12489</v>
      </c>
      <c r="E11698" s="118" t="s">
        <v>48</v>
      </c>
      <c r="F11698" s="124" t="s">
        <v>35249</v>
      </c>
      <c r="G11698" s="118" t="s">
        <v>33</v>
      </c>
      <c r="H11698" s="137">
        <v>42038</v>
      </c>
      <c r="I11698" s="119">
        <v>413.67</v>
      </c>
      <c r="J11698" s="129"/>
      <c r="K11698" s="129"/>
      <c r="L11698" s="129">
        <v>0</v>
      </c>
      <c r="M11698" s="134" t="s">
        <v>35065</v>
      </c>
    </row>
    <row r="11699" spans="1:13" hidden="1" x14ac:dyDescent="0.25">
      <c r="A11699" s="128"/>
      <c r="B11699" s="2"/>
      <c r="C11699" s="139" t="s">
        <v>12490</v>
      </c>
      <c r="D11699" s="124" t="s">
        <v>12491</v>
      </c>
      <c r="E11699" s="118" t="s">
        <v>48</v>
      </c>
      <c r="F11699" s="124" t="s">
        <v>35249</v>
      </c>
      <c r="G11699" s="118" t="s">
        <v>33</v>
      </c>
      <c r="H11699" s="137"/>
      <c r="I11699" s="119"/>
      <c r="J11699" s="129"/>
      <c r="K11699" s="129"/>
      <c r="L11699" s="129">
        <v>0</v>
      </c>
      <c r="M11699" s="134" t="s">
        <v>35418</v>
      </c>
    </row>
    <row r="11700" spans="1:13" hidden="1" x14ac:dyDescent="0.25">
      <c r="A11700" s="128"/>
      <c r="B11700" s="2"/>
      <c r="C11700" s="139" t="s">
        <v>12492</v>
      </c>
      <c r="D11700" s="124" t="s">
        <v>12493</v>
      </c>
      <c r="E11700" s="118" t="s">
        <v>48</v>
      </c>
      <c r="F11700" s="124" t="s">
        <v>35249</v>
      </c>
      <c r="G11700" s="118" t="s">
        <v>33</v>
      </c>
      <c r="H11700" s="137">
        <v>42250</v>
      </c>
      <c r="I11700" s="119">
        <v>508.82</v>
      </c>
      <c r="J11700" s="129"/>
      <c r="K11700" s="129"/>
      <c r="L11700" s="129">
        <v>0</v>
      </c>
      <c r="M11700" s="134" t="s">
        <v>25088</v>
      </c>
    </row>
    <row r="11701" spans="1:13" hidden="1" x14ac:dyDescent="0.25">
      <c r="A11701" s="128"/>
      <c r="B11701" s="2"/>
      <c r="C11701" s="139" t="s">
        <v>12494</v>
      </c>
      <c r="D11701" s="124" t="s">
        <v>12495</v>
      </c>
      <c r="E11701" s="118" t="s">
        <v>48</v>
      </c>
      <c r="F11701" s="124" t="s">
        <v>35249</v>
      </c>
      <c r="G11701" s="118" t="s">
        <v>33</v>
      </c>
      <c r="H11701" s="137">
        <v>42261</v>
      </c>
      <c r="I11701" s="119">
        <v>545.70000000000005</v>
      </c>
      <c r="J11701" s="129"/>
      <c r="K11701" s="129"/>
      <c r="L11701" s="129">
        <v>0</v>
      </c>
      <c r="M11701" s="134"/>
    </row>
    <row r="11702" spans="1:13" hidden="1" x14ac:dyDescent="0.25">
      <c r="A11702" s="128"/>
      <c r="B11702" s="2"/>
      <c r="C11702" s="139" t="s">
        <v>12496</v>
      </c>
      <c r="D11702" s="124" t="s">
        <v>12497</v>
      </c>
      <c r="E11702" s="118" t="s">
        <v>48</v>
      </c>
      <c r="F11702" s="124" t="s">
        <v>35249</v>
      </c>
      <c r="G11702" s="118" t="s">
        <v>33</v>
      </c>
      <c r="H11702" s="137">
        <v>42261</v>
      </c>
      <c r="I11702" s="119">
        <v>545.70000000000005</v>
      </c>
      <c r="J11702" s="129"/>
      <c r="K11702" s="129"/>
      <c r="L11702" s="129">
        <v>0</v>
      </c>
      <c r="M11702" s="134" t="s">
        <v>25089</v>
      </c>
    </row>
    <row r="11703" spans="1:13" hidden="1" x14ac:dyDescent="0.25">
      <c r="A11703" s="128"/>
      <c r="B11703" s="2"/>
      <c r="C11703" s="139" t="s">
        <v>12498</v>
      </c>
      <c r="D11703" s="124" t="s">
        <v>12499</v>
      </c>
      <c r="E11703" s="118" t="s">
        <v>48</v>
      </c>
      <c r="F11703" s="124" t="s">
        <v>35249</v>
      </c>
      <c r="G11703" s="118" t="s">
        <v>33</v>
      </c>
      <c r="H11703" s="137">
        <v>42261</v>
      </c>
      <c r="I11703" s="119">
        <v>545.70000000000005</v>
      </c>
      <c r="J11703" s="129"/>
      <c r="K11703" s="129"/>
      <c r="L11703" s="129">
        <v>0</v>
      </c>
      <c r="M11703" s="134" t="s">
        <v>25090</v>
      </c>
    </row>
    <row r="11704" spans="1:13" hidden="1" x14ac:dyDescent="0.25">
      <c r="A11704" s="128"/>
      <c r="B11704" s="2"/>
      <c r="C11704" s="139" t="s">
        <v>12500</v>
      </c>
      <c r="D11704" s="124" t="s">
        <v>12501</v>
      </c>
      <c r="E11704" s="118" t="s">
        <v>48</v>
      </c>
      <c r="F11704" s="124" t="s">
        <v>35249</v>
      </c>
      <c r="G11704" s="118" t="s">
        <v>33</v>
      </c>
      <c r="H11704" s="137">
        <v>42261</v>
      </c>
      <c r="I11704" s="119">
        <v>545.70000000000005</v>
      </c>
      <c r="J11704" s="129"/>
      <c r="K11704" s="129"/>
      <c r="L11704" s="129">
        <v>0</v>
      </c>
      <c r="M11704" s="134" t="s">
        <v>25091</v>
      </c>
    </row>
    <row r="11705" spans="1:13" hidden="1" x14ac:dyDescent="0.25">
      <c r="A11705" s="128"/>
      <c r="B11705" s="2"/>
      <c r="C11705" s="139" t="s">
        <v>12502</v>
      </c>
      <c r="D11705" s="124" t="s">
        <v>12503</v>
      </c>
      <c r="E11705" s="118" t="s">
        <v>48</v>
      </c>
      <c r="F11705" s="124" t="s">
        <v>35249</v>
      </c>
      <c r="G11705" s="118" t="s">
        <v>33</v>
      </c>
      <c r="H11705" s="137">
        <v>43131</v>
      </c>
      <c r="I11705" s="119">
        <v>519.41</v>
      </c>
      <c r="J11705" s="129"/>
      <c r="K11705" s="129"/>
      <c r="L11705" s="129">
        <v>0</v>
      </c>
      <c r="M11705" s="134" t="s">
        <v>25092</v>
      </c>
    </row>
    <row r="11706" spans="1:13" hidden="1" x14ac:dyDescent="0.25">
      <c r="A11706" s="128"/>
      <c r="B11706" s="2"/>
      <c r="C11706" s="139" t="s">
        <v>12504</v>
      </c>
      <c r="D11706" s="124" t="s">
        <v>12505</v>
      </c>
      <c r="E11706" s="118" t="s">
        <v>48</v>
      </c>
      <c r="F11706" s="124" t="s">
        <v>35249</v>
      </c>
      <c r="G11706" s="118" t="s">
        <v>33</v>
      </c>
      <c r="H11706" s="137">
        <v>42312</v>
      </c>
      <c r="I11706" s="119">
        <v>545.70000000000005</v>
      </c>
      <c r="J11706" s="129"/>
      <c r="K11706" s="129"/>
      <c r="L11706" s="129">
        <v>0</v>
      </c>
      <c r="M11706" s="134" t="s">
        <v>25093</v>
      </c>
    </row>
    <row r="11707" spans="1:13" hidden="1" x14ac:dyDescent="0.25">
      <c r="A11707" s="128"/>
      <c r="B11707" s="2"/>
      <c r="C11707" s="139" t="s">
        <v>31561</v>
      </c>
      <c r="D11707" s="124" t="s">
        <v>31562</v>
      </c>
      <c r="E11707" s="118" t="s">
        <v>48</v>
      </c>
      <c r="F11707" s="124" t="s">
        <v>35249</v>
      </c>
      <c r="G11707" s="118" t="s">
        <v>33</v>
      </c>
      <c r="H11707" s="137"/>
      <c r="I11707" s="119"/>
      <c r="J11707" s="129"/>
      <c r="K11707" s="129"/>
      <c r="L11707" s="129">
        <v>0</v>
      </c>
      <c r="M11707" s="134" t="s">
        <v>25094</v>
      </c>
    </row>
    <row r="11708" spans="1:13" hidden="1" x14ac:dyDescent="0.25">
      <c r="A11708" s="128"/>
      <c r="B11708" s="2"/>
      <c r="C11708" s="139" t="s">
        <v>12506</v>
      </c>
      <c r="D11708" s="124" t="s">
        <v>12507</v>
      </c>
      <c r="E11708" s="118" t="s">
        <v>48</v>
      </c>
      <c r="F11708" s="124" t="s">
        <v>35249</v>
      </c>
      <c r="G11708" s="118" t="s">
        <v>33</v>
      </c>
      <c r="H11708" s="137"/>
      <c r="I11708" s="119"/>
      <c r="J11708" s="129"/>
      <c r="K11708" s="129"/>
      <c r="L11708" s="129">
        <v>0</v>
      </c>
      <c r="M11708" s="134" t="s">
        <v>25095</v>
      </c>
    </row>
    <row r="11709" spans="1:13" hidden="1" x14ac:dyDescent="0.25">
      <c r="A11709" s="128"/>
      <c r="B11709" s="2"/>
      <c r="C11709" s="139" t="s">
        <v>12508</v>
      </c>
      <c r="D11709" s="124" t="s">
        <v>12509</v>
      </c>
      <c r="E11709" s="118" t="s">
        <v>48</v>
      </c>
      <c r="F11709" s="124" t="s">
        <v>35249</v>
      </c>
      <c r="G11709" s="118" t="s">
        <v>33</v>
      </c>
      <c r="H11709" s="137"/>
      <c r="I11709" s="119"/>
      <c r="J11709" s="129"/>
      <c r="K11709" s="129"/>
      <c r="L11709" s="129">
        <v>0</v>
      </c>
      <c r="M11709" s="134" t="s">
        <v>25096</v>
      </c>
    </row>
    <row r="11710" spans="1:13" hidden="1" x14ac:dyDescent="0.25">
      <c r="A11710" s="128"/>
      <c r="B11710" s="2"/>
      <c r="C11710" s="139" t="s">
        <v>30774</v>
      </c>
      <c r="D11710" s="124" t="s">
        <v>30775</v>
      </c>
      <c r="E11710" s="118" t="s">
        <v>48</v>
      </c>
      <c r="F11710" s="124" t="s">
        <v>35249</v>
      </c>
      <c r="G11710" s="118" t="s">
        <v>33</v>
      </c>
      <c r="H11710" s="137"/>
      <c r="I11710" s="119"/>
      <c r="J11710" s="129"/>
      <c r="K11710" s="129"/>
      <c r="L11710" s="129">
        <v>0</v>
      </c>
      <c r="M11710" s="134" t="s">
        <v>25097</v>
      </c>
    </row>
    <row r="11711" spans="1:13" hidden="1" x14ac:dyDescent="0.25">
      <c r="A11711" s="128"/>
      <c r="B11711" s="2"/>
      <c r="C11711" s="139" t="s">
        <v>12510</v>
      </c>
      <c r="D11711" s="124" t="s">
        <v>12511</v>
      </c>
      <c r="E11711" s="118" t="s">
        <v>48</v>
      </c>
      <c r="F11711" s="124" t="s">
        <v>35249</v>
      </c>
      <c r="G11711" s="118" t="s">
        <v>33</v>
      </c>
      <c r="H11711" s="137"/>
      <c r="I11711" s="119"/>
      <c r="J11711" s="129"/>
      <c r="K11711" s="129"/>
      <c r="L11711" s="129">
        <v>0</v>
      </c>
      <c r="M11711" s="134" t="s">
        <v>25098</v>
      </c>
    </row>
    <row r="11712" spans="1:13" hidden="1" x14ac:dyDescent="0.25">
      <c r="A11712" s="128"/>
      <c r="B11712" s="2"/>
      <c r="C11712" s="139" t="s">
        <v>12512</v>
      </c>
      <c r="D11712" s="124" t="s">
        <v>12513</v>
      </c>
      <c r="E11712" s="118" t="s">
        <v>48</v>
      </c>
      <c r="F11712" s="124" t="s">
        <v>35249</v>
      </c>
      <c r="G11712" s="118" t="s">
        <v>33</v>
      </c>
      <c r="H11712" s="137"/>
      <c r="I11712" s="119"/>
      <c r="J11712" s="129"/>
      <c r="K11712" s="129"/>
      <c r="L11712" s="129">
        <v>0</v>
      </c>
      <c r="M11712" s="134" t="s">
        <v>25099</v>
      </c>
    </row>
    <row r="11713" spans="1:13" hidden="1" x14ac:dyDescent="0.25">
      <c r="A11713" s="128"/>
      <c r="B11713" s="2"/>
      <c r="C11713" s="139" t="s">
        <v>12514</v>
      </c>
      <c r="D11713" s="124" t="s">
        <v>12515</v>
      </c>
      <c r="E11713" s="118" t="s">
        <v>48</v>
      </c>
      <c r="F11713" s="124" t="s">
        <v>35249</v>
      </c>
      <c r="G11713" s="118" t="s">
        <v>33</v>
      </c>
      <c r="H11713" s="137"/>
      <c r="I11713" s="119"/>
      <c r="J11713" s="129"/>
      <c r="K11713" s="129"/>
      <c r="L11713" s="129">
        <v>0</v>
      </c>
      <c r="M11713" s="134" t="s">
        <v>25100</v>
      </c>
    </row>
    <row r="11714" spans="1:13" hidden="1" x14ac:dyDescent="0.25">
      <c r="A11714" s="128"/>
      <c r="B11714" s="2"/>
      <c r="C11714" s="139" t="s">
        <v>12516</v>
      </c>
      <c r="D11714" s="124" t="s">
        <v>12517</v>
      </c>
      <c r="E11714" s="118" t="s">
        <v>48</v>
      </c>
      <c r="F11714" s="124" t="s">
        <v>35249</v>
      </c>
      <c r="G11714" s="118" t="s">
        <v>33</v>
      </c>
      <c r="H11714" s="137">
        <v>42130</v>
      </c>
      <c r="I11714" s="119">
        <v>190</v>
      </c>
      <c r="J11714" s="129"/>
      <c r="K11714" s="129"/>
      <c r="L11714" s="129">
        <v>0</v>
      </c>
      <c r="M11714" s="134" t="s">
        <v>25101</v>
      </c>
    </row>
    <row r="11715" spans="1:13" hidden="1" x14ac:dyDescent="0.25">
      <c r="A11715" s="128"/>
      <c r="B11715" s="2"/>
      <c r="C11715" s="139" t="s">
        <v>12518</v>
      </c>
      <c r="D11715" s="124" t="s">
        <v>12519</v>
      </c>
      <c r="E11715" s="118" t="s">
        <v>48</v>
      </c>
      <c r="F11715" s="124" t="s">
        <v>35249</v>
      </c>
      <c r="G11715" s="118" t="s">
        <v>33</v>
      </c>
      <c r="H11715" s="137">
        <v>42892</v>
      </c>
      <c r="I11715" s="119">
        <v>420.13</v>
      </c>
      <c r="J11715" s="129"/>
      <c r="K11715" s="129"/>
      <c r="L11715" s="129">
        <v>0</v>
      </c>
      <c r="M11715" s="134" t="s">
        <v>25102</v>
      </c>
    </row>
    <row r="11716" spans="1:13" hidden="1" x14ac:dyDescent="0.25">
      <c r="A11716" s="128"/>
      <c r="B11716" s="2"/>
      <c r="C11716" s="139" t="s">
        <v>12520</v>
      </c>
      <c r="D11716" s="124" t="s">
        <v>12521</v>
      </c>
      <c r="E11716" s="118" t="s">
        <v>48</v>
      </c>
      <c r="F11716" s="124" t="s">
        <v>35249</v>
      </c>
      <c r="G11716" s="118" t="s">
        <v>33</v>
      </c>
      <c r="H11716" s="137">
        <v>42892</v>
      </c>
      <c r="I11716" s="119">
        <v>305.70999999999998</v>
      </c>
      <c r="J11716" s="129"/>
      <c r="K11716" s="129"/>
      <c r="L11716" s="129">
        <v>0</v>
      </c>
      <c r="M11716" s="134" t="s">
        <v>25103</v>
      </c>
    </row>
    <row r="11717" spans="1:13" hidden="1" x14ac:dyDescent="0.25">
      <c r="A11717" s="128"/>
      <c r="B11717" s="2"/>
      <c r="C11717" s="139" t="s">
        <v>12522</v>
      </c>
      <c r="D11717" s="124" t="s">
        <v>12523</v>
      </c>
      <c r="E11717" s="118" t="s">
        <v>48</v>
      </c>
      <c r="F11717" s="124" t="s">
        <v>35249</v>
      </c>
      <c r="G11717" s="118" t="s">
        <v>34659</v>
      </c>
      <c r="H11717" s="137"/>
      <c r="I11717" s="119"/>
      <c r="J11717" s="129"/>
      <c r="K11717" s="129"/>
      <c r="L11717" s="129">
        <v>0</v>
      </c>
      <c r="M11717" s="134" t="s">
        <v>25104</v>
      </c>
    </row>
    <row r="11718" spans="1:13" hidden="1" x14ac:dyDescent="0.25">
      <c r="A11718" s="128"/>
      <c r="B11718" s="2"/>
      <c r="C11718" s="139" t="s">
        <v>12524</v>
      </c>
      <c r="D11718" s="124" t="s">
        <v>12525</v>
      </c>
      <c r="E11718" s="118" t="s">
        <v>48</v>
      </c>
      <c r="F11718" s="124" t="s">
        <v>35249</v>
      </c>
      <c r="G11718" s="118" t="s">
        <v>34659</v>
      </c>
      <c r="H11718" s="137"/>
      <c r="I11718" s="119"/>
      <c r="J11718" s="129"/>
      <c r="K11718" s="129"/>
      <c r="L11718" s="129">
        <v>0</v>
      </c>
      <c r="M11718" s="134" t="s">
        <v>25105</v>
      </c>
    </row>
    <row r="11719" spans="1:13" hidden="1" x14ac:dyDescent="0.25">
      <c r="A11719" s="128"/>
      <c r="B11719" s="2"/>
      <c r="C11719" s="139" t="s">
        <v>12526</v>
      </c>
      <c r="D11719" s="124" t="s">
        <v>12527</v>
      </c>
      <c r="E11719" s="118" t="s">
        <v>48</v>
      </c>
      <c r="F11719" s="124" t="s">
        <v>35249</v>
      </c>
      <c r="G11719" s="118" t="s">
        <v>34659</v>
      </c>
      <c r="H11719" s="137">
        <v>41831</v>
      </c>
      <c r="I11719" s="119">
        <v>3750</v>
      </c>
      <c r="J11719" s="129"/>
      <c r="K11719" s="129"/>
      <c r="L11719" s="129">
        <v>0</v>
      </c>
      <c r="M11719" s="134" t="s">
        <v>25106</v>
      </c>
    </row>
    <row r="11720" spans="1:13" hidden="1" x14ac:dyDescent="0.25">
      <c r="A11720" s="128"/>
      <c r="B11720" s="2"/>
      <c r="C11720" s="139" t="s">
        <v>28518</v>
      </c>
      <c r="D11720" s="124" t="s">
        <v>28519</v>
      </c>
      <c r="E11720" s="118" t="s">
        <v>48</v>
      </c>
      <c r="F11720" s="124" t="s">
        <v>35249</v>
      </c>
      <c r="G11720" s="118" t="s">
        <v>34659</v>
      </c>
      <c r="H11720" s="137"/>
      <c r="I11720" s="119"/>
      <c r="J11720" s="129"/>
      <c r="K11720" s="129"/>
      <c r="L11720" s="129">
        <v>0</v>
      </c>
      <c r="M11720" s="134" t="s">
        <v>25107</v>
      </c>
    </row>
    <row r="11721" spans="1:13" hidden="1" x14ac:dyDescent="0.25">
      <c r="A11721" s="128"/>
      <c r="B11721" s="2"/>
      <c r="C11721" s="139" t="s">
        <v>12528</v>
      </c>
      <c r="D11721" s="124" t="s">
        <v>12529</v>
      </c>
      <c r="E11721" s="118" t="s">
        <v>48</v>
      </c>
      <c r="F11721" s="124" t="s">
        <v>35249</v>
      </c>
      <c r="G11721" s="118" t="s">
        <v>34659</v>
      </c>
      <c r="H11721" s="137">
        <v>41866</v>
      </c>
      <c r="I11721" s="119">
        <v>519</v>
      </c>
      <c r="J11721" s="129"/>
      <c r="K11721" s="129"/>
      <c r="L11721" s="129">
        <v>0</v>
      </c>
      <c r="M11721" s="134" t="s">
        <v>25108</v>
      </c>
    </row>
    <row r="11722" spans="1:13" hidden="1" x14ac:dyDescent="0.25">
      <c r="A11722" s="128"/>
      <c r="B11722" s="2"/>
      <c r="C11722" s="139" t="s">
        <v>12530</v>
      </c>
      <c r="D11722" s="124" t="s">
        <v>12531</v>
      </c>
      <c r="E11722" s="118" t="s">
        <v>48</v>
      </c>
      <c r="F11722" s="124" t="s">
        <v>35249</v>
      </c>
      <c r="G11722" s="118" t="s">
        <v>34659</v>
      </c>
      <c r="H11722" s="137"/>
      <c r="I11722" s="119"/>
      <c r="J11722" s="129"/>
      <c r="K11722" s="129"/>
      <c r="L11722" s="129">
        <v>0</v>
      </c>
      <c r="M11722" s="134" t="s">
        <v>25109</v>
      </c>
    </row>
    <row r="11723" spans="1:13" hidden="1" x14ac:dyDescent="0.25">
      <c r="A11723" s="128"/>
      <c r="B11723" s="2"/>
      <c r="C11723" s="139" t="s">
        <v>12532</v>
      </c>
      <c r="D11723" s="124" t="s">
        <v>12533</v>
      </c>
      <c r="E11723" s="118" t="s">
        <v>48</v>
      </c>
      <c r="F11723" s="124" t="s">
        <v>35249</v>
      </c>
      <c r="G11723" s="118" t="s">
        <v>34659</v>
      </c>
      <c r="H11723" s="137"/>
      <c r="I11723" s="119"/>
      <c r="J11723" s="129"/>
      <c r="K11723" s="129"/>
      <c r="L11723" s="129">
        <v>0</v>
      </c>
      <c r="M11723" s="134" t="s">
        <v>25110</v>
      </c>
    </row>
    <row r="11724" spans="1:13" hidden="1" x14ac:dyDescent="0.25">
      <c r="A11724" s="128"/>
      <c r="B11724" s="2"/>
      <c r="C11724" s="139" t="s">
        <v>12534</v>
      </c>
      <c r="D11724" s="124" t="s">
        <v>12535</v>
      </c>
      <c r="E11724" s="118" t="s">
        <v>48</v>
      </c>
      <c r="F11724" s="124" t="s">
        <v>35249</v>
      </c>
      <c r="G11724" s="118" t="s">
        <v>34659</v>
      </c>
      <c r="H11724" s="137">
        <v>41918</v>
      </c>
      <c r="I11724" s="119">
        <v>615.96</v>
      </c>
      <c r="J11724" s="129"/>
      <c r="K11724" s="129"/>
      <c r="L11724" s="129">
        <v>0</v>
      </c>
      <c r="M11724" s="134" t="s">
        <v>33669</v>
      </c>
    </row>
    <row r="11725" spans="1:13" hidden="1" x14ac:dyDescent="0.25">
      <c r="A11725" s="128"/>
      <c r="B11725" s="2"/>
      <c r="C11725" s="139" t="s">
        <v>28218</v>
      </c>
      <c r="D11725" s="124" t="s">
        <v>28219</v>
      </c>
      <c r="E11725" s="118" t="s">
        <v>48</v>
      </c>
      <c r="F11725" s="124" t="s">
        <v>35249</v>
      </c>
      <c r="G11725" s="118" t="s">
        <v>34659</v>
      </c>
      <c r="H11725" s="137"/>
      <c r="I11725" s="119"/>
      <c r="J11725" s="129"/>
      <c r="K11725" s="129"/>
      <c r="L11725" s="129">
        <v>0</v>
      </c>
      <c r="M11725" s="134" t="s">
        <v>25111</v>
      </c>
    </row>
    <row r="11726" spans="1:13" hidden="1" x14ac:dyDescent="0.25">
      <c r="A11726" s="128"/>
      <c r="B11726" s="2"/>
      <c r="C11726" s="139" t="s">
        <v>12536</v>
      </c>
      <c r="D11726" s="124" t="s">
        <v>12537</v>
      </c>
      <c r="E11726" s="118" t="s">
        <v>48</v>
      </c>
      <c r="F11726" s="124" t="s">
        <v>35249</v>
      </c>
      <c r="G11726" s="118" t="s">
        <v>34659</v>
      </c>
      <c r="H11726" s="137">
        <v>41929</v>
      </c>
      <c r="I11726" s="119">
        <v>595.78</v>
      </c>
      <c r="J11726" s="129"/>
      <c r="K11726" s="129"/>
      <c r="L11726" s="129">
        <v>0</v>
      </c>
      <c r="M11726" s="134" t="s">
        <v>25112</v>
      </c>
    </row>
    <row r="11727" spans="1:13" hidden="1" x14ac:dyDescent="0.25">
      <c r="A11727" s="128"/>
      <c r="B11727" s="2"/>
      <c r="C11727" s="139" t="s">
        <v>12538</v>
      </c>
      <c r="D11727" s="124" t="s">
        <v>12539</v>
      </c>
      <c r="E11727" s="118" t="s">
        <v>48</v>
      </c>
      <c r="F11727" s="124" t="s">
        <v>35249</v>
      </c>
      <c r="G11727" s="118" t="s">
        <v>34659</v>
      </c>
      <c r="H11727" s="137">
        <v>42683</v>
      </c>
      <c r="I11727" s="119">
        <v>1763.08</v>
      </c>
      <c r="J11727" s="129"/>
      <c r="K11727" s="129"/>
      <c r="L11727" s="129">
        <v>0</v>
      </c>
      <c r="M11727" s="134" t="s">
        <v>25113</v>
      </c>
    </row>
    <row r="11728" spans="1:13" hidden="1" x14ac:dyDescent="0.25">
      <c r="A11728" s="128"/>
      <c r="B11728" s="2"/>
      <c r="C11728" s="139" t="s">
        <v>12540</v>
      </c>
      <c r="D11728" s="124" t="s">
        <v>12541</v>
      </c>
      <c r="E11728" s="118" t="s">
        <v>48</v>
      </c>
      <c r="F11728" s="124" t="s">
        <v>35249</v>
      </c>
      <c r="G11728" s="118" t="s">
        <v>34659</v>
      </c>
      <c r="H11728" s="137"/>
      <c r="I11728" s="119"/>
      <c r="J11728" s="129"/>
      <c r="K11728" s="129"/>
      <c r="L11728" s="129">
        <v>0</v>
      </c>
      <c r="M11728" s="134" t="s">
        <v>25114</v>
      </c>
    </row>
    <row r="11729" spans="1:13" x14ac:dyDescent="0.25">
      <c r="A11729" s="128"/>
      <c r="B11729" s="2"/>
      <c r="C11729" s="139" t="s">
        <v>28702</v>
      </c>
      <c r="D11729" s="124" t="s">
        <v>28703</v>
      </c>
      <c r="E11729" s="118" t="s">
        <v>48</v>
      </c>
      <c r="F11729" s="124" t="s">
        <v>35249</v>
      </c>
      <c r="G11729" s="118" t="s">
        <v>34659</v>
      </c>
      <c r="H11729" s="137"/>
      <c r="I11729" s="119"/>
      <c r="J11729" s="129"/>
      <c r="K11729" s="129"/>
      <c r="L11729" s="129">
        <v>0</v>
      </c>
      <c r="M11729" s="134" t="s">
        <v>25115</v>
      </c>
    </row>
    <row r="11730" spans="1:13" x14ac:dyDescent="0.25">
      <c r="A11730" s="128"/>
      <c r="B11730" s="2"/>
      <c r="C11730" s="139" t="s">
        <v>27646</v>
      </c>
      <c r="D11730" s="124" t="s">
        <v>27647</v>
      </c>
      <c r="E11730" s="118" t="s">
        <v>48</v>
      </c>
      <c r="F11730" s="124" t="s">
        <v>35249</v>
      </c>
      <c r="G11730" s="118" t="s">
        <v>34659</v>
      </c>
      <c r="H11730" s="137"/>
      <c r="I11730" s="119"/>
      <c r="J11730" s="129"/>
      <c r="K11730" s="129"/>
      <c r="L11730" s="129">
        <v>0</v>
      </c>
      <c r="M11730" s="134" t="s">
        <v>31794</v>
      </c>
    </row>
    <row r="11731" spans="1:13" hidden="1" x14ac:dyDescent="0.25">
      <c r="A11731" s="128"/>
      <c r="B11731" s="2"/>
      <c r="C11731" s="139" t="s">
        <v>12542</v>
      </c>
      <c r="D11731" s="124" t="s">
        <v>12543</v>
      </c>
      <c r="E11731" s="118" t="s">
        <v>48</v>
      </c>
      <c r="F11731" s="124" t="s">
        <v>35249</v>
      </c>
      <c r="G11731" s="118" t="s">
        <v>2</v>
      </c>
      <c r="H11731" s="137">
        <v>44687</v>
      </c>
      <c r="I11731" s="119">
        <v>4391</v>
      </c>
      <c r="J11731" s="129"/>
      <c r="K11731" s="129"/>
      <c r="L11731" s="129">
        <v>0</v>
      </c>
      <c r="M11731" s="134" t="s">
        <v>25116</v>
      </c>
    </row>
    <row r="11732" spans="1:13" hidden="1" x14ac:dyDescent="0.25">
      <c r="A11732" s="128"/>
      <c r="B11732" s="2"/>
      <c r="C11732" s="139" t="s">
        <v>12544</v>
      </c>
      <c r="D11732" s="124" t="s">
        <v>12545</v>
      </c>
      <c r="E11732" s="118" t="s">
        <v>48</v>
      </c>
      <c r="F11732" s="124" t="s">
        <v>35249</v>
      </c>
      <c r="G11732" s="118" t="s">
        <v>34659</v>
      </c>
      <c r="H11732" s="137"/>
      <c r="I11732" s="119"/>
      <c r="J11732" s="129"/>
      <c r="K11732" s="129"/>
      <c r="L11732" s="129">
        <v>0</v>
      </c>
      <c r="M11732" s="134" t="s">
        <v>25117</v>
      </c>
    </row>
    <row r="11733" spans="1:13" hidden="1" x14ac:dyDescent="0.25">
      <c r="A11733" s="128"/>
      <c r="B11733" s="2"/>
      <c r="C11733" s="139" t="s">
        <v>12546</v>
      </c>
      <c r="D11733" s="124" t="s">
        <v>12547</v>
      </c>
      <c r="E11733" s="118" t="s">
        <v>48</v>
      </c>
      <c r="F11733" s="124" t="s">
        <v>35249</v>
      </c>
      <c r="G11733" s="118" t="s">
        <v>34659</v>
      </c>
      <c r="H11733" s="137">
        <v>44224</v>
      </c>
      <c r="I11733" s="119">
        <v>145</v>
      </c>
      <c r="J11733" s="129"/>
      <c r="K11733" s="129"/>
      <c r="L11733" s="129">
        <v>0</v>
      </c>
      <c r="M11733" s="134" t="s">
        <v>25118</v>
      </c>
    </row>
    <row r="11734" spans="1:13" hidden="1" x14ac:dyDescent="0.25">
      <c r="A11734" s="128"/>
      <c r="B11734" s="2"/>
      <c r="C11734" s="139" t="s">
        <v>30011</v>
      </c>
      <c r="D11734" s="124" t="s">
        <v>30012</v>
      </c>
      <c r="E11734" s="118" t="s">
        <v>48</v>
      </c>
      <c r="F11734" s="124" t="s">
        <v>35249</v>
      </c>
      <c r="G11734" s="118" t="s">
        <v>2</v>
      </c>
      <c r="H11734" s="137"/>
      <c r="I11734" s="119"/>
      <c r="J11734" s="129"/>
      <c r="K11734" s="129"/>
      <c r="L11734" s="129">
        <v>0</v>
      </c>
      <c r="M11734" s="134" t="s">
        <v>25119</v>
      </c>
    </row>
    <row r="11735" spans="1:13" hidden="1" x14ac:dyDescent="0.25">
      <c r="A11735" s="128"/>
      <c r="B11735" s="2"/>
      <c r="C11735" s="139" t="s">
        <v>12548</v>
      </c>
      <c r="D11735" s="124" t="s">
        <v>12549</v>
      </c>
      <c r="E11735" s="118" t="s">
        <v>48</v>
      </c>
      <c r="F11735" s="124" t="s">
        <v>35249</v>
      </c>
      <c r="G11735" s="118" t="s">
        <v>2</v>
      </c>
      <c r="H11735" s="137">
        <v>43901</v>
      </c>
      <c r="I11735" s="119">
        <v>220</v>
      </c>
      <c r="J11735" s="129"/>
      <c r="K11735" s="129"/>
      <c r="L11735" s="129">
        <v>0</v>
      </c>
      <c r="M11735" s="134" t="s">
        <v>25120</v>
      </c>
    </row>
    <row r="11736" spans="1:13" hidden="1" x14ac:dyDescent="0.25">
      <c r="A11736" s="128"/>
      <c r="B11736" s="2"/>
      <c r="C11736" s="139" t="s">
        <v>12550</v>
      </c>
      <c r="D11736" s="124" t="s">
        <v>12551</v>
      </c>
      <c r="E11736" s="118" t="s">
        <v>48</v>
      </c>
      <c r="F11736" s="124" t="s">
        <v>35249</v>
      </c>
      <c r="G11736" s="118" t="s">
        <v>2</v>
      </c>
      <c r="H11736" s="137">
        <v>43584</v>
      </c>
      <c r="I11736" s="119">
        <v>225</v>
      </c>
      <c r="J11736" s="129"/>
      <c r="K11736" s="129"/>
      <c r="L11736" s="129">
        <v>0</v>
      </c>
      <c r="M11736" s="134" t="s">
        <v>25121</v>
      </c>
    </row>
    <row r="11737" spans="1:13" hidden="1" x14ac:dyDescent="0.25">
      <c r="A11737" s="128"/>
      <c r="B11737" s="2"/>
      <c r="C11737" s="139" t="s">
        <v>12552</v>
      </c>
      <c r="D11737" s="124" t="s">
        <v>12553</v>
      </c>
      <c r="E11737" s="118" t="s">
        <v>48</v>
      </c>
      <c r="F11737" s="124" t="s">
        <v>35249</v>
      </c>
      <c r="G11737" s="118" t="s">
        <v>2</v>
      </c>
      <c r="H11737" s="137">
        <v>43901</v>
      </c>
      <c r="I11737" s="119">
        <v>230</v>
      </c>
      <c r="J11737" s="129"/>
      <c r="K11737" s="129"/>
      <c r="L11737" s="129">
        <v>0</v>
      </c>
      <c r="M11737" s="134" t="s">
        <v>25122</v>
      </c>
    </row>
    <row r="11738" spans="1:13" hidden="1" x14ac:dyDescent="0.25">
      <c r="A11738" s="128"/>
      <c r="B11738" s="2"/>
      <c r="C11738" s="139" t="s">
        <v>12554</v>
      </c>
      <c r="D11738" s="124" t="s">
        <v>12555</v>
      </c>
      <c r="E11738" s="118" t="s">
        <v>48</v>
      </c>
      <c r="F11738" s="124" t="s">
        <v>35249</v>
      </c>
      <c r="G11738" s="118" t="s">
        <v>2</v>
      </c>
      <c r="H11738" s="137">
        <v>43609</v>
      </c>
      <c r="I11738" s="119">
        <v>235</v>
      </c>
      <c r="J11738" s="129"/>
      <c r="K11738" s="129"/>
      <c r="L11738" s="129">
        <v>0</v>
      </c>
      <c r="M11738" s="134" t="s">
        <v>25123</v>
      </c>
    </row>
    <row r="11739" spans="1:13" hidden="1" x14ac:dyDescent="0.25">
      <c r="A11739" s="128"/>
      <c r="B11739" s="2"/>
      <c r="C11739" s="139" t="s">
        <v>12556</v>
      </c>
      <c r="D11739" s="124" t="s">
        <v>12557</v>
      </c>
      <c r="E11739" s="118" t="s">
        <v>48</v>
      </c>
      <c r="F11739" s="124" t="s">
        <v>35249</v>
      </c>
      <c r="G11739" s="118" t="s">
        <v>2</v>
      </c>
      <c r="H11739" s="137">
        <v>43901</v>
      </c>
      <c r="I11739" s="119">
        <v>265</v>
      </c>
      <c r="J11739" s="129"/>
      <c r="K11739" s="129"/>
      <c r="L11739" s="129">
        <v>0</v>
      </c>
      <c r="M11739" s="134" t="s">
        <v>25124</v>
      </c>
    </row>
    <row r="11740" spans="1:13" hidden="1" x14ac:dyDescent="0.25">
      <c r="A11740" s="128"/>
      <c r="B11740" s="2"/>
      <c r="C11740" s="139" t="s">
        <v>12558</v>
      </c>
      <c r="D11740" s="124" t="s">
        <v>12559</v>
      </c>
      <c r="E11740" s="118" t="s">
        <v>48</v>
      </c>
      <c r="F11740" s="124" t="s">
        <v>35249</v>
      </c>
      <c r="G11740" s="118" t="s">
        <v>2</v>
      </c>
      <c r="H11740" s="137">
        <v>43550</v>
      </c>
      <c r="I11740" s="119">
        <v>255</v>
      </c>
      <c r="J11740" s="129"/>
      <c r="K11740" s="129"/>
      <c r="L11740" s="129">
        <v>0</v>
      </c>
      <c r="M11740" s="134" t="s">
        <v>28004</v>
      </c>
    </row>
    <row r="11741" spans="1:13" hidden="1" x14ac:dyDescent="0.25">
      <c r="A11741" s="128"/>
      <c r="B11741" s="2"/>
      <c r="C11741" s="139" t="s">
        <v>30077</v>
      </c>
      <c r="D11741" s="124" t="s">
        <v>30078</v>
      </c>
      <c r="E11741" s="118" t="s">
        <v>48</v>
      </c>
      <c r="F11741" s="124" t="s">
        <v>35249</v>
      </c>
      <c r="G11741" s="118" t="s">
        <v>2</v>
      </c>
      <c r="H11741" s="137"/>
      <c r="I11741" s="119"/>
      <c r="J11741" s="129"/>
      <c r="K11741" s="129"/>
      <c r="L11741" s="129">
        <v>0</v>
      </c>
      <c r="M11741" s="134" t="s">
        <v>25125</v>
      </c>
    </row>
    <row r="11742" spans="1:13" hidden="1" x14ac:dyDescent="0.25">
      <c r="A11742" s="128"/>
      <c r="B11742" s="2"/>
      <c r="C11742" s="139" t="s">
        <v>12560</v>
      </c>
      <c r="D11742" s="124" t="s">
        <v>12561</v>
      </c>
      <c r="E11742" s="118" t="s">
        <v>48</v>
      </c>
      <c r="F11742" s="124" t="s">
        <v>35249</v>
      </c>
      <c r="G11742" s="118" t="s">
        <v>2</v>
      </c>
      <c r="H11742" s="137">
        <v>43419</v>
      </c>
      <c r="I11742" s="119">
        <v>27.79</v>
      </c>
      <c r="J11742" s="129"/>
      <c r="K11742" s="129"/>
      <c r="L11742" s="129">
        <v>0</v>
      </c>
      <c r="M11742" s="134" t="s">
        <v>30944</v>
      </c>
    </row>
    <row r="11743" spans="1:13" hidden="1" x14ac:dyDescent="0.25">
      <c r="A11743" s="128"/>
      <c r="B11743" s="2"/>
      <c r="C11743" s="139" t="s">
        <v>31493</v>
      </c>
      <c r="D11743" s="124" t="s">
        <v>31494</v>
      </c>
      <c r="E11743" s="118" t="s">
        <v>48</v>
      </c>
      <c r="F11743" s="124" t="s">
        <v>35249</v>
      </c>
      <c r="G11743" s="118" t="s">
        <v>2</v>
      </c>
      <c r="H11743" s="137"/>
      <c r="I11743" s="119"/>
      <c r="J11743" s="129"/>
      <c r="K11743" s="129"/>
      <c r="L11743" s="129">
        <v>0</v>
      </c>
      <c r="M11743" s="134" t="s">
        <v>28317</v>
      </c>
    </row>
    <row r="11744" spans="1:13" hidden="1" x14ac:dyDescent="0.25">
      <c r="A11744" s="128"/>
      <c r="B11744" s="2"/>
      <c r="C11744" s="139" t="s">
        <v>31755</v>
      </c>
      <c r="D11744" s="124" t="s">
        <v>31756</v>
      </c>
      <c r="E11744" s="118" t="s">
        <v>48</v>
      </c>
      <c r="F11744" s="124" t="s">
        <v>35249</v>
      </c>
      <c r="G11744" s="118" t="s">
        <v>2</v>
      </c>
      <c r="H11744" s="137"/>
      <c r="I11744" s="119"/>
      <c r="J11744" s="129"/>
      <c r="K11744" s="129"/>
      <c r="L11744" s="129">
        <v>0</v>
      </c>
      <c r="M11744" s="134" t="s">
        <v>25126</v>
      </c>
    </row>
    <row r="11745" spans="1:13" hidden="1" x14ac:dyDescent="0.25">
      <c r="A11745" s="128"/>
      <c r="B11745" s="2"/>
      <c r="C11745" s="139" t="s">
        <v>32799</v>
      </c>
      <c r="D11745" s="124" t="s">
        <v>32800</v>
      </c>
      <c r="E11745" s="118" t="s">
        <v>48</v>
      </c>
      <c r="F11745" s="124" t="s">
        <v>35249</v>
      </c>
      <c r="G11745" s="118" t="s">
        <v>2</v>
      </c>
      <c r="H11745" s="137"/>
      <c r="I11745" s="119"/>
      <c r="J11745" s="129"/>
      <c r="K11745" s="129"/>
      <c r="L11745" s="129">
        <v>0</v>
      </c>
      <c r="M11745" s="134" t="s">
        <v>25127</v>
      </c>
    </row>
    <row r="11746" spans="1:13" hidden="1" x14ac:dyDescent="0.25">
      <c r="A11746" s="128"/>
      <c r="B11746" s="2"/>
      <c r="C11746" s="139" t="s">
        <v>12562</v>
      </c>
      <c r="D11746" s="124" t="s">
        <v>12563</v>
      </c>
      <c r="E11746" s="118" t="s">
        <v>48</v>
      </c>
      <c r="F11746" s="124" t="s">
        <v>35249</v>
      </c>
      <c r="G11746" s="118" t="s">
        <v>2</v>
      </c>
      <c r="H11746" s="137">
        <v>45077</v>
      </c>
      <c r="I11746" s="119">
        <v>31.27</v>
      </c>
      <c r="J11746" s="129"/>
      <c r="K11746" s="129"/>
      <c r="L11746" s="129">
        <v>0</v>
      </c>
      <c r="M11746" s="134" t="s">
        <v>33651</v>
      </c>
    </row>
    <row r="11747" spans="1:13" hidden="1" x14ac:dyDescent="0.25">
      <c r="A11747" s="128"/>
      <c r="B11747" s="2"/>
      <c r="C11747" s="139" t="s">
        <v>12564</v>
      </c>
      <c r="D11747" s="124" t="s">
        <v>12565</v>
      </c>
      <c r="E11747" s="118" t="s">
        <v>48</v>
      </c>
      <c r="F11747" s="124" t="s">
        <v>35249</v>
      </c>
      <c r="G11747" s="118" t="s">
        <v>2</v>
      </c>
      <c r="H11747" s="137">
        <v>43538</v>
      </c>
      <c r="I11747" s="119">
        <v>24.63</v>
      </c>
      <c r="J11747" s="129"/>
      <c r="K11747" s="129"/>
      <c r="L11747" s="129">
        <v>0</v>
      </c>
      <c r="M11747" s="134" t="s">
        <v>31682</v>
      </c>
    </row>
    <row r="11748" spans="1:13" hidden="1" x14ac:dyDescent="0.25">
      <c r="A11748" s="128"/>
      <c r="B11748" s="2"/>
      <c r="C11748" s="139" t="s">
        <v>12566</v>
      </c>
      <c r="D11748" s="124" t="s">
        <v>12567</v>
      </c>
      <c r="E11748" s="118" t="s">
        <v>48</v>
      </c>
      <c r="F11748" s="124" t="s">
        <v>35249</v>
      </c>
      <c r="G11748" s="118" t="s">
        <v>2</v>
      </c>
      <c r="H11748" s="137">
        <v>43034</v>
      </c>
      <c r="I11748" s="119">
        <v>41.26</v>
      </c>
      <c r="J11748" s="129"/>
      <c r="K11748" s="129"/>
      <c r="L11748" s="129">
        <v>0</v>
      </c>
      <c r="M11748" s="134" t="s">
        <v>25128</v>
      </c>
    </row>
    <row r="11749" spans="1:13" hidden="1" x14ac:dyDescent="0.25">
      <c r="A11749" s="128"/>
      <c r="B11749" s="2"/>
      <c r="C11749" s="139" t="s">
        <v>35036</v>
      </c>
      <c r="D11749" s="124" t="s">
        <v>35037</v>
      </c>
      <c r="E11749" s="118" t="s">
        <v>48</v>
      </c>
      <c r="F11749" s="124" t="s">
        <v>35249</v>
      </c>
      <c r="G11749" s="118" t="s">
        <v>2</v>
      </c>
      <c r="H11749" s="137">
        <v>45456</v>
      </c>
      <c r="I11749" s="119">
        <v>150</v>
      </c>
      <c r="J11749" s="129"/>
      <c r="K11749" s="129"/>
      <c r="L11749" s="129">
        <v>0</v>
      </c>
      <c r="M11749" s="134" t="s">
        <v>25129</v>
      </c>
    </row>
    <row r="11750" spans="1:13" hidden="1" x14ac:dyDescent="0.25">
      <c r="A11750" s="128"/>
      <c r="B11750" s="2"/>
      <c r="C11750" s="139" t="s">
        <v>12568</v>
      </c>
      <c r="D11750" s="124" t="s">
        <v>12569</v>
      </c>
      <c r="E11750" s="118" t="s">
        <v>48</v>
      </c>
      <c r="F11750" s="124" t="s">
        <v>35249</v>
      </c>
      <c r="G11750" s="118" t="s">
        <v>2</v>
      </c>
      <c r="H11750" s="137"/>
      <c r="I11750" s="119"/>
      <c r="J11750" s="129"/>
      <c r="K11750" s="129"/>
      <c r="L11750" s="129">
        <v>0</v>
      </c>
      <c r="M11750" s="134" t="s">
        <v>25130</v>
      </c>
    </row>
    <row r="11751" spans="1:13" hidden="1" x14ac:dyDescent="0.25">
      <c r="A11751" s="128"/>
      <c r="B11751" s="2"/>
      <c r="C11751" s="139" t="s">
        <v>12570</v>
      </c>
      <c r="D11751" s="124" t="s">
        <v>12571</v>
      </c>
      <c r="E11751" s="118" t="s">
        <v>48</v>
      </c>
      <c r="F11751" s="124" t="s">
        <v>35249</v>
      </c>
      <c r="G11751" s="118" t="s">
        <v>2</v>
      </c>
      <c r="H11751" s="137">
        <v>40970</v>
      </c>
      <c r="I11751" s="119">
        <v>135.5</v>
      </c>
      <c r="J11751" s="129"/>
      <c r="K11751" s="129"/>
      <c r="L11751" s="129">
        <v>0</v>
      </c>
      <c r="M11751" s="134" t="s">
        <v>25131</v>
      </c>
    </row>
    <row r="11752" spans="1:13" hidden="1" x14ac:dyDescent="0.25">
      <c r="A11752" s="128"/>
      <c r="B11752" s="2"/>
      <c r="C11752" s="139" t="s">
        <v>18961</v>
      </c>
      <c r="D11752" s="124" t="s">
        <v>18960</v>
      </c>
      <c r="E11752" s="118" t="s">
        <v>48</v>
      </c>
      <c r="F11752" s="124" t="s">
        <v>35249</v>
      </c>
      <c r="G11752" s="118" t="s">
        <v>2</v>
      </c>
      <c r="H11752" s="137">
        <v>44897</v>
      </c>
      <c r="I11752" s="119">
        <v>222.83</v>
      </c>
      <c r="J11752" s="129"/>
      <c r="K11752" s="129"/>
      <c r="L11752" s="129">
        <v>0</v>
      </c>
      <c r="M11752" s="134" t="s">
        <v>25132</v>
      </c>
    </row>
    <row r="11753" spans="1:13" hidden="1" x14ac:dyDescent="0.25">
      <c r="A11753" s="128"/>
      <c r="B11753" s="2"/>
      <c r="C11753" s="139" t="s">
        <v>12572</v>
      </c>
      <c r="D11753" s="124" t="s">
        <v>12573</v>
      </c>
      <c r="E11753" s="118" t="s">
        <v>48</v>
      </c>
      <c r="F11753" s="124" t="s">
        <v>35249</v>
      </c>
      <c r="G11753" s="118" t="s">
        <v>2</v>
      </c>
      <c r="H11753" s="137">
        <v>43808</v>
      </c>
      <c r="I11753" s="119">
        <v>307.26</v>
      </c>
      <c r="J11753" s="129"/>
      <c r="K11753" s="129"/>
      <c r="L11753" s="129">
        <v>0</v>
      </c>
      <c r="M11753" s="134" t="s">
        <v>25133</v>
      </c>
    </row>
    <row r="11754" spans="1:13" hidden="1" x14ac:dyDescent="0.25">
      <c r="A11754" s="128"/>
      <c r="B11754" s="2"/>
      <c r="C11754" s="139" t="s">
        <v>31947</v>
      </c>
      <c r="D11754" s="124" t="s">
        <v>31948</v>
      </c>
      <c r="E11754" s="118" t="s">
        <v>48</v>
      </c>
      <c r="F11754" s="124" t="s">
        <v>35249</v>
      </c>
      <c r="G11754" s="118" t="s">
        <v>2</v>
      </c>
      <c r="H11754" s="137"/>
      <c r="I11754" s="119"/>
      <c r="J11754" s="129"/>
      <c r="K11754" s="129"/>
      <c r="L11754" s="129">
        <v>0</v>
      </c>
      <c r="M11754" s="134" t="s">
        <v>25134</v>
      </c>
    </row>
    <row r="11755" spans="1:13" hidden="1" x14ac:dyDescent="0.25">
      <c r="A11755" s="128"/>
      <c r="B11755" s="2"/>
      <c r="C11755" s="139" t="s">
        <v>12574</v>
      </c>
      <c r="D11755" s="124" t="s">
        <v>12575</v>
      </c>
      <c r="E11755" s="118" t="s">
        <v>48</v>
      </c>
      <c r="F11755" s="124" t="s">
        <v>35249</v>
      </c>
      <c r="G11755" s="118" t="s">
        <v>2</v>
      </c>
      <c r="H11755" s="137">
        <v>45853</v>
      </c>
      <c r="I11755" s="119">
        <v>143</v>
      </c>
      <c r="J11755" s="129"/>
      <c r="K11755" s="129"/>
      <c r="L11755" s="129">
        <v>0</v>
      </c>
      <c r="M11755" s="134" t="s">
        <v>25135</v>
      </c>
    </row>
    <row r="11756" spans="1:13" hidden="1" x14ac:dyDescent="0.25">
      <c r="A11756" s="128"/>
      <c r="B11756" s="2"/>
      <c r="C11756" s="139" t="s">
        <v>32577</v>
      </c>
      <c r="D11756" s="124" t="s">
        <v>32578</v>
      </c>
      <c r="E11756" s="118" t="s">
        <v>48</v>
      </c>
      <c r="F11756" s="124" t="s">
        <v>35249</v>
      </c>
      <c r="G11756" s="118" t="s">
        <v>34659</v>
      </c>
      <c r="H11756" s="137"/>
      <c r="I11756" s="119"/>
      <c r="J11756" s="129"/>
      <c r="K11756" s="129"/>
      <c r="L11756" s="129">
        <v>0</v>
      </c>
      <c r="M11756" s="134" t="s">
        <v>27164</v>
      </c>
    </row>
    <row r="11757" spans="1:13" hidden="1" x14ac:dyDescent="0.25">
      <c r="A11757" s="128"/>
      <c r="B11757" s="2"/>
      <c r="C11757" s="139" t="s">
        <v>18816</v>
      </c>
      <c r="D11757" s="124" t="s">
        <v>18815</v>
      </c>
      <c r="E11757" s="118" t="s">
        <v>48</v>
      </c>
      <c r="F11757" s="124" t="s">
        <v>35249</v>
      </c>
      <c r="G11757" s="118" t="s">
        <v>34659</v>
      </c>
      <c r="H11757" s="137">
        <v>40519</v>
      </c>
      <c r="I11757" s="119">
        <v>127.5</v>
      </c>
      <c r="J11757" s="129"/>
      <c r="K11757" s="129"/>
      <c r="L11757" s="129">
        <v>0</v>
      </c>
      <c r="M11757" s="134" t="s">
        <v>32171</v>
      </c>
    </row>
    <row r="11758" spans="1:13" hidden="1" x14ac:dyDescent="0.25">
      <c r="A11758" s="128"/>
      <c r="B11758" s="2"/>
      <c r="C11758" s="139" t="s">
        <v>12576</v>
      </c>
      <c r="D11758" s="124" t="s">
        <v>12577</v>
      </c>
      <c r="E11758" s="118" t="s">
        <v>48</v>
      </c>
      <c r="F11758" s="124" t="s">
        <v>35249</v>
      </c>
      <c r="G11758" s="118" t="s">
        <v>2</v>
      </c>
      <c r="H11758" s="137">
        <v>45064</v>
      </c>
      <c r="I11758" s="119">
        <v>90.56</v>
      </c>
      <c r="J11758" s="129"/>
      <c r="K11758" s="129"/>
      <c r="L11758" s="129">
        <v>0</v>
      </c>
      <c r="M11758" s="134" t="s">
        <v>25136</v>
      </c>
    </row>
    <row r="11759" spans="1:13" hidden="1" x14ac:dyDescent="0.25">
      <c r="A11759" s="128"/>
      <c r="B11759" s="2"/>
      <c r="C11759" s="139" t="s">
        <v>12578</v>
      </c>
      <c r="D11759" s="124" t="s">
        <v>12579</v>
      </c>
      <c r="E11759" s="118" t="s">
        <v>48</v>
      </c>
      <c r="F11759" s="124" t="s">
        <v>35249</v>
      </c>
      <c r="G11759" s="118" t="s">
        <v>2</v>
      </c>
      <c r="H11759" s="137">
        <v>42891</v>
      </c>
      <c r="I11759" s="119">
        <v>62.1</v>
      </c>
      <c r="J11759" s="129"/>
      <c r="K11759" s="129"/>
      <c r="L11759" s="129">
        <v>0</v>
      </c>
      <c r="M11759" s="134" t="s">
        <v>25137</v>
      </c>
    </row>
    <row r="11760" spans="1:13" hidden="1" x14ac:dyDescent="0.25">
      <c r="A11760" s="128"/>
      <c r="B11760" s="2"/>
      <c r="C11760" s="139" t="s">
        <v>12580</v>
      </c>
      <c r="D11760" s="124" t="s">
        <v>12581</v>
      </c>
      <c r="E11760" s="118" t="s">
        <v>48</v>
      </c>
      <c r="F11760" s="124" t="s">
        <v>35249</v>
      </c>
      <c r="G11760" s="118" t="s">
        <v>2</v>
      </c>
      <c r="H11760" s="137">
        <v>41339</v>
      </c>
      <c r="I11760" s="119">
        <v>39.6</v>
      </c>
      <c r="J11760" s="129"/>
      <c r="K11760" s="129"/>
      <c r="L11760" s="129">
        <v>0</v>
      </c>
      <c r="M11760" s="134" t="s">
        <v>25138</v>
      </c>
    </row>
    <row r="11761" spans="1:13" hidden="1" x14ac:dyDescent="0.25">
      <c r="A11761" s="128"/>
      <c r="B11761" s="2"/>
      <c r="C11761" s="139" t="s">
        <v>12582</v>
      </c>
      <c r="D11761" s="124" t="s">
        <v>12583</v>
      </c>
      <c r="E11761" s="118" t="s">
        <v>48</v>
      </c>
      <c r="F11761" s="124" t="s">
        <v>35249</v>
      </c>
      <c r="G11761" s="118" t="s">
        <v>2</v>
      </c>
      <c r="H11761" s="137">
        <v>40997</v>
      </c>
      <c r="I11761" s="119">
        <v>39.6</v>
      </c>
      <c r="J11761" s="129"/>
      <c r="K11761" s="129"/>
      <c r="L11761" s="129">
        <v>0</v>
      </c>
      <c r="M11761" s="134" t="s">
        <v>34382</v>
      </c>
    </row>
    <row r="11762" spans="1:13" hidden="1" x14ac:dyDescent="0.25">
      <c r="A11762" s="128"/>
      <c r="B11762" s="2"/>
      <c r="C11762" s="139" t="s">
        <v>12584</v>
      </c>
      <c r="D11762" s="124" t="s">
        <v>12585</v>
      </c>
      <c r="E11762" s="118" t="s">
        <v>48</v>
      </c>
      <c r="F11762" s="124" t="s">
        <v>35249</v>
      </c>
      <c r="G11762" s="118" t="s">
        <v>2</v>
      </c>
      <c r="H11762" s="137">
        <v>44049</v>
      </c>
      <c r="I11762" s="119">
        <v>76</v>
      </c>
      <c r="J11762" s="129"/>
      <c r="K11762" s="129"/>
      <c r="L11762" s="129">
        <v>0</v>
      </c>
      <c r="M11762" s="134" t="s">
        <v>30926</v>
      </c>
    </row>
    <row r="11763" spans="1:13" hidden="1" x14ac:dyDescent="0.25">
      <c r="A11763" s="128"/>
      <c r="B11763" s="2"/>
      <c r="C11763" s="139" t="s">
        <v>12586</v>
      </c>
      <c r="D11763" s="124" t="s">
        <v>12587</v>
      </c>
      <c r="E11763" s="118" t="s">
        <v>48</v>
      </c>
      <c r="F11763" s="124" t="s">
        <v>35249</v>
      </c>
      <c r="G11763" s="118" t="s">
        <v>2</v>
      </c>
      <c r="H11763" s="137">
        <v>44491</v>
      </c>
      <c r="I11763" s="119">
        <v>98.72</v>
      </c>
      <c r="J11763" s="129"/>
      <c r="K11763" s="129"/>
      <c r="L11763" s="129">
        <v>0</v>
      </c>
      <c r="M11763" s="134" t="s">
        <v>25139</v>
      </c>
    </row>
    <row r="11764" spans="1:13" hidden="1" x14ac:dyDescent="0.25">
      <c r="A11764" s="128"/>
      <c r="B11764" s="2"/>
      <c r="C11764" s="139" t="s">
        <v>12588</v>
      </c>
      <c r="D11764" s="124" t="s">
        <v>12589</v>
      </c>
      <c r="E11764" s="118" t="s">
        <v>48</v>
      </c>
      <c r="F11764" s="124" t="s">
        <v>35249</v>
      </c>
      <c r="G11764" s="118" t="s">
        <v>2</v>
      </c>
      <c r="H11764" s="137"/>
      <c r="I11764" s="119"/>
      <c r="J11764" s="129"/>
      <c r="K11764" s="129"/>
      <c r="L11764" s="129">
        <v>0</v>
      </c>
      <c r="M11764" s="134" t="s">
        <v>31484</v>
      </c>
    </row>
    <row r="11765" spans="1:13" hidden="1" x14ac:dyDescent="0.25">
      <c r="A11765" s="128"/>
      <c r="B11765" s="2"/>
      <c r="C11765" s="139" t="s">
        <v>12590</v>
      </c>
      <c r="D11765" s="124" t="s">
        <v>12591</v>
      </c>
      <c r="E11765" s="118" t="s">
        <v>48</v>
      </c>
      <c r="F11765" s="124" t="s">
        <v>35249</v>
      </c>
      <c r="G11765" s="118" t="s">
        <v>2</v>
      </c>
      <c r="H11765" s="137">
        <v>42985</v>
      </c>
      <c r="I11765" s="119">
        <v>68.400000000000006</v>
      </c>
      <c r="J11765" s="129"/>
      <c r="K11765" s="129"/>
      <c r="L11765" s="129">
        <v>0</v>
      </c>
      <c r="M11765" s="134" t="s">
        <v>25140</v>
      </c>
    </row>
    <row r="11766" spans="1:13" hidden="1" x14ac:dyDescent="0.25">
      <c r="A11766" s="128"/>
      <c r="B11766" s="2"/>
      <c r="C11766" s="139" t="s">
        <v>12592</v>
      </c>
      <c r="D11766" s="124" t="s">
        <v>12593</v>
      </c>
      <c r="E11766" s="118" t="s">
        <v>48</v>
      </c>
      <c r="F11766" s="124" t="s">
        <v>35249</v>
      </c>
      <c r="G11766" s="118" t="s">
        <v>2</v>
      </c>
      <c r="H11766" s="137"/>
      <c r="I11766" s="119"/>
      <c r="J11766" s="129"/>
      <c r="K11766" s="129"/>
      <c r="L11766" s="129">
        <v>0</v>
      </c>
      <c r="M11766" s="134"/>
    </row>
    <row r="11767" spans="1:13" hidden="1" x14ac:dyDescent="0.25">
      <c r="A11767" s="128"/>
      <c r="B11767" s="2"/>
      <c r="C11767" s="139" t="s">
        <v>30469</v>
      </c>
      <c r="D11767" s="124" t="s">
        <v>30470</v>
      </c>
      <c r="E11767" s="118" t="s">
        <v>48</v>
      </c>
      <c r="F11767" s="124" t="s">
        <v>35249</v>
      </c>
      <c r="G11767" s="118" t="s">
        <v>2</v>
      </c>
      <c r="H11767" s="137"/>
      <c r="I11767" s="119"/>
      <c r="J11767" s="129"/>
      <c r="K11767" s="129"/>
      <c r="L11767" s="129">
        <v>0</v>
      </c>
      <c r="M11767" s="134" t="s">
        <v>25141</v>
      </c>
    </row>
    <row r="11768" spans="1:13" hidden="1" x14ac:dyDescent="0.25">
      <c r="A11768" s="128"/>
      <c r="B11768" s="2"/>
      <c r="C11768" s="139" t="s">
        <v>42264</v>
      </c>
      <c r="D11768" s="124" t="s">
        <v>42265</v>
      </c>
      <c r="E11768" s="118" t="s">
        <v>48</v>
      </c>
      <c r="F11768" s="124" t="s">
        <v>35249</v>
      </c>
      <c r="G11768" s="118" t="s">
        <v>2</v>
      </c>
      <c r="H11768" s="137">
        <v>46064</v>
      </c>
      <c r="I11768" s="119">
        <v>1326</v>
      </c>
      <c r="J11768" s="129"/>
      <c r="K11768" s="129"/>
      <c r="L11768" s="129">
        <v>0</v>
      </c>
      <c r="M11768" s="134"/>
    </row>
    <row r="11769" spans="1:13" hidden="1" x14ac:dyDescent="0.25">
      <c r="A11769" s="128"/>
      <c r="B11769" s="2"/>
      <c r="C11769" s="139" t="s">
        <v>32640</v>
      </c>
      <c r="D11769" s="124" t="s">
        <v>32641</v>
      </c>
      <c r="E11769" s="118" t="s">
        <v>48</v>
      </c>
      <c r="F11769" s="124" t="s">
        <v>35249</v>
      </c>
      <c r="G11769" s="118" t="s">
        <v>2</v>
      </c>
      <c r="H11769" s="137"/>
      <c r="I11769" s="119"/>
      <c r="J11769" s="129"/>
      <c r="K11769" s="129"/>
      <c r="L11769" s="129">
        <v>0</v>
      </c>
      <c r="M11769" s="134" t="s">
        <v>28260</v>
      </c>
    </row>
    <row r="11770" spans="1:13" hidden="1" x14ac:dyDescent="0.25">
      <c r="A11770" s="128"/>
      <c r="B11770" s="2"/>
      <c r="C11770" s="139" t="s">
        <v>12594</v>
      </c>
      <c r="D11770" s="124" t="s">
        <v>12595</v>
      </c>
      <c r="E11770" s="118" t="s">
        <v>48</v>
      </c>
      <c r="F11770" s="124" t="s">
        <v>35249</v>
      </c>
      <c r="G11770" s="118" t="s">
        <v>2</v>
      </c>
      <c r="H11770" s="137">
        <v>42975</v>
      </c>
      <c r="I11770" s="119">
        <v>36.229999999999997</v>
      </c>
      <c r="J11770" s="129"/>
      <c r="K11770" s="129"/>
      <c r="L11770" s="129">
        <v>0</v>
      </c>
      <c r="M11770" s="134" t="s">
        <v>28652</v>
      </c>
    </row>
    <row r="11771" spans="1:13" hidden="1" x14ac:dyDescent="0.25">
      <c r="A11771" s="128"/>
      <c r="B11771" s="2"/>
      <c r="C11771" s="139" t="s">
        <v>32909</v>
      </c>
      <c r="D11771" s="124" t="s">
        <v>32910</v>
      </c>
      <c r="E11771" s="118" t="s">
        <v>48</v>
      </c>
      <c r="F11771" s="124" t="s">
        <v>35249</v>
      </c>
      <c r="G11771" s="118" t="s">
        <v>2</v>
      </c>
      <c r="H11771" s="137"/>
      <c r="I11771" s="119"/>
      <c r="J11771" s="129"/>
      <c r="K11771" s="129"/>
      <c r="L11771" s="129">
        <v>0</v>
      </c>
      <c r="M11771" s="134" t="s">
        <v>25142</v>
      </c>
    </row>
    <row r="11772" spans="1:13" hidden="1" x14ac:dyDescent="0.25">
      <c r="A11772" s="128"/>
      <c r="B11772" s="2"/>
      <c r="C11772" s="139" t="s">
        <v>12596</v>
      </c>
      <c r="D11772" s="124" t="s">
        <v>12597</v>
      </c>
      <c r="E11772" s="118" t="s">
        <v>48</v>
      </c>
      <c r="F11772" s="124" t="s">
        <v>35249</v>
      </c>
      <c r="G11772" s="118" t="s">
        <v>2</v>
      </c>
      <c r="H11772" s="137">
        <v>41380</v>
      </c>
      <c r="I11772" s="119">
        <v>174.35</v>
      </c>
      <c r="J11772" s="129"/>
      <c r="K11772" s="129"/>
      <c r="L11772" s="129">
        <v>0</v>
      </c>
      <c r="M11772" s="134" t="s">
        <v>31054</v>
      </c>
    </row>
    <row r="11773" spans="1:13" hidden="1" x14ac:dyDescent="0.25">
      <c r="A11773" s="128"/>
      <c r="B11773" s="2"/>
      <c r="C11773" s="139" t="s">
        <v>12598</v>
      </c>
      <c r="D11773" s="124" t="s">
        <v>12599</v>
      </c>
      <c r="E11773" s="118" t="s">
        <v>48</v>
      </c>
      <c r="F11773" s="124" t="s">
        <v>35249</v>
      </c>
      <c r="G11773" s="118" t="s">
        <v>2</v>
      </c>
      <c r="H11773" s="137">
        <v>41380</v>
      </c>
      <c r="I11773" s="119">
        <v>51.83</v>
      </c>
      <c r="J11773" s="129"/>
      <c r="K11773" s="129"/>
      <c r="L11773" s="129">
        <v>0</v>
      </c>
      <c r="M11773" s="134" t="s">
        <v>25143</v>
      </c>
    </row>
    <row r="11774" spans="1:13" hidden="1" x14ac:dyDescent="0.25">
      <c r="A11774" s="128"/>
      <c r="B11774" s="2"/>
      <c r="C11774" s="139" t="s">
        <v>19336</v>
      </c>
      <c r="D11774" s="124" t="s">
        <v>19335</v>
      </c>
      <c r="E11774" s="118" t="s">
        <v>48</v>
      </c>
      <c r="F11774" s="124" t="s">
        <v>35249</v>
      </c>
      <c r="G11774" s="118" t="s">
        <v>59</v>
      </c>
      <c r="H11774" s="137">
        <v>43381</v>
      </c>
      <c r="I11774" s="119">
        <v>450.43</v>
      </c>
      <c r="J11774" s="129"/>
      <c r="K11774" s="129"/>
      <c r="L11774" s="129">
        <v>0</v>
      </c>
      <c r="M11774" s="134" t="s">
        <v>25144</v>
      </c>
    </row>
    <row r="11775" spans="1:13" hidden="1" x14ac:dyDescent="0.25">
      <c r="A11775" s="128"/>
      <c r="B11775" s="2"/>
      <c r="C11775" s="139" t="s">
        <v>12600</v>
      </c>
      <c r="D11775" s="124" t="s">
        <v>12601</v>
      </c>
      <c r="E11775" s="118" t="s">
        <v>48</v>
      </c>
      <c r="F11775" s="124" t="s">
        <v>35249</v>
      </c>
      <c r="G11775" s="118" t="s">
        <v>59</v>
      </c>
      <c r="H11775" s="137">
        <v>41297</v>
      </c>
      <c r="I11775" s="119">
        <v>116.4</v>
      </c>
      <c r="J11775" s="129"/>
      <c r="K11775" s="129"/>
      <c r="L11775" s="129">
        <v>0</v>
      </c>
      <c r="M11775" s="134" t="s">
        <v>25145</v>
      </c>
    </row>
    <row r="11776" spans="1:13" hidden="1" x14ac:dyDescent="0.25">
      <c r="A11776" s="128"/>
      <c r="B11776" s="2"/>
      <c r="C11776" s="139" t="s">
        <v>12602</v>
      </c>
      <c r="D11776" s="124" t="s">
        <v>12603</v>
      </c>
      <c r="E11776" s="118" t="s">
        <v>48</v>
      </c>
      <c r="F11776" s="124" t="s">
        <v>35249</v>
      </c>
      <c r="G11776" s="118" t="s">
        <v>59</v>
      </c>
      <c r="H11776" s="137">
        <v>41297</v>
      </c>
      <c r="I11776" s="119">
        <v>116.4</v>
      </c>
      <c r="J11776" s="129"/>
      <c r="K11776" s="129"/>
      <c r="L11776" s="129">
        <v>0</v>
      </c>
      <c r="M11776" s="134" t="s">
        <v>25146</v>
      </c>
    </row>
    <row r="11777" spans="1:13" hidden="1" x14ac:dyDescent="0.25">
      <c r="A11777" s="128"/>
      <c r="B11777" s="2"/>
      <c r="C11777" s="139" t="s">
        <v>12604</v>
      </c>
      <c r="D11777" s="124" t="s">
        <v>12605</v>
      </c>
      <c r="E11777" s="118" t="s">
        <v>48</v>
      </c>
      <c r="F11777" s="124" t="s">
        <v>35249</v>
      </c>
      <c r="G11777" s="118" t="s">
        <v>2</v>
      </c>
      <c r="H11777" s="137">
        <v>40289</v>
      </c>
      <c r="I11777" s="119">
        <v>2423.1999999999998</v>
      </c>
      <c r="J11777" s="129"/>
      <c r="K11777" s="129"/>
      <c r="L11777" s="129">
        <v>0</v>
      </c>
      <c r="M11777" s="134" t="s">
        <v>25147</v>
      </c>
    </row>
    <row r="11778" spans="1:13" hidden="1" x14ac:dyDescent="0.25">
      <c r="A11778" s="128"/>
      <c r="B11778" s="2"/>
      <c r="C11778" s="139" t="s">
        <v>32446</v>
      </c>
      <c r="D11778" s="124" t="s">
        <v>32447</v>
      </c>
      <c r="E11778" s="118" t="s">
        <v>48</v>
      </c>
      <c r="F11778" s="124" t="s">
        <v>35249</v>
      </c>
      <c r="G11778" s="118" t="s">
        <v>30</v>
      </c>
      <c r="H11778" s="137">
        <v>45056</v>
      </c>
      <c r="I11778" s="119">
        <v>5925.15</v>
      </c>
      <c r="J11778" s="129"/>
      <c r="K11778" s="129"/>
      <c r="L11778" s="129">
        <v>0</v>
      </c>
      <c r="M11778" s="134" t="s">
        <v>25148</v>
      </c>
    </row>
    <row r="11779" spans="1:13" hidden="1" x14ac:dyDescent="0.25">
      <c r="A11779" s="128"/>
      <c r="B11779" s="2"/>
      <c r="C11779" s="139" t="s">
        <v>12606</v>
      </c>
      <c r="D11779" s="124" t="s">
        <v>12607</v>
      </c>
      <c r="E11779" s="118" t="s">
        <v>48</v>
      </c>
      <c r="F11779" s="124" t="s">
        <v>35249</v>
      </c>
      <c r="G11779" s="118" t="s">
        <v>30</v>
      </c>
      <c r="H11779" s="137">
        <v>44420</v>
      </c>
      <c r="I11779" s="119">
        <v>8713.5</v>
      </c>
      <c r="J11779" s="129"/>
      <c r="K11779" s="129"/>
      <c r="L11779" s="129">
        <v>0</v>
      </c>
      <c r="M11779" s="134" t="s">
        <v>25149</v>
      </c>
    </row>
    <row r="11780" spans="1:13" hidden="1" x14ac:dyDescent="0.25">
      <c r="A11780" s="128"/>
      <c r="B11780" s="2"/>
      <c r="C11780" s="139" t="s">
        <v>12608</v>
      </c>
      <c r="D11780" s="124" t="s">
        <v>12609</v>
      </c>
      <c r="E11780" s="118" t="s">
        <v>48</v>
      </c>
      <c r="F11780" s="124" t="s">
        <v>35249</v>
      </c>
      <c r="G11780" s="118" t="s">
        <v>30</v>
      </c>
      <c r="H11780" s="137"/>
      <c r="I11780" s="119"/>
      <c r="J11780" s="129"/>
      <c r="K11780" s="129"/>
      <c r="L11780" s="129">
        <v>0</v>
      </c>
      <c r="M11780" s="134" t="s">
        <v>25150</v>
      </c>
    </row>
    <row r="11781" spans="1:13" hidden="1" x14ac:dyDescent="0.25">
      <c r="A11781" s="128"/>
      <c r="B11781" s="2"/>
      <c r="C11781" s="139" t="s">
        <v>30698</v>
      </c>
      <c r="D11781" s="124" t="s">
        <v>30699</v>
      </c>
      <c r="E11781" s="118" t="s">
        <v>48</v>
      </c>
      <c r="F11781" s="124" t="s">
        <v>35249</v>
      </c>
      <c r="G11781" s="118" t="s">
        <v>30</v>
      </c>
      <c r="H11781" s="137"/>
      <c r="I11781" s="119"/>
      <c r="J11781" s="129"/>
      <c r="K11781" s="129"/>
      <c r="L11781" s="129">
        <v>0</v>
      </c>
      <c r="M11781" s="134" t="s">
        <v>25151</v>
      </c>
    </row>
    <row r="11782" spans="1:13" hidden="1" x14ac:dyDescent="0.25">
      <c r="A11782" s="128"/>
      <c r="B11782" s="2"/>
      <c r="C11782" s="139" t="s">
        <v>30020</v>
      </c>
      <c r="D11782" s="124" t="s">
        <v>30021</v>
      </c>
      <c r="E11782" s="118" t="s">
        <v>48</v>
      </c>
      <c r="F11782" s="124" t="s">
        <v>35249</v>
      </c>
      <c r="G11782" s="118" t="s">
        <v>30</v>
      </c>
      <c r="H11782" s="137"/>
      <c r="I11782" s="119"/>
      <c r="J11782" s="129"/>
      <c r="K11782" s="129"/>
      <c r="L11782" s="129">
        <v>0</v>
      </c>
      <c r="M11782" s="134" t="s">
        <v>25152</v>
      </c>
    </row>
    <row r="11783" spans="1:13" hidden="1" x14ac:dyDescent="0.25">
      <c r="A11783" s="128"/>
      <c r="B11783" s="2"/>
      <c r="C11783" s="139" t="s">
        <v>12611</v>
      </c>
      <c r="D11783" s="124" t="s">
        <v>12612</v>
      </c>
      <c r="E11783" s="118" t="s">
        <v>48</v>
      </c>
      <c r="F11783" s="124" t="s">
        <v>35249</v>
      </c>
      <c r="G11783" s="118" t="s">
        <v>30</v>
      </c>
      <c r="H11783" s="137">
        <v>46090</v>
      </c>
      <c r="I11783" s="119">
        <v>2797.25</v>
      </c>
      <c r="J11783" s="129"/>
      <c r="K11783" s="129"/>
      <c r="L11783" s="129">
        <v>0</v>
      </c>
      <c r="M11783" s="134" t="s">
        <v>25153</v>
      </c>
    </row>
    <row r="11784" spans="1:13" hidden="1" x14ac:dyDescent="0.25">
      <c r="A11784" s="128"/>
      <c r="B11784" s="2"/>
      <c r="C11784" s="139" t="s">
        <v>12613</v>
      </c>
      <c r="D11784" s="124" t="s">
        <v>12614</v>
      </c>
      <c r="E11784" s="118" t="s">
        <v>48</v>
      </c>
      <c r="F11784" s="124" t="s">
        <v>35249</v>
      </c>
      <c r="G11784" s="118" t="s">
        <v>30</v>
      </c>
      <c r="H11784" s="137"/>
      <c r="I11784" s="119"/>
      <c r="J11784" s="129"/>
      <c r="K11784" s="129"/>
      <c r="L11784" s="129">
        <v>0</v>
      </c>
      <c r="M11784" s="134" t="s">
        <v>25154</v>
      </c>
    </row>
    <row r="11785" spans="1:13" hidden="1" x14ac:dyDescent="0.25">
      <c r="A11785" s="128"/>
      <c r="B11785" s="2"/>
      <c r="C11785" s="139" t="s">
        <v>12615</v>
      </c>
      <c r="D11785" s="124" t="s">
        <v>12616</v>
      </c>
      <c r="E11785" s="118" t="s">
        <v>48</v>
      </c>
      <c r="F11785" s="124" t="s">
        <v>35249</v>
      </c>
      <c r="G11785" s="118" t="s">
        <v>2</v>
      </c>
      <c r="H11785" s="137">
        <v>44532</v>
      </c>
      <c r="I11785" s="119">
        <v>11217.5</v>
      </c>
      <c r="J11785" s="129"/>
      <c r="K11785" s="129"/>
      <c r="L11785" s="129">
        <v>0</v>
      </c>
      <c r="M11785" s="134" t="s">
        <v>25155</v>
      </c>
    </row>
    <row r="11786" spans="1:13" hidden="1" x14ac:dyDescent="0.25">
      <c r="A11786" s="128"/>
      <c r="B11786" s="2"/>
      <c r="C11786" s="139" t="s">
        <v>12617</v>
      </c>
      <c r="D11786" s="124" t="s">
        <v>12618</v>
      </c>
      <c r="E11786" s="118" t="s">
        <v>48</v>
      </c>
      <c r="F11786" s="124" t="s">
        <v>35249</v>
      </c>
      <c r="G11786" s="118" t="s">
        <v>2</v>
      </c>
      <c r="H11786" s="137">
        <v>44523</v>
      </c>
      <c r="I11786" s="119">
        <v>42990</v>
      </c>
      <c r="J11786" s="129"/>
      <c r="K11786" s="129"/>
      <c r="L11786" s="129">
        <v>0</v>
      </c>
      <c r="M11786" s="134" t="s">
        <v>25156</v>
      </c>
    </row>
    <row r="11787" spans="1:13" hidden="1" x14ac:dyDescent="0.25">
      <c r="A11787" s="128"/>
      <c r="B11787" s="2"/>
      <c r="C11787" s="139" t="s">
        <v>12619</v>
      </c>
      <c r="D11787" s="124" t="s">
        <v>12620</v>
      </c>
      <c r="E11787" s="118" t="s">
        <v>48</v>
      </c>
      <c r="F11787" s="124" t="s">
        <v>35249</v>
      </c>
      <c r="G11787" s="118" t="s">
        <v>30</v>
      </c>
      <c r="H11787" s="137">
        <v>46121</v>
      </c>
      <c r="I11787" s="119">
        <v>12768</v>
      </c>
      <c r="J11787" s="129"/>
      <c r="K11787" s="129"/>
      <c r="L11787" s="129">
        <v>0</v>
      </c>
      <c r="M11787" s="134" t="s">
        <v>25157</v>
      </c>
    </row>
    <row r="11788" spans="1:13" hidden="1" x14ac:dyDescent="0.25">
      <c r="A11788" s="128"/>
      <c r="B11788" s="2"/>
      <c r="C11788" s="139" t="s">
        <v>29506</v>
      </c>
      <c r="D11788" s="124" t="s">
        <v>29507</v>
      </c>
      <c r="E11788" s="118" t="s">
        <v>48</v>
      </c>
      <c r="F11788" s="124" t="s">
        <v>35249</v>
      </c>
      <c r="G11788" s="118" t="s">
        <v>2</v>
      </c>
      <c r="H11788" s="137"/>
      <c r="I11788" s="119"/>
      <c r="J11788" s="129"/>
      <c r="K11788" s="129"/>
      <c r="L11788" s="129">
        <v>0</v>
      </c>
      <c r="M11788" s="134" t="s">
        <v>25158</v>
      </c>
    </row>
    <row r="11789" spans="1:13" hidden="1" x14ac:dyDescent="0.25">
      <c r="A11789" s="128"/>
      <c r="B11789" s="2"/>
      <c r="C11789" s="139" t="s">
        <v>12621</v>
      </c>
      <c r="D11789" s="124" t="s">
        <v>12622</v>
      </c>
      <c r="E11789" s="118" t="s">
        <v>48</v>
      </c>
      <c r="F11789" s="124" t="s">
        <v>35249</v>
      </c>
      <c r="G11789" s="118" t="s">
        <v>34659</v>
      </c>
      <c r="H11789" s="137">
        <v>41675</v>
      </c>
      <c r="I11789" s="119">
        <v>40</v>
      </c>
      <c r="J11789" s="129"/>
      <c r="K11789" s="129"/>
      <c r="L11789" s="129">
        <v>0</v>
      </c>
      <c r="M11789" s="134" t="s">
        <v>25159</v>
      </c>
    </row>
    <row r="11790" spans="1:13" hidden="1" x14ac:dyDescent="0.25">
      <c r="A11790" s="128"/>
      <c r="B11790" s="2"/>
      <c r="C11790" s="139" t="s">
        <v>12610</v>
      </c>
      <c r="D11790" s="124" t="s">
        <v>30338</v>
      </c>
      <c r="E11790" s="118" t="s">
        <v>48</v>
      </c>
      <c r="F11790" s="124" t="s">
        <v>35249</v>
      </c>
      <c r="G11790" s="118" t="s">
        <v>30</v>
      </c>
      <c r="H11790" s="137">
        <v>44420</v>
      </c>
      <c r="I11790" s="119">
        <v>4356.75</v>
      </c>
      <c r="J11790" s="129"/>
      <c r="K11790" s="129"/>
      <c r="L11790" s="129">
        <v>0</v>
      </c>
      <c r="M11790" s="134" t="s">
        <v>25160</v>
      </c>
    </row>
    <row r="11791" spans="1:13" hidden="1" x14ac:dyDescent="0.25">
      <c r="A11791" s="128"/>
      <c r="B11791" s="2"/>
      <c r="C11791" s="139" t="s">
        <v>12623</v>
      </c>
      <c r="D11791" s="124" t="s">
        <v>12624</v>
      </c>
      <c r="E11791" s="118" t="s">
        <v>48</v>
      </c>
      <c r="F11791" s="124" t="s">
        <v>35249</v>
      </c>
      <c r="G11791" s="118" t="s">
        <v>30</v>
      </c>
      <c r="H11791" s="137">
        <v>46090</v>
      </c>
      <c r="I11791" s="119">
        <v>3816.4</v>
      </c>
      <c r="J11791" s="129"/>
      <c r="K11791" s="129"/>
      <c r="L11791" s="129">
        <v>0</v>
      </c>
      <c r="M11791" s="134" t="s">
        <v>29662</v>
      </c>
    </row>
    <row r="11792" spans="1:13" hidden="1" x14ac:dyDescent="0.25">
      <c r="A11792" s="128"/>
      <c r="B11792" s="2"/>
      <c r="C11792" s="139" t="s">
        <v>12625</v>
      </c>
      <c r="D11792" s="124" t="s">
        <v>12626</v>
      </c>
      <c r="E11792" s="118" t="s">
        <v>48</v>
      </c>
      <c r="F11792" s="124" t="s">
        <v>35249</v>
      </c>
      <c r="G11792" s="118" t="s">
        <v>2</v>
      </c>
      <c r="H11792" s="137">
        <v>42305</v>
      </c>
      <c r="I11792" s="119">
        <v>1460</v>
      </c>
      <c r="J11792" s="129"/>
      <c r="K11792" s="129"/>
      <c r="L11792" s="129">
        <v>0</v>
      </c>
      <c r="M11792" s="134" t="s">
        <v>29804</v>
      </c>
    </row>
    <row r="11793" spans="1:13" hidden="1" x14ac:dyDescent="0.25">
      <c r="A11793" s="128"/>
      <c r="B11793" s="2"/>
      <c r="C11793" s="139" t="s">
        <v>12627</v>
      </c>
      <c r="D11793" s="124" t="s">
        <v>12628</v>
      </c>
      <c r="E11793" s="118" t="s">
        <v>48</v>
      </c>
      <c r="F11793" s="124" t="s">
        <v>35249</v>
      </c>
      <c r="G11793" s="118" t="s">
        <v>34659</v>
      </c>
      <c r="H11793" s="137">
        <v>42424</v>
      </c>
      <c r="I11793" s="119">
        <v>715.4</v>
      </c>
      <c r="J11793" s="129"/>
      <c r="K11793" s="129"/>
      <c r="L11793" s="129">
        <v>0</v>
      </c>
      <c r="M11793" s="134" t="s">
        <v>25161</v>
      </c>
    </row>
    <row r="11794" spans="1:13" hidden="1" x14ac:dyDescent="0.25">
      <c r="A11794" s="128"/>
      <c r="B11794" s="2"/>
      <c r="C11794" s="139" t="s">
        <v>12629</v>
      </c>
      <c r="D11794" s="124" t="s">
        <v>12630</v>
      </c>
      <c r="E11794" s="118" t="s">
        <v>48</v>
      </c>
      <c r="F11794" s="124" t="s">
        <v>35249</v>
      </c>
      <c r="G11794" s="118" t="s">
        <v>59</v>
      </c>
      <c r="H11794" s="137">
        <v>41460</v>
      </c>
      <c r="I11794" s="119">
        <v>2210</v>
      </c>
      <c r="J11794" s="129"/>
      <c r="K11794" s="129"/>
      <c r="L11794" s="129">
        <v>0</v>
      </c>
      <c r="M11794" s="134" t="s">
        <v>30495</v>
      </c>
    </row>
    <row r="11795" spans="1:13" hidden="1" x14ac:dyDescent="0.25">
      <c r="A11795" s="128"/>
      <c r="B11795" s="2"/>
      <c r="C11795" s="139" t="s">
        <v>12631</v>
      </c>
      <c r="D11795" s="124" t="s">
        <v>12632</v>
      </c>
      <c r="E11795" s="118" t="s">
        <v>48</v>
      </c>
      <c r="F11795" s="124" t="s">
        <v>35249</v>
      </c>
      <c r="G11795" s="118" t="s">
        <v>34659</v>
      </c>
      <c r="H11795" s="137">
        <v>41358</v>
      </c>
      <c r="I11795" s="119">
        <v>4467.38</v>
      </c>
      <c r="J11795" s="129"/>
      <c r="K11795" s="129"/>
      <c r="L11795" s="129">
        <v>0</v>
      </c>
      <c r="M11795" s="134" t="s">
        <v>25162</v>
      </c>
    </row>
    <row r="11796" spans="1:13" hidden="1" x14ac:dyDescent="0.25">
      <c r="A11796" s="128"/>
      <c r="B11796" s="2"/>
      <c r="C11796" s="139" t="s">
        <v>12633</v>
      </c>
      <c r="D11796" s="124" t="s">
        <v>12634</v>
      </c>
      <c r="E11796" s="118" t="s">
        <v>48</v>
      </c>
      <c r="F11796" s="124" t="s">
        <v>35249</v>
      </c>
      <c r="G11796" s="118" t="s">
        <v>30</v>
      </c>
      <c r="H11796" s="137">
        <v>43860</v>
      </c>
      <c r="I11796" s="119">
        <v>1545</v>
      </c>
      <c r="J11796" s="129"/>
      <c r="K11796" s="129"/>
      <c r="L11796" s="129">
        <v>0</v>
      </c>
      <c r="M11796" s="134" t="s">
        <v>32102</v>
      </c>
    </row>
    <row r="11797" spans="1:13" hidden="1" x14ac:dyDescent="0.25">
      <c r="A11797" s="128"/>
      <c r="B11797" s="2"/>
      <c r="C11797" s="139" t="s">
        <v>12635</v>
      </c>
      <c r="D11797" s="124" t="s">
        <v>12636</v>
      </c>
      <c r="E11797" s="118" t="s">
        <v>48</v>
      </c>
      <c r="F11797" s="124" t="s">
        <v>35249</v>
      </c>
      <c r="G11797" s="118" t="s">
        <v>2</v>
      </c>
      <c r="H11797" s="137">
        <v>43392</v>
      </c>
      <c r="I11797" s="119">
        <v>4331</v>
      </c>
      <c r="J11797" s="129"/>
      <c r="K11797" s="129"/>
      <c r="L11797" s="129">
        <v>0</v>
      </c>
      <c r="M11797" s="134" t="s">
        <v>25163</v>
      </c>
    </row>
    <row r="11798" spans="1:13" hidden="1" x14ac:dyDescent="0.25">
      <c r="A11798" s="128"/>
      <c r="B11798" s="2"/>
      <c r="C11798" s="139" t="s">
        <v>12637</v>
      </c>
      <c r="D11798" s="124" t="s">
        <v>12638</v>
      </c>
      <c r="E11798" s="118" t="s">
        <v>48</v>
      </c>
      <c r="F11798" s="124" t="s">
        <v>35249</v>
      </c>
      <c r="G11798" s="118" t="s">
        <v>2</v>
      </c>
      <c r="H11798" s="137">
        <v>42307</v>
      </c>
      <c r="I11798" s="119">
        <v>630</v>
      </c>
      <c r="J11798" s="129"/>
      <c r="K11798" s="129"/>
      <c r="L11798" s="129">
        <v>0</v>
      </c>
      <c r="M11798" s="134" t="s">
        <v>25164</v>
      </c>
    </row>
    <row r="11799" spans="1:13" hidden="1" x14ac:dyDescent="0.25">
      <c r="A11799" s="128"/>
      <c r="B11799" s="2"/>
      <c r="C11799" s="139" t="s">
        <v>12639</v>
      </c>
      <c r="D11799" s="124" t="s">
        <v>12640</v>
      </c>
      <c r="E11799" s="118" t="s">
        <v>48</v>
      </c>
      <c r="F11799" s="124" t="s">
        <v>35249</v>
      </c>
      <c r="G11799" s="118" t="s">
        <v>2</v>
      </c>
      <c r="H11799" s="137">
        <v>43118</v>
      </c>
      <c r="I11799" s="119">
        <v>2046.64</v>
      </c>
      <c r="J11799" s="129"/>
      <c r="K11799" s="129"/>
      <c r="L11799" s="129">
        <v>0</v>
      </c>
      <c r="M11799" s="134" t="s">
        <v>25165</v>
      </c>
    </row>
    <row r="11800" spans="1:13" hidden="1" x14ac:dyDescent="0.25">
      <c r="A11800" s="128"/>
      <c r="B11800" s="2"/>
      <c r="C11800" s="139" t="s">
        <v>30014</v>
      </c>
      <c r="D11800" s="124" t="s">
        <v>30015</v>
      </c>
      <c r="E11800" s="118" t="s">
        <v>48</v>
      </c>
      <c r="F11800" s="124" t="s">
        <v>35249</v>
      </c>
      <c r="G11800" s="118" t="s">
        <v>2</v>
      </c>
      <c r="H11800" s="137"/>
      <c r="I11800" s="119"/>
      <c r="J11800" s="129"/>
      <c r="K11800" s="129"/>
      <c r="L11800" s="129">
        <v>0</v>
      </c>
      <c r="M11800" s="134" t="s">
        <v>25166</v>
      </c>
    </row>
    <row r="11801" spans="1:13" hidden="1" x14ac:dyDescent="0.25">
      <c r="A11801" s="128"/>
      <c r="B11801" s="2"/>
      <c r="C11801" s="139" t="s">
        <v>34377</v>
      </c>
      <c r="D11801" s="124" t="s">
        <v>34378</v>
      </c>
      <c r="E11801" s="118" t="s">
        <v>48</v>
      </c>
      <c r="F11801" s="124" t="s">
        <v>35249</v>
      </c>
      <c r="G11801" s="118" t="s">
        <v>2</v>
      </c>
      <c r="H11801" s="137"/>
      <c r="I11801" s="119"/>
      <c r="J11801" s="129"/>
      <c r="K11801" s="129"/>
      <c r="L11801" s="129">
        <v>0</v>
      </c>
      <c r="M11801" s="134" t="s">
        <v>25167</v>
      </c>
    </row>
    <row r="11802" spans="1:13" hidden="1" x14ac:dyDescent="0.25">
      <c r="A11802" s="128"/>
      <c r="B11802" s="2"/>
      <c r="C11802" s="139" t="s">
        <v>27604</v>
      </c>
      <c r="D11802" s="124" t="s">
        <v>27605</v>
      </c>
      <c r="E11802" s="118" t="s">
        <v>48</v>
      </c>
      <c r="F11802" s="124" t="s">
        <v>35249</v>
      </c>
      <c r="G11802" s="118" t="s">
        <v>59</v>
      </c>
      <c r="H11802" s="137"/>
      <c r="I11802" s="119"/>
      <c r="J11802" s="129"/>
      <c r="K11802" s="129"/>
      <c r="L11802" s="129">
        <v>0</v>
      </c>
      <c r="M11802" s="134" t="s">
        <v>25168</v>
      </c>
    </row>
    <row r="11803" spans="1:13" hidden="1" x14ac:dyDescent="0.25">
      <c r="A11803" s="128"/>
      <c r="B11803" s="2"/>
      <c r="C11803" s="139" t="s">
        <v>30561</v>
      </c>
      <c r="D11803" s="124" t="s">
        <v>30562</v>
      </c>
      <c r="E11803" s="118" t="s">
        <v>48</v>
      </c>
      <c r="F11803" s="124" t="s">
        <v>35249</v>
      </c>
      <c r="G11803" s="118" t="s">
        <v>2</v>
      </c>
      <c r="H11803" s="137"/>
      <c r="I11803" s="119"/>
      <c r="J11803" s="129"/>
      <c r="K11803" s="129"/>
      <c r="L11803" s="129">
        <v>0</v>
      </c>
      <c r="M11803" s="134" t="s">
        <v>25169</v>
      </c>
    </row>
    <row r="11804" spans="1:13" hidden="1" x14ac:dyDescent="0.25">
      <c r="A11804" s="128"/>
      <c r="B11804" s="2"/>
      <c r="C11804" s="139" t="s">
        <v>12641</v>
      </c>
      <c r="D11804" s="124" t="s">
        <v>12642</v>
      </c>
      <c r="E11804" s="118" t="s">
        <v>48</v>
      </c>
      <c r="F11804" s="124" t="s">
        <v>35249</v>
      </c>
      <c r="G11804" s="118" t="s">
        <v>2</v>
      </c>
      <c r="H11804" s="137">
        <v>44498</v>
      </c>
      <c r="I11804" s="119">
        <v>21.2</v>
      </c>
      <c r="J11804" s="129"/>
      <c r="K11804" s="129"/>
      <c r="L11804" s="129">
        <v>0</v>
      </c>
      <c r="M11804" s="134" t="s">
        <v>25170</v>
      </c>
    </row>
    <row r="11805" spans="1:13" hidden="1" x14ac:dyDescent="0.25">
      <c r="A11805" s="128"/>
      <c r="B11805" s="2"/>
      <c r="C11805" s="139" t="s">
        <v>12643</v>
      </c>
      <c r="D11805" s="124" t="s">
        <v>12644</v>
      </c>
      <c r="E11805" s="118" t="s">
        <v>48</v>
      </c>
      <c r="F11805" s="124" t="s">
        <v>35249</v>
      </c>
      <c r="G11805" s="118" t="s">
        <v>2</v>
      </c>
      <c r="H11805" s="137">
        <v>45826</v>
      </c>
      <c r="I11805" s="119">
        <v>15</v>
      </c>
      <c r="J11805" s="129"/>
      <c r="K11805" s="129"/>
      <c r="L11805" s="129">
        <v>0</v>
      </c>
      <c r="M11805" s="134" t="s">
        <v>31958</v>
      </c>
    </row>
    <row r="11806" spans="1:13" hidden="1" x14ac:dyDescent="0.25">
      <c r="A11806" s="128"/>
      <c r="B11806" s="2"/>
      <c r="C11806" s="139" t="s">
        <v>12645</v>
      </c>
      <c r="D11806" s="124" t="s">
        <v>12646</v>
      </c>
      <c r="E11806" s="118" t="s">
        <v>48</v>
      </c>
      <c r="F11806" s="124" t="s">
        <v>35249</v>
      </c>
      <c r="G11806" s="118" t="s">
        <v>2</v>
      </c>
      <c r="H11806" s="137">
        <v>45883</v>
      </c>
      <c r="I11806" s="119">
        <v>37.5</v>
      </c>
      <c r="J11806" s="129"/>
      <c r="K11806" s="129"/>
      <c r="L11806" s="129">
        <v>0</v>
      </c>
      <c r="M11806" s="134" t="s">
        <v>25171</v>
      </c>
    </row>
    <row r="11807" spans="1:13" hidden="1" x14ac:dyDescent="0.25">
      <c r="A11807" s="128"/>
      <c r="B11807" s="2"/>
      <c r="C11807" s="139" t="s">
        <v>32211</v>
      </c>
      <c r="D11807" s="124" t="s">
        <v>32212</v>
      </c>
      <c r="E11807" s="118" t="s">
        <v>48</v>
      </c>
      <c r="F11807" s="124" t="s">
        <v>35249</v>
      </c>
      <c r="G11807" s="118" t="s">
        <v>2</v>
      </c>
      <c r="H11807" s="137">
        <v>45147</v>
      </c>
      <c r="I11807" s="119">
        <v>125</v>
      </c>
      <c r="J11807" s="129"/>
      <c r="K11807" s="129"/>
      <c r="L11807" s="129">
        <v>0</v>
      </c>
      <c r="M11807" s="134" t="s">
        <v>25172</v>
      </c>
    </row>
    <row r="11808" spans="1:13" hidden="1" x14ac:dyDescent="0.25">
      <c r="A11808" s="128"/>
      <c r="B11808" s="2"/>
      <c r="C11808" s="139" t="s">
        <v>12647</v>
      </c>
      <c r="D11808" s="124" t="s">
        <v>12648</v>
      </c>
      <c r="E11808" s="118" t="s">
        <v>48</v>
      </c>
      <c r="F11808" s="124" t="s">
        <v>35249</v>
      </c>
      <c r="G11808" s="118" t="s">
        <v>2</v>
      </c>
      <c r="H11808" s="137">
        <v>40234</v>
      </c>
      <c r="I11808" s="119">
        <v>395</v>
      </c>
      <c r="J11808" s="129"/>
      <c r="K11808" s="129"/>
      <c r="L11808" s="129">
        <v>0</v>
      </c>
      <c r="M11808" s="134" t="s">
        <v>25173</v>
      </c>
    </row>
    <row r="11809" spans="1:13" hidden="1" x14ac:dyDescent="0.25">
      <c r="A11809" s="128"/>
      <c r="B11809" s="2"/>
      <c r="C11809" s="139" t="s">
        <v>12649</v>
      </c>
      <c r="D11809" s="124" t="s">
        <v>12650</v>
      </c>
      <c r="E11809" s="118" t="s">
        <v>48</v>
      </c>
      <c r="F11809" s="124" t="s">
        <v>35249</v>
      </c>
      <c r="G11809" s="118" t="s">
        <v>34659</v>
      </c>
      <c r="H11809" s="137">
        <v>42402</v>
      </c>
      <c r="I11809" s="119">
        <v>49.26</v>
      </c>
      <c r="J11809" s="129"/>
      <c r="K11809" s="129"/>
      <c r="L11809" s="129">
        <v>0</v>
      </c>
      <c r="M11809" s="134" t="s">
        <v>25174</v>
      </c>
    </row>
    <row r="11810" spans="1:13" hidden="1" x14ac:dyDescent="0.25">
      <c r="A11810" s="128"/>
      <c r="B11810" s="2"/>
      <c r="C11810" s="139" t="s">
        <v>19298</v>
      </c>
      <c r="D11810" s="124" t="s">
        <v>19297</v>
      </c>
      <c r="E11810" s="118" t="s">
        <v>48</v>
      </c>
      <c r="F11810" s="124" t="s">
        <v>35249</v>
      </c>
      <c r="G11810" s="118" t="s">
        <v>2</v>
      </c>
      <c r="H11810" s="137">
        <v>44841</v>
      </c>
      <c r="I11810" s="119">
        <v>42.55</v>
      </c>
      <c r="J11810" s="129"/>
      <c r="K11810" s="129"/>
      <c r="L11810" s="129">
        <v>0</v>
      </c>
      <c r="M11810" s="134" t="s">
        <v>25175</v>
      </c>
    </row>
    <row r="11811" spans="1:13" hidden="1" x14ac:dyDescent="0.25">
      <c r="A11811" s="128"/>
      <c r="B11811" s="2"/>
      <c r="C11811" s="139" t="s">
        <v>12651</v>
      </c>
      <c r="D11811" s="124" t="s">
        <v>12652</v>
      </c>
      <c r="E11811" s="118" t="s">
        <v>48</v>
      </c>
      <c r="F11811" s="124" t="s">
        <v>35249</v>
      </c>
      <c r="G11811" s="118" t="s">
        <v>2</v>
      </c>
      <c r="H11811" s="137"/>
      <c r="I11811" s="119"/>
      <c r="J11811" s="129"/>
      <c r="K11811" s="129"/>
      <c r="L11811" s="129">
        <v>0</v>
      </c>
      <c r="M11811" s="134" t="s">
        <v>25176</v>
      </c>
    </row>
    <row r="11812" spans="1:13" hidden="1" x14ac:dyDescent="0.25">
      <c r="A11812" s="128"/>
      <c r="B11812" s="2"/>
      <c r="C11812" s="139" t="s">
        <v>33174</v>
      </c>
      <c r="D11812" s="124" t="s">
        <v>33175</v>
      </c>
      <c r="E11812" s="118" t="s">
        <v>48</v>
      </c>
      <c r="F11812" s="124" t="s">
        <v>35249</v>
      </c>
      <c r="G11812" s="118" t="s">
        <v>34659</v>
      </c>
      <c r="H11812" s="137"/>
      <c r="I11812" s="119"/>
      <c r="J11812" s="129"/>
      <c r="K11812" s="129"/>
      <c r="L11812" s="129">
        <v>0</v>
      </c>
      <c r="M11812" s="134" t="s">
        <v>25177</v>
      </c>
    </row>
    <row r="11813" spans="1:13" hidden="1" x14ac:dyDescent="0.25">
      <c r="A11813" s="128"/>
      <c r="B11813" s="2"/>
      <c r="C11813" s="139" t="s">
        <v>12653</v>
      </c>
      <c r="D11813" s="124" t="s">
        <v>12654</v>
      </c>
      <c r="E11813" s="118" t="s">
        <v>48</v>
      </c>
      <c r="F11813" s="124" t="s">
        <v>35249</v>
      </c>
      <c r="G11813" s="118" t="s">
        <v>2</v>
      </c>
      <c r="H11813" s="137"/>
      <c r="I11813" s="119"/>
      <c r="J11813" s="129"/>
      <c r="K11813" s="129"/>
      <c r="L11813" s="129">
        <v>0</v>
      </c>
      <c r="M11813" s="134" t="s">
        <v>25178</v>
      </c>
    </row>
    <row r="11814" spans="1:13" hidden="1" x14ac:dyDescent="0.25">
      <c r="A11814" s="128"/>
      <c r="B11814" s="2"/>
      <c r="C11814" s="139" t="s">
        <v>12655</v>
      </c>
      <c r="D11814" s="124" t="s">
        <v>12656</v>
      </c>
      <c r="E11814" s="118" t="s">
        <v>48</v>
      </c>
      <c r="F11814" s="124" t="s">
        <v>35249</v>
      </c>
      <c r="G11814" s="118" t="s">
        <v>2</v>
      </c>
      <c r="H11814" s="137">
        <v>40604</v>
      </c>
      <c r="I11814" s="119">
        <v>37.56</v>
      </c>
      <c r="J11814" s="129"/>
      <c r="K11814" s="129"/>
      <c r="L11814" s="129">
        <v>0</v>
      </c>
      <c r="M11814" s="134" t="s">
        <v>25178</v>
      </c>
    </row>
    <row r="11815" spans="1:13" hidden="1" x14ac:dyDescent="0.25">
      <c r="A11815" s="128"/>
      <c r="B11815" s="2"/>
      <c r="C11815" s="139" t="s">
        <v>12657</v>
      </c>
      <c r="D11815" s="124" t="s">
        <v>12658</v>
      </c>
      <c r="E11815" s="118" t="s">
        <v>48</v>
      </c>
      <c r="F11815" s="124" t="s">
        <v>35249</v>
      </c>
      <c r="G11815" s="118" t="s">
        <v>2</v>
      </c>
      <c r="H11815" s="137">
        <v>41290</v>
      </c>
      <c r="I11815" s="119">
        <v>28.08</v>
      </c>
      <c r="J11815" s="129"/>
      <c r="K11815" s="129"/>
      <c r="L11815" s="129">
        <v>0</v>
      </c>
      <c r="M11815" s="134" t="s">
        <v>25179</v>
      </c>
    </row>
    <row r="11816" spans="1:13" hidden="1" x14ac:dyDescent="0.25">
      <c r="A11816" s="128"/>
      <c r="B11816" s="2"/>
      <c r="C11816" s="139" t="s">
        <v>12659</v>
      </c>
      <c r="D11816" s="124" t="s">
        <v>12660</v>
      </c>
      <c r="E11816" s="118" t="s">
        <v>48</v>
      </c>
      <c r="F11816" s="124" t="s">
        <v>35249</v>
      </c>
      <c r="G11816" s="118" t="s">
        <v>2</v>
      </c>
      <c r="H11816" s="137">
        <v>41534</v>
      </c>
      <c r="I11816" s="119">
        <v>10.5</v>
      </c>
      <c r="J11816" s="129"/>
      <c r="K11816" s="129"/>
      <c r="L11816" s="129">
        <v>0</v>
      </c>
      <c r="M11816" s="134" t="s">
        <v>25180</v>
      </c>
    </row>
    <row r="11817" spans="1:13" hidden="1" x14ac:dyDescent="0.25">
      <c r="A11817" s="128"/>
      <c r="B11817" s="2"/>
      <c r="C11817" s="139" t="s">
        <v>12661</v>
      </c>
      <c r="D11817" s="124" t="s">
        <v>12662</v>
      </c>
      <c r="E11817" s="118" t="s">
        <v>48</v>
      </c>
      <c r="F11817" s="124" t="s">
        <v>35249</v>
      </c>
      <c r="G11817" s="118" t="s">
        <v>2</v>
      </c>
      <c r="H11817" s="137">
        <v>41593</v>
      </c>
      <c r="I11817" s="119">
        <v>12.35</v>
      </c>
      <c r="J11817" s="129"/>
      <c r="K11817" s="129"/>
      <c r="L11817" s="129">
        <v>0</v>
      </c>
      <c r="M11817" s="134" t="s">
        <v>25181</v>
      </c>
    </row>
    <row r="11818" spans="1:13" hidden="1" x14ac:dyDescent="0.25">
      <c r="A11818" s="128"/>
      <c r="B11818" s="2"/>
      <c r="C11818" s="139" t="s">
        <v>12663</v>
      </c>
      <c r="D11818" s="124" t="s">
        <v>12664</v>
      </c>
      <c r="E11818" s="118" t="s">
        <v>48</v>
      </c>
      <c r="F11818" s="124" t="s">
        <v>35249</v>
      </c>
      <c r="G11818" s="118" t="s">
        <v>2</v>
      </c>
      <c r="H11818" s="137">
        <v>43538</v>
      </c>
      <c r="I11818" s="119">
        <v>8.8000000000000007</v>
      </c>
      <c r="J11818" s="129"/>
      <c r="K11818" s="129"/>
      <c r="L11818" s="129">
        <v>0</v>
      </c>
      <c r="M11818" s="134" t="s">
        <v>25182</v>
      </c>
    </row>
    <row r="11819" spans="1:13" hidden="1" x14ac:dyDescent="0.25">
      <c r="A11819" s="128"/>
      <c r="B11819" s="2"/>
      <c r="C11819" s="139" t="s">
        <v>12665</v>
      </c>
      <c r="D11819" s="124" t="s">
        <v>12666</v>
      </c>
      <c r="E11819" s="118" t="s">
        <v>48</v>
      </c>
      <c r="F11819" s="124" t="s">
        <v>35249</v>
      </c>
      <c r="G11819" s="118" t="s">
        <v>2</v>
      </c>
      <c r="H11819" s="137">
        <v>42034</v>
      </c>
      <c r="I11819" s="119">
        <v>7.5</v>
      </c>
      <c r="J11819" s="129"/>
      <c r="K11819" s="129"/>
      <c r="L11819" s="129">
        <v>0</v>
      </c>
      <c r="M11819" s="134" t="s">
        <v>25183</v>
      </c>
    </row>
    <row r="11820" spans="1:13" hidden="1" x14ac:dyDescent="0.25">
      <c r="A11820" s="128"/>
      <c r="B11820" s="2"/>
      <c r="C11820" s="139" t="s">
        <v>30174</v>
      </c>
      <c r="D11820" s="124" t="s">
        <v>30175</v>
      </c>
      <c r="E11820" s="118" t="s">
        <v>48</v>
      </c>
      <c r="F11820" s="124" t="s">
        <v>35249</v>
      </c>
      <c r="G11820" s="118" t="s">
        <v>2</v>
      </c>
      <c r="H11820" s="137"/>
      <c r="I11820" s="119"/>
      <c r="J11820" s="129"/>
      <c r="K11820" s="129"/>
      <c r="L11820" s="129">
        <v>0</v>
      </c>
      <c r="M11820" s="134" t="s">
        <v>25184</v>
      </c>
    </row>
    <row r="11821" spans="1:13" hidden="1" x14ac:dyDescent="0.25">
      <c r="A11821" s="128"/>
      <c r="B11821" s="2"/>
      <c r="C11821" s="139" t="s">
        <v>12667</v>
      </c>
      <c r="D11821" s="124" t="s">
        <v>12668</v>
      </c>
      <c r="E11821" s="118" t="s">
        <v>48</v>
      </c>
      <c r="F11821" s="124" t="s">
        <v>35249</v>
      </c>
      <c r="G11821" s="118" t="s">
        <v>2</v>
      </c>
      <c r="H11821" s="137">
        <v>40616</v>
      </c>
      <c r="I11821" s="119">
        <v>7.75</v>
      </c>
      <c r="J11821" s="129"/>
      <c r="K11821" s="129"/>
      <c r="L11821" s="129">
        <v>0</v>
      </c>
      <c r="M11821" s="134" t="s">
        <v>25185</v>
      </c>
    </row>
    <row r="11822" spans="1:13" hidden="1" x14ac:dyDescent="0.25">
      <c r="A11822" s="128"/>
      <c r="B11822" s="2"/>
      <c r="C11822" s="139" t="s">
        <v>31899</v>
      </c>
      <c r="D11822" s="124" t="s">
        <v>31900</v>
      </c>
      <c r="E11822" s="118" t="s">
        <v>48</v>
      </c>
      <c r="F11822" s="124" t="s">
        <v>35249</v>
      </c>
      <c r="G11822" s="118" t="s">
        <v>34659</v>
      </c>
      <c r="H11822" s="137"/>
      <c r="I11822" s="119"/>
      <c r="J11822" s="129"/>
      <c r="K11822" s="129"/>
      <c r="L11822" s="129">
        <v>0</v>
      </c>
      <c r="M11822" s="134" t="s">
        <v>25186</v>
      </c>
    </row>
    <row r="11823" spans="1:13" hidden="1" x14ac:dyDescent="0.25">
      <c r="A11823" s="128"/>
      <c r="B11823" s="2"/>
      <c r="C11823" s="139" t="s">
        <v>27643</v>
      </c>
      <c r="D11823" s="124" t="s">
        <v>27644</v>
      </c>
      <c r="E11823" s="118" t="s">
        <v>48</v>
      </c>
      <c r="F11823" s="124" t="s">
        <v>35249</v>
      </c>
      <c r="G11823" s="118" t="s">
        <v>34659</v>
      </c>
      <c r="H11823" s="137"/>
      <c r="I11823" s="119"/>
      <c r="J11823" s="129"/>
      <c r="K11823" s="129"/>
      <c r="L11823" s="129">
        <v>0</v>
      </c>
      <c r="M11823" s="134" t="s">
        <v>25187</v>
      </c>
    </row>
    <row r="11824" spans="1:13" hidden="1" x14ac:dyDescent="0.25">
      <c r="A11824" s="128"/>
      <c r="B11824" s="2"/>
      <c r="C11824" s="139" t="s">
        <v>12669</v>
      </c>
      <c r="D11824" s="124" t="s">
        <v>12670</v>
      </c>
      <c r="E11824" s="118" t="s">
        <v>48</v>
      </c>
      <c r="F11824" s="124" t="s">
        <v>35249</v>
      </c>
      <c r="G11824" s="118" t="s">
        <v>34659</v>
      </c>
      <c r="H11824" s="137">
        <v>41537</v>
      </c>
      <c r="I11824" s="119">
        <v>14.06</v>
      </c>
      <c r="J11824" s="129"/>
      <c r="K11824" s="129"/>
      <c r="L11824" s="129">
        <v>0</v>
      </c>
      <c r="M11824" s="134" t="s">
        <v>25188</v>
      </c>
    </row>
    <row r="11825" spans="1:13" hidden="1" x14ac:dyDescent="0.25">
      <c r="A11825" s="128"/>
      <c r="B11825" s="2"/>
      <c r="C11825" s="139" t="s">
        <v>12671</v>
      </c>
      <c r="D11825" s="124" t="s">
        <v>12672</v>
      </c>
      <c r="E11825" s="118" t="s">
        <v>48</v>
      </c>
      <c r="F11825" s="124" t="s">
        <v>35249</v>
      </c>
      <c r="G11825" s="118" t="s">
        <v>34659</v>
      </c>
      <c r="H11825" s="137">
        <v>41537</v>
      </c>
      <c r="I11825" s="119">
        <v>8.14</v>
      </c>
      <c r="J11825" s="129"/>
      <c r="K11825" s="129"/>
      <c r="L11825" s="129">
        <v>0</v>
      </c>
      <c r="M11825" s="134" t="s">
        <v>25188</v>
      </c>
    </row>
    <row r="11826" spans="1:13" hidden="1" x14ac:dyDescent="0.25">
      <c r="A11826" s="128"/>
      <c r="B11826" s="2"/>
      <c r="C11826" s="139" t="s">
        <v>30701</v>
      </c>
      <c r="D11826" s="124" t="s">
        <v>30702</v>
      </c>
      <c r="E11826" s="118" t="s">
        <v>48</v>
      </c>
      <c r="F11826" s="124" t="s">
        <v>35249</v>
      </c>
      <c r="G11826" s="118" t="s">
        <v>2</v>
      </c>
      <c r="H11826" s="137"/>
      <c r="I11826" s="119"/>
      <c r="J11826" s="129"/>
      <c r="K11826" s="129"/>
      <c r="L11826" s="129">
        <v>0</v>
      </c>
      <c r="M11826" s="134" t="s">
        <v>30516</v>
      </c>
    </row>
    <row r="11827" spans="1:13" hidden="1" x14ac:dyDescent="0.25">
      <c r="A11827" s="128"/>
      <c r="B11827" s="2"/>
      <c r="C11827" s="139" t="s">
        <v>12673</v>
      </c>
      <c r="D11827" s="124" t="s">
        <v>12674</v>
      </c>
      <c r="E11827" s="118" t="s">
        <v>48</v>
      </c>
      <c r="F11827" s="124" t="s">
        <v>35249</v>
      </c>
      <c r="G11827" s="118" t="s">
        <v>34659</v>
      </c>
      <c r="H11827" s="137"/>
      <c r="I11827" s="119"/>
      <c r="J11827" s="129"/>
      <c r="K11827" s="129"/>
      <c r="L11827" s="129">
        <v>0</v>
      </c>
      <c r="M11827" s="134" t="s">
        <v>33477</v>
      </c>
    </row>
    <row r="11828" spans="1:13" hidden="1" x14ac:dyDescent="0.25">
      <c r="A11828" s="128"/>
      <c r="B11828" s="2"/>
      <c r="C11828" s="139" t="s">
        <v>12675</v>
      </c>
      <c r="D11828" s="124" t="s">
        <v>12676</v>
      </c>
      <c r="E11828" s="118" t="s">
        <v>48</v>
      </c>
      <c r="F11828" s="124" t="s">
        <v>35249</v>
      </c>
      <c r="G11828" s="118" t="s">
        <v>2</v>
      </c>
      <c r="H11828" s="137"/>
      <c r="I11828" s="119"/>
      <c r="J11828" s="129"/>
      <c r="K11828" s="129"/>
      <c r="L11828" s="129">
        <v>0</v>
      </c>
      <c r="M11828" s="134" t="s">
        <v>30537</v>
      </c>
    </row>
    <row r="11829" spans="1:13" hidden="1" x14ac:dyDescent="0.25">
      <c r="A11829" s="128"/>
      <c r="B11829" s="2"/>
      <c r="C11829" s="139" t="s">
        <v>12677</v>
      </c>
      <c r="D11829" s="124" t="s">
        <v>12678</v>
      </c>
      <c r="E11829" s="118" t="s">
        <v>48</v>
      </c>
      <c r="F11829" s="124" t="s">
        <v>35249</v>
      </c>
      <c r="G11829" s="118" t="s">
        <v>2</v>
      </c>
      <c r="H11829" s="137">
        <v>46043</v>
      </c>
      <c r="I11829" s="119">
        <v>21.55</v>
      </c>
      <c r="J11829" s="129"/>
      <c r="K11829" s="129"/>
      <c r="L11829" s="129">
        <v>0</v>
      </c>
      <c r="M11829" s="134" t="s">
        <v>28091</v>
      </c>
    </row>
    <row r="11830" spans="1:13" hidden="1" x14ac:dyDescent="0.25">
      <c r="A11830" s="128"/>
      <c r="B11830" s="2"/>
      <c r="C11830" s="139" t="s">
        <v>32891</v>
      </c>
      <c r="D11830" s="124" t="s">
        <v>32892</v>
      </c>
      <c r="E11830" s="118" t="s">
        <v>48</v>
      </c>
      <c r="F11830" s="124" t="s">
        <v>35249</v>
      </c>
      <c r="G11830" s="118" t="s">
        <v>2</v>
      </c>
      <c r="H11830" s="137"/>
      <c r="I11830" s="119"/>
      <c r="J11830" s="129"/>
      <c r="K11830" s="129"/>
      <c r="L11830" s="129">
        <v>0</v>
      </c>
      <c r="M11830" s="134" t="s">
        <v>28407</v>
      </c>
    </row>
    <row r="11831" spans="1:13" hidden="1" x14ac:dyDescent="0.25">
      <c r="A11831" s="128"/>
      <c r="B11831" s="2"/>
      <c r="C11831" s="139" t="s">
        <v>12679</v>
      </c>
      <c r="D11831" s="124" t="s">
        <v>12680</v>
      </c>
      <c r="E11831" s="118" t="s">
        <v>48</v>
      </c>
      <c r="F11831" s="124" t="s">
        <v>35249</v>
      </c>
      <c r="G11831" s="118" t="s">
        <v>2</v>
      </c>
      <c r="H11831" s="137">
        <v>43489</v>
      </c>
      <c r="I11831" s="119">
        <v>24.2</v>
      </c>
      <c r="J11831" s="129"/>
      <c r="K11831" s="129"/>
      <c r="L11831" s="129">
        <v>0</v>
      </c>
      <c r="M11831" s="134" t="s">
        <v>28924</v>
      </c>
    </row>
    <row r="11832" spans="1:13" hidden="1" x14ac:dyDescent="0.25">
      <c r="A11832" s="128"/>
      <c r="B11832" s="2"/>
      <c r="C11832" s="139" t="s">
        <v>30728</v>
      </c>
      <c r="D11832" s="124" t="s">
        <v>30729</v>
      </c>
      <c r="E11832" s="118" t="s">
        <v>48</v>
      </c>
      <c r="F11832" s="124" t="s">
        <v>35249</v>
      </c>
      <c r="G11832" s="118" t="s">
        <v>2</v>
      </c>
      <c r="H11832" s="137"/>
      <c r="I11832" s="119"/>
      <c r="J11832" s="129"/>
      <c r="K11832" s="129"/>
      <c r="L11832" s="129">
        <v>0</v>
      </c>
      <c r="M11832" s="134" t="s">
        <v>28921</v>
      </c>
    </row>
    <row r="11833" spans="1:13" hidden="1" x14ac:dyDescent="0.25">
      <c r="A11833" s="128"/>
      <c r="B11833" s="2"/>
      <c r="C11833" s="139" t="s">
        <v>19519</v>
      </c>
      <c r="D11833" s="124" t="s">
        <v>19518</v>
      </c>
      <c r="E11833" s="118" t="s">
        <v>48</v>
      </c>
      <c r="F11833" s="124" t="s">
        <v>35249</v>
      </c>
      <c r="G11833" s="118" t="s">
        <v>34659</v>
      </c>
      <c r="H11833" s="137"/>
      <c r="I11833" s="119"/>
      <c r="J11833" s="129"/>
      <c r="K11833" s="129"/>
      <c r="L11833" s="129">
        <v>0</v>
      </c>
      <c r="M11833" s="134" t="s">
        <v>30540</v>
      </c>
    </row>
    <row r="11834" spans="1:13" hidden="1" x14ac:dyDescent="0.25">
      <c r="A11834" s="128"/>
      <c r="B11834" s="2"/>
      <c r="C11834" s="139" t="s">
        <v>19458</v>
      </c>
      <c r="D11834" s="124" t="s">
        <v>19457</v>
      </c>
      <c r="E11834" s="118" t="s">
        <v>48</v>
      </c>
      <c r="F11834" s="124" t="s">
        <v>35249</v>
      </c>
      <c r="G11834" s="118" t="s">
        <v>34659</v>
      </c>
      <c r="H11834" s="137"/>
      <c r="I11834" s="119"/>
      <c r="J11834" s="129"/>
      <c r="K11834" s="129"/>
      <c r="L11834" s="129">
        <v>0</v>
      </c>
      <c r="M11834" s="134" t="s">
        <v>25189</v>
      </c>
    </row>
    <row r="11835" spans="1:13" hidden="1" x14ac:dyDescent="0.25">
      <c r="A11835" s="128"/>
      <c r="B11835" s="2"/>
      <c r="C11835" s="139" t="s">
        <v>12681</v>
      </c>
      <c r="D11835" s="124" t="s">
        <v>12682</v>
      </c>
      <c r="E11835" s="118" t="s">
        <v>48</v>
      </c>
      <c r="F11835" s="124" t="s">
        <v>35249</v>
      </c>
      <c r="G11835" s="118" t="s">
        <v>2</v>
      </c>
      <c r="H11835" s="137">
        <v>42314</v>
      </c>
      <c r="I11835" s="119">
        <v>5</v>
      </c>
      <c r="J11835" s="129"/>
      <c r="K11835" s="129"/>
      <c r="L11835" s="129">
        <v>0</v>
      </c>
      <c r="M11835" s="134" t="s">
        <v>28676</v>
      </c>
    </row>
    <row r="11836" spans="1:13" hidden="1" x14ac:dyDescent="0.25">
      <c r="A11836" s="128"/>
      <c r="B11836" s="2"/>
      <c r="C11836" s="139" t="s">
        <v>34380</v>
      </c>
      <c r="D11836" s="124" t="s">
        <v>34381</v>
      </c>
      <c r="E11836" s="118" t="s">
        <v>48</v>
      </c>
      <c r="F11836" s="124" t="s">
        <v>35249</v>
      </c>
      <c r="G11836" s="118" t="s">
        <v>2</v>
      </c>
      <c r="H11836" s="137"/>
      <c r="I11836" s="119"/>
      <c r="J11836" s="129"/>
      <c r="K11836" s="129"/>
      <c r="L11836" s="129">
        <v>0</v>
      </c>
      <c r="M11836" s="134" t="s">
        <v>28320</v>
      </c>
    </row>
    <row r="11837" spans="1:13" hidden="1" x14ac:dyDescent="0.25">
      <c r="A11837" s="128"/>
      <c r="B11837" s="2"/>
      <c r="C11837" s="139" t="s">
        <v>19533</v>
      </c>
      <c r="D11837" s="124" t="s">
        <v>19532</v>
      </c>
      <c r="E11837" s="118" t="s">
        <v>48</v>
      </c>
      <c r="F11837" s="124" t="s">
        <v>35249</v>
      </c>
      <c r="G11837" s="118" t="s">
        <v>2</v>
      </c>
      <c r="H11837" s="137">
        <v>42103</v>
      </c>
      <c r="I11837" s="119">
        <v>28.45</v>
      </c>
      <c r="J11837" s="129"/>
      <c r="K11837" s="129"/>
      <c r="L11837" s="129">
        <v>0</v>
      </c>
      <c r="M11837" s="134" t="s">
        <v>28070</v>
      </c>
    </row>
    <row r="11838" spans="1:13" hidden="1" x14ac:dyDescent="0.25">
      <c r="A11838" s="128"/>
      <c r="B11838" s="2"/>
      <c r="C11838" s="139" t="s">
        <v>12683</v>
      </c>
      <c r="D11838" s="124" t="s">
        <v>12684</v>
      </c>
      <c r="E11838" s="118" t="s">
        <v>48</v>
      </c>
      <c r="F11838" s="124" t="s">
        <v>35249</v>
      </c>
      <c r="G11838" s="118" t="s">
        <v>2</v>
      </c>
      <c r="H11838" s="137">
        <v>41172</v>
      </c>
      <c r="I11838" s="119">
        <v>55.53</v>
      </c>
      <c r="J11838" s="129"/>
      <c r="K11838" s="129"/>
      <c r="L11838" s="129">
        <v>0</v>
      </c>
      <c r="M11838" s="134" t="s">
        <v>28281</v>
      </c>
    </row>
    <row r="11839" spans="1:13" hidden="1" x14ac:dyDescent="0.25">
      <c r="A11839" s="128"/>
      <c r="B11839" s="2"/>
      <c r="C11839" s="139" t="s">
        <v>19523</v>
      </c>
      <c r="D11839" s="124" t="s">
        <v>19522</v>
      </c>
      <c r="E11839" s="118" t="s">
        <v>48</v>
      </c>
      <c r="F11839" s="124" t="s">
        <v>35249</v>
      </c>
      <c r="G11839" s="118" t="s">
        <v>2</v>
      </c>
      <c r="H11839" s="137">
        <v>41172</v>
      </c>
      <c r="I11839" s="119">
        <v>35.869999999999997</v>
      </c>
      <c r="J11839" s="129"/>
      <c r="K11839" s="129"/>
      <c r="L11839" s="129">
        <v>0</v>
      </c>
      <c r="M11839" s="134" t="s">
        <v>27839</v>
      </c>
    </row>
    <row r="11840" spans="1:13" hidden="1" x14ac:dyDescent="0.25">
      <c r="A11840" s="128"/>
      <c r="B11840" s="2"/>
      <c r="C11840" s="139" t="s">
        <v>12685</v>
      </c>
      <c r="D11840" s="124" t="s">
        <v>12686</v>
      </c>
      <c r="E11840" s="118" t="s">
        <v>48</v>
      </c>
      <c r="F11840" s="124" t="s">
        <v>35249</v>
      </c>
      <c r="G11840" s="118" t="s">
        <v>2</v>
      </c>
      <c r="H11840" s="137">
        <v>41172</v>
      </c>
      <c r="I11840" s="119">
        <v>46.79</v>
      </c>
      <c r="J11840" s="129"/>
      <c r="K11840" s="129"/>
      <c r="L11840" s="129">
        <v>0</v>
      </c>
      <c r="M11840" s="134" t="s">
        <v>28067</v>
      </c>
    </row>
    <row r="11841" spans="1:13" hidden="1" x14ac:dyDescent="0.25">
      <c r="A11841" s="128"/>
      <c r="B11841" s="2"/>
      <c r="C11841" s="139" t="s">
        <v>19531</v>
      </c>
      <c r="D11841" s="124" t="s">
        <v>19530</v>
      </c>
      <c r="E11841" s="118" t="s">
        <v>48</v>
      </c>
      <c r="F11841" s="124" t="s">
        <v>35249</v>
      </c>
      <c r="G11841" s="118" t="s">
        <v>2</v>
      </c>
      <c r="H11841" s="137">
        <v>41374</v>
      </c>
      <c r="I11841" s="119">
        <v>72.540000000000006</v>
      </c>
      <c r="J11841" s="129"/>
      <c r="K11841" s="129"/>
      <c r="L11841" s="129">
        <v>0</v>
      </c>
      <c r="M11841" s="134" t="s">
        <v>30755</v>
      </c>
    </row>
    <row r="11842" spans="1:13" hidden="1" x14ac:dyDescent="0.25">
      <c r="A11842" s="128"/>
      <c r="B11842" s="2"/>
      <c r="C11842" s="139" t="s">
        <v>12687</v>
      </c>
      <c r="D11842" s="124" t="s">
        <v>12688</v>
      </c>
      <c r="E11842" s="118" t="s">
        <v>48</v>
      </c>
      <c r="F11842" s="124" t="s">
        <v>35249</v>
      </c>
      <c r="G11842" s="118" t="s">
        <v>2</v>
      </c>
      <c r="H11842" s="137">
        <v>42103</v>
      </c>
      <c r="I11842" s="119">
        <v>168.95</v>
      </c>
      <c r="J11842" s="129"/>
      <c r="K11842" s="129"/>
      <c r="L11842" s="129">
        <v>0</v>
      </c>
      <c r="M11842" s="134" t="s">
        <v>27759</v>
      </c>
    </row>
    <row r="11843" spans="1:13" hidden="1" x14ac:dyDescent="0.25">
      <c r="A11843" s="128"/>
      <c r="B11843" s="2"/>
      <c r="C11843" s="139" t="s">
        <v>19525</v>
      </c>
      <c r="D11843" s="124" t="s">
        <v>19524</v>
      </c>
      <c r="E11843" s="118" t="s">
        <v>48</v>
      </c>
      <c r="F11843" s="124" t="s">
        <v>35249</v>
      </c>
      <c r="G11843" s="118" t="s">
        <v>2</v>
      </c>
      <c r="H11843" s="137">
        <v>42103</v>
      </c>
      <c r="I11843" s="119">
        <v>68.7</v>
      </c>
      <c r="J11843" s="129"/>
      <c r="K11843" s="129"/>
      <c r="L11843" s="129">
        <v>0</v>
      </c>
      <c r="M11843" s="134" t="s">
        <v>28064</v>
      </c>
    </row>
    <row r="11844" spans="1:13" hidden="1" x14ac:dyDescent="0.25">
      <c r="A11844" s="128"/>
      <c r="B11844" s="2"/>
      <c r="C11844" s="139" t="s">
        <v>19529</v>
      </c>
      <c r="D11844" s="124" t="s">
        <v>19528</v>
      </c>
      <c r="E11844" s="118" t="s">
        <v>48</v>
      </c>
      <c r="F11844" s="124" t="s">
        <v>35249</v>
      </c>
      <c r="G11844" s="118" t="s">
        <v>2</v>
      </c>
      <c r="H11844" s="137"/>
      <c r="I11844" s="119"/>
      <c r="J11844" s="129"/>
      <c r="K11844" s="129"/>
      <c r="L11844" s="129">
        <v>0</v>
      </c>
      <c r="M11844" s="134" t="s">
        <v>28622</v>
      </c>
    </row>
    <row r="11845" spans="1:13" hidden="1" x14ac:dyDescent="0.25">
      <c r="A11845" s="128"/>
      <c r="B11845" s="2"/>
      <c r="C11845" s="139" t="s">
        <v>12689</v>
      </c>
      <c r="D11845" s="124" t="s">
        <v>12690</v>
      </c>
      <c r="E11845" s="118" t="s">
        <v>48</v>
      </c>
      <c r="F11845" s="124" t="s">
        <v>35249</v>
      </c>
      <c r="G11845" s="118" t="s">
        <v>2</v>
      </c>
      <c r="H11845" s="137">
        <v>41374</v>
      </c>
      <c r="I11845" s="119">
        <v>72.650000000000006</v>
      </c>
      <c r="J11845" s="129"/>
      <c r="K11845" s="129"/>
      <c r="L11845" s="129">
        <v>0</v>
      </c>
      <c r="M11845" s="134" t="s">
        <v>28175</v>
      </c>
    </row>
    <row r="11846" spans="1:13" hidden="1" x14ac:dyDescent="0.25">
      <c r="A11846" s="128"/>
      <c r="B11846" s="2"/>
      <c r="C11846" s="139" t="s">
        <v>19527</v>
      </c>
      <c r="D11846" s="124" t="s">
        <v>19526</v>
      </c>
      <c r="E11846" s="118" t="s">
        <v>48</v>
      </c>
      <c r="F11846" s="124" t="s">
        <v>35249</v>
      </c>
      <c r="G11846" s="118" t="s">
        <v>2</v>
      </c>
      <c r="H11846" s="137">
        <v>42103</v>
      </c>
      <c r="I11846" s="119">
        <v>183.65</v>
      </c>
      <c r="J11846" s="129"/>
      <c r="K11846" s="129"/>
      <c r="L11846" s="129">
        <v>0</v>
      </c>
      <c r="M11846" s="134" t="s">
        <v>28619</v>
      </c>
    </row>
    <row r="11847" spans="1:13" hidden="1" x14ac:dyDescent="0.25">
      <c r="A11847" s="128"/>
      <c r="B11847" s="2"/>
      <c r="C11847" s="139" t="s">
        <v>12691</v>
      </c>
      <c r="D11847" s="124" t="s">
        <v>12692</v>
      </c>
      <c r="E11847" s="118" t="s">
        <v>48</v>
      </c>
      <c r="F11847" s="124" t="s">
        <v>35249</v>
      </c>
      <c r="G11847" s="118" t="s">
        <v>2</v>
      </c>
      <c r="H11847" s="137">
        <v>44831</v>
      </c>
      <c r="I11847" s="119">
        <v>13</v>
      </c>
      <c r="J11847" s="129"/>
      <c r="K11847" s="129"/>
      <c r="L11847" s="129">
        <v>0</v>
      </c>
      <c r="M11847" s="134" t="s">
        <v>29081</v>
      </c>
    </row>
    <row r="11848" spans="1:13" hidden="1" x14ac:dyDescent="0.25">
      <c r="A11848" s="128"/>
      <c r="B11848" s="2"/>
      <c r="C11848" s="139" t="s">
        <v>12693</v>
      </c>
      <c r="D11848" s="124" t="s">
        <v>12694</v>
      </c>
      <c r="E11848" s="118" t="s">
        <v>48</v>
      </c>
      <c r="F11848" s="124" t="s">
        <v>35249</v>
      </c>
      <c r="G11848" s="118" t="s">
        <v>30</v>
      </c>
      <c r="H11848" s="137">
        <v>43768</v>
      </c>
      <c r="I11848" s="119">
        <v>83.45</v>
      </c>
      <c r="J11848" s="129"/>
      <c r="K11848" s="129"/>
      <c r="L11848" s="129">
        <v>0</v>
      </c>
      <c r="M11848" s="134" t="s">
        <v>35106</v>
      </c>
    </row>
    <row r="11849" spans="1:13" hidden="1" x14ac:dyDescent="0.25">
      <c r="A11849" s="128"/>
      <c r="B11849" s="2"/>
      <c r="C11849" s="139" t="s">
        <v>19521</v>
      </c>
      <c r="D11849" s="124" t="s">
        <v>19520</v>
      </c>
      <c r="E11849" s="118" t="s">
        <v>48</v>
      </c>
      <c r="F11849" s="124" t="s">
        <v>35249</v>
      </c>
      <c r="G11849" s="118" t="s">
        <v>2</v>
      </c>
      <c r="H11849" s="137">
        <v>41374</v>
      </c>
      <c r="I11849" s="119">
        <v>97.31</v>
      </c>
      <c r="J11849" s="129"/>
      <c r="K11849" s="129"/>
      <c r="L11849" s="129">
        <v>0</v>
      </c>
      <c r="M11849" s="134" t="s">
        <v>35074</v>
      </c>
    </row>
    <row r="11850" spans="1:13" hidden="1" x14ac:dyDescent="0.25">
      <c r="A11850" s="128"/>
      <c r="B11850" s="2"/>
      <c r="C11850" s="139" t="s">
        <v>12695</v>
      </c>
      <c r="D11850" s="124" t="s">
        <v>12696</v>
      </c>
      <c r="E11850" s="118" t="s">
        <v>48</v>
      </c>
      <c r="F11850" s="124" t="s">
        <v>35249</v>
      </c>
      <c r="G11850" s="118" t="s">
        <v>34659</v>
      </c>
      <c r="H11850" s="137">
        <v>41830</v>
      </c>
      <c r="I11850" s="119">
        <v>300</v>
      </c>
      <c r="J11850" s="129"/>
      <c r="K11850" s="129"/>
      <c r="L11850" s="129">
        <v>0</v>
      </c>
      <c r="M11850" s="134" t="s">
        <v>25190</v>
      </c>
    </row>
    <row r="11851" spans="1:13" hidden="1" x14ac:dyDescent="0.25">
      <c r="A11851" s="128"/>
      <c r="B11851" s="2"/>
      <c r="C11851" s="139" t="s">
        <v>28974</v>
      </c>
      <c r="D11851" s="124" t="s">
        <v>28975</v>
      </c>
      <c r="E11851" s="118" t="s">
        <v>48</v>
      </c>
      <c r="F11851" s="124" t="s">
        <v>35249</v>
      </c>
      <c r="G11851" s="118" t="s">
        <v>2</v>
      </c>
      <c r="H11851" s="137"/>
      <c r="I11851" s="119"/>
      <c r="J11851" s="129"/>
      <c r="K11851" s="129"/>
      <c r="L11851" s="129">
        <v>0</v>
      </c>
      <c r="M11851" s="134" t="s">
        <v>30589</v>
      </c>
    </row>
    <row r="11852" spans="1:13" hidden="1" x14ac:dyDescent="0.25">
      <c r="A11852" s="128"/>
      <c r="B11852" s="2"/>
      <c r="C11852" s="139" t="s">
        <v>12697</v>
      </c>
      <c r="D11852" s="124" t="s">
        <v>12698</v>
      </c>
      <c r="E11852" s="118" t="s">
        <v>48</v>
      </c>
      <c r="F11852" s="124" t="s">
        <v>35249</v>
      </c>
      <c r="G11852" s="118" t="s">
        <v>34659</v>
      </c>
      <c r="H11852" s="137">
        <v>42046</v>
      </c>
      <c r="I11852" s="119">
        <v>297</v>
      </c>
      <c r="J11852" s="129"/>
      <c r="K11852" s="129"/>
      <c r="L11852" s="129">
        <v>0</v>
      </c>
      <c r="M11852" s="134" t="s">
        <v>25191</v>
      </c>
    </row>
    <row r="11853" spans="1:13" hidden="1" x14ac:dyDescent="0.25">
      <c r="A11853" s="128"/>
      <c r="B11853" s="2"/>
      <c r="C11853" s="139" t="s">
        <v>32330</v>
      </c>
      <c r="D11853" s="124" t="s">
        <v>32331</v>
      </c>
      <c r="E11853" s="118" t="s">
        <v>48</v>
      </c>
      <c r="F11853" s="124" t="s">
        <v>35249</v>
      </c>
      <c r="G11853" s="118" t="s">
        <v>2</v>
      </c>
      <c r="H11853" s="137"/>
      <c r="I11853" s="119"/>
      <c r="J11853" s="129"/>
      <c r="K11853" s="129"/>
      <c r="L11853" s="129">
        <v>0</v>
      </c>
      <c r="M11853" s="134" t="s">
        <v>25192</v>
      </c>
    </row>
    <row r="11854" spans="1:13" hidden="1" x14ac:dyDescent="0.25">
      <c r="A11854" s="128"/>
      <c r="B11854" s="2"/>
      <c r="C11854" s="139" t="s">
        <v>27754</v>
      </c>
      <c r="D11854" s="124" t="s">
        <v>27755</v>
      </c>
      <c r="E11854" s="118" t="s">
        <v>48</v>
      </c>
      <c r="F11854" s="124" t="s">
        <v>35249</v>
      </c>
      <c r="G11854" s="118" t="s">
        <v>34659</v>
      </c>
      <c r="H11854" s="137"/>
      <c r="I11854" s="119"/>
      <c r="J11854" s="129"/>
      <c r="K11854" s="129"/>
      <c r="L11854" s="129">
        <v>0</v>
      </c>
      <c r="M11854" s="134" t="s">
        <v>28136</v>
      </c>
    </row>
    <row r="11855" spans="1:13" hidden="1" x14ac:dyDescent="0.25">
      <c r="A11855" s="128"/>
      <c r="B11855" s="2"/>
      <c r="C11855" s="139" t="s">
        <v>12699</v>
      </c>
      <c r="D11855" s="124" t="s">
        <v>12700</v>
      </c>
      <c r="E11855" s="118" t="s">
        <v>48</v>
      </c>
      <c r="F11855" s="124" t="s">
        <v>35249</v>
      </c>
      <c r="G11855" s="118" t="s">
        <v>34659</v>
      </c>
      <c r="H11855" s="137">
        <v>46021</v>
      </c>
      <c r="I11855" s="119">
        <v>141</v>
      </c>
      <c r="J11855" s="129"/>
      <c r="K11855" s="129"/>
      <c r="L11855" s="129">
        <v>0</v>
      </c>
      <c r="M11855" s="134" t="s">
        <v>25193</v>
      </c>
    </row>
    <row r="11856" spans="1:13" hidden="1" x14ac:dyDescent="0.25">
      <c r="A11856" s="128"/>
      <c r="B11856" s="2"/>
      <c r="C11856" s="139" t="s">
        <v>28086</v>
      </c>
      <c r="D11856" s="124" t="s">
        <v>28087</v>
      </c>
      <c r="E11856" s="118" t="s">
        <v>48</v>
      </c>
      <c r="F11856" s="124" t="s">
        <v>35249</v>
      </c>
      <c r="G11856" s="118" t="s">
        <v>34659</v>
      </c>
      <c r="H11856" s="137"/>
      <c r="I11856" s="119"/>
      <c r="J11856" s="129"/>
      <c r="K11856" s="129"/>
      <c r="L11856" s="129">
        <v>0</v>
      </c>
      <c r="M11856" s="134" t="s">
        <v>28114</v>
      </c>
    </row>
    <row r="11857" spans="1:13" hidden="1" x14ac:dyDescent="0.25">
      <c r="A11857" s="128"/>
      <c r="B11857" s="2"/>
      <c r="C11857" s="139" t="s">
        <v>12701</v>
      </c>
      <c r="D11857" s="124" t="s">
        <v>12702</v>
      </c>
      <c r="E11857" s="118" t="s">
        <v>48</v>
      </c>
      <c r="F11857" s="124" t="s">
        <v>35249</v>
      </c>
      <c r="G11857" s="118" t="s">
        <v>34659</v>
      </c>
      <c r="H11857" s="137">
        <v>41487</v>
      </c>
      <c r="I11857" s="119">
        <v>90</v>
      </c>
      <c r="J11857" s="129"/>
      <c r="K11857" s="129"/>
      <c r="L11857" s="129">
        <v>0</v>
      </c>
      <c r="M11857" s="134" t="s">
        <v>25194</v>
      </c>
    </row>
    <row r="11858" spans="1:13" hidden="1" x14ac:dyDescent="0.25">
      <c r="A11858" s="128"/>
      <c r="B11858" s="2"/>
      <c r="C11858" s="139" t="s">
        <v>12703</v>
      </c>
      <c r="D11858" s="124" t="s">
        <v>12704</v>
      </c>
      <c r="E11858" s="118" t="s">
        <v>48</v>
      </c>
      <c r="F11858" s="124" t="s">
        <v>35249</v>
      </c>
      <c r="G11858" s="118" t="s">
        <v>34659</v>
      </c>
      <c r="H11858" s="137"/>
      <c r="I11858" s="119"/>
      <c r="J11858" s="129"/>
      <c r="K11858" s="129"/>
      <c r="L11858" s="129">
        <v>0</v>
      </c>
      <c r="M11858" s="134" t="s">
        <v>25195</v>
      </c>
    </row>
    <row r="11859" spans="1:13" hidden="1" x14ac:dyDescent="0.25">
      <c r="A11859" s="128"/>
      <c r="B11859" s="2"/>
      <c r="C11859" s="139" t="s">
        <v>12705</v>
      </c>
      <c r="D11859" s="124" t="s">
        <v>12706</v>
      </c>
      <c r="E11859" s="118" t="s">
        <v>48</v>
      </c>
      <c r="F11859" s="124" t="s">
        <v>35249</v>
      </c>
      <c r="G11859" s="118" t="s">
        <v>2</v>
      </c>
      <c r="H11859" s="137">
        <v>42405</v>
      </c>
      <c r="I11859" s="119">
        <v>16922.25</v>
      </c>
      <c r="J11859" s="129"/>
      <c r="K11859" s="129"/>
      <c r="L11859" s="129">
        <v>0</v>
      </c>
      <c r="M11859" s="134" t="s">
        <v>28679</v>
      </c>
    </row>
    <row r="11860" spans="1:13" hidden="1" x14ac:dyDescent="0.25">
      <c r="A11860" s="128"/>
      <c r="B11860" s="2"/>
      <c r="C11860" s="139" t="s">
        <v>31585</v>
      </c>
      <c r="D11860" s="124" t="s">
        <v>31586</v>
      </c>
      <c r="E11860" s="118" t="s">
        <v>48</v>
      </c>
      <c r="F11860" s="124" t="s">
        <v>35249</v>
      </c>
      <c r="G11860" s="118" t="s">
        <v>2</v>
      </c>
      <c r="H11860" s="137"/>
      <c r="I11860" s="119"/>
      <c r="J11860" s="129"/>
      <c r="K11860" s="129"/>
      <c r="L11860" s="129">
        <v>0</v>
      </c>
      <c r="M11860" s="134" t="s">
        <v>29532</v>
      </c>
    </row>
    <row r="11861" spans="1:13" hidden="1" x14ac:dyDescent="0.25">
      <c r="A11861" s="128"/>
      <c r="B11861" s="2"/>
      <c r="C11861" s="139" t="s">
        <v>33640</v>
      </c>
      <c r="D11861" s="124" t="s">
        <v>33641</v>
      </c>
      <c r="E11861" s="118" t="s">
        <v>48</v>
      </c>
      <c r="F11861" s="124" t="s">
        <v>35249</v>
      </c>
      <c r="G11861" s="118" t="s">
        <v>2</v>
      </c>
      <c r="H11861" s="137"/>
      <c r="I11861" s="119"/>
      <c r="J11861" s="129"/>
      <c r="K11861" s="129"/>
      <c r="L11861" s="129">
        <v>0</v>
      </c>
      <c r="M11861" s="134" t="s">
        <v>27630</v>
      </c>
    </row>
    <row r="11862" spans="1:13" hidden="1" x14ac:dyDescent="0.25">
      <c r="A11862" s="128"/>
      <c r="B11862" s="2"/>
      <c r="C11862" s="139" t="s">
        <v>31190</v>
      </c>
      <c r="D11862" s="124" t="s">
        <v>31191</v>
      </c>
      <c r="E11862" s="118" t="s">
        <v>48</v>
      </c>
      <c r="F11862" s="124" t="s">
        <v>35249</v>
      </c>
      <c r="G11862" s="118" t="s">
        <v>2</v>
      </c>
      <c r="H11862" s="137"/>
      <c r="I11862" s="119"/>
      <c r="J11862" s="129"/>
      <c r="K11862" s="129"/>
      <c r="L11862" s="129">
        <v>0</v>
      </c>
      <c r="M11862" s="134" t="s">
        <v>28625</v>
      </c>
    </row>
    <row r="11863" spans="1:13" hidden="1" x14ac:dyDescent="0.25">
      <c r="A11863" s="128"/>
      <c r="B11863" s="2"/>
      <c r="C11863" s="139" t="s">
        <v>12707</v>
      </c>
      <c r="D11863" s="124" t="s">
        <v>12708</v>
      </c>
      <c r="E11863" s="118" t="s">
        <v>48</v>
      </c>
      <c r="F11863" s="124" t="s">
        <v>35249</v>
      </c>
      <c r="G11863" s="118" t="s">
        <v>34659</v>
      </c>
      <c r="H11863" s="137">
        <v>41775</v>
      </c>
      <c r="I11863" s="119">
        <v>2100</v>
      </c>
      <c r="J11863" s="129"/>
      <c r="K11863" s="129"/>
      <c r="L11863" s="129">
        <v>0</v>
      </c>
      <c r="M11863" s="134" t="s">
        <v>28625</v>
      </c>
    </row>
    <row r="11864" spans="1:13" hidden="1" x14ac:dyDescent="0.25">
      <c r="A11864" s="128"/>
      <c r="B11864" s="2"/>
      <c r="C11864" s="139" t="s">
        <v>12709</v>
      </c>
      <c r="D11864" s="124" t="s">
        <v>12710</v>
      </c>
      <c r="E11864" s="118" t="s">
        <v>48</v>
      </c>
      <c r="F11864" s="124" t="s">
        <v>35249</v>
      </c>
      <c r="G11864" s="118" t="s">
        <v>34659</v>
      </c>
      <c r="H11864" s="137">
        <v>41520</v>
      </c>
      <c r="I11864" s="119">
        <v>725</v>
      </c>
      <c r="J11864" s="129"/>
      <c r="K11864" s="129"/>
      <c r="L11864" s="129">
        <v>0</v>
      </c>
      <c r="M11864" s="134" t="s">
        <v>27797</v>
      </c>
    </row>
    <row r="11865" spans="1:13" hidden="1" x14ac:dyDescent="0.25">
      <c r="A11865" s="128"/>
      <c r="B11865" s="2"/>
      <c r="C11865" s="139" t="s">
        <v>12711</v>
      </c>
      <c r="D11865" s="124" t="s">
        <v>12712</v>
      </c>
      <c r="E11865" s="118" t="s">
        <v>48</v>
      </c>
      <c r="F11865" s="124" t="s">
        <v>35249</v>
      </c>
      <c r="G11865" s="118" t="s">
        <v>34659</v>
      </c>
      <c r="H11865" s="137">
        <v>41520</v>
      </c>
      <c r="I11865" s="119">
        <v>912.5</v>
      </c>
      <c r="J11865" s="129"/>
      <c r="K11865" s="129"/>
      <c r="L11865" s="129">
        <v>0</v>
      </c>
      <c r="M11865" s="134" t="s">
        <v>25196</v>
      </c>
    </row>
    <row r="11866" spans="1:13" hidden="1" x14ac:dyDescent="0.25">
      <c r="A11866" s="128"/>
      <c r="B11866" s="2"/>
      <c r="C11866" s="139" t="s">
        <v>12713</v>
      </c>
      <c r="D11866" s="124" t="s">
        <v>12714</v>
      </c>
      <c r="E11866" s="118" t="s">
        <v>48</v>
      </c>
      <c r="F11866" s="124" t="s">
        <v>35249</v>
      </c>
      <c r="G11866" s="118" t="s">
        <v>30</v>
      </c>
      <c r="H11866" s="137">
        <v>44861</v>
      </c>
      <c r="I11866" s="119">
        <v>4344.32</v>
      </c>
      <c r="J11866" s="129"/>
      <c r="K11866" s="129"/>
      <c r="L11866" s="129">
        <v>0</v>
      </c>
      <c r="M11866" s="134" t="s">
        <v>27800</v>
      </c>
    </row>
    <row r="11867" spans="1:13" hidden="1" x14ac:dyDescent="0.25">
      <c r="A11867" s="128"/>
      <c r="B11867" s="2"/>
      <c r="C11867" s="139" t="s">
        <v>12715</v>
      </c>
      <c r="D11867" s="124" t="s">
        <v>12716</v>
      </c>
      <c r="E11867" s="118" t="s">
        <v>48</v>
      </c>
      <c r="F11867" s="124" t="s">
        <v>35249</v>
      </c>
      <c r="G11867" s="118" t="s">
        <v>30</v>
      </c>
      <c r="H11867" s="137">
        <v>46044</v>
      </c>
      <c r="I11867" s="119">
        <v>3800</v>
      </c>
      <c r="J11867" s="129"/>
      <c r="K11867" s="129"/>
      <c r="L11867" s="129">
        <v>0</v>
      </c>
      <c r="M11867" s="134" t="s">
        <v>25197</v>
      </c>
    </row>
    <row r="11868" spans="1:13" hidden="1" x14ac:dyDescent="0.25">
      <c r="A11868" s="128"/>
      <c r="B11868" s="2"/>
      <c r="C11868" s="139" t="s">
        <v>12717</v>
      </c>
      <c r="D11868" s="124" t="s">
        <v>12718</v>
      </c>
      <c r="E11868" s="118" t="s">
        <v>48</v>
      </c>
      <c r="F11868" s="124" t="s">
        <v>35249</v>
      </c>
      <c r="G11868" s="118" t="s">
        <v>30</v>
      </c>
      <c r="H11868" s="137">
        <v>44427</v>
      </c>
      <c r="I11868" s="119">
        <v>641.49</v>
      </c>
      <c r="J11868" s="129"/>
      <c r="K11868" s="129"/>
      <c r="L11868" s="129">
        <v>0</v>
      </c>
      <c r="M11868" s="134" t="s">
        <v>25198</v>
      </c>
    </row>
    <row r="11869" spans="1:13" hidden="1" x14ac:dyDescent="0.25">
      <c r="A11869" s="128"/>
      <c r="B11869" s="2"/>
      <c r="C11869" s="139" t="s">
        <v>29119</v>
      </c>
      <c r="D11869" s="124" t="s">
        <v>29120</v>
      </c>
      <c r="E11869" s="118" t="s">
        <v>48</v>
      </c>
      <c r="F11869" s="124" t="s">
        <v>35249</v>
      </c>
      <c r="G11869" s="118" t="s">
        <v>30</v>
      </c>
      <c r="H11869" s="137">
        <v>45068</v>
      </c>
      <c r="I11869" s="119">
        <v>1521.6</v>
      </c>
      <c r="J11869" s="129"/>
      <c r="K11869" s="129"/>
      <c r="L11869" s="129">
        <v>0</v>
      </c>
      <c r="M11869" s="134" t="s">
        <v>29087</v>
      </c>
    </row>
    <row r="11870" spans="1:13" hidden="1" x14ac:dyDescent="0.25">
      <c r="A11870" s="128"/>
      <c r="B11870" s="2"/>
      <c r="C11870" s="139" t="s">
        <v>42266</v>
      </c>
      <c r="D11870" s="124" t="s">
        <v>42267</v>
      </c>
      <c r="E11870" s="118" t="s">
        <v>48</v>
      </c>
      <c r="F11870" s="124" t="s">
        <v>35249</v>
      </c>
      <c r="G11870" s="118" t="s">
        <v>30</v>
      </c>
      <c r="H11870" s="137"/>
      <c r="I11870" s="119"/>
      <c r="J11870" s="129"/>
      <c r="K11870" s="129"/>
      <c r="L11870" s="129">
        <v>0</v>
      </c>
      <c r="M11870" s="134" t="s">
        <v>32565</v>
      </c>
    </row>
    <row r="11871" spans="1:13" hidden="1" x14ac:dyDescent="0.25">
      <c r="A11871" s="128"/>
      <c r="B11871" s="2"/>
      <c r="C11871" s="139" t="s">
        <v>12719</v>
      </c>
      <c r="D11871" s="124" t="s">
        <v>12720</v>
      </c>
      <c r="E11871" s="118" t="s">
        <v>48</v>
      </c>
      <c r="F11871" s="124" t="s">
        <v>35249</v>
      </c>
      <c r="G11871" s="118" t="s">
        <v>30</v>
      </c>
      <c r="H11871" s="137">
        <v>40661</v>
      </c>
      <c r="I11871" s="119">
        <v>2440</v>
      </c>
      <c r="J11871" s="129"/>
      <c r="K11871" s="129"/>
      <c r="L11871" s="129">
        <v>0</v>
      </c>
      <c r="M11871" s="134" t="s">
        <v>25199</v>
      </c>
    </row>
    <row r="11872" spans="1:13" hidden="1" x14ac:dyDescent="0.25">
      <c r="A11872" s="128"/>
      <c r="B11872" s="2"/>
      <c r="C11872" s="139" t="s">
        <v>29134</v>
      </c>
      <c r="D11872" s="124" t="s">
        <v>29135</v>
      </c>
      <c r="E11872" s="118" t="s">
        <v>48</v>
      </c>
      <c r="F11872" s="124" t="s">
        <v>35249</v>
      </c>
      <c r="G11872" s="118" t="s">
        <v>2</v>
      </c>
      <c r="H11872" s="137">
        <v>45093</v>
      </c>
      <c r="I11872" s="119">
        <v>3014.42</v>
      </c>
      <c r="J11872" s="129"/>
      <c r="K11872" s="129"/>
      <c r="L11872" s="129">
        <v>0</v>
      </c>
      <c r="M11872" s="134" t="s">
        <v>25200</v>
      </c>
    </row>
    <row r="11873" spans="1:13" hidden="1" x14ac:dyDescent="0.25">
      <c r="A11873" s="128"/>
      <c r="B11873" s="2"/>
      <c r="C11873" s="139" t="s">
        <v>28940</v>
      </c>
      <c r="D11873" s="124" t="s">
        <v>28941</v>
      </c>
      <c r="E11873" s="118" t="s">
        <v>48</v>
      </c>
      <c r="F11873" s="124" t="s">
        <v>35249</v>
      </c>
      <c r="G11873" s="118" t="s">
        <v>30</v>
      </c>
      <c r="H11873" s="137"/>
      <c r="I11873" s="119"/>
      <c r="J11873" s="129"/>
      <c r="K11873" s="129"/>
      <c r="L11873" s="129">
        <v>0</v>
      </c>
      <c r="M11873" s="134" t="s">
        <v>25201</v>
      </c>
    </row>
    <row r="11874" spans="1:13" hidden="1" x14ac:dyDescent="0.25">
      <c r="A11874" s="128"/>
      <c r="B11874" s="2"/>
      <c r="C11874" s="139" t="s">
        <v>12721</v>
      </c>
      <c r="D11874" s="124" t="s">
        <v>12722</v>
      </c>
      <c r="E11874" s="118" t="s">
        <v>48</v>
      </c>
      <c r="F11874" s="124" t="s">
        <v>35249</v>
      </c>
      <c r="G11874" s="118" t="s">
        <v>6</v>
      </c>
      <c r="H11874" s="137">
        <v>43193</v>
      </c>
      <c r="I11874" s="119">
        <v>100.5</v>
      </c>
      <c r="J11874" s="129"/>
      <c r="K11874" s="129"/>
      <c r="L11874" s="129">
        <v>0</v>
      </c>
      <c r="M11874" s="134" t="s">
        <v>25202</v>
      </c>
    </row>
    <row r="11875" spans="1:13" hidden="1" x14ac:dyDescent="0.25">
      <c r="A11875" s="128"/>
      <c r="B11875" s="2"/>
      <c r="C11875" s="139" t="s">
        <v>12723</v>
      </c>
      <c r="D11875" s="124" t="s">
        <v>12724</v>
      </c>
      <c r="E11875" s="118" t="s">
        <v>48</v>
      </c>
      <c r="F11875" s="124" t="s">
        <v>35249</v>
      </c>
      <c r="G11875" s="118" t="s">
        <v>34659</v>
      </c>
      <c r="H11875" s="137">
        <v>43634</v>
      </c>
      <c r="I11875" s="119">
        <v>2450</v>
      </c>
      <c r="J11875" s="129"/>
      <c r="K11875" s="129"/>
      <c r="L11875" s="129">
        <v>0</v>
      </c>
      <c r="M11875" s="134" t="s">
        <v>25203</v>
      </c>
    </row>
    <row r="11876" spans="1:13" hidden="1" x14ac:dyDescent="0.25">
      <c r="A11876" s="128"/>
      <c r="B11876" s="2"/>
      <c r="C11876" s="139" t="s">
        <v>12725</v>
      </c>
      <c r="D11876" s="124" t="s">
        <v>12726</v>
      </c>
      <c r="E11876" s="118" t="s">
        <v>48</v>
      </c>
      <c r="F11876" s="124" t="s">
        <v>35249</v>
      </c>
      <c r="G11876" s="118" t="s">
        <v>2</v>
      </c>
      <c r="H11876" s="137">
        <v>43592</v>
      </c>
      <c r="I11876" s="119">
        <v>79.31</v>
      </c>
      <c r="J11876" s="129"/>
      <c r="K11876" s="129"/>
      <c r="L11876" s="129">
        <v>0</v>
      </c>
      <c r="M11876" s="134" t="s">
        <v>28034</v>
      </c>
    </row>
    <row r="11877" spans="1:13" hidden="1" x14ac:dyDescent="0.25">
      <c r="A11877" s="128"/>
      <c r="B11877" s="2"/>
      <c r="C11877" s="139" t="s">
        <v>12727</v>
      </c>
      <c r="D11877" s="124" t="s">
        <v>12728</v>
      </c>
      <c r="E11877" s="118" t="s">
        <v>48</v>
      </c>
      <c r="F11877" s="124" t="s">
        <v>35249</v>
      </c>
      <c r="G11877" s="118" t="s">
        <v>2</v>
      </c>
      <c r="H11877" s="137">
        <v>44813</v>
      </c>
      <c r="I11877" s="119">
        <v>1089</v>
      </c>
      <c r="J11877" s="129"/>
      <c r="K11877" s="129"/>
      <c r="L11877" s="129">
        <v>0</v>
      </c>
      <c r="M11877" s="134" t="s">
        <v>28178</v>
      </c>
    </row>
    <row r="11878" spans="1:13" hidden="1" x14ac:dyDescent="0.25">
      <c r="A11878" s="128"/>
      <c r="B11878" s="2"/>
      <c r="C11878" s="139" t="s">
        <v>29485</v>
      </c>
      <c r="D11878" s="124" t="s">
        <v>29486</v>
      </c>
      <c r="E11878" s="118" t="s">
        <v>48</v>
      </c>
      <c r="F11878" s="124" t="s">
        <v>35249</v>
      </c>
      <c r="G11878" s="118" t="s">
        <v>2</v>
      </c>
      <c r="H11878" s="137">
        <v>45078</v>
      </c>
      <c r="I11878" s="119">
        <v>330</v>
      </c>
      <c r="J11878" s="129"/>
      <c r="K11878" s="129"/>
      <c r="L11878" s="129">
        <v>0</v>
      </c>
      <c r="M11878" s="134" t="s">
        <v>29084</v>
      </c>
    </row>
    <row r="11879" spans="1:13" hidden="1" x14ac:dyDescent="0.25">
      <c r="A11879" s="128"/>
      <c r="B11879" s="2"/>
      <c r="C11879" s="139" t="s">
        <v>12729</v>
      </c>
      <c r="D11879" s="124" t="s">
        <v>12730</v>
      </c>
      <c r="E11879" s="118" t="s">
        <v>48</v>
      </c>
      <c r="F11879" s="124" t="s">
        <v>35249</v>
      </c>
      <c r="G11879" s="118" t="s">
        <v>6</v>
      </c>
      <c r="H11879" s="137">
        <v>45904</v>
      </c>
      <c r="I11879" s="119">
        <v>6.05</v>
      </c>
      <c r="J11879" s="129"/>
      <c r="K11879" s="129"/>
      <c r="L11879" s="129">
        <v>0</v>
      </c>
      <c r="M11879" s="134" t="s">
        <v>28181</v>
      </c>
    </row>
    <row r="11880" spans="1:13" hidden="1" x14ac:dyDescent="0.25">
      <c r="A11880" s="128"/>
      <c r="B11880" s="2"/>
      <c r="C11880" s="139" t="s">
        <v>12731</v>
      </c>
      <c r="D11880" s="124" t="s">
        <v>12732</v>
      </c>
      <c r="E11880" s="118" t="s">
        <v>48</v>
      </c>
      <c r="F11880" s="124" t="s">
        <v>35249</v>
      </c>
      <c r="G11880" s="118" t="s">
        <v>2</v>
      </c>
      <c r="H11880" s="137">
        <v>44621</v>
      </c>
      <c r="I11880" s="119">
        <v>400</v>
      </c>
      <c r="J11880" s="129"/>
      <c r="K11880" s="129"/>
      <c r="L11880" s="129">
        <v>0</v>
      </c>
      <c r="M11880" s="134" t="s">
        <v>28226</v>
      </c>
    </row>
    <row r="11881" spans="1:13" hidden="1" x14ac:dyDescent="0.25">
      <c r="A11881" s="128"/>
      <c r="B11881" s="2"/>
      <c r="C11881" s="139" t="s">
        <v>29337</v>
      </c>
      <c r="D11881" s="124" t="s">
        <v>29338</v>
      </c>
      <c r="E11881" s="118" t="s">
        <v>48</v>
      </c>
      <c r="F11881" s="124" t="s">
        <v>35249</v>
      </c>
      <c r="G11881" s="118" t="s">
        <v>34659</v>
      </c>
      <c r="H11881" s="137"/>
      <c r="I11881" s="119"/>
      <c r="J11881" s="129"/>
      <c r="K11881" s="129"/>
      <c r="L11881" s="129">
        <v>0</v>
      </c>
      <c r="M11881" s="134" t="s">
        <v>28410</v>
      </c>
    </row>
    <row r="11882" spans="1:13" hidden="1" x14ac:dyDescent="0.25">
      <c r="A11882" s="128"/>
      <c r="B11882" s="2"/>
      <c r="C11882" s="139" t="s">
        <v>12733</v>
      </c>
      <c r="D11882" s="124" t="s">
        <v>12734</v>
      </c>
      <c r="E11882" s="118" t="s">
        <v>48</v>
      </c>
      <c r="F11882" s="124" t="s">
        <v>35249</v>
      </c>
      <c r="G11882" s="118" t="s">
        <v>34659</v>
      </c>
      <c r="H11882" s="137">
        <v>41941</v>
      </c>
      <c r="I11882" s="119">
        <v>198</v>
      </c>
      <c r="J11882" s="129"/>
      <c r="K11882" s="129"/>
      <c r="L11882" s="129">
        <v>0</v>
      </c>
      <c r="M11882" s="134" t="s">
        <v>25204</v>
      </c>
    </row>
    <row r="11883" spans="1:13" hidden="1" x14ac:dyDescent="0.25">
      <c r="A11883" s="128"/>
      <c r="B11883" s="2"/>
      <c r="C11883" s="139" t="s">
        <v>12735</v>
      </c>
      <c r="D11883" s="124" t="s">
        <v>12736</v>
      </c>
      <c r="E11883" s="118" t="s">
        <v>48</v>
      </c>
      <c r="F11883" s="124" t="s">
        <v>35249</v>
      </c>
      <c r="G11883" s="118" t="s">
        <v>2</v>
      </c>
      <c r="H11883" s="137">
        <v>44608</v>
      </c>
      <c r="I11883" s="119">
        <v>6.4</v>
      </c>
      <c r="J11883" s="129"/>
      <c r="K11883" s="129"/>
      <c r="L11883" s="129">
        <v>0</v>
      </c>
      <c r="M11883" s="134" t="s">
        <v>25205</v>
      </c>
    </row>
    <row r="11884" spans="1:13" hidden="1" x14ac:dyDescent="0.25">
      <c r="A11884" s="128"/>
      <c r="B11884" s="2"/>
      <c r="C11884" s="139" t="s">
        <v>18936</v>
      </c>
      <c r="D11884" s="124" t="s">
        <v>18935</v>
      </c>
      <c r="E11884" s="118" t="s">
        <v>48</v>
      </c>
      <c r="F11884" s="124" t="s">
        <v>35249</v>
      </c>
      <c r="G11884" s="118" t="s">
        <v>2</v>
      </c>
      <c r="H11884" s="137">
        <v>43808</v>
      </c>
      <c r="I11884" s="119">
        <v>6</v>
      </c>
      <c r="J11884" s="129"/>
      <c r="K11884" s="129"/>
      <c r="L11884" s="129">
        <v>0</v>
      </c>
      <c r="M11884" s="134" t="s">
        <v>28413</v>
      </c>
    </row>
    <row r="11885" spans="1:13" hidden="1" x14ac:dyDescent="0.25">
      <c r="A11885" s="128"/>
      <c r="B11885" s="2"/>
      <c r="C11885" s="139" t="s">
        <v>12737</v>
      </c>
      <c r="D11885" s="124" t="s">
        <v>12738</v>
      </c>
      <c r="E11885" s="118" t="s">
        <v>48</v>
      </c>
      <c r="F11885" s="124" t="s">
        <v>35249</v>
      </c>
      <c r="G11885" s="118" t="s">
        <v>34659</v>
      </c>
      <c r="H11885" s="137"/>
      <c r="I11885" s="119"/>
      <c r="J11885" s="129"/>
      <c r="K11885" s="129"/>
      <c r="L11885" s="129">
        <v>0</v>
      </c>
      <c r="M11885" s="134" t="s">
        <v>30543</v>
      </c>
    </row>
    <row r="11886" spans="1:13" hidden="1" x14ac:dyDescent="0.25">
      <c r="A11886" s="128"/>
      <c r="B11886" s="2"/>
      <c r="C11886" s="139" t="s">
        <v>42268</v>
      </c>
      <c r="D11886" s="124" t="s">
        <v>42269</v>
      </c>
      <c r="E11886" s="118" t="s">
        <v>48</v>
      </c>
      <c r="F11886" s="124" t="s">
        <v>35249</v>
      </c>
      <c r="G11886" s="118" t="s">
        <v>2</v>
      </c>
      <c r="H11886" s="137">
        <v>45926</v>
      </c>
      <c r="I11886" s="119">
        <v>355</v>
      </c>
      <c r="J11886" s="129"/>
      <c r="K11886" s="129"/>
      <c r="L11886" s="129">
        <v>0</v>
      </c>
      <c r="M11886" s="134" t="s">
        <v>28628</v>
      </c>
    </row>
    <row r="11887" spans="1:13" hidden="1" x14ac:dyDescent="0.25">
      <c r="A11887" s="128"/>
      <c r="B11887" s="2"/>
      <c r="C11887" s="139" t="s">
        <v>12739</v>
      </c>
      <c r="D11887" s="124" t="s">
        <v>12740</v>
      </c>
      <c r="E11887" s="118" t="s">
        <v>48</v>
      </c>
      <c r="F11887" s="124" t="s">
        <v>35249</v>
      </c>
      <c r="G11887" s="118" t="s">
        <v>34659</v>
      </c>
      <c r="H11887" s="137"/>
      <c r="I11887" s="119"/>
      <c r="J11887" s="129"/>
      <c r="K11887" s="129"/>
      <c r="L11887" s="129">
        <v>0</v>
      </c>
      <c r="M11887" s="134" t="s">
        <v>25206</v>
      </c>
    </row>
    <row r="11888" spans="1:13" hidden="1" x14ac:dyDescent="0.25">
      <c r="A11888" s="128"/>
      <c r="B11888" s="2"/>
      <c r="C11888" s="139" t="s">
        <v>42270</v>
      </c>
      <c r="D11888" s="124" t="s">
        <v>42271</v>
      </c>
      <c r="E11888" s="118" t="s">
        <v>48</v>
      </c>
      <c r="F11888" s="124" t="s">
        <v>35249</v>
      </c>
      <c r="G11888" s="118" t="s">
        <v>2</v>
      </c>
      <c r="H11888" s="137">
        <v>45926</v>
      </c>
      <c r="I11888" s="119">
        <v>125</v>
      </c>
      <c r="J11888" s="129"/>
      <c r="K11888" s="129"/>
      <c r="L11888" s="129">
        <v>0</v>
      </c>
      <c r="M11888" s="134" t="s">
        <v>25207</v>
      </c>
    </row>
    <row r="11889" spans="1:13" hidden="1" x14ac:dyDescent="0.25">
      <c r="A11889" s="128"/>
      <c r="B11889" s="2"/>
      <c r="C11889" s="139" t="s">
        <v>18963</v>
      </c>
      <c r="D11889" s="124" t="s">
        <v>18962</v>
      </c>
      <c r="E11889" s="118" t="s">
        <v>48</v>
      </c>
      <c r="F11889" s="124" t="s">
        <v>35249</v>
      </c>
      <c r="G11889" s="118" t="s">
        <v>2</v>
      </c>
      <c r="H11889" s="137">
        <v>43706</v>
      </c>
      <c r="I11889" s="119">
        <v>458.9</v>
      </c>
      <c r="J11889" s="129"/>
      <c r="K11889" s="129"/>
      <c r="L11889" s="129">
        <v>0</v>
      </c>
      <c r="M11889" s="134" t="s">
        <v>25208</v>
      </c>
    </row>
    <row r="11890" spans="1:13" hidden="1" x14ac:dyDescent="0.25">
      <c r="A11890" s="128"/>
      <c r="B11890" s="2"/>
      <c r="C11890" s="139" t="s">
        <v>12741</v>
      </c>
      <c r="D11890" s="124" t="s">
        <v>12742</v>
      </c>
      <c r="E11890" s="118" t="s">
        <v>48</v>
      </c>
      <c r="F11890" s="124" t="s">
        <v>35249</v>
      </c>
      <c r="G11890" s="118" t="s">
        <v>2</v>
      </c>
      <c r="H11890" s="137">
        <v>45933</v>
      </c>
      <c r="I11890" s="119">
        <v>642.65</v>
      </c>
      <c r="J11890" s="129"/>
      <c r="K11890" s="129"/>
      <c r="L11890" s="129">
        <v>0</v>
      </c>
      <c r="M11890" s="134" t="s">
        <v>30592</v>
      </c>
    </row>
    <row r="11891" spans="1:13" hidden="1" x14ac:dyDescent="0.25">
      <c r="A11891" s="128"/>
      <c r="B11891" s="2"/>
      <c r="C11891" s="139" t="s">
        <v>42272</v>
      </c>
      <c r="D11891" s="124" t="s">
        <v>42273</v>
      </c>
      <c r="E11891" s="118" t="s">
        <v>48</v>
      </c>
      <c r="F11891" s="124" t="s">
        <v>35249</v>
      </c>
      <c r="G11891" s="118" t="s">
        <v>2</v>
      </c>
      <c r="H11891" s="137"/>
      <c r="I11891" s="119"/>
      <c r="J11891" s="129"/>
      <c r="K11891" s="129"/>
      <c r="L11891" s="129">
        <v>0</v>
      </c>
      <c r="M11891" s="134" t="s">
        <v>28928</v>
      </c>
    </row>
    <row r="11892" spans="1:13" hidden="1" x14ac:dyDescent="0.25">
      <c r="A11892" s="128"/>
      <c r="B11892" s="2"/>
      <c r="C11892" s="139" t="s">
        <v>33415</v>
      </c>
      <c r="D11892" s="124" t="s">
        <v>33416</v>
      </c>
      <c r="E11892" s="118" t="s">
        <v>48</v>
      </c>
      <c r="F11892" s="124" t="s">
        <v>35249</v>
      </c>
      <c r="G11892" s="118" t="s">
        <v>2</v>
      </c>
      <c r="H11892" s="137"/>
      <c r="I11892" s="119"/>
      <c r="J11892" s="129"/>
      <c r="K11892" s="129"/>
      <c r="L11892" s="129">
        <v>0</v>
      </c>
      <c r="M11892" s="134" t="s">
        <v>25209</v>
      </c>
    </row>
    <row r="11893" spans="1:13" hidden="1" x14ac:dyDescent="0.25">
      <c r="A11893" s="128"/>
      <c r="B11893" s="2"/>
      <c r="C11893" s="139" t="s">
        <v>12743</v>
      </c>
      <c r="D11893" s="124" t="s">
        <v>12744</v>
      </c>
      <c r="E11893" s="118" t="s">
        <v>48</v>
      </c>
      <c r="F11893" s="124" t="s">
        <v>35249</v>
      </c>
      <c r="G11893" s="118" t="s">
        <v>2</v>
      </c>
      <c r="H11893" s="137">
        <v>42605</v>
      </c>
      <c r="I11893" s="119">
        <v>2106.88</v>
      </c>
      <c r="J11893" s="129"/>
      <c r="K11893" s="129"/>
      <c r="L11893" s="129">
        <v>0</v>
      </c>
      <c r="M11893" s="134" t="s">
        <v>25210</v>
      </c>
    </row>
    <row r="11894" spans="1:13" hidden="1" x14ac:dyDescent="0.25">
      <c r="A11894" s="128"/>
      <c r="B11894" s="2"/>
      <c r="C11894" s="139" t="s">
        <v>12745</v>
      </c>
      <c r="D11894" s="124" t="s">
        <v>12746</v>
      </c>
      <c r="E11894" s="118" t="s">
        <v>48</v>
      </c>
      <c r="F11894" s="124" t="s">
        <v>35249</v>
      </c>
      <c r="G11894" s="118" t="s">
        <v>2</v>
      </c>
      <c r="H11894" s="137">
        <v>42892</v>
      </c>
      <c r="I11894" s="119">
        <v>1584.13</v>
      </c>
      <c r="J11894" s="129"/>
      <c r="K11894" s="129"/>
      <c r="L11894" s="129">
        <v>0</v>
      </c>
      <c r="M11894" s="134" t="s">
        <v>25211</v>
      </c>
    </row>
    <row r="11895" spans="1:13" hidden="1" x14ac:dyDescent="0.25">
      <c r="A11895" s="128"/>
      <c r="B11895" s="2"/>
      <c r="C11895" s="139" t="s">
        <v>12747</v>
      </c>
      <c r="D11895" s="124" t="s">
        <v>12748</v>
      </c>
      <c r="E11895" s="118" t="s">
        <v>48</v>
      </c>
      <c r="F11895" s="124" t="s">
        <v>35249</v>
      </c>
      <c r="G11895" s="118" t="s">
        <v>2</v>
      </c>
      <c r="H11895" s="137">
        <v>42852</v>
      </c>
      <c r="I11895" s="119">
        <v>1782.51</v>
      </c>
      <c r="J11895" s="129"/>
      <c r="K11895" s="129"/>
      <c r="L11895" s="129">
        <v>0</v>
      </c>
      <c r="M11895" s="134" t="s">
        <v>25212</v>
      </c>
    </row>
    <row r="11896" spans="1:13" hidden="1" x14ac:dyDescent="0.25">
      <c r="A11896" s="128"/>
      <c r="B11896" s="2"/>
      <c r="C11896" s="139" t="s">
        <v>31298</v>
      </c>
      <c r="D11896" s="124" t="s">
        <v>31299</v>
      </c>
      <c r="E11896" s="118" t="s">
        <v>48</v>
      </c>
      <c r="F11896" s="124" t="s">
        <v>35249</v>
      </c>
      <c r="G11896" s="118" t="s">
        <v>2</v>
      </c>
      <c r="H11896" s="137"/>
      <c r="I11896" s="119"/>
      <c r="J11896" s="129"/>
      <c r="K11896" s="129"/>
      <c r="L11896" s="129">
        <v>0</v>
      </c>
      <c r="M11896" s="134" t="s">
        <v>25213</v>
      </c>
    </row>
    <row r="11897" spans="1:13" hidden="1" x14ac:dyDescent="0.25">
      <c r="A11897" s="128"/>
      <c r="B11897" s="2"/>
      <c r="C11897" s="139" t="s">
        <v>32004</v>
      </c>
      <c r="D11897" s="124" t="s">
        <v>32005</v>
      </c>
      <c r="E11897" s="118" t="s">
        <v>48</v>
      </c>
      <c r="F11897" s="124" t="s">
        <v>35249</v>
      </c>
      <c r="G11897" s="118" t="s">
        <v>2</v>
      </c>
      <c r="H11897" s="137"/>
      <c r="I11897" s="119"/>
      <c r="J11897" s="129"/>
      <c r="K11897" s="129"/>
      <c r="L11897" s="129">
        <v>0</v>
      </c>
      <c r="M11897" s="134" t="s">
        <v>25214</v>
      </c>
    </row>
    <row r="11898" spans="1:13" hidden="1" x14ac:dyDescent="0.25">
      <c r="A11898" s="128"/>
      <c r="B11898" s="2"/>
      <c r="C11898" s="139" t="s">
        <v>30455</v>
      </c>
      <c r="D11898" s="124" t="s">
        <v>30456</v>
      </c>
      <c r="E11898" s="118" t="s">
        <v>48</v>
      </c>
      <c r="F11898" s="124" t="s">
        <v>35249</v>
      </c>
      <c r="G11898" s="118" t="s">
        <v>2</v>
      </c>
      <c r="H11898" s="137"/>
      <c r="I11898" s="119"/>
      <c r="J11898" s="129"/>
      <c r="K11898" s="129"/>
      <c r="L11898" s="129">
        <v>0</v>
      </c>
      <c r="M11898" s="134" t="s">
        <v>25215</v>
      </c>
    </row>
    <row r="11899" spans="1:13" hidden="1" x14ac:dyDescent="0.25">
      <c r="A11899" s="128"/>
      <c r="B11899" s="2"/>
      <c r="C11899" s="139" t="s">
        <v>12749</v>
      </c>
      <c r="D11899" s="124" t="s">
        <v>12750</v>
      </c>
      <c r="E11899" s="118" t="s">
        <v>48</v>
      </c>
      <c r="F11899" s="124" t="s">
        <v>35249</v>
      </c>
      <c r="G11899" s="118" t="s">
        <v>2</v>
      </c>
      <c r="H11899" s="137">
        <v>44475</v>
      </c>
      <c r="I11899" s="119">
        <v>1760.35</v>
      </c>
      <c r="J11899" s="129"/>
      <c r="K11899" s="129"/>
      <c r="L11899" s="129">
        <v>0</v>
      </c>
      <c r="M11899" s="134" t="s">
        <v>25216</v>
      </c>
    </row>
    <row r="11900" spans="1:13" hidden="1" x14ac:dyDescent="0.25">
      <c r="A11900" s="128"/>
      <c r="B11900" s="2"/>
      <c r="C11900" s="139" t="s">
        <v>12751</v>
      </c>
      <c r="D11900" s="124" t="s">
        <v>12752</v>
      </c>
      <c r="E11900" s="118" t="s">
        <v>48</v>
      </c>
      <c r="F11900" s="124" t="s">
        <v>35249</v>
      </c>
      <c r="G11900" s="118" t="s">
        <v>2</v>
      </c>
      <c r="H11900" s="137"/>
      <c r="I11900" s="119"/>
      <c r="J11900" s="129"/>
      <c r="K11900" s="129"/>
      <c r="L11900" s="129">
        <v>0</v>
      </c>
      <c r="M11900" s="134" t="s">
        <v>25217</v>
      </c>
    </row>
    <row r="11901" spans="1:13" hidden="1" x14ac:dyDescent="0.25">
      <c r="A11901" s="128"/>
      <c r="B11901" s="2"/>
      <c r="C11901" s="139" t="s">
        <v>12753</v>
      </c>
      <c r="D11901" s="124" t="s">
        <v>12754</v>
      </c>
      <c r="E11901" s="118" t="s">
        <v>48</v>
      </c>
      <c r="F11901" s="124" t="s">
        <v>35249</v>
      </c>
      <c r="G11901" s="118" t="s">
        <v>2</v>
      </c>
      <c r="H11901" s="137">
        <v>44313</v>
      </c>
      <c r="I11901" s="119">
        <v>1772.54</v>
      </c>
      <c r="J11901" s="129"/>
      <c r="K11901" s="129"/>
      <c r="L11901" s="129">
        <v>0</v>
      </c>
      <c r="M11901" s="134" t="s">
        <v>25218</v>
      </c>
    </row>
    <row r="11902" spans="1:13" hidden="1" x14ac:dyDescent="0.25">
      <c r="A11902" s="128"/>
      <c r="B11902" s="2"/>
      <c r="C11902" s="139" t="s">
        <v>12755</v>
      </c>
      <c r="D11902" s="124" t="s">
        <v>12756</v>
      </c>
      <c r="E11902" s="118" t="s">
        <v>48</v>
      </c>
      <c r="F11902" s="124" t="s">
        <v>35249</v>
      </c>
      <c r="G11902" s="118" t="s">
        <v>2</v>
      </c>
      <c r="H11902" s="137">
        <v>41528</v>
      </c>
      <c r="I11902" s="119">
        <v>2236.8000000000002</v>
      </c>
      <c r="J11902" s="129"/>
      <c r="K11902" s="129"/>
      <c r="L11902" s="129">
        <v>0</v>
      </c>
      <c r="M11902" s="134" t="s">
        <v>28223</v>
      </c>
    </row>
    <row r="11903" spans="1:13" hidden="1" x14ac:dyDescent="0.25">
      <c r="A11903" s="128"/>
      <c r="B11903" s="2"/>
      <c r="C11903" s="139" t="s">
        <v>42274</v>
      </c>
      <c r="D11903" s="124" t="s">
        <v>42275</v>
      </c>
      <c r="E11903" s="118" t="s">
        <v>48</v>
      </c>
      <c r="F11903" s="124" t="s">
        <v>35249</v>
      </c>
      <c r="G11903" s="118" t="s">
        <v>2</v>
      </c>
      <c r="H11903" s="137">
        <v>46120</v>
      </c>
      <c r="I11903" s="119">
        <v>4256.57</v>
      </c>
      <c r="J11903" s="129"/>
      <c r="K11903" s="129"/>
      <c r="L11903" s="129">
        <v>0</v>
      </c>
      <c r="M11903" s="134" t="s">
        <v>27717</v>
      </c>
    </row>
    <row r="11904" spans="1:13" hidden="1" x14ac:dyDescent="0.25">
      <c r="A11904" s="128"/>
      <c r="B11904" s="2"/>
      <c r="C11904" s="139" t="s">
        <v>34768</v>
      </c>
      <c r="D11904" s="124" t="s">
        <v>34769</v>
      </c>
      <c r="E11904" s="118" t="s">
        <v>48</v>
      </c>
      <c r="F11904" s="124" t="s">
        <v>35249</v>
      </c>
      <c r="G11904" s="118" t="s">
        <v>2</v>
      </c>
      <c r="H11904" s="137"/>
      <c r="I11904" s="119"/>
      <c r="J11904" s="129"/>
      <c r="K11904" s="129"/>
      <c r="L11904" s="129">
        <v>0</v>
      </c>
      <c r="M11904" s="134"/>
    </row>
    <row r="11905" spans="1:13" hidden="1" x14ac:dyDescent="0.25">
      <c r="A11905" s="128"/>
      <c r="B11905" s="2"/>
      <c r="C11905" s="139" t="s">
        <v>34771</v>
      </c>
      <c r="D11905" s="124" t="s">
        <v>34772</v>
      </c>
      <c r="E11905" s="118" t="s">
        <v>48</v>
      </c>
      <c r="F11905" s="124" t="s">
        <v>35249</v>
      </c>
      <c r="G11905" s="118" t="s">
        <v>2</v>
      </c>
      <c r="H11905" s="137"/>
      <c r="I11905" s="119"/>
      <c r="J11905" s="129"/>
      <c r="K11905" s="129"/>
      <c r="L11905" s="129">
        <v>0</v>
      </c>
      <c r="M11905" s="134" t="s">
        <v>25219</v>
      </c>
    </row>
    <row r="11906" spans="1:13" hidden="1" x14ac:dyDescent="0.25">
      <c r="A11906" s="128"/>
      <c r="B11906" s="2"/>
      <c r="C11906" s="139" t="s">
        <v>30692</v>
      </c>
      <c r="D11906" s="124" t="s">
        <v>30693</v>
      </c>
      <c r="E11906" s="118" t="s">
        <v>48</v>
      </c>
      <c r="F11906" s="124" t="s">
        <v>35249</v>
      </c>
      <c r="G11906" s="118" t="s">
        <v>2</v>
      </c>
      <c r="H11906" s="137"/>
      <c r="I11906" s="119"/>
      <c r="J11906" s="129"/>
      <c r="K11906" s="129"/>
      <c r="L11906" s="129">
        <v>0</v>
      </c>
      <c r="M11906" s="134" t="s">
        <v>25219</v>
      </c>
    </row>
    <row r="11907" spans="1:13" hidden="1" x14ac:dyDescent="0.25">
      <c r="A11907" s="128"/>
      <c r="B11907" s="2"/>
      <c r="C11907" s="139" t="s">
        <v>12757</v>
      </c>
      <c r="D11907" s="124" t="s">
        <v>12758</v>
      </c>
      <c r="E11907" s="118" t="s">
        <v>48</v>
      </c>
      <c r="F11907" s="124" t="s">
        <v>35249</v>
      </c>
      <c r="G11907" s="118" t="s">
        <v>2</v>
      </c>
      <c r="H11907" s="137">
        <v>44475</v>
      </c>
      <c r="I11907" s="119">
        <v>910.08</v>
      </c>
      <c r="J11907" s="129"/>
      <c r="K11907" s="129"/>
      <c r="L11907" s="129">
        <v>0</v>
      </c>
      <c r="M11907" s="134" t="s">
        <v>25219</v>
      </c>
    </row>
    <row r="11908" spans="1:13" hidden="1" x14ac:dyDescent="0.25">
      <c r="A11908" s="128"/>
      <c r="B11908" s="2"/>
      <c r="C11908" s="139" t="s">
        <v>30602</v>
      </c>
      <c r="D11908" s="124" t="s">
        <v>30603</v>
      </c>
      <c r="E11908" s="118" t="s">
        <v>48</v>
      </c>
      <c r="F11908" s="124" t="s">
        <v>35249</v>
      </c>
      <c r="G11908" s="118" t="s">
        <v>2</v>
      </c>
      <c r="H11908" s="137"/>
      <c r="I11908" s="119"/>
      <c r="J11908" s="129"/>
      <c r="K11908" s="129"/>
      <c r="L11908" s="129">
        <v>0</v>
      </c>
      <c r="M11908" s="134" t="s">
        <v>25219</v>
      </c>
    </row>
    <row r="11909" spans="1:13" hidden="1" x14ac:dyDescent="0.25">
      <c r="A11909" s="128"/>
      <c r="B11909" s="2"/>
      <c r="C11909" s="139" t="s">
        <v>12759</v>
      </c>
      <c r="D11909" s="124" t="s">
        <v>12760</v>
      </c>
      <c r="E11909" s="118" t="s">
        <v>48</v>
      </c>
      <c r="F11909" s="124" t="s">
        <v>35249</v>
      </c>
      <c r="G11909" s="118" t="s">
        <v>2</v>
      </c>
      <c r="H11909" s="137">
        <v>44266</v>
      </c>
      <c r="I11909" s="119">
        <v>3726.83</v>
      </c>
      <c r="J11909" s="129"/>
      <c r="K11909" s="129"/>
      <c r="L11909" s="129">
        <v>0</v>
      </c>
      <c r="M11909" s="134" t="s">
        <v>25219</v>
      </c>
    </row>
    <row r="11910" spans="1:13" hidden="1" x14ac:dyDescent="0.25">
      <c r="A11910" s="128"/>
      <c r="B11910" s="2"/>
      <c r="C11910" s="139" t="s">
        <v>12761</v>
      </c>
      <c r="D11910" s="124" t="s">
        <v>12762</v>
      </c>
      <c r="E11910" s="118" t="s">
        <v>48</v>
      </c>
      <c r="F11910" s="124" t="s">
        <v>35249</v>
      </c>
      <c r="G11910" s="118" t="s">
        <v>2</v>
      </c>
      <c r="H11910" s="137">
        <v>44475</v>
      </c>
      <c r="I11910" s="119">
        <v>1846.16</v>
      </c>
      <c r="J11910" s="129"/>
      <c r="K11910" s="129"/>
      <c r="L11910" s="129">
        <v>0</v>
      </c>
      <c r="M11910" s="134" t="s">
        <v>25219</v>
      </c>
    </row>
    <row r="11911" spans="1:13" hidden="1" x14ac:dyDescent="0.25">
      <c r="A11911" s="128"/>
      <c r="B11911" s="2"/>
      <c r="C11911" s="139" t="s">
        <v>12763</v>
      </c>
      <c r="D11911" s="124" t="s">
        <v>12764</v>
      </c>
      <c r="E11911" s="118" t="s">
        <v>48</v>
      </c>
      <c r="F11911" s="124" t="s">
        <v>35249</v>
      </c>
      <c r="G11911" s="118" t="s">
        <v>2</v>
      </c>
      <c r="H11911" s="137">
        <v>41241</v>
      </c>
      <c r="I11911" s="119">
        <v>2081.08</v>
      </c>
      <c r="J11911" s="129"/>
      <c r="K11911" s="129"/>
      <c r="L11911" s="129">
        <v>0</v>
      </c>
      <c r="M11911" s="134" t="s">
        <v>25219</v>
      </c>
    </row>
    <row r="11912" spans="1:13" hidden="1" x14ac:dyDescent="0.25">
      <c r="A11912" s="128"/>
      <c r="B11912" s="2"/>
      <c r="C11912" s="139" t="s">
        <v>12765</v>
      </c>
      <c r="D11912" s="124" t="s">
        <v>12766</v>
      </c>
      <c r="E11912" s="118" t="s">
        <v>48</v>
      </c>
      <c r="F11912" s="124" t="s">
        <v>35249</v>
      </c>
      <c r="G11912" s="118" t="s">
        <v>34659</v>
      </c>
      <c r="H11912" s="137"/>
      <c r="I11912" s="119"/>
      <c r="J11912" s="129"/>
      <c r="K11912" s="129"/>
      <c r="L11912" s="129">
        <v>0</v>
      </c>
      <c r="M11912" s="134" t="s">
        <v>25219</v>
      </c>
    </row>
    <row r="11913" spans="1:13" hidden="1" x14ac:dyDescent="0.25">
      <c r="A11913" s="128"/>
      <c r="B11913" s="2"/>
      <c r="C11913" s="139" t="s">
        <v>35045</v>
      </c>
      <c r="D11913" s="124" t="s">
        <v>35046</v>
      </c>
      <c r="E11913" s="118" t="s">
        <v>48</v>
      </c>
      <c r="F11913" s="124" t="s">
        <v>35249</v>
      </c>
      <c r="G11913" s="118" t="s">
        <v>2</v>
      </c>
      <c r="H11913" s="137">
        <v>46121</v>
      </c>
      <c r="I11913" s="119">
        <v>20</v>
      </c>
      <c r="J11913" s="129"/>
      <c r="K11913" s="129"/>
      <c r="L11913" s="129">
        <v>0</v>
      </c>
      <c r="M11913" s="134" t="s">
        <v>25219</v>
      </c>
    </row>
    <row r="11914" spans="1:13" hidden="1" x14ac:dyDescent="0.25">
      <c r="A11914" s="128"/>
      <c r="B11914" s="2"/>
      <c r="C11914" s="139" t="s">
        <v>12767</v>
      </c>
      <c r="D11914" s="124" t="s">
        <v>12768</v>
      </c>
      <c r="E11914" s="118" t="s">
        <v>48</v>
      </c>
      <c r="F11914" s="124" t="s">
        <v>35249</v>
      </c>
      <c r="G11914" s="118" t="s">
        <v>34659</v>
      </c>
      <c r="H11914" s="137">
        <v>41338</v>
      </c>
      <c r="I11914" s="119">
        <v>5654</v>
      </c>
      <c r="J11914" s="129"/>
      <c r="K11914" s="129"/>
      <c r="L11914" s="129">
        <v>0</v>
      </c>
      <c r="M11914" s="134" t="s">
        <v>25219</v>
      </c>
    </row>
    <row r="11915" spans="1:13" hidden="1" x14ac:dyDescent="0.25">
      <c r="A11915" s="128"/>
      <c r="B11915" s="2"/>
      <c r="C11915" s="139" t="s">
        <v>30876</v>
      </c>
      <c r="D11915" s="124" t="s">
        <v>30877</v>
      </c>
      <c r="E11915" s="118" t="s">
        <v>48</v>
      </c>
      <c r="F11915" s="124" t="s">
        <v>35249</v>
      </c>
      <c r="G11915" s="118" t="s">
        <v>2</v>
      </c>
      <c r="H11915" s="137">
        <v>45135</v>
      </c>
      <c r="I11915" s="119">
        <v>8.9</v>
      </c>
      <c r="J11915" s="129"/>
      <c r="K11915" s="129"/>
      <c r="L11915" s="129">
        <v>0</v>
      </c>
      <c r="M11915" s="134" t="s">
        <v>25219</v>
      </c>
    </row>
    <row r="11916" spans="1:13" hidden="1" x14ac:dyDescent="0.25">
      <c r="A11916" s="128"/>
      <c r="B11916" s="2"/>
      <c r="C11916" s="139" t="s">
        <v>30094</v>
      </c>
      <c r="D11916" s="124" t="s">
        <v>30095</v>
      </c>
      <c r="E11916" s="118" t="s">
        <v>48</v>
      </c>
      <c r="F11916" s="124" t="s">
        <v>35249</v>
      </c>
      <c r="G11916" s="118" t="s">
        <v>2</v>
      </c>
      <c r="H11916" s="137"/>
      <c r="I11916" s="119"/>
      <c r="J11916" s="129"/>
      <c r="K11916" s="129"/>
      <c r="L11916" s="129">
        <v>0</v>
      </c>
      <c r="M11916" s="134" t="s">
        <v>25219</v>
      </c>
    </row>
    <row r="11917" spans="1:13" hidden="1" x14ac:dyDescent="0.25">
      <c r="A11917" s="128"/>
      <c r="B11917" s="2"/>
      <c r="C11917" s="139" t="s">
        <v>29295</v>
      </c>
      <c r="D11917" s="124" t="s">
        <v>29296</v>
      </c>
      <c r="E11917" s="118" t="s">
        <v>48</v>
      </c>
      <c r="F11917" s="124" t="s">
        <v>35249</v>
      </c>
      <c r="G11917" s="118" t="s">
        <v>2</v>
      </c>
      <c r="H11917" s="137"/>
      <c r="I11917" s="119"/>
      <c r="J11917" s="129"/>
      <c r="K11917" s="129"/>
      <c r="L11917" s="129">
        <v>0</v>
      </c>
      <c r="M11917" s="134" t="s">
        <v>25219</v>
      </c>
    </row>
    <row r="11918" spans="1:13" hidden="1" x14ac:dyDescent="0.25">
      <c r="A11918" s="128"/>
      <c r="B11918" s="2"/>
      <c r="C11918" s="139" t="s">
        <v>12769</v>
      </c>
      <c r="D11918" s="124" t="s">
        <v>12770</v>
      </c>
      <c r="E11918" s="118" t="s">
        <v>48</v>
      </c>
      <c r="F11918" s="124" t="s">
        <v>35249</v>
      </c>
      <c r="G11918" s="118" t="s">
        <v>2</v>
      </c>
      <c r="H11918" s="137">
        <v>43082</v>
      </c>
      <c r="I11918" s="119">
        <v>14.9</v>
      </c>
      <c r="J11918" s="129"/>
      <c r="K11918" s="129"/>
      <c r="L11918" s="129">
        <v>0</v>
      </c>
      <c r="M11918" s="134" t="s">
        <v>25219</v>
      </c>
    </row>
    <row r="11919" spans="1:13" hidden="1" x14ac:dyDescent="0.25">
      <c r="A11919" s="128"/>
      <c r="B11919" s="2"/>
      <c r="C11919" s="139" t="s">
        <v>30008</v>
      </c>
      <c r="D11919" s="124" t="s">
        <v>30009</v>
      </c>
      <c r="E11919" s="118" t="s">
        <v>48</v>
      </c>
      <c r="F11919" s="124" t="s">
        <v>35249</v>
      </c>
      <c r="G11919" s="118" t="s">
        <v>2</v>
      </c>
      <c r="H11919" s="137"/>
      <c r="I11919" s="119"/>
      <c r="J11919" s="129"/>
      <c r="K11919" s="129"/>
      <c r="L11919" s="129">
        <v>0</v>
      </c>
      <c r="M11919" s="134" t="s">
        <v>25219</v>
      </c>
    </row>
    <row r="11920" spans="1:13" hidden="1" x14ac:dyDescent="0.25">
      <c r="A11920" s="128"/>
      <c r="B11920" s="2"/>
      <c r="C11920" s="139" t="s">
        <v>12771</v>
      </c>
      <c r="D11920" s="124" t="s">
        <v>12772</v>
      </c>
      <c r="E11920" s="118" t="s">
        <v>48</v>
      </c>
      <c r="F11920" s="124" t="s">
        <v>35249</v>
      </c>
      <c r="G11920" s="118" t="s">
        <v>2</v>
      </c>
      <c r="H11920" s="137">
        <v>45958</v>
      </c>
      <c r="I11920" s="119">
        <v>8.5</v>
      </c>
      <c r="J11920" s="129"/>
      <c r="K11920" s="129"/>
      <c r="L11920" s="129">
        <v>0</v>
      </c>
      <c r="M11920" s="134" t="s">
        <v>25219</v>
      </c>
    </row>
    <row r="11921" spans="1:13" hidden="1" x14ac:dyDescent="0.25">
      <c r="A11921" s="128"/>
      <c r="B11921" s="2"/>
      <c r="C11921" s="139" t="s">
        <v>12773</v>
      </c>
      <c r="D11921" s="124" t="s">
        <v>12774</v>
      </c>
      <c r="E11921" s="118" t="s">
        <v>48</v>
      </c>
      <c r="F11921" s="124" t="s">
        <v>35249</v>
      </c>
      <c r="G11921" s="118" t="s">
        <v>34659</v>
      </c>
      <c r="H11921" s="137">
        <v>41396</v>
      </c>
      <c r="I11921" s="119">
        <v>285</v>
      </c>
      <c r="J11921" s="129"/>
      <c r="K11921" s="129"/>
      <c r="L11921" s="129">
        <v>0</v>
      </c>
      <c r="M11921" s="134" t="s">
        <v>25219</v>
      </c>
    </row>
    <row r="11922" spans="1:13" hidden="1" x14ac:dyDescent="0.25">
      <c r="A11922" s="128"/>
      <c r="B11922" s="2"/>
      <c r="C11922" s="139" t="s">
        <v>12775</v>
      </c>
      <c r="D11922" s="124" t="s">
        <v>12776</v>
      </c>
      <c r="E11922" s="118" t="s">
        <v>48</v>
      </c>
      <c r="F11922" s="124" t="s">
        <v>35249</v>
      </c>
      <c r="G11922" s="118" t="s">
        <v>2</v>
      </c>
      <c r="H11922" s="137">
        <v>40682</v>
      </c>
      <c r="I11922" s="119">
        <v>565</v>
      </c>
      <c r="J11922" s="129"/>
      <c r="K11922" s="129"/>
      <c r="L11922" s="129">
        <v>0</v>
      </c>
      <c r="M11922" s="134" t="s">
        <v>25219</v>
      </c>
    </row>
    <row r="11923" spans="1:13" hidden="1" x14ac:dyDescent="0.25">
      <c r="A11923" s="128"/>
      <c r="B11923" s="2"/>
      <c r="C11923" s="139" t="s">
        <v>12777</v>
      </c>
      <c r="D11923" s="124" t="s">
        <v>12778</v>
      </c>
      <c r="E11923" s="118" t="s">
        <v>48</v>
      </c>
      <c r="F11923" s="124" t="s">
        <v>35249</v>
      </c>
      <c r="G11923" s="118" t="s">
        <v>2</v>
      </c>
      <c r="H11923" s="137">
        <v>40639</v>
      </c>
      <c r="I11923" s="119">
        <v>695</v>
      </c>
      <c r="J11923" s="129"/>
      <c r="K11923" s="129"/>
      <c r="L11923" s="129">
        <v>0</v>
      </c>
      <c r="M11923" s="134" t="s">
        <v>25219</v>
      </c>
    </row>
    <row r="11924" spans="1:13" hidden="1" x14ac:dyDescent="0.25">
      <c r="A11924" s="128"/>
      <c r="B11924" s="2"/>
      <c r="C11924" s="139" t="s">
        <v>12779</v>
      </c>
      <c r="D11924" s="124" t="s">
        <v>12780</v>
      </c>
      <c r="E11924" s="118" t="s">
        <v>48</v>
      </c>
      <c r="F11924" s="124" t="s">
        <v>35249</v>
      </c>
      <c r="G11924" s="118" t="s">
        <v>2</v>
      </c>
      <c r="H11924" s="137">
        <v>40677</v>
      </c>
      <c r="I11924" s="119">
        <v>465</v>
      </c>
      <c r="J11924" s="129"/>
      <c r="K11924" s="129"/>
      <c r="L11924" s="129">
        <v>0</v>
      </c>
      <c r="M11924" s="134" t="s">
        <v>25219</v>
      </c>
    </row>
    <row r="11925" spans="1:13" hidden="1" x14ac:dyDescent="0.25">
      <c r="A11925" s="128"/>
      <c r="B11925" s="2"/>
      <c r="C11925" s="139" t="s">
        <v>30252</v>
      </c>
      <c r="D11925" s="124" t="s">
        <v>30253</v>
      </c>
      <c r="E11925" s="118" t="s">
        <v>48</v>
      </c>
      <c r="F11925" s="124" t="s">
        <v>35249</v>
      </c>
      <c r="G11925" s="118" t="s">
        <v>2</v>
      </c>
      <c r="H11925" s="137"/>
      <c r="I11925" s="119"/>
      <c r="J11925" s="129"/>
      <c r="K11925" s="129"/>
      <c r="L11925" s="129">
        <v>0</v>
      </c>
      <c r="M11925" s="134" t="s">
        <v>25219</v>
      </c>
    </row>
    <row r="11926" spans="1:13" hidden="1" x14ac:dyDescent="0.25">
      <c r="A11926" s="128"/>
      <c r="B11926" s="2"/>
      <c r="C11926" s="139" t="s">
        <v>12781</v>
      </c>
      <c r="D11926" s="124" t="s">
        <v>12782</v>
      </c>
      <c r="E11926" s="118" t="s">
        <v>48</v>
      </c>
      <c r="F11926" s="124" t="s">
        <v>35249</v>
      </c>
      <c r="G11926" s="118" t="s">
        <v>2</v>
      </c>
      <c r="H11926" s="137">
        <v>40554</v>
      </c>
      <c r="I11926" s="119">
        <v>400</v>
      </c>
      <c r="J11926" s="129"/>
      <c r="K11926" s="129"/>
      <c r="L11926" s="129">
        <v>0</v>
      </c>
      <c r="M11926" s="134" t="s">
        <v>25219</v>
      </c>
    </row>
    <row r="11927" spans="1:13" hidden="1" x14ac:dyDescent="0.25">
      <c r="A11927" s="128"/>
      <c r="B11927" s="2"/>
      <c r="C11927" s="139" t="s">
        <v>29509</v>
      </c>
      <c r="D11927" s="124" t="s">
        <v>29510</v>
      </c>
      <c r="E11927" s="118" t="s">
        <v>48</v>
      </c>
      <c r="F11927" s="124" t="s">
        <v>35249</v>
      </c>
      <c r="G11927" s="118" t="s">
        <v>2</v>
      </c>
      <c r="H11927" s="137"/>
      <c r="I11927" s="119"/>
      <c r="J11927" s="129"/>
      <c r="K11927" s="129"/>
      <c r="L11927" s="129">
        <v>0</v>
      </c>
      <c r="M11927" s="134" t="s">
        <v>25219</v>
      </c>
    </row>
    <row r="11928" spans="1:13" hidden="1" x14ac:dyDescent="0.25">
      <c r="A11928" s="128"/>
      <c r="B11928" s="2"/>
      <c r="C11928" s="139" t="s">
        <v>12783</v>
      </c>
      <c r="D11928" s="124" t="s">
        <v>12784</v>
      </c>
      <c r="E11928" s="118" t="s">
        <v>48</v>
      </c>
      <c r="F11928" s="124" t="s">
        <v>35249</v>
      </c>
      <c r="G11928" s="118" t="s">
        <v>2</v>
      </c>
      <c r="H11928" s="137">
        <v>43810</v>
      </c>
      <c r="I11928" s="119">
        <v>980</v>
      </c>
      <c r="J11928" s="129"/>
      <c r="K11928" s="129"/>
      <c r="L11928" s="129">
        <v>0</v>
      </c>
      <c r="M11928" s="134" t="s">
        <v>25219</v>
      </c>
    </row>
    <row r="11929" spans="1:13" hidden="1" x14ac:dyDescent="0.25">
      <c r="A11929" s="128"/>
      <c r="B11929" s="2"/>
      <c r="C11929" s="139" t="s">
        <v>12785</v>
      </c>
      <c r="D11929" s="124" t="s">
        <v>12786</v>
      </c>
      <c r="E11929" s="118" t="s">
        <v>48</v>
      </c>
      <c r="F11929" s="124" t="s">
        <v>35249</v>
      </c>
      <c r="G11929" s="118" t="s">
        <v>34659</v>
      </c>
      <c r="H11929" s="137">
        <v>41353</v>
      </c>
      <c r="I11929" s="119">
        <v>3.32</v>
      </c>
      <c r="J11929" s="129"/>
      <c r="K11929" s="129"/>
      <c r="L11929" s="129">
        <v>0</v>
      </c>
      <c r="M11929" s="134" t="s">
        <v>25219</v>
      </c>
    </row>
    <row r="11930" spans="1:13" hidden="1" x14ac:dyDescent="0.25">
      <c r="A11930" s="128"/>
      <c r="B11930" s="2"/>
      <c r="C11930" s="139" t="s">
        <v>12787</v>
      </c>
      <c r="D11930" s="124" t="s">
        <v>12788</v>
      </c>
      <c r="E11930" s="118" t="s">
        <v>48</v>
      </c>
      <c r="F11930" s="124" t="s">
        <v>35249</v>
      </c>
      <c r="G11930" s="118" t="s">
        <v>34659</v>
      </c>
      <c r="H11930" s="137">
        <v>41334</v>
      </c>
      <c r="I11930" s="119">
        <v>4</v>
      </c>
      <c r="J11930" s="129"/>
      <c r="K11930" s="129"/>
      <c r="L11930" s="129">
        <v>0</v>
      </c>
      <c r="M11930" s="134" t="s">
        <v>25219</v>
      </c>
    </row>
    <row r="11931" spans="1:13" hidden="1" x14ac:dyDescent="0.25">
      <c r="A11931" s="128"/>
      <c r="B11931" s="2"/>
      <c r="C11931" s="139" t="s">
        <v>27607</v>
      </c>
      <c r="D11931" s="124" t="s">
        <v>27608</v>
      </c>
      <c r="E11931" s="118" t="s">
        <v>48</v>
      </c>
      <c r="F11931" s="124" t="s">
        <v>35249</v>
      </c>
      <c r="G11931" s="118" t="s">
        <v>34659</v>
      </c>
      <c r="H11931" s="137"/>
      <c r="I11931" s="119"/>
      <c r="J11931" s="129"/>
      <c r="K11931" s="129"/>
      <c r="L11931" s="129">
        <v>0</v>
      </c>
      <c r="M11931" s="134" t="s">
        <v>25219</v>
      </c>
    </row>
    <row r="11932" spans="1:13" hidden="1" x14ac:dyDescent="0.25">
      <c r="A11932" s="128"/>
      <c r="B11932" s="2"/>
      <c r="C11932" s="139" t="s">
        <v>29970</v>
      </c>
      <c r="D11932" s="124" t="s">
        <v>29971</v>
      </c>
      <c r="E11932" s="118" t="s">
        <v>48</v>
      </c>
      <c r="F11932" s="124" t="s">
        <v>35249</v>
      </c>
      <c r="G11932" s="118" t="s">
        <v>2</v>
      </c>
      <c r="H11932" s="137"/>
      <c r="I11932" s="119"/>
      <c r="J11932" s="129"/>
      <c r="K11932" s="129"/>
      <c r="L11932" s="129">
        <v>0</v>
      </c>
      <c r="M11932" s="134" t="s">
        <v>25219</v>
      </c>
    </row>
    <row r="11933" spans="1:13" hidden="1" x14ac:dyDescent="0.25">
      <c r="A11933" s="128"/>
      <c r="B11933" s="2"/>
      <c r="C11933" s="139" t="s">
        <v>28957</v>
      </c>
      <c r="D11933" s="124" t="s">
        <v>28958</v>
      </c>
      <c r="E11933" s="118" t="s">
        <v>48</v>
      </c>
      <c r="F11933" s="124" t="s">
        <v>35249</v>
      </c>
      <c r="G11933" s="118" t="s">
        <v>2</v>
      </c>
      <c r="H11933" s="137"/>
      <c r="I11933" s="119"/>
      <c r="J11933" s="129"/>
      <c r="K11933" s="129"/>
      <c r="L11933" s="129">
        <v>0</v>
      </c>
      <c r="M11933" s="134" t="s">
        <v>25219</v>
      </c>
    </row>
    <row r="11934" spans="1:13" hidden="1" x14ac:dyDescent="0.25">
      <c r="A11934" s="128"/>
      <c r="B11934" s="2"/>
      <c r="C11934" s="139" t="s">
        <v>31662</v>
      </c>
      <c r="D11934" s="124" t="s">
        <v>31663</v>
      </c>
      <c r="E11934" s="118" t="s">
        <v>48</v>
      </c>
      <c r="F11934" s="124" t="s">
        <v>35249</v>
      </c>
      <c r="G11934" s="118" t="s">
        <v>2</v>
      </c>
      <c r="H11934" s="137"/>
      <c r="I11934" s="119"/>
      <c r="J11934" s="129"/>
      <c r="K11934" s="129"/>
      <c r="L11934" s="129">
        <v>0</v>
      </c>
      <c r="M11934" s="134" t="s">
        <v>25219</v>
      </c>
    </row>
    <row r="11935" spans="1:13" hidden="1" x14ac:dyDescent="0.25">
      <c r="A11935" s="128"/>
      <c r="B11935" s="2"/>
      <c r="C11935" s="139" t="s">
        <v>12789</v>
      </c>
      <c r="D11935" s="124" t="s">
        <v>12790</v>
      </c>
      <c r="E11935" s="118" t="s">
        <v>48</v>
      </c>
      <c r="F11935" s="124" t="s">
        <v>35249</v>
      </c>
      <c r="G11935" s="118" t="s">
        <v>2</v>
      </c>
      <c r="H11935" s="137"/>
      <c r="I11935" s="119"/>
      <c r="J11935" s="129"/>
      <c r="K11935" s="129"/>
      <c r="L11935" s="129">
        <v>0</v>
      </c>
      <c r="M11935" s="134" t="s">
        <v>25219</v>
      </c>
    </row>
    <row r="11936" spans="1:13" hidden="1" x14ac:dyDescent="0.25">
      <c r="A11936" s="128"/>
      <c r="B11936" s="2"/>
      <c r="C11936" s="139" t="s">
        <v>12791</v>
      </c>
      <c r="D11936" s="124" t="s">
        <v>12792</v>
      </c>
      <c r="E11936" s="118" t="s">
        <v>48</v>
      </c>
      <c r="F11936" s="124" t="s">
        <v>35249</v>
      </c>
      <c r="G11936" s="118" t="s">
        <v>2</v>
      </c>
      <c r="H11936" s="137"/>
      <c r="I11936" s="119"/>
      <c r="J11936" s="129"/>
      <c r="K11936" s="129"/>
      <c r="L11936" s="129">
        <v>0</v>
      </c>
      <c r="M11936" s="134" t="s">
        <v>25219</v>
      </c>
    </row>
    <row r="11937" spans="1:13" hidden="1" x14ac:dyDescent="0.25">
      <c r="A11937" s="128"/>
      <c r="B11937" s="2"/>
      <c r="C11937" s="139" t="s">
        <v>30065</v>
      </c>
      <c r="D11937" s="124" t="s">
        <v>30066</v>
      </c>
      <c r="E11937" s="118" t="s">
        <v>48</v>
      </c>
      <c r="F11937" s="124" t="s">
        <v>35249</v>
      </c>
      <c r="G11937" s="118" t="s">
        <v>2</v>
      </c>
      <c r="H11937" s="137"/>
      <c r="I11937" s="119"/>
      <c r="J11937" s="129"/>
      <c r="K11937" s="129"/>
      <c r="L11937" s="129">
        <v>0</v>
      </c>
      <c r="M11937" s="134" t="s">
        <v>25219</v>
      </c>
    </row>
    <row r="11938" spans="1:13" hidden="1" x14ac:dyDescent="0.25">
      <c r="A11938" s="128"/>
      <c r="B11938" s="2"/>
      <c r="C11938" s="139" t="s">
        <v>31070</v>
      </c>
      <c r="D11938" s="124" t="s">
        <v>31071</v>
      </c>
      <c r="E11938" s="118" t="s">
        <v>48</v>
      </c>
      <c r="F11938" s="124" t="s">
        <v>35249</v>
      </c>
      <c r="G11938" s="118" t="s">
        <v>2</v>
      </c>
      <c r="H11938" s="137"/>
      <c r="I11938" s="119"/>
      <c r="J11938" s="129"/>
      <c r="K11938" s="129"/>
      <c r="L11938" s="129">
        <v>0</v>
      </c>
      <c r="M11938" s="134" t="s">
        <v>25219</v>
      </c>
    </row>
    <row r="11939" spans="1:13" hidden="1" x14ac:dyDescent="0.25">
      <c r="A11939" s="128"/>
      <c r="B11939" s="2"/>
      <c r="C11939" s="139" t="s">
        <v>12793</v>
      </c>
      <c r="D11939" s="124" t="s">
        <v>12794</v>
      </c>
      <c r="E11939" s="118" t="s">
        <v>48</v>
      </c>
      <c r="F11939" s="124" t="s">
        <v>35249</v>
      </c>
      <c r="G11939" s="118" t="s">
        <v>59</v>
      </c>
      <c r="H11939" s="137">
        <v>42226</v>
      </c>
      <c r="I11939" s="119">
        <v>364.16</v>
      </c>
      <c r="J11939" s="129"/>
      <c r="K11939" s="129"/>
      <c r="L11939" s="129">
        <v>0</v>
      </c>
      <c r="M11939" s="134" t="s">
        <v>25219</v>
      </c>
    </row>
    <row r="11940" spans="1:13" hidden="1" x14ac:dyDescent="0.25">
      <c r="A11940" s="128"/>
      <c r="B11940" s="2"/>
      <c r="C11940" s="139" t="s">
        <v>12795</v>
      </c>
      <c r="D11940" s="124" t="s">
        <v>12796</v>
      </c>
      <c r="E11940" s="118" t="s">
        <v>48</v>
      </c>
      <c r="F11940" s="124" t="s">
        <v>35249</v>
      </c>
      <c r="G11940" s="118" t="s">
        <v>2</v>
      </c>
      <c r="H11940" s="137">
        <v>43601</v>
      </c>
      <c r="I11940" s="119">
        <v>1.97</v>
      </c>
      <c r="J11940" s="129"/>
      <c r="K11940" s="129"/>
      <c r="L11940" s="129">
        <v>0</v>
      </c>
      <c r="M11940" s="134" t="s">
        <v>25219</v>
      </c>
    </row>
    <row r="11941" spans="1:13" hidden="1" x14ac:dyDescent="0.25">
      <c r="A11941" s="128"/>
      <c r="B11941" s="2"/>
      <c r="C11941" s="139" t="s">
        <v>12797</v>
      </c>
      <c r="D11941" s="124" t="s">
        <v>12798</v>
      </c>
      <c r="E11941" s="118" t="s">
        <v>48</v>
      </c>
      <c r="F11941" s="124" t="s">
        <v>35249</v>
      </c>
      <c r="G11941" s="118" t="s">
        <v>2</v>
      </c>
      <c r="H11941" s="137">
        <v>44096</v>
      </c>
      <c r="I11941" s="119">
        <v>3.65</v>
      </c>
      <c r="J11941" s="129"/>
      <c r="K11941" s="129"/>
      <c r="L11941" s="129">
        <v>0</v>
      </c>
      <c r="M11941" s="134" t="s">
        <v>25219</v>
      </c>
    </row>
    <row r="11942" spans="1:13" hidden="1" x14ac:dyDescent="0.25">
      <c r="A11942" s="128"/>
      <c r="B11942" s="2"/>
      <c r="C11942" s="139" t="s">
        <v>12799</v>
      </c>
      <c r="D11942" s="124" t="s">
        <v>12800</v>
      </c>
      <c r="E11942" s="118" t="s">
        <v>48</v>
      </c>
      <c r="F11942" s="124" t="s">
        <v>35249</v>
      </c>
      <c r="G11942" s="118" t="s">
        <v>2</v>
      </c>
      <c r="H11942" s="137">
        <v>44320</v>
      </c>
      <c r="I11942" s="119">
        <v>2.95</v>
      </c>
      <c r="J11942" s="129"/>
      <c r="K11942" s="129"/>
      <c r="L11942" s="129">
        <v>0</v>
      </c>
      <c r="M11942" s="134" t="s">
        <v>25219</v>
      </c>
    </row>
    <row r="11943" spans="1:13" hidden="1" x14ac:dyDescent="0.25">
      <c r="A11943" s="128"/>
      <c r="B11943" s="2"/>
      <c r="C11943" s="139" t="s">
        <v>29405</v>
      </c>
      <c r="D11943" s="124" t="s">
        <v>29406</v>
      </c>
      <c r="E11943" s="118" t="s">
        <v>48</v>
      </c>
      <c r="F11943" s="124" t="s">
        <v>35249</v>
      </c>
      <c r="G11943" s="118" t="s">
        <v>2</v>
      </c>
      <c r="H11943" s="137"/>
      <c r="I11943" s="119"/>
      <c r="J11943" s="129"/>
      <c r="K11943" s="129"/>
      <c r="L11943" s="129">
        <v>0</v>
      </c>
      <c r="M11943" s="134" t="s">
        <v>25219</v>
      </c>
    </row>
    <row r="11944" spans="1:13" hidden="1" x14ac:dyDescent="0.25">
      <c r="A11944" s="128"/>
      <c r="B11944" s="2"/>
      <c r="C11944" s="139" t="s">
        <v>33040</v>
      </c>
      <c r="D11944" s="124" t="s">
        <v>33041</v>
      </c>
      <c r="E11944" s="118" t="s">
        <v>48</v>
      </c>
      <c r="F11944" s="124" t="s">
        <v>35249</v>
      </c>
      <c r="G11944" s="118" t="s">
        <v>2</v>
      </c>
      <c r="H11944" s="137"/>
      <c r="I11944" s="119"/>
      <c r="J11944" s="129"/>
      <c r="K11944" s="129"/>
      <c r="L11944" s="129">
        <v>0</v>
      </c>
      <c r="M11944" s="134" t="s">
        <v>25219</v>
      </c>
    </row>
    <row r="11945" spans="1:13" hidden="1" x14ac:dyDescent="0.25">
      <c r="A11945" s="128"/>
      <c r="B11945" s="2"/>
      <c r="C11945" s="139" t="s">
        <v>29851</v>
      </c>
      <c r="D11945" s="124" t="s">
        <v>29852</v>
      </c>
      <c r="E11945" s="118" t="s">
        <v>48</v>
      </c>
      <c r="F11945" s="124" t="s">
        <v>35249</v>
      </c>
      <c r="G11945" s="118" t="s">
        <v>30</v>
      </c>
      <c r="H11945" s="137"/>
      <c r="I11945" s="119"/>
      <c r="J11945" s="129"/>
      <c r="K11945" s="129"/>
      <c r="L11945" s="129">
        <v>0</v>
      </c>
      <c r="M11945" s="134" t="s">
        <v>25219</v>
      </c>
    </row>
    <row r="11946" spans="1:13" hidden="1" x14ac:dyDescent="0.25">
      <c r="A11946" s="128"/>
      <c r="B11946" s="2"/>
      <c r="C11946" s="139" t="s">
        <v>28101</v>
      </c>
      <c r="D11946" s="124" t="s">
        <v>28102</v>
      </c>
      <c r="E11946" s="118" t="s">
        <v>48</v>
      </c>
      <c r="F11946" s="124" t="s">
        <v>35249</v>
      </c>
      <c r="G11946" s="118" t="s">
        <v>34659</v>
      </c>
      <c r="H11946" s="137"/>
      <c r="I11946" s="119"/>
      <c r="J11946" s="129"/>
      <c r="K11946" s="129"/>
      <c r="L11946" s="129">
        <v>0</v>
      </c>
      <c r="M11946" s="134" t="s">
        <v>25219</v>
      </c>
    </row>
    <row r="11947" spans="1:13" hidden="1" x14ac:dyDescent="0.25">
      <c r="A11947" s="128"/>
      <c r="B11947" s="2"/>
      <c r="C11947" s="139" t="s">
        <v>18948</v>
      </c>
      <c r="D11947" s="124" t="s">
        <v>18947</v>
      </c>
      <c r="E11947" s="118" t="s">
        <v>48</v>
      </c>
      <c r="F11947" s="124" t="s">
        <v>35249</v>
      </c>
      <c r="G11947" s="118" t="s">
        <v>2</v>
      </c>
      <c r="H11947" s="137">
        <v>44896</v>
      </c>
      <c r="I11947" s="119">
        <v>872.86</v>
      </c>
      <c r="J11947" s="129"/>
      <c r="K11947" s="129"/>
      <c r="L11947" s="129">
        <v>0</v>
      </c>
      <c r="M11947" s="134" t="s">
        <v>25219</v>
      </c>
    </row>
    <row r="11948" spans="1:13" hidden="1" x14ac:dyDescent="0.25">
      <c r="A11948" s="128"/>
      <c r="B11948" s="2"/>
      <c r="C11948" s="139" t="s">
        <v>12801</v>
      </c>
      <c r="D11948" s="124" t="s">
        <v>12802</v>
      </c>
      <c r="E11948" s="118" t="s">
        <v>48</v>
      </c>
      <c r="F11948" s="124" t="s">
        <v>35249</v>
      </c>
      <c r="G11948" s="118" t="s">
        <v>2</v>
      </c>
      <c r="H11948" s="137">
        <v>43585</v>
      </c>
      <c r="I11948" s="119">
        <v>656.47</v>
      </c>
      <c r="J11948" s="129"/>
      <c r="K11948" s="129"/>
      <c r="L11948" s="129">
        <v>0</v>
      </c>
      <c r="M11948" s="134" t="s">
        <v>25219</v>
      </c>
    </row>
    <row r="11949" spans="1:13" hidden="1" x14ac:dyDescent="0.25">
      <c r="A11949" s="128"/>
      <c r="B11949" s="2"/>
      <c r="C11949" s="139" t="s">
        <v>42276</v>
      </c>
      <c r="D11949" s="124" t="s">
        <v>42277</v>
      </c>
      <c r="E11949" s="118" t="s">
        <v>48</v>
      </c>
      <c r="F11949" s="124" t="s">
        <v>35249</v>
      </c>
      <c r="G11949" s="118" t="s">
        <v>2</v>
      </c>
      <c r="H11949" s="137"/>
      <c r="I11949" s="119"/>
      <c r="J11949" s="129"/>
      <c r="K11949" s="129"/>
      <c r="L11949" s="129">
        <v>0</v>
      </c>
      <c r="M11949" s="134" t="s">
        <v>25219</v>
      </c>
    </row>
    <row r="11950" spans="1:13" hidden="1" x14ac:dyDescent="0.25">
      <c r="A11950" s="128"/>
      <c r="B11950" s="2"/>
      <c r="C11950" s="139" t="s">
        <v>12803</v>
      </c>
      <c r="D11950" s="124" t="s">
        <v>12804</v>
      </c>
      <c r="E11950" s="118" t="s">
        <v>48</v>
      </c>
      <c r="F11950" s="124" t="s">
        <v>35249</v>
      </c>
      <c r="G11950" s="118" t="s">
        <v>2</v>
      </c>
      <c r="H11950" s="137">
        <v>43725</v>
      </c>
      <c r="I11950" s="119">
        <v>2058.9</v>
      </c>
      <c r="J11950" s="129"/>
      <c r="K11950" s="129"/>
      <c r="L11950" s="129">
        <v>0</v>
      </c>
      <c r="M11950" s="134" t="s">
        <v>25219</v>
      </c>
    </row>
    <row r="11951" spans="1:13" hidden="1" x14ac:dyDescent="0.25">
      <c r="A11951" s="128"/>
      <c r="B11951" s="2"/>
      <c r="C11951" s="139" t="s">
        <v>12805</v>
      </c>
      <c r="D11951" s="124" t="s">
        <v>12806</v>
      </c>
      <c r="E11951" s="118" t="s">
        <v>48</v>
      </c>
      <c r="F11951" s="124" t="s">
        <v>35249</v>
      </c>
      <c r="G11951" s="118" t="s">
        <v>2</v>
      </c>
      <c r="H11951" s="137">
        <v>44341</v>
      </c>
      <c r="I11951" s="119">
        <v>3416.83</v>
      </c>
      <c r="J11951" s="129"/>
      <c r="K11951" s="129"/>
      <c r="L11951" s="129">
        <v>0</v>
      </c>
      <c r="M11951" s="134" t="s">
        <v>25219</v>
      </c>
    </row>
    <row r="11952" spans="1:13" hidden="1" x14ac:dyDescent="0.25">
      <c r="A11952" s="128"/>
      <c r="B11952" s="2"/>
      <c r="C11952" s="139" t="s">
        <v>32136</v>
      </c>
      <c r="D11952" s="124" t="s">
        <v>32137</v>
      </c>
      <c r="E11952" s="118" t="s">
        <v>48</v>
      </c>
      <c r="F11952" s="124" t="s">
        <v>35249</v>
      </c>
      <c r="G11952" s="118" t="s">
        <v>2</v>
      </c>
      <c r="H11952" s="137"/>
      <c r="I11952" s="119"/>
      <c r="J11952" s="129"/>
      <c r="K11952" s="129"/>
      <c r="L11952" s="129">
        <v>0</v>
      </c>
      <c r="M11952" s="134" t="s">
        <v>25219</v>
      </c>
    </row>
    <row r="11953" spans="1:13" hidden="1" x14ac:dyDescent="0.25">
      <c r="A11953" s="128"/>
      <c r="B11953" s="2"/>
      <c r="C11953" s="139" t="s">
        <v>12807</v>
      </c>
      <c r="D11953" s="124" t="s">
        <v>12808</v>
      </c>
      <c r="E11953" s="118" t="s">
        <v>48</v>
      </c>
      <c r="F11953" s="124" t="s">
        <v>35249</v>
      </c>
      <c r="G11953" s="118" t="s">
        <v>2</v>
      </c>
      <c r="H11953" s="137">
        <v>45152</v>
      </c>
      <c r="I11953" s="119">
        <v>2865.39</v>
      </c>
      <c r="J11953" s="129"/>
      <c r="K11953" s="129"/>
      <c r="L11953" s="129">
        <v>0</v>
      </c>
      <c r="M11953" s="134" t="s">
        <v>25219</v>
      </c>
    </row>
    <row r="11954" spans="1:13" hidden="1" x14ac:dyDescent="0.25">
      <c r="A11954" s="128"/>
      <c r="B11954" s="2"/>
      <c r="C11954" s="139" t="s">
        <v>12809</v>
      </c>
      <c r="D11954" s="124" t="s">
        <v>12810</v>
      </c>
      <c r="E11954" s="118" t="s">
        <v>48</v>
      </c>
      <c r="F11954" s="124" t="s">
        <v>35249</v>
      </c>
      <c r="G11954" s="118" t="s">
        <v>2</v>
      </c>
      <c r="H11954" s="137">
        <v>43909</v>
      </c>
      <c r="I11954" s="119">
        <v>3113.51</v>
      </c>
      <c r="J11954" s="129"/>
      <c r="K11954" s="129"/>
      <c r="L11954" s="129">
        <v>0</v>
      </c>
      <c r="M11954" s="134" t="s">
        <v>25219</v>
      </c>
    </row>
    <row r="11955" spans="1:13" hidden="1" x14ac:dyDescent="0.25">
      <c r="A11955" s="128"/>
      <c r="B11955" s="2"/>
      <c r="C11955" s="139" t="s">
        <v>12811</v>
      </c>
      <c r="D11955" s="124" t="s">
        <v>12812</v>
      </c>
      <c r="E11955" s="118" t="s">
        <v>48</v>
      </c>
      <c r="F11955" s="124" t="s">
        <v>35249</v>
      </c>
      <c r="G11955" s="118" t="s">
        <v>2</v>
      </c>
      <c r="H11955" s="137">
        <v>43454</v>
      </c>
      <c r="I11955" s="119">
        <v>3382.16</v>
      </c>
      <c r="J11955" s="129"/>
      <c r="K11955" s="129"/>
      <c r="L11955" s="129">
        <v>0</v>
      </c>
      <c r="M11955" s="134" t="s">
        <v>25219</v>
      </c>
    </row>
    <row r="11956" spans="1:13" hidden="1" x14ac:dyDescent="0.25">
      <c r="A11956" s="128"/>
      <c r="B11956" s="2"/>
      <c r="C11956" s="139" t="s">
        <v>12813</v>
      </c>
      <c r="D11956" s="124" t="s">
        <v>12814</v>
      </c>
      <c r="E11956" s="118" t="s">
        <v>48</v>
      </c>
      <c r="F11956" s="124" t="s">
        <v>35249</v>
      </c>
      <c r="G11956" s="118" t="s">
        <v>2</v>
      </c>
      <c r="H11956" s="137">
        <v>43454</v>
      </c>
      <c r="I11956" s="119">
        <v>7848.17</v>
      </c>
      <c r="J11956" s="129"/>
      <c r="K11956" s="129"/>
      <c r="L11956" s="129">
        <v>0</v>
      </c>
      <c r="M11956" s="134" t="s">
        <v>25219</v>
      </c>
    </row>
    <row r="11957" spans="1:13" hidden="1" x14ac:dyDescent="0.25">
      <c r="A11957" s="128"/>
      <c r="B11957" s="2"/>
      <c r="C11957" s="139" t="s">
        <v>32271</v>
      </c>
      <c r="D11957" s="124" t="s">
        <v>32272</v>
      </c>
      <c r="E11957" s="118" t="s">
        <v>48</v>
      </c>
      <c r="F11957" s="124" t="s">
        <v>35249</v>
      </c>
      <c r="G11957" s="118" t="s">
        <v>2</v>
      </c>
      <c r="H11957" s="137"/>
      <c r="I11957" s="119"/>
      <c r="J11957" s="129"/>
      <c r="K11957" s="129"/>
      <c r="L11957" s="129">
        <v>0</v>
      </c>
      <c r="M11957" s="134" t="s">
        <v>25219</v>
      </c>
    </row>
    <row r="11958" spans="1:13" hidden="1" x14ac:dyDescent="0.25">
      <c r="A11958" s="128"/>
      <c r="B11958" s="2"/>
      <c r="C11958" s="139" t="s">
        <v>12815</v>
      </c>
      <c r="D11958" s="124" t="s">
        <v>12816</v>
      </c>
      <c r="E11958" s="118" t="s">
        <v>48</v>
      </c>
      <c r="F11958" s="124" t="s">
        <v>35249</v>
      </c>
      <c r="G11958" s="118" t="s">
        <v>2</v>
      </c>
      <c r="H11958" s="137">
        <v>43725</v>
      </c>
      <c r="I11958" s="119">
        <v>4820.5200000000004</v>
      </c>
      <c r="J11958" s="129"/>
      <c r="K11958" s="129"/>
      <c r="L11958" s="129">
        <v>0</v>
      </c>
      <c r="M11958" s="134" t="s">
        <v>25219</v>
      </c>
    </row>
    <row r="11959" spans="1:13" hidden="1" x14ac:dyDescent="0.25">
      <c r="A11959" s="128"/>
      <c r="B11959" s="2"/>
      <c r="C11959" s="139" t="s">
        <v>12817</v>
      </c>
      <c r="D11959" s="124" t="s">
        <v>12818</v>
      </c>
      <c r="E11959" s="118" t="s">
        <v>48</v>
      </c>
      <c r="F11959" s="124" t="s">
        <v>35249</v>
      </c>
      <c r="G11959" s="118" t="s">
        <v>2</v>
      </c>
      <c r="H11959" s="137">
        <v>43462</v>
      </c>
      <c r="I11959" s="119">
        <v>4595.93</v>
      </c>
      <c r="J11959" s="129"/>
      <c r="K11959" s="129"/>
      <c r="L11959" s="129">
        <v>0</v>
      </c>
      <c r="M11959" s="134" t="s">
        <v>25219</v>
      </c>
    </row>
    <row r="11960" spans="1:13" hidden="1" x14ac:dyDescent="0.25">
      <c r="A11960" s="128"/>
      <c r="B11960" s="2"/>
      <c r="C11960" s="139" t="s">
        <v>33253</v>
      </c>
      <c r="D11960" s="124" t="s">
        <v>33254</v>
      </c>
      <c r="E11960" s="118" t="s">
        <v>48</v>
      </c>
      <c r="F11960" s="124" t="s">
        <v>35249</v>
      </c>
      <c r="G11960" s="118" t="s">
        <v>2</v>
      </c>
      <c r="H11960" s="137"/>
      <c r="I11960" s="119"/>
      <c r="J11960" s="129"/>
      <c r="K11960" s="129"/>
      <c r="L11960" s="129">
        <v>0</v>
      </c>
      <c r="M11960" s="134" t="s">
        <v>25219</v>
      </c>
    </row>
    <row r="11961" spans="1:13" hidden="1" x14ac:dyDescent="0.25">
      <c r="A11961" s="128"/>
      <c r="B11961" s="2"/>
      <c r="C11961" s="139" t="s">
        <v>12819</v>
      </c>
      <c r="D11961" s="124" t="s">
        <v>12820</v>
      </c>
      <c r="E11961" s="118" t="s">
        <v>48</v>
      </c>
      <c r="F11961" s="124" t="s">
        <v>35249</v>
      </c>
      <c r="G11961" s="118" t="s">
        <v>2</v>
      </c>
      <c r="H11961" s="137">
        <v>43454</v>
      </c>
      <c r="I11961" s="119">
        <v>3843.66</v>
      </c>
      <c r="J11961" s="129"/>
      <c r="K11961" s="129"/>
      <c r="L11961" s="129">
        <v>0</v>
      </c>
      <c r="M11961" s="134" t="s">
        <v>25219</v>
      </c>
    </row>
    <row r="11962" spans="1:13" hidden="1" x14ac:dyDescent="0.25">
      <c r="A11962" s="128"/>
      <c r="B11962" s="2"/>
      <c r="C11962" s="139" t="s">
        <v>12821</v>
      </c>
      <c r="D11962" s="124" t="s">
        <v>12822</v>
      </c>
      <c r="E11962" s="118" t="s">
        <v>48</v>
      </c>
      <c r="F11962" s="124" t="s">
        <v>35249</v>
      </c>
      <c r="G11962" s="118" t="s">
        <v>2</v>
      </c>
      <c r="H11962" s="137">
        <v>43654</v>
      </c>
      <c r="I11962" s="119">
        <v>9326.85</v>
      </c>
      <c r="J11962" s="129"/>
      <c r="K11962" s="129"/>
      <c r="L11962" s="129">
        <v>0</v>
      </c>
      <c r="M11962" s="134" t="s">
        <v>25219</v>
      </c>
    </row>
    <row r="11963" spans="1:13" hidden="1" x14ac:dyDescent="0.25">
      <c r="A11963" s="128"/>
      <c r="B11963" s="2"/>
      <c r="C11963" s="139" t="s">
        <v>29097</v>
      </c>
      <c r="D11963" s="124" t="s">
        <v>29098</v>
      </c>
      <c r="E11963" s="118" t="s">
        <v>48</v>
      </c>
      <c r="F11963" s="124" t="s">
        <v>35249</v>
      </c>
      <c r="G11963" s="118" t="s">
        <v>2</v>
      </c>
      <c r="H11963" s="137"/>
      <c r="I11963" s="119"/>
      <c r="J11963" s="129"/>
      <c r="K11963" s="129"/>
      <c r="L11963" s="129">
        <v>0</v>
      </c>
      <c r="M11963" s="134" t="s">
        <v>25219</v>
      </c>
    </row>
    <row r="11964" spans="1:13" hidden="1" x14ac:dyDescent="0.25">
      <c r="A11964" s="128"/>
      <c r="B11964" s="2"/>
      <c r="C11964" s="139" t="s">
        <v>12823</v>
      </c>
      <c r="D11964" s="124" t="s">
        <v>12824</v>
      </c>
      <c r="E11964" s="118" t="s">
        <v>48</v>
      </c>
      <c r="F11964" s="124" t="s">
        <v>35249</v>
      </c>
      <c r="G11964" s="118" t="s">
        <v>2</v>
      </c>
      <c r="H11964" s="137">
        <v>42145</v>
      </c>
      <c r="I11964" s="119">
        <v>43</v>
      </c>
      <c r="J11964" s="129"/>
      <c r="K11964" s="129"/>
      <c r="L11964" s="129">
        <v>0</v>
      </c>
      <c r="M11964" s="134" t="s">
        <v>25219</v>
      </c>
    </row>
    <row r="11965" spans="1:13" hidden="1" x14ac:dyDescent="0.25">
      <c r="A11965" s="128"/>
      <c r="B11965" s="2"/>
      <c r="C11965" s="139" t="s">
        <v>12825</v>
      </c>
      <c r="D11965" s="124" t="s">
        <v>12826</v>
      </c>
      <c r="E11965" s="118" t="s">
        <v>48</v>
      </c>
      <c r="F11965" s="124" t="s">
        <v>35249</v>
      </c>
      <c r="G11965" s="118" t="s">
        <v>2</v>
      </c>
      <c r="H11965" s="137">
        <v>44125</v>
      </c>
      <c r="I11965" s="119">
        <v>42.7</v>
      </c>
      <c r="J11965" s="129"/>
      <c r="K11965" s="129"/>
      <c r="L11965" s="129">
        <v>0</v>
      </c>
      <c r="M11965" s="134" t="s">
        <v>25219</v>
      </c>
    </row>
    <row r="11966" spans="1:13" hidden="1" x14ac:dyDescent="0.25">
      <c r="A11966" s="128"/>
      <c r="B11966" s="2"/>
      <c r="C11966" s="139" t="s">
        <v>12827</v>
      </c>
      <c r="D11966" s="124" t="s">
        <v>12828</v>
      </c>
      <c r="E11966" s="118" t="s">
        <v>48</v>
      </c>
      <c r="F11966" s="124" t="s">
        <v>35249</v>
      </c>
      <c r="G11966" s="118" t="s">
        <v>2</v>
      </c>
      <c r="H11966" s="137">
        <v>44421</v>
      </c>
      <c r="I11966" s="119">
        <v>42.7</v>
      </c>
      <c r="J11966" s="129"/>
      <c r="K11966" s="129"/>
      <c r="L11966" s="129">
        <v>0</v>
      </c>
      <c r="M11966" s="134" t="s">
        <v>25219</v>
      </c>
    </row>
    <row r="11967" spans="1:13" hidden="1" x14ac:dyDescent="0.25">
      <c r="A11967" s="128"/>
      <c r="B11967" s="2"/>
      <c r="C11967" s="139" t="s">
        <v>12829</v>
      </c>
      <c r="D11967" s="124" t="s">
        <v>12830</v>
      </c>
      <c r="E11967" s="118" t="s">
        <v>48</v>
      </c>
      <c r="F11967" s="124" t="s">
        <v>35249</v>
      </c>
      <c r="G11967" s="118" t="s">
        <v>2</v>
      </c>
      <c r="H11967" s="137">
        <v>44124</v>
      </c>
      <c r="I11967" s="119">
        <v>33.200000000000003</v>
      </c>
      <c r="J11967" s="129"/>
      <c r="K11967" s="129"/>
      <c r="L11967" s="129">
        <v>0</v>
      </c>
      <c r="M11967" s="134" t="s">
        <v>25219</v>
      </c>
    </row>
    <row r="11968" spans="1:13" hidden="1" x14ac:dyDescent="0.25">
      <c r="A11968" s="128"/>
      <c r="B11968" s="2"/>
      <c r="C11968" s="139" t="s">
        <v>27955</v>
      </c>
      <c r="D11968" s="124" t="s">
        <v>27956</v>
      </c>
      <c r="E11968" s="118" t="s">
        <v>48</v>
      </c>
      <c r="F11968" s="124" t="s">
        <v>35249</v>
      </c>
      <c r="G11968" s="118" t="s">
        <v>2</v>
      </c>
      <c r="H11968" s="137"/>
      <c r="I11968" s="119"/>
      <c r="J11968" s="129"/>
      <c r="K11968" s="129"/>
      <c r="L11968" s="129">
        <v>0</v>
      </c>
      <c r="M11968" s="134" t="s">
        <v>25219</v>
      </c>
    </row>
    <row r="11969" spans="1:13" hidden="1" x14ac:dyDescent="0.25">
      <c r="A11969" s="128"/>
      <c r="B11969" s="2"/>
      <c r="C11969" s="139" t="s">
        <v>12831</v>
      </c>
      <c r="D11969" s="124" t="s">
        <v>12832</v>
      </c>
      <c r="E11969" s="118" t="s">
        <v>48</v>
      </c>
      <c r="F11969" s="124" t="s">
        <v>35249</v>
      </c>
      <c r="G11969" s="118" t="s">
        <v>2</v>
      </c>
      <c r="H11969" s="137">
        <v>44236</v>
      </c>
      <c r="I11969" s="119">
        <v>33.200000000000003</v>
      </c>
      <c r="J11969" s="129"/>
      <c r="K11969" s="129"/>
      <c r="L11969" s="129">
        <v>0</v>
      </c>
      <c r="M11969" s="134" t="s">
        <v>25219</v>
      </c>
    </row>
    <row r="11970" spans="1:13" hidden="1" x14ac:dyDescent="0.25">
      <c r="A11970" s="128"/>
      <c r="B11970" s="2"/>
      <c r="C11970" s="139" t="s">
        <v>12833</v>
      </c>
      <c r="D11970" s="124" t="s">
        <v>12834</v>
      </c>
      <c r="E11970" s="118" t="s">
        <v>48</v>
      </c>
      <c r="F11970" s="124" t="s">
        <v>35249</v>
      </c>
      <c r="G11970" s="118" t="s">
        <v>2</v>
      </c>
      <c r="H11970" s="137">
        <v>46031</v>
      </c>
      <c r="I11970" s="119">
        <v>25</v>
      </c>
      <c r="J11970" s="129"/>
      <c r="K11970" s="129"/>
      <c r="L11970" s="129">
        <v>0</v>
      </c>
      <c r="M11970" s="134" t="s">
        <v>25219</v>
      </c>
    </row>
    <row r="11971" spans="1:13" hidden="1" x14ac:dyDescent="0.25">
      <c r="A11971" s="128"/>
      <c r="B11971" s="2"/>
      <c r="C11971" s="139" t="s">
        <v>12835</v>
      </c>
      <c r="D11971" s="124" t="s">
        <v>12836</v>
      </c>
      <c r="E11971" s="118" t="s">
        <v>48</v>
      </c>
      <c r="F11971" s="124" t="s">
        <v>35249</v>
      </c>
      <c r="G11971" s="118" t="s">
        <v>34659</v>
      </c>
      <c r="H11971" s="137"/>
      <c r="I11971" s="119"/>
      <c r="J11971" s="129"/>
      <c r="K11971" s="129"/>
      <c r="L11971" s="129">
        <v>0</v>
      </c>
      <c r="M11971" s="134" t="s">
        <v>25219</v>
      </c>
    </row>
    <row r="11972" spans="1:13" hidden="1" x14ac:dyDescent="0.25">
      <c r="A11972" s="128"/>
      <c r="B11972" s="2"/>
      <c r="C11972" s="139" t="s">
        <v>12837</v>
      </c>
      <c r="D11972" s="124" t="s">
        <v>12838</v>
      </c>
      <c r="E11972" s="118" t="s">
        <v>48</v>
      </c>
      <c r="F11972" s="124" t="s">
        <v>35249</v>
      </c>
      <c r="G11972" s="118" t="s">
        <v>34659</v>
      </c>
      <c r="H11972" s="137">
        <v>42248</v>
      </c>
      <c r="I11972" s="119">
        <v>197</v>
      </c>
      <c r="J11972" s="129"/>
      <c r="K11972" s="129"/>
      <c r="L11972" s="129">
        <v>0</v>
      </c>
      <c r="M11972" s="134" t="s">
        <v>25219</v>
      </c>
    </row>
    <row r="11973" spans="1:13" hidden="1" x14ac:dyDescent="0.25">
      <c r="A11973" s="128"/>
      <c r="B11973" s="2"/>
      <c r="C11973" s="139" t="s">
        <v>27610</v>
      </c>
      <c r="D11973" s="124" t="s">
        <v>27611</v>
      </c>
      <c r="E11973" s="118" t="s">
        <v>48</v>
      </c>
      <c r="F11973" s="124" t="s">
        <v>35249</v>
      </c>
      <c r="G11973" s="118" t="s">
        <v>34659</v>
      </c>
      <c r="H11973" s="137"/>
      <c r="I11973" s="119"/>
      <c r="J11973" s="129"/>
      <c r="K11973" s="129"/>
      <c r="L11973" s="129">
        <v>0</v>
      </c>
      <c r="M11973" s="134" t="s">
        <v>25219</v>
      </c>
    </row>
    <row r="11974" spans="1:13" hidden="1" x14ac:dyDescent="0.25">
      <c r="A11974" s="128"/>
      <c r="B11974" s="2"/>
      <c r="C11974" s="139" t="s">
        <v>12839</v>
      </c>
      <c r="D11974" s="124" t="s">
        <v>12840</v>
      </c>
      <c r="E11974" s="118" t="s">
        <v>48</v>
      </c>
      <c r="F11974" s="124" t="s">
        <v>35249</v>
      </c>
      <c r="G11974" s="118" t="s">
        <v>34659</v>
      </c>
      <c r="H11974" s="137"/>
      <c r="I11974" s="119"/>
      <c r="J11974" s="129"/>
      <c r="K11974" s="129"/>
      <c r="L11974" s="129">
        <v>0</v>
      </c>
      <c r="M11974" s="134" t="s">
        <v>25219</v>
      </c>
    </row>
    <row r="11975" spans="1:13" hidden="1" x14ac:dyDescent="0.25">
      <c r="A11975" s="128"/>
      <c r="B11975" s="2"/>
      <c r="C11975" s="139" t="s">
        <v>12841</v>
      </c>
      <c r="D11975" s="124" t="s">
        <v>12842</v>
      </c>
      <c r="E11975" s="118" t="s">
        <v>48</v>
      </c>
      <c r="F11975" s="124" t="s">
        <v>35249</v>
      </c>
      <c r="G11975" s="118" t="s">
        <v>34659</v>
      </c>
      <c r="H11975" s="137"/>
      <c r="I11975" s="119"/>
      <c r="J11975" s="129"/>
      <c r="K11975" s="129"/>
      <c r="L11975" s="129">
        <v>0</v>
      </c>
      <c r="M11975" s="134" t="s">
        <v>25219</v>
      </c>
    </row>
    <row r="11976" spans="1:13" hidden="1" x14ac:dyDescent="0.25">
      <c r="A11976" s="128"/>
      <c r="B11976" s="2"/>
      <c r="C11976" s="139" t="s">
        <v>12843</v>
      </c>
      <c r="D11976" s="124" t="s">
        <v>12844</v>
      </c>
      <c r="E11976" s="118" t="s">
        <v>48</v>
      </c>
      <c r="F11976" s="124" t="s">
        <v>35249</v>
      </c>
      <c r="G11976" s="118" t="s">
        <v>34659</v>
      </c>
      <c r="H11976" s="137"/>
      <c r="I11976" s="119"/>
      <c r="J11976" s="129"/>
      <c r="K11976" s="129"/>
      <c r="L11976" s="129">
        <v>0</v>
      </c>
      <c r="M11976" s="134" t="s">
        <v>25219</v>
      </c>
    </row>
    <row r="11977" spans="1:13" hidden="1" x14ac:dyDescent="0.25">
      <c r="A11977" s="128"/>
      <c r="B11977" s="2"/>
      <c r="C11977" s="139" t="s">
        <v>12845</v>
      </c>
      <c r="D11977" s="124" t="s">
        <v>12846</v>
      </c>
      <c r="E11977" s="118" t="s">
        <v>48</v>
      </c>
      <c r="F11977" s="124" t="s">
        <v>35249</v>
      </c>
      <c r="G11977" s="118" t="s">
        <v>34659</v>
      </c>
      <c r="H11977" s="137"/>
      <c r="I11977" s="119"/>
      <c r="J11977" s="129"/>
      <c r="K11977" s="129"/>
      <c r="L11977" s="129">
        <v>0</v>
      </c>
      <c r="M11977" s="134" t="s">
        <v>25219</v>
      </c>
    </row>
    <row r="11978" spans="1:13" hidden="1" x14ac:dyDescent="0.25">
      <c r="A11978" s="128"/>
      <c r="B11978" s="2"/>
      <c r="C11978" s="139" t="s">
        <v>12847</v>
      </c>
      <c r="D11978" s="124" t="s">
        <v>12848</v>
      </c>
      <c r="E11978" s="118" t="s">
        <v>48</v>
      </c>
      <c r="F11978" s="124" t="s">
        <v>35249</v>
      </c>
      <c r="G11978" s="118" t="s">
        <v>34659</v>
      </c>
      <c r="H11978" s="137">
        <v>42053</v>
      </c>
      <c r="I11978" s="119">
        <v>940</v>
      </c>
      <c r="J11978" s="129"/>
      <c r="K11978" s="129"/>
      <c r="L11978" s="129">
        <v>0</v>
      </c>
      <c r="M11978" s="134" t="s">
        <v>25219</v>
      </c>
    </row>
    <row r="11979" spans="1:13" hidden="1" x14ac:dyDescent="0.25">
      <c r="A11979" s="128"/>
      <c r="B11979" s="2"/>
      <c r="C11979" s="139" t="s">
        <v>12849</v>
      </c>
      <c r="D11979" s="124" t="s">
        <v>12850</v>
      </c>
      <c r="E11979" s="118" t="s">
        <v>48</v>
      </c>
      <c r="F11979" s="124" t="s">
        <v>35249</v>
      </c>
      <c r="G11979" s="118" t="s">
        <v>34659</v>
      </c>
      <c r="H11979" s="137"/>
      <c r="I11979" s="119"/>
      <c r="J11979" s="129"/>
      <c r="K11979" s="129"/>
      <c r="L11979" s="129">
        <v>0</v>
      </c>
      <c r="M11979" s="134" t="s">
        <v>25219</v>
      </c>
    </row>
    <row r="11980" spans="1:13" hidden="1" x14ac:dyDescent="0.25">
      <c r="A11980" s="128"/>
      <c r="B11980" s="2"/>
      <c r="C11980" s="139" t="s">
        <v>12851</v>
      </c>
      <c r="D11980" s="124" t="s">
        <v>12852</v>
      </c>
      <c r="E11980" s="118" t="s">
        <v>48</v>
      </c>
      <c r="F11980" s="124" t="s">
        <v>35249</v>
      </c>
      <c r="G11980" s="118" t="s">
        <v>34659</v>
      </c>
      <c r="H11980" s="137"/>
      <c r="I11980" s="119"/>
      <c r="J11980" s="129"/>
      <c r="K11980" s="129"/>
      <c r="L11980" s="129">
        <v>0</v>
      </c>
      <c r="M11980" s="134" t="s">
        <v>25219</v>
      </c>
    </row>
    <row r="11981" spans="1:13" hidden="1" x14ac:dyDescent="0.25">
      <c r="A11981" s="128"/>
      <c r="B11981" s="2"/>
      <c r="C11981" s="139" t="s">
        <v>12853</v>
      </c>
      <c r="D11981" s="124" t="s">
        <v>12854</v>
      </c>
      <c r="E11981" s="118" t="s">
        <v>48</v>
      </c>
      <c r="F11981" s="124" t="s">
        <v>35249</v>
      </c>
      <c r="G11981" s="118" t="s">
        <v>34659</v>
      </c>
      <c r="H11981" s="137">
        <v>41801</v>
      </c>
      <c r="I11981" s="119">
        <v>650</v>
      </c>
      <c r="J11981" s="129"/>
      <c r="K11981" s="129"/>
      <c r="L11981" s="129">
        <v>0</v>
      </c>
      <c r="M11981" s="134" t="s">
        <v>25219</v>
      </c>
    </row>
    <row r="11982" spans="1:13" hidden="1" x14ac:dyDescent="0.25">
      <c r="A11982" s="128"/>
      <c r="B11982" s="2"/>
      <c r="C11982" s="139" t="s">
        <v>28696</v>
      </c>
      <c r="D11982" s="124" t="s">
        <v>28697</v>
      </c>
      <c r="E11982" s="118" t="s">
        <v>48</v>
      </c>
      <c r="F11982" s="124" t="s">
        <v>35249</v>
      </c>
      <c r="G11982" s="118" t="s">
        <v>34659</v>
      </c>
      <c r="H11982" s="137"/>
      <c r="I11982" s="119"/>
      <c r="J11982" s="129"/>
      <c r="K11982" s="129"/>
      <c r="L11982" s="129">
        <v>0</v>
      </c>
      <c r="M11982" s="134" t="s">
        <v>25219</v>
      </c>
    </row>
    <row r="11983" spans="1:13" hidden="1" x14ac:dyDescent="0.25">
      <c r="A11983" s="128"/>
      <c r="B11983" s="2"/>
      <c r="C11983" s="139" t="s">
        <v>28848</v>
      </c>
      <c r="D11983" s="124" t="s">
        <v>28849</v>
      </c>
      <c r="E11983" s="118" t="s">
        <v>48</v>
      </c>
      <c r="F11983" s="124" t="s">
        <v>35249</v>
      </c>
      <c r="G11983" s="118" t="s">
        <v>34659</v>
      </c>
      <c r="H11983" s="137"/>
      <c r="I11983" s="119"/>
      <c r="J11983" s="129"/>
      <c r="K11983" s="129"/>
      <c r="L11983" s="129">
        <v>0</v>
      </c>
      <c r="M11983" s="134" t="s">
        <v>25219</v>
      </c>
    </row>
    <row r="11984" spans="1:13" hidden="1" x14ac:dyDescent="0.25">
      <c r="A11984" s="128"/>
      <c r="B11984" s="2"/>
      <c r="C11984" s="139" t="s">
        <v>28699</v>
      </c>
      <c r="D11984" s="124" t="s">
        <v>28700</v>
      </c>
      <c r="E11984" s="118" t="s">
        <v>48</v>
      </c>
      <c r="F11984" s="124" t="s">
        <v>35249</v>
      </c>
      <c r="G11984" s="118" t="s">
        <v>34659</v>
      </c>
      <c r="H11984" s="137"/>
      <c r="I11984" s="119"/>
      <c r="J11984" s="129"/>
      <c r="K11984" s="129"/>
      <c r="L11984" s="129">
        <v>0</v>
      </c>
      <c r="M11984" s="134" t="s">
        <v>25219</v>
      </c>
    </row>
    <row r="11985" spans="1:13" hidden="1" x14ac:dyDescent="0.25">
      <c r="A11985" s="128"/>
      <c r="B11985" s="2"/>
      <c r="C11985" s="139" t="s">
        <v>12855</v>
      </c>
      <c r="D11985" s="124" t="s">
        <v>12856</v>
      </c>
      <c r="E11985" s="118" t="s">
        <v>48</v>
      </c>
      <c r="F11985" s="124" t="s">
        <v>35249</v>
      </c>
      <c r="G11985" s="118" t="s">
        <v>34659</v>
      </c>
      <c r="H11985" s="137">
        <v>42383</v>
      </c>
      <c r="I11985" s="119">
        <v>2164.5300000000002</v>
      </c>
      <c r="J11985" s="129"/>
      <c r="K11985" s="129"/>
      <c r="L11985" s="129">
        <v>0</v>
      </c>
      <c r="M11985" s="134" t="s">
        <v>25219</v>
      </c>
    </row>
    <row r="11986" spans="1:13" hidden="1" x14ac:dyDescent="0.25">
      <c r="A11986" s="128"/>
      <c r="B11986" s="2"/>
      <c r="C11986" s="139" t="s">
        <v>12857</v>
      </c>
      <c r="D11986" s="124" t="s">
        <v>12858</v>
      </c>
      <c r="E11986" s="118" t="s">
        <v>48</v>
      </c>
      <c r="F11986" s="124" t="s">
        <v>35249</v>
      </c>
      <c r="G11986" s="118" t="s">
        <v>34659</v>
      </c>
      <c r="H11986" s="137">
        <v>41570</v>
      </c>
      <c r="I11986" s="119">
        <v>2835</v>
      </c>
      <c r="J11986" s="129"/>
      <c r="K11986" s="129"/>
      <c r="L11986" s="129">
        <v>0</v>
      </c>
      <c r="M11986" s="134" t="s">
        <v>25219</v>
      </c>
    </row>
    <row r="11987" spans="1:13" hidden="1" x14ac:dyDescent="0.25">
      <c r="A11987" s="128"/>
      <c r="B11987" s="2"/>
      <c r="C11987" s="139" t="s">
        <v>32864</v>
      </c>
      <c r="D11987" s="124" t="s">
        <v>32865</v>
      </c>
      <c r="E11987" s="118" t="s">
        <v>48</v>
      </c>
      <c r="F11987" s="124" t="s">
        <v>35249</v>
      </c>
      <c r="G11987" s="118" t="s">
        <v>34659</v>
      </c>
      <c r="H11987" s="137"/>
      <c r="I11987" s="119"/>
      <c r="J11987" s="129"/>
      <c r="K11987" s="129"/>
      <c r="L11987" s="129">
        <v>0</v>
      </c>
      <c r="M11987" s="134" t="s">
        <v>25219</v>
      </c>
    </row>
    <row r="11988" spans="1:13" hidden="1" x14ac:dyDescent="0.25">
      <c r="A11988" s="128"/>
      <c r="B11988" s="2"/>
      <c r="C11988" s="139" t="s">
        <v>32752</v>
      </c>
      <c r="D11988" s="124" t="s">
        <v>32753</v>
      </c>
      <c r="E11988" s="118" t="s">
        <v>48</v>
      </c>
      <c r="F11988" s="124" t="s">
        <v>35249</v>
      </c>
      <c r="G11988" s="118" t="s">
        <v>2</v>
      </c>
      <c r="H11988" s="137"/>
      <c r="I11988" s="119"/>
      <c r="J11988" s="129"/>
      <c r="K11988" s="129"/>
      <c r="L11988" s="129">
        <v>0</v>
      </c>
      <c r="M11988" s="134" t="s">
        <v>25219</v>
      </c>
    </row>
    <row r="11989" spans="1:13" hidden="1" x14ac:dyDescent="0.25">
      <c r="A11989" s="128"/>
      <c r="B11989" s="2"/>
      <c r="C11989" s="139" t="s">
        <v>12859</v>
      </c>
      <c r="D11989" s="124" t="s">
        <v>12860</v>
      </c>
      <c r="E11989" s="118" t="s">
        <v>48</v>
      </c>
      <c r="F11989" s="124" t="s">
        <v>35249</v>
      </c>
      <c r="G11989" s="118" t="s">
        <v>58</v>
      </c>
      <c r="H11989" s="137">
        <v>45427</v>
      </c>
      <c r="I11989" s="119">
        <v>251</v>
      </c>
      <c r="J11989" s="129"/>
      <c r="K11989" s="129"/>
      <c r="L11989" s="129">
        <v>0</v>
      </c>
      <c r="M11989" s="134" t="s">
        <v>25219</v>
      </c>
    </row>
    <row r="11990" spans="1:13" hidden="1" x14ac:dyDescent="0.25">
      <c r="A11990" s="128"/>
      <c r="B11990" s="2"/>
      <c r="C11990" s="139" t="s">
        <v>35413</v>
      </c>
      <c r="D11990" s="124" t="s">
        <v>35414</v>
      </c>
      <c r="E11990" s="118" t="s">
        <v>48</v>
      </c>
      <c r="F11990" s="124" t="s">
        <v>35249</v>
      </c>
      <c r="G11990" s="118" t="s">
        <v>6</v>
      </c>
      <c r="H11990" s="137">
        <v>45499</v>
      </c>
      <c r="I11990" s="119">
        <v>132.5</v>
      </c>
      <c r="J11990" s="129"/>
      <c r="K11990" s="129"/>
      <c r="L11990" s="129">
        <v>0</v>
      </c>
      <c r="M11990" s="134" t="s">
        <v>25219</v>
      </c>
    </row>
    <row r="11991" spans="1:13" hidden="1" x14ac:dyDescent="0.25">
      <c r="A11991" s="128"/>
      <c r="B11991" s="2"/>
      <c r="C11991" s="139" t="s">
        <v>33383</v>
      </c>
      <c r="D11991" s="124" t="s">
        <v>33384</v>
      </c>
      <c r="E11991" s="118" t="s">
        <v>48</v>
      </c>
      <c r="F11991" s="124" t="s">
        <v>35249</v>
      </c>
      <c r="G11991" s="118" t="s">
        <v>58</v>
      </c>
      <c r="H11991" s="137"/>
      <c r="I11991" s="119"/>
      <c r="J11991" s="129"/>
      <c r="K11991" s="129"/>
      <c r="L11991" s="129">
        <v>0</v>
      </c>
      <c r="M11991" s="134" t="s">
        <v>25219</v>
      </c>
    </row>
    <row r="11992" spans="1:13" hidden="1" x14ac:dyDescent="0.25">
      <c r="A11992" s="128"/>
      <c r="B11992" s="2"/>
      <c r="C11992" s="139" t="s">
        <v>35063</v>
      </c>
      <c r="D11992" s="124" t="s">
        <v>35064</v>
      </c>
      <c r="E11992" s="118" t="s">
        <v>48</v>
      </c>
      <c r="F11992" s="124" t="s">
        <v>35249</v>
      </c>
      <c r="G11992" s="118" t="s">
        <v>58</v>
      </c>
      <c r="H11992" s="137">
        <v>45489</v>
      </c>
      <c r="I11992" s="119">
        <v>278</v>
      </c>
      <c r="J11992" s="129"/>
      <c r="K11992" s="129"/>
      <c r="L11992" s="129">
        <v>0</v>
      </c>
      <c r="M11992" s="134" t="s">
        <v>25219</v>
      </c>
    </row>
    <row r="11993" spans="1:13" hidden="1" x14ac:dyDescent="0.25">
      <c r="A11993" s="128"/>
      <c r="B11993" s="2"/>
      <c r="C11993" s="139" t="s">
        <v>35416</v>
      </c>
      <c r="D11993" s="124" t="s">
        <v>35417</v>
      </c>
      <c r="E11993" s="118" t="s">
        <v>48</v>
      </c>
      <c r="F11993" s="124" t="s">
        <v>35249</v>
      </c>
      <c r="G11993" s="118" t="s">
        <v>6</v>
      </c>
      <c r="H11993" s="137"/>
      <c r="I11993" s="119"/>
      <c r="J11993" s="129"/>
      <c r="K11993" s="129"/>
      <c r="L11993" s="129">
        <v>0</v>
      </c>
      <c r="M11993" s="134" t="s">
        <v>25219</v>
      </c>
    </row>
    <row r="11994" spans="1:13" hidden="1" x14ac:dyDescent="0.25">
      <c r="A11994" s="128"/>
      <c r="B11994" s="2"/>
      <c r="C11994" s="139" t="s">
        <v>12861</v>
      </c>
      <c r="D11994" s="124" t="s">
        <v>12862</v>
      </c>
      <c r="E11994" s="118" t="s">
        <v>48</v>
      </c>
      <c r="F11994" s="124" t="s">
        <v>35249</v>
      </c>
      <c r="G11994" s="118" t="s">
        <v>2</v>
      </c>
      <c r="H11994" s="137">
        <v>42331</v>
      </c>
      <c r="I11994" s="119">
        <v>117.54</v>
      </c>
      <c r="J11994" s="129"/>
      <c r="K11994" s="129"/>
      <c r="L11994" s="129">
        <v>0</v>
      </c>
      <c r="M11994" s="134" t="s">
        <v>25219</v>
      </c>
    </row>
    <row r="11995" spans="1:13" hidden="1" x14ac:dyDescent="0.25">
      <c r="A11995" s="128"/>
      <c r="B11995" s="2"/>
      <c r="C11995" s="139" t="s">
        <v>31733</v>
      </c>
      <c r="D11995" s="124" t="s">
        <v>31734</v>
      </c>
      <c r="E11995" s="118" t="s">
        <v>48</v>
      </c>
      <c r="F11995" s="124" t="s">
        <v>35249</v>
      </c>
      <c r="G11995" s="118" t="s">
        <v>58</v>
      </c>
      <c r="H11995" s="137">
        <v>45405</v>
      </c>
      <c r="I11995" s="119">
        <v>223.29</v>
      </c>
      <c r="J11995" s="129"/>
      <c r="K11995" s="129"/>
      <c r="L11995" s="129">
        <v>0</v>
      </c>
      <c r="M11995" s="134" t="s">
        <v>25219</v>
      </c>
    </row>
    <row r="11996" spans="1:13" hidden="1" x14ac:dyDescent="0.25">
      <c r="A11996" s="128"/>
      <c r="B11996" s="2"/>
      <c r="C11996" s="139" t="s">
        <v>12863</v>
      </c>
      <c r="D11996" s="124" t="s">
        <v>12864</v>
      </c>
      <c r="E11996" s="118" t="s">
        <v>48</v>
      </c>
      <c r="F11996" s="124" t="s">
        <v>35249</v>
      </c>
      <c r="G11996" s="118" t="s">
        <v>6</v>
      </c>
      <c r="H11996" s="137">
        <v>43857</v>
      </c>
      <c r="I11996" s="119">
        <v>128.6</v>
      </c>
      <c r="J11996" s="129"/>
      <c r="K11996" s="129"/>
      <c r="L11996" s="129">
        <v>0</v>
      </c>
      <c r="M11996" s="134" t="s">
        <v>25219</v>
      </c>
    </row>
    <row r="11997" spans="1:13" hidden="1" x14ac:dyDescent="0.25">
      <c r="A11997" s="128"/>
      <c r="B11997" s="2"/>
      <c r="C11997" s="139" t="s">
        <v>12865</v>
      </c>
      <c r="D11997" s="124" t="s">
        <v>12866</v>
      </c>
      <c r="E11997" s="118" t="s">
        <v>48</v>
      </c>
      <c r="F11997" s="124" t="s">
        <v>35249</v>
      </c>
      <c r="G11997" s="118" t="s">
        <v>58</v>
      </c>
      <c r="H11997" s="137">
        <v>42874</v>
      </c>
      <c r="I11997" s="119">
        <v>100</v>
      </c>
      <c r="J11997" s="129"/>
      <c r="K11997" s="129"/>
      <c r="L11997" s="129">
        <v>0</v>
      </c>
      <c r="M11997" s="134" t="s">
        <v>25219</v>
      </c>
    </row>
    <row r="11998" spans="1:13" hidden="1" x14ac:dyDescent="0.25">
      <c r="A11998" s="128"/>
      <c r="B11998" s="2"/>
      <c r="C11998" s="139" t="s">
        <v>12867</v>
      </c>
      <c r="D11998" s="124" t="s">
        <v>12868</v>
      </c>
      <c r="E11998" s="118" t="s">
        <v>48</v>
      </c>
      <c r="F11998" s="124" t="s">
        <v>35249</v>
      </c>
      <c r="G11998" s="118" t="s">
        <v>34659</v>
      </c>
      <c r="H11998" s="137"/>
      <c r="I11998" s="119"/>
      <c r="J11998" s="129"/>
      <c r="K11998" s="129"/>
      <c r="L11998" s="129">
        <v>0</v>
      </c>
      <c r="M11998" s="134" t="s">
        <v>25219</v>
      </c>
    </row>
    <row r="11999" spans="1:13" hidden="1" x14ac:dyDescent="0.25">
      <c r="A11999" s="128"/>
      <c r="B11999" s="2"/>
      <c r="C11999" s="139" t="s">
        <v>12869</v>
      </c>
      <c r="D11999" s="124" t="s">
        <v>12870</v>
      </c>
      <c r="E11999" s="118" t="s">
        <v>48</v>
      </c>
      <c r="F11999" s="124" t="s">
        <v>35249</v>
      </c>
      <c r="G11999" s="118" t="s">
        <v>34659</v>
      </c>
      <c r="H11999" s="137"/>
      <c r="I11999" s="119"/>
      <c r="J11999" s="129"/>
      <c r="K11999" s="129"/>
      <c r="L11999" s="129">
        <v>0</v>
      </c>
      <c r="M11999" s="134" t="s">
        <v>25219</v>
      </c>
    </row>
    <row r="12000" spans="1:13" hidden="1" x14ac:dyDescent="0.25">
      <c r="A12000" s="128"/>
      <c r="B12000" s="2"/>
      <c r="C12000" s="139" t="s">
        <v>12871</v>
      </c>
      <c r="D12000" s="124" t="s">
        <v>12872</v>
      </c>
      <c r="E12000" s="118" t="s">
        <v>48</v>
      </c>
      <c r="F12000" s="124" t="s">
        <v>35249</v>
      </c>
      <c r="G12000" s="118" t="s">
        <v>34659</v>
      </c>
      <c r="H12000" s="137"/>
      <c r="I12000" s="119"/>
      <c r="J12000" s="129"/>
      <c r="K12000" s="129"/>
      <c r="L12000" s="129">
        <v>0</v>
      </c>
      <c r="M12000" s="134" t="s">
        <v>25219</v>
      </c>
    </row>
    <row r="12001" spans="1:13" hidden="1" x14ac:dyDescent="0.25">
      <c r="A12001" s="128"/>
      <c r="B12001" s="2"/>
      <c r="C12001" s="139" t="s">
        <v>12873</v>
      </c>
      <c r="D12001" s="124" t="s">
        <v>12874</v>
      </c>
      <c r="E12001" s="118" t="s">
        <v>48</v>
      </c>
      <c r="F12001" s="124" t="s">
        <v>35249</v>
      </c>
      <c r="G12001" s="118" t="s">
        <v>34659</v>
      </c>
      <c r="H12001" s="137"/>
      <c r="I12001" s="119"/>
      <c r="J12001" s="129"/>
      <c r="K12001" s="129"/>
      <c r="L12001" s="129">
        <v>0</v>
      </c>
      <c r="M12001" s="134" t="s">
        <v>25219</v>
      </c>
    </row>
    <row r="12002" spans="1:13" hidden="1" x14ac:dyDescent="0.25">
      <c r="A12002" s="128"/>
      <c r="B12002" s="2"/>
      <c r="C12002" s="139" t="s">
        <v>12875</v>
      </c>
      <c r="D12002" s="124" t="s">
        <v>12876</v>
      </c>
      <c r="E12002" s="118" t="s">
        <v>48</v>
      </c>
      <c r="F12002" s="124" t="s">
        <v>35249</v>
      </c>
      <c r="G12002" s="118" t="s">
        <v>34659</v>
      </c>
      <c r="H12002" s="137"/>
      <c r="I12002" s="119"/>
      <c r="J12002" s="129"/>
      <c r="K12002" s="129"/>
      <c r="L12002" s="129">
        <v>0</v>
      </c>
      <c r="M12002" s="134" t="s">
        <v>25219</v>
      </c>
    </row>
    <row r="12003" spans="1:13" hidden="1" x14ac:dyDescent="0.25">
      <c r="A12003" s="128"/>
      <c r="B12003" s="2"/>
      <c r="C12003" s="139" t="s">
        <v>12877</v>
      </c>
      <c r="D12003" s="124" t="s">
        <v>12878</v>
      </c>
      <c r="E12003" s="118" t="s">
        <v>48</v>
      </c>
      <c r="F12003" s="124" t="s">
        <v>35249</v>
      </c>
      <c r="G12003" s="118" t="s">
        <v>34659</v>
      </c>
      <c r="H12003" s="137"/>
      <c r="I12003" s="119"/>
      <c r="J12003" s="129"/>
      <c r="K12003" s="129"/>
      <c r="L12003" s="129">
        <v>0</v>
      </c>
      <c r="M12003" s="134" t="s">
        <v>25219</v>
      </c>
    </row>
    <row r="12004" spans="1:13" hidden="1" x14ac:dyDescent="0.25">
      <c r="A12004" s="128"/>
      <c r="B12004" s="2"/>
      <c r="C12004" s="139" t="s">
        <v>12879</v>
      </c>
      <c r="D12004" s="124" t="s">
        <v>12880</v>
      </c>
      <c r="E12004" s="118" t="s">
        <v>48</v>
      </c>
      <c r="F12004" s="124" t="s">
        <v>35249</v>
      </c>
      <c r="G12004" s="118" t="s">
        <v>34659</v>
      </c>
      <c r="H12004" s="137"/>
      <c r="I12004" s="119"/>
      <c r="J12004" s="129"/>
      <c r="K12004" s="129"/>
      <c r="L12004" s="129">
        <v>0</v>
      </c>
      <c r="M12004" s="134" t="s">
        <v>25219</v>
      </c>
    </row>
    <row r="12005" spans="1:13" hidden="1" x14ac:dyDescent="0.25">
      <c r="A12005" s="128"/>
      <c r="B12005" s="2"/>
      <c r="C12005" s="139" t="s">
        <v>12881</v>
      </c>
      <c r="D12005" s="124" t="s">
        <v>12882</v>
      </c>
      <c r="E12005" s="118" t="s">
        <v>48</v>
      </c>
      <c r="F12005" s="124" t="s">
        <v>35249</v>
      </c>
      <c r="G12005" s="118" t="s">
        <v>34659</v>
      </c>
      <c r="H12005" s="137"/>
      <c r="I12005" s="119"/>
      <c r="J12005" s="129"/>
      <c r="K12005" s="129"/>
      <c r="L12005" s="129">
        <v>0</v>
      </c>
      <c r="M12005" s="134" t="s">
        <v>25219</v>
      </c>
    </row>
    <row r="12006" spans="1:13" hidden="1" x14ac:dyDescent="0.25">
      <c r="A12006" s="128"/>
      <c r="B12006" s="2"/>
      <c r="C12006" s="139" t="s">
        <v>12883</v>
      </c>
      <c r="D12006" s="124" t="s">
        <v>12884</v>
      </c>
      <c r="E12006" s="118" t="s">
        <v>48</v>
      </c>
      <c r="F12006" s="124" t="s">
        <v>35249</v>
      </c>
      <c r="G12006" s="118" t="s">
        <v>34659</v>
      </c>
      <c r="H12006" s="137"/>
      <c r="I12006" s="119"/>
      <c r="J12006" s="129"/>
      <c r="K12006" s="129"/>
      <c r="L12006" s="129">
        <v>0</v>
      </c>
      <c r="M12006" s="134" t="s">
        <v>25219</v>
      </c>
    </row>
    <row r="12007" spans="1:13" hidden="1" x14ac:dyDescent="0.25">
      <c r="A12007" s="128"/>
      <c r="B12007" s="2"/>
      <c r="C12007" s="139" t="s">
        <v>12885</v>
      </c>
      <c r="D12007" s="124" t="s">
        <v>12886</v>
      </c>
      <c r="E12007" s="118" t="s">
        <v>48</v>
      </c>
      <c r="F12007" s="124" t="s">
        <v>35249</v>
      </c>
      <c r="G12007" s="118" t="s">
        <v>34659</v>
      </c>
      <c r="H12007" s="137">
        <v>41983</v>
      </c>
      <c r="I12007" s="119">
        <v>1.9</v>
      </c>
      <c r="J12007" s="129"/>
      <c r="K12007" s="129"/>
      <c r="L12007" s="129">
        <v>0</v>
      </c>
      <c r="M12007" s="134" t="s">
        <v>25219</v>
      </c>
    </row>
    <row r="12008" spans="1:13" hidden="1" x14ac:dyDescent="0.25">
      <c r="A12008" s="128"/>
      <c r="B12008" s="2"/>
      <c r="C12008" s="139" t="s">
        <v>12887</v>
      </c>
      <c r="D12008" s="124" t="s">
        <v>12888</v>
      </c>
      <c r="E12008" s="118" t="s">
        <v>48</v>
      </c>
      <c r="F12008" s="124" t="s">
        <v>35249</v>
      </c>
      <c r="G12008" s="118" t="s">
        <v>34659</v>
      </c>
      <c r="H12008" s="137"/>
      <c r="I12008" s="119"/>
      <c r="J12008" s="129"/>
      <c r="K12008" s="129"/>
      <c r="L12008" s="129">
        <v>0</v>
      </c>
      <c r="M12008" s="134" t="s">
        <v>25219</v>
      </c>
    </row>
    <row r="12009" spans="1:13" hidden="1" x14ac:dyDescent="0.25">
      <c r="A12009" s="128"/>
      <c r="B12009" s="2"/>
      <c r="C12009" s="139" t="s">
        <v>12889</v>
      </c>
      <c r="D12009" s="124" t="s">
        <v>12890</v>
      </c>
      <c r="E12009" s="118" t="s">
        <v>48</v>
      </c>
      <c r="F12009" s="124" t="s">
        <v>35249</v>
      </c>
      <c r="G12009" s="118" t="s">
        <v>34659</v>
      </c>
      <c r="H12009" s="137"/>
      <c r="I12009" s="119"/>
      <c r="J12009" s="129"/>
      <c r="K12009" s="129"/>
      <c r="L12009" s="129">
        <v>0</v>
      </c>
      <c r="M12009" s="134" t="s">
        <v>25219</v>
      </c>
    </row>
    <row r="12010" spans="1:13" hidden="1" x14ac:dyDescent="0.25">
      <c r="A12010" s="128"/>
      <c r="B12010" s="2"/>
      <c r="C12010" s="139" t="s">
        <v>12891</v>
      </c>
      <c r="D12010" s="124" t="s">
        <v>12892</v>
      </c>
      <c r="E12010" s="118" t="s">
        <v>48</v>
      </c>
      <c r="F12010" s="124" t="s">
        <v>35249</v>
      </c>
      <c r="G12010" s="118" t="s">
        <v>34659</v>
      </c>
      <c r="H12010" s="137"/>
      <c r="I12010" s="119"/>
      <c r="J12010" s="129"/>
      <c r="K12010" s="129"/>
      <c r="L12010" s="129">
        <v>0</v>
      </c>
      <c r="M12010" s="134" t="s">
        <v>25219</v>
      </c>
    </row>
    <row r="12011" spans="1:13" hidden="1" x14ac:dyDescent="0.25">
      <c r="A12011" s="128"/>
      <c r="B12011" s="2"/>
      <c r="C12011" s="139" t="s">
        <v>12893</v>
      </c>
      <c r="D12011" s="124" t="s">
        <v>12894</v>
      </c>
      <c r="E12011" s="118" t="s">
        <v>48</v>
      </c>
      <c r="F12011" s="124" t="s">
        <v>35249</v>
      </c>
      <c r="G12011" s="118" t="s">
        <v>34659</v>
      </c>
      <c r="H12011" s="137"/>
      <c r="I12011" s="119"/>
      <c r="J12011" s="129"/>
      <c r="K12011" s="129"/>
      <c r="L12011" s="129">
        <v>0</v>
      </c>
      <c r="M12011" s="134" t="s">
        <v>25219</v>
      </c>
    </row>
    <row r="12012" spans="1:13" hidden="1" x14ac:dyDescent="0.25">
      <c r="A12012" s="128"/>
      <c r="B12012" s="2"/>
      <c r="C12012" s="139" t="s">
        <v>12895</v>
      </c>
      <c r="D12012" s="124" t="s">
        <v>12896</v>
      </c>
      <c r="E12012" s="118" t="s">
        <v>48</v>
      </c>
      <c r="F12012" s="124" t="s">
        <v>35249</v>
      </c>
      <c r="G12012" s="118" t="s">
        <v>34659</v>
      </c>
      <c r="H12012" s="137"/>
      <c r="I12012" s="119"/>
      <c r="J12012" s="129"/>
      <c r="K12012" s="129"/>
      <c r="L12012" s="129">
        <v>0</v>
      </c>
      <c r="M12012" s="134" t="s">
        <v>25219</v>
      </c>
    </row>
    <row r="12013" spans="1:13" hidden="1" x14ac:dyDescent="0.25">
      <c r="A12013" s="128"/>
      <c r="B12013" s="2"/>
      <c r="C12013" s="139" t="s">
        <v>12897</v>
      </c>
      <c r="D12013" s="124" t="s">
        <v>12898</v>
      </c>
      <c r="E12013" s="118" t="s">
        <v>48</v>
      </c>
      <c r="F12013" s="124" t="s">
        <v>35249</v>
      </c>
      <c r="G12013" s="118" t="s">
        <v>34659</v>
      </c>
      <c r="H12013" s="137"/>
      <c r="I12013" s="119"/>
      <c r="J12013" s="129"/>
      <c r="K12013" s="129"/>
      <c r="L12013" s="129">
        <v>0</v>
      </c>
      <c r="M12013" s="134" t="s">
        <v>25219</v>
      </c>
    </row>
    <row r="12014" spans="1:13" hidden="1" x14ac:dyDescent="0.25">
      <c r="A12014" s="128"/>
      <c r="B12014" s="2"/>
      <c r="C12014" s="139" t="s">
        <v>12899</v>
      </c>
      <c r="D12014" s="124" t="s">
        <v>12900</v>
      </c>
      <c r="E12014" s="118" t="s">
        <v>48</v>
      </c>
      <c r="F12014" s="124" t="s">
        <v>35249</v>
      </c>
      <c r="G12014" s="118" t="s">
        <v>34659</v>
      </c>
      <c r="H12014" s="137"/>
      <c r="I12014" s="119"/>
      <c r="J12014" s="129"/>
      <c r="K12014" s="129"/>
      <c r="L12014" s="129">
        <v>0</v>
      </c>
      <c r="M12014" s="134" t="s">
        <v>25219</v>
      </c>
    </row>
    <row r="12015" spans="1:13" hidden="1" x14ac:dyDescent="0.25">
      <c r="A12015" s="128"/>
      <c r="B12015" s="2"/>
      <c r="C12015" s="139" t="s">
        <v>12901</v>
      </c>
      <c r="D12015" s="124" t="s">
        <v>12902</v>
      </c>
      <c r="E12015" s="118" t="s">
        <v>48</v>
      </c>
      <c r="F12015" s="124" t="s">
        <v>35249</v>
      </c>
      <c r="G12015" s="118" t="s">
        <v>34659</v>
      </c>
      <c r="H12015" s="137"/>
      <c r="I12015" s="119"/>
      <c r="J12015" s="129"/>
      <c r="K12015" s="129"/>
      <c r="L12015" s="129">
        <v>0</v>
      </c>
      <c r="M12015" s="134" t="s">
        <v>25219</v>
      </c>
    </row>
    <row r="12016" spans="1:13" hidden="1" x14ac:dyDescent="0.25">
      <c r="A12016" s="128"/>
      <c r="B12016" s="2"/>
      <c r="C12016" s="139" t="s">
        <v>12903</v>
      </c>
      <c r="D12016" s="124" t="s">
        <v>12904</v>
      </c>
      <c r="E12016" s="118" t="s">
        <v>48</v>
      </c>
      <c r="F12016" s="124" t="s">
        <v>35249</v>
      </c>
      <c r="G12016" s="118" t="s">
        <v>34659</v>
      </c>
      <c r="H12016" s="137"/>
      <c r="I12016" s="119"/>
      <c r="J12016" s="129"/>
      <c r="K12016" s="129"/>
      <c r="L12016" s="129">
        <v>0</v>
      </c>
      <c r="M12016" s="134" t="s">
        <v>25219</v>
      </c>
    </row>
    <row r="12017" spans="1:13" hidden="1" x14ac:dyDescent="0.25">
      <c r="A12017" s="128"/>
      <c r="B12017" s="2"/>
      <c r="C12017" s="139" t="s">
        <v>12905</v>
      </c>
      <c r="D12017" s="124" t="s">
        <v>12906</v>
      </c>
      <c r="E12017" s="118" t="s">
        <v>48</v>
      </c>
      <c r="F12017" s="124" t="s">
        <v>35249</v>
      </c>
      <c r="G12017" s="118" t="s">
        <v>34659</v>
      </c>
      <c r="H12017" s="137"/>
      <c r="I12017" s="119"/>
      <c r="J12017" s="129"/>
      <c r="K12017" s="129"/>
      <c r="L12017" s="129">
        <v>0</v>
      </c>
      <c r="M12017" s="134" t="s">
        <v>25219</v>
      </c>
    </row>
    <row r="12018" spans="1:13" hidden="1" x14ac:dyDescent="0.25">
      <c r="A12018" s="128"/>
      <c r="B12018" s="2"/>
      <c r="C12018" s="139" t="s">
        <v>33667</v>
      </c>
      <c r="D12018" s="124" t="s">
        <v>33668</v>
      </c>
      <c r="E12018" s="118" t="s">
        <v>48</v>
      </c>
      <c r="F12018" s="124" t="s">
        <v>35249</v>
      </c>
      <c r="G12018" s="118" t="s">
        <v>2</v>
      </c>
      <c r="H12018" s="137"/>
      <c r="I12018" s="119"/>
      <c r="J12018" s="129"/>
      <c r="K12018" s="129"/>
      <c r="L12018" s="129">
        <v>0</v>
      </c>
      <c r="M12018" s="134" t="s">
        <v>25219</v>
      </c>
    </row>
    <row r="12019" spans="1:13" hidden="1" x14ac:dyDescent="0.25">
      <c r="A12019" s="128"/>
      <c r="B12019" s="2"/>
      <c r="C12019" s="139" t="s">
        <v>12907</v>
      </c>
      <c r="D12019" s="124" t="s">
        <v>12908</v>
      </c>
      <c r="E12019" s="118" t="s">
        <v>48</v>
      </c>
      <c r="F12019" s="124" t="s">
        <v>35249</v>
      </c>
      <c r="G12019" s="118" t="s">
        <v>2</v>
      </c>
      <c r="H12019" s="137"/>
      <c r="I12019" s="119"/>
      <c r="J12019" s="129"/>
      <c r="K12019" s="129"/>
      <c r="L12019" s="129">
        <v>0</v>
      </c>
      <c r="M12019" s="134" t="s">
        <v>25220</v>
      </c>
    </row>
    <row r="12020" spans="1:13" hidden="1" x14ac:dyDescent="0.25">
      <c r="A12020" s="128"/>
      <c r="B12020" s="2"/>
      <c r="C12020" s="139" t="s">
        <v>12909</v>
      </c>
      <c r="D12020" s="124" t="s">
        <v>12910</v>
      </c>
      <c r="E12020" s="118" t="s">
        <v>48</v>
      </c>
      <c r="F12020" s="124" t="s">
        <v>35249</v>
      </c>
      <c r="G12020" s="118" t="s">
        <v>2</v>
      </c>
      <c r="H12020" s="137">
        <v>45889</v>
      </c>
      <c r="I12020" s="119">
        <v>0.65</v>
      </c>
      <c r="J12020" s="129"/>
      <c r="K12020" s="129"/>
      <c r="L12020" s="129">
        <v>0</v>
      </c>
      <c r="M12020" s="134" t="s">
        <v>25221</v>
      </c>
    </row>
    <row r="12021" spans="1:13" hidden="1" x14ac:dyDescent="0.25">
      <c r="A12021" s="128"/>
      <c r="B12021" s="2"/>
      <c r="C12021" s="139" t="s">
        <v>12911</v>
      </c>
      <c r="D12021" s="124" t="s">
        <v>12912</v>
      </c>
      <c r="E12021" s="118" t="s">
        <v>48</v>
      </c>
      <c r="F12021" s="124" t="s">
        <v>35249</v>
      </c>
      <c r="G12021" s="118" t="s">
        <v>2</v>
      </c>
      <c r="H12021" s="137"/>
      <c r="I12021" s="119"/>
      <c r="J12021" s="129"/>
      <c r="K12021" s="129"/>
      <c r="L12021" s="129">
        <v>0</v>
      </c>
      <c r="M12021" s="134" t="s">
        <v>32591</v>
      </c>
    </row>
    <row r="12022" spans="1:13" hidden="1" x14ac:dyDescent="0.25">
      <c r="A12022" s="128"/>
      <c r="B12022" s="2"/>
      <c r="C12022" s="139" t="s">
        <v>12913</v>
      </c>
      <c r="D12022" s="124" t="s">
        <v>12914</v>
      </c>
      <c r="E12022" s="118" t="s">
        <v>48</v>
      </c>
      <c r="F12022" s="124" t="s">
        <v>35249</v>
      </c>
      <c r="G12022" s="118" t="s">
        <v>2</v>
      </c>
      <c r="H12022" s="137">
        <v>40679</v>
      </c>
      <c r="I12022" s="119">
        <v>0.65</v>
      </c>
      <c r="J12022" s="129"/>
      <c r="K12022" s="129"/>
      <c r="L12022" s="129">
        <v>0</v>
      </c>
      <c r="M12022" s="134" t="s">
        <v>25222</v>
      </c>
    </row>
    <row r="12023" spans="1:13" hidden="1" x14ac:dyDescent="0.25">
      <c r="A12023" s="128"/>
      <c r="B12023" s="2"/>
      <c r="C12023" s="139" t="s">
        <v>12915</v>
      </c>
      <c r="D12023" s="124" t="s">
        <v>12916</v>
      </c>
      <c r="E12023" s="118" t="s">
        <v>48</v>
      </c>
      <c r="F12023" s="124" t="s">
        <v>35249</v>
      </c>
      <c r="G12023" s="118" t="s">
        <v>2</v>
      </c>
      <c r="H12023" s="137">
        <v>45727</v>
      </c>
      <c r="I12023" s="119">
        <v>2.5</v>
      </c>
      <c r="J12023" s="129"/>
      <c r="K12023" s="129"/>
      <c r="L12023" s="129">
        <v>0</v>
      </c>
      <c r="M12023" s="134" t="s">
        <v>25223</v>
      </c>
    </row>
    <row r="12024" spans="1:13" hidden="1" x14ac:dyDescent="0.25">
      <c r="A12024" s="128"/>
      <c r="B12024" s="2"/>
      <c r="C12024" s="139" t="s">
        <v>31792</v>
      </c>
      <c r="D12024" s="124" t="s">
        <v>31793</v>
      </c>
      <c r="E12024" s="118" t="s">
        <v>48</v>
      </c>
      <c r="F12024" s="124" t="s">
        <v>35249</v>
      </c>
      <c r="G12024" s="118" t="s">
        <v>2</v>
      </c>
      <c r="H12024" s="137"/>
      <c r="I12024" s="119"/>
      <c r="J12024" s="129"/>
      <c r="K12024" s="129"/>
      <c r="L12024" s="129">
        <v>0</v>
      </c>
      <c r="M12024" s="134" t="s">
        <v>25224</v>
      </c>
    </row>
    <row r="12025" spans="1:13" hidden="1" x14ac:dyDescent="0.25">
      <c r="A12025" s="128"/>
      <c r="B12025" s="2"/>
      <c r="C12025" s="139" t="s">
        <v>12917</v>
      </c>
      <c r="D12025" s="124" t="s">
        <v>12918</v>
      </c>
      <c r="E12025" s="118" t="s">
        <v>48</v>
      </c>
      <c r="F12025" s="124" t="s">
        <v>35249</v>
      </c>
      <c r="G12025" s="118" t="s">
        <v>2</v>
      </c>
      <c r="H12025" s="137">
        <v>41337</v>
      </c>
      <c r="I12025" s="119">
        <v>0.56000000000000005</v>
      </c>
      <c r="J12025" s="129"/>
      <c r="K12025" s="129"/>
      <c r="L12025" s="129">
        <v>0</v>
      </c>
      <c r="M12025" s="134" t="s">
        <v>25225</v>
      </c>
    </row>
    <row r="12026" spans="1:13" hidden="1" x14ac:dyDescent="0.25">
      <c r="A12026" s="128"/>
      <c r="B12026" s="2"/>
      <c r="C12026" s="139" t="s">
        <v>12919</v>
      </c>
      <c r="D12026" s="124" t="s">
        <v>12920</v>
      </c>
      <c r="E12026" s="118" t="s">
        <v>48</v>
      </c>
      <c r="F12026" s="124" t="s">
        <v>35249</v>
      </c>
      <c r="G12026" s="118" t="s">
        <v>2</v>
      </c>
      <c r="H12026" s="137">
        <v>43229</v>
      </c>
      <c r="I12026" s="119">
        <v>1</v>
      </c>
      <c r="J12026" s="129"/>
      <c r="K12026" s="129"/>
      <c r="L12026" s="129">
        <v>0</v>
      </c>
      <c r="M12026" s="134" t="s">
        <v>25226</v>
      </c>
    </row>
    <row r="12027" spans="1:13" hidden="1" x14ac:dyDescent="0.25">
      <c r="A12027" s="128"/>
      <c r="B12027" s="2"/>
      <c r="C12027" s="139" t="s">
        <v>12921</v>
      </c>
      <c r="D12027" s="124" t="s">
        <v>12922</v>
      </c>
      <c r="E12027" s="118" t="s">
        <v>48</v>
      </c>
      <c r="F12027" s="124" t="s">
        <v>35249</v>
      </c>
      <c r="G12027" s="118" t="s">
        <v>2</v>
      </c>
      <c r="H12027" s="137">
        <v>42690</v>
      </c>
      <c r="I12027" s="119">
        <v>0.32</v>
      </c>
      <c r="J12027" s="129"/>
      <c r="K12027" s="129"/>
      <c r="L12027" s="129">
        <v>0</v>
      </c>
      <c r="M12027" s="134" t="s">
        <v>28502</v>
      </c>
    </row>
    <row r="12028" spans="1:13" hidden="1" x14ac:dyDescent="0.25">
      <c r="A12028" s="128"/>
      <c r="B12028" s="2"/>
      <c r="C12028" s="139" t="s">
        <v>12923</v>
      </c>
      <c r="D12028" s="124" t="s">
        <v>12924</v>
      </c>
      <c r="E12028" s="118" t="s">
        <v>48</v>
      </c>
      <c r="F12028" s="124" t="s">
        <v>35249</v>
      </c>
      <c r="G12028" s="118" t="s">
        <v>34659</v>
      </c>
      <c r="H12028" s="137">
        <v>41339</v>
      </c>
      <c r="I12028" s="119">
        <v>0.28000000000000003</v>
      </c>
      <c r="J12028" s="129"/>
      <c r="K12028" s="129"/>
      <c r="L12028" s="129">
        <v>0</v>
      </c>
      <c r="M12028" s="134" t="s">
        <v>28229</v>
      </c>
    </row>
    <row r="12029" spans="1:13" hidden="1" x14ac:dyDescent="0.25">
      <c r="A12029" s="128"/>
      <c r="B12029" s="2"/>
      <c r="C12029" s="139" t="s">
        <v>12925</v>
      </c>
      <c r="D12029" s="124" t="s">
        <v>12926</v>
      </c>
      <c r="E12029" s="118" t="s">
        <v>48</v>
      </c>
      <c r="F12029" s="124" t="s">
        <v>35249</v>
      </c>
      <c r="G12029" s="118" t="s">
        <v>34659</v>
      </c>
      <c r="H12029" s="137">
        <v>41339</v>
      </c>
      <c r="I12029" s="119">
        <v>1.67</v>
      </c>
      <c r="J12029" s="129"/>
      <c r="K12029" s="129"/>
      <c r="L12029" s="129">
        <v>0</v>
      </c>
      <c r="M12029" s="134"/>
    </row>
    <row r="12030" spans="1:13" hidden="1" x14ac:dyDescent="0.25">
      <c r="A12030" s="128"/>
      <c r="B12030" s="2"/>
      <c r="C12030" s="139" t="s">
        <v>12927</v>
      </c>
      <c r="D12030" s="124" t="s">
        <v>12928</v>
      </c>
      <c r="E12030" s="118" t="s">
        <v>48</v>
      </c>
      <c r="F12030" s="124" t="s">
        <v>35249</v>
      </c>
      <c r="G12030" s="118" t="s">
        <v>34659</v>
      </c>
      <c r="H12030" s="137">
        <v>42041</v>
      </c>
      <c r="I12030" s="119">
        <v>285</v>
      </c>
      <c r="J12030" s="129"/>
      <c r="K12030" s="129"/>
      <c r="L12030" s="129">
        <v>0</v>
      </c>
      <c r="M12030" s="134"/>
    </row>
    <row r="12031" spans="1:13" hidden="1" x14ac:dyDescent="0.25">
      <c r="A12031" s="128"/>
      <c r="B12031" s="2"/>
      <c r="C12031" s="139" t="s">
        <v>12929</v>
      </c>
      <c r="D12031" s="124" t="s">
        <v>12930</v>
      </c>
      <c r="E12031" s="118" t="s">
        <v>48</v>
      </c>
      <c r="F12031" s="124" t="s">
        <v>35249</v>
      </c>
      <c r="G12031" s="118" t="s">
        <v>2</v>
      </c>
      <c r="H12031" s="137">
        <v>42093</v>
      </c>
      <c r="I12031" s="119">
        <v>371.2</v>
      </c>
      <c r="J12031" s="129"/>
      <c r="K12031" s="129"/>
      <c r="L12031" s="129">
        <v>0</v>
      </c>
      <c r="M12031" s="134"/>
    </row>
    <row r="12032" spans="1:13" hidden="1" x14ac:dyDescent="0.25">
      <c r="A12032" s="128"/>
      <c r="B12032" s="2"/>
      <c r="C12032" s="139" t="s">
        <v>12931</v>
      </c>
      <c r="D12032" s="124" t="s">
        <v>12932</v>
      </c>
      <c r="E12032" s="118" t="s">
        <v>48</v>
      </c>
      <c r="F12032" s="124" t="s">
        <v>35249</v>
      </c>
      <c r="G12032" s="118" t="s">
        <v>58</v>
      </c>
      <c r="H12032" s="137">
        <v>42107</v>
      </c>
      <c r="I12032" s="119">
        <v>96</v>
      </c>
      <c r="J12032" s="129"/>
      <c r="K12032" s="129"/>
      <c r="L12032" s="129">
        <v>0</v>
      </c>
      <c r="M12032" s="134"/>
    </row>
    <row r="12033" spans="1:13" hidden="1" x14ac:dyDescent="0.25">
      <c r="A12033" s="128"/>
      <c r="B12033" s="2"/>
      <c r="C12033" s="139" t="s">
        <v>12933</v>
      </c>
      <c r="D12033" s="124" t="s">
        <v>12934</v>
      </c>
      <c r="E12033" s="118" t="s">
        <v>48</v>
      </c>
      <c r="F12033" s="124" t="s">
        <v>35249</v>
      </c>
      <c r="G12033" s="118" t="s">
        <v>34659</v>
      </c>
      <c r="H12033" s="137">
        <v>41508</v>
      </c>
      <c r="I12033" s="119">
        <v>182.38</v>
      </c>
      <c r="J12033" s="129"/>
      <c r="K12033" s="129"/>
      <c r="L12033" s="129">
        <v>0</v>
      </c>
      <c r="M12033" s="134" t="s">
        <v>25227</v>
      </c>
    </row>
    <row r="12034" spans="1:13" hidden="1" x14ac:dyDescent="0.25">
      <c r="A12034" s="128"/>
      <c r="B12034" s="2"/>
      <c r="C12034" s="139" t="s">
        <v>28002</v>
      </c>
      <c r="D12034" s="124" t="s">
        <v>28003</v>
      </c>
      <c r="E12034" s="118" t="s">
        <v>48</v>
      </c>
      <c r="F12034" s="124" t="s">
        <v>35249</v>
      </c>
      <c r="G12034" s="118" t="s">
        <v>34659</v>
      </c>
      <c r="H12034" s="137"/>
      <c r="I12034" s="119"/>
      <c r="J12034" s="129"/>
      <c r="K12034" s="129"/>
      <c r="L12034" s="129">
        <v>0</v>
      </c>
      <c r="M12034" s="134" t="s">
        <v>25228</v>
      </c>
    </row>
    <row r="12035" spans="1:13" hidden="1" x14ac:dyDescent="0.25">
      <c r="A12035" s="128"/>
      <c r="B12035" s="2"/>
      <c r="C12035" s="139" t="s">
        <v>12935</v>
      </c>
      <c r="D12035" s="124" t="s">
        <v>12936</v>
      </c>
      <c r="E12035" s="118" t="s">
        <v>48</v>
      </c>
      <c r="F12035" s="124" t="s">
        <v>35249</v>
      </c>
      <c r="G12035" s="118" t="s">
        <v>34659</v>
      </c>
      <c r="H12035" s="137">
        <v>46073</v>
      </c>
      <c r="I12035" s="119">
        <v>159.47999999999999</v>
      </c>
      <c r="J12035" s="129"/>
      <c r="K12035" s="129"/>
      <c r="L12035" s="129">
        <v>0</v>
      </c>
      <c r="M12035" s="134" t="s">
        <v>25229</v>
      </c>
    </row>
    <row r="12036" spans="1:13" hidden="1" x14ac:dyDescent="0.25">
      <c r="A12036" s="128"/>
      <c r="B12036" s="2"/>
      <c r="C12036" s="139" t="s">
        <v>30942</v>
      </c>
      <c r="D12036" s="124" t="s">
        <v>30943</v>
      </c>
      <c r="E12036" s="118" t="s">
        <v>48</v>
      </c>
      <c r="F12036" s="124" t="s">
        <v>35249</v>
      </c>
      <c r="G12036" s="118" t="s">
        <v>2</v>
      </c>
      <c r="H12036" s="137"/>
      <c r="I12036" s="119"/>
      <c r="J12036" s="129"/>
      <c r="K12036" s="129"/>
      <c r="L12036" s="129">
        <v>0</v>
      </c>
      <c r="M12036" s="134" t="s">
        <v>25230</v>
      </c>
    </row>
    <row r="12037" spans="1:13" hidden="1" x14ac:dyDescent="0.25">
      <c r="A12037" s="128"/>
      <c r="B12037" s="2"/>
      <c r="C12037" s="139" t="s">
        <v>28315</v>
      </c>
      <c r="D12037" s="124" t="s">
        <v>28316</v>
      </c>
      <c r="E12037" s="118" t="s">
        <v>48</v>
      </c>
      <c r="F12037" s="124" t="s">
        <v>35249</v>
      </c>
      <c r="G12037" s="118" t="s">
        <v>34659</v>
      </c>
      <c r="H12037" s="137"/>
      <c r="I12037" s="119"/>
      <c r="J12037" s="129"/>
      <c r="K12037" s="129"/>
      <c r="L12037" s="129">
        <v>0</v>
      </c>
      <c r="M12037" s="134" t="s">
        <v>25231</v>
      </c>
    </row>
    <row r="12038" spans="1:13" hidden="1" x14ac:dyDescent="0.25">
      <c r="A12038" s="128"/>
      <c r="B12038" s="2"/>
      <c r="C12038" s="139" t="s">
        <v>12937</v>
      </c>
      <c r="D12038" s="124" t="s">
        <v>12938</v>
      </c>
      <c r="E12038" s="118" t="s">
        <v>48</v>
      </c>
      <c r="F12038" s="124" t="s">
        <v>35249</v>
      </c>
      <c r="G12038" s="118" t="s">
        <v>34659</v>
      </c>
      <c r="H12038" s="137">
        <v>44169</v>
      </c>
      <c r="I12038" s="119">
        <v>270</v>
      </c>
      <c r="J12038" s="129"/>
      <c r="K12038" s="129"/>
      <c r="L12038" s="129">
        <v>0</v>
      </c>
      <c r="M12038" s="134" t="s">
        <v>25232</v>
      </c>
    </row>
    <row r="12039" spans="1:13" hidden="1" x14ac:dyDescent="0.25">
      <c r="A12039" s="128"/>
      <c r="B12039" s="2"/>
      <c r="C12039" s="139" t="s">
        <v>12939</v>
      </c>
      <c r="D12039" s="124" t="s">
        <v>12940</v>
      </c>
      <c r="E12039" s="118" t="s">
        <v>48</v>
      </c>
      <c r="F12039" s="124" t="s">
        <v>35249</v>
      </c>
      <c r="G12039" s="118" t="s">
        <v>2</v>
      </c>
      <c r="H12039" s="137">
        <v>43635</v>
      </c>
      <c r="I12039" s="119">
        <v>4.8</v>
      </c>
      <c r="J12039" s="129"/>
      <c r="K12039" s="129"/>
      <c r="L12039" s="129">
        <v>0</v>
      </c>
      <c r="M12039" s="134" t="s">
        <v>25233</v>
      </c>
    </row>
    <row r="12040" spans="1:13" hidden="1" x14ac:dyDescent="0.25">
      <c r="A12040" s="128"/>
      <c r="B12040" s="2"/>
      <c r="C12040" s="139" t="s">
        <v>33649</v>
      </c>
      <c r="D12040" s="124" t="s">
        <v>33650</v>
      </c>
      <c r="E12040" s="118" t="s">
        <v>48</v>
      </c>
      <c r="F12040" s="124" t="s">
        <v>35249</v>
      </c>
      <c r="G12040" s="118" t="s">
        <v>34659</v>
      </c>
      <c r="H12040" s="137"/>
      <c r="I12040" s="119"/>
      <c r="J12040" s="129"/>
      <c r="K12040" s="129"/>
      <c r="L12040" s="129">
        <v>0</v>
      </c>
      <c r="M12040" s="134" t="s">
        <v>25234</v>
      </c>
    </row>
    <row r="12041" spans="1:13" hidden="1" x14ac:dyDescent="0.25">
      <c r="A12041" s="128"/>
      <c r="B12041" s="2"/>
      <c r="C12041" s="139" t="s">
        <v>31680</v>
      </c>
      <c r="D12041" s="124" t="s">
        <v>31681</v>
      </c>
      <c r="E12041" s="118" t="s">
        <v>48</v>
      </c>
      <c r="F12041" s="124" t="s">
        <v>35249</v>
      </c>
      <c r="G12041" s="118" t="s">
        <v>34659</v>
      </c>
      <c r="H12041" s="137"/>
      <c r="I12041" s="119"/>
      <c r="J12041" s="129"/>
      <c r="K12041" s="129"/>
      <c r="L12041" s="129">
        <v>0</v>
      </c>
      <c r="M12041" s="134" t="s">
        <v>25235</v>
      </c>
    </row>
    <row r="12042" spans="1:13" hidden="1" x14ac:dyDescent="0.25">
      <c r="A12042" s="128"/>
      <c r="B12042" s="2"/>
      <c r="C12042" s="139" t="s">
        <v>12941</v>
      </c>
      <c r="D12042" s="124" t="s">
        <v>12942</v>
      </c>
      <c r="E12042" s="118" t="s">
        <v>48</v>
      </c>
      <c r="F12042" s="124" t="s">
        <v>35249</v>
      </c>
      <c r="G12042" s="118" t="s">
        <v>2</v>
      </c>
      <c r="H12042" s="137">
        <v>43222</v>
      </c>
      <c r="I12042" s="119">
        <v>18000</v>
      </c>
      <c r="J12042" s="129"/>
      <c r="K12042" s="129"/>
      <c r="L12042" s="129">
        <v>0</v>
      </c>
      <c r="M12042" s="134"/>
    </row>
    <row r="12043" spans="1:13" hidden="1" x14ac:dyDescent="0.25">
      <c r="A12043" s="128"/>
      <c r="B12043" s="2"/>
      <c r="C12043" s="139" t="s">
        <v>12943</v>
      </c>
      <c r="D12043" s="124" t="s">
        <v>12944</v>
      </c>
      <c r="E12043" s="118" t="s">
        <v>48</v>
      </c>
      <c r="F12043" s="124" t="s">
        <v>35249</v>
      </c>
      <c r="G12043" s="118" t="s">
        <v>2</v>
      </c>
      <c r="H12043" s="137">
        <v>43223</v>
      </c>
      <c r="I12043" s="119">
        <v>4750.2</v>
      </c>
      <c r="J12043" s="129"/>
      <c r="K12043" s="129"/>
      <c r="L12043" s="129">
        <v>0</v>
      </c>
      <c r="M12043" s="134" t="s">
        <v>25236</v>
      </c>
    </row>
    <row r="12044" spans="1:13" hidden="1" x14ac:dyDescent="0.25">
      <c r="A12044" s="128"/>
      <c r="B12044" s="2"/>
      <c r="C12044" s="139" t="s">
        <v>12945</v>
      </c>
      <c r="D12044" s="124" t="s">
        <v>12946</v>
      </c>
      <c r="E12044" s="118" t="s">
        <v>48</v>
      </c>
      <c r="F12044" s="124" t="s">
        <v>35249</v>
      </c>
      <c r="G12044" s="118" t="s">
        <v>2</v>
      </c>
      <c r="H12044" s="137">
        <v>41443</v>
      </c>
      <c r="I12044" s="119">
        <v>138.6</v>
      </c>
      <c r="J12044" s="129"/>
      <c r="K12044" s="129"/>
      <c r="L12044" s="129">
        <v>0</v>
      </c>
      <c r="M12044" s="134" t="s">
        <v>25237</v>
      </c>
    </row>
    <row r="12045" spans="1:13" hidden="1" x14ac:dyDescent="0.25">
      <c r="A12045" s="128"/>
      <c r="B12045" s="2"/>
      <c r="C12045" s="139" t="s">
        <v>12947</v>
      </c>
      <c r="D12045" s="124" t="s">
        <v>12948</v>
      </c>
      <c r="E12045" s="118" t="s">
        <v>48</v>
      </c>
      <c r="F12045" s="124" t="s">
        <v>35249</v>
      </c>
      <c r="G12045" s="118" t="s">
        <v>2</v>
      </c>
      <c r="H12045" s="137">
        <v>42319</v>
      </c>
      <c r="I12045" s="119">
        <v>134.19999999999999</v>
      </c>
      <c r="J12045" s="129"/>
      <c r="K12045" s="129"/>
      <c r="L12045" s="129">
        <v>0</v>
      </c>
      <c r="M12045" s="134" t="s">
        <v>25238</v>
      </c>
    </row>
    <row r="12046" spans="1:13" hidden="1" x14ac:dyDescent="0.25">
      <c r="A12046" s="128"/>
      <c r="B12046" s="2"/>
      <c r="C12046" s="139" t="s">
        <v>12949</v>
      </c>
      <c r="D12046" s="124" t="s">
        <v>12950</v>
      </c>
      <c r="E12046" s="118" t="s">
        <v>48</v>
      </c>
      <c r="F12046" s="124" t="s">
        <v>35249</v>
      </c>
      <c r="G12046" s="118" t="s">
        <v>2</v>
      </c>
      <c r="H12046" s="137">
        <v>41941</v>
      </c>
      <c r="I12046" s="119">
        <v>366.18</v>
      </c>
      <c r="J12046" s="129"/>
      <c r="K12046" s="129"/>
      <c r="L12046" s="129">
        <v>0</v>
      </c>
      <c r="M12046" s="134" t="s">
        <v>25239</v>
      </c>
    </row>
    <row r="12047" spans="1:13" hidden="1" x14ac:dyDescent="0.25">
      <c r="A12047" s="128"/>
      <c r="B12047" s="2"/>
      <c r="C12047" s="139" t="s">
        <v>12951</v>
      </c>
      <c r="D12047" s="124" t="s">
        <v>12952</v>
      </c>
      <c r="E12047" s="118" t="s">
        <v>48</v>
      </c>
      <c r="F12047" s="124" t="s">
        <v>35249</v>
      </c>
      <c r="G12047" s="118" t="s">
        <v>2</v>
      </c>
      <c r="H12047" s="137">
        <v>41366</v>
      </c>
      <c r="I12047" s="119">
        <v>275</v>
      </c>
      <c r="J12047" s="129"/>
      <c r="K12047" s="129"/>
      <c r="L12047" s="129">
        <v>0</v>
      </c>
      <c r="M12047" s="134" t="s">
        <v>30208</v>
      </c>
    </row>
    <row r="12048" spans="1:13" hidden="1" x14ac:dyDescent="0.25">
      <c r="A12048" s="128"/>
      <c r="B12048" s="2"/>
      <c r="C12048" s="139" t="s">
        <v>12953</v>
      </c>
      <c r="D12048" s="124" t="s">
        <v>12954</v>
      </c>
      <c r="E12048" s="118" t="s">
        <v>48</v>
      </c>
      <c r="F12048" s="124" t="s">
        <v>35249</v>
      </c>
      <c r="G12048" s="118" t="s">
        <v>2</v>
      </c>
      <c r="H12048" s="137">
        <v>43705</v>
      </c>
      <c r="I12048" s="119">
        <v>669.53</v>
      </c>
      <c r="J12048" s="129"/>
      <c r="K12048" s="129"/>
      <c r="L12048" s="129">
        <v>0</v>
      </c>
      <c r="M12048" s="134"/>
    </row>
    <row r="12049" spans="1:13" hidden="1" x14ac:dyDescent="0.25">
      <c r="A12049" s="128"/>
      <c r="B12049" s="2"/>
      <c r="C12049" s="139" t="s">
        <v>12955</v>
      </c>
      <c r="D12049" s="124" t="s">
        <v>12956</v>
      </c>
      <c r="E12049" s="118" t="s">
        <v>48</v>
      </c>
      <c r="F12049" s="124" t="s">
        <v>35249</v>
      </c>
      <c r="G12049" s="118" t="s">
        <v>2</v>
      </c>
      <c r="H12049" s="137"/>
      <c r="I12049" s="119"/>
      <c r="J12049" s="129"/>
      <c r="K12049" s="129"/>
      <c r="L12049" s="129">
        <v>0</v>
      </c>
      <c r="M12049" s="134"/>
    </row>
    <row r="12050" spans="1:13" hidden="1" x14ac:dyDescent="0.25">
      <c r="A12050" s="128"/>
      <c r="B12050" s="2"/>
      <c r="C12050" s="139" t="s">
        <v>18191</v>
      </c>
      <c r="D12050" s="124" t="s">
        <v>33538</v>
      </c>
      <c r="E12050" s="118" t="s">
        <v>48</v>
      </c>
      <c r="F12050" s="124" t="s">
        <v>35249</v>
      </c>
      <c r="G12050" s="118" t="s">
        <v>2</v>
      </c>
      <c r="H12050" s="137">
        <v>46121</v>
      </c>
      <c r="I12050" s="119">
        <v>760.28</v>
      </c>
      <c r="J12050" s="129"/>
      <c r="K12050" s="129"/>
      <c r="L12050" s="129">
        <v>0</v>
      </c>
      <c r="M12050" s="134"/>
    </row>
    <row r="12051" spans="1:13" hidden="1" x14ac:dyDescent="0.25">
      <c r="A12051" s="128"/>
      <c r="B12051" s="2"/>
      <c r="C12051" s="139" t="s">
        <v>32169</v>
      </c>
      <c r="D12051" s="124" t="s">
        <v>32170</v>
      </c>
      <c r="E12051" s="118" t="s">
        <v>48</v>
      </c>
      <c r="F12051" s="124" t="s">
        <v>35249</v>
      </c>
      <c r="G12051" s="118" t="s">
        <v>2</v>
      </c>
      <c r="H12051" s="137"/>
      <c r="I12051" s="119"/>
      <c r="J12051" s="129"/>
      <c r="K12051" s="129"/>
      <c r="L12051" s="129">
        <v>0</v>
      </c>
      <c r="M12051" s="134"/>
    </row>
    <row r="12052" spans="1:13" hidden="1" x14ac:dyDescent="0.25">
      <c r="A12052" s="128"/>
      <c r="B12052" s="2"/>
      <c r="C12052" s="139" t="s">
        <v>12957</v>
      </c>
      <c r="D12052" s="124" t="s">
        <v>12958</v>
      </c>
      <c r="E12052" s="118" t="s">
        <v>48</v>
      </c>
      <c r="F12052" s="124" t="s">
        <v>35249</v>
      </c>
      <c r="G12052" s="118" t="s">
        <v>2</v>
      </c>
      <c r="H12052" s="137">
        <v>46020</v>
      </c>
      <c r="I12052" s="119">
        <v>483</v>
      </c>
      <c r="J12052" s="129"/>
      <c r="K12052" s="129"/>
      <c r="L12052" s="129">
        <v>0</v>
      </c>
      <c r="M12052" s="134"/>
    </row>
    <row r="12053" spans="1:13" hidden="1" x14ac:dyDescent="0.25">
      <c r="A12053" s="128"/>
      <c r="B12053" s="2"/>
      <c r="C12053" s="139" t="s">
        <v>12959</v>
      </c>
      <c r="D12053" s="124" t="s">
        <v>12960</v>
      </c>
      <c r="E12053" s="118" t="s">
        <v>48</v>
      </c>
      <c r="F12053" s="124" t="s">
        <v>35249</v>
      </c>
      <c r="G12053" s="118" t="s">
        <v>2</v>
      </c>
      <c r="H12053" s="137">
        <v>43684</v>
      </c>
      <c r="I12053" s="119">
        <v>419.13</v>
      </c>
      <c r="J12053" s="129"/>
      <c r="K12053" s="129"/>
      <c r="L12053" s="129">
        <v>0</v>
      </c>
      <c r="M12053" s="134"/>
    </row>
    <row r="12054" spans="1:13" hidden="1" x14ac:dyDescent="0.25">
      <c r="A12054" s="128"/>
      <c r="B12054" s="2"/>
      <c r="C12054" s="139" t="s">
        <v>12961</v>
      </c>
      <c r="D12054" s="124" t="s">
        <v>12962</v>
      </c>
      <c r="E12054" s="118" t="s">
        <v>48</v>
      </c>
      <c r="F12054" s="124" t="s">
        <v>35249</v>
      </c>
      <c r="G12054" s="118" t="s">
        <v>2</v>
      </c>
      <c r="H12054" s="137">
        <v>43860</v>
      </c>
      <c r="I12054" s="119">
        <v>91.14</v>
      </c>
      <c r="J12054" s="129"/>
      <c r="K12054" s="129"/>
      <c r="L12054" s="129">
        <v>0</v>
      </c>
      <c r="M12054" s="134" t="s">
        <v>33012</v>
      </c>
    </row>
    <row r="12055" spans="1:13" hidden="1" x14ac:dyDescent="0.25">
      <c r="A12055" s="128"/>
      <c r="B12055" s="2"/>
      <c r="C12055" s="139" t="s">
        <v>34383</v>
      </c>
      <c r="D12055" s="124" t="s">
        <v>34384</v>
      </c>
      <c r="E12055" s="118" t="s">
        <v>48</v>
      </c>
      <c r="F12055" s="124" t="s">
        <v>35249</v>
      </c>
      <c r="G12055" s="118" t="s">
        <v>2</v>
      </c>
      <c r="H12055" s="137">
        <v>46104</v>
      </c>
      <c r="I12055" s="119">
        <v>464.56</v>
      </c>
      <c r="J12055" s="129"/>
      <c r="K12055" s="129"/>
      <c r="L12055" s="129">
        <v>0</v>
      </c>
      <c r="M12055" s="134" t="s">
        <v>25240</v>
      </c>
    </row>
    <row r="12056" spans="1:13" hidden="1" x14ac:dyDescent="0.25">
      <c r="A12056" s="128"/>
      <c r="B12056" s="2"/>
      <c r="C12056" s="139" t="s">
        <v>30924</v>
      </c>
      <c r="D12056" s="124" t="s">
        <v>30925</v>
      </c>
      <c r="E12056" s="118" t="s">
        <v>48</v>
      </c>
      <c r="F12056" s="124" t="s">
        <v>35249</v>
      </c>
      <c r="G12056" s="118" t="s">
        <v>2</v>
      </c>
      <c r="H12056" s="137">
        <v>45203</v>
      </c>
      <c r="I12056" s="119">
        <v>450.36</v>
      </c>
      <c r="J12056" s="129"/>
      <c r="K12056" s="129"/>
      <c r="L12056" s="129">
        <v>0</v>
      </c>
      <c r="M12056" s="134" t="s">
        <v>25241</v>
      </c>
    </row>
    <row r="12057" spans="1:13" hidden="1" x14ac:dyDescent="0.25">
      <c r="A12057" s="128"/>
      <c r="B12057" s="2"/>
      <c r="C12057" s="139" t="s">
        <v>12963</v>
      </c>
      <c r="D12057" s="124" t="s">
        <v>12964</v>
      </c>
      <c r="E12057" s="118" t="s">
        <v>48</v>
      </c>
      <c r="F12057" s="124" t="s">
        <v>35249</v>
      </c>
      <c r="G12057" s="118" t="s">
        <v>2</v>
      </c>
      <c r="H12057" s="137">
        <v>43865</v>
      </c>
      <c r="I12057" s="119">
        <v>225</v>
      </c>
      <c r="J12057" s="129"/>
      <c r="K12057" s="129"/>
      <c r="L12057" s="129">
        <v>0</v>
      </c>
      <c r="M12057" s="134" t="s">
        <v>29039</v>
      </c>
    </row>
    <row r="12058" spans="1:13" hidden="1" x14ac:dyDescent="0.25">
      <c r="A12058" s="128"/>
      <c r="B12058" s="2"/>
      <c r="C12058" s="139" t="s">
        <v>31482</v>
      </c>
      <c r="D12058" s="124" t="s">
        <v>31483</v>
      </c>
      <c r="E12058" s="118" t="s">
        <v>48</v>
      </c>
      <c r="F12058" s="124" t="s">
        <v>35249</v>
      </c>
      <c r="G12058" s="118" t="s">
        <v>2</v>
      </c>
      <c r="H12058" s="137"/>
      <c r="I12058" s="119"/>
      <c r="J12058" s="129"/>
      <c r="K12058" s="129"/>
      <c r="L12058" s="129">
        <v>0</v>
      </c>
      <c r="M12058" s="134" t="s">
        <v>25242</v>
      </c>
    </row>
    <row r="12059" spans="1:13" hidden="1" x14ac:dyDescent="0.25">
      <c r="A12059" s="128"/>
      <c r="B12059" s="2"/>
      <c r="C12059" s="139" t="s">
        <v>12965</v>
      </c>
      <c r="D12059" s="124" t="s">
        <v>12966</v>
      </c>
      <c r="E12059" s="118" t="s">
        <v>48</v>
      </c>
      <c r="F12059" s="124" t="s">
        <v>35249</v>
      </c>
      <c r="G12059" s="118" t="s">
        <v>2</v>
      </c>
      <c r="H12059" s="137">
        <v>42332</v>
      </c>
      <c r="I12059" s="119">
        <v>575</v>
      </c>
      <c r="J12059" s="129"/>
      <c r="K12059" s="129"/>
      <c r="L12059" s="129">
        <v>0</v>
      </c>
      <c r="M12059" s="134" t="s">
        <v>25243</v>
      </c>
    </row>
    <row r="12060" spans="1:13" hidden="1" x14ac:dyDescent="0.25">
      <c r="A12060" s="128"/>
      <c r="B12060" s="2"/>
      <c r="C12060" s="139" t="s">
        <v>12967</v>
      </c>
      <c r="D12060" s="124" t="s">
        <v>12968</v>
      </c>
      <c r="E12060" s="118" t="s">
        <v>48</v>
      </c>
      <c r="F12060" s="124" t="s">
        <v>35249</v>
      </c>
      <c r="G12060" s="118" t="s">
        <v>2</v>
      </c>
      <c r="H12060" s="137">
        <v>40413</v>
      </c>
      <c r="I12060" s="119">
        <v>311.5</v>
      </c>
      <c r="J12060" s="129"/>
      <c r="K12060" s="129"/>
      <c r="L12060" s="129">
        <v>0</v>
      </c>
      <c r="M12060" s="134" t="s">
        <v>25244</v>
      </c>
    </row>
    <row r="12061" spans="1:13" hidden="1" x14ac:dyDescent="0.25">
      <c r="A12061" s="128"/>
      <c r="B12061" s="2"/>
      <c r="C12061" s="139" t="s">
        <v>12969</v>
      </c>
      <c r="D12061" s="124" t="s">
        <v>12970</v>
      </c>
      <c r="E12061" s="118" t="s">
        <v>48</v>
      </c>
      <c r="F12061" s="124" t="s">
        <v>35249</v>
      </c>
      <c r="G12061" s="118" t="s">
        <v>2</v>
      </c>
      <c r="H12061" s="137">
        <v>40413</v>
      </c>
      <c r="I12061" s="119">
        <v>300</v>
      </c>
      <c r="J12061" s="129"/>
      <c r="K12061" s="129"/>
      <c r="L12061" s="129">
        <v>0</v>
      </c>
      <c r="M12061" s="134" t="s">
        <v>25245</v>
      </c>
    </row>
    <row r="12062" spans="1:13" hidden="1" x14ac:dyDescent="0.25">
      <c r="A12062" s="128"/>
      <c r="B12062" s="2"/>
      <c r="C12062" s="139" t="s">
        <v>12971</v>
      </c>
      <c r="D12062" s="124" t="s">
        <v>12972</v>
      </c>
      <c r="E12062" s="118" t="s">
        <v>48</v>
      </c>
      <c r="F12062" s="124" t="s">
        <v>35249</v>
      </c>
      <c r="G12062" s="118" t="s">
        <v>2</v>
      </c>
      <c r="H12062" s="137">
        <v>40413</v>
      </c>
      <c r="I12062" s="119">
        <v>300</v>
      </c>
      <c r="J12062" s="129"/>
      <c r="K12062" s="129"/>
      <c r="L12062" s="129">
        <v>0</v>
      </c>
      <c r="M12062" s="134" t="s">
        <v>27928</v>
      </c>
    </row>
    <row r="12063" spans="1:13" hidden="1" x14ac:dyDescent="0.25">
      <c r="A12063" s="128"/>
      <c r="B12063" s="2"/>
      <c r="C12063" s="139" t="s">
        <v>28258</v>
      </c>
      <c r="D12063" s="124" t="s">
        <v>28259</v>
      </c>
      <c r="E12063" s="118" t="s">
        <v>48</v>
      </c>
      <c r="F12063" s="124" t="s">
        <v>35249</v>
      </c>
      <c r="G12063" s="118" t="s">
        <v>2</v>
      </c>
      <c r="H12063" s="137">
        <v>45370</v>
      </c>
      <c r="I12063" s="119">
        <v>1815</v>
      </c>
      <c r="J12063" s="129"/>
      <c r="K12063" s="129"/>
      <c r="L12063" s="129">
        <v>0</v>
      </c>
      <c r="M12063" s="134"/>
    </row>
    <row r="12064" spans="1:13" hidden="1" x14ac:dyDescent="0.25">
      <c r="A12064" s="128"/>
      <c r="B12064" s="2"/>
      <c r="C12064" s="139" t="s">
        <v>28650</v>
      </c>
      <c r="D12064" s="124" t="s">
        <v>28651</v>
      </c>
      <c r="E12064" s="118" t="s">
        <v>48</v>
      </c>
      <c r="F12064" s="124" t="s">
        <v>35249</v>
      </c>
      <c r="G12064" s="118" t="s">
        <v>2</v>
      </c>
      <c r="H12064" s="137">
        <v>45370</v>
      </c>
      <c r="I12064" s="119">
        <v>3600</v>
      </c>
      <c r="J12064" s="129"/>
      <c r="K12064" s="129"/>
      <c r="L12064" s="129">
        <v>0</v>
      </c>
      <c r="M12064" s="134" t="s">
        <v>25246</v>
      </c>
    </row>
    <row r="12065" spans="1:13" hidden="1" x14ac:dyDescent="0.25">
      <c r="A12065" s="128"/>
      <c r="B12065" s="2"/>
      <c r="C12065" s="139" t="s">
        <v>42278</v>
      </c>
      <c r="D12065" s="124" t="s">
        <v>42279</v>
      </c>
      <c r="E12065" s="118" t="s">
        <v>48</v>
      </c>
      <c r="F12065" s="124" t="s">
        <v>35249</v>
      </c>
      <c r="G12065" s="118" t="s">
        <v>2</v>
      </c>
      <c r="H12065" s="137"/>
      <c r="I12065" s="119"/>
      <c r="J12065" s="129"/>
      <c r="K12065" s="129"/>
      <c r="L12065" s="129">
        <v>0</v>
      </c>
      <c r="M12065" s="134" t="s">
        <v>25247</v>
      </c>
    </row>
    <row r="12066" spans="1:13" hidden="1" x14ac:dyDescent="0.25">
      <c r="A12066" s="128"/>
      <c r="B12066" s="2"/>
      <c r="C12066" s="139" t="s">
        <v>42280</v>
      </c>
      <c r="D12066" s="124" t="s">
        <v>42281</v>
      </c>
      <c r="E12066" s="118" t="s">
        <v>48</v>
      </c>
      <c r="F12066" s="124" t="s">
        <v>35249</v>
      </c>
      <c r="G12066" s="118" t="s">
        <v>2</v>
      </c>
      <c r="H12066" s="137"/>
      <c r="I12066" s="119"/>
      <c r="J12066" s="129"/>
      <c r="K12066" s="129"/>
      <c r="L12066" s="129">
        <v>0</v>
      </c>
      <c r="M12066" s="134" t="s">
        <v>25248</v>
      </c>
    </row>
    <row r="12067" spans="1:13" hidden="1" x14ac:dyDescent="0.25">
      <c r="A12067" s="128"/>
      <c r="B12067" s="2"/>
      <c r="C12067" s="139" t="s">
        <v>42282</v>
      </c>
      <c r="D12067" s="124" t="s">
        <v>42283</v>
      </c>
      <c r="E12067" s="118" t="s">
        <v>48</v>
      </c>
      <c r="F12067" s="124" t="s">
        <v>35249</v>
      </c>
      <c r="G12067" s="118" t="s">
        <v>2</v>
      </c>
      <c r="H12067" s="137"/>
      <c r="I12067" s="119"/>
      <c r="J12067" s="129"/>
      <c r="K12067" s="129"/>
      <c r="L12067" s="129">
        <v>0</v>
      </c>
      <c r="M12067" s="134" t="s">
        <v>25249</v>
      </c>
    </row>
    <row r="12068" spans="1:13" hidden="1" x14ac:dyDescent="0.25">
      <c r="A12068" s="128"/>
      <c r="B12068" s="2"/>
      <c r="C12068" s="139" t="s">
        <v>42284</v>
      </c>
      <c r="D12068" s="124" t="s">
        <v>42285</v>
      </c>
      <c r="E12068" s="118" t="s">
        <v>48</v>
      </c>
      <c r="F12068" s="124" t="s">
        <v>35249</v>
      </c>
      <c r="G12068" s="118" t="s">
        <v>2</v>
      </c>
      <c r="H12068" s="137"/>
      <c r="I12068" s="119"/>
      <c r="J12068" s="129"/>
      <c r="K12068" s="129"/>
      <c r="L12068" s="129">
        <v>0</v>
      </c>
      <c r="M12068" s="134" t="s">
        <v>25250</v>
      </c>
    </row>
    <row r="12069" spans="1:13" hidden="1" x14ac:dyDescent="0.25">
      <c r="A12069" s="128"/>
      <c r="B12069" s="2"/>
      <c r="C12069" s="139" t="s">
        <v>12973</v>
      </c>
      <c r="D12069" s="124" t="s">
        <v>12974</v>
      </c>
      <c r="E12069" s="118" t="s">
        <v>48</v>
      </c>
      <c r="F12069" s="124" t="s">
        <v>35249</v>
      </c>
      <c r="G12069" s="118" t="s">
        <v>2</v>
      </c>
      <c r="H12069" s="137">
        <v>40981</v>
      </c>
      <c r="I12069" s="119">
        <v>329</v>
      </c>
      <c r="J12069" s="129"/>
      <c r="K12069" s="129"/>
      <c r="L12069" s="129">
        <v>0</v>
      </c>
      <c r="M12069" s="134" t="s">
        <v>24658</v>
      </c>
    </row>
    <row r="12070" spans="1:13" hidden="1" x14ac:dyDescent="0.25">
      <c r="A12070" s="128"/>
      <c r="B12070" s="2"/>
      <c r="C12070" s="139" t="s">
        <v>31052</v>
      </c>
      <c r="D12070" s="124" t="s">
        <v>31053</v>
      </c>
      <c r="E12070" s="118" t="s">
        <v>48</v>
      </c>
      <c r="F12070" s="124" t="s">
        <v>35249</v>
      </c>
      <c r="G12070" s="118" t="s">
        <v>2</v>
      </c>
      <c r="H12070" s="137"/>
      <c r="I12070" s="119"/>
      <c r="J12070" s="129"/>
      <c r="K12070" s="129"/>
      <c r="L12070" s="129">
        <v>0</v>
      </c>
      <c r="M12070" s="134" t="s">
        <v>25251</v>
      </c>
    </row>
    <row r="12071" spans="1:13" hidden="1" x14ac:dyDescent="0.25">
      <c r="A12071" s="128"/>
      <c r="B12071" s="2"/>
      <c r="C12071" s="139" t="s">
        <v>12975</v>
      </c>
      <c r="D12071" s="124" t="s">
        <v>12976</v>
      </c>
      <c r="E12071" s="118" t="s">
        <v>48</v>
      </c>
      <c r="F12071" s="124" t="s">
        <v>35249</v>
      </c>
      <c r="G12071" s="118" t="s">
        <v>2</v>
      </c>
      <c r="H12071" s="137">
        <v>44497</v>
      </c>
      <c r="I12071" s="119">
        <v>162.9</v>
      </c>
      <c r="J12071" s="129"/>
      <c r="K12071" s="129"/>
      <c r="L12071" s="129">
        <v>0</v>
      </c>
      <c r="M12071" s="134" t="s">
        <v>25252</v>
      </c>
    </row>
    <row r="12072" spans="1:13" hidden="1" x14ac:dyDescent="0.25">
      <c r="A12072" s="128"/>
      <c r="B12072" s="2"/>
      <c r="C12072" s="139" t="s">
        <v>12977</v>
      </c>
      <c r="D12072" s="124" t="s">
        <v>12978</v>
      </c>
      <c r="E12072" s="118" t="s">
        <v>48</v>
      </c>
      <c r="F12072" s="124" t="s">
        <v>35249</v>
      </c>
      <c r="G12072" s="118" t="s">
        <v>2</v>
      </c>
      <c r="H12072" s="137"/>
      <c r="I12072" s="119"/>
      <c r="J12072" s="129"/>
      <c r="K12072" s="129"/>
      <c r="L12072" s="129">
        <v>0</v>
      </c>
      <c r="M12072" s="134" t="s">
        <v>25253</v>
      </c>
    </row>
    <row r="12073" spans="1:13" hidden="1" x14ac:dyDescent="0.25">
      <c r="A12073" s="128"/>
      <c r="B12073" s="2"/>
      <c r="C12073" s="139" t="s">
        <v>12979</v>
      </c>
      <c r="D12073" s="124" t="s">
        <v>12980</v>
      </c>
      <c r="E12073" s="118" t="s">
        <v>48</v>
      </c>
      <c r="F12073" s="124" t="s">
        <v>35249</v>
      </c>
      <c r="G12073" s="118" t="s">
        <v>2</v>
      </c>
      <c r="H12073" s="137">
        <v>43066</v>
      </c>
      <c r="I12073" s="119">
        <v>80</v>
      </c>
      <c r="J12073" s="129"/>
      <c r="K12073" s="129"/>
      <c r="L12073" s="129">
        <v>0</v>
      </c>
      <c r="M12073" s="134" t="s">
        <v>25254</v>
      </c>
    </row>
    <row r="12074" spans="1:13" hidden="1" x14ac:dyDescent="0.25">
      <c r="A12074" s="128"/>
      <c r="B12074" s="2"/>
      <c r="C12074" s="139" t="s">
        <v>12981</v>
      </c>
      <c r="D12074" s="124" t="s">
        <v>12982</v>
      </c>
      <c r="E12074" s="118" t="s">
        <v>48</v>
      </c>
      <c r="F12074" s="124" t="s">
        <v>35249</v>
      </c>
      <c r="G12074" s="118" t="s">
        <v>2</v>
      </c>
      <c r="H12074" s="137"/>
      <c r="I12074" s="119"/>
      <c r="J12074" s="129"/>
      <c r="K12074" s="129"/>
      <c r="L12074" s="129">
        <v>0</v>
      </c>
      <c r="M12074" s="134" t="s">
        <v>25255</v>
      </c>
    </row>
    <row r="12075" spans="1:13" hidden="1" x14ac:dyDescent="0.25">
      <c r="A12075" s="128"/>
      <c r="B12075" s="2"/>
      <c r="C12075" s="139" t="s">
        <v>12983</v>
      </c>
      <c r="D12075" s="124" t="s">
        <v>12984</v>
      </c>
      <c r="E12075" s="118" t="s">
        <v>48</v>
      </c>
      <c r="F12075" s="124" t="s">
        <v>35249</v>
      </c>
      <c r="G12075" s="118" t="s">
        <v>2</v>
      </c>
      <c r="H12075" s="137">
        <v>43066</v>
      </c>
      <c r="I12075" s="119">
        <v>140</v>
      </c>
      <c r="J12075" s="129"/>
      <c r="K12075" s="129"/>
      <c r="L12075" s="129">
        <v>0</v>
      </c>
      <c r="M12075" s="134" t="s">
        <v>25256</v>
      </c>
    </row>
    <row r="12076" spans="1:13" hidden="1" x14ac:dyDescent="0.25">
      <c r="A12076" s="128"/>
      <c r="B12076" s="2"/>
      <c r="C12076" s="139" t="s">
        <v>12985</v>
      </c>
      <c r="D12076" s="124" t="s">
        <v>12986</v>
      </c>
      <c r="E12076" s="118" t="s">
        <v>48</v>
      </c>
      <c r="F12076" s="124" t="s">
        <v>35249</v>
      </c>
      <c r="G12076" s="118" t="s">
        <v>2</v>
      </c>
      <c r="H12076" s="137">
        <v>45868</v>
      </c>
      <c r="I12076" s="119">
        <v>30.25</v>
      </c>
      <c r="J12076" s="129"/>
      <c r="K12076" s="129"/>
      <c r="L12076" s="129">
        <v>0</v>
      </c>
      <c r="M12076" s="134" t="s">
        <v>25257</v>
      </c>
    </row>
    <row r="12077" spans="1:13" hidden="1" x14ac:dyDescent="0.25">
      <c r="A12077" s="128"/>
      <c r="B12077" s="2"/>
      <c r="C12077" s="139" t="s">
        <v>12987</v>
      </c>
      <c r="D12077" s="124" t="s">
        <v>12988</v>
      </c>
      <c r="E12077" s="118" t="s">
        <v>48</v>
      </c>
      <c r="F12077" s="124" t="s">
        <v>35249</v>
      </c>
      <c r="G12077" s="118" t="s">
        <v>2</v>
      </c>
      <c r="H12077" s="137">
        <v>44082</v>
      </c>
      <c r="I12077" s="119">
        <v>23.5</v>
      </c>
      <c r="J12077" s="129"/>
      <c r="K12077" s="129"/>
      <c r="L12077" s="129">
        <v>0</v>
      </c>
      <c r="M12077" s="134" t="s">
        <v>25258</v>
      </c>
    </row>
    <row r="12078" spans="1:13" hidden="1" x14ac:dyDescent="0.25">
      <c r="A12078" s="128"/>
      <c r="B12078" s="2"/>
      <c r="C12078" s="139" t="s">
        <v>12989</v>
      </c>
      <c r="D12078" s="124" t="s">
        <v>12990</v>
      </c>
      <c r="E12078" s="118" t="s">
        <v>48</v>
      </c>
      <c r="F12078" s="124" t="s">
        <v>35249</v>
      </c>
      <c r="G12078" s="118" t="s">
        <v>2</v>
      </c>
      <c r="H12078" s="137">
        <v>42227</v>
      </c>
      <c r="I12078" s="119">
        <v>278</v>
      </c>
      <c r="J12078" s="129"/>
      <c r="K12078" s="129"/>
      <c r="L12078" s="129">
        <v>0</v>
      </c>
      <c r="M12078" s="134" t="s">
        <v>25259</v>
      </c>
    </row>
    <row r="12079" spans="1:13" hidden="1" x14ac:dyDescent="0.25">
      <c r="A12079" s="128"/>
      <c r="B12079" s="2"/>
      <c r="C12079" s="139" t="s">
        <v>12991</v>
      </c>
      <c r="D12079" s="124" t="s">
        <v>12992</v>
      </c>
      <c r="E12079" s="118" t="s">
        <v>48</v>
      </c>
      <c r="F12079" s="124" t="s">
        <v>35249</v>
      </c>
      <c r="G12079" s="118" t="s">
        <v>2</v>
      </c>
      <c r="H12079" s="137">
        <v>42227</v>
      </c>
      <c r="I12079" s="119">
        <v>110</v>
      </c>
      <c r="J12079" s="129"/>
      <c r="K12079" s="129"/>
      <c r="L12079" s="129">
        <v>0</v>
      </c>
      <c r="M12079" s="134" t="s">
        <v>25260</v>
      </c>
    </row>
    <row r="12080" spans="1:13" hidden="1" x14ac:dyDescent="0.25">
      <c r="A12080" s="128"/>
      <c r="B12080" s="2"/>
      <c r="C12080" s="139" t="s">
        <v>12993</v>
      </c>
      <c r="D12080" s="124" t="s">
        <v>12994</v>
      </c>
      <c r="E12080" s="118" t="s">
        <v>48</v>
      </c>
      <c r="F12080" s="124" t="s">
        <v>35249</v>
      </c>
      <c r="G12080" s="118" t="s">
        <v>2</v>
      </c>
      <c r="H12080" s="137">
        <v>43033</v>
      </c>
      <c r="I12080" s="119">
        <v>210</v>
      </c>
      <c r="J12080" s="129"/>
      <c r="K12080" s="129"/>
      <c r="L12080" s="129">
        <v>0</v>
      </c>
      <c r="M12080" s="134" t="s">
        <v>25261</v>
      </c>
    </row>
    <row r="12081" spans="1:13" hidden="1" x14ac:dyDescent="0.25">
      <c r="A12081" s="128"/>
      <c r="B12081" s="2"/>
      <c r="C12081" s="139" t="s">
        <v>12995</v>
      </c>
      <c r="D12081" s="124" t="s">
        <v>12996</v>
      </c>
      <c r="E12081" s="118" t="s">
        <v>48</v>
      </c>
      <c r="F12081" s="124" t="s">
        <v>35249</v>
      </c>
      <c r="G12081" s="118" t="s">
        <v>2</v>
      </c>
      <c r="H12081" s="137">
        <v>43614</v>
      </c>
      <c r="I12081" s="119">
        <v>56</v>
      </c>
      <c r="J12081" s="129"/>
      <c r="K12081" s="129"/>
      <c r="L12081" s="129">
        <v>0</v>
      </c>
      <c r="M12081" s="134" t="s">
        <v>25262</v>
      </c>
    </row>
    <row r="12082" spans="1:13" hidden="1" x14ac:dyDescent="0.25">
      <c r="A12082" s="128"/>
      <c r="B12082" s="2"/>
      <c r="C12082" s="139" t="s">
        <v>12997</v>
      </c>
      <c r="D12082" s="124" t="s">
        <v>12998</v>
      </c>
      <c r="E12082" s="118" t="s">
        <v>48</v>
      </c>
      <c r="F12082" s="124" t="s">
        <v>35249</v>
      </c>
      <c r="G12082" s="118" t="s">
        <v>2</v>
      </c>
      <c r="H12082" s="137">
        <v>44449</v>
      </c>
      <c r="I12082" s="119">
        <v>90.95</v>
      </c>
      <c r="J12082" s="129"/>
      <c r="K12082" s="129"/>
      <c r="L12082" s="129">
        <v>0</v>
      </c>
      <c r="M12082" s="134" t="s">
        <v>25263</v>
      </c>
    </row>
    <row r="12083" spans="1:13" hidden="1" x14ac:dyDescent="0.25">
      <c r="A12083" s="128"/>
      <c r="B12083" s="2"/>
      <c r="C12083" s="139" t="s">
        <v>12999</v>
      </c>
      <c r="D12083" s="124" t="s">
        <v>13000</v>
      </c>
      <c r="E12083" s="118" t="s">
        <v>48</v>
      </c>
      <c r="F12083" s="124" t="s">
        <v>35249</v>
      </c>
      <c r="G12083" s="118" t="s">
        <v>2</v>
      </c>
      <c r="H12083" s="137"/>
      <c r="I12083" s="119"/>
      <c r="J12083" s="129"/>
      <c r="K12083" s="129"/>
      <c r="L12083" s="129">
        <v>0</v>
      </c>
      <c r="M12083" s="134" t="s">
        <v>25264</v>
      </c>
    </row>
    <row r="12084" spans="1:13" hidden="1" x14ac:dyDescent="0.25">
      <c r="A12084" s="128"/>
      <c r="B12084" s="2"/>
      <c r="C12084" s="139" t="s">
        <v>13001</v>
      </c>
      <c r="D12084" s="124" t="s">
        <v>13002</v>
      </c>
      <c r="E12084" s="118" t="s">
        <v>48</v>
      </c>
      <c r="F12084" s="124" t="s">
        <v>35249</v>
      </c>
      <c r="G12084" s="118" t="s">
        <v>2</v>
      </c>
      <c r="H12084" s="137">
        <v>44482</v>
      </c>
      <c r="I12084" s="119">
        <v>65.16</v>
      </c>
      <c r="J12084" s="129"/>
      <c r="K12084" s="129"/>
      <c r="L12084" s="129">
        <v>0</v>
      </c>
      <c r="M12084" s="134" t="s">
        <v>25265</v>
      </c>
    </row>
    <row r="12085" spans="1:13" hidden="1" x14ac:dyDescent="0.25">
      <c r="A12085" s="128"/>
      <c r="B12085" s="2"/>
      <c r="C12085" s="139" t="s">
        <v>13003</v>
      </c>
      <c r="D12085" s="124" t="s">
        <v>13004</v>
      </c>
      <c r="E12085" s="118" t="s">
        <v>48</v>
      </c>
      <c r="F12085" s="124" t="s">
        <v>35249</v>
      </c>
      <c r="G12085" s="118" t="s">
        <v>2</v>
      </c>
      <c r="H12085" s="137"/>
      <c r="I12085" s="119"/>
      <c r="J12085" s="129"/>
      <c r="K12085" s="129"/>
      <c r="L12085" s="129">
        <v>0</v>
      </c>
      <c r="M12085" s="134" t="s">
        <v>25266</v>
      </c>
    </row>
    <row r="12086" spans="1:13" hidden="1" x14ac:dyDescent="0.25">
      <c r="A12086" s="128"/>
      <c r="B12086" s="2"/>
      <c r="C12086" s="139" t="s">
        <v>13005</v>
      </c>
      <c r="D12086" s="124" t="s">
        <v>13006</v>
      </c>
      <c r="E12086" s="118" t="s">
        <v>48</v>
      </c>
      <c r="F12086" s="124" t="s">
        <v>35249</v>
      </c>
      <c r="G12086" s="118" t="s">
        <v>2</v>
      </c>
      <c r="H12086" s="137">
        <v>43488</v>
      </c>
      <c r="I12086" s="119">
        <v>23</v>
      </c>
      <c r="J12086" s="129"/>
      <c r="K12086" s="129"/>
      <c r="L12086" s="129">
        <v>0</v>
      </c>
      <c r="M12086" s="134" t="s">
        <v>28604</v>
      </c>
    </row>
    <row r="12087" spans="1:13" hidden="1" x14ac:dyDescent="0.25">
      <c r="A12087" s="128"/>
      <c r="B12087" s="2"/>
      <c r="C12087" s="139" t="s">
        <v>13007</v>
      </c>
      <c r="D12087" s="124" t="s">
        <v>13008</v>
      </c>
      <c r="E12087" s="118" t="s">
        <v>48</v>
      </c>
      <c r="F12087" s="124" t="s">
        <v>35249</v>
      </c>
      <c r="G12087" s="118" t="s">
        <v>2</v>
      </c>
      <c r="H12087" s="137">
        <v>43504</v>
      </c>
      <c r="I12087" s="119">
        <v>34.5</v>
      </c>
      <c r="J12087" s="129"/>
      <c r="K12087" s="129"/>
      <c r="L12087" s="129">
        <v>0</v>
      </c>
      <c r="M12087" s="134" t="s">
        <v>25267</v>
      </c>
    </row>
    <row r="12088" spans="1:13" hidden="1" x14ac:dyDescent="0.25">
      <c r="A12088" s="128"/>
      <c r="B12088" s="2"/>
      <c r="C12088" s="139" t="s">
        <v>13009</v>
      </c>
      <c r="D12088" s="124" t="s">
        <v>13010</v>
      </c>
      <c r="E12088" s="118" t="s">
        <v>48</v>
      </c>
      <c r="F12088" s="124" t="s">
        <v>35249</v>
      </c>
      <c r="G12088" s="118" t="s">
        <v>2</v>
      </c>
      <c r="H12088" s="137">
        <v>43479</v>
      </c>
      <c r="I12088" s="119">
        <v>43.5</v>
      </c>
      <c r="J12088" s="129"/>
      <c r="K12088" s="129"/>
      <c r="L12088" s="129">
        <v>0</v>
      </c>
      <c r="M12088" s="134" t="s">
        <v>25268</v>
      </c>
    </row>
    <row r="12089" spans="1:13" hidden="1" x14ac:dyDescent="0.25">
      <c r="A12089" s="128"/>
      <c r="B12089" s="2"/>
      <c r="C12089" s="139" t="s">
        <v>29660</v>
      </c>
      <c r="D12089" s="124" t="s">
        <v>29661</v>
      </c>
      <c r="E12089" s="118" t="s">
        <v>48</v>
      </c>
      <c r="F12089" s="124" t="s">
        <v>35249</v>
      </c>
      <c r="G12089" s="118" t="s">
        <v>2</v>
      </c>
      <c r="H12089" s="137"/>
      <c r="I12089" s="119"/>
      <c r="J12089" s="129"/>
      <c r="K12089" s="129"/>
      <c r="L12089" s="129">
        <v>0</v>
      </c>
      <c r="M12089" s="134" t="s">
        <v>25269</v>
      </c>
    </row>
    <row r="12090" spans="1:13" hidden="1" x14ac:dyDescent="0.25">
      <c r="A12090" s="128"/>
      <c r="B12090" s="2"/>
      <c r="C12090" s="139" t="s">
        <v>29802</v>
      </c>
      <c r="D12090" s="124" t="s">
        <v>29803</v>
      </c>
      <c r="E12090" s="118" t="s">
        <v>48</v>
      </c>
      <c r="F12090" s="124" t="s">
        <v>35249</v>
      </c>
      <c r="G12090" s="118" t="s">
        <v>2</v>
      </c>
      <c r="H12090" s="137"/>
      <c r="I12090" s="119"/>
      <c r="J12090" s="129"/>
      <c r="K12090" s="129"/>
      <c r="L12090" s="129">
        <v>0</v>
      </c>
      <c r="M12090" s="134" t="s">
        <v>25270</v>
      </c>
    </row>
    <row r="12091" spans="1:13" hidden="1" x14ac:dyDescent="0.25">
      <c r="A12091" s="128"/>
      <c r="B12091" s="2"/>
      <c r="C12091" s="139" t="s">
        <v>13011</v>
      </c>
      <c r="D12091" s="124" t="s">
        <v>13012</v>
      </c>
      <c r="E12091" s="118" t="s">
        <v>48</v>
      </c>
      <c r="F12091" s="124" t="s">
        <v>35249</v>
      </c>
      <c r="G12091" s="118" t="s">
        <v>2</v>
      </c>
      <c r="H12091" s="137">
        <v>43504</v>
      </c>
      <c r="I12091" s="119">
        <v>39.5</v>
      </c>
      <c r="J12091" s="129"/>
      <c r="K12091" s="129"/>
      <c r="L12091" s="129">
        <v>0</v>
      </c>
      <c r="M12091" s="134" t="s">
        <v>27931</v>
      </c>
    </row>
    <row r="12092" spans="1:13" hidden="1" x14ac:dyDescent="0.25">
      <c r="A12092" s="128"/>
      <c r="B12092" s="2"/>
      <c r="C12092" s="139" t="s">
        <v>30493</v>
      </c>
      <c r="D12092" s="124" t="s">
        <v>30494</v>
      </c>
      <c r="E12092" s="118" t="s">
        <v>48</v>
      </c>
      <c r="F12092" s="124" t="s">
        <v>35249</v>
      </c>
      <c r="G12092" s="118" t="s">
        <v>2</v>
      </c>
      <c r="H12092" s="137"/>
      <c r="I12092" s="119"/>
      <c r="J12092" s="129"/>
      <c r="K12092" s="129"/>
      <c r="L12092" s="129">
        <v>0</v>
      </c>
      <c r="M12092" s="134" t="s">
        <v>25271</v>
      </c>
    </row>
    <row r="12093" spans="1:13" hidden="1" x14ac:dyDescent="0.25">
      <c r="A12093" s="128"/>
      <c r="B12093" s="2"/>
      <c r="C12093" s="139" t="s">
        <v>13013</v>
      </c>
      <c r="D12093" s="124" t="s">
        <v>13014</v>
      </c>
      <c r="E12093" s="118" t="s">
        <v>48</v>
      </c>
      <c r="F12093" s="124" t="s">
        <v>35249</v>
      </c>
      <c r="G12093" s="118" t="s">
        <v>2</v>
      </c>
      <c r="H12093" s="137">
        <v>43479</v>
      </c>
      <c r="I12093" s="119">
        <v>46.9</v>
      </c>
      <c r="J12093" s="129"/>
      <c r="K12093" s="129"/>
      <c r="L12093" s="129">
        <v>0</v>
      </c>
      <c r="M12093" s="134" t="s">
        <v>27651</v>
      </c>
    </row>
    <row r="12094" spans="1:13" hidden="1" x14ac:dyDescent="0.25">
      <c r="A12094" s="128"/>
      <c r="B12094" s="2"/>
      <c r="C12094" s="139" t="s">
        <v>32100</v>
      </c>
      <c r="D12094" s="124" t="s">
        <v>32101</v>
      </c>
      <c r="E12094" s="118" t="s">
        <v>48</v>
      </c>
      <c r="F12094" s="124" t="s">
        <v>35249</v>
      </c>
      <c r="G12094" s="118" t="s">
        <v>2</v>
      </c>
      <c r="H12094" s="137"/>
      <c r="I12094" s="119"/>
      <c r="J12094" s="129"/>
      <c r="K12094" s="129"/>
      <c r="L12094" s="129">
        <v>0</v>
      </c>
      <c r="M12094" s="134" t="s">
        <v>28607</v>
      </c>
    </row>
    <row r="12095" spans="1:13" hidden="1" x14ac:dyDescent="0.25">
      <c r="A12095" s="128"/>
      <c r="B12095" s="2"/>
      <c r="C12095" s="139" t="s">
        <v>13015</v>
      </c>
      <c r="D12095" s="124" t="s">
        <v>13016</v>
      </c>
      <c r="E12095" s="118" t="s">
        <v>48</v>
      </c>
      <c r="F12095" s="124" t="s">
        <v>35249</v>
      </c>
      <c r="G12095" s="118" t="s">
        <v>34659</v>
      </c>
      <c r="H12095" s="137"/>
      <c r="I12095" s="119"/>
      <c r="J12095" s="129"/>
      <c r="K12095" s="129"/>
      <c r="L12095" s="129">
        <v>0</v>
      </c>
      <c r="M12095" s="134" t="s">
        <v>27582</v>
      </c>
    </row>
    <row r="12096" spans="1:13" hidden="1" x14ac:dyDescent="0.25">
      <c r="A12096" s="128"/>
      <c r="B12096" s="2"/>
      <c r="C12096" s="139" t="s">
        <v>13017</v>
      </c>
      <c r="D12096" s="124" t="s">
        <v>13018</v>
      </c>
      <c r="E12096" s="118" t="s">
        <v>48</v>
      </c>
      <c r="F12096" s="124" t="s">
        <v>35249</v>
      </c>
      <c r="G12096" s="118" t="s">
        <v>34659</v>
      </c>
      <c r="H12096" s="137">
        <v>41814</v>
      </c>
      <c r="I12096" s="119">
        <v>13481.27</v>
      </c>
      <c r="J12096" s="129"/>
      <c r="K12096" s="129"/>
      <c r="L12096" s="129">
        <v>0</v>
      </c>
      <c r="M12096" s="134" t="s">
        <v>25272</v>
      </c>
    </row>
    <row r="12097" spans="1:13" hidden="1" x14ac:dyDescent="0.25">
      <c r="A12097" s="128"/>
      <c r="B12097" s="2"/>
      <c r="C12097" s="139" t="s">
        <v>13019</v>
      </c>
      <c r="D12097" s="124" t="s">
        <v>13020</v>
      </c>
      <c r="E12097" s="118" t="s">
        <v>48</v>
      </c>
      <c r="F12097" s="124" t="s">
        <v>35249</v>
      </c>
      <c r="G12097" s="118" t="s">
        <v>34659</v>
      </c>
      <c r="H12097" s="137">
        <v>42137</v>
      </c>
      <c r="I12097" s="119">
        <v>268.33</v>
      </c>
      <c r="J12097" s="129"/>
      <c r="K12097" s="129"/>
      <c r="L12097" s="129">
        <v>0</v>
      </c>
      <c r="M12097" s="134" t="s">
        <v>25273</v>
      </c>
    </row>
    <row r="12098" spans="1:13" hidden="1" x14ac:dyDescent="0.25">
      <c r="A12098" s="128"/>
      <c r="B12098" s="2"/>
      <c r="C12098" s="139" t="s">
        <v>13021</v>
      </c>
      <c r="D12098" s="124" t="s">
        <v>13022</v>
      </c>
      <c r="E12098" s="118" t="s">
        <v>48</v>
      </c>
      <c r="F12098" s="124" t="s">
        <v>35249</v>
      </c>
      <c r="G12098" s="118" t="s">
        <v>34659</v>
      </c>
      <c r="H12098" s="137">
        <v>46049</v>
      </c>
      <c r="I12098" s="119">
        <v>293.61</v>
      </c>
      <c r="J12098" s="129"/>
      <c r="K12098" s="129"/>
      <c r="L12098" s="129">
        <v>0</v>
      </c>
      <c r="M12098" s="134" t="s">
        <v>25274</v>
      </c>
    </row>
    <row r="12099" spans="1:13" hidden="1" x14ac:dyDescent="0.25">
      <c r="A12099" s="128"/>
      <c r="B12099" s="2"/>
      <c r="C12099" s="139" t="s">
        <v>13023</v>
      </c>
      <c r="D12099" s="124" t="s">
        <v>13024</v>
      </c>
      <c r="E12099" s="118" t="s">
        <v>48</v>
      </c>
      <c r="F12099" s="124" t="s">
        <v>35249</v>
      </c>
      <c r="G12099" s="118" t="s">
        <v>34659</v>
      </c>
      <c r="H12099" s="137">
        <v>46049</v>
      </c>
      <c r="I12099" s="119">
        <v>293.61</v>
      </c>
      <c r="J12099" s="129"/>
      <c r="K12099" s="129"/>
      <c r="L12099" s="129">
        <v>0</v>
      </c>
      <c r="M12099" s="134" t="s">
        <v>25275</v>
      </c>
    </row>
    <row r="12100" spans="1:13" hidden="1" x14ac:dyDescent="0.25">
      <c r="A12100" s="128"/>
      <c r="B12100" s="2"/>
      <c r="C12100" s="139" t="s">
        <v>13025</v>
      </c>
      <c r="D12100" s="124" t="s">
        <v>13026</v>
      </c>
      <c r="E12100" s="118" t="s">
        <v>48</v>
      </c>
      <c r="F12100" s="124" t="s">
        <v>35249</v>
      </c>
      <c r="G12100" s="118" t="s">
        <v>34659</v>
      </c>
      <c r="H12100" s="137">
        <v>46112</v>
      </c>
      <c r="I12100" s="119">
        <v>274.35000000000002</v>
      </c>
      <c r="J12100" s="129"/>
      <c r="K12100" s="129"/>
      <c r="L12100" s="129">
        <v>0</v>
      </c>
      <c r="M12100" s="134" t="s">
        <v>25276</v>
      </c>
    </row>
    <row r="12101" spans="1:13" hidden="1" x14ac:dyDescent="0.25">
      <c r="A12101" s="128"/>
      <c r="B12101" s="2"/>
      <c r="C12101" s="139" t="s">
        <v>13027</v>
      </c>
      <c r="D12101" s="124" t="s">
        <v>13028</v>
      </c>
      <c r="E12101" s="118" t="s">
        <v>48</v>
      </c>
      <c r="F12101" s="124" t="s">
        <v>35249</v>
      </c>
      <c r="G12101" s="118" t="s">
        <v>34659</v>
      </c>
      <c r="H12101" s="137">
        <v>45867</v>
      </c>
      <c r="I12101" s="119">
        <v>140</v>
      </c>
      <c r="J12101" s="129"/>
      <c r="K12101" s="129"/>
      <c r="L12101" s="129">
        <v>0</v>
      </c>
      <c r="M12101" s="134" t="s">
        <v>25276</v>
      </c>
    </row>
    <row r="12102" spans="1:13" hidden="1" x14ac:dyDescent="0.25">
      <c r="A12102" s="128"/>
      <c r="B12102" s="2"/>
      <c r="C12102" s="139" t="s">
        <v>13029</v>
      </c>
      <c r="D12102" s="124" t="s">
        <v>13030</v>
      </c>
      <c r="E12102" s="118" t="s">
        <v>48</v>
      </c>
      <c r="F12102" s="124" t="s">
        <v>35249</v>
      </c>
      <c r="G12102" s="118" t="s">
        <v>34659</v>
      </c>
      <c r="H12102" s="137">
        <v>41906</v>
      </c>
      <c r="I12102" s="119">
        <v>145</v>
      </c>
      <c r="J12102" s="129"/>
      <c r="K12102" s="129"/>
      <c r="L12102" s="129">
        <v>0</v>
      </c>
      <c r="M12102" s="134" t="s">
        <v>25277</v>
      </c>
    </row>
    <row r="12103" spans="1:13" hidden="1" x14ac:dyDescent="0.25">
      <c r="A12103" s="128"/>
      <c r="B12103" s="2"/>
      <c r="C12103" s="139" t="s">
        <v>31956</v>
      </c>
      <c r="D12103" s="124" t="s">
        <v>31957</v>
      </c>
      <c r="E12103" s="118" t="s">
        <v>48</v>
      </c>
      <c r="F12103" s="124" t="s">
        <v>35249</v>
      </c>
      <c r="G12103" s="118" t="s">
        <v>34659</v>
      </c>
      <c r="H12103" s="137"/>
      <c r="I12103" s="119"/>
      <c r="J12103" s="129"/>
      <c r="K12103" s="129"/>
      <c r="L12103" s="129">
        <v>0</v>
      </c>
      <c r="M12103" s="134" t="s">
        <v>25277</v>
      </c>
    </row>
    <row r="12104" spans="1:13" hidden="1" x14ac:dyDescent="0.25">
      <c r="A12104" s="128"/>
      <c r="B12104" s="2"/>
      <c r="C12104" s="139" t="s">
        <v>13031</v>
      </c>
      <c r="D12104" s="124" t="s">
        <v>13032</v>
      </c>
      <c r="E12104" s="118" t="s">
        <v>48</v>
      </c>
      <c r="F12104" s="124" t="s">
        <v>35249</v>
      </c>
      <c r="G12104" s="118" t="s">
        <v>34659</v>
      </c>
      <c r="H12104" s="137">
        <v>41716</v>
      </c>
      <c r="I12104" s="119">
        <v>125.45</v>
      </c>
      <c r="J12104" s="129"/>
      <c r="K12104" s="129"/>
      <c r="L12104" s="129">
        <v>0</v>
      </c>
      <c r="M12104" s="134" t="s">
        <v>25278</v>
      </c>
    </row>
    <row r="12105" spans="1:13" hidden="1" x14ac:dyDescent="0.25">
      <c r="A12105" s="128"/>
      <c r="B12105" s="2"/>
      <c r="C12105" s="139" t="s">
        <v>13033</v>
      </c>
      <c r="D12105" s="124" t="s">
        <v>13034</v>
      </c>
      <c r="E12105" s="118" t="s">
        <v>48</v>
      </c>
      <c r="F12105" s="124" t="s">
        <v>35249</v>
      </c>
      <c r="G12105" s="118" t="s">
        <v>34659</v>
      </c>
      <c r="H12105" s="137">
        <v>41954</v>
      </c>
      <c r="I12105" s="119">
        <v>510</v>
      </c>
      <c r="J12105" s="129"/>
      <c r="K12105" s="129"/>
      <c r="L12105" s="129">
        <v>0</v>
      </c>
      <c r="M12105" s="134" t="s">
        <v>25279</v>
      </c>
    </row>
    <row r="12106" spans="1:13" hidden="1" x14ac:dyDescent="0.25">
      <c r="A12106" s="128"/>
      <c r="B12106" s="2"/>
      <c r="C12106" s="139" t="s">
        <v>13035</v>
      </c>
      <c r="D12106" s="124" t="s">
        <v>13036</v>
      </c>
      <c r="E12106" s="118" t="s">
        <v>48</v>
      </c>
      <c r="F12106" s="124" t="s">
        <v>35249</v>
      </c>
      <c r="G12106" s="118" t="s">
        <v>34659</v>
      </c>
      <c r="H12106" s="137">
        <v>45376</v>
      </c>
      <c r="I12106" s="119">
        <v>75.430000000000007</v>
      </c>
      <c r="J12106" s="129"/>
      <c r="K12106" s="129"/>
      <c r="L12106" s="129">
        <v>0</v>
      </c>
      <c r="M12106" s="134" t="s">
        <v>25280</v>
      </c>
    </row>
    <row r="12107" spans="1:13" hidden="1" x14ac:dyDescent="0.25">
      <c r="A12107" s="128"/>
      <c r="B12107" s="2"/>
      <c r="C12107" s="139" t="s">
        <v>13037</v>
      </c>
      <c r="D12107" s="124" t="s">
        <v>13038</v>
      </c>
      <c r="E12107" s="118" t="s">
        <v>48</v>
      </c>
      <c r="F12107" s="124" t="s">
        <v>35249</v>
      </c>
      <c r="G12107" s="118" t="s">
        <v>34659</v>
      </c>
      <c r="H12107" s="137">
        <v>41661</v>
      </c>
      <c r="I12107" s="119">
        <v>21.88</v>
      </c>
      <c r="J12107" s="129"/>
      <c r="K12107" s="129"/>
      <c r="L12107" s="129">
        <v>0</v>
      </c>
      <c r="M12107" s="134" t="s">
        <v>25281</v>
      </c>
    </row>
    <row r="12108" spans="1:13" hidden="1" x14ac:dyDescent="0.25">
      <c r="A12108" s="128"/>
      <c r="B12108" s="2"/>
      <c r="C12108" s="139" t="s">
        <v>13039</v>
      </c>
      <c r="D12108" s="124" t="s">
        <v>13040</v>
      </c>
      <c r="E12108" s="118" t="s">
        <v>48</v>
      </c>
      <c r="F12108" s="124" t="s">
        <v>35249</v>
      </c>
      <c r="G12108" s="118" t="s">
        <v>34659</v>
      </c>
      <c r="H12108" s="137">
        <v>46049</v>
      </c>
      <c r="I12108" s="119">
        <v>58.43</v>
      </c>
      <c r="J12108" s="129"/>
      <c r="K12108" s="129"/>
      <c r="L12108" s="129">
        <v>0</v>
      </c>
      <c r="M12108" s="134" t="s">
        <v>25282</v>
      </c>
    </row>
    <row r="12109" spans="1:13" hidden="1" x14ac:dyDescent="0.25">
      <c r="A12109" s="128"/>
      <c r="B12109" s="2"/>
      <c r="C12109" s="139" t="s">
        <v>13041</v>
      </c>
      <c r="D12109" s="124" t="s">
        <v>13042</v>
      </c>
      <c r="E12109" s="118" t="s">
        <v>48</v>
      </c>
      <c r="F12109" s="124" t="s">
        <v>35249</v>
      </c>
      <c r="G12109" s="118" t="s">
        <v>34659</v>
      </c>
      <c r="H12109" s="137"/>
      <c r="I12109" s="119"/>
      <c r="J12109" s="129"/>
      <c r="K12109" s="129"/>
      <c r="L12109" s="129">
        <v>0</v>
      </c>
      <c r="M12109" s="134" t="s">
        <v>27729</v>
      </c>
    </row>
    <row r="12110" spans="1:13" hidden="1" x14ac:dyDescent="0.25">
      <c r="A12110" s="128"/>
      <c r="B12110" s="2"/>
      <c r="C12110" s="139" t="s">
        <v>13043</v>
      </c>
      <c r="D12110" s="124" t="s">
        <v>13044</v>
      </c>
      <c r="E12110" s="118" t="s">
        <v>48</v>
      </c>
      <c r="F12110" s="124" t="s">
        <v>35249</v>
      </c>
      <c r="G12110" s="118" t="s">
        <v>34659</v>
      </c>
      <c r="H12110" s="137">
        <v>45362</v>
      </c>
      <c r="I12110" s="119">
        <v>30</v>
      </c>
      <c r="J12110" s="129"/>
      <c r="K12110" s="129"/>
      <c r="L12110" s="129">
        <v>0</v>
      </c>
      <c r="M12110" s="134" t="s">
        <v>25283</v>
      </c>
    </row>
    <row r="12111" spans="1:13" hidden="1" x14ac:dyDescent="0.25">
      <c r="A12111" s="128"/>
      <c r="B12111" s="2"/>
      <c r="C12111" s="139" t="s">
        <v>13045</v>
      </c>
      <c r="D12111" s="124" t="s">
        <v>13046</v>
      </c>
      <c r="E12111" s="118" t="s">
        <v>48</v>
      </c>
      <c r="F12111" s="124" t="s">
        <v>35249</v>
      </c>
      <c r="G12111" s="118" t="s">
        <v>34659</v>
      </c>
      <c r="H12111" s="137">
        <v>43803</v>
      </c>
      <c r="I12111" s="119">
        <v>48</v>
      </c>
      <c r="J12111" s="129"/>
      <c r="K12111" s="129"/>
      <c r="L12111" s="129">
        <v>0</v>
      </c>
      <c r="M12111" s="134" t="s">
        <v>25284</v>
      </c>
    </row>
    <row r="12112" spans="1:13" hidden="1" x14ac:dyDescent="0.25">
      <c r="A12112" s="128"/>
      <c r="B12112" s="2"/>
      <c r="C12112" s="139" t="s">
        <v>13047</v>
      </c>
      <c r="D12112" s="124" t="s">
        <v>13046</v>
      </c>
      <c r="E12112" s="118" t="s">
        <v>48</v>
      </c>
      <c r="F12112" s="124" t="s">
        <v>35249</v>
      </c>
      <c r="G12112" s="118" t="s">
        <v>34659</v>
      </c>
      <c r="H12112" s="137">
        <v>46087</v>
      </c>
      <c r="I12112" s="119">
        <v>36</v>
      </c>
      <c r="J12112" s="129"/>
      <c r="K12112" s="129"/>
      <c r="L12112" s="129">
        <v>0</v>
      </c>
      <c r="M12112" s="134" t="s">
        <v>25285</v>
      </c>
    </row>
    <row r="12113" spans="1:13" hidden="1" x14ac:dyDescent="0.25">
      <c r="A12113" s="128"/>
      <c r="B12113" s="2"/>
      <c r="C12113" s="139" t="s">
        <v>13048</v>
      </c>
      <c r="D12113" s="124" t="s">
        <v>13049</v>
      </c>
      <c r="E12113" s="118" t="s">
        <v>48</v>
      </c>
      <c r="F12113" s="124" t="s">
        <v>35249</v>
      </c>
      <c r="G12113" s="118" t="s">
        <v>34659</v>
      </c>
      <c r="H12113" s="137">
        <v>43397</v>
      </c>
      <c r="I12113" s="119">
        <v>608</v>
      </c>
      <c r="J12113" s="129"/>
      <c r="K12113" s="129"/>
      <c r="L12113" s="129">
        <v>0</v>
      </c>
      <c r="M12113" s="134" t="s">
        <v>25286</v>
      </c>
    </row>
    <row r="12114" spans="1:13" hidden="1" x14ac:dyDescent="0.25">
      <c r="A12114" s="128"/>
      <c r="B12114" s="2"/>
      <c r="C12114" s="139" t="s">
        <v>13050</v>
      </c>
      <c r="D12114" s="124" t="s">
        <v>13051</v>
      </c>
      <c r="E12114" s="118" t="s">
        <v>48</v>
      </c>
      <c r="F12114" s="124" t="s">
        <v>35249</v>
      </c>
      <c r="G12114" s="118" t="s">
        <v>34659</v>
      </c>
      <c r="H12114" s="137">
        <v>46078</v>
      </c>
      <c r="I12114" s="119">
        <v>330</v>
      </c>
      <c r="J12114" s="129"/>
      <c r="K12114" s="129"/>
      <c r="L12114" s="129">
        <v>0</v>
      </c>
      <c r="M12114" s="134" t="s">
        <v>25287</v>
      </c>
    </row>
    <row r="12115" spans="1:13" hidden="1" x14ac:dyDescent="0.25">
      <c r="A12115" s="128"/>
      <c r="B12115" s="2"/>
      <c r="C12115" s="139" t="s">
        <v>13052</v>
      </c>
      <c r="D12115" s="124" t="s">
        <v>13053</v>
      </c>
      <c r="E12115" s="118" t="s">
        <v>48</v>
      </c>
      <c r="F12115" s="124" t="s">
        <v>35249</v>
      </c>
      <c r="G12115" s="118" t="s">
        <v>34659</v>
      </c>
      <c r="H12115" s="137">
        <v>41779</v>
      </c>
      <c r="I12115" s="119">
        <v>1878</v>
      </c>
      <c r="J12115" s="129"/>
      <c r="K12115" s="129"/>
      <c r="L12115" s="129">
        <v>0</v>
      </c>
      <c r="M12115" s="134" t="s">
        <v>25288</v>
      </c>
    </row>
    <row r="12116" spans="1:13" hidden="1" x14ac:dyDescent="0.25">
      <c r="A12116" s="128"/>
      <c r="B12116" s="2"/>
      <c r="C12116" s="139" t="s">
        <v>13054</v>
      </c>
      <c r="D12116" s="124" t="s">
        <v>13055</v>
      </c>
      <c r="E12116" s="118" t="s">
        <v>48</v>
      </c>
      <c r="F12116" s="124" t="s">
        <v>35249</v>
      </c>
      <c r="G12116" s="118" t="s">
        <v>34659</v>
      </c>
      <c r="H12116" s="137">
        <v>41570</v>
      </c>
      <c r="I12116" s="119">
        <v>3.94</v>
      </c>
      <c r="J12116" s="129"/>
      <c r="K12116" s="129"/>
      <c r="L12116" s="129">
        <v>0</v>
      </c>
      <c r="M12116" s="134" t="s">
        <v>33015</v>
      </c>
    </row>
    <row r="12117" spans="1:13" hidden="1" x14ac:dyDescent="0.25">
      <c r="A12117" s="128"/>
      <c r="B12117" s="2"/>
      <c r="C12117" s="139" t="s">
        <v>13056</v>
      </c>
      <c r="D12117" s="124" t="s">
        <v>13057</v>
      </c>
      <c r="E12117" s="118" t="s">
        <v>48</v>
      </c>
      <c r="F12117" s="124" t="s">
        <v>35249</v>
      </c>
      <c r="G12117" s="118" t="s">
        <v>34659</v>
      </c>
      <c r="H12117" s="137"/>
      <c r="I12117" s="119"/>
      <c r="J12117" s="129"/>
      <c r="K12117" s="129"/>
      <c r="L12117" s="129">
        <v>0</v>
      </c>
      <c r="M12117" s="134" t="s">
        <v>25289</v>
      </c>
    </row>
    <row r="12118" spans="1:13" hidden="1" x14ac:dyDescent="0.25">
      <c r="A12118" s="128"/>
      <c r="B12118" s="2"/>
      <c r="C12118" s="139" t="s">
        <v>13058</v>
      </c>
      <c r="D12118" s="124" t="s">
        <v>13059</v>
      </c>
      <c r="E12118" s="118" t="s">
        <v>48</v>
      </c>
      <c r="F12118" s="124" t="s">
        <v>35249</v>
      </c>
      <c r="G12118" s="118" t="s">
        <v>34659</v>
      </c>
      <c r="H12118" s="137">
        <v>41802</v>
      </c>
      <c r="I12118" s="119">
        <v>85.5</v>
      </c>
      <c r="J12118" s="129"/>
      <c r="K12118" s="129"/>
      <c r="L12118" s="129">
        <v>0</v>
      </c>
      <c r="M12118" s="134" t="s">
        <v>25290</v>
      </c>
    </row>
    <row r="12119" spans="1:13" hidden="1" x14ac:dyDescent="0.25">
      <c r="A12119" s="128"/>
      <c r="B12119" s="2"/>
      <c r="C12119" s="139" t="s">
        <v>13060</v>
      </c>
      <c r="D12119" s="124" t="s">
        <v>13061</v>
      </c>
      <c r="E12119" s="118" t="s">
        <v>48</v>
      </c>
      <c r="F12119" s="124" t="s">
        <v>35249</v>
      </c>
      <c r="G12119" s="118" t="s">
        <v>34659</v>
      </c>
      <c r="H12119" s="137">
        <v>41802</v>
      </c>
      <c r="I12119" s="119">
        <v>81.8</v>
      </c>
      <c r="J12119" s="129"/>
      <c r="K12119" s="129"/>
      <c r="L12119" s="129">
        <v>0</v>
      </c>
      <c r="M12119" s="134" t="s">
        <v>33480</v>
      </c>
    </row>
    <row r="12120" spans="1:13" hidden="1" x14ac:dyDescent="0.25">
      <c r="A12120" s="128"/>
      <c r="B12120" s="2"/>
      <c r="C12120" s="139" t="s">
        <v>13062</v>
      </c>
      <c r="D12120" s="124" t="s">
        <v>13063</v>
      </c>
      <c r="E12120" s="118" t="s">
        <v>48</v>
      </c>
      <c r="F12120" s="124" t="s">
        <v>35249</v>
      </c>
      <c r="G12120" s="118" t="s">
        <v>34659</v>
      </c>
      <c r="H12120" s="137">
        <v>44418</v>
      </c>
      <c r="I12120" s="119">
        <v>25.5</v>
      </c>
      <c r="J12120" s="129"/>
      <c r="K12120" s="129"/>
      <c r="L12120" s="129">
        <v>0</v>
      </c>
      <c r="M12120" s="134" t="s">
        <v>25291</v>
      </c>
    </row>
    <row r="12121" spans="1:13" hidden="1" x14ac:dyDescent="0.25">
      <c r="A12121" s="128"/>
      <c r="B12121" s="2"/>
      <c r="C12121" s="139" t="s">
        <v>13064</v>
      </c>
      <c r="D12121" s="124" t="s">
        <v>13065</v>
      </c>
      <c r="E12121" s="118" t="s">
        <v>48</v>
      </c>
      <c r="F12121" s="124" t="s">
        <v>35249</v>
      </c>
      <c r="G12121" s="118" t="s">
        <v>34659</v>
      </c>
      <c r="H12121" s="137">
        <v>46050</v>
      </c>
      <c r="I12121" s="119">
        <v>26</v>
      </c>
      <c r="J12121" s="129"/>
      <c r="K12121" s="129"/>
      <c r="L12121" s="129">
        <v>0</v>
      </c>
      <c r="M12121" s="134" t="s">
        <v>25292</v>
      </c>
    </row>
    <row r="12122" spans="1:13" hidden="1" x14ac:dyDescent="0.25">
      <c r="A12122" s="128"/>
      <c r="B12122" s="2"/>
      <c r="C12122" s="139" t="s">
        <v>13066</v>
      </c>
      <c r="D12122" s="124" t="s">
        <v>13067</v>
      </c>
      <c r="E12122" s="118" t="s">
        <v>48</v>
      </c>
      <c r="F12122" s="124" t="s">
        <v>35249</v>
      </c>
      <c r="G12122" s="118" t="s">
        <v>2</v>
      </c>
      <c r="H12122" s="137">
        <v>44748</v>
      </c>
      <c r="I12122" s="119">
        <v>35</v>
      </c>
      <c r="J12122" s="129"/>
      <c r="K12122" s="129"/>
      <c r="L12122" s="129">
        <v>0</v>
      </c>
      <c r="M12122" s="134" t="s">
        <v>25293</v>
      </c>
    </row>
    <row r="12123" spans="1:13" hidden="1" x14ac:dyDescent="0.25">
      <c r="A12123" s="128"/>
      <c r="B12123" s="2"/>
      <c r="C12123" s="139" t="s">
        <v>13068</v>
      </c>
      <c r="D12123" s="124" t="s">
        <v>13069</v>
      </c>
      <c r="E12123" s="118" t="s">
        <v>48</v>
      </c>
      <c r="F12123" s="124" t="s">
        <v>35249</v>
      </c>
      <c r="G12123" s="118" t="s">
        <v>2</v>
      </c>
      <c r="H12123" s="137">
        <v>44748</v>
      </c>
      <c r="I12123" s="119">
        <v>35</v>
      </c>
      <c r="J12123" s="129"/>
      <c r="K12123" s="129"/>
      <c r="L12123" s="129">
        <v>0</v>
      </c>
      <c r="M12123" s="134" t="s">
        <v>25294</v>
      </c>
    </row>
    <row r="12124" spans="1:13" hidden="1" x14ac:dyDescent="0.25">
      <c r="A12124" s="128"/>
      <c r="B12124" s="2"/>
      <c r="C12124" s="139" t="s">
        <v>30514</v>
      </c>
      <c r="D12124" s="124" t="s">
        <v>30515</v>
      </c>
      <c r="E12124" s="118" t="s">
        <v>48</v>
      </c>
      <c r="F12124" s="124" t="s">
        <v>35249</v>
      </c>
      <c r="G12124" s="118" t="s">
        <v>2</v>
      </c>
      <c r="H12124" s="137"/>
      <c r="I12124" s="119"/>
      <c r="J12124" s="129"/>
      <c r="K12124" s="129"/>
      <c r="L12124" s="129">
        <v>0</v>
      </c>
      <c r="M12124" s="134" t="s">
        <v>25295</v>
      </c>
    </row>
    <row r="12125" spans="1:13" hidden="1" x14ac:dyDescent="0.25">
      <c r="A12125" s="128"/>
      <c r="B12125" s="2"/>
      <c r="C12125" s="139" t="s">
        <v>33475</v>
      </c>
      <c r="D12125" s="124" t="s">
        <v>33476</v>
      </c>
      <c r="E12125" s="118" t="s">
        <v>48</v>
      </c>
      <c r="F12125" s="124" t="s">
        <v>35249</v>
      </c>
      <c r="G12125" s="118" t="s">
        <v>59</v>
      </c>
      <c r="H12125" s="137"/>
      <c r="I12125" s="119"/>
      <c r="J12125" s="129"/>
      <c r="K12125" s="129"/>
      <c r="L12125" s="129">
        <v>0</v>
      </c>
      <c r="M12125" s="134" t="s">
        <v>25296</v>
      </c>
    </row>
    <row r="12126" spans="1:13" hidden="1" x14ac:dyDescent="0.25">
      <c r="A12126" s="128"/>
      <c r="B12126" s="2"/>
      <c r="C12126" s="139" t="s">
        <v>30535</v>
      </c>
      <c r="D12126" s="124" t="s">
        <v>30536</v>
      </c>
      <c r="E12126" s="118" t="s">
        <v>48</v>
      </c>
      <c r="F12126" s="124" t="s">
        <v>35249</v>
      </c>
      <c r="G12126" s="118" t="s">
        <v>34659</v>
      </c>
      <c r="H12126" s="137"/>
      <c r="I12126" s="119"/>
      <c r="J12126" s="129"/>
      <c r="K12126" s="129"/>
      <c r="L12126" s="129">
        <v>0</v>
      </c>
      <c r="M12126" s="134" t="s">
        <v>25297</v>
      </c>
    </row>
    <row r="12127" spans="1:13" hidden="1" x14ac:dyDescent="0.25">
      <c r="A12127" s="128"/>
      <c r="B12127" s="2"/>
      <c r="C12127" s="139" t="s">
        <v>28089</v>
      </c>
      <c r="D12127" s="124" t="s">
        <v>28090</v>
      </c>
      <c r="E12127" s="118" t="s">
        <v>48</v>
      </c>
      <c r="F12127" s="124" t="s">
        <v>35249</v>
      </c>
      <c r="G12127" s="118" t="s">
        <v>34659</v>
      </c>
      <c r="H12127" s="137"/>
      <c r="I12127" s="119"/>
      <c r="J12127" s="129"/>
      <c r="K12127" s="129"/>
      <c r="L12127" s="129">
        <v>0</v>
      </c>
      <c r="M12127" s="134" t="s">
        <v>25298</v>
      </c>
    </row>
    <row r="12128" spans="1:13" hidden="1" x14ac:dyDescent="0.25">
      <c r="A12128" s="128"/>
      <c r="B12128" s="2"/>
      <c r="C12128" s="139" t="s">
        <v>28405</v>
      </c>
      <c r="D12128" s="124" t="s">
        <v>28406</v>
      </c>
      <c r="E12128" s="118" t="s">
        <v>48</v>
      </c>
      <c r="F12128" s="124" t="s">
        <v>35249</v>
      </c>
      <c r="G12128" s="118" t="s">
        <v>34659</v>
      </c>
      <c r="H12128" s="137"/>
      <c r="I12128" s="119"/>
      <c r="J12128" s="129"/>
      <c r="K12128" s="129"/>
      <c r="L12128" s="129">
        <v>0</v>
      </c>
      <c r="M12128" s="134" t="s">
        <v>25299</v>
      </c>
    </row>
    <row r="12129" spans="1:13" hidden="1" x14ac:dyDescent="0.25">
      <c r="A12129" s="128"/>
      <c r="B12129" s="2"/>
      <c r="C12129" s="139" t="s">
        <v>28922</v>
      </c>
      <c r="D12129" s="124" t="s">
        <v>28923</v>
      </c>
      <c r="E12129" s="118" t="s">
        <v>48</v>
      </c>
      <c r="F12129" s="124" t="s">
        <v>35249</v>
      </c>
      <c r="G12129" s="118" t="s">
        <v>34659</v>
      </c>
      <c r="H12129" s="137"/>
      <c r="I12129" s="119"/>
      <c r="J12129" s="129"/>
      <c r="K12129" s="129"/>
      <c r="L12129" s="129">
        <v>0</v>
      </c>
      <c r="M12129" s="134" t="s">
        <v>25300</v>
      </c>
    </row>
    <row r="12130" spans="1:13" hidden="1" x14ac:dyDescent="0.25">
      <c r="A12130" s="128"/>
      <c r="B12130" s="2"/>
      <c r="C12130" s="139" t="s">
        <v>28919</v>
      </c>
      <c r="D12130" s="124" t="s">
        <v>28920</v>
      </c>
      <c r="E12130" s="118" t="s">
        <v>48</v>
      </c>
      <c r="F12130" s="124" t="s">
        <v>35249</v>
      </c>
      <c r="G12130" s="118" t="s">
        <v>34659</v>
      </c>
      <c r="H12130" s="137"/>
      <c r="I12130" s="119"/>
      <c r="J12130" s="129"/>
      <c r="K12130" s="129"/>
      <c r="L12130" s="129">
        <v>0</v>
      </c>
      <c r="M12130" s="134" t="s">
        <v>25301</v>
      </c>
    </row>
    <row r="12131" spans="1:13" hidden="1" x14ac:dyDescent="0.25">
      <c r="A12131" s="128"/>
      <c r="B12131" s="2"/>
      <c r="C12131" s="139" t="s">
        <v>30538</v>
      </c>
      <c r="D12131" s="124" t="s">
        <v>30539</v>
      </c>
      <c r="E12131" s="118" t="s">
        <v>48</v>
      </c>
      <c r="F12131" s="124" t="s">
        <v>35249</v>
      </c>
      <c r="G12131" s="118" t="s">
        <v>34659</v>
      </c>
      <c r="H12131" s="137"/>
      <c r="I12131" s="119"/>
      <c r="J12131" s="129"/>
      <c r="K12131" s="129"/>
      <c r="L12131" s="129">
        <v>0</v>
      </c>
      <c r="M12131" s="134" t="s">
        <v>25302</v>
      </c>
    </row>
    <row r="12132" spans="1:13" hidden="1" x14ac:dyDescent="0.25">
      <c r="A12132" s="128"/>
      <c r="B12132" s="2"/>
      <c r="C12132" s="139" t="s">
        <v>13070</v>
      </c>
      <c r="D12132" s="124" t="s">
        <v>13071</v>
      </c>
      <c r="E12132" s="118" t="s">
        <v>48</v>
      </c>
      <c r="F12132" s="124" t="s">
        <v>35249</v>
      </c>
      <c r="G12132" s="118" t="s">
        <v>34659</v>
      </c>
      <c r="H12132" s="137"/>
      <c r="I12132" s="119"/>
      <c r="J12132" s="129"/>
      <c r="K12132" s="129"/>
      <c r="L12132" s="129">
        <v>0</v>
      </c>
      <c r="M12132" s="134" t="s">
        <v>25303</v>
      </c>
    </row>
    <row r="12133" spans="1:13" hidden="1" x14ac:dyDescent="0.25">
      <c r="A12133" s="128"/>
      <c r="B12133" s="2"/>
      <c r="C12133" s="139" t="s">
        <v>28674</v>
      </c>
      <c r="D12133" s="124" t="s">
        <v>28675</v>
      </c>
      <c r="E12133" s="118" t="s">
        <v>48</v>
      </c>
      <c r="F12133" s="124" t="s">
        <v>35249</v>
      </c>
      <c r="G12133" s="118" t="s">
        <v>34659</v>
      </c>
      <c r="H12133" s="137"/>
      <c r="I12133" s="119"/>
      <c r="J12133" s="129"/>
      <c r="K12133" s="129"/>
      <c r="L12133" s="129">
        <v>0</v>
      </c>
      <c r="M12133" s="134" t="s">
        <v>25304</v>
      </c>
    </row>
    <row r="12134" spans="1:13" hidden="1" x14ac:dyDescent="0.25">
      <c r="A12134" s="128"/>
      <c r="B12134" s="2"/>
      <c r="C12134" s="139" t="s">
        <v>28318</v>
      </c>
      <c r="D12134" s="124" t="s">
        <v>28319</v>
      </c>
      <c r="E12134" s="118" t="s">
        <v>48</v>
      </c>
      <c r="F12134" s="124" t="s">
        <v>35249</v>
      </c>
      <c r="G12134" s="118" t="s">
        <v>34659</v>
      </c>
      <c r="H12134" s="137"/>
      <c r="I12134" s="119"/>
      <c r="J12134" s="129"/>
      <c r="K12134" s="129"/>
      <c r="L12134" s="129">
        <v>0</v>
      </c>
      <c r="M12134" s="134" t="s">
        <v>25305</v>
      </c>
    </row>
    <row r="12135" spans="1:13" hidden="1" x14ac:dyDescent="0.25">
      <c r="A12135" s="128"/>
      <c r="B12135" s="2"/>
      <c r="C12135" s="139" t="s">
        <v>28068</v>
      </c>
      <c r="D12135" s="124" t="s">
        <v>28069</v>
      </c>
      <c r="E12135" s="118" t="s">
        <v>48</v>
      </c>
      <c r="F12135" s="124" t="s">
        <v>35249</v>
      </c>
      <c r="G12135" s="118" t="s">
        <v>34659</v>
      </c>
      <c r="H12135" s="137"/>
      <c r="I12135" s="119"/>
      <c r="J12135" s="129"/>
      <c r="K12135" s="129"/>
      <c r="L12135" s="129">
        <v>0</v>
      </c>
      <c r="M12135" s="134" t="s">
        <v>25306</v>
      </c>
    </row>
    <row r="12136" spans="1:13" hidden="1" x14ac:dyDescent="0.25">
      <c r="A12136" s="128"/>
      <c r="B12136" s="2"/>
      <c r="C12136" s="139" t="s">
        <v>28279</v>
      </c>
      <c r="D12136" s="124" t="s">
        <v>28280</v>
      </c>
      <c r="E12136" s="118" t="s">
        <v>48</v>
      </c>
      <c r="F12136" s="124" t="s">
        <v>35249</v>
      </c>
      <c r="G12136" s="118" t="s">
        <v>34659</v>
      </c>
      <c r="H12136" s="137"/>
      <c r="I12136" s="119"/>
      <c r="J12136" s="129"/>
      <c r="K12136" s="129"/>
      <c r="L12136" s="129">
        <v>0</v>
      </c>
      <c r="M12136" s="134" t="s">
        <v>25307</v>
      </c>
    </row>
    <row r="12137" spans="1:13" hidden="1" x14ac:dyDescent="0.25">
      <c r="A12137" s="128"/>
      <c r="B12137" s="2"/>
      <c r="C12137" s="139" t="s">
        <v>27837</v>
      </c>
      <c r="D12137" s="124" t="s">
        <v>27838</v>
      </c>
      <c r="E12137" s="118" t="s">
        <v>48</v>
      </c>
      <c r="F12137" s="124" t="s">
        <v>35249</v>
      </c>
      <c r="G12137" s="118" t="s">
        <v>34659</v>
      </c>
      <c r="H12137" s="137"/>
      <c r="I12137" s="119"/>
      <c r="J12137" s="129"/>
      <c r="K12137" s="129"/>
      <c r="L12137" s="129">
        <v>0</v>
      </c>
      <c r="M12137" s="134" t="s">
        <v>25308</v>
      </c>
    </row>
    <row r="12138" spans="1:13" hidden="1" x14ac:dyDescent="0.25">
      <c r="A12138" s="128"/>
      <c r="B12138" s="2"/>
      <c r="C12138" s="139" t="s">
        <v>28065</v>
      </c>
      <c r="D12138" s="124" t="s">
        <v>28066</v>
      </c>
      <c r="E12138" s="118" t="s">
        <v>48</v>
      </c>
      <c r="F12138" s="124" t="s">
        <v>35249</v>
      </c>
      <c r="G12138" s="118" t="s">
        <v>34659</v>
      </c>
      <c r="H12138" s="137"/>
      <c r="I12138" s="119"/>
      <c r="J12138" s="129"/>
      <c r="K12138" s="129"/>
      <c r="L12138" s="129">
        <v>0</v>
      </c>
      <c r="M12138" s="134" t="s">
        <v>25309</v>
      </c>
    </row>
    <row r="12139" spans="1:13" hidden="1" x14ac:dyDescent="0.25">
      <c r="A12139" s="128"/>
      <c r="B12139" s="2"/>
      <c r="C12139" s="139" t="s">
        <v>30753</v>
      </c>
      <c r="D12139" s="124" t="s">
        <v>30754</v>
      </c>
      <c r="E12139" s="118" t="s">
        <v>48</v>
      </c>
      <c r="F12139" s="124" t="s">
        <v>35249</v>
      </c>
      <c r="G12139" s="118" t="s">
        <v>34659</v>
      </c>
      <c r="H12139" s="137"/>
      <c r="I12139" s="119"/>
      <c r="J12139" s="129"/>
      <c r="K12139" s="129"/>
      <c r="L12139" s="129">
        <v>0</v>
      </c>
      <c r="M12139" s="134" t="s">
        <v>28709</v>
      </c>
    </row>
    <row r="12140" spans="1:13" hidden="1" x14ac:dyDescent="0.25">
      <c r="A12140" s="128"/>
      <c r="B12140" s="2"/>
      <c r="C12140" s="139" t="s">
        <v>27757</v>
      </c>
      <c r="D12140" s="124" t="s">
        <v>27758</v>
      </c>
      <c r="E12140" s="118" t="s">
        <v>48</v>
      </c>
      <c r="F12140" s="124" t="s">
        <v>35249</v>
      </c>
      <c r="G12140" s="118" t="s">
        <v>34659</v>
      </c>
      <c r="H12140" s="137"/>
      <c r="I12140" s="119"/>
      <c r="J12140" s="129"/>
      <c r="K12140" s="129"/>
      <c r="L12140" s="129">
        <v>0</v>
      </c>
      <c r="M12140" s="134" t="s">
        <v>25310</v>
      </c>
    </row>
    <row r="12141" spans="1:13" hidden="1" x14ac:dyDescent="0.25">
      <c r="A12141" s="128"/>
      <c r="B12141" s="2"/>
      <c r="C12141" s="139" t="s">
        <v>28062</v>
      </c>
      <c r="D12141" s="124" t="s">
        <v>28063</v>
      </c>
      <c r="E12141" s="118" t="s">
        <v>48</v>
      </c>
      <c r="F12141" s="124" t="s">
        <v>35249</v>
      </c>
      <c r="G12141" s="118" t="s">
        <v>34659</v>
      </c>
      <c r="H12141" s="137"/>
      <c r="I12141" s="119"/>
      <c r="J12141" s="129"/>
      <c r="K12141" s="129"/>
      <c r="L12141" s="129">
        <v>0</v>
      </c>
      <c r="M12141" s="134" t="s">
        <v>25311</v>
      </c>
    </row>
    <row r="12142" spans="1:13" hidden="1" x14ac:dyDescent="0.25">
      <c r="A12142" s="128"/>
      <c r="B12142" s="2"/>
      <c r="C12142" s="139" t="s">
        <v>28620</v>
      </c>
      <c r="D12142" s="124" t="s">
        <v>28621</v>
      </c>
      <c r="E12142" s="118" t="s">
        <v>48</v>
      </c>
      <c r="F12142" s="124" t="s">
        <v>35249</v>
      </c>
      <c r="G12142" s="118" t="s">
        <v>34659</v>
      </c>
      <c r="H12142" s="137"/>
      <c r="I12142" s="119"/>
      <c r="J12142" s="129"/>
      <c r="K12142" s="129"/>
      <c r="L12142" s="129">
        <v>0</v>
      </c>
      <c r="M12142" s="134" t="s">
        <v>25312</v>
      </c>
    </row>
    <row r="12143" spans="1:13" hidden="1" x14ac:dyDescent="0.25">
      <c r="A12143" s="128"/>
      <c r="B12143" s="2"/>
      <c r="C12143" s="139" t="s">
        <v>28173</v>
      </c>
      <c r="D12143" s="124" t="s">
        <v>28174</v>
      </c>
      <c r="E12143" s="118" t="s">
        <v>48</v>
      </c>
      <c r="F12143" s="124" t="s">
        <v>35249</v>
      </c>
      <c r="G12143" s="118" t="s">
        <v>34659</v>
      </c>
      <c r="H12143" s="137"/>
      <c r="I12143" s="119"/>
      <c r="J12143" s="129"/>
      <c r="K12143" s="129"/>
      <c r="L12143" s="129">
        <v>0</v>
      </c>
      <c r="M12143" s="134" t="s">
        <v>25313</v>
      </c>
    </row>
    <row r="12144" spans="1:13" hidden="1" x14ac:dyDescent="0.25">
      <c r="A12144" s="128"/>
      <c r="B12144" s="2"/>
      <c r="C12144" s="139" t="s">
        <v>28617</v>
      </c>
      <c r="D12144" s="124" t="s">
        <v>28618</v>
      </c>
      <c r="E12144" s="118" t="s">
        <v>48</v>
      </c>
      <c r="F12144" s="124" t="s">
        <v>35249</v>
      </c>
      <c r="G12144" s="118" t="s">
        <v>34659</v>
      </c>
      <c r="H12144" s="137"/>
      <c r="I12144" s="119"/>
      <c r="J12144" s="129"/>
      <c r="K12144" s="129"/>
      <c r="L12144" s="129">
        <v>0</v>
      </c>
      <c r="M12144" s="134" t="s">
        <v>25314</v>
      </c>
    </row>
    <row r="12145" spans="1:13" hidden="1" x14ac:dyDescent="0.25">
      <c r="A12145" s="128"/>
      <c r="B12145" s="2"/>
      <c r="C12145" s="139" t="s">
        <v>29079</v>
      </c>
      <c r="D12145" s="124" t="s">
        <v>29080</v>
      </c>
      <c r="E12145" s="118" t="s">
        <v>48</v>
      </c>
      <c r="F12145" s="124" t="s">
        <v>35249</v>
      </c>
      <c r="G12145" s="118" t="s">
        <v>34659</v>
      </c>
      <c r="H12145" s="137"/>
      <c r="I12145" s="119"/>
      <c r="J12145" s="129"/>
      <c r="K12145" s="129"/>
      <c r="L12145" s="129">
        <v>0</v>
      </c>
      <c r="M12145" s="134" t="s">
        <v>25315</v>
      </c>
    </row>
    <row r="12146" spans="1:13" hidden="1" x14ac:dyDescent="0.25">
      <c r="A12146" s="128"/>
      <c r="B12146" s="2"/>
      <c r="C12146" s="139" t="s">
        <v>35104</v>
      </c>
      <c r="D12146" s="124" t="s">
        <v>35105</v>
      </c>
      <c r="E12146" s="118" t="s">
        <v>48</v>
      </c>
      <c r="F12146" s="124" t="s">
        <v>35249</v>
      </c>
      <c r="G12146" s="118" t="s">
        <v>2</v>
      </c>
      <c r="H12146" s="137"/>
      <c r="I12146" s="119"/>
      <c r="J12146" s="129"/>
      <c r="K12146" s="129"/>
      <c r="L12146" s="129">
        <v>0</v>
      </c>
      <c r="M12146" s="134" t="s">
        <v>25316</v>
      </c>
    </row>
    <row r="12147" spans="1:13" hidden="1" x14ac:dyDescent="0.25">
      <c r="A12147" s="128"/>
      <c r="B12147" s="2"/>
      <c r="C12147" s="139" t="s">
        <v>35072</v>
      </c>
      <c r="D12147" s="124" t="s">
        <v>35073</v>
      </c>
      <c r="E12147" s="118" t="s">
        <v>48</v>
      </c>
      <c r="F12147" s="124" t="s">
        <v>35249</v>
      </c>
      <c r="G12147" s="118" t="s">
        <v>2</v>
      </c>
      <c r="H12147" s="137"/>
      <c r="I12147" s="119"/>
      <c r="J12147" s="129"/>
      <c r="K12147" s="129"/>
      <c r="L12147" s="129">
        <v>0</v>
      </c>
      <c r="M12147" s="134" t="s">
        <v>25317</v>
      </c>
    </row>
    <row r="12148" spans="1:13" hidden="1" x14ac:dyDescent="0.25">
      <c r="A12148" s="128"/>
      <c r="B12148" s="2"/>
      <c r="C12148" s="139" t="s">
        <v>13072</v>
      </c>
      <c r="D12148" s="124" t="s">
        <v>13073</v>
      </c>
      <c r="E12148" s="118" t="s">
        <v>48</v>
      </c>
      <c r="F12148" s="124" t="s">
        <v>35249</v>
      </c>
      <c r="G12148" s="118" t="s">
        <v>34659</v>
      </c>
      <c r="H12148" s="137"/>
      <c r="I12148" s="119"/>
      <c r="J12148" s="129"/>
      <c r="K12148" s="129"/>
      <c r="L12148" s="129">
        <v>0</v>
      </c>
      <c r="M12148" s="134" t="s">
        <v>25318</v>
      </c>
    </row>
    <row r="12149" spans="1:13" hidden="1" x14ac:dyDescent="0.25">
      <c r="A12149" s="128"/>
      <c r="B12149" s="2"/>
      <c r="C12149" s="139" t="s">
        <v>30587</v>
      </c>
      <c r="D12149" s="124" t="s">
        <v>30588</v>
      </c>
      <c r="E12149" s="118" t="s">
        <v>48</v>
      </c>
      <c r="F12149" s="124" t="s">
        <v>35249</v>
      </c>
      <c r="G12149" s="118" t="s">
        <v>34659</v>
      </c>
      <c r="H12149" s="137"/>
      <c r="I12149" s="119"/>
      <c r="J12149" s="129"/>
      <c r="K12149" s="129"/>
      <c r="L12149" s="129">
        <v>0</v>
      </c>
      <c r="M12149" s="134" t="s">
        <v>25319</v>
      </c>
    </row>
    <row r="12150" spans="1:13" hidden="1" x14ac:dyDescent="0.25">
      <c r="A12150" s="128"/>
      <c r="B12150" s="2"/>
      <c r="C12150" s="139" t="s">
        <v>13074</v>
      </c>
      <c r="D12150" s="124" t="s">
        <v>13075</v>
      </c>
      <c r="E12150" s="118" t="s">
        <v>48</v>
      </c>
      <c r="F12150" s="124" t="s">
        <v>35249</v>
      </c>
      <c r="G12150" s="118" t="s">
        <v>34659</v>
      </c>
      <c r="H12150" s="137">
        <v>41485</v>
      </c>
      <c r="I12150" s="119">
        <v>22113.83</v>
      </c>
      <c r="J12150" s="129"/>
      <c r="K12150" s="129"/>
      <c r="L12150" s="129">
        <v>0</v>
      </c>
      <c r="M12150" s="134" t="s">
        <v>23773</v>
      </c>
    </row>
    <row r="12151" spans="1:13" hidden="1" x14ac:dyDescent="0.25">
      <c r="A12151" s="128"/>
      <c r="B12151" s="2"/>
      <c r="C12151" s="139" t="s">
        <v>13076</v>
      </c>
      <c r="D12151" s="124" t="s">
        <v>13077</v>
      </c>
      <c r="E12151" s="118" t="s">
        <v>48</v>
      </c>
      <c r="F12151" s="124" t="s">
        <v>35249</v>
      </c>
      <c r="G12151" s="118" t="s">
        <v>34659</v>
      </c>
      <c r="H12151" s="137">
        <v>41587</v>
      </c>
      <c r="I12151" s="119">
        <v>20700.59</v>
      </c>
      <c r="J12151" s="129"/>
      <c r="K12151" s="129"/>
      <c r="L12151" s="129">
        <v>0</v>
      </c>
      <c r="M12151" s="134" t="s">
        <v>25320</v>
      </c>
    </row>
    <row r="12152" spans="1:13" hidden="1" x14ac:dyDescent="0.25">
      <c r="A12152" s="128"/>
      <c r="B12152" s="2"/>
      <c r="C12152" s="139" t="s">
        <v>28134</v>
      </c>
      <c r="D12152" s="124" t="s">
        <v>28135</v>
      </c>
      <c r="E12152" s="118" t="s">
        <v>48</v>
      </c>
      <c r="F12152" s="124" t="s">
        <v>35249</v>
      </c>
      <c r="G12152" s="118" t="s">
        <v>34659</v>
      </c>
      <c r="H12152" s="137"/>
      <c r="I12152" s="119"/>
      <c r="J12152" s="129"/>
      <c r="K12152" s="129"/>
      <c r="L12152" s="129">
        <v>0</v>
      </c>
      <c r="M12152" s="134" t="s">
        <v>25321</v>
      </c>
    </row>
    <row r="12153" spans="1:13" hidden="1" x14ac:dyDescent="0.25">
      <c r="A12153" s="128"/>
      <c r="B12153" s="2"/>
      <c r="C12153" s="139" t="s">
        <v>13078</v>
      </c>
      <c r="D12153" s="124" t="s">
        <v>13079</v>
      </c>
      <c r="E12153" s="118" t="s">
        <v>48</v>
      </c>
      <c r="F12153" s="124" t="s">
        <v>35249</v>
      </c>
      <c r="G12153" s="118" t="s">
        <v>34659</v>
      </c>
      <c r="H12153" s="137">
        <v>42046</v>
      </c>
      <c r="I12153" s="119">
        <v>5011.01</v>
      </c>
      <c r="J12153" s="129"/>
      <c r="K12153" s="129"/>
      <c r="L12153" s="129">
        <v>0</v>
      </c>
      <c r="M12153" s="134" t="s">
        <v>27806</v>
      </c>
    </row>
    <row r="12154" spans="1:13" hidden="1" x14ac:dyDescent="0.25">
      <c r="A12154" s="128"/>
      <c r="B12154" s="2"/>
      <c r="C12154" s="139" t="s">
        <v>28112</v>
      </c>
      <c r="D12154" s="124" t="s">
        <v>28113</v>
      </c>
      <c r="E12154" s="118" t="s">
        <v>48</v>
      </c>
      <c r="F12154" s="124" t="s">
        <v>35249</v>
      </c>
      <c r="G12154" s="118" t="s">
        <v>34659</v>
      </c>
      <c r="H12154" s="137"/>
      <c r="I12154" s="119"/>
      <c r="J12154" s="129"/>
      <c r="K12154" s="129"/>
      <c r="L12154" s="129">
        <v>0</v>
      </c>
      <c r="M12154" s="134" t="s">
        <v>25322</v>
      </c>
    </row>
    <row r="12155" spans="1:13" hidden="1" x14ac:dyDescent="0.25">
      <c r="A12155" s="128"/>
      <c r="B12155" s="2"/>
      <c r="C12155" s="139" t="s">
        <v>13080</v>
      </c>
      <c r="D12155" s="124" t="s">
        <v>13081</v>
      </c>
      <c r="E12155" s="118" t="s">
        <v>48</v>
      </c>
      <c r="F12155" s="124" t="s">
        <v>35249</v>
      </c>
      <c r="G12155" s="118" t="s">
        <v>34659</v>
      </c>
      <c r="H12155" s="137">
        <v>42046</v>
      </c>
      <c r="I12155" s="119">
        <v>2261.31</v>
      </c>
      <c r="J12155" s="129"/>
      <c r="K12155" s="129"/>
      <c r="L12155" s="129">
        <v>0</v>
      </c>
      <c r="M12155" s="134" t="s">
        <v>25323</v>
      </c>
    </row>
    <row r="12156" spans="1:13" hidden="1" x14ac:dyDescent="0.25">
      <c r="A12156" s="128"/>
      <c r="B12156" s="2"/>
      <c r="C12156" s="139" t="s">
        <v>13082</v>
      </c>
      <c r="D12156" s="124" t="s">
        <v>13083</v>
      </c>
      <c r="E12156" s="118" t="s">
        <v>48</v>
      </c>
      <c r="F12156" s="124" t="s">
        <v>35249</v>
      </c>
      <c r="G12156" s="118" t="s">
        <v>34659</v>
      </c>
      <c r="H12156" s="137">
        <v>42046</v>
      </c>
      <c r="I12156" s="119">
        <v>2261.31</v>
      </c>
      <c r="J12156" s="129"/>
      <c r="K12156" s="129"/>
      <c r="L12156" s="129">
        <v>0</v>
      </c>
      <c r="M12156" s="134" t="s">
        <v>25324</v>
      </c>
    </row>
    <row r="12157" spans="1:13" hidden="1" x14ac:dyDescent="0.25">
      <c r="A12157" s="128"/>
      <c r="B12157" s="2"/>
      <c r="C12157" s="139" t="s">
        <v>28677</v>
      </c>
      <c r="D12157" s="124" t="s">
        <v>28678</v>
      </c>
      <c r="E12157" s="118" t="s">
        <v>48</v>
      </c>
      <c r="F12157" s="124" t="s">
        <v>35249</v>
      </c>
      <c r="G12157" s="118" t="s">
        <v>34659</v>
      </c>
      <c r="H12157" s="137"/>
      <c r="I12157" s="119"/>
      <c r="J12157" s="129"/>
      <c r="K12157" s="129"/>
      <c r="L12157" s="129">
        <v>0</v>
      </c>
      <c r="M12157" s="134" t="s">
        <v>25325</v>
      </c>
    </row>
    <row r="12158" spans="1:13" hidden="1" x14ac:dyDescent="0.25">
      <c r="A12158" s="128"/>
      <c r="B12158" s="2"/>
      <c r="C12158" s="139" t="s">
        <v>29530</v>
      </c>
      <c r="D12158" s="124" t="s">
        <v>29531</v>
      </c>
      <c r="E12158" s="118" t="s">
        <v>48</v>
      </c>
      <c r="F12158" s="124" t="s">
        <v>35249</v>
      </c>
      <c r="G12158" s="118" t="s">
        <v>34659</v>
      </c>
      <c r="H12158" s="137"/>
      <c r="I12158" s="119"/>
      <c r="J12158" s="129"/>
      <c r="K12158" s="129"/>
      <c r="L12158" s="129">
        <v>0</v>
      </c>
      <c r="M12158" s="134" t="s">
        <v>31964</v>
      </c>
    </row>
    <row r="12159" spans="1:13" hidden="1" x14ac:dyDescent="0.25">
      <c r="A12159" s="128"/>
      <c r="B12159" s="2"/>
      <c r="C12159" s="139" t="s">
        <v>27628</v>
      </c>
      <c r="D12159" s="124" t="s">
        <v>27629</v>
      </c>
      <c r="E12159" s="118" t="s">
        <v>48</v>
      </c>
      <c r="F12159" s="124" t="s">
        <v>35249</v>
      </c>
      <c r="G12159" s="118" t="s">
        <v>34659</v>
      </c>
      <c r="H12159" s="137"/>
      <c r="I12159" s="119"/>
      <c r="J12159" s="129"/>
      <c r="K12159" s="129"/>
      <c r="L12159" s="129">
        <v>0</v>
      </c>
      <c r="M12159" s="134" t="s">
        <v>25326</v>
      </c>
    </row>
    <row r="12160" spans="1:13" hidden="1" x14ac:dyDescent="0.25">
      <c r="A12160" s="128"/>
      <c r="B12160" s="2"/>
      <c r="C12160" s="139" t="s">
        <v>28623</v>
      </c>
      <c r="D12160" s="124" t="s">
        <v>28624</v>
      </c>
      <c r="E12160" s="118" t="s">
        <v>48</v>
      </c>
      <c r="F12160" s="124" t="s">
        <v>35249</v>
      </c>
      <c r="G12160" s="118" t="s">
        <v>34659</v>
      </c>
      <c r="H12160" s="137"/>
      <c r="I12160" s="119"/>
      <c r="J12160" s="129"/>
      <c r="K12160" s="129"/>
      <c r="L12160" s="129">
        <v>0</v>
      </c>
      <c r="M12160" s="134" t="s">
        <v>25327</v>
      </c>
    </row>
    <row r="12161" spans="1:13" hidden="1" x14ac:dyDescent="0.25">
      <c r="A12161" s="128"/>
      <c r="B12161" s="2"/>
      <c r="C12161" s="139" t="s">
        <v>28925</v>
      </c>
      <c r="D12161" s="124" t="s">
        <v>28624</v>
      </c>
      <c r="E12161" s="118" t="s">
        <v>48</v>
      </c>
      <c r="F12161" s="124" t="s">
        <v>35249</v>
      </c>
      <c r="G12161" s="118" t="s">
        <v>34659</v>
      </c>
      <c r="H12161" s="137"/>
      <c r="I12161" s="119"/>
      <c r="J12161" s="129"/>
      <c r="K12161" s="129"/>
      <c r="L12161" s="129">
        <v>0</v>
      </c>
      <c r="M12161" s="134" t="s">
        <v>25328</v>
      </c>
    </row>
    <row r="12162" spans="1:13" hidden="1" x14ac:dyDescent="0.25">
      <c r="A12162" s="128"/>
      <c r="B12162" s="2"/>
      <c r="C12162" s="139" t="s">
        <v>27795</v>
      </c>
      <c r="D12162" s="124" t="s">
        <v>27796</v>
      </c>
      <c r="E12162" s="118" t="s">
        <v>48</v>
      </c>
      <c r="F12162" s="124" t="s">
        <v>35249</v>
      </c>
      <c r="G12162" s="118" t="s">
        <v>34659</v>
      </c>
      <c r="H12162" s="137"/>
      <c r="I12162" s="119"/>
      <c r="J12162" s="129"/>
      <c r="K12162" s="129"/>
      <c r="L12162" s="129">
        <v>0</v>
      </c>
      <c r="M12162" s="134" t="s">
        <v>25329</v>
      </c>
    </row>
    <row r="12163" spans="1:13" hidden="1" x14ac:dyDescent="0.25">
      <c r="A12163" s="128"/>
      <c r="B12163" s="2"/>
      <c r="C12163" s="139" t="s">
        <v>13084</v>
      </c>
      <c r="D12163" s="124" t="s">
        <v>13085</v>
      </c>
      <c r="E12163" s="118" t="s">
        <v>48</v>
      </c>
      <c r="F12163" s="124" t="s">
        <v>35249</v>
      </c>
      <c r="G12163" s="118" t="s">
        <v>34659</v>
      </c>
      <c r="H12163" s="137">
        <v>42088</v>
      </c>
      <c r="I12163" s="119">
        <v>505.06</v>
      </c>
      <c r="J12163" s="129"/>
      <c r="K12163" s="129"/>
      <c r="L12163" s="129">
        <v>0</v>
      </c>
      <c r="M12163" s="134" t="s">
        <v>25330</v>
      </c>
    </row>
    <row r="12164" spans="1:13" hidden="1" x14ac:dyDescent="0.25">
      <c r="A12164" s="128"/>
      <c r="B12164" s="2"/>
      <c r="C12164" s="139" t="s">
        <v>27798</v>
      </c>
      <c r="D12164" s="124" t="s">
        <v>27799</v>
      </c>
      <c r="E12164" s="118" t="s">
        <v>48</v>
      </c>
      <c r="F12164" s="124" t="s">
        <v>35249</v>
      </c>
      <c r="G12164" s="118" t="s">
        <v>34659</v>
      </c>
      <c r="H12164" s="137"/>
      <c r="I12164" s="119"/>
      <c r="J12164" s="129"/>
      <c r="K12164" s="129"/>
      <c r="L12164" s="129">
        <v>0</v>
      </c>
      <c r="M12164" s="134" t="s">
        <v>25331</v>
      </c>
    </row>
    <row r="12165" spans="1:13" hidden="1" x14ac:dyDescent="0.25">
      <c r="A12165" s="128"/>
      <c r="B12165" s="2"/>
      <c r="C12165" s="139" t="s">
        <v>13086</v>
      </c>
      <c r="D12165" s="124" t="s">
        <v>13087</v>
      </c>
      <c r="E12165" s="118" t="s">
        <v>48</v>
      </c>
      <c r="F12165" s="124" t="s">
        <v>35249</v>
      </c>
      <c r="G12165" s="118" t="s">
        <v>34659</v>
      </c>
      <c r="H12165" s="137">
        <v>42088</v>
      </c>
      <c r="I12165" s="119">
        <v>505.06</v>
      </c>
      <c r="J12165" s="129"/>
      <c r="K12165" s="129"/>
      <c r="L12165" s="129">
        <v>0</v>
      </c>
      <c r="M12165" s="134" t="s">
        <v>25332</v>
      </c>
    </row>
    <row r="12166" spans="1:13" hidden="1" x14ac:dyDescent="0.25">
      <c r="A12166" s="128"/>
      <c r="B12166" s="2"/>
      <c r="C12166" s="139" t="s">
        <v>13088</v>
      </c>
      <c r="D12166" s="124" t="s">
        <v>13089</v>
      </c>
      <c r="E12166" s="118" t="s">
        <v>48</v>
      </c>
      <c r="F12166" s="124" t="s">
        <v>35249</v>
      </c>
      <c r="G12166" s="118" t="s">
        <v>34659</v>
      </c>
      <c r="H12166" s="137">
        <v>42088</v>
      </c>
      <c r="I12166" s="119">
        <v>505.06</v>
      </c>
      <c r="J12166" s="129"/>
      <c r="K12166" s="129"/>
      <c r="L12166" s="129">
        <v>0</v>
      </c>
      <c r="M12166" s="134" t="s">
        <v>25333</v>
      </c>
    </row>
    <row r="12167" spans="1:13" hidden="1" x14ac:dyDescent="0.25">
      <c r="A12167" s="128"/>
      <c r="B12167" s="2"/>
      <c r="C12167" s="139" t="s">
        <v>29085</v>
      </c>
      <c r="D12167" s="124" t="s">
        <v>29086</v>
      </c>
      <c r="E12167" s="118" t="s">
        <v>48</v>
      </c>
      <c r="F12167" s="124" t="s">
        <v>35249</v>
      </c>
      <c r="G12167" s="118" t="s">
        <v>34659</v>
      </c>
      <c r="H12167" s="137"/>
      <c r="I12167" s="119"/>
      <c r="J12167" s="129"/>
      <c r="K12167" s="129"/>
      <c r="L12167" s="129">
        <v>0</v>
      </c>
      <c r="M12167" s="134" t="s">
        <v>25334</v>
      </c>
    </row>
    <row r="12168" spans="1:13" hidden="1" x14ac:dyDescent="0.25">
      <c r="A12168" s="128"/>
      <c r="B12168" s="2"/>
      <c r="C12168" s="139" t="s">
        <v>32563</v>
      </c>
      <c r="D12168" s="124" t="s">
        <v>32564</v>
      </c>
      <c r="E12168" s="118" t="s">
        <v>48</v>
      </c>
      <c r="F12168" s="124" t="s">
        <v>35249</v>
      </c>
      <c r="G12168" s="118" t="s">
        <v>34659</v>
      </c>
      <c r="H12168" s="137"/>
      <c r="I12168" s="119"/>
      <c r="J12168" s="129"/>
      <c r="K12168" s="129"/>
      <c r="L12168" s="129">
        <v>0</v>
      </c>
      <c r="M12168" s="134" t="s">
        <v>25335</v>
      </c>
    </row>
    <row r="12169" spans="1:13" hidden="1" x14ac:dyDescent="0.25">
      <c r="A12169" s="128"/>
      <c r="B12169" s="2"/>
      <c r="C12169" s="139" t="s">
        <v>13090</v>
      </c>
      <c r="D12169" s="124" t="s">
        <v>13091</v>
      </c>
      <c r="E12169" s="118" t="s">
        <v>48</v>
      </c>
      <c r="F12169" s="124" t="s">
        <v>35249</v>
      </c>
      <c r="G12169" s="118" t="s">
        <v>34659</v>
      </c>
      <c r="H12169" s="137">
        <v>42059</v>
      </c>
      <c r="I12169" s="119">
        <v>1102.5</v>
      </c>
      <c r="J12169" s="129"/>
      <c r="K12169" s="129"/>
      <c r="L12169" s="129">
        <v>0</v>
      </c>
      <c r="M12169" s="134" t="s">
        <v>33231</v>
      </c>
    </row>
    <row r="12170" spans="1:13" hidden="1" x14ac:dyDescent="0.25">
      <c r="A12170" s="128"/>
      <c r="B12170" s="2"/>
      <c r="C12170" s="139" t="s">
        <v>13092</v>
      </c>
      <c r="D12170" s="124" t="s">
        <v>13093</v>
      </c>
      <c r="E12170" s="118" t="s">
        <v>48</v>
      </c>
      <c r="F12170" s="124" t="s">
        <v>35249</v>
      </c>
      <c r="G12170" s="118" t="s">
        <v>34659</v>
      </c>
      <c r="H12170" s="137">
        <v>42088</v>
      </c>
      <c r="I12170" s="119">
        <v>505.06</v>
      </c>
      <c r="J12170" s="129"/>
      <c r="K12170" s="129"/>
      <c r="L12170" s="129">
        <v>0</v>
      </c>
      <c r="M12170" s="134" t="s">
        <v>25336</v>
      </c>
    </row>
    <row r="12171" spans="1:13" hidden="1" x14ac:dyDescent="0.25">
      <c r="A12171" s="128"/>
      <c r="B12171" s="2"/>
      <c r="C12171" s="139" t="s">
        <v>13094</v>
      </c>
      <c r="D12171" s="124" t="s">
        <v>13095</v>
      </c>
      <c r="E12171" s="118" t="s">
        <v>48</v>
      </c>
      <c r="F12171" s="124" t="s">
        <v>35249</v>
      </c>
      <c r="G12171" s="118" t="s">
        <v>34659</v>
      </c>
      <c r="H12171" s="137">
        <v>42088</v>
      </c>
      <c r="I12171" s="119">
        <v>505.06</v>
      </c>
      <c r="J12171" s="129"/>
      <c r="K12171" s="129"/>
      <c r="L12171" s="129">
        <v>0</v>
      </c>
      <c r="M12171" s="134" t="s">
        <v>25337</v>
      </c>
    </row>
    <row r="12172" spans="1:13" hidden="1" x14ac:dyDescent="0.25">
      <c r="A12172" s="128"/>
      <c r="B12172" s="2"/>
      <c r="C12172" s="139" t="s">
        <v>13096</v>
      </c>
      <c r="D12172" s="124" t="s">
        <v>13097</v>
      </c>
      <c r="E12172" s="118" t="s">
        <v>48</v>
      </c>
      <c r="F12172" s="124" t="s">
        <v>35249</v>
      </c>
      <c r="G12172" s="118" t="s">
        <v>34659</v>
      </c>
      <c r="H12172" s="137">
        <v>42018</v>
      </c>
      <c r="I12172" s="119">
        <v>505.06</v>
      </c>
      <c r="J12172" s="129"/>
      <c r="K12172" s="129"/>
      <c r="L12172" s="129">
        <v>0</v>
      </c>
      <c r="M12172" s="134" t="s">
        <v>25338</v>
      </c>
    </row>
    <row r="12173" spans="1:13" hidden="1" x14ac:dyDescent="0.25">
      <c r="A12173" s="128"/>
      <c r="B12173" s="2"/>
      <c r="C12173" s="139" t="s">
        <v>13098</v>
      </c>
      <c r="D12173" s="124" t="s">
        <v>13099</v>
      </c>
      <c r="E12173" s="118" t="s">
        <v>48</v>
      </c>
      <c r="F12173" s="124" t="s">
        <v>35249</v>
      </c>
      <c r="G12173" s="118" t="s">
        <v>34659</v>
      </c>
      <c r="H12173" s="137">
        <v>42018</v>
      </c>
      <c r="I12173" s="119">
        <v>505.06</v>
      </c>
      <c r="J12173" s="129"/>
      <c r="K12173" s="129"/>
      <c r="L12173" s="129">
        <v>0</v>
      </c>
      <c r="M12173" s="134" t="s">
        <v>25339</v>
      </c>
    </row>
    <row r="12174" spans="1:13" hidden="1" x14ac:dyDescent="0.25">
      <c r="A12174" s="128"/>
      <c r="B12174" s="2"/>
      <c r="C12174" s="139" t="s">
        <v>28032</v>
      </c>
      <c r="D12174" s="124" t="s">
        <v>28033</v>
      </c>
      <c r="E12174" s="118" t="s">
        <v>48</v>
      </c>
      <c r="F12174" s="124" t="s">
        <v>35249</v>
      </c>
      <c r="G12174" s="118" t="s">
        <v>59</v>
      </c>
      <c r="H12174" s="137"/>
      <c r="I12174" s="119"/>
      <c r="J12174" s="129"/>
      <c r="K12174" s="129"/>
      <c r="L12174" s="129">
        <v>0</v>
      </c>
      <c r="M12174" s="134" t="s">
        <v>25340</v>
      </c>
    </row>
    <row r="12175" spans="1:13" hidden="1" x14ac:dyDescent="0.25">
      <c r="A12175" s="128"/>
      <c r="B12175" s="2"/>
      <c r="C12175" s="139" t="s">
        <v>28176</v>
      </c>
      <c r="D12175" s="124" t="s">
        <v>28177</v>
      </c>
      <c r="E12175" s="118" t="s">
        <v>48</v>
      </c>
      <c r="F12175" s="124" t="s">
        <v>35249</v>
      </c>
      <c r="G12175" s="118" t="s">
        <v>34659</v>
      </c>
      <c r="H12175" s="137"/>
      <c r="I12175" s="119"/>
      <c r="J12175" s="129"/>
      <c r="K12175" s="129"/>
      <c r="L12175" s="129">
        <v>0</v>
      </c>
      <c r="M12175" s="134" t="s">
        <v>31083</v>
      </c>
    </row>
    <row r="12176" spans="1:13" hidden="1" x14ac:dyDescent="0.25">
      <c r="A12176" s="128"/>
      <c r="B12176" s="2"/>
      <c r="C12176" s="139" t="s">
        <v>29082</v>
      </c>
      <c r="D12176" s="124" t="s">
        <v>29083</v>
      </c>
      <c r="E12176" s="118" t="s">
        <v>48</v>
      </c>
      <c r="F12176" s="124" t="s">
        <v>35249</v>
      </c>
      <c r="G12176" s="118" t="s">
        <v>34659</v>
      </c>
      <c r="H12176" s="137"/>
      <c r="I12176" s="119"/>
      <c r="J12176" s="129"/>
      <c r="K12176" s="129"/>
      <c r="L12176" s="129">
        <v>0</v>
      </c>
      <c r="M12176" s="134" t="s">
        <v>25341</v>
      </c>
    </row>
    <row r="12177" spans="1:13" hidden="1" x14ac:dyDescent="0.25">
      <c r="A12177" s="128"/>
      <c r="B12177" s="2"/>
      <c r="C12177" s="139" t="s">
        <v>28179</v>
      </c>
      <c r="D12177" s="124" t="s">
        <v>28180</v>
      </c>
      <c r="E12177" s="118" t="s">
        <v>48</v>
      </c>
      <c r="F12177" s="124" t="s">
        <v>35249</v>
      </c>
      <c r="G12177" s="118" t="s">
        <v>34659</v>
      </c>
      <c r="H12177" s="137"/>
      <c r="I12177" s="119"/>
      <c r="J12177" s="129"/>
      <c r="K12177" s="129"/>
      <c r="L12177" s="129">
        <v>0</v>
      </c>
      <c r="M12177" s="134" t="s">
        <v>25342</v>
      </c>
    </row>
    <row r="12178" spans="1:13" hidden="1" x14ac:dyDescent="0.25">
      <c r="A12178" s="128"/>
      <c r="B12178" s="2"/>
      <c r="C12178" s="139" t="s">
        <v>28224</v>
      </c>
      <c r="D12178" s="124" t="s">
        <v>28225</v>
      </c>
      <c r="E12178" s="118" t="s">
        <v>48</v>
      </c>
      <c r="F12178" s="124" t="s">
        <v>35249</v>
      </c>
      <c r="G12178" s="118" t="s">
        <v>34659</v>
      </c>
      <c r="H12178" s="137"/>
      <c r="I12178" s="119"/>
      <c r="J12178" s="129"/>
      <c r="K12178" s="129"/>
      <c r="L12178" s="129">
        <v>0</v>
      </c>
      <c r="M12178" s="134" t="s">
        <v>25343</v>
      </c>
    </row>
    <row r="12179" spans="1:13" hidden="1" x14ac:dyDescent="0.25">
      <c r="A12179" s="128"/>
      <c r="B12179" s="2"/>
      <c r="C12179" s="139" t="s">
        <v>28408</v>
      </c>
      <c r="D12179" s="124" t="s">
        <v>28409</v>
      </c>
      <c r="E12179" s="118" t="s">
        <v>48</v>
      </c>
      <c r="F12179" s="124" t="s">
        <v>35249</v>
      </c>
      <c r="G12179" s="118" t="s">
        <v>34659</v>
      </c>
      <c r="H12179" s="137"/>
      <c r="I12179" s="119"/>
      <c r="J12179" s="129"/>
      <c r="K12179" s="129"/>
      <c r="L12179" s="129">
        <v>0</v>
      </c>
      <c r="M12179" s="134" t="s">
        <v>25275</v>
      </c>
    </row>
    <row r="12180" spans="1:13" hidden="1" x14ac:dyDescent="0.25">
      <c r="A12180" s="128"/>
      <c r="B12180" s="2"/>
      <c r="C12180" s="139" t="s">
        <v>13100</v>
      </c>
      <c r="D12180" s="124" t="s">
        <v>13101</v>
      </c>
      <c r="E12180" s="118" t="s">
        <v>48</v>
      </c>
      <c r="F12180" s="124" t="s">
        <v>35249</v>
      </c>
      <c r="G12180" s="118" t="s">
        <v>34659</v>
      </c>
      <c r="H12180" s="137">
        <v>42088</v>
      </c>
      <c r="I12180" s="119">
        <v>505.06</v>
      </c>
      <c r="J12180" s="129"/>
      <c r="K12180" s="129"/>
      <c r="L12180" s="129">
        <v>0</v>
      </c>
      <c r="M12180" s="134" t="s">
        <v>25344</v>
      </c>
    </row>
    <row r="12181" spans="1:13" hidden="1" x14ac:dyDescent="0.25">
      <c r="A12181" s="128"/>
      <c r="B12181" s="2"/>
      <c r="C12181" s="139" t="s">
        <v>13102</v>
      </c>
      <c r="D12181" s="124" t="s">
        <v>13103</v>
      </c>
      <c r="E12181" s="118" t="s">
        <v>48</v>
      </c>
      <c r="F12181" s="124" t="s">
        <v>35249</v>
      </c>
      <c r="G12181" s="118" t="s">
        <v>34659</v>
      </c>
      <c r="H12181" s="137">
        <v>42088</v>
      </c>
      <c r="I12181" s="119">
        <v>505.06</v>
      </c>
      <c r="J12181" s="129"/>
      <c r="K12181" s="129"/>
      <c r="L12181" s="129">
        <v>0</v>
      </c>
      <c r="M12181" s="134" t="s">
        <v>25345</v>
      </c>
    </row>
    <row r="12182" spans="1:13" hidden="1" x14ac:dyDescent="0.25">
      <c r="A12182" s="128"/>
      <c r="B12182" s="2"/>
      <c r="C12182" s="139" t="s">
        <v>28411</v>
      </c>
      <c r="D12182" s="124" t="s">
        <v>28412</v>
      </c>
      <c r="E12182" s="118" t="s">
        <v>48</v>
      </c>
      <c r="F12182" s="124" t="s">
        <v>35249</v>
      </c>
      <c r="G12182" s="118" t="s">
        <v>34659</v>
      </c>
      <c r="H12182" s="137"/>
      <c r="I12182" s="119"/>
      <c r="J12182" s="129"/>
      <c r="K12182" s="129"/>
      <c r="L12182" s="129">
        <v>0</v>
      </c>
      <c r="M12182" s="134" t="s">
        <v>25346</v>
      </c>
    </row>
    <row r="12183" spans="1:13" hidden="1" x14ac:dyDescent="0.25">
      <c r="A12183" s="128"/>
      <c r="B12183" s="2"/>
      <c r="C12183" s="139" t="s">
        <v>30541</v>
      </c>
      <c r="D12183" s="124" t="s">
        <v>30542</v>
      </c>
      <c r="E12183" s="118" t="s">
        <v>48</v>
      </c>
      <c r="F12183" s="124" t="s">
        <v>35249</v>
      </c>
      <c r="G12183" s="118" t="s">
        <v>34659</v>
      </c>
      <c r="H12183" s="137"/>
      <c r="I12183" s="119"/>
      <c r="J12183" s="129"/>
      <c r="K12183" s="129"/>
      <c r="L12183" s="129">
        <v>0</v>
      </c>
      <c r="M12183" s="134" t="s">
        <v>25347</v>
      </c>
    </row>
    <row r="12184" spans="1:13" hidden="1" x14ac:dyDescent="0.25">
      <c r="A12184" s="128"/>
      <c r="B12184" s="2"/>
      <c r="C12184" s="139" t="s">
        <v>28626</v>
      </c>
      <c r="D12184" s="124" t="s">
        <v>28627</v>
      </c>
      <c r="E12184" s="118" t="s">
        <v>48</v>
      </c>
      <c r="F12184" s="124" t="s">
        <v>35249</v>
      </c>
      <c r="G12184" s="118" t="s">
        <v>59</v>
      </c>
      <c r="H12184" s="137"/>
      <c r="I12184" s="119"/>
      <c r="J12184" s="129"/>
      <c r="K12184" s="129"/>
      <c r="L12184" s="129">
        <v>0</v>
      </c>
      <c r="M12184" s="134" t="s">
        <v>25348</v>
      </c>
    </row>
    <row r="12185" spans="1:13" hidden="1" x14ac:dyDescent="0.25">
      <c r="A12185" s="128"/>
      <c r="B12185" s="2"/>
      <c r="C12185" s="139" t="s">
        <v>13104</v>
      </c>
      <c r="D12185" s="124" t="s">
        <v>13105</v>
      </c>
      <c r="E12185" s="118" t="s">
        <v>48</v>
      </c>
      <c r="F12185" s="124" t="s">
        <v>35249</v>
      </c>
      <c r="G12185" s="118" t="s">
        <v>34659</v>
      </c>
      <c r="H12185" s="137">
        <v>42059</v>
      </c>
      <c r="I12185" s="119">
        <v>1102.5</v>
      </c>
      <c r="J12185" s="129"/>
      <c r="K12185" s="129"/>
      <c r="L12185" s="129">
        <v>0</v>
      </c>
      <c r="M12185" s="134" t="s">
        <v>25349</v>
      </c>
    </row>
    <row r="12186" spans="1:13" hidden="1" x14ac:dyDescent="0.25">
      <c r="A12186" s="128"/>
      <c r="B12186" s="2"/>
      <c r="C12186" s="139" t="s">
        <v>13106</v>
      </c>
      <c r="D12186" s="124" t="s">
        <v>13107</v>
      </c>
      <c r="E12186" s="118" t="s">
        <v>48</v>
      </c>
      <c r="F12186" s="124" t="s">
        <v>35249</v>
      </c>
      <c r="G12186" s="118" t="s">
        <v>34659</v>
      </c>
      <c r="H12186" s="137">
        <v>42018</v>
      </c>
      <c r="I12186" s="119">
        <v>505.06</v>
      </c>
      <c r="J12186" s="129"/>
      <c r="K12186" s="129"/>
      <c r="L12186" s="129">
        <v>0</v>
      </c>
      <c r="M12186" s="134" t="s">
        <v>25292</v>
      </c>
    </row>
    <row r="12187" spans="1:13" hidden="1" x14ac:dyDescent="0.25">
      <c r="A12187" s="128"/>
      <c r="B12187" s="2"/>
      <c r="C12187" s="139" t="s">
        <v>13108</v>
      </c>
      <c r="D12187" s="124" t="s">
        <v>13109</v>
      </c>
      <c r="E12187" s="118" t="s">
        <v>48</v>
      </c>
      <c r="F12187" s="124" t="s">
        <v>35249</v>
      </c>
      <c r="G12187" s="118" t="s">
        <v>34659</v>
      </c>
      <c r="H12187" s="137">
        <v>42088</v>
      </c>
      <c r="I12187" s="119">
        <v>505.06</v>
      </c>
      <c r="J12187" s="129"/>
      <c r="K12187" s="129"/>
      <c r="L12187" s="129">
        <v>0</v>
      </c>
      <c r="M12187" s="134" t="s">
        <v>25350</v>
      </c>
    </row>
    <row r="12188" spans="1:13" hidden="1" x14ac:dyDescent="0.25">
      <c r="A12188" s="128"/>
      <c r="B12188" s="2"/>
      <c r="C12188" s="139" t="s">
        <v>30590</v>
      </c>
      <c r="D12188" s="124" t="s">
        <v>30591</v>
      </c>
      <c r="E12188" s="118" t="s">
        <v>48</v>
      </c>
      <c r="F12188" s="124" t="s">
        <v>35249</v>
      </c>
      <c r="G12188" s="118" t="s">
        <v>34659</v>
      </c>
      <c r="H12188" s="137"/>
      <c r="I12188" s="119"/>
      <c r="J12188" s="129"/>
      <c r="K12188" s="129"/>
      <c r="L12188" s="129">
        <v>0</v>
      </c>
      <c r="M12188" s="134" t="s">
        <v>25351</v>
      </c>
    </row>
    <row r="12189" spans="1:13" hidden="1" x14ac:dyDescent="0.25">
      <c r="A12189" s="128"/>
      <c r="B12189" s="2"/>
      <c r="C12189" s="139" t="s">
        <v>28926</v>
      </c>
      <c r="D12189" s="124" t="s">
        <v>28927</v>
      </c>
      <c r="E12189" s="118" t="s">
        <v>48</v>
      </c>
      <c r="F12189" s="124" t="s">
        <v>35249</v>
      </c>
      <c r="G12189" s="118" t="s">
        <v>34659</v>
      </c>
      <c r="H12189" s="137"/>
      <c r="I12189" s="119"/>
      <c r="J12189" s="129"/>
      <c r="K12189" s="129"/>
      <c r="L12189" s="129">
        <v>0</v>
      </c>
      <c r="M12189" s="134" t="s">
        <v>25352</v>
      </c>
    </row>
    <row r="12190" spans="1:13" hidden="1" x14ac:dyDescent="0.25">
      <c r="A12190" s="128"/>
      <c r="B12190" s="2"/>
      <c r="C12190" s="139" t="s">
        <v>13110</v>
      </c>
      <c r="D12190" s="124" t="s">
        <v>13111</v>
      </c>
      <c r="E12190" s="118" t="s">
        <v>48</v>
      </c>
      <c r="F12190" s="124" t="s">
        <v>35249</v>
      </c>
      <c r="G12190" s="118" t="s">
        <v>34659</v>
      </c>
      <c r="H12190" s="137">
        <v>42018</v>
      </c>
      <c r="I12190" s="119">
        <v>505.06</v>
      </c>
      <c r="J12190" s="129"/>
      <c r="K12190" s="129"/>
      <c r="L12190" s="129">
        <v>0</v>
      </c>
      <c r="M12190" s="134" t="s">
        <v>25353</v>
      </c>
    </row>
    <row r="12191" spans="1:13" hidden="1" x14ac:dyDescent="0.25">
      <c r="A12191" s="128"/>
      <c r="B12191" s="2"/>
      <c r="C12191" s="139" t="s">
        <v>13112</v>
      </c>
      <c r="D12191" s="124" t="s">
        <v>13113</v>
      </c>
      <c r="E12191" s="118" t="s">
        <v>48</v>
      </c>
      <c r="F12191" s="124" t="s">
        <v>35249</v>
      </c>
      <c r="G12191" s="118" t="s">
        <v>34659</v>
      </c>
      <c r="H12191" s="137">
        <v>42018</v>
      </c>
      <c r="I12191" s="119">
        <v>505.06</v>
      </c>
      <c r="J12191" s="129"/>
      <c r="K12191" s="129"/>
      <c r="L12191" s="129">
        <v>0</v>
      </c>
      <c r="M12191" s="134" t="s">
        <v>25354</v>
      </c>
    </row>
    <row r="12192" spans="1:13" hidden="1" x14ac:dyDescent="0.25">
      <c r="A12192" s="128"/>
      <c r="B12192" s="2"/>
      <c r="C12192" s="139" t="s">
        <v>13114</v>
      </c>
      <c r="D12192" s="124" t="s">
        <v>13115</v>
      </c>
      <c r="E12192" s="118" t="s">
        <v>48</v>
      </c>
      <c r="F12192" s="124" t="s">
        <v>35249</v>
      </c>
      <c r="G12192" s="118" t="s">
        <v>34659</v>
      </c>
      <c r="H12192" s="137">
        <v>42018</v>
      </c>
      <c r="I12192" s="119">
        <v>505.06</v>
      </c>
      <c r="J12192" s="129"/>
      <c r="K12192" s="129"/>
      <c r="L12192" s="129">
        <v>0</v>
      </c>
      <c r="M12192" s="134" t="s">
        <v>25355</v>
      </c>
    </row>
    <row r="12193" spans="1:13" hidden="1" x14ac:dyDescent="0.25">
      <c r="A12193" s="128"/>
      <c r="B12193" s="2"/>
      <c r="C12193" s="139" t="s">
        <v>13116</v>
      </c>
      <c r="D12193" s="124" t="s">
        <v>13117</v>
      </c>
      <c r="E12193" s="118" t="s">
        <v>48</v>
      </c>
      <c r="F12193" s="124" t="s">
        <v>35249</v>
      </c>
      <c r="G12193" s="118" t="s">
        <v>34659</v>
      </c>
      <c r="H12193" s="137">
        <v>42018</v>
      </c>
      <c r="I12193" s="119">
        <v>505.06</v>
      </c>
      <c r="J12193" s="129"/>
      <c r="K12193" s="129"/>
      <c r="L12193" s="129">
        <v>0</v>
      </c>
      <c r="M12193" s="134" t="s">
        <v>25356</v>
      </c>
    </row>
    <row r="12194" spans="1:13" hidden="1" x14ac:dyDescent="0.25">
      <c r="A12194" s="128"/>
      <c r="B12194" s="2"/>
      <c r="C12194" s="139" t="s">
        <v>13118</v>
      </c>
      <c r="D12194" s="124" t="s">
        <v>13119</v>
      </c>
      <c r="E12194" s="118" t="s">
        <v>48</v>
      </c>
      <c r="F12194" s="124" t="s">
        <v>35249</v>
      </c>
      <c r="G12194" s="118" t="s">
        <v>34659</v>
      </c>
      <c r="H12194" s="137">
        <v>42018</v>
      </c>
      <c r="I12194" s="119">
        <v>505.06</v>
      </c>
      <c r="J12194" s="129"/>
      <c r="K12194" s="129"/>
      <c r="L12194" s="129">
        <v>0</v>
      </c>
      <c r="M12194" s="134" t="s">
        <v>25357</v>
      </c>
    </row>
    <row r="12195" spans="1:13" hidden="1" x14ac:dyDescent="0.25">
      <c r="A12195" s="128"/>
      <c r="B12195" s="2"/>
      <c r="C12195" s="139" t="s">
        <v>13120</v>
      </c>
      <c r="D12195" s="124" t="s">
        <v>13121</v>
      </c>
      <c r="E12195" s="118" t="s">
        <v>48</v>
      </c>
      <c r="F12195" s="124" t="s">
        <v>35249</v>
      </c>
      <c r="G12195" s="118" t="s">
        <v>34659</v>
      </c>
      <c r="H12195" s="137">
        <v>42018</v>
      </c>
      <c r="I12195" s="119">
        <v>505.06</v>
      </c>
      <c r="J12195" s="129"/>
      <c r="K12195" s="129"/>
      <c r="L12195" s="129">
        <v>0</v>
      </c>
      <c r="M12195" s="134" t="s">
        <v>25358</v>
      </c>
    </row>
    <row r="12196" spans="1:13" hidden="1" x14ac:dyDescent="0.25">
      <c r="A12196" s="128"/>
      <c r="B12196" s="2"/>
      <c r="C12196" s="139" t="s">
        <v>13122</v>
      </c>
      <c r="D12196" s="124" t="s">
        <v>13123</v>
      </c>
      <c r="E12196" s="118" t="s">
        <v>48</v>
      </c>
      <c r="F12196" s="124" t="s">
        <v>35249</v>
      </c>
      <c r="G12196" s="118" t="s">
        <v>34659</v>
      </c>
      <c r="H12196" s="137">
        <v>42018</v>
      </c>
      <c r="I12196" s="119">
        <v>505.06</v>
      </c>
      <c r="J12196" s="129"/>
      <c r="K12196" s="129"/>
      <c r="L12196" s="129">
        <v>0</v>
      </c>
      <c r="M12196" s="134" t="s">
        <v>25359</v>
      </c>
    </row>
    <row r="12197" spans="1:13" hidden="1" x14ac:dyDescent="0.25">
      <c r="A12197" s="128"/>
      <c r="B12197" s="2"/>
      <c r="C12197" s="139" t="s">
        <v>13124</v>
      </c>
      <c r="D12197" s="124" t="s">
        <v>13125</v>
      </c>
      <c r="E12197" s="118" t="s">
        <v>48</v>
      </c>
      <c r="F12197" s="124" t="s">
        <v>35249</v>
      </c>
      <c r="G12197" s="118" t="s">
        <v>34659</v>
      </c>
      <c r="H12197" s="137">
        <v>42018</v>
      </c>
      <c r="I12197" s="119">
        <v>505.06</v>
      </c>
      <c r="J12197" s="129"/>
      <c r="K12197" s="129"/>
      <c r="L12197" s="129">
        <v>0</v>
      </c>
      <c r="M12197" s="134" t="s">
        <v>25360</v>
      </c>
    </row>
    <row r="12198" spans="1:13" hidden="1" x14ac:dyDescent="0.25">
      <c r="A12198" s="128"/>
      <c r="B12198" s="2"/>
      <c r="C12198" s="139" t="s">
        <v>13126</v>
      </c>
      <c r="D12198" s="124" t="s">
        <v>13127</v>
      </c>
      <c r="E12198" s="118" t="s">
        <v>48</v>
      </c>
      <c r="F12198" s="124" t="s">
        <v>35249</v>
      </c>
      <c r="G12198" s="118" t="s">
        <v>34659</v>
      </c>
      <c r="H12198" s="137">
        <v>42088</v>
      </c>
      <c r="I12198" s="119">
        <v>505.06</v>
      </c>
      <c r="J12198" s="129"/>
      <c r="K12198" s="129"/>
      <c r="L12198" s="129">
        <v>0</v>
      </c>
      <c r="M12198" s="134" t="s">
        <v>33018</v>
      </c>
    </row>
    <row r="12199" spans="1:13" hidden="1" x14ac:dyDescent="0.25">
      <c r="A12199" s="128"/>
      <c r="B12199" s="2"/>
      <c r="C12199" s="139" t="s">
        <v>13128</v>
      </c>
      <c r="D12199" s="124" t="s">
        <v>13129</v>
      </c>
      <c r="E12199" s="118" t="s">
        <v>48</v>
      </c>
      <c r="F12199" s="124" t="s">
        <v>35249</v>
      </c>
      <c r="G12199" s="118" t="s">
        <v>34659</v>
      </c>
      <c r="H12199" s="137">
        <v>42088</v>
      </c>
      <c r="I12199" s="119">
        <v>505.06</v>
      </c>
      <c r="J12199" s="129"/>
      <c r="K12199" s="129"/>
      <c r="L12199" s="129">
        <v>0</v>
      </c>
      <c r="M12199" s="134" t="s">
        <v>25361</v>
      </c>
    </row>
    <row r="12200" spans="1:13" hidden="1" x14ac:dyDescent="0.25">
      <c r="A12200" s="128"/>
      <c r="B12200" s="2"/>
      <c r="C12200" s="139" t="s">
        <v>28221</v>
      </c>
      <c r="D12200" s="124" t="s">
        <v>28222</v>
      </c>
      <c r="E12200" s="118" t="s">
        <v>48</v>
      </c>
      <c r="F12200" s="124" t="s">
        <v>35249</v>
      </c>
      <c r="G12200" s="118" t="s">
        <v>34659</v>
      </c>
      <c r="H12200" s="137"/>
      <c r="I12200" s="119"/>
      <c r="J12200" s="129"/>
      <c r="K12200" s="129"/>
      <c r="L12200" s="129">
        <v>0</v>
      </c>
      <c r="M12200" s="134" t="s">
        <v>25362</v>
      </c>
    </row>
    <row r="12201" spans="1:13" hidden="1" x14ac:dyDescent="0.25">
      <c r="A12201" s="128"/>
      <c r="B12201" s="2"/>
      <c r="C12201" s="139" t="s">
        <v>27715</v>
      </c>
      <c r="D12201" s="124" t="s">
        <v>27716</v>
      </c>
      <c r="E12201" s="118" t="s">
        <v>48</v>
      </c>
      <c r="F12201" s="124" t="s">
        <v>35249</v>
      </c>
      <c r="G12201" s="118" t="s">
        <v>34659</v>
      </c>
      <c r="H12201" s="137"/>
      <c r="I12201" s="119"/>
      <c r="J12201" s="129"/>
      <c r="K12201" s="129"/>
      <c r="L12201" s="129">
        <v>0</v>
      </c>
      <c r="M12201" s="134" t="s">
        <v>25363</v>
      </c>
    </row>
    <row r="12202" spans="1:13" hidden="1" x14ac:dyDescent="0.25">
      <c r="A12202" s="128"/>
      <c r="B12202" s="2"/>
      <c r="C12202" s="139" t="s">
        <v>13130</v>
      </c>
      <c r="D12202" s="124" t="s">
        <v>13131</v>
      </c>
      <c r="E12202" s="118" t="s">
        <v>48</v>
      </c>
      <c r="F12202" s="124" t="s">
        <v>35249</v>
      </c>
      <c r="G12202" s="118" t="s">
        <v>2</v>
      </c>
      <c r="H12202" s="137">
        <v>44160</v>
      </c>
      <c r="I12202" s="119">
        <v>1322.5</v>
      </c>
      <c r="J12202" s="129"/>
      <c r="K12202" s="129"/>
      <c r="L12202" s="129">
        <v>0</v>
      </c>
      <c r="M12202" s="134" t="s">
        <v>25364</v>
      </c>
    </row>
    <row r="12203" spans="1:13" hidden="1" x14ac:dyDescent="0.25">
      <c r="A12203" s="128"/>
      <c r="B12203" s="2"/>
      <c r="C12203" s="139" t="s">
        <v>13132</v>
      </c>
      <c r="D12203" s="124" t="s">
        <v>13133</v>
      </c>
      <c r="E12203" s="118" t="s">
        <v>10441</v>
      </c>
      <c r="F12203" s="124" t="s">
        <v>10442</v>
      </c>
      <c r="G12203" s="118" t="s">
        <v>235</v>
      </c>
      <c r="H12203" s="137">
        <v>41248</v>
      </c>
      <c r="I12203" s="119">
        <v>68</v>
      </c>
      <c r="J12203" s="129"/>
      <c r="K12203" s="129"/>
      <c r="L12203" s="129">
        <v>0</v>
      </c>
      <c r="M12203" s="134" t="s">
        <v>25365</v>
      </c>
    </row>
    <row r="12204" spans="1:13" hidden="1" x14ac:dyDescent="0.25">
      <c r="A12204" s="128"/>
      <c r="B12204" s="2"/>
      <c r="C12204" s="139" t="s">
        <v>13132</v>
      </c>
      <c r="D12204" s="124" t="s">
        <v>13133</v>
      </c>
      <c r="E12204" s="118" t="s">
        <v>13134</v>
      </c>
      <c r="F12204" s="124" t="s">
        <v>13135</v>
      </c>
      <c r="G12204" s="118" t="s">
        <v>235</v>
      </c>
      <c r="H12204" s="137">
        <v>41618</v>
      </c>
      <c r="I12204" s="119">
        <v>56</v>
      </c>
      <c r="J12204" s="129"/>
      <c r="K12204" s="129"/>
      <c r="L12204" s="129">
        <v>0</v>
      </c>
      <c r="M12204" s="134" t="s">
        <v>25366</v>
      </c>
    </row>
    <row r="12205" spans="1:13" hidden="1" x14ac:dyDescent="0.25">
      <c r="A12205" s="128"/>
      <c r="B12205" s="2"/>
      <c r="C12205" s="139" t="s">
        <v>13132</v>
      </c>
      <c r="D12205" s="124" t="s">
        <v>13133</v>
      </c>
      <c r="E12205" s="118" t="s">
        <v>10443</v>
      </c>
      <c r="F12205" s="124" t="s">
        <v>10444</v>
      </c>
      <c r="G12205" s="118" t="s">
        <v>235</v>
      </c>
      <c r="H12205" s="137"/>
      <c r="I12205" s="119"/>
      <c r="J12205" s="129"/>
      <c r="K12205" s="129"/>
      <c r="L12205" s="129">
        <v>0</v>
      </c>
      <c r="M12205" s="134" t="s">
        <v>25367</v>
      </c>
    </row>
    <row r="12206" spans="1:13" hidden="1" x14ac:dyDescent="0.25">
      <c r="A12206" s="128"/>
      <c r="B12206" s="2"/>
      <c r="C12206" s="139" t="s">
        <v>13132</v>
      </c>
      <c r="D12206" s="124" t="s">
        <v>13133</v>
      </c>
      <c r="E12206" s="118" t="s">
        <v>13136</v>
      </c>
      <c r="F12206" s="124" t="s">
        <v>13137</v>
      </c>
      <c r="G12206" s="118" t="s">
        <v>235</v>
      </c>
      <c r="H12206" s="137">
        <v>41557</v>
      </c>
      <c r="I12206" s="119">
        <v>68</v>
      </c>
      <c r="J12206" s="129"/>
      <c r="K12206" s="129"/>
      <c r="L12206" s="129">
        <v>0</v>
      </c>
      <c r="M12206" s="134" t="s">
        <v>25368</v>
      </c>
    </row>
    <row r="12207" spans="1:13" hidden="1" x14ac:dyDescent="0.25">
      <c r="A12207" s="128"/>
      <c r="B12207" s="2"/>
      <c r="C12207" s="139" t="s">
        <v>13132</v>
      </c>
      <c r="D12207" s="124" t="s">
        <v>13133</v>
      </c>
      <c r="E12207" s="118" t="s">
        <v>10445</v>
      </c>
      <c r="F12207" s="124" t="s">
        <v>10446</v>
      </c>
      <c r="G12207" s="118" t="s">
        <v>235</v>
      </c>
      <c r="H12207" s="137"/>
      <c r="I12207" s="119"/>
      <c r="J12207" s="129"/>
      <c r="K12207" s="129"/>
      <c r="L12207" s="129">
        <v>0</v>
      </c>
      <c r="M12207" s="134" t="s">
        <v>25369</v>
      </c>
    </row>
    <row r="12208" spans="1:13" hidden="1" x14ac:dyDescent="0.25">
      <c r="A12208" s="128"/>
      <c r="B12208" s="2"/>
      <c r="C12208" s="139" t="s">
        <v>13132</v>
      </c>
      <c r="D12208" s="124" t="s">
        <v>13133</v>
      </c>
      <c r="E12208" s="118" t="s">
        <v>13138</v>
      </c>
      <c r="F12208" s="124" t="s">
        <v>13139</v>
      </c>
      <c r="G12208" s="118" t="s">
        <v>235</v>
      </c>
      <c r="H12208" s="137">
        <v>41879</v>
      </c>
      <c r="I12208" s="119">
        <v>106.5</v>
      </c>
      <c r="J12208" s="129"/>
      <c r="K12208" s="129"/>
      <c r="L12208" s="129">
        <v>0</v>
      </c>
      <c r="M12208" s="134" t="s">
        <v>25370</v>
      </c>
    </row>
    <row r="12209" spans="1:13" hidden="1" x14ac:dyDescent="0.25">
      <c r="A12209" s="128"/>
      <c r="B12209" s="2"/>
      <c r="C12209" s="139" t="s">
        <v>13132</v>
      </c>
      <c r="D12209" s="124" t="s">
        <v>13133</v>
      </c>
      <c r="E12209" s="118" t="s">
        <v>13140</v>
      </c>
      <c r="F12209" s="124" t="s">
        <v>13141</v>
      </c>
      <c r="G12209" s="118" t="s">
        <v>235</v>
      </c>
      <c r="H12209" s="137"/>
      <c r="I12209" s="119"/>
      <c r="J12209" s="129"/>
      <c r="K12209" s="129"/>
      <c r="L12209" s="129">
        <v>0</v>
      </c>
      <c r="M12209" s="134" t="s">
        <v>25371</v>
      </c>
    </row>
    <row r="12210" spans="1:13" hidden="1" x14ac:dyDescent="0.25">
      <c r="A12210" s="128"/>
      <c r="B12210" s="2"/>
      <c r="C12210" s="139" t="s">
        <v>13132</v>
      </c>
      <c r="D12210" s="124" t="s">
        <v>13133</v>
      </c>
      <c r="E12210" s="118" t="s">
        <v>13142</v>
      </c>
      <c r="F12210" s="124" t="s">
        <v>13143</v>
      </c>
      <c r="G12210" s="118" t="s">
        <v>235</v>
      </c>
      <c r="H12210" s="137">
        <v>41339</v>
      </c>
      <c r="I12210" s="119">
        <v>65.88</v>
      </c>
      <c r="J12210" s="129"/>
      <c r="K12210" s="129"/>
      <c r="L12210" s="129">
        <v>0</v>
      </c>
      <c r="M12210" s="134" t="s">
        <v>25372</v>
      </c>
    </row>
    <row r="12211" spans="1:13" hidden="1" x14ac:dyDescent="0.25">
      <c r="A12211" s="128"/>
      <c r="B12211" s="2"/>
      <c r="C12211" s="139" t="s">
        <v>13132</v>
      </c>
      <c r="D12211" s="124" t="s">
        <v>13133</v>
      </c>
      <c r="E12211" s="118" t="s">
        <v>10447</v>
      </c>
      <c r="F12211" s="124" t="s">
        <v>10448</v>
      </c>
      <c r="G12211" s="118" t="s">
        <v>235</v>
      </c>
      <c r="H12211" s="137">
        <v>40168</v>
      </c>
      <c r="I12211" s="119">
        <v>80.75</v>
      </c>
      <c r="J12211" s="129"/>
      <c r="K12211" s="129"/>
      <c r="L12211" s="129">
        <v>0</v>
      </c>
      <c r="M12211" s="134" t="s">
        <v>25373</v>
      </c>
    </row>
    <row r="12212" spans="1:13" hidden="1" x14ac:dyDescent="0.25">
      <c r="A12212" s="128"/>
      <c r="B12212" s="2"/>
      <c r="C12212" s="139" t="s">
        <v>13132</v>
      </c>
      <c r="D12212" s="124" t="s">
        <v>13133</v>
      </c>
      <c r="E12212" s="118" t="s">
        <v>13144</v>
      </c>
      <c r="F12212" s="124" t="s">
        <v>13145</v>
      </c>
      <c r="G12212" s="118" t="s">
        <v>235</v>
      </c>
      <c r="H12212" s="137">
        <v>41334</v>
      </c>
      <c r="I12212" s="119">
        <v>76.5</v>
      </c>
      <c r="J12212" s="129"/>
      <c r="K12212" s="129"/>
      <c r="L12212" s="129">
        <v>0</v>
      </c>
      <c r="M12212" s="134" t="s">
        <v>25374</v>
      </c>
    </row>
    <row r="12213" spans="1:13" hidden="1" x14ac:dyDescent="0.25">
      <c r="A12213" s="128"/>
      <c r="B12213" s="2"/>
      <c r="C12213" s="139" t="s">
        <v>13132</v>
      </c>
      <c r="D12213" s="124" t="s">
        <v>13133</v>
      </c>
      <c r="E12213" s="118" t="s">
        <v>13146</v>
      </c>
      <c r="F12213" s="124" t="s">
        <v>13147</v>
      </c>
      <c r="G12213" s="118" t="s">
        <v>235</v>
      </c>
      <c r="H12213" s="137">
        <v>41782</v>
      </c>
      <c r="I12213" s="119">
        <v>112.07</v>
      </c>
      <c r="J12213" s="129"/>
      <c r="K12213" s="129"/>
      <c r="L12213" s="129">
        <v>0</v>
      </c>
      <c r="M12213" s="134" t="s">
        <v>25375</v>
      </c>
    </row>
    <row r="12214" spans="1:13" hidden="1" x14ac:dyDescent="0.25">
      <c r="A12214" s="128"/>
      <c r="B12214" s="2"/>
      <c r="C12214" s="139" t="s">
        <v>13132</v>
      </c>
      <c r="D12214" s="124" t="s">
        <v>13133</v>
      </c>
      <c r="E12214" s="118" t="s">
        <v>13148</v>
      </c>
      <c r="F12214" s="124" t="s">
        <v>13149</v>
      </c>
      <c r="G12214" s="118" t="s">
        <v>235</v>
      </c>
      <c r="H12214" s="137">
        <v>40448</v>
      </c>
      <c r="I12214" s="119">
        <v>101</v>
      </c>
      <c r="J12214" s="129"/>
      <c r="K12214" s="129"/>
      <c r="L12214" s="129">
        <v>0</v>
      </c>
      <c r="M12214" s="134" t="s">
        <v>25376</v>
      </c>
    </row>
    <row r="12215" spans="1:13" hidden="1" x14ac:dyDescent="0.25">
      <c r="A12215" s="128"/>
      <c r="B12215" s="2"/>
      <c r="C12215" s="139" t="s">
        <v>13132</v>
      </c>
      <c r="D12215" s="124" t="s">
        <v>13133</v>
      </c>
      <c r="E12215" s="118" t="s">
        <v>13150</v>
      </c>
      <c r="F12215" s="124" t="s">
        <v>13151</v>
      </c>
      <c r="G12215" s="118" t="s">
        <v>235</v>
      </c>
      <c r="H12215" s="137">
        <v>41845</v>
      </c>
      <c r="I12215" s="119">
        <v>71.14</v>
      </c>
      <c r="J12215" s="129"/>
      <c r="K12215" s="129"/>
      <c r="L12215" s="129">
        <v>0</v>
      </c>
      <c r="M12215" s="134" t="s">
        <v>25377</v>
      </c>
    </row>
    <row r="12216" spans="1:13" hidden="1" x14ac:dyDescent="0.25">
      <c r="A12216" s="128"/>
      <c r="B12216" s="2"/>
      <c r="C12216" s="139" t="s">
        <v>13132</v>
      </c>
      <c r="D12216" s="124" t="s">
        <v>13133</v>
      </c>
      <c r="E12216" s="118" t="s">
        <v>10449</v>
      </c>
      <c r="F12216" s="124" t="s">
        <v>10450</v>
      </c>
      <c r="G12216" s="118" t="s">
        <v>235</v>
      </c>
      <c r="H12216" s="137">
        <v>40509</v>
      </c>
      <c r="I12216" s="119">
        <v>94</v>
      </c>
      <c r="J12216" s="129"/>
      <c r="K12216" s="129"/>
      <c r="L12216" s="129">
        <v>0</v>
      </c>
      <c r="M12216" s="134" t="s">
        <v>29342</v>
      </c>
    </row>
    <row r="12217" spans="1:13" hidden="1" x14ac:dyDescent="0.25">
      <c r="A12217" s="128"/>
      <c r="B12217" s="2"/>
      <c r="C12217" s="139" t="s">
        <v>13132</v>
      </c>
      <c r="D12217" s="124" t="s">
        <v>13133</v>
      </c>
      <c r="E12217" s="118" t="s">
        <v>13152</v>
      </c>
      <c r="F12217" s="124" t="s">
        <v>13153</v>
      </c>
      <c r="G12217" s="118" t="s">
        <v>235</v>
      </c>
      <c r="H12217" s="137">
        <v>41764</v>
      </c>
      <c r="I12217" s="119">
        <v>106.51</v>
      </c>
      <c r="J12217" s="129"/>
      <c r="K12217" s="129"/>
      <c r="L12217" s="129">
        <v>0</v>
      </c>
      <c r="M12217" s="134" t="s">
        <v>28610</v>
      </c>
    </row>
    <row r="12218" spans="1:13" hidden="1" x14ac:dyDescent="0.25">
      <c r="A12218" s="128"/>
      <c r="B12218" s="2"/>
      <c r="C12218" s="139" t="s">
        <v>13132</v>
      </c>
      <c r="D12218" s="124" t="s">
        <v>13133</v>
      </c>
      <c r="E12218" s="118" t="s">
        <v>10451</v>
      </c>
      <c r="F12218" s="124" t="s">
        <v>10452</v>
      </c>
      <c r="G12218" s="118" t="s">
        <v>235</v>
      </c>
      <c r="H12218" s="137">
        <v>40973</v>
      </c>
      <c r="I12218" s="119">
        <v>96.25</v>
      </c>
      <c r="J12218" s="129"/>
      <c r="K12218" s="129"/>
      <c r="L12218" s="129">
        <v>0</v>
      </c>
      <c r="M12218" s="134" t="s">
        <v>25378</v>
      </c>
    </row>
    <row r="12219" spans="1:13" hidden="1" x14ac:dyDescent="0.25">
      <c r="A12219" s="128"/>
      <c r="B12219" s="2"/>
      <c r="C12219" s="139" t="s">
        <v>13132</v>
      </c>
      <c r="D12219" s="124" t="s">
        <v>13133</v>
      </c>
      <c r="E12219" s="118" t="s">
        <v>10453</v>
      </c>
      <c r="F12219" s="124" t="s">
        <v>10454</v>
      </c>
      <c r="G12219" s="118" t="s">
        <v>235</v>
      </c>
      <c r="H12219" s="137">
        <v>40963</v>
      </c>
      <c r="I12219" s="119">
        <v>90</v>
      </c>
      <c r="J12219" s="129"/>
      <c r="K12219" s="129"/>
      <c r="L12219" s="129">
        <v>0</v>
      </c>
      <c r="M12219" s="134" t="s">
        <v>25379</v>
      </c>
    </row>
    <row r="12220" spans="1:13" hidden="1" x14ac:dyDescent="0.25">
      <c r="A12220" s="128"/>
      <c r="B12220" s="2"/>
      <c r="C12220" s="139" t="s">
        <v>13132</v>
      </c>
      <c r="D12220" s="124" t="s">
        <v>13133</v>
      </c>
      <c r="E12220" s="118" t="s">
        <v>13154</v>
      </c>
      <c r="F12220" s="124" t="s">
        <v>13155</v>
      </c>
      <c r="G12220" s="118" t="s">
        <v>235</v>
      </c>
      <c r="H12220" s="137">
        <v>41365</v>
      </c>
      <c r="I12220" s="119">
        <v>70</v>
      </c>
      <c r="J12220" s="129"/>
      <c r="K12220" s="129"/>
      <c r="L12220" s="129">
        <v>0</v>
      </c>
      <c r="M12220" s="134" t="s">
        <v>25380</v>
      </c>
    </row>
    <row r="12221" spans="1:13" hidden="1" x14ac:dyDescent="0.25">
      <c r="A12221" s="128"/>
      <c r="B12221" s="2"/>
      <c r="C12221" s="139" t="s">
        <v>13132</v>
      </c>
      <c r="D12221" s="124" t="s">
        <v>13133</v>
      </c>
      <c r="E12221" s="118" t="s">
        <v>10455</v>
      </c>
      <c r="F12221" s="124" t="s">
        <v>10456</v>
      </c>
      <c r="G12221" s="118" t="s">
        <v>235</v>
      </c>
      <c r="H12221" s="137">
        <v>41540</v>
      </c>
      <c r="I12221" s="119">
        <v>128</v>
      </c>
      <c r="J12221" s="129"/>
      <c r="K12221" s="129"/>
      <c r="L12221" s="129">
        <v>0</v>
      </c>
      <c r="M12221" s="134" t="s">
        <v>25381</v>
      </c>
    </row>
    <row r="12222" spans="1:13" hidden="1" x14ac:dyDescent="0.25">
      <c r="A12222" s="128"/>
      <c r="B12222" s="2"/>
      <c r="C12222" s="139" t="s">
        <v>13132</v>
      </c>
      <c r="D12222" s="124" t="s">
        <v>13133</v>
      </c>
      <c r="E12222" s="118" t="s">
        <v>13156</v>
      </c>
      <c r="F12222" s="124" t="s">
        <v>13157</v>
      </c>
      <c r="G12222" s="118" t="s">
        <v>235</v>
      </c>
      <c r="H12222" s="137"/>
      <c r="I12222" s="119"/>
      <c r="J12222" s="129"/>
      <c r="K12222" s="129"/>
      <c r="L12222" s="129">
        <v>0</v>
      </c>
      <c r="M12222" s="134" t="s">
        <v>31961</v>
      </c>
    </row>
    <row r="12223" spans="1:13" hidden="1" x14ac:dyDescent="0.25">
      <c r="A12223" s="128"/>
      <c r="B12223" s="2"/>
      <c r="C12223" s="139" t="s">
        <v>13132</v>
      </c>
      <c r="D12223" s="124" t="s">
        <v>13133</v>
      </c>
      <c r="E12223" s="118" t="s">
        <v>10457</v>
      </c>
      <c r="F12223" s="124" t="s">
        <v>10458</v>
      </c>
      <c r="G12223" s="118" t="s">
        <v>235</v>
      </c>
      <c r="H12223" s="137">
        <v>40889</v>
      </c>
      <c r="I12223" s="119">
        <v>108.37</v>
      </c>
      <c r="J12223" s="129"/>
      <c r="K12223" s="129"/>
      <c r="L12223" s="129">
        <v>0</v>
      </c>
      <c r="M12223" s="134" t="s">
        <v>25382</v>
      </c>
    </row>
    <row r="12224" spans="1:13" hidden="1" x14ac:dyDescent="0.25">
      <c r="A12224" s="128"/>
      <c r="B12224" s="2"/>
      <c r="C12224" s="139" t="s">
        <v>13132</v>
      </c>
      <c r="D12224" s="124" t="s">
        <v>13133</v>
      </c>
      <c r="E12224" s="118" t="s">
        <v>13158</v>
      </c>
      <c r="F12224" s="124" t="s">
        <v>13159</v>
      </c>
      <c r="G12224" s="118" t="s">
        <v>235</v>
      </c>
      <c r="H12224" s="137">
        <v>42242</v>
      </c>
      <c r="I12224" s="119">
        <v>91.84</v>
      </c>
      <c r="J12224" s="129"/>
      <c r="K12224" s="129"/>
      <c r="L12224" s="129">
        <v>0</v>
      </c>
      <c r="M12224" s="134" t="s">
        <v>25383</v>
      </c>
    </row>
    <row r="12225" spans="1:13" hidden="1" x14ac:dyDescent="0.25">
      <c r="A12225" s="128"/>
      <c r="B12225" s="2"/>
      <c r="C12225" s="139" t="s">
        <v>13132</v>
      </c>
      <c r="D12225" s="124" t="s">
        <v>13133</v>
      </c>
      <c r="E12225" s="118" t="s">
        <v>13160</v>
      </c>
      <c r="F12225" s="124" t="s">
        <v>13161</v>
      </c>
      <c r="G12225" s="118" t="s">
        <v>235</v>
      </c>
      <c r="H12225" s="137">
        <v>41564</v>
      </c>
      <c r="I12225" s="119">
        <v>106.51</v>
      </c>
      <c r="J12225" s="129"/>
      <c r="K12225" s="129"/>
      <c r="L12225" s="129">
        <v>0</v>
      </c>
      <c r="M12225" s="134" t="s">
        <v>25384</v>
      </c>
    </row>
    <row r="12226" spans="1:13" hidden="1" x14ac:dyDescent="0.25">
      <c r="A12226" s="128"/>
      <c r="B12226" s="2"/>
      <c r="C12226" s="139" t="s">
        <v>13132</v>
      </c>
      <c r="D12226" s="124" t="s">
        <v>13133</v>
      </c>
      <c r="E12226" s="118" t="s">
        <v>13162</v>
      </c>
      <c r="F12226" s="124" t="s">
        <v>13163</v>
      </c>
      <c r="G12226" s="118" t="s">
        <v>235</v>
      </c>
      <c r="H12226" s="137">
        <v>42251</v>
      </c>
      <c r="I12226" s="119">
        <v>95.2</v>
      </c>
      <c r="J12226" s="129"/>
      <c r="K12226" s="129"/>
      <c r="L12226" s="129">
        <v>0</v>
      </c>
      <c r="M12226" s="134" t="s">
        <v>25385</v>
      </c>
    </row>
    <row r="12227" spans="1:13" hidden="1" x14ac:dyDescent="0.25">
      <c r="A12227" s="128"/>
      <c r="B12227" s="2"/>
      <c r="C12227" s="139" t="s">
        <v>13132</v>
      </c>
      <c r="D12227" s="124" t="s">
        <v>13133</v>
      </c>
      <c r="E12227" s="118" t="s">
        <v>13164</v>
      </c>
      <c r="F12227" s="124" t="s">
        <v>13165</v>
      </c>
      <c r="G12227" s="118" t="s">
        <v>235</v>
      </c>
      <c r="H12227" s="137">
        <v>42468</v>
      </c>
      <c r="I12227" s="119">
        <v>205.54</v>
      </c>
      <c r="J12227" s="129"/>
      <c r="K12227" s="129"/>
      <c r="L12227" s="129">
        <v>0</v>
      </c>
      <c r="M12227" s="134" t="s">
        <v>33648</v>
      </c>
    </row>
    <row r="12228" spans="1:13" hidden="1" x14ac:dyDescent="0.25">
      <c r="A12228" s="128"/>
      <c r="B12228" s="2"/>
      <c r="C12228" s="139" t="s">
        <v>13132</v>
      </c>
      <c r="D12228" s="124" t="s">
        <v>13133</v>
      </c>
      <c r="E12228" s="118" t="s">
        <v>13166</v>
      </c>
      <c r="F12228" s="124" t="s">
        <v>13167</v>
      </c>
      <c r="G12228" s="118" t="s">
        <v>235</v>
      </c>
      <c r="H12228" s="137">
        <v>41759</v>
      </c>
      <c r="I12228" s="119">
        <v>231.43</v>
      </c>
      <c r="J12228" s="129"/>
      <c r="K12228" s="129"/>
      <c r="L12228" s="129">
        <v>0</v>
      </c>
      <c r="M12228" s="134" t="s">
        <v>30522</v>
      </c>
    </row>
    <row r="12229" spans="1:13" hidden="1" x14ac:dyDescent="0.25">
      <c r="A12229" s="128"/>
      <c r="B12229" s="2"/>
      <c r="C12229" s="139" t="s">
        <v>13132</v>
      </c>
      <c r="D12229" s="124" t="s">
        <v>13133</v>
      </c>
      <c r="E12229" s="118" t="s">
        <v>13168</v>
      </c>
      <c r="F12229" s="124" t="s">
        <v>13169</v>
      </c>
      <c r="G12229" s="118" t="s">
        <v>235</v>
      </c>
      <c r="H12229" s="137">
        <v>41757</v>
      </c>
      <c r="I12229" s="119">
        <v>206.31</v>
      </c>
      <c r="J12229" s="129"/>
      <c r="K12229" s="129"/>
      <c r="L12229" s="129">
        <v>0</v>
      </c>
      <c r="M12229" s="134" t="s">
        <v>29410</v>
      </c>
    </row>
    <row r="12230" spans="1:13" hidden="1" x14ac:dyDescent="0.25">
      <c r="A12230" s="128"/>
      <c r="B12230" s="2"/>
      <c r="C12230" s="139" t="s">
        <v>13132</v>
      </c>
      <c r="D12230" s="124" t="s">
        <v>13133</v>
      </c>
      <c r="E12230" s="118" t="s">
        <v>13170</v>
      </c>
      <c r="F12230" s="124" t="s">
        <v>13171</v>
      </c>
      <c r="G12230" s="118" t="s">
        <v>235</v>
      </c>
      <c r="H12230" s="137">
        <v>41585</v>
      </c>
      <c r="I12230" s="119">
        <v>222.42</v>
      </c>
      <c r="J12230" s="129"/>
      <c r="K12230" s="129"/>
      <c r="L12230" s="129">
        <v>0</v>
      </c>
      <c r="M12230" s="134" t="s">
        <v>34385</v>
      </c>
    </row>
    <row r="12231" spans="1:13" hidden="1" x14ac:dyDescent="0.25">
      <c r="A12231" s="128"/>
      <c r="B12231" s="2"/>
      <c r="C12231" s="139" t="s">
        <v>13132</v>
      </c>
      <c r="D12231" s="124" t="s">
        <v>13133</v>
      </c>
      <c r="E12231" s="118" t="s">
        <v>13172</v>
      </c>
      <c r="F12231" s="124" t="s">
        <v>13173</v>
      </c>
      <c r="G12231" s="118" t="s">
        <v>235</v>
      </c>
      <c r="H12231" s="137">
        <v>41885</v>
      </c>
      <c r="I12231" s="119">
        <v>106.51</v>
      </c>
      <c r="J12231" s="129"/>
      <c r="K12231" s="129"/>
      <c r="L12231" s="129">
        <v>0</v>
      </c>
      <c r="M12231" s="134" t="s">
        <v>25386</v>
      </c>
    </row>
    <row r="12232" spans="1:13" hidden="1" x14ac:dyDescent="0.25">
      <c r="A12232" s="128"/>
      <c r="B12232" s="2"/>
      <c r="C12232" s="139" t="s">
        <v>13132</v>
      </c>
      <c r="D12232" s="124" t="s">
        <v>13133</v>
      </c>
      <c r="E12232" s="118" t="s">
        <v>13174</v>
      </c>
      <c r="F12232" s="124" t="s">
        <v>13175</v>
      </c>
      <c r="G12232" s="118" t="s">
        <v>235</v>
      </c>
      <c r="H12232" s="137">
        <v>42082</v>
      </c>
      <c r="I12232" s="119">
        <v>130.9</v>
      </c>
      <c r="J12232" s="129"/>
      <c r="K12232" s="129"/>
      <c r="L12232" s="129">
        <v>0</v>
      </c>
      <c r="M12232" s="134" t="s">
        <v>25387</v>
      </c>
    </row>
    <row r="12233" spans="1:13" hidden="1" x14ac:dyDescent="0.25">
      <c r="A12233" s="128"/>
      <c r="B12233" s="2"/>
      <c r="C12233" s="139" t="s">
        <v>13132</v>
      </c>
      <c r="D12233" s="124" t="s">
        <v>13133</v>
      </c>
      <c r="E12233" s="118" t="s">
        <v>13176</v>
      </c>
      <c r="F12233" s="124" t="s">
        <v>13177</v>
      </c>
      <c r="G12233" s="118" t="s">
        <v>235</v>
      </c>
      <c r="H12233" s="137">
        <v>41563</v>
      </c>
      <c r="I12233" s="119">
        <v>204.32</v>
      </c>
      <c r="J12233" s="129"/>
      <c r="K12233" s="129"/>
      <c r="L12233" s="129">
        <v>0</v>
      </c>
      <c r="M12233" s="134" t="s">
        <v>25388</v>
      </c>
    </row>
    <row r="12234" spans="1:13" hidden="1" x14ac:dyDescent="0.25">
      <c r="A12234" s="128"/>
      <c r="B12234" s="2"/>
      <c r="C12234" s="139" t="s">
        <v>13132</v>
      </c>
      <c r="D12234" s="124" t="s">
        <v>13133</v>
      </c>
      <c r="E12234" s="118" t="s">
        <v>13178</v>
      </c>
      <c r="F12234" s="124" t="s">
        <v>13179</v>
      </c>
      <c r="G12234" s="118" t="s">
        <v>235</v>
      </c>
      <c r="H12234" s="137">
        <v>41353</v>
      </c>
      <c r="I12234" s="119">
        <v>193.97</v>
      </c>
      <c r="J12234" s="129"/>
      <c r="K12234" s="129"/>
      <c r="L12234" s="129">
        <v>0</v>
      </c>
      <c r="M12234" s="134" t="s">
        <v>31074</v>
      </c>
    </row>
    <row r="12235" spans="1:13" hidden="1" x14ac:dyDescent="0.25">
      <c r="A12235" s="128"/>
      <c r="B12235" s="2"/>
      <c r="C12235" s="139" t="s">
        <v>13132</v>
      </c>
      <c r="D12235" s="124" t="s">
        <v>13133</v>
      </c>
      <c r="E12235" s="118" t="s">
        <v>13180</v>
      </c>
      <c r="F12235" s="124" t="s">
        <v>13181</v>
      </c>
      <c r="G12235" s="118" t="s">
        <v>235</v>
      </c>
      <c r="H12235" s="137">
        <v>42025</v>
      </c>
      <c r="I12235" s="119">
        <v>109.5</v>
      </c>
      <c r="J12235" s="129"/>
      <c r="K12235" s="129"/>
      <c r="L12235" s="129">
        <v>0</v>
      </c>
      <c r="M12235" s="134" t="s">
        <v>25389</v>
      </c>
    </row>
    <row r="12236" spans="1:13" hidden="1" x14ac:dyDescent="0.25">
      <c r="A12236" s="128"/>
      <c r="B12236" s="2"/>
      <c r="C12236" s="139" t="s">
        <v>13132</v>
      </c>
      <c r="D12236" s="124" t="s">
        <v>13133</v>
      </c>
      <c r="E12236" s="118" t="s">
        <v>13182</v>
      </c>
      <c r="F12236" s="124" t="s">
        <v>13183</v>
      </c>
      <c r="G12236" s="118" t="s">
        <v>235</v>
      </c>
      <c r="H12236" s="137">
        <v>41582</v>
      </c>
      <c r="I12236" s="119">
        <v>117.13</v>
      </c>
      <c r="J12236" s="129"/>
      <c r="K12236" s="129"/>
      <c r="L12236" s="129">
        <v>0</v>
      </c>
      <c r="M12236" s="134" t="s">
        <v>25390</v>
      </c>
    </row>
    <row r="12237" spans="1:13" hidden="1" x14ac:dyDescent="0.25">
      <c r="A12237" s="128"/>
      <c r="B12237" s="2"/>
      <c r="C12237" s="139" t="s">
        <v>13132</v>
      </c>
      <c r="D12237" s="124" t="s">
        <v>13133</v>
      </c>
      <c r="E12237" s="118" t="s">
        <v>13184</v>
      </c>
      <c r="F12237" s="124" t="s">
        <v>13185</v>
      </c>
      <c r="G12237" s="118" t="s">
        <v>235</v>
      </c>
      <c r="H12237" s="137">
        <v>41751</v>
      </c>
      <c r="I12237" s="119">
        <v>237.39</v>
      </c>
      <c r="J12237" s="129"/>
      <c r="K12237" s="129"/>
      <c r="L12237" s="129">
        <v>0</v>
      </c>
      <c r="M12237" s="134" t="s">
        <v>25391</v>
      </c>
    </row>
    <row r="12238" spans="1:13" hidden="1" x14ac:dyDescent="0.25">
      <c r="A12238" s="128"/>
      <c r="B12238" s="2"/>
      <c r="C12238" s="139" t="s">
        <v>13132</v>
      </c>
      <c r="D12238" s="124" t="s">
        <v>13133</v>
      </c>
      <c r="E12238" s="118" t="s">
        <v>13186</v>
      </c>
      <c r="F12238" s="124" t="s">
        <v>13187</v>
      </c>
      <c r="G12238" s="118" t="s">
        <v>235</v>
      </c>
      <c r="H12238" s="137">
        <v>41589</v>
      </c>
      <c r="I12238" s="119">
        <v>117.13</v>
      </c>
      <c r="J12238" s="129"/>
      <c r="K12238" s="129"/>
      <c r="L12238" s="129">
        <v>0</v>
      </c>
      <c r="M12238" s="134" t="s">
        <v>25392</v>
      </c>
    </row>
    <row r="12239" spans="1:13" hidden="1" x14ac:dyDescent="0.25">
      <c r="A12239" s="128"/>
      <c r="B12239" s="2"/>
      <c r="C12239" s="139" t="s">
        <v>13132</v>
      </c>
      <c r="D12239" s="124" t="s">
        <v>13133</v>
      </c>
      <c r="E12239" s="118" t="s">
        <v>13188</v>
      </c>
      <c r="F12239" s="124" t="s">
        <v>13189</v>
      </c>
      <c r="G12239" s="118" t="s">
        <v>235</v>
      </c>
      <c r="H12239" s="137">
        <v>41487</v>
      </c>
      <c r="I12239" s="119">
        <v>125.3</v>
      </c>
      <c r="J12239" s="129"/>
      <c r="K12239" s="129"/>
      <c r="L12239" s="129">
        <v>0</v>
      </c>
      <c r="M12239" s="134" t="s">
        <v>24210</v>
      </c>
    </row>
    <row r="12240" spans="1:13" hidden="1" x14ac:dyDescent="0.25">
      <c r="A12240" s="128"/>
      <c r="B12240" s="2"/>
      <c r="C12240" s="139" t="s">
        <v>13132</v>
      </c>
      <c r="D12240" s="124" t="s">
        <v>13133</v>
      </c>
      <c r="E12240" s="118" t="s">
        <v>13190</v>
      </c>
      <c r="F12240" s="124" t="s">
        <v>13191</v>
      </c>
      <c r="G12240" s="118" t="s">
        <v>235</v>
      </c>
      <c r="H12240" s="137">
        <v>41851</v>
      </c>
      <c r="I12240" s="119">
        <v>169.28</v>
      </c>
      <c r="J12240" s="129"/>
      <c r="K12240" s="129"/>
      <c r="L12240" s="129">
        <v>0</v>
      </c>
      <c r="M12240" s="134" t="s">
        <v>25393</v>
      </c>
    </row>
    <row r="12241" spans="1:13" hidden="1" x14ac:dyDescent="0.25">
      <c r="A12241" s="128"/>
      <c r="B12241" s="2"/>
      <c r="C12241" s="139" t="s">
        <v>13132</v>
      </c>
      <c r="D12241" s="124" t="s">
        <v>13133</v>
      </c>
      <c r="E12241" s="118" t="s">
        <v>13192</v>
      </c>
      <c r="F12241" s="124" t="s">
        <v>13193</v>
      </c>
      <c r="G12241" s="118" t="s">
        <v>235</v>
      </c>
      <c r="H12241" s="137">
        <v>42366</v>
      </c>
      <c r="I12241" s="119">
        <v>83.3</v>
      </c>
      <c r="J12241" s="129"/>
      <c r="K12241" s="129"/>
      <c r="L12241" s="129">
        <v>0</v>
      </c>
      <c r="M12241" s="134" t="s">
        <v>25394</v>
      </c>
    </row>
    <row r="12242" spans="1:13" hidden="1" x14ac:dyDescent="0.25">
      <c r="A12242" s="128"/>
      <c r="B12242" s="2"/>
      <c r="C12242" s="139" t="s">
        <v>13132</v>
      </c>
      <c r="D12242" s="124" t="s">
        <v>13133</v>
      </c>
      <c r="E12242" s="118" t="s">
        <v>13194</v>
      </c>
      <c r="F12242" s="124" t="s">
        <v>13195</v>
      </c>
      <c r="G12242" s="118" t="s">
        <v>235</v>
      </c>
      <c r="H12242" s="137">
        <v>41358</v>
      </c>
      <c r="I12242" s="119">
        <v>61.86</v>
      </c>
      <c r="J12242" s="129"/>
      <c r="K12242" s="129"/>
      <c r="L12242" s="129">
        <v>0</v>
      </c>
      <c r="M12242" s="134" t="s">
        <v>25395</v>
      </c>
    </row>
    <row r="12243" spans="1:13" hidden="1" x14ac:dyDescent="0.25">
      <c r="A12243" s="128"/>
      <c r="B12243" s="2"/>
      <c r="C12243" s="139" t="s">
        <v>13132</v>
      </c>
      <c r="D12243" s="124" t="s">
        <v>13133</v>
      </c>
      <c r="E12243" s="118" t="s">
        <v>13196</v>
      </c>
      <c r="F12243" s="124" t="s">
        <v>13197</v>
      </c>
      <c r="G12243" s="118" t="s">
        <v>235</v>
      </c>
      <c r="H12243" s="137">
        <v>41739</v>
      </c>
      <c r="I12243" s="119">
        <v>259.5</v>
      </c>
      <c r="J12243" s="129"/>
      <c r="K12243" s="129"/>
      <c r="L12243" s="129">
        <v>0</v>
      </c>
      <c r="M12243" s="134" t="s">
        <v>25396</v>
      </c>
    </row>
    <row r="12244" spans="1:13" hidden="1" x14ac:dyDescent="0.25">
      <c r="A12244" s="128"/>
      <c r="B12244" s="2"/>
      <c r="C12244" s="139" t="s">
        <v>13132</v>
      </c>
      <c r="D12244" s="124" t="s">
        <v>13133</v>
      </c>
      <c r="E12244" s="118" t="s">
        <v>13198</v>
      </c>
      <c r="F12244" s="124" t="s">
        <v>319</v>
      </c>
      <c r="G12244" s="118" t="s">
        <v>235</v>
      </c>
      <c r="H12244" s="137">
        <v>42236</v>
      </c>
      <c r="I12244" s="119">
        <v>285.14</v>
      </c>
      <c r="J12244" s="129"/>
      <c r="K12244" s="129"/>
      <c r="L12244" s="129">
        <v>0</v>
      </c>
      <c r="M12244" s="134" t="s">
        <v>25397</v>
      </c>
    </row>
    <row r="12245" spans="1:13" hidden="1" x14ac:dyDescent="0.25">
      <c r="A12245" s="128"/>
      <c r="B12245" s="2"/>
      <c r="C12245" s="139" t="s">
        <v>13132</v>
      </c>
      <c r="D12245" s="124" t="s">
        <v>13133</v>
      </c>
      <c r="E12245" s="118" t="s">
        <v>13199</v>
      </c>
      <c r="F12245" s="124" t="s">
        <v>13200</v>
      </c>
      <c r="G12245" s="118" t="s">
        <v>235</v>
      </c>
      <c r="H12245" s="137">
        <v>42354</v>
      </c>
      <c r="I12245" s="119">
        <v>137.69999999999999</v>
      </c>
      <c r="J12245" s="129"/>
      <c r="K12245" s="129"/>
      <c r="L12245" s="129">
        <v>0</v>
      </c>
      <c r="M12245" s="134" t="s">
        <v>25398</v>
      </c>
    </row>
    <row r="12246" spans="1:13" hidden="1" x14ac:dyDescent="0.25">
      <c r="A12246" s="128"/>
      <c r="B12246" s="2"/>
      <c r="C12246" s="139" t="s">
        <v>13132</v>
      </c>
      <c r="D12246" s="124" t="s">
        <v>13133</v>
      </c>
      <c r="E12246" s="118" t="s">
        <v>13201</v>
      </c>
      <c r="F12246" s="124" t="s">
        <v>13202</v>
      </c>
      <c r="G12246" s="118" t="s">
        <v>235</v>
      </c>
      <c r="H12246" s="137">
        <v>41975</v>
      </c>
      <c r="I12246" s="119">
        <v>206.31</v>
      </c>
      <c r="J12246" s="129"/>
      <c r="K12246" s="129"/>
      <c r="L12246" s="129">
        <v>0</v>
      </c>
      <c r="M12246" s="134" t="s">
        <v>25399</v>
      </c>
    </row>
    <row r="12247" spans="1:13" hidden="1" x14ac:dyDescent="0.25">
      <c r="A12247" s="128"/>
      <c r="B12247" s="2"/>
      <c r="C12247" s="139" t="s">
        <v>13132</v>
      </c>
      <c r="D12247" s="124" t="s">
        <v>13133</v>
      </c>
      <c r="E12247" s="118" t="s">
        <v>13203</v>
      </c>
      <c r="F12247" s="124" t="s">
        <v>13204</v>
      </c>
      <c r="G12247" s="118" t="s">
        <v>235</v>
      </c>
      <c r="H12247" s="137">
        <v>42165</v>
      </c>
      <c r="I12247" s="119">
        <v>118.15</v>
      </c>
      <c r="J12247" s="129">
        <v>1.2</v>
      </c>
      <c r="K12247" s="129">
        <v>2.4</v>
      </c>
      <c r="L12247" s="129">
        <v>2.88</v>
      </c>
      <c r="M12247" s="134" t="s">
        <v>25400</v>
      </c>
    </row>
    <row r="12248" spans="1:13" hidden="1" x14ac:dyDescent="0.25">
      <c r="A12248" s="128"/>
      <c r="B12248" s="2"/>
      <c r="C12248" s="139" t="s">
        <v>13132</v>
      </c>
      <c r="D12248" s="124" t="s">
        <v>13133</v>
      </c>
      <c r="E12248" s="118" t="s">
        <v>13205</v>
      </c>
      <c r="F12248" s="124" t="s">
        <v>13206</v>
      </c>
      <c r="G12248" s="118" t="s">
        <v>235</v>
      </c>
      <c r="H12248" s="137">
        <v>42334</v>
      </c>
      <c r="I12248" s="119">
        <v>171.91</v>
      </c>
      <c r="J12248" s="129">
        <v>1.2</v>
      </c>
      <c r="K12248" s="129">
        <v>2.4</v>
      </c>
      <c r="L12248" s="129">
        <v>2.88</v>
      </c>
      <c r="M12248" s="134" t="s">
        <v>25401</v>
      </c>
    </row>
    <row r="12249" spans="1:13" hidden="1" x14ac:dyDescent="0.25">
      <c r="A12249" s="128"/>
      <c r="B12249" s="2"/>
      <c r="C12249" s="139" t="s">
        <v>13132</v>
      </c>
      <c r="D12249" s="124" t="s">
        <v>13133</v>
      </c>
      <c r="E12249" s="118" t="s">
        <v>13207</v>
      </c>
      <c r="F12249" s="124" t="s">
        <v>13208</v>
      </c>
      <c r="G12249" s="118" t="s">
        <v>235</v>
      </c>
      <c r="H12249" s="137">
        <v>42543</v>
      </c>
      <c r="I12249" s="119">
        <v>144.5</v>
      </c>
      <c r="J12249" s="129">
        <v>1.2</v>
      </c>
      <c r="K12249" s="129">
        <v>2.4</v>
      </c>
      <c r="L12249" s="129">
        <v>2.88</v>
      </c>
      <c r="M12249" s="134" t="s">
        <v>35140</v>
      </c>
    </row>
    <row r="12250" spans="1:13" hidden="1" x14ac:dyDescent="0.25">
      <c r="A12250" s="128"/>
      <c r="B12250" s="2"/>
      <c r="C12250" s="139" t="s">
        <v>13132</v>
      </c>
      <c r="D12250" s="124" t="s">
        <v>13133</v>
      </c>
      <c r="E12250" s="118" t="s">
        <v>9214</v>
      </c>
      <c r="F12250" s="124" t="s">
        <v>9215</v>
      </c>
      <c r="G12250" s="118" t="s">
        <v>235</v>
      </c>
      <c r="H12250" s="137">
        <v>42541</v>
      </c>
      <c r="I12250" s="119">
        <v>178.71</v>
      </c>
      <c r="J12250" s="129"/>
      <c r="K12250" s="129"/>
      <c r="L12250" s="129">
        <v>0</v>
      </c>
      <c r="M12250" s="134" t="s">
        <v>25402</v>
      </c>
    </row>
    <row r="12251" spans="1:13" hidden="1" x14ac:dyDescent="0.25">
      <c r="A12251" s="128"/>
      <c r="B12251" s="2"/>
      <c r="C12251" s="139" t="s">
        <v>13132</v>
      </c>
      <c r="D12251" s="124" t="s">
        <v>13133</v>
      </c>
      <c r="E12251" s="118" t="s">
        <v>13209</v>
      </c>
      <c r="F12251" s="124" t="s">
        <v>13210</v>
      </c>
      <c r="G12251" s="118" t="s">
        <v>235</v>
      </c>
      <c r="H12251" s="137">
        <v>42430</v>
      </c>
      <c r="I12251" s="119">
        <v>144.5</v>
      </c>
      <c r="J12251" s="129"/>
      <c r="K12251" s="129"/>
      <c r="L12251" s="129">
        <v>0</v>
      </c>
      <c r="M12251" s="134" t="s">
        <v>25403</v>
      </c>
    </row>
    <row r="12252" spans="1:13" hidden="1" x14ac:dyDescent="0.25">
      <c r="A12252" s="128"/>
      <c r="B12252" s="2"/>
      <c r="C12252" s="139" t="s">
        <v>13132</v>
      </c>
      <c r="D12252" s="124" t="s">
        <v>13133</v>
      </c>
      <c r="E12252" s="118" t="s">
        <v>13211</v>
      </c>
      <c r="F12252" s="124" t="s">
        <v>9827</v>
      </c>
      <c r="G12252" s="118" t="s">
        <v>235</v>
      </c>
      <c r="H12252" s="137">
        <v>42503</v>
      </c>
      <c r="I12252" s="119">
        <v>157.25</v>
      </c>
      <c r="J12252" s="129"/>
      <c r="K12252" s="129"/>
      <c r="L12252" s="129">
        <v>0</v>
      </c>
      <c r="M12252" s="134" t="s">
        <v>25404</v>
      </c>
    </row>
    <row r="12253" spans="1:13" hidden="1" x14ac:dyDescent="0.25">
      <c r="A12253" s="128"/>
      <c r="B12253" s="2"/>
      <c r="C12253" s="139" t="s">
        <v>13132</v>
      </c>
      <c r="D12253" s="124" t="s">
        <v>13133</v>
      </c>
      <c r="E12253" s="118" t="s">
        <v>13212</v>
      </c>
      <c r="F12253" s="124" t="s">
        <v>13213</v>
      </c>
      <c r="G12253" s="118" t="s">
        <v>235</v>
      </c>
      <c r="H12253" s="137">
        <v>42556</v>
      </c>
      <c r="I12253" s="119">
        <v>130.05000000000001</v>
      </c>
      <c r="J12253" s="129"/>
      <c r="K12253" s="129"/>
      <c r="L12253" s="129">
        <v>0</v>
      </c>
      <c r="M12253" s="134" t="s">
        <v>25405</v>
      </c>
    </row>
    <row r="12254" spans="1:13" hidden="1" x14ac:dyDescent="0.25">
      <c r="A12254" s="128"/>
      <c r="B12254" s="2"/>
      <c r="C12254" s="139" t="s">
        <v>13132</v>
      </c>
      <c r="D12254" s="124" t="s">
        <v>13133</v>
      </c>
      <c r="E12254" s="118" t="s">
        <v>9274</v>
      </c>
      <c r="F12254" s="124" t="s">
        <v>9275</v>
      </c>
      <c r="G12254" s="118" t="s">
        <v>235</v>
      </c>
      <c r="H12254" s="137">
        <v>42552</v>
      </c>
      <c r="I12254" s="119">
        <v>84.46</v>
      </c>
      <c r="J12254" s="129"/>
      <c r="K12254" s="129"/>
      <c r="L12254" s="129">
        <v>0</v>
      </c>
      <c r="M12254" s="134" t="s">
        <v>25406</v>
      </c>
    </row>
    <row r="12255" spans="1:13" hidden="1" x14ac:dyDescent="0.25">
      <c r="A12255" s="128"/>
      <c r="B12255" s="2"/>
      <c r="C12255" s="139" t="s">
        <v>13132</v>
      </c>
      <c r="D12255" s="124" t="s">
        <v>13133</v>
      </c>
      <c r="E12255" s="118" t="s">
        <v>13214</v>
      </c>
      <c r="F12255" s="124" t="s">
        <v>13215</v>
      </c>
      <c r="G12255" s="118" t="s">
        <v>235</v>
      </c>
      <c r="H12255" s="137">
        <v>42531</v>
      </c>
      <c r="I12255" s="119">
        <v>100.3</v>
      </c>
      <c r="J12255" s="129"/>
      <c r="K12255" s="129"/>
      <c r="L12255" s="129">
        <v>0</v>
      </c>
      <c r="M12255" s="134" t="s">
        <v>25407</v>
      </c>
    </row>
    <row r="12256" spans="1:13" hidden="1" x14ac:dyDescent="0.25">
      <c r="A12256" s="128"/>
      <c r="B12256" s="2"/>
      <c r="C12256" s="139" t="s">
        <v>13132</v>
      </c>
      <c r="D12256" s="124" t="s">
        <v>13133</v>
      </c>
      <c r="E12256" s="118" t="s">
        <v>13216</v>
      </c>
      <c r="F12256" s="124" t="s">
        <v>13217</v>
      </c>
      <c r="G12256" s="118" t="s">
        <v>235</v>
      </c>
      <c r="H12256" s="137">
        <v>42216</v>
      </c>
      <c r="I12256" s="119">
        <v>98.44</v>
      </c>
      <c r="J12256" s="129"/>
      <c r="K12256" s="129"/>
      <c r="L12256" s="129">
        <v>0</v>
      </c>
      <c r="M12256" s="134" t="s">
        <v>25408</v>
      </c>
    </row>
    <row r="12257" spans="1:13" hidden="1" x14ac:dyDescent="0.25">
      <c r="A12257" s="128"/>
      <c r="B12257" s="2"/>
      <c r="C12257" s="139" t="s">
        <v>13132</v>
      </c>
      <c r="D12257" s="124" t="s">
        <v>13133</v>
      </c>
      <c r="E12257" s="118" t="s">
        <v>13218</v>
      </c>
      <c r="F12257" s="124" t="s">
        <v>13219</v>
      </c>
      <c r="G12257" s="118" t="s">
        <v>235</v>
      </c>
      <c r="H12257" s="137">
        <v>42048</v>
      </c>
      <c r="I12257" s="119">
        <v>113.9</v>
      </c>
      <c r="J12257" s="129"/>
      <c r="K12257" s="129"/>
      <c r="L12257" s="129">
        <v>0</v>
      </c>
      <c r="M12257" s="134" t="s">
        <v>25409</v>
      </c>
    </row>
    <row r="12258" spans="1:13" hidden="1" x14ac:dyDescent="0.25">
      <c r="A12258" s="128"/>
      <c r="B12258" s="2"/>
      <c r="C12258" s="139" t="s">
        <v>13132</v>
      </c>
      <c r="D12258" s="124" t="s">
        <v>13133</v>
      </c>
      <c r="E12258" s="118" t="s">
        <v>13220</v>
      </c>
      <c r="F12258" s="124" t="s">
        <v>13221</v>
      </c>
      <c r="G12258" s="118" t="s">
        <v>235</v>
      </c>
      <c r="H12258" s="137">
        <v>42493</v>
      </c>
      <c r="I12258" s="119">
        <v>205.54</v>
      </c>
      <c r="J12258" s="129"/>
      <c r="K12258" s="129"/>
      <c r="L12258" s="129">
        <v>0</v>
      </c>
      <c r="M12258" s="134" t="s">
        <v>25410</v>
      </c>
    </row>
    <row r="12259" spans="1:13" hidden="1" x14ac:dyDescent="0.25">
      <c r="A12259" s="128"/>
      <c r="B12259" s="2"/>
      <c r="C12259" s="139" t="s">
        <v>13132</v>
      </c>
      <c r="D12259" s="124" t="s">
        <v>13133</v>
      </c>
      <c r="E12259" s="118" t="s">
        <v>13222</v>
      </c>
      <c r="F12259" s="124" t="s">
        <v>13223</v>
      </c>
      <c r="G12259" s="118" t="s">
        <v>235</v>
      </c>
      <c r="H12259" s="137">
        <v>42550</v>
      </c>
      <c r="I12259" s="119">
        <v>87.55</v>
      </c>
      <c r="J12259" s="129"/>
      <c r="K12259" s="129"/>
      <c r="L12259" s="129">
        <v>0</v>
      </c>
      <c r="M12259" s="134" t="s">
        <v>25411</v>
      </c>
    </row>
    <row r="12260" spans="1:13" hidden="1" x14ac:dyDescent="0.25">
      <c r="A12260" s="128"/>
      <c r="B12260" s="2"/>
      <c r="C12260" s="139" t="s">
        <v>13132</v>
      </c>
      <c r="D12260" s="124" t="s">
        <v>13133</v>
      </c>
      <c r="E12260" s="118" t="s">
        <v>13224</v>
      </c>
      <c r="F12260" s="124" t="s">
        <v>13225</v>
      </c>
      <c r="G12260" s="118" t="s">
        <v>235</v>
      </c>
      <c r="H12260" s="137">
        <v>42003</v>
      </c>
      <c r="I12260" s="119">
        <v>109.65</v>
      </c>
      <c r="J12260" s="129"/>
      <c r="K12260" s="129"/>
      <c r="L12260" s="129">
        <v>0</v>
      </c>
      <c r="M12260" s="134" t="s">
        <v>25412</v>
      </c>
    </row>
    <row r="12261" spans="1:13" hidden="1" x14ac:dyDescent="0.25">
      <c r="A12261" s="128"/>
      <c r="B12261" s="2"/>
      <c r="C12261" s="139" t="s">
        <v>13132</v>
      </c>
      <c r="D12261" s="124" t="s">
        <v>13133</v>
      </c>
      <c r="E12261" s="118" t="s">
        <v>13226</v>
      </c>
      <c r="F12261" s="124" t="s">
        <v>13227</v>
      </c>
      <c r="G12261" s="118" t="s">
        <v>235</v>
      </c>
      <c r="H12261" s="137">
        <v>42334</v>
      </c>
      <c r="I12261" s="119">
        <v>147.35</v>
      </c>
      <c r="J12261" s="129"/>
      <c r="K12261" s="129"/>
      <c r="L12261" s="129">
        <v>0</v>
      </c>
      <c r="M12261" s="134" t="s">
        <v>25413</v>
      </c>
    </row>
    <row r="12262" spans="1:13" hidden="1" x14ac:dyDescent="0.25">
      <c r="A12262" s="128"/>
      <c r="B12262" s="2"/>
      <c r="C12262" s="139" t="s">
        <v>13132</v>
      </c>
      <c r="D12262" s="124" t="s">
        <v>13133</v>
      </c>
      <c r="E12262" s="118" t="s">
        <v>13228</v>
      </c>
      <c r="F12262" s="124" t="s">
        <v>13229</v>
      </c>
      <c r="G12262" s="118" t="s">
        <v>235</v>
      </c>
      <c r="H12262" s="137">
        <v>43133</v>
      </c>
      <c r="I12262" s="119">
        <v>276.97000000000003</v>
      </c>
      <c r="J12262" s="129"/>
      <c r="K12262" s="129"/>
      <c r="L12262" s="129">
        <v>0</v>
      </c>
      <c r="M12262" s="134" t="s">
        <v>25414</v>
      </c>
    </row>
    <row r="12263" spans="1:13" hidden="1" x14ac:dyDescent="0.25">
      <c r="A12263" s="128"/>
      <c r="B12263" s="2"/>
      <c r="C12263" s="139" t="s">
        <v>13132</v>
      </c>
      <c r="D12263" s="124" t="s">
        <v>13133</v>
      </c>
      <c r="E12263" s="118" t="s">
        <v>13230</v>
      </c>
      <c r="F12263" s="124" t="s">
        <v>13231</v>
      </c>
      <c r="G12263" s="118" t="s">
        <v>235</v>
      </c>
      <c r="H12263" s="137">
        <v>44767</v>
      </c>
      <c r="I12263" s="119">
        <v>232.7</v>
      </c>
      <c r="J12263" s="129"/>
      <c r="K12263" s="129"/>
      <c r="L12263" s="129">
        <v>0</v>
      </c>
      <c r="M12263" s="134" t="s">
        <v>25415</v>
      </c>
    </row>
    <row r="12264" spans="1:13" hidden="1" x14ac:dyDescent="0.25">
      <c r="A12264" s="128"/>
      <c r="B12264" s="2"/>
      <c r="C12264" s="139" t="s">
        <v>13132</v>
      </c>
      <c r="D12264" s="124" t="s">
        <v>13133</v>
      </c>
      <c r="E12264" s="118" t="s">
        <v>13232</v>
      </c>
      <c r="F12264" s="124" t="s">
        <v>13233</v>
      </c>
      <c r="G12264" s="118" t="s">
        <v>235</v>
      </c>
      <c r="H12264" s="137">
        <v>44686</v>
      </c>
      <c r="I12264" s="119">
        <v>159.02000000000001</v>
      </c>
      <c r="J12264" s="129"/>
      <c r="K12264" s="129"/>
      <c r="L12264" s="129">
        <v>0</v>
      </c>
      <c r="M12264" s="134" t="s">
        <v>25416</v>
      </c>
    </row>
    <row r="12265" spans="1:13" hidden="1" x14ac:dyDescent="0.25">
      <c r="A12265" s="128"/>
      <c r="B12265" s="2"/>
      <c r="C12265" s="139" t="s">
        <v>13132</v>
      </c>
      <c r="D12265" s="124" t="s">
        <v>13133</v>
      </c>
      <c r="E12265" s="118" t="s">
        <v>13234</v>
      </c>
      <c r="F12265" s="124" t="s">
        <v>13235</v>
      </c>
      <c r="G12265" s="118" t="s">
        <v>235</v>
      </c>
      <c r="H12265" s="137">
        <v>44846</v>
      </c>
      <c r="I12265" s="119">
        <v>207.14</v>
      </c>
      <c r="J12265" s="129"/>
      <c r="K12265" s="129"/>
      <c r="L12265" s="129">
        <v>0</v>
      </c>
      <c r="M12265" s="134" t="s">
        <v>25417</v>
      </c>
    </row>
    <row r="12266" spans="1:13" hidden="1" x14ac:dyDescent="0.25">
      <c r="A12266" s="128"/>
      <c r="B12266" s="2"/>
      <c r="C12266" s="139" t="s">
        <v>13132</v>
      </c>
      <c r="D12266" s="124" t="s">
        <v>13133</v>
      </c>
      <c r="E12266" s="118" t="s">
        <v>13236</v>
      </c>
      <c r="F12266" s="124" t="s">
        <v>13237</v>
      </c>
      <c r="G12266" s="118" t="s">
        <v>235</v>
      </c>
      <c r="H12266" s="137">
        <v>44686</v>
      </c>
      <c r="I12266" s="119">
        <v>214.13</v>
      </c>
      <c r="J12266" s="129"/>
      <c r="K12266" s="129"/>
      <c r="L12266" s="129">
        <v>0</v>
      </c>
      <c r="M12266" s="134" t="s">
        <v>25418</v>
      </c>
    </row>
    <row r="12267" spans="1:13" hidden="1" x14ac:dyDescent="0.25">
      <c r="A12267" s="128"/>
      <c r="B12267" s="2"/>
      <c r="C12267" s="139" t="s">
        <v>13132</v>
      </c>
      <c r="D12267" s="124" t="s">
        <v>13133</v>
      </c>
      <c r="E12267" s="118" t="s">
        <v>13238</v>
      </c>
      <c r="F12267" s="124" t="s">
        <v>13239</v>
      </c>
      <c r="G12267" s="118" t="s">
        <v>235</v>
      </c>
      <c r="H12267" s="137">
        <v>44617</v>
      </c>
      <c r="I12267" s="119">
        <v>267.17</v>
      </c>
      <c r="J12267" s="129"/>
      <c r="K12267" s="129"/>
      <c r="L12267" s="129">
        <v>0</v>
      </c>
      <c r="M12267" s="134"/>
    </row>
    <row r="12268" spans="1:13" hidden="1" x14ac:dyDescent="0.25">
      <c r="A12268" s="128"/>
      <c r="B12268" s="2"/>
      <c r="C12268" s="139" t="s">
        <v>13132</v>
      </c>
      <c r="D12268" s="124" t="s">
        <v>13133</v>
      </c>
      <c r="E12268" s="118" t="s">
        <v>13240</v>
      </c>
      <c r="F12268" s="124" t="s">
        <v>13241</v>
      </c>
      <c r="G12268" s="118" t="s">
        <v>235</v>
      </c>
      <c r="H12268" s="137">
        <v>43577</v>
      </c>
      <c r="I12268" s="119">
        <v>94.35</v>
      </c>
      <c r="J12268" s="129"/>
      <c r="K12268" s="129"/>
      <c r="L12268" s="129">
        <v>0</v>
      </c>
      <c r="M12268" s="134" t="s">
        <v>25419</v>
      </c>
    </row>
    <row r="12269" spans="1:13" hidden="1" x14ac:dyDescent="0.25">
      <c r="A12269" s="128"/>
      <c r="B12269" s="2"/>
      <c r="C12269" s="139" t="s">
        <v>13132</v>
      </c>
      <c r="D12269" s="124" t="s">
        <v>13133</v>
      </c>
      <c r="E12269" s="118" t="s">
        <v>35419</v>
      </c>
      <c r="F12269" s="124" t="s">
        <v>35420</v>
      </c>
      <c r="G12269" s="118" t="s">
        <v>235</v>
      </c>
      <c r="H12269" s="137">
        <v>45719</v>
      </c>
      <c r="I12269" s="119">
        <v>126.08</v>
      </c>
      <c r="J12269" s="129"/>
      <c r="K12269" s="129"/>
      <c r="L12269" s="129">
        <v>0</v>
      </c>
      <c r="M12269" s="134" t="s">
        <v>25420</v>
      </c>
    </row>
    <row r="12270" spans="1:13" hidden="1" x14ac:dyDescent="0.25">
      <c r="A12270" s="128"/>
      <c r="B12270" s="2"/>
      <c r="C12270" s="139" t="s">
        <v>13132</v>
      </c>
      <c r="D12270" s="124" t="s">
        <v>13133</v>
      </c>
      <c r="E12270" s="118" t="s">
        <v>42286</v>
      </c>
      <c r="F12270" s="124" t="s">
        <v>42287</v>
      </c>
      <c r="G12270" s="118" t="s">
        <v>235</v>
      </c>
      <c r="H12270" s="137">
        <v>45768</v>
      </c>
      <c r="I12270" s="119">
        <v>186.17</v>
      </c>
      <c r="J12270" s="129"/>
      <c r="K12270" s="129"/>
      <c r="L12270" s="129">
        <v>0</v>
      </c>
      <c r="M12270" s="134" t="s">
        <v>25421</v>
      </c>
    </row>
    <row r="12271" spans="1:13" hidden="1" x14ac:dyDescent="0.25">
      <c r="A12271" s="128"/>
      <c r="B12271" s="2"/>
      <c r="C12271" s="139" t="s">
        <v>13132</v>
      </c>
      <c r="D12271" s="124" t="s">
        <v>13133</v>
      </c>
      <c r="E12271" s="118" t="s">
        <v>42288</v>
      </c>
      <c r="F12271" s="124" t="s">
        <v>42289</v>
      </c>
      <c r="G12271" s="118" t="s">
        <v>235</v>
      </c>
      <c r="H12271" s="137">
        <v>45838</v>
      </c>
      <c r="I12271" s="119">
        <v>134.22999999999999</v>
      </c>
      <c r="J12271" s="129"/>
      <c r="K12271" s="129"/>
      <c r="L12271" s="129">
        <v>0</v>
      </c>
      <c r="M12271" s="134" t="s">
        <v>25422</v>
      </c>
    </row>
    <row r="12272" spans="1:13" hidden="1" x14ac:dyDescent="0.25">
      <c r="A12272" s="128"/>
      <c r="B12272" s="2"/>
      <c r="C12272" s="139" t="s">
        <v>13132</v>
      </c>
      <c r="D12272" s="124" t="s">
        <v>13133</v>
      </c>
      <c r="E12272" s="118" t="s">
        <v>13242</v>
      </c>
      <c r="F12272" s="124" t="s">
        <v>13243</v>
      </c>
      <c r="G12272" s="118" t="s">
        <v>235</v>
      </c>
      <c r="H12272" s="137">
        <v>43312</v>
      </c>
      <c r="I12272" s="119">
        <v>137.94</v>
      </c>
      <c r="J12272" s="129"/>
      <c r="K12272" s="129"/>
      <c r="L12272" s="129">
        <v>0</v>
      </c>
      <c r="M12272" s="134" t="s">
        <v>25423</v>
      </c>
    </row>
    <row r="12273" spans="1:13" hidden="1" x14ac:dyDescent="0.25">
      <c r="A12273" s="128"/>
      <c r="B12273" s="2"/>
      <c r="C12273" s="139" t="s">
        <v>13132</v>
      </c>
      <c r="D12273" s="124" t="s">
        <v>13133</v>
      </c>
      <c r="E12273" s="118" t="s">
        <v>13244</v>
      </c>
      <c r="F12273" s="124" t="s">
        <v>13245</v>
      </c>
      <c r="G12273" s="118" t="s">
        <v>235</v>
      </c>
      <c r="H12273" s="137">
        <v>43525</v>
      </c>
      <c r="I12273" s="119">
        <v>228.64</v>
      </c>
      <c r="J12273" s="129"/>
      <c r="K12273" s="129"/>
      <c r="L12273" s="129">
        <v>0</v>
      </c>
      <c r="M12273" s="134"/>
    </row>
    <row r="12274" spans="1:13" hidden="1" x14ac:dyDescent="0.25">
      <c r="A12274" s="128"/>
      <c r="B12274" s="2"/>
      <c r="C12274" s="139" t="s">
        <v>13132</v>
      </c>
      <c r="D12274" s="124" t="s">
        <v>13133</v>
      </c>
      <c r="E12274" s="118" t="s">
        <v>13246</v>
      </c>
      <c r="F12274" s="124" t="s">
        <v>13247</v>
      </c>
      <c r="G12274" s="118" t="s">
        <v>235</v>
      </c>
      <c r="H12274" s="137">
        <v>42951</v>
      </c>
      <c r="I12274" s="119">
        <v>94.71</v>
      </c>
      <c r="J12274" s="129"/>
      <c r="K12274" s="129"/>
      <c r="L12274" s="129">
        <v>0</v>
      </c>
      <c r="M12274" s="134" t="s">
        <v>25424</v>
      </c>
    </row>
    <row r="12275" spans="1:13" hidden="1" x14ac:dyDescent="0.25">
      <c r="A12275" s="128"/>
      <c r="B12275" s="2"/>
      <c r="C12275" s="139" t="s">
        <v>13132</v>
      </c>
      <c r="D12275" s="124" t="s">
        <v>13133</v>
      </c>
      <c r="E12275" s="118" t="s">
        <v>6247</v>
      </c>
      <c r="F12275" s="124" t="s">
        <v>6248</v>
      </c>
      <c r="G12275" s="118" t="s">
        <v>235</v>
      </c>
      <c r="H12275" s="137">
        <v>43753</v>
      </c>
      <c r="I12275" s="119">
        <v>157.25</v>
      </c>
      <c r="J12275" s="129"/>
      <c r="K12275" s="129"/>
      <c r="L12275" s="129">
        <v>0</v>
      </c>
      <c r="M12275" s="134" t="s">
        <v>25425</v>
      </c>
    </row>
    <row r="12276" spans="1:13" hidden="1" x14ac:dyDescent="0.25">
      <c r="A12276" s="128"/>
      <c r="B12276" s="2"/>
      <c r="C12276" s="139" t="s">
        <v>13132</v>
      </c>
      <c r="D12276" s="124" t="s">
        <v>13133</v>
      </c>
      <c r="E12276" s="118" t="s">
        <v>6249</v>
      </c>
      <c r="F12276" s="124" t="s">
        <v>6250</v>
      </c>
      <c r="G12276" s="118" t="s">
        <v>235</v>
      </c>
      <c r="H12276" s="137">
        <v>43882</v>
      </c>
      <c r="I12276" s="119">
        <v>234.83</v>
      </c>
      <c r="J12276" s="129"/>
      <c r="K12276" s="129"/>
      <c r="L12276" s="129">
        <v>0</v>
      </c>
      <c r="M12276" s="134" t="s">
        <v>25426</v>
      </c>
    </row>
    <row r="12277" spans="1:13" hidden="1" x14ac:dyDescent="0.25">
      <c r="A12277" s="128"/>
      <c r="B12277" s="2"/>
      <c r="C12277" s="139" t="s">
        <v>13132</v>
      </c>
      <c r="D12277" s="124" t="s">
        <v>13133</v>
      </c>
      <c r="E12277" s="118" t="s">
        <v>6251</v>
      </c>
      <c r="F12277" s="124" t="s">
        <v>6252</v>
      </c>
      <c r="G12277" s="118" t="s">
        <v>235</v>
      </c>
      <c r="H12277" s="137">
        <v>43017</v>
      </c>
      <c r="I12277" s="119">
        <v>137.94</v>
      </c>
      <c r="J12277" s="129"/>
      <c r="K12277" s="129"/>
      <c r="L12277" s="129">
        <v>0</v>
      </c>
      <c r="M12277" s="134"/>
    </row>
    <row r="12278" spans="1:13" hidden="1" x14ac:dyDescent="0.25">
      <c r="A12278" s="128"/>
      <c r="B12278" s="2"/>
      <c r="C12278" s="139" t="s">
        <v>13132</v>
      </c>
      <c r="D12278" s="124" t="s">
        <v>13133</v>
      </c>
      <c r="E12278" s="118" t="s">
        <v>13248</v>
      </c>
      <c r="F12278" s="124" t="s">
        <v>13249</v>
      </c>
      <c r="G12278" s="118" t="s">
        <v>235</v>
      </c>
      <c r="H12278" s="137">
        <v>43378</v>
      </c>
      <c r="I12278" s="119">
        <v>204.12</v>
      </c>
      <c r="J12278" s="129"/>
      <c r="K12278" s="129"/>
      <c r="L12278" s="129">
        <v>0</v>
      </c>
      <c r="M12278" s="134" t="s">
        <v>31445</v>
      </c>
    </row>
    <row r="12279" spans="1:13" hidden="1" x14ac:dyDescent="0.25">
      <c r="A12279" s="128"/>
      <c r="B12279" s="2"/>
      <c r="C12279" s="139" t="s">
        <v>13132</v>
      </c>
      <c r="D12279" s="124" t="s">
        <v>13133</v>
      </c>
      <c r="E12279" s="118" t="s">
        <v>6253</v>
      </c>
      <c r="F12279" s="124" t="s">
        <v>6254</v>
      </c>
      <c r="G12279" s="118" t="s">
        <v>235</v>
      </c>
      <c r="H12279" s="137">
        <v>44684</v>
      </c>
      <c r="I12279" s="119">
        <v>214.89</v>
      </c>
      <c r="J12279" s="129"/>
      <c r="K12279" s="129"/>
      <c r="L12279" s="129">
        <v>0</v>
      </c>
      <c r="M12279" s="134" t="s">
        <v>33565</v>
      </c>
    </row>
    <row r="12280" spans="1:13" hidden="1" x14ac:dyDescent="0.25">
      <c r="A12280" s="128"/>
      <c r="B12280" s="2"/>
      <c r="C12280" s="139" t="s">
        <v>13132</v>
      </c>
      <c r="D12280" s="124" t="s">
        <v>13133</v>
      </c>
      <c r="E12280" s="118" t="s">
        <v>6255</v>
      </c>
      <c r="F12280" s="124" t="s">
        <v>6256</v>
      </c>
      <c r="G12280" s="118" t="s">
        <v>235</v>
      </c>
      <c r="H12280" s="137">
        <v>44656</v>
      </c>
      <c r="I12280" s="119">
        <v>323.99</v>
      </c>
      <c r="J12280" s="129"/>
      <c r="K12280" s="129"/>
      <c r="L12280" s="129">
        <v>0</v>
      </c>
      <c r="M12280" s="134" t="s">
        <v>25427</v>
      </c>
    </row>
    <row r="12281" spans="1:13" hidden="1" x14ac:dyDescent="0.25">
      <c r="A12281" s="128"/>
      <c r="B12281" s="2"/>
      <c r="C12281" s="139" t="s">
        <v>13132</v>
      </c>
      <c r="D12281" s="124" t="s">
        <v>13133</v>
      </c>
      <c r="E12281" s="118" t="s">
        <v>6257</v>
      </c>
      <c r="F12281" s="124" t="s">
        <v>6258</v>
      </c>
      <c r="G12281" s="118" t="s">
        <v>235</v>
      </c>
      <c r="H12281" s="137">
        <v>43152</v>
      </c>
      <c r="I12281" s="119">
        <v>157.16999999999999</v>
      </c>
      <c r="J12281" s="129"/>
      <c r="K12281" s="129"/>
      <c r="L12281" s="129">
        <v>0</v>
      </c>
      <c r="M12281" s="134" t="s">
        <v>29395</v>
      </c>
    </row>
    <row r="12282" spans="1:13" hidden="1" x14ac:dyDescent="0.25">
      <c r="A12282" s="128"/>
      <c r="B12282" s="2"/>
      <c r="C12282" s="139" t="s">
        <v>13132</v>
      </c>
      <c r="D12282" s="124" t="s">
        <v>13133</v>
      </c>
      <c r="E12282" s="118" t="s">
        <v>13250</v>
      </c>
      <c r="F12282" s="124" t="s">
        <v>13251</v>
      </c>
      <c r="G12282" s="118" t="s">
        <v>235</v>
      </c>
      <c r="H12282" s="137">
        <v>45719</v>
      </c>
      <c r="I12282" s="119">
        <v>78.34</v>
      </c>
      <c r="J12282" s="129"/>
      <c r="K12282" s="129"/>
      <c r="L12282" s="129">
        <v>0</v>
      </c>
      <c r="M12282" s="134"/>
    </row>
    <row r="12283" spans="1:13" hidden="1" x14ac:dyDescent="0.25">
      <c r="A12283" s="128"/>
      <c r="B12283" s="2"/>
      <c r="C12283" s="139" t="s">
        <v>13132</v>
      </c>
      <c r="D12283" s="124" t="s">
        <v>13133</v>
      </c>
      <c r="E12283" s="118" t="s">
        <v>6259</v>
      </c>
      <c r="F12283" s="124" t="s">
        <v>6260</v>
      </c>
      <c r="G12283" s="118" t="s">
        <v>235</v>
      </c>
      <c r="H12283" s="137">
        <v>44735</v>
      </c>
      <c r="I12283" s="119">
        <v>183.06</v>
      </c>
      <c r="J12283" s="129"/>
      <c r="K12283" s="129"/>
      <c r="L12283" s="129">
        <v>0</v>
      </c>
      <c r="M12283" s="134" t="s">
        <v>25428</v>
      </c>
    </row>
    <row r="12284" spans="1:13" hidden="1" x14ac:dyDescent="0.25">
      <c r="A12284" s="128"/>
      <c r="B12284" s="2"/>
      <c r="C12284" s="139" t="s">
        <v>13132</v>
      </c>
      <c r="D12284" s="124" t="s">
        <v>13133</v>
      </c>
      <c r="E12284" s="118" t="s">
        <v>6261</v>
      </c>
      <c r="F12284" s="124" t="s">
        <v>6262</v>
      </c>
      <c r="G12284" s="118" t="s">
        <v>235</v>
      </c>
      <c r="H12284" s="137">
        <v>44798</v>
      </c>
      <c r="I12284" s="119">
        <v>123.18</v>
      </c>
      <c r="J12284" s="129"/>
      <c r="K12284" s="129"/>
      <c r="L12284" s="129">
        <v>0</v>
      </c>
      <c r="M12284" s="134" t="s">
        <v>25429</v>
      </c>
    </row>
    <row r="12285" spans="1:13" hidden="1" x14ac:dyDescent="0.25">
      <c r="A12285" s="128"/>
      <c r="B12285" s="2"/>
      <c r="C12285" s="139" t="s">
        <v>13132</v>
      </c>
      <c r="D12285" s="124" t="s">
        <v>13133</v>
      </c>
      <c r="E12285" s="118" t="s">
        <v>6263</v>
      </c>
      <c r="F12285" s="124" t="s">
        <v>6264</v>
      </c>
      <c r="G12285" s="118" t="s">
        <v>235</v>
      </c>
      <c r="H12285" s="137">
        <v>44553</v>
      </c>
      <c r="I12285" s="119">
        <v>132.88</v>
      </c>
      <c r="J12285" s="129"/>
      <c r="K12285" s="129"/>
      <c r="L12285" s="129">
        <v>0</v>
      </c>
      <c r="M12285" s="134" t="s">
        <v>25430</v>
      </c>
    </row>
    <row r="12286" spans="1:13" hidden="1" x14ac:dyDescent="0.25">
      <c r="A12286" s="128"/>
      <c r="B12286" s="2"/>
      <c r="C12286" s="139" t="s">
        <v>13132</v>
      </c>
      <c r="D12286" s="124" t="s">
        <v>13133</v>
      </c>
      <c r="E12286" s="118" t="s">
        <v>13252</v>
      </c>
      <c r="F12286" s="124" t="s">
        <v>13253</v>
      </c>
      <c r="G12286" s="118" t="s">
        <v>235</v>
      </c>
      <c r="H12286" s="137">
        <v>45826</v>
      </c>
      <c r="I12286" s="119">
        <v>134.87</v>
      </c>
      <c r="J12286" s="129"/>
      <c r="K12286" s="129"/>
      <c r="L12286" s="129">
        <v>0</v>
      </c>
      <c r="M12286" s="134" t="s">
        <v>28257</v>
      </c>
    </row>
    <row r="12287" spans="1:13" hidden="1" x14ac:dyDescent="0.25">
      <c r="A12287" s="128"/>
      <c r="B12287" s="2"/>
      <c r="C12287" s="139" t="s">
        <v>13132</v>
      </c>
      <c r="D12287" s="124" t="s">
        <v>13133</v>
      </c>
      <c r="E12287" s="118" t="s">
        <v>6265</v>
      </c>
      <c r="F12287" s="124" t="s">
        <v>6266</v>
      </c>
      <c r="G12287" s="118" t="s">
        <v>235</v>
      </c>
      <c r="H12287" s="137">
        <v>43410</v>
      </c>
      <c r="I12287" s="119">
        <v>108.68</v>
      </c>
      <c r="J12287" s="129"/>
      <c r="K12287" s="129"/>
      <c r="L12287" s="129">
        <v>0</v>
      </c>
      <c r="M12287" s="134" t="s">
        <v>33438</v>
      </c>
    </row>
    <row r="12288" spans="1:13" hidden="1" x14ac:dyDescent="0.25">
      <c r="A12288" s="128"/>
      <c r="B12288" s="2"/>
      <c r="C12288" s="139" t="s">
        <v>13132</v>
      </c>
      <c r="D12288" s="124" t="s">
        <v>13133</v>
      </c>
      <c r="E12288" s="118" t="s">
        <v>13254</v>
      </c>
      <c r="F12288" s="124" t="s">
        <v>13255</v>
      </c>
      <c r="G12288" s="118" t="s">
        <v>235</v>
      </c>
      <c r="H12288" s="137">
        <v>43230</v>
      </c>
      <c r="I12288" s="119">
        <v>280.64999999999998</v>
      </c>
      <c r="J12288" s="129"/>
      <c r="K12288" s="129"/>
      <c r="L12288" s="129">
        <v>0</v>
      </c>
      <c r="M12288" s="134" t="s">
        <v>25431</v>
      </c>
    </row>
    <row r="12289" spans="1:13" hidden="1" x14ac:dyDescent="0.25">
      <c r="A12289" s="128"/>
      <c r="B12289" s="2"/>
      <c r="C12289" s="139" t="s">
        <v>13132</v>
      </c>
      <c r="D12289" s="124" t="s">
        <v>13133</v>
      </c>
      <c r="E12289" s="118" t="s">
        <v>13256</v>
      </c>
      <c r="F12289" s="124" t="s">
        <v>13247</v>
      </c>
      <c r="G12289" s="118" t="s">
        <v>235</v>
      </c>
      <c r="H12289" s="137">
        <v>44872</v>
      </c>
      <c r="I12289" s="119">
        <v>120.17</v>
      </c>
      <c r="J12289" s="129"/>
      <c r="K12289" s="129"/>
      <c r="L12289" s="129">
        <v>0</v>
      </c>
      <c r="M12289" s="134" t="s">
        <v>25432</v>
      </c>
    </row>
    <row r="12290" spans="1:13" hidden="1" x14ac:dyDescent="0.25">
      <c r="A12290" s="128"/>
      <c r="B12290" s="2"/>
      <c r="C12290" s="139" t="s">
        <v>13132</v>
      </c>
      <c r="D12290" s="124" t="s">
        <v>13133</v>
      </c>
      <c r="E12290" s="118" t="s">
        <v>13257</v>
      </c>
      <c r="F12290" s="124" t="s">
        <v>13258</v>
      </c>
      <c r="G12290" s="118" t="s">
        <v>235</v>
      </c>
      <c r="H12290" s="137">
        <v>43321</v>
      </c>
      <c r="I12290" s="119">
        <v>9.24</v>
      </c>
      <c r="J12290" s="129"/>
      <c r="K12290" s="129"/>
      <c r="L12290" s="129">
        <v>0</v>
      </c>
      <c r="M12290" s="134" t="s">
        <v>25433</v>
      </c>
    </row>
    <row r="12291" spans="1:13" hidden="1" x14ac:dyDescent="0.25">
      <c r="A12291" s="128"/>
      <c r="B12291" s="2"/>
      <c r="C12291" s="139" t="s">
        <v>13132</v>
      </c>
      <c r="D12291" s="124" t="s">
        <v>13133</v>
      </c>
      <c r="E12291" s="118" t="s">
        <v>13259</v>
      </c>
      <c r="F12291" s="124" t="s">
        <v>13260</v>
      </c>
      <c r="G12291" s="118" t="s">
        <v>235</v>
      </c>
      <c r="H12291" s="137">
        <v>43426</v>
      </c>
      <c r="I12291" s="119">
        <v>155.74</v>
      </c>
      <c r="J12291" s="129"/>
      <c r="K12291" s="129"/>
      <c r="L12291" s="129">
        <v>0</v>
      </c>
      <c r="M12291" s="134" t="s">
        <v>25434</v>
      </c>
    </row>
    <row r="12292" spans="1:13" hidden="1" x14ac:dyDescent="0.25">
      <c r="A12292" s="128"/>
      <c r="B12292" s="2"/>
      <c r="C12292" s="139" t="s">
        <v>13132</v>
      </c>
      <c r="D12292" s="124" t="s">
        <v>13133</v>
      </c>
      <c r="E12292" s="118" t="s">
        <v>13261</v>
      </c>
      <c r="F12292" s="124" t="s">
        <v>13262</v>
      </c>
      <c r="G12292" s="118" t="s">
        <v>235</v>
      </c>
      <c r="H12292" s="137">
        <v>42786</v>
      </c>
      <c r="I12292" s="119">
        <v>152.81</v>
      </c>
      <c r="J12292" s="129"/>
      <c r="K12292" s="129"/>
      <c r="L12292" s="129">
        <v>0</v>
      </c>
      <c r="M12292" s="134" t="s">
        <v>25435</v>
      </c>
    </row>
    <row r="12293" spans="1:13" hidden="1" x14ac:dyDescent="0.25">
      <c r="A12293" s="128"/>
      <c r="B12293" s="2"/>
      <c r="C12293" s="139" t="s">
        <v>13132</v>
      </c>
      <c r="D12293" s="124" t="s">
        <v>13133</v>
      </c>
      <c r="E12293" s="118" t="s">
        <v>13263</v>
      </c>
      <c r="F12293" s="124" t="s">
        <v>13264</v>
      </c>
      <c r="G12293" s="118" t="s">
        <v>235</v>
      </c>
      <c r="H12293" s="137">
        <v>43703</v>
      </c>
      <c r="I12293" s="119">
        <v>166.6</v>
      </c>
      <c r="J12293" s="129"/>
      <c r="K12293" s="129"/>
      <c r="L12293" s="129">
        <v>0</v>
      </c>
      <c r="M12293" s="134" t="s">
        <v>25436</v>
      </c>
    </row>
    <row r="12294" spans="1:13" hidden="1" x14ac:dyDescent="0.25">
      <c r="A12294" s="128"/>
      <c r="B12294" s="2"/>
      <c r="C12294" s="139" t="s">
        <v>13132</v>
      </c>
      <c r="D12294" s="124" t="s">
        <v>13133</v>
      </c>
      <c r="E12294" s="118" t="s">
        <v>6267</v>
      </c>
      <c r="F12294" s="124" t="s">
        <v>6268</v>
      </c>
      <c r="G12294" s="118" t="s">
        <v>235</v>
      </c>
      <c r="H12294" s="137">
        <v>44615</v>
      </c>
      <c r="I12294" s="119">
        <v>165.64</v>
      </c>
      <c r="J12294" s="129"/>
      <c r="K12294" s="129"/>
      <c r="L12294" s="129">
        <v>0</v>
      </c>
      <c r="M12294" s="134" t="s">
        <v>25437</v>
      </c>
    </row>
    <row r="12295" spans="1:13" hidden="1" x14ac:dyDescent="0.25">
      <c r="A12295" s="128"/>
      <c r="B12295" s="2"/>
      <c r="C12295" s="139" t="s">
        <v>13132</v>
      </c>
      <c r="D12295" s="124" t="s">
        <v>13133</v>
      </c>
      <c r="E12295" s="118" t="s">
        <v>6269</v>
      </c>
      <c r="F12295" s="124" t="s">
        <v>6270</v>
      </c>
      <c r="G12295" s="118" t="s">
        <v>235</v>
      </c>
      <c r="H12295" s="137">
        <v>44544</v>
      </c>
      <c r="I12295" s="119">
        <v>217.44</v>
      </c>
      <c r="J12295" s="129"/>
      <c r="K12295" s="129"/>
      <c r="L12295" s="129">
        <v>0</v>
      </c>
      <c r="M12295" s="134" t="s">
        <v>25438</v>
      </c>
    </row>
    <row r="12296" spans="1:13" hidden="1" x14ac:dyDescent="0.25">
      <c r="A12296" s="128"/>
      <c r="B12296" s="2"/>
      <c r="C12296" s="139" t="s">
        <v>13132</v>
      </c>
      <c r="D12296" s="124" t="s">
        <v>13133</v>
      </c>
      <c r="E12296" s="118" t="s">
        <v>6277</v>
      </c>
      <c r="F12296" s="124" t="s">
        <v>6278</v>
      </c>
      <c r="G12296" s="118" t="s">
        <v>235</v>
      </c>
      <c r="H12296" s="137"/>
      <c r="I12296" s="119"/>
      <c r="J12296" s="129"/>
      <c r="K12296" s="129"/>
      <c r="L12296" s="129">
        <v>0</v>
      </c>
      <c r="M12296" s="134" t="s">
        <v>33167</v>
      </c>
    </row>
    <row r="12297" spans="1:13" hidden="1" x14ac:dyDescent="0.25">
      <c r="A12297" s="128"/>
      <c r="B12297" s="2"/>
      <c r="C12297" s="139" t="s">
        <v>13132</v>
      </c>
      <c r="D12297" s="124" t="s">
        <v>13133</v>
      </c>
      <c r="E12297" s="118" t="s">
        <v>13265</v>
      </c>
      <c r="F12297" s="124" t="s">
        <v>13266</v>
      </c>
      <c r="G12297" s="118" t="s">
        <v>235</v>
      </c>
      <c r="H12297" s="137">
        <v>45097</v>
      </c>
      <c r="I12297" s="119">
        <v>195.9</v>
      </c>
      <c r="J12297" s="129"/>
      <c r="K12297" s="129"/>
      <c r="L12297" s="129">
        <v>0</v>
      </c>
      <c r="M12297" s="134" t="s">
        <v>28861</v>
      </c>
    </row>
    <row r="12298" spans="1:13" hidden="1" x14ac:dyDescent="0.25">
      <c r="A12298" s="128"/>
      <c r="B12298" s="2"/>
      <c r="C12298" s="139" t="s">
        <v>13132</v>
      </c>
      <c r="D12298" s="124" t="s">
        <v>13133</v>
      </c>
      <c r="E12298" s="118" t="s">
        <v>13267</v>
      </c>
      <c r="F12298" s="124" t="s">
        <v>13268</v>
      </c>
      <c r="G12298" s="118" t="s">
        <v>235</v>
      </c>
      <c r="H12298" s="137">
        <v>44825</v>
      </c>
      <c r="I12298" s="119">
        <v>178.79</v>
      </c>
      <c r="J12298" s="129"/>
      <c r="K12298" s="129"/>
      <c r="L12298" s="129">
        <v>0</v>
      </c>
      <c r="M12298" s="134" t="s">
        <v>25439</v>
      </c>
    </row>
    <row r="12299" spans="1:13" hidden="1" x14ac:dyDescent="0.25">
      <c r="A12299" s="128"/>
      <c r="B12299" s="2"/>
      <c r="C12299" s="139" t="s">
        <v>13132</v>
      </c>
      <c r="D12299" s="124" t="s">
        <v>13133</v>
      </c>
      <c r="E12299" s="118" t="s">
        <v>13269</v>
      </c>
      <c r="F12299" s="124" t="s">
        <v>13270</v>
      </c>
      <c r="G12299" s="118" t="s">
        <v>235</v>
      </c>
      <c r="H12299" s="137">
        <v>44846</v>
      </c>
      <c r="I12299" s="119">
        <v>178.58</v>
      </c>
      <c r="J12299" s="129"/>
      <c r="K12299" s="129"/>
      <c r="L12299" s="129">
        <v>0</v>
      </c>
      <c r="M12299" s="134" t="s">
        <v>29230</v>
      </c>
    </row>
    <row r="12300" spans="1:13" hidden="1" x14ac:dyDescent="0.25">
      <c r="A12300" s="128"/>
      <c r="B12300" s="2"/>
      <c r="C12300" s="139" t="s">
        <v>13132</v>
      </c>
      <c r="D12300" s="124" t="s">
        <v>13133</v>
      </c>
      <c r="E12300" s="118" t="s">
        <v>13271</v>
      </c>
      <c r="F12300" s="124" t="s">
        <v>13272</v>
      </c>
      <c r="G12300" s="118" t="s">
        <v>235</v>
      </c>
      <c r="H12300" s="137">
        <v>44846</v>
      </c>
      <c r="I12300" s="119">
        <v>207.14</v>
      </c>
      <c r="J12300" s="129"/>
      <c r="K12300" s="129"/>
      <c r="L12300" s="129">
        <v>0</v>
      </c>
      <c r="M12300" s="134" t="s">
        <v>32576</v>
      </c>
    </row>
    <row r="12301" spans="1:13" hidden="1" x14ac:dyDescent="0.25">
      <c r="A12301" s="128"/>
      <c r="B12301" s="2"/>
      <c r="C12301" s="139" t="s">
        <v>13132</v>
      </c>
      <c r="D12301" s="124" t="s">
        <v>13133</v>
      </c>
      <c r="E12301" s="118" t="s">
        <v>13273</v>
      </c>
      <c r="F12301" s="124" t="s">
        <v>13274</v>
      </c>
      <c r="G12301" s="118" t="s">
        <v>235</v>
      </c>
      <c r="H12301" s="137">
        <v>45091</v>
      </c>
      <c r="I12301" s="119">
        <v>182.3</v>
      </c>
      <c r="J12301" s="129"/>
      <c r="K12301" s="129"/>
      <c r="L12301" s="129">
        <v>0</v>
      </c>
      <c r="M12301" s="134" t="s">
        <v>28789</v>
      </c>
    </row>
    <row r="12302" spans="1:13" hidden="1" x14ac:dyDescent="0.25">
      <c r="A12302" s="128"/>
      <c r="B12302" s="2"/>
      <c r="C12302" s="139" t="s">
        <v>13132</v>
      </c>
      <c r="D12302" s="124" t="s">
        <v>13133</v>
      </c>
      <c r="E12302" s="118" t="s">
        <v>13275</v>
      </c>
      <c r="F12302" s="124" t="s">
        <v>13276</v>
      </c>
      <c r="G12302" s="118" t="s">
        <v>235</v>
      </c>
      <c r="H12302" s="137">
        <v>44825</v>
      </c>
      <c r="I12302" s="119">
        <v>210.57</v>
      </c>
      <c r="J12302" s="129"/>
      <c r="K12302" s="129"/>
      <c r="L12302" s="129">
        <v>0</v>
      </c>
      <c r="M12302" s="134" t="s">
        <v>25440</v>
      </c>
    </row>
    <row r="12303" spans="1:13" hidden="1" x14ac:dyDescent="0.25">
      <c r="A12303" s="128"/>
      <c r="B12303" s="2"/>
      <c r="C12303" s="139" t="s">
        <v>13132</v>
      </c>
      <c r="D12303" s="124" t="s">
        <v>13133</v>
      </c>
      <c r="E12303" s="118" t="s">
        <v>13277</v>
      </c>
      <c r="F12303" s="124" t="s">
        <v>13278</v>
      </c>
      <c r="G12303" s="118" t="s">
        <v>235</v>
      </c>
      <c r="H12303" s="137">
        <v>44686</v>
      </c>
      <c r="I12303" s="119">
        <v>182</v>
      </c>
      <c r="J12303" s="129"/>
      <c r="K12303" s="129"/>
      <c r="L12303" s="129">
        <v>0</v>
      </c>
      <c r="M12303" s="134" t="s">
        <v>25441</v>
      </c>
    </row>
    <row r="12304" spans="1:13" hidden="1" x14ac:dyDescent="0.25">
      <c r="A12304" s="128"/>
      <c r="B12304" s="2"/>
      <c r="C12304" s="139" t="s">
        <v>13132</v>
      </c>
      <c r="D12304" s="124" t="s">
        <v>13133</v>
      </c>
      <c r="E12304" s="118" t="s">
        <v>13279</v>
      </c>
      <c r="F12304" s="124" t="s">
        <v>13280</v>
      </c>
      <c r="G12304" s="118" t="s">
        <v>235</v>
      </c>
      <c r="H12304" s="137"/>
      <c r="I12304" s="119"/>
      <c r="J12304" s="129"/>
      <c r="K12304" s="129"/>
      <c r="L12304" s="129">
        <v>0</v>
      </c>
      <c r="M12304" s="134" t="s">
        <v>32353</v>
      </c>
    </row>
    <row r="12305" spans="1:13" hidden="1" x14ac:dyDescent="0.25">
      <c r="A12305" s="128"/>
      <c r="B12305" s="2"/>
      <c r="C12305" s="139" t="s">
        <v>13132</v>
      </c>
      <c r="D12305" s="124" t="s">
        <v>13133</v>
      </c>
      <c r="E12305" s="118" t="s">
        <v>13281</v>
      </c>
      <c r="F12305" s="124" t="s">
        <v>13282</v>
      </c>
      <c r="G12305" s="118" t="s">
        <v>235</v>
      </c>
      <c r="H12305" s="137">
        <v>44707</v>
      </c>
      <c r="I12305" s="119">
        <v>208.79</v>
      </c>
      <c r="J12305" s="129"/>
      <c r="K12305" s="129"/>
      <c r="L12305" s="129">
        <v>0</v>
      </c>
      <c r="M12305" s="134" t="s">
        <v>25442</v>
      </c>
    </row>
    <row r="12306" spans="1:13" hidden="1" x14ac:dyDescent="0.25">
      <c r="A12306" s="128"/>
      <c r="B12306" s="2"/>
      <c r="C12306" s="139" t="s">
        <v>13132</v>
      </c>
      <c r="D12306" s="124" t="s">
        <v>13133</v>
      </c>
      <c r="E12306" s="118" t="s">
        <v>18875</v>
      </c>
      <c r="F12306" s="124" t="s">
        <v>18874</v>
      </c>
      <c r="G12306" s="118" t="s">
        <v>235</v>
      </c>
      <c r="H12306" s="137">
        <v>45510</v>
      </c>
      <c r="I12306" s="119">
        <v>218.53</v>
      </c>
      <c r="J12306" s="129"/>
      <c r="K12306" s="129"/>
      <c r="L12306" s="129">
        <v>0</v>
      </c>
      <c r="M12306" s="134" t="s">
        <v>25443</v>
      </c>
    </row>
    <row r="12307" spans="1:13" hidden="1" x14ac:dyDescent="0.25">
      <c r="A12307" s="128"/>
      <c r="B12307" s="2"/>
      <c r="C12307" s="139" t="s">
        <v>13132</v>
      </c>
      <c r="D12307" s="124" t="s">
        <v>13133</v>
      </c>
      <c r="E12307" s="118" t="s">
        <v>27488</v>
      </c>
      <c r="F12307" s="124" t="s">
        <v>6258</v>
      </c>
      <c r="G12307" s="118" t="s">
        <v>235</v>
      </c>
      <c r="H12307" s="137"/>
      <c r="I12307" s="119"/>
      <c r="J12307" s="129"/>
      <c r="K12307" s="129"/>
      <c r="L12307" s="129">
        <v>0</v>
      </c>
      <c r="M12307" s="134" t="s">
        <v>25443</v>
      </c>
    </row>
    <row r="12308" spans="1:13" hidden="1" x14ac:dyDescent="0.25">
      <c r="A12308" s="128"/>
      <c r="B12308" s="2"/>
      <c r="C12308" s="139" t="s">
        <v>13132</v>
      </c>
      <c r="D12308" s="124" t="s">
        <v>13133</v>
      </c>
      <c r="E12308" s="118" t="s">
        <v>27489</v>
      </c>
      <c r="F12308" s="124" t="s">
        <v>27490</v>
      </c>
      <c r="G12308" s="118" t="s">
        <v>235</v>
      </c>
      <c r="H12308" s="137">
        <v>45664</v>
      </c>
      <c r="I12308" s="119">
        <v>299.86</v>
      </c>
      <c r="J12308" s="129"/>
      <c r="K12308" s="129"/>
      <c r="L12308" s="129">
        <v>0</v>
      </c>
      <c r="M12308" s="134" t="s">
        <v>25444</v>
      </c>
    </row>
    <row r="12309" spans="1:13" hidden="1" x14ac:dyDescent="0.25">
      <c r="A12309" s="128"/>
      <c r="B12309" s="2"/>
      <c r="C12309" s="139" t="s">
        <v>13132</v>
      </c>
      <c r="D12309" s="124" t="s">
        <v>13133</v>
      </c>
      <c r="E12309" s="118" t="s">
        <v>27491</v>
      </c>
      <c r="F12309" s="124" t="s">
        <v>27492</v>
      </c>
      <c r="G12309" s="118" t="s">
        <v>235</v>
      </c>
      <c r="H12309" s="137">
        <v>46057</v>
      </c>
      <c r="I12309" s="119">
        <v>302.76</v>
      </c>
      <c r="J12309" s="129"/>
      <c r="K12309" s="129"/>
      <c r="L12309" s="129">
        <v>0</v>
      </c>
      <c r="M12309" s="134" t="s">
        <v>33557</v>
      </c>
    </row>
    <row r="12310" spans="1:13" hidden="1" x14ac:dyDescent="0.25">
      <c r="A12310" s="128"/>
      <c r="B12310" s="2"/>
      <c r="C12310" s="139" t="s">
        <v>13132</v>
      </c>
      <c r="D12310" s="124" t="s">
        <v>13133</v>
      </c>
      <c r="E12310" s="118" t="s">
        <v>27493</v>
      </c>
      <c r="F12310" s="124" t="s">
        <v>27494</v>
      </c>
      <c r="G12310" s="118" t="s">
        <v>235</v>
      </c>
      <c r="H12310" s="137">
        <v>45432</v>
      </c>
      <c r="I12310" s="119">
        <v>190.82</v>
      </c>
      <c r="J12310" s="129"/>
      <c r="K12310" s="129"/>
      <c r="L12310" s="129">
        <v>0</v>
      </c>
      <c r="M12310" s="134" t="s">
        <v>25445</v>
      </c>
    </row>
    <row r="12311" spans="1:13" hidden="1" x14ac:dyDescent="0.25">
      <c r="A12311" s="128"/>
      <c r="B12311" s="2"/>
      <c r="C12311" s="139" t="s">
        <v>13132</v>
      </c>
      <c r="D12311" s="124" t="s">
        <v>13133</v>
      </c>
      <c r="E12311" s="118" t="s">
        <v>27495</v>
      </c>
      <c r="F12311" s="124" t="s">
        <v>27496</v>
      </c>
      <c r="G12311" s="118" t="s">
        <v>235</v>
      </c>
      <c r="H12311" s="137"/>
      <c r="I12311" s="119"/>
      <c r="J12311" s="129"/>
      <c r="K12311" s="129"/>
      <c r="L12311" s="129">
        <v>0</v>
      </c>
      <c r="M12311" s="134" t="s">
        <v>25446</v>
      </c>
    </row>
    <row r="12312" spans="1:13" hidden="1" x14ac:dyDescent="0.25">
      <c r="A12312" s="128"/>
      <c r="B12312" s="2"/>
      <c r="C12312" s="139" t="s">
        <v>13132</v>
      </c>
      <c r="D12312" s="124" t="s">
        <v>13133</v>
      </c>
      <c r="E12312" s="118" t="s">
        <v>27497</v>
      </c>
      <c r="F12312" s="124" t="s">
        <v>27498</v>
      </c>
      <c r="G12312" s="118" t="s">
        <v>235</v>
      </c>
      <c r="H12312" s="137">
        <v>45159</v>
      </c>
      <c r="I12312" s="119">
        <v>149.57</v>
      </c>
      <c r="J12312" s="129"/>
      <c r="K12312" s="129"/>
      <c r="L12312" s="129">
        <v>0</v>
      </c>
      <c r="M12312" s="134" t="s">
        <v>34388</v>
      </c>
    </row>
    <row r="12313" spans="1:13" hidden="1" x14ac:dyDescent="0.25">
      <c r="A12313" s="128"/>
      <c r="B12313" s="2"/>
      <c r="C12313" s="139" t="s">
        <v>13132</v>
      </c>
      <c r="D12313" s="124" t="s">
        <v>13133</v>
      </c>
      <c r="E12313" s="118" t="s">
        <v>18873</v>
      </c>
      <c r="F12313" s="124" t="s">
        <v>18872</v>
      </c>
      <c r="G12313" s="118" t="s">
        <v>235</v>
      </c>
      <c r="H12313" s="137">
        <v>45013</v>
      </c>
      <c r="I12313" s="119">
        <v>208.88</v>
      </c>
      <c r="J12313" s="129"/>
      <c r="K12313" s="129"/>
      <c r="L12313" s="129">
        <v>0</v>
      </c>
      <c r="M12313" s="134" t="s">
        <v>25447</v>
      </c>
    </row>
    <row r="12314" spans="1:13" hidden="1" x14ac:dyDescent="0.25">
      <c r="A12314" s="128"/>
      <c r="B12314" s="2"/>
      <c r="C12314" s="139" t="s">
        <v>13132</v>
      </c>
      <c r="D12314" s="124" t="s">
        <v>13133</v>
      </c>
      <c r="E12314" s="118" t="s">
        <v>27499</v>
      </c>
      <c r="F12314" s="124" t="s">
        <v>27500</v>
      </c>
      <c r="G12314" s="118" t="s">
        <v>235</v>
      </c>
      <c r="H12314" s="137">
        <v>45890</v>
      </c>
      <c r="I12314" s="119">
        <v>258.54000000000002</v>
      </c>
      <c r="J12314" s="129"/>
      <c r="K12314" s="129"/>
      <c r="L12314" s="129">
        <v>0</v>
      </c>
      <c r="M12314" s="134" t="s">
        <v>25448</v>
      </c>
    </row>
    <row r="12315" spans="1:13" hidden="1" x14ac:dyDescent="0.25">
      <c r="A12315" s="128"/>
      <c r="B12315" s="2"/>
      <c r="C12315" s="139" t="s">
        <v>13132</v>
      </c>
      <c r="D12315" s="124" t="s">
        <v>13133</v>
      </c>
      <c r="E12315" s="118" t="s">
        <v>18871</v>
      </c>
      <c r="F12315" s="124" t="s">
        <v>18870</v>
      </c>
      <c r="G12315" s="118" t="s">
        <v>235</v>
      </c>
      <c r="H12315" s="137">
        <v>46057</v>
      </c>
      <c r="I12315" s="119">
        <v>273.18</v>
      </c>
      <c r="J12315" s="129"/>
      <c r="K12315" s="129"/>
      <c r="L12315" s="129">
        <v>0</v>
      </c>
      <c r="M12315" s="134" t="s">
        <v>25449</v>
      </c>
    </row>
    <row r="12316" spans="1:13" hidden="1" x14ac:dyDescent="0.25">
      <c r="A12316" s="128"/>
      <c r="B12316" s="2"/>
      <c r="C12316" s="139" t="s">
        <v>13132</v>
      </c>
      <c r="D12316" s="124" t="s">
        <v>13133</v>
      </c>
      <c r="E12316" s="118" t="s">
        <v>27501</v>
      </c>
      <c r="F12316" s="124" t="s">
        <v>27502</v>
      </c>
      <c r="G12316" s="118" t="s">
        <v>235</v>
      </c>
      <c r="H12316" s="137">
        <v>45807</v>
      </c>
      <c r="I12316" s="119">
        <v>119.11</v>
      </c>
      <c r="J12316" s="129"/>
      <c r="K12316" s="129"/>
      <c r="L12316" s="129">
        <v>0</v>
      </c>
      <c r="M12316" s="134" t="s">
        <v>29149</v>
      </c>
    </row>
    <row r="12317" spans="1:13" hidden="1" x14ac:dyDescent="0.25">
      <c r="A12317" s="128"/>
      <c r="B12317" s="2"/>
      <c r="C12317" s="139" t="s">
        <v>13132</v>
      </c>
      <c r="D12317" s="124" t="s">
        <v>13133</v>
      </c>
      <c r="E12317" s="118" t="s">
        <v>18869</v>
      </c>
      <c r="F12317" s="124" t="s">
        <v>18868</v>
      </c>
      <c r="G12317" s="118" t="s">
        <v>235</v>
      </c>
      <c r="H12317" s="137"/>
      <c r="I12317" s="119"/>
      <c r="J12317" s="129"/>
      <c r="K12317" s="129"/>
      <c r="L12317" s="129">
        <v>0</v>
      </c>
      <c r="M12317" s="134" t="s">
        <v>25450</v>
      </c>
    </row>
    <row r="12318" spans="1:13" hidden="1" x14ac:dyDescent="0.25">
      <c r="A12318" s="128"/>
      <c r="B12318" s="2"/>
      <c r="C12318" s="139" t="s">
        <v>13132</v>
      </c>
      <c r="D12318" s="124" t="s">
        <v>13133</v>
      </c>
      <c r="E12318" s="118" t="s">
        <v>27503</v>
      </c>
      <c r="F12318" s="124" t="s">
        <v>27504</v>
      </c>
      <c r="G12318" s="118" t="s">
        <v>235</v>
      </c>
      <c r="H12318" s="137">
        <v>45428</v>
      </c>
      <c r="I12318" s="119">
        <v>191.43</v>
      </c>
      <c r="J12318" s="129"/>
      <c r="K12318" s="129"/>
      <c r="L12318" s="129">
        <v>0</v>
      </c>
      <c r="M12318" s="134" t="s">
        <v>25451</v>
      </c>
    </row>
    <row r="12319" spans="1:13" hidden="1" x14ac:dyDescent="0.25">
      <c r="A12319" s="128"/>
      <c r="B12319" s="2"/>
      <c r="C12319" s="139" t="s">
        <v>13283</v>
      </c>
      <c r="D12319" s="124" t="s">
        <v>13284</v>
      </c>
      <c r="E12319" s="118" t="s">
        <v>48</v>
      </c>
      <c r="F12319" s="124" t="s">
        <v>35249</v>
      </c>
      <c r="G12319" s="118" t="s">
        <v>235</v>
      </c>
      <c r="H12319" s="137">
        <v>42982</v>
      </c>
      <c r="I12319" s="119">
        <v>257.23</v>
      </c>
      <c r="J12319" s="129"/>
      <c r="K12319" s="129"/>
      <c r="L12319" s="129">
        <v>0</v>
      </c>
      <c r="M12319" s="134" t="s">
        <v>29960</v>
      </c>
    </row>
    <row r="12320" spans="1:13" hidden="1" x14ac:dyDescent="0.25">
      <c r="A12320" s="128"/>
      <c r="B12320" s="2"/>
      <c r="C12320" s="139" t="s">
        <v>13285</v>
      </c>
      <c r="D12320" s="124" t="s">
        <v>13286</v>
      </c>
      <c r="E12320" s="118" t="s">
        <v>48</v>
      </c>
      <c r="F12320" s="124" t="s">
        <v>35249</v>
      </c>
      <c r="G12320" s="118" t="s">
        <v>235</v>
      </c>
      <c r="H12320" s="137">
        <v>43069</v>
      </c>
      <c r="I12320" s="119">
        <v>108.68</v>
      </c>
      <c r="J12320" s="129"/>
      <c r="K12320" s="129"/>
      <c r="L12320" s="129">
        <v>0</v>
      </c>
      <c r="M12320" s="134" t="s">
        <v>25452</v>
      </c>
    </row>
    <row r="12321" spans="1:13" hidden="1" x14ac:dyDescent="0.25">
      <c r="A12321" s="128"/>
      <c r="B12321" s="2"/>
      <c r="C12321" s="139" t="s">
        <v>32589</v>
      </c>
      <c r="D12321" s="124" t="s">
        <v>32590</v>
      </c>
      <c r="E12321" s="118" t="s">
        <v>48</v>
      </c>
      <c r="F12321" s="124" t="s">
        <v>35249</v>
      </c>
      <c r="G12321" s="118" t="s">
        <v>235</v>
      </c>
      <c r="H12321" s="137"/>
      <c r="I12321" s="119"/>
      <c r="J12321" s="129"/>
      <c r="K12321" s="129"/>
      <c r="L12321" s="129">
        <v>0</v>
      </c>
      <c r="M12321" s="134" t="s">
        <v>25453</v>
      </c>
    </row>
    <row r="12322" spans="1:13" hidden="1" x14ac:dyDescent="0.25">
      <c r="A12322" s="128"/>
      <c r="B12322" s="2"/>
      <c r="C12322" s="139" t="s">
        <v>13287</v>
      </c>
      <c r="D12322" s="124" t="s">
        <v>13288</v>
      </c>
      <c r="E12322" s="118" t="s">
        <v>48</v>
      </c>
      <c r="F12322" s="124" t="s">
        <v>35249</v>
      </c>
      <c r="G12322" s="118" t="s">
        <v>2</v>
      </c>
      <c r="H12322" s="137">
        <v>44460</v>
      </c>
      <c r="I12322" s="119">
        <v>11.32</v>
      </c>
      <c r="J12322" s="129"/>
      <c r="K12322" s="129"/>
      <c r="L12322" s="129">
        <v>0</v>
      </c>
      <c r="M12322" s="134" t="s">
        <v>25454</v>
      </c>
    </row>
    <row r="12323" spans="1:13" hidden="1" x14ac:dyDescent="0.25">
      <c r="A12323" s="128"/>
      <c r="B12323" s="2"/>
      <c r="C12323" s="139" t="s">
        <v>13289</v>
      </c>
      <c r="D12323" s="124" t="s">
        <v>13290</v>
      </c>
      <c r="E12323" s="118" t="s">
        <v>48</v>
      </c>
      <c r="F12323" s="124" t="s">
        <v>35249</v>
      </c>
      <c r="G12323" s="118" t="s">
        <v>2</v>
      </c>
      <c r="H12323" s="137">
        <v>44460</v>
      </c>
      <c r="I12323" s="119">
        <v>14.66</v>
      </c>
      <c r="J12323" s="129"/>
      <c r="K12323" s="129"/>
      <c r="L12323" s="129">
        <v>0</v>
      </c>
      <c r="M12323" s="134" t="s">
        <v>31427</v>
      </c>
    </row>
    <row r="12324" spans="1:13" hidden="1" x14ac:dyDescent="0.25">
      <c r="A12324" s="128"/>
      <c r="B12324" s="2"/>
      <c r="C12324" s="139" t="s">
        <v>13291</v>
      </c>
      <c r="D12324" s="124" t="s">
        <v>13292</v>
      </c>
      <c r="E12324" s="118" t="s">
        <v>48</v>
      </c>
      <c r="F12324" s="124" t="s">
        <v>35249</v>
      </c>
      <c r="G12324" s="118" t="s">
        <v>59</v>
      </c>
      <c r="H12324" s="137">
        <v>42361</v>
      </c>
      <c r="I12324" s="119">
        <v>1970</v>
      </c>
      <c r="J12324" s="129"/>
      <c r="K12324" s="129"/>
      <c r="L12324" s="129">
        <v>0</v>
      </c>
      <c r="M12324" s="134" t="s">
        <v>31433</v>
      </c>
    </row>
    <row r="12325" spans="1:13" hidden="1" x14ac:dyDescent="0.25">
      <c r="A12325" s="128"/>
      <c r="B12325" s="2"/>
      <c r="C12325" s="139" t="s">
        <v>13293</v>
      </c>
      <c r="D12325" s="124" t="s">
        <v>13294</v>
      </c>
      <c r="E12325" s="118" t="s">
        <v>48</v>
      </c>
      <c r="F12325" s="124" t="s">
        <v>35249</v>
      </c>
      <c r="G12325" s="118" t="s">
        <v>34659</v>
      </c>
      <c r="H12325" s="137"/>
      <c r="I12325" s="119"/>
      <c r="J12325" s="129"/>
      <c r="K12325" s="129"/>
      <c r="L12325" s="129">
        <v>0</v>
      </c>
      <c r="M12325" s="134" t="s">
        <v>25455</v>
      </c>
    </row>
    <row r="12326" spans="1:13" hidden="1" x14ac:dyDescent="0.25">
      <c r="A12326" s="128"/>
      <c r="B12326" s="2"/>
      <c r="C12326" s="139" t="s">
        <v>13295</v>
      </c>
      <c r="D12326" s="124" t="s">
        <v>13296</v>
      </c>
      <c r="E12326" s="118" t="s">
        <v>48</v>
      </c>
      <c r="F12326" s="124" t="s">
        <v>35249</v>
      </c>
      <c r="G12326" s="118" t="s">
        <v>34659</v>
      </c>
      <c r="H12326" s="137"/>
      <c r="I12326" s="119"/>
      <c r="J12326" s="129"/>
      <c r="K12326" s="129"/>
      <c r="L12326" s="129">
        <v>0</v>
      </c>
      <c r="M12326" s="134" t="s">
        <v>25456</v>
      </c>
    </row>
    <row r="12327" spans="1:13" hidden="1" x14ac:dyDescent="0.25">
      <c r="A12327" s="128"/>
      <c r="B12327" s="2"/>
      <c r="C12327" s="139" t="s">
        <v>28500</v>
      </c>
      <c r="D12327" s="124" t="s">
        <v>28501</v>
      </c>
      <c r="E12327" s="118" t="s">
        <v>48</v>
      </c>
      <c r="F12327" s="124" t="s">
        <v>35249</v>
      </c>
      <c r="G12327" s="118" t="s">
        <v>34659</v>
      </c>
      <c r="H12327" s="137"/>
      <c r="I12327" s="119"/>
      <c r="J12327" s="129"/>
      <c r="K12327" s="129"/>
      <c r="L12327" s="129">
        <v>0</v>
      </c>
      <c r="M12327" s="134" t="s">
        <v>25457</v>
      </c>
    </row>
    <row r="12328" spans="1:13" hidden="1" x14ac:dyDescent="0.25">
      <c r="A12328" s="128"/>
      <c r="B12328" s="2"/>
      <c r="C12328" s="139" t="s">
        <v>28227</v>
      </c>
      <c r="D12328" s="124" t="s">
        <v>28228</v>
      </c>
      <c r="E12328" s="118" t="s">
        <v>48</v>
      </c>
      <c r="F12328" s="124" t="s">
        <v>35249</v>
      </c>
      <c r="G12328" s="118" t="s">
        <v>34659</v>
      </c>
      <c r="H12328" s="137"/>
      <c r="I12328" s="119"/>
      <c r="J12328" s="129"/>
      <c r="K12328" s="129"/>
      <c r="L12328" s="129">
        <v>0</v>
      </c>
      <c r="M12328" s="134" t="s">
        <v>25458</v>
      </c>
    </row>
    <row r="12329" spans="1:13" hidden="1" x14ac:dyDescent="0.25">
      <c r="A12329" s="128"/>
      <c r="B12329" s="2"/>
      <c r="C12329" s="139" t="s">
        <v>42290</v>
      </c>
      <c r="D12329" s="124" t="s">
        <v>42291</v>
      </c>
      <c r="E12329" s="118" t="s">
        <v>48</v>
      </c>
      <c r="F12329" s="124" t="s">
        <v>35249</v>
      </c>
      <c r="G12329" s="118" t="s">
        <v>2</v>
      </c>
      <c r="H12329" s="137">
        <v>46121</v>
      </c>
      <c r="I12329" s="119">
        <v>99.83</v>
      </c>
      <c r="J12329" s="129"/>
      <c r="K12329" s="129"/>
      <c r="L12329" s="129">
        <v>0</v>
      </c>
      <c r="M12329" s="134" t="s">
        <v>30165</v>
      </c>
    </row>
    <row r="12330" spans="1:13" hidden="1" x14ac:dyDescent="0.25">
      <c r="A12330" s="128"/>
      <c r="B12330" s="2"/>
      <c r="C12330" s="139" t="s">
        <v>42292</v>
      </c>
      <c r="D12330" s="124" t="s">
        <v>42293</v>
      </c>
      <c r="E12330" s="118" t="s">
        <v>48</v>
      </c>
      <c r="F12330" s="124" t="s">
        <v>35249</v>
      </c>
      <c r="G12330" s="118" t="s">
        <v>2</v>
      </c>
      <c r="H12330" s="137">
        <v>46121</v>
      </c>
      <c r="I12330" s="119">
        <v>99.83</v>
      </c>
      <c r="J12330" s="129"/>
      <c r="K12330" s="129"/>
      <c r="L12330" s="129">
        <v>0</v>
      </c>
      <c r="M12330" s="134" t="s">
        <v>29321</v>
      </c>
    </row>
    <row r="12331" spans="1:13" hidden="1" x14ac:dyDescent="0.25">
      <c r="A12331" s="128"/>
      <c r="B12331" s="2"/>
      <c r="C12331" s="139" t="s">
        <v>42294</v>
      </c>
      <c r="D12331" s="124" t="s">
        <v>42295</v>
      </c>
      <c r="E12331" s="118" t="s">
        <v>48</v>
      </c>
      <c r="F12331" s="124" t="s">
        <v>35249</v>
      </c>
      <c r="G12331" s="118" t="s">
        <v>2</v>
      </c>
      <c r="H12331" s="137">
        <v>46121</v>
      </c>
      <c r="I12331" s="119">
        <v>109.72</v>
      </c>
      <c r="J12331" s="129"/>
      <c r="K12331" s="129"/>
      <c r="L12331" s="129">
        <v>0</v>
      </c>
      <c r="M12331" s="134" t="s">
        <v>25458</v>
      </c>
    </row>
    <row r="12332" spans="1:13" hidden="1" x14ac:dyDescent="0.25">
      <c r="A12332" s="128"/>
      <c r="B12332" s="2"/>
      <c r="C12332" s="139" t="s">
        <v>42296</v>
      </c>
      <c r="D12332" s="124" t="s">
        <v>42297</v>
      </c>
      <c r="E12332" s="118" t="s">
        <v>48</v>
      </c>
      <c r="F12332" s="124" t="s">
        <v>35249</v>
      </c>
      <c r="G12332" s="118" t="s">
        <v>2</v>
      </c>
      <c r="H12332" s="137">
        <v>46121</v>
      </c>
      <c r="I12332" s="119">
        <v>109.72</v>
      </c>
      <c r="J12332" s="129"/>
      <c r="K12332" s="129"/>
      <c r="L12332" s="129">
        <v>0</v>
      </c>
      <c r="M12332" s="134" t="s">
        <v>31685</v>
      </c>
    </row>
    <row r="12333" spans="1:13" hidden="1" x14ac:dyDescent="0.25">
      <c r="A12333" s="128"/>
      <c r="B12333" s="2"/>
      <c r="C12333" s="139" t="s">
        <v>13297</v>
      </c>
      <c r="D12333" s="124" t="s">
        <v>13298</v>
      </c>
      <c r="E12333" s="118" t="s">
        <v>48</v>
      </c>
      <c r="F12333" s="124" t="s">
        <v>35249</v>
      </c>
      <c r="G12333" s="118" t="s">
        <v>2</v>
      </c>
      <c r="H12333" s="137">
        <v>40445</v>
      </c>
      <c r="I12333" s="119">
        <v>607</v>
      </c>
      <c r="J12333" s="129"/>
      <c r="K12333" s="129"/>
      <c r="L12333" s="129">
        <v>0</v>
      </c>
      <c r="M12333" s="134" t="s">
        <v>27636</v>
      </c>
    </row>
    <row r="12334" spans="1:13" hidden="1" x14ac:dyDescent="0.25">
      <c r="A12334" s="128"/>
      <c r="B12334" s="2"/>
      <c r="C12334" s="139" t="s">
        <v>13299</v>
      </c>
      <c r="D12334" s="124" t="s">
        <v>13300</v>
      </c>
      <c r="E12334" s="118" t="s">
        <v>48</v>
      </c>
      <c r="F12334" s="124" t="s">
        <v>35249</v>
      </c>
      <c r="G12334" s="118" t="s">
        <v>2</v>
      </c>
      <c r="H12334" s="137">
        <v>40445</v>
      </c>
      <c r="I12334" s="119">
        <v>3.4</v>
      </c>
      <c r="J12334" s="129"/>
      <c r="K12334" s="129"/>
      <c r="L12334" s="129">
        <v>0</v>
      </c>
      <c r="M12334" s="134" t="s">
        <v>25459</v>
      </c>
    </row>
    <row r="12335" spans="1:13" hidden="1" x14ac:dyDescent="0.25">
      <c r="A12335" s="128"/>
      <c r="B12335" s="2"/>
      <c r="C12335" s="139" t="s">
        <v>13301</v>
      </c>
      <c r="D12335" s="124" t="s">
        <v>13302</v>
      </c>
      <c r="E12335" s="118" t="s">
        <v>48</v>
      </c>
      <c r="F12335" s="124" t="s">
        <v>35249</v>
      </c>
      <c r="G12335" s="118" t="s">
        <v>2</v>
      </c>
      <c r="H12335" s="137">
        <v>40445</v>
      </c>
      <c r="I12335" s="119">
        <v>10.9</v>
      </c>
      <c r="J12335" s="129"/>
      <c r="K12335" s="129"/>
      <c r="L12335" s="129">
        <v>0</v>
      </c>
      <c r="M12335" s="134" t="s">
        <v>25460</v>
      </c>
    </row>
    <row r="12336" spans="1:13" hidden="1" x14ac:dyDescent="0.25">
      <c r="A12336" s="128"/>
      <c r="B12336" s="2"/>
      <c r="C12336" s="139" t="s">
        <v>13303</v>
      </c>
      <c r="D12336" s="124" t="s">
        <v>13304</v>
      </c>
      <c r="E12336" s="118" t="s">
        <v>48</v>
      </c>
      <c r="F12336" s="124" t="s">
        <v>35249</v>
      </c>
      <c r="G12336" s="118" t="s">
        <v>2</v>
      </c>
      <c r="H12336" s="137">
        <v>40515</v>
      </c>
      <c r="I12336" s="119">
        <v>10</v>
      </c>
      <c r="J12336" s="129"/>
      <c r="K12336" s="129"/>
      <c r="L12336" s="129">
        <v>0</v>
      </c>
      <c r="M12336" s="134" t="s">
        <v>25461</v>
      </c>
    </row>
    <row r="12337" spans="1:13" hidden="1" x14ac:dyDescent="0.25">
      <c r="A12337" s="128"/>
      <c r="B12337" s="2"/>
      <c r="C12337" s="139" t="s">
        <v>13305</v>
      </c>
      <c r="D12337" s="124" t="s">
        <v>13306</v>
      </c>
      <c r="E12337" s="118" t="s">
        <v>48</v>
      </c>
      <c r="F12337" s="124" t="s">
        <v>35249</v>
      </c>
      <c r="G12337" s="118" t="s">
        <v>2</v>
      </c>
      <c r="H12337" s="137">
        <v>43385</v>
      </c>
      <c r="I12337" s="119">
        <v>20.5</v>
      </c>
      <c r="J12337" s="129"/>
      <c r="K12337" s="129"/>
      <c r="L12337" s="129">
        <v>0</v>
      </c>
      <c r="M12337" s="134" t="s">
        <v>25462</v>
      </c>
    </row>
    <row r="12338" spans="1:13" hidden="1" x14ac:dyDescent="0.25">
      <c r="A12338" s="128"/>
      <c r="B12338" s="2"/>
      <c r="C12338" s="139" t="s">
        <v>13307</v>
      </c>
      <c r="D12338" s="124" t="s">
        <v>13308</v>
      </c>
      <c r="E12338" s="118" t="s">
        <v>48</v>
      </c>
      <c r="F12338" s="124" t="s">
        <v>35249</v>
      </c>
      <c r="G12338" s="118" t="s">
        <v>2</v>
      </c>
      <c r="H12338" s="137">
        <v>43385</v>
      </c>
      <c r="I12338" s="119">
        <v>20.5</v>
      </c>
      <c r="J12338" s="129"/>
      <c r="K12338" s="129"/>
      <c r="L12338" s="129">
        <v>0</v>
      </c>
      <c r="M12338" s="134" t="s">
        <v>25463</v>
      </c>
    </row>
    <row r="12339" spans="1:13" hidden="1" x14ac:dyDescent="0.25">
      <c r="A12339" s="128"/>
      <c r="B12339" s="2"/>
      <c r="C12339" s="139" t="s">
        <v>13309</v>
      </c>
      <c r="D12339" s="124" t="s">
        <v>13310</v>
      </c>
      <c r="E12339" s="118" t="s">
        <v>48</v>
      </c>
      <c r="F12339" s="124" t="s">
        <v>35249</v>
      </c>
      <c r="G12339" s="118" t="s">
        <v>2</v>
      </c>
      <c r="H12339" s="137">
        <v>43385</v>
      </c>
      <c r="I12339" s="119">
        <v>22.5</v>
      </c>
      <c r="J12339" s="129"/>
      <c r="K12339" s="129"/>
      <c r="L12339" s="129">
        <v>0</v>
      </c>
      <c r="M12339" s="134"/>
    </row>
    <row r="12340" spans="1:13" hidden="1" x14ac:dyDescent="0.25">
      <c r="A12340" s="128"/>
      <c r="B12340" s="2"/>
      <c r="C12340" s="139" t="s">
        <v>13311</v>
      </c>
      <c r="D12340" s="124" t="s">
        <v>13312</v>
      </c>
      <c r="E12340" s="118" t="s">
        <v>48</v>
      </c>
      <c r="F12340" s="124" t="s">
        <v>35249</v>
      </c>
      <c r="G12340" s="118" t="s">
        <v>2</v>
      </c>
      <c r="H12340" s="137">
        <v>43311</v>
      </c>
      <c r="I12340" s="119">
        <v>22.5</v>
      </c>
      <c r="J12340" s="129"/>
      <c r="K12340" s="129"/>
      <c r="L12340" s="129">
        <v>0</v>
      </c>
      <c r="M12340" s="134" t="s">
        <v>25464</v>
      </c>
    </row>
    <row r="12341" spans="1:13" hidden="1" x14ac:dyDescent="0.25">
      <c r="A12341" s="128"/>
      <c r="B12341" s="2"/>
      <c r="C12341" s="139" t="s">
        <v>13313</v>
      </c>
      <c r="D12341" s="124" t="s">
        <v>13314</v>
      </c>
      <c r="E12341" s="118" t="s">
        <v>48</v>
      </c>
      <c r="F12341" s="124" t="s">
        <v>35249</v>
      </c>
      <c r="G12341" s="118" t="s">
        <v>2</v>
      </c>
      <c r="H12341" s="137">
        <v>43385</v>
      </c>
      <c r="I12341" s="119">
        <v>51.4</v>
      </c>
      <c r="J12341" s="129"/>
      <c r="K12341" s="129"/>
      <c r="L12341" s="129">
        <v>0</v>
      </c>
      <c r="M12341" s="134" t="s">
        <v>32471</v>
      </c>
    </row>
    <row r="12342" spans="1:13" hidden="1" x14ac:dyDescent="0.25">
      <c r="A12342" s="128"/>
      <c r="B12342" s="2"/>
      <c r="C12342" s="139" t="s">
        <v>13315</v>
      </c>
      <c r="D12342" s="124" t="s">
        <v>13316</v>
      </c>
      <c r="E12342" s="118" t="s">
        <v>48</v>
      </c>
      <c r="F12342" s="124" t="s">
        <v>35249</v>
      </c>
      <c r="G12342" s="118" t="s">
        <v>2</v>
      </c>
      <c r="H12342" s="137">
        <v>42265</v>
      </c>
      <c r="I12342" s="119">
        <v>300</v>
      </c>
      <c r="J12342" s="129"/>
      <c r="K12342" s="129"/>
      <c r="L12342" s="129">
        <v>0</v>
      </c>
      <c r="M12342" s="134" t="s">
        <v>25465</v>
      </c>
    </row>
    <row r="12343" spans="1:13" hidden="1" x14ac:dyDescent="0.25">
      <c r="A12343" s="128"/>
      <c r="B12343" s="2"/>
      <c r="C12343" s="139" t="s">
        <v>13317</v>
      </c>
      <c r="D12343" s="124" t="s">
        <v>13318</v>
      </c>
      <c r="E12343" s="118" t="s">
        <v>48</v>
      </c>
      <c r="F12343" s="124" t="s">
        <v>35249</v>
      </c>
      <c r="G12343" s="118" t="s">
        <v>2</v>
      </c>
      <c r="H12343" s="137">
        <v>41823</v>
      </c>
      <c r="I12343" s="119">
        <v>1700</v>
      </c>
      <c r="J12343" s="129"/>
      <c r="K12343" s="129"/>
      <c r="L12343" s="129">
        <v>0</v>
      </c>
      <c r="M12343" s="134" t="s">
        <v>25466</v>
      </c>
    </row>
    <row r="12344" spans="1:13" hidden="1" x14ac:dyDescent="0.25">
      <c r="A12344" s="128"/>
      <c r="B12344" s="2"/>
      <c r="C12344" s="139" t="s">
        <v>13319</v>
      </c>
      <c r="D12344" s="124" t="s">
        <v>13320</v>
      </c>
      <c r="E12344" s="118" t="s">
        <v>48</v>
      </c>
      <c r="F12344" s="124" t="s">
        <v>35249</v>
      </c>
      <c r="G12344" s="118" t="s">
        <v>2</v>
      </c>
      <c r="H12344" s="137">
        <v>43076</v>
      </c>
      <c r="I12344" s="119">
        <v>24.5</v>
      </c>
      <c r="J12344" s="129"/>
      <c r="K12344" s="129"/>
      <c r="L12344" s="129">
        <v>0</v>
      </c>
      <c r="M12344" s="134" t="s">
        <v>25467</v>
      </c>
    </row>
    <row r="12345" spans="1:13" hidden="1" x14ac:dyDescent="0.25">
      <c r="A12345" s="128"/>
      <c r="B12345" s="2"/>
      <c r="C12345" s="139" t="s">
        <v>13321</v>
      </c>
      <c r="D12345" s="124" t="s">
        <v>13322</v>
      </c>
      <c r="E12345" s="118" t="s">
        <v>48</v>
      </c>
      <c r="F12345" s="124" t="s">
        <v>35249</v>
      </c>
      <c r="G12345" s="118" t="s">
        <v>2</v>
      </c>
      <c r="H12345" s="137">
        <v>44082</v>
      </c>
      <c r="I12345" s="119">
        <v>380</v>
      </c>
      <c r="J12345" s="129"/>
      <c r="K12345" s="129"/>
      <c r="L12345" s="129">
        <v>0</v>
      </c>
      <c r="M12345" s="134" t="s">
        <v>25468</v>
      </c>
    </row>
    <row r="12346" spans="1:13" hidden="1" x14ac:dyDescent="0.25">
      <c r="A12346" s="128"/>
      <c r="B12346" s="2"/>
      <c r="C12346" s="139" t="s">
        <v>13323</v>
      </c>
      <c r="D12346" s="124" t="s">
        <v>13324</v>
      </c>
      <c r="E12346" s="118" t="s">
        <v>48</v>
      </c>
      <c r="F12346" s="124" t="s">
        <v>35249</v>
      </c>
      <c r="G12346" s="118" t="s">
        <v>2</v>
      </c>
      <c r="H12346" s="137">
        <v>40392</v>
      </c>
      <c r="I12346" s="119">
        <v>36</v>
      </c>
      <c r="J12346" s="129"/>
      <c r="K12346" s="129"/>
      <c r="L12346" s="129">
        <v>0</v>
      </c>
      <c r="M12346" s="134" t="s">
        <v>31267</v>
      </c>
    </row>
    <row r="12347" spans="1:13" hidden="1" x14ac:dyDescent="0.25">
      <c r="A12347" s="128"/>
      <c r="B12347" s="2"/>
      <c r="C12347" s="139" t="s">
        <v>13325</v>
      </c>
      <c r="D12347" s="124" t="s">
        <v>13326</v>
      </c>
      <c r="E12347" s="118" t="s">
        <v>48</v>
      </c>
      <c r="F12347" s="124" t="s">
        <v>35249</v>
      </c>
      <c r="G12347" s="118" t="s">
        <v>2</v>
      </c>
      <c r="H12347" s="137"/>
      <c r="I12347" s="119"/>
      <c r="J12347" s="129"/>
      <c r="K12347" s="129"/>
      <c r="L12347" s="129">
        <v>0</v>
      </c>
      <c r="M12347" s="134" t="s">
        <v>25469</v>
      </c>
    </row>
    <row r="12348" spans="1:13" hidden="1" x14ac:dyDescent="0.25">
      <c r="A12348" s="128"/>
      <c r="B12348" s="2"/>
      <c r="C12348" s="139" t="s">
        <v>13327</v>
      </c>
      <c r="D12348" s="124" t="s">
        <v>13328</v>
      </c>
      <c r="E12348" s="118" t="s">
        <v>48</v>
      </c>
      <c r="F12348" s="124" t="s">
        <v>35249</v>
      </c>
      <c r="G12348" s="118" t="s">
        <v>2</v>
      </c>
      <c r="H12348" s="137"/>
      <c r="I12348" s="119"/>
      <c r="J12348" s="129"/>
      <c r="K12348" s="129"/>
      <c r="L12348" s="129">
        <v>0</v>
      </c>
      <c r="M12348" s="134" t="s">
        <v>25470</v>
      </c>
    </row>
    <row r="12349" spans="1:13" hidden="1" x14ac:dyDescent="0.25">
      <c r="A12349" s="128"/>
      <c r="B12349" s="2"/>
      <c r="C12349" s="139" t="s">
        <v>13329</v>
      </c>
      <c r="D12349" s="124" t="s">
        <v>13330</v>
      </c>
      <c r="E12349" s="118" t="s">
        <v>48</v>
      </c>
      <c r="F12349" s="124" t="s">
        <v>35249</v>
      </c>
      <c r="G12349" s="118" t="s">
        <v>2</v>
      </c>
      <c r="H12349" s="137">
        <v>41823</v>
      </c>
      <c r="I12349" s="119">
        <v>1350</v>
      </c>
      <c r="J12349" s="129"/>
      <c r="K12349" s="129"/>
      <c r="L12349" s="129">
        <v>0</v>
      </c>
      <c r="M12349" s="134" t="s">
        <v>25471</v>
      </c>
    </row>
    <row r="12350" spans="1:13" hidden="1" x14ac:dyDescent="0.25">
      <c r="A12350" s="128"/>
      <c r="B12350" s="2"/>
      <c r="C12350" s="139" t="s">
        <v>13331</v>
      </c>
      <c r="D12350" s="124" t="s">
        <v>13332</v>
      </c>
      <c r="E12350" s="118" t="s">
        <v>48</v>
      </c>
      <c r="F12350" s="124" t="s">
        <v>35249</v>
      </c>
      <c r="G12350" s="118" t="s">
        <v>2</v>
      </c>
      <c r="H12350" s="137">
        <v>41683</v>
      </c>
      <c r="I12350" s="119">
        <v>895</v>
      </c>
      <c r="J12350" s="129"/>
      <c r="K12350" s="129"/>
      <c r="L12350" s="129">
        <v>0</v>
      </c>
      <c r="M12350" s="134"/>
    </row>
    <row r="12351" spans="1:13" hidden="1" x14ac:dyDescent="0.25">
      <c r="A12351" s="128"/>
      <c r="B12351" s="2"/>
      <c r="C12351" s="139" t="s">
        <v>30206</v>
      </c>
      <c r="D12351" s="124" t="s">
        <v>30207</v>
      </c>
      <c r="E12351" s="118" t="s">
        <v>48</v>
      </c>
      <c r="F12351" s="124" t="s">
        <v>35249</v>
      </c>
      <c r="G12351" s="118" t="s">
        <v>2</v>
      </c>
      <c r="H12351" s="137"/>
      <c r="I12351" s="119"/>
      <c r="J12351" s="129"/>
      <c r="K12351" s="129"/>
      <c r="L12351" s="129">
        <v>0</v>
      </c>
      <c r="M12351" s="134" t="s">
        <v>33199</v>
      </c>
    </row>
    <row r="12352" spans="1:13" hidden="1" x14ac:dyDescent="0.25">
      <c r="A12352" s="128"/>
      <c r="B12352" s="2"/>
      <c r="C12352" s="139" t="s">
        <v>30787</v>
      </c>
      <c r="D12352" s="124" t="s">
        <v>30788</v>
      </c>
      <c r="E12352" s="118" t="s">
        <v>48</v>
      </c>
      <c r="F12352" s="124" t="s">
        <v>35249</v>
      </c>
      <c r="G12352" s="118" t="s">
        <v>2</v>
      </c>
      <c r="H12352" s="137"/>
      <c r="I12352" s="119"/>
      <c r="J12352" s="129"/>
      <c r="K12352" s="129"/>
      <c r="L12352" s="129">
        <v>0</v>
      </c>
      <c r="M12352" s="134" t="s">
        <v>25472</v>
      </c>
    </row>
    <row r="12353" spans="1:13" hidden="1" x14ac:dyDescent="0.25">
      <c r="A12353" s="128"/>
      <c r="B12353" s="2"/>
      <c r="C12353" s="139" t="s">
        <v>13333</v>
      </c>
      <c r="D12353" s="124" t="s">
        <v>13334</v>
      </c>
      <c r="E12353" s="118" t="s">
        <v>48</v>
      </c>
      <c r="F12353" s="124" t="s">
        <v>35249</v>
      </c>
      <c r="G12353" s="118" t="s">
        <v>2</v>
      </c>
      <c r="H12353" s="137">
        <v>40413</v>
      </c>
      <c r="I12353" s="119">
        <v>180</v>
      </c>
      <c r="J12353" s="129"/>
      <c r="K12353" s="129"/>
      <c r="L12353" s="129">
        <v>0</v>
      </c>
      <c r="M12353" s="134" t="s">
        <v>25473</v>
      </c>
    </row>
    <row r="12354" spans="1:13" hidden="1" x14ac:dyDescent="0.25">
      <c r="A12354" s="128"/>
      <c r="B12354" s="2"/>
      <c r="C12354" s="139" t="s">
        <v>13335</v>
      </c>
      <c r="D12354" s="124" t="s">
        <v>13336</v>
      </c>
      <c r="E12354" s="118" t="s">
        <v>48</v>
      </c>
      <c r="F12354" s="124" t="s">
        <v>35249</v>
      </c>
      <c r="G12354" s="118" t="s">
        <v>2</v>
      </c>
      <c r="H12354" s="137">
        <v>40413</v>
      </c>
      <c r="I12354" s="119">
        <v>180</v>
      </c>
      <c r="J12354" s="129"/>
      <c r="K12354" s="129"/>
      <c r="L12354" s="129">
        <v>0</v>
      </c>
      <c r="M12354" s="134" t="s">
        <v>25474</v>
      </c>
    </row>
    <row r="12355" spans="1:13" hidden="1" x14ac:dyDescent="0.25">
      <c r="A12355" s="128"/>
      <c r="B12355" s="2"/>
      <c r="C12355" s="139" t="s">
        <v>13337</v>
      </c>
      <c r="D12355" s="124" t="s">
        <v>13338</v>
      </c>
      <c r="E12355" s="118" t="s">
        <v>48</v>
      </c>
      <c r="F12355" s="124" t="s">
        <v>35249</v>
      </c>
      <c r="G12355" s="118" t="s">
        <v>2</v>
      </c>
      <c r="H12355" s="137">
        <v>40413</v>
      </c>
      <c r="I12355" s="119">
        <v>172</v>
      </c>
      <c r="J12355" s="129"/>
      <c r="K12355" s="129"/>
      <c r="L12355" s="129">
        <v>0</v>
      </c>
      <c r="M12355" s="134" t="s">
        <v>25475</v>
      </c>
    </row>
    <row r="12356" spans="1:13" hidden="1" x14ac:dyDescent="0.25">
      <c r="A12356" s="128"/>
      <c r="B12356" s="2"/>
      <c r="C12356" s="139" t="s">
        <v>13339</v>
      </c>
      <c r="D12356" s="124" t="s">
        <v>13340</v>
      </c>
      <c r="E12356" s="118" t="s">
        <v>48</v>
      </c>
      <c r="F12356" s="124" t="s">
        <v>35249</v>
      </c>
      <c r="G12356" s="118" t="s">
        <v>2</v>
      </c>
      <c r="H12356" s="137">
        <v>40413</v>
      </c>
      <c r="I12356" s="119">
        <v>172</v>
      </c>
      <c r="J12356" s="129"/>
      <c r="K12356" s="129"/>
      <c r="L12356" s="129">
        <v>0</v>
      </c>
      <c r="M12356" s="134" t="s">
        <v>33173</v>
      </c>
    </row>
    <row r="12357" spans="1:13" hidden="1" x14ac:dyDescent="0.25">
      <c r="A12357" s="128"/>
      <c r="B12357" s="2"/>
      <c r="C12357" s="139" t="s">
        <v>13341</v>
      </c>
      <c r="D12357" s="124" t="s">
        <v>13342</v>
      </c>
      <c r="E12357" s="118" t="s">
        <v>48</v>
      </c>
      <c r="F12357" s="124" t="s">
        <v>35249</v>
      </c>
      <c r="G12357" s="118" t="s">
        <v>2</v>
      </c>
      <c r="H12357" s="137">
        <v>40729</v>
      </c>
      <c r="I12357" s="119">
        <v>210</v>
      </c>
      <c r="J12357" s="129"/>
      <c r="K12357" s="129"/>
      <c r="L12357" s="129">
        <v>0</v>
      </c>
      <c r="M12357" s="134" t="s">
        <v>25476</v>
      </c>
    </row>
    <row r="12358" spans="1:13" hidden="1" x14ac:dyDescent="0.25">
      <c r="A12358" s="128"/>
      <c r="B12358" s="2"/>
      <c r="C12358" s="139" t="s">
        <v>33010</v>
      </c>
      <c r="D12358" s="124" t="s">
        <v>33011</v>
      </c>
      <c r="E12358" s="118" t="s">
        <v>48</v>
      </c>
      <c r="F12358" s="124" t="s">
        <v>35249</v>
      </c>
      <c r="G12358" s="118" t="s">
        <v>34659</v>
      </c>
      <c r="H12358" s="137"/>
      <c r="I12358" s="119"/>
      <c r="J12358" s="129"/>
      <c r="K12358" s="129"/>
      <c r="L12358" s="129">
        <v>0</v>
      </c>
      <c r="M12358" s="134" t="s">
        <v>33159</v>
      </c>
    </row>
    <row r="12359" spans="1:13" hidden="1" x14ac:dyDescent="0.25">
      <c r="A12359" s="128"/>
      <c r="B12359" s="2"/>
      <c r="C12359" s="139" t="s">
        <v>13343</v>
      </c>
      <c r="D12359" s="124" t="s">
        <v>13344</v>
      </c>
      <c r="E12359" s="118" t="s">
        <v>48</v>
      </c>
      <c r="F12359" s="124" t="s">
        <v>35249</v>
      </c>
      <c r="G12359" s="118" t="s">
        <v>34659</v>
      </c>
      <c r="H12359" s="137">
        <v>42061</v>
      </c>
      <c r="I12359" s="119">
        <v>4692.8999999999996</v>
      </c>
      <c r="J12359" s="129"/>
      <c r="K12359" s="129"/>
      <c r="L12359" s="129">
        <v>0</v>
      </c>
      <c r="M12359" s="134" t="s">
        <v>25477</v>
      </c>
    </row>
    <row r="12360" spans="1:13" hidden="1" x14ac:dyDescent="0.25">
      <c r="A12360" s="128"/>
      <c r="B12360" s="2"/>
      <c r="C12360" s="139" t="s">
        <v>13345</v>
      </c>
      <c r="D12360" s="124" t="s">
        <v>13346</v>
      </c>
      <c r="E12360" s="118" t="s">
        <v>48</v>
      </c>
      <c r="F12360" s="124" t="s">
        <v>35249</v>
      </c>
      <c r="G12360" s="118" t="s">
        <v>2</v>
      </c>
      <c r="H12360" s="137"/>
      <c r="I12360" s="119"/>
      <c r="J12360" s="129"/>
      <c r="K12360" s="129"/>
      <c r="L12360" s="129">
        <v>0</v>
      </c>
      <c r="M12360" s="134" t="s">
        <v>25478</v>
      </c>
    </row>
    <row r="12361" spans="1:13" hidden="1" x14ac:dyDescent="0.25">
      <c r="A12361" s="128"/>
      <c r="B12361" s="2"/>
      <c r="C12361" s="139" t="s">
        <v>29037</v>
      </c>
      <c r="D12361" s="124" t="s">
        <v>29038</v>
      </c>
      <c r="E12361" s="118" t="s">
        <v>48</v>
      </c>
      <c r="F12361" s="124" t="s">
        <v>35249</v>
      </c>
      <c r="G12361" s="118" t="s">
        <v>236</v>
      </c>
      <c r="H12361" s="137"/>
      <c r="I12361" s="119"/>
      <c r="J12361" s="129"/>
      <c r="K12361" s="129"/>
      <c r="L12361" s="129">
        <v>0</v>
      </c>
      <c r="M12361" s="134" t="s">
        <v>25479</v>
      </c>
    </row>
    <row r="12362" spans="1:13" hidden="1" x14ac:dyDescent="0.25">
      <c r="A12362" s="128"/>
      <c r="B12362" s="2"/>
      <c r="C12362" s="139" t="s">
        <v>13347</v>
      </c>
      <c r="D12362" s="124" t="s">
        <v>13348</v>
      </c>
      <c r="E12362" s="118" t="s">
        <v>48</v>
      </c>
      <c r="F12362" s="124" t="s">
        <v>35249</v>
      </c>
      <c r="G12362" s="118" t="s">
        <v>2</v>
      </c>
      <c r="H12362" s="137"/>
      <c r="I12362" s="119"/>
      <c r="J12362" s="129"/>
      <c r="K12362" s="129"/>
      <c r="L12362" s="129">
        <v>0</v>
      </c>
      <c r="M12362" s="134" t="s">
        <v>25480</v>
      </c>
    </row>
    <row r="12363" spans="1:13" hidden="1" x14ac:dyDescent="0.25">
      <c r="A12363" s="128"/>
      <c r="B12363" s="2"/>
      <c r="C12363" s="139" t="s">
        <v>13349</v>
      </c>
      <c r="D12363" s="124" t="s">
        <v>13350</v>
      </c>
      <c r="E12363" s="118" t="s">
        <v>48</v>
      </c>
      <c r="F12363" s="124" t="s">
        <v>35249</v>
      </c>
      <c r="G12363" s="118" t="s">
        <v>236</v>
      </c>
      <c r="H12363" s="137">
        <v>44250</v>
      </c>
      <c r="I12363" s="119">
        <v>98.7</v>
      </c>
      <c r="J12363" s="129"/>
      <c r="K12363" s="129"/>
      <c r="L12363" s="129">
        <v>0</v>
      </c>
      <c r="M12363" s="134" t="s">
        <v>25481</v>
      </c>
    </row>
    <row r="12364" spans="1:13" hidden="1" x14ac:dyDescent="0.25">
      <c r="A12364" s="128"/>
      <c r="B12364" s="2"/>
      <c r="C12364" s="139" t="s">
        <v>13351</v>
      </c>
      <c r="D12364" s="124" t="s">
        <v>13352</v>
      </c>
      <c r="E12364" s="118" t="s">
        <v>48</v>
      </c>
      <c r="F12364" s="124" t="s">
        <v>35249</v>
      </c>
      <c r="G12364" s="118" t="s">
        <v>235</v>
      </c>
      <c r="H12364" s="137">
        <v>44435</v>
      </c>
      <c r="I12364" s="119">
        <v>151.80000000000001</v>
      </c>
      <c r="J12364" s="129"/>
      <c r="K12364" s="129"/>
      <c r="L12364" s="129">
        <v>0</v>
      </c>
      <c r="M12364" s="134" t="s">
        <v>25482</v>
      </c>
    </row>
    <row r="12365" spans="1:13" hidden="1" x14ac:dyDescent="0.25">
      <c r="A12365" s="128"/>
      <c r="B12365" s="2"/>
      <c r="C12365" s="139" t="s">
        <v>13353</v>
      </c>
      <c r="D12365" s="124" t="s">
        <v>13354</v>
      </c>
      <c r="E12365" s="118" t="s">
        <v>48</v>
      </c>
      <c r="F12365" s="124" t="s">
        <v>35249</v>
      </c>
      <c r="G12365" s="118" t="s">
        <v>34659</v>
      </c>
      <c r="H12365" s="137">
        <v>41338</v>
      </c>
      <c r="I12365" s="119">
        <v>0.01</v>
      </c>
      <c r="J12365" s="129"/>
      <c r="K12365" s="129"/>
      <c r="L12365" s="129">
        <v>0</v>
      </c>
      <c r="M12365" s="134" t="s">
        <v>25483</v>
      </c>
    </row>
    <row r="12366" spans="1:13" hidden="1" x14ac:dyDescent="0.25">
      <c r="A12366" s="128"/>
      <c r="B12366" s="2"/>
      <c r="C12366" s="139" t="s">
        <v>27926</v>
      </c>
      <c r="D12366" s="124" t="s">
        <v>27927</v>
      </c>
      <c r="E12366" s="118" t="s">
        <v>48</v>
      </c>
      <c r="F12366" s="124" t="s">
        <v>35249</v>
      </c>
      <c r="G12366" s="118" t="s">
        <v>34659</v>
      </c>
      <c r="H12366" s="137"/>
      <c r="I12366" s="119"/>
      <c r="J12366" s="129"/>
      <c r="K12366" s="129"/>
      <c r="L12366" s="129">
        <v>0</v>
      </c>
      <c r="M12366" s="134" t="s">
        <v>25484</v>
      </c>
    </row>
    <row r="12367" spans="1:13" hidden="1" x14ac:dyDescent="0.25">
      <c r="A12367" s="128"/>
      <c r="B12367" s="2"/>
      <c r="C12367" s="139" t="s">
        <v>13355</v>
      </c>
      <c r="D12367" s="124" t="s">
        <v>13356</v>
      </c>
      <c r="E12367" s="118" t="s">
        <v>48</v>
      </c>
      <c r="F12367" s="124" t="s">
        <v>35249</v>
      </c>
      <c r="G12367" s="118" t="s">
        <v>2</v>
      </c>
      <c r="H12367" s="137">
        <v>43942</v>
      </c>
      <c r="I12367" s="119">
        <v>150</v>
      </c>
      <c r="J12367" s="129"/>
      <c r="K12367" s="129"/>
      <c r="L12367" s="129">
        <v>0</v>
      </c>
      <c r="M12367" s="134" t="s">
        <v>25485</v>
      </c>
    </row>
    <row r="12368" spans="1:13" hidden="1" x14ac:dyDescent="0.25">
      <c r="A12368" s="128"/>
      <c r="B12368" s="2"/>
      <c r="C12368" s="139" t="s">
        <v>13357</v>
      </c>
      <c r="D12368" s="124" t="s">
        <v>13358</v>
      </c>
      <c r="E12368" s="118" t="s">
        <v>48</v>
      </c>
      <c r="F12368" s="124" t="s">
        <v>35249</v>
      </c>
      <c r="G12368" s="118" t="s">
        <v>34659</v>
      </c>
      <c r="H12368" s="137">
        <v>42296</v>
      </c>
      <c r="I12368" s="119">
        <v>15.5</v>
      </c>
      <c r="J12368" s="129"/>
      <c r="K12368" s="129"/>
      <c r="L12368" s="129">
        <v>0</v>
      </c>
      <c r="M12368" s="134" t="s">
        <v>25486</v>
      </c>
    </row>
    <row r="12369" spans="1:13" hidden="1" x14ac:dyDescent="0.25">
      <c r="A12369" s="128"/>
      <c r="B12369" s="2"/>
      <c r="C12369" s="139" t="s">
        <v>13359</v>
      </c>
      <c r="D12369" s="124" t="s">
        <v>13360</v>
      </c>
      <c r="E12369" s="118" t="s">
        <v>48</v>
      </c>
      <c r="F12369" s="124" t="s">
        <v>35249</v>
      </c>
      <c r="G12369" s="118" t="s">
        <v>34659</v>
      </c>
      <c r="H12369" s="137">
        <v>42282</v>
      </c>
      <c r="I12369" s="119">
        <v>15.5</v>
      </c>
      <c r="J12369" s="129"/>
      <c r="K12369" s="129"/>
      <c r="L12369" s="129">
        <v>0</v>
      </c>
      <c r="M12369" s="134" t="s">
        <v>25487</v>
      </c>
    </row>
    <row r="12370" spans="1:13" hidden="1" x14ac:dyDescent="0.25">
      <c r="A12370" s="128"/>
      <c r="B12370" s="2"/>
      <c r="C12370" s="139" t="s">
        <v>13361</v>
      </c>
      <c r="D12370" s="124" t="s">
        <v>13362</v>
      </c>
      <c r="E12370" s="118" t="s">
        <v>48</v>
      </c>
      <c r="F12370" s="124" t="s">
        <v>35249</v>
      </c>
      <c r="G12370" s="118" t="s">
        <v>34659</v>
      </c>
      <c r="H12370" s="137">
        <v>42299</v>
      </c>
      <c r="I12370" s="119">
        <v>14.5</v>
      </c>
      <c r="J12370" s="129"/>
      <c r="K12370" s="129"/>
      <c r="L12370" s="129">
        <v>0</v>
      </c>
      <c r="M12370" s="134" t="s">
        <v>25488</v>
      </c>
    </row>
    <row r="12371" spans="1:13" hidden="1" x14ac:dyDescent="0.25">
      <c r="A12371" s="128"/>
      <c r="B12371" s="2"/>
      <c r="C12371" s="139" t="s">
        <v>13363</v>
      </c>
      <c r="D12371" s="124" t="s">
        <v>13364</v>
      </c>
      <c r="E12371" s="118" t="s">
        <v>48</v>
      </c>
      <c r="F12371" s="124" t="s">
        <v>35249</v>
      </c>
      <c r="G12371" s="118" t="s">
        <v>34659</v>
      </c>
      <c r="H12371" s="137">
        <v>42282</v>
      </c>
      <c r="I12371" s="119">
        <v>11.5</v>
      </c>
      <c r="J12371" s="129"/>
      <c r="K12371" s="129"/>
      <c r="L12371" s="129">
        <v>0</v>
      </c>
      <c r="M12371" s="134" t="s">
        <v>25489</v>
      </c>
    </row>
    <row r="12372" spans="1:13" hidden="1" x14ac:dyDescent="0.25">
      <c r="A12372" s="128"/>
      <c r="B12372" s="2"/>
      <c r="C12372" s="139" t="s">
        <v>13365</v>
      </c>
      <c r="D12372" s="124" t="s">
        <v>13366</v>
      </c>
      <c r="E12372" s="118" t="s">
        <v>48</v>
      </c>
      <c r="F12372" s="124" t="s">
        <v>35249</v>
      </c>
      <c r="G12372" s="118" t="s">
        <v>34659</v>
      </c>
      <c r="H12372" s="137">
        <v>42349</v>
      </c>
      <c r="I12372" s="119">
        <v>16.309999999999999</v>
      </c>
      <c r="J12372" s="129"/>
      <c r="K12372" s="129"/>
      <c r="L12372" s="129">
        <v>0</v>
      </c>
      <c r="M12372" s="134" t="s">
        <v>32869</v>
      </c>
    </row>
    <row r="12373" spans="1:13" hidden="1" x14ac:dyDescent="0.25">
      <c r="A12373" s="128"/>
      <c r="B12373" s="2"/>
      <c r="C12373" s="139" t="s">
        <v>13367</v>
      </c>
      <c r="D12373" s="124" t="s">
        <v>13368</v>
      </c>
      <c r="E12373" s="118" t="s">
        <v>48</v>
      </c>
      <c r="F12373" s="124" t="s">
        <v>35249</v>
      </c>
      <c r="G12373" s="118" t="s">
        <v>34659</v>
      </c>
      <c r="H12373" s="137">
        <v>42353</v>
      </c>
      <c r="I12373" s="119">
        <v>11.5</v>
      </c>
      <c r="J12373" s="129"/>
      <c r="K12373" s="129"/>
      <c r="L12373" s="129">
        <v>0</v>
      </c>
      <c r="M12373" s="134" t="s">
        <v>25490</v>
      </c>
    </row>
    <row r="12374" spans="1:13" hidden="1" x14ac:dyDescent="0.25">
      <c r="A12374" s="128"/>
      <c r="B12374" s="2"/>
      <c r="C12374" s="139" t="s">
        <v>13369</v>
      </c>
      <c r="D12374" s="124" t="s">
        <v>13370</v>
      </c>
      <c r="E12374" s="118" t="s">
        <v>48</v>
      </c>
      <c r="F12374" s="124" t="s">
        <v>35249</v>
      </c>
      <c r="G12374" s="118" t="s">
        <v>34659</v>
      </c>
      <c r="H12374" s="137">
        <v>41737</v>
      </c>
      <c r="I12374" s="119">
        <v>17.600000000000001</v>
      </c>
      <c r="J12374" s="129"/>
      <c r="K12374" s="129"/>
      <c r="L12374" s="129">
        <v>0</v>
      </c>
      <c r="M12374" s="134" t="s">
        <v>25491</v>
      </c>
    </row>
    <row r="12375" spans="1:13" hidden="1" x14ac:dyDescent="0.25">
      <c r="A12375" s="128"/>
      <c r="B12375" s="2"/>
      <c r="C12375" s="139" t="s">
        <v>13371</v>
      </c>
      <c r="D12375" s="124" t="s">
        <v>13372</v>
      </c>
      <c r="E12375" s="118" t="s">
        <v>48</v>
      </c>
      <c r="F12375" s="124" t="s">
        <v>35249</v>
      </c>
      <c r="G12375" s="118" t="s">
        <v>34659</v>
      </c>
      <c r="H12375" s="137">
        <v>42419</v>
      </c>
      <c r="I12375" s="119">
        <v>6.5</v>
      </c>
      <c r="J12375" s="129"/>
      <c r="K12375" s="129"/>
      <c r="L12375" s="129">
        <v>0</v>
      </c>
      <c r="M12375" s="134" t="s">
        <v>25492</v>
      </c>
    </row>
    <row r="12376" spans="1:13" hidden="1" x14ac:dyDescent="0.25">
      <c r="A12376" s="128"/>
      <c r="B12376" s="2"/>
      <c r="C12376" s="139" t="s">
        <v>13373</v>
      </c>
      <c r="D12376" s="124" t="s">
        <v>13374</v>
      </c>
      <c r="E12376" s="118" t="s">
        <v>48</v>
      </c>
      <c r="F12376" s="124" t="s">
        <v>35249</v>
      </c>
      <c r="G12376" s="118" t="s">
        <v>34659</v>
      </c>
      <c r="H12376" s="137">
        <v>42419</v>
      </c>
      <c r="I12376" s="119">
        <v>8</v>
      </c>
      <c r="J12376" s="129"/>
      <c r="K12376" s="129"/>
      <c r="L12376" s="129">
        <v>0</v>
      </c>
      <c r="M12376" s="134" t="s">
        <v>25493</v>
      </c>
    </row>
    <row r="12377" spans="1:13" hidden="1" x14ac:dyDescent="0.25">
      <c r="A12377" s="128"/>
      <c r="B12377" s="2"/>
      <c r="C12377" s="139" t="s">
        <v>13375</v>
      </c>
      <c r="D12377" s="124" t="s">
        <v>13376</v>
      </c>
      <c r="E12377" s="118" t="s">
        <v>48</v>
      </c>
      <c r="F12377" s="124" t="s">
        <v>35249</v>
      </c>
      <c r="G12377" s="118" t="s">
        <v>34659</v>
      </c>
      <c r="H12377" s="137">
        <v>42278</v>
      </c>
      <c r="I12377" s="119">
        <v>182.1</v>
      </c>
      <c r="J12377" s="129"/>
      <c r="K12377" s="129"/>
      <c r="L12377" s="129">
        <v>0</v>
      </c>
      <c r="M12377" s="134" t="s">
        <v>25494</v>
      </c>
    </row>
    <row r="12378" spans="1:13" hidden="1" x14ac:dyDescent="0.25">
      <c r="A12378" s="128"/>
      <c r="B12378" s="2"/>
      <c r="C12378" s="139" t="s">
        <v>13377</v>
      </c>
      <c r="D12378" s="124" t="s">
        <v>13378</v>
      </c>
      <c r="E12378" s="118" t="s">
        <v>48</v>
      </c>
      <c r="F12378" s="124" t="s">
        <v>35249</v>
      </c>
      <c r="G12378" s="118" t="s">
        <v>34659</v>
      </c>
      <c r="H12378" s="137">
        <v>42278</v>
      </c>
      <c r="I12378" s="119">
        <v>198.26</v>
      </c>
      <c r="J12378" s="129"/>
      <c r="K12378" s="129"/>
      <c r="L12378" s="129">
        <v>0</v>
      </c>
      <c r="M12378" s="134" t="s">
        <v>25495</v>
      </c>
    </row>
    <row r="12379" spans="1:13" hidden="1" x14ac:dyDescent="0.25">
      <c r="A12379" s="128"/>
      <c r="B12379" s="2"/>
      <c r="C12379" s="139" t="s">
        <v>13379</v>
      </c>
      <c r="D12379" s="124" t="s">
        <v>13380</v>
      </c>
      <c r="E12379" s="118" t="s">
        <v>48</v>
      </c>
      <c r="F12379" s="124" t="s">
        <v>35249</v>
      </c>
      <c r="G12379" s="118" t="s">
        <v>34659</v>
      </c>
      <c r="H12379" s="137">
        <v>42282</v>
      </c>
      <c r="I12379" s="119">
        <v>174.42</v>
      </c>
      <c r="J12379" s="129"/>
      <c r="K12379" s="129"/>
      <c r="L12379" s="129">
        <v>0</v>
      </c>
      <c r="M12379" s="134"/>
    </row>
    <row r="12380" spans="1:13" hidden="1" x14ac:dyDescent="0.25">
      <c r="A12380" s="128"/>
      <c r="B12380" s="2"/>
      <c r="C12380" s="139" t="s">
        <v>13381</v>
      </c>
      <c r="D12380" s="124" t="s">
        <v>13382</v>
      </c>
      <c r="E12380" s="118" t="s">
        <v>48</v>
      </c>
      <c r="F12380" s="124" t="s">
        <v>35249</v>
      </c>
      <c r="G12380" s="118" t="s">
        <v>34659</v>
      </c>
      <c r="H12380" s="137">
        <v>41421</v>
      </c>
      <c r="I12380" s="119">
        <v>3.71</v>
      </c>
      <c r="J12380" s="129"/>
      <c r="K12380" s="129"/>
      <c r="L12380" s="129">
        <v>0</v>
      </c>
      <c r="M12380" s="134" t="s">
        <v>32207</v>
      </c>
    </row>
    <row r="12381" spans="1:13" hidden="1" x14ac:dyDescent="0.25">
      <c r="A12381" s="128"/>
      <c r="B12381" s="2"/>
      <c r="C12381" s="139" t="s">
        <v>13383</v>
      </c>
      <c r="D12381" s="124" t="s">
        <v>13384</v>
      </c>
      <c r="E12381" s="118" t="s">
        <v>48</v>
      </c>
      <c r="F12381" s="124" t="s">
        <v>35249</v>
      </c>
      <c r="G12381" s="118" t="s">
        <v>34659</v>
      </c>
      <c r="H12381" s="137">
        <v>42111</v>
      </c>
      <c r="I12381" s="119">
        <v>3250</v>
      </c>
      <c r="J12381" s="129"/>
      <c r="K12381" s="129"/>
      <c r="L12381" s="129">
        <v>0</v>
      </c>
      <c r="M12381" s="134" t="s">
        <v>25496</v>
      </c>
    </row>
    <row r="12382" spans="1:13" hidden="1" x14ac:dyDescent="0.25">
      <c r="A12382" s="128"/>
      <c r="B12382" s="2"/>
      <c r="C12382" s="139" t="s">
        <v>13385</v>
      </c>
      <c r="D12382" s="124" t="s">
        <v>13386</v>
      </c>
      <c r="E12382" s="118" t="s">
        <v>48</v>
      </c>
      <c r="F12382" s="124" t="s">
        <v>35249</v>
      </c>
      <c r="G12382" s="118" t="s">
        <v>34659</v>
      </c>
      <c r="H12382" s="137">
        <v>41670</v>
      </c>
      <c r="I12382" s="119">
        <v>138</v>
      </c>
      <c r="J12382" s="129"/>
      <c r="K12382" s="129"/>
      <c r="L12382" s="129">
        <v>0</v>
      </c>
      <c r="M12382" s="134" t="s">
        <v>25497</v>
      </c>
    </row>
    <row r="12383" spans="1:13" hidden="1" x14ac:dyDescent="0.25">
      <c r="A12383" s="128"/>
      <c r="B12383" s="2"/>
      <c r="C12383" s="139" t="s">
        <v>13387</v>
      </c>
      <c r="D12383" s="124" t="s">
        <v>13388</v>
      </c>
      <c r="E12383" s="118" t="s">
        <v>48</v>
      </c>
      <c r="F12383" s="124" t="s">
        <v>35249</v>
      </c>
      <c r="G12383" s="118" t="s">
        <v>34659</v>
      </c>
      <c r="H12383" s="137">
        <v>42046</v>
      </c>
      <c r="I12383" s="119">
        <v>134</v>
      </c>
      <c r="J12383" s="129"/>
      <c r="K12383" s="129"/>
      <c r="L12383" s="129">
        <v>0</v>
      </c>
      <c r="M12383" s="134" t="s">
        <v>25498</v>
      </c>
    </row>
    <row r="12384" spans="1:13" hidden="1" x14ac:dyDescent="0.25">
      <c r="A12384" s="128"/>
      <c r="B12384" s="2"/>
      <c r="C12384" s="139" t="s">
        <v>13389</v>
      </c>
      <c r="D12384" s="124" t="s">
        <v>13390</v>
      </c>
      <c r="E12384" s="118" t="s">
        <v>48</v>
      </c>
      <c r="F12384" s="124" t="s">
        <v>35249</v>
      </c>
      <c r="G12384" s="118" t="s">
        <v>34659</v>
      </c>
      <c r="H12384" s="137">
        <v>41421</v>
      </c>
      <c r="I12384" s="119">
        <v>5.7</v>
      </c>
      <c r="J12384" s="129"/>
      <c r="K12384" s="129"/>
      <c r="L12384" s="129">
        <v>0</v>
      </c>
      <c r="M12384" s="134" t="s">
        <v>28323</v>
      </c>
    </row>
    <row r="12385" spans="1:13" hidden="1" x14ac:dyDescent="0.25">
      <c r="A12385" s="128"/>
      <c r="B12385" s="2"/>
      <c r="C12385" s="139" t="s">
        <v>13391</v>
      </c>
      <c r="D12385" s="124" t="s">
        <v>13392</v>
      </c>
      <c r="E12385" s="118" t="s">
        <v>48</v>
      </c>
      <c r="F12385" s="124" t="s">
        <v>35249</v>
      </c>
      <c r="G12385" s="118" t="s">
        <v>34659</v>
      </c>
      <c r="H12385" s="137">
        <v>41473</v>
      </c>
      <c r="I12385" s="119">
        <v>343</v>
      </c>
      <c r="J12385" s="129"/>
      <c r="K12385" s="129"/>
      <c r="L12385" s="129">
        <v>0</v>
      </c>
      <c r="M12385" s="134" t="s">
        <v>25499</v>
      </c>
    </row>
    <row r="12386" spans="1:13" hidden="1" x14ac:dyDescent="0.25">
      <c r="A12386" s="128"/>
      <c r="B12386" s="2"/>
      <c r="C12386" s="139" t="s">
        <v>13393</v>
      </c>
      <c r="D12386" s="124" t="s">
        <v>13394</v>
      </c>
      <c r="E12386" s="118" t="s">
        <v>48</v>
      </c>
      <c r="F12386" s="124" t="s">
        <v>35249</v>
      </c>
      <c r="G12386" s="118" t="s">
        <v>34659</v>
      </c>
      <c r="H12386" s="137">
        <v>41421</v>
      </c>
      <c r="I12386" s="119">
        <v>20.3</v>
      </c>
      <c r="J12386" s="129"/>
      <c r="K12386" s="129"/>
      <c r="L12386" s="129">
        <v>0</v>
      </c>
      <c r="M12386" s="134" t="s">
        <v>35423</v>
      </c>
    </row>
    <row r="12387" spans="1:13" hidden="1" x14ac:dyDescent="0.25">
      <c r="A12387" s="128"/>
      <c r="B12387" s="2"/>
      <c r="C12387" s="139" t="s">
        <v>13395</v>
      </c>
      <c r="D12387" s="124" t="s">
        <v>13396</v>
      </c>
      <c r="E12387" s="118" t="s">
        <v>48</v>
      </c>
      <c r="F12387" s="124" t="s">
        <v>35249</v>
      </c>
      <c r="G12387" s="118" t="s">
        <v>34659</v>
      </c>
      <c r="H12387" s="137">
        <v>41508</v>
      </c>
      <c r="I12387" s="119">
        <v>340.17</v>
      </c>
      <c r="J12387" s="129"/>
      <c r="K12387" s="129"/>
      <c r="L12387" s="129">
        <v>0</v>
      </c>
      <c r="M12387" s="134" t="s">
        <v>25500</v>
      </c>
    </row>
    <row r="12388" spans="1:13" hidden="1" x14ac:dyDescent="0.25">
      <c r="A12388" s="128"/>
      <c r="B12388" s="2"/>
      <c r="C12388" s="139" t="s">
        <v>13397</v>
      </c>
      <c r="D12388" s="124" t="s">
        <v>13398</v>
      </c>
      <c r="E12388" s="118" t="s">
        <v>48</v>
      </c>
      <c r="F12388" s="124" t="s">
        <v>35249</v>
      </c>
      <c r="G12388" s="118" t="s">
        <v>34659</v>
      </c>
      <c r="H12388" s="137">
        <v>41415</v>
      </c>
      <c r="I12388" s="119">
        <v>31</v>
      </c>
      <c r="J12388" s="129"/>
      <c r="K12388" s="129"/>
      <c r="L12388" s="129">
        <v>0</v>
      </c>
      <c r="M12388" s="134" t="s">
        <v>25501</v>
      </c>
    </row>
    <row r="12389" spans="1:13" hidden="1" x14ac:dyDescent="0.25">
      <c r="A12389" s="128"/>
      <c r="B12389" s="2"/>
      <c r="C12389" s="139" t="s">
        <v>13399</v>
      </c>
      <c r="D12389" s="124" t="s">
        <v>13400</v>
      </c>
      <c r="E12389" s="118" t="s">
        <v>48</v>
      </c>
      <c r="F12389" s="124" t="s">
        <v>35249</v>
      </c>
      <c r="G12389" s="118" t="s">
        <v>34659</v>
      </c>
      <c r="H12389" s="137">
        <v>41465</v>
      </c>
      <c r="I12389" s="119">
        <v>1817.8</v>
      </c>
      <c r="J12389" s="129"/>
      <c r="K12389" s="129"/>
      <c r="L12389" s="129">
        <v>0</v>
      </c>
      <c r="M12389" s="134" t="s">
        <v>25502</v>
      </c>
    </row>
    <row r="12390" spans="1:13" hidden="1" x14ac:dyDescent="0.25">
      <c r="A12390" s="128"/>
      <c r="B12390" s="2"/>
      <c r="C12390" s="139" t="s">
        <v>28602</v>
      </c>
      <c r="D12390" s="124" t="s">
        <v>28603</v>
      </c>
      <c r="E12390" s="118" t="s">
        <v>48</v>
      </c>
      <c r="F12390" s="124" t="s">
        <v>35249</v>
      </c>
      <c r="G12390" s="118" t="s">
        <v>34659</v>
      </c>
      <c r="H12390" s="137"/>
      <c r="I12390" s="119"/>
      <c r="J12390" s="129"/>
      <c r="K12390" s="129"/>
      <c r="L12390" s="129">
        <v>0</v>
      </c>
      <c r="M12390" s="134" t="s">
        <v>25503</v>
      </c>
    </row>
    <row r="12391" spans="1:13" hidden="1" x14ac:dyDescent="0.25">
      <c r="A12391" s="128"/>
      <c r="B12391" s="2"/>
      <c r="C12391" s="139" t="s">
        <v>13401</v>
      </c>
      <c r="D12391" s="124" t="s">
        <v>13402</v>
      </c>
      <c r="E12391" s="118" t="s">
        <v>48</v>
      </c>
      <c r="F12391" s="124" t="s">
        <v>35249</v>
      </c>
      <c r="G12391" s="118" t="s">
        <v>34659</v>
      </c>
      <c r="H12391" s="137">
        <v>42754</v>
      </c>
      <c r="I12391" s="119">
        <v>195</v>
      </c>
      <c r="J12391" s="129"/>
      <c r="K12391" s="129"/>
      <c r="L12391" s="129">
        <v>0</v>
      </c>
      <c r="M12391" s="134" t="s">
        <v>25504</v>
      </c>
    </row>
    <row r="12392" spans="1:13" hidden="1" x14ac:dyDescent="0.25">
      <c r="A12392" s="128"/>
      <c r="B12392" s="2"/>
      <c r="C12392" s="139" t="s">
        <v>13403</v>
      </c>
      <c r="D12392" s="124" t="s">
        <v>13404</v>
      </c>
      <c r="E12392" s="118" t="s">
        <v>48</v>
      </c>
      <c r="F12392" s="124" t="s">
        <v>35249</v>
      </c>
      <c r="G12392" s="118" t="s">
        <v>34659</v>
      </c>
      <c r="H12392" s="137">
        <v>45873</v>
      </c>
      <c r="I12392" s="119">
        <v>105</v>
      </c>
      <c r="J12392" s="129"/>
      <c r="K12392" s="129"/>
      <c r="L12392" s="129">
        <v>0</v>
      </c>
      <c r="M12392" s="134" t="s">
        <v>25505</v>
      </c>
    </row>
    <row r="12393" spans="1:13" hidden="1" x14ac:dyDescent="0.25">
      <c r="A12393" s="128"/>
      <c r="B12393" s="2"/>
      <c r="C12393" s="139" t="s">
        <v>13405</v>
      </c>
      <c r="D12393" s="124" t="s">
        <v>13406</v>
      </c>
      <c r="E12393" s="118" t="s">
        <v>48</v>
      </c>
      <c r="F12393" s="124" t="s">
        <v>35249</v>
      </c>
      <c r="G12393" s="118" t="s">
        <v>34659</v>
      </c>
      <c r="H12393" s="137">
        <v>41757</v>
      </c>
      <c r="I12393" s="119">
        <v>1287</v>
      </c>
      <c r="J12393" s="129"/>
      <c r="K12393" s="129"/>
      <c r="L12393" s="129">
        <v>0</v>
      </c>
      <c r="M12393" s="134" t="s">
        <v>25506</v>
      </c>
    </row>
    <row r="12394" spans="1:13" hidden="1" x14ac:dyDescent="0.25">
      <c r="A12394" s="128"/>
      <c r="B12394" s="2"/>
      <c r="C12394" s="139" t="s">
        <v>13407</v>
      </c>
      <c r="D12394" s="124" t="s">
        <v>13408</v>
      </c>
      <c r="E12394" s="118" t="s">
        <v>48</v>
      </c>
      <c r="F12394" s="124" t="s">
        <v>35249</v>
      </c>
      <c r="G12394" s="118" t="s">
        <v>34659</v>
      </c>
      <c r="H12394" s="137">
        <v>41757</v>
      </c>
      <c r="I12394" s="119">
        <v>430</v>
      </c>
      <c r="J12394" s="129"/>
      <c r="K12394" s="129"/>
      <c r="L12394" s="129">
        <v>0</v>
      </c>
      <c r="M12394" s="134" t="s">
        <v>25507</v>
      </c>
    </row>
    <row r="12395" spans="1:13" hidden="1" x14ac:dyDescent="0.25">
      <c r="A12395" s="128"/>
      <c r="B12395" s="2"/>
      <c r="C12395" s="139" t="s">
        <v>27929</v>
      </c>
      <c r="D12395" s="124" t="s">
        <v>27930</v>
      </c>
      <c r="E12395" s="118" t="s">
        <v>48</v>
      </c>
      <c r="F12395" s="124" t="s">
        <v>35249</v>
      </c>
      <c r="G12395" s="118" t="s">
        <v>34659</v>
      </c>
      <c r="H12395" s="137"/>
      <c r="I12395" s="119"/>
      <c r="J12395" s="129"/>
      <c r="K12395" s="129"/>
      <c r="L12395" s="129">
        <v>0</v>
      </c>
      <c r="M12395" s="134" t="s">
        <v>25508</v>
      </c>
    </row>
    <row r="12396" spans="1:13" hidden="1" x14ac:dyDescent="0.25">
      <c r="A12396" s="128"/>
      <c r="B12396" s="2"/>
      <c r="C12396" s="139" t="s">
        <v>13409</v>
      </c>
      <c r="D12396" s="124" t="s">
        <v>13410</v>
      </c>
      <c r="E12396" s="118" t="s">
        <v>48</v>
      </c>
      <c r="F12396" s="124" t="s">
        <v>35249</v>
      </c>
      <c r="G12396" s="118" t="s">
        <v>34659</v>
      </c>
      <c r="H12396" s="137">
        <v>41971</v>
      </c>
      <c r="I12396" s="119">
        <v>73</v>
      </c>
      <c r="J12396" s="129"/>
      <c r="K12396" s="129"/>
      <c r="L12396" s="129">
        <v>0</v>
      </c>
      <c r="M12396" s="134"/>
    </row>
    <row r="12397" spans="1:13" hidden="1" x14ac:dyDescent="0.25">
      <c r="A12397" s="128"/>
      <c r="B12397" s="2"/>
      <c r="C12397" s="139" t="s">
        <v>27649</v>
      </c>
      <c r="D12397" s="124" t="s">
        <v>27650</v>
      </c>
      <c r="E12397" s="118" t="s">
        <v>48</v>
      </c>
      <c r="F12397" s="124" t="s">
        <v>35249</v>
      </c>
      <c r="G12397" s="118" t="s">
        <v>34659</v>
      </c>
      <c r="H12397" s="137"/>
      <c r="I12397" s="119"/>
      <c r="J12397" s="129"/>
      <c r="K12397" s="129"/>
      <c r="L12397" s="129">
        <v>0</v>
      </c>
      <c r="M12397" s="134" t="s">
        <v>25509</v>
      </c>
    </row>
    <row r="12398" spans="1:13" hidden="1" x14ac:dyDescent="0.25">
      <c r="A12398" s="128"/>
      <c r="B12398" s="2"/>
      <c r="C12398" s="139" t="s">
        <v>28605</v>
      </c>
      <c r="D12398" s="124" t="s">
        <v>28606</v>
      </c>
      <c r="E12398" s="118" t="s">
        <v>48</v>
      </c>
      <c r="F12398" s="124" t="s">
        <v>35249</v>
      </c>
      <c r="G12398" s="118" t="s">
        <v>34659</v>
      </c>
      <c r="H12398" s="137"/>
      <c r="I12398" s="119"/>
      <c r="J12398" s="129"/>
      <c r="K12398" s="129"/>
      <c r="L12398" s="129">
        <v>0</v>
      </c>
      <c r="M12398" s="134" t="s">
        <v>25510</v>
      </c>
    </row>
    <row r="12399" spans="1:13" hidden="1" x14ac:dyDescent="0.25">
      <c r="A12399" s="128"/>
      <c r="B12399" s="2"/>
      <c r="C12399" s="139" t="s">
        <v>27580</v>
      </c>
      <c r="D12399" s="124" t="s">
        <v>27581</v>
      </c>
      <c r="E12399" s="118" t="s">
        <v>48</v>
      </c>
      <c r="F12399" s="124" t="s">
        <v>35249</v>
      </c>
      <c r="G12399" s="118" t="s">
        <v>34659</v>
      </c>
      <c r="H12399" s="137"/>
      <c r="I12399" s="119"/>
      <c r="J12399" s="129"/>
      <c r="K12399" s="129"/>
      <c r="L12399" s="129">
        <v>0</v>
      </c>
      <c r="M12399" s="134" t="s">
        <v>25511</v>
      </c>
    </row>
    <row r="12400" spans="1:13" hidden="1" x14ac:dyDescent="0.25">
      <c r="A12400" s="128"/>
      <c r="B12400" s="2"/>
      <c r="C12400" s="139" t="s">
        <v>13411</v>
      </c>
      <c r="D12400" s="124" t="s">
        <v>13412</v>
      </c>
      <c r="E12400" s="118" t="s">
        <v>48</v>
      </c>
      <c r="F12400" s="124" t="s">
        <v>35249</v>
      </c>
      <c r="G12400" s="118" t="s">
        <v>34659</v>
      </c>
      <c r="H12400" s="137">
        <v>41544</v>
      </c>
      <c r="I12400" s="119">
        <v>1989.83</v>
      </c>
      <c r="J12400" s="129"/>
      <c r="K12400" s="129"/>
      <c r="L12400" s="129">
        <v>0</v>
      </c>
      <c r="M12400" s="134" t="s">
        <v>25512</v>
      </c>
    </row>
    <row r="12401" spans="1:13" hidden="1" x14ac:dyDescent="0.25">
      <c r="A12401" s="128"/>
      <c r="B12401" s="2"/>
      <c r="C12401" s="139" t="s">
        <v>13413</v>
      </c>
      <c r="D12401" s="124" t="s">
        <v>13414</v>
      </c>
      <c r="E12401" s="118" t="s">
        <v>48</v>
      </c>
      <c r="F12401" s="124" t="s">
        <v>35249</v>
      </c>
      <c r="G12401" s="118" t="s">
        <v>34659</v>
      </c>
      <c r="H12401" s="137">
        <v>41670</v>
      </c>
      <c r="I12401" s="119">
        <v>432</v>
      </c>
      <c r="J12401" s="129"/>
      <c r="K12401" s="129"/>
      <c r="L12401" s="129">
        <v>0</v>
      </c>
      <c r="M12401" s="134" t="s">
        <v>25513</v>
      </c>
    </row>
    <row r="12402" spans="1:13" hidden="1" x14ac:dyDescent="0.25">
      <c r="A12402" s="128"/>
      <c r="B12402" s="2"/>
      <c r="C12402" s="139" t="s">
        <v>13415</v>
      </c>
      <c r="D12402" s="124" t="s">
        <v>13416</v>
      </c>
      <c r="E12402" s="118" t="s">
        <v>48</v>
      </c>
      <c r="F12402" s="124" t="s">
        <v>35249</v>
      </c>
      <c r="G12402" s="118" t="s">
        <v>34659</v>
      </c>
      <c r="H12402" s="137">
        <v>41396</v>
      </c>
      <c r="I12402" s="119">
        <v>27</v>
      </c>
      <c r="J12402" s="129"/>
      <c r="K12402" s="129"/>
      <c r="L12402" s="129">
        <v>0</v>
      </c>
      <c r="M12402" s="134" t="s">
        <v>25514</v>
      </c>
    </row>
    <row r="12403" spans="1:13" hidden="1" x14ac:dyDescent="0.25">
      <c r="A12403" s="128"/>
      <c r="B12403" s="2"/>
      <c r="C12403" s="139" t="s">
        <v>13417</v>
      </c>
      <c r="D12403" s="124" t="s">
        <v>13418</v>
      </c>
      <c r="E12403" s="118" t="s">
        <v>48</v>
      </c>
      <c r="F12403" s="124" t="s">
        <v>35249</v>
      </c>
      <c r="G12403" s="118" t="s">
        <v>34659</v>
      </c>
      <c r="H12403" s="137">
        <v>41631</v>
      </c>
      <c r="I12403" s="119">
        <v>2494.8000000000002</v>
      </c>
      <c r="J12403" s="129"/>
      <c r="K12403" s="129"/>
      <c r="L12403" s="129">
        <v>0</v>
      </c>
      <c r="M12403" s="134" t="s">
        <v>29924</v>
      </c>
    </row>
    <row r="12404" spans="1:13" hidden="1" x14ac:dyDescent="0.25">
      <c r="A12404" s="128"/>
      <c r="B12404" s="2"/>
      <c r="C12404" s="139" t="s">
        <v>13419</v>
      </c>
      <c r="D12404" s="124" t="s">
        <v>13420</v>
      </c>
      <c r="E12404" s="118" t="s">
        <v>48</v>
      </c>
      <c r="F12404" s="124" t="s">
        <v>35249</v>
      </c>
      <c r="G12404" s="118" t="s">
        <v>34659</v>
      </c>
      <c r="H12404" s="137">
        <v>42199</v>
      </c>
      <c r="I12404" s="119">
        <v>1172.26</v>
      </c>
      <c r="J12404" s="129"/>
      <c r="K12404" s="129"/>
      <c r="L12404" s="129">
        <v>0</v>
      </c>
      <c r="M12404" s="134" t="s">
        <v>25515</v>
      </c>
    </row>
    <row r="12405" spans="1:13" hidden="1" x14ac:dyDescent="0.25">
      <c r="A12405" s="128"/>
      <c r="B12405" s="2"/>
      <c r="C12405" s="139" t="s">
        <v>13421</v>
      </c>
      <c r="D12405" s="124" t="s">
        <v>13422</v>
      </c>
      <c r="E12405" s="118" t="s">
        <v>48</v>
      </c>
      <c r="F12405" s="124" t="s">
        <v>35249</v>
      </c>
      <c r="G12405" s="118" t="s">
        <v>34659</v>
      </c>
      <c r="H12405" s="137">
        <v>42199</v>
      </c>
      <c r="I12405" s="119">
        <v>1172.26</v>
      </c>
      <c r="J12405" s="129"/>
      <c r="K12405" s="129"/>
      <c r="L12405" s="129">
        <v>0</v>
      </c>
      <c r="M12405" s="134"/>
    </row>
    <row r="12406" spans="1:13" hidden="1" x14ac:dyDescent="0.25">
      <c r="A12406" s="128"/>
      <c r="B12406" s="2"/>
      <c r="C12406" s="139" t="s">
        <v>13423</v>
      </c>
      <c r="D12406" s="124" t="s">
        <v>13424</v>
      </c>
      <c r="E12406" s="118" t="s">
        <v>48</v>
      </c>
      <c r="F12406" s="124" t="s">
        <v>35249</v>
      </c>
      <c r="G12406" s="118" t="s">
        <v>34659</v>
      </c>
      <c r="H12406" s="137">
        <v>42199</v>
      </c>
      <c r="I12406" s="119">
        <v>1188.92</v>
      </c>
      <c r="J12406" s="129"/>
      <c r="K12406" s="129"/>
      <c r="L12406" s="129">
        <v>0</v>
      </c>
      <c r="M12406" s="134" t="s">
        <v>25516</v>
      </c>
    </row>
    <row r="12407" spans="1:13" hidden="1" x14ac:dyDescent="0.25">
      <c r="A12407" s="128"/>
      <c r="B12407" s="2"/>
      <c r="C12407" s="139" t="s">
        <v>13425</v>
      </c>
      <c r="D12407" s="124" t="s">
        <v>13426</v>
      </c>
      <c r="E12407" s="118" t="s">
        <v>48</v>
      </c>
      <c r="F12407" s="124" t="s">
        <v>35249</v>
      </c>
      <c r="G12407" s="118" t="s">
        <v>34659</v>
      </c>
      <c r="H12407" s="137">
        <v>41631</v>
      </c>
      <c r="I12407" s="119">
        <v>2486.9</v>
      </c>
      <c r="J12407" s="129"/>
      <c r="K12407" s="129"/>
      <c r="L12407" s="129">
        <v>0</v>
      </c>
      <c r="M12407" s="134" t="s">
        <v>25517</v>
      </c>
    </row>
    <row r="12408" spans="1:13" hidden="1" x14ac:dyDescent="0.25">
      <c r="A12408" s="128"/>
      <c r="B12408" s="2"/>
      <c r="C12408" s="139" t="s">
        <v>13427</v>
      </c>
      <c r="D12408" s="124" t="s">
        <v>13428</v>
      </c>
      <c r="E12408" s="118" t="s">
        <v>48</v>
      </c>
      <c r="F12408" s="124" t="s">
        <v>35249</v>
      </c>
      <c r="G12408" s="118" t="s">
        <v>34659</v>
      </c>
      <c r="H12408" s="137">
        <v>41843</v>
      </c>
      <c r="I12408" s="119">
        <v>6.96</v>
      </c>
      <c r="J12408" s="129"/>
      <c r="K12408" s="129"/>
      <c r="L12408" s="129">
        <v>0</v>
      </c>
      <c r="M12408" s="134" t="s">
        <v>25518</v>
      </c>
    </row>
    <row r="12409" spans="1:13" hidden="1" x14ac:dyDescent="0.25">
      <c r="A12409" s="128"/>
      <c r="B12409" s="2"/>
      <c r="C12409" s="139" t="s">
        <v>13429</v>
      </c>
      <c r="D12409" s="124" t="s">
        <v>13430</v>
      </c>
      <c r="E12409" s="118" t="s">
        <v>48</v>
      </c>
      <c r="F12409" s="124" t="s">
        <v>35249</v>
      </c>
      <c r="G12409" s="118" t="s">
        <v>34659</v>
      </c>
      <c r="H12409" s="137">
        <v>41942</v>
      </c>
      <c r="I12409" s="119">
        <v>421</v>
      </c>
      <c r="J12409" s="129"/>
      <c r="K12409" s="129"/>
      <c r="L12409" s="129">
        <v>0</v>
      </c>
      <c r="M12409" s="134"/>
    </row>
    <row r="12410" spans="1:13" hidden="1" x14ac:dyDescent="0.25">
      <c r="A12410" s="128"/>
      <c r="B12410" s="2"/>
      <c r="C12410" s="139" t="s">
        <v>13431</v>
      </c>
      <c r="D12410" s="124" t="s">
        <v>13432</v>
      </c>
      <c r="E12410" s="118" t="s">
        <v>48</v>
      </c>
      <c r="F12410" s="124" t="s">
        <v>35249</v>
      </c>
      <c r="G12410" s="118" t="s">
        <v>34659</v>
      </c>
      <c r="H12410" s="137"/>
      <c r="I12410" s="119"/>
      <c r="J12410" s="129"/>
      <c r="K12410" s="129"/>
      <c r="L12410" s="129">
        <v>0</v>
      </c>
      <c r="M12410" s="134" t="s">
        <v>31227</v>
      </c>
    </row>
    <row r="12411" spans="1:13" hidden="1" x14ac:dyDescent="0.25">
      <c r="A12411" s="128"/>
      <c r="B12411" s="2"/>
      <c r="C12411" s="139" t="s">
        <v>13433</v>
      </c>
      <c r="D12411" s="124" t="s">
        <v>13434</v>
      </c>
      <c r="E12411" s="118" t="s">
        <v>48</v>
      </c>
      <c r="F12411" s="124" t="s">
        <v>35249</v>
      </c>
      <c r="G12411" s="118" t="s">
        <v>34659</v>
      </c>
      <c r="H12411" s="137">
        <v>42328</v>
      </c>
      <c r="I12411" s="119">
        <v>3500</v>
      </c>
      <c r="J12411" s="129"/>
      <c r="K12411" s="129"/>
      <c r="L12411" s="129">
        <v>0</v>
      </c>
      <c r="M12411" s="134" t="s">
        <v>25519</v>
      </c>
    </row>
    <row r="12412" spans="1:13" hidden="1" x14ac:dyDescent="0.25">
      <c r="A12412" s="128"/>
      <c r="B12412" s="2"/>
      <c r="C12412" s="139" t="s">
        <v>13435</v>
      </c>
      <c r="D12412" s="124" t="s">
        <v>13436</v>
      </c>
      <c r="E12412" s="118" t="s">
        <v>48</v>
      </c>
      <c r="F12412" s="124" t="s">
        <v>35249</v>
      </c>
      <c r="G12412" s="118" t="s">
        <v>34659</v>
      </c>
      <c r="H12412" s="137">
        <v>41389</v>
      </c>
      <c r="I12412" s="119">
        <v>657.33</v>
      </c>
      <c r="J12412" s="129"/>
      <c r="K12412" s="129"/>
      <c r="L12412" s="129">
        <v>0</v>
      </c>
      <c r="M12412" s="134" t="s">
        <v>30851</v>
      </c>
    </row>
    <row r="12413" spans="1:13" hidden="1" x14ac:dyDescent="0.25">
      <c r="A12413" s="128"/>
      <c r="B12413" s="2"/>
      <c r="C12413" s="139" t="s">
        <v>27727</v>
      </c>
      <c r="D12413" s="124" t="s">
        <v>27728</v>
      </c>
      <c r="E12413" s="118" t="s">
        <v>48</v>
      </c>
      <c r="F12413" s="124" t="s">
        <v>35249</v>
      </c>
      <c r="G12413" s="118" t="s">
        <v>34659</v>
      </c>
      <c r="H12413" s="137"/>
      <c r="I12413" s="119"/>
      <c r="J12413" s="129"/>
      <c r="K12413" s="129"/>
      <c r="L12413" s="129">
        <v>0</v>
      </c>
      <c r="M12413" s="134"/>
    </row>
    <row r="12414" spans="1:13" hidden="1" x14ac:dyDescent="0.25">
      <c r="A12414" s="128"/>
      <c r="B12414" s="2"/>
      <c r="C12414" s="139" t="s">
        <v>13437</v>
      </c>
      <c r="D12414" s="124" t="s">
        <v>13438</v>
      </c>
      <c r="E12414" s="118" t="s">
        <v>48</v>
      </c>
      <c r="F12414" s="124" t="s">
        <v>35249</v>
      </c>
      <c r="G12414" s="118" t="s">
        <v>34659</v>
      </c>
      <c r="H12414" s="137">
        <v>41389</v>
      </c>
      <c r="I12414" s="119">
        <v>657.33</v>
      </c>
      <c r="J12414" s="129"/>
      <c r="K12414" s="129"/>
      <c r="L12414" s="129">
        <v>0</v>
      </c>
      <c r="M12414" s="134" t="s">
        <v>30116</v>
      </c>
    </row>
    <row r="12415" spans="1:13" hidden="1" x14ac:dyDescent="0.25">
      <c r="A12415" s="128"/>
      <c r="B12415" s="2"/>
      <c r="C12415" s="139" t="s">
        <v>13439</v>
      </c>
      <c r="D12415" s="124" t="s">
        <v>13440</v>
      </c>
      <c r="E12415" s="118" t="s">
        <v>48</v>
      </c>
      <c r="F12415" s="124" t="s">
        <v>35249</v>
      </c>
      <c r="G12415" s="118" t="s">
        <v>34659</v>
      </c>
      <c r="H12415" s="137">
        <v>41508</v>
      </c>
      <c r="I12415" s="119">
        <v>838.27</v>
      </c>
      <c r="J12415" s="129"/>
      <c r="K12415" s="129"/>
      <c r="L12415" s="129">
        <v>0</v>
      </c>
      <c r="M12415" s="134"/>
    </row>
    <row r="12416" spans="1:13" hidden="1" x14ac:dyDescent="0.25">
      <c r="A12416" s="128"/>
      <c r="B12416" s="2"/>
      <c r="C12416" s="139" t="s">
        <v>13441</v>
      </c>
      <c r="D12416" s="124" t="s">
        <v>13442</v>
      </c>
      <c r="E12416" s="118" t="s">
        <v>48</v>
      </c>
      <c r="F12416" s="124" t="s">
        <v>35249</v>
      </c>
      <c r="G12416" s="118" t="s">
        <v>34659</v>
      </c>
      <c r="H12416" s="137">
        <v>41708</v>
      </c>
      <c r="I12416" s="119">
        <v>34798.370000000003</v>
      </c>
      <c r="J12416" s="129"/>
      <c r="K12416" s="129"/>
      <c r="L12416" s="129">
        <v>0</v>
      </c>
      <c r="M12416" s="134"/>
    </row>
    <row r="12417" spans="1:13" x14ac:dyDescent="0.25">
      <c r="A12417" s="128"/>
      <c r="B12417" s="2"/>
      <c r="C12417" s="139" t="s">
        <v>13443</v>
      </c>
      <c r="D12417" s="124" t="s">
        <v>13444</v>
      </c>
      <c r="E12417" s="118" t="s">
        <v>48</v>
      </c>
      <c r="F12417" s="124" t="s">
        <v>35249</v>
      </c>
      <c r="G12417" s="118" t="s">
        <v>34659</v>
      </c>
      <c r="H12417" s="137"/>
      <c r="I12417" s="119"/>
      <c r="J12417" s="129"/>
      <c r="K12417" s="129"/>
      <c r="L12417" s="129">
        <v>0</v>
      </c>
      <c r="M12417" s="134" t="s">
        <v>25520</v>
      </c>
    </row>
    <row r="12418" spans="1:13" hidden="1" x14ac:dyDescent="0.25">
      <c r="A12418" s="128"/>
      <c r="B12418" s="2"/>
      <c r="C12418" s="139" t="s">
        <v>13445</v>
      </c>
      <c r="D12418" s="124" t="s">
        <v>13446</v>
      </c>
      <c r="E12418" s="118" t="s">
        <v>48</v>
      </c>
      <c r="F12418" s="124" t="s">
        <v>35249</v>
      </c>
      <c r="G12418" s="118" t="s">
        <v>34659</v>
      </c>
      <c r="H12418" s="137">
        <v>41458</v>
      </c>
      <c r="I12418" s="119">
        <v>8537.5</v>
      </c>
      <c r="J12418" s="129"/>
      <c r="K12418" s="129"/>
      <c r="L12418" s="129">
        <v>0</v>
      </c>
      <c r="M12418" s="134" t="s">
        <v>28822</v>
      </c>
    </row>
    <row r="12419" spans="1:13" hidden="1" x14ac:dyDescent="0.25">
      <c r="A12419" s="128"/>
      <c r="B12419" s="2"/>
      <c r="C12419" s="139" t="s">
        <v>13447</v>
      </c>
      <c r="D12419" s="124" t="s">
        <v>13448</v>
      </c>
      <c r="E12419" s="118" t="s">
        <v>48</v>
      </c>
      <c r="F12419" s="124" t="s">
        <v>35249</v>
      </c>
      <c r="G12419" s="118" t="s">
        <v>34659</v>
      </c>
      <c r="H12419" s="137">
        <v>42457</v>
      </c>
      <c r="I12419" s="119">
        <v>4120.6899999999996</v>
      </c>
      <c r="J12419" s="129"/>
      <c r="K12419" s="129"/>
      <c r="L12419" s="129">
        <v>0</v>
      </c>
      <c r="M12419" s="134" t="s">
        <v>25521</v>
      </c>
    </row>
    <row r="12420" spans="1:13" hidden="1" x14ac:dyDescent="0.25">
      <c r="A12420" s="128"/>
      <c r="B12420" s="2"/>
      <c r="C12420" s="139" t="s">
        <v>33013</v>
      </c>
      <c r="D12420" s="124" t="s">
        <v>33014</v>
      </c>
      <c r="E12420" s="118" t="s">
        <v>48</v>
      </c>
      <c r="F12420" s="124" t="s">
        <v>35249</v>
      </c>
      <c r="G12420" s="118" t="s">
        <v>34659</v>
      </c>
      <c r="H12420" s="137"/>
      <c r="I12420" s="119"/>
      <c r="J12420" s="129"/>
      <c r="K12420" s="129"/>
      <c r="L12420" s="129">
        <v>0</v>
      </c>
      <c r="M12420" s="134" t="s">
        <v>25522</v>
      </c>
    </row>
    <row r="12421" spans="1:13" hidden="1" x14ac:dyDescent="0.25">
      <c r="A12421" s="128"/>
      <c r="B12421" s="2"/>
      <c r="C12421" s="139" t="s">
        <v>13449</v>
      </c>
      <c r="D12421" s="124" t="s">
        <v>13450</v>
      </c>
      <c r="E12421" s="118" t="s">
        <v>48</v>
      </c>
      <c r="F12421" s="124" t="s">
        <v>35249</v>
      </c>
      <c r="G12421" s="118" t="s">
        <v>34659</v>
      </c>
      <c r="H12421" s="137">
        <v>41422</v>
      </c>
      <c r="I12421" s="119">
        <v>2500</v>
      </c>
      <c r="J12421" s="129"/>
      <c r="K12421" s="129"/>
      <c r="L12421" s="129">
        <v>0</v>
      </c>
      <c r="M12421" s="134"/>
    </row>
    <row r="12422" spans="1:13" hidden="1" x14ac:dyDescent="0.25">
      <c r="A12422" s="128"/>
      <c r="B12422" s="2"/>
      <c r="C12422" s="139" t="s">
        <v>13451</v>
      </c>
      <c r="D12422" s="124" t="s">
        <v>13452</v>
      </c>
      <c r="E12422" s="118" t="s">
        <v>48</v>
      </c>
      <c r="F12422" s="124" t="s">
        <v>35249</v>
      </c>
      <c r="G12422" s="118" t="s">
        <v>34659</v>
      </c>
      <c r="H12422" s="137">
        <v>42111</v>
      </c>
      <c r="I12422" s="119">
        <v>450</v>
      </c>
      <c r="J12422" s="129"/>
      <c r="K12422" s="129"/>
      <c r="L12422" s="129">
        <v>0</v>
      </c>
      <c r="M12422" s="134" t="s">
        <v>25523</v>
      </c>
    </row>
    <row r="12423" spans="1:13" hidden="1" x14ac:dyDescent="0.25">
      <c r="A12423" s="128"/>
      <c r="B12423" s="2"/>
      <c r="C12423" s="139" t="s">
        <v>33478</v>
      </c>
      <c r="D12423" s="124" t="s">
        <v>33479</v>
      </c>
      <c r="E12423" s="118" t="s">
        <v>48</v>
      </c>
      <c r="F12423" s="124" t="s">
        <v>35249</v>
      </c>
      <c r="G12423" s="118" t="s">
        <v>34659</v>
      </c>
      <c r="H12423" s="137"/>
      <c r="I12423" s="119"/>
      <c r="J12423" s="129"/>
      <c r="K12423" s="129"/>
      <c r="L12423" s="129">
        <v>0</v>
      </c>
      <c r="M12423" s="134" t="s">
        <v>25524</v>
      </c>
    </row>
    <row r="12424" spans="1:13" hidden="1" x14ac:dyDescent="0.25">
      <c r="A12424" s="128"/>
      <c r="B12424" s="2"/>
      <c r="C12424" s="139" t="s">
        <v>13453</v>
      </c>
      <c r="D12424" s="124" t="s">
        <v>13454</v>
      </c>
      <c r="E12424" s="118" t="s">
        <v>48</v>
      </c>
      <c r="F12424" s="124" t="s">
        <v>35249</v>
      </c>
      <c r="G12424" s="118" t="s">
        <v>34659</v>
      </c>
      <c r="H12424" s="137">
        <v>41675</v>
      </c>
      <c r="I12424" s="119">
        <v>124</v>
      </c>
      <c r="J12424" s="129"/>
      <c r="K12424" s="129"/>
      <c r="L12424" s="129">
        <v>0</v>
      </c>
      <c r="M12424" s="134" t="s">
        <v>25525</v>
      </c>
    </row>
    <row r="12425" spans="1:13" hidden="1" x14ac:dyDescent="0.25">
      <c r="A12425" s="128"/>
      <c r="B12425" s="2"/>
      <c r="C12425" s="139" t="s">
        <v>13455</v>
      </c>
      <c r="D12425" s="124" t="s">
        <v>13456</v>
      </c>
      <c r="E12425" s="118" t="s">
        <v>48</v>
      </c>
      <c r="F12425" s="124" t="s">
        <v>35249</v>
      </c>
      <c r="G12425" s="118" t="s">
        <v>34659</v>
      </c>
      <c r="H12425" s="137">
        <v>42199</v>
      </c>
      <c r="I12425" s="119">
        <v>2801.56</v>
      </c>
      <c r="J12425" s="129"/>
      <c r="K12425" s="129"/>
      <c r="L12425" s="129">
        <v>0</v>
      </c>
      <c r="M12425" s="134" t="s">
        <v>25526</v>
      </c>
    </row>
    <row r="12426" spans="1:13" hidden="1" x14ac:dyDescent="0.25">
      <c r="A12426" s="128"/>
      <c r="B12426" s="2"/>
      <c r="C12426" s="139" t="s">
        <v>13457</v>
      </c>
      <c r="D12426" s="124" t="s">
        <v>13458</v>
      </c>
      <c r="E12426" s="118" t="s">
        <v>48</v>
      </c>
      <c r="F12426" s="124" t="s">
        <v>35249</v>
      </c>
      <c r="G12426" s="118" t="s">
        <v>34659</v>
      </c>
      <c r="H12426" s="137"/>
      <c r="I12426" s="119"/>
      <c r="J12426" s="129"/>
      <c r="K12426" s="129"/>
      <c r="L12426" s="129">
        <v>0</v>
      </c>
      <c r="M12426" s="134" t="s">
        <v>25527</v>
      </c>
    </row>
    <row r="12427" spans="1:13" hidden="1" x14ac:dyDescent="0.25">
      <c r="A12427" s="128"/>
      <c r="B12427" s="2"/>
      <c r="C12427" s="139" t="s">
        <v>13459</v>
      </c>
      <c r="D12427" s="124" t="s">
        <v>13460</v>
      </c>
      <c r="E12427" s="118" t="s">
        <v>48</v>
      </c>
      <c r="F12427" s="124" t="s">
        <v>35249</v>
      </c>
      <c r="G12427" s="118" t="s">
        <v>34659</v>
      </c>
      <c r="H12427" s="137">
        <v>42325</v>
      </c>
      <c r="I12427" s="119">
        <v>980</v>
      </c>
      <c r="J12427" s="129"/>
      <c r="K12427" s="129"/>
      <c r="L12427" s="129">
        <v>0</v>
      </c>
      <c r="M12427" s="134" t="s">
        <v>25528</v>
      </c>
    </row>
    <row r="12428" spans="1:13" hidden="1" x14ac:dyDescent="0.25">
      <c r="A12428" s="128"/>
      <c r="B12428" s="2"/>
      <c r="C12428" s="139" t="s">
        <v>13461</v>
      </c>
      <c r="D12428" s="124" t="s">
        <v>13462</v>
      </c>
      <c r="E12428" s="118" t="s">
        <v>48</v>
      </c>
      <c r="F12428" s="124" t="s">
        <v>35249</v>
      </c>
      <c r="G12428" s="118" t="s">
        <v>34659</v>
      </c>
      <c r="H12428" s="137">
        <v>41971</v>
      </c>
      <c r="I12428" s="119">
        <v>657</v>
      </c>
      <c r="J12428" s="129"/>
      <c r="K12428" s="129"/>
      <c r="L12428" s="129">
        <v>0</v>
      </c>
      <c r="M12428" s="134" t="s">
        <v>25529</v>
      </c>
    </row>
    <row r="12429" spans="1:13" hidden="1" x14ac:dyDescent="0.25">
      <c r="A12429" s="128"/>
      <c r="B12429" s="2"/>
      <c r="C12429" s="139" t="s">
        <v>13463</v>
      </c>
      <c r="D12429" s="124" t="s">
        <v>13464</v>
      </c>
      <c r="E12429" s="118" t="s">
        <v>48</v>
      </c>
      <c r="F12429" s="124" t="s">
        <v>35249</v>
      </c>
      <c r="G12429" s="118" t="s">
        <v>34659</v>
      </c>
      <c r="H12429" s="137"/>
      <c r="I12429" s="119"/>
      <c r="J12429" s="129"/>
      <c r="K12429" s="129"/>
      <c r="L12429" s="129">
        <v>0</v>
      </c>
      <c r="M12429" s="134" t="s">
        <v>25530</v>
      </c>
    </row>
    <row r="12430" spans="1:13" hidden="1" x14ac:dyDescent="0.25">
      <c r="A12430" s="128"/>
      <c r="B12430" s="2"/>
      <c r="C12430" s="139" t="s">
        <v>13465</v>
      </c>
      <c r="D12430" s="124" t="s">
        <v>13466</v>
      </c>
      <c r="E12430" s="118" t="s">
        <v>48</v>
      </c>
      <c r="F12430" s="124" t="s">
        <v>35249</v>
      </c>
      <c r="G12430" s="118" t="s">
        <v>34659</v>
      </c>
      <c r="H12430" s="137">
        <v>41620</v>
      </c>
      <c r="I12430" s="119">
        <v>350</v>
      </c>
      <c r="J12430" s="129"/>
      <c r="K12430" s="129"/>
      <c r="L12430" s="129">
        <v>0</v>
      </c>
      <c r="M12430" s="134" t="s">
        <v>25531</v>
      </c>
    </row>
    <row r="12431" spans="1:13" hidden="1" x14ac:dyDescent="0.25">
      <c r="A12431" s="128"/>
      <c r="B12431" s="2"/>
      <c r="C12431" s="139" t="s">
        <v>13467</v>
      </c>
      <c r="D12431" s="124" t="s">
        <v>13468</v>
      </c>
      <c r="E12431" s="118" t="s">
        <v>48</v>
      </c>
      <c r="F12431" s="124" t="s">
        <v>35249</v>
      </c>
      <c r="G12431" s="118" t="s">
        <v>34659</v>
      </c>
      <c r="H12431" s="137"/>
      <c r="I12431" s="119"/>
      <c r="J12431" s="129"/>
      <c r="K12431" s="129"/>
      <c r="L12431" s="129">
        <v>0</v>
      </c>
      <c r="M12431" s="134" t="s">
        <v>25532</v>
      </c>
    </row>
    <row r="12432" spans="1:13" hidden="1" x14ac:dyDescent="0.25">
      <c r="A12432" s="128"/>
      <c r="B12432" s="2"/>
      <c r="C12432" s="139" t="s">
        <v>13469</v>
      </c>
      <c r="D12432" s="124" t="s">
        <v>13470</v>
      </c>
      <c r="E12432" s="118" t="s">
        <v>48</v>
      </c>
      <c r="F12432" s="124" t="s">
        <v>35249</v>
      </c>
      <c r="G12432" s="118" t="s">
        <v>34659</v>
      </c>
      <c r="H12432" s="137">
        <v>41831</v>
      </c>
      <c r="I12432" s="119">
        <v>7810</v>
      </c>
      <c r="J12432" s="129"/>
      <c r="K12432" s="129"/>
      <c r="L12432" s="129">
        <v>0</v>
      </c>
      <c r="M12432" s="134" t="s">
        <v>25533</v>
      </c>
    </row>
    <row r="12433" spans="1:13" hidden="1" x14ac:dyDescent="0.25">
      <c r="A12433" s="128"/>
      <c r="B12433" s="2"/>
      <c r="C12433" s="139" t="s">
        <v>13471</v>
      </c>
      <c r="D12433" s="124" t="s">
        <v>13472</v>
      </c>
      <c r="E12433" s="118" t="s">
        <v>48</v>
      </c>
      <c r="F12433" s="124" t="s">
        <v>35249</v>
      </c>
      <c r="G12433" s="118" t="s">
        <v>34659</v>
      </c>
      <c r="H12433" s="137"/>
      <c r="I12433" s="119"/>
      <c r="J12433" s="129"/>
      <c r="K12433" s="129"/>
      <c r="L12433" s="129">
        <v>0</v>
      </c>
      <c r="M12433" s="134"/>
    </row>
    <row r="12434" spans="1:13" hidden="1" x14ac:dyDescent="0.25">
      <c r="A12434" s="128"/>
      <c r="B12434" s="2"/>
      <c r="C12434" s="139" t="s">
        <v>13473</v>
      </c>
      <c r="D12434" s="124" t="s">
        <v>13474</v>
      </c>
      <c r="E12434" s="118" t="s">
        <v>48</v>
      </c>
      <c r="F12434" s="124" t="s">
        <v>35249</v>
      </c>
      <c r="G12434" s="118" t="s">
        <v>34659</v>
      </c>
      <c r="H12434" s="137"/>
      <c r="I12434" s="119"/>
      <c r="J12434" s="129"/>
      <c r="K12434" s="129"/>
      <c r="L12434" s="129">
        <v>0</v>
      </c>
      <c r="M12434" s="134" t="s">
        <v>25534</v>
      </c>
    </row>
    <row r="12435" spans="1:13" hidden="1" x14ac:dyDescent="0.25">
      <c r="A12435" s="128"/>
      <c r="B12435" s="2"/>
      <c r="C12435" s="139" t="s">
        <v>13475</v>
      </c>
      <c r="D12435" s="124" t="s">
        <v>13476</v>
      </c>
      <c r="E12435" s="118" t="s">
        <v>48</v>
      </c>
      <c r="F12435" s="124" t="s">
        <v>35249</v>
      </c>
      <c r="G12435" s="118" t="s">
        <v>34659</v>
      </c>
      <c r="H12435" s="137">
        <v>41389</v>
      </c>
      <c r="I12435" s="119">
        <v>657.33</v>
      </c>
      <c r="J12435" s="129"/>
      <c r="K12435" s="129"/>
      <c r="L12435" s="129">
        <v>0</v>
      </c>
      <c r="M12435" s="134"/>
    </row>
    <row r="12436" spans="1:13" hidden="1" x14ac:dyDescent="0.25">
      <c r="A12436" s="128"/>
      <c r="B12436" s="2"/>
      <c r="C12436" s="139" t="s">
        <v>13477</v>
      </c>
      <c r="D12436" s="124" t="s">
        <v>13478</v>
      </c>
      <c r="E12436" s="118" t="s">
        <v>48</v>
      </c>
      <c r="F12436" s="124" t="s">
        <v>35249</v>
      </c>
      <c r="G12436" s="118" t="s">
        <v>34659</v>
      </c>
      <c r="H12436" s="137">
        <v>41795</v>
      </c>
      <c r="I12436" s="119">
        <v>252.5</v>
      </c>
      <c r="J12436" s="129"/>
      <c r="K12436" s="129"/>
      <c r="L12436" s="129">
        <v>0</v>
      </c>
      <c r="M12436" s="134" t="s">
        <v>25535</v>
      </c>
    </row>
    <row r="12437" spans="1:13" hidden="1" x14ac:dyDescent="0.25">
      <c r="A12437" s="128"/>
      <c r="B12437" s="2"/>
      <c r="C12437" s="139" t="s">
        <v>13479</v>
      </c>
      <c r="D12437" s="124" t="s">
        <v>13480</v>
      </c>
      <c r="E12437" s="118" t="s">
        <v>48</v>
      </c>
      <c r="F12437" s="124" t="s">
        <v>35249</v>
      </c>
      <c r="G12437" s="118" t="s">
        <v>34659</v>
      </c>
      <c r="H12437" s="137"/>
      <c r="I12437" s="119"/>
      <c r="J12437" s="129"/>
      <c r="K12437" s="129"/>
      <c r="L12437" s="129">
        <v>0</v>
      </c>
      <c r="M12437" s="134" t="s">
        <v>25536</v>
      </c>
    </row>
    <row r="12438" spans="1:13" hidden="1" x14ac:dyDescent="0.25">
      <c r="A12438" s="128"/>
      <c r="B12438" s="2"/>
      <c r="C12438" s="139" t="s">
        <v>13481</v>
      </c>
      <c r="D12438" s="124" t="s">
        <v>13482</v>
      </c>
      <c r="E12438" s="118" t="s">
        <v>48</v>
      </c>
      <c r="F12438" s="124" t="s">
        <v>35249</v>
      </c>
      <c r="G12438" s="118" t="s">
        <v>34659</v>
      </c>
      <c r="H12438" s="137"/>
      <c r="I12438" s="119"/>
      <c r="J12438" s="129"/>
      <c r="K12438" s="129"/>
      <c r="L12438" s="129">
        <v>0</v>
      </c>
      <c r="M12438" s="134" t="s">
        <v>25537</v>
      </c>
    </row>
    <row r="12439" spans="1:13" hidden="1" x14ac:dyDescent="0.25">
      <c r="A12439" s="128"/>
      <c r="B12439" s="2"/>
      <c r="C12439" s="139" t="s">
        <v>13483</v>
      </c>
      <c r="D12439" s="124" t="s">
        <v>13484</v>
      </c>
      <c r="E12439" s="118" t="s">
        <v>48</v>
      </c>
      <c r="F12439" s="124" t="s">
        <v>35249</v>
      </c>
      <c r="G12439" s="118" t="s">
        <v>34659</v>
      </c>
      <c r="H12439" s="137">
        <v>41396</v>
      </c>
      <c r="I12439" s="119">
        <v>48</v>
      </c>
      <c r="J12439" s="129"/>
      <c r="K12439" s="129"/>
      <c r="L12439" s="129">
        <v>0</v>
      </c>
      <c r="M12439" s="134" t="s">
        <v>25538</v>
      </c>
    </row>
    <row r="12440" spans="1:13" hidden="1" x14ac:dyDescent="0.25">
      <c r="A12440" s="128"/>
      <c r="B12440" s="2"/>
      <c r="C12440" s="139" t="s">
        <v>13485</v>
      </c>
      <c r="D12440" s="124" t="s">
        <v>13486</v>
      </c>
      <c r="E12440" s="118" t="s">
        <v>48</v>
      </c>
      <c r="F12440" s="124" t="s">
        <v>35249</v>
      </c>
      <c r="G12440" s="118" t="s">
        <v>34659</v>
      </c>
      <c r="H12440" s="137"/>
      <c r="I12440" s="119"/>
      <c r="J12440" s="129"/>
      <c r="K12440" s="129"/>
      <c r="L12440" s="129">
        <v>0</v>
      </c>
      <c r="M12440" s="134" t="s">
        <v>25539</v>
      </c>
    </row>
    <row r="12441" spans="1:13" hidden="1" x14ac:dyDescent="0.25">
      <c r="A12441" s="128"/>
      <c r="B12441" s="2"/>
      <c r="C12441" s="139" t="s">
        <v>13487</v>
      </c>
      <c r="D12441" s="124" t="s">
        <v>13488</v>
      </c>
      <c r="E12441" s="118" t="s">
        <v>48</v>
      </c>
      <c r="F12441" s="124" t="s">
        <v>35249</v>
      </c>
      <c r="G12441" s="118" t="s">
        <v>34659</v>
      </c>
      <c r="H12441" s="137"/>
      <c r="I12441" s="119"/>
      <c r="J12441" s="129"/>
      <c r="K12441" s="129"/>
      <c r="L12441" s="129">
        <v>0</v>
      </c>
      <c r="M12441" s="134" t="s">
        <v>25540</v>
      </c>
    </row>
    <row r="12442" spans="1:13" hidden="1" x14ac:dyDescent="0.25">
      <c r="A12442" s="128"/>
      <c r="B12442" s="2"/>
      <c r="C12442" s="139" t="s">
        <v>13489</v>
      </c>
      <c r="D12442" s="124" t="s">
        <v>13490</v>
      </c>
      <c r="E12442" s="118" t="s">
        <v>48</v>
      </c>
      <c r="F12442" s="124" t="s">
        <v>35249</v>
      </c>
      <c r="G12442" s="118" t="s">
        <v>34659</v>
      </c>
      <c r="H12442" s="137">
        <v>42506</v>
      </c>
      <c r="I12442" s="119">
        <v>103</v>
      </c>
      <c r="J12442" s="129"/>
      <c r="K12442" s="129"/>
      <c r="L12442" s="129">
        <v>0</v>
      </c>
      <c r="M12442" s="134" t="s">
        <v>25541</v>
      </c>
    </row>
    <row r="12443" spans="1:13" hidden="1" x14ac:dyDescent="0.25">
      <c r="A12443" s="128"/>
      <c r="B12443" s="2"/>
      <c r="C12443" s="139" t="s">
        <v>28707</v>
      </c>
      <c r="D12443" s="124" t="s">
        <v>28708</v>
      </c>
      <c r="E12443" s="118" t="s">
        <v>48</v>
      </c>
      <c r="F12443" s="124" t="s">
        <v>35249</v>
      </c>
      <c r="G12443" s="118" t="s">
        <v>34659</v>
      </c>
      <c r="H12443" s="137"/>
      <c r="I12443" s="119"/>
      <c r="J12443" s="129"/>
      <c r="K12443" s="129"/>
      <c r="L12443" s="129">
        <v>0</v>
      </c>
      <c r="M12443" s="134" t="s">
        <v>25542</v>
      </c>
    </row>
    <row r="12444" spans="1:13" hidden="1" x14ac:dyDescent="0.25">
      <c r="A12444" s="128"/>
      <c r="B12444" s="2"/>
      <c r="C12444" s="139" t="s">
        <v>13491</v>
      </c>
      <c r="D12444" s="124" t="s">
        <v>13492</v>
      </c>
      <c r="E12444" s="118" t="s">
        <v>48</v>
      </c>
      <c r="F12444" s="124" t="s">
        <v>35249</v>
      </c>
      <c r="G12444" s="118" t="s">
        <v>34659</v>
      </c>
      <c r="H12444" s="137">
        <v>41437</v>
      </c>
      <c r="I12444" s="119">
        <v>77.89</v>
      </c>
      <c r="J12444" s="129"/>
      <c r="K12444" s="129"/>
      <c r="L12444" s="129">
        <v>0</v>
      </c>
      <c r="M12444" s="134" t="s">
        <v>34391</v>
      </c>
    </row>
    <row r="12445" spans="1:13" hidden="1" x14ac:dyDescent="0.25">
      <c r="A12445" s="128"/>
      <c r="B12445" s="2"/>
      <c r="C12445" s="139" t="s">
        <v>13493</v>
      </c>
      <c r="D12445" s="124" t="s">
        <v>13494</v>
      </c>
      <c r="E12445" s="118" t="s">
        <v>48</v>
      </c>
      <c r="F12445" s="124" t="s">
        <v>35249</v>
      </c>
      <c r="G12445" s="118" t="s">
        <v>34659</v>
      </c>
      <c r="H12445" s="137">
        <v>41971</v>
      </c>
      <c r="I12445" s="119">
        <v>423</v>
      </c>
      <c r="J12445" s="129"/>
      <c r="K12445" s="129"/>
      <c r="L12445" s="129">
        <v>0</v>
      </c>
      <c r="M12445" s="134" t="s">
        <v>25543</v>
      </c>
    </row>
    <row r="12446" spans="1:13" hidden="1" x14ac:dyDescent="0.25">
      <c r="A12446" s="128"/>
      <c r="B12446" s="2"/>
      <c r="C12446" s="139" t="s">
        <v>13495</v>
      </c>
      <c r="D12446" s="124" t="s">
        <v>13496</v>
      </c>
      <c r="E12446" s="118" t="s">
        <v>48</v>
      </c>
      <c r="F12446" s="124" t="s">
        <v>35249</v>
      </c>
      <c r="G12446" s="118" t="s">
        <v>34659</v>
      </c>
      <c r="H12446" s="137">
        <v>41708</v>
      </c>
      <c r="I12446" s="119">
        <v>6131.8</v>
      </c>
      <c r="J12446" s="129"/>
      <c r="K12446" s="129"/>
      <c r="L12446" s="129">
        <v>0</v>
      </c>
      <c r="M12446" s="134" t="s">
        <v>25544</v>
      </c>
    </row>
    <row r="12447" spans="1:13" hidden="1" x14ac:dyDescent="0.25">
      <c r="A12447" s="128"/>
      <c r="B12447" s="2"/>
      <c r="C12447" s="139" t="s">
        <v>13497</v>
      </c>
      <c r="D12447" s="124" t="s">
        <v>13498</v>
      </c>
      <c r="E12447" s="118" t="s">
        <v>48</v>
      </c>
      <c r="F12447" s="124" t="s">
        <v>35249</v>
      </c>
      <c r="G12447" s="118" t="s">
        <v>34659</v>
      </c>
      <c r="H12447" s="137">
        <v>42326</v>
      </c>
      <c r="I12447" s="119">
        <v>1500</v>
      </c>
      <c r="J12447" s="129"/>
      <c r="K12447" s="129"/>
      <c r="L12447" s="129">
        <v>0</v>
      </c>
      <c r="M12447" s="134" t="s">
        <v>25545</v>
      </c>
    </row>
    <row r="12448" spans="1:13" hidden="1" x14ac:dyDescent="0.25">
      <c r="A12448" s="128"/>
      <c r="B12448" s="2"/>
      <c r="C12448" s="139" t="s">
        <v>13499</v>
      </c>
      <c r="D12448" s="124" t="s">
        <v>13500</v>
      </c>
      <c r="E12448" s="118" t="s">
        <v>48</v>
      </c>
      <c r="F12448" s="124" t="s">
        <v>35249</v>
      </c>
      <c r="G12448" s="118" t="s">
        <v>34659</v>
      </c>
      <c r="H12448" s="137">
        <v>41708</v>
      </c>
      <c r="I12448" s="119">
        <v>4293.9799999999996</v>
      </c>
      <c r="J12448" s="129"/>
      <c r="K12448" s="129"/>
      <c r="L12448" s="129">
        <v>0</v>
      </c>
      <c r="M12448" s="134"/>
    </row>
    <row r="12449" spans="1:13" hidden="1" x14ac:dyDescent="0.25">
      <c r="A12449" s="128"/>
      <c r="B12449" s="2"/>
      <c r="C12449" s="139" t="s">
        <v>13501</v>
      </c>
      <c r="D12449" s="124" t="s">
        <v>13502</v>
      </c>
      <c r="E12449" s="118" t="s">
        <v>48</v>
      </c>
      <c r="F12449" s="124" t="s">
        <v>35249</v>
      </c>
      <c r="G12449" s="118" t="s">
        <v>34659</v>
      </c>
      <c r="H12449" s="137">
        <v>42111</v>
      </c>
      <c r="I12449" s="119">
        <v>8650</v>
      </c>
      <c r="J12449" s="129"/>
      <c r="K12449" s="129"/>
      <c r="L12449" s="129">
        <v>0</v>
      </c>
      <c r="M12449" s="134" t="s">
        <v>31955</v>
      </c>
    </row>
    <row r="12450" spans="1:13" hidden="1" x14ac:dyDescent="0.25">
      <c r="A12450" s="128"/>
      <c r="B12450" s="2"/>
      <c r="C12450" s="139" t="s">
        <v>13503</v>
      </c>
      <c r="D12450" s="124" t="s">
        <v>13504</v>
      </c>
      <c r="E12450" s="118" t="s">
        <v>48</v>
      </c>
      <c r="F12450" s="124" t="s">
        <v>35249</v>
      </c>
      <c r="G12450" s="118" t="s">
        <v>34659</v>
      </c>
      <c r="H12450" s="137"/>
      <c r="I12450" s="119"/>
      <c r="J12450" s="129"/>
      <c r="K12450" s="129"/>
      <c r="L12450" s="129">
        <v>0</v>
      </c>
      <c r="M12450" s="134" t="s">
        <v>25546</v>
      </c>
    </row>
    <row r="12451" spans="1:13" hidden="1" x14ac:dyDescent="0.25">
      <c r="A12451" s="128"/>
      <c r="B12451" s="2"/>
      <c r="C12451" s="139" t="s">
        <v>13505</v>
      </c>
      <c r="D12451" s="124" t="s">
        <v>13506</v>
      </c>
      <c r="E12451" s="118" t="s">
        <v>48</v>
      </c>
      <c r="F12451" s="124" t="s">
        <v>35249</v>
      </c>
      <c r="G12451" s="118" t="s">
        <v>34659</v>
      </c>
      <c r="H12451" s="137"/>
      <c r="I12451" s="119"/>
      <c r="J12451" s="129"/>
      <c r="K12451" s="129"/>
      <c r="L12451" s="129">
        <v>0</v>
      </c>
      <c r="M12451" s="134" t="s">
        <v>25547</v>
      </c>
    </row>
    <row r="12452" spans="1:13" hidden="1" x14ac:dyDescent="0.25">
      <c r="A12452" s="128"/>
      <c r="B12452" s="2"/>
      <c r="C12452" s="139" t="s">
        <v>13507</v>
      </c>
      <c r="D12452" s="124" t="s">
        <v>13508</v>
      </c>
      <c r="E12452" s="118" t="s">
        <v>48</v>
      </c>
      <c r="F12452" s="124" t="s">
        <v>35249</v>
      </c>
      <c r="G12452" s="118" t="s">
        <v>34659</v>
      </c>
      <c r="H12452" s="137"/>
      <c r="I12452" s="119"/>
      <c r="J12452" s="129"/>
      <c r="K12452" s="129"/>
      <c r="L12452" s="129">
        <v>0</v>
      </c>
      <c r="M12452" s="134" t="s">
        <v>30468</v>
      </c>
    </row>
    <row r="12453" spans="1:13" hidden="1" x14ac:dyDescent="0.25">
      <c r="A12453" s="128"/>
      <c r="B12453" s="2"/>
      <c r="C12453" s="139" t="s">
        <v>13509</v>
      </c>
      <c r="D12453" s="124" t="s">
        <v>13510</v>
      </c>
      <c r="E12453" s="118" t="s">
        <v>48</v>
      </c>
      <c r="F12453" s="124" t="s">
        <v>35249</v>
      </c>
      <c r="G12453" s="118" t="s">
        <v>34659</v>
      </c>
      <c r="H12453" s="137">
        <v>41408</v>
      </c>
      <c r="I12453" s="119">
        <v>73</v>
      </c>
      <c r="J12453" s="129"/>
      <c r="K12453" s="129"/>
      <c r="L12453" s="129">
        <v>0</v>
      </c>
      <c r="M12453" s="134" t="s">
        <v>25548</v>
      </c>
    </row>
    <row r="12454" spans="1:13" hidden="1" x14ac:dyDescent="0.25">
      <c r="A12454" s="128"/>
      <c r="B12454" s="2"/>
      <c r="C12454" s="139" t="s">
        <v>28104</v>
      </c>
      <c r="D12454" s="124" t="s">
        <v>28105</v>
      </c>
      <c r="E12454" s="118" t="s">
        <v>48</v>
      </c>
      <c r="F12454" s="124" t="s">
        <v>35249</v>
      </c>
      <c r="G12454" s="118" t="s">
        <v>34659</v>
      </c>
      <c r="H12454" s="137"/>
      <c r="I12454" s="119"/>
      <c r="J12454" s="129"/>
      <c r="K12454" s="129"/>
      <c r="L12454" s="129">
        <v>0</v>
      </c>
      <c r="M12454" s="134" t="s">
        <v>25549</v>
      </c>
    </row>
    <row r="12455" spans="1:13" hidden="1" x14ac:dyDescent="0.25">
      <c r="A12455" s="128"/>
      <c r="B12455" s="2"/>
      <c r="C12455" s="139" t="s">
        <v>13511</v>
      </c>
      <c r="D12455" s="124" t="s">
        <v>13512</v>
      </c>
      <c r="E12455" s="118" t="s">
        <v>48</v>
      </c>
      <c r="F12455" s="124" t="s">
        <v>35249</v>
      </c>
      <c r="G12455" s="118" t="s">
        <v>34659</v>
      </c>
      <c r="H12455" s="137">
        <v>41744</v>
      </c>
      <c r="I12455" s="119">
        <v>123.2</v>
      </c>
      <c r="J12455" s="129"/>
      <c r="K12455" s="129"/>
      <c r="L12455" s="129">
        <v>0</v>
      </c>
      <c r="M12455" s="134" t="s">
        <v>25550</v>
      </c>
    </row>
    <row r="12456" spans="1:13" hidden="1" x14ac:dyDescent="0.25">
      <c r="A12456" s="128"/>
      <c r="B12456" s="2"/>
      <c r="C12456" s="139" t="s">
        <v>13513</v>
      </c>
      <c r="D12456" s="124" t="s">
        <v>13514</v>
      </c>
      <c r="E12456" s="118" t="s">
        <v>48</v>
      </c>
      <c r="F12456" s="124" t="s">
        <v>35249</v>
      </c>
      <c r="G12456" s="118" t="s">
        <v>34659</v>
      </c>
      <c r="H12456" s="137">
        <v>41421</v>
      </c>
      <c r="I12456" s="119">
        <v>10.02</v>
      </c>
      <c r="J12456" s="129"/>
      <c r="K12456" s="129"/>
      <c r="L12456" s="129">
        <v>0</v>
      </c>
      <c r="M12456" s="134" t="s">
        <v>30565</v>
      </c>
    </row>
    <row r="12457" spans="1:13" hidden="1" x14ac:dyDescent="0.25">
      <c r="A12457" s="128"/>
      <c r="B12457" s="2"/>
      <c r="C12457" s="139" t="s">
        <v>27804</v>
      </c>
      <c r="D12457" s="124" t="s">
        <v>27805</v>
      </c>
      <c r="E12457" s="118" t="s">
        <v>48</v>
      </c>
      <c r="F12457" s="124" t="s">
        <v>35249</v>
      </c>
      <c r="G12457" s="118" t="s">
        <v>34659</v>
      </c>
      <c r="H12457" s="137"/>
      <c r="I12457" s="119"/>
      <c r="J12457" s="129"/>
      <c r="K12457" s="129"/>
      <c r="L12457" s="129">
        <v>0</v>
      </c>
      <c r="M12457" s="134" t="s">
        <v>30037</v>
      </c>
    </row>
    <row r="12458" spans="1:13" hidden="1" x14ac:dyDescent="0.25">
      <c r="A12458" s="128"/>
      <c r="B12458" s="2"/>
      <c r="C12458" s="139" t="s">
        <v>13515</v>
      </c>
      <c r="D12458" s="124" t="s">
        <v>13516</v>
      </c>
      <c r="E12458" s="118" t="s">
        <v>48</v>
      </c>
      <c r="F12458" s="124" t="s">
        <v>35249</v>
      </c>
      <c r="G12458" s="118" t="s">
        <v>34659</v>
      </c>
      <c r="H12458" s="137">
        <v>42116</v>
      </c>
      <c r="I12458" s="119">
        <v>700</v>
      </c>
      <c r="J12458" s="129"/>
      <c r="K12458" s="129"/>
      <c r="L12458" s="129">
        <v>0</v>
      </c>
      <c r="M12458" s="134"/>
    </row>
    <row r="12459" spans="1:13" hidden="1" x14ac:dyDescent="0.25">
      <c r="A12459" s="128"/>
      <c r="B12459" s="2"/>
      <c r="C12459" s="139" t="s">
        <v>13517</v>
      </c>
      <c r="D12459" s="124" t="s">
        <v>13518</v>
      </c>
      <c r="E12459" s="118" t="s">
        <v>48</v>
      </c>
      <c r="F12459" s="124" t="s">
        <v>35249</v>
      </c>
      <c r="G12459" s="118" t="s">
        <v>34659</v>
      </c>
      <c r="H12459" s="137"/>
      <c r="I12459" s="119"/>
      <c r="J12459" s="129"/>
      <c r="K12459" s="129"/>
      <c r="L12459" s="129">
        <v>0</v>
      </c>
      <c r="M12459" s="134" t="s">
        <v>13973</v>
      </c>
    </row>
    <row r="12460" spans="1:13" hidden="1" x14ac:dyDescent="0.25">
      <c r="A12460" s="128"/>
      <c r="B12460" s="2"/>
      <c r="C12460" s="139" t="s">
        <v>13519</v>
      </c>
      <c r="D12460" s="124" t="s">
        <v>13520</v>
      </c>
      <c r="E12460" s="118" t="s">
        <v>48</v>
      </c>
      <c r="F12460" s="124" t="s">
        <v>35249</v>
      </c>
      <c r="G12460" s="118" t="s">
        <v>34659</v>
      </c>
      <c r="H12460" s="137">
        <v>41864</v>
      </c>
      <c r="I12460" s="119">
        <v>44.1</v>
      </c>
      <c r="J12460" s="129"/>
      <c r="K12460" s="129"/>
      <c r="L12460" s="129">
        <v>0</v>
      </c>
      <c r="M12460" s="134" t="s">
        <v>25551</v>
      </c>
    </row>
    <row r="12461" spans="1:13" hidden="1" x14ac:dyDescent="0.25">
      <c r="A12461" s="128"/>
      <c r="B12461" s="2"/>
      <c r="C12461" s="139" t="s">
        <v>13521</v>
      </c>
      <c r="D12461" s="124" t="s">
        <v>13522</v>
      </c>
      <c r="E12461" s="118" t="s">
        <v>48</v>
      </c>
      <c r="F12461" s="124" t="s">
        <v>35249</v>
      </c>
      <c r="G12461" s="118" t="s">
        <v>12369</v>
      </c>
      <c r="H12461" s="137">
        <v>41864</v>
      </c>
      <c r="I12461" s="119">
        <v>29</v>
      </c>
      <c r="J12461" s="129"/>
      <c r="K12461" s="129"/>
      <c r="L12461" s="129">
        <v>0</v>
      </c>
      <c r="M12461" s="134" t="s">
        <v>33506</v>
      </c>
    </row>
    <row r="12462" spans="1:13" hidden="1" x14ac:dyDescent="0.25">
      <c r="A12462" s="128"/>
      <c r="B12462" s="2"/>
      <c r="C12462" s="139" t="s">
        <v>31962</v>
      </c>
      <c r="D12462" s="124" t="s">
        <v>31963</v>
      </c>
      <c r="E12462" s="118" t="s">
        <v>48</v>
      </c>
      <c r="F12462" s="124" t="s">
        <v>35249</v>
      </c>
      <c r="G12462" s="118" t="s">
        <v>34659</v>
      </c>
      <c r="H12462" s="137"/>
      <c r="I12462" s="119"/>
      <c r="J12462" s="129"/>
      <c r="K12462" s="129"/>
      <c r="L12462" s="129">
        <v>0</v>
      </c>
      <c r="M12462" s="134" t="s">
        <v>32911</v>
      </c>
    </row>
    <row r="12463" spans="1:13" hidden="1" x14ac:dyDescent="0.25">
      <c r="A12463" s="128"/>
      <c r="B12463" s="2"/>
      <c r="C12463" s="139" t="s">
        <v>13523</v>
      </c>
      <c r="D12463" s="124" t="s">
        <v>13524</v>
      </c>
      <c r="E12463" s="118" t="s">
        <v>48</v>
      </c>
      <c r="F12463" s="124" t="s">
        <v>35249</v>
      </c>
      <c r="G12463" s="118" t="s">
        <v>12369</v>
      </c>
      <c r="H12463" s="137">
        <v>41864</v>
      </c>
      <c r="I12463" s="119">
        <v>29</v>
      </c>
      <c r="J12463" s="129"/>
      <c r="K12463" s="129"/>
      <c r="L12463" s="129">
        <v>0</v>
      </c>
      <c r="M12463" s="134" t="s">
        <v>25552</v>
      </c>
    </row>
    <row r="12464" spans="1:13" hidden="1" x14ac:dyDescent="0.25">
      <c r="A12464" s="128"/>
      <c r="B12464" s="2"/>
      <c r="C12464" s="139" t="s">
        <v>13525</v>
      </c>
      <c r="D12464" s="124" t="s">
        <v>13526</v>
      </c>
      <c r="E12464" s="118" t="s">
        <v>48</v>
      </c>
      <c r="F12464" s="124" t="s">
        <v>35249</v>
      </c>
      <c r="G12464" s="118" t="s">
        <v>12369</v>
      </c>
      <c r="H12464" s="137">
        <v>41864</v>
      </c>
      <c r="I12464" s="119">
        <v>29</v>
      </c>
      <c r="J12464" s="129"/>
      <c r="K12464" s="129"/>
      <c r="L12464" s="129">
        <v>0</v>
      </c>
      <c r="M12464" s="134" t="s">
        <v>25553</v>
      </c>
    </row>
    <row r="12465" spans="1:13" hidden="1" x14ac:dyDescent="0.25">
      <c r="A12465" s="128"/>
      <c r="B12465" s="2"/>
      <c r="C12465" s="139" t="s">
        <v>13527</v>
      </c>
      <c r="D12465" s="124" t="s">
        <v>13528</v>
      </c>
      <c r="E12465" s="118" t="s">
        <v>48</v>
      </c>
      <c r="F12465" s="124" t="s">
        <v>35249</v>
      </c>
      <c r="G12465" s="118" t="s">
        <v>34659</v>
      </c>
      <c r="H12465" s="137">
        <v>41843</v>
      </c>
      <c r="I12465" s="119">
        <v>6.96</v>
      </c>
      <c r="J12465" s="129"/>
      <c r="K12465" s="129"/>
      <c r="L12465" s="129">
        <v>0</v>
      </c>
      <c r="M12465" s="134" t="s">
        <v>25554</v>
      </c>
    </row>
    <row r="12466" spans="1:13" hidden="1" x14ac:dyDescent="0.25">
      <c r="A12466" s="128"/>
      <c r="B12466" s="2"/>
      <c r="C12466" s="139" t="s">
        <v>13529</v>
      </c>
      <c r="D12466" s="124" t="s">
        <v>13530</v>
      </c>
      <c r="E12466" s="118" t="s">
        <v>48</v>
      </c>
      <c r="F12466" s="124" t="s">
        <v>35249</v>
      </c>
      <c r="G12466" s="118" t="s">
        <v>34659</v>
      </c>
      <c r="H12466" s="137">
        <v>41843</v>
      </c>
      <c r="I12466" s="119">
        <v>6.96</v>
      </c>
      <c r="J12466" s="129"/>
      <c r="K12466" s="129"/>
      <c r="L12466" s="129">
        <v>0</v>
      </c>
      <c r="M12466" s="134" t="s">
        <v>25555</v>
      </c>
    </row>
    <row r="12467" spans="1:13" hidden="1" x14ac:dyDescent="0.25">
      <c r="A12467" s="128"/>
      <c r="B12467" s="2"/>
      <c r="C12467" s="139" t="s">
        <v>13531</v>
      </c>
      <c r="D12467" s="124" t="s">
        <v>13532</v>
      </c>
      <c r="E12467" s="118" t="s">
        <v>48</v>
      </c>
      <c r="F12467" s="124" t="s">
        <v>35249</v>
      </c>
      <c r="G12467" s="118" t="s">
        <v>34659</v>
      </c>
      <c r="H12467" s="137">
        <v>41843</v>
      </c>
      <c r="I12467" s="119">
        <v>6.96</v>
      </c>
      <c r="J12467" s="129"/>
      <c r="K12467" s="129"/>
      <c r="L12467" s="129">
        <v>0</v>
      </c>
      <c r="M12467" s="134" t="s">
        <v>25556</v>
      </c>
    </row>
    <row r="12468" spans="1:13" hidden="1" x14ac:dyDescent="0.25">
      <c r="A12468" s="128"/>
      <c r="B12468" s="2"/>
      <c r="C12468" s="139" t="s">
        <v>13533</v>
      </c>
      <c r="D12468" s="124" t="s">
        <v>13534</v>
      </c>
      <c r="E12468" s="118" t="s">
        <v>48</v>
      </c>
      <c r="F12468" s="124" t="s">
        <v>35249</v>
      </c>
      <c r="G12468" s="118" t="s">
        <v>34659</v>
      </c>
      <c r="H12468" s="137">
        <v>41843</v>
      </c>
      <c r="I12468" s="119">
        <v>6.96</v>
      </c>
      <c r="J12468" s="129"/>
      <c r="K12468" s="129"/>
      <c r="L12468" s="129">
        <v>0</v>
      </c>
      <c r="M12468" s="134" t="s">
        <v>25557</v>
      </c>
    </row>
    <row r="12469" spans="1:13" hidden="1" x14ac:dyDescent="0.25">
      <c r="A12469" s="128"/>
      <c r="B12469" s="2"/>
      <c r="C12469" s="139" t="s">
        <v>13535</v>
      </c>
      <c r="D12469" s="124" t="s">
        <v>13536</v>
      </c>
      <c r="E12469" s="118" t="s">
        <v>48</v>
      </c>
      <c r="F12469" s="124" t="s">
        <v>35249</v>
      </c>
      <c r="G12469" s="118" t="s">
        <v>34659</v>
      </c>
      <c r="H12469" s="137">
        <v>42111</v>
      </c>
      <c r="I12469" s="119">
        <v>290</v>
      </c>
      <c r="J12469" s="129"/>
      <c r="K12469" s="129"/>
      <c r="L12469" s="129">
        <v>0</v>
      </c>
      <c r="M12469" s="134" t="s">
        <v>25558</v>
      </c>
    </row>
    <row r="12470" spans="1:13" hidden="1" x14ac:dyDescent="0.25">
      <c r="A12470" s="128"/>
      <c r="B12470" s="2"/>
      <c r="C12470" s="139" t="s">
        <v>13537</v>
      </c>
      <c r="D12470" s="124" t="s">
        <v>13538</v>
      </c>
      <c r="E12470" s="118" t="s">
        <v>48</v>
      </c>
      <c r="F12470" s="124" t="s">
        <v>35249</v>
      </c>
      <c r="G12470" s="118" t="s">
        <v>34659</v>
      </c>
      <c r="H12470" s="137">
        <v>41508</v>
      </c>
      <c r="I12470" s="119">
        <v>153.32</v>
      </c>
      <c r="J12470" s="129"/>
      <c r="K12470" s="129"/>
      <c r="L12470" s="129">
        <v>0</v>
      </c>
      <c r="M12470" s="134" t="s">
        <v>35426</v>
      </c>
    </row>
    <row r="12471" spans="1:13" hidden="1" x14ac:dyDescent="0.25">
      <c r="A12471" s="128"/>
      <c r="B12471" s="2"/>
      <c r="C12471" s="139" t="s">
        <v>13539</v>
      </c>
      <c r="D12471" s="124" t="s">
        <v>13540</v>
      </c>
      <c r="E12471" s="118" t="s">
        <v>48</v>
      </c>
      <c r="F12471" s="124" t="s">
        <v>35249</v>
      </c>
      <c r="G12471" s="118" t="s">
        <v>34659</v>
      </c>
      <c r="H12471" s="137">
        <v>42111</v>
      </c>
      <c r="I12471" s="119">
        <v>6190</v>
      </c>
      <c r="J12471" s="129"/>
      <c r="K12471" s="129"/>
      <c r="L12471" s="129">
        <v>0</v>
      </c>
      <c r="M12471" s="134" t="s">
        <v>32056</v>
      </c>
    </row>
    <row r="12472" spans="1:13" hidden="1" x14ac:dyDescent="0.25">
      <c r="A12472" s="128"/>
      <c r="B12472" s="2"/>
      <c r="C12472" s="139" t="s">
        <v>13541</v>
      </c>
      <c r="D12472" s="124" t="s">
        <v>13542</v>
      </c>
      <c r="E12472" s="118" t="s">
        <v>48</v>
      </c>
      <c r="F12472" s="124" t="s">
        <v>35249</v>
      </c>
      <c r="G12472" s="118" t="s">
        <v>34659</v>
      </c>
      <c r="H12472" s="137">
        <v>42111</v>
      </c>
      <c r="I12472" s="119">
        <v>17950</v>
      </c>
      <c r="J12472" s="129"/>
      <c r="K12472" s="129"/>
      <c r="L12472" s="129">
        <v>0</v>
      </c>
      <c r="M12472" s="134" t="s">
        <v>31825</v>
      </c>
    </row>
    <row r="12473" spans="1:13" hidden="1" x14ac:dyDescent="0.25">
      <c r="A12473" s="128"/>
      <c r="B12473" s="2"/>
      <c r="C12473" s="139" t="s">
        <v>33229</v>
      </c>
      <c r="D12473" s="124" t="s">
        <v>33230</v>
      </c>
      <c r="E12473" s="118" t="s">
        <v>48</v>
      </c>
      <c r="F12473" s="124" t="s">
        <v>35249</v>
      </c>
      <c r="G12473" s="118" t="s">
        <v>2</v>
      </c>
      <c r="H12473" s="137"/>
      <c r="I12473" s="119"/>
      <c r="J12473" s="129"/>
      <c r="K12473" s="129"/>
      <c r="L12473" s="129">
        <v>0</v>
      </c>
      <c r="M12473" s="134" t="s">
        <v>33213</v>
      </c>
    </row>
    <row r="12474" spans="1:13" hidden="1" x14ac:dyDescent="0.25">
      <c r="A12474" s="128"/>
      <c r="B12474" s="2"/>
      <c r="C12474" s="139" t="s">
        <v>13543</v>
      </c>
      <c r="D12474" s="124" t="s">
        <v>13544</v>
      </c>
      <c r="E12474" s="118" t="s">
        <v>48</v>
      </c>
      <c r="F12474" s="124" t="s">
        <v>35249</v>
      </c>
      <c r="G12474" s="118" t="s">
        <v>2</v>
      </c>
      <c r="H12474" s="137">
        <v>42299</v>
      </c>
      <c r="I12474" s="119">
        <v>47.06</v>
      </c>
      <c r="J12474" s="129"/>
      <c r="K12474" s="129"/>
      <c r="L12474" s="129">
        <v>0</v>
      </c>
      <c r="M12474" s="134" t="s">
        <v>32792</v>
      </c>
    </row>
    <row r="12475" spans="1:13" hidden="1" x14ac:dyDescent="0.25">
      <c r="A12475" s="128"/>
      <c r="B12475" s="2"/>
      <c r="C12475" s="139" t="s">
        <v>13545</v>
      </c>
      <c r="D12475" s="124" t="s">
        <v>13546</v>
      </c>
      <c r="E12475" s="118" t="s">
        <v>48</v>
      </c>
      <c r="F12475" s="124" t="s">
        <v>35249</v>
      </c>
      <c r="G12475" s="118" t="s">
        <v>34659</v>
      </c>
      <c r="H12475" s="137">
        <v>41421</v>
      </c>
      <c r="I12475" s="119">
        <v>24.97</v>
      </c>
      <c r="J12475" s="129"/>
      <c r="K12475" s="129"/>
      <c r="L12475" s="129">
        <v>0</v>
      </c>
      <c r="M12475" s="134" t="s">
        <v>25559</v>
      </c>
    </row>
    <row r="12476" spans="1:13" hidden="1" x14ac:dyDescent="0.25">
      <c r="A12476" s="128"/>
      <c r="B12476" s="2"/>
      <c r="C12476" s="139" t="s">
        <v>13547</v>
      </c>
      <c r="D12476" s="124" t="s">
        <v>13548</v>
      </c>
      <c r="E12476" s="118" t="s">
        <v>48</v>
      </c>
      <c r="F12476" s="124" t="s">
        <v>35249</v>
      </c>
      <c r="G12476" s="118" t="s">
        <v>34659</v>
      </c>
      <c r="H12476" s="137"/>
      <c r="I12476" s="119"/>
      <c r="J12476" s="129"/>
      <c r="K12476" s="129"/>
      <c r="L12476" s="129">
        <v>0</v>
      </c>
      <c r="M12476" s="134" t="s">
        <v>30920</v>
      </c>
    </row>
    <row r="12477" spans="1:13" hidden="1" x14ac:dyDescent="0.25">
      <c r="A12477" s="128"/>
      <c r="B12477" s="2"/>
      <c r="C12477" s="139" t="s">
        <v>13549</v>
      </c>
      <c r="D12477" s="124" t="s">
        <v>13550</v>
      </c>
      <c r="E12477" s="118" t="s">
        <v>48</v>
      </c>
      <c r="F12477" s="124" t="s">
        <v>35249</v>
      </c>
      <c r="G12477" s="118" t="s">
        <v>34659</v>
      </c>
      <c r="H12477" s="137">
        <v>42111</v>
      </c>
      <c r="I12477" s="119">
        <v>6190</v>
      </c>
      <c r="J12477" s="129"/>
      <c r="K12477" s="129"/>
      <c r="L12477" s="129">
        <v>0</v>
      </c>
      <c r="M12477" s="134" t="s">
        <v>25560</v>
      </c>
    </row>
    <row r="12478" spans="1:13" hidden="1" x14ac:dyDescent="0.25">
      <c r="A12478" s="128"/>
      <c r="B12478" s="2"/>
      <c r="C12478" s="139" t="s">
        <v>13551</v>
      </c>
      <c r="D12478" s="124" t="s">
        <v>13552</v>
      </c>
      <c r="E12478" s="118" t="s">
        <v>48</v>
      </c>
      <c r="F12478" s="124" t="s">
        <v>35249</v>
      </c>
      <c r="G12478" s="118" t="s">
        <v>34659</v>
      </c>
      <c r="H12478" s="137">
        <v>42325</v>
      </c>
      <c r="I12478" s="119">
        <v>4760</v>
      </c>
      <c r="J12478" s="129"/>
      <c r="K12478" s="129"/>
      <c r="L12478" s="129">
        <v>0</v>
      </c>
      <c r="M12478" s="134"/>
    </row>
    <row r="12479" spans="1:13" hidden="1" x14ac:dyDescent="0.25">
      <c r="A12479" s="128"/>
      <c r="B12479" s="2"/>
      <c r="C12479" s="139" t="s">
        <v>31081</v>
      </c>
      <c r="D12479" s="124" t="s">
        <v>31082</v>
      </c>
      <c r="E12479" s="118" t="s">
        <v>48</v>
      </c>
      <c r="F12479" s="124" t="s">
        <v>35249</v>
      </c>
      <c r="G12479" s="118" t="s">
        <v>34659</v>
      </c>
      <c r="H12479" s="137"/>
      <c r="I12479" s="119"/>
      <c r="J12479" s="129"/>
      <c r="K12479" s="129"/>
      <c r="L12479" s="129">
        <v>0</v>
      </c>
      <c r="M12479" s="134" t="s">
        <v>31116</v>
      </c>
    </row>
    <row r="12480" spans="1:13" hidden="1" x14ac:dyDescent="0.25">
      <c r="A12480" s="128"/>
      <c r="B12480" s="2"/>
      <c r="C12480" s="139" t="s">
        <v>13553</v>
      </c>
      <c r="D12480" s="124" t="s">
        <v>13554</v>
      </c>
      <c r="E12480" s="118" t="s">
        <v>48</v>
      </c>
      <c r="F12480" s="124" t="s">
        <v>35249</v>
      </c>
      <c r="G12480" s="118" t="s">
        <v>34659</v>
      </c>
      <c r="H12480" s="137">
        <v>41724</v>
      </c>
      <c r="I12480" s="119">
        <v>60</v>
      </c>
      <c r="J12480" s="129"/>
      <c r="K12480" s="129"/>
      <c r="L12480" s="129">
        <v>0</v>
      </c>
      <c r="M12480" s="134" t="s">
        <v>25561</v>
      </c>
    </row>
    <row r="12481" spans="1:13" hidden="1" x14ac:dyDescent="0.25">
      <c r="A12481" s="128"/>
      <c r="B12481" s="2"/>
      <c r="C12481" s="139" t="s">
        <v>13555</v>
      </c>
      <c r="D12481" s="124" t="s">
        <v>13556</v>
      </c>
      <c r="E12481" s="118" t="s">
        <v>48</v>
      </c>
      <c r="F12481" s="124" t="s">
        <v>35249</v>
      </c>
      <c r="G12481" s="118" t="s">
        <v>34659</v>
      </c>
      <c r="H12481" s="137">
        <v>41724</v>
      </c>
      <c r="I12481" s="119">
        <v>60</v>
      </c>
      <c r="J12481" s="129"/>
      <c r="K12481" s="129"/>
      <c r="L12481" s="129">
        <v>0</v>
      </c>
      <c r="M12481" s="134" t="s">
        <v>34394</v>
      </c>
    </row>
    <row r="12482" spans="1:13" hidden="1" x14ac:dyDescent="0.25">
      <c r="A12482" s="128"/>
      <c r="B12482" s="2"/>
      <c r="C12482" s="139" t="s">
        <v>13557</v>
      </c>
      <c r="D12482" s="124" t="s">
        <v>13558</v>
      </c>
      <c r="E12482" s="118" t="s">
        <v>48</v>
      </c>
      <c r="F12482" s="124" t="s">
        <v>35249</v>
      </c>
      <c r="G12482" s="118" t="s">
        <v>34659</v>
      </c>
      <c r="H12482" s="137">
        <v>41439</v>
      </c>
      <c r="I12482" s="119">
        <v>1200</v>
      </c>
      <c r="J12482" s="129"/>
      <c r="K12482" s="129"/>
      <c r="L12482" s="129">
        <v>0</v>
      </c>
      <c r="M12482" s="134" t="s">
        <v>25562</v>
      </c>
    </row>
    <row r="12483" spans="1:13" hidden="1" x14ac:dyDescent="0.25">
      <c r="A12483" s="128"/>
      <c r="B12483" s="2"/>
      <c r="C12483" s="139" t="s">
        <v>13559</v>
      </c>
      <c r="D12483" s="124" t="s">
        <v>13560</v>
      </c>
      <c r="E12483" s="118" t="s">
        <v>48</v>
      </c>
      <c r="F12483" s="124" t="s">
        <v>35249</v>
      </c>
      <c r="G12483" s="118" t="s">
        <v>34659</v>
      </c>
      <c r="H12483" s="137">
        <v>42199</v>
      </c>
      <c r="I12483" s="119">
        <v>330.12</v>
      </c>
      <c r="J12483" s="129"/>
      <c r="K12483" s="129"/>
      <c r="L12483" s="129">
        <v>0</v>
      </c>
      <c r="M12483" s="134" t="s">
        <v>25563</v>
      </c>
    </row>
    <row r="12484" spans="1:13" hidden="1" x14ac:dyDescent="0.25">
      <c r="A12484" s="128"/>
      <c r="B12484" s="2"/>
      <c r="C12484" s="139" t="s">
        <v>13561</v>
      </c>
      <c r="D12484" s="124" t="s">
        <v>13562</v>
      </c>
      <c r="E12484" s="118" t="s">
        <v>48</v>
      </c>
      <c r="F12484" s="124" t="s">
        <v>35249</v>
      </c>
      <c r="G12484" s="118" t="s">
        <v>34659</v>
      </c>
      <c r="H12484" s="137">
        <v>41421</v>
      </c>
      <c r="I12484" s="119">
        <v>11.39</v>
      </c>
      <c r="J12484" s="129"/>
      <c r="K12484" s="129"/>
      <c r="L12484" s="129">
        <v>0</v>
      </c>
      <c r="M12484" s="134" t="s">
        <v>35429</v>
      </c>
    </row>
    <row r="12485" spans="1:13" hidden="1" x14ac:dyDescent="0.25">
      <c r="A12485" s="128"/>
      <c r="B12485" s="2"/>
      <c r="C12485" s="139" t="s">
        <v>13563</v>
      </c>
      <c r="D12485" s="124" t="s">
        <v>13564</v>
      </c>
      <c r="E12485" s="118" t="s">
        <v>48</v>
      </c>
      <c r="F12485" s="124" t="s">
        <v>35249</v>
      </c>
      <c r="G12485" s="118" t="s">
        <v>34659</v>
      </c>
      <c r="H12485" s="137">
        <v>41670</v>
      </c>
      <c r="I12485" s="119">
        <v>67.2</v>
      </c>
      <c r="J12485" s="129"/>
      <c r="K12485" s="129"/>
      <c r="L12485" s="129">
        <v>0</v>
      </c>
      <c r="M12485" s="134" t="s">
        <v>25564</v>
      </c>
    </row>
    <row r="12486" spans="1:13" hidden="1" x14ac:dyDescent="0.25">
      <c r="A12486" s="128"/>
      <c r="B12486" s="2"/>
      <c r="C12486" s="139" t="s">
        <v>13565</v>
      </c>
      <c r="D12486" s="124" t="s">
        <v>13566</v>
      </c>
      <c r="E12486" s="118" t="s">
        <v>48</v>
      </c>
      <c r="F12486" s="124" t="s">
        <v>35249</v>
      </c>
      <c r="G12486" s="118" t="s">
        <v>34659</v>
      </c>
      <c r="H12486" s="137"/>
      <c r="I12486" s="119"/>
      <c r="J12486" s="129"/>
      <c r="K12486" s="129"/>
      <c r="L12486" s="129">
        <v>0</v>
      </c>
      <c r="M12486" s="134" t="s">
        <v>32180</v>
      </c>
    </row>
    <row r="12487" spans="1:13" hidden="1" x14ac:dyDescent="0.25">
      <c r="A12487" s="128"/>
      <c r="B12487" s="2"/>
      <c r="C12487" s="139" t="s">
        <v>13567</v>
      </c>
      <c r="D12487" s="124" t="s">
        <v>13568</v>
      </c>
      <c r="E12487" s="118" t="s">
        <v>48</v>
      </c>
      <c r="F12487" s="124" t="s">
        <v>35249</v>
      </c>
      <c r="G12487" s="118" t="s">
        <v>34659</v>
      </c>
      <c r="H12487" s="137">
        <v>41843</v>
      </c>
      <c r="I12487" s="119">
        <v>86.79</v>
      </c>
      <c r="J12487" s="129"/>
      <c r="K12487" s="129"/>
      <c r="L12487" s="129">
        <v>0</v>
      </c>
      <c r="M12487" s="134" t="s">
        <v>25565</v>
      </c>
    </row>
    <row r="12488" spans="1:13" hidden="1" x14ac:dyDescent="0.25">
      <c r="A12488" s="128"/>
      <c r="B12488" s="2"/>
      <c r="C12488" s="139" t="s">
        <v>13569</v>
      </c>
      <c r="D12488" s="124" t="s">
        <v>13570</v>
      </c>
      <c r="E12488" s="118" t="s">
        <v>48</v>
      </c>
      <c r="F12488" s="124" t="s">
        <v>35249</v>
      </c>
      <c r="G12488" s="118" t="s">
        <v>34659</v>
      </c>
      <c r="H12488" s="137">
        <v>41843</v>
      </c>
      <c r="I12488" s="119">
        <v>72.86</v>
      </c>
      <c r="J12488" s="129"/>
      <c r="K12488" s="129"/>
      <c r="L12488" s="129">
        <v>0</v>
      </c>
      <c r="M12488" s="134"/>
    </row>
    <row r="12489" spans="1:13" hidden="1" x14ac:dyDescent="0.25">
      <c r="A12489" s="128"/>
      <c r="B12489" s="2"/>
      <c r="C12489" s="139" t="s">
        <v>13571</v>
      </c>
      <c r="D12489" s="124" t="s">
        <v>13572</v>
      </c>
      <c r="E12489" s="118" t="s">
        <v>48</v>
      </c>
      <c r="F12489" s="124" t="s">
        <v>35249</v>
      </c>
      <c r="G12489" s="118" t="s">
        <v>34659</v>
      </c>
      <c r="H12489" s="137">
        <v>41396</v>
      </c>
      <c r="I12489" s="119">
        <v>83</v>
      </c>
      <c r="J12489" s="129"/>
      <c r="K12489" s="129"/>
      <c r="L12489" s="129">
        <v>0</v>
      </c>
      <c r="M12489" s="134" t="s">
        <v>25566</v>
      </c>
    </row>
    <row r="12490" spans="1:13" hidden="1" x14ac:dyDescent="0.25">
      <c r="A12490" s="128"/>
      <c r="B12490" s="2"/>
      <c r="C12490" s="139" t="s">
        <v>13573</v>
      </c>
      <c r="D12490" s="124" t="s">
        <v>13574</v>
      </c>
      <c r="E12490" s="118" t="s">
        <v>48</v>
      </c>
      <c r="F12490" s="124" t="s">
        <v>35249</v>
      </c>
      <c r="G12490" s="118" t="s">
        <v>34659</v>
      </c>
      <c r="H12490" s="137">
        <v>41631</v>
      </c>
      <c r="I12490" s="119">
        <v>2416.48</v>
      </c>
      <c r="J12490" s="129"/>
      <c r="K12490" s="129"/>
      <c r="L12490" s="129">
        <v>0</v>
      </c>
      <c r="M12490" s="134" t="s">
        <v>25567</v>
      </c>
    </row>
    <row r="12491" spans="1:13" hidden="1" x14ac:dyDescent="0.25">
      <c r="A12491" s="128"/>
      <c r="B12491" s="2"/>
      <c r="C12491" s="139" t="s">
        <v>13575</v>
      </c>
      <c r="D12491" s="124" t="s">
        <v>13576</v>
      </c>
      <c r="E12491" s="118" t="s">
        <v>48</v>
      </c>
      <c r="F12491" s="124" t="s">
        <v>35249</v>
      </c>
      <c r="G12491" s="118" t="s">
        <v>34659</v>
      </c>
      <c r="H12491" s="137"/>
      <c r="I12491" s="119"/>
      <c r="J12491" s="129"/>
      <c r="K12491" s="129"/>
      <c r="L12491" s="129">
        <v>0</v>
      </c>
      <c r="M12491" s="134" t="s">
        <v>25568</v>
      </c>
    </row>
    <row r="12492" spans="1:13" hidden="1" x14ac:dyDescent="0.25">
      <c r="A12492" s="128"/>
      <c r="B12492" s="2"/>
      <c r="C12492" s="139" t="s">
        <v>13577</v>
      </c>
      <c r="D12492" s="124" t="s">
        <v>13578</v>
      </c>
      <c r="E12492" s="118" t="s">
        <v>48</v>
      </c>
      <c r="F12492" s="124" t="s">
        <v>35249</v>
      </c>
      <c r="G12492" s="118" t="s">
        <v>34659</v>
      </c>
      <c r="H12492" s="137"/>
      <c r="I12492" s="119"/>
      <c r="J12492" s="129"/>
      <c r="K12492" s="129"/>
      <c r="L12492" s="129">
        <v>0</v>
      </c>
      <c r="M12492" s="134" t="s">
        <v>27633</v>
      </c>
    </row>
    <row r="12493" spans="1:13" hidden="1" x14ac:dyDescent="0.25">
      <c r="A12493" s="128"/>
      <c r="B12493" s="2"/>
      <c r="C12493" s="139" t="s">
        <v>13579</v>
      </c>
      <c r="D12493" s="124" t="s">
        <v>13580</v>
      </c>
      <c r="E12493" s="118" t="s">
        <v>48</v>
      </c>
      <c r="F12493" s="124" t="s">
        <v>35249</v>
      </c>
      <c r="G12493" s="118" t="s">
        <v>34659</v>
      </c>
      <c r="H12493" s="137">
        <v>41843</v>
      </c>
      <c r="I12493" s="119">
        <v>6.96</v>
      </c>
      <c r="J12493" s="129"/>
      <c r="K12493" s="129"/>
      <c r="L12493" s="129">
        <v>0</v>
      </c>
      <c r="M12493" s="134" t="s">
        <v>25569</v>
      </c>
    </row>
    <row r="12494" spans="1:13" hidden="1" x14ac:dyDescent="0.25">
      <c r="A12494" s="128"/>
      <c r="B12494" s="2"/>
      <c r="C12494" s="139" t="s">
        <v>13581</v>
      </c>
      <c r="D12494" s="124" t="s">
        <v>13582</v>
      </c>
      <c r="E12494" s="118" t="s">
        <v>48</v>
      </c>
      <c r="F12494" s="124" t="s">
        <v>35249</v>
      </c>
      <c r="G12494" s="118" t="s">
        <v>34659</v>
      </c>
      <c r="H12494" s="137"/>
      <c r="I12494" s="119"/>
      <c r="J12494" s="129"/>
      <c r="K12494" s="129"/>
      <c r="L12494" s="129">
        <v>0</v>
      </c>
      <c r="M12494" s="134" t="s">
        <v>30104</v>
      </c>
    </row>
    <row r="12495" spans="1:13" hidden="1" x14ac:dyDescent="0.25">
      <c r="A12495" s="128"/>
      <c r="B12495" s="2"/>
      <c r="C12495" s="139" t="s">
        <v>13583</v>
      </c>
      <c r="D12495" s="124" t="s">
        <v>13584</v>
      </c>
      <c r="E12495" s="118" t="s">
        <v>48</v>
      </c>
      <c r="F12495" s="124" t="s">
        <v>35249</v>
      </c>
      <c r="G12495" s="118" t="s">
        <v>34659</v>
      </c>
      <c r="H12495" s="137">
        <v>42326</v>
      </c>
      <c r="I12495" s="119">
        <v>1716</v>
      </c>
      <c r="J12495" s="129"/>
      <c r="K12495" s="129"/>
      <c r="L12495" s="129">
        <v>0</v>
      </c>
      <c r="M12495" s="134" t="s">
        <v>25570</v>
      </c>
    </row>
    <row r="12496" spans="1:13" hidden="1" x14ac:dyDescent="0.25">
      <c r="A12496" s="128"/>
      <c r="B12496" s="2"/>
      <c r="C12496" s="139" t="s">
        <v>13585</v>
      </c>
      <c r="D12496" s="124" t="s">
        <v>13586</v>
      </c>
      <c r="E12496" s="118" t="s">
        <v>48</v>
      </c>
      <c r="F12496" s="124" t="s">
        <v>35249</v>
      </c>
      <c r="G12496" s="118" t="s">
        <v>34659</v>
      </c>
      <c r="H12496" s="137"/>
      <c r="I12496" s="119"/>
      <c r="J12496" s="129"/>
      <c r="K12496" s="129"/>
      <c r="L12496" s="129">
        <v>0</v>
      </c>
      <c r="M12496" s="134" t="s">
        <v>25571</v>
      </c>
    </row>
    <row r="12497" spans="1:13" hidden="1" x14ac:dyDescent="0.25">
      <c r="A12497" s="128"/>
      <c r="B12497" s="2"/>
      <c r="C12497" s="139" t="s">
        <v>13587</v>
      </c>
      <c r="D12497" s="124" t="s">
        <v>13588</v>
      </c>
      <c r="E12497" s="118" t="s">
        <v>48</v>
      </c>
      <c r="F12497" s="124" t="s">
        <v>35249</v>
      </c>
      <c r="G12497" s="118" t="s">
        <v>34659</v>
      </c>
      <c r="H12497" s="137"/>
      <c r="I12497" s="119"/>
      <c r="J12497" s="129"/>
      <c r="K12497" s="129"/>
      <c r="L12497" s="129">
        <v>0</v>
      </c>
      <c r="M12497" s="134" t="s">
        <v>25572</v>
      </c>
    </row>
    <row r="12498" spans="1:13" hidden="1" x14ac:dyDescent="0.25">
      <c r="A12498" s="128"/>
      <c r="B12498" s="2"/>
      <c r="C12498" s="139" t="s">
        <v>13589</v>
      </c>
      <c r="D12498" s="124" t="s">
        <v>13590</v>
      </c>
      <c r="E12498" s="118" t="s">
        <v>48</v>
      </c>
      <c r="F12498" s="124" t="s">
        <v>35249</v>
      </c>
      <c r="G12498" s="118" t="s">
        <v>34659</v>
      </c>
      <c r="H12498" s="137">
        <v>41631</v>
      </c>
      <c r="I12498" s="119">
        <v>306.76</v>
      </c>
      <c r="J12498" s="129"/>
      <c r="K12498" s="129"/>
      <c r="L12498" s="129">
        <v>0</v>
      </c>
      <c r="M12498" s="134" t="s">
        <v>25573</v>
      </c>
    </row>
    <row r="12499" spans="1:13" hidden="1" x14ac:dyDescent="0.25">
      <c r="A12499" s="128"/>
      <c r="B12499" s="2"/>
      <c r="C12499" s="139" t="s">
        <v>13591</v>
      </c>
      <c r="D12499" s="124" t="s">
        <v>13592</v>
      </c>
      <c r="E12499" s="118" t="s">
        <v>48</v>
      </c>
      <c r="F12499" s="124" t="s">
        <v>35249</v>
      </c>
      <c r="G12499" s="118" t="s">
        <v>34659</v>
      </c>
      <c r="H12499" s="137"/>
      <c r="I12499" s="119"/>
      <c r="J12499" s="129"/>
      <c r="K12499" s="129"/>
      <c r="L12499" s="129">
        <v>0</v>
      </c>
      <c r="M12499" s="134" t="s">
        <v>25574</v>
      </c>
    </row>
    <row r="12500" spans="1:13" hidden="1" x14ac:dyDescent="0.25">
      <c r="A12500" s="128"/>
      <c r="B12500" s="2"/>
      <c r="C12500" s="139" t="s">
        <v>13593</v>
      </c>
      <c r="D12500" s="124" t="s">
        <v>13594</v>
      </c>
      <c r="E12500" s="118" t="s">
        <v>48</v>
      </c>
      <c r="F12500" s="124" t="s">
        <v>35249</v>
      </c>
      <c r="G12500" s="118" t="s">
        <v>34659</v>
      </c>
      <c r="H12500" s="137">
        <v>42031</v>
      </c>
      <c r="I12500" s="119">
        <v>35</v>
      </c>
      <c r="J12500" s="129"/>
      <c r="K12500" s="129"/>
      <c r="L12500" s="129">
        <v>0</v>
      </c>
      <c r="M12500" s="134" t="s">
        <v>25575</v>
      </c>
    </row>
    <row r="12501" spans="1:13" hidden="1" x14ac:dyDescent="0.25">
      <c r="A12501" s="128"/>
      <c r="B12501" s="2"/>
      <c r="C12501" s="139" t="s">
        <v>13595</v>
      </c>
      <c r="D12501" s="124" t="s">
        <v>13596</v>
      </c>
      <c r="E12501" s="118" t="s">
        <v>48</v>
      </c>
      <c r="F12501" s="124" t="s">
        <v>35249</v>
      </c>
      <c r="G12501" s="118" t="s">
        <v>34659</v>
      </c>
      <c r="H12501" s="137">
        <v>41843</v>
      </c>
      <c r="I12501" s="119">
        <v>11.59</v>
      </c>
      <c r="J12501" s="129"/>
      <c r="K12501" s="129"/>
      <c r="L12501" s="129">
        <v>0</v>
      </c>
      <c r="M12501" s="134" t="s">
        <v>25576</v>
      </c>
    </row>
    <row r="12502" spans="1:13" hidden="1" x14ac:dyDescent="0.25">
      <c r="A12502" s="128"/>
      <c r="B12502" s="2"/>
      <c r="C12502" s="139" t="s">
        <v>33016</v>
      </c>
      <c r="D12502" s="124" t="s">
        <v>33017</v>
      </c>
      <c r="E12502" s="118" t="s">
        <v>48</v>
      </c>
      <c r="F12502" s="124" t="s">
        <v>35249</v>
      </c>
      <c r="G12502" s="118" t="s">
        <v>34659</v>
      </c>
      <c r="H12502" s="137"/>
      <c r="I12502" s="119"/>
      <c r="J12502" s="129"/>
      <c r="K12502" s="129"/>
      <c r="L12502" s="129">
        <v>0</v>
      </c>
      <c r="M12502" s="134" t="s">
        <v>25577</v>
      </c>
    </row>
    <row r="12503" spans="1:13" hidden="1" x14ac:dyDescent="0.25">
      <c r="A12503" s="128"/>
      <c r="B12503" s="2"/>
      <c r="C12503" s="139" t="s">
        <v>13597</v>
      </c>
      <c r="D12503" s="124" t="s">
        <v>13598</v>
      </c>
      <c r="E12503" s="118" t="s">
        <v>48</v>
      </c>
      <c r="F12503" s="124" t="s">
        <v>35249</v>
      </c>
      <c r="G12503" s="118" t="s">
        <v>34659</v>
      </c>
      <c r="H12503" s="137">
        <v>41843</v>
      </c>
      <c r="I12503" s="119">
        <v>6.96</v>
      </c>
      <c r="J12503" s="129"/>
      <c r="K12503" s="129"/>
      <c r="L12503" s="129">
        <v>0</v>
      </c>
      <c r="M12503" s="134" t="s">
        <v>25578</v>
      </c>
    </row>
    <row r="12504" spans="1:13" hidden="1" x14ac:dyDescent="0.25">
      <c r="A12504" s="128"/>
      <c r="B12504" s="2"/>
      <c r="C12504" s="139" t="s">
        <v>13599</v>
      </c>
      <c r="D12504" s="124" t="s">
        <v>13600</v>
      </c>
      <c r="E12504" s="118" t="s">
        <v>48</v>
      </c>
      <c r="F12504" s="124" t="s">
        <v>35249</v>
      </c>
      <c r="G12504" s="118" t="s">
        <v>34659</v>
      </c>
      <c r="H12504" s="137">
        <v>41670</v>
      </c>
      <c r="I12504" s="119">
        <v>21.6</v>
      </c>
      <c r="J12504" s="129"/>
      <c r="K12504" s="129"/>
      <c r="L12504" s="129">
        <v>0</v>
      </c>
      <c r="M12504" s="134" t="s">
        <v>30595</v>
      </c>
    </row>
    <row r="12505" spans="1:13" hidden="1" x14ac:dyDescent="0.25">
      <c r="A12505" s="128"/>
      <c r="B12505" s="2"/>
      <c r="C12505" s="139" t="s">
        <v>13601</v>
      </c>
      <c r="D12505" s="124" t="s">
        <v>13602</v>
      </c>
      <c r="E12505" s="118" t="s">
        <v>48</v>
      </c>
      <c r="F12505" s="124" t="s">
        <v>35249</v>
      </c>
      <c r="G12505" s="118" t="s">
        <v>34659</v>
      </c>
      <c r="H12505" s="137">
        <v>41670</v>
      </c>
      <c r="I12505" s="119">
        <v>96</v>
      </c>
      <c r="J12505" s="129"/>
      <c r="K12505" s="129"/>
      <c r="L12505" s="129">
        <v>0</v>
      </c>
      <c r="M12505" s="134" t="s">
        <v>25579</v>
      </c>
    </row>
    <row r="12506" spans="1:13" hidden="1" x14ac:dyDescent="0.25">
      <c r="A12506" s="128"/>
      <c r="B12506" s="2"/>
      <c r="C12506" s="139" t="s">
        <v>13603</v>
      </c>
      <c r="D12506" s="124" t="s">
        <v>13604</v>
      </c>
      <c r="E12506" s="118" t="s">
        <v>48</v>
      </c>
      <c r="F12506" s="124" t="s">
        <v>35249</v>
      </c>
      <c r="G12506" s="118" t="s">
        <v>34659</v>
      </c>
      <c r="H12506" s="137"/>
      <c r="I12506" s="119"/>
      <c r="J12506" s="129"/>
      <c r="K12506" s="129"/>
      <c r="L12506" s="129">
        <v>0</v>
      </c>
      <c r="M12506" s="134" t="s">
        <v>25580</v>
      </c>
    </row>
    <row r="12507" spans="1:13" hidden="1" x14ac:dyDescent="0.25">
      <c r="A12507" s="128"/>
      <c r="B12507" s="2"/>
      <c r="C12507" s="139" t="s">
        <v>13605</v>
      </c>
      <c r="D12507" s="124" t="s">
        <v>13606</v>
      </c>
      <c r="E12507" s="118" t="s">
        <v>48</v>
      </c>
      <c r="F12507" s="124" t="s">
        <v>35249</v>
      </c>
      <c r="G12507" s="118" t="s">
        <v>34659</v>
      </c>
      <c r="H12507" s="137"/>
      <c r="I12507" s="119"/>
      <c r="J12507" s="129"/>
      <c r="K12507" s="129"/>
      <c r="L12507" s="129">
        <v>0</v>
      </c>
      <c r="M12507" s="134" t="s">
        <v>25581</v>
      </c>
    </row>
    <row r="12508" spans="1:13" hidden="1" x14ac:dyDescent="0.25">
      <c r="A12508" s="128"/>
      <c r="B12508" s="2"/>
      <c r="C12508" s="139" t="s">
        <v>13607</v>
      </c>
      <c r="D12508" s="124" t="s">
        <v>13608</v>
      </c>
      <c r="E12508" s="118" t="s">
        <v>48</v>
      </c>
      <c r="F12508" s="124" t="s">
        <v>35249</v>
      </c>
      <c r="G12508" s="118" t="s">
        <v>34659</v>
      </c>
      <c r="H12508" s="137"/>
      <c r="I12508" s="119"/>
      <c r="J12508" s="129"/>
      <c r="K12508" s="129"/>
      <c r="L12508" s="129">
        <v>0</v>
      </c>
      <c r="M12508" s="134" t="s">
        <v>25582</v>
      </c>
    </row>
    <row r="12509" spans="1:13" hidden="1" x14ac:dyDescent="0.25">
      <c r="A12509" s="128"/>
      <c r="B12509" s="2"/>
      <c r="C12509" s="139" t="s">
        <v>13609</v>
      </c>
      <c r="D12509" s="124" t="s">
        <v>13610</v>
      </c>
      <c r="E12509" s="118" t="s">
        <v>48</v>
      </c>
      <c r="F12509" s="124" t="s">
        <v>35249</v>
      </c>
      <c r="G12509" s="118" t="s">
        <v>34659</v>
      </c>
      <c r="H12509" s="137">
        <v>41465</v>
      </c>
      <c r="I12509" s="119">
        <v>180.95</v>
      </c>
      <c r="J12509" s="129"/>
      <c r="K12509" s="129"/>
      <c r="L12509" s="129">
        <v>0</v>
      </c>
      <c r="M12509" s="134" t="s">
        <v>27934</v>
      </c>
    </row>
    <row r="12510" spans="1:13" hidden="1" x14ac:dyDescent="0.25">
      <c r="A12510" s="128"/>
      <c r="B12510" s="2"/>
      <c r="C12510" s="139" t="s">
        <v>13611</v>
      </c>
      <c r="D12510" s="124" t="s">
        <v>13612</v>
      </c>
      <c r="E12510" s="118" t="s">
        <v>48</v>
      </c>
      <c r="F12510" s="124" t="s">
        <v>35249</v>
      </c>
      <c r="G12510" s="118" t="s">
        <v>34659</v>
      </c>
      <c r="H12510" s="137">
        <v>42093</v>
      </c>
      <c r="I12510" s="119">
        <v>387</v>
      </c>
      <c r="J12510" s="129"/>
      <c r="K12510" s="129"/>
      <c r="L12510" s="129">
        <v>0</v>
      </c>
      <c r="M12510" s="134" t="s">
        <v>31688</v>
      </c>
    </row>
    <row r="12511" spans="1:13" hidden="1" x14ac:dyDescent="0.25">
      <c r="A12511" s="128"/>
      <c r="B12511" s="2"/>
      <c r="C12511" s="139" t="s">
        <v>13613</v>
      </c>
      <c r="D12511" s="124" t="s">
        <v>13614</v>
      </c>
      <c r="E12511" s="118" t="s">
        <v>48</v>
      </c>
      <c r="F12511" s="124" t="s">
        <v>35249</v>
      </c>
      <c r="G12511" s="118" t="s">
        <v>34659</v>
      </c>
      <c r="H12511" s="137">
        <v>41843</v>
      </c>
      <c r="I12511" s="119">
        <v>46.1</v>
      </c>
      <c r="J12511" s="129"/>
      <c r="K12511" s="129"/>
      <c r="L12511" s="129">
        <v>0</v>
      </c>
      <c r="M12511" s="134" t="s">
        <v>25583</v>
      </c>
    </row>
    <row r="12512" spans="1:13" hidden="1" x14ac:dyDescent="0.25">
      <c r="A12512" s="128"/>
      <c r="B12512" s="2"/>
      <c r="C12512" s="139" t="s">
        <v>13615</v>
      </c>
      <c r="D12512" s="124" t="s">
        <v>13616</v>
      </c>
      <c r="E12512" s="118" t="s">
        <v>48</v>
      </c>
      <c r="F12512" s="124" t="s">
        <v>35249</v>
      </c>
      <c r="G12512" s="118" t="s">
        <v>34659</v>
      </c>
      <c r="H12512" s="137"/>
      <c r="I12512" s="119"/>
      <c r="J12512" s="129"/>
      <c r="K12512" s="129"/>
      <c r="L12512" s="129">
        <v>0</v>
      </c>
      <c r="M12512" s="134" t="s">
        <v>25584</v>
      </c>
    </row>
    <row r="12513" spans="1:13" hidden="1" x14ac:dyDescent="0.25">
      <c r="A12513" s="128"/>
      <c r="B12513" s="2"/>
      <c r="C12513" s="139" t="s">
        <v>13617</v>
      </c>
      <c r="D12513" s="124" t="s">
        <v>13618</v>
      </c>
      <c r="E12513" s="118" t="s">
        <v>48</v>
      </c>
      <c r="F12513" s="124" t="s">
        <v>35249</v>
      </c>
      <c r="G12513" s="118" t="s">
        <v>34659</v>
      </c>
      <c r="H12513" s="137">
        <v>42031</v>
      </c>
      <c r="I12513" s="119">
        <v>134</v>
      </c>
      <c r="J12513" s="129"/>
      <c r="K12513" s="129"/>
      <c r="L12513" s="129">
        <v>0</v>
      </c>
      <c r="M12513" s="134" t="s">
        <v>25585</v>
      </c>
    </row>
    <row r="12514" spans="1:13" hidden="1" x14ac:dyDescent="0.25">
      <c r="A12514" s="128"/>
      <c r="B12514" s="2"/>
      <c r="C12514" s="139" t="s">
        <v>13619</v>
      </c>
      <c r="D12514" s="124" t="s">
        <v>13620</v>
      </c>
      <c r="E12514" s="118" t="s">
        <v>48</v>
      </c>
      <c r="F12514" s="124" t="s">
        <v>35249</v>
      </c>
      <c r="G12514" s="118" t="s">
        <v>34659</v>
      </c>
      <c r="H12514" s="137">
        <v>41864</v>
      </c>
      <c r="I12514" s="119">
        <v>16.8</v>
      </c>
      <c r="J12514" s="129"/>
      <c r="K12514" s="129"/>
      <c r="L12514" s="129">
        <v>0</v>
      </c>
      <c r="M12514" s="134" t="s">
        <v>32977</v>
      </c>
    </row>
    <row r="12515" spans="1:13" hidden="1" x14ac:dyDescent="0.25">
      <c r="A12515" s="128"/>
      <c r="B12515" s="2"/>
      <c r="C12515" s="139" t="s">
        <v>13621</v>
      </c>
      <c r="D12515" s="124" t="s">
        <v>13622</v>
      </c>
      <c r="E12515" s="118" t="s">
        <v>48</v>
      </c>
      <c r="F12515" s="124" t="s">
        <v>35249</v>
      </c>
      <c r="G12515" s="118" t="s">
        <v>34659</v>
      </c>
      <c r="H12515" s="137">
        <v>41421</v>
      </c>
      <c r="I12515" s="119">
        <v>2.04</v>
      </c>
      <c r="J12515" s="129"/>
      <c r="K12515" s="129"/>
      <c r="L12515" s="129">
        <v>0</v>
      </c>
      <c r="M12515" s="134" t="s">
        <v>25586</v>
      </c>
    </row>
    <row r="12516" spans="1:13" hidden="1" x14ac:dyDescent="0.25">
      <c r="A12516" s="128"/>
      <c r="B12516" s="2"/>
      <c r="C12516" s="139" t="s">
        <v>13623</v>
      </c>
      <c r="D12516" s="124" t="s">
        <v>13624</v>
      </c>
      <c r="E12516" s="118" t="s">
        <v>48</v>
      </c>
      <c r="F12516" s="124" t="s">
        <v>35249</v>
      </c>
      <c r="G12516" s="118" t="s">
        <v>34659</v>
      </c>
      <c r="H12516" s="137">
        <v>41744</v>
      </c>
      <c r="I12516" s="119">
        <v>7</v>
      </c>
      <c r="J12516" s="129"/>
      <c r="K12516" s="129"/>
      <c r="L12516" s="129">
        <v>0</v>
      </c>
      <c r="M12516" s="134" t="s">
        <v>25587</v>
      </c>
    </row>
    <row r="12517" spans="1:13" hidden="1" x14ac:dyDescent="0.25">
      <c r="A12517" s="128"/>
      <c r="B12517" s="2"/>
      <c r="C12517" s="139" t="s">
        <v>13625</v>
      </c>
      <c r="D12517" s="124" t="s">
        <v>13626</v>
      </c>
      <c r="E12517" s="118" t="s">
        <v>48</v>
      </c>
      <c r="F12517" s="124" t="s">
        <v>35249</v>
      </c>
      <c r="G12517" s="118" t="s">
        <v>34659</v>
      </c>
      <c r="H12517" s="137">
        <v>41421</v>
      </c>
      <c r="I12517" s="119">
        <v>10.02</v>
      </c>
      <c r="J12517" s="129"/>
      <c r="K12517" s="129"/>
      <c r="L12517" s="129">
        <v>0</v>
      </c>
      <c r="M12517" s="134" t="s">
        <v>31700</v>
      </c>
    </row>
    <row r="12518" spans="1:13" hidden="1" x14ac:dyDescent="0.25">
      <c r="A12518" s="128"/>
      <c r="B12518" s="2"/>
      <c r="C12518" s="139" t="s">
        <v>13627</v>
      </c>
      <c r="D12518" s="124" t="s">
        <v>13628</v>
      </c>
      <c r="E12518" s="118" t="s">
        <v>48</v>
      </c>
      <c r="F12518" s="124" t="s">
        <v>35249</v>
      </c>
      <c r="G12518" s="118" t="s">
        <v>34659</v>
      </c>
      <c r="H12518" s="137">
        <v>41421</v>
      </c>
      <c r="I12518" s="119">
        <v>6.72</v>
      </c>
      <c r="J12518" s="129"/>
      <c r="K12518" s="129"/>
      <c r="L12518" s="129">
        <v>0</v>
      </c>
      <c r="M12518" s="134" t="s">
        <v>25588</v>
      </c>
    </row>
    <row r="12519" spans="1:13" hidden="1" x14ac:dyDescent="0.25">
      <c r="A12519" s="128"/>
      <c r="B12519" s="2"/>
      <c r="C12519" s="139" t="s">
        <v>13629</v>
      </c>
      <c r="D12519" s="124" t="s">
        <v>13630</v>
      </c>
      <c r="E12519" s="118" t="s">
        <v>48</v>
      </c>
      <c r="F12519" s="124" t="s">
        <v>35249</v>
      </c>
      <c r="G12519" s="118" t="s">
        <v>34659</v>
      </c>
      <c r="H12519" s="137">
        <v>41843</v>
      </c>
      <c r="I12519" s="119">
        <v>53.24</v>
      </c>
      <c r="J12519" s="129"/>
      <c r="K12519" s="129"/>
      <c r="L12519" s="129">
        <v>0</v>
      </c>
      <c r="M12519" s="134" t="s">
        <v>25589</v>
      </c>
    </row>
    <row r="12520" spans="1:13" hidden="1" x14ac:dyDescent="0.25">
      <c r="A12520" s="128"/>
      <c r="B12520" s="2"/>
      <c r="C12520" s="139" t="s">
        <v>29340</v>
      </c>
      <c r="D12520" s="124" t="s">
        <v>29341</v>
      </c>
      <c r="E12520" s="118" t="s">
        <v>48</v>
      </c>
      <c r="F12520" s="124" t="s">
        <v>35249</v>
      </c>
      <c r="G12520" s="118" t="s">
        <v>34659</v>
      </c>
      <c r="H12520" s="137"/>
      <c r="I12520" s="119"/>
      <c r="J12520" s="129"/>
      <c r="K12520" s="129"/>
      <c r="L12520" s="129">
        <v>0</v>
      </c>
      <c r="M12520" s="134" t="s">
        <v>25590</v>
      </c>
    </row>
    <row r="12521" spans="1:13" hidden="1" x14ac:dyDescent="0.25">
      <c r="A12521" s="128"/>
      <c r="B12521" s="2"/>
      <c r="C12521" s="139" t="s">
        <v>28608</v>
      </c>
      <c r="D12521" s="124" t="s">
        <v>28609</v>
      </c>
      <c r="E12521" s="118" t="s">
        <v>48</v>
      </c>
      <c r="F12521" s="124" t="s">
        <v>35249</v>
      </c>
      <c r="G12521" s="118" t="s">
        <v>34659</v>
      </c>
      <c r="H12521" s="137"/>
      <c r="I12521" s="119"/>
      <c r="J12521" s="129"/>
      <c r="K12521" s="129"/>
      <c r="L12521" s="129">
        <v>0</v>
      </c>
      <c r="M12521" s="134" t="s">
        <v>25591</v>
      </c>
    </row>
    <row r="12522" spans="1:13" hidden="1" x14ac:dyDescent="0.25">
      <c r="A12522" s="128"/>
      <c r="B12522" s="2"/>
      <c r="C12522" s="139" t="s">
        <v>13631</v>
      </c>
      <c r="D12522" s="124" t="s">
        <v>13632</v>
      </c>
      <c r="E12522" s="118" t="s">
        <v>48</v>
      </c>
      <c r="F12522" s="124" t="s">
        <v>35249</v>
      </c>
      <c r="G12522" s="118" t="s">
        <v>2</v>
      </c>
      <c r="H12522" s="137">
        <v>44909</v>
      </c>
      <c r="I12522" s="119">
        <v>16686.77</v>
      </c>
      <c r="J12522" s="129"/>
      <c r="K12522" s="129"/>
      <c r="L12522" s="129">
        <v>0</v>
      </c>
      <c r="M12522" s="134" t="s">
        <v>31928</v>
      </c>
    </row>
    <row r="12523" spans="1:13" hidden="1" x14ac:dyDescent="0.25">
      <c r="A12523" s="128"/>
      <c r="B12523" s="2"/>
      <c r="C12523" s="139" t="s">
        <v>13633</v>
      </c>
      <c r="D12523" s="124" t="s">
        <v>13634</v>
      </c>
      <c r="E12523" s="118" t="s">
        <v>48</v>
      </c>
      <c r="F12523" s="124" t="s">
        <v>35249</v>
      </c>
      <c r="G12523" s="118" t="s">
        <v>2</v>
      </c>
      <c r="H12523" s="137">
        <v>43220</v>
      </c>
      <c r="I12523" s="119">
        <v>9100</v>
      </c>
      <c r="J12523" s="129"/>
      <c r="K12523" s="129"/>
      <c r="L12523" s="129">
        <v>0</v>
      </c>
      <c r="M12523" s="134" t="s">
        <v>25592</v>
      </c>
    </row>
    <row r="12524" spans="1:13" hidden="1" x14ac:dyDescent="0.25">
      <c r="A12524" s="128"/>
      <c r="B12524" s="2"/>
      <c r="C12524" s="139" t="s">
        <v>13635</v>
      </c>
      <c r="D12524" s="124" t="s">
        <v>13636</v>
      </c>
      <c r="E12524" s="118" t="s">
        <v>48</v>
      </c>
      <c r="F12524" s="124" t="s">
        <v>35249</v>
      </c>
      <c r="G12524" s="118" t="s">
        <v>2</v>
      </c>
      <c r="H12524" s="137">
        <v>40729</v>
      </c>
      <c r="I12524" s="119">
        <v>15.5</v>
      </c>
      <c r="J12524" s="129"/>
      <c r="K12524" s="129"/>
      <c r="L12524" s="129">
        <v>0</v>
      </c>
      <c r="M12524" s="134" t="s">
        <v>25593</v>
      </c>
    </row>
    <row r="12525" spans="1:13" hidden="1" x14ac:dyDescent="0.25">
      <c r="A12525" s="128"/>
      <c r="B12525" s="2"/>
      <c r="C12525" s="139" t="s">
        <v>13637</v>
      </c>
      <c r="D12525" s="124" t="s">
        <v>13638</v>
      </c>
      <c r="E12525" s="118" t="s">
        <v>48</v>
      </c>
      <c r="F12525" s="124" t="s">
        <v>35249</v>
      </c>
      <c r="G12525" s="118" t="s">
        <v>34659</v>
      </c>
      <c r="H12525" s="137"/>
      <c r="I12525" s="119"/>
      <c r="J12525" s="129"/>
      <c r="K12525" s="129"/>
      <c r="L12525" s="129">
        <v>0</v>
      </c>
      <c r="M12525" s="134" t="s">
        <v>25594</v>
      </c>
    </row>
    <row r="12526" spans="1:13" hidden="1" x14ac:dyDescent="0.25">
      <c r="A12526" s="128"/>
      <c r="B12526" s="2"/>
      <c r="C12526" s="139" t="s">
        <v>31959</v>
      </c>
      <c r="D12526" s="124" t="s">
        <v>31960</v>
      </c>
      <c r="E12526" s="118" t="s">
        <v>48</v>
      </c>
      <c r="F12526" s="124" t="s">
        <v>35249</v>
      </c>
      <c r="G12526" s="118" t="s">
        <v>34659</v>
      </c>
      <c r="H12526" s="137"/>
      <c r="I12526" s="119"/>
      <c r="J12526" s="129"/>
      <c r="K12526" s="129"/>
      <c r="L12526" s="129">
        <v>0</v>
      </c>
      <c r="M12526" s="134" t="s">
        <v>25595</v>
      </c>
    </row>
    <row r="12527" spans="1:13" hidden="1" x14ac:dyDescent="0.25">
      <c r="A12527" s="128"/>
      <c r="B12527" s="2"/>
      <c r="C12527" s="139" t="s">
        <v>13639</v>
      </c>
      <c r="D12527" s="124" t="s">
        <v>13640</v>
      </c>
      <c r="E12527" s="118" t="s">
        <v>48</v>
      </c>
      <c r="F12527" s="124" t="s">
        <v>35249</v>
      </c>
      <c r="G12527" s="118" t="s">
        <v>34659</v>
      </c>
      <c r="H12527" s="137">
        <v>41428</v>
      </c>
      <c r="I12527" s="119">
        <v>58.43</v>
      </c>
      <c r="J12527" s="129"/>
      <c r="K12527" s="129"/>
      <c r="L12527" s="129">
        <v>0</v>
      </c>
      <c r="M12527" s="134" t="s">
        <v>25596</v>
      </c>
    </row>
    <row r="12528" spans="1:13" hidden="1" x14ac:dyDescent="0.25">
      <c r="A12528" s="128"/>
      <c r="B12528" s="2"/>
      <c r="C12528" s="139" t="s">
        <v>13641</v>
      </c>
      <c r="D12528" s="124" t="s">
        <v>13642</v>
      </c>
      <c r="E12528" s="118" t="s">
        <v>48</v>
      </c>
      <c r="F12528" s="124" t="s">
        <v>35249</v>
      </c>
      <c r="G12528" s="118" t="s">
        <v>2</v>
      </c>
      <c r="H12528" s="137">
        <v>41199</v>
      </c>
      <c r="I12528" s="119">
        <v>5.58</v>
      </c>
      <c r="J12528" s="129"/>
      <c r="K12528" s="129"/>
      <c r="L12528" s="129">
        <v>0</v>
      </c>
      <c r="M12528" s="134" t="s">
        <v>25597</v>
      </c>
    </row>
    <row r="12529" spans="1:13" hidden="1" x14ac:dyDescent="0.25">
      <c r="A12529" s="128"/>
      <c r="B12529" s="2"/>
      <c r="C12529" s="139" t="s">
        <v>13643</v>
      </c>
      <c r="D12529" s="124" t="s">
        <v>13644</v>
      </c>
      <c r="E12529" s="118" t="s">
        <v>48</v>
      </c>
      <c r="F12529" s="124" t="s">
        <v>35249</v>
      </c>
      <c r="G12529" s="118" t="s">
        <v>2</v>
      </c>
      <c r="H12529" s="137">
        <v>42067</v>
      </c>
      <c r="I12529" s="119">
        <v>3</v>
      </c>
      <c r="J12529" s="129"/>
      <c r="K12529" s="129"/>
      <c r="L12529" s="129">
        <v>0</v>
      </c>
      <c r="M12529" s="134" t="s">
        <v>25598</v>
      </c>
    </row>
    <row r="12530" spans="1:13" hidden="1" x14ac:dyDescent="0.25">
      <c r="A12530" s="128"/>
      <c r="B12530" s="2"/>
      <c r="C12530" s="139" t="s">
        <v>13645</v>
      </c>
      <c r="D12530" s="124" t="s">
        <v>13646</v>
      </c>
      <c r="E12530" s="118" t="s">
        <v>48</v>
      </c>
      <c r="F12530" s="124" t="s">
        <v>35249</v>
      </c>
      <c r="G12530" s="118" t="s">
        <v>2</v>
      </c>
      <c r="H12530" s="137">
        <v>44508</v>
      </c>
      <c r="I12530" s="119">
        <v>6.1</v>
      </c>
      <c r="J12530" s="129"/>
      <c r="K12530" s="129"/>
      <c r="L12530" s="129">
        <v>0</v>
      </c>
      <c r="M12530" s="134" t="s">
        <v>34953</v>
      </c>
    </row>
    <row r="12531" spans="1:13" hidden="1" x14ac:dyDescent="0.25">
      <c r="A12531" s="128"/>
      <c r="B12531" s="2"/>
      <c r="C12531" s="139" t="s">
        <v>33646</v>
      </c>
      <c r="D12531" s="124" t="s">
        <v>33647</v>
      </c>
      <c r="E12531" s="118" t="s">
        <v>48</v>
      </c>
      <c r="F12531" s="124" t="s">
        <v>35249</v>
      </c>
      <c r="G12531" s="118" t="s">
        <v>2</v>
      </c>
      <c r="H12531" s="137"/>
      <c r="I12531" s="119"/>
      <c r="J12531" s="129"/>
      <c r="K12531" s="129"/>
      <c r="L12531" s="129">
        <v>0</v>
      </c>
      <c r="M12531" s="134" t="s">
        <v>35137</v>
      </c>
    </row>
    <row r="12532" spans="1:13" hidden="1" x14ac:dyDescent="0.25">
      <c r="A12532" s="128"/>
      <c r="B12532" s="2"/>
      <c r="C12532" s="139" t="s">
        <v>30520</v>
      </c>
      <c r="D12532" s="124" t="s">
        <v>30521</v>
      </c>
      <c r="E12532" s="118" t="s">
        <v>48</v>
      </c>
      <c r="F12532" s="124" t="s">
        <v>35249</v>
      </c>
      <c r="G12532" s="118" t="s">
        <v>2</v>
      </c>
      <c r="H12532" s="137"/>
      <c r="I12532" s="119"/>
      <c r="J12532" s="129"/>
      <c r="K12532" s="129"/>
      <c r="L12532" s="129">
        <v>0</v>
      </c>
      <c r="M12532" s="134" t="s">
        <v>25599</v>
      </c>
    </row>
    <row r="12533" spans="1:13" hidden="1" x14ac:dyDescent="0.25">
      <c r="A12533" s="128"/>
      <c r="B12533" s="2"/>
      <c r="C12533" s="139" t="s">
        <v>29408</v>
      </c>
      <c r="D12533" s="124" t="s">
        <v>29409</v>
      </c>
      <c r="E12533" s="118" t="s">
        <v>48</v>
      </c>
      <c r="F12533" s="124" t="s">
        <v>35249</v>
      </c>
      <c r="G12533" s="118" t="s">
        <v>2</v>
      </c>
      <c r="H12533" s="137">
        <v>45546</v>
      </c>
      <c r="I12533" s="119">
        <v>5.05</v>
      </c>
      <c r="J12533" s="129"/>
      <c r="K12533" s="129"/>
      <c r="L12533" s="129">
        <v>0</v>
      </c>
      <c r="M12533" s="134" t="s">
        <v>25600</v>
      </c>
    </row>
    <row r="12534" spans="1:13" hidden="1" x14ac:dyDescent="0.25">
      <c r="A12534" s="128"/>
      <c r="B12534" s="2"/>
      <c r="C12534" s="139" t="s">
        <v>34386</v>
      </c>
      <c r="D12534" s="124" t="s">
        <v>34387</v>
      </c>
      <c r="E12534" s="118" t="s">
        <v>48</v>
      </c>
      <c r="F12534" s="124" t="s">
        <v>35249</v>
      </c>
      <c r="G12534" s="118" t="s">
        <v>2</v>
      </c>
      <c r="H12534" s="137">
        <v>45813</v>
      </c>
      <c r="I12534" s="119">
        <v>3.5</v>
      </c>
      <c r="J12534" s="129"/>
      <c r="K12534" s="129"/>
      <c r="L12534" s="129">
        <v>0</v>
      </c>
      <c r="M12534" s="134" t="s">
        <v>25601</v>
      </c>
    </row>
    <row r="12535" spans="1:13" hidden="1" x14ac:dyDescent="0.25">
      <c r="A12535" s="128"/>
      <c r="B12535" s="2"/>
      <c r="C12535" s="139" t="s">
        <v>13647</v>
      </c>
      <c r="D12535" s="124" t="s">
        <v>13648</v>
      </c>
      <c r="E12535" s="118" t="s">
        <v>48</v>
      </c>
      <c r="F12535" s="124" t="s">
        <v>35249</v>
      </c>
      <c r="G12535" s="118" t="s">
        <v>2</v>
      </c>
      <c r="H12535" s="137">
        <v>40290</v>
      </c>
      <c r="I12535" s="119">
        <v>2.1</v>
      </c>
      <c r="J12535" s="129"/>
      <c r="K12535" s="129"/>
      <c r="L12535" s="129">
        <v>0</v>
      </c>
      <c r="M12535" s="134" t="s">
        <v>25602</v>
      </c>
    </row>
    <row r="12536" spans="1:13" hidden="1" x14ac:dyDescent="0.25">
      <c r="A12536" s="128"/>
      <c r="B12536" s="2"/>
      <c r="C12536" s="139" t="s">
        <v>13649</v>
      </c>
      <c r="D12536" s="124" t="s">
        <v>13650</v>
      </c>
      <c r="E12536" s="118" t="s">
        <v>48</v>
      </c>
      <c r="F12536" s="124" t="s">
        <v>35249</v>
      </c>
      <c r="G12536" s="118" t="s">
        <v>2</v>
      </c>
      <c r="H12536" s="137">
        <v>41792</v>
      </c>
      <c r="I12536" s="119">
        <v>20</v>
      </c>
      <c r="J12536" s="129"/>
      <c r="K12536" s="129"/>
      <c r="L12536" s="129">
        <v>0</v>
      </c>
      <c r="M12536" s="134" t="s">
        <v>25603</v>
      </c>
    </row>
    <row r="12537" spans="1:13" hidden="1" x14ac:dyDescent="0.25">
      <c r="A12537" s="128"/>
      <c r="B12537" s="2"/>
      <c r="C12537" s="139" t="s">
        <v>13651</v>
      </c>
      <c r="D12537" s="124" t="s">
        <v>13652</v>
      </c>
      <c r="E12537" s="118" t="s">
        <v>48</v>
      </c>
      <c r="F12537" s="124" t="s">
        <v>35249</v>
      </c>
      <c r="G12537" s="118" t="s">
        <v>2</v>
      </c>
      <c r="H12537" s="137">
        <v>41612</v>
      </c>
      <c r="I12537" s="119">
        <v>5.5</v>
      </c>
      <c r="J12537" s="129"/>
      <c r="K12537" s="129"/>
      <c r="L12537" s="129">
        <v>0</v>
      </c>
      <c r="M12537" s="134" t="s">
        <v>25604</v>
      </c>
    </row>
    <row r="12538" spans="1:13" hidden="1" x14ac:dyDescent="0.25">
      <c r="A12538" s="128"/>
      <c r="B12538" s="2"/>
      <c r="C12538" s="139" t="s">
        <v>31072</v>
      </c>
      <c r="D12538" s="124" t="s">
        <v>31073</v>
      </c>
      <c r="E12538" s="118" t="s">
        <v>48</v>
      </c>
      <c r="F12538" s="124" t="s">
        <v>35249</v>
      </c>
      <c r="G12538" s="118" t="s">
        <v>2</v>
      </c>
      <c r="H12538" s="137"/>
      <c r="I12538" s="119"/>
      <c r="J12538" s="129"/>
      <c r="K12538" s="129"/>
      <c r="L12538" s="129">
        <v>0</v>
      </c>
      <c r="M12538" s="134" t="s">
        <v>25605</v>
      </c>
    </row>
    <row r="12539" spans="1:13" hidden="1" x14ac:dyDescent="0.25">
      <c r="A12539" s="128"/>
      <c r="B12539" s="2"/>
      <c r="C12539" s="139" t="s">
        <v>13653</v>
      </c>
      <c r="D12539" s="124" t="s">
        <v>13654</v>
      </c>
      <c r="E12539" s="118" t="s">
        <v>48</v>
      </c>
      <c r="F12539" s="124" t="s">
        <v>35249</v>
      </c>
      <c r="G12539" s="118" t="s">
        <v>2</v>
      </c>
      <c r="H12539" s="137">
        <v>44834</v>
      </c>
      <c r="I12539" s="119">
        <v>0.9</v>
      </c>
      <c r="J12539" s="129"/>
      <c r="K12539" s="129"/>
      <c r="L12539" s="129">
        <v>0</v>
      </c>
      <c r="M12539" s="134" t="s">
        <v>30397</v>
      </c>
    </row>
    <row r="12540" spans="1:13" hidden="1" x14ac:dyDescent="0.25">
      <c r="A12540" s="128"/>
      <c r="B12540" s="2"/>
      <c r="C12540" s="139" t="s">
        <v>13655</v>
      </c>
      <c r="D12540" s="124" t="s">
        <v>13656</v>
      </c>
      <c r="E12540" s="118" t="s">
        <v>48</v>
      </c>
      <c r="F12540" s="124" t="s">
        <v>35249</v>
      </c>
      <c r="G12540" s="118" t="s">
        <v>2</v>
      </c>
      <c r="H12540" s="137">
        <v>45859</v>
      </c>
      <c r="I12540" s="119">
        <v>0.75</v>
      </c>
      <c r="J12540" s="129"/>
      <c r="K12540" s="129"/>
      <c r="L12540" s="129">
        <v>0</v>
      </c>
      <c r="M12540" s="134" t="s">
        <v>25606</v>
      </c>
    </row>
    <row r="12541" spans="1:13" hidden="1" x14ac:dyDescent="0.25">
      <c r="A12541" s="128"/>
      <c r="B12541" s="2"/>
      <c r="C12541" s="139" t="s">
        <v>13657</v>
      </c>
      <c r="D12541" s="124" t="s">
        <v>34970</v>
      </c>
      <c r="E12541" s="118" t="s">
        <v>48</v>
      </c>
      <c r="F12541" s="124" t="s">
        <v>35249</v>
      </c>
      <c r="G12541" s="118" t="s">
        <v>2</v>
      </c>
      <c r="H12541" s="137">
        <v>45797</v>
      </c>
      <c r="I12541" s="119">
        <v>1.07</v>
      </c>
      <c r="J12541" s="129"/>
      <c r="K12541" s="129"/>
      <c r="L12541" s="129">
        <v>0</v>
      </c>
      <c r="M12541" s="134" t="s">
        <v>25607</v>
      </c>
    </row>
    <row r="12542" spans="1:13" hidden="1" x14ac:dyDescent="0.25">
      <c r="A12542" s="128"/>
      <c r="B12542" s="2"/>
      <c r="C12542" s="139" t="s">
        <v>13658</v>
      </c>
      <c r="D12542" s="124" t="s">
        <v>13659</v>
      </c>
      <c r="E12542" s="118" t="s">
        <v>48</v>
      </c>
      <c r="F12542" s="124" t="s">
        <v>35249</v>
      </c>
      <c r="G12542" s="118" t="s">
        <v>2</v>
      </c>
      <c r="H12542" s="137">
        <v>44085</v>
      </c>
      <c r="I12542" s="119">
        <v>0.8</v>
      </c>
      <c r="J12542" s="129"/>
      <c r="K12542" s="129"/>
      <c r="L12542" s="129">
        <v>0</v>
      </c>
      <c r="M12542" s="134" t="s">
        <v>25608</v>
      </c>
    </row>
    <row r="12543" spans="1:13" hidden="1" x14ac:dyDescent="0.25">
      <c r="A12543" s="128"/>
      <c r="B12543" s="2"/>
      <c r="C12543" s="139" t="s">
        <v>42298</v>
      </c>
      <c r="D12543" s="124" t="s">
        <v>42299</v>
      </c>
      <c r="E12543" s="118" t="s">
        <v>48</v>
      </c>
      <c r="F12543" s="124" t="s">
        <v>35249</v>
      </c>
      <c r="G12543" s="118" t="s">
        <v>2</v>
      </c>
      <c r="H12543" s="137">
        <v>46064</v>
      </c>
      <c r="I12543" s="119">
        <v>22</v>
      </c>
      <c r="J12543" s="129"/>
      <c r="K12543" s="129"/>
      <c r="L12543" s="129">
        <v>0</v>
      </c>
      <c r="M12543" s="134" t="s">
        <v>25609</v>
      </c>
    </row>
    <row r="12544" spans="1:13" hidden="1" x14ac:dyDescent="0.25">
      <c r="A12544" s="128"/>
      <c r="B12544" s="2"/>
      <c r="C12544" s="139" t="s">
        <v>18903</v>
      </c>
      <c r="D12544" s="124" t="s">
        <v>18902</v>
      </c>
      <c r="E12544" s="118" t="s">
        <v>48</v>
      </c>
      <c r="F12544" s="124" t="s">
        <v>35249</v>
      </c>
      <c r="G12544" s="118" t="s">
        <v>34659</v>
      </c>
      <c r="H12544" s="137"/>
      <c r="I12544" s="119"/>
      <c r="J12544" s="129"/>
      <c r="K12544" s="129"/>
      <c r="L12544" s="129">
        <v>0</v>
      </c>
      <c r="M12544" s="134" t="s">
        <v>25610</v>
      </c>
    </row>
    <row r="12545" spans="1:13" hidden="1" x14ac:dyDescent="0.25">
      <c r="A12545" s="128"/>
      <c r="B12545" s="2"/>
      <c r="C12545" s="139" t="s">
        <v>13660</v>
      </c>
      <c r="D12545" s="124" t="s">
        <v>13661</v>
      </c>
      <c r="E12545" s="118" t="s">
        <v>48</v>
      </c>
      <c r="F12545" s="124" t="s">
        <v>35249</v>
      </c>
      <c r="G12545" s="118" t="s">
        <v>2</v>
      </c>
      <c r="H12545" s="137">
        <v>43887</v>
      </c>
      <c r="I12545" s="119">
        <v>1.95</v>
      </c>
      <c r="J12545" s="129"/>
      <c r="K12545" s="129"/>
      <c r="L12545" s="129">
        <v>0</v>
      </c>
      <c r="M12545" s="134" t="s">
        <v>25611</v>
      </c>
    </row>
    <row r="12546" spans="1:13" hidden="1" x14ac:dyDescent="0.25">
      <c r="A12546" s="128"/>
      <c r="B12546" s="2"/>
      <c r="C12546" s="139" t="s">
        <v>13662</v>
      </c>
      <c r="D12546" s="124" t="s">
        <v>13663</v>
      </c>
      <c r="E12546" s="118" t="s">
        <v>48</v>
      </c>
      <c r="F12546" s="124" t="s">
        <v>35249</v>
      </c>
      <c r="G12546" s="118" t="s">
        <v>34659</v>
      </c>
      <c r="H12546" s="137">
        <v>41291</v>
      </c>
      <c r="I12546" s="119">
        <v>59</v>
      </c>
      <c r="J12546" s="129"/>
      <c r="K12546" s="129"/>
      <c r="L12546" s="129">
        <v>0</v>
      </c>
      <c r="M12546" s="134" t="s">
        <v>25598</v>
      </c>
    </row>
    <row r="12547" spans="1:13" hidden="1" x14ac:dyDescent="0.25">
      <c r="A12547" s="128"/>
      <c r="B12547" s="2"/>
      <c r="C12547" s="139" t="s">
        <v>13664</v>
      </c>
      <c r="D12547" s="124" t="s">
        <v>13665</v>
      </c>
      <c r="E12547" s="118" t="s">
        <v>48</v>
      </c>
      <c r="F12547" s="124" t="s">
        <v>35249</v>
      </c>
      <c r="G12547" s="118" t="s">
        <v>34659</v>
      </c>
      <c r="H12547" s="137">
        <v>41548</v>
      </c>
      <c r="I12547" s="119">
        <v>962.06</v>
      </c>
      <c r="J12547" s="129"/>
      <c r="K12547" s="129"/>
      <c r="L12547" s="129">
        <v>0</v>
      </c>
      <c r="M12547" s="134" t="s">
        <v>25612</v>
      </c>
    </row>
    <row r="12548" spans="1:13" hidden="1" x14ac:dyDescent="0.25">
      <c r="A12548" s="128"/>
      <c r="B12548" s="2"/>
      <c r="C12548" s="139" t="s">
        <v>13666</v>
      </c>
      <c r="D12548" s="124" t="s">
        <v>13667</v>
      </c>
      <c r="E12548" s="118" t="s">
        <v>48</v>
      </c>
      <c r="F12548" s="124" t="s">
        <v>35249</v>
      </c>
      <c r="G12548" s="118" t="s">
        <v>34659</v>
      </c>
      <c r="H12548" s="137">
        <v>42269</v>
      </c>
      <c r="I12548" s="119">
        <v>900</v>
      </c>
      <c r="J12548" s="129"/>
      <c r="K12548" s="129"/>
      <c r="L12548" s="129">
        <v>0</v>
      </c>
      <c r="M12548" s="134" t="s">
        <v>25613</v>
      </c>
    </row>
    <row r="12549" spans="1:13" hidden="1" x14ac:dyDescent="0.25">
      <c r="A12549" s="128"/>
      <c r="B12549" s="2"/>
      <c r="C12549" s="139" t="s">
        <v>13668</v>
      </c>
      <c r="D12549" s="124" t="s">
        <v>13669</v>
      </c>
      <c r="E12549" s="118" t="s">
        <v>48</v>
      </c>
      <c r="F12549" s="124" t="s">
        <v>35249</v>
      </c>
      <c r="G12549" s="118" t="s">
        <v>34659</v>
      </c>
      <c r="H12549" s="137">
        <v>42234</v>
      </c>
      <c r="I12549" s="119">
        <v>910</v>
      </c>
      <c r="J12549" s="129"/>
      <c r="K12549" s="129"/>
      <c r="L12549" s="129">
        <v>0</v>
      </c>
      <c r="M12549" s="134" t="s">
        <v>25614</v>
      </c>
    </row>
    <row r="12550" spans="1:13" hidden="1" x14ac:dyDescent="0.25">
      <c r="A12550" s="128"/>
      <c r="B12550" s="2"/>
      <c r="C12550" s="139" t="s">
        <v>13670</v>
      </c>
      <c r="D12550" s="124" t="s">
        <v>13671</v>
      </c>
      <c r="E12550" s="118" t="s">
        <v>48</v>
      </c>
      <c r="F12550" s="124" t="s">
        <v>35249</v>
      </c>
      <c r="G12550" s="118" t="s">
        <v>34659</v>
      </c>
      <c r="H12550" s="137">
        <v>41422</v>
      </c>
      <c r="I12550" s="119">
        <v>326</v>
      </c>
      <c r="J12550" s="129"/>
      <c r="K12550" s="129"/>
      <c r="L12550" s="129">
        <v>0</v>
      </c>
      <c r="M12550" s="134" t="s">
        <v>25615</v>
      </c>
    </row>
    <row r="12551" spans="1:13" hidden="1" x14ac:dyDescent="0.25">
      <c r="A12551" s="128"/>
      <c r="B12551" s="2"/>
      <c r="C12551" s="139" t="s">
        <v>13672</v>
      </c>
      <c r="D12551" s="124" t="s">
        <v>13673</v>
      </c>
      <c r="E12551" s="118" t="s">
        <v>48</v>
      </c>
      <c r="F12551" s="124" t="s">
        <v>35249</v>
      </c>
      <c r="G12551" s="118" t="s">
        <v>34659</v>
      </c>
      <c r="H12551" s="137">
        <v>41450</v>
      </c>
      <c r="I12551" s="119">
        <v>16000</v>
      </c>
      <c r="J12551" s="129"/>
      <c r="K12551" s="129"/>
      <c r="L12551" s="129">
        <v>0</v>
      </c>
      <c r="M12551" s="134" t="s">
        <v>32326</v>
      </c>
    </row>
    <row r="12552" spans="1:13" hidden="1" x14ac:dyDescent="0.25">
      <c r="A12552" s="128"/>
      <c r="B12552" s="2"/>
      <c r="C12552" s="139" t="s">
        <v>13674</v>
      </c>
      <c r="D12552" s="124" t="s">
        <v>13675</v>
      </c>
      <c r="E12552" s="118" t="s">
        <v>48</v>
      </c>
      <c r="F12552" s="124" t="s">
        <v>35249</v>
      </c>
      <c r="G12552" s="118" t="s">
        <v>34659</v>
      </c>
      <c r="H12552" s="137">
        <v>41450</v>
      </c>
      <c r="I12552" s="119">
        <v>43500</v>
      </c>
      <c r="J12552" s="129"/>
      <c r="K12552" s="129"/>
      <c r="L12552" s="129">
        <v>0</v>
      </c>
      <c r="M12552" s="134" t="s">
        <v>25616</v>
      </c>
    </row>
    <row r="12553" spans="1:13" hidden="1" x14ac:dyDescent="0.25">
      <c r="A12553" s="128"/>
      <c r="B12553" s="2"/>
      <c r="C12553" s="139" t="s">
        <v>13676</v>
      </c>
      <c r="D12553" s="124" t="s">
        <v>13677</v>
      </c>
      <c r="E12553" s="118" t="s">
        <v>48</v>
      </c>
      <c r="F12553" s="124" t="s">
        <v>35249</v>
      </c>
      <c r="G12553" s="118" t="s">
        <v>34659</v>
      </c>
      <c r="H12553" s="137">
        <v>41318</v>
      </c>
      <c r="I12553" s="119">
        <v>17423</v>
      </c>
      <c r="J12553" s="129"/>
      <c r="K12553" s="129"/>
      <c r="L12553" s="129">
        <v>0</v>
      </c>
      <c r="M12553" s="134" t="s">
        <v>25617</v>
      </c>
    </row>
    <row r="12554" spans="1:13" hidden="1" x14ac:dyDescent="0.25">
      <c r="A12554" s="128"/>
      <c r="B12554" s="2"/>
      <c r="C12554" s="139" t="s">
        <v>35138</v>
      </c>
      <c r="D12554" s="124" t="s">
        <v>35139</v>
      </c>
      <c r="E12554" s="118" t="s">
        <v>48</v>
      </c>
      <c r="F12554" s="124" t="s">
        <v>35249</v>
      </c>
      <c r="G12554" s="118" t="s">
        <v>2</v>
      </c>
      <c r="H12554" s="137">
        <v>45433</v>
      </c>
      <c r="I12554" s="119">
        <v>1045.5899999999999</v>
      </c>
      <c r="J12554" s="129"/>
      <c r="K12554" s="129"/>
      <c r="L12554" s="129">
        <v>0</v>
      </c>
      <c r="M12554" s="134" t="s">
        <v>25618</v>
      </c>
    </row>
    <row r="12555" spans="1:13" hidden="1" x14ac:dyDescent="0.25">
      <c r="A12555" s="128"/>
      <c r="B12555" s="2"/>
      <c r="C12555" s="139" t="s">
        <v>13678</v>
      </c>
      <c r="D12555" s="124" t="s">
        <v>13679</v>
      </c>
      <c r="E12555" s="118" t="s">
        <v>48</v>
      </c>
      <c r="F12555" s="124" t="s">
        <v>35249</v>
      </c>
      <c r="G12555" s="118" t="s">
        <v>34659</v>
      </c>
      <c r="H12555" s="137">
        <v>41488</v>
      </c>
      <c r="I12555" s="119">
        <v>62</v>
      </c>
      <c r="J12555" s="129"/>
      <c r="K12555" s="129"/>
      <c r="L12555" s="129">
        <v>0</v>
      </c>
      <c r="M12555" s="134"/>
    </row>
    <row r="12556" spans="1:13" hidden="1" x14ac:dyDescent="0.25">
      <c r="A12556" s="128"/>
      <c r="B12556" s="2"/>
      <c r="C12556" s="139" t="s">
        <v>13680</v>
      </c>
      <c r="D12556" s="124" t="s">
        <v>13681</v>
      </c>
      <c r="E12556" s="118" t="s">
        <v>48</v>
      </c>
      <c r="F12556" s="124" t="s">
        <v>35249</v>
      </c>
      <c r="G12556" s="118" t="s">
        <v>34659</v>
      </c>
      <c r="H12556" s="137">
        <v>41976</v>
      </c>
      <c r="I12556" s="119">
        <v>66</v>
      </c>
      <c r="J12556" s="129"/>
      <c r="K12556" s="129"/>
      <c r="L12556" s="129">
        <v>0</v>
      </c>
      <c r="M12556" s="134"/>
    </row>
    <row r="12557" spans="1:13" hidden="1" x14ac:dyDescent="0.25">
      <c r="A12557" s="128"/>
      <c r="B12557" s="2"/>
      <c r="C12557" s="139" t="s">
        <v>13682</v>
      </c>
      <c r="D12557" s="124" t="s">
        <v>13683</v>
      </c>
      <c r="E12557" s="118" t="s">
        <v>48</v>
      </c>
      <c r="F12557" s="124" t="s">
        <v>35249</v>
      </c>
      <c r="G12557" s="118" t="s">
        <v>34659</v>
      </c>
      <c r="H12557" s="137">
        <v>41627</v>
      </c>
      <c r="I12557" s="119">
        <v>695.8</v>
      </c>
      <c r="J12557" s="129"/>
      <c r="K12557" s="129"/>
      <c r="L12557" s="129">
        <v>0</v>
      </c>
      <c r="M12557" s="134" t="s">
        <v>25619</v>
      </c>
    </row>
    <row r="12558" spans="1:13" hidden="1" x14ac:dyDescent="0.25">
      <c r="A12558" s="128"/>
      <c r="B12558" s="2"/>
      <c r="C12558" s="139" t="s">
        <v>13684</v>
      </c>
      <c r="D12558" s="124" t="s">
        <v>13685</v>
      </c>
      <c r="E12558" s="118" t="s">
        <v>48</v>
      </c>
      <c r="F12558" s="124" t="s">
        <v>35249</v>
      </c>
      <c r="G12558" s="118" t="s">
        <v>2</v>
      </c>
      <c r="H12558" s="137">
        <v>43866</v>
      </c>
      <c r="I12558" s="119">
        <v>210</v>
      </c>
      <c r="J12558" s="129"/>
      <c r="K12558" s="129"/>
      <c r="L12558" s="129">
        <v>0</v>
      </c>
      <c r="M12558" s="134" t="s">
        <v>25620</v>
      </c>
    </row>
    <row r="12559" spans="1:13" hidden="1" x14ac:dyDescent="0.25">
      <c r="A12559" s="128"/>
      <c r="B12559" s="2"/>
      <c r="C12559" s="139" t="s">
        <v>13686</v>
      </c>
      <c r="D12559" s="124" t="s">
        <v>13687</v>
      </c>
      <c r="E12559" s="118" t="s">
        <v>48</v>
      </c>
      <c r="F12559" s="124" t="s">
        <v>35249</v>
      </c>
      <c r="G12559" s="118" t="s">
        <v>34659</v>
      </c>
      <c r="H12559" s="137">
        <v>41628</v>
      </c>
      <c r="I12559" s="119">
        <v>205.8</v>
      </c>
      <c r="J12559" s="129"/>
      <c r="K12559" s="129"/>
      <c r="L12559" s="129">
        <v>0</v>
      </c>
      <c r="M12559" s="134" t="s">
        <v>25621</v>
      </c>
    </row>
    <row r="12560" spans="1:13" hidden="1" x14ac:dyDescent="0.25">
      <c r="A12560" s="128"/>
      <c r="B12560" s="2"/>
      <c r="C12560" s="139" t="s">
        <v>13688</v>
      </c>
      <c r="D12560" s="124" t="s">
        <v>13689</v>
      </c>
      <c r="E12560" s="118" t="s">
        <v>48</v>
      </c>
      <c r="F12560" s="124" t="s">
        <v>35249</v>
      </c>
      <c r="G12560" s="118" t="s">
        <v>34659</v>
      </c>
      <c r="H12560" s="137">
        <v>41439</v>
      </c>
      <c r="I12560" s="119">
        <v>1587</v>
      </c>
      <c r="J12560" s="129"/>
      <c r="K12560" s="129"/>
      <c r="L12560" s="129">
        <v>0</v>
      </c>
      <c r="M12560" s="134" t="s">
        <v>25622</v>
      </c>
    </row>
    <row r="12561" spans="1:13" hidden="1" x14ac:dyDescent="0.25">
      <c r="A12561" s="128"/>
      <c r="B12561" s="2"/>
      <c r="C12561" s="139" t="s">
        <v>13690</v>
      </c>
      <c r="D12561" s="124" t="s">
        <v>13691</v>
      </c>
      <c r="E12561" s="118" t="s">
        <v>48</v>
      </c>
      <c r="F12561" s="124" t="s">
        <v>35249</v>
      </c>
      <c r="G12561" s="118" t="s">
        <v>2</v>
      </c>
      <c r="H12561" s="137">
        <v>42443</v>
      </c>
      <c r="I12561" s="119">
        <v>4.66</v>
      </c>
      <c r="J12561" s="129"/>
      <c r="K12561" s="129"/>
      <c r="L12561" s="129">
        <v>0</v>
      </c>
      <c r="M12561" s="134" t="s">
        <v>25623</v>
      </c>
    </row>
    <row r="12562" spans="1:13" hidden="1" x14ac:dyDescent="0.25">
      <c r="A12562" s="128"/>
      <c r="B12562" s="2"/>
      <c r="C12562" s="139" t="s">
        <v>13692</v>
      </c>
      <c r="D12562" s="124" t="s">
        <v>13693</v>
      </c>
      <c r="E12562" s="118" t="s">
        <v>48</v>
      </c>
      <c r="F12562" s="124" t="s">
        <v>35249</v>
      </c>
      <c r="G12562" s="118" t="s">
        <v>2</v>
      </c>
      <c r="H12562" s="137">
        <v>42443</v>
      </c>
      <c r="I12562" s="119">
        <v>4.66</v>
      </c>
      <c r="J12562" s="129"/>
      <c r="K12562" s="129"/>
      <c r="L12562" s="129">
        <v>0</v>
      </c>
      <c r="M12562" s="134" t="s">
        <v>25624</v>
      </c>
    </row>
    <row r="12563" spans="1:13" hidden="1" x14ac:dyDescent="0.25">
      <c r="A12563" s="128"/>
      <c r="B12563" s="2"/>
      <c r="C12563" s="139" t="s">
        <v>13694</v>
      </c>
      <c r="D12563" s="124" t="s">
        <v>13695</v>
      </c>
      <c r="E12563" s="118" t="s">
        <v>48</v>
      </c>
      <c r="F12563" s="124" t="s">
        <v>35249</v>
      </c>
      <c r="G12563" s="118" t="s">
        <v>58</v>
      </c>
      <c r="H12563" s="137">
        <v>45510</v>
      </c>
      <c r="I12563" s="119">
        <v>175</v>
      </c>
      <c r="J12563" s="129"/>
      <c r="K12563" s="129"/>
      <c r="L12563" s="129">
        <v>0</v>
      </c>
      <c r="M12563" s="134"/>
    </row>
    <row r="12564" spans="1:13" hidden="1" x14ac:dyDescent="0.25">
      <c r="A12564" s="128"/>
      <c r="B12564" s="2"/>
      <c r="C12564" s="139" t="s">
        <v>13696</v>
      </c>
      <c r="D12564" s="124" t="s">
        <v>13697</v>
      </c>
      <c r="E12564" s="118" t="s">
        <v>48</v>
      </c>
      <c r="F12564" s="124" t="s">
        <v>35249</v>
      </c>
      <c r="G12564" s="118" t="s">
        <v>58</v>
      </c>
      <c r="H12564" s="137">
        <v>46045</v>
      </c>
      <c r="I12564" s="119">
        <v>187.93</v>
      </c>
      <c r="J12564" s="129"/>
      <c r="K12564" s="129"/>
      <c r="L12564" s="129">
        <v>0</v>
      </c>
      <c r="M12564" s="134"/>
    </row>
    <row r="12565" spans="1:13" hidden="1" x14ac:dyDescent="0.25">
      <c r="A12565" s="128"/>
      <c r="B12565" s="2"/>
      <c r="C12565" s="139" t="s">
        <v>13698</v>
      </c>
      <c r="D12565" s="124" t="s">
        <v>13699</v>
      </c>
      <c r="E12565" s="118" t="s">
        <v>48</v>
      </c>
      <c r="F12565" s="124" t="s">
        <v>35249</v>
      </c>
      <c r="G12565" s="118" t="s">
        <v>58</v>
      </c>
      <c r="H12565" s="137">
        <v>42066</v>
      </c>
      <c r="I12565" s="119">
        <v>94.4</v>
      </c>
      <c r="J12565" s="129"/>
      <c r="K12565" s="129"/>
      <c r="L12565" s="129">
        <v>0</v>
      </c>
      <c r="M12565" s="134"/>
    </row>
    <row r="12566" spans="1:13" hidden="1" x14ac:dyDescent="0.25">
      <c r="A12566" s="128"/>
      <c r="B12566" s="2"/>
      <c r="C12566" s="139" t="s">
        <v>13700</v>
      </c>
      <c r="D12566" s="124" t="s">
        <v>13701</v>
      </c>
      <c r="E12566" s="118" t="s">
        <v>48</v>
      </c>
      <c r="F12566" s="124" t="s">
        <v>35249</v>
      </c>
      <c r="G12566" s="118" t="s">
        <v>34659</v>
      </c>
      <c r="H12566" s="137">
        <v>41423</v>
      </c>
      <c r="I12566" s="119">
        <v>197.41</v>
      </c>
      <c r="J12566" s="129"/>
      <c r="K12566" s="129"/>
      <c r="L12566" s="129">
        <v>0</v>
      </c>
      <c r="M12566" s="134"/>
    </row>
    <row r="12567" spans="1:13" hidden="1" x14ac:dyDescent="0.25">
      <c r="A12567" s="128"/>
      <c r="B12567" s="2"/>
      <c r="C12567" s="139" t="s">
        <v>13702</v>
      </c>
      <c r="D12567" s="124" t="s">
        <v>13703</v>
      </c>
      <c r="E12567" s="118" t="s">
        <v>48</v>
      </c>
      <c r="F12567" s="124" t="s">
        <v>35249</v>
      </c>
      <c r="G12567" s="118" t="s">
        <v>34659</v>
      </c>
      <c r="H12567" s="137"/>
      <c r="I12567" s="119"/>
      <c r="J12567" s="129"/>
      <c r="K12567" s="129"/>
      <c r="L12567" s="129">
        <v>0</v>
      </c>
      <c r="M12567" s="134"/>
    </row>
    <row r="12568" spans="1:13" hidden="1" x14ac:dyDescent="0.25">
      <c r="A12568" s="128"/>
      <c r="B12568" s="2"/>
      <c r="C12568" s="139" t="s">
        <v>13704</v>
      </c>
      <c r="D12568" s="124" t="s">
        <v>13705</v>
      </c>
      <c r="E12568" s="118" t="s">
        <v>48</v>
      </c>
      <c r="F12568" s="124" t="s">
        <v>35249</v>
      </c>
      <c r="G12568" s="118" t="s">
        <v>34659</v>
      </c>
      <c r="H12568" s="137">
        <v>41880</v>
      </c>
      <c r="I12568" s="119">
        <v>145</v>
      </c>
      <c r="J12568" s="129"/>
      <c r="K12568" s="129"/>
      <c r="L12568" s="129">
        <v>0</v>
      </c>
      <c r="M12568" s="134"/>
    </row>
    <row r="12569" spans="1:13" hidden="1" x14ac:dyDescent="0.25">
      <c r="A12569" s="128"/>
      <c r="B12569" s="2"/>
      <c r="C12569" s="139" t="s">
        <v>13706</v>
      </c>
      <c r="D12569" s="124" t="s">
        <v>13707</v>
      </c>
      <c r="E12569" s="118" t="s">
        <v>48</v>
      </c>
      <c r="F12569" s="124" t="s">
        <v>35249</v>
      </c>
      <c r="G12569" s="118" t="s">
        <v>2</v>
      </c>
      <c r="H12569" s="137">
        <v>44425</v>
      </c>
      <c r="I12569" s="119">
        <v>0.68</v>
      </c>
      <c r="J12569" s="129"/>
      <c r="K12569" s="129"/>
      <c r="L12569" s="129">
        <v>0</v>
      </c>
      <c r="M12569" s="134"/>
    </row>
    <row r="12570" spans="1:13" hidden="1" x14ac:dyDescent="0.25">
      <c r="A12570" s="128"/>
      <c r="B12570" s="2"/>
      <c r="C12570" s="139" t="s">
        <v>13708</v>
      </c>
      <c r="D12570" s="124" t="s">
        <v>13709</v>
      </c>
      <c r="E12570" s="118" t="s">
        <v>48</v>
      </c>
      <c r="F12570" s="124" t="s">
        <v>35249</v>
      </c>
      <c r="G12570" s="118" t="s">
        <v>2</v>
      </c>
      <c r="H12570" s="137">
        <v>43628</v>
      </c>
      <c r="I12570" s="119">
        <v>1</v>
      </c>
      <c r="J12570" s="129"/>
      <c r="K12570" s="129"/>
      <c r="L12570" s="129">
        <v>0</v>
      </c>
      <c r="M12570" s="134"/>
    </row>
    <row r="12571" spans="1:13" hidden="1" x14ac:dyDescent="0.25">
      <c r="A12571" s="128"/>
      <c r="B12571" s="2"/>
      <c r="C12571" s="139" t="s">
        <v>13710</v>
      </c>
      <c r="D12571" s="124" t="s">
        <v>13711</v>
      </c>
      <c r="E12571" s="118" t="s">
        <v>48</v>
      </c>
      <c r="F12571" s="124" t="s">
        <v>35249</v>
      </c>
      <c r="G12571" s="118" t="s">
        <v>2</v>
      </c>
      <c r="H12571" s="137"/>
      <c r="I12571" s="119"/>
      <c r="J12571" s="129"/>
      <c r="K12571" s="129"/>
      <c r="L12571" s="129">
        <v>0</v>
      </c>
      <c r="M12571" s="134"/>
    </row>
    <row r="12572" spans="1:13" hidden="1" x14ac:dyDescent="0.25">
      <c r="A12572" s="128"/>
      <c r="B12572" s="2"/>
      <c r="C12572" s="139" t="s">
        <v>13712</v>
      </c>
      <c r="D12572" s="124" t="s">
        <v>13713</v>
      </c>
      <c r="E12572" s="118" t="s">
        <v>48</v>
      </c>
      <c r="F12572" s="124" t="s">
        <v>35249</v>
      </c>
      <c r="G12572" s="118" t="s">
        <v>2</v>
      </c>
      <c r="H12572" s="137">
        <v>40294</v>
      </c>
      <c r="I12572" s="119">
        <v>0.86</v>
      </c>
      <c r="J12572" s="129"/>
      <c r="K12572" s="129"/>
      <c r="L12572" s="129">
        <v>0</v>
      </c>
      <c r="M12572" s="134"/>
    </row>
    <row r="12573" spans="1:13" hidden="1" x14ac:dyDescent="0.25">
      <c r="A12573" s="128"/>
      <c r="B12573" s="2"/>
      <c r="C12573" s="139" t="s">
        <v>13714</v>
      </c>
      <c r="D12573" s="124" t="s">
        <v>13715</v>
      </c>
      <c r="E12573" s="118" t="s">
        <v>48</v>
      </c>
      <c r="F12573" s="124" t="s">
        <v>35249</v>
      </c>
      <c r="G12573" s="118" t="s">
        <v>2</v>
      </c>
      <c r="H12573" s="137">
        <v>41003</v>
      </c>
      <c r="I12573" s="119">
        <v>0.16</v>
      </c>
      <c r="J12573" s="129"/>
      <c r="K12573" s="129"/>
      <c r="L12573" s="129">
        <v>0</v>
      </c>
      <c r="M12573" s="134"/>
    </row>
    <row r="12574" spans="1:13" hidden="1" x14ac:dyDescent="0.25">
      <c r="A12574" s="128"/>
      <c r="B12574" s="2"/>
      <c r="C12574" s="139" t="s">
        <v>13716</v>
      </c>
      <c r="D12574" s="124" t="s">
        <v>13717</v>
      </c>
      <c r="E12574" s="118" t="s">
        <v>48</v>
      </c>
      <c r="F12574" s="124" t="s">
        <v>35249</v>
      </c>
      <c r="G12574" s="118" t="s">
        <v>2</v>
      </c>
      <c r="H12574" s="137">
        <v>46091</v>
      </c>
      <c r="I12574" s="119">
        <v>0.31</v>
      </c>
      <c r="J12574" s="129"/>
      <c r="K12574" s="129"/>
      <c r="L12574" s="129">
        <v>0</v>
      </c>
      <c r="M12574" s="134"/>
    </row>
    <row r="12575" spans="1:13" hidden="1" x14ac:dyDescent="0.25">
      <c r="A12575" s="128"/>
      <c r="B12575" s="2"/>
      <c r="C12575" s="139" t="s">
        <v>13718</v>
      </c>
      <c r="D12575" s="124" t="s">
        <v>13719</v>
      </c>
      <c r="E12575" s="118" t="s">
        <v>48</v>
      </c>
      <c r="F12575" s="124" t="s">
        <v>35249</v>
      </c>
      <c r="G12575" s="118" t="s">
        <v>2</v>
      </c>
      <c r="H12575" s="137">
        <v>41835</v>
      </c>
      <c r="I12575" s="119">
        <v>0.28000000000000003</v>
      </c>
      <c r="J12575" s="129"/>
      <c r="K12575" s="129"/>
      <c r="L12575" s="129">
        <v>0</v>
      </c>
      <c r="M12575" s="134"/>
    </row>
    <row r="12576" spans="1:13" hidden="1" x14ac:dyDescent="0.25">
      <c r="A12576" s="128"/>
      <c r="B12576" s="2"/>
      <c r="C12576" s="139" t="s">
        <v>13720</v>
      </c>
      <c r="D12576" s="124" t="s">
        <v>13721</v>
      </c>
      <c r="E12576" s="118" t="s">
        <v>48</v>
      </c>
      <c r="F12576" s="124" t="s">
        <v>35249</v>
      </c>
      <c r="G12576" s="118" t="s">
        <v>2</v>
      </c>
      <c r="H12576" s="137">
        <v>44793</v>
      </c>
      <c r="I12576" s="119">
        <v>0.62</v>
      </c>
      <c r="J12576" s="129"/>
      <c r="K12576" s="129"/>
      <c r="L12576" s="129">
        <v>0</v>
      </c>
      <c r="M12576" s="134" t="s">
        <v>14148</v>
      </c>
    </row>
    <row r="12577" spans="1:13" hidden="1" x14ac:dyDescent="0.25">
      <c r="A12577" s="128"/>
      <c r="B12577" s="2"/>
      <c r="C12577" s="139" t="s">
        <v>13722</v>
      </c>
      <c r="D12577" s="124" t="s">
        <v>13723</v>
      </c>
      <c r="E12577" s="118" t="s">
        <v>48</v>
      </c>
      <c r="F12577" s="124" t="s">
        <v>35249</v>
      </c>
      <c r="G12577" s="118" t="s">
        <v>2</v>
      </c>
      <c r="H12577" s="137">
        <v>45972</v>
      </c>
      <c r="I12577" s="119">
        <v>0.3</v>
      </c>
      <c r="J12577" s="129"/>
      <c r="K12577" s="129"/>
      <c r="L12577" s="129">
        <v>0</v>
      </c>
      <c r="M12577" s="134" t="s">
        <v>14150</v>
      </c>
    </row>
    <row r="12578" spans="1:13" hidden="1" x14ac:dyDescent="0.25">
      <c r="A12578" s="128"/>
      <c r="B12578" s="2"/>
      <c r="C12578" s="139" t="s">
        <v>13724</v>
      </c>
      <c r="D12578" s="124" t="s">
        <v>13725</v>
      </c>
      <c r="E12578" s="118" t="s">
        <v>48</v>
      </c>
      <c r="F12578" s="124" t="s">
        <v>35249</v>
      </c>
      <c r="G12578" s="118" t="s">
        <v>2</v>
      </c>
      <c r="H12578" s="137">
        <v>45988</v>
      </c>
      <c r="I12578" s="119">
        <v>0.45</v>
      </c>
      <c r="J12578" s="129"/>
      <c r="K12578" s="129"/>
      <c r="L12578" s="129">
        <v>0</v>
      </c>
      <c r="M12578" s="134" t="s">
        <v>14152</v>
      </c>
    </row>
    <row r="12579" spans="1:13" hidden="1" x14ac:dyDescent="0.25">
      <c r="A12579" s="128"/>
      <c r="B12579" s="2"/>
      <c r="C12579" s="139" t="s">
        <v>13726</v>
      </c>
      <c r="D12579" s="124" t="s">
        <v>13727</v>
      </c>
      <c r="E12579" s="118" t="s">
        <v>48</v>
      </c>
      <c r="F12579" s="124" t="s">
        <v>35249</v>
      </c>
      <c r="G12579" s="118" t="s">
        <v>2</v>
      </c>
      <c r="H12579" s="137">
        <v>45952</v>
      </c>
      <c r="I12579" s="119">
        <v>0.26</v>
      </c>
      <c r="J12579" s="129"/>
      <c r="K12579" s="129"/>
      <c r="L12579" s="129">
        <v>0</v>
      </c>
      <c r="M12579" s="134"/>
    </row>
    <row r="12580" spans="1:13" hidden="1" x14ac:dyDescent="0.25">
      <c r="A12580" s="128"/>
      <c r="B12580" s="2"/>
      <c r="C12580" s="139" t="s">
        <v>13728</v>
      </c>
      <c r="D12580" s="124" t="s">
        <v>13729</v>
      </c>
      <c r="E12580" s="118" t="s">
        <v>48</v>
      </c>
      <c r="F12580" s="124" t="s">
        <v>35249</v>
      </c>
      <c r="G12580" s="118" t="s">
        <v>2</v>
      </c>
      <c r="H12580" s="137">
        <v>45882</v>
      </c>
      <c r="I12580" s="119">
        <v>0.4</v>
      </c>
      <c r="J12580" s="129"/>
      <c r="K12580" s="129"/>
      <c r="L12580" s="129">
        <v>0</v>
      </c>
      <c r="M12580" s="134" t="s">
        <v>25625</v>
      </c>
    </row>
    <row r="12581" spans="1:13" hidden="1" x14ac:dyDescent="0.25">
      <c r="A12581" s="128"/>
      <c r="B12581" s="2"/>
      <c r="C12581" s="139" t="s">
        <v>13730</v>
      </c>
      <c r="D12581" s="124" t="s">
        <v>13731</v>
      </c>
      <c r="E12581" s="118" t="s">
        <v>48</v>
      </c>
      <c r="F12581" s="124" t="s">
        <v>35249</v>
      </c>
      <c r="G12581" s="118" t="s">
        <v>2</v>
      </c>
      <c r="H12581" s="137">
        <v>44490</v>
      </c>
      <c r="I12581" s="119">
        <v>0.69</v>
      </c>
      <c r="J12581" s="129"/>
      <c r="K12581" s="129"/>
      <c r="L12581" s="129">
        <v>0</v>
      </c>
      <c r="M12581" s="134" t="s">
        <v>25626</v>
      </c>
    </row>
    <row r="12582" spans="1:13" hidden="1" x14ac:dyDescent="0.25">
      <c r="A12582" s="128"/>
      <c r="B12582" s="2"/>
      <c r="C12582" s="139" t="s">
        <v>13732</v>
      </c>
      <c r="D12582" s="124" t="s">
        <v>13733</v>
      </c>
      <c r="E12582" s="118" t="s">
        <v>48</v>
      </c>
      <c r="F12582" s="124" t="s">
        <v>35249</v>
      </c>
      <c r="G12582" s="118" t="s">
        <v>2</v>
      </c>
      <c r="H12582" s="137">
        <v>42146</v>
      </c>
      <c r="I12582" s="119">
        <v>0.15</v>
      </c>
      <c r="J12582" s="129"/>
      <c r="K12582" s="129"/>
      <c r="L12582" s="129">
        <v>0</v>
      </c>
      <c r="M12582" s="134" t="s">
        <v>33187</v>
      </c>
    </row>
    <row r="12583" spans="1:13" hidden="1" x14ac:dyDescent="0.25">
      <c r="A12583" s="128"/>
      <c r="B12583" s="2"/>
      <c r="C12583" s="139" t="s">
        <v>31443</v>
      </c>
      <c r="D12583" s="124" t="s">
        <v>31444</v>
      </c>
      <c r="E12583" s="118" t="s">
        <v>48</v>
      </c>
      <c r="F12583" s="124" t="s">
        <v>35249</v>
      </c>
      <c r="G12583" s="118" t="s">
        <v>2</v>
      </c>
      <c r="H12583" s="137"/>
      <c r="I12583" s="119"/>
      <c r="J12583" s="129"/>
      <c r="K12583" s="129"/>
      <c r="L12583" s="129">
        <v>0</v>
      </c>
      <c r="M12583" s="134" t="s">
        <v>29906</v>
      </c>
    </row>
    <row r="12584" spans="1:13" hidden="1" x14ac:dyDescent="0.25">
      <c r="A12584" s="128"/>
      <c r="B12584" s="2"/>
      <c r="C12584" s="139" t="s">
        <v>33563</v>
      </c>
      <c r="D12584" s="124" t="s">
        <v>33564</v>
      </c>
      <c r="E12584" s="118" t="s">
        <v>48</v>
      </c>
      <c r="F12584" s="124" t="s">
        <v>35249</v>
      </c>
      <c r="G12584" s="118" t="s">
        <v>2</v>
      </c>
      <c r="H12584" s="137"/>
      <c r="I12584" s="119"/>
      <c r="J12584" s="129"/>
      <c r="K12584" s="129"/>
      <c r="L12584" s="129">
        <v>0</v>
      </c>
      <c r="M12584" s="134" t="s">
        <v>25627</v>
      </c>
    </row>
    <row r="12585" spans="1:13" hidden="1" x14ac:dyDescent="0.25">
      <c r="A12585" s="128"/>
      <c r="B12585" s="2"/>
      <c r="C12585" s="139" t="s">
        <v>13734</v>
      </c>
      <c r="D12585" s="124" t="s">
        <v>13735</v>
      </c>
      <c r="E12585" s="118" t="s">
        <v>48</v>
      </c>
      <c r="F12585" s="124" t="s">
        <v>35249</v>
      </c>
      <c r="G12585" s="118" t="s">
        <v>2</v>
      </c>
      <c r="H12585" s="137">
        <v>42460</v>
      </c>
      <c r="I12585" s="119">
        <v>1.5</v>
      </c>
      <c r="J12585" s="129"/>
      <c r="K12585" s="129"/>
      <c r="L12585" s="129">
        <v>0</v>
      </c>
      <c r="M12585" s="134" t="s">
        <v>25628</v>
      </c>
    </row>
    <row r="12586" spans="1:13" hidden="1" x14ac:dyDescent="0.25">
      <c r="A12586" s="128"/>
      <c r="B12586" s="2"/>
      <c r="C12586" s="139" t="s">
        <v>29393</v>
      </c>
      <c r="D12586" s="124" t="s">
        <v>29394</v>
      </c>
      <c r="E12586" s="118" t="s">
        <v>48</v>
      </c>
      <c r="F12586" s="124" t="s">
        <v>35249</v>
      </c>
      <c r="G12586" s="118" t="s">
        <v>2</v>
      </c>
      <c r="H12586" s="137"/>
      <c r="I12586" s="119"/>
      <c r="J12586" s="129"/>
      <c r="K12586" s="129"/>
      <c r="L12586" s="129">
        <v>0</v>
      </c>
      <c r="M12586" s="134" t="s">
        <v>25629</v>
      </c>
    </row>
    <row r="12587" spans="1:13" hidden="1" x14ac:dyDescent="0.25">
      <c r="A12587" s="128"/>
      <c r="B12587" s="2"/>
      <c r="C12587" s="139" t="s">
        <v>13736</v>
      </c>
      <c r="D12587" s="124" t="s">
        <v>13737</v>
      </c>
      <c r="E12587" s="118" t="s">
        <v>48</v>
      </c>
      <c r="F12587" s="124" t="s">
        <v>35249</v>
      </c>
      <c r="G12587" s="118" t="s">
        <v>2</v>
      </c>
      <c r="H12587" s="137">
        <v>40598</v>
      </c>
      <c r="I12587" s="119">
        <v>129</v>
      </c>
      <c r="J12587" s="129"/>
      <c r="K12587" s="129"/>
      <c r="L12587" s="129">
        <v>0</v>
      </c>
      <c r="M12587" s="134" t="s">
        <v>25630</v>
      </c>
    </row>
    <row r="12588" spans="1:13" hidden="1" x14ac:dyDescent="0.25">
      <c r="A12588" s="128"/>
      <c r="B12588" s="2"/>
      <c r="C12588" s="139" t="s">
        <v>13738</v>
      </c>
      <c r="D12588" s="124" t="s">
        <v>13739</v>
      </c>
      <c r="E12588" s="118" t="s">
        <v>48</v>
      </c>
      <c r="F12588" s="124" t="s">
        <v>35249</v>
      </c>
      <c r="G12588" s="118" t="s">
        <v>34659</v>
      </c>
      <c r="H12588" s="137">
        <v>46042</v>
      </c>
      <c r="I12588" s="119">
        <v>95</v>
      </c>
      <c r="J12588" s="129"/>
      <c r="K12588" s="129"/>
      <c r="L12588" s="129">
        <v>0</v>
      </c>
      <c r="M12588" s="134" t="s">
        <v>25631</v>
      </c>
    </row>
    <row r="12589" spans="1:13" x14ac:dyDescent="0.25">
      <c r="A12589" s="128"/>
      <c r="B12589" s="2"/>
      <c r="C12589" s="139" t="s">
        <v>13740</v>
      </c>
      <c r="D12589" s="124" t="s">
        <v>13741</v>
      </c>
      <c r="E12589" s="118" t="s">
        <v>48</v>
      </c>
      <c r="F12589" s="124" t="s">
        <v>35249</v>
      </c>
      <c r="G12589" s="118" t="s">
        <v>6</v>
      </c>
      <c r="H12589" s="137"/>
      <c r="I12589" s="119"/>
      <c r="J12589" s="129"/>
      <c r="K12589" s="129"/>
      <c r="L12589" s="129">
        <v>0</v>
      </c>
      <c r="M12589" s="134" t="s">
        <v>25632</v>
      </c>
    </row>
    <row r="12590" spans="1:13" hidden="1" x14ac:dyDescent="0.25">
      <c r="A12590" s="128"/>
      <c r="B12590" s="2"/>
      <c r="C12590" s="139" t="s">
        <v>13742</v>
      </c>
      <c r="D12590" s="124" t="s">
        <v>13743</v>
      </c>
      <c r="E12590" s="118" t="s">
        <v>48</v>
      </c>
      <c r="F12590" s="124" t="s">
        <v>35249</v>
      </c>
      <c r="G12590" s="118" t="s">
        <v>2</v>
      </c>
      <c r="H12590" s="137">
        <v>42213</v>
      </c>
      <c r="I12590" s="119">
        <v>649.20000000000005</v>
      </c>
      <c r="J12590" s="129"/>
      <c r="K12590" s="129"/>
      <c r="L12590" s="129">
        <v>0</v>
      </c>
      <c r="M12590" s="134" t="s">
        <v>25633</v>
      </c>
    </row>
    <row r="12591" spans="1:13" hidden="1" x14ac:dyDescent="0.25">
      <c r="A12591" s="128"/>
      <c r="B12591" s="2"/>
      <c r="C12591" s="139" t="s">
        <v>28255</v>
      </c>
      <c r="D12591" s="124" t="s">
        <v>28256</v>
      </c>
      <c r="E12591" s="118" t="s">
        <v>48</v>
      </c>
      <c r="F12591" s="124" t="s">
        <v>35249</v>
      </c>
      <c r="G12591" s="118" t="s">
        <v>2</v>
      </c>
      <c r="H12591" s="137"/>
      <c r="I12591" s="119"/>
      <c r="J12591" s="129"/>
      <c r="K12591" s="129"/>
      <c r="L12591" s="129">
        <v>0</v>
      </c>
      <c r="M12591" s="134" t="s">
        <v>25634</v>
      </c>
    </row>
    <row r="12592" spans="1:13" hidden="1" x14ac:dyDescent="0.25">
      <c r="A12592" s="128"/>
      <c r="B12592" s="2"/>
      <c r="C12592" s="139" t="s">
        <v>33436</v>
      </c>
      <c r="D12592" s="124" t="s">
        <v>33437</v>
      </c>
      <c r="E12592" s="118" t="s">
        <v>48</v>
      </c>
      <c r="F12592" s="124" t="s">
        <v>35249</v>
      </c>
      <c r="G12592" s="118" t="s">
        <v>34659</v>
      </c>
      <c r="H12592" s="137"/>
      <c r="I12592" s="119"/>
      <c r="J12592" s="129"/>
      <c r="K12592" s="129"/>
      <c r="L12592" s="129">
        <v>0</v>
      </c>
      <c r="M12592" s="134" t="s">
        <v>29945</v>
      </c>
    </row>
    <row r="12593" spans="1:13" hidden="1" x14ac:dyDescent="0.25">
      <c r="A12593" s="128"/>
      <c r="B12593" s="2"/>
      <c r="C12593" s="139" t="s">
        <v>19538</v>
      </c>
      <c r="D12593" s="124" t="s">
        <v>19537</v>
      </c>
      <c r="E12593" s="118" t="s">
        <v>48</v>
      </c>
      <c r="F12593" s="124" t="s">
        <v>35249</v>
      </c>
      <c r="G12593" s="118" t="s">
        <v>34659</v>
      </c>
      <c r="H12593" s="137">
        <v>41604</v>
      </c>
      <c r="I12593" s="119">
        <v>3870</v>
      </c>
      <c r="J12593" s="129"/>
      <c r="K12593" s="129"/>
      <c r="L12593" s="129">
        <v>0</v>
      </c>
      <c r="M12593" s="134"/>
    </row>
    <row r="12594" spans="1:13" hidden="1" x14ac:dyDescent="0.25">
      <c r="A12594" s="128"/>
      <c r="B12594" s="2"/>
      <c r="C12594" s="139" t="s">
        <v>13744</v>
      </c>
      <c r="D12594" s="124" t="s">
        <v>13745</v>
      </c>
      <c r="E12594" s="118" t="s">
        <v>48</v>
      </c>
      <c r="F12594" s="124" t="s">
        <v>35249</v>
      </c>
      <c r="G12594" s="118" t="s">
        <v>2</v>
      </c>
      <c r="H12594" s="137">
        <v>44161</v>
      </c>
      <c r="I12594" s="119">
        <v>2652</v>
      </c>
      <c r="J12594" s="129"/>
      <c r="K12594" s="129"/>
      <c r="L12594" s="129">
        <v>0</v>
      </c>
      <c r="M12594" s="134"/>
    </row>
    <row r="12595" spans="1:13" hidden="1" x14ac:dyDescent="0.25">
      <c r="A12595" s="128"/>
      <c r="B12595" s="2"/>
      <c r="C12595" s="139" t="s">
        <v>13746</v>
      </c>
      <c r="D12595" s="124" t="s">
        <v>13747</v>
      </c>
      <c r="E12595" s="118" t="s">
        <v>48</v>
      </c>
      <c r="F12595" s="124" t="s">
        <v>35249</v>
      </c>
      <c r="G12595" s="118" t="s">
        <v>2</v>
      </c>
      <c r="H12595" s="137">
        <v>43249</v>
      </c>
      <c r="I12595" s="119">
        <v>2869</v>
      </c>
      <c r="J12595" s="129"/>
      <c r="K12595" s="129"/>
      <c r="L12595" s="129">
        <v>0</v>
      </c>
      <c r="M12595" s="134"/>
    </row>
    <row r="12596" spans="1:13" hidden="1" x14ac:dyDescent="0.25">
      <c r="A12596" s="128"/>
      <c r="B12596" s="2"/>
      <c r="C12596" s="139" t="s">
        <v>19511</v>
      </c>
      <c r="D12596" s="124" t="s">
        <v>19510</v>
      </c>
      <c r="E12596" s="118" t="s">
        <v>48</v>
      </c>
      <c r="F12596" s="124" t="s">
        <v>35249</v>
      </c>
      <c r="G12596" s="118" t="s">
        <v>34659</v>
      </c>
      <c r="H12596" s="137">
        <v>41536</v>
      </c>
      <c r="I12596" s="119">
        <v>3546</v>
      </c>
      <c r="J12596" s="129"/>
      <c r="K12596" s="129"/>
      <c r="L12596" s="129">
        <v>0</v>
      </c>
      <c r="M12596" s="134"/>
    </row>
    <row r="12597" spans="1:13" hidden="1" x14ac:dyDescent="0.25">
      <c r="A12597" s="128"/>
      <c r="B12597" s="2"/>
      <c r="C12597" s="139" t="s">
        <v>13748</v>
      </c>
      <c r="D12597" s="124" t="s">
        <v>13749</v>
      </c>
      <c r="E12597" s="118" t="s">
        <v>48</v>
      </c>
      <c r="F12597" s="124" t="s">
        <v>35249</v>
      </c>
      <c r="G12597" s="118" t="s">
        <v>2</v>
      </c>
      <c r="H12597" s="137">
        <v>41688</v>
      </c>
      <c r="I12597" s="119">
        <v>2070</v>
      </c>
      <c r="J12597" s="129"/>
      <c r="K12597" s="129"/>
      <c r="L12597" s="129">
        <v>0</v>
      </c>
      <c r="M12597" s="134"/>
    </row>
    <row r="12598" spans="1:13" hidden="1" x14ac:dyDescent="0.25">
      <c r="A12598" s="128"/>
      <c r="B12598" s="2"/>
      <c r="C12598" s="139" t="s">
        <v>13750</v>
      </c>
      <c r="D12598" s="124" t="s">
        <v>13751</v>
      </c>
      <c r="E12598" s="118" t="s">
        <v>48</v>
      </c>
      <c r="F12598" s="124" t="s">
        <v>35249</v>
      </c>
      <c r="G12598" s="118" t="s">
        <v>2</v>
      </c>
      <c r="H12598" s="137">
        <v>44662</v>
      </c>
      <c r="I12598" s="119">
        <v>4890</v>
      </c>
      <c r="J12598" s="129"/>
      <c r="K12598" s="129"/>
      <c r="L12598" s="129">
        <v>0</v>
      </c>
      <c r="M12598" s="134"/>
    </row>
    <row r="12599" spans="1:13" hidden="1" x14ac:dyDescent="0.25">
      <c r="A12599" s="128"/>
      <c r="B12599" s="2"/>
      <c r="C12599" s="139" t="s">
        <v>13752</v>
      </c>
      <c r="D12599" s="124" t="s">
        <v>13753</v>
      </c>
      <c r="E12599" s="118" t="s">
        <v>48</v>
      </c>
      <c r="F12599" s="124" t="s">
        <v>35249</v>
      </c>
      <c r="G12599" s="118" t="s">
        <v>2</v>
      </c>
      <c r="H12599" s="137">
        <v>43727</v>
      </c>
      <c r="I12599" s="119">
        <v>2816</v>
      </c>
      <c r="J12599" s="129"/>
      <c r="K12599" s="129"/>
      <c r="L12599" s="129">
        <v>0</v>
      </c>
      <c r="M12599" s="134"/>
    </row>
    <row r="12600" spans="1:13" hidden="1" x14ac:dyDescent="0.25">
      <c r="A12600" s="128"/>
      <c r="B12600" s="2"/>
      <c r="C12600" s="139" t="s">
        <v>19513</v>
      </c>
      <c r="D12600" s="124" t="s">
        <v>19512</v>
      </c>
      <c r="E12600" s="118" t="s">
        <v>48</v>
      </c>
      <c r="F12600" s="124" t="s">
        <v>35249</v>
      </c>
      <c r="G12600" s="118" t="s">
        <v>34659</v>
      </c>
      <c r="H12600" s="137">
        <v>41696</v>
      </c>
      <c r="I12600" s="119">
        <v>4006</v>
      </c>
      <c r="J12600" s="129"/>
      <c r="K12600" s="129"/>
      <c r="L12600" s="129">
        <v>0</v>
      </c>
      <c r="M12600" s="134"/>
    </row>
    <row r="12601" spans="1:13" hidden="1" x14ac:dyDescent="0.25">
      <c r="A12601" s="128"/>
      <c r="B12601" s="2"/>
      <c r="C12601" s="139" t="s">
        <v>33165</v>
      </c>
      <c r="D12601" s="124" t="s">
        <v>33166</v>
      </c>
      <c r="E12601" s="118" t="s">
        <v>48</v>
      </c>
      <c r="F12601" s="124" t="s">
        <v>35249</v>
      </c>
      <c r="G12601" s="118" t="s">
        <v>34659</v>
      </c>
      <c r="H12601" s="137"/>
      <c r="I12601" s="119"/>
      <c r="J12601" s="129"/>
      <c r="K12601" s="129"/>
      <c r="L12601" s="129">
        <v>0</v>
      </c>
      <c r="M12601" s="134"/>
    </row>
    <row r="12602" spans="1:13" hidden="1" x14ac:dyDescent="0.25">
      <c r="A12602" s="128"/>
      <c r="B12602" s="2"/>
      <c r="C12602" s="139" t="s">
        <v>28859</v>
      </c>
      <c r="D12602" s="124" t="s">
        <v>28860</v>
      </c>
      <c r="E12602" s="118" t="s">
        <v>48</v>
      </c>
      <c r="F12602" s="124" t="s">
        <v>35249</v>
      </c>
      <c r="G12602" s="118" t="s">
        <v>2</v>
      </c>
      <c r="H12602" s="137"/>
      <c r="I12602" s="119"/>
      <c r="J12602" s="129"/>
      <c r="K12602" s="129"/>
      <c r="L12602" s="129">
        <v>0</v>
      </c>
      <c r="M12602" s="134"/>
    </row>
    <row r="12603" spans="1:13" hidden="1" x14ac:dyDescent="0.25">
      <c r="A12603" s="128"/>
      <c r="B12603" s="2"/>
      <c r="C12603" s="139" t="s">
        <v>19509</v>
      </c>
      <c r="D12603" s="124" t="s">
        <v>19508</v>
      </c>
      <c r="E12603" s="118" t="s">
        <v>48</v>
      </c>
      <c r="F12603" s="124" t="s">
        <v>35249</v>
      </c>
      <c r="G12603" s="118" t="s">
        <v>34659</v>
      </c>
      <c r="H12603" s="137">
        <v>41617</v>
      </c>
      <c r="I12603" s="119">
        <v>4605</v>
      </c>
      <c r="J12603" s="129"/>
      <c r="K12603" s="129"/>
      <c r="L12603" s="129">
        <v>0</v>
      </c>
      <c r="M12603" s="134"/>
    </row>
    <row r="12604" spans="1:13" hidden="1" x14ac:dyDescent="0.25">
      <c r="A12604" s="128"/>
      <c r="B12604" s="2"/>
      <c r="C12604" s="139" t="s">
        <v>29228</v>
      </c>
      <c r="D12604" s="124" t="s">
        <v>29229</v>
      </c>
      <c r="E12604" s="118" t="s">
        <v>48</v>
      </c>
      <c r="F12604" s="124" t="s">
        <v>35249</v>
      </c>
      <c r="G12604" s="118" t="s">
        <v>2</v>
      </c>
      <c r="H12604" s="137"/>
      <c r="I12604" s="119"/>
      <c r="J12604" s="129"/>
      <c r="K12604" s="129"/>
      <c r="L12604" s="129">
        <v>0</v>
      </c>
      <c r="M12604" s="134" t="s">
        <v>25635</v>
      </c>
    </row>
    <row r="12605" spans="1:13" hidden="1" x14ac:dyDescent="0.25">
      <c r="A12605" s="128"/>
      <c r="B12605" s="2"/>
      <c r="C12605" s="139" t="s">
        <v>32574</v>
      </c>
      <c r="D12605" s="124" t="s">
        <v>32575</v>
      </c>
      <c r="E12605" s="118" t="s">
        <v>48</v>
      </c>
      <c r="F12605" s="124" t="s">
        <v>35249</v>
      </c>
      <c r="G12605" s="118" t="s">
        <v>34659</v>
      </c>
      <c r="H12605" s="137"/>
      <c r="I12605" s="119"/>
      <c r="J12605" s="129"/>
      <c r="K12605" s="129"/>
      <c r="L12605" s="129">
        <v>0</v>
      </c>
      <c r="M12605" s="134" t="s">
        <v>25636</v>
      </c>
    </row>
    <row r="12606" spans="1:13" hidden="1" x14ac:dyDescent="0.25">
      <c r="A12606" s="128"/>
      <c r="B12606" s="2"/>
      <c r="C12606" s="139" t="s">
        <v>28787</v>
      </c>
      <c r="D12606" s="124" t="s">
        <v>28788</v>
      </c>
      <c r="E12606" s="118" t="s">
        <v>48</v>
      </c>
      <c r="F12606" s="124" t="s">
        <v>35249</v>
      </c>
      <c r="G12606" s="118" t="s">
        <v>2</v>
      </c>
      <c r="H12606" s="137"/>
      <c r="I12606" s="119"/>
      <c r="J12606" s="129"/>
      <c r="K12606" s="129"/>
      <c r="L12606" s="129">
        <v>0</v>
      </c>
      <c r="M12606" s="134" t="s">
        <v>25637</v>
      </c>
    </row>
    <row r="12607" spans="1:13" hidden="1" x14ac:dyDescent="0.25">
      <c r="A12607" s="128"/>
      <c r="B12607" s="2"/>
      <c r="C12607" s="139" t="s">
        <v>13754</v>
      </c>
      <c r="D12607" s="124" t="s">
        <v>13755</v>
      </c>
      <c r="E12607" s="118" t="s">
        <v>48</v>
      </c>
      <c r="F12607" s="124" t="s">
        <v>35249</v>
      </c>
      <c r="G12607" s="118" t="s">
        <v>2</v>
      </c>
      <c r="H12607" s="137">
        <v>43727</v>
      </c>
      <c r="I12607" s="119">
        <v>3320</v>
      </c>
      <c r="J12607" s="129"/>
      <c r="K12607" s="129"/>
      <c r="L12607" s="129">
        <v>0</v>
      </c>
      <c r="M12607" s="134" t="s">
        <v>25638</v>
      </c>
    </row>
    <row r="12608" spans="1:13" hidden="1" x14ac:dyDescent="0.25">
      <c r="A12608" s="128"/>
      <c r="B12608" s="2"/>
      <c r="C12608" s="139" t="s">
        <v>13756</v>
      </c>
      <c r="D12608" s="124" t="s">
        <v>13757</v>
      </c>
      <c r="E12608" s="118" t="s">
        <v>48</v>
      </c>
      <c r="F12608" s="124" t="s">
        <v>35249</v>
      </c>
      <c r="G12608" s="118" t="s">
        <v>2</v>
      </c>
      <c r="H12608" s="137">
        <v>43375</v>
      </c>
      <c r="I12608" s="119">
        <v>3320</v>
      </c>
      <c r="J12608" s="129"/>
      <c r="K12608" s="129"/>
      <c r="L12608" s="129">
        <v>0</v>
      </c>
      <c r="M12608" s="134"/>
    </row>
    <row r="12609" spans="1:13" hidden="1" x14ac:dyDescent="0.25">
      <c r="A12609" s="128"/>
      <c r="B12609" s="2"/>
      <c r="C12609" s="139" t="s">
        <v>32351</v>
      </c>
      <c r="D12609" s="124" t="s">
        <v>32352</v>
      </c>
      <c r="E12609" s="118" t="s">
        <v>48</v>
      </c>
      <c r="F12609" s="124" t="s">
        <v>35249</v>
      </c>
      <c r="G12609" s="118" t="s">
        <v>34659</v>
      </c>
      <c r="H12609" s="137"/>
      <c r="I12609" s="119"/>
      <c r="J12609" s="129"/>
      <c r="K12609" s="129"/>
      <c r="L12609" s="129">
        <v>0</v>
      </c>
      <c r="M12609" s="134" t="s">
        <v>14208</v>
      </c>
    </row>
    <row r="12610" spans="1:13" hidden="1" x14ac:dyDescent="0.25">
      <c r="A12610" s="128"/>
      <c r="B12610" s="2"/>
      <c r="C12610" s="139" t="s">
        <v>13758</v>
      </c>
      <c r="D12610" s="124" t="s">
        <v>13759</v>
      </c>
      <c r="E12610" s="118" t="s">
        <v>48</v>
      </c>
      <c r="F12610" s="124" t="s">
        <v>35249</v>
      </c>
      <c r="G12610" s="118" t="s">
        <v>2</v>
      </c>
      <c r="H12610" s="137">
        <v>42682</v>
      </c>
      <c r="I12610" s="119">
        <v>4763</v>
      </c>
      <c r="J12610" s="129"/>
      <c r="K12610" s="129"/>
      <c r="L12610" s="129">
        <v>0</v>
      </c>
      <c r="M12610" s="134" t="s">
        <v>25639</v>
      </c>
    </row>
    <row r="12611" spans="1:13" hidden="1" x14ac:dyDescent="0.25">
      <c r="A12611" s="128"/>
      <c r="B12611" s="2"/>
      <c r="C12611" s="139" t="s">
        <v>19515</v>
      </c>
      <c r="D12611" s="124" t="s">
        <v>19514</v>
      </c>
      <c r="E12611" s="118" t="s">
        <v>48</v>
      </c>
      <c r="F12611" s="124" t="s">
        <v>35249</v>
      </c>
      <c r="G12611" s="118" t="s">
        <v>34659</v>
      </c>
      <c r="H12611" s="137">
        <v>41284</v>
      </c>
      <c r="I12611" s="119">
        <v>4440</v>
      </c>
      <c r="J12611" s="129"/>
      <c r="K12611" s="129"/>
      <c r="L12611" s="129">
        <v>0</v>
      </c>
      <c r="M12611" s="134" t="s">
        <v>25640</v>
      </c>
    </row>
    <row r="12612" spans="1:13" hidden="1" x14ac:dyDescent="0.25">
      <c r="A12612" s="128"/>
      <c r="B12612" s="2"/>
      <c r="C12612" s="139" t="s">
        <v>33558</v>
      </c>
      <c r="D12612" s="124" t="s">
        <v>33559</v>
      </c>
      <c r="E12612" s="118" t="s">
        <v>48</v>
      </c>
      <c r="F12612" s="124" t="s">
        <v>35249</v>
      </c>
      <c r="G12612" s="118" t="s">
        <v>34659</v>
      </c>
      <c r="H12612" s="137"/>
      <c r="I12612" s="119"/>
      <c r="J12612" s="129"/>
      <c r="K12612" s="129"/>
      <c r="L12612" s="129">
        <v>0</v>
      </c>
      <c r="M12612" s="134" t="s">
        <v>25641</v>
      </c>
    </row>
    <row r="12613" spans="1:13" hidden="1" x14ac:dyDescent="0.25">
      <c r="A12613" s="128"/>
      <c r="B12613" s="2"/>
      <c r="C12613" s="139" t="s">
        <v>19540</v>
      </c>
      <c r="D12613" s="124" t="s">
        <v>19539</v>
      </c>
      <c r="E12613" s="118" t="s">
        <v>48</v>
      </c>
      <c r="F12613" s="124" t="s">
        <v>35249</v>
      </c>
      <c r="G12613" s="118" t="s">
        <v>34659</v>
      </c>
      <c r="H12613" s="137">
        <v>41352</v>
      </c>
      <c r="I12613" s="119">
        <v>5600</v>
      </c>
      <c r="J12613" s="129"/>
      <c r="K12613" s="129"/>
      <c r="L12613" s="129">
        <v>0</v>
      </c>
      <c r="M12613" s="134" t="s">
        <v>25642</v>
      </c>
    </row>
    <row r="12614" spans="1:13" hidden="1" x14ac:dyDescent="0.25">
      <c r="A12614" s="128"/>
      <c r="B12614" s="2"/>
      <c r="C12614" s="139" t="s">
        <v>33555</v>
      </c>
      <c r="D12614" s="124" t="s">
        <v>33556</v>
      </c>
      <c r="E12614" s="118" t="s">
        <v>48</v>
      </c>
      <c r="F12614" s="124" t="s">
        <v>35249</v>
      </c>
      <c r="G12614" s="118" t="s">
        <v>34659</v>
      </c>
      <c r="H12614" s="137"/>
      <c r="I12614" s="119"/>
      <c r="J12614" s="129"/>
      <c r="K12614" s="129"/>
      <c r="L12614" s="129">
        <v>0</v>
      </c>
      <c r="M12614" s="134"/>
    </row>
    <row r="12615" spans="1:13" hidden="1" x14ac:dyDescent="0.25">
      <c r="A12615" s="128"/>
      <c r="B12615" s="2"/>
      <c r="C12615" s="139" t="s">
        <v>19542</v>
      </c>
      <c r="D12615" s="124" t="s">
        <v>19541</v>
      </c>
      <c r="E12615" s="118" t="s">
        <v>48</v>
      </c>
      <c r="F12615" s="124" t="s">
        <v>35249</v>
      </c>
      <c r="G12615" s="118" t="s">
        <v>34659</v>
      </c>
      <c r="H12615" s="137">
        <v>41290</v>
      </c>
      <c r="I12615" s="119">
        <v>4635</v>
      </c>
      <c r="J12615" s="129"/>
      <c r="K12615" s="129"/>
      <c r="L12615" s="129">
        <v>0</v>
      </c>
      <c r="M12615" s="134"/>
    </row>
    <row r="12616" spans="1:13" hidden="1" x14ac:dyDescent="0.25">
      <c r="A12616" s="128"/>
      <c r="B12616" s="2"/>
      <c r="C12616" s="139" t="s">
        <v>13760</v>
      </c>
      <c r="D12616" s="124" t="s">
        <v>13761</v>
      </c>
      <c r="E12616" s="118" t="s">
        <v>48</v>
      </c>
      <c r="F12616" s="124" t="s">
        <v>35249</v>
      </c>
      <c r="G12616" s="118" t="s">
        <v>2</v>
      </c>
      <c r="H12616" s="137">
        <v>43997</v>
      </c>
      <c r="I12616" s="119">
        <v>3454</v>
      </c>
      <c r="J12616" s="129"/>
      <c r="K12616" s="129"/>
      <c r="L12616" s="129">
        <v>0</v>
      </c>
      <c r="M12616" s="134" t="s">
        <v>25643</v>
      </c>
    </row>
    <row r="12617" spans="1:13" hidden="1" x14ac:dyDescent="0.25">
      <c r="A12617" s="128"/>
      <c r="B12617" s="2"/>
      <c r="C12617" s="139" t="s">
        <v>34389</v>
      </c>
      <c r="D12617" s="124" t="s">
        <v>34390</v>
      </c>
      <c r="E12617" s="118" t="s">
        <v>48</v>
      </c>
      <c r="F12617" s="124" t="s">
        <v>35249</v>
      </c>
      <c r="G12617" s="118" t="s">
        <v>2</v>
      </c>
      <c r="H12617" s="137"/>
      <c r="I12617" s="119"/>
      <c r="J12617" s="129"/>
      <c r="K12617" s="129"/>
      <c r="L12617" s="129">
        <v>0</v>
      </c>
      <c r="M12617" s="134" t="s">
        <v>25644</v>
      </c>
    </row>
    <row r="12618" spans="1:13" hidden="1" x14ac:dyDescent="0.25">
      <c r="A12618" s="128"/>
      <c r="B12618" s="2"/>
      <c r="C12618" s="139" t="s">
        <v>13762</v>
      </c>
      <c r="D12618" s="124" t="s">
        <v>13763</v>
      </c>
      <c r="E12618" s="118" t="s">
        <v>48</v>
      </c>
      <c r="F12618" s="124" t="s">
        <v>35249</v>
      </c>
      <c r="G12618" s="118" t="s">
        <v>34659</v>
      </c>
      <c r="H12618" s="137">
        <v>42457</v>
      </c>
      <c r="I12618" s="119">
        <v>155.6</v>
      </c>
      <c r="J12618" s="129"/>
      <c r="K12618" s="129"/>
      <c r="L12618" s="129">
        <v>0</v>
      </c>
      <c r="M12618" s="134" t="s">
        <v>25645</v>
      </c>
    </row>
    <row r="12619" spans="1:13" hidden="1" x14ac:dyDescent="0.25">
      <c r="A12619" s="128"/>
      <c r="B12619" s="2"/>
      <c r="C12619" s="139" t="s">
        <v>13764</v>
      </c>
      <c r="D12619" s="124" t="s">
        <v>13765</v>
      </c>
      <c r="E12619" s="118" t="s">
        <v>48</v>
      </c>
      <c r="F12619" s="124" t="s">
        <v>35249</v>
      </c>
      <c r="G12619" s="118" t="s">
        <v>34659</v>
      </c>
      <c r="H12619" s="137"/>
      <c r="I12619" s="119"/>
      <c r="J12619" s="129"/>
      <c r="K12619" s="129"/>
      <c r="L12619" s="129">
        <v>0</v>
      </c>
      <c r="M12619" s="134" t="s">
        <v>25646</v>
      </c>
    </row>
    <row r="12620" spans="1:13" hidden="1" x14ac:dyDescent="0.25">
      <c r="A12620" s="128"/>
      <c r="B12620" s="2"/>
      <c r="C12620" s="139" t="s">
        <v>13766</v>
      </c>
      <c r="D12620" s="124" t="s">
        <v>13767</v>
      </c>
      <c r="E12620" s="118" t="s">
        <v>48</v>
      </c>
      <c r="F12620" s="124" t="s">
        <v>35249</v>
      </c>
      <c r="G12620" s="118" t="s">
        <v>34659</v>
      </c>
      <c r="H12620" s="137"/>
      <c r="I12620" s="119"/>
      <c r="J12620" s="129"/>
      <c r="K12620" s="129"/>
      <c r="L12620" s="129">
        <v>0</v>
      </c>
      <c r="M12620" s="134" t="s">
        <v>29127</v>
      </c>
    </row>
    <row r="12621" spans="1:13" hidden="1" x14ac:dyDescent="0.25">
      <c r="A12621" s="128"/>
      <c r="B12621" s="2"/>
      <c r="C12621" s="139" t="s">
        <v>29147</v>
      </c>
      <c r="D12621" s="124" t="s">
        <v>29148</v>
      </c>
      <c r="E12621" s="118" t="s">
        <v>48</v>
      </c>
      <c r="F12621" s="124" t="s">
        <v>35249</v>
      </c>
      <c r="G12621" s="118" t="s">
        <v>59</v>
      </c>
      <c r="H12621" s="137"/>
      <c r="I12621" s="119"/>
      <c r="J12621" s="129"/>
      <c r="K12621" s="129"/>
      <c r="L12621" s="129">
        <v>0</v>
      </c>
      <c r="M12621" s="134" t="s">
        <v>25647</v>
      </c>
    </row>
    <row r="12622" spans="1:13" hidden="1" x14ac:dyDescent="0.25">
      <c r="A12622" s="128"/>
      <c r="B12622" s="2"/>
      <c r="C12622" s="139" t="s">
        <v>13768</v>
      </c>
      <c r="D12622" s="124" t="s">
        <v>13769</v>
      </c>
      <c r="E12622" s="118" t="s">
        <v>48</v>
      </c>
      <c r="F12622" s="124" t="s">
        <v>35249</v>
      </c>
      <c r="G12622" s="118" t="s">
        <v>2</v>
      </c>
      <c r="H12622" s="137">
        <v>45946</v>
      </c>
      <c r="I12622" s="119">
        <v>1.32</v>
      </c>
      <c r="J12622" s="129"/>
      <c r="K12622" s="129"/>
      <c r="L12622" s="129">
        <v>0</v>
      </c>
      <c r="M12622" s="134"/>
    </row>
    <row r="12623" spans="1:13" hidden="1" x14ac:dyDescent="0.25">
      <c r="A12623" s="128"/>
      <c r="B12623" s="2"/>
      <c r="C12623" s="139" t="s">
        <v>13770</v>
      </c>
      <c r="D12623" s="124" t="s">
        <v>13771</v>
      </c>
      <c r="E12623" s="118" t="s">
        <v>48</v>
      </c>
      <c r="F12623" s="124" t="s">
        <v>35249</v>
      </c>
      <c r="G12623" s="118" t="s">
        <v>2</v>
      </c>
      <c r="H12623" s="137">
        <v>43250</v>
      </c>
      <c r="I12623" s="119">
        <v>2.1</v>
      </c>
      <c r="J12623" s="129"/>
      <c r="K12623" s="129"/>
      <c r="L12623" s="129">
        <v>0</v>
      </c>
      <c r="M12623" s="134" t="s">
        <v>25648</v>
      </c>
    </row>
    <row r="12624" spans="1:13" hidden="1" x14ac:dyDescent="0.25">
      <c r="A12624" s="128"/>
      <c r="B12624" s="2"/>
      <c r="C12624" s="139" t="s">
        <v>29958</v>
      </c>
      <c r="D12624" s="124" t="s">
        <v>29959</v>
      </c>
      <c r="E12624" s="118" t="s">
        <v>48</v>
      </c>
      <c r="F12624" s="124" t="s">
        <v>35249</v>
      </c>
      <c r="G12624" s="118" t="s">
        <v>2</v>
      </c>
      <c r="H12624" s="137"/>
      <c r="I12624" s="119"/>
      <c r="J12624" s="129"/>
      <c r="K12624" s="129"/>
      <c r="L12624" s="129">
        <v>0</v>
      </c>
      <c r="M12624" s="134"/>
    </row>
    <row r="12625" spans="1:13" hidden="1" x14ac:dyDescent="0.25">
      <c r="A12625" s="128"/>
      <c r="B12625" s="2"/>
      <c r="C12625" s="139" t="s">
        <v>13772</v>
      </c>
      <c r="D12625" s="124" t="s">
        <v>13773</v>
      </c>
      <c r="E12625" s="118" t="s">
        <v>48</v>
      </c>
      <c r="F12625" s="124" t="s">
        <v>35249</v>
      </c>
      <c r="G12625" s="118" t="s">
        <v>2</v>
      </c>
      <c r="H12625" s="137">
        <v>44557</v>
      </c>
      <c r="I12625" s="119">
        <v>5.8</v>
      </c>
      <c r="J12625" s="129"/>
      <c r="K12625" s="129"/>
      <c r="L12625" s="129">
        <v>0</v>
      </c>
      <c r="M12625" s="134"/>
    </row>
    <row r="12626" spans="1:13" hidden="1" x14ac:dyDescent="0.25">
      <c r="A12626" s="128"/>
      <c r="B12626" s="2"/>
      <c r="C12626" s="139" t="s">
        <v>13774</v>
      </c>
      <c r="D12626" s="124" t="s">
        <v>13775</v>
      </c>
      <c r="E12626" s="118" t="s">
        <v>48</v>
      </c>
      <c r="F12626" s="124" t="s">
        <v>35249</v>
      </c>
      <c r="G12626" s="118" t="s">
        <v>2</v>
      </c>
      <c r="H12626" s="137">
        <v>44103</v>
      </c>
      <c r="I12626" s="119">
        <v>20</v>
      </c>
      <c r="J12626" s="129"/>
      <c r="K12626" s="129"/>
      <c r="L12626" s="129">
        <v>0</v>
      </c>
      <c r="M12626" s="134"/>
    </row>
    <row r="12627" spans="1:13" hidden="1" x14ac:dyDescent="0.25">
      <c r="A12627" s="128"/>
      <c r="B12627" s="2"/>
      <c r="C12627" s="139" t="s">
        <v>13776</v>
      </c>
      <c r="D12627" s="124" t="s">
        <v>13777</v>
      </c>
      <c r="E12627" s="118" t="s">
        <v>48</v>
      </c>
      <c r="F12627" s="124" t="s">
        <v>35249</v>
      </c>
      <c r="G12627" s="118" t="s">
        <v>2</v>
      </c>
      <c r="H12627" s="137">
        <v>44308</v>
      </c>
      <c r="I12627" s="119">
        <v>0.75</v>
      </c>
      <c r="J12627" s="129"/>
      <c r="K12627" s="129"/>
      <c r="L12627" s="129">
        <v>0</v>
      </c>
      <c r="M12627" s="134"/>
    </row>
    <row r="12628" spans="1:13" hidden="1" x14ac:dyDescent="0.25">
      <c r="A12628" s="128"/>
      <c r="B12628" s="2"/>
      <c r="C12628" s="139" t="s">
        <v>31425</v>
      </c>
      <c r="D12628" s="124" t="s">
        <v>31426</v>
      </c>
      <c r="E12628" s="118" t="s">
        <v>48</v>
      </c>
      <c r="F12628" s="124" t="s">
        <v>35249</v>
      </c>
      <c r="G12628" s="118" t="s">
        <v>2</v>
      </c>
      <c r="H12628" s="137">
        <v>45868</v>
      </c>
      <c r="I12628" s="119">
        <v>1.2</v>
      </c>
      <c r="J12628" s="129"/>
      <c r="K12628" s="129"/>
      <c r="L12628" s="129">
        <v>0</v>
      </c>
      <c r="M12628" s="134"/>
    </row>
    <row r="12629" spans="1:13" hidden="1" x14ac:dyDescent="0.25">
      <c r="A12629" s="128"/>
      <c r="B12629" s="2"/>
      <c r="C12629" s="139" t="s">
        <v>31431</v>
      </c>
      <c r="D12629" s="124" t="s">
        <v>31432</v>
      </c>
      <c r="E12629" s="118" t="s">
        <v>48</v>
      </c>
      <c r="F12629" s="124" t="s">
        <v>35249</v>
      </c>
      <c r="G12629" s="118" t="s">
        <v>58</v>
      </c>
      <c r="H12629" s="137"/>
      <c r="I12629" s="119"/>
      <c r="J12629" s="129"/>
      <c r="K12629" s="129"/>
      <c r="L12629" s="129">
        <v>0</v>
      </c>
      <c r="M12629" s="134"/>
    </row>
    <row r="12630" spans="1:13" hidden="1" x14ac:dyDescent="0.25">
      <c r="A12630" s="128"/>
      <c r="B12630" s="2"/>
      <c r="C12630" s="139" t="s">
        <v>13778</v>
      </c>
      <c r="D12630" s="124" t="s">
        <v>13779</v>
      </c>
      <c r="E12630" s="118" t="s">
        <v>48</v>
      </c>
      <c r="F12630" s="124" t="s">
        <v>35249</v>
      </c>
      <c r="G12630" s="118" t="s">
        <v>30</v>
      </c>
      <c r="H12630" s="137">
        <v>41142</v>
      </c>
      <c r="I12630" s="119">
        <v>176.57</v>
      </c>
      <c r="J12630" s="129"/>
      <c r="K12630" s="129"/>
      <c r="L12630" s="129">
        <v>0</v>
      </c>
      <c r="M12630" s="134" t="s">
        <v>25649</v>
      </c>
    </row>
    <row r="12631" spans="1:13" hidden="1" x14ac:dyDescent="0.25">
      <c r="A12631" s="128"/>
      <c r="B12631" s="2"/>
      <c r="C12631" s="139" t="s">
        <v>13780</v>
      </c>
      <c r="D12631" s="124" t="s">
        <v>13781</v>
      </c>
      <c r="E12631" s="118" t="s">
        <v>7790</v>
      </c>
      <c r="F12631" s="124" t="s">
        <v>7791</v>
      </c>
      <c r="G12631" s="118" t="s">
        <v>30</v>
      </c>
      <c r="H12631" s="137"/>
      <c r="I12631" s="119"/>
      <c r="J12631" s="129"/>
      <c r="K12631" s="129"/>
      <c r="L12631" s="129">
        <v>0</v>
      </c>
      <c r="M12631" s="134" t="s">
        <v>25650</v>
      </c>
    </row>
    <row r="12632" spans="1:13" hidden="1" x14ac:dyDescent="0.25">
      <c r="A12632" s="128"/>
      <c r="B12632" s="2"/>
      <c r="C12632" s="139" t="s">
        <v>13782</v>
      </c>
      <c r="D12632" s="124" t="s">
        <v>13783</v>
      </c>
      <c r="E12632" s="118" t="s">
        <v>7790</v>
      </c>
      <c r="F12632" s="124" t="s">
        <v>7791</v>
      </c>
      <c r="G12632" s="118" t="s">
        <v>30</v>
      </c>
      <c r="H12632" s="137"/>
      <c r="I12632" s="119"/>
      <c r="J12632" s="129"/>
      <c r="K12632" s="129"/>
      <c r="L12632" s="129">
        <v>0</v>
      </c>
      <c r="M12632" s="134" t="s">
        <v>25651</v>
      </c>
    </row>
    <row r="12633" spans="1:13" hidden="1" x14ac:dyDescent="0.25">
      <c r="A12633" s="128"/>
      <c r="B12633" s="2"/>
      <c r="C12633" s="139" t="s">
        <v>28705</v>
      </c>
      <c r="D12633" s="124" t="s">
        <v>28706</v>
      </c>
      <c r="E12633" s="118" t="s">
        <v>48</v>
      </c>
      <c r="F12633" s="124" t="s">
        <v>35249</v>
      </c>
      <c r="G12633" s="118" t="s">
        <v>2</v>
      </c>
      <c r="H12633" s="137"/>
      <c r="I12633" s="119"/>
      <c r="J12633" s="129"/>
      <c r="K12633" s="129"/>
      <c r="L12633" s="129">
        <v>0</v>
      </c>
      <c r="M12633" s="134" t="s">
        <v>29575</v>
      </c>
    </row>
    <row r="12634" spans="1:13" hidden="1" x14ac:dyDescent="0.25">
      <c r="A12634" s="128"/>
      <c r="B12634" s="2"/>
      <c r="C12634" s="139" t="s">
        <v>30163</v>
      </c>
      <c r="D12634" s="124" t="s">
        <v>30164</v>
      </c>
      <c r="E12634" s="118" t="s">
        <v>48</v>
      </c>
      <c r="F12634" s="124" t="s">
        <v>35249</v>
      </c>
      <c r="G12634" s="118" t="s">
        <v>2</v>
      </c>
      <c r="H12634" s="137"/>
      <c r="I12634" s="119"/>
      <c r="J12634" s="129"/>
      <c r="K12634" s="129"/>
      <c r="L12634" s="129">
        <v>0</v>
      </c>
      <c r="M12634" s="134" t="s">
        <v>25652</v>
      </c>
    </row>
    <row r="12635" spans="1:13" hidden="1" x14ac:dyDescent="0.25">
      <c r="A12635" s="128"/>
      <c r="B12635" s="2"/>
      <c r="C12635" s="139" t="s">
        <v>29319</v>
      </c>
      <c r="D12635" s="124" t="s">
        <v>29320</v>
      </c>
      <c r="E12635" s="118" t="s">
        <v>48</v>
      </c>
      <c r="F12635" s="124" t="s">
        <v>35249</v>
      </c>
      <c r="G12635" s="118" t="s">
        <v>2</v>
      </c>
      <c r="H12635" s="137">
        <v>45093</v>
      </c>
      <c r="I12635" s="119">
        <v>68</v>
      </c>
      <c r="J12635" s="129"/>
      <c r="K12635" s="129"/>
      <c r="L12635" s="129">
        <v>0</v>
      </c>
      <c r="M12635" s="134"/>
    </row>
    <row r="12636" spans="1:13" hidden="1" x14ac:dyDescent="0.25">
      <c r="A12636" s="128"/>
      <c r="B12636" s="2"/>
      <c r="C12636" s="139" t="s">
        <v>13784</v>
      </c>
      <c r="D12636" s="124" t="s">
        <v>13785</v>
      </c>
      <c r="E12636" s="118" t="s">
        <v>48</v>
      </c>
      <c r="F12636" s="124" t="s">
        <v>35249</v>
      </c>
      <c r="G12636" s="118" t="s">
        <v>2</v>
      </c>
      <c r="H12636" s="137"/>
      <c r="I12636" s="119"/>
      <c r="J12636" s="129"/>
      <c r="K12636" s="129"/>
      <c r="L12636" s="129">
        <v>0</v>
      </c>
      <c r="M12636" s="134"/>
    </row>
    <row r="12637" spans="1:13" hidden="1" x14ac:dyDescent="0.25">
      <c r="A12637" s="128"/>
      <c r="B12637" s="2"/>
      <c r="C12637" s="139" t="s">
        <v>31683</v>
      </c>
      <c r="D12637" s="124" t="s">
        <v>31684</v>
      </c>
      <c r="E12637" s="118" t="s">
        <v>48</v>
      </c>
      <c r="F12637" s="124" t="s">
        <v>35249</v>
      </c>
      <c r="G12637" s="118" t="s">
        <v>34659</v>
      </c>
      <c r="H12637" s="137"/>
      <c r="I12637" s="119"/>
      <c r="J12637" s="129"/>
      <c r="K12637" s="129"/>
      <c r="L12637" s="129">
        <v>0</v>
      </c>
      <c r="M12637" s="134" t="s">
        <v>25653</v>
      </c>
    </row>
    <row r="12638" spans="1:13" hidden="1" x14ac:dyDescent="0.25">
      <c r="A12638" s="128"/>
      <c r="B12638" s="2"/>
      <c r="C12638" s="139" t="s">
        <v>27634</v>
      </c>
      <c r="D12638" s="124" t="s">
        <v>27635</v>
      </c>
      <c r="E12638" s="118" t="s">
        <v>48</v>
      </c>
      <c r="F12638" s="124" t="s">
        <v>35249</v>
      </c>
      <c r="G12638" s="118" t="s">
        <v>34659</v>
      </c>
      <c r="H12638" s="137"/>
      <c r="I12638" s="119"/>
      <c r="J12638" s="129"/>
      <c r="K12638" s="129"/>
      <c r="L12638" s="129">
        <v>0</v>
      </c>
      <c r="M12638" s="134" t="s">
        <v>25654</v>
      </c>
    </row>
    <row r="12639" spans="1:13" hidden="1" x14ac:dyDescent="0.25">
      <c r="A12639" s="128"/>
      <c r="B12639" s="2"/>
      <c r="C12639" s="139" t="s">
        <v>13786</v>
      </c>
      <c r="D12639" s="124" t="s">
        <v>13787</v>
      </c>
      <c r="E12639" s="118" t="s">
        <v>48</v>
      </c>
      <c r="F12639" s="124" t="s">
        <v>35249</v>
      </c>
      <c r="G12639" s="118" t="s">
        <v>34659</v>
      </c>
      <c r="H12639" s="137">
        <v>41428</v>
      </c>
      <c r="I12639" s="119">
        <v>63.25</v>
      </c>
      <c r="J12639" s="129"/>
      <c r="K12639" s="129"/>
      <c r="L12639" s="129">
        <v>0</v>
      </c>
      <c r="M12639" s="134"/>
    </row>
    <row r="12640" spans="1:13" hidden="1" x14ac:dyDescent="0.25">
      <c r="A12640" s="128"/>
      <c r="B12640" s="2"/>
      <c r="C12640" s="139" t="s">
        <v>13788</v>
      </c>
      <c r="D12640" s="124" t="s">
        <v>13789</v>
      </c>
      <c r="E12640" s="118" t="s">
        <v>48</v>
      </c>
      <c r="F12640" s="124" t="s">
        <v>35249</v>
      </c>
      <c r="G12640" s="118" t="s">
        <v>34659</v>
      </c>
      <c r="H12640" s="137">
        <v>41380</v>
      </c>
      <c r="I12640" s="119">
        <v>24.5</v>
      </c>
      <c r="J12640" s="129"/>
      <c r="K12640" s="129"/>
      <c r="L12640" s="129">
        <v>0</v>
      </c>
      <c r="M12640" s="134"/>
    </row>
    <row r="12641" spans="1:13" hidden="1" x14ac:dyDescent="0.25">
      <c r="A12641" s="128"/>
      <c r="B12641" s="2"/>
      <c r="C12641" s="139" t="s">
        <v>13790</v>
      </c>
      <c r="D12641" s="124" t="s">
        <v>13791</v>
      </c>
      <c r="E12641" s="118" t="s">
        <v>48</v>
      </c>
      <c r="F12641" s="124" t="s">
        <v>35249</v>
      </c>
      <c r="G12641" s="118" t="s">
        <v>2</v>
      </c>
      <c r="H12641" s="137">
        <v>42103</v>
      </c>
      <c r="I12641" s="119">
        <v>9</v>
      </c>
      <c r="J12641" s="129"/>
      <c r="K12641" s="129"/>
      <c r="L12641" s="129">
        <v>0</v>
      </c>
      <c r="M12641" s="134" t="s">
        <v>25226</v>
      </c>
    </row>
    <row r="12642" spans="1:13" hidden="1" x14ac:dyDescent="0.25">
      <c r="A12642" s="128"/>
      <c r="B12642" s="2"/>
      <c r="C12642" s="139" t="s">
        <v>13792</v>
      </c>
      <c r="D12642" s="124" t="s">
        <v>13793</v>
      </c>
      <c r="E12642" s="118" t="s">
        <v>48</v>
      </c>
      <c r="F12642" s="124" t="s">
        <v>35249</v>
      </c>
      <c r="G12642" s="118" t="s">
        <v>34659</v>
      </c>
      <c r="H12642" s="137">
        <v>41509</v>
      </c>
      <c r="I12642" s="119">
        <v>72</v>
      </c>
      <c r="J12642" s="129"/>
      <c r="K12642" s="129"/>
      <c r="L12642" s="129">
        <v>0</v>
      </c>
      <c r="M12642" s="134" t="s">
        <v>25655</v>
      </c>
    </row>
    <row r="12643" spans="1:13" hidden="1" x14ac:dyDescent="0.25">
      <c r="A12643" s="128"/>
      <c r="B12643" s="2"/>
      <c r="C12643" s="139" t="s">
        <v>13794</v>
      </c>
      <c r="D12643" s="124" t="s">
        <v>13795</v>
      </c>
      <c r="E12643" s="118" t="s">
        <v>48</v>
      </c>
      <c r="F12643" s="124" t="s">
        <v>35249</v>
      </c>
      <c r="G12643" s="118" t="s">
        <v>2</v>
      </c>
      <c r="H12643" s="137">
        <v>45425</v>
      </c>
      <c r="I12643" s="119">
        <v>18</v>
      </c>
      <c r="J12643" s="129"/>
      <c r="K12643" s="129"/>
      <c r="L12643" s="129">
        <v>0</v>
      </c>
      <c r="M12643" s="134" t="s">
        <v>25656</v>
      </c>
    </row>
    <row r="12644" spans="1:13" hidden="1" x14ac:dyDescent="0.25">
      <c r="A12644" s="128"/>
      <c r="B12644" s="2"/>
      <c r="C12644" s="139" t="s">
        <v>13796</v>
      </c>
      <c r="D12644" s="124" t="s">
        <v>13797</v>
      </c>
      <c r="E12644" s="118" t="s">
        <v>48</v>
      </c>
      <c r="F12644" s="124" t="s">
        <v>35249</v>
      </c>
      <c r="G12644" s="118" t="s">
        <v>2</v>
      </c>
      <c r="H12644" s="137">
        <v>42678</v>
      </c>
      <c r="I12644" s="119">
        <v>3</v>
      </c>
      <c r="J12644" s="129"/>
      <c r="K12644" s="129"/>
      <c r="L12644" s="129">
        <v>0</v>
      </c>
      <c r="M12644" s="134" t="s">
        <v>25657</v>
      </c>
    </row>
    <row r="12645" spans="1:13" hidden="1" x14ac:dyDescent="0.25">
      <c r="A12645" s="128"/>
      <c r="B12645" s="2"/>
      <c r="C12645" s="139" t="s">
        <v>13798</v>
      </c>
      <c r="D12645" s="124" t="s">
        <v>13799</v>
      </c>
      <c r="E12645" s="118" t="s">
        <v>48</v>
      </c>
      <c r="F12645" s="124" t="s">
        <v>35249</v>
      </c>
      <c r="G12645" s="118" t="s">
        <v>2</v>
      </c>
      <c r="H12645" s="137"/>
      <c r="I12645" s="119"/>
      <c r="J12645" s="129"/>
      <c r="K12645" s="129"/>
      <c r="L12645" s="129">
        <v>0</v>
      </c>
      <c r="M12645" s="134" t="s">
        <v>25658</v>
      </c>
    </row>
    <row r="12646" spans="1:13" hidden="1" x14ac:dyDescent="0.25">
      <c r="A12646" s="128"/>
      <c r="B12646" s="2"/>
      <c r="C12646" s="139" t="s">
        <v>32469</v>
      </c>
      <c r="D12646" s="124" t="s">
        <v>32470</v>
      </c>
      <c r="E12646" s="118" t="s">
        <v>48</v>
      </c>
      <c r="F12646" s="124" t="s">
        <v>35249</v>
      </c>
      <c r="G12646" s="118" t="s">
        <v>59</v>
      </c>
      <c r="H12646" s="137"/>
      <c r="I12646" s="119"/>
      <c r="J12646" s="129"/>
      <c r="K12646" s="129"/>
      <c r="L12646" s="129">
        <v>0</v>
      </c>
      <c r="M12646" s="134" t="s">
        <v>25659</v>
      </c>
    </row>
    <row r="12647" spans="1:13" hidden="1" x14ac:dyDescent="0.25">
      <c r="A12647" s="128"/>
      <c r="B12647" s="2"/>
      <c r="C12647" s="139" t="s">
        <v>13800</v>
      </c>
      <c r="D12647" s="124" t="s">
        <v>13801</v>
      </c>
      <c r="E12647" s="118" t="s">
        <v>48</v>
      </c>
      <c r="F12647" s="124" t="s">
        <v>35249</v>
      </c>
      <c r="G12647" s="118" t="s">
        <v>2</v>
      </c>
      <c r="H12647" s="137"/>
      <c r="I12647" s="119"/>
      <c r="J12647" s="129"/>
      <c r="K12647" s="129"/>
      <c r="L12647" s="129">
        <v>0</v>
      </c>
      <c r="M12647" s="134" t="s">
        <v>32798</v>
      </c>
    </row>
    <row r="12648" spans="1:13" hidden="1" x14ac:dyDescent="0.25">
      <c r="A12648" s="128"/>
      <c r="B12648" s="2"/>
      <c r="C12648" s="139" t="s">
        <v>13802</v>
      </c>
      <c r="D12648" s="124" t="s">
        <v>13803</v>
      </c>
      <c r="E12648" s="118" t="s">
        <v>48</v>
      </c>
      <c r="F12648" s="124" t="s">
        <v>35249</v>
      </c>
      <c r="G12648" s="118" t="s">
        <v>2</v>
      </c>
      <c r="H12648" s="137">
        <v>44137</v>
      </c>
      <c r="I12648" s="119">
        <v>66</v>
      </c>
      <c r="J12648" s="129"/>
      <c r="K12648" s="129"/>
      <c r="L12648" s="129">
        <v>0</v>
      </c>
      <c r="M12648" s="134" t="s">
        <v>25660</v>
      </c>
    </row>
    <row r="12649" spans="1:13" hidden="1" x14ac:dyDescent="0.25">
      <c r="A12649" s="128"/>
      <c r="B12649" s="2"/>
      <c r="C12649" s="139" t="s">
        <v>19334</v>
      </c>
      <c r="D12649" s="124" t="s">
        <v>19333</v>
      </c>
      <c r="E12649" s="118" t="s">
        <v>48</v>
      </c>
      <c r="F12649" s="124" t="s">
        <v>35249</v>
      </c>
      <c r="G12649" s="118" t="s">
        <v>34659</v>
      </c>
      <c r="H12649" s="137">
        <v>41577</v>
      </c>
      <c r="I12649" s="119">
        <v>367</v>
      </c>
      <c r="J12649" s="129"/>
      <c r="K12649" s="129"/>
      <c r="L12649" s="129">
        <v>0</v>
      </c>
      <c r="M12649" s="134"/>
    </row>
    <row r="12650" spans="1:13" hidden="1" x14ac:dyDescent="0.25">
      <c r="A12650" s="128"/>
      <c r="B12650" s="2"/>
      <c r="C12650" s="139" t="s">
        <v>13804</v>
      </c>
      <c r="D12650" s="124" t="s">
        <v>13805</v>
      </c>
      <c r="E12650" s="118" t="s">
        <v>48</v>
      </c>
      <c r="F12650" s="124" t="s">
        <v>35249</v>
      </c>
      <c r="G12650" s="118" t="s">
        <v>2</v>
      </c>
      <c r="H12650" s="137">
        <v>41613</v>
      </c>
      <c r="I12650" s="119">
        <v>220.5</v>
      </c>
      <c r="J12650" s="129"/>
      <c r="K12650" s="129"/>
      <c r="L12650" s="129">
        <v>0</v>
      </c>
      <c r="M12650" s="134" t="s">
        <v>25661</v>
      </c>
    </row>
    <row r="12651" spans="1:13" hidden="1" x14ac:dyDescent="0.25">
      <c r="A12651" s="128"/>
      <c r="B12651" s="2"/>
      <c r="C12651" s="139" t="s">
        <v>31265</v>
      </c>
      <c r="D12651" s="124" t="s">
        <v>31266</v>
      </c>
      <c r="E12651" s="118" t="s">
        <v>48</v>
      </c>
      <c r="F12651" s="124" t="s">
        <v>35249</v>
      </c>
      <c r="G12651" s="118" t="s">
        <v>34659</v>
      </c>
      <c r="H12651" s="137"/>
      <c r="I12651" s="119"/>
      <c r="J12651" s="129"/>
      <c r="K12651" s="129"/>
      <c r="L12651" s="129">
        <v>0</v>
      </c>
      <c r="M12651" s="134" t="s">
        <v>31147</v>
      </c>
    </row>
    <row r="12652" spans="1:13" hidden="1" x14ac:dyDescent="0.25">
      <c r="A12652" s="128"/>
      <c r="B12652" s="2"/>
      <c r="C12652" s="139" t="s">
        <v>13806</v>
      </c>
      <c r="D12652" s="124" t="s">
        <v>13807</v>
      </c>
      <c r="E12652" s="118" t="s">
        <v>48</v>
      </c>
      <c r="F12652" s="124" t="s">
        <v>35249</v>
      </c>
      <c r="G12652" s="118" t="s">
        <v>2</v>
      </c>
      <c r="H12652" s="137">
        <v>45289</v>
      </c>
      <c r="I12652" s="119">
        <v>187.45</v>
      </c>
      <c r="J12652" s="129"/>
      <c r="K12652" s="129"/>
      <c r="L12652" s="129">
        <v>0</v>
      </c>
      <c r="M12652" s="134" t="s">
        <v>25662</v>
      </c>
    </row>
    <row r="12653" spans="1:13" hidden="1" x14ac:dyDescent="0.25">
      <c r="A12653" s="128"/>
      <c r="B12653" s="2"/>
      <c r="C12653" s="139" t="s">
        <v>13808</v>
      </c>
      <c r="D12653" s="124" t="s">
        <v>13809</v>
      </c>
      <c r="E12653" s="118" t="s">
        <v>48</v>
      </c>
      <c r="F12653" s="124" t="s">
        <v>35249</v>
      </c>
      <c r="G12653" s="118" t="s">
        <v>2</v>
      </c>
      <c r="H12653" s="137">
        <v>43062</v>
      </c>
      <c r="I12653" s="119">
        <v>169.3</v>
      </c>
      <c r="J12653" s="129"/>
      <c r="K12653" s="129"/>
      <c r="L12653" s="129">
        <v>0</v>
      </c>
      <c r="M12653" s="134" t="s">
        <v>25663</v>
      </c>
    </row>
    <row r="12654" spans="1:13" hidden="1" x14ac:dyDescent="0.25">
      <c r="A12654" s="128"/>
      <c r="B12654" s="2"/>
      <c r="C12654" s="139" t="s">
        <v>13810</v>
      </c>
      <c r="D12654" s="124" t="s">
        <v>13811</v>
      </c>
      <c r="E12654" s="118" t="s">
        <v>48</v>
      </c>
      <c r="F12654" s="124" t="s">
        <v>35249</v>
      </c>
      <c r="G12654" s="118" t="s">
        <v>2</v>
      </c>
      <c r="H12654" s="137">
        <v>45861</v>
      </c>
      <c r="I12654" s="119">
        <v>197.12</v>
      </c>
      <c r="J12654" s="129"/>
      <c r="K12654" s="129"/>
      <c r="L12654" s="129">
        <v>0</v>
      </c>
      <c r="M12654" s="134" t="s">
        <v>25664</v>
      </c>
    </row>
    <row r="12655" spans="1:13" hidden="1" x14ac:dyDescent="0.25">
      <c r="A12655" s="128"/>
      <c r="B12655" s="2"/>
      <c r="C12655" s="139" t="s">
        <v>19330</v>
      </c>
      <c r="D12655" s="124" t="s">
        <v>19329</v>
      </c>
      <c r="E12655" s="118" t="s">
        <v>48</v>
      </c>
      <c r="F12655" s="124" t="s">
        <v>35249</v>
      </c>
      <c r="G12655" s="118" t="s">
        <v>59</v>
      </c>
      <c r="H12655" s="137">
        <v>40939</v>
      </c>
      <c r="I12655" s="119">
        <v>35.1</v>
      </c>
      <c r="J12655" s="129"/>
      <c r="K12655" s="129"/>
      <c r="L12655" s="129">
        <v>0</v>
      </c>
      <c r="M12655" s="134" t="s">
        <v>25665</v>
      </c>
    </row>
    <row r="12656" spans="1:13" hidden="1" x14ac:dyDescent="0.25">
      <c r="A12656" s="128"/>
      <c r="B12656" s="2"/>
      <c r="C12656" s="139" t="s">
        <v>33197</v>
      </c>
      <c r="D12656" s="124" t="s">
        <v>33198</v>
      </c>
      <c r="E12656" s="118" t="s">
        <v>48</v>
      </c>
      <c r="F12656" s="124" t="s">
        <v>35249</v>
      </c>
      <c r="G12656" s="118" t="s">
        <v>59</v>
      </c>
      <c r="H12656" s="137"/>
      <c r="I12656" s="119"/>
      <c r="J12656" s="129"/>
      <c r="K12656" s="129"/>
      <c r="L12656" s="129">
        <v>0</v>
      </c>
      <c r="M12656" s="134" t="s">
        <v>25666</v>
      </c>
    </row>
    <row r="12657" spans="1:13" hidden="1" x14ac:dyDescent="0.25">
      <c r="A12657" s="128"/>
      <c r="B12657" s="2"/>
      <c r="C12657" s="139" t="s">
        <v>13812</v>
      </c>
      <c r="D12657" s="124" t="s">
        <v>13813</v>
      </c>
      <c r="E12657" s="118" t="s">
        <v>48</v>
      </c>
      <c r="F12657" s="124" t="s">
        <v>35249</v>
      </c>
      <c r="G12657" s="118" t="s">
        <v>59</v>
      </c>
      <c r="H12657" s="137">
        <v>43675</v>
      </c>
      <c r="I12657" s="119">
        <v>51.3</v>
      </c>
      <c r="J12657" s="129"/>
      <c r="K12657" s="129"/>
      <c r="L12657" s="129">
        <v>0</v>
      </c>
      <c r="M12657" s="134" t="s">
        <v>35432</v>
      </c>
    </row>
    <row r="12658" spans="1:13" hidden="1" x14ac:dyDescent="0.25">
      <c r="A12658" s="128"/>
      <c r="B12658" s="2"/>
      <c r="C12658" s="139" t="s">
        <v>19332</v>
      </c>
      <c r="D12658" s="124" t="s">
        <v>19331</v>
      </c>
      <c r="E12658" s="118" t="s">
        <v>48</v>
      </c>
      <c r="F12658" s="124" t="s">
        <v>35249</v>
      </c>
      <c r="G12658" s="118" t="s">
        <v>34659</v>
      </c>
      <c r="H12658" s="137">
        <v>41606</v>
      </c>
      <c r="I12658" s="119">
        <v>63</v>
      </c>
      <c r="J12658" s="129"/>
      <c r="K12658" s="129"/>
      <c r="L12658" s="129">
        <v>0</v>
      </c>
      <c r="M12658" s="134" t="s">
        <v>25667</v>
      </c>
    </row>
    <row r="12659" spans="1:13" hidden="1" x14ac:dyDescent="0.25">
      <c r="A12659" s="128"/>
      <c r="B12659" s="2"/>
      <c r="C12659" s="139" t="s">
        <v>13814</v>
      </c>
      <c r="D12659" s="124" t="s">
        <v>13815</v>
      </c>
      <c r="E12659" s="118" t="s">
        <v>48</v>
      </c>
      <c r="F12659" s="124" t="s">
        <v>35249</v>
      </c>
      <c r="G12659" s="118" t="s">
        <v>59</v>
      </c>
      <c r="H12659" s="137"/>
      <c r="I12659" s="119"/>
      <c r="J12659" s="129"/>
      <c r="K12659" s="129"/>
      <c r="L12659" s="129">
        <v>0</v>
      </c>
      <c r="M12659" s="134" t="s">
        <v>25668</v>
      </c>
    </row>
    <row r="12660" spans="1:13" hidden="1" x14ac:dyDescent="0.25">
      <c r="A12660" s="128"/>
      <c r="B12660" s="2"/>
      <c r="C12660" s="139" t="s">
        <v>13816</v>
      </c>
      <c r="D12660" s="124" t="s">
        <v>13817</v>
      </c>
      <c r="E12660" s="118" t="s">
        <v>48</v>
      </c>
      <c r="F12660" s="124" t="s">
        <v>35249</v>
      </c>
      <c r="G12660" s="118" t="s">
        <v>59</v>
      </c>
      <c r="H12660" s="137"/>
      <c r="I12660" s="119"/>
      <c r="J12660" s="129"/>
      <c r="K12660" s="129"/>
      <c r="L12660" s="129">
        <v>0</v>
      </c>
      <c r="M12660" s="134" t="s">
        <v>25664</v>
      </c>
    </row>
    <row r="12661" spans="1:13" hidden="1" x14ac:dyDescent="0.25">
      <c r="A12661" s="128"/>
      <c r="B12661" s="2"/>
      <c r="C12661" s="139" t="s">
        <v>33171</v>
      </c>
      <c r="D12661" s="124" t="s">
        <v>33172</v>
      </c>
      <c r="E12661" s="118" t="s">
        <v>48</v>
      </c>
      <c r="F12661" s="124" t="s">
        <v>35249</v>
      </c>
      <c r="G12661" s="118" t="s">
        <v>59</v>
      </c>
      <c r="H12661" s="137"/>
      <c r="I12661" s="119"/>
      <c r="J12661" s="129"/>
      <c r="K12661" s="129"/>
      <c r="L12661" s="129">
        <v>0</v>
      </c>
      <c r="M12661" s="134" t="s">
        <v>25669</v>
      </c>
    </row>
    <row r="12662" spans="1:13" hidden="1" x14ac:dyDescent="0.25">
      <c r="A12662" s="128"/>
      <c r="B12662" s="2"/>
      <c r="C12662" s="139" t="s">
        <v>13818</v>
      </c>
      <c r="D12662" s="124" t="s">
        <v>13819</v>
      </c>
      <c r="E12662" s="118" t="s">
        <v>48</v>
      </c>
      <c r="F12662" s="124" t="s">
        <v>35249</v>
      </c>
      <c r="G12662" s="118" t="s">
        <v>2</v>
      </c>
      <c r="H12662" s="137"/>
      <c r="I12662" s="119"/>
      <c r="J12662" s="129"/>
      <c r="K12662" s="129"/>
      <c r="L12662" s="129">
        <v>0</v>
      </c>
      <c r="M12662" s="134" t="s">
        <v>28853</v>
      </c>
    </row>
    <row r="12663" spans="1:13" hidden="1" x14ac:dyDescent="0.25">
      <c r="A12663" s="128"/>
      <c r="B12663" s="2"/>
      <c r="C12663" s="139" t="s">
        <v>33157</v>
      </c>
      <c r="D12663" s="124" t="s">
        <v>33158</v>
      </c>
      <c r="E12663" s="118" t="s">
        <v>48</v>
      </c>
      <c r="F12663" s="124" t="s">
        <v>35249</v>
      </c>
      <c r="G12663" s="118" t="s">
        <v>2</v>
      </c>
      <c r="H12663" s="137"/>
      <c r="I12663" s="119"/>
      <c r="J12663" s="129"/>
      <c r="K12663" s="129"/>
      <c r="L12663" s="129">
        <v>0</v>
      </c>
      <c r="M12663" s="134" t="s">
        <v>25670</v>
      </c>
    </row>
    <row r="12664" spans="1:13" hidden="1" x14ac:dyDescent="0.25">
      <c r="A12664" s="128"/>
      <c r="B12664" s="2"/>
      <c r="C12664" s="139" t="s">
        <v>13820</v>
      </c>
      <c r="D12664" s="124" t="s">
        <v>13821</v>
      </c>
      <c r="E12664" s="118" t="s">
        <v>48</v>
      </c>
      <c r="F12664" s="124" t="s">
        <v>35249</v>
      </c>
      <c r="G12664" s="118" t="s">
        <v>2</v>
      </c>
      <c r="H12664" s="137">
        <v>44061</v>
      </c>
      <c r="I12664" s="119">
        <v>399</v>
      </c>
      <c r="J12664" s="129"/>
      <c r="K12664" s="129"/>
      <c r="L12664" s="129">
        <v>0</v>
      </c>
      <c r="M12664" s="134" t="s">
        <v>25671</v>
      </c>
    </row>
    <row r="12665" spans="1:13" hidden="1" x14ac:dyDescent="0.25">
      <c r="A12665" s="128"/>
      <c r="B12665" s="2"/>
      <c r="C12665" s="139" t="s">
        <v>13822</v>
      </c>
      <c r="D12665" s="124" t="s">
        <v>13823</v>
      </c>
      <c r="E12665" s="118" t="s">
        <v>48</v>
      </c>
      <c r="F12665" s="124" t="s">
        <v>35249</v>
      </c>
      <c r="G12665" s="118" t="s">
        <v>2</v>
      </c>
      <c r="H12665" s="137">
        <v>44204</v>
      </c>
      <c r="I12665" s="119">
        <v>406</v>
      </c>
      <c r="J12665" s="129"/>
      <c r="K12665" s="129"/>
      <c r="L12665" s="129">
        <v>0</v>
      </c>
      <c r="M12665" s="134" t="s">
        <v>25672</v>
      </c>
    </row>
    <row r="12666" spans="1:13" hidden="1" x14ac:dyDescent="0.25">
      <c r="A12666" s="128"/>
      <c r="B12666" s="2"/>
      <c r="C12666" s="139" t="s">
        <v>13824</v>
      </c>
      <c r="D12666" s="124" t="s">
        <v>13825</v>
      </c>
      <c r="E12666" s="118" t="s">
        <v>48</v>
      </c>
      <c r="F12666" s="124" t="s">
        <v>35249</v>
      </c>
      <c r="G12666" s="118" t="s">
        <v>34659</v>
      </c>
      <c r="H12666" s="137">
        <v>46057</v>
      </c>
      <c r="I12666" s="119">
        <v>148.44</v>
      </c>
      <c r="J12666" s="129"/>
      <c r="K12666" s="129"/>
      <c r="L12666" s="129">
        <v>0</v>
      </c>
      <c r="M12666" s="134" t="s">
        <v>25673</v>
      </c>
    </row>
    <row r="12667" spans="1:13" hidden="1" x14ac:dyDescent="0.25">
      <c r="A12667" s="128"/>
      <c r="B12667" s="2"/>
      <c r="C12667" s="139" t="s">
        <v>13826</v>
      </c>
      <c r="D12667" s="124" t="s">
        <v>13827</v>
      </c>
      <c r="E12667" s="118" t="s">
        <v>48</v>
      </c>
      <c r="F12667" s="124" t="s">
        <v>35249</v>
      </c>
      <c r="G12667" s="118" t="s">
        <v>2</v>
      </c>
      <c r="H12667" s="137">
        <v>44680</v>
      </c>
      <c r="I12667" s="119">
        <v>651.5</v>
      </c>
      <c r="J12667" s="129"/>
      <c r="K12667" s="129"/>
      <c r="L12667" s="129">
        <v>0</v>
      </c>
      <c r="M12667" s="134" t="s">
        <v>25674</v>
      </c>
    </row>
    <row r="12668" spans="1:13" hidden="1" x14ac:dyDescent="0.25">
      <c r="A12668" s="128"/>
      <c r="B12668" s="2"/>
      <c r="C12668" s="139" t="s">
        <v>13828</v>
      </c>
      <c r="D12668" s="124" t="s">
        <v>13829</v>
      </c>
      <c r="E12668" s="118" t="s">
        <v>48</v>
      </c>
      <c r="F12668" s="124" t="s">
        <v>35249</v>
      </c>
      <c r="G12668" s="118" t="s">
        <v>2</v>
      </c>
      <c r="H12668" s="137">
        <v>42895</v>
      </c>
      <c r="I12668" s="119">
        <v>32.380000000000003</v>
      </c>
      <c r="J12668" s="129"/>
      <c r="K12668" s="129"/>
      <c r="L12668" s="129">
        <v>0</v>
      </c>
      <c r="M12668" s="134" t="s">
        <v>25675</v>
      </c>
    </row>
    <row r="12669" spans="1:13" hidden="1" x14ac:dyDescent="0.25">
      <c r="A12669" s="128"/>
      <c r="B12669" s="2"/>
      <c r="C12669" s="139" t="s">
        <v>13830</v>
      </c>
      <c r="D12669" s="124" t="s">
        <v>13831</v>
      </c>
      <c r="E12669" s="118" t="s">
        <v>48</v>
      </c>
      <c r="F12669" s="124" t="s">
        <v>35249</v>
      </c>
      <c r="G12669" s="118" t="s">
        <v>2</v>
      </c>
      <c r="H12669" s="137">
        <v>45637</v>
      </c>
      <c r="I12669" s="119">
        <v>327</v>
      </c>
      <c r="J12669" s="129"/>
      <c r="K12669" s="129"/>
      <c r="L12669" s="129">
        <v>0</v>
      </c>
      <c r="M12669" s="134" t="s">
        <v>25676</v>
      </c>
    </row>
    <row r="12670" spans="1:13" hidden="1" x14ac:dyDescent="0.25">
      <c r="A12670" s="128"/>
      <c r="B12670" s="2"/>
      <c r="C12670" s="139" t="s">
        <v>13832</v>
      </c>
      <c r="D12670" s="124" t="s">
        <v>13833</v>
      </c>
      <c r="E12670" s="118" t="s">
        <v>48</v>
      </c>
      <c r="F12670" s="124" t="s">
        <v>35249</v>
      </c>
      <c r="G12670" s="118" t="s">
        <v>2</v>
      </c>
      <c r="H12670" s="137">
        <v>46099</v>
      </c>
      <c r="I12670" s="119">
        <v>30.15</v>
      </c>
      <c r="J12670" s="129"/>
      <c r="K12670" s="129"/>
      <c r="L12670" s="129">
        <v>0</v>
      </c>
      <c r="M12670" s="134" t="s">
        <v>25677</v>
      </c>
    </row>
    <row r="12671" spans="1:13" hidden="1" x14ac:dyDescent="0.25">
      <c r="A12671" s="128"/>
      <c r="B12671" s="2"/>
      <c r="C12671" s="139" t="s">
        <v>13834</v>
      </c>
      <c r="D12671" s="124" t="s">
        <v>13835</v>
      </c>
      <c r="E12671" s="118" t="s">
        <v>48</v>
      </c>
      <c r="F12671" s="124" t="s">
        <v>35249</v>
      </c>
      <c r="G12671" s="118" t="s">
        <v>2</v>
      </c>
      <c r="H12671" s="137">
        <v>44501</v>
      </c>
      <c r="I12671" s="119">
        <v>51.5</v>
      </c>
      <c r="J12671" s="129"/>
      <c r="K12671" s="129"/>
      <c r="L12671" s="129">
        <v>0</v>
      </c>
      <c r="M12671" s="134" t="s">
        <v>25678</v>
      </c>
    </row>
    <row r="12672" spans="1:13" hidden="1" x14ac:dyDescent="0.25">
      <c r="A12672" s="128"/>
      <c r="B12672" s="2"/>
      <c r="C12672" s="139" t="s">
        <v>19005</v>
      </c>
      <c r="D12672" s="124" t="s">
        <v>19004</v>
      </c>
      <c r="E12672" s="118" t="s">
        <v>48</v>
      </c>
      <c r="F12672" s="124" t="s">
        <v>35249</v>
      </c>
      <c r="G12672" s="118" t="s">
        <v>34659</v>
      </c>
      <c r="H12672" s="137"/>
      <c r="I12672" s="119"/>
      <c r="J12672" s="129"/>
      <c r="K12672" s="129"/>
      <c r="L12672" s="129">
        <v>0</v>
      </c>
      <c r="M12672" s="134" t="s">
        <v>25679</v>
      </c>
    </row>
    <row r="12673" spans="1:13" hidden="1" x14ac:dyDescent="0.25">
      <c r="A12673" s="128"/>
      <c r="B12673" s="2"/>
      <c r="C12673" s="139" t="s">
        <v>18959</v>
      </c>
      <c r="D12673" s="124" t="s">
        <v>18958</v>
      </c>
      <c r="E12673" s="118" t="s">
        <v>48</v>
      </c>
      <c r="F12673" s="124" t="s">
        <v>35249</v>
      </c>
      <c r="G12673" s="118" t="s">
        <v>34659</v>
      </c>
      <c r="H12673" s="137"/>
      <c r="I12673" s="119"/>
      <c r="J12673" s="129"/>
      <c r="K12673" s="129"/>
      <c r="L12673" s="129">
        <v>0</v>
      </c>
      <c r="M12673" s="134" t="s">
        <v>25680</v>
      </c>
    </row>
    <row r="12674" spans="1:13" hidden="1" x14ac:dyDescent="0.25">
      <c r="A12674" s="128"/>
      <c r="B12674" s="2"/>
      <c r="C12674" s="139" t="s">
        <v>13836</v>
      </c>
      <c r="D12674" s="124" t="s">
        <v>13837</v>
      </c>
      <c r="E12674" s="118" t="s">
        <v>48</v>
      </c>
      <c r="F12674" s="124" t="s">
        <v>35249</v>
      </c>
      <c r="G12674" s="118" t="s">
        <v>2</v>
      </c>
      <c r="H12674" s="137">
        <v>42895</v>
      </c>
      <c r="I12674" s="119">
        <v>67.83</v>
      </c>
      <c r="J12674" s="129"/>
      <c r="K12674" s="129"/>
      <c r="L12674" s="129">
        <v>0</v>
      </c>
      <c r="M12674" s="134" t="s">
        <v>25681</v>
      </c>
    </row>
    <row r="12675" spans="1:13" hidden="1" x14ac:dyDescent="0.25">
      <c r="A12675" s="128"/>
      <c r="B12675" s="2"/>
      <c r="C12675" s="139" t="s">
        <v>13838</v>
      </c>
      <c r="D12675" s="124" t="s">
        <v>13839</v>
      </c>
      <c r="E12675" s="118" t="s">
        <v>48</v>
      </c>
      <c r="F12675" s="124" t="s">
        <v>35249</v>
      </c>
      <c r="G12675" s="118" t="s">
        <v>2</v>
      </c>
      <c r="H12675" s="137">
        <v>42171</v>
      </c>
      <c r="I12675" s="119">
        <v>72.709999999999994</v>
      </c>
      <c r="J12675" s="129"/>
      <c r="K12675" s="129"/>
      <c r="L12675" s="129">
        <v>0</v>
      </c>
      <c r="M12675" s="134" t="s">
        <v>25682</v>
      </c>
    </row>
    <row r="12676" spans="1:13" hidden="1" x14ac:dyDescent="0.25">
      <c r="A12676" s="128"/>
      <c r="B12676" s="2"/>
      <c r="C12676" s="139" t="s">
        <v>13840</v>
      </c>
      <c r="D12676" s="124" t="s">
        <v>13841</v>
      </c>
      <c r="E12676" s="118" t="s">
        <v>48</v>
      </c>
      <c r="F12676" s="124" t="s">
        <v>35249</v>
      </c>
      <c r="G12676" s="118" t="s">
        <v>2</v>
      </c>
      <c r="H12676" s="137">
        <v>45637</v>
      </c>
      <c r="I12676" s="119">
        <v>110</v>
      </c>
      <c r="J12676" s="129"/>
      <c r="K12676" s="129"/>
      <c r="L12676" s="129">
        <v>0</v>
      </c>
      <c r="M12676" s="134" t="s">
        <v>25683</v>
      </c>
    </row>
    <row r="12677" spans="1:13" hidden="1" x14ac:dyDescent="0.25">
      <c r="A12677" s="128"/>
      <c r="B12677" s="2"/>
      <c r="C12677" s="139" t="s">
        <v>32867</v>
      </c>
      <c r="D12677" s="124" t="s">
        <v>32868</v>
      </c>
      <c r="E12677" s="118" t="s">
        <v>48</v>
      </c>
      <c r="F12677" s="124" t="s">
        <v>35249</v>
      </c>
      <c r="G12677" s="118" t="s">
        <v>34659</v>
      </c>
      <c r="H12677" s="137"/>
      <c r="I12677" s="119"/>
      <c r="J12677" s="129"/>
      <c r="K12677" s="129"/>
      <c r="L12677" s="129">
        <v>0</v>
      </c>
      <c r="M12677" s="134" t="s">
        <v>25684</v>
      </c>
    </row>
    <row r="12678" spans="1:13" hidden="1" x14ac:dyDescent="0.25">
      <c r="A12678" s="128"/>
      <c r="B12678" s="2"/>
      <c r="C12678" s="139" t="s">
        <v>13842</v>
      </c>
      <c r="D12678" s="124" t="s">
        <v>13843</v>
      </c>
      <c r="E12678" s="118" t="s">
        <v>48</v>
      </c>
      <c r="F12678" s="124" t="s">
        <v>35249</v>
      </c>
      <c r="G12678" s="118" t="s">
        <v>2</v>
      </c>
      <c r="H12678" s="137">
        <v>46099</v>
      </c>
      <c r="I12678" s="119">
        <v>31.15</v>
      </c>
      <c r="J12678" s="129"/>
      <c r="K12678" s="129"/>
      <c r="L12678" s="129">
        <v>0</v>
      </c>
      <c r="M12678" s="134" t="s">
        <v>25685</v>
      </c>
    </row>
    <row r="12679" spans="1:13" hidden="1" x14ac:dyDescent="0.25">
      <c r="A12679" s="128"/>
      <c r="B12679" s="2"/>
      <c r="C12679" s="139" t="s">
        <v>13844</v>
      </c>
      <c r="D12679" s="124" t="s">
        <v>13845</v>
      </c>
      <c r="E12679" s="118" t="s">
        <v>48</v>
      </c>
      <c r="F12679" s="124" t="s">
        <v>35249</v>
      </c>
      <c r="G12679" s="118" t="s">
        <v>2</v>
      </c>
      <c r="H12679" s="137">
        <v>44501</v>
      </c>
      <c r="I12679" s="119">
        <v>51.5</v>
      </c>
      <c r="J12679" s="129"/>
      <c r="K12679" s="129"/>
      <c r="L12679" s="129">
        <v>0</v>
      </c>
      <c r="M12679" s="134" t="s">
        <v>25686</v>
      </c>
    </row>
    <row r="12680" spans="1:13" hidden="1" x14ac:dyDescent="0.25">
      <c r="A12680" s="128"/>
      <c r="B12680" s="2"/>
      <c r="C12680" s="139" t="s">
        <v>19007</v>
      </c>
      <c r="D12680" s="124" t="s">
        <v>19006</v>
      </c>
      <c r="E12680" s="118" t="s">
        <v>48</v>
      </c>
      <c r="F12680" s="124" t="s">
        <v>35249</v>
      </c>
      <c r="G12680" s="118" t="s">
        <v>34659</v>
      </c>
      <c r="H12680" s="137"/>
      <c r="I12680" s="119"/>
      <c r="J12680" s="129"/>
      <c r="K12680" s="129"/>
      <c r="L12680" s="129">
        <v>0</v>
      </c>
      <c r="M12680" s="134" t="s">
        <v>25687</v>
      </c>
    </row>
    <row r="12681" spans="1:13" hidden="1" x14ac:dyDescent="0.25">
      <c r="A12681" s="128"/>
      <c r="B12681" s="2"/>
      <c r="C12681" s="139" t="s">
        <v>19009</v>
      </c>
      <c r="D12681" s="124" t="s">
        <v>19008</v>
      </c>
      <c r="E12681" s="118" t="s">
        <v>48</v>
      </c>
      <c r="F12681" s="124" t="s">
        <v>35249</v>
      </c>
      <c r="G12681" s="118" t="s">
        <v>34659</v>
      </c>
      <c r="H12681" s="137"/>
      <c r="I12681" s="119"/>
      <c r="J12681" s="129"/>
      <c r="K12681" s="129"/>
      <c r="L12681" s="129">
        <v>0</v>
      </c>
      <c r="M12681" s="134" t="s">
        <v>28013</v>
      </c>
    </row>
    <row r="12682" spans="1:13" hidden="1" x14ac:dyDescent="0.25">
      <c r="A12682" s="128"/>
      <c r="B12682" s="2"/>
      <c r="C12682" s="139" t="s">
        <v>13846</v>
      </c>
      <c r="D12682" s="124" t="s">
        <v>13847</v>
      </c>
      <c r="E12682" s="118" t="s">
        <v>48</v>
      </c>
      <c r="F12682" s="124" t="s">
        <v>35249</v>
      </c>
      <c r="G12682" s="118" t="s">
        <v>2</v>
      </c>
      <c r="H12682" s="137">
        <v>45930</v>
      </c>
      <c r="I12682" s="119">
        <v>741.49</v>
      </c>
      <c r="J12682" s="129"/>
      <c r="K12682" s="129"/>
      <c r="L12682" s="129">
        <v>0</v>
      </c>
      <c r="M12682" s="134" t="s">
        <v>25688</v>
      </c>
    </row>
    <row r="12683" spans="1:13" hidden="1" x14ac:dyDescent="0.25">
      <c r="A12683" s="128"/>
      <c r="B12683" s="2"/>
      <c r="C12683" s="139" t="s">
        <v>13848</v>
      </c>
      <c r="D12683" s="124" t="s">
        <v>13849</v>
      </c>
      <c r="E12683" s="118" t="s">
        <v>48</v>
      </c>
      <c r="F12683" s="124" t="s">
        <v>35249</v>
      </c>
      <c r="G12683" s="118" t="s">
        <v>2</v>
      </c>
      <c r="H12683" s="137">
        <v>42928</v>
      </c>
      <c r="I12683" s="119">
        <v>541.73</v>
      </c>
      <c r="J12683" s="129"/>
      <c r="K12683" s="129"/>
      <c r="L12683" s="129">
        <v>0</v>
      </c>
      <c r="M12683" s="134" t="s">
        <v>19639</v>
      </c>
    </row>
    <row r="12684" spans="1:13" hidden="1" x14ac:dyDescent="0.25">
      <c r="A12684" s="128"/>
      <c r="B12684" s="2"/>
      <c r="C12684" s="139" t="s">
        <v>13850</v>
      </c>
      <c r="D12684" s="124" t="s">
        <v>13851</v>
      </c>
      <c r="E12684" s="118" t="s">
        <v>48</v>
      </c>
      <c r="F12684" s="124" t="s">
        <v>35249</v>
      </c>
      <c r="G12684" s="118" t="s">
        <v>2</v>
      </c>
      <c r="H12684" s="137">
        <v>46083</v>
      </c>
      <c r="I12684" s="119">
        <v>666.06</v>
      </c>
      <c r="J12684" s="129"/>
      <c r="K12684" s="129"/>
      <c r="L12684" s="129">
        <v>0</v>
      </c>
      <c r="M12684" s="134" t="s">
        <v>25689</v>
      </c>
    </row>
    <row r="12685" spans="1:13" hidden="1" x14ac:dyDescent="0.25">
      <c r="A12685" s="128"/>
      <c r="B12685" s="2"/>
      <c r="C12685" s="139" t="s">
        <v>32205</v>
      </c>
      <c r="D12685" s="124" t="s">
        <v>32206</v>
      </c>
      <c r="E12685" s="118" t="s">
        <v>48</v>
      </c>
      <c r="F12685" s="124" t="s">
        <v>35249</v>
      </c>
      <c r="G12685" s="118" t="s">
        <v>2</v>
      </c>
      <c r="H12685" s="137"/>
      <c r="I12685" s="119"/>
      <c r="J12685" s="129"/>
      <c r="K12685" s="129"/>
      <c r="L12685" s="129">
        <v>0</v>
      </c>
      <c r="M12685" s="134" t="s">
        <v>25690</v>
      </c>
    </row>
    <row r="12686" spans="1:13" hidden="1" x14ac:dyDescent="0.25">
      <c r="A12686" s="128"/>
      <c r="B12686" s="2"/>
      <c r="C12686" s="139" t="s">
        <v>13852</v>
      </c>
      <c r="D12686" s="124" t="s">
        <v>13853</v>
      </c>
      <c r="E12686" s="118" t="s">
        <v>48</v>
      </c>
      <c r="F12686" s="124" t="s">
        <v>35249</v>
      </c>
      <c r="G12686" s="118" t="s">
        <v>34659</v>
      </c>
      <c r="H12686" s="137">
        <v>46057</v>
      </c>
      <c r="I12686" s="119">
        <v>593.72</v>
      </c>
      <c r="J12686" s="129"/>
      <c r="K12686" s="129"/>
      <c r="L12686" s="129">
        <v>0</v>
      </c>
      <c r="M12686" s="134" t="s">
        <v>25691</v>
      </c>
    </row>
    <row r="12687" spans="1:13" hidden="1" x14ac:dyDescent="0.25">
      <c r="A12687" s="128"/>
      <c r="B12687" s="2"/>
      <c r="C12687" s="139" t="s">
        <v>13854</v>
      </c>
      <c r="D12687" s="124" t="s">
        <v>13855</v>
      </c>
      <c r="E12687" s="118" t="s">
        <v>48</v>
      </c>
      <c r="F12687" s="124" t="s">
        <v>35249</v>
      </c>
      <c r="G12687" s="118" t="s">
        <v>34659</v>
      </c>
      <c r="H12687" s="137">
        <v>41963</v>
      </c>
      <c r="I12687" s="119">
        <v>64.39</v>
      </c>
      <c r="J12687" s="129"/>
      <c r="K12687" s="129"/>
      <c r="L12687" s="129">
        <v>0</v>
      </c>
      <c r="M12687" s="134" t="s">
        <v>29535</v>
      </c>
    </row>
    <row r="12688" spans="1:13" hidden="1" x14ac:dyDescent="0.25">
      <c r="A12688" s="128"/>
      <c r="B12688" s="2"/>
      <c r="C12688" s="139" t="s">
        <v>13856</v>
      </c>
      <c r="D12688" s="124" t="s">
        <v>13857</v>
      </c>
      <c r="E12688" s="118" t="s">
        <v>48</v>
      </c>
      <c r="F12688" s="124" t="s">
        <v>35249</v>
      </c>
      <c r="G12688" s="118" t="s">
        <v>34659</v>
      </c>
      <c r="H12688" s="137">
        <v>42412</v>
      </c>
      <c r="I12688" s="119">
        <v>347</v>
      </c>
      <c r="J12688" s="129"/>
      <c r="K12688" s="129"/>
      <c r="L12688" s="129">
        <v>0</v>
      </c>
      <c r="M12688" s="134" t="s">
        <v>27803</v>
      </c>
    </row>
    <row r="12689" spans="1:13" hidden="1" x14ac:dyDescent="0.25">
      <c r="A12689" s="128"/>
      <c r="B12689" s="2"/>
      <c r="C12689" s="139" t="s">
        <v>28321</v>
      </c>
      <c r="D12689" s="124" t="s">
        <v>28322</v>
      </c>
      <c r="E12689" s="118" t="s">
        <v>48</v>
      </c>
      <c r="F12689" s="124" t="s">
        <v>35249</v>
      </c>
      <c r="G12689" s="118" t="s">
        <v>34659</v>
      </c>
      <c r="H12689" s="137"/>
      <c r="I12689" s="119"/>
      <c r="J12689" s="129"/>
      <c r="K12689" s="129"/>
      <c r="L12689" s="129">
        <v>0</v>
      </c>
      <c r="M12689" s="134" t="s">
        <v>29090</v>
      </c>
    </row>
    <row r="12690" spans="1:13" hidden="1" x14ac:dyDescent="0.25">
      <c r="A12690" s="128"/>
      <c r="B12690" s="2"/>
      <c r="C12690" s="139" t="s">
        <v>13858</v>
      </c>
      <c r="D12690" s="124" t="s">
        <v>13859</v>
      </c>
      <c r="E12690" s="118" t="s">
        <v>48</v>
      </c>
      <c r="F12690" s="124" t="s">
        <v>35249</v>
      </c>
      <c r="G12690" s="118" t="s">
        <v>2</v>
      </c>
      <c r="H12690" s="137">
        <v>42215</v>
      </c>
      <c r="I12690" s="119">
        <v>350</v>
      </c>
      <c r="J12690" s="129"/>
      <c r="K12690" s="129"/>
      <c r="L12690" s="129">
        <v>0</v>
      </c>
      <c r="M12690" s="134" t="s">
        <v>25692</v>
      </c>
    </row>
    <row r="12691" spans="1:13" hidden="1" x14ac:dyDescent="0.25">
      <c r="A12691" s="128"/>
      <c r="B12691" s="2"/>
      <c r="C12691" s="139" t="s">
        <v>35421</v>
      </c>
      <c r="D12691" s="124" t="s">
        <v>35422</v>
      </c>
      <c r="E12691" s="118" t="s">
        <v>48</v>
      </c>
      <c r="F12691" s="124" t="s">
        <v>35249</v>
      </c>
      <c r="G12691" s="118" t="s">
        <v>2</v>
      </c>
      <c r="H12691" s="137">
        <v>45553</v>
      </c>
      <c r="I12691" s="119">
        <v>436</v>
      </c>
      <c r="J12691" s="129"/>
      <c r="K12691" s="129"/>
      <c r="L12691" s="129">
        <v>0</v>
      </c>
      <c r="M12691" s="134" t="s">
        <v>25693</v>
      </c>
    </row>
    <row r="12692" spans="1:13" hidden="1" x14ac:dyDescent="0.25">
      <c r="A12692" s="128"/>
      <c r="B12692" s="2"/>
      <c r="C12692" s="139" t="s">
        <v>13860</v>
      </c>
      <c r="D12692" s="124" t="s">
        <v>13861</v>
      </c>
      <c r="E12692" s="118" t="s">
        <v>48</v>
      </c>
      <c r="F12692" s="124" t="s">
        <v>35249</v>
      </c>
      <c r="G12692" s="118" t="s">
        <v>2</v>
      </c>
      <c r="H12692" s="137">
        <v>43679</v>
      </c>
      <c r="I12692" s="119">
        <v>480</v>
      </c>
      <c r="J12692" s="129"/>
      <c r="K12692" s="129"/>
      <c r="L12692" s="129">
        <v>0</v>
      </c>
      <c r="M12692" s="134" t="s">
        <v>25694</v>
      </c>
    </row>
    <row r="12693" spans="1:13" hidden="1" x14ac:dyDescent="0.25">
      <c r="A12693" s="128"/>
      <c r="B12693" s="2"/>
      <c r="C12693" s="139" t="s">
        <v>19069</v>
      </c>
      <c r="D12693" s="124" t="s">
        <v>19068</v>
      </c>
      <c r="E12693" s="118" t="s">
        <v>48</v>
      </c>
      <c r="F12693" s="124" t="s">
        <v>35249</v>
      </c>
      <c r="G12693" s="118" t="s">
        <v>34659</v>
      </c>
      <c r="H12693" s="137"/>
      <c r="I12693" s="119"/>
      <c r="J12693" s="129"/>
      <c r="K12693" s="129"/>
      <c r="L12693" s="129">
        <v>0</v>
      </c>
      <c r="M12693" s="134" t="s">
        <v>25695</v>
      </c>
    </row>
    <row r="12694" spans="1:13" hidden="1" x14ac:dyDescent="0.25">
      <c r="A12694" s="128"/>
      <c r="B12694" s="2"/>
      <c r="C12694" s="139" t="s">
        <v>13862</v>
      </c>
      <c r="D12694" s="124" t="s">
        <v>13863</v>
      </c>
      <c r="E12694" s="118" t="s">
        <v>48</v>
      </c>
      <c r="F12694" s="124" t="s">
        <v>35249</v>
      </c>
      <c r="G12694" s="118" t="s">
        <v>34659</v>
      </c>
      <c r="H12694" s="137">
        <v>45996</v>
      </c>
      <c r="I12694" s="119">
        <v>81.42</v>
      </c>
      <c r="J12694" s="129"/>
      <c r="K12694" s="129"/>
      <c r="L12694" s="129">
        <v>0</v>
      </c>
      <c r="M12694" s="134" t="s">
        <v>25696</v>
      </c>
    </row>
    <row r="12695" spans="1:13" hidden="1" x14ac:dyDescent="0.25">
      <c r="A12695" s="128"/>
      <c r="B12695" s="2"/>
      <c r="C12695" s="139" t="s">
        <v>13864</v>
      </c>
      <c r="D12695" s="124" t="s">
        <v>13865</v>
      </c>
      <c r="E12695" s="118" t="s">
        <v>48</v>
      </c>
      <c r="F12695" s="124" t="s">
        <v>35249</v>
      </c>
      <c r="G12695" s="118" t="s">
        <v>2</v>
      </c>
      <c r="H12695" s="137">
        <v>43879</v>
      </c>
      <c r="I12695" s="119">
        <v>15.55</v>
      </c>
      <c r="J12695" s="129"/>
      <c r="K12695" s="129"/>
      <c r="L12695" s="129">
        <v>0</v>
      </c>
      <c r="M12695" s="134" t="s">
        <v>25697</v>
      </c>
    </row>
    <row r="12696" spans="1:13" hidden="1" x14ac:dyDescent="0.25">
      <c r="A12696" s="128"/>
      <c r="B12696" s="2"/>
      <c r="C12696" s="139" t="s">
        <v>13866</v>
      </c>
      <c r="D12696" s="124" t="s">
        <v>13867</v>
      </c>
      <c r="E12696" s="118" t="s">
        <v>48</v>
      </c>
      <c r="F12696" s="124" t="s">
        <v>35249</v>
      </c>
      <c r="G12696" s="118" t="s">
        <v>34659</v>
      </c>
      <c r="H12696" s="137">
        <v>44532</v>
      </c>
      <c r="I12696" s="119">
        <v>3300</v>
      </c>
      <c r="J12696" s="129"/>
      <c r="K12696" s="129"/>
      <c r="L12696" s="129">
        <v>0</v>
      </c>
      <c r="M12696" s="134" t="s">
        <v>25697</v>
      </c>
    </row>
    <row r="12697" spans="1:13" hidden="1" x14ac:dyDescent="0.25">
      <c r="A12697" s="128"/>
      <c r="B12697" s="2"/>
      <c r="C12697" s="139" t="s">
        <v>13868</v>
      </c>
      <c r="D12697" s="124" t="s">
        <v>13869</v>
      </c>
      <c r="E12697" s="118" t="s">
        <v>48</v>
      </c>
      <c r="F12697" s="124" t="s">
        <v>35249</v>
      </c>
      <c r="G12697" s="118" t="s">
        <v>34659</v>
      </c>
      <c r="H12697" s="137">
        <v>43623</v>
      </c>
      <c r="I12697" s="119">
        <v>85</v>
      </c>
      <c r="J12697" s="129"/>
      <c r="K12697" s="129"/>
      <c r="L12697" s="129">
        <v>0</v>
      </c>
      <c r="M12697" s="134" t="s">
        <v>25698</v>
      </c>
    </row>
    <row r="12698" spans="1:13" hidden="1" x14ac:dyDescent="0.25">
      <c r="A12698" s="128"/>
      <c r="B12698" s="2"/>
      <c r="C12698" s="139" t="s">
        <v>13870</v>
      </c>
      <c r="D12698" s="124" t="s">
        <v>13871</v>
      </c>
      <c r="E12698" s="118" t="s">
        <v>48</v>
      </c>
      <c r="F12698" s="124" t="s">
        <v>35249</v>
      </c>
      <c r="G12698" s="118" t="s">
        <v>34659</v>
      </c>
      <c r="H12698" s="137">
        <v>45588</v>
      </c>
      <c r="I12698" s="119">
        <v>320</v>
      </c>
      <c r="J12698" s="129"/>
      <c r="K12698" s="129"/>
      <c r="L12698" s="129">
        <v>0</v>
      </c>
      <c r="M12698" s="134" t="s">
        <v>34397</v>
      </c>
    </row>
    <row r="12699" spans="1:13" hidden="1" x14ac:dyDescent="0.25">
      <c r="A12699" s="128"/>
      <c r="B12699" s="2"/>
      <c r="C12699" s="139" t="s">
        <v>13872</v>
      </c>
      <c r="D12699" s="124" t="s">
        <v>13873</v>
      </c>
      <c r="E12699" s="118" t="s">
        <v>48</v>
      </c>
      <c r="F12699" s="124" t="s">
        <v>35249</v>
      </c>
      <c r="G12699" s="118" t="s">
        <v>2</v>
      </c>
      <c r="H12699" s="137">
        <v>44189</v>
      </c>
      <c r="I12699" s="119">
        <v>99</v>
      </c>
      <c r="J12699" s="129"/>
      <c r="K12699" s="129"/>
      <c r="L12699" s="129">
        <v>0</v>
      </c>
      <c r="M12699" s="134" t="s">
        <v>28772</v>
      </c>
    </row>
    <row r="12700" spans="1:13" hidden="1" x14ac:dyDescent="0.25">
      <c r="A12700" s="128"/>
      <c r="B12700" s="2"/>
      <c r="C12700" s="139" t="s">
        <v>13874</v>
      </c>
      <c r="D12700" s="124" t="s">
        <v>13875</v>
      </c>
      <c r="E12700" s="118" t="s">
        <v>48</v>
      </c>
      <c r="F12700" s="124" t="s">
        <v>35249</v>
      </c>
      <c r="G12700" s="118" t="s">
        <v>34659</v>
      </c>
      <c r="H12700" s="137">
        <v>41606</v>
      </c>
      <c r="I12700" s="119">
        <v>72</v>
      </c>
      <c r="J12700" s="129"/>
      <c r="K12700" s="129"/>
      <c r="L12700" s="129">
        <v>0</v>
      </c>
      <c r="M12700" s="134" t="s">
        <v>27948</v>
      </c>
    </row>
    <row r="12701" spans="1:13" hidden="1" x14ac:dyDescent="0.25">
      <c r="A12701" s="128"/>
      <c r="B12701" s="2"/>
      <c r="C12701" s="139" t="s">
        <v>13876</v>
      </c>
      <c r="D12701" s="124" t="s">
        <v>13877</v>
      </c>
      <c r="E12701" s="118" t="s">
        <v>48</v>
      </c>
      <c r="F12701" s="124" t="s">
        <v>35249</v>
      </c>
      <c r="G12701" s="118" t="s">
        <v>2</v>
      </c>
      <c r="H12701" s="137">
        <v>44490</v>
      </c>
      <c r="I12701" s="119">
        <v>1918.5</v>
      </c>
      <c r="J12701" s="129"/>
      <c r="K12701" s="129"/>
      <c r="L12701" s="129">
        <v>0</v>
      </c>
      <c r="M12701" s="134" t="s">
        <v>25699</v>
      </c>
    </row>
    <row r="12702" spans="1:13" hidden="1" x14ac:dyDescent="0.25">
      <c r="A12702" s="128"/>
      <c r="B12702" s="2"/>
      <c r="C12702" s="139" t="s">
        <v>13878</v>
      </c>
      <c r="D12702" s="124" t="s">
        <v>13879</v>
      </c>
      <c r="E12702" s="118" t="s">
        <v>48</v>
      </c>
      <c r="F12702" s="124" t="s">
        <v>35249</v>
      </c>
      <c r="G12702" s="118" t="s">
        <v>34659</v>
      </c>
      <c r="H12702" s="137">
        <v>44082</v>
      </c>
      <c r="I12702" s="119">
        <v>138.5</v>
      </c>
      <c r="J12702" s="129"/>
      <c r="K12702" s="129"/>
      <c r="L12702" s="129">
        <v>0</v>
      </c>
      <c r="M12702" s="134" t="s">
        <v>25700</v>
      </c>
    </row>
    <row r="12703" spans="1:13" hidden="1" x14ac:dyDescent="0.25">
      <c r="A12703" s="128"/>
      <c r="B12703" s="2"/>
      <c r="C12703" s="139" t="s">
        <v>13880</v>
      </c>
      <c r="D12703" s="124" t="s">
        <v>13881</v>
      </c>
      <c r="E12703" s="118" t="s">
        <v>48</v>
      </c>
      <c r="F12703" s="124" t="s">
        <v>35249</v>
      </c>
      <c r="G12703" s="118" t="s">
        <v>34659</v>
      </c>
      <c r="H12703" s="137">
        <v>41386</v>
      </c>
      <c r="I12703" s="119">
        <v>95.5</v>
      </c>
      <c r="J12703" s="129"/>
      <c r="K12703" s="129"/>
      <c r="L12703" s="129">
        <v>0</v>
      </c>
      <c r="M12703" s="134" t="s">
        <v>25700</v>
      </c>
    </row>
    <row r="12704" spans="1:13" hidden="1" x14ac:dyDescent="0.25">
      <c r="A12704" s="128"/>
      <c r="B12704" s="2"/>
      <c r="C12704" s="139" t="s">
        <v>13882</v>
      </c>
      <c r="D12704" s="124" t="s">
        <v>13883</v>
      </c>
      <c r="E12704" s="118" t="s">
        <v>48</v>
      </c>
      <c r="F12704" s="124" t="s">
        <v>35249</v>
      </c>
      <c r="G12704" s="118" t="s">
        <v>34659</v>
      </c>
      <c r="H12704" s="137">
        <v>41493</v>
      </c>
      <c r="I12704" s="119">
        <v>226.8</v>
      </c>
      <c r="J12704" s="129"/>
      <c r="K12704" s="129"/>
      <c r="L12704" s="129">
        <v>0</v>
      </c>
      <c r="M12704" s="134" t="s">
        <v>25701</v>
      </c>
    </row>
    <row r="12705" spans="1:13" hidden="1" x14ac:dyDescent="0.25">
      <c r="A12705" s="128"/>
      <c r="B12705" s="2"/>
      <c r="C12705" s="139" t="s">
        <v>13884</v>
      </c>
      <c r="D12705" s="124" t="s">
        <v>13885</v>
      </c>
      <c r="E12705" s="118" t="s">
        <v>48</v>
      </c>
      <c r="F12705" s="124" t="s">
        <v>35249</v>
      </c>
      <c r="G12705" s="118" t="s">
        <v>34659</v>
      </c>
      <c r="H12705" s="137">
        <v>45588</v>
      </c>
      <c r="I12705" s="119">
        <v>45</v>
      </c>
      <c r="J12705" s="129"/>
      <c r="K12705" s="129"/>
      <c r="L12705" s="129">
        <v>0</v>
      </c>
      <c r="M12705" s="134" t="s">
        <v>25702</v>
      </c>
    </row>
    <row r="12706" spans="1:13" hidden="1" x14ac:dyDescent="0.25">
      <c r="A12706" s="128"/>
      <c r="B12706" s="2"/>
      <c r="C12706" s="139" t="s">
        <v>42300</v>
      </c>
      <c r="D12706" s="124" t="s">
        <v>42301</v>
      </c>
      <c r="E12706" s="118" t="s">
        <v>48</v>
      </c>
      <c r="F12706" s="124" t="s">
        <v>35249</v>
      </c>
      <c r="G12706" s="118" t="s">
        <v>2</v>
      </c>
      <c r="H12706" s="137"/>
      <c r="I12706" s="119"/>
      <c r="J12706" s="129"/>
      <c r="K12706" s="129"/>
      <c r="L12706" s="129">
        <v>0</v>
      </c>
      <c r="M12706" s="134" t="s">
        <v>25703</v>
      </c>
    </row>
    <row r="12707" spans="1:13" hidden="1" x14ac:dyDescent="0.25">
      <c r="A12707" s="128"/>
      <c r="B12707" s="2"/>
      <c r="C12707" s="139" t="s">
        <v>13886</v>
      </c>
      <c r="D12707" s="124" t="s">
        <v>13887</v>
      </c>
      <c r="E12707" s="118" t="s">
        <v>48</v>
      </c>
      <c r="F12707" s="124" t="s">
        <v>35249</v>
      </c>
      <c r="G12707" s="118" t="s">
        <v>2</v>
      </c>
      <c r="H12707" s="137">
        <v>44492</v>
      </c>
      <c r="I12707" s="119">
        <v>224.2</v>
      </c>
      <c r="J12707" s="129"/>
      <c r="K12707" s="129"/>
      <c r="L12707" s="129">
        <v>0</v>
      </c>
      <c r="M12707" s="134" t="s">
        <v>25704</v>
      </c>
    </row>
    <row r="12708" spans="1:13" hidden="1" x14ac:dyDescent="0.25">
      <c r="A12708" s="128"/>
      <c r="B12708" s="2"/>
      <c r="C12708" s="139" t="s">
        <v>13888</v>
      </c>
      <c r="D12708" s="124" t="s">
        <v>13889</v>
      </c>
      <c r="E12708" s="118" t="s">
        <v>48</v>
      </c>
      <c r="F12708" s="124" t="s">
        <v>35249</v>
      </c>
      <c r="G12708" s="118" t="s">
        <v>2</v>
      </c>
      <c r="H12708" s="137">
        <v>41486</v>
      </c>
      <c r="I12708" s="119">
        <v>254.9</v>
      </c>
      <c r="J12708" s="129"/>
      <c r="K12708" s="129"/>
      <c r="L12708" s="129">
        <v>0</v>
      </c>
      <c r="M12708" s="134" t="s">
        <v>25705</v>
      </c>
    </row>
    <row r="12709" spans="1:13" hidden="1" x14ac:dyDescent="0.25">
      <c r="A12709" s="128"/>
      <c r="B12709" s="2"/>
      <c r="C12709" s="139" t="s">
        <v>29922</v>
      </c>
      <c r="D12709" s="124" t="s">
        <v>29923</v>
      </c>
      <c r="E12709" s="118" t="s">
        <v>48</v>
      </c>
      <c r="F12709" s="124" t="s">
        <v>35249</v>
      </c>
      <c r="G12709" s="118" t="s">
        <v>2</v>
      </c>
      <c r="H12709" s="137"/>
      <c r="I12709" s="119"/>
      <c r="J12709" s="129"/>
      <c r="K12709" s="129"/>
      <c r="L12709" s="129">
        <v>0</v>
      </c>
      <c r="M12709" s="134" t="s">
        <v>25706</v>
      </c>
    </row>
    <row r="12710" spans="1:13" hidden="1" x14ac:dyDescent="0.25">
      <c r="A12710" s="128"/>
      <c r="B12710" s="2"/>
      <c r="C12710" s="139" t="s">
        <v>13890</v>
      </c>
      <c r="D12710" s="124" t="s">
        <v>13891</v>
      </c>
      <c r="E12710" s="118" t="s">
        <v>48</v>
      </c>
      <c r="F12710" s="124" t="s">
        <v>35249</v>
      </c>
      <c r="G12710" s="118" t="s">
        <v>2</v>
      </c>
      <c r="H12710" s="137">
        <v>45217</v>
      </c>
      <c r="I12710" s="119">
        <v>105.23</v>
      </c>
      <c r="J12710" s="129"/>
      <c r="K12710" s="129"/>
      <c r="L12710" s="129">
        <v>0</v>
      </c>
      <c r="M12710" s="134" t="s">
        <v>25707</v>
      </c>
    </row>
    <row r="12711" spans="1:13" hidden="1" x14ac:dyDescent="0.25">
      <c r="A12711" s="128"/>
      <c r="B12711" s="2"/>
      <c r="C12711" s="139" t="s">
        <v>13892</v>
      </c>
      <c r="D12711" s="124" t="s">
        <v>13893</v>
      </c>
      <c r="E12711" s="118" t="s">
        <v>48</v>
      </c>
      <c r="F12711" s="124" t="s">
        <v>35249</v>
      </c>
      <c r="G12711" s="118" t="s">
        <v>2</v>
      </c>
      <c r="H12711" s="137">
        <v>42255</v>
      </c>
      <c r="I12711" s="119">
        <v>29.53</v>
      </c>
      <c r="J12711" s="129"/>
      <c r="K12711" s="129"/>
      <c r="L12711" s="129">
        <v>0</v>
      </c>
      <c r="M12711" s="134" t="s">
        <v>25708</v>
      </c>
    </row>
    <row r="12712" spans="1:13" hidden="1" x14ac:dyDescent="0.25">
      <c r="A12712" s="128"/>
      <c r="B12712" s="2"/>
      <c r="C12712" s="139" t="s">
        <v>19324</v>
      </c>
      <c r="D12712" s="124" t="s">
        <v>19323</v>
      </c>
      <c r="E12712" s="118" t="s">
        <v>48</v>
      </c>
      <c r="F12712" s="124" t="s">
        <v>35249</v>
      </c>
      <c r="G12712" s="118" t="s">
        <v>2</v>
      </c>
      <c r="H12712" s="137">
        <v>44893</v>
      </c>
      <c r="I12712" s="119">
        <v>132</v>
      </c>
      <c r="J12712" s="129"/>
      <c r="K12712" s="129"/>
      <c r="L12712" s="129">
        <v>0</v>
      </c>
      <c r="M12712" s="134" t="s">
        <v>25709</v>
      </c>
    </row>
    <row r="12713" spans="1:13" hidden="1" x14ac:dyDescent="0.25">
      <c r="A12713" s="128"/>
      <c r="B12713" s="2"/>
      <c r="C12713" s="139" t="s">
        <v>13894</v>
      </c>
      <c r="D12713" s="124" t="s">
        <v>18957</v>
      </c>
      <c r="E12713" s="118" t="s">
        <v>48</v>
      </c>
      <c r="F12713" s="124" t="s">
        <v>35249</v>
      </c>
      <c r="G12713" s="118" t="s">
        <v>2</v>
      </c>
      <c r="H12713" s="137">
        <v>45973</v>
      </c>
      <c r="I12713" s="119">
        <v>260.35000000000002</v>
      </c>
      <c r="J12713" s="129"/>
      <c r="K12713" s="129"/>
      <c r="L12713" s="129">
        <v>0</v>
      </c>
      <c r="M12713" s="134" t="s">
        <v>25710</v>
      </c>
    </row>
    <row r="12714" spans="1:13" hidden="1" x14ac:dyDescent="0.25">
      <c r="A12714" s="128"/>
      <c r="B12714" s="2"/>
      <c r="C12714" s="139" t="s">
        <v>13895</v>
      </c>
      <c r="D12714" s="124" t="s">
        <v>13896</v>
      </c>
      <c r="E12714" s="118" t="s">
        <v>48</v>
      </c>
      <c r="F12714" s="124" t="s">
        <v>35249</v>
      </c>
      <c r="G12714" s="118" t="s">
        <v>2</v>
      </c>
      <c r="H12714" s="137">
        <v>41687</v>
      </c>
      <c r="I12714" s="119">
        <v>63</v>
      </c>
      <c r="J12714" s="129"/>
      <c r="K12714" s="129"/>
      <c r="L12714" s="129">
        <v>0</v>
      </c>
      <c r="M12714" s="134" t="s">
        <v>25711</v>
      </c>
    </row>
    <row r="12715" spans="1:13" hidden="1" x14ac:dyDescent="0.25">
      <c r="A12715" s="128"/>
      <c r="B12715" s="2"/>
      <c r="C12715" s="139" t="s">
        <v>27913</v>
      </c>
      <c r="D12715" s="124" t="s">
        <v>27914</v>
      </c>
      <c r="E12715" s="118" t="s">
        <v>48</v>
      </c>
      <c r="F12715" s="124" t="s">
        <v>35249</v>
      </c>
      <c r="G12715" s="118" t="s">
        <v>2</v>
      </c>
      <c r="H12715" s="137"/>
      <c r="I12715" s="119"/>
      <c r="J12715" s="129"/>
      <c r="K12715" s="129"/>
      <c r="L12715" s="129">
        <v>0</v>
      </c>
      <c r="M12715" s="134" t="s">
        <v>29598</v>
      </c>
    </row>
    <row r="12716" spans="1:13" hidden="1" x14ac:dyDescent="0.25">
      <c r="A12716" s="128"/>
      <c r="B12716" s="2"/>
      <c r="C12716" s="139" t="s">
        <v>31225</v>
      </c>
      <c r="D12716" s="124" t="s">
        <v>31226</v>
      </c>
      <c r="E12716" s="118" t="s">
        <v>48</v>
      </c>
      <c r="F12716" s="124" t="s">
        <v>35249</v>
      </c>
      <c r="G12716" s="118" t="s">
        <v>2</v>
      </c>
      <c r="H12716" s="137"/>
      <c r="I12716" s="119"/>
      <c r="J12716" s="129"/>
      <c r="K12716" s="129"/>
      <c r="L12716" s="129">
        <v>0</v>
      </c>
      <c r="M12716" s="134" t="s">
        <v>25712</v>
      </c>
    </row>
    <row r="12717" spans="1:13" hidden="1" x14ac:dyDescent="0.25">
      <c r="A12717" s="128"/>
      <c r="B12717" s="2"/>
      <c r="C12717" s="139" t="s">
        <v>13897</v>
      </c>
      <c r="D12717" s="124" t="s">
        <v>13898</v>
      </c>
      <c r="E12717" s="118" t="s">
        <v>48</v>
      </c>
      <c r="F12717" s="124" t="s">
        <v>35249</v>
      </c>
      <c r="G12717" s="118" t="s">
        <v>2</v>
      </c>
      <c r="H12717" s="137">
        <v>41729</v>
      </c>
      <c r="I12717" s="119">
        <v>845</v>
      </c>
      <c r="J12717" s="129"/>
      <c r="K12717" s="129"/>
      <c r="L12717" s="129">
        <v>0</v>
      </c>
      <c r="M12717" s="134" t="s">
        <v>25713</v>
      </c>
    </row>
    <row r="12718" spans="1:13" hidden="1" x14ac:dyDescent="0.25">
      <c r="A12718" s="128"/>
      <c r="B12718" s="2"/>
      <c r="C12718" s="139" t="s">
        <v>30849</v>
      </c>
      <c r="D12718" s="124" t="s">
        <v>30850</v>
      </c>
      <c r="E12718" s="118" t="s">
        <v>48</v>
      </c>
      <c r="F12718" s="124" t="s">
        <v>35249</v>
      </c>
      <c r="G12718" s="118" t="s">
        <v>6</v>
      </c>
      <c r="H12718" s="137"/>
      <c r="I12718" s="119"/>
      <c r="J12718" s="129"/>
      <c r="K12718" s="129"/>
      <c r="L12718" s="129">
        <v>0</v>
      </c>
      <c r="M12718" s="134" t="s">
        <v>25714</v>
      </c>
    </row>
    <row r="12719" spans="1:13" hidden="1" x14ac:dyDescent="0.25">
      <c r="A12719" s="128"/>
      <c r="B12719" s="2"/>
      <c r="C12719" s="139" t="s">
        <v>13899</v>
      </c>
      <c r="D12719" s="124" t="s">
        <v>13900</v>
      </c>
      <c r="E12719" s="118" t="s">
        <v>48</v>
      </c>
      <c r="F12719" s="124" t="s">
        <v>35249</v>
      </c>
      <c r="G12719" s="118" t="s">
        <v>2</v>
      </c>
      <c r="H12719" s="137">
        <v>42773</v>
      </c>
      <c r="I12719" s="119">
        <v>64.66</v>
      </c>
      <c r="J12719" s="129"/>
      <c r="K12719" s="129"/>
      <c r="L12719" s="129">
        <v>0</v>
      </c>
      <c r="M12719" s="134" t="s">
        <v>29975</v>
      </c>
    </row>
    <row r="12720" spans="1:13" hidden="1" x14ac:dyDescent="0.25">
      <c r="A12720" s="128"/>
      <c r="B12720" s="2"/>
      <c r="C12720" s="139" t="s">
        <v>30114</v>
      </c>
      <c r="D12720" s="124" t="s">
        <v>30115</v>
      </c>
      <c r="E12720" s="118" t="s">
        <v>48</v>
      </c>
      <c r="F12720" s="124" t="s">
        <v>35249</v>
      </c>
      <c r="G12720" s="118" t="s">
        <v>2</v>
      </c>
      <c r="H12720" s="137"/>
      <c r="I12720" s="119"/>
      <c r="J12720" s="129"/>
      <c r="K12720" s="129"/>
      <c r="L12720" s="129">
        <v>0</v>
      </c>
      <c r="M12720" s="134"/>
    </row>
    <row r="12721" spans="1:13" hidden="1" x14ac:dyDescent="0.25">
      <c r="A12721" s="128"/>
      <c r="B12721" s="2"/>
      <c r="C12721" s="139" t="s">
        <v>13901</v>
      </c>
      <c r="D12721" s="124" t="s">
        <v>13902</v>
      </c>
      <c r="E12721" s="118" t="s">
        <v>48</v>
      </c>
      <c r="F12721" s="124" t="s">
        <v>35249</v>
      </c>
      <c r="G12721" s="118" t="s">
        <v>2</v>
      </c>
      <c r="H12721" s="137">
        <v>40498</v>
      </c>
      <c r="I12721" s="119">
        <v>968.12</v>
      </c>
      <c r="J12721" s="129"/>
      <c r="K12721" s="129"/>
      <c r="L12721" s="129">
        <v>0</v>
      </c>
      <c r="M12721" s="134" t="s">
        <v>25715</v>
      </c>
    </row>
    <row r="12722" spans="1:13" hidden="1" x14ac:dyDescent="0.25">
      <c r="A12722" s="128"/>
      <c r="B12722" s="2"/>
      <c r="C12722" s="139" t="s">
        <v>13903</v>
      </c>
      <c r="D12722" s="124" t="s">
        <v>13904</v>
      </c>
      <c r="E12722" s="118" t="s">
        <v>48</v>
      </c>
      <c r="F12722" s="124" t="s">
        <v>35249</v>
      </c>
      <c r="G12722" s="118" t="s">
        <v>2</v>
      </c>
      <c r="H12722" s="137">
        <v>40498</v>
      </c>
      <c r="I12722" s="119">
        <v>673.47</v>
      </c>
      <c r="J12722" s="129"/>
      <c r="K12722" s="129"/>
      <c r="L12722" s="129">
        <v>0</v>
      </c>
      <c r="M12722" s="134" t="s">
        <v>25716</v>
      </c>
    </row>
    <row r="12723" spans="1:13" hidden="1" x14ac:dyDescent="0.25">
      <c r="A12723" s="128"/>
      <c r="B12723" s="2"/>
      <c r="C12723" s="139" t="s">
        <v>13905</v>
      </c>
      <c r="D12723" s="124" t="s">
        <v>13906</v>
      </c>
      <c r="E12723" s="118" t="s">
        <v>48</v>
      </c>
      <c r="F12723" s="124" t="s">
        <v>35249</v>
      </c>
      <c r="G12723" s="118" t="s">
        <v>2</v>
      </c>
      <c r="H12723" s="137">
        <v>41801</v>
      </c>
      <c r="I12723" s="119">
        <v>892.85</v>
      </c>
      <c r="J12723" s="129"/>
      <c r="K12723" s="129"/>
      <c r="L12723" s="129">
        <v>0</v>
      </c>
      <c r="M12723" s="134" t="s">
        <v>30139</v>
      </c>
    </row>
    <row r="12724" spans="1:13" hidden="1" x14ac:dyDescent="0.25">
      <c r="A12724" s="128"/>
      <c r="B12724" s="2"/>
      <c r="C12724" s="139" t="s">
        <v>28820</v>
      </c>
      <c r="D12724" s="124" t="s">
        <v>28821</v>
      </c>
      <c r="E12724" s="118" t="s">
        <v>48</v>
      </c>
      <c r="F12724" s="124" t="s">
        <v>35249</v>
      </c>
      <c r="G12724" s="118" t="s">
        <v>2</v>
      </c>
      <c r="H12724" s="137"/>
      <c r="I12724" s="119"/>
      <c r="J12724" s="129"/>
      <c r="K12724" s="129"/>
      <c r="L12724" s="129">
        <v>0</v>
      </c>
      <c r="M12724" s="134" t="s">
        <v>25717</v>
      </c>
    </row>
    <row r="12725" spans="1:13" hidden="1" x14ac:dyDescent="0.25">
      <c r="A12725" s="128"/>
      <c r="B12725" s="2"/>
      <c r="C12725" s="139" t="s">
        <v>13907</v>
      </c>
      <c r="D12725" s="124" t="s">
        <v>13908</v>
      </c>
      <c r="E12725" s="118" t="s">
        <v>48</v>
      </c>
      <c r="F12725" s="124" t="s">
        <v>35249</v>
      </c>
      <c r="G12725" s="118" t="s">
        <v>2</v>
      </c>
      <c r="H12725" s="137">
        <v>40848</v>
      </c>
      <c r="I12725" s="119">
        <v>1087</v>
      </c>
      <c r="J12725" s="129"/>
      <c r="K12725" s="129"/>
      <c r="L12725" s="129">
        <v>0</v>
      </c>
      <c r="M12725" s="134" t="s">
        <v>25718</v>
      </c>
    </row>
    <row r="12726" spans="1:13" hidden="1" x14ac:dyDescent="0.25">
      <c r="A12726" s="128"/>
      <c r="B12726" s="2"/>
      <c r="C12726" s="139" t="s">
        <v>13909</v>
      </c>
      <c r="D12726" s="124" t="s">
        <v>13910</v>
      </c>
      <c r="E12726" s="118" t="s">
        <v>48</v>
      </c>
      <c r="F12726" s="124" t="s">
        <v>35249</v>
      </c>
      <c r="G12726" s="118" t="s">
        <v>2</v>
      </c>
      <c r="H12726" s="137">
        <v>42090</v>
      </c>
      <c r="I12726" s="119">
        <v>2128</v>
      </c>
      <c r="J12726" s="129"/>
      <c r="K12726" s="129"/>
      <c r="L12726" s="129">
        <v>0</v>
      </c>
      <c r="M12726" s="134" t="s">
        <v>25719</v>
      </c>
    </row>
    <row r="12727" spans="1:13" hidden="1" x14ac:dyDescent="0.25">
      <c r="A12727" s="128"/>
      <c r="B12727" s="2"/>
      <c r="C12727" s="139" t="s">
        <v>27854</v>
      </c>
      <c r="D12727" s="124" t="s">
        <v>27855</v>
      </c>
      <c r="E12727" s="118" t="s">
        <v>48</v>
      </c>
      <c r="F12727" s="124" t="s">
        <v>35249</v>
      </c>
      <c r="G12727" s="118" t="s">
        <v>2</v>
      </c>
      <c r="H12727" s="137"/>
      <c r="I12727" s="119"/>
      <c r="J12727" s="129"/>
      <c r="K12727" s="129"/>
      <c r="L12727" s="129">
        <v>0</v>
      </c>
      <c r="M12727" s="134" t="s">
        <v>25720</v>
      </c>
    </row>
    <row r="12728" spans="1:13" hidden="1" x14ac:dyDescent="0.25">
      <c r="A12728" s="128"/>
      <c r="B12728" s="2"/>
      <c r="C12728" s="139" t="s">
        <v>13911</v>
      </c>
      <c r="D12728" s="124" t="s">
        <v>13912</v>
      </c>
      <c r="E12728" s="118" t="s">
        <v>48</v>
      </c>
      <c r="F12728" s="124" t="s">
        <v>35249</v>
      </c>
      <c r="G12728" s="118" t="s">
        <v>2</v>
      </c>
      <c r="H12728" s="137">
        <v>42081</v>
      </c>
      <c r="I12728" s="119">
        <v>2551</v>
      </c>
      <c r="J12728" s="129"/>
      <c r="K12728" s="129"/>
      <c r="L12728" s="129">
        <v>0</v>
      </c>
      <c r="M12728" s="134" t="s">
        <v>25721</v>
      </c>
    </row>
    <row r="12729" spans="1:13" hidden="1" x14ac:dyDescent="0.25">
      <c r="A12729" s="128"/>
      <c r="B12729" s="2"/>
      <c r="C12729" s="139" t="s">
        <v>13913</v>
      </c>
      <c r="D12729" s="124" t="s">
        <v>13914</v>
      </c>
      <c r="E12729" s="118" t="s">
        <v>48</v>
      </c>
      <c r="F12729" s="124" t="s">
        <v>35249</v>
      </c>
      <c r="G12729" s="118" t="s">
        <v>2</v>
      </c>
      <c r="H12729" s="137"/>
      <c r="I12729" s="119"/>
      <c r="J12729" s="129"/>
      <c r="K12729" s="129"/>
      <c r="L12729" s="129">
        <v>0</v>
      </c>
      <c r="M12729" s="134" t="s">
        <v>25722</v>
      </c>
    </row>
    <row r="12730" spans="1:13" hidden="1" x14ac:dyDescent="0.25">
      <c r="A12730" s="128"/>
      <c r="B12730" s="2"/>
      <c r="C12730" s="139" t="s">
        <v>13915</v>
      </c>
      <c r="D12730" s="124" t="s">
        <v>13916</v>
      </c>
      <c r="E12730" s="118" t="s">
        <v>48</v>
      </c>
      <c r="F12730" s="124" t="s">
        <v>35249</v>
      </c>
      <c r="G12730" s="118" t="s">
        <v>2</v>
      </c>
      <c r="H12730" s="137"/>
      <c r="I12730" s="119"/>
      <c r="J12730" s="129"/>
      <c r="K12730" s="129"/>
      <c r="L12730" s="129">
        <v>0</v>
      </c>
      <c r="M12730" s="134" t="s">
        <v>25723</v>
      </c>
    </row>
    <row r="12731" spans="1:13" hidden="1" x14ac:dyDescent="0.25">
      <c r="A12731" s="128"/>
      <c r="B12731" s="2"/>
      <c r="C12731" s="139" t="s">
        <v>13917</v>
      </c>
      <c r="D12731" s="124" t="s">
        <v>13918</v>
      </c>
      <c r="E12731" s="118" t="s">
        <v>48</v>
      </c>
      <c r="F12731" s="124" t="s">
        <v>35249</v>
      </c>
      <c r="G12731" s="118" t="s">
        <v>2</v>
      </c>
      <c r="H12731" s="137">
        <v>41968</v>
      </c>
      <c r="I12731" s="119">
        <v>2123.52</v>
      </c>
      <c r="J12731" s="129"/>
      <c r="K12731" s="129"/>
      <c r="L12731" s="129">
        <v>0</v>
      </c>
      <c r="M12731" s="134" t="s">
        <v>25724</v>
      </c>
    </row>
    <row r="12732" spans="1:13" hidden="1" x14ac:dyDescent="0.25">
      <c r="A12732" s="128"/>
      <c r="B12732" s="2"/>
      <c r="C12732" s="139" t="s">
        <v>13919</v>
      </c>
      <c r="D12732" s="124" t="s">
        <v>13920</v>
      </c>
      <c r="E12732" s="118" t="s">
        <v>48</v>
      </c>
      <c r="F12732" s="124" t="s">
        <v>35249</v>
      </c>
      <c r="G12732" s="118" t="s">
        <v>2</v>
      </c>
      <c r="H12732" s="137"/>
      <c r="I12732" s="119"/>
      <c r="J12732" s="129"/>
      <c r="K12732" s="129"/>
      <c r="L12732" s="129">
        <v>0</v>
      </c>
      <c r="M12732" s="134" t="s">
        <v>25725</v>
      </c>
    </row>
    <row r="12733" spans="1:13" hidden="1" x14ac:dyDescent="0.25">
      <c r="A12733" s="128"/>
      <c r="B12733" s="2"/>
      <c r="C12733" s="139" t="s">
        <v>13921</v>
      </c>
      <c r="D12733" s="124" t="s">
        <v>13922</v>
      </c>
      <c r="E12733" s="118" t="s">
        <v>48</v>
      </c>
      <c r="F12733" s="124" t="s">
        <v>35249</v>
      </c>
      <c r="G12733" s="118" t="s">
        <v>2</v>
      </c>
      <c r="H12733" s="137"/>
      <c r="I12733" s="119"/>
      <c r="J12733" s="129"/>
      <c r="K12733" s="129"/>
      <c r="L12733" s="129">
        <v>0</v>
      </c>
      <c r="M12733" s="134" t="s">
        <v>25726</v>
      </c>
    </row>
    <row r="12734" spans="1:13" hidden="1" x14ac:dyDescent="0.25">
      <c r="A12734" s="128"/>
      <c r="B12734" s="2"/>
      <c r="C12734" s="139" t="s">
        <v>13923</v>
      </c>
      <c r="D12734" s="124" t="s">
        <v>13924</v>
      </c>
      <c r="E12734" s="118" t="s">
        <v>48</v>
      </c>
      <c r="F12734" s="124" t="s">
        <v>35249</v>
      </c>
      <c r="G12734" s="118" t="s">
        <v>2</v>
      </c>
      <c r="H12734" s="137">
        <v>41885</v>
      </c>
      <c r="I12734" s="119">
        <v>2365.44</v>
      </c>
      <c r="J12734" s="129"/>
      <c r="K12734" s="129"/>
      <c r="L12734" s="129">
        <v>0</v>
      </c>
      <c r="M12734" s="134" t="s">
        <v>25727</v>
      </c>
    </row>
    <row r="12735" spans="1:13" hidden="1" x14ac:dyDescent="0.25">
      <c r="A12735" s="128"/>
      <c r="B12735" s="2"/>
      <c r="C12735" s="139" t="s">
        <v>13925</v>
      </c>
      <c r="D12735" s="124" t="s">
        <v>13926</v>
      </c>
      <c r="E12735" s="118" t="s">
        <v>48</v>
      </c>
      <c r="F12735" s="124" t="s">
        <v>35249</v>
      </c>
      <c r="G12735" s="118" t="s">
        <v>2</v>
      </c>
      <c r="H12735" s="137">
        <v>41022</v>
      </c>
      <c r="I12735" s="119">
        <v>2166</v>
      </c>
      <c r="J12735" s="129"/>
      <c r="K12735" s="129"/>
      <c r="L12735" s="129">
        <v>0</v>
      </c>
      <c r="M12735" s="134" t="s">
        <v>28085</v>
      </c>
    </row>
    <row r="12736" spans="1:13" hidden="1" x14ac:dyDescent="0.25">
      <c r="A12736" s="128"/>
      <c r="B12736" s="2"/>
      <c r="C12736" s="139" t="s">
        <v>13927</v>
      </c>
      <c r="D12736" s="124" t="s">
        <v>13928</v>
      </c>
      <c r="E12736" s="118" t="s">
        <v>48</v>
      </c>
      <c r="F12736" s="124" t="s">
        <v>35249</v>
      </c>
      <c r="G12736" s="118" t="s">
        <v>2</v>
      </c>
      <c r="H12736" s="137"/>
      <c r="I12736" s="119"/>
      <c r="J12736" s="129"/>
      <c r="K12736" s="129"/>
      <c r="L12736" s="129">
        <v>0</v>
      </c>
      <c r="M12736" s="134" t="s">
        <v>25728</v>
      </c>
    </row>
    <row r="12737" spans="1:13" hidden="1" x14ac:dyDescent="0.25">
      <c r="A12737" s="128"/>
      <c r="B12737" s="2"/>
      <c r="C12737" s="139" t="s">
        <v>13929</v>
      </c>
      <c r="D12737" s="124" t="s">
        <v>13930</v>
      </c>
      <c r="E12737" s="118" t="s">
        <v>48</v>
      </c>
      <c r="F12737" s="124" t="s">
        <v>35249</v>
      </c>
      <c r="G12737" s="118" t="s">
        <v>2</v>
      </c>
      <c r="H12737" s="137">
        <v>40892</v>
      </c>
      <c r="I12737" s="119">
        <v>2396</v>
      </c>
      <c r="J12737" s="129"/>
      <c r="K12737" s="129"/>
      <c r="L12737" s="129">
        <v>0</v>
      </c>
      <c r="M12737" s="134" t="s">
        <v>25729</v>
      </c>
    </row>
    <row r="12738" spans="1:13" hidden="1" x14ac:dyDescent="0.25">
      <c r="A12738" s="128"/>
      <c r="B12738" s="2"/>
      <c r="C12738" s="139" t="s">
        <v>13931</v>
      </c>
      <c r="D12738" s="124" t="s">
        <v>13932</v>
      </c>
      <c r="E12738" s="118" t="s">
        <v>48</v>
      </c>
      <c r="F12738" s="124" t="s">
        <v>35249</v>
      </c>
      <c r="G12738" s="118" t="s">
        <v>2</v>
      </c>
      <c r="H12738" s="137">
        <v>41663</v>
      </c>
      <c r="I12738" s="119">
        <v>2718.08</v>
      </c>
      <c r="J12738" s="129"/>
      <c r="K12738" s="129"/>
      <c r="L12738" s="129">
        <v>0</v>
      </c>
      <c r="M12738" s="134" t="s">
        <v>25730</v>
      </c>
    </row>
    <row r="12739" spans="1:13" hidden="1" x14ac:dyDescent="0.25">
      <c r="A12739" s="128"/>
      <c r="B12739" s="2"/>
      <c r="C12739" s="139" t="s">
        <v>13933</v>
      </c>
      <c r="D12739" s="124" t="s">
        <v>13934</v>
      </c>
      <c r="E12739" s="118" t="s">
        <v>48</v>
      </c>
      <c r="F12739" s="124" t="s">
        <v>35249</v>
      </c>
      <c r="G12739" s="118" t="s">
        <v>2</v>
      </c>
      <c r="H12739" s="137">
        <v>40277</v>
      </c>
      <c r="I12739" s="119">
        <v>3276</v>
      </c>
      <c r="J12739" s="129"/>
      <c r="K12739" s="129"/>
      <c r="L12739" s="129">
        <v>0</v>
      </c>
      <c r="M12739" s="134" t="s">
        <v>25731</v>
      </c>
    </row>
    <row r="12740" spans="1:13" hidden="1" x14ac:dyDescent="0.25">
      <c r="A12740" s="128"/>
      <c r="B12740" s="2"/>
      <c r="C12740" s="139" t="s">
        <v>13935</v>
      </c>
      <c r="D12740" s="124" t="s">
        <v>13936</v>
      </c>
      <c r="E12740" s="118" t="s">
        <v>48</v>
      </c>
      <c r="F12740" s="124" t="s">
        <v>35249</v>
      </c>
      <c r="G12740" s="118" t="s">
        <v>2</v>
      </c>
      <c r="H12740" s="137">
        <v>40589</v>
      </c>
      <c r="I12740" s="119">
        <v>3191</v>
      </c>
      <c r="J12740" s="129"/>
      <c r="K12740" s="129"/>
      <c r="L12740" s="129">
        <v>0</v>
      </c>
      <c r="M12740" s="134"/>
    </row>
    <row r="12741" spans="1:13" hidden="1" x14ac:dyDescent="0.25">
      <c r="A12741" s="128"/>
      <c r="B12741" s="2"/>
      <c r="C12741" s="139" t="s">
        <v>13937</v>
      </c>
      <c r="D12741" s="124" t="s">
        <v>13938</v>
      </c>
      <c r="E12741" s="118" t="s">
        <v>48</v>
      </c>
      <c r="F12741" s="124" t="s">
        <v>35249</v>
      </c>
      <c r="G12741" s="118" t="s">
        <v>33</v>
      </c>
      <c r="H12741" s="137">
        <v>42473</v>
      </c>
      <c r="I12741" s="119">
        <v>58</v>
      </c>
      <c r="J12741" s="129"/>
      <c r="K12741" s="129"/>
      <c r="L12741" s="129">
        <v>0</v>
      </c>
      <c r="M12741" s="134" t="s">
        <v>29835</v>
      </c>
    </row>
    <row r="12742" spans="1:13" hidden="1" x14ac:dyDescent="0.25">
      <c r="A12742" s="128"/>
      <c r="B12742" s="2"/>
      <c r="C12742" s="139" t="s">
        <v>42302</v>
      </c>
      <c r="D12742" s="124" t="s">
        <v>42303</v>
      </c>
      <c r="E12742" s="118" t="s">
        <v>48</v>
      </c>
      <c r="F12742" s="124" t="s">
        <v>35249</v>
      </c>
      <c r="G12742" s="118" t="s">
        <v>2</v>
      </c>
      <c r="H12742" s="137">
        <v>46049</v>
      </c>
      <c r="I12742" s="119">
        <v>69.599999999999994</v>
      </c>
      <c r="J12742" s="129"/>
      <c r="K12742" s="129"/>
      <c r="L12742" s="129">
        <v>0</v>
      </c>
      <c r="M12742" s="134"/>
    </row>
    <row r="12743" spans="1:13" hidden="1" x14ac:dyDescent="0.25">
      <c r="A12743" s="128"/>
      <c r="B12743" s="2"/>
      <c r="C12743" s="139" t="s">
        <v>13939</v>
      </c>
      <c r="D12743" s="124" t="s">
        <v>13940</v>
      </c>
      <c r="E12743" s="118" t="s">
        <v>48</v>
      </c>
      <c r="F12743" s="124" t="s">
        <v>35249</v>
      </c>
      <c r="G12743" s="118" t="s">
        <v>2</v>
      </c>
      <c r="H12743" s="137">
        <v>44263</v>
      </c>
      <c r="I12743" s="119">
        <v>561.34</v>
      </c>
      <c r="J12743" s="129"/>
      <c r="K12743" s="129"/>
      <c r="L12743" s="129">
        <v>0</v>
      </c>
      <c r="M12743" s="134"/>
    </row>
    <row r="12744" spans="1:13" hidden="1" x14ac:dyDescent="0.25">
      <c r="A12744" s="128"/>
      <c r="B12744" s="2"/>
      <c r="C12744" s="139" t="s">
        <v>13941</v>
      </c>
      <c r="D12744" s="124" t="s">
        <v>13942</v>
      </c>
      <c r="E12744" s="118" t="s">
        <v>48</v>
      </c>
      <c r="F12744" s="124" t="s">
        <v>35249</v>
      </c>
      <c r="G12744" s="118" t="s">
        <v>34659</v>
      </c>
      <c r="H12744" s="137">
        <v>42325</v>
      </c>
      <c r="I12744" s="119">
        <v>735</v>
      </c>
      <c r="J12744" s="129"/>
      <c r="K12744" s="129"/>
      <c r="L12744" s="129">
        <v>0</v>
      </c>
      <c r="M12744" s="134" t="s">
        <v>28187</v>
      </c>
    </row>
    <row r="12745" spans="1:13" hidden="1" x14ac:dyDescent="0.25">
      <c r="A12745" s="128"/>
      <c r="B12745" s="2"/>
      <c r="C12745" s="139" t="s">
        <v>13943</v>
      </c>
      <c r="D12745" s="124" t="s">
        <v>13944</v>
      </c>
      <c r="E12745" s="118" t="s">
        <v>48</v>
      </c>
      <c r="F12745" s="124" t="s">
        <v>35249</v>
      </c>
      <c r="G12745" s="118" t="s">
        <v>34659</v>
      </c>
      <c r="H12745" s="137">
        <v>42499</v>
      </c>
      <c r="I12745" s="119">
        <v>655</v>
      </c>
      <c r="J12745" s="129"/>
      <c r="K12745" s="129"/>
      <c r="L12745" s="129">
        <v>0</v>
      </c>
      <c r="M12745" s="134" t="s">
        <v>35022</v>
      </c>
    </row>
    <row r="12746" spans="1:13" hidden="1" x14ac:dyDescent="0.25">
      <c r="A12746" s="128"/>
      <c r="B12746" s="2"/>
      <c r="C12746" s="139" t="s">
        <v>13945</v>
      </c>
      <c r="D12746" s="124" t="s">
        <v>13946</v>
      </c>
      <c r="E12746" s="118" t="s">
        <v>48</v>
      </c>
      <c r="F12746" s="124" t="s">
        <v>35249</v>
      </c>
      <c r="G12746" s="118" t="s">
        <v>34659</v>
      </c>
      <c r="H12746" s="137">
        <v>42499</v>
      </c>
      <c r="I12746" s="119">
        <v>650</v>
      </c>
      <c r="J12746" s="129"/>
      <c r="K12746" s="129"/>
      <c r="L12746" s="129">
        <v>0</v>
      </c>
      <c r="M12746" s="134" t="s">
        <v>35022</v>
      </c>
    </row>
    <row r="12747" spans="1:13" hidden="1" x14ac:dyDescent="0.25">
      <c r="A12747" s="128"/>
      <c r="B12747" s="2"/>
      <c r="C12747" s="139" t="s">
        <v>13947</v>
      </c>
      <c r="D12747" s="124" t="s">
        <v>13948</v>
      </c>
      <c r="E12747" s="118" t="s">
        <v>48</v>
      </c>
      <c r="F12747" s="124" t="s">
        <v>35249</v>
      </c>
      <c r="G12747" s="118" t="s">
        <v>2</v>
      </c>
      <c r="H12747" s="137">
        <v>45560</v>
      </c>
      <c r="I12747" s="119">
        <v>70</v>
      </c>
      <c r="J12747" s="129"/>
      <c r="K12747" s="129"/>
      <c r="L12747" s="129">
        <v>0</v>
      </c>
      <c r="M12747" s="134" t="s">
        <v>25732</v>
      </c>
    </row>
    <row r="12748" spans="1:13" hidden="1" x14ac:dyDescent="0.25">
      <c r="A12748" s="128"/>
      <c r="B12748" s="2"/>
      <c r="C12748" s="139" t="s">
        <v>13949</v>
      </c>
      <c r="D12748" s="124" t="s">
        <v>13950</v>
      </c>
      <c r="E12748" s="118" t="s">
        <v>48</v>
      </c>
      <c r="F12748" s="124" t="s">
        <v>35249</v>
      </c>
      <c r="G12748" s="118" t="s">
        <v>2</v>
      </c>
      <c r="H12748" s="137">
        <v>44293</v>
      </c>
      <c r="I12748" s="119">
        <v>111.2</v>
      </c>
      <c r="J12748" s="129"/>
      <c r="K12748" s="129"/>
      <c r="L12748" s="129">
        <v>0</v>
      </c>
      <c r="M12748" s="134" t="s">
        <v>31853</v>
      </c>
    </row>
    <row r="12749" spans="1:13" hidden="1" x14ac:dyDescent="0.25">
      <c r="A12749" s="128"/>
      <c r="B12749" s="2"/>
      <c r="C12749" s="139" t="s">
        <v>13951</v>
      </c>
      <c r="D12749" s="124" t="s">
        <v>13952</v>
      </c>
      <c r="E12749" s="118" t="s">
        <v>48</v>
      </c>
      <c r="F12749" s="124" t="s">
        <v>35249</v>
      </c>
      <c r="G12749" s="118" t="s">
        <v>2</v>
      </c>
      <c r="H12749" s="137">
        <v>41305</v>
      </c>
      <c r="I12749" s="119">
        <v>79.959999999999994</v>
      </c>
      <c r="J12749" s="129"/>
      <c r="K12749" s="129"/>
      <c r="L12749" s="129">
        <v>0</v>
      </c>
      <c r="M12749" s="134" t="s">
        <v>25733</v>
      </c>
    </row>
    <row r="12750" spans="1:13" hidden="1" x14ac:dyDescent="0.25">
      <c r="A12750" s="128"/>
      <c r="B12750" s="2"/>
      <c r="C12750" s="139" t="s">
        <v>13953</v>
      </c>
      <c r="D12750" s="124" t="s">
        <v>13954</v>
      </c>
      <c r="E12750" s="118" t="s">
        <v>48</v>
      </c>
      <c r="F12750" s="124" t="s">
        <v>35249</v>
      </c>
      <c r="G12750" s="118" t="s">
        <v>2</v>
      </c>
      <c r="H12750" s="137">
        <v>43377</v>
      </c>
      <c r="I12750" s="119">
        <v>78</v>
      </c>
      <c r="J12750" s="129"/>
      <c r="K12750" s="129"/>
      <c r="L12750" s="129">
        <v>0</v>
      </c>
      <c r="M12750" s="134" t="s">
        <v>25734</v>
      </c>
    </row>
    <row r="12751" spans="1:13" hidden="1" x14ac:dyDescent="0.25">
      <c r="A12751" s="128"/>
      <c r="B12751" s="2"/>
      <c r="C12751" s="139" t="s">
        <v>34392</v>
      </c>
      <c r="D12751" s="124" t="s">
        <v>34393</v>
      </c>
      <c r="E12751" s="118" t="s">
        <v>48</v>
      </c>
      <c r="F12751" s="124" t="s">
        <v>35249</v>
      </c>
      <c r="G12751" s="118" t="s">
        <v>2</v>
      </c>
      <c r="H12751" s="137"/>
      <c r="I12751" s="119"/>
      <c r="J12751" s="129"/>
      <c r="K12751" s="129"/>
      <c r="L12751" s="129">
        <v>0</v>
      </c>
      <c r="M12751" s="134" t="s">
        <v>25735</v>
      </c>
    </row>
    <row r="12752" spans="1:13" hidden="1" x14ac:dyDescent="0.25">
      <c r="A12752" s="128"/>
      <c r="B12752" s="2"/>
      <c r="C12752" s="139" t="s">
        <v>13955</v>
      </c>
      <c r="D12752" s="124" t="s">
        <v>13956</v>
      </c>
      <c r="E12752" s="118" t="s">
        <v>48</v>
      </c>
      <c r="F12752" s="124" t="s">
        <v>35249</v>
      </c>
      <c r="G12752" s="118" t="s">
        <v>2</v>
      </c>
      <c r="H12752" s="137">
        <v>41821</v>
      </c>
      <c r="I12752" s="119">
        <v>100</v>
      </c>
      <c r="J12752" s="129"/>
      <c r="K12752" s="129"/>
      <c r="L12752" s="129">
        <v>0</v>
      </c>
      <c r="M12752" s="134" t="s">
        <v>28334</v>
      </c>
    </row>
    <row r="12753" spans="1:13" hidden="1" x14ac:dyDescent="0.25">
      <c r="A12753" s="128"/>
      <c r="B12753" s="2"/>
      <c r="C12753" s="139" t="s">
        <v>13957</v>
      </c>
      <c r="D12753" s="124" t="s">
        <v>13958</v>
      </c>
      <c r="E12753" s="118" t="s">
        <v>48</v>
      </c>
      <c r="F12753" s="124" t="s">
        <v>35249</v>
      </c>
      <c r="G12753" s="118" t="s">
        <v>2</v>
      </c>
      <c r="H12753" s="137">
        <v>45861</v>
      </c>
      <c r="I12753" s="119">
        <v>80</v>
      </c>
      <c r="J12753" s="129"/>
      <c r="K12753" s="129"/>
      <c r="L12753" s="129">
        <v>0</v>
      </c>
      <c r="M12753" s="134" t="s">
        <v>25736</v>
      </c>
    </row>
    <row r="12754" spans="1:13" hidden="1" x14ac:dyDescent="0.25">
      <c r="A12754" s="128"/>
      <c r="B12754" s="2"/>
      <c r="C12754" s="139" t="s">
        <v>13959</v>
      </c>
      <c r="D12754" s="124" t="s">
        <v>13960</v>
      </c>
      <c r="E12754" s="118" t="s">
        <v>48</v>
      </c>
      <c r="F12754" s="124" t="s">
        <v>35249</v>
      </c>
      <c r="G12754" s="118" t="s">
        <v>2</v>
      </c>
      <c r="H12754" s="137">
        <v>41593</v>
      </c>
      <c r="I12754" s="119">
        <v>130</v>
      </c>
      <c r="J12754" s="129"/>
      <c r="K12754" s="129"/>
      <c r="L12754" s="129">
        <v>0</v>
      </c>
      <c r="M12754" s="134" t="s">
        <v>25737</v>
      </c>
    </row>
    <row r="12755" spans="1:13" hidden="1" x14ac:dyDescent="0.25">
      <c r="A12755" s="128"/>
      <c r="B12755" s="2"/>
      <c r="C12755" s="139" t="s">
        <v>18956</v>
      </c>
      <c r="D12755" s="124" t="s">
        <v>18955</v>
      </c>
      <c r="E12755" s="118" t="s">
        <v>48</v>
      </c>
      <c r="F12755" s="124" t="s">
        <v>35249</v>
      </c>
      <c r="G12755" s="118" t="s">
        <v>2</v>
      </c>
      <c r="H12755" s="137">
        <v>42163</v>
      </c>
      <c r="I12755" s="119">
        <v>72.5</v>
      </c>
      <c r="J12755" s="129"/>
      <c r="K12755" s="129"/>
      <c r="L12755" s="129">
        <v>0</v>
      </c>
      <c r="M12755" s="134" t="s">
        <v>25738</v>
      </c>
    </row>
    <row r="12756" spans="1:13" hidden="1" x14ac:dyDescent="0.25">
      <c r="A12756" s="128"/>
      <c r="B12756" s="2"/>
      <c r="C12756" s="139" t="s">
        <v>31953</v>
      </c>
      <c r="D12756" s="124" t="s">
        <v>31954</v>
      </c>
      <c r="E12756" s="118" t="s">
        <v>48</v>
      </c>
      <c r="F12756" s="124" t="s">
        <v>35249</v>
      </c>
      <c r="G12756" s="118" t="s">
        <v>2</v>
      </c>
      <c r="H12756" s="137"/>
      <c r="I12756" s="119"/>
      <c r="J12756" s="129"/>
      <c r="K12756" s="129"/>
      <c r="L12756" s="129">
        <v>0</v>
      </c>
      <c r="M12756" s="134" t="s">
        <v>31691</v>
      </c>
    </row>
    <row r="12757" spans="1:13" hidden="1" x14ac:dyDescent="0.25">
      <c r="A12757" s="128"/>
      <c r="B12757" s="2"/>
      <c r="C12757" s="139" t="s">
        <v>13961</v>
      </c>
      <c r="D12757" s="124" t="s">
        <v>13962</v>
      </c>
      <c r="E12757" s="118" t="s">
        <v>48</v>
      </c>
      <c r="F12757" s="124" t="s">
        <v>35249</v>
      </c>
      <c r="G12757" s="118" t="s">
        <v>2</v>
      </c>
      <c r="H12757" s="137">
        <v>42643</v>
      </c>
      <c r="I12757" s="119">
        <v>264</v>
      </c>
      <c r="J12757" s="129"/>
      <c r="K12757" s="129"/>
      <c r="L12757" s="129">
        <v>0</v>
      </c>
      <c r="M12757" s="134" t="s">
        <v>25739</v>
      </c>
    </row>
    <row r="12758" spans="1:13" hidden="1" x14ac:dyDescent="0.25">
      <c r="A12758" s="128"/>
      <c r="B12758" s="2"/>
      <c r="C12758" s="139" t="s">
        <v>13963</v>
      </c>
      <c r="D12758" s="124" t="s">
        <v>13964</v>
      </c>
      <c r="E12758" s="118" t="s">
        <v>48</v>
      </c>
      <c r="F12758" s="124" t="s">
        <v>35249</v>
      </c>
      <c r="G12758" s="118" t="s">
        <v>2</v>
      </c>
      <c r="H12758" s="137">
        <v>45392</v>
      </c>
      <c r="I12758" s="119">
        <v>8.4600000000000009</v>
      </c>
      <c r="J12758" s="129"/>
      <c r="K12758" s="129"/>
      <c r="L12758" s="129">
        <v>0</v>
      </c>
      <c r="M12758" s="134" t="s">
        <v>25740</v>
      </c>
    </row>
    <row r="12759" spans="1:13" hidden="1" x14ac:dyDescent="0.25">
      <c r="A12759" s="128"/>
      <c r="B12759" s="2"/>
      <c r="C12759" s="139" t="s">
        <v>30466</v>
      </c>
      <c r="D12759" s="124" t="s">
        <v>30467</v>
      </c>
      <c r="E12759" s="118" t="s">
        <v>48</v>
      </c>
      <c r="F12759" s="124" t="s">
        <v>35249</v>
      </c>
      <c r="G12759" s="118" t="s">
        <v>2</v>
      </c>
      <c r="H12759" s="137"/>
      <c r="I12759" s="119"/>
      <c r="J12759" s="129"/>
      <c r="K12759" s="129"/>
      <c r="L12759" s="129">
        <v>0</v>
      </c>
      <c r="M12759" s="134" t="s">
        <v>25741</v>
      </c>
    </row>
    <row r="12760" spans="1:13" hidden="1" x14ac:dyDescent="0.25">
      <c r="A12760" s="128"/>
      <c r="B12760" s="2"/>
      <c r="C12760" s="139" t="s">
        <v>42304</v>
      </c>
      <c r="D12760" s="124" t="s">
        <v>42305</v>
      </c>
      <c r="E12760" s="118" t="s">
        <v>48</v>
      </c>
      <c r="F12760" s="124" t="s">
        <v>35249</v>
      </c>
      <c r="G12760" s="118" t="s">
        <v>2</v>
      </c>
      <c r="H12760" s="137">
        <v>46001</v>
      </c>
      <c r="I12760" s="119">
        <v>19.350000000000001</v>
      </c>
      <c r="J12760" s="129"/>
      <c r="K12760" s="129"/>
      <c r="L12760" s="129">
        <v>0</v>
      </c>
      <c r="M12760" s="134" t="s">
        <v>25742</v>
      </c>
    </row>
    <row r="12761" spans="1:13" hidden="1" x14ac:dyDescent="0.25">
      <c r="A12761" s="128"/>
      <c r="B12761" s="2"/>
      <c r="C12761" s="139" t="s">
        <v>13965</v>
      </c>
      <c r="D12761" s="124" t="s">
        <v>13966</v>
      </c>
      <c r="E12761" s="118" t="s">
        <v>48</v>
      </c>
      <c r="F12761" s="124" t="s">
        <v>35249</v>
      </c>
      <c r="G12761" s="118" t="s">
        <v>2</v>
      </c>
      <c r="H12761" s="137">
        <v>45763</v>
      </c>
      <c r="I12761" s="119">
        <v>19.350000000000001</v>
      </c>
      <c r="J12761" s="129"/>
      <c r="K12761" s="129"/>
      <c r="L12761" s="129">
        <v>0</v>
      </c>
      <c r="M12761" s="134" t="s">
        <v>25743</v>
      </c>
    </row>
    <row r="12762" spans="1:13" hidden="1" x14ac:dyDescent="0.25">
      <c r="A12762" s="128"/>
      <c r="B12762" s="2"/>
      <c r="C12762" s="139" t="s">
        <v>42306</v>
      </c>
      <c r="D12762" s="124" t="s">
        <v>42307</v>
      </c>
      <c r="E12762" s="118" t="s">
        <v>48</v>
      </c>
      <c r="F12762" s="124" t="s">
        <v>35249</v>
      </c>
      <c r="G12762" s="118" t="s">
        <v>2</v>
      </c>
      <c r="H12762" s="137">
        <v>46057</v>
      </c>
      <c r="I12762" s="119">
        <v>105.69</v>
      </c>
      <c r="J12762" s="129"/>
      <c r="K12762" s="129"/>
      <c r="L12762" s="129">
        <v>0</v>
      </c>
      <c r="M12762" s="134" t="s">
        <v>25744</v>
      </c>
    </row>
    <row r="12763" spans="1:13" hidden="1" x14ac:dyDescent="0.25">
      <c r="A12763" s="128"/>
      <c r="B12763" s="2"/>
      <c r="C12763" s="139" t="s">
        <v>13967</v>
      </c>
      <c r="D12763" s="124" t="s">
        <v>13968</v>
      </c>
      <c r="E12763" s="118" t="s">
        <v>48</v>
      </c>
      <c r="F12763" s="124" t="s">
        <v>35249</v>
      </c>
      <c r="G12763" s="118" t="s">
        <v>2</v>
      </c>
      <c r="H12763" s="137">
        <v>43397</v>
      </c>
      <c r="I12763" s="119">
        <v>76.2</v>
      </c>
      <c r="J12763" s="129"/>
      <c r="K12763" s="129"/>
      <c r="L12763" s="129">
        <v>0</v>
      </c>
      <c r="M12763" s="134" t="s">
        <v>25745</v>
      </c>
    </row>
    <row r="12764" spans="1:13" hidden="1" x14ac:dyDescent="0.25">
      <c r="A12764" s="128"/>
      <c r="B12764" s="2"/>
      <c r="C12764" s="139" t="s">
        <v>13969</v>
      </c>
      <c r="D12764" s="124" t="s">
        <v>13970</v>
      </c>
      <c r="E12764" s="118" t="s">
        <v>48</v>
      </c>
      <c r="F12764" s="124" t="s">
        <v>35249</v>
      </c>
      <c r="G12764" s="118" t="s">
        <v>2</v>
      </c>
      <c r="H12764" s="137">
        <v>41523</v>
      </c>
      <c r="I12764" s="119">
        <v>180</v>
      </c>
      <c r="J12764" s="129"/>
      <c r="K12764" s="129"/>
      <c r="L12764" s="129">
        <v>0</v>
      </c>
      <c r="M12764" s="134" t="s">
        <v>25746</v>
      </c>
    </row>
    <row r="12765" spans="1:13" hidden="1" x14ac:dyDescent="0.25">
      <c r="A12765" s="128"/>
      <c r="B12765" s="2"/>
      <c r="C12765" s="139" t="s">
        <v>30563</v>
      </c>
      <c r="D12765" s="124" t="s">
        <v>30564</v>
      </c>
      <c r="E12765" s="118" t="s">
        <v>48</v>
      </c>
      <c r="F12765" s="124" t="s">
        <v>35249</v>
      </c>
      <c r="G12765" s="118" t="s">
        <v>2</v>
      </c>
      <c r="H12765" s="137"/>
      <c r="I12765" s="119"/>
      <c r="J12765" s="129"/>
      <c r="K12765" s="129"/>
      <c r="L12765" s="129">
        <v>0</v>
      </c>
      <c r="M12765" s="134" t="s">
        <v>25747</v>
      </c>
    </row>
    <row r="12766" spans="1:13" hidden="1" x14ac:dyDescent="0.25">
      <c r="A12766" s="128"/>
      <c r="B12766" s="2"/>
      <c r="C12766" s="139" t="s">
        <v>30035</v>
      </c>
      <c r="D12766" s="124" t="s">
        <v>30036</v>
      </c>
      <c r="E12766" s="118" t="s">
        <v>48</v>
      </c>
      <c r="F12766" s="124" t="s">
        <v>35249</v>
      </c>
      <c r="G12766" s="118" t="s">
        <v>2</v>
      </c>
      <c r="H12766" s="137"/>
      <c r="I12766" s="119"/>
      <c r="J12766" s="129"/>
      <c r="K12766" s="129"/>
      <c r="L12766" s="129">
        <v>0</v>
      </c>
      <c r="M12766" s="134" t="s">
        <v>25748</v>
      </c>
    </row>
    <row r="12767" spans="1:13" hidden="1" x14ac:dyDescent="0.25">
      <c r="A12767" s="128"/>
      <c r="B12767" s="2"/>
      <c r="C12767" s="139" t="s">
        <v>13971</v>
      </c>
      <c r="D12767" s="124" t="s">
        <v>13972</v>
      </c>
      <c r="E12767" s="118" t="s">
        <v>48</v>
      </c>
      <c r="F12767" s="124" t="s">
        <v>35249</v>
      </c>
      <c r="G12767" s="118" t="s">
        <v>2</v>
      </c>
      <c r="H12767" s="137">
        <v>40302</v>
      </c>
      <c r="I12767" s="119">
        <v>58</v>
      </c>
      <c r="J12767" s="129"/>
      <c r="K12767" s="129"/>
      <c r="L12767" s="129">
        <v>0</v>
      </c>
      <c r="M12767" s="134" t="s">
        <v>25749</v>
      </c>
    </row>
    <row r="12768" spans="1:13" hidden="1" x14ac:dyDescent="0.25">
      <c r="A12768" s="128"/>
      <c r="B12768" s="2"/>
      <c r="C12768" s="139" t="s">
        <v>13973</v>
      </c>
      <c r="D12768" s="124" t="s">
        <v>13974</v>
      </c>
      <c r="E12768" s="118" t="s">
        <v>48</v>
      </c>
      <c r="F12768" s="124" t="s">
        <v>35249</v>
      </c>
      <c r="G12768" s="118" t="s">
        <v>2</v>
      </c>
      <c r="H12768" s="137">
        <v>40822</v>
      </c>
      <c r="I12768" s="119">
        <v>25</v>
      </c>
      <c r="J12768" s="129"/>
      <c r="K12768" s="129"/>
      <c r="L12768" s="129">
        <v>0</v>
      </c>
      <c r="M12768" s="134" t="s">
        <v>25750</v>
      </c>
    </row>
    <row r="12769" spans="1:13" hidden="1" x14ac:dyDescent="0.25">
      <c r="A12769" s="128"/>
      <c r="B12769" s="2"/>
      <c r="C12769" s="139" t="s">
        <v>13975</v>
      </c>
      <c r="D12769" s="124" t="s">
        <v>13976</v>
      </c>
      <c r="E12769" s="118" t="s">
        <v>48</v>
      </c>
      <c r="F12769" s="124" t="s">
        <v>35249</v>
      </c>
      <c r="G12769" s="118" t="s">
        <v>2</v>
      </c>
      <c r="H12769" s="137">
        <v>41523</v>
      </c>
      <c r="I12769" s="119">
        <v>270</v>
      </c>
      <c r="J12769" s="129"/>
      <c r="K12769" s="129"/>
      <c r="L12769" s="129">
        <v>0</v>
      </c>
      <c r="M12769" s="134" t="s">
        <v>25751</v>
      </c>
    </row>
    <row r="12770" spans="1:13" hidden="1" x14ac:dyDescent="0.25">
      <c r="A12770" s="128"/>
      <c r="B12770" s="2"/>
      <c r="C12770" s="139" t="s">
        <v>33504</v>
      </c>
      <c r="D12770" s="124" t="s">
        <v>33505</v>
      </c>
      <c r="E12770" s="118" t="s">
        <v>48</v>
      </c>
      <c r="F12770" s="124" t="s">
        <v>35249</v>
      </c>
      <c r="G12770" s="118" t="s">
        <v>2</v>
      </c>
      <c r="H12770" s="137"/>
      <c r="I12770" s="119"/>
      <c r="J12770" s="129"/>
      <c r="K12770" s="129"/>
      <c r="L12770" s="129">
        <v>0</v>
      </c>
      <c r="M12770" s="134" t="s">
        <v>25752</v>
      </c>
    </row>
    <row r="12771" spans="1:13" hidden="1" x14ac:dyDescent="0.25">
      <c r="A12771" s="128"/>
      <c r="B12771" s="2"/>
      <c r="C12771" s="139" t="s">
        <v>32928</v>
      </c>
      <c r="D12771" s="124" t="s">
        <v>32929</v>
      </c>
      <c r="E12771" s="118" t="s">
        <v>48</v>
      </c>
      <c r="F12771" s="124" t="s">
        <v>35249</v>
      </c>
      <c r="G12771" s="118" t="s">
        <v>2</v>
      </c>
      <c r="H12771" s="137"/>
      <c r="I12771" s="119"/>
      <c r="J12771" s="129"/>
      <c r="K12771" s="129"/>
      <c r="L12771" s="129">
        <v>0</v>
      </c>
      <c r="M12771" s="134" t="s">
        <v>25753</v>
      </c>
    </row>
    <row r="12772" spans="1:13" hidden="1" x14ac:dyDescent="0.25">
      <c r="A12772" s="128"/>
      <c r="B12772" s="2"/>
      <c r="C12772" s="139" t="s">
        <v>13977</v>
      </c>
      <c r="D12772" s="124" t="s">
        <v>13978</v>
      </c>
      <c r="E12772" s="118" t="s">
        <v>48</v>
      </c>
      <c r="F12772" s="124" t="s">
        <v>35249</v>
      </c>
      <c r="G12772" s="118" t="s">
        <v>2</v>
      </c>
      <c r="H12772" s="137">
        <v>42891</v>
      </c>
      <c r="I12772" s="119">
        <v>9</v>
      </c>
      <c r="J12772" s="129"/>
      <c r="K12772" s="129"/>
      <c r="L12772" s="129">
        <v>0</v>
      </c>
      <c r="M12772" s="134" t="s">
        <v>25754</v>
      </c>
    </row>
    <row r="12773" spans="1:13" hidden="1" x14ac:dyDescent="0.25">
      <c r="A12773" s="128"/>
      <c r="B12773" s="2"/>
      <c r="C12773" s="139" t="s">
        <v>13979</v>
      </c>
      <c r="D12773" s="124" t="s">
        <v>13980</v>
      </c>
      <c r="E12773" s="118" t="s">
        <v>48</v>
      </c>
      <c r="F12773" s="124" t="s">
        <v>35249</v>
      </c>
      <c r="G12773" s="118" t="s">
        <v>2</v>
      </c>
      <c r="H12773" s="137">
        <v>45937</v>
      </c>
      <c r="I12773" s="119">
        <v>9</v>
      </c>
      <c r="J12773" s="129"/>
      <c r="K12773" s="129"/>
      <c r="L12773" s="129">
        <v>0</v>
      </c>
      <c r="M12773" s="134" t="s">
        <v>25755</v>
      </c>
    </row>
    <row r="12774" spans="1:13" hidden="1" x14ac:dyDescent="0.25">
      <c r="A12774" s="128"/>
      <c r="B12774" s="2"/>
      <c r="C12774" s="139" t="s">
        <v>13981</v>
      </c>
      <c r="D12774" s="124" t="s">
        <v>13982</v>
      </c>
      <c r="E12774" s="118" t="s">
        <v>48</v>
      </c>
      <c r="F12774" s="124" t="s">
        <v>35249</v>
      </c>
      <c r="G12774" s="118" t="s">
        <v>2</v>
      </c>
      <c r="H12774" s="137">
        <v>40875</v>
      </c>
      <c r="I12774" s="119">
        <v>6.75</v>
      </c>
      <c r="J12774" s="129"/>
      <c r="K12774" s="129"/>
      <c r="L12774" s="129">
        <v>0</v>
      </c>
      <c r="M12774" s="134" t="s">
        <v>25756</v>
      </c>
    </row>
    <row r="12775" spans="1:13" hidden="1" x14ac:dyDescent="0.25">
      <c r="A12775" s="128"/>
      <c r="B12775" s="2"/>
      <c r="C12775" s="139" t="s">
        <v>13983</v>
      </c>
      <c r="D12775" s="124" t="s">
        <v>13984</v>
      </c>
      <c r="E12775" s="118" t="s">
        <v>48</v>
      </c>
      <c r="F12775" s="124" t="s">
        <v>35249</v>
      </c>
      <c r="G12775" s="118" t="s">
        <v>2</v>
      </c>
      <c r="H12775" s="137">
        <v>45637</v>
      </c>
      <c r="I12775" s="119">
        <v>118</v>
      </c>
      <c r="J12775" s="129"/>
      <c r="K12775" s="129"/>
      <c r="L12775" s="129">
        <v>0</v>
      </c>
      <c r="M12775" s="134" t="s">
        <v>25757</v>
      </c>
    </row>
    <row r="12776" spans="1:13" hidden="1" x14ac:dyDescent="0.25">
      <c r="A12776" s="128"/>
      <c r="B12776" s="2"/>
      <c r="C12776" s="139" t="s">
        <v>13985</v>
      </c>
      <c r="D12776" s="124" t="s">
        <v>13986</v>
      </c>
      <c r="E12776" s="118" t="s">
        <v>48</v>
      </c>
      <c r="F12776" s="124" t="s">
        <v>35249</v>
      </c>
      <c r="G12776" s="118" t="s">
        <v>2</v>
      </c>
      <c r="H12776" s="137">
        <v>41949</v>
      </c>
      <c r="I12776" s="119">
        <v>25</v>
      </c>
      <c r="J12776" s="129"/>
      <c r="K12776" s="129"/>
      <c r="L12776" s="129">
        <v>0</v>
      </c>
      <c r="M12776" s="134" t="s">
        <v>25758</v>
      </c>
    </row>
    <row r="12777" spans="1:13" hidden="1" x14ac:dyDescent="0.25">
      <c r="A12777" s="128"/>
      <c r="B12777" s="2"/>
      <c r="C12777" s="139" t="s">
        <v>13987</v>
      </c>
      <c r="D12777" s="124" t="s">
        <v>13988</v>
      </c>
      <c r="E12777" s="118" t="s">
        <v>48</v>
      </c>
      <c r="F12777" s="124" t="s">
        <v>35249</v>
      </c>
      <c r="G12777" s="118" t="s">
        <v>2</v>
      </c>
      <c r="H12777" s="137">
        <v>43733</v>
      </c>
      <c r="I12777" s="119">
        <v>8</v>
      </c>
      <c r="J12777" s="129"/>
      <c r="K12777" s="129"/>
      <c r="L12777" s="129">
        <v>0</v>
      </c>
      <c r="M12777" s="134" t="s">
        <v>25759</v>
      </c>
    </row>
    <row r="12778" spans="1:13" hidden="1" x14ac:dyDescent="0.25">
      <c r="A12778" s="128"/>
      <c r="B12778" s="2"/>
      <c r="C12778" s="139" t="s">
        <v>13989</v>
      </c>
      <c r="D12778" s="124" t="s">
        <v>13990</v>
      </c>
      <c r="E12778" s="118" t="s">
        <v>48</v>
      </c>
      <c r="F12778" s="124" t="s">
        <v>35249</v>
      </c>
      <c r="G12778" s="118" t="s">
        <v>2</v>
      </c>
      <c r="H12778" s="137">
        <v>41949</v>
      </c>
      <c r="I12778" s="119">
        <v>17</v>
      </c>
      <c r="J12778" s="129"/>
      <c r="K12778" s="129"/>
      <c r="L12778" s="129">
        <v>0</v>
      </c>
      <c r="M12778" s="134" t="s">
        <v>25760</v>
      </c>
    </row>
    <row r="12779" spans="1:13" hidden="1" x14ac:dyDescent="0.25">
      <c r="A12779" s="128"/>
      <c r="B12779" s="2"/>
      <c r="C12779" s="139" t="s">
        <v>35424</v>
      </c>
      <c r="D12779" s="124" t="s">
        <v>35425</v>
      </c>
      <c r="E12779" s="118" t="s">
        <v>48</v>
      </c>
      <c r="F12779" s="124" t="s">
        <v>35249</v>
      </c>
      <c r="G12779" s="118" t="s">
        <v>2</v>
      </c>
      <c r="H12779" s="137">
        <v>45769</v>
      </c>
      <c r="I12779" s="119">
        <v>19</v>
      </c>
      <c r="J12779" s="129"/>
      <c r="K12779" s="129"/>
      <c r="L12779" s="129">
        <v>0</v>
      </c>
      <c r="M12779" s="134" t="s">
        <v>25761</v>
      </c>
    </row>
    <row r="12780" spans="1:13" hidden="1" x14ac:dyDescent="0.25">
      <c r="A12780" s="128"/>
      <c r="B12780" s="2"/>
      <c r="C12780" s="139" t="s">
        <v>32054</v>
      </c>
      <c r="D12780" s="124" t="s">
        <v>32055</v>
      </c>
      <c r="E12780" s="118" t="s">
        <v>48</v>
      </c>
      <c r="F12780" s="124" t="s">
        <v>35249</v>
      </c>
      <c r="G12780" s="118" t="s">
        <v>34659</v>
      </c>
      <c r="H12780" s="137"/>
      <c r="I12780" s="119"/>
      <c r="J12780" s="129"/>
      <c r="K12780" s="129"/>
      <c r="L12780" s="129">
        <v>0</v>
      </c>
      <c r="M12780" s="134" t="s">
        <v>25762</v>
      </c>
    </row>
    <row r="12781" spans="1:13" hidden="1" x14ac:dyDescent="0.25">
      <c r="A12781" s="128"/>
      <c r="B12781" s="2"/>
      <c r="C12781" s="139" t="s">
        <v>31823</v>
      </c>
      <c r="D12781" s="124" t="s">
        <v>31824</v>
      </c>
      <c r="E12781" s="118" t="s">
        <v>48</v>
      </c>
      <c r="F12781" s="124" t="s">
        <v>35249</v>
      </c>
      <c r="G12781" s="118" t="s">
        <v>34659</v>
      </c>
      <c r="H12781" s="137"/>
      <c r="I12781" s="119"/>
      <c r="J12781" s="129"/>
      <c r="K12781" s="129"/>
      <c r="L12781" s="129">
        <v>0</v>
      </c>
      <c r="M12781" s="134" t="s">
        <v>25763</v>
      </c>
    </row>
    <row r="12782" spans="1:13" hidden="1" x14ac:dyDescent="0.25">
      <c r="A12782" s="128"/>
      <c r="B12782" s="2"/>
      <c r="C12782" s="139" t="s">
        <v>33211</v>
      </c>
      <c r="D12782" s="124" t="s">
        <v>33212</v>
      </c>
      <c r="E12782" s="118" t="s">
        <v>48</v>
      </c>
      <c r="F12782" s="124" t="s">
        <v>35249</v>
      </c>
      <c r="G12782" s="118" t="s">
        <v>34659</v>
      </c>
      <c r="H12782" s="137"/>
      <c r="I12782" s="119"/>
      <c r="J12782" s="129"/>
      <c r="K12782" s="129"/>
      <c r="L12782" s="129">
        <v>0</v>
      </c>
      <c r="M12782" s="134" t="s">
        <v>25764</v>
      </c>
    </row>
    <row r="12783" spans="1:13" hidden="1" x14ac:dyDescent="0.25">
      <c r="A12783" s="128"/>
      <c r="B12783" s="2"/>
      <c r="C12783" s="139" t="s">
        <v>32790</v>
      </c>
      <c r="D12783" s="124" t="s">
        <v>32791</v>
      </c>
      <c r="E12783" s="118" t="s">
        <v>48</v>
      </c>
      <c r="F12783" s="124" t="s">
        <v>35249</v>
      </c>
      <c r="G12783" s="118" t="s">
        <v>2</v>
      </c>
      <c r="H12783" s="137"/>
      <c r="I12783" s="119"/>
      <c r="J12783" s="129"/>
      <c r="K12783" s="129"/>
      <c r="L12783" s="129">
        <v>0</v>
      </c>
      <c r="M12783" s="134" t="s">
        <v>25765</v>
      </c>
    </row>
    <row r="12784" spans="1:13" hidden="1" x14ac:dyDescent="0.25">
      <c r="A12784" s="128"/>
      <c r="B12784" s="2"/>
      <c r="C12784" s="139" t="s">
        <v>13991</v>
      </c>
      <c r="D12784" s="124" t="s">
        <v>13992</v>
      </c>
      <c r="E12784" s="118" t="s">
        <v>48</v>
      </c>
      <c r="F12784" s="124" t="s">
        <v>35249</v>
      </c>
      <c r="G12784" s="118" t="s">
        <v>2</v>
      </c>
      <c r="H12784" s="137">
        <v>44250</v>
      </c>
      <c r="I12784" s="119">
        <v>47</v>
      </c>
      <c r="J12784" s="129"/>
      <c r="K12784" s="129"/>
      <c r="L12784" s="129">
        <v>0</v>
      </c>
      <c r="M12784" s="134" t="s">
        <v>25766</v>
      </c>
    </row>
    <row r="12785" spans="1:13" hidden="1" x14ac:dyDescent="0.25">
      <c r="A12785" s="128"/>
      <c r="B12785" s="2"/>
      <c r="C12785" s="139" t="s">
        <v>30918</v>
      </c>
      <c r="D12785" s="124" t="s">
        <v>30919</v>
      </c>
      <c r="E12785" s="118" t="s">
        <v>48</v>
      </c>
      <c r="F12785" s="124" t="s">
        <v>35249</v>
      </c>
      <c r="G12785" s="118" t="s">
        <v>34659</v>
      </c>
      <c r="H12785" s="137"/>
      <c r="I12785" s="119"/>
      <c r="J12785" s="129"/>
      <c r="K12785" s="129"/>
      <c r="L12785" s="129">
        <v>0</v>
      </c>
      <c r="M12785" s="134" t="s">
        <v>31038</v>
      </c>
    </row>
    <row r="12786" spans="1:13" hidden="1" x14ac:dyDescent="0.25">
      <c r="A12786" s="128"/>
      <c r="B12786" s="2"/>
      <c r="C12786" s="139" t="s">
        <v>13993</v>
      </c>
      <c r="D12786" s="124" t="s">
        <v>13994</v>
      </c>
      <c r="E12786" s="118" t="s">
        <v>48</v>
      </c>
      <c r="F12786" s="124" t="s">
        <v>35249</v>
      </c>
      <c r="G12786" s="118" t="s">
        <v>34659</v>
      </c>
      <c r="H12786" s="137">
        <v>41722</v>
      </c>
      <c r="I12786" s="119">
        <v>211</v>
      </c>
      <c r="J12786" s="129"/>
      <c r="K12786" s="129"/>
      <c r="L12786" s="129">
        <v>0</v>
      </c>
      <c r="M12786" s="134" t="s">
        <v>25767</v>
      </c>
    </row>
    <row r="12787" spans="1:13" hidden="1" x14ac:dyDescent="0.25">
      <c r="A12787" s="128"/>
      <c r="B12787" s="2"/>
      <c r="C12787" s="139" t="s">
        <v>13995</v>
      </c>
      <c r="D12787" s="124" t="s">
        <v>13996</v>
      </c>
      <c r="E12787" s="118" t="s">
        <v>48</v>
      </c>
      <c r="F12787" s="124" t="s">
        <v>35249</v>
      </c>
      <c r="G12787" s="118" t="s">
        <v>2</v>
      </c>
      <c r="H12787" s="137">
        <v>42500</v>
      </c>
      <c r="I12787" s="119">
        <v>36.200000000000003</v>
      </c>
      <c r="J12787" s="129"/>
      <c r="K12787" s="129"/>
      <c r="L12787" s="129">
        <v>0</v>
      </c>
      <c r="M12787" s="134" t="s">
        <v>32733</v>
      </c>
    </row>
    <row r="12788" spans="1:13" hidden="1" x14ac:dyDescent="0.25">
      <c r="A12788" s="128"/>
      <c r="B12788" s="2"/>
      <c r="C12788" s="139" t="s">
        <v>31114</v>
      </c>
      <c r="D12788" s="124" t="s">
        <v>31115</v>
      </c>
      <c r="E12788" s="118" t="s">
        <v>48</v>
      </c>
      <c r="F12788" s="124" t="s">
        <v>35249</v>
      </c>
      <c r="G12788" s="118" t="s">
        <v>34659</v>
      </c>
      <c r="H12788" s="137"/>
      <c r="I12788" s="119"/>
      <c r="J12788" s="129"/>
      <c r="K12788" s="129"/>
      <c r="L12788" s="129">
        <v>0</v>
      </c>
      <c r="M12788" s="134" t="s">
        <v>25768</v>
      </c>
    </row>
    <row r="12789" spans="1:13" hidden="1" x14ac:dyDescent="0.25">
      <c r="A12789" s="128"/>
      <c r="B12789" s="2"/>
      <c r="C12789" s="139" t="s">
        <v>13997</v>
      </c>
      <c r="D12789" s="124" t="s">
        <v>13998</v>
      </c>
      <c r="E12789" s="118" t="s">
        <v>48</v>
      </c>
      <c r="F12789" s="124" t="s">
        <v>35249</v>
      </c>
      <c r="G12789" s="118" t="s">
        <v>34659</v>
      </c>
      <c r="H12789" s="137">
        <v>41722</v>
      </c>
      <c r="I12789" s="119">
        <v>523</v>
      </c>
      <c r="J12789" s="129"/>
      <c r="K12789" s="129"/>
      <c r="L12789" s="129">
        <v>0</v>
      </c>
      <c r="M12789" s="134" t="s">
        <v>25769</v>
      </c>
    </row>
    <row r="12790" spans="1:13" hidden="1" x14ac:dyDescent="0.25">
      <c r="A12790" s="128"/>
      <c r="B12790" s="2"/>
      <c r="C12790" s="139" t="s">
        <v>34395</v>
      </c>
      <c r="D12790" s="124" t="s">
        <v>34396</v>
      </c>
      <c r="E12790" s="118" t="s">
        <v>48</v>
      </c>
      <c r="F12790" s="124" t="s">
        <v>35249</v>
      </c>
      <c r="G12790" s="118" t="s">
        <v>2</v>
      </c>
      <c r="H12790" s="137"/>
      <c r="I12790" s="119"/>
      <c r="J12790" s="129"/>
      <c r="K12790" s="129"/>
      <c r="L12790" s="129">
        <v>0</v>
      </c>
      <c r="M12790" s="134" t="s">
        <v>25770</v>
      </c>
    </row>
    <row r="12791" spans="1:13" hidden="1" x14ac:dyDescent="0.25">
      <c r="A12791" s="128"/>
      <c r="B12791" s="2"/>
      <c r="C12791" s="139" t="s">
        <v>13999</v>
      </c>
      <c r="D12791" s="124" t="s">
        <v>14000</v>
      </c>
      <c r="E12791" s="118" t="s">
        <v>48</v>
      </c>
      <c r="F12791" s="124" t="s">
        <v>35249</v>
      </c>
      <c r="G12791" s="118" t="s">
        <v>2</v>
      </c>
      <c r="H12791" s="137">
        <v>43514</v>
      </c>
      <c r="I12791" s="119">
        <v>219</v>
      </c>
      <c r="J12791" s="129"/>
      <c r="K12791" s="129"/>
      <c r="L12791" s="129">
        <v>0</v>
      </c>
      <c r="M12791" s="134" t="s">
        <v>25769</v>
      </c>
    </row>
    <row r="12792" spans="1:13" hidden="1" x14ac:dyDescent="0.25">
      <c r="A12792" s="128"/>
      <c r="B12792" s="2"/>
      <c r="C12792" s="139" t="s">
        <v>14001</v>
      </c>
      <c r="D12792" s="124" t="s">
        <v>14002</v>
      </c>
      <c r="E12792" s="118" t="s">
        <v>48</v>
      </c>
      <c r="F12792" s="124" t="s">
        <v>35249</v>
      </c>
      <c r="G12792" s="118" t="s">
        <v>2</v>
      </c>
      <c r="H12792" s="137">
        <v>45832</v>
      </c>
      <c r="I12792" s="119">
        <v>57</v>
      </c>
      <c r="J12792" s="129"/>
      <c r="K12792" s="129"/>
      <c r="L12792" s="129">
        <v>0</v>
      </c>
      <c r="M12792" s="134" t="s">
        <v>25771</v>
      </c>
    </row>
    <row r="12793" spans="1:13" hidden="1" x14ac:dyDescent="0.25">
      <c r="A12793" s="128"/>
      <c r="B12793" s="2"/>
      <c r="C12793" s="139" t="s">
        <v>42308</v>
      </c>
      <c r="D12793" s="124" t="s">
        <v>42309</v>
      </c>
      <c r="E12793" s="118" t="s">
        <v>48</v>
      </c>
      <c r="F12793" s="124" t="s">
        <v>35249</v>
      </c>
      <c r="G12793" s="118" t="s">
        <v>2</v>
      </c>
      <c r="H12793" s="137"/>
      <c r="I12793" s="119"/>
      <c r="J12793" s="129"/>
      <c r="K12793" s="129"/>
      <c r="L12793" s="129">
        <v>0</v>
      </c>
      <c r="M12793" s="134" t="s">
        <v>25772</v>
      </c>
    </row>
    <row r="12794" spans="1:13" hidden="1" x14ac:dyDescent="0.25">
      <c r="A12794" s="128"/>
      <c r="B12794" s="2"/>
      <c r="C12794" s="139" t="s">
        <v>42310</v>
      </c>
      <c r="D12794" s="124" t="s">
        <v>42311</v>
      </c>
      <c r="E12794" s="118" t="s">
        <v>48</v>
      </c>
      <c r="F12794" s="124" t="s">
        <v>35249</v>
      </c>
      <c r="G12794" s="118" t="s">
        <v>2</v>
      </c>
      <c r="H12794" s="137"/>
      <c r="I12794" s="119"/>
      <c r="J12794" s="129"/>
      <c r="K12794" s="129"/>
      <c r="L12794" s="129">
        <v>0</v>
      </c>
      <c r="M12794" s="134" t="s">
        <v>25773</v>
      </c>
    </row>
    <row r="12795" spans="1:13" hidden="1" x14ac:dyDescent="0.25">
      <c r="A12795" s="128"/>
      <c r="B12795" s="2"/>
      <c r="C12795" s="139" t="s">
        <v>35427</v>
      </c>
      <c r="D12795" s="124" t="s">
        <v>35428</v>
      </c>
      <c r="E12795" s="118" t="s">
        <v>48</v>
      </c>
      <c r="F12795" s="124" t="s">
        <v>35249</v>
      </c>
      <c r="G12795" s="118" t="s">
        <v>2</v>
      </c>
      <c r="H12795" s="137">
        <v>45909</v>
      </c>
      <c r="I12795" s="119">
        <v>177.7</v>
      </c>
      <c r="J12795" s="129"/>
      <c r="K12795" s="129"/>
      <c r="L12795" s="129">
        <v>0</v>
      </c>
      <c r="M12795" s="134" t="s">
        <v>25774</v>
      </c>
    </row>
    <row r="12796" spans="1:13" hidden="1" x14ac:dyDescent="0.25">
      <c r="A12796" s="128"/>
      <c r="B12796" s="2"/>
      <c r="C12796" s="139" t="s">
        <v>14003</v>
      </c>
      <c r="D12796" s="124" t="s">
        <v>14004</v>
      </c>
      <c r="E12796" s="118" t="s">
        <v>48</v>
      </c>
      <c r="F12796" s="124" t="s">
        <v>35249</v>
      </c>
      <c r="G12796" s="118" t="s">
        <v>2</v>
      </c>
      <c r="H12796" s="137">
        <v>43881</v>
      </c>
      <c r="I12796" s="119">
        <v>7.2</v>
      </c>
      <c r="J12796" s="129"/>
      <c r="K12796" s="129"/>
      <c r="L12796" s="129">
        <v>0</v>
      </c>
      <c r="M12796" s="134" t="s">
        <v>25775</v>
      </c>
    </row>
    <row r="12797" spans="1:13" hidden="1" x14ac:dyDescent="0.25">
      <c r="A12797" s="128"/>
      <c r="B12797" s="2"/>
      <c r="C12797" s="139" t="s">
        <v>32178</v>
      </c>
      <c r="D12797" s="124" t="s">
        <v>32179</v>
      </c>
      <c r="E12797" s="118" t="s">
        <v>48</v>
      </c>
      <c r="F12797" s="124" t="s">
        <v>35249</v>
      </c>
      <c r="G12797" s="118" t="s">
        <v>2</v>
      </c>
      <c r="H12797" s="137"/>
      <c r="I12797" s="119"/>
      <c r="J12797" s="129"/>
      <c r="K12797" s="129"/>
      <c r="L12797" s="129">
        <v>0</v>
      </c>
      <c r="M12797" s="134" t="s">
        <v>19325</v>
      </c>
    </row>
    <row r="12798" spans="1:13" hidden="1" x14ac:dyDescent="0.25">
      <c r="A12798" s="128"/>
      <c r="B12798" s="2"/>
      <c r="C12798" s="139" t="s">
        <v>14005</v>
      </c>
      <c r="D12798" s="124" t="s">
        <v>14006</v>
      </c>
      <c r="E12798" s="118" t="s">
        <v>48</v>
      </c>
      <c r="F12798" s="124" t="s">
        <v>35249</v>
      </c>
      <c r="G12798" s="118" t="s">
        <v>2</v>
      </c>
      <c r="H12798" s="137">
        <v>42265</v>
      </c>
      <c r="I12798" s="119">
        <v>125</v>
      </c>
      <c r="J12798" s="129"/>
      <c r="K12798" s="129"/>
      <c r="L12798" s="129">
        <v>0</v>
      </c>
      <c r="M12798" s="134" t="s">
        <v>25776</v>
      </c>
    </row>
    <row r="12799" spans="1:13" hidden="1" x14ac:dyDescent="0.25">
      <c r="A12799" s="128"/>
      <c r="B12799" s="2"/>
      <c r="C12799" s="139" t="s">
        <v>18954</v>
      </c>
      <c r="D12799" s="124" t="s">
        <v>18953</v>
      </c>
      <c r="E12799" s="118" t="s">
        <v>48</v>
      </c>
      <c r="F12799" s="124" t="s">
        <v>35249</v>
      </c>
      <c r="G12799" s="118" t="s">
        <v>2</v>
      </c>
      <c r="H12799" s="137">
        <v>42156</v>
      </c>
      <c r="I12799" s="119">
        <v>67.5</v>
      </c>
      <c r="J12799" s="129"/>
      <c r="K12799" s="129"/>
      <c r="L12799" s="129">
        <v>0</v>
      </c>
      <c r="M12799" s="134" t="s">
        <v>25777</v>
      </c>
    </row>
    <row r="12800" spans="1:13" hidden="1" x14ac:dyDescent="0.25">
      <c r="A12800" s="128"/>
      <c r="B12800" s="2"/>
      <c r="C12800" s="139" t="s">
        <v>14007</v>
      </c>
      <c r="D12800" s="124" t="s">
        <v>14008</v>
      </c>
      <c r="E12800" s="118" t="s">
        <v>48</v>
      </c>
      <c r="F12800" s="124" t="s">
        <v>35249</v>
      </c>
      <c r="G12800" s="118" t="s">
        <v>2</v>
      </c>
      <c r="H12800" s="137">
        <v>45922</v>
      </c>
      <c r="I12800" s="119">
        <v>7.74</v>
      </c>
      <c r="J12800" s="129"/>
      <c r="K12800" s="129"/>
      <c r="L12800" s="129">
        <v>0</v>
      </c>
      <c r="M12800" s="134" t="s">
        <v>20122</v>
      </c>
    </row>
    <row r="12801" spans="1:13" hidden="1" x14ac:dyDescent="0.25">
      <c r="A12801" s="128"/>
      <c r="B12801" s="2"/>
      <c r="C12801" s="139" t="s">
        <v>14009</v>
      </c>
      <c r="D12801" s="124" t="s">
        <v>14010</v>
      </c>
      <c r="E12801" s="118" t="s">
        <v>48</v>
      </c>
      <c r="F12801" s="124" t="s">
        <v>35249</v>
      </c>
      <c r="G12801" s="118" t="s">
        <v>2</v>
      </c>
      <c r="H12801" s="137">
        <v>45069</v>
      </c>
      <c r="I12801" s="119">
        <v>28</v>
      </c>
      <c r="J12801" s="129"/>
      <c r="K12801" s="129"/>
      <c r="L12801" s="129">
        <v>0</v>
      </c>
      <c r="M12801" s="134"/>
    </row>
    <row r="12802" spans="1:13" hidden="1" x14ac:dyDescent="0.25">
      <c r="A12802" s="128"/>
      <c r="B12802" s="2"/>
      <c r="C12802" s="139" t="s">
        <v>14011</v>
      </c>
      <c r="D12802" s="124" t="s">
        <v>14012</v>
      </c>
      <c r="E12802" s="118" t="s">
        <v>48</v>
      </c>
      <c r="F12802" s="124" t="s">
        <v>35249</v>
      </c>
      <c r="G12802" s="118" t="s">
        <v>34659</v>
      </c>
      <c r="H12802" s="137">
        <v>42380</v>
      </c>
      <c r="I12802" s="119">
        <v>159.6</v>
      </c>
      <c r="J12802" s="129"/>
      <c r="K12802" s="129"/>
      <c r="L12802" s="129">
        <v>0</v>
      </c>
      <c r="M12802" s="134"/>
    </row>
    <row r="12803" spans="1:13" hidden="1" x14ac:dyDescent="0.25">
      <c r="A12803" s="128"/>
      <c r="B12803" s="2"/>
      <c r="C12803" s="139" t="s">
        <v>42312</v>
      </c>
      <c r="D12803" s="124" t="s">
        <v>42313</v>
      </c>
      <c r="E12803" s="118" t="s">
        <v>48</v>
      </c>
      <c r="F12803" s="124" t="s">
        <v>35249</v>
      </c>
      <c r="G12803" s="118" t="s">
        <v>2</v>
      </c>
      <c r="H12803" s="137"/>
      <c r="I12803" s="119"/>
      <c r="J12803" s="129"/>
      <c r="K12803" s="129"/>
      <c r="L12803" s="129">
        <v>0</v>
      </c>
      <c r="M12803" s="134"/>
    </row>
    <row r="12804" spans="1:13" hidden="1" x14ac:dyDescent="0.25">
      <c r="A12804" s="128"/>
      <c r="B12804" s="2"/>
      <c r="C12804" s="139" t="s">
        <v>27631</v>
      </c>
      <c r="D12804" s="124" t="s">
        <v>27632</v>
      </c>
      <c r="E12804" s="118" t="s">
        <v>48</v>
      </c>
      <c r="F12804" s="124" t="s">
        <v>35249</v>
      </c>
      <c r="G12804" s="118" t="s">
        <v>34659</v>
      </c>
      <c r="H12804" s="137"/>
      <c r="I12804" s="119"/>
      <c r="J12804" s="129"/>
      <c r="K12804" s="129"/>
      <c r="L12804" s="129">
        <v>0</v>
      </c>
      <c r="M12804" s="134"/>
    </row>
    <row r="12805" spans="1:13" hidden="1" x14ac:dyDescent="0.25">
      <c r="A12805" s="128"/>
      <c r="B12805" s="2"/>
      <c r="C12805" s="139" t="s">
        <v>14013</v>
      </c>
      <c r="D12805" s="124" t="s">
        <v>14014</v>
      </c>
      <c r="E12805" s="118" t="s">
        <v>48</v>
      </c>
      <c r="F12805" s="124" t="s">
        <v>35249</v>
      </c>
      <c r="G12805" s="118" t="s">
        <v>59</v>
      </c>
      <c r="H12805" s="137">
        <v>41949</v>
      </c>
      <c r="I12805" s="119">
        <v>120</v>
      </c>
      <c r="J12805" s="129"/>
      <c r="K12805" s="129"/>
      <c r="L12805" s="129">
        <v>0</v>
      </c>
      <c r="M12805" s="134"/>
    </row>
    <row r="12806" spans="1:13" hidden="1" x14ac:dyDescent="0.25">
      <c r="A12806" s="128"/>
      <c r="B12806" s="2"/>
      <c r="C12806" s="139" t="s">
        <v>30102</v>
      </c>
      <c r="D12806" s="124" t="s">
        <v>30103</v>
      </c>
      <c r="E12806" s="118" t="s">
        <v>48</v>
      </c>
      <c r="F12806" s="124" t="s">
        <v>35249</v>
      </c>
      <c r="G12806" s="118" t="s">
        <v>2</v>
      </c>
      <c r="H12806" s="137"/>
      <c r="I12806" s="119"/>
      <c r="J12806" s="129"/>
      <c r="K12806" s="129"/>
      <c r="L12806" s="129">
        <v>0</v>
      </c>
      <c r="M12806" s="134"/>
    </row>
    <row r="12807" spans="1:13" hidden="1" x14ac:dyDescent="0.25">
      <c r="A12807" s="128"/>
      <c r="B12807" s="2"/>
      <c r="C12807" s="139" t="s">
        <v>14015</v>
      </c>
      <c r="D12807" s="124" t="s">
        <v>14016</v>
      </c>
      <c r="E12807" s="118" t="s">
        <v>48</v>
      </c>
      <c r="F12807" s="124" t="s">
        <v>35249</v>
      </c>
      <c r="G12807" s="118" t="s">
        <v>34659</v>
      </c>
      <c r="H12807" s="137">
        <v>45098</v>
      </c>
      <c r="I12807" s="119">
        <v>1439.19</v>
      </c>
      <c r="J12807" s="129"/>
      <c r="K12807" s="129"/>
      <c r="L12807" s="129">
        <v>0</v>
      </c>
      <c r="M12807" s="134"/>
    </row>
    <row r="12808" spans="1:13" hidden="1" x14ac:dyDescent="0.25">
      <c r="A12808" s="128"/>
      <c r="B12808" s="2"/>
      <c r="C12808" s="139" t="s">
        <v>14017</v>
      </c>
      <c r="D12808" s="124" t="s">
        <v>14018</v>
      </c>
      <c r="E12808" s="118" t="s">
        <v>48</v>
      </c>
      <c r="F12808" s="124" t="s">
        <v>35249</v>
      </c>
      <c r="G12808" s="118" t="s">
        <v>34659</v>
      </c>
      <c r="H12808" s="137">
        <v>42123</v>
      </c>
      <c r="I12808" s="119">
        <v>559.38</v>
      </c>
      <c r="J12808" s="129"/>
      <c r="K12808" s="129"/>
      <c r="L12808" s="129">
        <v>0</v>
      </c>
      <c r="M12808" s="134"/>
    </row>
    <row r="12809" spans="1:13" hidden="1" x14ac:dyDescent="0.25">
      <c r="A12809" s="128"/>
      <c r="B12809" s="2"/>
      <c r="C12809" s="139" t="s">
        <v>14019</v>
      </c>
      <c r="D12809" s="124" t="s">
        <v>14020</v>
      </c>
      <c r="E12809" s="118" t="s">
        <v>48</v>
      </c>
      <c r="F12809" s="124" t="s">
        <v>35249</v>
      </c>
      <c r="G12809" s="118" t="s">
        <v>34659</v>
      </c>
      <c r="H12809" s="137">
        <v>42312</v>
      </c>
      <c r="I12809" s="119">
        <v>544.39</v>
      </c>
      <c r="J12809" s="129"/>
      <c r="K12809" s="129"/>
      <c r="L12809" s="129">
        <v>0</v>
      </c>
      <c r="M12809" s="134"/>
    </row>
    <row r="12810" spans="1:13" hidden="1" x14ac:dyDescent="0.25">
      <c r="A12810" s="128"/>
      <c r="B12810" s="2"/>
      <c r="C12810" s="139" t="s">
        <v>14021</v>
      </c>
      <c r="D12810" s="124" t="s">
        <v>14022</v>
      </c>
      <c r="E12810" s="118" t="s">
        <v>48</v>
      </c>
      <c r="F12810" s="124" t="s">
        <v>35249</v>
      </c>
      <c r="G12810" s="118" t="s">
        <v>34659</v>
      </c>
      <c r="H12810" s="137">
        <v>42195</v>
      </c>
      <c r="I12810" s="119">
        <v>541.66</v>
      </c>
      <c r="J12810" s="129"/>
      <c r="K12810" s="129"/>
      <c r="L12810" s="129">
        <v>0</v>
      </c>
      <c r="M12810" s="134"/>
    </row>
    <row r="12811" spans="1:13" hidden="1" x14ac:dyDescent="0.25">
      <c r="A12811" s="128"/>
      <c r="B12811" s="2"/>
      <c r="C12811" s="139" t="s">
        <v>14023</v>
      </c>
      <c r="D12811" s="124" t="s">
        <v>14024</v>
      </c>
      <c r="E12811" s="118" t="s">
        <v>48</v>
      </c>
      <c r="F12811" s="124" t="s">
        <v>35249</v>
      </c>
      <c r="G12811" s="118" t="s">
        <v>34659</v>
      </c>
      <c r="H12811" s="137">
        <v>42195</v>
      </c>
      <c r="I12811" s="119">
        <v>1131.33</v>
      </c>
      <c r="J12811" s="129"/>
      <c r="K12811" s="129"/>
      <c r="L12811" s="129">
        <v>0</v>
      </c>
      <c r="M12811" s="134"/>
    </row>
    <row r="12812" spans="1:13" hidden="1" x14ac:dyDescent="0.25">
      <c r="A12812" s="128"/>
      <c r="B12812" s="2"/>
      <c r="C12812" s="139" t="s">
        <v>14025</v>
      </c>
      <c r="D12812" s="124" t="s">
        <v>14026</v>
      </c>
      <c r="E12812" s="118" t="s">
        <v>48</v>
      </c>
      <c r="F12812" s="124" t="s">
        <v>35249</v>
      </c>
      <c r="G12812" s="118" t="s">
        <v>34659</v>
      </c>
      <c r="H12812" s="137">
        <v>46093</v>
      </c>
      <c r="I12812" s="119">
        <v>873.71</v>
      </c>
      <c r="J12812" s="129"/>
      <c r="K12812" s="129"/>
      <c r="L12812" s="129">
        <v>0</v>
      </c>
      <c r="M12812" s="134" t="s">
        <v>21945</v>
      </c>
    </row>
    <row r="12813" spans="1:13" hidden="1" x14ac:dyDescent="0.25">
      <c r="A12813" s="128"/>
      <c r="B12813" s="2"/>
      <c r="C12813" s="139" t="s">
        <v>14027</v>
      </c>
      <c r="D12813" s="124" t="s">
        <v>14028</v>
      </c>
      <c r="E12813" s="118" t="s">
        <v>48</v>
      </c>
      <c r="F12813" s="124" t="s">
        <v>35249</v>
      </c>
      <c r="G12813" s="118" t="s">
        <v>34659</v>
      </c>
      <c r="H12813" s="137">
        <v>42493</v>
      </c>
      <c r="I12813" s="119">
        <v>694.21</v>
      </c>
      <c r="J12813" s="129"/>
      <c r="K12813" s="129"/>
      <c r="L12813" s="129">
        <v>0</v>
      </c>
      <c r="M12813" s="134"/>
    </row>
    <row r="12814" spans="1:13" hidden="1" x14ac:dyDescent="0.25">
      <c r="A12814" s="128"/>
      <c r="B12814" s="2"/>
      <c r="C12814" s="139" t="s">
        <v>14029</v>
      </c>
      <c r="D12814" s="124" t="s">
        <v>14030</v>
      </c>
      <c r="E12814" s="118" t="s">
        <v>48</v>
      </c>
      <c r="F12814" s="124" t="s">
        <v>35249</v>
      </c>
      <c r="G12814" s="118" t="s">
        <v>34659</v>
      </c>
      <c r="H12814" s="137">
        <v>42216</v>
      </c>
      <c r="I12814" s="119">
        <v>27.54</v>
      </c>
      <c r="J12814" s="129"/>
      <c r="K12814" s="129"/>
      <c r="L12814" s="129">
        <v>0</v>
      </c>
      <c r="M12814" s="134"/>
    </row>
    <row r="12815" spans="1:13" hidden="1" x14ac:dyDescent="0.25">
      <c r="A12815" s="128"/>
      <c r="B12815" s="2"/>
      <c r="C12815" s="139" t="s">
        <v>14031</v>
      </c>
      <c r="D12815" s="124" t="s">
        <v>14032</v>
      </c>
      <c r="E12815" s="118" t="s">
        <v>48</v>
      </c>
      <c r="F12815" s="124" t="s">
        <v>35249</v>
      </c>
      <c r="G12815" s="118" t="s">
        <v>34659</v>
      </c>
      <c r="H12815" s="137">
        <v>45968</v>
      </c>
      <c r="I12815" s="119">
        <v>2288.0100000000002</v>
      </c>
      <c r="J12815" s="129"/>
      <c r="K12815" s="129"/>
      <c r="L12815" s="129">
        <v>0</v>
      </c>
      <c r="M12815" s="134"/>
    </row>
    <row r="12816" spans="1:13" x14ac:dyDescent="0.25">
      <c r="A12816" s="128"/>
      <c r="B12816" s="2"/>
      <c r="C12816" s="139" t="s">
        <v>30593</v>
      </c>
      <c r="D12816" s="124" t="s">
        <v>30594</v>
      </c>
      <c r="E12816" s="118" t="s">
        <v>48</v>
      </c>
      <c r="F12816" s="124" t="s">
        <v>35249</v>
      </c>
      <c r="G12816" s="118" t="s">
        <v>34659</v>
      </c>
      <c r="H12816" s="137"/>
      <c r="I12816" s="119"/>
      <c r="J12816" s="129"/>
      <c r="K12816" s="129"/>
      <c r="L12816" s="129">
        <v>0</v>
      </c>
      <c r="M12816" s="134"/>
    </row>
    <row r="12817" spans="1:13" hidden="1" x14ac:dyDescent="0.25">
      <c r="A12817" s="128"/>
      <c r="B12817" s="2"/>
      <c r="C12817" s="139" t="s">
        <v>14033</v>
      </c>
      <c r="D12817" s="124" t="s">
        <v>14034</v>
      </c>
      <c r="E12817" s="118" t="s">
        <v>48</v>
      </c>
      <c r="F12817" s="124" t="s">
        <v>35249</v>
      </c>
      <c r="G12817" s="118" t="s">
        <v>59</v>
      </c>
      <c r="H12817" s="137">
        <v>41333</v>
      </c>
      <c r="I12817" s="119">
        <v>765.87</v>
      </c>
      <c r="J12817" s="129"/>
      <c r="K12817" s="129"/>
      <c r="L12817" s="129">
        <v>0</v>
      </c>
      <c r="M12817" s="134"/>
    </row>
    <row r="12818" spans="1:13" hidden="1" x14ac:dyDescent="0.25">
      <c r="A12818" s="128"/>
      <c r="B12818" s="2"/>
      <c r="C12818" s="139" t="s">
        <v>14035</v>
      </c>
      <c r="D12818" s="124" t="s">
        <v>14036</v>
      </c>
      <c r="E12818" s="118" t="s">
        <v>48</v>
      </c>
      <c r="F12818" s="124" t="s">
        <v>35249</v>
      </c>
      <c r="G12818" s="118" t="s">
        <v>34659</v>
      </c>
      <c r="H12818" s="137">
        <v>41333</v>
      </c>
      <c r="I12818" s="119">
        <v>560.62</v>
      </c>
      <c r="J12818" s="129"/>
      <c r="K12818" s="129"/>
      <c r="L12818" s="129">
        <v>0</v>
      </c>
      <c r="M12818" s="134"/>
    </row>
    <row r="12819" spans="1:13" hidden="1" x14ac:dyDescent="0.25">
      <c r="A12819" s="128"/>
      <c r="B12819" s="2"/>
      <c r="C12819" s="139" t="s">
        <v>14037</v>
      </c>
      <c r="D12819" s="124" t="s">
        <v>14038</v>
      </c>
      <c r="E12819" s="118" t="s">
        <v>48</v>
      </c>
      <c r="F12819" s="124" t="s">
        <v>35249</v>
      </c>
      <c r="G12819" s="118" t="s">
        <v>34659</v>
      </c>
      <c r="H12819" s="137">
        <v>41333</v>
      </c>
      <c r="I12819" s="119">
        <v>571.44000000000005</v>
      </c>
      <c r="J12819" s="129"/>
      <c r="K12819" s="129"/>
      <c r="L12819" s="129">
        <v>0</v>
      </c>
      <c r="M12819" s="134"/>
    </row>
    <row r="12820" spans="1:13" hidden="1" x14ac:dyDescent="0.25">
      <c r="A12820" s="128"/>
      <c r="B12820" s="2"/>
      <c r="C12820" s="139" t="s">
        <v>14039</v>
      </c>
      <c r="D12820" s="124" t="s">
        <v>14040</v>
      </c>
      <c r="E12820" s="118" t="s">
        <v>48</v>
      </c>
      <c r="F12820" s="124" t="s">
        <v>35249</v>
      </c>
      <c r="G12820" s="118" t="s">
        <v>34659</v>
      </c>
      <c r="H12820" s="137">
        <v>42954</v>
      </c>
      <c r="I12820" s="119">
        <v>32.97</v>
      </c>
      <c r="J12820" s="129"/>
      <c r="K12820" s="129"/>
      <c r="L12820" s="129">
        <v>0</v>
      </c>
      <c r="M12820" s="134"/>
    </row>
    <row r="12821" spans="1:13" hidden="1" x14ac:dyDescent="0.25">
      <c r="A12821" s="128"/>
      <c r="B12821" s="2"/>
      <c r="C12821" s="139" t="s">
        <v>27932</v>
      </c>
      <c r="D12821" s="124" t="s">
        <v>27933</v>
      </c>
      <c r="E12821" s="118" t="s">
        <v>48</v>
      </c>
      <c r="F12821" s="124" t="s">
        <v>35249</v>
      </c>
      <c r="G12821" s="118" t="s">
        <v>34659</v>
      </c>
      <c r="H12821" s="137"/>
      <c r="I12821" s="119"/>
      <c r="J12821" s="129"/>
      <c r="K12821" s="129"/>
      <c r="L12821" s="129">
        <v>0</v>
      </c>
      <c r="M12821" s="134"/>
    </row>
    <row r="12822" spans="1:13" hidden="1" x14ac:dyDescent="0.25">
      <c r="A12822" s="128"/>
      <c r="B12822" s="2"/>
      <c r="C12822" s="139" t="s">
        <v>31686</v>
      </c>
      <c r="D12822" s="124" t="s">
        <v>31687</v>
      </c>
      <c r="E12822" s="118" t="s">
        <v>48</v>
      </c>
      <c r="F12822" s="124" t="s">
        <v>35249</v>
      </c>
      <c r="G12822" s="118" t="s">
        <v>34659</v>
      </c>
      <c r="H12822" s="137"/>
      <c r="I12822" s="119"/>
      <c r="J12822" s="129"/>
      <c r="K12822" s="129"/>
      <c r="L12822" s="129">
        <v>0</v>
      </c>
      <c r="M12822" s="134"/>
    </row>
    <row r="12823" spans="1:13" hidden="1" x14ac:dyDescent="0.25">
      <c r="A12823" s="128"/>
      <c r="B12823" s="2"/>
      <c r="C12823" s="139" t="s">
        <v>14041</v>
      </c>
      <c r="D12823" s="124" t="s">
        <v>14042</v>
      </c>
      <c r="E12823" s="118" t="s">
        <v>48</v>
      </c>
      <c r="F12823" s="124" t="s">
        <v>35249</v>
      </c>
      <c r="G12823" s="118" t="s">
        <v>235</v>
      </c>
      <c r="H12823" s="137">
        <v>45985</v>
      </c>
      <c r="I12823" s="119">
        <v>430</v>
      </c>
      <c r="J12823" s="129"/>
      <c r="K12823" s="129"/>
      <c r="L12823" s="129">
        <v>0</v>
      </c>
      <c r="M12823" s="134"/>
    </row>
    <row r="12824" spans="1:13" hidden="1" x14ac:dyDescent="0.25">
      <c r="A12824" s="128"/>
      <c r="B12824" s="2"/>
      <c r="C12824" s="139" t="s">
        <v>14043</v>
      </c>
      <c r="D12824" s="124" t="s">
        <v>14044</v>
      </c>
      <c r="E12824" s="118" t="s">
        <v>48</v>
      </c>
      <c r="F12824" s="124" t="s">
        <v>35249</v>
      </c>
      <c r="G12824" s="118" t="s">
        <v>34659</v>
      </c>
      <c r="H12824" s="137">
        <v>43543</v>
      </c>
      <c r="I12824" s="119">
        <v>24.4</v>
      </c>
      <c r="J12824" s="129"/>
      <c r="K12824" s="129"/>
      <c r="L12824" s="129">
        <v>0</v>
      </c>
      <c r="M12824" s="134" t="s">
        <v>25778</v>
      </c>
    </row>
    <row r="12825" spans="1:13" hidden="1" x14ac:dyDescent="0.25">
      <c r="A12825" s="128"/>
      <c r="B12825" s="2"/>
      <c r="C12825" s="139" t="s">
        <v>14</v>
      </c>
      <c r="D12825" s="124" t="s">
        <v>15</v>
      </c>
      <c r="E12825" s="118" t="s">
        <v>48</v>
      </c>
      <c r="F12825" s="124" t="s">
        <v>35249</v>
      </c>
      <c r="G12825" s="118" t="s">
        <v>2</v>
      </c>
      <c r="H12825" s="137">
        <v>46119</v>
      </c>
      <c r="I12825" s="119">
        <v>23.4</v>
      </c>
      <c r="J12825" s="129"/>
      <c r="K12825" s="129"/>
      <c r="L12825" s="129">
        <v>0</v>
      </c>
      <c r="M12825" s="134" t="s">
        <v>33021</v>
      </c>
    </row>
    <row r="12826" spans="1:13" hidden="1" x14ac:dyDescent="0.25">
      <c r="A12826" s="128"/>
      <c r="B12826" s="2"/>
      <c r="C12826" s="139" t="s">
        <v>32975</v>
      </c>
      <c r="D12826" s="124" t="s">
        <v>32976</v>
      </c>
      <c r="E12826" s="118" t="s">
        <v>48</v>
      </c>
      <c r="F12826" s="124" t="s">
        <v>35249</v>
      </c>
      <c r="G12826" s="118" t="s">
        <v>34659</v>
      </c>
      <c r="H12826" s="137"/>
      <c r="I12826" s="119"/>
      <c r="J12826" s="129"/>
      <c r="K12826" s="129"/>
      <c r="L12826" s="129">
        <v>0</v>
      </c>
      <c r="M12826" s="134" t="s">
        <v>28284</v>
      </c>
    </row>
    <row r="12827" spans="1:13" hidden="1" x14ac:dyDescent="0.25">
      <c r="A12827" s="128"/>
      <c r="B12827" s="2"/>
      <c r="C12827" s="139" t="s">
        <v>12</v>
      </c>
      <c r="D12827" s="124" t="s">
        <v>13</v>
      </c>
      <c r="E12827" s="118" t="s">
        <v>48</v>
      </c>
      <c r="F12827" s="124" t="s">
        <v>35249</v>
      </c>
      <c r="G12827" s="118" t="s">
        <v>34659</v>
      </c>
      <c r="H12827" s="137">
        <v>42858</v>
      </c>
      <c r="I12827" s="119">
        <v>15.5</v>
      </c>
      <c r="J12827" s="129"/>
      <c r="K12827" s="129"/>
      <c r="L12827" s="129">
        <v>0</v>
      </c>
      <c r="M12827" s="134">
        <v>23744014</v>
      </c>
    </row>
    <row r="12828" spans="1:13" hidden="1" x14ac:dyDescent="0.25">
      <c r="A12828" s="128"/>
      <c r="B12828" s="2"/>
      <c r="C12828" s="139" t="s">
        <v>14045</v>
      </c>
      <c r="D12828" s="124" t="s">
        <v>14046</v>
      </c>
      <c r="E12828" s="118" t="s">
        <v>48</v>
      </c>
      <c r="F12828" s="124" t="s">
        <v>35249</v>
      </c>
      <c r="G12828" s="118" t="s">
        <v>34659</v>
      </c>
      <c r="H12828" s="137">
        <v>46093</v>
      </c>
      <c r="I12828" s="119">
        <v>19.5</v>
      </c>
      <c r="J12828" s="129"/>
      <c r="K12828" s="129"/>
      <c r="L12828" s="129">
        <v>0</v>
      </c>
      <c r="M12828" s="134" t="s">
        <v>25779</v>
      </c>
    </row>
    <row r="12829" spans="1:13" hidden="1" x14ac:dyDescent="0.25">
      <c r="A12829" s="128"/>
      <c r="B12829" s="2"/>
      <c r="C12829" s="139" t="s">
        <v>31698</v>
      </c>
      <c r="D12829" s="124" t="s">
        <v>31699</v>
      </c>
      <c r="E12829" s="118" t="s">
        <v>48</v>
      </c>
      <c r="F12829" s="124" t="s">
        <v>35249</v>
      </c>
      <c r="G12829" s="118" t="s">
        <v>34659</v>
      </c>
      <c r="H12829" s="137"/>
      <c r="I12829" s="119"/>
      <c r="J12829" s="129"/>
      <c r="K12829" s="129"/>
      <c r="L12829" s="129">
        <v>0</v>
      </c>
      <c r="M12829" s="134" t="s">
        <v>25780</v>
      </c>
    </row>
    <row r="12830" spans="1:13" hidden="1" x14ac:dyDescent="0.25">
      <c r="A12830" s="128"/>
      <c r="B12830" s="2"/>
      <c r="C12830" s="139" t="s">
        <v>14047</v>
      </c>
      <c r="D12830" s="124" t="s">
        <v>14048</v>
      </c>
      <c r="E12830" s="118" t="s">
        <v>48</v>
      </c>
      <c r="F12830" s="124" t="s">
        <v>35249</v>
      </c>
      <c r="G12830" s="118" t="s">
        <v>34659</v>
      </c>
      <c r="H12830" s="137">
        <v>43868</v>
      </c>
      <c r="I12830" s="119">
        <v>27.5</v>
      </c>
      <c r="J12830" s="129"/>
      <c r="K12830" s="129"/>
      <c r="L12830" s="129">
        <v>0</v>
      </c>
      <c r="M12830" s="134" t="s">
        <v>25781</v>
      </c>
    </row>
    <row r="12831" spans="1:13" hidden="1" x14ac:dyDescent="0.25">
      <c r="A12831" s="128"/>
      <c r="B12831" s="2"/>
      <c r="C12831" s="139" t="s">
        <v>14049</v>
      </c>
      <c r="D12831" s="124" t="s">
        <v>14050</v>
      </c>
      <c r="E12831" s="118" t="s">
        <v>48</v>
      </c>
      <c r="F12831" s="124" t="s">
        <v>35249</v>
      </c>
      <c r="G12831" s="118" t="s">
        <v>34659</v>
      </c>
      <c r="H12831" s="137">
        <v>42109</v>
      </c>
      <c r="I12831" s="119">
        <v>39.5</v>
      </c>
      <c r="J12831" s="129"/>
      <c r="K12831" s="129"/>
      <c r="L12831" s="129">
        <v>0</v>
      </c>
      <c r="M12831" s="134" t="s">
        <v>25782</v>
      </c>
    </row>
    <row r="12832" spans="1:13" hidden="1" x14ac:dyDescent="0.25">
      <c r="A12832" s="128"/>
      <c r="B12832" s="2"/>
      <c r="C12832" s="139" t="s">
        <v>19262</v>
      </c>
      <c r="D12832" s="124" t="s">
        <v>19261</v>
      </c>
      <c r="E12832" s="118" t="s">
        <v>48</v>
      </c>
      <c r="F12832" s="124" t="s">
        <v>35249</v>
      </c>
      <c r="G12832" s="118" t="s">
        <v>235</v>
      </c>
      <c r="H12832" s="137">
        <v>44865</v>
      </c>
      <c r="I12832" s="119">
        <v>1980</v>
      </c>
      <c r="J12832" s="129"/>
      <c r="K12832" s="129"/>
      <c r="L12832" s="129">
        <v>0</v>
      </c>
      <c r="M12832" s="134" t="s">
        <v>25783</v>
      </c>
    </row>
    <row r="12833" spans="1:13" hidden="1" x14ac:dyDescent="0.25">
      <c r="A12833" s="128"/>
      <c r="B12833" s="2"/>
      <c r="C12833" s="139" t="s">
        <v>14051</v>
      </c>
      <c r="D12833" s="124" t="s">
        <v>14052</v>
      </c>
      <c r="E12833" s="118" t="s">
        <v>48</v>
      </c>
      <c r="F12833" s="124" t="s">
        <v>35249</v>
      </c>
      <c r="G12833" s="118" t="s">
        <v>34659</v>
      </c>
      <c r="H12833" s="137">
        <v>43665</v>
      </c>
      <c r="I12833" s="119">
        <v>24</v>
      </c>
      <c r="J12833" s="129"/>
      <c r="K12833" s="129"/>
      <c r="L12833" s="129">
        <v>0</v>
      </c>
      <c r="M12833" s="134" t="s">
        <v>32568</v>
      </c>
    </row>
    <row r="12834" spans="1:13" hidden="1" x14ac:dyDescent="0.25">
      <c r="A12834" s="128"/>
      <c r="B12834" s="2"/>
      <c r="C12834" s="139" t="s">
        <v>31926</v>
      </c>
      <c r="D12834" s="124" t="s">
        <v>31927</v>
      </c>
      <c r="E12834" s="118" t="s">
        <v>48</v>
      </c>
      <c r="F12834" s="124" t="s">
        <v>35249</v>
      </c>
      <c r="G12834" s="118" t="s">
        <v>34659</v>
      </c>
      <c r="H12834" s="137"/>
      <c r="I12834" s="119"/>
      <c r="J12834" s="129"/>
      <c r="K12834" s="129"/>
      <c r="L12834" s="129">
        <v>0</v>
      </c>
      <c r="M12834" s="134" t="s">
        <v>25784</v>
      </c>
    </row>
    <row r="12835" spans="1:13" hidden="1" x14ac:dyDescent="0.25">
      <c r="A12835" s="128"/>
      <c r="B12835" s="2"/>
      <c r="C12835" s="139" t="s">
        <v>14053</v>
      </c>
      <c r="D12835" s="124" t="s">
        <v>19475</v>
      </c>
      <c r="E12835" s="118" t="s">
        <v>48</v>
      </c>
      <c r="F12835" s="124" t="s">
        <v>35249</v>
      </c>
      <c r="G12835" s="118" t="s">
        <v>6</v>
      </c>
      <c r="H12835" s="137">
        <v>45530</v>
      </c>
      <c r="I12835" s="119">
        <v>58</v>
      </c>
      <c r="J12835" s="129"/>
      <c r="K12835" s="129"/>
      <c r="L12835" s="129">
        <v>0</v>
      </c>
      <c r="M12835" s="134" t="s">
        <v>25785</v>
      </c>
    </row>
    <row r="12836" spans="1:13" hidden="1" x14ac:dyDescent="0.25">
      <c r="A12836" s="128"/>
      <c r="B12836" s="2"/>
      <c r="C12836" s="139" t="s">
        <v>14054</v>
      </c>
      <c r="D12836" s="124" t="s">
        <v>14055</v>
      </c>
      <c r="E12836" s="118" t="s">
        <v>48</v>
      </c>
      <c r="F12836" s="124" t="s">
        <v>35249</v>
      </c>
      <c r="G12836" s="118" t="s">
        <v>2</v>
      </c>
      <c r="H12836" s="137">
        <v>44573</v>
      </c>
      <c r="I12836" s="119">
        <v>3.5</v>
      </c>
      <c r="J12836" s="129"/>
      <c r="K12836" s="129"/>
      <c r="L12836" s="129">
        <v>0</v>
      </c>
      <c r="M12836" s="134" t="s">
        <v>25786</v>
      </c>
    </row>
    <row r="12837" spans="1:13" hidden="1" x14ac:dyDescent="0.25">
      <c r="A12837" s="128"/>
      <c r="B12837" s="2"/>
      <c r="C12837" s="139" t="s">
        <v>14056</v>
      </c>
      <c r="D12837" s="124" t="s">
        <v>14057</v>
      </c>
      <c r="E12837" s="118" t="s">
        <v>48</v>
      </c>
      <c r="F12837" s="124" t="s">
        <v>35249</v>
      </c>
      <c r="G12837" s="118" t="s">
        <v>34659</v>
      </c>
      <c r="H12837" s="137">
        <v>42383</v>
      </c>
      <c r="I12837" s="119">
        <v>99.66</v>
      </c>
      <c r="J12837" s="129"/>
      <c r="K12837" s="129"/>
      <c r="L12837" s="129">
        <v>0</v>
      </c>
      <c r="M12837" s="134" t="s">
        <v>25787</v>
      </c>
    </row>
    <row r="12838" spans="1:13" hidden="1" x14ac:dyDescent="0.25">
      <c r="A12838" s="128"/>
      <c r="B12838" s="2"/>
      <c r="C12838" s="139" t="s">
        <v>14058</v>
      </c>
      <c r="D12838" s="124" t="s">
        <v>14059</v>
      </c>
      <c r="E12838" s="118" t="s">
        <v>48</v>
      </c>
      <c r="F12838" s="124" t="s">
        <v>35249</v>
      </c>
      <c r="G12838" s="118" t="s">
        <v>34659</v>
      </c>
      <c r="H12838" s="137">
        <v>42383</v>
      </c>
      <c r="I12838" s="119">
        <v>8.7200000000000006</v>
      </c>
      <c r="J12838" s="129"/>
      <c r="K12838" s="129"/>
      <c r="L12838" s="129">
        <v>0</v>
      </c>
      <c r="M12838" s="134" t="s">
        <v>25788</v>
      </c>
    </row>
    <row r="12839" spans="1:13" hidden="1" x14ac:dyDescent="0.25">
      <c r="A12839" s="128"/>
      <c r="B12839" s="2"/>
      <c r="C12839" s="139" t="s">
        <v>14060</v>
      </c>
      <c r="D12839" s="124" t="s">
        <v>14061</v>
      </c>
      <c r="E12839" s="118" t="s">
        <v>48</v>
      </c>
      <c r="F12839" s="124" t="s">
        <v>35249</v>
      </c>
      <c r="G12839" s="118" t="s">
        <v>2</v>
      </c>
      <c r="H12839" s="137">
        <v>44587</v>
      </c>
      <c r="I12839" s="119">
        <v>2.8</v>
      </c>
      <c r="J12839" s="129"/>
      <c r="K12839" s="129"/>
      <c r="L12839" s="129">
        <v>0</v>
      </c>
      <c r="M12839" s="134" t="s">
        <v>25789</v>
      </c>
    </row>
    <row r="12840" spans="1:13" hidden="1" x14ac:dyDescent="0.25">
      <c r="A12840" s="128"/>
      <c r="B12840" s="2"/>
      <c r="C12840" s="139" t="s">
        <v>14062</v>
      </c>
      <c r="D12840" s="124" t="s">
        <v>14063</v>
      </c>
      <c r="E12840" s="118" t="s">
        <v>48</v>
      </c>
      <c r="F12840" s="124" t="s">
        <v>35249</v>
      </c>
      <c r="G12840" s="118" t="s">
        <v>2</v>
      </c>
      <c r="H12840" s="137">
        <v>46105</v>
      </c>
      <c r="I12840" s="119">
        <v>0.85</v>
      </c>
      <c r="J12840" s="129"/>
      <c r="K12840" s="129"/>
      <c r="L12840" s="129">
        <v>0</v>
      </c>
      <c r="M12840" s="134" t="s">
        <v>25790</v>
      </c>
    </row>
    <row r="12841" spans="1:13" hidden="1" x14ac:dyDescent="0.25">
      <c r="A12841" s="128"/>
      <c r="B12841" s="2"/>
      <c r="C12841" s="139" t="s">
        <v>14064</v>
      </c>
      <c r="D12841" s="124" t="s">
        <v>14065</v>
      </c>
      <c r="E12841" s="118" t="s">
        <v>48</v>
      </c>
      <c r="F12841" s="124" t="s">
        <v>35249</v>
      </c>
      <c r="G12841" s="118" t="s">
        <v>2</v>
      </c>
      <c r="H12841" s="137"/>
      <c r="I12841" s="119"/>
      <c r="J12841" s="129"/>
      <c r="K12841" s="129"/>
      <c r="L12841" s="129">
        <v>0</v>
      </c>
      <c r="M12841" s="134" t="s">
        <v>25791</v>
      </c>
    </row>
    <row r="12842" spans="1:13" hidden="1" x14ac:dyDescent="0.25">
      <c r="A12842" s="128"/>
      <c r="B12842" s="2"/>
      <c r="C12842" s="139" t="s">
        <v>34951</v>
      </c>
      <c r="D12842" s="124" t="s">
        <v>34952</v>
      </c>
      <c r="E12842" s="118" t="s">
        <v>48</v>
      </c>
      <c r="F12842" s="124" t="s">
        <v>35249</v>
      </c>
      <c r="G12842" s="118" t="s">
        <v>2</v>
      </c>
      <c r="H12842" s="137"/>
      <c r="I12842" s="119"/>
      <c r="J12842" s="129"/>
      <c r="K12842" s="129"/>
      <c r="L12842" s="129">
        <v>0</v>
      </c>
      <c r="M12842" s="134" t="s">
        <v>25792</v>
      </c>
    </row>
    <row r="12843" spans="1:13" hidden="1" x14ac:dyDescent="0.25">
      <c r="A12843" s="128"/>
      <c r="B12843" s="2"/>
      <c r="C12843" s="139" t="s">
        <v>35135</v>
      </c>
      <c r="D12843" s="124" t="s">
        <v>35136</v>
      </c>
      <c r="E12843" s="118" t="s">
        <v>48</v>
      </c>
      <c r="F12843" s="124" t="s">
        <v>35249</v>
      </c>
      <c r="G12843" s="118" t="s">
        <v>2</v>
      </c>
      <c r="H12843" s="137">
        <v>45950</v>
      </c>
      <c r="I12843" s="119">
        <v>0.9</v>
      </c>
      <c r="J12843" s="129"/>
      <c r="K12843" s="129"/>
      <c r="L12843" s="129">
        <v>0</v>
      </c>
      <c r="M12843" s="134" t="s">
        <v>28037</v>
      </c>
    </row>
    <row r="12844" spans="1:13" hidden="1" x14ac:dyDescent="0.25">
      <c r="A12844" s="128"/>
      <c r="B12844" s="2"/>
      <c r="C12844" s="139" t="s">
        <v>14066</v>
      </c>
      <c r="D12844" s="124" t="s">
        <v>14067</v>
      </c>
      <c r="E12844" s="118" t="s">
        <v>48</v>
      </c>
      <c r="F12844" s="124" t="s">
        <v>35249</v>
      </c>
      <c r="G12844" s="118" t="s">
        <v>2</v>
      </c>
      <c r="H12844" s="137">
        <v>44578</v>
      </c>
      <c r="I12844" s="119">
        <v>0.5</v>
      </c>
      <c r="J12844" s="129"/>
      <c r="K12844" s="129"/>
      <c r="L12844" s="129">
        <v>0</v>
      </c>
      <c r="M12844" s="134" t="s">
        <v>25793</v>
      </c>
    </row>
    <row r="12845" spans="1:13" hidden="1" x14ac:dyDescent="0.25">
      <c r="A12845" s="128"/>
      <c r="B12845" s="2"/>
      <c r="C12845" s="139" t="s">
        <v>19250</v>
      </c>
      <c r="D12845" s="124" t="s">
        <v>19249</v>
      </c>
      <c r="E12845" s="118" t="s">
        <v>48</v>
      </c>
      <c r="F12845" s="124" t="s">
        <v>35249</v>
      </c>
      <c r="G12845" s="118" t="s">
        <v>2</v>
      </c>
      <c r="H12845" s="137">
        <v>44881</v>
      </c>
      <c r="I12845" s="119">
        <v>0.59</v>
      </c>
      <c r="J12845" s="129"/>
      <c r="K12845" s="129"/>
      <c r="L12845" s="129">
        <v>0</v>
      </c>
      <c r="M12845" s="134" t="s">
        <v>25794</v>
      </c>
    </row>
    <row r="12846" spans="1:13" hidden="1" x14ac:dyDescent="0.25">
      <c r="A12846" s="128"/>
      <c r="B12846" s="2"/>
      <c r="C12846" s="139" t="s">
        <v>14068</v>
      </c>
      <c r="D12846" s="124" t="s">
        <v>14069</v>
      </c>
      <c r="E12846" s="118" t="s">
        <v>48</v>
      </c>
      <c r="F12846" s="124" t="s">
        <v>35249</v>
      </c>
      <c r="G12846" s="118" t="s">
        <v>2</v>
      </c>
      <c r="H12846" s="137">
        <v>46093</v>
      </c>
      <c r="I12846" s="119">
        <v>0.17</v>
      </c>
      <c r="J12846" s="129"/>
      <c r="K12846" s="129"/>
      <c r="L12846" s="129">
        <v>0</v>
      </c>
      <c r="M12846" s="134" t="s">
        <v>25795</v>
      </c>
    </row>
    <row r="12847" spans="1:13" hidden="1" x14ac:dyDescent="0.25">
      <c r="A12847" s="128"/>
      <c r="B12847" s="2"/>
      <c r="C12847" s="139" t="s">
        <v>14070</v>
      </c>
      <c r="D12847" s="124" t="s">
        <v>14071</v>
      </c>
      <c r="E12847" s="118" t="s">
        <v>48</v>
      </c>
      <c r="F12847" s="124" t="s">
        <v>35249</v>
      </c>
      <c r="G12847" s="118" t="s">
        <v>2</v>
      </c>
      <c r="H12847" s="137">
        <v>46078</v>
      </c>
      <c r="I12847" s="119">
        <v>0.3</v>
      </c>
      <c r="J12847" s="129"/>
      <c r="K12847" s="129"/>
      <c r="L12847" s="129">
        <v>0</v>
      </c>
      <c r="M12847" s="134" t="s">
        <v>28184</v>
      </c>
    </row>
    <row r="12848" spans="1:13" hidden="1" x14ac:dyDescent="0.25">
      <c r="A12848" s="128"/>
      <c r="B12848" s="2"/>
      <c r="C12848" s="139" t="s">
        <v>14072</v>
      </c>
      <c r="D12848" s="124" t="s">
        <v>14073</v>
      </c>
      <c r="E12848" s="118" t="s">
        <v>48</v>
      </c>
      <c r="F12848" s="124" t="s">
        <v>35249</v>
      </c>
      <c r="G12848" s="118" t="s">
        <v>2</v>
      </c>
      <c r="H12848" s="137">
        <v>45572</v>
      </c>
      <c r="I12848" s="119">
        <v>0.74</v>
      </c>
      <c r="J12848" s="129"/>
      <c r="K12848" s="129"/>
      <c r="L12848" s="129">
        <v>0</v>
      </c>
      <c r="M12848" s="134" t="s">
        <v>25796</v>
      </c>
    </row>
    <row r="12849" spans="1:13" hidden="1" x14ac:dyDescent="0.25">
      <c r="A12849" s="128"/>
      <c r="B12849" s="2"/>
      <c r="C12849" s="139" t="s">
        <v>14074</v>
      </c>
      <c r="D12849" s="124" t="s">
        <v>14075</v>
      </c>
      <c r="E12849" s="118" t="s">
        <v>48</v>
      </c>
      <c r="F12849" s="124" t="s">
        <v>35249</v>
      </c>
      <c r="G12849" s="118" t="s">
        <v>2</v>
      </c>
      <c r="H12849" s="137">
        <v>46006</v>
      </c>
      <c r="I12849" s="119">
        <v>0.3</v>
      </c>
      <c r="J12849" s="129"/>
      <c r="K12849" s="129"/>
      <c r="L12849" s="129">
        <v>0</v>
      </c>
      <c r="M12849" s="134" t="s">
        <v>25797</v>
      </c>
    </row>
    <row r="12850" spans="1:13" hidden="1" x14ac:dyDescent="0.25">
      <c r="A12850" s="128"/>
      <c r="B12850" s="2"/>
      <c r="C12850" s="139" t="s">
        <v>14076</v>
      </c>
      <c r="D12850" s="124" t="s">
        <v>14077</v>
      </c>
      <c r="E12850" s="118" t="s">
        <v>48</v>
      </c>
      <c r="F12850" s="124" t="s">
        <v>35249</v>
      </c>
      <c r="G12850" s="118" t="s">
        <v>2</v>
      </c>
      <c r="H12850" s="137">
        <v>45995</v>
      </c>
      <c r="I12850" s="119">
        <v>0.12</v>
      </c>
      <c r="J12850" s="129"/>
      <c r="K12850" s="129"/>
      <c r="L12850" s="129">
        <v>0</v>
      </c>
      <c r="M12850" s="134" t="s">
        <v>25798</v>
      </c>
    </row>
    <row r="12851" spans="1:13" hidden="1" x14ac:dyDescent="0.25">
      <c r="A12851" s="128"/>
      <c r="B12851" s="2"/>
      <c r="C12851" s="139" t="s">
        <v>30395</v>
      </c>
      <c r="D12851" s="124" t="s">
        <v>30396</v>
      </c>
      <c r="E12851" s="118" t="s">
        <v>48</v>
      </c>
      <c r="F12851" s="124" t="s">
        <v>35249</v>
      </c>
      <c r="G12851" s="118" t="s">
        <v>2</v>
      </c>
      <c r="H12851" s="137"/>
      <c r="I12851" s="119"/>
      <c r="J12851" s="129"/>
      <c r="K12851" s="129"/>
      <c r="L12851" s="129">
        <v>0</v>
      </c>
      <c r="M12851" s="134" t="s">
        <v>25799</v>
      </c>
    </row>
    <row r="12852" spans="1:13" hidden="1" x14ac:dyDescent="0.25">
      <c r="A12852" s="128"/>
      <c r="B12852" s="2"/>
      <c r="C12852" s="139" t="s">
        <v>14078</v>
      </c>
      <c r="D12852" s="124" t="s">
        <v>14079</v>
      </c>
      <c r="E12852" s="118" t="s">
        <v>48</v>
      </c>
      <c r="F12852" s="124" t="s">
        <v>35249</v>
      </c>
      <c r="G12852" s="118" t="s">
        <v>2</v>
      </c>
      <c r="H12852" s="137">
        <v>45833</v>
      </c>
      <c r="I12852" s="119">
        <v>0.14000000000000001</v>
      </c>
      <c r="J12852" s="129"/>
      <c r="K12852" s="129"/>
      <c r="L12852" s="129">
        <v>0</v>
      </c>
      <c r="M12852" s="134" t="s">
        <v>25800</v>
      </c>
    </row>
    <row r="12853" spans="1:13" hidden="1" x14ac:dyDescent="0.25">
      <c r="A12853" s="128"/>
      <c r="B12853" s="2"/>
      <c r="C12853" s="139" t="s">
        <v>14080</v>
      </c>
      <c r="D12853" s="124" t="s">
        <v>14081</v>
      </c>
      <c r="E12853" s="118" t="s">
        <v>48</v>
      </c>
      <c r="F12853" s="124" t="s">
        <v>35249</v>
      </c>
      <c r="G12853" s="118" t="s">
        <v>2</v>
      </c>
      <c r="H12853" s="137">
        <v>45608</v>
      </c>
      <c r="I12853" s="119">
        <v>1</v>
      </c>
      <c r="J12853" s="129"/>
      <c r="K12853" s="129"/>
      <c r="L12853" s="129">
        <v>0</v>
      </c>
      <c r="M12853" s="134" t="s">
        <v>25801</v>
      </c>
    </row>
    <row r="12854" spans="1:13" hidden="1" x14ac:dyDescent="0.25">
      <c r="A12854" s="128"/>
      <c r="B12854" s="2"/>
      <c r="C12854" s="139" t="s">
        <v>14082</v>
      </c>
      <c r="D12854" s="124" t="s">
        <v>14083</v>
      </c>
      <c r="E12854" s="118" t="s">
        <v>48</v>
      </c>
      <c r="F12854" s="124" t="s">
        <v>35249</v>
      </c>
      <c r="G12854" s="118" t="s">
        <v>2</v>
      </c>
      <c r="H12854" s="137">
        <v>46006</v>
      </c>
      <c r="I12854" s="119">
        <v>0.85</v>
      </c>
      <c r="J12854" s="129"/>
      <c r="K12854" s="129"/>
      <c r="L12854" s="129">
        <v>0</v>
      </c>
      <c r="M12854" s="134" t="s">
        <v>30546</v>
      </c>
    </row>
    <row r="12855" spans="1:13" hidden="1" x14ac:dyDescent="0.25">
      <c r="A12855" s="128"/>
      <c r="B12855" s="2"/>
      <c r="C12855" s="139" t="s">
        <v>14084</v>
      </c>
      <c r="D12855" s="124" t="s">
        <v>14085</v>
      </c>
      <c r="E12855" s="118" t="s">
        <v>48</v>
      </c>
      <c r="F12855" s="124" t="s">
        <v>35249</v>
      </c>
      <c r="G12855" s="118" t="s">
        <v>2</v>
      </c>
      <c r="H12855" s="137">
        <v>46085</v>
      </c>
      <c r="I12855" s="119">
        <v>0.33</v>
      </c>
      <c r="J12855" s="129"/>
      <c r="K12855" s="129"/>
      <c r="L12855" s="129">
        <v>0</v>
      </c>
      <c r="M12855" s="134" t="s">
        <v>28073</v>
      </c>
    </row>
    <row r="12856" spans="1:13" hidden="1" x14ac:dyDescent="0.25">
      <c r="A12856" s="128"/>
      <c r="B12856" s="2"/>
      <c r="C12856" s="139" t="s">
        <v>14086</v>
      </c>
      <c r="D12856" s="124" t="s">
        <v>14087</v>
      </c>
      <c r="E12856" s="118" t="s">
        <v>48</v>
      </c>
      <c r="F12856" s="124" t="s">
        <v>35249</v>
      </c>
      <c r="G12856" s="118" t="s">
        <v>2</v>
      </c>
      <c r="H12856" s="137">
        <v>45860</v>
      </c>
      <c r="I12856" s="119">
        <v>0.22</v>
      </c>
      <c r="J12856" s="129"/>
      <c r="K12856" s="129"/>
      <c r="L12856" s="129">
        <v>0</v>
      </c>
      <c r="M12856" s="134" t="s">
        <v>25802</v>
      </c>
    </row>
    <row r="12857" spans="1:13" hidden="1" x14ac:dyDescent="0.25">
      <c r="A12857" s="128"/>
      <c r="B12857" s="2"/>
      <c r="C12857" s="139" t="s">
        <v>14088</v>
      </c>
      <c r="D12857" s="124" t="s">
        <v>14089</v>
      </c>
      <c r="E12857" s="118" t="s">
        <v>48</v>
      </c>
      <c r="F12857" s="124" t="s">
        <v>35249</v>
      </c>
      <c r="G12857" s="118" t="s">
        <v>2</v>
      </c>
      <c r="H12857" s="137">
        <v>44533</v>
      </c>
      <c r="I12857" s="119">
        <v>1.9</v>
      </c>
      <c r="J12857" s="129"/>
      <c r="K12857" s="129"/>
      <c r="L12857" s="129">
        <v>0</v>
      </c>
      <c r="M12857" s="134" t="s">
        <v>25803</v>
      </c>
    </row>
    <row r="12858" spans="1:13" hidden="1" x14ac:dyDescent="0.25">
      <c r="A12858" s="128"/>
      <c r="B12858" s="2"/>
      <c r="C12858" s="139" t="s">
        <v>14090</v>
      </c>
      <c r="D12858" s="124" t="s">
        <v>14091</v>
      </c>
      <c r="E12858" s="118" t="s">
        <v>48</v>
      </c>
      <c r="F12858" s="124" t="s">
        <v>35249</v>
      </c>
      <c r="G12858" s="118" t="s">
        <v>2</v>
      </c>
      <c r="H12858" s="137"/>
      <c r="I12858" s="119"/>
      <c r="J12858" s="129"/>
      <c r="K12858" s="129"/>
      <c r="L12858" s="129">
        <v>0</v>
      </c>
      <c r="M12858" s="134" t="s">
        <v>25804</v>
      </c>
    </row>
    <row r="12859" spans="1:13" hidden="1" x14ac:dyDescent="0.25">
      <c r="A12859" s="128"/>
      <c r="B12859" s="2"/>
      <c r="C12859" s="139" t="s">
        <v>14092</v>
      </c>
      <c r="D12859" s="124" t="s">
        <v>14093</v>
      </c>
      <c r="E12859" s="118" t="s">
        <v>48</v>
      </c>
      <c r="F12859" s="124" t="s">
        <v>35249</v>
      </c>
      <c r="G12859" s="118" t="s">
        <v>2</v>
      </c>
      <c r="H12859" s="137">
        <v>41264</v>
      </c>
      <c r="I12859" s="119">
        <v>2.9</v>
      </c>
      <c r="J12859" s="129"/>
      <c r="K12859" s="129"/>
      <c r="L12859" s="129">
        <v>0</v>
      </c>
      <c r="M12859" s="134" t="s">
        <v>25805</v>
      </c>
    </row>
    <row r="12860" spans="1:13" hidden="1" x14ac:dyDescent="0.25">
      <c r="A12860" s="128"/>
      <c r="B12860" s="2"/>
      <c r="C12860" s="139" t="s">
        <v>14094</v>
      </c>
      <c r="D12860" s="124" t="s">
        <v>14095</v>
      </c>
      <c r="E12860" s="118" t="s">
        <v>48</v>
      </c>
      <c r="F12860" s="124" t="s">
        <v>35249</v>
      </c>
      <c r="G12860" s="118" t="s">
        <v>2</v>
      </c>
      <c r="H12860" s="137">
        <v>45972</v>
      </c>
      <c r="I12860" s="119">
        <v>1.2</v>
      </c>
      <c r="J12860" s="129"/>
      <c r="K12860" s="129"/>
      <c r="L12860" s="129">
        <v>0</v>
      </c>
      <c r="M12860" s="134" t="s">
        <v>25806</v>
      </c>
    </row>
    <row r="12861" spans="1:13" hidden="1" x14ac:dyDescent="0.25">
      <c r="A12861" s="128"/>
      <c r="B12861" s="2"/>
      <c r="C12861" s="139" t="s">
        <v>14096</v>
      </c>
      <c r="D12861" s="124" t="s">
        <v>14097</v>
      </c>
      <c r="E12861" s="118" t="s">
        <v>48</v>
      </c>
      <c r="F12861" s="124" t="s">
        <v>35249</v>
      </c>
      <c r="G12861" s="118" t="s">
        <v>2</v>
      </c>
      <c r="H12861" s="137">
        <v>44974</v>
      </c>
      <c r="I12861" s="119">
        <v>1</v>
      </c>
      <c r="J12861" s="129"/>
      <c r="K12861" s="129"/>
      <c r="L12861" s="129">
        <v>0</v>
      </c>
      <c r="M12861" s="134" t="s">
        <v>25807</v>
      </c>
    </row>
    <row r="12862" spans="1:13" hidden="1" x14ac:dyDescent="0.25">
      <c r="A12862" s="128"/>
      <c r="B12862" s="2"/>
      <c r="C12862" s="139" t="s">
        <v>14098</v>
      </c>
      <c r="D12862" s="124" t="s">
        <v>14099</v>
      </c>
      <c r="E12862" s="118" t="s">
        <v>48</v>
      </c>
      <c r="F12862" s="124" t="s">
        <v>35249</v>
      </c>
      <c r="G12862" s="118" t="s">
        <v>2</v>
      </c>
      <c r="H12862" s="137">
        <v>44783</v>
      </c>
      <c r="I12862" s="119">
        <v>0.11</v>
      </c>
      <c r="J12862" s="129"/>
      <c r="K12862" s="129"/>
      <c r="L12862" s="129">
        <v>0</v>
      </c>
      <c r="M12862" s="134" t="s">
        <v>25808</v>
      </c>
    </row>
    <row r="12863" spans="1:13" hidden="1" x14ac:dyDescent="0.25">
      <c r="A12863" s="128"/>
      <c r="B12863" s="2"/>
      <c r="C12863" s="139" t="s">
        <v>32324</v>
      </c>
      <c r="D12863" s="124" t="s">
        <v>32325</v>
      </c>
      <c r="E12863" s="118" t="s">
        <v>48</v>
      </c>
      <c r="F12863" s="124" t="s">
        <v>35249</v>
      </c>
      <c r="G12863" s="118" t="s">
        <v>2</v>
      </c>
      <c r="H12863" s="137"/>
      <c r="I12863" s="119"/>
      <c r="J12863" s="129"/>
      <c r="K12863" s="129"/>
      <c r="L12863" s="129">
        <v>0</v>
      </c>
      <c r="M12863" s="134" t="s">
        <v>25809</v>
      </c>
    </row>
    <row r="12864" spans="1:13" hidden="1" x14ac:dyDescent="0.25">
      <c r="A12864" s="128"/>
      <c r="B12864" s="2"/>
      <c r="C12864" s="139" t="s">
        <v>14100</v>
      </c>
      <c r="D12864" s="124" t="s">
        <v>14101</v>
      </c>
      <c r="E12864" s="118" t="s">
        <v>48</v>
      </c>
      <c r="F12864" s="124" t="s">
        <v>35249</v>
      </c>
      <c r="G12864" s="118" t="s">
        <v>2</v>
      </c>
      <c r="H12864" s="137">
        <v>46008</v>
      </c>
      <c r="I12864" s="119">
        <v>0.43</v>
      </c>
      <c r="J12864" s="129"/>
      <c r="K12864" s="129"/>
      <c r="L12864" s="129">
        <v>0</v>
      </c>
      <c r="M12864" s="134" t="s">
        <v>25810</v>
      </c>
    </row>
    <row r="12865" spans="1:13" hidden="1" x14ac:dyDescent="0.25">
      <c r="A12865" s="128"/>
      <c r="B12865" s="2"/>
      <c r="C12865" s="139" t="s">
        <v>14102</v>
      </c>
      <c r="D12865" s="124" t="s">
        <v>14103</v>
      </c>
      <c r="E12865" s="118" t="s">
        <v>48</v>
      </c>
      <c r="F12865" s="124" t="s">
        <v>35249</v>
      </c>
      <c r="G12865" s="118" t="s">
        <v>2</v>
      </c>
      <c r="H12865" s="137">
        <v>45063</v>
      </c>
      <c r="I12865" s="119">
        <v>0.11</v>
      </c>
      <c r="J12865" s="129"/>
      <c r="K12865" s="129"/>
      <c r="L12865" s="129">
        <v>0</v>
      </c>
      <c r="M12865" s="134" t="s">
        <v>25811</v>
      </c>
    </row>
    <row r="12866" spans="1:13" hidden="1" x14ac:dyDescent="0.25">
      <c r="A12866" s="128"/>
      <c r="B12866" s="2"/>
      <c r="C12866" s="139" t="s">
        <v>14104</v>
      </c>
      <c r="D12866" s="124" t="s">
        <v>14105</v>
      </c>
      <c r="E12866" s="118" t="s">
        <v>48</v>
      </c>
      <c r="F12866" s="124" t="s">
        <v>35249</v>
      </c>
      <c r="G12866" s="118" t="s">
        <v>2</v>
      </c>
      <c r="H12866" s="137">
        <v>44587</v>
      </c>
      <c r="I12866" s="119">
        <v>1.9</v>
      </c>
      <c r="J12866" s="129"/>
      <c r="K12866" s="129"/>
      <c r="L12866" s="129">
        <v>0</v>
      </c>
      <c r="M12866" s="134" t="s">
        <v>25812</v>
      </c>
    </row>
    <row r="12867" spans="1:13" hidden="1" x14ac:dyDescent="0.25">
      <c r="A12867" s="128"/>
      <c r="B12867" s="2"/>
      <c r="C12867" s="139" t="s">
        <v>14106</v>
      </c>
      <c r="D12867" s="124" t="s">
        <v>14107</v>
      </c>
      <c r="E12867" s="118" t="s">
        <v>48</v>
      </c>
      <c r="F12867" s="124" t="s">
        <v>35249</v>
      </c>
      <c r="G12867" s="118" t="s">
        <v>2</v>
      </c>
      <c r="H12867" s="137"/>
      <c r="I12867" s="119"/>
      <c r="J12867" s="129"/>
      <c r="K12867" s="129"/>
      <c r="L12867" s="129">
        <v>0</v>
      </c>
      <c r="M12867" s="134" t="s">
        <v>25813</v>
      </c>
    </row>
    <row r="12868" spans="1:13" hidden="1" x14ac:dyDescent="0.25">
      <c r="A12868" s="128"/>
      <c r="B12868" s="2"/>
      <c r="C12868" s="139" t="s">
        <v>14108</v>
      </c>
      <c r="D12868" s="124" t="s">
        <v>14109</v>
      </c>
      <c r="E12868" s="118" t="s">
        <v>48</v>
      </c>
      <c r="F12868" s="124" t="s">
        <v>35249</v>
      </c>
      <c r="G12868" s="118" t="s">
        <v>2</v>
      </c>
      <c r="H12868" s="137">
        <v>40515</v>
      </c>
      <c r="I12868" s="119">
        <v>1</v>
      </c>
      <c r="J12868" s="129"/>
      <c r="K12868" s="129"/>
      <c r="L12868" s="129">
        <v>0</v>
      </c>
      <c r="M12868" s="134"/>
    </row>
    <row r="12869" spans="1:13" hidden="1" x14ac:dyDescent="0.25">
      <c r="A12869" s="128"/>
      <c r="B12869" s="2"/>
      <c r="C12869" s="139" t="s">
        <v>14110</v>
      </c>
      <c r="D12869" s="124" t="s">
        <v>14111</v>
      </c>
      <c r="E12869" s="118" t="s">
        <v>48</v>
      </c>
      <c r="F12869" s="124" t="s">
        <v>35249</v>
      </c>
      <c r="G12869" s="118" t="s">
        <v>34659</v>
      </c>
      <c r="H12869" s="137">
        <v>41305</v>
      </c>
      <c r="I12869" s="119">
        <v>1876.74</v>
      </c>
      <c r="J12869" s="129"/>
      <c r="K12869" s="129"/>
      <c r="L12869" s="129">
        <v>0</v>
      </c>
      <c r="M12869" s="134" t="s">
        <v>19698</v>
      </c>
    </row>
    <row r="12870" spans="1:13" hidden="1" x14ac:dyDescent="0.25">
      <c r="A12870" s="128"/>
      <c r="B12870" s="2"/>
      <c r="C12870" s="139" t="s">
        <v>14112</v>
      </c>
      <c r="D12870" s="124" t="s">
        <v>14113</v>
      </c>
      <c r="E12870" s="118" t="s">
        <v>48</v>
      </c>
      <c r="F12870" s="124" t="s">
        <v>35249</v>
      </c>
      <c r="G12870" s="118" t="s">
        <v>34659</v>
      </c>
      <c r="H12870" s="137">
        <v>41305</v>
      </c>
      <c r="I12870" s="119">
        <v>10731.92</v>
      </c>
      <c r="J12870" s="129"/>
      <c r="K12870" s="129"/>
      <c r="L12870" s="129">
        <v>0</v>
      </c>
      <c r="M12870" s="134" t="s">
        <v>25814</v>
      </c>
    </row>
    <row r="12871" spans="1:13" hidden="1" x14ac:dyDescent="0.25">
      <c r="A12871" s="128"/>
      <c r="B12871" s="2"/>
      <c r="C12871" s="139" t="s">
        <v>14114</v>
      </c>
      <c r="D12871" s="124" t="s">
        <v>14115</v>
      </c>
      <c r="E12871" s="118" t="s">
        <v>48</v>
      </c>
      <c r="F12871" s="124" t="s">
        <v>35249</v>
      </c>
      <c r="G12871" s="118" t="s">
        <v>34659</v>
      </c>
      <c r="H12871" s="137">
        <v>41305</v>
      </c>
      <c r="I12871" s="119">
        <v>29890.36</v>
      </c>
      <c r="J12871" s="129"/>
      <c r="K12871" s="129"/>
      <c r="L12871" s="129">
        <v>0</v>
      </c>
      <c r="M12871" s="134" t="s">
        <v>25815</v>
      </c>
    </row>
    <row r="12872" spans="1:13" hidden="1" x14ac:dyDescent="0.25">
      <c r="A12872" s="128"/>
      <c r="B12872" s="2"/>
      <c r="C12872" s="139" t="s">
        <v>14116</v>
      </c>
      <c r="D12872" s="124" t="s">
        <v>14117</v>
      </c>
      <c r="E12872" s="118" t="s">
        <v>48</v>
      </c>
      <c r="F12872" s="124" t="s">
        <v>35249</v>
      </c>
      <c r="G12872" s="118" t="s">
        <v>34659</v>
      </c>
      <c r="H12872" s="137">
        <v>41305</v>
      </c>
      <c r="I12872" s="119">
        <v>15531.63</v>
      </c>
      <c r="J12872" s="129"/>
      <c r="K12872" s="129"/>
      <c r="L12872" s="129">
        <v>0</v>
      </c>
      <c r="M12872" s="134"/>
    </row>
    <row r="12873" spans="1:13" hidden="1" x14ac:dyDescent="0.25">
      <c r="A12873" s="128"/>
      <c r="B12873" s="2"/>
      <c r="C12873" s="139" t="s">
        <v>14118</v>
      </c>
      <c r="D12873" s="124" t="s">
        <v>14119</v>
      </c>
      <c r="E12873" s="118" t="s">
        <v>48</v>
      </c>
      <c r="F12873" s="124" t="s">
        <v>35249</v>
      </c>
      <c r="G12873" s="118" t="s">
        <v>2</v>
      </c>
      <c r="H12873" s="137">
        <v>42739</v>
      </c>
      <c r="I12873" s="119">
        <v>1.81</v>
      </c>
      <c r="J12873" s="129"/>
      <c r="K12873" s="129"/>
      <c r="L12873" s="129">
        <v>0</v>
      </c>
      <c r="M12873" s="134" t="s">
        <v>29547</v>
      </c>
    </row>
    <row r="12874" spans="1:13" hidden="1" x14ac:dyDescent="0.25">
      <c r="A12874" s="128"/>
      <c r="B12874" s="2"/>
      <c r="C12874" s="139" t="s">
        <v>14120</v>
      </c>
      <c r="D12874" s="124" t="s">
        <v>14121</v>
      </c>
      <c r="E12874" s="118" t="s">
        <v>48</v>
      </c>
      <c r="F12874" s="124" t="s">
        <v>35249</v>
      </c>
      <c r="G12874" s="118" t="s">
        <v>2</v>
      </c>
      <c r="H12874" s="137">
        <v>43726</v>
      </c>
      <c r="I12874" s="119">
        <v>3.29</v>
      </c>
      <c r="J12874" s="129"/>
      <c r="K12874" s="129"/>
      <c r="L12874" s="129">
        <v>0</v>
      </c>
      <c r="M12874" s="134"/>
    </row>
    <row r="12875" spans="1:13" hidden="1" x14ac:dyDescent="0.25">
      <c r="A12875" s="128"/>
      <c r="B12875" s="2"/>
      <c r="C12875" s="139" t="s">
        <v>14122</v>
      </c>
      <c r="D12875" s="124" t="s">
        <v>14123</v>
      </c>
      <c r="E12875" s="118" t="s">
        <v>48</v>
      </c>
      <c r="F12875" s="124" t="s">
        <v>35249</v>
      </c>
      <c r="G12875" s="118" t="s">
        <v>2</v>
      </c>
      <c r="H12875" s="137">
        <v>40798</v>
      </c>
      <c r="I12875" s="119">
        <v>2.02</v>
      </c>
      <c r="J12875" s="129"/>
      <c r="K12875" s="129"/>
      <c r="L12875" s="129">
        <v>0</v>
      </c>
      <c r="M12875" s="134"/>
    </row>
    <row r="12876" spans="1:13" hidden="1" x14ac:dyDescent="0.25">
      <c r="A12876" s="128"/>
      <c r="B12876" s="2"/>
      <c r="C12876" s="139" t="s">
        <v>14124</v>
      </c>
      <c r="D12876" s="124" t="s">
        <v>14125</v>
      </c>
      <c r="E12876" s="118" t="s">
        <v>48</v>
      </c>
      <c r="F12876" s="124" t="s">
        <v>35249</v>
      </c>
      <c r="G12876" s="118" t="s">
        <v>2</v>
      </c>
      <c r="H12876" s="137">
        <v>40441</v>
      </c>
      <c r="I12876" s="119">
        <v>77</v>
      </c>
      <c r="J12876" s="129"/>
      <c r="K12876" s="129"/>
      <c r="L12876" s="129">
        <v>0</v>
      </c>
      <c r="M12876" s="134"/>
    </row>
    <row r="12877" spans="1:13" hidden="1" x14ac:dyDescent="0.25">
      <c r="A12877" s="128"/>
      <c r="B12877" s="2"/>
      <c r="C12877" s="139" t="s">
        <v>14126</v>
      </c>
      <c r="D12877" s="124" t="s">
        <v>14127</v>
      </c>
      <c r="E12877" s="118" t="s">
        <v>48</v>
      </c>
      <c r="F12877" s="124" t="s">
        <v>35249</v>
      </c>
      <c r="G12877" s="118" t="s">
        <v>2</v>
      </c>
      <c r="H12877" s="137">
        <v>40396</v>
      </c>
      <c r="I12877" s="119">
        <v>10</v>
      </c>
      <c r="J12877" s="129"/>
      <c r="K12877" s="129"/>
      <c r="L12877" s="129">
        <v>0</v>
      </c>
      <c r="M12877" s="134"/>
    </row>
    <row r="12878" spans="1:13" hidden="1" x14ac:dyDescent="0.25">
      <c r="A12878" s="128"/>
      <c r="B12878" s="2"/>
      <c r="C12878" s="139" t="s">
        <v>14128</v>
      </c>
      <c r="D12878" s="124" t="s">
        <v>14129</v>
      </c>
      <c r="E12878" s="118" t="s">
        <v>48</v>
      </c>
      <c r="F12878" s="124" t="s">
        <v>35249</v>
      </c>
      <c r="G12878" s="118" t="s">
        <v>2</v>
      </c>
      <c r="H12878" s="137">
        <v>40396</v>
      </c>
      <c r="I12878" s="119">
        <v>10</v>
      </c>
      <c r="J12878" s="129"/>
      <c r="K12878" s="129"/>
      <c r="L12878" s="129">
        <v>0</v>
      </c>
      <c r="M12878" s="134" t="s">
        <v>32549</v>
      </c>
    </row>
    <row r="12879" spans="1:13" hidden="1" x14ac:dyDescent="0.25">
      <c r="A12879" s="128"/>
      <c r="B12879" s="2"/>
      <c r="C12879" s="139" t="s">
        <v>14130</v>
      </c>
      <c r="D12879" s="124" t="s">
        <v>14131</v>
      </c>
      <c r="E12879" s="118" t="s">
        <v>48</v>
      </c>
      <c r="F12879" s="124" t="s">
        <v>35249</v>
      </c>
      <c r="G12879" s="118" t="s">
        <v>2</v>
      </c>
      <c r="H12879" s="137">
        <v>40392</v>
      </c>
      <c r="I12879" s="119">
        <v>67.5</v>
      </c>
      <c r="J12879" s="129"/>
      <c r="K12879" s="129"/>
      <c r="L12879" s="129">
        <v>0</v>
      </c>
      <c r="M12879" s="134" t="s">
        <v>32819</v>
      </c>
    </row>
    <row r="12880" spans="1:13" hidden="1" x14ac:dyDescent="0.25">
      <c r="A12880" s="128"/>
      <c r="B12880" s="2"/>
      <c r="C12880" s="139" t="s">
        <v>14132</v>
      </c>
      <c r="D12880" s="124" t="s">
        <v>14133</v>
      </c>
      <c r="E12880" s="118" t="s">
        <v>48</v>
      </c>
      <c r="F12880" s="124" t="s">
        <v>35249</v>
      </c>
      <c r="G12880" s="118" t="s">
        <v>2</v>
      </c>
      <c r="H12880" s="137">
        <v>40396</v>
      </c>
      <c r="I12880" s="119">
        <v>10</v>
      </c>
      <c r="J12880" s="129"/>
      <c r="K12880" s="129"/>
      <c r="L12880" s="129">
        <v>0</v>
      </c>
      <c r="M12880" s="134" t="s">
        <v>25816</v>
      </c>
    </row>
    <row r="12881" spans="1:13" hidden="1" x14ac:dyDescent="0.25">
      <c r="A12881" s="128"/>
      <c r="B12881" s="2"/>
      <c r="C12881" s="139" t="s">
        <v>14134</v>
      </c>
      <c r="D12881" s="124" t="s">
        <v>14135</v>
      </c>
      <c r="E12881" s="118" t="s">
        <v>48</v>
      </c>
      <c r="F12881" s="124" t="s">
        <v>35249</v>
      </c>
      <c r="G12881" s="118" t="s">
        <v>2</v>
      </c>
      <c r="H12881" s="137">
        <v>40396</v>
      </c>
      <c r="I12881" s="119">
        <v>10</v>
      </c>
      <c r="J12881" s="129"/>
      <c r="K12881" s="129"/>
      <c r="L12881" s="129">
        <v>0</v>
      </c>
      <c r="M12881" s="134" t="s">
        <v>25816</v>
      </c>
    </row>
    <row r="12882" spans="1:13" hidden="1" x14ac:dyDescent="0.25">
      <c r="A12882" s="128"/>
      <c r="B12882" s="2"/>
      <c r="C12882" s="139" t="s">
        <v>14136</v>
      </c>
      <c r="D12882" s="124" t="s">
        <v>14137</v>
      </c>
      <c r="E12882" s="118" t="s">
        <v>48</v>
      </c>
      <c r="F12882" s="124" t="s">
        <v>35249</v>
      </c>
      <c r="G12882" s="118" t="s">
        <v>2</v>
      </c>
      <c r="H12882" s="137">
        <v>40396</v>
      </c>
      <c r="I12882" s="119">
        <v>23.5</v>
      </c>
      <c r="J12882" s="129"/>
      <c r="K12882" s="129"/>
      <c r="L12882" s="129">
        <v>0</v>
      </c>
      <c r="M12882" s="134" t="s">
        <v>25817</v>
      </c>
    </row>
    <row r="12883" spans="1:13" hidden="1" x14ac:dyDescent="0.25">
      <c r="A12883" s="128"/>
      <c r="B12883" s="2"/>
      <c r="C12883" s="139" t="s">
        <v>14138</v>
      </c>
      <c r="D12883" s="124" t="s">
        <v>14139</v>
      </c>
      <c r="E12883" s="118" t="s">
        <v>48</v>
      </c>
      <c r="F12883" s="124" t="s">
        <v>35249</v>
      </c>
      <c r="G12883" s="118" t="s">
        <v>2</v>
      </c>
      <c r="H12883" s="137">
        <v>40409</v>
      </c>
      <c r="I12883" s="119">
        <v>26.5</v>
      </c>
      <c r="J12883" s="129"/>
      <c r="K12883" s="129"/>
      <c r="L12883" s="129">
        <v>0</v>
      </c>
      <c r="M12883" s="134" t="s">
        <v>25818</v>
      </c>
    </row>
    <row r="12884" spans="1:13" hidden="1" x14ac:dyDescent="0.25">
      <c r="A12884" s="128"/>
      <c r="B12884" s="2"/>
      <c r="C12884" s="139" t="s">
        <v>14140</v>
      </c>
      <c r="D12884" s="124" t="s">
        <v>14141</v>
      </c>
      <c r="E12884" s="118" t="s">
        <v>48</v>
      </c>
      <c r="F12884" s="124" t="s">
        <v>35249</v>
      </c>
      <c r="G12884" s="118" t="s">
        <v>2</v>
      </c>
      <c r="H12884" s="137">
        <v>40413</v>
      </c>
      <c r="I12884" s="119">
        <v>26.5</v>
      </c>
      <c r="J12884" s="129"/>
      <c r="K12884" s="129"/>
      <c r="L12884" s="129">
        <v>0</v>
      </c>
      <c r="M12884" s="134" t="s">
        <v>25819</v>
      </c>
    </row>
    <row r="12885" spans="1:13" hidden="1" x14ac:dyDescent="0.25">
      <c r="A12885" s="128"/>
      <c r="B12885" s="2"/>
      <c r="C12885" s="139" t="s">
        <v>14142</v>
      </c>
      <c r="D12885" s="124" t="s">
        <v>14143</v>
      </c>
      <c r="E12885" s="118" t="s">
        <v>48</v>
      </c>
      <c r="F12885" s="124" t="s">
        <v>35249</v>
      </c>
      <c r="G12885" s="118" t="s">
        <v>2</v>
      </c>
      <c r="H12885" s="137">
        <v>40441</v>
      </c>
      <c r="I12885" s="119">
        <v>1.8</v>
      </c>
      <c r="J12885" s="129"/>
      <c r="K12885" s="129"/>
      <c r="L12885" s="129">
        <v>0</v>
      </c>
      <c r="M12885" s="134" t="s">
        <v>25820</v>
      </c>
    </row>
    <row r="12886" spans="1:13" hidden="1" x14ac:dyDescent="0.25">
      <c r="A12886" s="128"/>
      <c r="B12886" s="2"/>
      <c r="C12886" s="139" t="s">
        <v>14144</v>
      </c>
      <c r="D12886" s="124" t="s">
        <v>14145</v>
      </c>
      <c r="E12886" s="118" t="s">
        <v>48</v>
      </c>
      <c r="F12886" s="124" t="s">
        <v>35249</v>
      </c>
      <c r="G12886" s="118" t="s">
        <v>2</v>
      </c>
      <c r="H12886" s="137">
        <v>40392</v>
      </c>
      <c r="I12886" s="119">
        <v>52</v>
      </c>
      <c r="J12886" s="129"/>
      <c r="K12886" s="129"/>
      <c r="L12886" s="129">
        <v>0</v>
      </c>
      <c r="M12886" s="134" t="s">
        <v>25821</v>
      </c>
    </row>
    <row r="12887" spans="1:13" hidden="1" x14ac:dyDescent="0.25">
      <c r="A12887" s="128"/>
      <c r="B12887" s="2"/>
      <c r="C12887" s="139" t="s">
        <v>14146</v>
      </c>
      <c r="D12887" s="124" t="s">
        <v>14147</v>
      </c>
      <c r="E12887" s="118" t="s">
        <v>48</v>
      </c>
      <c r="F12887" s="124" t="s">
        <v>35249</v>
      </c>
      <c r="G12887" s="118" t="s">
        <v>2</v>
      </c>
      <c r="H12887" s="137">
        <v>40392</v>
      </c>
      <c r="I12887" s="119">
        <v>64</v>
      </c>
      <c r="J12887" s="129"/>
      <c r="K12887" s="129"/>
      <c r="L12887" s="129">
        <v>0</v>
      </c>
      <c r="M12887" s="134" t="s">
        <v>25822</v>
      </c>
    </row>
    <row r="12888" spans="1:13" hidden="1" x14ac:dyDescent="0.25">
      <c r="A12888" s="128"/>
      <c r="B12888" s="2"/>
      <c r="C12888" s="139" t="s">
        <v>14148</v>
      </c>
      <c r="D12888" s="124" t="s">
        <v>14149</v>
      </c>
      <c r="E12888" s="118" t="s">
        <v>48</v>
      </c>
      <c r="F12888" s="124" t="s">
        <v>35249</v>
      </c>
      <c r="G12888" s="118" t="s">
        <v>2</v>
      </c>
      <c r="H12888" s="137">
        <v>40205</v>
      </c>
      <c r="I12888" s="119">
        <v>20</v>
      </c>
      <c r="J12888" s="129"/>
      <c r="K12888" s="129"/>
      <c r="L12888" s="129">
        <v>0</v>
      </c>
      <c r="M12888" s="134" t="s">
        <v>25823</v>
      </c>
    </row>
    <row r="12889" spans="1:13" hidden="1" x14ac:dyDescent="0.25">
      <c r="A12889" s="128"/>
      <c r="B12889" s="2"/>
      <c r="C12889" s="139" t="s">
        <v>14150</v>
      </c>
      <c r="D12889" s="124" t="s">
        <v>14151</v>
      </c>
      <c r="E12889" s="118" t="s">
        <v>48</v>
      </c>
      <c r="F12889" s="124" t="s">
        <v>35249</v>
      </c>
      <c r="G12889" s="118" t="s">
        <v>2</v>
      </c>
      <c r="H12889" s="137">
        <v>40205</v>
      </c>
      <c r="I12889" s="119">
        <v>20</v>
      </c>
      <c r="J12889" s="129"/>
      <c r="K12889" s="129"/>
      <c r="L12889" s="129">
        <v>0</v>
      </c>
      <c r="M12889" s="134" t="s">
        <v>25824</v>
      </c>
    </row>
    <row r="12890" spans="1:13" hidden="1" x14ac:dyDescent="0.25">
      <c r="A12890" s="128"/>
      <c r="B12890" s="2"/>
      <c r="C12890" s="139" t="s">
        <v>14152</v>
      </c>
      <c r="D12890" s="124" t="s">
        <v>14153</v>
      </c>
      <c r="E12890" s="118" t="s">
        <v>48</v>
      </c>
      <c r="F12890" s="124" t="s">
        <v>35249</v>
      </c>
      <c r="G12890" s="118" t="s">
        <v>2</v>
      </c>
      <c r="H12890" s="137">
        <v>40205</v>
      </c>
      <c r="I12890" s="119">
        <v>20</v>
      </c>
      <c r="J12890" s="129"/>
      <c r="K12890" s="129"/>
      <c r="L12890" s="129">
        <v>0</v>
      </c>
      <c r="M12890" s="134"/>
    </row>
    <row r="12891" spans="1:13" hidden="1" x14ac:dyDescent="0.25">
      <c r="A12891" s="128"/>
      <c r="B12891" s="2"/>
      <c r="C12891" s="139" t="s">
        <v>14154</v>
      </c>
      <c r="D12891" s="124" t="s">
        <v>14155</v>
      </c>
      <c r="E12891" s="118" t="s">
        <v>48</v>
      </c>
      <c r="F12891" s="124" t="s">
        <v>35249</v>
      </c>
      <c r="G12891" s="118" t="s">
        <v>2</v>
      </c>
      <c r="H12891" s="137">
        <v>40441</v>
      </c>
      <c r="I12891" s="119">
        <v>3.4</v>
      </c>
      <c r="J12891" s="129"/>
      <c r="K12891" s="129"/>
      <c r="L12891" s="129">
        <v>0</v>
      </c>
      <c r="M12891" s="134" t="s">
        <v>25825</v>
      </c>
    </row>
    <row r="12892" spans="1:13" hidden="1" x14ac:dyDescent="0.25">
      <c r="A12892" s="128"/>
      <c r="B12892" s="2"/>
      <c r="C12892" s="139" t="s">
        <v>14156</v>
      </c>
      <c r="D12892" s="124" t="s">
        <v>14157</v>
      </c>
      <c r="E12892" s="118" t="s">
        <v>48</v>
      </c>
      <c r="F12892" s="124" t="s">
        <v>35249</v>
      </c>
      <c r="G12892" s="118" t="s">
        <v>2</v>
      </c>
      <c r="H12892" s="137">
        <v>41796</v>
      </c>
      <c r="I12892" s="119">
        <v>540</v>
      </c>
      <c r="J12892" s="129"/>
      <c r="K12892" s="129"/>
      <c r="L12892" s="129">
        <v>0</v>
      </c>
      <c r="M12892" s="134" t="s">
        <v>25826</v>
      </c>
    </row>
    <row r="12893" spans="1:13" hidden="1" x14ac:dyDescent="0.25">
      <c r="A12893" s="128"/>
      <c r="B12893" s="2"/>
      <c r="C12893" s="139" t="s">
        <v>14158</v>
      </c>
      <c r="D12893" s="124" t="s">
        <v>14159</v>
      </c>
      <c r="E12893" s="118" t="s">
        <v>48</v>
      </c>
      <c r="F12893" s="124" t="s">
        <v>35249</v>
      </c>
      <c r="G12893" s="118" t="s">
        <v>2</v>
      </c>
      <c r="H12893" s="137">
        <v>41796</v>
      </c>
      <c r="I12893" s="119">
        <v>540</v>
      </c>
      <c r="J12893" s="129"/>
      <c r="K12893" s="129"/>
      <c r="L12893" s="129">
        <v>0</v>
      </c>
      <c r="M12893" s="134" t="s">
        <v>25827</v>
      </c>
    </row>
    <row r="12894" spans="1:13" hidden="1" x14ac:dyDescent="0.25">
      <c r="A12894" s="128"/>
      <c r="B12894" s="2"/>
      <c r="C12894" s="139" t="s">
        <v>33185</v>
      </c>
      <c r="D12894" s="124" t="s">
        <v>33186</v>
      </c>
      <c r="E12894" s="118" t="s">
        <v>48</v>
      </c>
      <c r="F12894" s="124" t="s">
        <v>35249</v>
      </c>
      <c r="G12894" s="118" t="s">
        <v>2</v>
      </c>
      <c r="H12894" s="137"/>
      <c r="I12894" s="119"/>
      <c r="J12894" s="129"/>
      <c r="K12894" s="129"/>
      <c r="L12894" s="129">
        <v>0</v>
      </c>
      <c r="M12894" s="134" t="s">
        <v>25828</v>
      </c>
    </row>
    <row r="12895" spans="1:13" hidden="1" x14ac:dyDescent="0.25">
      <c r="A12895" s="128"/>
      <c r="B12895" s="2"/>
      <c r="C12895" s="139" t="s">
        <v>29904</v>
      </c>
      <c r="D12895" s="124" t="s">
        <v>29905</v>
      </c>
      <c r="E12895" s="118" t="s">
        <v>48</v>
      </c>
      <c r="F12895" s="124" t="s">
        <v>35249</v>
      </c>
      <c r="G12895" s="118" t="s">
        <v>2</v>
      </c>
      <c r="H12895" s="137"/>
      <c r="I12895" s="119"/>
      <c r="J12895" s="129"/>
      <c r="K12895" s="129"/>
      <c r="L12895" s="129">
        <v>0</v>
      </c>
      <c r="M12895" s="134" t="s">
        <v>24246</v>
      </c>
    </row>
    <row r="12896" spans="1:13" hidden="1" x14ac:dyDescent="0.25">
      <c r="A12896" s="128"/>
      <c r="B12896" s="2"/>
      <c r="C12896" s="139" t="s">
        <v>14160</v>
      </c>
      <c r="D12896" s="124" t="s">
        <v>14161</v>
      </c>
      <c r="E12896" s="118" t="s">
        <v>48</v>
      </c>
      <c r="F12896" s="124" t="s">
        <v>35249</v>
      </c>
      <c r="G12896" s="118" t="s">
        <v>2</v>
      </c>
      <c r="H12896" s="137">
        <v>41145</v>
      </c>
      <c r="I12896" s="119">
        <v>1212.4000000000001</v>
      </c>
      <c r="J12896" s="129"/>
      <c r="K12896" s="129"/>
      <c r="L12896" s="129">
        <v>0</v>
      </c>
      <c r="M12896" s="134" t="s">
        <v>25829</v>
      </c>
    </row>
    <row r="12897" spans="1:13" hidden="1" x14ac:dyDescent="0.25">
      <c r="A12897" s="128"/>
      <c r="B12897" s="2"/>
      <c r="C12897" s="139" t="s">
        <v>14162</v>
      </c>
      <c r="D12897" s="124" t="s">
        <v>14163</v>
      </c>
      <c r="E12897" s="118" t="s">
        <v>48</v>
      </c>
      <c r="F12897" s="124" t="s">
        <v>35249</v>
      </c>
      <c r="G12897" s="118" t="s">
        <v>2</v>
      </c>
      <c r="H12897" s="137">
        <v>41145</v>
      </c>
      <c r="I12897" s="119">
        <v>1222.52</v>
      </c>
      <c r="J12897" s="129"/>
      <c r="K12897" s="129"/>
      <c r="L12897" s="129">
        <v>0</v>
      </c>
      <c r="M12897" s="134" t="s">
        <v>25830</v>
      </c>
    </row>
    <row r="12898" spans="1:13" hidden="1" x14ac:dyDescent="0.25">
      <c r="A12898" s="128"/>
      <c r="B12898" s="2"/>
      <c r="C12898" s="139" t="s">
        <v>14164</v>
      </c>
      <c r="D12898" s="124" t="s">
        <v>14165</v>
      </c>
      <c r="E12898" s="118" t="s">
        <v>48</v>
      </c>
      <c r="F12898" s="124" t="s">
        <v>35249</v>
      </c>
      <c r="G12898" s="118" t="s">
        <v>2</v>
      </c>
      <c r="H12898" s="137">
        <v>41667</v>
      </c>
      <c r="I12898" s="119">
        <v>136.66999999999999</v>
      </c>
      <c r="J12898" s="129"/>
      <c r="K12898" s="129"/>
      <c r="L12898" s="129">
        <v>0</v>
      </c>
      <c r="M12898" s="134" t="s">
        <v>25831</v>
      </c>
    </row>
    <row r="12899" spans="1:13" hidden="1" x14ac:dyDescent="0.25">
      <c r="A12899" s="128"/>
      <c r="B12899" s="2"/>
      <c r="C12899" s="139" t="s">
        <v>14166</v>
      </c>
      <c r="D12899" s="124" t="s">
        <v>14167</v>
      </c>
      <c r="E12899" s="118" t="s">
        <v>48</v>
      </c>
      <c r="F12899" s="124" t="s">
        <v>35249</v>
      </c>
      <c r="G12899" s="118" t="s">
        <v>2</v>
      </c>
      <c r="H12899" s="137">
        <v>41667</v>
      </c>
      <c r="I12899" s="119">
        <v>136.66999999999999</v>
      </c>
      <c r="J12899" s="129"/>
      <c r="K12899" s="129"/>
      <c r="L12899" s="129">
        <v>0</v>
      </c>
      <c r="M12899" s="134" t="s">
        <v>25832</v>
      </c>
    </row>
    <row r="12900" spans="1:13" hidden="1" x14ac:dyDescent="0.25">
      <c r="A12900" s="128"/>
      <c r="B12900" s="2"/>
      <c r="C12900" s="139" t="s">
        <v>14168</v>
      </c>
      <c r="D12900" s="124" t="s">
        <v>14169</v>
      </c>
      <c r="E12900" s="118" t="s">
        <v>48</v>
      </c>
      <c r="F12900" s="124" t="s">
        <v>35249</v>
      </c>
      <c r="G12900" s="118" t="s">
        <v>2</v>
      </c>
      <c r="H12900" s="137">
        <v>41667</v>
      </c>
      <c r="I12900" s="119">
        <v>136.66999999999999</v>
      </c>
      <c r="J12900" s="129"/>
      <c r="K12900" s="129"/>
      <c r="L12900" s="129">
        <v>0</v>
      </c>
      <c r="M12900" s="134" t="s">
        <v>25833</v>
      </c>
    </row>
    <row r="12901" spans="1:13" hidden="1" x14ac:dyDescent="0.25">
      <c r="A12901" s="128"/>
      <c r="B12901" s="2"/>
      <c r="C12901" s="139" t="s">
        <v>14170</v>
      </c>
      <c r="D12901" s="124" t="s">
        <v>14171</v>
      </c>
      <c r="E12901" s="118" t="s">
        <v>48</v>
      </c>
      <c r="F12901" s="124" t="s">
        <v>35249</v>
      </c>
      <c r="G12901" s="118" t="s">
        <v>2</v>
      </c>
      <c r="H12901" s="137">
        <v>41667</v>
      </c>
      <c r="I12901" s="119">
        <v>136.66999999999999</v>
      </c>
      <c r="J12901" s="129"/>
      <c r="K12901" s="129"/>
      <c r="L12901" s="129">
        <v>0</v>
      </c>
      <c r="M12901" s="134" t="s">
        <v>25834</v>
      </c>
    </row>
    <row r="12902" spans="1:13" hidden="1" x14ac:dyDescent="0.25">
      <c r="A12902" s="128"/>
      <c r="B12902" s="2"/>
      <c r="C12902" s="139" t="s">
        <v>14172</v>
      </c>
      <c r="D12902" s="124" t="s">
        <v>14173</v>
      </c>
      <c r="E12902" s="118" t="s">
        <v>48</v>
      </c>
      <c r="F12902" s="124" t="s">
        <v>35249</v>
      </c>
      <c r="G12902" s="118" t="s">
        <v>2</v>
      </c>
      <c r="H12902" s="137">
        <v>41667</v>
      </c>
      <c r="I12902" s="119">
        <v>136.66999999999999</v>
      </c>
      <c r="J12902" s="129"/>
      <c r="K12902" s="129"/>
      <c r="L12902" s="129">
        <v>0</v>
      </c>
      <c r="M12902" s="134" t="s">
        <v>25834</v>
      </c>
    </row>
    <row r="12903" spans="1:13" hidden="1" x14ac:dyDescent="0.25">
      <c r="A12903" s="128"/>
      <c r="B12903" s="2"/>
      <c r="C12903" s="139" t="s">
        <v>14174</v>
      </c>
      <c r="D12903" s="124" t="s">
        <v>14175</v>
      </c>
      <c r="E12903" s="118" t="s">
        <v>48</v>
      </c>
      <c r="F12903" s="124" t="s">
        <v>35249</v>
      </c>
      <c r="G12903" s="118" t="s">
        <v>2</v>
      </c>
      <c r="H12903" s="137">
        <v>41667</v>
      </c>
      <c r="I12903" s="119">
        <v>136.66999999999999</v>
      </c>
      <c r="J12903" s="129"/>
      <c r="K12903" s="129"/>
      <c r="L12903" s="129">
        <v>0</v>
      </c>
      <c r="M12903" s="134" t="s">
        <v>25835</v>
      </c>
    </row>
    <row r="12904" spans="1:13" hidden="1" x14ac:dyDescent="0.25">
      <c r="A12904" s="128"/>
      <c r="B12904" s="2"/>
      <c r="C12904" s="139" t="s">
        <v>29943</v>
      </c>
      <c r="D12904" s="124" t="s">
        <v>29944</v>
      </c>
      <c r="E12904" s="118" t="s">
        <v>48</v>
      </c>
      <c r="F12904" s="124" t="s">
        <v>35249</v>
      </c>
      <c r="G12904" s="118" t="s">
        <v>2</v>
      </c>
      <c r="H12904" s="137"/>
      <c r="I12904" s="119"/>
      <c r="J12904" s="129"/>
      <c r="K12904" s="129"/>
      <c r="L12904" s="129">
        <v>0</v>
      </c>
      <c r="M12904" s="134" t="s">
        <v>25836</v>
      </c>
    </row>
    <row r="12905" spans="1:13" hidden="1" x14ac:dyDescent="0.25">
      <c r="A12905" s="128"/>
      <c r="B12905" s="2"/>
      <c r="C12905" s="139" t="s">
        <v>14176</v>
      </c>
      <c r="D12905" s="124" t="s">
        <v>14177</v>
      </c>
      <c r="E12905" s="118" t="s">
        <v>48</v>
      </c>
      <c r="F12905" s="124" t="s">
        <v>35249</v>
      </c>
      <c r="G12905" s="118" t="s">
        <v>2</v>
      </c>
      <c r="H12905" s="137">
        <v>40996</v>
      </c>
      <c r="I12905" s="119">
        <v>225</v>
      </c>
      <c r="J12905" s="129"/>
      <c r="K12905" s="129"/>
      <c r="L12905" s="129">
        <v>0</v>
      </c>
      <c r="M12905" s="134" t="s">
        <v>25837</v>
      </c>
    </row>
    <row r="12906" spans="1:13" hidden="1" x14ac:dyDescent="0.25">
      <c r="A12906" s="128"/>
      <c r="B12906" s="2"/>
      <c r="C12906" s="139" t="s">
        <v>14178</v>
      </c>
      <c r="D12906" s="124" t="s">
        <v>14179</v>
      </c>
      <c r="E12906" s="118" t="s">
        <v>48</v>
      </c>
      <c r="F12906" s="124" t="s">
        <v>35249</v>
      </c>
      <c r="G12906" s="118" t="s">
        <v>2</v>
      </c>
      <c r="H12906" s="137">
        <v>40996</v>
      </c>
      <c r="I12906" s="119">
        <v>189</v>
      </c>
      <c r="J12906" s="129"/>
      <c r="K12906" s="129"/>
      <c r="L12906" s="129">
        <v>0</v>
      </c>
      <c r="M12906" s="134"/>
    </row>
    <row r="12907" spans="1:13" hidden="1" x14ac:dyDescent="0.25">
      <c r="A12907" s="128"/>
      <c r="B12907" s="2"/>
      <c r="C12907" s="139" t="s">
        <v>14180</v>
      </c>
      <c r="D12907" s="124" t="s">
        <v>14181</v>
      </c>
      <c r="E12907" s="118" t="s">
        <v>48</v>
      </c>
      <c r="F12907" s="124" t="s">
        <v>35249</v>
      </c>
      <c r="G12907" s="118" t="s">
        <v>2</v>
      </c>
      <c r="H12907" s="137">
        <v>40996</v>
      </c>
      <c r="I12907" s="119">
        <v>450</v>
      </c>
      <c r="J12907" s="129"/>
      <c r="K12907" s="129"/>
      <c r="L12907" s="129">
        <v>0</v>
      </c>
      <c r="M12907" s="134"/>
    </row>
    <row r="12908" spans="1:13" hidden="1" x14ac:dyDescent="0.25">
      <c r="A12908" s="128"/>
      <c r="B12908" s="2"/>
      <c r="C12908" s="139" t="s">
        <v>14182</v>
      </c>
      <c r="D12908" s="124" t="s">
        <v>14183</v>
      </c>
      <c r="E12908" s="118" t="s">
        <v>48</v>
      </c>
      <c r="F12908" s="124" t="s">
        <v>35249</v>
      </c>
      <c r="G12908" s="118" t="s">
        <v>2</v>
      </c>
      <c r="H12908" s="137">
        <v>40996</v>
      </c>
      <c r="I12908" s="119">
        <v>450</v>
      </c>
      <c r="J12908" s="129"/>
      <c r="K12908" s="129"/>
      <c r="L12908" s="129">
        <v>0</v>
      </c>
      <c r="M12908" s="134" t="s">
        <v>25838</v>
      </c>
    </row>
    <row r="12909" spans="1:13" hidden="1" x14ac:dyDescent="0.25">
      <c r="A12909" s="128"/>
      <c r="B12909" s="2"/>
      <c r="C12909" s="139" t="s">
        <v>14184</v>
      </c>
      <c r="D12909" s="124" t="s">
        <v>14185</v>
      </c>
      <c r="E12909" s="118" t="s">
        <v>48</v>
      </c>
      <c r="F12909" s="124" t="s">
        <v>35249</v>
      </c>
      <c r="G12909" s="118" t="s">
        <v>2</v>
      </c>
      <c r="H12909" s="137">
        <v>40997</v>
      </c>
      <c r="I12909" s="119">
        <v>810</v>
      </c>
      <c r="J12909" s="129"/>
      <c r="K12909" s="129"/>
      <c r="L12909" s="129">
        <v>0</v>
      </c>
      <c r="M12909" s="134" t="s">
        <v>25839</v>
      </c>
    </row>
    <row r="12910" spans="1:13" hidden="1" x14ac:dyDescent="0.25">
      <c r="A12910" s="128"/>
      <c r="B12910" s="2"/>
      <c r="C12910" s="139" t="s">
        <v>14186</v>
      </c>
      <c r="D12910" s="124" t="s">
        <v>14187</v>
      </c>
      <c r="E12910" s="118" t="s">
        <v>48</v>
      </c>
      <c r="F12910" s="124" t="s">
        <v>35249</v>
      </c>
      <c r="G12910" s="118" t="s">
        <v>2</v>
      </c>
      <c r="H12910" s="137">
        <v>40858</v>
      </c>
      <c r="I12910" s="119">
        <v>35</v>
      </c>
      <c r="J12910" s="129"/>
      <c r="K12910" s="129"/>
      <c r="L12910" s="129">
        <v>0</v>
      </c>
      <c r="M12910" s="134" t="s">
        <v>25840</v>
      </c>
    </row>
    <row r="12911" spans="1:13" hidden="1" x14ac:dyDescent="0.25">
      <c r="A12911" s="128"/>
      <c r="B12911" s="2"/>
      <c r="C12911" s="139" t="s">
        <v>14188</v>
      </c>
      <c r="D12911" s="124" t="s">
        <v>14189</v>
      </c>
      <c r="E12911" s="118" t="s">
        <v>48</v>
      </c>
      <c r="F12911" s="124" t="s">
        <v>35249</v>
      </c>
      <c r="G12911" s="118" t="s">
        <v>2</v>
      </c>
      <c r="H12911" s="137">
        <v>40858</v>
      </c>
      <c r="I12911" s="119">
        <v>30</v>
      </c>
      <c r="J12911" s="129"/>
      <c r="K12911" s="129"/>
      <c r="L12911" s="129">
        <v>0</v>
      </c>
      <c r="M12911" s="134" t="s">
        <v>25841</v>
      </c>
    </row>
    <row r="12912" spans="1:13" hidden="1" x14ac:dyDescent="0.25">
      <c r="A12912" s="128"/>
      <c r="B12912" s="2"/>
      <c r="C12912" s="139" t="s">
        <v>14190</v>
      </c>
      <c r="D12912" s="124" t="s">
        <v>14191</v>
      </c>
      <c r="E12912" s="118" t="s">
        <v>48</v>
      </c>
      <c r="F12912" s="124" t="s">
        <v>35249</v>
      </c>
      <c r="G12912" s="118" t="s">
        <v>2</v>
      </c>
      <c r="H12912" s="137">
        <v>40858</v>
      </c>
      <c r="I12912" s="119">
        <v>30</v>
      </c>
      <c r="J12912" s="129"/>
      <c r="K12912" s="129"/>
      <c r="L12912" s="129">
        <v>0</v>
      </c>
      <c r="M12912" s="134" t="s">
        <v>32932</v>
      </c>
    </row>
    <row r="12913" spans="1:13" hidden="1" x14ac:dyDescent="0.25">
      <c r="A12913" s="128"/>
      <c r="B12913" s="2"/>
      <c r="C12913" s="139" t="s">
        <v>14192</v>
      </c>
      <c r="D12913" s="124" t="s">
        <v>14193</v>
      </c>
      <c r="E12913" s="118" t="s">
        <v>48</v>
      </c>
      <c r="F12913" s="124" t="s">
        <v>35249</v>
      </c>
      <c r="G12913" s="118" t="s">
        <v>2</v>
      </c>
      <c r="H12913" s="137">
        <v>40858</v>
      </c>
      <c r="I12913" s="119">
        <v>13</v>
      </c>
      <c r="J12913" s="129"/>
      <c r="K12913" s="129"/>
      <c r="L12913" s="129">
        <v>0</v>
      </c>
      <c r="M12913" s="134" t="s">
        <v>33593</v>
      </c>
    </row>
    <row r="12914" spans="1:13" hidden="1" x14ac:dyDescent="0.25">
      <c r="A12914" s="128"/>
      <c r="B12914" s="2"/>
      <c r="C12914" s="139" t="s">
        <v>14194</v>
      </c>
      <c r="D12914" s="124" t="s">
        <v>14195</v>
      </c>
      <c r="E12914" s="118" t="s">
        <v>48</v>
      </c>
      <c r="F12914" s="124" t="s">
        <v>35249</v>
      </c>
      <c r="G12914" s="118" t="s">
        <v>2</v>
      </c>
      <c r="H12914" s="137">
        <v>40858</v>
      </c>
      <c r="I12914" s="119">
        <v>16</v>
      </c>
      <c r="J12914" s="129"/>
      <c r="K12914" s="129"/>
      <c r="L12914" s="129">
        <v>0</v>
      </c>
      <c r="M12914" s="134" t="s">
        <v>33302</v>
      </c>
    </row>
    <row r="12915" spans="1:13" hidden="1" x14ac:dyDescent="0.25">
      <c r="A12915" s="128"/>
      <c r="B12915" s="2"/>
      <c r="C12915" s="139" t="s">
        <v>14196</v>
      </c>
      <c r="D12915" s="124" t="s">
        <v>14197</v>
      </c>
      <c r="E12915" s="118" t="s">
        <v>48</v>
      </c>
      <c r="F12915" s="124" t="s">
        <v>35249</v>
      </c>
      <c r="G12915" s="118" t="s">
        <v>2</v>
      </c>
      <c r="H12915" s="137">
        <v>40858</v>
      </c>
      <c r="I12915" s="119">
        <v>16</v>
      </c>
      <c r="J12915" s="129"/>
      <c r="K12915" s="129"/>
      <c r="L12915" s="129">
        <v>0</v>
      </c>
      <c r="M12915" s="134" t="s">
        <v>25842</v>
      </c>
    </row>
    <row r="12916" spans="1:13" hidden="1" x14ac:dyDescent="0.25">
      <c r="A12916" s="128"/>
      <c r="B12916" s="2"/>
      <c r="C12916" s="139" t="s">
        <v>14198</v>
      </c>
      <c r="D12916" s="124" t="s">
        <v>14199</v>
      </c>
      <c r="E12916" s="118" t="s">
        <v>48</v>
      </c>
      <c r="F12916" s="124" t="s">
        <v>35249</v>
      </c>
      <c r="G12916" s="118" t="s">
        <v>2</v>
      </c>
      <c r="H12916" s="137">
        <v>45849</v>
      </c>
      <c r="I12916" s="119">
        <v>25</v>
      </c>
      <c r="J12916" s="129"/>
      <c r="K12916" s="129"/>
      <c r="L12916" s="129">
        <v>0</v>
      </c>
      <c r="M12916" s="134" t="s">
        <v>25843</v>
      </c>
    </row>
    <row r="12917" spans="1:13" hidden="1" x14ac:dyDescent="0.25">
      <c r="A12917" s="128"/>
      <c r="B12917" s="2"/>
      <c r="C12917" s="139" t="s">
        <v>14200</v>
      </c>
      <c r="D12917" s="124" t="s">
        <v>14201</v>
      </c>
      <c r="E12917" s="118" t="s">
        <v>48</v>
      </c>
      <c r="F12917" s="124" t="s">
        <v>35249</v>
      </c>
      <c r="G12917" s="118" t="s">
        <v>2</v>
      </c>
      <c r="H12917" s="137">
        <v>45849</v>
      </c>
      <c r="I12917" s="119">
        <v>25</v>
      </c>
      <c r="J12917" s="129"/>
      <c r="K12917" s="129"/>
      <c r="L12917" s="129">
        <v>0</v>
      </c>
      <c r="M12917" s="134" t="s">
        <v>25844</v>
      </c>
    </row>
    <row r="12918" spans="1:13" hidden="1" x14ac:dyDescent="0.25">
      <c r="A12918" s="128"/>
      <c r="B12918" s="2"/>
      <c r="C12918" s="139" t="s">
        <v>14202</v>
      </c>
      <c r="D12918" s="124" t="s">
        <v>14203</v>
      </c>
      <c r="E12918" s="118" t="s">
        <v>48</v>
      </c>
      <c r="F12918" s="124" t="s">
        <v>35249</v>
      </c>
      <c r="G12918" s="118" t="s">
        <v>2</v>
      </c>
      <c r="H12918" s="137">
        <v>45849</v>
      </c>
      <c r="I12918" s="119">
        <v>25</v>
      </c>
      <c r="J12918" s="129"/>
      <c r="K12918" s="129"/>
      <c r="L12918" s="129">
        <v>0</v>
      </c>
      <c r="M12918" s="134" t="s">
        <v>25845</v>
      </c>
    </row>
    <row r="12919" spans="1:13" hidden="1" x14ac:dyDescent="0.25">
      <c r="A12919" s="128"/>
      <c r="B12919" s="2"/>
      <c r="C12919" s="139" t="s">
        <v>14204</v>
      </c>
      <c r="D12919" s="124" t="s">
        <v>14205</v>
      </c>
      <c r="E12919" s="118" t="s">
        <v>48</v>
      </c>
      <c r="F12919" s="124" t="s">
        <v>35249</v>
      </c>
      <c r="G12919" s="118" t="s">
        <v>2</v>
      </c>
      <c r="H12919" s="137">
        <v>45849</v>
      </c>
      <c r="I12919" s="119">
        <v>25</v>
      </c>
      <c r="J12919" s="129"/>
      <c r="K12919" s="129"/>
      <c r="L12919" s="129">
        <v>0</v>
      </c>
      <c r="M12919" s="134" t="s">
        <v>25846</v>
      </c>
    </row>
    <row r="12920" spans="1:13" hidden="1" x14ac:dyDescent="0.25">
      <c r="A12920" s="128"/>
      <c r="B12920" s="2"/>
      <c r="C12920" s="139" t="s">
        <v>14206</v>
      </c>
      <c r="D12920" s="124" t="s">
        <v>14207</v>
      </c>
      <c r="E12920" s="118" t="s">
        <v>48</v>
      </c>
      <c r="F12920" s="124" t="s">
        <v>35249</v>
      </c>
      <c r="G12920" s="118" t="s">
        <v>2</v>
      </c>
      <c r="H12920" s="137">
        <v>40294</v>
      </c>
      <c r="I12920" s="119">
        <v>10</v>
      </c>
      <c r="J12920" s="129"/>
      <c r="K12920" s="129"/>
      <c r="L12920" s="129">
        <v>0</v>
      </c>
      <c r="M12920" s="134"/>
    </row>
    <row r="12921" spans="1:13" hidden="1" x14ac:dyDescent="0.25">
      <c r="A12921" s="128"/>
      <c r="B12921" s="2"/>
      <c r="C12921" s="139" t="s">
        <v>14208</v>
      </c>
      <c r="D12921" s="124" t="s">
        <v>14209</v>
      </c>
      <c r="E12921" s="118" t="s">
        <v>48</v>
      </c>
      <c r="F12921" s="124" t="s">
        <v>35249</v>
      </c>
      <c r="G12921" s="118" t="s">
        <v>2</v>
      </c>
      <c r="H12921" s="137">
        <v>40155</v>
      </c>
      <c r="I12921" s="119">
        <v>15</v>
      </c>
      <c r="J12921" s="129"/>
      <c r="K12921" s="129"/>
      <c r="L12921" s="129">
        <v>0</v>
      </c>
      <c r="M12921" s="134" t="s">
        <v>25847</v>
      </c>
    </row>
    <row r="12922" spans="1:13" hidden="1" x14ac:dyDescent="0.25">
      <c r="A12922" s="128"/>
      <c r="B12922" s="2"/>
      <c r="C12922" s="139" t="s">
        <v>14210</v>
      </c>
      <c r="D12922" s="124" t="s">
        <v>14211</v>
      </c>
      <c r="E12922" s="118" t="s">
        <v>48</v>
      </c>
      <c r="F12922" s="124" t="s">
        <v>35249</v>
      </c>
      <c r="G12922" s="118" t="s">
        <v>2</v>
      </c>
      <c r="H12922" s="137">
        <v>40682</v>
      </c>
      <c r="I12922" s="119">
        <v>230</v>
      </c>
      <c r="J12922" s="129"/>
      <c r="K12922" s="129"/>
      <c r="L12922" s="129">
        <v>0</v>
      </c>
      <c r="M12922" s="134" t="s">
        <v>25848</v>
      </c>
    </row>
    <row r="12923" spans="1:13" hidden="1" x14ac:dyDescent="0.25">
      <c r="A12923" s="128"/>
      <c r="B12923" s="2"/>
      <c r="C12923" s="139" t="s">
        <v>14212</v>
      </c>
      <c r="D12923" s="124" t="s">
        <v>14213</v>
      </c>
      <c r="E12923" s="118" t="s">
        <v>48</v>
      </c>
      <c r="F12923" s="124" t="s">
        <v>35249</v>
      </c>
      <c r="G12923" s="118" t="s">
        <v>2</v>
      </c>
      <c r="H12923" s="137">
        <v>41142</v>
      </c>
      <c r="I12923" s="119">
        <v>6</v>
      </c>
      <c r="J12923" s="129"/>
      <c r="K12923" s="129"/>
      <c r="L12923" s="129">
        <v>0</v>
      </c>
      <c r="M12923" s="134" t="s">
        <v>25849</v>
      </c>
    </row>
    <row r="12924" spans="1:13" hidden="1" x14ac:dyDescent="0.25">
      <c r="A12924" s="128"/>
      <c r="B12924" s="2"/>
      <c r="C12924" s="139" t="s">
        <v>14214</v>
      </c>
      <c r="D12924" s="124" t="s">
        <v>14215</v>
      </c>
      <c r="E12924" s="118" t="s">
        <v>48</v>
      </c>
      <c r="F12924" s="124" t="s">
        <v>35249</v>
      </c>
      <c r="G12924" s="118" t="s">
        <v>2</v>
      </c>
      <c r="H12924" s="137">
        <v>41142</v>
      </c>
      <c r="I12924" s="119">
        <v>8</v>
      </c>
      <c r="J12924" s="129"/>
      <c r="K12924" s="129"/>
      <c r="L12924" s="129">
        <v>0</v>
      </c>
      <c r="M12924" s="134" t="s">
        <v>32878</v>
      </c>
    </row>
    <row r="12925" spans="1:13" hidden="1" x14ac:dyDescent="0.25">
      <c r="A12925" s="128"/>
      <c r="B12925" s="2"/>
      <c r="C12925" s="139" t="s">
        <v>14216</v>
      </c>
      <c r="D12925" s="124" t="s">
        <v>14217</v>
      </c>
      <c r="E12925" s="118" t="s">
        <v>48</v>
      </c>
      <c r="F12925" s="124" t="s">
        <v>35249</v>
      </c>
      <c r="G12925" s="118" t="s">
        <v>2</v>
      </c>
      <c r="H12925" s="137">
        <v>40155</v>
      </c>
      <c r="I12925" s="119">
        <v>12</v>
      </c>
      <c r="J12925" s="129"/>
      <c r="K12925" s="129"/>
      <c r="L12925" s="129">
        <v>0</v>
      </c>
      <c r="M12925" s="134" t="s">
        <v>34402</v>
      </c>
    </row>
    <row r="12926" spans="1:13" hidden="1" x14ac:dyDescent="0.25">
      <c r="A12926" s="128"/>
      <c r="B12926" s="2"/>
      <c r="C12926" s="139" t="s">
        <v>14218</v>
      </c>
      <c r="D12926" s="124" t="s">
        <v>14219</v>
      </c>
      <c r="E12926" s="118" t="s">
        <v>48</v>
      </c>
      <c r="F12926" s="124" t="s">
        <v>35249</v>
      </c>
      <c r="G12926" s="118" t="s">
        <v>2</v>
      </c>
      <c r="H12926" s="137">
        <v>40532</v>
      </c>
      <c r="I12926" s="119">
        <v>11.9</v>
      </c>
      <c r="J12926" s="129"/>
      <c r="K12926" s="129"/>
      <c r="L12926" s="129">
        <v>0</v>
      </c>
      <c r="M12926" s="134" t="s">
        <v>25850</v>
      </c>
    </row>
    <row r="12927" spans="1:13" hidden="1" x14ac:dyDescent="0.25">
      <c r="A12927" s="128"/>
      <c r="B12927" s="2"/>
      <c r="C12927" s="139" t="s">
        <v>14220</v>
      </c>
      <c r="D12927" s="124" t="s">
        <v>14221</v>
      </c>
      <c r="E12927" s="118" t="s">
        <v>48</v>
      </c>
      <c r="F12927" s="124" t="s">
        <v>35249</v>
      </c>
      <c r="G12927" s="118" t="s">
        <v>2</v>
      </c>
      <c r="H12927" s="137">
        <v>40505</v>
      </c>
      <c r="I12927" s="119">
        <v>18</v>
      </c>
      <c r="J12927" s="129"/>
      <c r="K12927" s="129"/>
      <c r="L12927" s="129">
        <v>0</v>
      </c>
      <c r="M12927" s="134" t="s">
        <v>25851</v>
      </c>
    </row>
    <row r="12928" spans="1:13" hidden="1" x14ac:dyDescent="0.25">
      <c r="A12928" s="128"/>
      <c r="B12928" s="2"/>
      <c r="C12928" s="139" t="s">
        <v>14222</v>
      </c>
      <c r="D12928" s="124" t="s">
        <v>14223</v>
      </c>
      <c r="E12928" s="118" t="s">
        <v>48</v>
      </c>
      <c r="F12928" s="124" t="s">
        <v>35249</v>
      </c>
      <c r="G12928" s="118" t="s">
        <v>2</v>
      </c>
      <c r="H12928" s="137">
        <v>41264</v>
      </c>
      <c r="I12928" s="119">
        <v>45.1</v>
      </c>
      <c r="J12928" s="129"/>
      <c r="K12928" s="129"/>
      <c r="L12928" s="129">
        <v>0</v>
      </c>
      <c r="M12928" s="134" t="s">
        <v>25852</v>
      </c>
    </row>
    <row r="12929" spans="1:13" hidden="1" x14ac:dyDescent="0.25">
      <c r="A12929" s="128"/>
      <c r="B12929" s="2"/>
      <c r="C12929" s="139" t="s">
        <v>14224</v>
      </c>
      <c r="D12929" s="124" t="s">
        <v>14225</v>
      </c>
      <c r="E12929" s="118" t="s">
        <v>48</v>
      </c>
      <c r="F12929" s="124" t="s">
        <v>35249</v>
      </c>
      <c r="G12929" s="118" t="s">
        <v>2</v>
      </c>
      <c r="H12929" s="137">
        <v>41264</v>
      </c>
      <c r="I12929" s="119">
        <v>45.1</v>
      </c>
      <c r="J12929" s="129"/>
      <c r="K12929" s="129"/>
      <c r="L12929" s="129">
        <v>0</v>
      </c>
      <c r="M12929" s="134" t="s">
        <v>25853</v>
      </c>
    </row>
    <row r="12930" spans="1:13" hidden="1" x14ac:dyDescent="0.25">
      <c r="A12930" s="128"/>
      <c r="B12930" s="2"/>
      <c r="C12930" s="139" t="s">
        <v>14226</v>
      </c>
      <c r="D12930" s="124" t="s">
        <v>14227</v>
      </c>
      <c r="E12930" s="118" t="s">
        <v>48</v>
      </c>
      <c r="F12930" s="124" t="s">
        <v>35249</v>
      </c>
      <c r="G12930" s="118" t="s">
        <v>2</v>
      </c>
      <c r="H12930" s="137">
        <v>40893</v>
      </c>
      <c r="I12930" s="119">
        <v>37</v>
      </c>
      <c r="J12930" s="129"/>
      <c r="K12930" s="129"/>
      <c r="L12930" s="129">
        <v>0</v>
      </c>
      <c r="M12930" s="134" t="s">
        <v>25854</v>
      </c>
    </row>
    <row r="12931" spans="1:13" hidden="1" x14ac:dyDescent="0.25">
      <c r="A12931" s="128"/>
      <c r="B12931" s="2"/>
      <c r="C12931" s="139" t="s">
        <v>14228</v>
      </c>
      <c r="D12931" s="124" t="s">
        <v>14229</v>
      </c>
      <c r="E12931" s="118" t="s">
        <v>48</v>
      </c>
      <c r="F12931" s="124" t="s">
        <v>35249</v>
      </c>
      <c r="G12931" s="118" t="s">
        <v>2</v>
      </c>
      <c r="H12931" s="137">
        <v>40893</v>
      </c>
      <c r="I12931" s="119">
        <v>37</v>
      </c>
      <c r="J12931" s="129"/>
      <c r="K12931" s="129"/>
      <c r="L12931" s="129">
        <v>0</v>
      </c>
      <c r="M12931" s="134" t="s">
        <v>25855</v>
      </c>
    </row>
    <row r="12932" spans="1:13" hidden="1" x14ac:dyDescent="0.25">
      <c r="A12932" s="128"/>
      <c r="B12932" s="2"/>
      <c r="C12932" s="139" t="s">
        <v>29125</v>
      </c>
      <c r="D12932" s="124" t="s">
        <v>29126</v>
      </c>
      <c r="E12932" s="118" t="s">
        <v>48</v>
      </c>
      <c r="F12932" s="124" t="s">
        <v>35249</v>
      </c>
      <c r="G12932" s="118" t="s">
        <v>2</v>
      </c>
      <c r="H12932" s="137"/>
      <c r="I12932" s="119"/>
      <c r="J12932" s="129"/>
      <c r="K12932" s="129"/>
      <c r="L12932" s="129">
        <v>0</v>
      </c>
      <c r="M12932" s="134" t="s">
        <v>25856</v>
      </c>
    </row>
    <row r="12933" spans="1:13" hidden="1" x14ac:dyDescent="0.25">
      <c r="A12933" s="128"/>
      <c r="B12933" s="2"/>
      <c r="C12933" s="139" t="s">
        <v>14230</v>
      </c>
      <c r="D12933" s="124" t="s">
        <v>14231</v>
      </c>
      <c r="E12933" s="118" t="s">
        <v>48</v>
      </c>
      <c r="F12933" s="124" t="s">
        <v>35249</v>
      </c>
      <c r="G12933" s="118" t="s">
        <v>2</v>
      </c>
      <c r="H12933" s="137">
        <v>41264</v>
      </c>
      <c r="I12933" s="119">
        <v>19</v>
      </c>
      <c r="J12933" s="129"/>
      <c r="K12933" s="129"/>
      <c r="L12933" s="129">
        <v>0</v>
      </c>
      <c r="M12933" s="134" t="s">
        <v>25857</v>
      </c>
    </row>
    <row r="12934" spans="1:13" hidden="1" x14ac:dyDescent="0.25">
      <c r="A12934" s="128"/>
      <c r="B12934" s="2"/>
      <c r="C12934" s="139" t="s">
        <v>29797</v>
      </c>
      <c r="D12934" s="124" t="s">
        <v>29798</v>
      </c>
      <c r="E12934" s="118" t="s">
        <v>48</v>
      </c>
      <c r="F12934" s="124" t="s">
        <v>35249</v>
      </c>
      <c r="G12934" s="118" t="s">
        <v>2</v>
      </c>
      <c r="H12934" s="137"/>
      <c r="I12934" s="119"/>
      <c r="J12934" s="129"/>
      <c r="K12934" s="129"/>
      <c r="L12934" s="129">
        <v>0</v>
      </c>
      <c r="M12934" s="134" t="s">
        <v>25858</v>
      </c>
    </row>
    <row r="12935" spans="1:13" hidden="1" x14ac:dyDescent="0.25">
      <c r="A12935" s="128"/>
      <c r="B12935" s="2"/>
      <c r="C12935" s="139" t="s">
        <v>14232</v>
      </c>
      <c r="D12935" s="124" t="s">
        <v>14233</v>
      </c>
      <c r="E12935" s="118" t="s">
        <v>48</v>
      </c>
      <c r="F12935" s="124" t="s">
        <v>35249</v>
      </c>
      <c r="G12935" s="118" t="s">
        <v>2</v>
      </c>
      <c r="H12935" s="137"/>
      <c r="I12935" s="119"/>
      <c r="J12935" s="129"/>
      <c r="K12935" s="129"/>
      <c r="L12935" s="129">
        <v>0</v>
      </c>
      <c r="M12935" s="134" t="s">
        <v>25859</v>
      </c>
    </row>
    <row r="12936" spans="1:13" hidden="1" x14ac:dyDescent="0.25">
      <c r="A12936" s="128"/>
      <c r="B12936" s="2"/>
      <c r="C12936" s="139" t="s">
        <v>14234</v>
      </c>
      <c r="D12936" s="124" t="s">
        <v>14235</v>
      </c>
      <c r="E12936" s="118" t="s">
        <v>48</v>
      </c>
      <c r="F12936" s="124" t="s">
        <v>35249</v>
      </c>
      <c r="G12936" s="118" t="s">
        <v>2</v>
      </c>
      <c r="H12936" s="137">
        <v>40505</v>
      </c>
      <c r="I12936" s="119">
        <v>32</v>
      </c>
      <c r="J12936" s="129"/>
      <c r="K12936" s="129"/>
      <c r="L12936" s="129">
        <v>0</v>
      </c>
      <c r="M12936" s="134" t="s">
        <v>25859</v>
      </c>
    </row>
    <row r="12937" spans="1:13" hidden="1" x14ac:dyDescent="0.25">
      <c r="A12937" s="128"/>
      <c r="B12937" s="2"/>
      <c r="C12937" s="139" t="s">
        <v>14236</v>
      </c>
      <c r="D12937" s="124" t="s">
        <v>14237</v>
      </c>
      <c r="E12937" s="118" t="s">
        <v>48</v>
      </c>
      <c r="F12937" s="124" t="s">
        <v>35249</v>
      </c>
      <c r="G12937" s="118" t="s">
        <v>2</v>
      </c>
      <c r="H12937" s="137">
        <v>40882</v>
      </c>
      <c r="I12937" s="119">
        <v>38.5</v>
      </c>
      <c r="J12937" s="129"/>
      <c r="K12937" s="129"/>
      <c r="L12937" s="129">
        <v>0</v>
      </c>
      <c r="M12937" s="134" t="s">
        <v>25860</v>
      </c>
    </row>
    <row r="12938" spans="1:13" hidden="1" x14ac:dyDescent="0.25">
      <c r="A12938" s="128"/>
      <c r="B12938" s="2"/>
      <c r="C12938" s="139" t="s">
        <v>14238</v>
      </c>
      <c r="D12938" s="124" t="s">
        <v>14239</v>
      </c>
      <c r="E12938" s="118" t="s">
        <v>48</v>
      </c>
      <c r="F12938" s="124" t="s">
        <v>35249</v>
      </c>
      <c r="G12938" s="118" t="s">
        <v>2</v>
      </c>
      <c r="H12938" s="137">
        <v>40697</v>
      </c>
      <c r="I12938" s="119">
        <v>8</v>
      </c>
      <c r="J12938" s="129"/>
      <c r="K12938" s="129"/>
      <c r="L12938" s="129">
        <v>0</v>
      </c>
      <c r="M12938" s="134" t="s">
        <v>25860</v>
      </c>
    </row>
    <row r="12939" spans="1:13" hidden="1" x14ac:dyDescent="0.25">
      <c r="A12939" s="128"/>
      <c r="B12939" s="2"/>
      <c r="C12939" s="139" t="s">
        <v>14240</v>
      </c>
      <c r="D12939" s="124" t="s">
        <v>14241</v>
      </c>
      <c r="E12939" s="118" t="s">
        <v>48</v>
      </c>
      <c r="F12939" s="124" t="s">
        <v>35249</v>
      </c>
      <c r="G12939" s="118" t="s">
        <v>2</v>
      </c>
      <c r="H12939" s="137">
        <v>40682</v>
      </c>
      <c r="I12939" s="119">
        <v>8</v>
      </c>
      <c r="J12939" s="129"/>
      <c r="K12939" s="129"/>
      <c r="L12939" s="129">
        <v>0</v>
      </c>
      <c r="M12939" s="134" t="s">
        <v>25860</v>
      </c>
    </row>
    <row r="12940" spans="1:13" hidden="1" x14ac:dyDescent="0.25">
      <c r="A12940" s="128"/>
      <c r="B12940" s="2"/>
      <c r="C12940" s="139" t="s">
        <v>14242</v>
      </c>
      <c r="D12940" s="124" t="s">
        <v>14243</v>
      </c>
      <c r="E12940" s="118" t="s">
        <v>48</v>
      </c>
      <c r="F12940" s="124" t="s">
        <v>35249</v>
      </c>
      <c r="G12940" s="118" t="s">
        <v>2</v>
      </c>
      <c r="H12940" s="137">
        <v>40905</v>
      </c>
      <c r="I12940" s="119">
        <v>8</v>
      </c>
      <c r="J12940" s="129"/>
      <c r="K12940" s="129"/>
      <c r="L12940" s="129">
        <v>0</v>
      </c>
      <c r="M12940" s="134" t="s">
        <v>25861</v>
      </c>
    </row>
    <row r="12941" spans="1:13" hidden="1" x14ac:dyDescent="0.25">
      <c r="A12941" s="128"/>
      <c r="B12941" s="2"/>
      <c r="C12941" s="139" t="s">
        <v>14244</v>
      </c>
      <c r="D12941" s="124" t="s">
        <v>14245</v>
      </c>
      <c r="E12941" s="118" t="s">
        <v>48</v>
      </c>
      <c r="F12941" s="124" t="s">
        <v>35249</v>
      </c>
      <c r="G12941" s="118" t="s">
        <v>2</v>
      </c>
      <c r="H12941" s="137">
        <v>40527</v>
      </c>
      <c r="I12941" s="119">
        <v>3.3</v>
      </c>
      <c r="J12941" s="129"/>
      <c r="K12941" s="129"/>
      <c r="L12941" s="129">
        <v>0</v>
      </c>
      <c r="M12941" s="134" t="s">
        <v>25862</v>
      </c>
    </row>
    <row r="12942" spans="1:13" hidden="1" x14ac:dyDescent="0.25">
      <c r="A12942" s="128"/>
      <c r="B12942" s="2"/>
      <c r="C12942" s="139" t="s">
        <v>14246</v>
      </c>
      <c r="D12942" s="124" t="s">
        <v>14247</v>
      </c>
      <c r="E12942" s="118" t="s">
        <v>48</v>
      </c>
      <c r="F12942" s="124" t="s">
        <v>35249</v>
      </c>
      <c r="G12942" s="118" t="s">
        <v>2</v>
      </c>
      <c r="H12942" s="137">
        <v>40879</v>
      </c>
      <c r="I12942" s="119">
        <v>8</v>
      </c>
      <c r="J12942" s="129"/>
      <c r="K12942" s="129"/>
      <c r="L12942" s="129">
        <v>0</v>
      </c>
      <c r="M12942" s="134" t="s">
        <v>25862</v>
      </c>
    </row>
    <row r="12943" spans="1:13" hidden="1" x14ac:dyDescent="0.25">
      <c r="A12943" s="128"/>
      <c r="B12943" s="2"/>
      <c r="C12943" s="139" t="s">
        <v>14248</v>
      </c>
      <c r="D12943" s="124" t="s">
        <v>14249</v>
      </c>
      <c r="E12943" s="118" t="s">
        <v>48</v>
      </c>
      <c r="F12943" s="124" t="s">
        <v>35249</v>
      </c>
      <c r="G12943" s="118" t="s">
        <v>2</v>
      </c>
      <c r="H12943" s="137">
        <v>40954</v>
      </c>
      <c r="I12943" s="119">
        <v>8</v>
      </c>
      <c r="J12943" s="129"/>
      <c r="K12943" s="129"/>
      <c r="L12943" s="129">
        <v>0</v>
      </c>
      <c r="M12943" s="134" t="s">
        <v>25862</v>
      </c>
    </row>
    <row r="12944" spans="1:13" hidden="1" x14ac:dyDescent="0.25">
      <c r="A12944" s="128"/>
      <c r="B12944" s="2"/>
      <c r="C12944" s="139" t="s">
        <v>14250</v>
      </c>
      <c r="D12944" s="124" t="s">
        <v>14251</v>
      </c>
      <c r="E12944" s="118" t="s">
        <v>48</v>
      </c>
      <c r="F12944" s="124" t="s">
        <v>35249</v>
      </c>
      <c r="G12944" s="118" t="s">
        <v>2</v>
      </c>
      <c r="H12944" s="137"/>
      <c r="I12944" s="119"/>
      <c r="J12944" s="129"/>
      <c r="K12944" s="129"/>
      <c r="L12944" s="129">
        <v>0</v>
      </c>
      <c r="M12944" s="134" t="s">
        <v>25862</v>
      </c>
    </row>
    <row r="12945" spans="1:13" hidden="1" x14ac:dyDescent="0.25">
      <c r="A12945" s="128"/>
      <c r="B12945" s="2"/>
      <c r="C12945" s="139" t="s">
        <v>29573</v>
      </c>
      <c r="D12945" s="124" t="s">
        <v>29574</v>
      </c>
      <c r="E12945" s="118" t="s">
        <v>48</v>
      </c>
      <c r="F12945" s="124" t="s">
        <v>35249</v>
      </c>
      <c r="G12945" s="118" t="s">
        <v>2</v>
      </c>
      <c r="H12945" s="137"/>
      <c r="I12945" s="119"/>
      <c r="J12945" s="129"/>
      <c r="K12945" s="129"/>
      <c r="L12945" s="129">
        <v>0</v>
      </c>
      <c r="M12945" s="134" t="s">
        <v>32708</v>
      </c>
    </row>
    <row r="12946" spans="1:13" hidden="1" x14ac:dyDescent="0.25">
      <c r="A12946" s="128"/>
      <c r="B12946" s="2"/>
      <c r="C12946" s="139" t="s">
        <v>14252</v>
      </c>
      <c r="D12946" s="124" t="s">
        <v>14253</v>
      </c>
      <c r="E12946" s="118" t="s">
        <v>48</v>
      </c>
      <c r="F12946" s="124" t="s">
        <v>35249</v>
      </c>
      <c r="G12946" s="118" t="s">
        <v>2</v>
      </c>
      <c r="H12946" s="137">
        <v>40893</v>
      </c>
      <c r="I12946" s="119">
        <v>23</v>
      </c>
      <c r="J12946" s="129"/>
      <c r="K12946" s="129"/>
      <c r="L12946" s="129">
        <v>0</v>
      </c>
      <c r="M12946" s="134" t="s">
        <v>32558</v>
      </c>
    </row>
    <row r="12947" spans="1:13" hidden="1" x14ac:dyDescent="0.25">
      <c r="A12947" s="128"/>
      <c r="B12947" s="2"/>
      <c r="C12947" s="139" t="s">
        <v>14254</v>
      </c>
      <c r="D12947" s="124" t="s">
        <v>14255</v>
      </c>
      <c r="E12947" s="118" t="s">
        <v>48</v>
      </c>
      <c r="F12947" s="124" t="s">
        <v>35249</v>
      </c>
      <c r="G12947" s="118" t="s">
        <v>2</v>
      </c>
      <c r="H12947" s="137">
        <v>40882</v>
      </c>
      <c r="I12947" s="119">
        <v>20</v>
      </c>
      <c r="J12947" s="129"/>
      <c r="K12947" s="129"/>
      <c r="L12947" s="129">
        <v>0</v>
      </c>
      <c r="M12947" s="134" t="s">
        <v>32938</v>
      </c>
    </row>
    <row r="12948" spans="1:13" hidden="1" x14ac:dyDescent="0.25">
      <c r="A12948" s="128"/>
      <c r="B12948" s="2"/>
      <c r="C12948" s="139" t="s">
        <v>14256</v>
      </c>
      <c r="D12948" s="124" t="s">
        <v>14257</v>
      </c>
      <c r="E12948" s="118" t="s">
        <v>48</v>
      </c>
      <c r="F12948" s="124" t="s">
        <v>35249</v>
      </c>
      <c r="G12948" s="118" t="s">
        <v>2</v>
      </c>
      <c r="H12948" s="137">
        <v>40532</v>
      </c>
      <c r="I12948" s="119">
        <v>20</v>
      </c>
      <c r="J12948" s="129"/>
      <c r="K12948" s="129"/>
      <c r="L12948" s="129">
        <v>0</v>
      </c>
      <c r="M12948" s="134" t="s">
        <v>25863</v>
      </c>
    </row>
    <row r="12949" spans="1:13" hidden="1" x14ac:dyDescent="0.25">
      <c r="A12949" s="128"/>
      <c r="B12949" s="2"/>
      <c r="C12949" s="139" t="s">
        <v>14258</v>
      </c>
      <c r="D12949" s="124" t="s">
        <v>14259</v>
      </c>
      <c r="E12949" s="118" t="s">
        <v>48</v>
      </c>
      <c r="F12949" s="124" t="s">
        <v>35249</v>
      </c>
      <c r="G12949" s="118" t="s">
        <v>2</v>
      </c>
      <c r="H12949" s="137">
        <v>40889</v>
      </c>
      <c r="I12949" s="119">
        <v>23</v>
      </c>
      <c r="J12949" s="129"/>
      <c r="K12949" s="129"/>
      <c r="L12949" s="129">
        <v>0</v>
      </c>
      <c r="M12949" s="134" t="s">
        <v>35437</v>
      </c>
    </row>
    <row r="12950" spans="1:13" hidden="1" x14ac:dyDescent="0.25">
      <c r="A12950" s="128"/>
      <c r="B12950" s="2"/>
      <c r="C12950" s="139" t="s">
        <v>14260</v>
      </c>
      <c r="D12950" s="124" t="s">
        <v>14261</v>
      </c>
      <c r="E12950" s="118" t="s">
        <v>48</v>
      </c>
      <c r="F12950" s="124" t="s">
        <v>35249</v>
      </c>
      <c r="G12950" s="118" t="s">
        <v>2</v>
      </c>
      <c r="H12950" s="137">
        <v>40954</v>
      </c>
      <c r="I12950" s="119">
        <v>23</v>
      </c>
      <c r="J12950" s="129"/>
      <c r="K12950" s="129"/>
      <c r="L12950" s="129">
        <v>0</v>
      </c>
      <c r="M12950" s="134" t="s">
        <v>25864</v>
      </c>
    </row>
    <row r="12951" spans="1:13" hidden="1" x14ac:dyDescent="0.25">
      <c r="A12951" s="128"/>
      <c r="B12951" s="2"/>
      <c r="C12951" s="139" t="s">
        <v>30275</v>
      </c>
      <c r="D12951" s="124" t="s">
        <v>30276</v>
      </c>
      <c r="E12951" s="118" t="s">
        <v>48</v>
      </c>
      <c r="F12951" s="124" t="s">
        <v>35249</v>
      </c>
      <c r="G12951" s="118" t="s">
        <v>2</v>
      </c>
      <c r="H12951" s="137"/>
      <c r="I12951" s="119"/>
      <c r="J12951" s="129"/>
      <c r="K12951" s="129"/>
      <c r="L12951" s="129">
        <v>0</v>
      </c>
      <c r="M12951" s="134" t="s">
        <v>25864</v>
      </c>
    </row>
    <row r="12952" spans="1:13" hidden="1" x14ac:dyDescent="0.25">
      <c r="A12952" s="128"/>
      <c r="B12952" s="2"/>
      <c r="C12952" s="139" t="s">
        <v>14262</v>
      </c>
      <c r="D12952" s="124" t="s">
        <v>14263</v>
      </c>
      <c r="E12952" s="118" t="s">
        <v>48</v>
      </c>
      <c r="F12952" s="124" t="s">
        <v>35249</v>
      </c>
      <c r="G12952" s="118" t="s">
        <v>2</v>
      </c>
      <c r="H12952" s="137">
        <v>40505</v>
      </c>
      <c r="I12952" s="119">
        <v>108</v>
      </c>
      <c r="J12952" s="129"/>
      <c r="K12952" s="129"/>
      <c r="L12952" s="129">
        <v>0</v>
      </c>
      <c r="M12952" s="134" t="s">
        <v>25864</v>
      </c>
    </row>
    <row r="12953" spans="1:13" hidden="1" x14ac:dyDescent="0.25">
      <c r="A12953" s="128"/>
      <c r="B12953" s="2"/>
      <c r="C12953" s="139" t="s">
        <v>14264</v>
      </c>
      <c r="D12953" s="124" t="s">
        <v>14265</v>
      </c>
      <c r="E12953" s="118" t="s">
        <v>48</v>
      </c>
      <c r="F12953" s="124" t="s">
        <v>35249</v>
      </c>
      <c r="G12953" s="118" t="s">
        <v>34659</v>
      </c>
      <c r="H12953" s="137">
        <v>41534</v>
      </c>
      <c r="I12953" s="119">
        <v>4420</v>
      </c>
      <c r="J12953" s="129"/>
      <c r="K12953" s="129"/>
      <c r="L12953" s="129">
        <v>0</v>
      </c>
      <c r="M12953" s="134" t="s">
        <v>25864</v>
      </c>
    </row>
    <row r="12954" spans="1:13" hidden="1" x14ac:dyDescent="0.25">
      <c r="A12954" s="128"/>
      <c r="B12954" s="2"/>
      <c r="C12954" s="139" t="s">
        <v>14266</v>
      </c>
      <c r="D12954" s="124" t="s">
        <v>14267</v>
      </c>
      <c r="E12954" s="118" t="s">
        <v>48</v>
      </c>
      <c r="F12954" s="124" t="s">
        <v>35249</v>
      </c>
      <c r="G12954" s="118" t="s">
        <v>34659</v>
      </c>
      <c r="H12954" s="137">
        <v>41387</v>
      </c>
      <c r="I12954" s="119">
        <v>3250</v>
      </c>
      <c r="J12954" s="129"/>
      <c r="K12954" s="129"/>
      <c r="L12954" s="129">
        <v>0</v>
      </c>
      <c r="M12954" s="134" t="s">
        <v>25864</v>
      </c>
    </row>
    <row r="12955" spans="1:13" hidden="1" x14ac:dyDescent="0.25">
      <c r="A12955" s="128"/>
      <c r="B12955" s="2"/>
      <c r="C12955" s="139" t="s">
        <v>14268</v>
      </c>
      <c r="D12955" s="124" t="s">
        <v>14269</v>
      </c>
      <c r="E12955" s="118" t="s">
        <v>48</v>
      </c>
      <c r="F12955" s="124" t="s">
        <v>35249</v>
      </c>
      <c r="G12955" s="118" t="s">
        <v>2</v>
      </c>
      <c r="H12955" s="137">
        <v>43734</v>
      </c>
      <c r="I12955" s="119">
        <v>657.13</v>
      </c>
      <c r="J12955" s="129"/>
      <c r="K12955" s="129"/>
      <c r="L12955" s="129">
        <v>0</v>
      </c>
      <c r="M12955" s="134" t="s">
        <v>25864</v>
      </c>
    </row>
    <row r="12956" spans="1:13" hidden="1" x14ac:dyDescent="0.25">
      <c r="A12956" s="128"/>
      <c r="B12956" s="2"/>
      <c r="C12956" s="139" t="s">
        <v>14270</v>
      </c>
      <c r="D12956" s="124" t="s">
        <v>14271</v>
      </c>
      <c r="E12956" s="118" t="s">
        <v>48</v>
      </c>
      <c r="F12956" s="124" t="s">
        <v>35249</v>
      </c>
      <c r="G12956" s="118" t="s">
        <v>2</v>
      </c>
      <c r="H12956" s="137">
        <v>46092</v>
      </c>
      <c r="I12956" s="119">
        <v>29</v>
      </c>
      <c r="J12956" s="129"/>
      <c r="K12956" s="129"/>
      <c r="L12956" s="129">
        <v>0</v>
      </c>
      <c r="M12956" s="134" t="s">
        <v>25864</v>
      </c>
    </row>
    <row r="12957" spans="1:13" hidden="1" x14ac:dyDescent="0.25">
      <c r="A12957" s="128"/>
      <c r="B12957" s="2"/>
      <c r="C12957" s="139" t="s">
        <v>14272</v>
      </c>
      <c r="D12957" s="124" t="s">
        <v>14273</v>
      </c>
      <c r="E12957" s="118" t="s">
        <v>48</v>
      </c>
      <c r="F12957" s="124" t="s">
        <v>35249</v>
      </c>
      <c r="G12957" s="118" t="s">
        <v>2</v>
      </c>
      <c r="H12957" s="137">
        <v>43153</v>
      </c>
      <c r="I12957" s="119">
        <v>540</v>
      </c>
      <c r="J12957" s="129"/>
      <c r="K12957" s="129"/>
      <c r="L12957" s="129">
        <v>0</v>
      </c>
      <c r="M12957" s="134" t="s">
        <v>25864</v>
      </c>
    </row>
    <row r="12958" spans="1:13" hidden="1" x14ac:dyDescent="0.25">
      <c r="A12958" s="128"/>
      <c r="B12958" s="2"/>
      <c r="C12958" s="139" t="s">
        <v>14274</v>
      </c>
      <c r="D12958" s="124" t="s">
        <v>14275</v>
      </c>
      <c r="E12958" s="118" t="s">
        <v>48</v>
      </c>
      <c r="F12958" s="124" t="s">
        <v>35249</v>
      </c>
      <c r="G12958" s="118" t="s">
        <v>2</v>
      </c>
      <c r="H12958" s="137">
        <v>44014</v>
      </c>
      <c r="I12958" s="119">
        <v>40</v>
      </c>
      <c r="J12958" s="129"/>
      <c r="K12958" s="129"/>
      <c r="L12958" s="129">
        <v>0</v>
      </c>
      <c r="M12958" s="134" t="s">
        <v>25865</v>
      </c>
    </row>
    <row r="12959" spans="1:13" hidden="1" x14ac:dyDescent="0.25">
      <c r="A12959" s="128"/>
      <c r="B12959" s="2"/>
      <c r="C12959" s="139" t="s">
        <v>32796</v>
      </c>
      <c r="D12959" s="124" t="s">
        <v>32797</v>
      </c>
      <c r="E12959" s="118" t="s">
        <v>48</v>
      </c>
      <c r="F12959" s="124" t="s">
        <v>35249</v>
      </c>
      <c r="G12959" s="118" t="s">
        <v>2</v>
      </c>
      <c r="H12959" s="137">
        <v>45806</v>
      </c>
      <c r="I12959" s="119">
        <v>18</v>
      </c>
      <c r="J12959" s="129"/>
      <c r="K12959" s="129"/>
      <c r="L12959" s="129">
        <v>0</v>
      </c>
      <c r="M12959" s="134" t="s">
        <v>25866</v>
      </c>
    </row>
    <row r="12960" spans="1:13" hidden="1" x14ac:dyDescent="0.25">
      <c r="A12960" s="128"/>
      <c r="B12960" s="2"/>
      <c r="C12960" s="139" t="s">
        <v>14276</v>
      </c>
      <c r="D12960" s="124" t="s">
        <v>14277</v>
      </c>
      <c r="E12960" s="118" t="s">
        <v>48</v>
      </c>
      <c r="F12960" s="124" t="s">
        <v>35249</v>
      </c>
      <c r="G12960" s="118" t="s">
        <v>2</v>
      </c>
      <c r="H12960" s="137">
        <v>43182</v>
      </c>
      <c r="I12960" s="119">
        <v>56.27</v>
      </c>
      <c r="J12960" s="129"/>
      <c r="K12960" s="129"/>
      <c r="L12960" s="129">
        <v>0</v>
      </c>
      <c r="M12960" s="134" t="s">
        <v>33444</v>
      </c>
    </row>
    <row r="12961" spans="1:13" hidden="1" x14ac:dyDescent="0.25">
      <c r="A12961" s="128"/>
      <c r="B12961" s="2"/>
      <c r="C12961" s="139" t="s">
        <v>32269</v>
      </c>
      <c r="D12961" s="124" t="s">
        <v>32270</v>
      </c>
      <c r="E12961" s="118" t="s">
        <v>48</v>
      </c>
      <c r="F12961" s="124" t="s">
        <v>35249</v>
      </c>
      <c r="G12961" s="118" t="s">
        <v>2</v>
      </c>
      <c r="H12961" s="137"/>
      <c r="I12961" s="119"/>
      <c r="J12961" s="129"/>
      <c r="K12961" s="129"/>
      <c r="L12961" s="129">
        <v>0</v>
      </c>
      <c r="M12961" s="134" t="s">
        <v>33441</v>
      </c>
    </row>
    <row r="12962" spans="1:13" hidden="1" x14ac:dyDescent="0.25">
      <c r="A12962" s="128"/>
      <c r="B12962" s="2"/>
      <c r="C12962" s="139" t="s">
        <v>14278</v>
      </c>
      <c r="D12962" s="124" t="s">
        <v>14279</v>
      </c>
      <c r="E12962" s="118" t="s">
        <v>48</v>
      </c>
      <c r="F12962" s="124" t="s">
        <v>35249</v>
      </c>
      <c r="G12962" s="118" t="s">
        <v>34659</v>
      </c>
      <c r="H12962" s="137">
        <v>42130</v>
      </c>
      <c r="I12962" s="119">
        <v>578</v>
      </c>
      <c r="J12962" s="129"/>
      <c r="K12962" s="129"/>
      <c r="L12962" s="129">
        <v>0</v>
      </c>
      <c r="M12962" s="134" t="s">
        <v>33605</v>
      </c>
    </row>
    <row r="12963" spans="1:13" hidden="1" x14ac:dyDescent="0.25">
      <c r="A12963" s="128"/>
      <c r="B12963" s="2"/>
      <c r="C12963" s="139" t="s">
        <v>31145</v>
      </c>
      <c r="D12963" s="124" t="s">
        <v>31146</v>
      </c>
      <c r="E12963" s="118" t="s">
        <v>48</v>
      </c>
      <c r="F12963" s="124" t="s">
        <v>35249</v>
      </c>
      <c r="G12963" s="118" t="s">
        <v>34659</v>
      </c>
      <c r="H12963" s="137"/>
      <c r="I12963" s="119"/>
      <c r="J12963" s="129"/>
      <c r="K12963" s="129"/>
      <c r="L12963" s="129">
        <v>0</v>
      </c>
      <c r="M12963" s="134" t="s">
        <v>25867</v>
      </c>
    </row>
    <row r="12964" spans="1:13" hidden="1" x14ac:dyDescent="0.25">
      <c r="A12964" s="128"/>
      <c r="B12964" s="2"/>
      <c r="C12964" s="139" t="s">
        <v>14280</v>
      </c>
      <c r="D12964" s="124" t="s">
        <v>14281</v>
      </c>
      <c r="E12964" s="118" t="s">
        <v>48</v>
      </c>
      <c r="F12964" s="124" t="s">
        <v>35249</v>
      </c>
      <c r="G12964" s="118" t="s">
        <v>2</v>
      </c>
      <c r="H12964" s="137">
        <v>42801</v>
      </c>
      <c r="I12964" s="119">
        <v>51</v>
      </c>
      <c r="J12964" s="129"/>
      <c r="K12964" s="129"/>
      <c r="L12964" s="129">
        <v>0</v>
      </c>
      <c r="M12964" s="134" t="s">
        <v>34404</v>
      </c>
    </row>
    <row r="12965" spans="1:13" hidden="1" x14ac:dyDescent="0.25">
      <c r="A12965" s="128"/>
      <c r="B12965" s="2"/>
      <c r="C12965" s="139" t="s">
        <v>14282</v>
      </c>
      <c r="D12965" s="124" t="s">
        <v>14283</v>
      </c>
      <c r="E12965" s="118" t="s">
        <v>48</v>
      </c>
      <c r="F12965" s="124" t="s">
        <v>35249</v>
      </c>
      <c r="G12965" s="118" t="s">
        <v>34659</v>
      </c>
      <c r="H12965" s="137">
        <v>46042</v>
      </c>
      <c r="I12965" s="119">
        <v>156.16999999999999</v>
      </c>
      <c r="J12965" s="129"/>
      <c r="K12965" s="129"/>
      <c r="L12965" s="129">
        <v>0</v>
      </c>
      <c r="M12965" s="134" t="s">
        <v>25868</v>
      </c>
    </row>
    <row r="12966" spans="1:13" hidden="1" x14ac:dyDescent="0.25">
      <c r="A12966" s="128"/>
      <c r="B12966" s="2"/>
      <c r="C12966" s="139" t="s">
        <v>14284</v>
      </c>
      <c r="D12966" s="124" t="s">
        <v>14285</v>
      </c>
      <c r="E12966" s="118" t="s">
        <v>48</v>
      </c>
      <c r="F12966" s="124" t="s">
        <v>35249</v>
      </c>
      <c r="G12966" s="118" t="s">
        <v>34659</v>
      </c>
      <c r="H12966" s="137">
        <v>44729</v>
      </c>
      <c r="I12966" s="119">
        <v>200.55</v>
      </c>
      <c r="J12966" s="129"/>
      <c r="K12966" s="129"/>
      <c r="L12966" s="129">
        <v>0</v>
      </c>
      <c r="M12966" s="134" t="s">
        <v>25869</v>
      </c>
    </row>
    <row r="12967" spans="1:13" hidden="1" x14ac:dyDescent="0.25">
      <c r="A12967" s="128"/>
      <c r="B12967" s="2"/>
      <c r="C12967" s="139" t="s">
        <v>14286</v>
      </c>
      <c r="D12967" s="124" t="s">
        <v>14287</v>
      </c>
      <c r="E12967" s="118" t="s">
        <v>48</v>
      </c>
      <c r="F12967" s="124" t="s">
        <v>35249</v>
      </c>
      <c r="G12967" s="118" t="s">
        <v>2</v>
      </c>
      <c r="H12967" s="137">
        <v>44624</v>
      </c>
      <c r="I12967" s="119">
        <v>144.41999999999999</v>
      </c>
      <c r="J12967" s="129"/>
      <c r="K12967" s="129"/>
      <c r="L12967" s="129">
        <v>0</v>
      </c>
      <c r="M12967" s="134" t="s">
        <v>25870</v>
      </c>
    </row>
    <row r="12968" spans="1:13" hidden="1" x14ac:dyDescent="0.25">
      <c r="A12968" s="128"/>
      <c r="B12968" s="2"/>
      <c r="C12968" s="139" t="s">
        <v>14288</v>
      </c>
      <c r="D12968" s="124" t="s">
        <v>14289</v>
      </c>
      <c r="E12968" s="118" t="s">
        <v>48</v>
      </c>
      <c r="F12968" s="124" t="s">
        <v>35249</v>
      </c>
      <c r="G12968" s="118" t="s">
        <v>34659</v>
      </c>
      <c r="H12968" s="137">
        <v>41828</v>
      </c>
      <c r="I12968" s="119">
        <v>79.83</v>
      </c>
      <c r="J12968" s="129"/>
      <c r="K12968" s="129"/>
      <c r="L12968" s="129">
        <v>0</v>
      </c>
      <c r="M12968" s="134" t="s">
        <v>25871</v>
      </c>
    </row>
    <row r="12969" spans="1:13" hidden="1" x14ac:dyDescent="0.25">
      <c r="A12969" s="128"/>
      <c r="B12969" s="2"/>
      <c r="C12969" s="139" t="s">
        <v>35430</v>
      </c>
      <c r="D12969" s="124" t="s">
        <v>35431</v>
      </c>
      <c r="E12969" s="118" t="s">
        <v>48</v>
      </c>
      <c r="F12969" s="124" t="s">
        <v>35249</v>
      </c>
      <c r="G12969" s="118" t="s">
        <v>2</v>
      </c>
      <c r="H12969" s="137"/>
      <c r="I12969" s="119"/>
      <c r="J12969" s="129"/>
      <c r="K12969" s="129"/>
      <c r="L12969" s="129">
        <v>0</v>
      </c>
      <c r="M12969" s="134" t="s">
        <v>25872</v>
      </c>
    </row>
    <row r="12970" spans="1:13" hidden="1" x14ac:dyDescent="0.25">
      <c r="A12970" s="128"/>
      <c r="B12970" s="2"/>
      <c r="C12970" s="139" t="s">
        <v>14290</v>
      </c>
      <c r="D12970" s="124" t="s">
        <v>14291</v>
      </c>
      <c r="E12970" s="118" t="s">
        <v>48</v>
      </c>
      <c r="F12970" s="124" t="s">
        <v>35249</v>
      </c>
      <c r="G12970" s="118" t="s">
        <v>34659</v>
      </c>
      <c r="H12970" s="137">
        <v>42383</v>
      </c>
      <c r="I12970" s="119">
        <v>236.69</v>
      </c>
      <c r="J12970" s="129"/>
      <c r="K12970" s="129"/>
      <c r="L12970" s="129">
        <v>0</v>
      </c>
      <c r="M12970" s="134" t="s">
        <v>25873</v>
      </c>
    </row>
    <row r="12971" spans="1:13" hidden="1" x14ac:dyDescent="0.25">
      <c r="A12971" s="128"/>
      <c r="B12971" s="2"/>
      <c r="C12971" s="139" t="s">
        <v>14292</v>
      </c>
      <c r="D12971" s="124" t="s">
        <v>14293</v>
      </c>
      <c r="E12971" s="118" t="s">
        <v>48</v>
      </c>
      <c r="F12971" s="124" t="s">
        <v>35249</v>
      </c>
      <c r="G12971" s="118" t="s">
        <v>34659</v>
      </c>
      <c r="H12971" s="137">
        <v>42209</v>
      </c>
      <c r="I12971" s="119">
        <v>380.62</v>
      </c>
      <c r="J12971" s="129"/>
      <c r="K12971" s="129"/>
      <c r="L12971" s="129">
        <v>0</v>
      </c>
      <c r="M12971" s="134" t="s">
        <v>25874</v>
      </c>
    </row>
    <row r="12972" spans="1:13" hidden="1" x14ac:dyDescent="0.25">
      <c r="A12972" s="128"/>
      <c r="B12972" s="2"/>
      <c r="C12972" s="139" t="s">
        <v>14294</v>
      </c>
      <c r="D12972" s="124" t="s">
        <v>14295</v>
      </c>
      <c r="E12972" s="118" t="s">
        <v>48</v>
      </c>
      <c r="F12972" s="124" t="s">
        <v>35249</v>
      </c>
      <c r="G12972" s="118" t="s">
        <v>34659</v>
      </c>
      <c r="H12972" s="137">
        <v>42555</v>
      </c>
      <c r="I12972" s="119">
        <v>106.91</v>
      </c>
      <c r="J12972" s="129"/>
      <c r="K12972" s="129"/>
      <c r="L12972" s="129">
        <v>0</v>
      </c>
      <c r="M12972" s="134" t="s">
        <v>34406</v>
      </c>
    </row>
    <row r="12973" spans="1:13" hidden="1" x14ac:dyDescent="0.25">
      <c r="A12973" s="128"/>
      <c r="B12973" s="2"/>
      <c r="C12973" s="139" t="s">
        <v>14296</v>
      </c>
      <c r="D12973" s="124" t="s">
        <v>14297</v>
      </c>
      <c r="E12973" s="118" t="s">
        <v>48</v>
      </c>
      <c r="F12973" s="124" t="s">
        <v>35249</v>
      </c>
      <c r="G12973" s="118" t="s">
        <v>34659</v>
      </c>
      <c r="H12973" s="137">
        <v>41731</v>
      </c>
      <c r="I12973" s="119">
        <v>129.78</v>
      </c>
      <c r="J12973" s="129"/>
      <c r="K12973" s="129"/>
      <c r="L12973" s="129">
        <v>0</v>
      </c>
      <c r="M12973" s="134" t="s">
        <v>25875</v>
      </c>
    </row>
    <row r="12974" spans="1:13" hidden="1" x14ac:dyDescent="0.25">
      <c r="A12974" s="128"/>
      <c r="B12974" s="2"/>
      <c r="C12974" s="139" t="s">
        <v>28851</v>
      </c>
      <c r="D12974" s="124" t="s">
        <v>28852</v>
      </c>
      <c r="E12974" s="118" t="s">
        <v>48</v>
      </c>
      <c r="F12974" s="124" t="s">
        <v>35249</v>
      </c>
      <c r="G12974" s="118" t="s">
        <v>34659</v>
      </c>
      <c r="H12974" s="137"/>
      <c r="I12974" s="119"/>
      <c r="J12974" s="129"/>
      <c r="K12974" s="129"/>
      <c r="L12974" s="129">
        <v>0</v>
      </c>
      <c r="M12974" s="134" t="s">
        <v>25876</v>
      </c>
    </row>
    <row r="12975" spans="1:13" hidden="1" x14ac:dyDescent="0.25">
      <c r="A12975" s="128"/>
      <c r="B12975" s="2"/>
      <c r="C12975" s="139" t="s">
        <v>14298</v>
      </c>
      <c r="D12975" s="124" t="s">
        <v>14299</v>
      </c>
      <c r="E12975" s="118" t="s">
        <v>48</v>
      </c>
      <c r="F12975" s="124" t="s">
        <v>35249</v>
      </c>
      <c r="G12975" s="118" t="s">
        <v>34659</v>
      </c>
      <c r="H12975" s="137">
        <v>41337</v>
      </c>
      <c r="I12975" s="119">
        <v>691.6</v>
      </c>
      <c r="J12975" s="129"/>
      <c r="K12975" s="129"/>
      <c r="L12975" s="129">
        <v>0</v>
      </c>
      <c r="M12975" s="134" t="s">
        <v>25877</v>
      </c>
    </row>
    <row r="12976" spans="1:13" hidden="1" x14ac:dyDescent="0.25">
      <c r="A12976" s="128"/>
      <c r="B12976" s="2"/>
      <c r="C12976" s="139" t="s">
        <v>14300</v>
      </c>
      <c r="D12976" s="124" t="s">
        <v>14301</v>
      </c>
      <c r="E12976" s="118" t="s">
        <v>48</v>
      </c>
      <c r="F12976" s="124" t="s">
        <v>35249</v>
      </c>
      <c r="G12976" s="118" t="s">
        <v>34659</v>
      </c>
      <c r="H12976" s="137">
        <v>41534</v>
      </c>
      <c r="I12976" s="119">
        <v>562</v>
      </c>
      <c r="J12976" s="129"/>
      <c r="K12976" s="129"/>
      <c r="L12976" s="129">
        <v>0</v>
      </c>
      <c r="M12976" s="134" t="s">
        <v>25878</v>
      </c>
    </row>
    <row r="12977" spans="1:13" hidden="1" x14ac:dyDescent="0.25">
      <c r="A12977" s="128"/>
      <c r="B12977" s="2"/>
      <c r="C12977" s="139" t="s">
        <v>14302</v>
      </c>
      <c r="D12977" s="124" t="s">
        <v>14303</v>
      </c>
      <c r="E12977" s="118" t="s">
        <v>48</v>
      </c>
      <c r="F12977" s="124" t="s">
        <v>35249</v>
      </c>
      <c r="G12977" s="118" t="s">
        <v>34659</v>
      </c>
      <c r="H12977" s="137">
        <v>41788</v>
      </c>
      <c r="I12977" s="119">
        <v>660</v>
      </c>
      <c r="J12977" s="129"/>
      <c r="K12977" s="129"/>
      <c r="L12977" s="129">
        <v>0</v>
      </c>
      <c r="M12977" s="134" t="s">
        <v>33529</v>
      </c>
    </row>
    <row r="12978" spans="1:13" hidden="1" x14ac:dyDescent="0.25">
      <c r="A12978" s="128"/>
      <c r="B12978" s="2"/>
      <c r="C12978" s="139" t="s">
        <v>14304</v>
      </c>
      <c r="D12978" s="124" t="s">
        <v>14305</v>
      </c>
      <c r="E12978" s="118" t="s">
        <v>48</v>
      </c>
      <c r="F12978" s="124" t="s">
        <v>35249</v>
      </c>
      <c r="G12978" s="118" t="s">
        <v>34659</v>
      </c>
      <c r="H12978" s="137">
        <v>41758</v>
      </c>
      <c r="I12978" s="119">
        <v>797.3</v>
      </c>
      <c r="J12978" s="129"/>
      <c r="K12978" s="129"/>
      <c r="L12978" s="129">
        <v>0</v>
      </c>
      <c r="M12978" s="134" t="s">
        <v>25879</v>
      </c>
    </row>
    <row r="12979" spans="1:13" hidden="1" x14ac:dyDescent="0.25">
      <c r="A12979" s="128"/>
      <c r="B12979" s="2"/>
      <c r="C12979" s="139" t="s">
        <v>14306</v>
      </c>
      <c r="D12979" s="124" t="s">
        <v>14307</v>
      </c>
      <c r="E12979" s="118" t="s">
        <v>48</v>
      </c>
      <c r="F12979" s="124" t="s">
        <v>35249</v>
      </c>
      <c r="G12979" s="118" t="s">
        <v>34659</v>
      </c>
      <c r="H12979" s="137">
        <v>42506</v>
      </c>
      <c r="I12979" s="119">
        <v>23.47</v>
      </c>
      <c r="J12979" s="129"/>
      <c r="K12979" s="129"/>
      <c r="L12979" s="129">
        <v>0</v>
      </c>
      <c r="M12979" s="134" t="s">
        <v>32389</v>
      </c>
    </row>
    <row r="12980" spans="1:13" hidden="1" x14ac:dyDescent="0.25">
      <c r="A12980" s="128"/>
      <c r="B12980" s="2"/>
      <c r="C12980" s="139" t="s">
        <v>14308</v>
      </c>
      <c r="D12980" s="124" t="s">
        <v>14309</v>
      </c>
      <c r="E12980" s="118" t="s">
        <v>48</v>
      </c>
      <c r="F12980" s="124" t="s">
        <v>35249</v>
      </c>
      <c r="G12980" s="118" t="s">
        <v>34659</v>
      </c>
      <c r="H12980" s="137">
        <v>41505</v>
      </c>
      <c r="I12980" s="119">
        <v>54.1</v>
      </c>
      <c r="J12980" s="129"/>
      <c r="K12980" s="129"/>
      <c r="L12980" s="129">
        <v>0</v>
      </c>
      <c r="M12980" s="134" t="s">
        <v>33088</v>
      </c>
    </row>
    <row r="12981" spans="1:13" hidden="1" x14ac:dyDescent="0.25">
      <c r="A12981" s="128"/>
      <c r="B12981" s="2"/>
      <c r="C12981" s="139" t="s">
        <v>14310</v>
      </c>
      <c r="D12981" s="124" t="s">
        <v>14311</v>
      </c>
      <c r="E12981" s="118" t="s">
        <v>48</v>
      </c>
      <c r="F12981" s="124" t="s">
        <v>35249</v>
      </c>
      <c r="G12981" s="118" t="s">
        <v>34659</v>
      </c>
      <c r="H12981" s="137">
        <v>42278</v>
      </c>
      <c r="I12981" s="119">
        <v>45.6</v>
      </c>
      <c r="J12981" s="129"/>
      <c r="K12981" s="129"/>
      <c r="L12981" s="129">
        <v>0</v>
      </c>
      <c r="M12981" s="134" t="s">
        <v>34409</v>
      </c>
    </row>
    <row r="12982" spans="1:13" hidden="1" x14ac:dyDescent="0.25">
      <c r="A12982" s="128"/>
      <c r="B12982" s="2"/>
      <c r="C12982" s="139" t="s">
        <v>14312</v>
      </c>
      <c r="D12982" s="124" t="s">
        <v>14313</v>
      </c>
      <c r="E12982" s="118" t="s">
        <v>48</v>
      </c>
      <c r="F12982" s="124" t="s">
        <v>35249</v>
      </c>
      <c r="G12982" s="118" t="s">
        <v>34659</v>
      </c>
      <c r="H12982" s="137">
        <v>46093</v>
      </c>
      <c r="I12982" s="119">
        <v>197.35</v>
      </c>
      <c r="J12982" s="129"/>
      <c r="K12982" s="129"/>
      <c r="L12982" s="129">
        <v>0</v>
      </c>
      <c r="M12982" s="134" t="s">
        <v>25880</v>
      </c>
    </row>
    <row r="12983" spans="1:13" hidden="1" x14ac:dyDescent="0.25">
      <c r="A12983" s="128"/>
      <c r="B12983" s="2"/>
      <c r="C12983" s="139" t="s">
        <v>14314</v>
      </c>
      <c r="D12983" s="124" t="s">
        <v>14315</v>
      </c>
      <c r="E12983" s="118" t="s">
        <v>48</v>
      </c>
      <c r="F12983" s="124" t="s">
        <v>35249</v>
      </c>
      <c r="G12983" s="118" t="s">
        <v>34659</v>
      </c>
      <c r="H12983" s="137">
        <v>42782</v>
      </c>
      <c r="I12983" s="119">
        <v>79.91</v>
      </c>
      <c r="J12983" s="129"/>
      <c r="K12983" s="129"/>
      <c r="L12983" s="129">
        <v>0</v>
      </c>
      <c r="M12983" s="134" t="s">
        <v>25881</v>
      </c>
    </row>
    <row r="12984" spans="1:13" hidden="1" x14ac:dyDescent="0.25">
      <c r="A12984" s="128"/>
      <c r="B12984" s="2"/>
      <c r="C12984" s="139" t="s">
        <v>14316</v>
      </c>
      <c r="D12984" s="124" t="s">
        <v>14317</v>
      </c>
      <c r="E12984" s="118" t="s">
        <v>48</v>
      </c>
      <c r="F12984" s="124" t="s">
        <v>35249</v>
      </c>
      <c r="G12984" s="118" t="s">
        <v>34659</v>
      </c>
      <c r="H12984" s="137">
        <v>41802</v>
      </c>
      <c r="I12984" s="119">
        <v>191.4</v>
      </c>
      <c r="J12984" s="129"/>
      <c r="K12984" s="129"/>
      <c r="L12984" s="129">
        <v>0</v>
      </c>
      <c r="M12984" s="134" t="s">
        <v>32504</v>
      </c>
    </row>
    <row r="12985" spans="1:13" hidden="1" x14ac:dyDescent="0.25">
      <c r="A12985" s="128"/>
      <c r="B12985" s="2"/>
      <c r="C12985" s="139" t="s">
        <v>14318</v>
      </c>
      <c r="D12985" s="124" t="s">
        <v>14319</v>
      </c>
      <c r="E12985" s="118" t="s">
        <v>48</v>
      </c>
      <c r="F12985" s="124" t="s">
        <v>35249</v>
      </c>
      <c r="G12985" s="118" t="s">
        <v>34659</v>
      </c>
      <c r="H12985" s="137">
        <v>41731</v>
      </c>
      <c r="I12985" s="119">
        <v>209.3</v>
      </c>
      <c r="J12985" s="129"/>
      <c r="K12985" s="129"/>
      <c r="L12985" s="129">
        <v>0</v>
      </c>
      <c r="M12985" s="134" t="s">
        <v>25882</v>
      </c>
    </row>
    <row r="12986" spans="1:13" hidden="1" x14ac:dyDescent="0.25">
      <c r="A12986" s="128"/>
      <c r="B12986" s="2"/>
      <c r="C12986" s="139" t="s">
        <v>14320</v>
      </c>
      <c r="D12986" s="124" t="s">
        <v>14321</v>
      </c>
      <c r="E12986" s="118" t="s">
        <v>48</v>
      </c>
      <c r="F12986" s="124" t="s">
        <v>35249</v>
      </c>
      <c r="G12986" s="118" t="s">
        <v>34659</v>
      </c>
      <c r="H12986" s="137">
        <v>41337</v>
      </c>
      <c r="I12986" s="119">
        <v>308</v>
      </c>
      <c r="J12986" s="129"/>
      <c r="K12986" s="129"/>
      <c r="L12986" s="129">
        <v>0</v>
      </c>
      <c r="M12986" s="134" t="s">
        <v>25883</v>
      </c>
    </row>
    <row r="12987" spans="1:13" hidden="1" x14ac:dyDescent="0.25">
      <c r="A12987" s="128"/>
      <c r="B12987" s="2"/>
      <c r="C12987" s="139" t="s">
        <v>14322</v>
      </c>
      <c r="D12987" s="124" t="s">
        <v>14323</v>
      </c>
      <c r="E12987" s="118" t="s">
        <v>48</v>
      </c>
      <c r="F12987" s="124" t="s">
        <v>35249</v>
      </c>
      <c r="G12987" s="118" t="s">
        <v>34659</v>
      </c>
      <c r="H12987" s="137">
        <v>41683</v>
      </c>
      <c r="I12987" s="119">
        <v>212.5</v>
      </c>
      <c r="J12987" s="129"/>
      <c r="K12987" s="129"/>
      <c r="L12987" s="129">
        <v>0</v>
      </c>
      <c r="M12987" s="134" t="s">
        <v>33241</v>
      </c>
    </row>
    <row r="12988" spans="1:13" hidden="1" x14ac:dyDescent="0.25">
      <c r="A12988" s="128"/>
      <c r="B12988" s="2"/>
      <c r="C12988" s="139" t="s">
        <v>14324</v>
      </c>
      <c r="D12988" s="124" t="s">
        <v>14325</v>
      </c>
      <c r="E12988" s="118" t="s">
        <v>48</v>
      </c>
      <c r="F12988" s="124" t="s">
        <v>35249</v>
      </c>
      <c r="G12988" s="118" t="s">
        <v>34659</v>
      </c>
      <c r="H12988" s="137">
        <v>41534</v>
      </c>
      <c r="I12988" s="119">
        <v>640</v>
      </c>
      <c r="J12988" s="129"/>
      <c r="K12988" s="129"/>
      <c r="L12988" s="129">
        <v>0</v>
      </c>
      <c r="M12988" s="134" t="s">
        <v>34776</v>
      </c>
    </row>
    <row r="12989" spans="1:13" hidden="1" x14ac:dyDescent="0.25">
      <c r="A12989" s="128"/>
      <c r="B12989" s="2"/>
      <c r="C12989" s="139" t="s">
        <v>14326</v>
      </c>
      <c r="D12989" s="124" t="s">
        <v>14327</v>
      </c>
      <c r="E12989" s="118" t="s">
        <v>48</v>
      </c>
      <c r="F12989" s="124" t="s">
        <v>35249</v>
      </c>
      <c r="G12989" s="118" t="s">
        <v>34659</v>
      </c>
      <c r="H12989" s="137">
        <v>41337</v>
      </c>
      <c r="I12989" s="119">
        <v>907.9</v>
      </c>
      <c r="J12989" s="129"/>
      <c r="K12989" s="129"/>
      <c r="L12989" s="129">
        <v>0</v>
      </c>
      <c r="M12989" s="134" t="s">
        <v>25884</v>
      </c>
    </row>
    <row r="12990" spans="1:13" hidden="1" x14ac:dyDescent="0.25">
      <c r="A12990" s="128"/>
      <c r="B12990" s="2"/>
      <c r="C12990" s="139" t="s">
        <v>14328</v>
      </c>
      <c r="D12990" s="124" t="s">
        <v>14329</v>
      </c>
      <c r="E12990" s="118" t="s">
        <v>48</v>
      </c>
      <c r="F12990" s="124" t="s">
        <v>35249</v>
      </c>
      <c r="G12990" s="118" t="s">
        <v>34659</v>
      </c>
      <c r="H12990" s="137">
        <v>41534</v>
      </c>
      <c r="I12990" s="119">
        <v>890</v>
      </c>
      <c r="J12990" s="129"/>
      <c r="K12990" s="129"/>
      <c r="L12990" s="129">
        <v>0</v>
      </c>
      <c r="M12990" s="134" t="s">
        <v>33114</v>
      </c>
    </row>
    <row r="12991" spans="1:13" hidden="1" x14ac:dyDescent="0.25">
      <c r="A12991" s="128"/>
      <c r="B12991" s="2"/>
      <c r="C12991" s="139" t="s">
        <v>14330</v>
      </c>
      <c r="D12991" s="124" t="s">
        <v>14331</v>
      </c>
      <c r="E12991" s="118" t="s">
        <v>48</v>
      </c>
      <c r="F12991" s="124" t="s">
        <v>35249</v>
      </c>
      <c r="G12991" s="118" t="s">
        <v>34659</v>
      </c>
      <c r="H12991" s="137">
        <v>41788</v>
      </c>
      <c r="I12991" s="119">
        <v>980</v>
      </c>
      <c r="J12991" s="129"/>
      <c r="K12991" s="129"/>
      <c r="L12991" s="129">
        <v>0</v>
      </c>
      <c r="M12991" s="134" t="s">
        <v>25885</v>
      </c>
    </row>
    <row r="12992" spans="1:13" hidden="1" x14ac:dyDescent="0.25">
      <c r="A12992" s="128"/>
      <c r="B12992" s="2"/>
      <c r="C12992" s="139" t="s">
        <v>14332</v>
      </c>
      <c r="D12992" s="124" t="s">
        <v>14333</v>
      </c>
      <c r="E12992" s="118" t="s">
        <v>48</v>
      </c>
      <c r="F12992" s="124" t="s">
        <v>35249</v>
      </c>
      <c r="G12992" s="118" t="s">
        <v>34659</v>
      </c>
      <c r="H12992" s="137">
        <v>41527</v>
      </c>
      <c r="I12992" s="119">
        <v>529</v>
      </c>
      <c r="J12992" s="129"/>
      <c r="K12992" s="129"/>
      <c r="L12992" s="129">
        <v>0</v>
      </c>
      <c r="M12992" s="134" t="s">
        <v>25886</v>
      </c>
    </row>
    <row r="12993" spans="1:13" hidden="1" x14ac:dyDescent="0.25">
      <c r="A12993" s="128"/>
      <c r="B12993" s="2"/>
      <c r="C12993" s="139" t="s">
        <v>28011</v>
      </c>
      <c r="D12993" s="124" t="s">
        <v>28012</v>
      </c>
      <c r="E12993" s="118" t="s">
        <v>48</v>
      </c>
      <c r="F12993" s="124" t="s">
        <v>35249</v>
      </c>
      <c r="G12993" s="118" t="s">
        <v>34659</v>
      </c>
      <c r="H12993" s="137"/>
      <c r="I12993" s="119"/>
      <c r="J12993" s="129"/>
      <c r="K12993" s="129"/>
      <c r="L12993" s="129">
        <v>0</v>
      </c>
      <c r="M12993" s="134" t="s">
        <v>25887</v>
      </c>
    </row>
    <row r="12994" spans="1:13" hidden="1" x14ac:dyDescent="0.25">
      <c r="A12994" s="128"/>
      <c r="B12994" s="2"/>
      <c r="C12994" s="139" t="s">
        <v>14334</v>
      </c>
      <c r="D12994" s="124" t="s">
        <v>14335</v>
      </c>
      <c r="E12994" s="118" t="s">
        <v>48</v>
      </c>
      <c r="F12994" s="124" t="s">
        <v>35249</v>
      </c>
      <c r="G12994" s="118" t="s">
        <v>34659</v>
      </c>
      <c r="H12994" s="137">
        <v>41758</v>
      </c>
      <c r="I12994" s="119">
        <v>1122.5999999999999</v>
      </c>
      <c r="J12994" s="129"/>
      <c r="K12994" s="129"/>
      <c r="L12994" s="129">
        <v>0</v>
      </c>
      <c r="M12994" s="134" t="s">
        <v>25888</v>
      </c>
    </row>
    <row r="12995" spans="1:13" hidden="1" x14ac:dyDescent="0.25">
      <c r="A12995" s="128"/>
      <c r="B12995" s="2"/>
      <c r="C12995" s="139" t="s">
        <v>14336</v>
      </c>
      <c r="D12995" s="124" t="s">
        <v>14337</v>
      </c>
      <c r="E12995" s="118" t="s">
        <v>48</v>
      </c>
      <c r="F12995" s="124" t="s">
        <v>35249</v>
      </c>
      <c r="G12995" s="118" t="s">
        <v>34659</v>
      </c>
      <c r="H12995" s="137">
        <v>41562</v>
      </c>
      <c r="I12995" s="119">
        <v>514.79999999999995</v>
      </c>
      <c r="J12995" s="129"/>
      <c r="K12995" s="129"/>
      <c r="L12995" s="129">
        <v>0</v>
      </c>
      <c r="M12995" s="134" t="s">
        <v>25889</v>
      </c>
    </row>
    <row r="12996" spans="1:13" hidden="1" x14ac:dyDescent="0.25">
      <c r="A12996" s="128"/>
      <c r="B12996" s="2"/>
      <c r="C12996" s="139" t="s">
        <v>14338</v>
      </c>
      <c r="D12996" s="124" t="s">
        <v>14339</v>
      </c>
      <c r="E12996" s="118" t="s">
        <v>48</v>
      </c>
      <c r="F12996" s="124" t="s">
        <v>35249</v>
      </c>
      <c r="G12996" s="118" t="s">
        <v>2</v>
      </c>
      <c r="H12996" s="137">
        <v>43411</v>
      </c>
      <c r="I12996" s="119">
        <v>128</v>
      </c>
      <c r="J12996" s="129"/>
      <c r="K12996" s="129"/>
      <c r="L12996" s="129">
        <v>0</v>
      </c>
      <c r="M12996" s="134" t="s">
        <v>25889</v>
      </c>
    </row>
    <row r="12997" spans="1:13" hidden="1" x14ac:dyDescent="0.25">
      <c r="A12997" s="128"/>
      <c r="B12997" s="2"/>
      <c r="C12997" s="139" t="s">
        <v>14340</v>
      </c>
      <c r="D12997" s="124" t="s">
        <v>14341</v>
      </c>
      <c r="E12997" s="118" t="s">
        <v>48</v>
      </c>
      <c r="F12997" s="124" t="s">
        <v>35249</v>
      </c>
      <c r="G12997" s="118" t="s">
        <v>2</v>
      </c>
      <c r="H12997" s="137">
        <v>45826</v>
      </c>
      <c r="I12997" s="119">
        <v>161</v>
      </c>
      <c r="J12997" s="129"/>
      <c r="K12997" s="129"/>
      <c r="L12997" s="129">
        <v>0</v>
      </c>
      <c r="M12997" s="134" t="s">
        <v>25889</v>
      </c>
    </row>
    <row r="12998" spans="1:13" hidden="1" x14ac:dyDescent="0.25">
      <c r="A12998" s="128"/>
      <c r="B12998" s="2"/>
      <c r="C12998" s="139" t="s">
        <v>14342</v>
      </c>
      <c r="D12998" s="124" t="s">
        <v>14343</v>
      </c>
      <c r="E12998" s="118" t="s">
        <v>48</v>
      </c>
      <c r="F12998" s="124" t="s">
        <v>35249</v>
      </c>
      <c r="G12998" s="118" t="s">
        <v>2</v>
      </c>
      <c r="H12998" s="137">
        <v>44627</v>
      </c>
      <c r="I12998" s="119">
        <v>2025.4</v>
      </c>
      <c r="J12998" s="129"/>
      <c r="K12998" s="129"/>
      <c r="L12998" s="129">
        <v>0</v>
      </c>
      <c r="M12998" s="134" t="s">
        <v>25889</v>
      </c>
    </row>
    <row r="12999" spans="1:13" hidden="1" x14ac:dyDescent="0.25">
      <c r="A12999" s="128"/>
      <c r="B12999" s="2"/>
      <c r="C12999" s="139" t="s">
        <v>29533</v>
      </c>
      <c r="D12999" s="124" t="s">
        <v>29534</v>
      </c>
      <c r="E12999" s="118" t="s">
        <v>48</v>
      </c>
      <c r="F12999" s="124" t="s">
        <v>35249</v>
      </c>
      <c r="G12999" s="118" t="s">
        <v>34659</v>
      </c>
      <c r="H12999" s="137"/>
      <c r="I12999" s="119"/>
      <c r="J12999" s="129"/>
      <c r="K12999" s="129"/>
      <c r="L12999" s="129">
        <v>0</v>
      </c>
      <c r="M12999" s="134" t="s">
        <v>25889</v>
      </c>
    </row>
    <row r="13000" spans="1:13" hidden="1" x14ac:dyDescent="0.25">
      <c r="A13000" s="128"/>
      <c r="B13000" s="2"/>
      <c r="C13000" s="139" t="s">
        <v>27801</v>
      </c>
      <c r="D13000" s="124" t="s">
        <v>27802</v>
      </c>
      <c r="E13000" s="118" t="s">
        <v>48</v>
      </c>
      <c r="F13000" s="124" t="s">
        <v>35249</v>
      </c>
      <c r="G13000" s="118" t="s">
        <v>34659</v>
      </c>
      <c r="H13000" s="137"/>
      <c r="I13000" s="119"/>
      <c r="J13000" s="129"/>
      <c r="K13000" s="129"/>
      <c r="L13000" s="129">
        <v>0</v>
      </c>
      <c r="M13000" s="134" t="s">
        <v>25889</v>
      </c>
    </row>
    <row r="13001" spans="1:13" hidden="1" x14ac:dyDescent="0.25">
      <c r="A13001" s="128"/>
      <c r="B13001" s="2"/>
      <c r="C13001" s="139" t="s">
        <v>29088</v>
      </c>
      <c r="D13001" s="124" t="s">
        <v>29089</v>
      </c>
      <c r="E13001" s="118" t="s">
        <v>48</v>
      </c>
      <c r="F13001" s="124" t="s">
        <v>35249</v>
      </c>
      <c r="G13001" s="118" t="s">
        <v>34659</v>
      </c>
      <c r="H13001" s="137"/>
      <c r="I13001" s="119"/>
      <c r="J13001" s="129"/>
      <c r="K13001" s="129"/>
      <c r="L13001" s="129">
        <v>0</v>
      </c>
      <c r="M13001" s="134" t="s">
        <v>25890</v>
      </c>
    </row>
    <row r="13002" spans="1:13" hidden="1" x14ac:dyDescent="0.25">
      <c r="A13002" s="128"/>
      <c r="B13002" s="2"/>
      <c r="C13002" s="139" t="s">
        <v>14344</v>
      </c>
      <c r="D13002" s="124" t="s">
        <v>14345</v>
      </c>
      <c r="E13002" s="118" t="s">
        <v>48</v>
      </c>
      <c r="F13002" s="124" t="s">
        <v>35249</v>
      </c>
      <c r="G13002" s="118" t="s">
        <v>34659</v>
      </c>
      <c r="H13002" s="137">
        <v>42305</v>
      </c>
      <c r="I13002" s="119">
        <v>28</v>
      </c>
      <c r="J13002" s="129"/>
      <c r="K13002" s="129"/>
      <c r="L13002" s="129">
        <v>0</v>
      </c>
      <c r="M13002" s="134" t="s">
        <v>32234</v>
      </c>
    </row>
    <row r="13003" spans="1:13" hidden="1" x14ac:dyDescent="0.25">
      <c r="A13003" s="128"/>
      <c r="B13003" s="2"/>
      <c r="C13003" s="139" t="s">
        <v>14346</v>
      </c>
      <c r="D13003" s="124" t="s">
        <v>14347</v>
      </c>
      <c r="E13003" s="118" t="s">
        <v>48</v>
      </c>
      <c r="F13003" s="124" t="s">
        <v>35249</v>
      </c>
      <c r="G13003" s="118" t="s">
        <v>58</v>
      </c>
      <c r="H13003" s="137">
        <v>42208</v>
      </c>
      <c r="I13003" s="119">
        <v>54.8</v>
      </c>
      <c r="J13003" s="129"/>
      <c r="K13003" s="129"/>
      <c r="L13003" s="129">
        <v>0</v>
      </c>
      <c r="M13003" s="134" t="s">
        <v>25891</v>
      </c>
    </row>
    <row r="13004" spans="1:13" hidden="1" x14ac:dyDescent="0.25">
      <c r="A13004" s="128"/>
      <c r="B13004" s="2"/>
      <c r="C13004" s="139" t="s">
        <v>14348</v>
      </c>
      <c r="D13004" s="124" t="s">
        <v>14349</v>
      </c>
      <c r="E13004" s="118" t="s">
        <v>48</v>
      </c>
      <c r="F13004" s="124" t="s">
        <v>35249</v>
      </c>
      <c r="G13004" s="118" t="s">
        <v>58</v>
      </c>
      <c r="H13004" s="137">
        <v>41778</v>
      </c>
      <c r="I13004" s="119">
        <v>101.1</v>
      </c>
      <c r="J13004" s="129"/>
      <c r="K13004" s="129"/>
      <c r="L13004" s="129">
        <v>0</v>
      </c>
      <c r="M13004" s="134" t="s">
        <v>25892</v>
      </c>
    </row>
    <row r="13005" spans="1:13" hidden="1" x14ac:dyDescent="0.25">
      <c r="A13005" s="128"/>
      <c r="B13005" s="2"/>
      <c r="C13005" s="139" t="s">
        <v>14350</v>
      </c>
      <c r="D13005" s="124" t="s">
        <v>14351</v>
      </c>
      <c r="E13005" s="118" t="s">
        <v>48</v>
      </c>
      <c r="F13005" s="124" t="s">
        <v>35249</v>
      </c>
      <c r="G13005" s="118" t="s">
        <v>58</v>
      </c>
      <c r="H13005" s="137">
        <v>44074</v>
      </c>
      <c r="I13005" s="119">
        <v>171.9</v>
      </c>
      <c r="J13005" s="129"/>
      <c r="K13005" s="129"/>
      <c r="L13005" s="129">
        <v>0</v>
      </c>
      <c r="M13005" s="134" t="s">
        <v>25893</v>
      </c>
    </row>
    <row r="13006" spans="1:13" hidden="1" x14ac:dyDescent="0.25">
      <c r="A13006" s="128"/>
      <c r="B13006" s="2"/>
      <c r="C13006" s="139" t="s">
        <v>14352</v>
      </c>
      <c r="D13006" s="124" t="s">
        <v>14353</v>
      </c>
      <c r="E13006" s="118" t="s">
        <v>48</v>
      </c>
      <c r="F13006" s="124" t="s">
        <v>35249</v>
      </c>
      <c r="G13006" s="118" t="s">
        <v>58</v>
      </c>
      <c r="H13006" s="137">
        <v>42194</v>
      </c>
      <c r="I13006" s="119">
        <v>145</v>
      </c>
      <c r="J13006" s="129"/>
      <c r="K13006" s="129"/>
      <c r="L13006" s="129">
        <v>0</v>
      </c>
      <c r="M13006" s="134" t="s">
        <v>25894</v>
      </c>
    </row>
    <row r="13007" spans="1:13" hidden="1" x14ac:dyDescent="0.25">
      <c r="A13007" s="128"/>
      <c r="B13007" s="2"/>
      <c r="C13007" s="139" t="s">
        <v>14354</v>
      </c>
      <c r="D13007" s="124" t="s">
        <v>14355</v>
      </c>
      <c r="E13007" s="118" t="s">
        <v>48</v>
      </c>
      <c r="F13007" s="124" t="s">
        <v>35249</v>
      </c>
      <c r="G13007" s="118" t="s">
        <v>58</v>
      </c>
      <c r="H13007" s="137">
        <v>45721</v>
      </c>
      <c r="I13007" s="119">
        <v>246.3</v>
      </c>
      <c r="J13007" s="129"/>
      <c r="K13007" s="129"/>
      <c r="L13007" s="129">
        <v>0</v>
      </c>
      <c r="M13007" s="134" t="s">
        <v>25895</v>
      </c>
    </row>
    <row r="13008" spans="1:13" hidden="1" x14ac:dyDescent="0.25">
      <c r="A13008" s="128"/>
      <c r="B13008" s="2"/>
      <c r="C13008" s="139" t="s">
        <v>14356</v>
      </c>
      <c r="D13008" s="124" t="s">
        <v>14357</v>
      </c>
      <c r="E13008" s="118" t="s">
        <v>48</v>
      </c>
      <c r="F13008" s="124" t="s">
        <v>35249</v>
      </c>
      <c r="G13008" s="118" t="s">
        <v>58</v>
      </c>
      <c r="H13008" s="137"/>
      <c r="I13008" s="119"/>
      <c r="J13008" s="129"/>
      <c r="K13008" s="129"/>
      <c r="L13008" s="129">
        <v>0</v>
      </c>
      <c r="M13008" s="134" t="s">
        <v>25896</v>
      </c>
    </row>
    <row r="13009" spans="1:13" hidden="1" x14ac:dyDescent="0.25">
      <c r="A13009" s="128"/>
      <c r="B13009" s="2"/>
      <c r="C13009" s="139" t="s">
        <v>14358</v>
      </c>
      <c r="D13009" s="124" t="s">
        <v>14359</v>
      </c>
      <c r="E13009" s="118" t="s">
        <v>48</v>
      </c>
      <c r="F13009" s="124" t="s">
        <v>35249</v>
      </c>
      <c r="G13009" s="118" t="s">
        <v>58</v>
      </c>
      <c r="H13009" s="137">
        <v>45730</v>
      </c>
      <c r="I13009" s="119">
        <v>164.7</v>
      </c>
      <c r="J13009" s="129"/>
      <c r="K13009" s="129"/>
      <c r="L13009" s="129">
        <v>0</v>
      </c>
      <c r="M13009" s="134" t="s">
        <v>25897</v>
      </c>
    </row>
    <row r="13010" spans="1:13" hidden="1" x14ac:dyDescent="0.25">
      <c r="A13010" s="128"/>
      <c r="B13010" s="2"/>
      <c r="C13010" s="139" t="s">
        <v>34398</v>
      </c>
      <c r="D13010" s="124" t="s">
        <v>34399</v>
      </c>
      <c r="E13010" s="118" t="s">
        <v>48</v>
      </c>
      <c r="F13010" s="124" t="s">
        <v>35249</v>
      </c>
      <c r="G13010" s="118" t="s">
        <v>2</v>
      </c>
      <c r="H13010" s="137">
        <v>45597</v>
      </c>
      <c r="I13010" s="119">
        <v>300</v>
      </c>
      <c r="J13010" s="129"/>
      <c r="K13010" s="129"/>
      <c r="L13010" s="129">
        <v>0</v>
      </c>
      <c r="M13010" s="134" t="s">
        <v>25898</v>
      </c>
    </row>
    <row r="13011" spans="1:13" hidden="1" x14ac:dyDescent="0.25">
      <c r="A13011" s="128"/>
      <c r="B13011" s="2"/>
      <c r="C13011" s="139" t="s">
        <v>28770</v>
      </c>
      <c r="D13011" s="124" t="s">
        <v>28771</v>
      </c>
      <c r="E13011" s="118" t="s">
        <v>48</v>
      </c>
      <c r="F13011" s="124" t="s">
        <v>35249</v>
      </c>
      <c r="G13011" s="118" t="s">
        <v>2</v>
      </c>
      <c r="H13011" s="137"/>
      <c r="I13011" s="119"/>
      <c r="J13011" s="129"/>
      <c r="K13011" s="129"/>
      <c r="L13011" s="129">
        <v>0</v>
      </c>
      <c r="M13011" s="134" t="s">
        <v>25899</v>
      </c>
    </row>
    <row r="13012" spans="1:13" hidden="1" x14ac:dyDescent="0.25">
      <c r="A13012" s="128"/>
      <c r="B13012" s="2"/>
      <c r="C13012" s="139" t="s">
        <v>27946</v>
      </c>
      <c r="D13012" s="124" t="s">
        <v>27947</v>
      </c>
      <c r="E13012" s="118" t="s">
        <v>48</v>
      </c>
      <c r="F13012" s="124" t="s">
        <v>35249</v>
      </c>
      <c r="G13012" s="118" t="s">
        <v>2</v>
      </c>
      <c r="H13012" s="137"/>
      <c r="I13012" s="119"/>
      <c r="J13012" s="129"/>
      <c r="K13012" s="129"/>
      <c r="L13012" s="129">
        <v>0</v>
      </c>
      <c r="M13012" s="134" t="s">
        <v>25899</v>
      </c>
    </row>
    <row r="13013" spans="1:13" hidden="1" x14ac:dyDescent="0.25">
      <c r="A13013" s="128"/>
      <c r="B13013" s="2"/>
      <c r="C13013" s="139" t="s">
        <v>14360</v>
      </c>
      <c r="D13013" s="124" t="s">
        <v>14361</v>
      </c>
      <c r="E13013" s="118" t="s">
        <v>48</v>
      </c>
      <c r="F13013" s="124" t="s">
        <v>35249</v>
      </c>
      <c r="G13013" s="118" t="s">
        <v>34659</v>
      </c>
      <c r="H13013" s="137">
        <v>45876</v>
      </c>
      <c r="I13013" s="119">
        <v>16</v>
      </c>
      <c r="J13013" s="129"/>
      <c r="K13013" s="129"/>
      <c r="L13013" s="129">
        <v>0</v>
      </c>
      <c r="M13013" s="134" t="s">
        <v>25899</v>
      </c>
    </row>
    <row r="13014" spans="1:13" hidden="1" x14ac:dyDescent="0.25">
      <c r="A13014" s="128"/>
      <c r="B13014" s="2"/>
      <c r="C13014" s="139" t="s">
        <v>14362</v>
      </c>
      <c r="D13014" s="124" t="s">
        <v>14363</v>
      </c>
      <c r="E13014" s="118" t="s">
        <v>48</v>
      </c>
      <c r="F13014" s="124" t="s">
        <v>35249</v>
      </c>
      <c r="G13014" s="118" t="s">
        <v>34659</v>
      </c>
      <c r="H13014" s="137">
        <v>45876</v>
      </c>
      <c r="I13014" s="119">
        <v>16</v>
      </c>
      <c r="J13014" s="129"/>
      <c r="K13014" s="129"/>
      <c r="L13014" s="129">
        <v>0</v>
      </c>
      <c r="M13014" s="134" t="s">
        <v>25899</v>
      </c>
    </row>
    <row r="13015" spans="1:13" hidden="1" x14ac:dyDescent="0.25">
      <c r="A13015" s="128"/>
      <c r="B13015" s="2"/>
      <c r="C13015" s="139" t="s">
        <v>28324</v>
      </c>
      <c r="D13015" s="124" t="s">
        <v>28325</v>
      </c>
      <c r="E13015" s="118" t="s">
        <v>48</v>
      </c>
      <c r="F13015" s="124" t="s">
        <v>35249</v>
      </c>
      <c r="G13015" s="118" t="s">
        <v>34659</v>
      </c>
      <c r="H13015" s="137"/>
      <c r="I13015" s="119"/>
      <c r="J13015" s="129"/>
      <c r="K13015" s="129"/>
      <c r="L13015" s="129">
        <v>0</v>
      </c>
      <c r="M13015" s="134" t="s">
        <v>25899</v>
      </c>
    </row>
    <row r="13016" spans="1:13" hidden="1" x14ac:dyDescent="0.25">
      <c r="A13016" s="128"/>
      <c r="B13016" s="2"/>
      <c r="C13016" s="139" t="s">
        <v>14364</v>
      </c>
      <c r="D13016" s="124" t="s">
        <v>14365</v>
      </c>
      <c r="E13016" s="118" t="s">
        <v>48</v>
      </c>
      <c r="F13016" s="124" t="s">
        <v>35249</v>
      </c>
      <c r="G13016" s="118" t="s">
        <v>2</v>
      </c>
      <c r="H13016" s="137">
        <v>43762</v>
      </c>
      <c r="I13016" s="119">
        <v>21.03</v>
      </c>
      <c r="J13016" s="129"/>
      <c r="K13016" s="129"/>
      <c r="L13016" s="129">
        <v>0</v>
      </c>
      <c r="M13016" s="134" t="s">
        <v>25899</v>
      </c>
    </row>
    <row r="13017" spans="1:13" hidden="1" x14ac:dyDescent="0.25">
      <c r="A13017" s="128"/>
      <c r="B13017" s="2"/>
      <c r="C13017" s="139" t="s">
        <v>14366</v>
      </c>
      <c r="D13017" s="124" t="s">
        <v>14367</v>
      </c>
      <c r="E13017" s="118" t="s">
        <v>48</v>
      </c>
      <c r="F13017" s="124" t="s">
        <v>35249</v>
      </c>
      <c r="G13017" s="118" t="s">
        <v>2</v>
      </c>
      <c r="H13017" s="137">
        <v>45839</v>
      </c>
      <c r="I13017" s="119">
        <v>280</v>
      </c>
      <c r="J13017" s="129"/>
      <c r="K13017" s="129"/>
      <c r="L13017" s="129">
        <v>0</v>
      </c>
      <c r="M13017" s="134" t="s">
        <v>25899</v>
      </c>
    </row>
    <row r="13018" spans="1:13" hidden="1" x14ac:dyDescent="0.25">
      <c r="A13018" s="128"/>
      <c r="B13018" s="2"/>
      <c r="C13018" s="139" t="s">
        <v>14368</v>
      </c>
      <c r="D13018" s="124" t="s">
        <v>14369</v>
      </c>
      <c r="E13018" s="118" t="s">
        <v>48</v>
      </c>
      <c r="F13018" s="124" t="s">
        <v>35249</v>
      </c>
      <c r="G13018" s="118" t="s">
        <v>2</v>
      </c>
      <c r="H13018" s="137">
        <v>45952</v>
      </c>
      <c r="I13018" s="119">
        <v>2</v>
      </c>
      <c r="J13018" s="129"/>
      <c r="K13018" s="129"/>
      <c r="L13018" s="129">
        <v>0</v>
      </c>
      <c r="M13018" s="134" t="s">
        <v>25899</v>
      </c>
    </row>
    <row r="13019" spans="1:13" hidden="1" x14ac:dyDescent="0.25">
      <c r="A13019" s="128"/>
      <c r="B13019" s="2"/>
      <c r="C13019" s="139" t="s">
        <v>14370</v>
      </c>
      <c r="D13019" s="124" t="s">
        <v>14371</v>
      </c>
      <c r="E13019" s="118" t="s">
        <v>48</v>
      </c>
      <c r="F13019" s="124" t="s">
        <v>35249</v>
      </c>
      <c r="G13019" s="118" t="s">
        <v>2</v>
      </c>
      <c r="H13019" s="137">
        <v>44958</v>
      </c>
      <c r="I13019" s="119">
        <v>1.3</v>
      </c>
      <c r="J13019" s="129"/>
      <c r="K13019" s="129"/>
      <c r="L13019" s="129">
        <v>0</v>
      </c>
      <c r="M13019" s="134" t="s">
        <v>25899</v>
      </c>
    </row>
    <row r="13020" spans="1:13" hidden="1" x14ac:dyDescent="0.25">
      <c r="A13020" s="128"/>
      <c r="B13020" s="2"/>
      <c r="C13020" s="139" t="s">
        <v>14372</v>
      </c>
      <c r="D13020" s="124" t="s">
        <v>14373</v>
      </c>
      <c r="E13020" s="118" t="s">
        <v>48</v>
      </c>
      <c r="F13020" s="124" t="s">
        <v>35249</v>
      </c>
      <c r="G13020" s="118" t="s">
        <v>34659</v>
      </c>
      <c r="H13020" s="137">
        <v>41344</v>
      </c>
      <c r="I13020" s="119">
        <v>1.6</v>
      </c>
      <c r="J13020" s="129"/>
      <c r="K13020" s="129"/>
      <c r="L13020" s="129">
        <v>0</v>
      </c>
      <c r="M13020" s="134" t="s">
        <v>25899</v>
      </c>
    </row>
    <row r="13021" spans="1:13" hidden="1" x14ac:dyDescent="0.25">
      <c r="A13021" s="128"/>
      <c r="B13021" s="2"/>
      <c r="C13021" s="139" t="s">
        <v>14374</v>
      </c>
      <c r="D13021" s="124" t="s">
        <v>14375</v>
      </c>
      <c r="E13021" s="118" t="s">
        <v>48</v>
      </c>
      <c r="F13021" s="124" t="s">
        <v>35249</v>
      </c>
      <c r="G13021" s="118" t="s">
        <v>2</v>
      </c>
      <c r="H13021" s="137"/>
      <c r="I13021" s="119"/>
      <c r="J13021" s="129"/>
      <c r="K13021" s="129"/>
      <c r="L13021" s="129">
        <v>0</v>
      </c>
      <c r="M13021" s="134" t="s">
        <v>25899</v>
      </c>
    </row>
    <row r="13022" spans="1:13" hidden="1" x14ac:dyDescent="0.25">
      <c r="A13022" s="128"/>
      <c r="B13022" s="2"/>
      <c r="C13022" s="139" t="s">
        <v>14376</v>
      </c>
      <c r="D13022" s="124" t="s">
        <v>14377</v>
      </c>
      <c r="E13022" s="118" t="s">
        <v>48</v>
      </c>
      <c r="F13022" s="124" t="s">
        <v>35249</v>
      </c>
      <c r="G13022" s="118" t="s">
        <v>2</v>
      </c>
      <c r="H13022" s="137">
        <v>41501</v>
      </c>
      <c r="I13022" s="119">
        <v>5</v>
      </c>
      <c r="J13022" s="129"/>
      <c r="K13022" s="129"/>
      <c r="L13022" s="129">
        <v>0</v>
      </c>
      <c r="M13022" s="134" t="s">
        <v>25899</v>
      </c>
    </row>
    <row r="13023" spans="1:13" hidden="1" x14ac:dyDescent="0.25">
      <c r="A13023" s="128"/>
      <c r="B13023" s="2"/>
      <c r="C13023" s="139" t="s">
        <v>14378</v>
      </c>
      <c r="D13023" s="124" t="s">
        <v>14379</v>
      </c>
      <c r="E13023" s="118" t="s">
        <v>48</v>
      </c>
      <c r="F13023" s="124" t="s">
        <v>35249</v>
      </c>
      <c r="G13023" s="118" t="s">
        <v>34659</v>
      </c>
      <c r="H13023" s="137"/>
      <c r="I13023" s="119"/>
      <c r="J13023" s="129"/>
      <c r="K13023" s="129"/>
      <c r="L13023" s="129">
        <v>0</v>
      </c>
      <c r="M13023" s="134" t="s">
        <v>25900</v>
      </c>
    </row>
    <row r="13024" spans="1:13" hidden="1" x14ac:dyDescent="0.25">
      <c r="A13024" s="128"/>
      <c r="B13024" s="2"/>
      <c r="C13024" s="139" t="s">
        <v>14380</v>
      </c>
      <c r="D13024" s="124" t="s">
        <v>14381</v>
      </c>
      <c r="E13024" s="118" t="s">
        <v>48</v>
      </c>
      <c r="F13024" s="124" t="s">
        <v>35249</v>
      </c>
      <c r="G13024" s="118" t="s">
        <v>34659</v>
      </c>
      <c r="H13024" s="137">
        <v>42234</v>
      </c>
      <c r="I13024" s="119">
        <v>32</v>
      </c>
      <c r="J13024" s="129"/>
      <c r="K13024" s="129"/>
      <c r="L13024" s="129">
        <v>0</v>
      </c>
      <c r="M13024" s="134" t="s">
        <v>25901</v>
      </c>
    </row>
    <row r="13025" spans="1:13" hidden="1" x14ac:dyDescent="0.25">
      <c r="A13025" s="128"/>
      <c r="B13025" s="2"/>
      <c r="C13025" s="139" t="s">
        <v>14382</v>
      </c>
      <c r="D13025" s="124" t="s">
        <v>14383</v>
      </c>
      <c r="E13025" s="118" t="s">
        <v>48</v>
      </c>
      <c r="F13025" s="124" t="s">
        <v>35249</v>
      </c>
      <c r="G13025" s="118" t="s">
        <v>34659</v>
      </c>
      <c r="H13025" s="137">
        <v>41600</v>
      </c>
      <c r="I13025" s="119">
        <v>35.340000000000003</v>
      </c>
      <c r="J13025" s="129"/>
      <c r="K13025" s="129"/>
      <c r="L13025" s="129">
        <v>0</v>
      </c>
      <c r="M13025" s="134" t="s">
        <v>25902</v>
      </c>
    </row>
    <row r="13026" spans="1:13" hidden="1" x14ac:dyDescent="0.25">
      <c r="A13026" s="128"/>
      <c r="B13026" s="2"/>
      <c r="C13026" s="139" t="s">
        <v>14384</v>
      </c>
      <c r="D13026" s="124" t="s">
        <v>14385</v>
      </c>
      <c r="E13026" s="118" t="s">
        <v>48</v>
      </c>
      <c r="F13026" s="124" t="s">
        <v>35249</v>
      </c>
      <c r="G13026" s="118" t="s">
        <v>2</v>
      </c>
      <c r="H13026" s="137">
        <v>42118</v>
      </c>
      <c r="I13026" s="119">
        <v>113.28</v>
      </c>
      <c r="J13026" s="129"/>
      <c r="K13026" s="129"/>
      <c r="L13026" s="129">
        <v>0</v>
      </c>
      <c r="M13026" s="134" t="s">
        <v>25902</v>
      </c>
    </row>
    <row r="13027" spans="1:13" hidden="1" x14ac:dyDescent="0.25">
      <c r="A13027" s="128"/>
      <c r="B13027" s="2"/>
      <c r="C13027" s="139" t="s">
        <v>29596</v>
      </c>
      <c r="D13027" s="124" t="s">
        <v>29597</v>
      </c>
      <c r="E13027" s="118" t="s">
        <v>48</v>
      </c>
      <c r="F13027" s="124" t="s">
        <v>35249</v>
      </c>
      <c r="G13027" s="118" t="s">
        <v>58</v>
      </c>
      <c r="H13027" s="137"/>
      <c r="I13027" s="119"/>
      <c r="J13027" s="129"/>
      <c r="K13027" s="129"/>
      <c r="L13027" s="129">
        <v>0</v>
      </c>
      <c r="M13027" s="134" t="s">
        <v>25902</v>
      </c>
    </row>
    <row r="13028" spans="1:13" hidden="1" x14ac:dyDescent="0.25">
      <c r="A13028" s="128"/>
      <c r="B13028" s="2"/>
      <c r="C13028" s="139" t="s">
        <v>14386</v>
      </c>
      <c r="D13028" s="124" t="s">
        <v>14387</v>
      </c>
      <c r="E13028" s="118" t="s">
        <v>48</v>
      </c>
      <c r="F13028" s="124" t="s">
        <v>35249</v>
      </c>
      <c r="G13028" s="118" t="s">
        <v>58</v>
      </c>
      <c r="H13028" s="137">
        <v>42653</v>
      </c>
      <c r="I13028" s="119">
        <v>77.849999999999994</v>
      </c>
      <c r="J13028" s="129"/>
      <c r="K13028" s="129"/>
      <c r="L13028" s="129">
        <v>0</v>
      </c>
      <c r="M13028" s="134" t="s">
        <v>25903</v>
      </c>
    </row>
    <row r="13029" spans="1:13" hidden="1" x14ac:dyDescent="0.25">
      <c r="A13029" s="128"/>
      <c r="B13029" s="2"/>
      <c r="C13029" s="139" t="s">
        <v>14388</v>
      </c>
      <c r="D13029" s="124" t="s">
        <v>14389</v>
      </c>
      <c r="E13029" s="118" t="s">
        <v>48</v>
      </c>
      <c r="F13029" s="124" t="s">
        <v>35249</v>
      </c>
      <c r="G13029" s="118" t="s">
        <v>34659</v>
      </c>
      <c r="H13029" s="137">
        <v>42443</v>
      </c>
      <c r="I13029" s="119">
        <v>968.27</v>
      </c>
      <c r="J13029" s="129"/>
      <c r="K13029" s="129"/>
      <c r="L13029" s="129">
        <v>0</v>
      </c>
      <c r="M13029" s="134" t="s">
        <v>25904</v>
      </c>
    </row>
    <row r="13030" spans="1:13" hidden="1" x14ac:dyDescent="0.25">
      <c r="A13030" s="128"/>
      <c r="B13030" s="2"/>
      <c r="C13030" s="139" t="s">
        <v>14390</v>
      </c>
      <c r="D13030" s="124" t="s">
        <v>14391</v>
      </c>
      <c r="E13030" s="118" t="s">
        <v>48</v>
      </c>
      <c r="F13030" s="124" t="s">
        <v>35249</v>
      </c>
      <c r="G13030" s="118" t="s">
        <v>2</v>
      </c>
      <c r="H13030" s="137">
        <v>46119</v>
      </c>
      <c r="I13030" s="119">
        <v>243.62</v>
      </c>
      <c r="J13030" s="129"/>
      <c r="K13030" s="129"/>
      <c r="L13030" s="129">
        <v>0</v>
      </c>
      <c r="M13030" s="134" t="s">
        <v>25905</v>
      </c>
    </row>
    <row r="13031" spans="1:13" hidden="1" x14ac:dyDescent="0.25">
      <c r="A13031" s="128"/>
      <c r="B13031" s="2"/>
      <c r="C13031" s="139" t="s">
        <v>29973</v>
      </c>
      <c r="D13031" s="124" t="s">
        <v>29974</v>
      </c>
      <c r="E13031" s="118" t="s">
        <v>48</v>
      </c>
      <c r="F13031" s="124" t="s">
        <v>35249</v>
      </c>
      <c r="G13031" s="118" t="s">
        <v>2</v>
      </c>
      <c r="H13031" s="137"/>
      <c r="I13031" s="119"/>
      <c r="J13031" s="129"/>
      <c r="K13031" s="129"/>
      <c r="L13031" s="129">
        <v>0</v>
      </c>
      <c r="M13031" s="134" t="s">
        <v>25906</v>
      </c>
    </row>
    <row r="13032" spans="1:13" hidden="1" x14ac:dyDescent="0.25">
      <c r="A13032" s="128"/>
      <c r="B13032" s="2"/>
      <c r="C13032" s="139" t="s">
        <v>14392</v>
      </c>
      <c r="D13032" s="124" t="s">
        <v>14393</v>
      </c>
      <c r="E13032" s="118" t="s">
        <v>48</v>
      </c>
      <c r="F13032" s="124" t="s">
        <v>35249</v>
      </c>
      <c r="G13032" s="118" t="s">
        <v>2</v>
      </c>
      <c r="H13032" s="137">
        <v>40835</v>
      </c>
      <c r="I13032" s="119">
        <v>97.6</v>
      </c>
      <c r="J13032" s="129"/>
      <c r="K13032" s="129"/>
      <c r="L13032" s="129">
        <v>0</v>
      </c>
      <c r="M13032" s="134" t="s">
        <v>25906</v>
      </c>
    </row>
    <row r="13033" spans="1:13" hidden="1" x14ac:dyDescent="0.25">
      <c r="A13033" s="128"/>
      <c r="B13033" s="2"/>
      <c r="C13033" s="139" t="s">
        <v>14394</v>
      </c>
      <c r="D13033" s="124" t="s">
        <v>14395</v>
      </c>
      <c r="E13033" s="118" t="s">
        <v>48</v>
      </c>
      <c r="F13033" s="124" t="s">
        <v>35249</v>
      </c>
      <c r="G13033" s="118" t="s">
        <v>34659</v>
      </c>
      <c r="H13033" s="137">
        <v>42314</v>
      </c>
      <c r="I13033" s="119">
        <v>1173.81</v>
      </c>
      <c r="J13033" s="129"/>
      <c r="K13033" s="129"/>
      <c r="L13033" s="129">
        <v>0</v>
      </c>
      <c r="M13033" s="134" t="s">
        <v>25906</v>
      </c>
    </row>
    <row r="13034" spans="1:13" hidden="1" x14ac:dyDescent="0.25">
      <c r="A13034" s="128"/>
      <c r="B13034" s="2"/>
      <c r="C13034" s="139" t="s">
        <v>14396</v>
      </c>
      <c r="D13034" s="124" t="s">
        <v>14397</v>
      </c>
      <c r="E13034" s="118" t="s">
        <v>48</v>
      </c>
      <c r="F13034" s="124" t="s">
        <v>35249</v>
      </c>
      <c r="G13034" s="118" t="s">
        <v>34659</v>
      </c>
      <c r="H13034" s="137"/>
      <c r="I13034" s="119"/>
      <c r="J13034" s="129"/>
      <c r="K13034" s="129"/>
      <c r="L13034" s="129">
        <v>0</v>
      </c>
      <c r="M13034" s="134" t="s">
        <v>25906</v>
      </c>
    </row>
    <row r="13035" spans="1:13" hidden="1" x14ac:dyDescent="0.25">
      <c r="A13035" s="128"/>
      <c r="B13035" s="2"/>
      <c r="C13035" s="139" t="s">
        <v>30137</v>
      </c>
      <c r="D13035" s="124" t="s">
        <v>30138</v>
      </c>
      <c r="E13035" s="118" t="s">
        <v>48</v>
      </c>
      <c r="F13035" s="124" t="s">
        <v>35249</v>
      </c>
      <c r="G13035" s="118" t="s">
        <v>2</v>
      </c>
      <c r="H13035" s="137"/>
      <c r="I13035" s="119"/>
      <c r="J13035" s="129"/>
      <c r="K13035" s="129"/>
      <c r="L13035" s="129">
        <v>0</v>
      </c>
      <c r="M13035" s="134" t="s">
        <v>25906</v>
      </c>
    </row>
    <row r="13036" spans="1:13" hidden="1" x14ac:dyDescent="0.25">
      <c r="A13036" s="128"/>
      <c r="B13036" s="2"/>
      <c r="C13036" s="139" t="s">
        <v>14398</v>
      </c>
      <c r="D13036" s="124" t="s">
        <v>14399</v>
      </c>
      <c r="E13036" s="118" t="s">
        <v>48</v>
      </c>
      <c r="F13036" s="124" t="s">
        <v>35249</v>
      </c>
      <c r="G13036" s="118" t="s">
        <v>2</v>
      </c>
      <c r="H13036" s="137">
        <v>43664</v>
      </c>
      <c r="I13036" s="119">
        <v>496.51</v>
      </c>
      <c r="J13036" s="129"/>
      <c r="K13036" s="129"/>
      <c r="L13036" s="129">
        <v>0</v>
      </c>
      <c r="M13036" s="134" t="s">
        <v>25907</v>
      </c>
    </row>
    <row r="13037" spans="1:13" hidden="1" x14ac:dyDescent="0.25">
      <c r="A13037" s="128"/>
      <c r="B13037" s="2"/>
      <c r="C13037" s="139" t="s">
        <v>14400</v>
      </c>
      <c r="D13037" s="124" t="s">
        <v>14401</v>
      </c>
      <c r="E13037" s="118" t="s">
        <v>48</v>
      </c>
      <c r="F13037" s="124" t="s">
        <v>35249</v>
      </c>
      <c r="G13037" s="118" t="s">
        <v>34659</v>
      </c>
      <c r="H13037" s="137"/>
      <c r="I13037" s="119"/>
      <c r="J13037" s="129"/>
      <c r="K13037" s="129"/>
      <c r="L13037" s="129">
        <v>0</v>
      </c>
      <c r="M13037" s="134" t="s">
        <v>25908</v>
      </c>
    </row>
    <row r="13038" spans="1:13" hidden="1" x14ac:dyDescent="0.25">
      <c r="A13038" s="128"/>
      <c r="B13038" s="2"/>
      <c r="C13038" s="139" t="s">
        <v>14402</v>
      </c>
      <c r="D13038" s="124" t="s">
        <v>14403</v>
      </c>
      <c r="E13038" s="118" t="s">
        <v>48</v>
      </c>
      <c r="F13038" s="124" t="s">
        <v>35249</v>
      </c>
      <c r="G13038" s="118" t="s">
        <v>58</v>
      </c>
      <c r="H13038" s="137">
        <v>46008</v>
      </c>
      <c r="I13038" s="119">
        <v>131.9</v>
      </c>
      <c r="J13038" s="129"/>
      <c r="K13038" s="129"/>
      <c r="L13038" s="129">
        <v>0</v>
      </c>
      <c r="M13038" s="134" t="s">
        <v>25909</v>
      </c>
    </row>
    <row r="13039" spans="1:13" hidden="1" x14ac:dyDescent="0.25">
      <c r="A13039" s="128"/>
      <c r="B13039" s="2"/>
      <c r="C13039" s="139" t="s">
        <v>14404</v>
      </c>
      <c r="D13039" s="124" t="s">
        <v>14405</v>
      </c>
      <c r="E13039" s="118" t="s">
        <v>48</v>
      </c>
      <c r="F13039" s="124" t="s">
        <v>35249</v>
      </c>
      <c r="G13039" s="118" t="s">
        <v>34659</v>
      </c>
      <c r="H13039" s="137">
        <v>41479</v>
      </c>
      <c r="I13039" s="119">
        <v>590</v>
      </c>
      <c r="J13039" s="129"/>
      <c r="K13039" s="129"/>
      <c r="L13039" s="129">
        <v>0</v>
      </c>
      <c r="M13039" s="134" t="s">
        <v>25910</v>
      </c>
    </row>
    <row r="13040" spans="1:13" hidden="1" x14ac:dyDescent="0.25">
      <c r="A13040" s="128"/>
      <c r="B13040" s="2"/>
      <c r="C13040" s="139" t="s">
        <v>14406</v>
      </c>
      <c r="D13040" s="124" t="s">
        <v>14407</v>
      </c>
      <c r="E13040" s="118" t="s">
        <v>48</v>
      </c>
      <c r="F13040" s="124" t="s">
        <v>35249</v>
      </c>
      <c r="G13040" s="118" t="s">
        <v>34659</v>
      </c>
      <c r="H13040" s="137">
        <v>41303</v>
      </c>
      <c r="I13040" s="119">
        <v>390</v>
      </c>
      <c r="J13040" s="129"/>
      <c r="K13040" s="129"/>
      <c r="L13040" s="129">
        <v>0</v>
      </c>
      <c r="M13040" s="134" t="s">
        <v>25911</v>
      </c>
    </row>
    <row r="13041" spans="1:13" hidden="1" x14ac:dyDescent="0.25">
      <c r="A13041" s="128"/>
      <c r="B13041" s="2"/>
      <c r="C13041" s="139" t="s">
        <v>14408</v>
      </c>
      <c r="D13041" s="124" t="s">
        <v>14409</v>
      </c>
      <c r="E13041" s="118" t="s">
        <v>48</v>
      </c>
      <c r="F13041" s="124" t="s">
        <v>35249</v>
      </c>
      <c r="G13041" s="118" t="s">
        <v>34659</v>
      </c>
      <c r="H13041" s="137">
        <v>41479</v>
      </c>
      <c r="I13041" s="119">
        <v>435</v>
      </c>
      <c r="J13041" s="129"/>
      <c r="K13041" s="129"/>
      <c r="L13041" s="129">
        <v>0</v>
      </c>
      <c r="M13041" s="134" t="s">
        <v>25912</v>
      </c>
    </row>
    <row r="13042" spans="1:13" hidden="1" x14ac:dyDescent="0.25">
      <c r="A13042" s="128"/>
      <c r="B13042" s="2"/>
      <c r="C13042" s="139" t="s">
        <v>14410</v>
      </c>
      <c r="D13042" s="124" t="s">
        <v>14411</v>
      </c>
      <c r="E13042" s="118" t="s">
        <v>48</v>
      </c>
      <c r="F13042" s="124" t="s">
        <v>35249</v>
      </c>
      <c r="G13042" s="118" t="s">
        <v>34659</v>
      </c>
      <c r="H13042" s="137">
        <v>41479</v>
      </c>
      <c r="I13042" s="119">
        <v>340</v>
      </c>
      <c r="J13042" s="129"/>
      <c r="K13042" s="129"/>
      <c r="L13042" s="129">
        <v>0</v>
      </c>
      <c r="M13042" s="134" t="s">
        <v>25912</v>
      </c>
    </row>
    <row r="13043" spans="1:13" hidden="1" x14ac:dyDescent="0.25">
      <c r="A13043" s="128"/>
      <c r="B13043" s="2"/>
      <c r="C13043" s="139" t="s">
        <v>14412</v>
      </c>
      <c r="D13043" s="124" t="s">
        <v>14413</v>
      </c>
      <c r="E13043" s="118" t="s">
        <v>48</v>
      </c>
      <c r="F13043" s="124" t="s">
        <v>35249</v>
      </c>
      <c r="G13043" s="118" t="s">
        <v>34659</v>
      </c>
      <c r="H13043" s="137">
        <v>41465</v>
      </c>
      <c r="I13043" s="119">
        <v>340</v>
      </c>
      <c r="J13043" s="129"/>
      <c r="K13043" s="129"/>
      <c r="L13043" s="129">
        <v>0</v>
      </c>
      <c r="M13043" s="134" t="s">
        <v>25912</v>
      </c>
    </row>
    <row r="13044" spans="1:13" hidden="1" x14ac:dyDescent="0.25">
      <c r="A13044" s="128"/>
      <c r="B13044" s="2"/>
      <c r="C13044" s="139" t="s">
        <v>14414</v>
      </c>
      <c r="D13044" s="124" t="s">
        <v>14415</v>
      </c>
      <c r="E13044" s="118" t="s">
        <v>48</v>
      </c>
      <c r="F13044" s="124" t="s">
        <v>35249</v>
      </c>
      <c r="G13044" s="118" t="s">
        <v>34659</v>
      </c>
      <c r="H13044" s="137">
        <v>41465</v>
      </c>
      <c r="I13044" s="119">
        <v>340</v>
      </c>
      <c r="J13044" s="129"/>
      <c r="K13044" s="129"/>
      <c r="L13044" s="129">
        <v>0</v>
      </c>
      <c r="M13044" s="134" t="s">
        <v>25912</v>
      </c>
    </row>
    <row r="13045" spans="1:13" hidden="1" x14ac:dyDescent="0.25">
      <c r="A13045" s="128"/>
      <c r="B13045" s="2"/>
      <c r="C13045" s="139" t="s">
        <v>14416</v>
      </c>
      <c r="D13045" s="124" t="s">
        <v>14417</v>
      </c>
      <c r="E13045" s="118" t="s">
        <v>48</v>
      </c>
      <c r="F13045" s="124" t="s">
        <v>35249</v>
      </c>
      <c r="G13045" s="118" t="s">
        <v>34659</v>
      </c>
      <c r="H13045" s="137">
        <v>42326</v>
      </c>
      <c r="I13045" s="119">
        <v>511.41</v>
      </c>
      <c r="J13045" s="129"/>
      <c r="K13045" s="129"/>
      <c r="L13045" s="129">
        <v>0</v>
      </c>
      <c r="M13045" s="134" t="s">
        <v>25912</v>
      </c>
    </row>
    <row r="13046" spans="1:13" hidden="1" x14ac:dyDescent="0.25">
      <c r="A13046" s="128"/>
      <c r="B13046" s="2"/>
      <c r="C13046" s="139" t="s">
        <v>14418</v>
      </c>
      <c r="D13046" s="124" t="s">
        <v>14419</v>
      </c>
      <c r="E13046" s="118" t="s">
        <v>48</v>
      </c>
      <c r="F13046" s="124" t="s">
        <v>35249</v>
      </c>
      <c r="G13046" s="118" t="s">
        <v>34659</v>
      </c>
      <c r="H13046" s="137">
        <v>42326</v>
      </c>
      <c r="I13046" s="119">
        <v>517.1</v>
      </c>
      <c r="J13046" s="129"/>
      <c r="K13046" s="129"/>
      <c r="L13046" s="129">
        <v>0</v>
      </c>
      <c r="M13046" s="134" t="s">
        <v>25912</v>
      </c>
    </row>
    <row r="13047" spans="1:13" hidden="1" x14ac:dyDescent="0.25">
      <c r="A13047" s="128"/>
      <c r="B13047" s="2"/>
      <c r="C13047" s="139" t="s">
        <v>28083</v>
      </c>
      <c r="D13047" s="124" t="s">
        <v>28084</v>
      </c>
      <c r="E13047" s="118" t="s">
        <v>48</v>
      </c>
      <c r="F13047" s="124" t="s">
        <v>35249</v>
      </c>
      <c r="G13047" s="118" t="s">
        <v>34659</v>
      </c>
      <c r="H13047" s="137"/>
      <c r="I13047" s="119"/>
      <c r="J13047" s="129"/>
      <c r="K13047" s="129"/>
      <c r="L13047" s="129">
        <v>0</v>
      </c>
      <c r="M13047" s="134" t="s">
        <v>25912</v>
      </c>
    </row>
    <row r="13048" spans="1:13" hidden="1" x14ac:dyDescent="0.25">
      <c r="A13048" s="128"/>
      <c r="B13048" s="2"/>
      <c r="C13048" s="139" t="s">
        <v>14420</v>
      </c>
      <c r="D13048" s="124" t="s">
        <v>14421</v>
      </c>
      <c r="E13048" s="118" t="s">
        <v>48</v>
      </c>
      <c r="F13048" s="124" t="s">
        <v>35249</v>
      </c>
      <c r="G13048" s="118" t="s">
        <v>34659</v>
      </c>
      <c r="H13048" s="137">
        <v>41625</v>
      </c>
      <c r="I13048" s="119">
        <v>61.94</v>
      </c>
      <c r="J13048" s="129"/>
      <c r="K13048" s="129"/>
      <c r="L13048" s="129">
        <v>0</v>
      </c>
      <c r="M13048" s="134" t="s">
        <v>25912</v>
      </c>
    </row>
    <row r="13049" spans="1:13" hidden="1" x14ac:dyDescent="0.25">
      <c r="A13049" s="128"/>
      <c r="B13049" s="2"/>
      <c r="C13049" s="139" t="s">
        <v>14422</v>
      </c>
      <c r="D13049" s="124" t="s">
        <v>14423</v>
      </c>
      <c r="E13049" s="118" t="s">
        <v>48</v>
      </c>
      <c r="F13049" s="124" t="s">
        <v>35249</v>
      </c>
      <c r="G13049" s="118" t="s">
        <v>34659</v>
      </c>
      <c r="H13049" s="137"/>
      <c r="I13049" s="119"/>
      <c r="J13049" s="129"/>
      <c r="K13049" s="129"/>
      <c r="L13049" s="129">
        <v>0</v>
      </c>
      <c r="M13049" s="134" t="s">
        <v>25912</v>
      </c>
    </row>
    <row r="13050" spans="1:13" hidden="1" x14ac:dyDescent="0.25">
      <c r="A13050" s="128"/>
      <c r="B13050" s="2"/>
      <c r="C13050" s="139" t="s">
        <v>14424</v>
      </c>
      <c r="D13050" s="124" t="s">
        <v>14425</v>
      </c>
      <c r="E13050" s="118" t="s">
        <v>48</v>
      </c>
      <c r="F13050" s="124" t="s">
        <v>35249</v>
      </c>
      <c r="G13050" s="118" t="s">
        <v>6</v>
      </c>
      <c r="H13050" s="137">
        <v>43923</v>
      </c>
      <c r="I13050" s="119">
        <v>97.23</v>
      </c>
      <c r="J13050" s="129"/>
      <c r="K13050" s="129"/>
      <c r="L13050" s="129">
        <v>0</v>
      </c>
      <c r="M13050" s="134" t="s">
        <v>25912</v>
      </c>
    </row>
    <row r="13051" spans="1:13" hidden="1" x14ac:dyDescent="0.25">
      <c r="A13051" s="128"/>
      <c r="B13051" s="2"/>
      <c r="C13051" s="139" t="s">
        <v>14426</v>
      </c>
      <c r="D13051" s="124" t="s">
        <v>14427</v>
      </c>
      <c r="E13051" s="118" t="s">
        <v>48</v>
      </c>
      <c r="F13051" s="124" t="s">
        <v>35249</v>
      </c>
      <c r="G13051" s="118" t="s">
        <v>34659</v>
      </c>
      <c r="H13051" s="137">
        <v>42457</v>
      </c>
      <c r="I13051" s="119">
        <v>3158.51</v>
      </c>
      <c r="J13051" s="129"/>
      <c r="K13051" s="129"/>
      <c r="L13051" s="129">
        <v>0</v>
      </c>
      <c r="M13051" s="134" t="s">
        <v>25912</v>
      </c>
    </row>
    <row r="13052" spans="1:13" hidden="1" x14ac:dyDescent="0.25">
      <c r="A13052" s="128"/>
      <c r="B13052" s="2"/>
      <c r="C13052" s="139" t="s">
        <v>14428</v>
      </c>
      <c r="D13052" s="124" t="s">
        <v>14429</v>
      </c>
      <c r="E13052" s="118" t="s">
        <v>48</v>
      </c>
      <c r="F13052" s="124" t="s">
        <v>35249</v>
      </c>
      <c r="G13052" s="118" t="s">
        <v>2</v>
      </c>
      <c r="H13052" s="137">
        <v>40851</v>
      </c>
      <c r="I13052" s="119">
        <v>215.48</v>
      </c>
      <c r="J13052" s="129"/>
      <c r="K13052" s="129"/>
      <c r="L13052" s="129">
        <v>0</v>
      </c>
      <c r="M13052" s="134" t="s">
        <v>25912</v>
      </c>
    </row>
    <row r="13053" spans="1:13" hidden="1" x14ac:dyDescent="0.25">
      <c r="A13053" s="128"/>
      <c r="B13053" s="2"/>
      <c r="C13053" s="139" t="s">
        <v>29833</v>
      </c>
      <c r="D13053" s="124" t="s">
        <v>29834</v>
      </c>
      <c r="E13053" s="118" t="s">
        <v>48</v>
      </c>
      <c r="F13053" s="124" t="s">
        <v>35249</v>
      </c>
      <c r="G13053" s="118" t="s">
        <v>2</v>
      </c>
      <c r="H13053" s="137"/>
      <c r="I13053" s="119"/>
      <c r="J13053" s="129"/>
      <c r="K13053" s="129"/>
      <c r="L13053" s="129">
        <v>0</v>
      </c>
      <c r="M13053" s="134" t="s">
        <v>25912</v>
      </c>
    </row>
    <row r="13054" spans="1:13" hidden="1" x14ac:dyDescent="0.25">
      <c r="A13054" s="128"/>
      <c r="B13054" s="2"/>
      <c r="C13054" s="139" t="s">
        <v>31496</v>
      </c>
      <c r="D13054" s="124" t="s">
        <v>31497</v>
      </c>
      <c r="E13054" s="118" t="s">
        <v>48</v>
      </c>
      <c r="F13054" s="124" t="s">
        <v>35249</v>
      </c>
      <c r="G13054" s="118" t="s">
        <v>2</v>
      </c>
      <c r="H13054" s="137"/>
      <c r="I13054" s="119"/>
      <c r="J13054" s="129"/>
      <c r="K13054" s="129"/>
      <c r="L13054" s="129">
        <v>0</v>
      </c>
      <c r="M13054" s="134" t="s">
        <v>25912</v>
      </c>
    </row>
    <row r="13055" spans="1:13" hidden="1" x14ac:dyDescent="0.25">
      <c r="A13055" s="128"/>
      <c r="B13055" s="2"/>
      <c r="C13055" s="139" t="s">
        <v>14430</v>
      </c>
      <c r="D13055" s="124" t="s">
        <v>14431</v>
      </c>
      <c r="E13055" s="118" t="s">
        <v>48</v>
      </c>
      <c r="F13055" s="124" t="s">
        <v>35249</v>
      </c>
      <c r="G13055" s="118" t="s">
        <v>2</v>
      </c>
      <c r="H13055" s="137">
        <v>41229</v>
      </c>
      <c r="I13055" s="119">
        <v>200.4</v>
      </c>
      <c r="J13055" s="129"/>
      <c r="K13055" s="129"/>
      <c r="L13055" s="129">
        <v>0</v>
      </c>
      <c r="M13055" s="134" t="s">
        <v>25912</v>
      </c>
    </row>
    <row r="13056" spans="1:13" hidden="1" x14ac:dyDescent="0.25">
      <c r="A13056" s="128"/>
      <c r="B13056" s="2"/>
      <c r="C13056" s="139" t="s">
        <v>28185</v>
      </c>
      <c r="D13056" s="124" t="s">
        <v>28186</v>
      </c>
      <c r="E13056" s="118" t="s">
        <v>48</v>
      </c>
      <c r="F13056" s="124" t="s">
        <v>35249</v>
      </c>
      <c r="G13056" s="118" t="s">
        <v>34659</v>
      </c>
      <c r="H13056" s="137"/>
      <c r="I13056" s="119"/>
      <c r="J13056" s="129"/>
      <c r="K13056" s="129"/>
      <c r="L13056" s="129">
        <v>0</v>
      </c>
      <c r="M13056" s="134" t="s">
        <v>25912</v>
      </c>
    </row>
    <row r="13057" spans="1:13" hidden="1" x14ac:dyDescent="0.25">
      <c r="A13057" s="128"/>
      <c r="B13057" s="2"/>
      <c r="C13057" s="139" t="s">
        <v>35020</v>
      </c>
      <c r="D13057" s="124" t="s">
        <v>35021</v>
      </c>
      <c r="E13057" s="118" t="s">
        <v>48</v>
      </c>
      <c r="F13057" s="124" t="s">
        <v>35249</v>
      </c>
      <c r="G13057" s="118" t="s">
        <v>2</v>
      </c>
      <c r="H13057" s="137"/>
      <c r="I13057" s="119"/>
      <c r="J13057" s="129"/>
      <c r="K13057" s="129"/>
      <c r="L13057" s="129">
        <v>0</v>
      </c>
      <c r="M13057" s="134" t="s">
        <v>25912</v>
      </c>
    </row>
    <row r="13058" spans="1:13" hidden="1" x14ac:dyDescent="0.25">
      <c r="A13058" s="128"/>
      <c r="B13058" s="2"/>
      <c r="C13058" s="139" t="s">
        <v>35083</v>
      </c>
      <c r="D13058" s="124" t="s">
        <v>35021</v>
      </c>
      <c r="E13058" s="118" t="s">
        <v>48</v>
      </c>
      <c r="F13058" s="124" t="s">
        <v>35249</v>
      </c>
      <c r="G13058" s="118" t="s">
        <v>2</v>
      </c>
      <c r="H13058" s="137"/>
      <c r="I13058" s="119"/>
      <c r="J13058" s="129"/>
      <c r="K13058" s="129"/>
      <c r="L13058" s="129">
        <v>0</v>
      </c>
      <c r="M13058" s="134" t="s">
        <v>25912</v>
      </c>
    </row>
    <row r="13059" spans="1:13" hidden="1" x14ac:dyDescent="0.25">
      <c r="A13059" s="128"/>
      <c r="B13059" s="2"/>
      <c r="C13059" s="139" t="s">
        <v>14432</v>
      </c>
      <c r="D13059" s="124" t="s">
        <v>14433</v>
      </c>
      <c r="E13059" s="118" t="s">
        <v>48</v>
      </c>
      <c r="F13059" s="124" t="s">
        <v>35249</v>
      </c>
      <c r="G13059" s="118" t="s">
        <v>34659</v>
      </c>
      <c r="H13059" s="137">
        <v>41359</v>
      </c>
      <c r="I13059" s="119">
        <v>115</v>
      </c>
      <c r="J13059" s="129"/>
      <c r="K13059" s="129"/>
      <c r="L13059" s="129">
        <v>0</v>
      </c>
      <c r="M13059" s="134" t="s">
        <v>25912</v>
      </c>
    </row>
    <row r="13060" spans="1:13" hidden="1" x14ac:dyDescent="0.25">
      <c r="A13060" s="128"/>
      <c r="B13060" s="2"/>
      <c r="C13060" s="139" t="s">
        <v>42314</v>
      </c>
      <c r="D13060" s="124" t="s">
        <v>42315</v>
      </c>
      <c r="E13060" s="118" t="s">
        <v>48</v>
      </c>
      <c r="F13060" s="124" t="s">
        <v>35249</v>
      </c>
      <c r="G13060" s="118" t="s">
        <v>2</v>
      </c>
      <c r="H13060" s="137">
        <v>45994</v>
      </c>
      <c r="I13060" s="119">
        <v>125</v>
      </c>
      <c r="J13060" s="129"/>
      <c r="K13060" s="129"/>
      <c r="L13060" s="129">
        <v>0</v>
      </c>
      <c r="M13060" s="134" t="s">
        <v>25912</v>
      </c>
    </row>
    <row r="13061" spans="1:13" hidden="1" x14ac:dyDescent="0.25">
      <c r="A13061" s="128"/>
      <c r="B13061" s="2"/>
      <c r="C13061" s="139" t="s">
        <v>42316</v>
      </c>
      <c r="D13061" s="124" t="s">
        <v>42317</v>
      </c>
      <c r="E13061" s="118" t="s">
        <v>48</v>
      </c>
      <c r="F13061" s="124" t="s">
        <v>35249</v>
      </c>
      <c r="G13061" s="118" t="s">
        <v>2</v>
      </c>
      <c r="H13061" s="137">
        <v>45994</v>
      </c>
      <c r="I13061" s="119">
        <v>98</v>
      </c>
      <c r="J13061" s="129"/>
      <c r="K13061" s="129"/>
      <c r="L13061" s="129">
        <v>0</v>
      </c>
      <c r="M13061" s="134" t="s">
        <v>25912</v>
      </c>
    </row>
    <row r="13062" spans="1:13" hidden="1" x14ac:dyDescent="0.25">
      <c r="A13062" s="128"/>
      <c r="B13062" s="2"/>
      <c r="C13062" s="139" t="s">
        <v>42318</v>
      </c>
      <c r="D13062" s="124" t="s">
        <v>42319</v>
      </c>
      <c r="E13062" s="118" t="s">
        <v>48</v>
      </c>
      <c r="F13062" s="124" t="s">
        <v>35249</v>
      </c>
      <c r="G13062" s="118" t="s">
        <v>2</v>
      </c>
      <c r="H13062" s="137">
        <v>45994</v>
      </c>
      <c r="I13062" s="119">
        <v>68</v>
      </c>
      <c r="J13062" s="129"/>
      <c r="K13062" s="129"/>
      <c r="L13062" s="129">
        <v>0</v>
      </c>
      <c r="M13062" s="134" t="s">
        <v>25912</v>
      </c>
    </row>
    <row r="13063" spans="1:13" hidden="1" x14ac:dyDescent="0.25">
      <c r="A13063" s="128"/>
      <c r="B13063" s="2"/>
      <c r="C13063" s="139" t="s">
        <v>42320</v>
      </c>
      <c r="D13063" s="124" t="s">
        <v>42321</v>
      </c>
      <c r="E13063" s="118" t="s">
        <v>48</v>
      </c>
      <c r="F13063" s="124" t="s">
        <v>35249</v>
      </c>
      <c r="G13063" s="118" t="s">
        <v>2</v>
      </c>
      <c r="H13063" s="137">
        <v>45994</v>
      </c>
      <c r="I13063" s="119">
        <v>68</v>
      </c>
      <c r="J13063" s="129"/>
      <c r="K13063" s="129"/>
      <c r="L13063" s="129">
        <v>0</v>
      </c>
      <c r="M13063" s="134" t="s">
        <v>25912</v>
      </c>
    </row>
    <row r="13064" spans="1:13" hidden="1" x14ac:dyDescent="0.25">
      <c r="A13064" s="128"/>
      <c r="B13064" s="2"/>
      <c r="C13064" s="139" t="s">
        <v>31851</v>
      </c>
      <c r="D13064" s="124" t="s">
        <v>31852</v>
      </c>
      <c r="E13064" s="118" t="s">
        <v>48</v>
      </c>
      <c r="F13064" s="124" t="s">
        <v>35249</v>
      </c>
      <c r="G13064" s="118" t="s">
        <v>34659</v>
      </c>
      <c r="H13064" s="137"/>
      <c r="I13064" s="119"/>
      <c r="J13064" s="129"/>
      <c r="K13064" s="129"/>
      <c r="L13064" s="129">
        <v>0</v>
      </c>
      <c r="M13064" s="134" t="s">
        <v>25912</v>
      </c>
    </row>
    <row r="13065" spans="1:13" hidden="1" x14ac:dyDescent="0.25">
      <c r="A13065" s="128"/>
      <c r="B13065" s="2"/>
      <c r="C13065" s="139" t="s">
        <v>14434</v>
      </c>
      <c r="D13065" s="124" t="s">
        <v>14435</v>
      </c>
      <c r="E13065" s="118" t="s">
        <v>48</v>
      </c>
      <c r="F13065" s="124" t="s">
        <v>35249</v>
      </c>
      <c r="G13065" s="118" t="s">
        <v>34659</v>
      </c>
      <c r="H13065" s="137">
        <v>41359</v>
      </c>
      <c r="I13065" s="119">
        <v>38</v>
      </c>
      <c r="J13065" s="129"/>
      <c r="K13065" s="129"/>
      <c r="L13065" s="129">
        <v>0</v>
      </c>
      <c r="M13065" s="134" t="s">
        <v>25912</v>
      </c>
    </row>
    <row r="13066" spans="1:13" hidden="1" x14ac:dyDescent="0.25">
      <c r="A13066" s="128"/>
      <c r="B13066" s="2"/>
      <c r="C13066" s="139" t="s">
        <v>14436</v>
      </c>
      <c r="D13066" s="124" t="s">
        <v>14437</v>
      </c>
      <c r="E13066" s="118" t="s">
        <v>48</v>
      </c>
      <c r="F13066" s="124" t="s">
        <v>35249</v>
      </c>
      <c r="G13066" s="118" t="s">
        <v>34659</v>
      </c>
      <c r="H13066" s="137">
        <v>42111</v>
      </c>
      <c r="I13066" s="119">
        <v>46</v>
      </c>
      <c r="J13066" s="129"/>
      <c r="K13066" s="129"/>
      <c r="L13066" s="129">
        <v>0</v>
      </c>
      <c r="M13066" s="134" t="s">
        <v>25912</v>
      </c>
    </row>
    <row r="13067" spans="1:13" hidden="1" x14ac:dyDescent="0.25">
      <c r="A13067" s="128"/>
      <c r="B13067" s="2"/>
      <c r="C13067" s="139" t="s">
        <v>14438</v>
      </c>
      <c r="D13067" s="124" t="s">
        <v>14439</v>
      </c>
      <c r="E13067" s="118" t="s">
        <v>48</v>
      </c>
      <c r="F13067" s="124" t="s">
        <v>35249</v>
      </c>
      <c r="G13067" s="118" t="s">
        <v>34659</v>
      </c>
      <c r="H13067" s="137">
        <v>42111</v>
      </c>
      <c r="I13067" s="119">
        <v>32</v>
      </c>
      <c r="J13067" s="129"/>
      <c r="K13067" s="129"/>
      <c r="L13067" s="129">
        <v>0</v>
      </c>
      <c r="M13067" s="134" t="s">
        <v>25912</v>
      </c>
    </row>
    <row r="13068" spans="1:13" hidden="1" x14ac:dyDescent="0.25">
      <c r="A13068" s="128"/>
      <c r="B13068" s="2"/>
      <c r="C13068" s="139" t="s">
        <v>28332</v>
      </c>
      <c r="D13068" s="124" t="s">
        <v>28333</v>
      </c>
      <c r="E13068" s="118" t="s">
        <v>48</v>
      </c>
      <c r="F13068" s="124" t="s">
        <v>35249</v>
      </c>
      <c r="G13068" s="118" t="s">
        <v>34659</v>
      </c>
      <c r="H13068" s="137"/>
      <c r="I13068" s="119"/>
      <c r="J13068" s="129"/>
      <c r="K13068" s="129"/>
      <c r="L13068" s="129">
        <v>0</v>
      </c>
      <c r="M13068" s="134" t="s">
        <v>25913</v>
      </c>
    </row>
    <row r="13069" spans="1:13" hidden="1" x14ac:dyDescent="0.25">
      <c r="A13069" s="128"/>
      <c r="B13069" s="2"/>
      <c r="C13069" s="139" t="s">
        <v>14440</v>
      </c>
      <c r="D13069" s="124" t="s">
        <v>14441</v>
      </c>
      <c r="E13069" s="118" t="s">
        <v>48</v>
      </c>
      <c r="F13069" s="124" t="s">
        <v>35249</v>
      </c>
      <c r="G13069" s="118" t="s">
        <v>34659</v>
      </c>
      <c r="H13069" s="137">
        <v>41422</v>
      </c>
      <c r="I13069" s="119">
        <v>38</v>
      </c>
      <c r="J13069" s="129"/>
      <c r="K13069" s="129"/>
      <c r="L13069" s="129">
        <v>0</v>
      </c>
      <c r="M13069" s="134" t="s">
        <v>25913</v>
      </c>
    </row>
    <row r="13070" spans="1:13" hidden="1" x14ac:dyDescent="0.25">
      <c r="A13070" s="128"/>
      <c r="B13070" s="2"/>
      <c r="C13070" s="139" t="s">
        <v>14442</v>
      </c>
      <c r="D13070" s="124" t="s">
        <v>14443</v>
      </c>
      <c r="E13070" s="118" t="s">
        <v>48</v>
      </c>
      <c r="F13070" s="124" t="s">
        <v>35249</v>
      </c>
      <c r="G13070" s="118" t="s">
        <v>34659</v>
      </c>
      <c r="H13070" s="137">
        <v>41422</v>
      </c>
      <c r="I13070" s="119">
        <v>38</v>
      </c>
      <c r="J13070" s="129"/>
      <c r="K13070" s="129"/>
      <c r="L13070" s="129">
        <v>0</v>
      </c>
      <c r="M13070" s="134" t="s">
        <v>25913</v>
      </c>
    </row>
    <row r="13071" spans="1:13" hidden="1" x14ac:dyDescent="0.25">
      <c r="A13071" s="128"/>
      <c r="B13071" s="2"/>
      <c r="C13071" s="139" t="s">
        <v>14444</v>
      </c>
      <c r="D13071" s="124" t="s">
        <v>14445</v>
      </c>
      <c r="E13071" s="118" t="s">
        <v>48</v>
      </c>
      <c r="F13071" s="124" t="s">
        <v>35249</v>
      </c>
      <c r="G13071" s="118" t="s">
        <v>34659</v>
      </c>
      <c r="H13071" s="137">
        <v>41422</v>
      </c>
      <c r="I13071" s="119">
        <v>38</v>
      </c>
      <c r="J13071" s="129"/>
      <c r="K13071" s="129"/>
      <c r="L13071" s="129">
        <v>0</v>
      </c>
      <c r="M13071" s="134" t="s">
        <v>25913</v>
      </c>
    </row>
    <row r="13072" spans="1:13" hidden="1" x14ac:dyDescent="0.25">
      <c r="A13072" s="128"/>
      <c r="B13072" s="2"/>
      <c r="C13072" s="139" t="s">
        <v>31689</v>
      </c>
      <c r="D13072" s="124" t="s">
        <v>31690</v>
      </c>
      <c r="E13072" s="118" t="s">
        <v>48</v>
      </c>
      <c r="F13072" s="124" t="s">
        <v>35249</v>
      </c>
      <c r="G13072" s="118" t="s">
        <v>34659</v>
      </c>
      <c r="H13072" s="137"/>
      <c r="I13072" s="119"/>
      <c r="J13072" s="129"/>
      <c r="K13072" s="129"/>
      <c r="L13072" s="129">
        <v>0</v>
      </c>
      <c r="M13072" s="134" t="s">
        <v>25914</v>
      </c>
    </row>
    <row r="13073" spans="1:13" hidden="1" x14ac:dyDescent="0.25">
      <c r="A13073" s="128"/>
      <c r="B13073" s="2"/>
      <c r="C13073" s="139" t="s">
        <v>14446</v>
      </c>
      <c r="D13073" s="124" t="s">
        <v>14447</v>
      </c>
      <c r="E13073" s="118" t="s">
        <v>48</v>
      </c>
      <c r="F13073" s="124" t="s">
        <v>35249</v>
      </c>
      <c r="G13073" s="118" t="s">
        <v>34659</v>
      </c>
      <c r="H13073" s="137">
        <v>41911</v>
      </c>
      <c r="I13073" s="119">
        <v>169</v>
      </c>
      <c r="J13073" s="129"/>
      <c r="K13073" s="129"/>
      <c r="L13073" s="129">
        <v>0</v>
      </c>
      <c r="M13073" s="134" t="s">
        <v>25915</v>
      </c>
    </row>
    <row r="13074" spans="1:13" hidden="1" x14ac:dyDescent="0.25">
      <c r="A13074" s="128"/>
      <c r="B13074" s="2"/>
      <c r="C13074" s="139" t="s">
        <v>14448</v>
      </c>
      <c r="D13074" s="124" t="s">
        <v>14449</v>
      </c>
      <c r="E13074" s="118" t="s">
        <v>48</v>
      </c>
      <c r="F13074" s="124" t="s">
        <v>35249</v>
      </c>
      <c r="G13074" s="118" t="s">
        <v>34659</v>
      </c>
      <c r="H13074" s="137">
        <v>41422</v>
      </c>
      <c r="I13074" s="119">
        <v>38</v>
      </c>
      <c r="J13074" s="129"/>
      <c r="K13074" s="129"/>
      <c r="L13074" s="129">
        <v>0</v>
      </c>
      <c r="M13074" s="134" t="s">
        <v>25916</v>
      </c>
    </row>
    <row r="13075" spans="1:13" hidden="1" x14ac:dyDescent="0.25">
      <c r="A13075" s="128"/>
      <c r="B13075" s="2"/>
      <c r="C13075" s="139" t="s">
        <v>14450</v>
      </c>
      <c r="D13075" s="124" t="s">
        <v>14451</v>
      </c>
      <c r="E13075" s="118" t="s">
        <v>48</v>
      </c>
      <c r="F13075" s="124" t="s">
        <v>35249</v>
      </c>
      <c r="G13075" s="118" t="s">
        <v>34659</v>
      </c>
      <c r="H13075" s="137">
        <v>41911</v>
      </c>
      <c r="I13075" s="119">
        <v>108</v>
      </c>
      <c r="J13075" s="129"/>
      <c r="K13075" s="129"/>
      <c r="L13075" s="129">
        <v>0</v>
      </c>
      <c r="M13075" s="134" t="s">
        <v>35223</v>
      </c>
    </row>
    <row r="13076" spans="1:13" hidden="1" x14ac:dyDescent="0.25">
      <c r="A13076" s="128"/>
      <c r="B13076" s="2"/>
      <c r="C13076" s="139" t="s">
        <v>14452</v>
      </c>
      <c r="D13076" s="124" t="s">
        <v>14453</v>
      </c>
      <c r="E13076" s="118" t="s">
        <v>48</v>
      </c>
      <c r="F13076" s="124" t="s">
        <v>35249</v>
      </c>
      <c r="G13076" s="118" t="s">
        <v>34659</v>
      </c>
      <c r="H13076" s="137">
        <v>41359</v>
      </c>
      <c r="I13076" s="119">
        <v>25</v>
      </c>
      <c r="J13076" s="129"/>
      <c r="K13076" s="129"/>
      <c r="L13076" s="129">
        <v>0</v>
      </c>
      <c r="M13076" s="134" t="s">
        <v>35230</v>
      </c>
    </row>
    <row r="13077" spans="1:13" hidden="1" x14ac:dyDescent="0.25">
      <c r="A13077" s="128"/>
      <c r="B13077" s="2"/>
      <c r="C13077" s="139" t="s">
        <v>14454</v>
      </c>
      <c r="D13077" s="124" t="s">
        <v>14455</v>
      </c>
      <c r="E13077" s="118" t="s">
        <v>48</v>
      </c>
      <c r="F13077" s="124" t="s">
        <v>35249</v>
      </c>
      <c r="G13077" s="118" t="s">
        <v>34659</v>
      </c>
      <c r="H13077" s="137">
        <v>41359</v>
      </c>
      <c r="I13077" s="119">
        <v>38</v>
      </c>
      <c r="J13077" s="129"/>
      <c r="K13077" s="129"/>
      <c r="L13077" s="129">
        <v>0</v>
      </c>
      <c r="M13077" s="134" t="s">
        <v>35121</v>
      </c>
    </row>
    <row r="13078" spans="1:13" hidden="1" x14ac:dyDescent="0.25">
      <c r="A13078" s="128"/>
      <c r="B13078" s="2"/>
      <c r="C13078" s="139" t="s">
        <v>14456</v>
      </c>
      <c r="D13078" s="124" t="s">
        <v>14457</v>
      </c>
      <c r="E13078" s="118" t="s">
        <v>48</v>
      </c>
      <c r="F13078" s="124" t="s">
        <v>35249</v>
      </c>
      <c r="G13078" s="118" t="s">
        <v>34659</v>
      </c>
      <c r="H13078" s="137">
        <v>41521</v>
      </c>
      <c r="I13078" s="119">
        <v>38</v>
      </c>
      <c r="J13078" s="129"/>
      <c r="K13078" s="129"/>
      <c r="L13078" s="129">
        <v>0</v>
      </c>
      <c r="M13078" s="134" t="s">
        <v>25917</v>
      </c>
    </row>
    <row r="13079" spans="1:13" hidden="1" x14ac:dyDescent="0.25">
      <c r="A13079" s="128"/>
      <c r="B13079" s="2"/>
      <c r="C13079" s="139" t="s">
        <v>14458</v>
      </c>
      <c r="D13079" s="124" t="s">
        <v>14459</v>
      </c>
      <c r="E13079" s="118" t="s">
        <v>48</v>
      </c>
      <c r="F13079" s="124" t="s">
        <v>35249</v>
      </c>
      <c r="G13079" s="118" t="s">
        <v>34659</v>
      </c>
      <c r="H13079" s="137">
        <v>41422</v>
      </c>
      <c r="I13079" s="119">
        <v>38</v>
      </c>
      <c r="J13079" s="129"/>
      <c r="K13079" s="129"/>
      <c r="L13079" s="129">
        <v>0</v>
      </c>
      <c r="M13079" s="134" t="s">
        <v>25917</v>
      </c>
    </row>
    <row r="13080" spans="1:13" hidden="1" x14ac:dyDescent="0.25">
      <c r="A13080" s="128"/>
      <c r="B13080" s="2"/>
      <c r="C13080" s="139" t="s">
        <v>14460</v>
      </c>
      <c r="D13080" s="124" t="s">
        <v>14461</v>
      </c>
      <c r="E13080" s="118" t="s">
        <v>48</v>
      </c>
      <c r="F13080" s="124" t="s">
        <v>35249</v>
      </c>
      <c r="G13080" s="118" t="s">
        <v>34659</v>
      </c>
      <c r="H13080" s="137">
        <v>41521</v>
      </c>
      <c r="I13080" s="119">
        <v>38</v>
      </c>
      <c r="J13080" s="129"/>
      <c r="K13080" s="129"/>
      <c r="L13080" s="129">
        <v>0</v>
      </c>
      <c r="M13080" s="134" t="s">
        <v>25918</v>
      </c>
    </row>
    <row r="13081" spans="1:13" hidden="1" x14ac:dyDescent="0.25">
      <c r="A13081" s="128"/>
      <c r="B13081" s="2"/>
      <c r="C13081" s="139" t="s">
        <v>14462</v>
      </c>
      <c r="D13081" s="124" t="s">
        <v>14463</v>
      </c>
      <c r="E13081" s="118" t="s">
        <v>48</v>
      </c>
      <c r="F13081" s="124" t="s">
        <v>35249</v>
      </c>
      <c r="G13081" s="118" t="s">
        <v>34659</v>
      </c>
      <c r="H13081" s="137">
        <v>41422</v>
      </c>
      <c r="I13081" s="119">
        <v>38</v>
      </c>
      <c r="J13081" s="129"/>
      <c r="K13081" s="129"/>
      <c r="L13081" s="129">
        <v>0</v>
      </c>
      <c r="M13081" s="134" t="s">
        <v>25918</v>
      </c>
    </row>
    <row r="13082" spans="1:13" hidden="1" x14ac:dyDescent="0.25">
      <c r="A13082" s="128"/>
      <c r="B13082" s="2"/>
      <c r="C13082" s="139" t="s">
        <v>14464</v>
      </c>
      <c r="D13082" s="124" t="s">
        <v>14465</v>
      </c>
      <c r="E13082" s="118" t="s">
        <v>48</v>
      </c>
      <c r="F13082" s="124" t="s">
        <v>35249</v>
      </c>
      <c r="G13082" s="118" t="s">
        <v>34659</v>
      </c>
      <c r="H13082" s="137">
        <v>41422</v>
      </c>
      <c r="I13082" s="119">
        <v>38</v>
      </c>
      <c r="J13082" s="129"/>
      <c r="K13082" s="129"/>
      <c r="L13082" s="129">
        <v>0</v>
      </c>
      <c r="M13082" s="134" t="s">
        <v>25918</v>
      </c>
    </row>
    <row r="13083" spans="1:13" hidden="1" x14ac:dyDescent="0.25">
      <c r="A13083" s="128"/>
      <c r="B13083" s="2"/>
      <c r="C13083" s="139" t="s">
        <v>14466</v>
      </c>
      <c r="D13083" s="124" t="s">
        <v>14467</v>
      </c>
      <c r="E13083" s="118" t="s">
        <v>48</v>
      </c>
      <c r="F13083" s="124" t="s">
        <v>35249</v>
      </c>
      <c r="G13083" s="118" t="s">
        <v>34659</v>
      </c>
      <c r="H13083" s="137">
        <v>41913</v>
      </c>
      <c r="I13083" s="119">
        <v>169</v>
      </c>
      <c r="J13083" s="129"/>
      <c r="K13083" s="129"/>
      <c r="L13083" s="129">
        <v>0</v>
      </c>
      <c r="M13083" s="134" t="s">
        <v>25918</v>
      </c>
    </row>
    <row r="13084" spans="1:13" hidden="1" x14ac:dyDescent="0.25">
      <c r="A13084" s="128"/>
      <c r="B13084" s="2"/>
      <c r="C13084" s="139" t="s">
        <v>14468</v>
      </c>
      <c r="D13084" s="124" t="s">
        <v>14469</v>
      </c>
      <c r="E13084" s="118" t="s">
        <v>48</v>
      </c>
      <c r="F13084" s="124" t="s">
        <v>35249</v>
      </c>
      <c r="G13084" s="118" t="s">
        <v>34659</v>
      </c>
      <c r="H13084" s="137">
        <v>41422</v>
      </c>
      <c r="I13084" s="119">
        <v>38</v>
      </c>
      <c r="J13084" s="129"/>
      <c r="K13084" s="129"/>
      <c r="L13084" s="129">
        <v>0</v>
      </c>
      <c r="M13084" s="134" t="s">
        <v>25918</v>
      </c>
    </row>
    <row r="13085" spans="1:13" hidden="1" x14ac:dyDescent="0.25">
      <c r="A13085" s="128"/>
      <c r="B13085" s="2"/>
      <c r="C13085" s="139" t="s">
        <v>14470</v>
      </c>
      <c r="D13085" s="124" t="s">
        <v>14471</v>
      </c>
      <c r="E13085" s="118" t="s">
        <v>48</v>
      </c>
      <c r="F13085" s="124" t="s">
        <v>35249</v>
      </c>
      <c r="G13085" s="118" t="s">
        <v>34659</v>
      </c>
      <c r="H13085" s="137">
        <v>41913</v>
      </c>
      <c r="I13085" s="119">
        <v>169</v>
      </c>
      <c r="J13085" s="129"/>
      <c r="K13085" s="129"/>
      <c r="L13085" s="129">
        <v>0</v>
      </c>
      <c r="M13085" s="134" t="s">
        <v>25918</v>
      </c>
    </row>
    <row r="13086" spans="1:13" hidden="1" x14ac:dyDescent="0.25">
      <c r="A13086" s="128"/>
      <c r="B13086" s="2"/>
      <c r="C13086" s="139" t="s">
        <v>14472</v>
      </c>
      <c r="D13086" s="124" t="s">
        <v>14473</v>
      </c>
      <c r="E13086" s="118" t="s">
        <v>48</v>
      </c>
      <c r="F13086" s="124" t="s">
        <v>35249</v>
      </c>
      <c r="G13086" s="118" t="s">
        <v>34659</v>
      </c>
      <c r="H13086" s="137">
        <v>41422</v>
      </c>
      <c r="I13086" s="119">
        <v>38</v>
      </c>
      <c r="J13086" s="129"/>
      <c r="K13086" s="129"/>
      <c r="L13086" s="129">
        <v>0</v>
      </c>
      <c r="M13086" s="134" t="s">
        <v>33544</v>
      </c>
    </row>
    <row r="13087" spans="1:13" hidden="1" x14ac:dyDescent="0.25">
      <c r="A13087" s="128"/>
      <c r="B13087" s="2"/>
      <c r="C13087" s="139" t="s">
        <v>14474</v>
      </c>
      <c r="D13087" s="124" t="s">
        <v>14475</v>
      </c>
      <c r="E13087" s="118" t="s">
        <v>48</v>
      </c>
      <c r="F13087" s="124" t="s">
        <v>35249</v>
      </c>
      <c r="G13087" s="118" t="s">
        <v>34659</v>
      </c>
      <c r="H13087" s="137">
        <v>41422</v>
      </c>
      <c r="I13087" s="119">
        <v>38</v>
      </c>
      <c r="J13087" s="129"/>
      <c r="K13087" s="129"/>
      <c r="L13087" s="129">
        <v>0</v>
      </c>
      <c r="M13087" s="134" t="s">
        <v>25919</v>
      </c>
    </row>
    <row r="13088" spans="1:13" hidden="1" x14ac:dyDescent="0.25">
      <c r="A13088" s="128"/>
      <c r="B13088" s="2"/>
      <c r="C13088" s="139" t="s">
        <v>14476</v>
      </c>
      <c r="D13088" s="124" t="s">
        <v>14477</v>
      </c>
      <c r="E13088" s="118" t="s">
        <v>48</v>
      </c>
      <c r="F13088" s="124" t="s">
        <v>35249</v>
      </c>
      <c r="G13088" s="118" t="s">
        <v>34659</v>
      </c>
      <c r="H13088" s="137">
        <v>41913</v>
      </c>
      <c r="I13088" s="119">
        <v>88</v>
      </c>
      <c r="J13088" s="129"/>
      <c r="K13088" s="129"/>
      <c r="L13088" s="129">
        <v>0</v>
      </c>
      <c r="M13088" s="134" t="s">
        <v>33228</v>
      </c>
    </row>
    <row r="13089" spans="1:13" hidden="1" x14ac:dyDescent="0.25">
      <c r="A13089" s="128"/>
      <c r="B13089" s="2"/>
      <c r="C13089" s="139" t="s">
        <v>14478</v>
      </c>
      <c r="D13089" s="124" t="s">
        <v>14479</v>
      </c>
      <c r="E13089" s="118" t="s">
        <v>48</v>
      </c>
      <c r="F13089" s="124" t="s">
        <v>35249</v>
      </c>
      <c r="G13089" s="118" t="s">
        <v>34659</v>
      </c>
      <c r="H13089" s="137">
        <v>41911</v>
      </c>
      <c r="I13089" s="119">
        <v>102</v>
      </c>
      <c r="J13089" s="129"/>
      <c r="K13089" s="129"/>
      <c r="L13089" s="129">
        <v>0</v>
      </c>
      <c r="M13089" s="134" t="s">
        <v>25920</v>
      </c>
    </row>
    <row r="13090" spans="1:13" hidden="1" x14ac:dyDescent="0.25">
      <c r="A13090" s="128"/>
      <c r="B13090" s="2"/>
      <c r="C13090" s="139" t="s">
        <v>14480</v>
      </c>
      <c r="D13090" s="124" t="s">
        <v>14481</v>
      </c>
      <c r="E13090" s="118" t="s">
        <v>48</v>
      </c>
      <c r="F13090" s="124" t="s">
        <v>35249</v>
      </c>
      <c r="G13090" s="118" t="s">
        <v>34659</v>
      </c>
      <c r="H13090" s="137">
        <v>41913</v>
      </c>
      <c r="I13090" s="119">
        <v>115</v>
      </c>
      <c r="J13090" s="129"/>
      <c r="K13090" s="129"/>
      <c r="L13090" s="129">
        <v>0</v>
      </c>
      <c r="M13090" s="134" t="s">
        <v>25921</v>
      </c>
    </row>
    <row r="13091" spans="1:13" hidden="1" x14ac:dyDescent="0.25">
      <c r="A13091" s="128"/>
      <c r="B13091" s="2"/>
      <c r="C13091" s="139" t="s">
        <v>14482</v>
      </c>
      <c r="D13091" s="124" t="s">
        <v>14483</v>
      </c>
      <c r="E13091" s="118" t="s">
        <v>48</v>
      </c>
      <c r="F13091" s="124" t="s">
        <v>35249</v>
      </c>
      <c r="G13091" s="118" t="s">
        <v>34659</v>
      </c>
      <c r="H13091" s="137">
        <v>41913</v>
      </c>
      <c r="I13091" s="119">
        <v>169</v>
      </c>
      <c r="J13091" s="129"/>
      <c r="K13091" s="129"/>
      <c r="L13091" s="129">
        <v>0</v>
      </c>
      <c r="M13091" s="134" t="s">
        <v>25922</v>
      </c>
    </row>
    <row r="13092" spans="1:13" hidden="1" x14ac:dyDescent="0.25">
      <c r="A13092" s="128"/>
      <c r="B13092" s="2"/>
      <c r="C13092" s="139" t="s">
        <v>14484</v>
      </c>
      <c r="D13092" s="124" t="s">
        <v>14485</v>
      </c>
      <c r="E13092" s="118" t="s">
        <v>48</v>
      </c>
      <c r="F13092" s="124" t="s">
        <v>35249</v>
      </c>
      <c r="G13092" s="118" t="s">
        <v>34659</v>
      </c>
      <c r="H13092" s="137">
        <v>41913</v>
      </c>
      <c r="I13092" s="119">
        <v>115</v>
      </c>
      <c r="J13092" s="129"/>
      <c r="K13092" s="129"/>
      <c r="L13092" s="129">
        <v>0</v>
      </c>
      <c r="M13092" s="134" t="s">
        <v>25923</v>
      </c>
    </row>
    <row r="13093" spans="1:13" hidden="1" x14ac:dyDescent="0.25">
      <c r="A13093" s="128"/>
      <c r="B13093" s="2"/>
      <c r="C13093" s="139" t="s">
        <v>14486</v>
      </c>
      <c r="D13093" s="124" t="s">
        <v>14487</v>
      </c>
      <c r="E13093" s="118" t="s">
        <v>48</v>
      </c>
      <c r="F13093" s="124" t="s">
        <v>35249</v>
      </c>
      <c r="G13093" s="118" t="s">
        <v>34659</v>
      </c>
      <c r="H13093" s="137">
        <v>41913</v>
      </c>
      <c r="I13093" s="119">
        <v>169</v>
      </c>
      <c r="J13093" s="129"/>
      <c r="K13093" s="129"/>
      <c r="L13093" s="129">
        <v>0</v>
      </c>
      <c r="M13093" s="134" t="s">
        <v>25924</v>
      </c>
    </row>
    <row r="13094" spans="1:13" hidden="1" x14ac:dyDescent="0.25">
      <c r="A13094" s="128"/>
      <c r="B13094" s="2"/>
      <c r="C13094" s="139" t="s">
        <v>14488</v>
      </c>
      <c r="D13094" s="124" t="s">
        <v>14489</v>
      </c>
      <c r="E13094" s="118" t="s">
        <v>48</v>
      </c>
      <c r="F13094" s="124" t="s">
        <v>35249</v>
      </c>
      <c r="G13094" s="118" t="s">
        <v>34659</v>
      </c>
      <c r="H13094" s="137">
        <v>41913</v>
      </c>
      <c r="I13094" s="119">
        <v>115</v>
      </c>
      <c r="J13094" s="129"/>
      <c r="K13094" s="129"/>
      <c r="L13094" s="129">
        <v>0</v>
      </c>
      <c r="M13094" s="134" t="s">
        <v>25925</v>
      </c>
    </row>
    <row r="13095" spans="1:13" hidden="1" x14ac:dyDescent="0.25">
      <c r="A13095" s="128"/>
      <c r="B13095" s="2"/>
      <c r="C13095" s="139" t="s">
        <v>14490</v>
      </c>
      <c r="D13095" s="124" t="s">
        <v>14491</v>
      </c>
      <c r="E13095" s="118" t="s">
        <v>48</v>
      </c>
      <c r="F13095" s="124" t="s">
        <v>35249</v>
      </c>
      <c r="G13095" s="118" t="s">
        <v>34659</v>
      </c>
      <c r="H13095" s="137">
        <v>41913</v>
      </c>
      <c r="I13095" s="119">
        <v>115</v>
      </c>
      <c r="J13095" s="129"/>
      <c r="K13095" s="129"/>
      <c r="L13095" s="129">
        <v>0</v>
      </c>
      <c r="M13095" s="134" t="s">
        <v>25926</v>
      </c>
    </row>
    <row r="13096" spans="1:13" hidden="1" x14ac:dyDescent="0.25">
      <c r="A13096" s="128"/>
      <c r="B13096" s="2"/>
      <c r="C13096" s="139" t="s">
        <v>14492</v>
      </c>
      <c r="D13096" s="124" t="s">
        <v>14493</v>
      </c>
      <c r="E13096" s="118" t="s">
        <v>48</v>
      </c>
      <c r="F13096" s="124" t="s">
        <v>35249</v>
      </c>
      <c r="G13096" s="118" t="s">
        <v>34659</v>
      </c>
      <c r="H13096" s="137">
        <v>41359</v>
      </c>
      <c r="I13096" s="119">
        <v>130</v>
      </c>
      <c r="J13096" s="129"/>
      <c r="K13096" s="129"/>
      <c r="L13096" s="129">
        <v>0</v>
      </c>
      <c r="M13096" s="134" t="s">
        <v>25927</v>
      </c>
    </row>
    <row r="13097" spans="1:13" hidden="1" x14ac:dyDescent="0.25">
      <c r="A13097" s="128"/>
      <c r="B13097" s="2"/>
      <c r="C13097" s="139" t="s">
        <v>14494</v>
      </c>
      <c r="D13097" s="124" t="s">
        <v>14495</v>
      </c>
      <c r="E13097" s="118" t="s">
        <v>48</v>
      </c>
      <c r="F13097" s="124" t="s">
        <v>35249</v>
      </c>
      <c r="G13097" s="118" t="s">
        <v>2</v>
      </c>
      <c r="H13097" s="137">
        <v>42383</v>
      </c>
      <c r="I13097" s="119">
        <v>48.58</v>
      </c>
      <c r="J13097" s="129"/>
      <c r="K13097" s="129"/>
      <c r="L13097" s="129">
        <v>0</v>
      </c>
      <c r="M13097" s="134" t="s">
        <v>25928</v>
      </c>
    </row>
    <row r="13098" spans="1:13" hidden="1" x14ac:dyDescent="0.25">
      <c r="A13098" s="128"/>
      <c r="B13098" s="2"/>
      <c r="C13098" s="139" t="s">
        <v>14496</v>
      </c>
      <c r="D13098" s="124" t="s">
        <v>14497</v>
      </c>
      <c r="E13098" s="118" t="s">
        <v>48</v>
      </c>
      <c r="F13098" s="124" t="s">
        <v>35249</v>
      </c>
      <c r="G13098" s="118" t="s">
        <v>2</v>
      </c>
      <c r="H13098" s="137">
        <v>42684</v>
      </c>
      <c r="I13098" s="119">
        <v>98</v>
      </c>
      <c r="J13098" s="129"/>
      <c r="K13098" s="129"/>
      <c r="L13098" s="129">
        <v>0</v>
      </c>
      <c r="M13098" s="134" t="s">
        <v>25929</v>
      </c>
    </row>
    <row r="13099" spans="1:13" hidden="1" x14ac:dyDescent="0.25">
      <c r="A13099" s="128"/>
      <c r="B13099" s="2"/>
      <c r="C13099" s="139" t="s">
        <v>14498</v>
      </c>
      <c r="D13099" s="124" t="s">
        <v>14499</v>
      </c>
      <c r="E13099" s="118" t="s">
        <v>48</v>
      </c>
      <c r="F13099" s="124" t="s">
        <v>35249</v>
      </c>
      <c r="G13099" s="118" t="s">
        <v>2</v>
      </c>
      <c r="H13099" s="137">
        <v>41269</v>
      </c>
      <c r="I13099" s="119">
        <v>34</v>
      </c>
      <c r="J13099" s="129"/>
      <c r="K13099" s="129"/>
      <c r="L13099" s="129">
        <v>0</v>
      </c>
      <c r="M13099" s="134" t="s">
        <v>25930</v>
      </c>
    </row>
    <row r="13100" spans="1:13" hidden="1" x14ac:dyDescent="0.25">
      <c r="A13100" s="128"/>
      <c r="B13100" s="2"/>
      <c r="C13100" s="139" t="s">
        <v>14500</v>
      </c>
      <c r="D13100" s="124" t="s">
        <v>14501</v>
      </c>
      <c r="E13100" s="118" t="s">
        <v>48</v>
      </c>
      <c r="F13100" s="124" t="s">
        <v>35249</v>
      </c>
      <c r="G13100" s="118" t="s">
        <v>2</v>
      </c>
      <c r="H13100" s="137">
        <v>43733</v>
      </c>
      <c r="I13100" s="119">
        <v>38</v>
      </c>
      <c r="J13100" s="129"/>
      <c r="K13100" s="129"/>
      <c r="L13100" s="129">
        <v>0</v>
      </c>
      <c r="M13100" s="134" t="s">
        <v>25931</v>
      </c>
    </row>
    <row r="13101" spans="1:13" hidden="1" x14ac:dyDescent="0.25">
      <c r="A13101" s="128"/>
      <c r="B13101" s="2"/>
      <c r="C13101" s="139" t="s">
        <v>31036</v>
      </c>
      <c r="D13101" s="124" t="s">
        <v>31037</v>
      </c>
      <c r="E13101" s="118" t="s">
        <v>48</v>
      </c>
      <c r="F13101" s="124" t="s">
        <v>35249</v>
      </c>
      <c r="G13101" s="118" t="s">
        <v>2</v>
      </c>
      <c r="H13101" s="137"/>
      <c r="I13101" s="119"/>
      <c r="J13101" s="129"/>
      <c r="K13101" s="129"/>
      <c r="L13101" s="129">
        <v>0</v>
      </c>
      <c r="M13101" s="134" t="s">
        <v>25932</v>
      </c>
    </row>
    <row r="13102" spans="1:13" hidden="1" x14ac:dyDescent="0.25">
      <c r="A13102" s="128"/>
      <c r="B13102" s="2"/>
      <c r="C13102" s="139" t="s">
        <v>14502</v>
      </c>
      <c r="D13102" s="124" t="s">
        <v>14503</v>
      </c>
      <c r="E13102" s="118" t="s">
        <v>48</v>
      </c>
      <c r="F13102" s="124" t="s">
        <v>35249</v>
      </c>
      <c r="G13102" s="118" t="s">
        <v>2</v>
      </c>
      <c r="H13102" s="137">
        <v>46100</v>
      </c>
      <c r="I13102" s="119">
        <v>46.5</v>
      </c>
      <c r="J13102" s="129"/>
      <c r="K13102" s="129"/>
      <c r="L13102" s="129">
        <v>0</v>
      </c>
      <c r="M13102" s="134" t="s">
        <v>25933</v>
      </c>
    </row>
    <row r="13103" spans="1:13" hidden="1" x14ac:dyDescent="0.25">
      <c r="A13103" s="128"/>
      <c r="B13103" s="2"/>
      <c r="C13103" s="139" t="s">
        <v>32731</v>
      </c>
      <c r="D13103" s="124" t="s">
        <v>32732</v>
      </c>
      <c r="E13103" s="118" t="s">
        <v>48</v>
      </c>
      <c r="F13103" s="124" t="s">
        <v>35249</v>
      </c>
      <c r="G13103" s="118" t="s">
        <v>2</v>
      </c>
      <c r="H13103" s="137"/>
      <c r="I13103" s="119"/>
      <c r="J13103" s="129"/>
      <c r="K13103" s="129"/>
      <c r="L13103" s="129">
        <v>0</v>
      </c>
      <c r="M13103" s="134" t="s">
        <v>25933</v>
      </c>
    </row>
    <row r="13104" spans="1:13" hidden="1" x14ac:dyDescent="0.25">
      <c r="A13104" s="128"/>
      <c r="B13104" s="2"/>
      <c r="C13104" s="139" t="s">
        <v>14504</v>
      </c>
      <c r="D13104" s="124" t="s">
        <v>14505</v>
      </c>
      <c r="E13104" s="118" t="s">
        <v>48</v>
      </c>
      <c r="F13104" s="124" t="s">
        <v>35249</v>
      </c>
      <c r="G13104" s="118" t="s">
        <v>2</v>
      </c>
      <c r="H13104" s="137">
        <v>41247</v>
      </c>
      <c r="I13104" s="119">
        <v>38</v>
      </c>
      <c r="J13104" s="129"/>
      <c r="K13104" s="129"/>
      <c r="L13104" s="129">
        <v>0</v>
      </c>
      <c r="M13104" s="134" t="s">
        <v>25934</v>
      </c>
    </row>
    <row r="13105" spans="1:13" hidden="1" x14ac:dyDescent="0.25">
      <c r="A13105" s="128"/>
      <c r="B13105" s="2"/>
      <c r="C13105" s="139" t="s">
        <v>14506</v>
      </c>
      <c r="D13105" s="124" t="s">
        <v>14507</v>
      </c>
      <c r="E13105" s="118" t="s">
        <v>48</v>
      </c>
      <c r="F13105" s="124" t="s">
        <v>35249</v>
      </c>
      <c r="G13105" s="118" t="s">
        <v>2</v>
      </c>
      <c r="H13105" s="137">
        <v>41269</v>
      </c>
      <c r="I13105" s="119">
        <v>20</v>
      </c>
      <c r="J13105" s="129"/>
      <c r="K13105" s="129"/>
      <c r="L13105" s="129">
        <v>0</v>
      </c>
      <c r="M13105" s="134" t="s">
        <v>25935</v>
      </c>
    </row>
    <row r="13106" spans="1:13" hidden="1" x14ac:dyDescent="0.25">
      <c r="A13106" s="128"/>
      <c r="B13106" s="2"/>
      <c r="C13106" s="139" t="s">
        <v>14508</v>
      </c>
      <c r="D13106" s="124" t="s">
        <v>14509</v>
      </c>
      <c r="E13106" s="118" t="s">
        <v>48</v>
      </c>
      <c r="F13106" s="124" t="s">
        <v>35249</v>
      </c>
      <c r="G13106" s="118" t="s">
        <v>2</v>
      </c>
      <c r="H13106" s="137">
        <v>42457</v>
      </c>
      <c r="I13106" s="119">
        <v>65</v>
      </c>
      <c r="J13106" s="129"/>
      <c r="K13106" s="129"/>
      <c r="L13106" s="129">
        <v>0</v>
      </c>
      <c r="M13106" s="134" t="s">
        <v>35441</v>
      </c>
    </row>
    <row r="13107" spans="1:13" hidden="1" x14ac:dyDescent="0.25">
      <c r="A13107" s="128"/>
      <c r="B13107" s="2"/>
      <c r="C13107" s="139" t="s">
        <v>14510</v>
      </c>
      <c r="D13107" s="124" t="s">
        <v>14511</v>
      </c>
      <c r="E13107" s="118" t="s">
        <v>48</v>
      </c>
      <c r="F13107" s="124" t="s">
        <v>35249</v>
      </c>
      <c r="G13107" s="118" t="s">
        <v>2</v>
      </c>
      <c r="H13107" s="137">
        <v>43670</v>
      </c>
      <c r="I13107" s="119">
        <v>25</v>
      </c>
      <c r="J13107" s="129"/>
      <c r="K13107" s="129"/>
      <c r="L13107" s="129">
        <v>0</v>
      </c>
      <c r="M13107" s="134" t="s">
        <v>35152</v>
      </c>
    </row>
    <row r="13108" spans="1:13" hidden="1" x14ac:dyDescent="0.25">
      <c r="A13108" s="128"/>
      <c r="B13108" s="2"/>
      <c r="C13108" s="139" t="s">
        <v>19328</v>
      </c>
      <c r="D13108" s="124" t="s">
        <v>19327</v>
      </c>
      <c r="E13108" s="118" t="s">
        <v>48</v>
      </c>
      <c r="F13108" s="124" t="s">
        <v>35249</v>
      </c>
      <c r="G13108" s="118" t="s">
        <v>2</v>
      </c>
      <c r="H13108" s="137">
        <v>44830</v>
      </c>
      <c r="I13108" s="119">
        <v>55</v>
      </c>
      <c r="J13108" s="129"/>
      <c r="K13108" s="129"/>
      <c r="L13108" s="129">
        <v>0</v>
      </c>
      <c r="M13108" s="134" t="s">
        <v>25936</v>
      </c>
    </row>
    <row r="13109" spans="1:13" hidden="1" x14ac:dyDescent="0.25">
      <c r="A13109" s="128"/>
      <c r="B13109" s="2"/>
      <c r="C13109" s="139" t="s">
        <v>14512</v>
      </c>
      <c r="D13109" s="124" t="s">
        <v>14513</v>
      </c>
      <c r="E13109" s="118" t="s">
        <v>48</v>
      </c>
      <c r="F13109" s="124" t="s">
        <v>35249</v>
      </c>
      <c r="G13109" s="118" t="s">
        <v>2</v>
      </c>
      <c r="H13109" s="137">
        <v>43670</v>
      </c>
      <c r="I13109" s="119">
        <v>20</v>
      </c>
      <c r="J13109" s="129"/>
      <c r="K13109" s="129"/>
      <c r="L13109" s="129">
        <v>0</v>
      </c>
      <c r="M13109" s="134" t="s">
        <v>25937</v>
      </c>
    </row>
    <row r="13110" spans="1:13" hidden="1" x14ac:dyDescent="0.25">
      <c r="A13110" s="128"/>
      <c r="B13110" s="2"/>
      <c r="C13110" s="139" t="s">
        <v>14514</v>
      </c>
      <c r="D13110" s="124" t="s">
        <v>14515</v>
      </c>
      <c r="E13110" s="118" t="s">
        <v>48</v>
      </c>
      <c r="F13110" s="124" t="s">
        <v>35249</v>
      </c>
      <c r="G13110" s="118" t="s">
        <v>2</v>
      </c>
      <c r="H13110" s="137"/>
      <c r="I13110" s="119"/>
      <c r="J13110" s="129"/>
      <c r="K13110" s="129"/>
      <c r="L13110" s="129">
        <v>0</v>
      </c>
      <c r="M13110" s="134" t="s">
        <v>25938</v>
      </c>
    </row>
    <row r="13111" spans="1:13" hidden="1" x14ac:dyDescent="0.25">
      <c r="A13111" s="128"/>
      <c r="B13111" s="2"/>
      <c r="C13111" s="139" t="s">
        <v>14516</v>
      </c>
      <c r="D13111" s="124" t="s">
        <v>14517</v>
      </c>
      <c r="E13111" s="118" t="s">
        <v>48</v>
      </c>
      <c r="F13111" s="124" t="s">
        <v>35249</v>
      </c>
      <c r="G13111" s="118" t="s">
        <v>2</v>
      </c>
      <c r="H13111" s="137">
        <v>42611</v>
      </c>
      <c r="I13111" s="119">
        <v>218</v>
      </c>
      <c r="J13111" s="129"/>
      <c r="K13111" s="129"/>
      <c r="L13111" s="129">
        <v>0</v>
      </c>
      <c r="M13111" s="134" t="s">
        <v>25939</v>
      </c>
    </row>
    <row r="13112" spans="1:13" hidden="1" x14ac:dyDescent="0.25">
      <c r="A13112" s="128"/>
      <c r="B13112" s="2"/>
      <c r="C13112" s="139" t="s">
        <v>14518</v>
      </c>
      <c r="D13112" s="124" t="s">
        <v>14519</v>
      </c>
      <c r="E13112" s="118" t="s">
        <v>48</v>
      </c>
      <c r="F13112" s="124" t="s">
        <v>35249</v>
      </c>
      <c r="G13112" s="118" t="s">
        <v>2</v>
      </c>
      <c r="H13112" s="137">
        <v>42326</v>
      </c>
      <c r="I13112" s="119">
        <v>39.299999999999997</v>
      </c>
      <c r="J13112" s="129"/>
      <c r="K13112" s="129"/>
      <c r="L13112" s="129">
        <v>0</v>
      </c>
      <c r="M13112" s="134" t="s">
        <v>33007</v>
      </c>
    </row>
    <row r="13113" spans="1:13" hidden="1" x14ac:dyDescent="0.25">
      <c r="A13113" s="128"/>
      <c r="B13113" s="2"/>
      <c r="C13113" s="139" t="s">
        <v>19325</v>
      </c>
      <c r="D13113" s="124" t="s">
        <v>19326</v>
      </c>
      <c r="E13113" s="118" t="s">
        <v>48</v>
      </c>
      <c r="F13113" s="124" t="s">
        <v>35249</v>
      </c>
      <c r="G13113" s="118" t="s">
        <v>34659</v>
      </c>
      <c r="H13113" s="137">
        <v>40177</v>
      </c>
      <c r="I13113" s="119">
        <v>500</v>
      </c>
      <c r="J13113" s="129"/>
      <c r="K13113" s="129"/>
      <c r="L13113" s="129">
        <v>0</v>
      </c>
      <c r="M13113" s="134" t="s">
        <v>33085</v>
      </c>
    </row>
    <row r="13114" spans="1:13" hidden="1" x14ac:dyDescent="0.25">
      <c r="A13114" s="128"/>
      <c r="B13114" s="2"/>
      <c r="C13114" s="139" t="s">
        <v>14520</v>
      </c>
      <c r="D13114" s="124" t="s">
        <v>14521</v>
      </c>
      <c r="E13114" s="118" t="s">
        <v>48</v>
      </c>
      <c r="F13114" s="124" t="s">
        <v>35249</v>
      </c>
      <c r="G13114" s="118" t="s">
        <v>2</v>
      </c>
      <c r="H13114" s="137">
        <v>42066</v>
      </c>
      <c r="I13114" s="119">
        <v>30</v>
      </c>
      <c r="J13114" s="129"/>
      <c r="K13114" s="129"/>
      <c r="L13114" s="129">
        <v>0</v>
      </c>
      <c r="M13114" s="134" t="s">
        <v>33007</v>
      </c>
    </row>
    <row r="13115" spans="1:13" hidden="1" x14ac:dyDescent="0.25">
      <c r="A13115" s="128"/>
      <c r="B13115" s="2"/>
      <c r="C13115" s="139" t="s">
        <v>14522</v>
      </c>
      <c r="D13115" s="124" t="s">
        <v>14523</v>
      </c>
      <c r="E13115" s="118" t="s">
        <v>48</v>
      </c>
      <c r="F13115" s="124" t="s">
        <v>35249</v>
      </c>
      <c r="G13115" s="118" t="s">
        <v>2</v>
      </c>
      <c r="H13115" s="137">
        <v>42066</v>
      </c>
      <c r="I13115" s="119">
        <v>30</v>
      </c>
      <c r="J13115" s="129"/>
      <c r="K13115" s="129"/>
      <c r="L13115" s="129">
        <v>0</v>
      </c>
      <c r="M13115" s="134" t="s">
        <v>25940</v>
      </c>
    </row>
    <row r="13116" spans="1:13" hidden="1" x14ac:dyDescent="0.25">
      <c r="A13116" s="128"/>
      <c r="B13116" s="2"/>
      <c r="C13116" s="139" t="s">
        <v>14524</v>
      </c>
      <c r="D13116" s="124" t="s">
        <v>14525</v>
      </c>
      <c r="E13116" s="118" t="s">
        <v>48</v>
      </c>
      <c r="F13116" s="124" t="s">
        <v>35249</v>
      </c>
      <c r="G13116" s="118" t="s">
        <v>2</v>
      </c>
      <c r="H13116" s="137">
        <v>42871</v>
      </c>
      <c r="I13116" s="119">
        <v>130</v>
      </c>
      <c r="J13116" s="129"/>
      <c r="K13116" s="129"/>
      <c r="L13116" s="129">
        <v>0</v>
      </c>
      <c r="M13116" s="134" t="s">
        <v>25941</v>
      </c>
    </row>
    <row r="13117" spans="1:13" hidden="1" x14ac:dyDescent="0.25">
      <c r="A13117" s="128"/>
      <c r="B13117" s="2"/>
      <c r="C13117" s="139" t="s">
        <v>33279</v>
      </c>
      <c r="D13117" s="124" t="s">
        <v>33280</v>
      </c>
      <c r="E13117" s="118" t="s">
        <v>48</v>
      </c>
      <c r="F13117" s="124" t="s">
        <v>35249</v>
      </c>
      <c r="G13117" s="118" t="s">
        <v>2</v>
      </c>
      <c r="H13117" s="137"/>
      <c r="I13117" s="119"/>
      <c r="J13117" s="129"/>
      <c r="K13117" s="129"/>
      <c r="L13117" s="129">
        <v>0</v>
      </c>
      <c r="M13117" s="134" t="s">
        <v>25941</v>
      </c>
    </row>
    <row r="13118" spans="1:13" hidden="1" x14ac:dyDescent="0.25">
      <c r="A13118" s="128"/>
      <c r="B13118" s="2"/>
      <c r="C13118" s="139" t="s">
        <v>33281</v>
      </c>
      <c r="D13118" s="124" t="s">
        <v>33282</v>
      </c>
      <c r="E13118" s="118" t="s">
        <v>48</v>
      </c>
      <c r="F13118" s="124" t="s">
        <v>35249</v>
      </c>
      <c r="G13118" s="118" t="s">
        <v>2</v>
      </c>
      <c r="H13118" s="137">
        <v>44870</v>
      </c>
      <c r="I13118" s="119">
        <v>160</v>
      </c>
      <c r="J13118" s="129"/>
      <c r="K13118" s="129"/>
      <c r="L13118" s="129">
        <v>0</v>
      </c>
      <c r="M13118" s="134" t="s">
        <v>25941</v>
      </c>
    </row>
    <row r="13119" spans="1:13" hidden="1" x14ac:dyDescent="0.25">
      <c r="A13119" s="128"/>
      <c r="B13119" s="2"/>
      <c r="C13119" s="139" t="s">
        <v>30996</v>
      </c>
      <c r="D13119" s="124" t="s">
        <v>30997</v>
      </c>
      <c r="E13119" s="118" t="s">
        <v>48</v>
      </c>
      <c r="F13119" s="124" t="s">
        <v>35249</v>
      </c>
      <c r="G13119" s="118" t="s">
        <v>2</v>
      </c>
      <c r="H13119" s="137">
        <v>44888</v>
      </c>
      <c r="I13119" s="119">
        <v>210</v>
      </c>
      <c r="J13119" s="129"/>
      <c r="K13119" s="129"/>
      <c r="L13119" s="129">
        <v>0</v>
      </c>
      <c r="M13119" s="134" t="s">
        <v>25941</v>
      </c>
    </row>
    <row r="13120" spans="1:13" hidden="1" x14ac:dyDescent="0.25">
      <c r="A13120" s="128"/>
      <c r="B13120" s="2"/>
      <c r="C13120" s="139" t="s">
        <v>30745</v>
      </c>
      <c r="D13120" s="124" t="s">
        <v>30746</v>
      </c>
      <c r="E13120" s="118" t="s">
        <v>48</v>
      </c>
      <c r="F13120" s="124" t="s">
        <v>35249</v>
      </c>
      <c r="G13120" s="118" t="s">
        <v>2</v>
      </c>
      <c r="H13120" s="137">
        <v>46049</v>
      </c>
      <c r="I13120" s="119">
        <v>266</v>
      </c>
      <c r="J13120" s="129"/>
      <c r="K13120" s="129"/>
      <c r="L13120" s="129">
        <v>0</v>
      </c>
      <c r="M13120" s="134" t="s">
        <v>32998</v>
      </c>
    </row>
    <row r="13121" spans="1:13" hidden="1" x14ac:dyDescent="0.25">
      <c r="A13121" s="128"/>
      <c r="B13121" s="2"/>
      <c r="C13121" s="139" t="s">
        <v>32727</v>
      </c>
      <c r="D13121" s="124" t="s">
        <v>32728</v>
      </c>
      <c r="E13121" s="118" t="s">
        <v>48</v>
      </c>
      <c r="F13121" s="124" t="s">
        <v>35249</v>
      </c>
      <c r="G13121" s="118" t="s">
        <v>2</v>
      </c>
      <c r="H13121" s="137">
        <v>44861</v>
      </c>
      <c r="I13121" s="119">
        <v>55</v>
      </c>
      <c r="J13121" s="129"/>
      <c r="K13121" s="129"/>
      <c r="L13121" s="129">
        <v>0</v>
      </c>
      <c r="M13121" s="134" t="s">
        <v>31356</v>
      </c>
    </row>
    <row r="13122" spans="1:13" hidden="1" x14ac:dyDescent="0.25">
      <c r="A13122" s="128"/>
      <c r="B13122" s="2"/>
      <c r="C13122" s="139" t="s">
        <v>30354</v>
      </c>
      <c r="D13122" s="124" t="s">
        <v>30355</v>
      </c>
      <c r="E13122" s="118" t="s">
        <v>48</v>
      </c>
      <c r="F13122" s="124" t="s">
        <v>35249</v>
      </c>
      <c r="G13122" s="118" t="s">
        <v>2</v>
      </c>
      <c r="H13122" s="137">
        <v>45461</v>
      </c>
      <c r="I13122" s="119">
        <v>43</v>
      </c>
      <c r="J13122" s="129"/>
      <c r="K13122" s="129"/>
      <c r="L13122" s="129">
        <v>0</v>
      </c>
      <c r="M13122" s="134" t="s">
        <v>35155</v>
      </c>
    </row>
    <row r="13123" spans="1:13" hidden="1" x14ac:dyDescent="0.25">
      <c r="A13123" s="128"/>
      <c r="B13123" s="2"/>
      <c r="C13123" s="139" t="s">
        <v>30350</v>
      </c>
      <c r="D13123" s="124" t="s">
        <v>30351</v>
      </c>
      <c r="E13123" s="118" t="s">
        <v>48</v>
      </c>
      <c r="F13123" s="124" t="s">
        <v>35249</v>
      </c>
      <c r="G13123" s="118" t="s">
        <v>2</v>
      </c>
      <c r="H13123" s="137">
        <v>44903</v>
      </c>
      <c r="I13123" s="119">
        <v>35</v>
      </c>
      <c r="J13123" s="129"/>
      <c r="K13123" s="129"/>
      <c r="L13123" s="129">
        <v>0</v>
      </c>
      <c r="M13123" s="134" t="s">
        <v>25942</v>
      </c>
    </row>
    <row r="13124" spans="1:13" hidden="1" x14ac:dyDescent="0.25">
      <c r="A13124" s="128"/>
      <c r="B13124" s="2"/>
      <c r="C13124" s="139" t="s">
        <v>29805</v>
      </c>
      <c r="D13124" s="124" t="s">
        <v>29806</v>
      </c>
      <c r="E13124" s="118" t="s">
        <v>48</v>
      </c>
      <c r="F13124" s="124" t="s">
        <v>35249</v>
      </c>
      <c r="G13124" s="118" t="s">
        <v>2</v>
      </c>
      <c r="H13124" s="137">
        <v>44853</v>
      </c>
      <c r="I13124" s="119">
        <v>120</v>
      </c>
      <c r="J13124" s="129"/>
      <c r="K13124" s="129"/>
      <c r="L13124" s="129">
        <v>0</v>
      </c>
      <c r="M13124" s="134" t="s">
        <v>35444</v>
      </c>
    </row>
    <row r="13125" spans="1:13" hidden="1" x14ac:dyDescent="0.25">
      <c r="A13125" s="128"/>
      <c r="B13125" s="2"/>
      <c r="C13125" s="139" t="s">
        <v>31591</v>
      </c>
      <c r="D13125" s="124" t="s">
        <v>31592</v>
      </c>
      <c r="E13125" s="118" t="s">
        <v>48</v>
      </c>
      <c r="F13125" s="124" t="s">
        <v>35249</v>
      </c>
      <c r="G13125" s="118" t="s">
        <v>2</v>
      </c>
      <c r="H13125" s="137">
        <v>44910</v>
      </c>
      <c r="I13125" s="119">
        <v>200</v>
      </c>
      <c r="J13125" s="129"/>
      <c r="K13125" s="129"/>
      <c r="L13125" s="129">
        <v>0</v>
      </c>
      <c r="M13125" s="134" t="s">
        <v>35447</v>
      </c>
    </row>
    <row r="13126" spans="1:13" hidden="1" x14ac:dyDescent="0.25">
      <c r="A13126" s="128"/>
      <c r="B13126" s="2"/>
      <c r="C13126" s="139" t="s">
        <v>31338</v>
      </c>
      <c r="D13126" s="124" t="s">
        <v>31339</v>
      </c>
      <c r="E13126" s="118" t="s">
        <v>48</v>
      </c>
      <c r="F13126" s="124" t="s">
        <v>35249</v>
      </c>
      <c r="G13126" s="118" t="s">
        <v>2</v>
      </c>
      <c r="H13126" s="137">
        <v>44853</v>
      </c>
      <c r="I13126" s="119">
        <v>200</v>
      </c>
      <c r="J13126" s="129"/>
      <c r="K13126" s="129"/>
      <c r="L13126" s="129">
        <v>0</v>
      </c>
      <c r="M13126" s="134" t="s">
        <v>25943</v>
      </c>
    </row>
    <row r="13127" spans="1:13" hidden="1" x14ac:dyDescent="0.25">
      <c r="A13127" s="128"/>
      <c r="B13127" s="2"/>
      <c r="C13127" s="139" t="s">
        <v>30352</v>
      </c>
      <c r="D13127" s="124" t="s">
        <v>30353</v>
      </c>
      <c r="E13127" s="118" t="s">
        <v>48</v>
      </c>
      <c r="F13127" s="124" t="s">
        <v>35249</v>
      </c>
      <c r="G13127" s="118" t="s">
        <v>2</v>
      </c>
      <c r="H13127" s="137">
        <v>44910</v>
      </c>
      <c r="I13127" s="119">
        <v>240</v>
      </c>
      <c r="J13127" s="129"/>
      <c r="K13127" s="129"/>
      <c r="L13127" s="129">
        <v>0</v>
      </c>
      <c r="M13127" s="134" t="s">
        <v>33375</v>
      </c>
    </row>
    <row r="13128" spans="1:13" hidden="1" x14ac:dyDescent="0.25">
      <c r="A13128" s="128"/>
      <c r="B13128" s="2"/>
      <c r="C13128" s="139" t="s">
        <v>14526</v>
      </c>
      <c r="D13128" s="124" t="s">
        <v>14527</v>
      </c>
      <c r="E13128" s="118" t="s">
        <v>48</v>
      </c>
      <c r="F13128" s="124" t="s">
        <v>35249</v>
      </c>
      <c r="G13128" s="118" t="s">
        <v>2</v>
      </c>
      <c r="H13128" s="137">
        <v>43802</v>
      </c>
      <c r="I13128" s="119">
        <v>1050</v>
      </c>
      <c r="J13128" s="129"/>
      <c r="K13128" s="129"/>
      <c r="L13128" s="129">
        <v>0</v>
      </c>
      <c r="M13128" s="134" t="s">
        <v>25944</v>
      </c>
    </row>
    <row r="13129" spans="1:13" hidden="1" x14ac:dyDescent="0.25">
      <c r="A13129" s="128"/>
      <c r="B13129" s="2"/>
      <c r="C13129" s="139" t="s">
        <v>30348</v>
      </c>
      <c r="D13129" s="124" t="s">
        <v>30349</v>
      </c>
      <c r="E13129" s="118" t="s">
        <v>48</v>
      </c>
      <c r="F13129" s="124" t="s">
        <v>35249</v>
      </c>
      <c r="G13129" s="118" t="s">
        <v>2</v>
      </c>
      <c r="H13129" s="137">
        <v>44582</v>
      </c>
      <c r="I13129" s="119">
        <v>385</v>
      </c>
      <c r="J13129" s="129"/>
      <c r="K13129" s="129"/>
      <c r="L13129" s="129">
        <v>0</v>
      </c>
      <c r="M13129" s="134" t="s">
        <v>25944</v>
      </c>
    </row>
    <row r="13130" spans="1:13" hidden="1" x14ac:dyDescent="0.25">
      <c r="A13130" s="128"/>
      <c r="B13130" s="2"/>
      <c r="C13130" s="139" t="s">
        <v>30421</v>
      </c>
      <c r="D13130" s="124" t="s">
        <v>30422</v>
      </c>
      <c r="E13130" s="118" t="s">
        <v>48</v>
      </c>
      <c r="F13130" s="124" t="s">
        <v>35249</v>
      </c>
      <c r="G13130" s="118" t="s">
        <v>2</v>
      </c>
      <c r="H13130" s="137">
        <v>44711</v>
      </c>
      <c r="I13130" s="119">
        <v>490</v>
      </c>
      <c r="J13130" s="129"/>
      <c r="K13130" s="129"/>
      <c r="L13130" s="129">
        <v>0</v>
      </c>
      <c r="M13130" s="134" t="s">
        <v>35217</v>
      </c>
    </row>
    <row r="13131" spans="1:13" hidden="1" x14ac:dyDescent="0.25">
      <c r="A13131" s="128"/>
      <c r="B13131" s="2"/>
      <c r="C13131" s="139" t="s">
        <v>29871</v>
      </c>
      <c r="D13131" s="124" t="s">
        <v>29872</v>
      </c>
      <c r="E13131" s="118" t="s">
        <v>48</v>
      </c>
      <c r="F13131" s="124" t="s">
        <v>35249</v>
      </c>
      <c r="G13131" s="118" t="s">
        <v>2</v>
      </c>
      <c r="H13131" s="137">
        <v>46084</v>
      </c>
      <c r="I13131" s="119">
        <v>76</v>
      </c>
      <c r="J13131" s="129"/>
      <c r="K13131" s="129"/>
      <c r="L13131" s="129">
        <v>0</v>
      </c>
      <c r="M13131" s="134" t="s">
        <v>32813</v>
      </c>
    </row>
    <row r="13132" spans="1:13" hidden="1" x14ac:dyDescent="0.25">
      <c r="A13132" s="128"/>
      <c r="B13132" s="2"/>
      <c r="C13132" s="139" t="s">
        <v>33160</v>
      </c>
      <c r="D13132" s="124" t="s">
        <v>33161</v>
      </c>
      <c r="E13132" s="118" t="s">
        <v>48</v>
      </c>
      <c r="F13132" s="124" t="s">
        <v>35249</v>
      </c>
      <c r="G13132" s="118" t="s">
        <v>2</v>
      </c>
      <c r="H13132" s="137">
        <v>46057</v>
      </c>
      <c r="I13132" s="119">
        <v>152</v>
      </c>
      <c r="J13132" s="129"/>
      <c r="K13132" s="129"/>
      <c r="L13132" s="129">
        <v>0</v>
      </c>
      <c r="M13132" s="134" t="s">
        <v>25945</v>
      </c>
    </row>
    <row r="13133" spans="1:13" hidden="1" x14ac:dyDescent="0.25">
      <c r="A13133" s="128"/>
      <c r="B13133" s="2"/>
      <c r="C13133" s="139" t="s">
        <v>32455</v>
      </c>
      <c r="D13133" s="124" t="s">
        <v>32456</v>
      </c>
      <c r="E13133" s="118" t="s">
        <v>48</v>
      </c>
      <c r="F13133" s="124" t="s">
        <v>35249</v>
      </c>
      <c r="G13133" s="118" t="s">
        <v>2</v>
      </c>
      <c r="H13133" s="137">
        <v>46057</v>
      </c>
      <c r="I13133" s="119">
        <v>190</v>
      </c>
      <c r="J13133" s="129"/>
      <c r="K13133" s="129"/>
      <c r="L13133" s="129">
        <v>0</v>
      </c>
      <c r="M13133" s="134" t="s">
        <v>25946</v>
      </c>
    </row>
    <row r="13134" spans="1:13" hidden="1" x14ac:dyDescent="0.25">
      <c r="A13134" s="128"/>
      <c r="B13134" s="2"/>
      <c r="C13134" s="139" t="s">
        <v>30419</v>
      </c>
      <c r="D13134" s="124" t="s">
        <v>30420</v>
      </c>
      <c r="E13134" s="118" t="s">
        <v>48</v>
      </c>
      <c r="F13134" s="124" t="s">
        <v>35249</v>
      </c>
      <c r="G13134" s="118" t="s">
        <v>2</v>
      </c>
      <c r="H13134" s="137">
        <v>46119</v>
      </c>
      <c r="I13134" s="119">
        <v>228</v>
      </c>
      <c r="J13134" s="129"/>
      <c r="K13134" s="129"/>
      <c r="L13134" s="129">
        <v>0</v>
      </c>
      <c r="M13134" s="134" t="s">
        <v>34778</v>
      </c>
    </row>
    <row r="13135" spans="1:13" hidden="1" x14ac:dyDescent="0.25">
      <c r="A13135" s="128"/>
      <c r="B13135" s="2"/>
      <c r="C13135" s="139" t="s">
        <v>32080</v>
      </c>
      <c r="D13135" s="124" t="s">
        <v>32081</v>
      </c>
      <c r="E13135" s="118" t="s">
        <v>48</v>
      </c>
      <c r="F13135" s="124" t="s">
        <v>35249</v>
      </c>
      <c r="G13135" s="118" t="s">
        <v>2</v>
      </c>
      <c r="H13135" s="137">
        <v>44711</v>
      </c>
      <c r="I13135" s="119">
        <v>280</v>
      </c>
      <c r="J13135" s="129"/>
      <c r="K13135" s="129"/>
      <c r="L13135" s="129">
        <v>0</v>
      </c>
      <c r="M13135" s="134" t="s">
        <v>35180</v>
      </c>
    </row>
    <row r="13136" spans="1:13" hidden="1" x14ac:dyDescent="0.25">
      <c r="A13136" s="128"/>
      <c r="B13136" s="2"/>
      <c r="C13136" s="139" t="s">
        <v>34400</v>
      </c>
      <c r="D13136" s="124" t="s">
        <v>34401</v>
      </c>
      <c r="E13136" s="118" t="s">
        <v>48</v>
      </c>
      <c r="F13136" s="124" t="s">
        <v>35249</v>
      </c>
      <c r="G13136" s="118" t="s">
        <v>2</v>
      </c>
      <c r="H13136" s="137">
        <v>45301</v>
      </c>
      <c r="I13136" s="119">
        <v>280</v>
      </c>
      <c r="J13136" s="129"/>
      <c r="K13136" s="129"/>
      <c r="L13136" s="129">
        <v>0</v>
      </c>
      <c r="M13136" s="134" t="s">
        <v>32918</v>
      </c>
    </row>
    <row r="13137" spans="1:13" hidden="1" x14ac:dyDescent="0.25">
      <c r="A13137" s="128"/>
      <c r="B13137" s="2"/>
      <c r="C13137" s="139" t="s">
        <v>30161</v>
      </c>
      <c r="D13137" s="124" t="s">
        <v>30162</v>
      </c>
      <c r="E13137" s="118" t="s">
        <v>48</v>
      </c>
      <c r="F13137" s="124" t="s">
        <v>35249</v>
      </c>
      <c r="G13137" s="118" t="s">
        <v>2</v>
      </c>
      <c r="H13137" s="137">
        <v>44711</v>
      </c>
      <c r="I13137" s="119">
        <v>350</v>
      </c>
      <c r="J13137" s="129"/>
      <c r="K13137" s="129"/>
      <c r="L13137" s="129">
        <v>0</v>
      </c>
      <c r="M13137" s="134" t="s">
        <v>35158</v>
      </c>
    </row>
    <row r="13138" spans="1:13" hidden="1" x14ac:dyDescent="0.25">
      <c r="A13138" s="128"/>
      <c r="B13138" s="2"/>
      <c r="C13138" s="139" t="s">
        <v>32427</v>
      </c>
      <c r="D13138" s="124" t="s">
        <v>32428</v>
      </c>
      <c r="E13138" s="118" t="s">
        <v>48</v>
      </c>
      <c r="F13138" s="124" t="s">
        <v>35249</v>
      </c>
      <c r="G13138" s="118" t="s">
        <v>2</v>
      </c>
      <c r="H13138" s="137"/>
      <c r="I13138" s="119"/>
      <c r="J13138" s="129"/>
      <c r="K13138" s="129"/>
      <c r="L13138" s="129">
        <v>0</v>
      </c>
      <c r="M13138" s="134" t="s">
        <v>25947</v>
      </c>
    </row>
    <row r="13139" spans="1:13" hidden="1" x14ac:dyDescent="0.25">
      <c r="A13139" s="128"/>
      <c r="B13139" s="2"/>
      <c r="C13139" s="139" t="s">
        <v>33586</v>
      </c>
      <c r="D13139" s="124" t="s">
        <v>33587</v>
      </c>
      <c r="E13139" s="118" t="s">
        <v>48</v>
      </c>
      <c r="F13139" s="124" t="s">
        <v>35249</v>
      </c>
      <c r="G13139" s="118" t="s">
        <v>2</v>
      </c>
      <c r="H13139" s="137"/>
      <c r="I13139" s="119"/>
      <c r="J13139" s="129"/>
      <c r="K13139" s="129"/>
      <c r="L13139" s="129">
        <v>0</v>
      </c>
      <c r="M13139" s="134" t="s">
        <v>25948</v>
      </c>
    </row>
    <row r="13140" spans="1:13" hidden="1" x14ac:dyDescent="0.25">
      <c r="A13140" s="128"/>
      <c r="B13140" s="2"/>
      <c r="C13140" s="139" t="s">
        <v>14528</v>
      </c>
      <c r="D13140" s="124" t="s">
        <v>14529</v>
      </c>
      <c r="E13140" s="118" t="s">
        <v>48</v>
      </c>
      <c r="F13140" s="124" t="s">
        <v>35249</v>
      </c>
      <c r="G13140" s="118" t="s">
        <v>2</v>
      </c>
      <c r="H13140" s="137">
        <v>44319</v>
      </c>
      <c r="I13140" s="119">
        <v>693.46</v>
      </c>
      <c r="J13140" s="129"/>
      <c r="K13140" s="129"/>
      <c r="L13140" s="129">
        <v>0</v>
      </c>
      <c r="M13140" s="134" t="s">
        <v>25949</v>
      </c>
    </row>
    <row r="13141" spans="1:13" hidden="1" x14ac:dyDescent="0.25">
      <c r="A13141" s="128"/>
      <c r="B13141" s="2"/>
      <c r="C13141" s="139" t="s">
        <v>33019</v>
      </c>
      <c r="D13141" s="124" t="s">
        <v>33020</v>
      </c>
      <c r="E13141" s="118" t="s">
        <v>48</v>
      </c>
      <c r="F13141" s="124" t="s">
        <v>35249</v>
      </c>
      <c r="G13141" s="118" t="s">
        <v>34659</v>
      </c>
      <c r="H13141" s="137"/>
      <c r="I13141" s="119"/>
      <c r="J13141" s="129"/>
      <c r="K13141" s="129"/>
      <c r="L13141" s="129">
        <v>0</v>
      </c>
      <c r="M13141" s="134" t="s">
        <v>25950</v>
      </c>
    </row>
    <row r="13142" spans="1:13" hidden="1" x14ac:dyDescent="0.25">
      <c r="A13142" s="128"/>
      <c r="B13142" s="2"/>
      <c r="C13142" s="139" t="s">
        <v>28282</v>
      </c>
      <c r="D13142" s="124" t="s">
        <v>28283</v>
      </c>
      <c r="E13142" s="118" t="s">
        <v>48</v>
      </c>
      <c r="F13142" s="124" t="s">
        <v>35249</v>
      </c>
      <c r="G13142" s="118" t="s">
        <v>34659</v>
      </c>
      <c r="H13142" s="137"/>
      <c r="I13142" s="119"/>
      <c r="J13142" s="129"/>
      <c r="K13142" s="129"/>
      <c r="L13142" s="129">
        <v>0</v>
      </c>
      <c r="M13142" s="134" t="s">
        <v>25951</v>
      </c>
    </row>
    <row r="13143" spans="1:13" hidden="1" x14ac:dyDescent="0.25">
      <c r="A13143" s="128"/>
      <c r="B13143" s="2"/>
      <c r="C13143" s="139" t="s">
        <v>29869</v>
      </c>
      <c r="D13143" s="124" t="s">
        <v>29870</v>
      </c>
      <c r="E13143" s="118" t="s">
        <v>48</v>
      </c>
      <c r="F13143" s="124" t="s">
        <v>35249</v>
      </c>
      <c r="G13143" s="118" t="s">
        <v>2</v>
      </c>
      <c r="H13143" s="137"/>
      <c r="I13143" s="119"/>
      <c r="J13143" s="129"/>
      <c r="K13143" s="129"/>
      <c r="L13143" s="129">
        <v>0</v>
      </c>
      <c r="M13143" s="134" t="s">
        <v>35204</v>
      </c>
    </row>
    <row r="13144" spans="1:13" hidden="1" x14ac:dyDescent="0.25">
      <c r="A13144" s="128"/>
      <c r="B13144" s="2"/>
      <c r="C13144" s="139" t="s">
        <v>14530</v>
      </c>
      <c r="D13144" s="124" t="s">
        <v>14531</v>
      </c>
      <c r="E13144" s="118" t="s">
        <v>48</v>
      </c>
      <c r="F13144" s="124" t="s">
        <v>35249</v>
      </c>
      <c r="G13144" s="118" t="s">
        <v>34659</v>
      </c>
      <c r="H13144" s="137">
        <v>42137</v>
      </c>
      <c r="I13144" s="119">
        <v>2940.67</v>
      </c>
      <c r="J13144" s="129"/>
      <c r="K13144" s="129"/>
      <c r="L13144" s="129">
        <v>0</v>
      </c>
      <c r="M13144" s="134" t="s">
        <v>25952</v>
      </c>
    </row>
    <row r="13145" spans="1:13" hidden="1" x14ac:dyDescent="0.25">
      <c r="A13145" s="128"/>
      <c r="B13145" s="2"/>
      <c r="C13145" s="139" t="s">
        <v>14532</v>
      </c>
      <c r="D13145" s="124" t="s">
        <v>14533</v>
      </c>
      <c r="E13145" s="118" t="s">
        <v>48</v>
      </c>
      <c r="F13145" s="124" t="s">
        <v>35249</v>
      </c>
      <c r="G13145" s="118" t="s">
        <v>34659</v>
      </c>
      <c r="H13145" s="137">
        <v>42137</v>
      </c>
      <c r="I13145" s="119">
        <v>2094.94</v>
      </c>
      <c r="J13145" s="129"/>
      <c r="K13145" s="129"/>
      <c r="L13145" s="129">
        <v>0</v>
      </c>
      <c r="M13145" s="134" t="s">
        <v>32544</v>
      </c>
    </row>
    <row r="13146" spans="1:13" hidden="1" x14ac:dyDescent="0.25">
      <c r="A13146" s="128"/>
      <c r="B13146" s="2"/>
      <c r="C13146" s="139" t="s">
        <v>14534</v>
      </c>
      <c r="D13146" s="124" t="s">
        <v>14535</v>
      </c>
      <c r="E13146" s="118" t="s">
        <v>48</v>
      </c>
      <c r="F13146" s="124" t="s">
        <v>35249</v>
      </c>
      <c r="G13146" s="118" t="s">
        <v>34659</v>
      </c>
      <c r="H13146" s="137">
        <v>41312</v>
      </c>
      <c r="I13146" s="119">
        <v>6218.94</v>
      </c>
      <c r="J13146" s="129"/>
      <c r="K13146" s="129"/>
      <c r="L13146" s="129">
        <v>0</v>
      </c>
      <c r="M13146" s="134" t="s">
        <v>25953</v>
      </c>
    </row>
    <row r="13147" spans="1:13" hidden="1" x14ac:dyDescent="0.25">
      <c r="A13147" s="128"/>
      <c r="B13147" s="2"/>
      <c r="C13147" s="139" t="s">
        <v>14536</v>
      </c>
      <c r="D13147" s="124" t="s">
        <v>14537</v>
      </c>
      <c r="E13147" s="118" t="s">
        <v>48</v>
      </c>
      <c r="F13147" s="124" t="s">
        <v>35249</v>
      </c>
      <c r="G13147" s="118" t="s">
        <v>34659</v>
      </c>
      <c r="H13147" s="137">
        <v>41654</v>
      </c>
      <c r="I13147" s="119">
        <v>3968.23</v>
      </c>
      <c r="J13147" s="129"/>
      <c r="K13147" s="129"/>
      <c r="L13147" s="129">
        <v>0</v>
      </c>
      <c r="M13147" s="134" t="s">
        <v>25954</v>
      </c>
    </row>
    <row r="13148" spans="1:13" hidden="1" x14ac:dyDescent="0.25">
      <c r="A13148" s="128"/>
      <c r="B13148" s="2"/>
      <c r="C13148" s="139" t="s">
        <v>14538</v>
      </c>
      <c r="D13148" s="124" t="s">
        <v>14539</v>
      </c>
      <c r="E13148" s="118" t="s">
        <v>48</v>
      </c>
      <c r="F13148" s="124" t="s">
        <v>35249</v>
      </c>
      <c r="G13148" s="118" t="s">
        <v>34659</v>
      </c>
      <c r="H13148" s="137"/>
      <c r="I13148" s="119"/>
      <c r="J13148" s="129"/>
      <c r="K13148" s="129"/>
      <c r="L13148" s="129">
        <v>0</v>
      </c>
      <c r="M13148" s="134" t="s">
        <v>25955</v>
      </c>
    </row>
    <row r="13149" spans="1:13" hidden="1" x14ac:dyDescent="0.25">
      <c r="A13149" s="128"/>
      <c r="B13149" s="2"/>
      <c r="C13149" s="139" t="s">
        <v>32566</v>
      </c>
      <c r="D13149" s="124" t="s">
        <v>32567</v>
      </c>
      <c r="E13149" s="118" t="s">
        <v>48</v>
      </c>
      <c r="F13149" s="124" t="s">
        <v>35249</v>
      </c>
      <c r="G13149" s="118" t="s">
        <v>34659</v>
      </c>
      <c r="H13149" s="137"/>
      <c r="I13149" s="119"/>
      <c r="J13149" s="129"/>
      <c r="K13149" s="129"/>
      <c r="L13149" s="129">
        <v>0</v>
      </c>
      <c r="M13149" s="134" t="s">
        <v>33523</v>
      </c>
    </row>
    <row r="13150" spans="1:13" hidden="1" x14ac:dyDescent="0.25">
      <c r="A13150" s="128"/>
      <c r="B13150" s="2"/>
      <c r="C13150" s="139" t="s">
        <v>14540</v>
      </c>
      <c r="D13150" s="124" t="s">
        <v>14541</v>
      </c>
      <c r="E13150" s="118" t="s">
        <v>48</v>
      </c>
      <c r="F13150" s="124" t="s">
        <v>35249</v>
      </c>
      <c r="G13150" s="118" t="s">
        <v>34659</v>
      </c>
      <c r="H13150" s="137">
        <v>41964</v>
      </c>
      <c r="I13150" s="119">
        <v>1850</v>
      </c>
      <c r="J13150" s="129"/>
      <c r="K13150" s="129"/>
      <c r="L13150" s="129">
        <v>0</v>
      </c>
      <c r="M13150" s="134" t="s">
        <v>25956</v>
      </c>
    </row>
    <row r="13151" spans="1:13" hidden="1" x14ac:dyDescent="0.25">
      <c r="A13151" s="128"/>
      <c r="B13151" s="2"/>
      <c r="C13151" s="139" t="s">
        <v>14542</v>
      </c>
      <c r="D13151" s="124" t="s">
        <v>14543</v>
      </c>
      <c r="E13151" s="118" t="s">
        <v>48</v>
      </c>
      <c r="F13151" s="124" t="s">
        <v>35249</v>
      </c>
      <c r="G13151" s="118" t="s">
        <v>34659</v>
      </c>
      <c r="H13151" s="137"/>
      <c r="I13151" s="119"/>
      <c r="J13151" s="129"/>
      <c r="K13151" s="129"/>
      <c r="L13151" s="129">
        <v>0</v>
      </c>
      <c r="M13151" s="134" t="s">
        <v>24250</v>
      </c>
    </row>
    <row r="13152" spans="1:13" hidden="1" x14ac:dyDescent="0.25">
      <c r="A13152" s="128"/>
      <c r="B13152" s="2"/>
      <c r="C13152" s="139" t="s">
        <v>14544</v>
      </c>
      <c r="D13152" s="124" t="s">
        <v>14545</v>
      </c>
      <c r="E13152" s="118" t="s">
        <v>48</v>
      </c>
      <c r="F13152" s="124" t="s">
        <v>35249</v>
      </c>
      <c r="G13152" s="118" t="s">
        <v>34659</v>
      </c>
      <c r="H13152" s="137">
        <v>41645</v>
      </c>
      <c r="I13152" s="119">
        <v>3627.75</v>
      </c>
      <c r="J13152" s="129"/>
      <c r="K13152" s="129"/>
      <c r="L13152" s="129">
        <v>0</v>
      </c>
      <c r="M13152" s="134" t="s">
        <v>25957</v>
      </c>
    </row>
    <row r="13153" spans="1:13" hidden="1" x14ac:dyDescent="0.25">
      <c r="A13153" s="128"/>
      <c r="B13153" s="2"/>
      <c r="C13153" s="139" t="s">
        <v>14546</v>
      </c>
      <c r="D13153" s="124" t="s">
        <v>14547</v>
      </c>
      <c r="E13153" s="118" t="s">
        <v>48</v>
      </c>
      <c r="F13153" s="124" t="s">
        <v>35249</v>
      </c>
      <c r="G13153" s="118" t="s">
        <v>34659</v>
      </c>
      <c r="H13153" s="137">
        <v>41990</v>
      </c>
      <c r="I13153" s="119">
        <v>70.989999999999995</v>
      </c>
      <c r="J13153" s="129"/>
      <c r="K13153" s="129"/>
      <c r="L13153" s="129">
        <v>0</v>
      </c>
      <c r="M13153" s="134" t="s">
        <v>25958</v>
      </c>
    </row>
    <row r="13154" spans="1:13" hidden="1" x14ac:dyDescent="0.25">
      <c r="A13154" s="128"/>
      <c r="B13154" s="2"/>
      <c r="C13154" s="139" t="s">
        <v>14548</v>
      </c>
      <c r="D13154" s="124" t="s">
        <v>14549</v>
      </c>
      <c r="E13154" s="118" t="s">
        <v>48</v>
      </c>
      <c r="F13154" s="124" t="s">
        <v>35249</v>
      </c>
      <c r="G13154" s="118" t="s">
        <v>34659</v>
      </c>
      <c r="H13154" s="137">
        <v>41990</v>
      </c>
      <c r="I13154" s="119">
        <v>70.239999999999995</v>
      </c>
      <c r="J13154" s="129"/>
      <c r="K13154" s="129"/>
      <c r="L13154" s="129">
        <v>0</v>
      </c>
      <c r="M13154" s="134" t="s">
        <v>25959</v>
      </c>
    </row>
    <row r="13155" spans="1:13" hidden="1" x14ac:dyDescent="0.25">
      <c r="A13155" s="128"/>
      <c r="B13155" s="2"/>
      <c r="C13155" s="139" t="s">
        <v>14550</v>
      </c>
      <c r="D13155" s="124" t="s">
        <v>14551</v>
      </c>
      <c r="E13155" s="118" t="s">
        <v>48</v>
      </c>
      <c r="F13155" s="124" t="s">
        <v>35249</v>
      </c>
      <c r="G13155" s="118" t="s">
        <v>34659</v>
      </c>
      <c r="H13155" s="137">
        <v>41990</v>
      </c>
      <c r="I13155" s="119">
        <v>66.930000000000007</v>
      </c>
      <c r="J13155" s="129"/>
      <c r="K13155" s="129"/>
      <c r="L13155" s="129">
        <v>0</v>
      </c>
      <c r="M13155" s="134" t="s">
        <v>25960</v>
      </c>
    </row>
    <row r="13156" spans="1:13" hidden="1" x14ac:dyDescent="0.25">
      <c r="A13156" s="128"/>
      <c r="B13156" s="2"/>
      <c r="C13156" s="139" t="s">
        <v>14552</v>
      </c>
      <c r="D13156" s="124" t="s">
        <v>14553</v>
      </c>
      <c r="E13156" s="118" t="s">
        <v>48</v>
      </c>
      <c r="F13156" s="124" t="s">
        <v>35249</v>
      </c>
      <c r="G13156" s="118" t="s">
        <v>34659</v>
      </c>
      <c r="H13156" s="137">
        <v>41505</v>
      </c>
      <c r="I13156" s="119">
        <v>137.69999999999999</v>
      </c>
      <c r="J13156" s="129"/>
      <c r="K13156" s="129"/>
      <c r="L13156" s="129">
        <v>0</v>
      </c>
      <c r="M13156" s="134" t="s">
        <v>24251</v>
      </c>
    </row>
    <row r="13157" spans="1:13" hidden="1" x14ac:dyDescent="0.25">
      <c r="A13157" s="128"/>
      <c r="B13157" s="2"/>
      <c r="C13157" s="139" t="s">
        <v>14554</v>
      </c>
      <c r="D13157" s="124" t="s">
        <v>14555</v>
      </c>
      <c r="E13157" s="118" t="s">
        <v>48</v>
      </c>
      <c r="F13157" s="124" t="s">
        <v>35249</v>
      </c>
      <c r="G13157" s="118" t="s">
        <v>34659</v>
      </c>
      <c r="H13157" s="137">
        <v>41786</v>
      </c>
      <c r="I13157" s="119">
        <v>1802</v>
      </c>
      <c r="J13157" s="129"/>
      <c r="K13157" s="129"/>
      <c r="L13157" s="129">
        <v>0</v>
      </c>
      <c r="M13157" s="134" t="s">
        <v>25961</v>
      </c>
    </row>
    <row r="13158" spans="1:13" hidden="1" x14ac:dyDescent="0.25">
      <c r="A13158" s="128"/>
      <c r="B13158" s="2"/>
      <c r="C13158" s="139" t="s">
        <v>14556</v>
      </c>
      <c r="D13158" s="124" t="s">
        <v>14557</v>
      </c>
      <c r="E13158" s="118" t="s">
        <v>48</v>
      </c>
      <c r="F13158" s="124" t="s">
        <v>35249</v>
      </c>
      <c r="G13158" s="118" t="s">
        <v>34659</v>
      </c>
      <c r="H13158" s="137">
        <v>41786</v>
      </c>
      <c r="I13158" s="119">
        <v>2712</v>
      </c>
      <c r="J13158" s="129"/>
      <c r="K13158" s="129"/>
      <c r="L13158" s="129">
        <v>0</v>
      </c>
      <c r="M13158" s="134" t="s">
        <v>33520</v>
      </c>
    </row>
    <row r="13159" spans="1:13" hidden="1" x14ac:dyDescent="0.25">
      <c r="A13159" s="128"/>
      <c r="B13159" s="2"/>
      <c r="C13159" s="139" t="s">
        <v>28035</v>
      </c>
      <c r="D13159" s="124" t="s">
        <v>28036</v>
      </c>
      <c r="E13159" s="118" t="s">
        <v>48</v>
      </c>
      <c r="F13159" s="124" t="s">
        <v>35249</v>
      </c>
      <c r="G13159" s="118" t="s">
        <v>34659</v>
      </c>
      <c r="H13159" s="137"/>
      <c r="I13159" s="119"/>
      <c r="J13159" s="129"/>
      <c r="K13159" s="129"/>
      <c r="L13159" s="129">
        <v>0</v>
      </c>
      <c r="M13159" s="134" t="s">
        <v>25962</v>
      </c>
    </row>
    <row r="13160" spans="1:13" hidden="1" x14ac:dyDescent="0.25">
      <c r="A13160" s="128"/>
      <c r="B13160" s="2"/>
      <c r="C13160" s="139" t="s">
        <v>14558</v>
      </c>
      <c r="D13160" s="124" t="s">
        <v>14559</v>
      </c>
      <c r="E13160" s="118" t="s">
        <v>48</v>
      </c>
      <c r="F13160" s="124" t="s">
        <v>35249</v>
      </c>
      <c r="G13160" s="118" t="s">
        <v>34659</v>
      </c>
      <c r="H13160" s="137">
        <v>41338</v>
      </c>
      <c r="I13160" s="119">
        <v>1521.6</v>
      </c>
      <c r="J13160" s="129"/>
      <c r="K13160" s="129"/>
      <c r="L13160" s="129">
        <v>0</v>
      </c>
      <c r="M13160" s="134" t="s">
        <v>25963</v>
      </c>
    </row>
    <row r="13161" spans="1:13" hidden="1" x14ac:dyDescent="0.25">
      <c r="A13161" s="128"/>
      <c r="B13161" s="2"/>
      <c r="C13161" s="139" t="s">
        <v>14560</v>
      </c>
      <c r="D13161" s="124" t="s">
        <v>14561</v>
      </c>
      <c r="E13161" s="118" t="s">
        <v>48</v>
      </c>
      <c r="F13161" s="124" t="s">
        <v>35249</v>
      </c>
      <c r="G13161" s="118" t="s">
        <v>34659</v>
      </c>
      <c r="H13161" s="137">
        <v>42328</v>
      </c>
      <c r="I13161" s="119">
        <v>2119.4699999999998</v>
      </c>
      <c r="J13161" s="129"/>
      <c r="K13161" s="129"/>
      <c r="L13161" s="129">
        <v>0</v>
      </c>
      <c r="M13161" s="134" t="s">
        <v>25964</v>
      </c>
    </row>
    <row r="13162" spans="1:13" hidden="1" x14ac:dyDescent="0.25">
      <c r="A13162" s="128"/>
      <c r="B13162" s="2"/>
      <c r="C13162" s="139" t="s">
        <v>14562</v>
      </c>
      <c r="D13162" s="124" t="s">
        <v>14563</v>
      </c>
      <c r="E13162" s="118" t="s">
        <v>48</v>
      </c>
      <c r="F13162" s="124" t="s">
        <v>35249</v>
      </c>
      <c r="G13162" s="118" t="s">
        <v>34659</v>
      </c>
      <c r="H13162" s="137">
        <v>42328</v>
      </c>
      <c r="I13162" s="119">
        <v>1630.85</v>
      </c>
      <c r="J13162" s="129"/>
      <c r="K13162" s="129"/>
      <c r="L13162" s="129">
        <v>0</v>
      </c>
      <c r="M13162" s="134" t="s">
        <v>25965</v>
      </c>
    </row>
    <row r="13163" spans="1:13" hidden="1" x14ac:dyDescent="0.25">
      <c r="A13163" s="128"/>
      <c r="B13163" s="2"/>
      <c r="C13163" s="139" t="s">
        <v>28182</v>
      </c>
      <c r="D13163" s="124" t="s">
        <v>28183</v>
      </c>
      <c r="E13163" s="118" t="s">
        <v>48</v>
      </c>
      <c r="F13163" s="124" t="s">
        <v>35249</v>
      </c>
      <c r="G13163" s="118" t="s">
        <v>34659</v>
      </c>
      <c r="H13163" s="137"/>
      <c r="I13163" s="119"/>
      <c r="J13163" s="129"/>
      <c r="K13163" s="129"/>
      <c r="L13163" s="129">
        <v>0</v>
      </c>
      <c r="M13163" s="134" t="s">
        <v>35450</v>
      </c>
    </row>
    <row r="13164" spans="1:13" hidden="1" x14ac:dyDescent="0.25">
      <c r="A13164" s="128"/>
      <c r="B13164" s="2"/>
      <c r="C13164" s="139" t="s">
        <v>14564</v>
      </c>
      <c r="D13164" s="124" t="s">
        <v>14565</v>
      </c>
      <c r="E13164" s="118" t="s">
        <v>48</v>
      </c>
      <c r="F13164" s="124" t="s">
        <v>35249</v>
      </c>
      <c r="G13164" s="118" t="s">
        <v>34659</v>
      </c>
      <c r="H13164" s="137">
        <v>42074</v>
      </c>
      <c r="I13164" s="119">
        <v>1854.72</v>
      </c>
      <c r="J13164" s="129"/>
      <c r="K13164" s="129"/>
      <c r="L13164" s="129">
        <v>0</v>
      </c>
      <c r="M13164" s="134" t="s">
        <v>32842</v>
      </c>
    </row>
    <row r="13165" spans="1:13" hidden="1" x14ac:dyDescent="0.25">
      <c r="A13165" s="128"/>
      <c r="B13165" s="2"/>
      <c r="C13165" s="139" t="s">
        <v>14566</v>
      </c>
      <c r="D13165" s="124" t="s">
        <v>14567</v>
      </c>
      <c r="E13165" s="118" t="s">
        <v>48</v>
      </c>
      <c r="F13165" s="124" t="s">
        <v>35249</v>
      </c>
      <c r="G13165" s="118" t="s">
        <v>34659</v>
      </c>
      <c r="H13165" s="137">
        <v>42093</v>
      </c>
      <c r="I13165" s="119">
        <v>2673.98</v>
      </c>
      <c r="J13165" s="129"/>
      <c r="K13165" s="129"/>
      <c r="L13165" s="129">
        <v>0</v>
      </c>
      <c r="M13165" s="134" t="s">
        <v>25966</v>
      </c>
    </row>
    <row r="13166" spans="1:13" hidden="1" x14ac:dyDescent="0.25">
      <c r="A13166" s="128"/>
      <c r="B13166" s="2"/>
      <c r="C13166" s="139" t="s">
        <v>14568</v>
      </c>
      <c r="D13166" s="124" t="s">
        <v>14569</v>
      </c>
      <c r="E13166" s="118" t="s">
        <v>48</v>
      </c>
      <c r="F13166" s="124" t="s">
        <v>35249</v>
      </c>
      <c r="G13166" s="118" t="s">
        <v>34659</v>
      </c>
      <c r="H13166" s="137">
        <v>41758</v>
      </c>
      <c r="I13166" s="119">
        <v>4030</v>
      </c>
      <c r="J13166" s="129"/>
      <c r="K13166" s="129"/>
      <c r="L13166" s="129">
        <v>0</v>
      </c>
      <c r="M13166" s="134" t="s">
        <v>25967</v>
      </c>
    </row>
    <row r="13167" spans="1:13" hidden="1" x14ac:dyDescent="0.25">
      <c r="A13167" s="128"/>
      <c r="B13167" s="2"/>
      <c r="C13167" s="139" t="s">
        <v>14570</v>
      </c>
      <c r="D13167" s="124" t="s">
        <v>14571</v>
      </c>
      <c r="E13167" s="118" t="s">
        <v>48</v>
      </c>
      <c r="F13167" s="124" t="s">
        <v>35249</v>
      </c>
      <c r="G13167" s="118" t="s">
        <v>34659</v>
      </c>
      <c r="H13167" s="137">
        <v>42615</v>
      </c>
      <c r="I13167" s="119">
        <v>3691.9</v>
      </c>
      <c r="J13167" s="129"/>
      <c r="K13167" s="129"/>
      <c r="L13167" s="129">
        <v>0</v>
      </c>
      <c r="M13167" s="134" t="s">
        <v>32705</v>
      </c>
    </row>
    <row r="13168" spans="1:13" hidden="1" x14ac:dyDescent="0.25">
      <c r="A13168" s="128"/>
      <c r="B13168" s="2"/>
      <c r="C13168" s="139" t="s">
        <v>14572</v>
      </c>
      <c r="D13168" s="124" t="s">
        <v>14573</v>
      </c>
      <c r="E13168" s="118" t="s">
        <v>48</v>
      </c>
      <c r="F13168" s="124" t="s">
        <v>35249</v>
      </c>
      <c r="G13168" s="118" t="s">
        <v>34659</v>
      </c>
      <c r="H13168" s="137">
        <v>41758</v>
      </c>
      <c r="I13168" s="119">
        <v>2218.71</v>
      </c>
      <c r="J13168" s="129"/>
      <c r="K13168" s="129"/>
      <c r="L13168" s="129">
        <v>0</v>
      </c>
      <c r="M13168" s="134" t="s">
        <v>25968</v>
      </c>
    </row>
    <row r="13169" spans="1:13" hidden="1" x14ac:dyDescent="0.25">
      <c r="A13169" s="128"/>
      <c r="B13169" s="2"/>
      <c r="C13169" s="139" t="s">
        <v>14574</v>
      </c>
      <c r="D13169" s="124" t="s">
        <v>14575</v>
      </c>
      <c r="E13169" s="118" t="s">
        <v>48</v>
      </c>
      <c r="F13169" s="124" t="s">
        <v>35249</v>
      </c>
      <c r="G13169" s="118" t="s">
        <v>34659</v>
      </c>
      <c r="H13169" s="137">
        <v>41507</v>
      </c>
      <c r="I13169" s="119">
        <v>2076.62</v>
      </c>
      <c r="J13169" s="129"/>
      <c r="K13169" s="129"/>
      <c r="L13169" s="129">
        <v>0</v>
      </c>
      <c r="M13169" s="134" t="s">
        <v>25969</v>
      </c>
    </row>
    <row r="13170" spans="1:13" hidden="1" x14ac:dyDescent="0.25">
      <c r="A13170" s="128"/>
      <c r="B13170" s="2"/>
      <c r="C13170" s="139" t="s">
        <v>30544</v>
      </c>
      <c r="D13170" s="124" t="s">
        <v>30545</v>
      </c>
      <c r="E13170" s="118" t="s">
        <v>48</v>
      </c>
      <c r="F13170" s="124" t="s">
        <v>35249</v>
      </c>
      <c r="G13170" s="118" t="s">
        <v>34659</v>
      </c>
      <c r="H13170" s="137"/>
      <c r="I13170" s="119"/>
      <c r="J13170" s="129"/>
      <c r="K13170" s="129"/>
      <c r="L13170" s="129">
        <v>0</v>
      </c>
      <c r="M13170" s="134" t="s">
        <v>33119</v>
      </c>
    </row>
    <row r="13171" spans="1:13" hidden="1" x14ac:dyDescent="0.25">
      <c r="A13171" s="128"/>
      <c r="B13171" s="2"/>
      <c r="C13171" s="139" t="s">
        <v>28071</v>
      </c>
      <c r="D13171" s="124" t="s">
        <v>28072</v>
      </c>
      <c r="E13171" s="118" t="s">
        <v>48</v>
      </c>
      <c r="F13171" s="124" t="s">
        <v>35249</v>
      </c>
      <c r="G13171" s="118" t="s">
        <v>34659</v>
      </c>
      <c r="H13171" s="137"/>
      <c r="I13171" s="119"/>
      <c r="J13171" s="129"/>
      <c r="K13171" s="129"/>
      <c r="L13171" s="129">
        <v>0</v>
      </c>
      <c r="M13171" s="134" t="e">
        <v>#NAME?</v>
      </c>
    </row>
    <row r="13172" spans="1:13" hidden="1" x14ac:dyDescent="0.25">
      <c r="A13172" s="128"/>
      <c r="B13172" s="2"/>
      <c r="C13172" s="139" t="s">
        <v>14576</v>
      </c>
      <c r="D13172" s="124" t="s">
        <v>14577</v>
      </c>
      <c r="E13172" s="118" t="s">
        <v>48</v>
      </c>
      <c r="F13172" s="124" t="s">
        <v>35249</v>
      </c>
      <c r="G13172" s="118" t="s">
        <v>34659</v>
      </c>
      <c r="H13172" s="137">
        <v>41654</v>
      </c>
      <c r="I13172" s="119">
        <v>2184.71</v>
      </c>
      <c r="J13172" s="129"/>
      <c r="K13172" s="129"/>
      <c r="L13172" s="129">
        <v>0</v>
      </c>
      <c r="M13172" s="134" t="s">
        <v>33447</v>
      </c>
    </row>
    <row r="13173" spans="1:13" hidden="1" x14ac:dyDescent="0.25">
      <c r="A13173" s="128"/>
      <c r="B13173" s="2"/>
      <c r="C13173" s="139" t="s">
        <v>14578</v>
      </c>
      <c r="D13173" s="124" t="s">
        <v>14579</v>
      </c>
      <c r="E13173" s="118" t="s">
        <v>48</v>
      </c>
      <c r="F13173" s="124" t="s">
        <v>35249</v>
      </c>
      <c r="G13173" s="118" t="s">
        <v>2</v>
      </c>
      <c r="H13173" s="137">
        <v>44042</v>
      </c>
      <c r="I13173" s="119">
        <v>170</v>
      </c>
      <c r="J13173" s="129"/>
      <c r="K13173" s="129"/>
      <c r="L13173" s="129">
        <v>0</v>
      </c>
      <c r="M13173" s="134" t="s">
        <v>32297</v>
      </c>
    </row>
    <row r="13174" spans="1:13" hidden="1" x14ac:dyDescent="0.25">
      <c r="A13174" s="128"/>
      <c r="B13174" s="2"/>
      <c r="C13174" s="139" t="s">
        <v>14580</v>
      </c>
      <c r="D13174" s="124" t="s">
        <v>14581</v>
      </c>
      <c r="E13174" s="118" t="s">
        <v>48</v>
      </c>
      <c r="F13174" s="124" t="s">
        <v>35249</v>
      </c>
      <c r="G13174" s="118" t="s">
        <v>2</v>
      </c>
      <c r="H13174" s="137">
        <v>42832</v>
      </c>
      <c r="I13174" s="119">
        <v>797.5</v>
      </c>
      <c r="J13174" s="129"/>
      <c r="K13174" s="129"/>
      <c r="L13174" s="129">
        <v>0</v>
      </c>
      <c r="M13174" s="134" t="s">
        <v>24252</v>
      </c>
    </row>
    <row r="13175" spans="1:13" hidden="1" x14ac:dyDescent="0.25">
      <c r="A13175" s="128"/>
      <c r="B13175" s="2"/>
      <c r="C13175" s="139" t="s">
        <v>14582</v>
      </c>
      <c r="D13175" s="124" t="s">
        <v>14583</v>
      </c>
      <c r="E13175" s="118" t="s">
        <v>48</v>
      </c>
      <c r="F13175" s="124" t="s">
        <v>35249</v>
      </c>
      <c r="G13175" s="118" t="s">
        <v>34659</v>
      </c>
      <c r="H13175" s="137">
        <v>41733</v>
      </c>
      <c r="I13175" s="119">
        <v>81.5</v>
      </c>
      <c r="J13175" s="129"/>
      <c r="K13175" s="129"/>
      <c r="L13175" s="129">
        <v>0</v>
      </c>
      <c r="M13175" s="134" t="s">
        <v>32253</v>
      </c>
    </row>
    <row r="13176" spans="1:13" hidden="1" x14ac:dyDescent="0.25">
      <c r="A13176" s="128"/>
      <c r="B13176" s="2"/>
      <c r="C13176" s="139" t="s">
        <v>14584</v>
      </c>
      <c r="D13176" s="124" t="s">
        <v>14585</v>
      </c>
      <c r="E13176" s="118" t="s">
        <v>48</v>
      </c>
      <c r="F13176" s="124" t="s">
        <v>35249</v>
      </c>
      <c r="G13176" s="118" t="s">
        <v>34659</v>
      </c>
      <c r="H13176" s="137">
        <v>41507</v>
      </c>
      <c r="I13176" s="119">
        <v>161</v>
      </c>
      <c r="J13176" s="129"/>
      <c r="K13176" s="129"/>
      <c r="L13176" s="129">
        <v>0</v>
      </c>
      <c r="M13176" s="134" t="s">
        <v>25970</v>
      </c>
    </row>
    <row r="13177" spans="1:13" hidden="1" x14ac:dyDescent="0.25">
      <c r="A13177" s="128"/>
      <c r="B13177" s="2"/>
      <c r="C13177" s="139" t="s">
        <v>14586</v>
      </c>
      <c r="D13177" s="124" t="s">
        <v>14587</v>
      </c>
      <c r="E13177" s="118" t="s">
        <v>48</v>
      </c>
      <c r="F13177" s="124" t="s">
        <v>35249</v>
      </c>
      <c r="G13177" s="118" t="s">
        <v>34659</v>
      </c>
      <c r="H13177" s="137">
        <v>41733</v>
      </c>
      <c r="I13177" s="119">
        <v>112.5</v>
      </c>
      <c r="J13177" s="129"/>
      <c r="K13177" s="129"/>
      <c r="L13177" s="129">
        <v>0</v>
      </c>
      <c r="M13177" s="134" t="s">
        <v>32848</v>
      </c>
    </row>
    <row r="13178" spans="1:13" hidden="1" x14ac:dyDescent="0.25">
      <c r="A13178" s="128"/>
      <c r="B13178" s="2"/>
      <c r="C13178" s="139" t="s">
        <v>14588</v>
      </c>
      <c r="D13178" s="124" t="s">
        <v>14589</v>
      </c>
      <c r="E13178" s="118" t="s">
        <v>48</v>
      </c>
      <c r="F13178" s="124" t="s">
        <v>35249</v>
      </c>
      <c r="G13178" s="118" t="s">
        <v>34659</v>
      </c>
      <c r="H13178" s="137">
        <v>41493</v>
      </c>
      <c r="I13178" s="119">
        <v>161</v>
      </c>
      <c r="J13178" s="129"/>
      <c r="K13178" s="129"/>
      <c r="L13178" s="129">
        <v>0</v>
      </c>
      <c r="M13178" s="134" t="s">
        <v>32552</v>
      </c>
    </row>
    <row r="13179" spans="1:13" hidden="1" x14ac:dyDescent="0.25">
      <c r="A13179" s="128"/>
      <c r="B13179" s="2"/>
      <c r="C13179" s="139" t="s">
        <v>14590</v>
      </c>
      <c r="D13179" s="124" t="s">
        <v>14591</v>
      </c>
      <c r="E13179" s="118" t="s">
        <v>48</v>
      </c>
      <c r="F13179" s="124" t="s">
        <v>35249</v>
      </c>
      <c r="G13179" s="118" t="s">
        <v>34659</v>
      </c>
      <c r="H13179" s="137">
        <v>41303</v>
      </c>
      <c r="I13179" s="119">
        <v>42</v>
      </c>
      <c r="J13179" s="129"/>
      <c r="K13179" s="129"/>
      <c r="L13179" s="129">
        <v>0</v>
      </c>
      <c r="M13179" s="134" t="s">
        <v>25971</v>
      </c>
    </row>
    <row r="13180" spans="1:13" hidden="1" x14ac:dyDescent="0.25">
      <c r="A13180" s="128"/>
      <c r="B13180" s="2"/>
      <c r="C13180" s="139" t="s">
        <v>14592</v>
      </c>
      <c r="D13180" s="124" t="s">
        <v>14593</v>
      </c>
      <c r="E13180" s="118" t="s">
        <v>48</v>
      </c>
      <c r="F13180" s="124" t="s">
        <v>35249</v>
      </c>
      <c r="G13180" s="118" t="s">
        <v>34659</v>
      </c>
      <c r="H13180" s="137">
        <v>41303</v>
      </c>
      <c r="I13180" s="119">
        <v>35</v>
      </c>
      <c r="J13180" s="129"/>
      <c r="K13180" s="129"/>
      <c r="L13180" s="129">
        <v>0</v>
      </c>
      <c r="M13180" s="134" t="s">
        <v>25972</v>
      </c>
    </row>
    <row r="13181" spans="1:13" hidden="1" x14ac:dyDescent="0.25">
      <c r="A13181" s="128"/>
      <c r="B13181" s="2"/>
      <c r="C13181" s="139" t="s">
        <v>14594</v>
      </c>
      <c r="D13181" s="124" t="s">
        <v>14595</v>
      </c>
      <c r="E13181" s="118" t="s">
        <v>48</v>
      </c>
      <c r="F13181" s="124" t="s">
        <v>35249</v>
      </c>
      <c r="G13181" s="118" t="s">
        <v>2</v>
      </c>
      <c r="H13181" s="137">
        <v>43385</v>
      </c>
      <c r="I13181" s="119">
        <v>67.62</v>
      </c>
      <c r="J13181" s="129"/>
      <c r="K13181" s="129"/>
      <c r="L13181" s="129">
        <v>0</v>
      </c>
      <c r="M13181" s="134" t="s">
        <v>25972</v>
      </c>
    </row>
    <row r="13182" spans="1:13" hidden="1" x14ac:dyDescent="0.25">
      <c r="A13182" s="128"/>
      <c r="B13182" s="2"/>
      <c r="C13182" s="139" t="s">
        <v>14596</v>
      </c>
      <c r="D13182" s="124" t="s">
        <v>14597</v>
      </c>
      <c r="E13182" s="118" t="s">
        <v>48</v>
      </c>
      <c r="F13182" s="124" t="s">
        <v>35249</v>
      </c>
      <c r="G13182" s="118" t="s">
        <v>34659</v>
      </c>
      <c r="H13182" s="137">
        <v>45833</v>
      </c>
      <c r="I13182" s="119">
        <v>105</v>
      </c>
      <c r="J13182" s="129"/>
      <c r="K13182" s="129"/>
      <c r="L13182" s="129">
        <v>0</v>
      </c>
      <c r="M13182" s="134" t="s">
        <v>25972</v>
      </c>
    </row>
    <row r="13183" spans="1:13" hidden="1" x14ac:dyDescent="0.25">
      <c r="A13183" s="128"/>
      <c r="B13183" s="2"/>
      <c r="C13183" s="139" t="s">
        <v>14598</v>
      </c>
      <c r="D13183" s="124" t="s">
        <v>14599</v>
      </c>
      <c r="E13183" s="118" t="s">
        <v>48</v>
      </c>
      <c r="F13183" s="124" t="s">
        <v>35249</v>
      </c>
      <c r="G13183" s="118" t="s">
        <v>34659</v>
      </c>
      <c r="H13183" s="137">
        <v>42289</v>
      </c>
      <c r="I13183" s="119">
        <v>60</v>
      </c>
      <c r="J13183" s="129"/>
      <c r="K13183" s="129"/>
      <c r="L13183" s="129">
        <v>0</v>
      </c>
      <c r="M13183" s="134" t="s">
        <v>25973</v>
      </c>
    </row>
    <row r="13184" spans="1:13" hidden="1" x14ac:dyDescent="0.25">
      <c r="A13184" s="128"/>
      <c r="B13184" s="2"/>
      <c r="C13184" s="139" t="s">
        <v>35433</v>
      </c>
      <c r="D13184" s="124" t="s">
        <v>35434</v>
      </c>
      <c r="E13184" s="118" t="s">
        <v>48</v>
      </c>
      <c r="F13184" s="124" t="s">
        <v>35249</v>
      </c>
      <c r="G13184" s="118" t="s">
        <v>2</v>
      </c>
      <c r="H13184" s="137">
        <v>45562</v>
      </c>
      <c r="I13184" s="119">
        <v>115</v>
      </c>
      <c r="J13184" s="129"/>
      <c r="K13184" s="129"/>
      <c r="L13184" s="129">
        <v>0</v>
      </c>
      <c r="M13184" s="134" t="s">
        <v>25974</v>
      </c>
    </row>
    <row r="13185" spans="1:13" hidden="1" x14ac:dyDescent="0.25">
      <c r="A13185" s="128"/>
      <c r="B13185" s="2"/>
      <c r="C13185" s="139" t="s">
        <v>14600</v>
      </c>
      <c r="D13185" s="124" t="s">
        <v>14601</v>
      </c>
      <c r="E13185" s="118" t="s">
        <v>48</v>
      </c>
      <c r="F13185" s="124" t="s">
        <v>35249</v>
      </c>
      <c r="G13185" s="118" t="s">
        <v>34659</v>
      </c>
      <c r="H13185" s="137">
        <v>41324</v>
      </c>
      <c r="I13185" s="119">
        <v>58.5</v>
      </c>
      <c r="J13185" s="129"/>
      <c r="K13185" s="129"/>
      <c r="L13185" s="129">
        <v>0</v>
      </c>
      <c r="M13185" s="134" t="s">
        <v>25975</v>
      </c>
    </row>
    <row r="13186" spans="1:13" hidden="1" x14ac:dyDescent="0.25">
      <c r="A13186" s="128"/>
      <c r="B13186" s="2"/>
      <c r="C13186" s="139" t="s">
        <v>14602</v>
      </c>
      <c r="D13186" s="124" t="s">
        <v>14603</v>
      </c>
      <c r="E13186" s="118" t="s">
        <v>48</v>
      </c>
      <c r="F13186" s="124" t="s">
        <v>35249</v>
      </c>
      <c r="G13186" s="118" t="s">
        <v>2</v>
      </c>
      <c r="H13186" s="137">
        <v>46121</v>
      </c>
      <c r="I13186" s="119">
        <v>139.19999999999999</v>
      </c>
      <c r="J13186" s="129"/>
      <c r="K13186" s="129"/>
      <c r="L13186" s="129">
        <v>0</v>
      </c>
      <c r="M13186" s="134" t="s">
        <v>25976</v>
      </c>
    </row>
    <row r="13187" spans="1:13" hidden="1" x14ac:dyDescent="0.25">
      <c r="A13187" s="128"/>
      <c r="B13187" s="2"/>
      <c r="C13187" s="139" t="s">
        <v>14604</v>
      </c>
      <c r="D13187" s="124" t="s">
        <v>14605</v>
      </c>
      <c r="E13187" s="118" t="s">
        <v>48</v>
      </c>
      <c r="F13187" s="124" t="s">
        <v>35249</v>
      </c>
      <c r="G13187" s="118" t="s">
        <v>2</v>
      </c>
      <c r="H13187" s="137"/>
      <c r="I13187" s="119"/>
      <c r="J13187" s="129"/>
      <c r="K13187" s="129"/>
      <c r="L13187" s="129">
        <v>0</v>
      </c>
      <c r="M13187" s="134" t="s">
        <v>25976</v>
      </c>
    </row>
    <row r="13188" spans="1:13" hidden="1" x14ac:dyDescent="0.25">
      <c r="A13188" s="128"/>
      <c r="B13188" s="2"/>
      <c r="C13188" s="139" t="s">
        <v>32399</v>
      </c>
      <c r="D13188" s="124" t="s">
        <v>32400</v>
      </c>
      <c r="E13188" s="118" t="s">
        <v>48</v>
      </c>
      <c r="F13188" s="124" t="s">
        <v>35249</v>
      </c>
      <c r="G13188" s="118" t="s">
        <v>2</v>
      </c>
      <c r="H13188" s="137"/>
      <c r="I13188" s="119"/>
      <c r="J13188" s="129"/>
      <c r="K13188" s="129"/>
      <c r="L13188" s="129">
        <v>0</v>
      </c>
      <c r="M13188" s="134" t="s">
        <v>25976</v>
      </c>
    </row>
    <row r="13189" spans="1:13" hidden="1" x14ac:dyDescent="0.25">
      <c r="A13189" s="128"/>
      <c r="B13189" s="2"/>
      <c r="C13189" s="139" t="s">
        <v>29545</v>
      </c>
      <c r="D13189" s="124" t="s">
        <v>29546</v>
      </c>
      <c r="E13189" s="118" t="s">
        <v>48</v>
      </c>
      <c r="F13189" s="124" t="s">
        <v>35249</v>
      </c>
      <c r="G13189" s="118" t="s">
        <v>2</v>
      </c>
      <c r="H13189" s="137"/>
      <c r="I13189" s="119"/>
      <c r="J13189" s="129"/>
      <c r="K13189" s="129"/>
      <c r="L13189" s="129">
        <v>0</v>
      </c>
      <c r="M13189" s="134" t="s">
        <v>25976</v>
      </c>
    </row>
    <row r="13190" spans="1:13" hidden="1" x14ac:dyDescent="0.25">
      <c r="A13190" s="128"/>
      <c r="B13190" s="2"/>
      <c r="C13190" s="139" t="s">
        <v>33291</v>
      </c>
      <c r="D13190" s="124" t="s">
        <v>33292</v>
      </c>
      <c r="E13190" s="118" t="s">
        <v>48</v>
      </c>
      <c r="F13190" s="124" t="s">
        <v>35249</v>
      </c>
      <c r="G13190" s="118" t="s">
        <v>2</v>
      </c>
      <c r="H13190" s="137"/>
      <c r="I13190" s="119"/>
      <c r="J13190" s="129"/>
      <c r="K13190" s="129"/>
      <c r="L13190" s="129">
        <v>0</v>
      </c>
      <c r="M13190" s="134" t="s">
        <v>25976</v>
      </c>
    </row>
    <row r="13191" spans="1:13" hidden="1" x14ac:dyDescent="0.25">
      <c r="A13191" s="128"/>
      <c r="B13191" s="2"/>
      <c r="C13191" s="139" t="s">
        <v>32713</v>
      </c>
      <c r="D13191" s="124" t="s">
        <v>32714</v>
      </c>
      <c r="E13191" s="118" t="s">
        <v>48</v>
      </c>
      <c r="F13191" s="124" t="s">
        <v>35249</v>
      </c>
      <c r="G13191" s="118" t="s">
        <v>2</v>
      </c>
      <c r="H13191" s="137"/>
      <c r="I13191" s="119"/>
      <c r="J13191" s="129"/>
      <c r="K13191" s="129"/>
      <c r="L13191" s="129">
        <v>0</v>
      </c>
      <c r="M13191" s="134" t="s">
        <v>25976</v>
      </c>
    </row>
    <row r="13192" spans="1:13" hidden="1" x14ac:dyDescent="0.25">
      <c r="A13192" s="128"/>
      <c r="B13192" s="2"/>
      <c r="C13192" s="139" t="s">
        <v>33293</v>
      </c>
      <c r="D13192" s="124" t="s">
        <v>33294</v>
      </c>
      <c r="E13192" s="118" t="s">
        <v>48</v>
      </c>
      <c r="F13192" s="124" t="s">
        <v>35249</v>
      </c>
      <c r="G13192" s="118" t="s">
        <v>2</v>
      </c>
      <c r="H13192" s="137"/>
      <c r="I13192" s="119"/>
      <c r="J13192" s="129"/>
      <c r="K13192" s="129"/>
      <c r="L13192" s="129">
        <v>0</v>
      </c>
      <c r="M13192" s="134" t="s">
        <v>25976</v>
      </c>
    </row>
    <row r="13193" spans="1:13" hidden="1" x14ac:dyDescent="0.25">
      <c r="A13193" s="128"/>
      <c r="B13193" s="2"/>
      <c r="C13193" s="139" t="s">
        <v>32821</v>
      </c>
      <c r="D13193" s="124" t="s">
        <v>32822</v>
      </c>
      <c r="E13193" s="118" t="s">
        <v>48</v>
      </c>
      <c r="F13193" s="124" t="s">
        <v>35249</v>
      </c>
      <c r="G13193" s="118" t="s">
        <v>2</v>
      </c>
      <c r="H13193" s="137"/>
      <c r="I13193" s="119"/>
      <c r="J13193" s="129"/>
      <c r="K13193" s="129"/>
      <c r="L13193" s="129">
        <v>0</v>
      </c>
      <c r="M13193" s="134" t="s">
        <v>25976</v>
      </c>
    </row>
    <row r="13194" spans="1:13" hidden="1" x14ac:dyDescent="0.25">
      <c r="A13194" s="128"/>
      <c r="B13194" s="2"/>
      <c r="C13194" s="139" t="s">
        <v>32547</v>
      </c>
      <c r="D13194" s="124" t="s">
        <v>32548</v>
      </c>
      <c r="E13194" s="118" t="s">
        <v>48</v>
      </c>
      <c r="F13194" s="124" t="s">
        <v>35249</v>
      </c>
      <c r="G13194" s="118" t="s">
        <v>2</v>
      </c>
      <c r="H13194" s="137"/>
      <c r="I13194" s="119"/>
      <c r="J13194" s="129"/>
      <c r="K13194" s="129"/>
      <c r="L13194" s="129">
        <v>0</v>
      </c>
      <c r="M13194" s="134" t="s">
        <v>25976</v>
      </c>
    </row>
    <row r="13195" spans="1:13" hidden="1" x14ac:dyDescent="0.25">
      <c r="A13195" s="128"/>
      <c r="B13195" s="2"/>
      <c r="C13195" s="139" t="s">
        <v>32817</v>
      </c>
      <c r="D13195" s="124" t="s">
        <v>32818</v>
      </c>
      <c r="E13195" s="118" t="s">
        <v>48</v>
      </c>
      <c r="F13195" s="124" t="s">
        <v>35249</v>
      </c>
      <c r="G13195" s="118" t="s">
        <v>2</v>
      </c>
      <c r="H13195" s="137"/>
      <c r="I13195" s="119"/>
      <c r="J13195" s="129"/>
      <c r="K13195" s="129"/>
      <c r="L13195" s="129">
        <v>0</v>
      </c>
      <c r="M13195" s="134" t="s">
        <v>25976</v>
      </c>
    </row>
    <row r="13196" spans="1:13" hidden="1" x14ac:dyDescent="0.25">
      <c r="A13196" s="128"/>
      <c r="B13196" s="2"/>
      <c r="C13196" s="139" t="s">
        <v>14606</v>
      </c>
      <c r="D13196" s="124" t="s">
        <v>14607</v>
      </c>
      <c r="E13196" s="118" t="s">
        <v>14608</v>
      </c>
      <c r="F13196" s="124" t="s">
        <v>14609</v>
      </c>
      <c r="G13196" s="118" t="s">
        <v>2</v>
      </c>
      <c r="H13196" s="137">
        <v>44517</v>
      </c>
      <c r="I13196" s="119">
        <v>451</v>
      </c>
      <c r="J13196" s="129"/>
      <c r="K13196" s="129"/>
      <c r="L13196" s="129">
        <v>0</v>
      </c>
      <c r="M13196" s="134" t="s">
        <v>25976</v>
      </c>
    </row>
    <row r="13197" spans="1:13" hidden="1" x14ac:dyDescent="0.25">
      <c r="A13197" s="128"/>
      <c r="B13197" s="2"/>
      <c r="C13197" s="139" t="s">
        <v>14606</v>
      </c>
      <c r="D13197" s="124" t="s">
        <v>14607</v>
      </c>
      <c r="E13197" s="118" t="s">
        <v>14610</v>
      </c>
      <c r="F13197" s="124" t="s">
        <v>14611</v>
      </c>
      <c r="G13197" s="118" t="s">
        <v>2</v>
      </c>
      <c r="H13197" s="137">
        <v>44517</v>
      </c>
      <c r="I13197" s="119">
        <v>451</v>
      </c>
      <c r="J13197" s="129"/>
      <c r="K13197" s="129"/>
      <c r="L13197" s="129">
        <v>0</v>
      </c>
      <c r="M13197" s="134" t="s">
        <v>25976</v>
      </c>
    </row>
    <row r="13198" spans="1:13" hidden="1" x14ac:dyDescent="0.25">
      <c r="A13198" s="128"/>
      <c r="B13198" s="2"/>
      <c r="C13198" s="139" t="s">
        <v>14612</v>
      </c>
      <c r="D13198" s="124" t="s">
        <v>14613</v>
      </c>
      <c r="E13198" s="118" t="s">
        <v>48</v>
      </c>
      <c r="F13198" s="124" t="s">
        <v>35249</v>
      </c>
      <c r="G13198" s="118" t="s">
        <v>2</v>
      </c>
      <c r="H13198" s="137">
        <v>41486</v>
      </c>
      <c r="I13198" s="119">
        <v>303.05</v>
      </c>
      <c r="J13198" s="129"/>
      <c r="K13198" s="129"/>
      <c r="L13198" s="129">
        <v>0</v>
      </c>
      <c r="M13198" s="134" t="s">
        <v>25976</v>
      </c>
    </row>
    <row r="13199" spans="1:13" hidden="1" x14ac:dyDescent="0.25">
      <c r="A13199" s="128"/>
      <c r="B13199" s="2"/>
      <c r="C13199" s="139" t="s">
        <v>19426</v>
      </c>
      <c r="D13199" s="124" t="s">
        <v>19425</v>
      </c>
      <c r="E13199" s="118" t="s">
        <v>48</v>
      </c>
      <c r="F13199" s="124" t="s">
        <v>35249</v>
      </c>
      <c r="G13199" s="118" t="s">
        <v>34659</v>
      </c>
      <c r="H13199" s="137">
        <v>41486</v>
      </c>
      <c r="I13199" s="119">
        <v>1153.07</v>
      </c>
      <c r="J13199" s="129"/>
      <c r="K13199" s="129"/>
      <c r="L13199" s="129">
        <v>0</v>
      </c>
      <c r="M13199" s="134" t="s">
        <v>25977</v>
      </c>
    </row>
    <row r="13200" spans="1:13" hidden="1" x14ac:dyDescent="0.25">
      <c r="A13200" s="128"/>
      <c r="B13200" s="2"/>
      <c r="C13200" s="139" t="s">
        <v>19424</v>
      </c>
      <c r="D13200" s="124" t="s">
        <v>19423</v>
      </c>
      <c r="E13200" s="118" t="s">
        <v>48</v>
      </c>
      <c r="F13200" s="124" t="s">
        <v>35249</v>
      </c>
      <c r="G13200" s="118" t="s">
        <v>34659</v>
      </c>
      <c r="H13200" s="137">
        <v>40777</v>
      </c>
      <c r="I13200" s="119">
        <v>911.84</v>
      </c>
      <c r="J13200" s="129"/>
      <c r="K13200" s="129"/>
      <c r="L13200" s="129">
        <v>0</v>
      </c>
      <c r="M13200" s="134" t="s">
        <v>25978</v>
      </c>
    </row>
    <row r="13201" spans="1:13" hidden="1" x14ac:dyDescent="0.25">
      <c r="A13201" s="128"/>
      <c r="B13201" s="2"/>
      <c r="C13201" s="139" t="s">
        <v>14614</v>
      </c>
      <c r="D13201" s="124" t="s">
        <v>14615</v>
      </c>
      <c r="E13201" s="118" t="s">
        <v>48</v>
      </c>
      <c r="F13201" s="124" t="s">
        <v>35249</v>
      </c>
      <c r="G13201" s="118" t="s">
        <v>2</v>
      </c>
      <c r="H13201" s="137">
        <v>41486</v>
      </c>
      <c r="I13201" s="119">
        <v>658.81</v>
      </c>
      <c r="J13201" s="129"/>
      <c r="K13201" s="129"/>
      <c r="L13201" s="129">
        <v>0</v>
      </c>
      <c r="M13201" s="134" t="s">
        <v>25978</v>
      </c>
    </row>
    <row r="13202" spans="1:13" hidden="1" x14ac:dyDescent="0.25">
      <c r="A13202" s="128"/>
      <c r="B13202" s="2"/>
      <c r="C13202" s="139" t="s">
        <v>14616</v>
      </c>
      <c r="D13202" s="124" t="s">
        <v>14617</v>
      </c>
      <c r="E13202" s="118" t="s">
        <v>48</v>
      </c>
      <c r="F13202" s="124" t="s">
        <v>35249</v>
      </c>
      <c r="G13202" s="118" t="s">
        <v>2</v>
      </c>
      <c r="H13202" s="137">
        <v>40777</v>
      </c>
      <c r="I13202" s="119">
        <v>588.29</v>
      </c>
      <c r="J13202" s="129"/>
      <c r="K13202" s="129"/>
      <c r="L13202" s="129">
        <v>0</v>
      </c>
      <c r="M13202" s="134" t="s">
        <v>25978</v>
      </c>
    </row>
    <row r="13203" spans="1:13" hidden="1" x14ac:dyDescent="0.25">
      <c r="A13203" s="128"/>
      <c r="B13203" s="2"/>
      <c r="C13203" s="139" t="s">
        <v>19420</v>
      </c>
      <c r="D13203" s="124" t="s">
        <v>19419</v>
      </c>
      <c r="E13203" s="118" t="s">
        <v>48</v>
      </c>
      <c r="F13203" s="124" t="s">
        <v>35249</v>
      </c>
      <c r="G13203" s="118" t="s">
        <v>34659</v>
      </c>
      <c r="H13203" s="137">
        <v>40777</v>
      </c>
      <c r="I13203" s="119">
        <v>494.16</v>
      </c>
      <c r="J13203" s="129"/>
      <c r="K13203" s="129"/>
      <c r="L13203" s="129">
        <v>0</v>
      </c>
      <c r="M13203" s="134" t="s">
        <v>25979</v>
      </c>
    </row>
    <row r="13204" spans="1:13" hidden="1" x14ac:dyDescent="0.25">
      <c r="A13204" s="128"/>
      <c r="B13204" s="2"/>
      <c r="C13204" s="139" t="s">
        <v>19422</v>
      </c>
      <c r="D13204" s="124" t="s">
        <v>19421</v>
      </c>
      <c r="E13204" s="118" t="s">
        <v>48</v>
      </c>
      <c r="F13204" s="124" t="s">
        <v>35249</v>
      </c>
      <c r="G13204" s="118" t="s">
        <v>34659</v>
      </c>
      <c r="H13204" s="137">
        <v>41486</v>
      </c>
      <c r="I13204" s="119">
        <v>553.41</v>
      </c>
      <c r="J13204" s="129"/>
      <c r="K13204" s="129"/>
      <c r="L13204" s="129">
        <v>0</v>
      </c>
      <c r="M13204" s="134" t="s">
        <v>25979</v>
      </c>
    </row>
    <row r="13205" spans="1:13" hidden="1" x14ac:dyDescent="0.25">
      <c r="A13205" s="128"/>
      <c r="B13205" s="2"/>
      <c r="C13205" s="139" t="s">
        <v>14618</v>
      </c>
      <c r="D13205" s="124" t="s">
        <v>14619</v>
      </c>
      <c r="E13205" s="118" t="s">
        <v>48</v>
      </c>
      <c r="F13205" s="124" t="s">
        <v>35249</v>
      </c>
      <c r="G13205" s="118" t="s">
        <v>2</v>
      </c>
      <c r="H13205" s="137">
        <v>41486</v>
      </c>
      <c r="I13205" s="119">
        <v>1185.8800000000001</v>
      </c>
      <c r="J13205" s="129"/>
      <c r="K13205" s="129"/>
      <c r="L13205" s="129">
        <v>0</v>
      </c>
      <c r="M13205" s="134" t="s">
        <v>25979</v>
      </c>
    </row>
    <row r="13206" spans="1:13" hidden="1" x14ac:dyDescent="0.25">
      <c r="A13206" s="128"/>
      <c r="B13206" s="2"/>
      <c r="C13206" s="139" t="s">
        <v>19410</v>
      </c>
      <c r="D13206" s="124" t="s">
        <v>19409</v>
      </c>
      <c r="E13206" s="118" t="s">
        <v>48</v>
      </c>
      <c r="F13206" s="124" t="s">
        <v>35249</v>
      </c>
      <c r="G13206" s="118" t="s">
        <v>34659</v>
      </c>
      <c r="H13206" s="137">
        <v>40777</v>
      </c>
      <c r="I13206" s="119">
        <v>911.84</v>
      </c>
      <c r="J13206" s="129"/>
      <c r="K13206" s="129"/>
      <c r="L13206" s="129">
        <v>0</v>
      </c>
      <c r="M13206" s="134" t="s">
        <v>25980</v>
      </c>
    </row>
    <row r="13207" spans="1:13" hidden="1" x14ac:dyDescent="0.25">
      <c r="A13207" s="128"/>
      <c r="B13207" s="2"/>
      <c r="C13207" s="139" t="s">
        <v>19440</v>
      </c>
      <c r="D13207" s="124" t="s">
        <v>19439</v>
      </c>
      <c r="E13207" s="118" t="s">
        <v>48</v>
      </c>
      <c r="F13207" s="124" t="s">
        <v>35249</v>
      </c>
      <c r="G13207" s="118" t="s">
        <v>34659</v>
      </c>
      <c r="H13207" s="137">
        <v>40329</v>
      </c>
      <c r="I13207" s="119">
        <v>1086.58</v>
      </c>
      <c r="J13207" s="129"/>
      <c r="K13207" s="129"/>
      <c r="L13207" s="129">
        <v>0</v>
      </c>
      <c r="M13207" s="134" t="s">
        <v>25981</v>
      </c>
    </row>
    <row r="13208" spans="1:13" hidden="1" x14ac:dyDescent="0.25">
      <c r="A13208" s="128"/>
      <c r="B13208" s="2"/>
      <c r="C13208" s="139" t="s">
        <v>19444</v>
      </c>
      <c r="D13208" s="124" t="s">
        <v>19443</v>
      </c>
      <c r="E13208" s="118" t="s">
        <v>48</v>
      </c>
      <c r="F13208" s="124" t="s">
        <v>35249</v>
      </c>
      <c r="G13208" s="118" t="s">
        <v>34659</v>
      </c>
      <c r="H13208" s="137">
        <v>40487</v>
      </c>
      <c r="I13208" s="119">
        <v>942.06</v>
      </c>
      <c r="J13208" s="129"/>
      <c r="K13208" s="129"/>
      <c r="L13208" s="129">
        <v>0</v>
      </c>
      <c r="M13208" s="134" t="s">
        <v>25982</v>
      </c>
    </row>
    <row r="13209" spans="1:13" hidden="1" x14ac:dyDescent="0.25">
      <c r="A13209" s="128"/>
      <c r="B13209" s="2"/>
      <c r="C13209" s="139" t="s">
        <v>19442</v>
      </c>
      <c r="D13209" s="124" t="s">
        <v>19441</v>
      </c>
      <c r="E13209" s="118" t="s">
        <v>48</v>
      </c>
      <c r="F13209" s="124" t="s">
        <v>35249</v>
      </c>
      <c r="G13209" s="118" t="s">
        <v>34659</v>
      </c>
      <c r="H13209" s="137">
        <v>40487</v>
      </c>
      <c r="I13209" s="119">
        <v>942.06</v>
      </c>
      <c r="J13209" s="129"/>
      <c r="K13209" s="129"/>
      <c r="L13209" s="129">
        <v>0</v>
      </c>
      <c r="M13209" s="134" t="s">
        <v>25982</v>
      </c>
    </row>
    <row r="13210" spans="1:13" hidden="1" x14ac:dyDescent="0.25">
      <c r="A13210" s="128"/>
      <c r="B13210" s="2"/>
      <c r="C13210" s="139" t="s">
        <v>19438</v>
      </c>
      <c r="D13210" s="124" t="s">
        <v>19437</v>
      </c>
      <c r="E13210" s="118" t="s">
        <v>48</v>
      </c>
      <c r="F13210" s="124" t="s">
        <v>35249</v>
      </c>
      <c r="G13210" s="118" t="s">
        <v>34659</v>
      </c>
      <c r="H13210" s="137">
        <v>40487</v>
      </c>
      <c r="I13210" s="119">
        <v>623.88</v>
      </c>
      <c r="J13210" s="129"/>
      <c r="K13210" s="129"/>
      <c r="L13210" s="129">
        <v>0</v>
      </c>
      <c r="M13210" s="134" t="s">
        <v>25982</v>
      </c>
    </row>
    <row r="13211" spans="1:13" hidden="1" x14ac:dyDescent="0.25">
      <c r="A13211" s="128"/>
      <c r="B13211" s="2"/>
      <c r="C13211" s="139" t="s">
        <v>19436</v>
      </c>
      <c r="D13211" s="124" t="s">
        <v>19435</v>
      </c>
      <c r="E13211" s="118" t="s">
        <v>48</v>
      </c>
      <c r="F13211" s="124" t="s">
        <v>35249</v>
      </c>
      <c r="G13211" s="118" t="s">
        <v>34659</v>
      </c>
      <c r="H13211" s="137">
        <v>40487</v>
      </c>
      <c r="I13211" s="119">
        <v>623.88</v>
      </c>
      <c r="J13211" s="129"/>
      <c r="K13211" s="129"/>
      <c r="L13211" s="129">
        <v>0</v>
      </c>
      <c r="M13211" s="134" t="s">
        <v>25983</v>
      </c>
    </row>
    <row r="13212" spans="1:13" hidden="1" x14ac:dyDescent="0.25">
      <c r="A13212" s="128"/>
      <c r="B13212" s="2"/>
      <c r="C13212" s="139" t="s">
        <v>19418</v>
      </c>
      <c r="D13212" s="124" t="s">
        <v>19417</v>
      </c>
      <c r="E13212" s="118" t="s">
        <v>48</v>
      </c>
      <c r="F13212" s="124" t="s">
        <v>35249</v>
      </c>
      <c r="G13212" s="118" t="s">
        <v>34659</v>
      </c>
      <c r="H13212" s="137">
        <v>40329</v>
      </c>
      <c r="I13212" s="119">
        <v>649.25</v>
      </c>
      <c r="J13212" s="129"/>
      <c r="K13212" s="129"/>
      <c r="L13212" s="129">
        <v>0</v>
      </c>
      <c r="M13212" s="134" t="s">
        <v>25984</v>
      </c>
    </row>
    <row r="13213" spans="1:13" hidden="1" x14ac:dyDescent="0.25">
      <c r="A13213" s="128"/>
      <c r="B13213" s="2"/>
      <c r="C13213" s="139" t="s">
        <v>19432</v>
      </c>
      <c r="D13213" s="124" t="s">
        <v>19431</v>
      </c>
      <c r="E13213" s="118" t="s">
        <v>48</v>
      </c>
      <c r="F13213" s="124" t="s">
        <v>35249</v>
      </c>
      <c r="G13213" s="118" t="s">
        <v>34659</v>
      </c>
      <c r="H13213" s="137">
        <v>40487</v>
      </c>
      <c r="I13213" s="119">
        <v>524.05999999999995</v>
      </c>
      <c r="J13213" s="129"/>
      <c r="K13213" s="129"/>
      <c r="L13213" s="129">
        <v>0</v>
      </c>
      <c r="M13213" s="134" t="s">
        <v>25985</v>
      </c>
    </row>
    <row r="13214" spans="1:13" hidden="1" x14ac:dyDescent="0.25">
      <c r="A13214" s="128"/>
      <c r="B13214" s="2"/>
      <c r="C13214" s="139" t="s">
        <v>19434</v>
      </c>
      <c r="D13214" s="124" t="s">
        <v>19433</v>
      </c>
      <c r="E13214" s="118" t="s">
        <v>48</v>
      </c>
      <c r="F13214" s="124" t="s">
        <v>35249</v>
      </c>
      <c r="G13214" s="118" t="s">
        <v>34659</v>
      </c>
      <c r="H13214" s="137">
        <v>40487</v>
      </c>
      <c r="I13214" s="119">
        <v>524.05999999999995</v>
      </c>
      <c r="J13214" s="129"/>
      <c r="K13214" s="129"/>
      <c r="L13214" s="129">
        <v>0</v>
      </c>
      <c r="M13214" s="134" t="s">
        <v>25986</v>
      </c>
    </row>
    <row r="13215" spans="1:13" hidden="1" x14ac:dyDescent="0.25">
      <c r="A13215" s="128"/>
      <c r="B13215" s="2"/>
      <c r="C13215" s="139" t="s">
        <v>14620</v>
      </c>
      <c r="D13215" s="124" t="s">
        <v>14621</v>
      </c>
      <c r="E13215" s="118" t="s">
        <v>48</v>
      </c>
      <c r="F13215" s="124" t="s">
        <v>35249</v>
      </c>
      <c r="G13215" s="118" t="s">
        <v>2</v>
      </c>
      <c r="H13215" s="137">
        <v>41486</v>
      </c>
      <c r="I13215" s="119">
        <v>303.05</v>
      </c>
      <c r="J13215" s="129"/>
      <c r="K13215" s="129"/>
      <c r="L13215" s="129">
        <v>0</v>
      </c>
      <c r="M13215" s="134" t="s">
        <v>25987</v>
      </c>
    </row>
    <row r="13216" spans="1:13" hidden="1" x14ac:dyDescent="0.25">
      <c r="A13216" s="128"/>
      <c r="B13216" s="2"/>
      <c r="C13216" s="139" t="s">
        <v>14622</v>
      </c>
      <c r="D13216" s="124" t="s">
        <v>14623</v>
      </c>
      <c r="E13216" s="118" t="s">
        <v>48</v>
      </c>
      <c r="F13216" s="124" t="s">
        <v>35249</v>
      </c>
      <c r="G13216" s="118" t="s">
        <v>2</v>
      </c>
      <c r="H13216" s="137">
        <v>41486</v>
      </c>
      <c r="I13216" s="119">
        <v>335.99</v>
      </c>
      <c r="J13216" s="129"/>
      <c r="K13216" s="129"/>
      <c r="L13216" s="129">
        <v>0</v>
      </c>
      <c r="M13216" s="134" t="s">
        <v>25988</v>
      </c>
    </row>
    <row r="13217" spans="1:13" hidden="1" x14ac:dyDescent="0.25">
      <c r="A13217" s="128"/>
      <c r="B13217" s="2"/>
      <c r="C13217" s="139" t="s">
        <v>19428</v>
      </c>
      <c r="D13217" s="124" t="s">
        <v>19427</v>
      </c>
      <c r="E13217" s="118" t="s">
        <v>48</v>
      </c>
      <c r="F13217" s="124" t="s">
        <v>35249</v>
      </c>
      <c r="G13217" s="118" t="s">
        <v>34659</v>
      </c>
      <c r="H13217" s="137">
        <v>41486</v>
      </c>
      <c r="I13217" s="119">
        <v>451.86</v>
      </c>
      <c r="J13217" s="129"/>
      <c r="K13217" s="129"/>
      <c r="L13217" s="129">
        <v>0</v>
      </c>
      <c r="M13217" s="134" t="s">
        <v>25989</v>
      </c>
    </row>
    <row r="13218" spans="1:13" hidden="1" x14ac:dyDescent="0.25">
      <c r="A13218" s="128"/>
      <c r="B13218" s="2"/>
      <c r="C13218" s="139" t="s">
        <v>19430</v>
      </c>
      <c r="D13218" s="124" t="s">
        <v>19429</v>
      </c>
      <c r="E13218" s="118" t="s">
        <v>48</v>
      </c>
      <c r="F13218" s="124" t="s">
        <v>35249</v>
      </c>
      <c r="G13218" s="118" t="s">
        <v>34659</v>
      </c>
      <c r="H13218" s="137">
        <v>40329</v>
      </c>
      <c r="I13218" s="119">
        <v>392</v>
      </c>
      <c r="J13218" s="129"/>
      <c r="K13218" s="129"/>
      <c r="L13218" s="129">
        <v>0</v>
      </c>
      <c r="M13218" s="134" t="s">
        <v>25990</v>
      </c>
    </row>
    <row r="13219" spans="1:13" hidden="1" x14ac:dyDescent="0.25">
      <c r="A13219" s="128"/>
      <c r="B13219" s="2"/>
      <c r="C13219" s="139" t="s">
        <v>19416</v>
      </c>
      <c r="D13219" s="124" t="s">
        <v>19415</v>
      </c>
      <c r="E13219" s="118" t="s">
        <v>48</v>
      </c>
      <c r="F13219" s="124" t="s">
        <v>35249</v>
      </c>
      <c r="G13219" s="118" t="s">
        <v>34659</v>
      </c>
      <c r="H13219" s="137">
        <v>40329</v>
      </c>
      <c r="I13219" s="119">
        <v>575.75</v>
      </c>
      <c r="J13219" s="129"/>
      <c r="K13219" s="129"/>
      <c r="L13219" s="129">
        <v>0</v>
      </c>
      <c r="M13219" s="134" t="s">
        <v>25990</v>
      </c>
    </row>
    <row r="13220" spans="1:13" hidden="1" x14ac:dyDescent="0.25">
      <c r="A13220" s="128"/>
      <c r="B13220" s="2"/>
      <c r="C13220" s="139" t="s">
        <v>19414</v>
      </c>
      <c r="D13220" s="124" t="s">
        <v>19413</v>
      </c>
      <c r="E13220" s="118" t="s">
        <v>48</v>
      </c>
      <c r="F13220" s="124" t="s">
        <v>35249</v>
      </c>
      <c r="G13220" s="118" t="s">
        <v>34659</v>
      </c>
      <c r="H13220" s="137">
        <v>40450</v>
      </c>
      <c r="I13220" s="119">
        <v>1650.15</v>
      </c>
      <c r="J13220" s="129"/>
      <c r="K13220" s="129"/>
      <c r="L13220" s="129">
        <v>0</v>
      </c>
      <c r="M13220" s="134" t="s">
        <v>33065</v>
      </c>
    </row>
    <row r="13221" spans="1:13" hidden="1" x14ac:dyDescent="0.25">
      <c r="A13221" s="128"/>
      <c r="B13221" s="2"/>
      <c r="C13221" s="139" t="s">
        <v>19412</v>
      </c>
      <c r="D13221" s="124" t="s">
        <v>19411</v>
      </c>
      <c r="E13221" s="118" t="s">
        <v>48</v>
      </c>
      <c r="F13221" s="124" t="s">
        <v>35249</v>
      </c>
      <c r="G13221" s="118" t="s">
        <v>34659</v>
      </c>
      <c r="H13221" s="137">
        <v>40450</v>
      </c>
      <c r="I13221" s="119">
        <v>1650.15</v>
      </c>
      <c r="J13221" s="129"/>
      <c r="K13221" s="129"/>
      <c r="L13221" s="129">
        <v>0</v>
      </c>
      <c r="M13221" s="134" t="s">
        <v>25991</v>
      </c>
    </row>
    <row r="13222" spans="1:13" hidden="1" x14ac:dyDescent="0.25">
      <c r="A13222" s="128"/>
      <c r="B13222" s="2"/>
      <c r="C13222" s="139" t="s">
        <v>14624</v>
      </c>
      <c r="D13222" s="124" t="s">
        <v>14625</v>
      </c>
      <c r="E13222" s="118" t="s">
        <v>48</v>
      </c>
      <c r="F13222" s="124" t="s">
        <v>35249</v>
      </c>
      <c r="G13222" s="118" t="s">
        <v>2</v>
      </c>
      <c r="H13222" s="137">
        <v>43769</v>
      </c>
      <c r="I13222" s="119">
        <v>1351.06</v>
      </c>
      <c r="J13222" s="129"/>
      <c r="K13222" s="129"/>
      <c r="L13222" s="129">
        <v>0</v>
      </c>
      <c r="M13222" s="134" t="s">
        <v>24253</v>
      </c>
    </row>
    <row r="13223" spans="1:13" hidden="1" x14ac:dyDescent="0.25">
      <c r="A13223" s="128"/>
      <c r="B13223" s="2"/>
      <c r="C13223" s="139" t="s">
        <v>32407</v>
      </c>
      <c r="D13223" s="124" t="s">
        <v>32408</v>
      </c>
      <c r="E13223" s="118" t="s">
        <v>48</v>
      </c>
      <c r="F13223" s="124" t="s">
        <v>35249</v>
      </c>
      <c r="G13223" s="118" t="s">
        <v>34659</v>
      </c>
      <c r="H13223" s="137"/>
      <c r="I13223" s="119"/>
      <c r="J13223" s="129"/>
      <c r="K13223" s="129"/>
      <c r="L13223" s="129">
        <v>0</v>
      </c>
      <c r="M13223" s="134" t="s">
        <v>25992</v>
      </c>
    </row>
    <row r="13224" spans="1:13" hidden="1" x14ac:dyDescent="0.25">
      <c r="A13224" s="128"/>
      <c r="B13224" s="2"/>
      <c r="C13224" s="139" t="s">
        <v>14626</v>
      </c>
      <c r="D13224" s="124" t="s">
        <v>14627</v>
      </c>
      <c r="E13224" s="118" t="s">
        <v>48</v>
      </c>
      <c r="F13224" s="124" t="s">
        <v>35249</v>
      </c>
      <c r="G13224" s="118" t="s">
        <v>59</v>
      </c>
      <c r="H13224" s="137">
        <v>41184</v>
      </c>
      <c r="I13224" s="119">
        <v>458.45</v>
      </c>
      <c r="J13224" s="129"/>
      <c r="K13224" s="129"/>
      <c r="L13224" s="129">
        <v>0</v>
      </c>
      <c r="M13224" s="134" t="s">
        <v>25993</v>
      </c>
    </row>
    <row r="13225" spans="1:13" hidden="1" x14ac:dyDescent="0.25">
      <c r="A13225" s="128"/>
      <c r="B13225" s="2"/>
      <c r="C13225" s="139" t="s">
        <v>14628</v>
      </c>
      <c r="D13225" s="124" t="s">
        <v>14629</v>
      </c>
      <c r="E13225" s="118" t="s">
        <v>48</v>
      </c>
      <c r="F13225" s="124" t="s">
        <v>35249</v>
      </c>
      <c r="G13225" s="118" t="s">
        <v>2</v>
      </c>
      <c r="H13225" s="137">
        <v>43677</v>
      </c>
      <c r="I13225" s="119">
        <v>709.9</v>
      </c>
      <c r="J13225" s="129"/>
      <c r="K13225" s="129"/>
      <c r="L13225" s="129">
        <v>0</v>
      </c>
      <c r="M13225" s="134" t="s">
        <v>24254</v>
      </c>
    </row>
    <row r="13226" spans="1:13" hidden="1" x14ac:dyDescent="0.25">
      <c r="A13226" s="128"/>
      <c r="B13226" s="2"/>
      <c r="C13226" s="139" t="s">
        <v>14630</v>
      </c>
      <c r="D13226" s="124" t="s">
        <v>14631</v>
      </c>
      <c r="E13226" s="118" t="s">
        <v>48</v>
      </c>
      <c r="F13226" s="124" t="s">
        <v>35249</v>
      </c>
      <c r="G13226" s="118" t="s">
        <v>2</v>
      </c>
      <c r="H13226" s="137">
        <v>45071</v>
      </c>
      <c r="I13226" s="119">
        <v>3238</v>
      </c>
      <c r="J13226" s="129"/>
      <c r="K13226" s="129"/>
      <c r="L13226" s="129">
        <v>0</v>
      </c>
      <c r="M13226" s="134" t="s">
        <v>25994</v>
      </c>
    </row>
    <row r="13227" spans="1:13" hidden="1" x14ac:dyDescent="0.25">
      <c r="A13227" s="128"/>
      <c r="B13227" s="2"/>
      <c r="C13227" s="139" t="s">
        <v>14632</v>
      </c>
      <c r="D13227" s="124" t="s">
        <v>14633</v>
      </c>
      <c r="E13227" s="118" t="s">
        <v>48</v>
      </c>
      <c r="F13227" s="124" t="s">
        <v>35249</v>
      </c>
      <c r="G13227" s="118" t="s">
        <v>2</v>
      </c>
      <c r="H13227" s="137">
        <v>45266</v>
      </c>
      <c r="I13227" s="119">
        <v>2808</v>
      </c>
      <c r="J13227" s="129"/>
      <c r="K13227" s="129"/>
      <c r="L13227" s="129">
        <v>0</v>
      </c>
      <c r="M13227" s="134" t="s">
        <v>24255</v>
      </c>
    </row>
    <row r="13228" spans="1:13" hidden="1" x14ac:dyDescent="0.25">
      <c r="A13228" s="128"/>
      <c r="B13228" s="2"/>
      <c r="C13228" s="139" t="s">
        <v>32930</v>
      </c>
      <c r="D13228" s="124" t="s">
        <v>32931</v>
      </c>
      <c r="E13228" s="118" t="s">
        <v>48</v>
      </c>
      <c r="F13228" s="124" t="s">
        <v>35249</v>
      </c>
      <c r="G13228" s="118" t="s">
        <v>2</v>
      </c>
      <c r="H13228" s="137"/>
      <c r="I13228" s="119"/>
      <c r="J13228" s="129"/>
      <c r="K13228" s="129"/>
      <c r="L13228" s="129">
        <v>0</v>
      </c>
      <c r="M13228" s="134" t="s">
        <v>25995</v>
      </c>
    </row>
    <row r="13229" spans="1:13" hidden="1" x14ac:dyDescent="0.25">
      <c r="A13229" s="128"/>
      <c r="B13229" s="2"/>
      <c r="C13229" s="139" t="s">
        <v>33591</v>
      </c>
      <c r="D13229" s="124" t="s">
        <v>33592</v>
      </c>
      <c r="E13229" s="118" t="s">
        <v>48</v>
      </c>
      <c r="F13229" s="124" t="s">
        <v>35249</v>
      </c>
      <c r="G13229" s="118" t="s">
        <v>2</v>
      </c>
      <c r="H13229" s="137"/>
      <c r="I13229" s="119"/>
      <c r="J13229" s="129"/>
      <c r="K13229" s="129"/>
      <c r="L13229" s="129">
        <v>0</v>
      </c>
      <c r="M13229" s="134" t="s">
        <v>24256</v>
      </c>
    </row>
    <row r="13230" spans="1:13" hidden="1" x14ac:dyDescent="0.25">
      <c r="A13230" s="128"/>
      <c r="B13230" s="2"/>
      <c r="C13230" s="139" t="s">
        <v>33300</v>
      </c>
      <c r="D13230" s="124" t="s">
        <v>33301</v>
      </c>
      <c r="E13230" s="118" t="s">
        <v>48</v>
      </c>
      <c r="F13230" s="124" t="s">
        <v>35249</v>
      </c>
      <c r="G13230" s="118" t="s">
        <v>2</v>
      </c>
      <c r="H13230" s="137"/>
      <c r="I13230" s="119"/>
      <c r="J13230" s="129"/>
      <c r="K13230" s="129"/>
      <c r="L13230" s="129">
        <v>0</v>
      </c>
      <c r="M13230" s="134" t="s">
        <v>25996</v>
      </c>
    </row>
    <row r="13231" spans="1:13" hidden="1" x14ac:dyDescent="0.25">
      <c r="A13231" s="128"/>
      <c r="B13231" s="2"/>
      <c r="C13231" s="139" t="s">
        <v>14634</v>
      </c>
      <c r="D13231" s="124" t="s">
        <v>14635</v>
      </c>
      <c r="E13231" s="118" t="s">
        <v>48</v>
      </c>
      <c r="F13231" s="124" t="s">
        <v>35249</v>
      </c>
      <c r="G13231" s="118" t="s">
        <v>2</v>
      </c>
      <c r="H13231" s="137">
        <v>41486</v>
      </c>
      <c r="I13231" s="119">
        <v>474.44</v>
      </c>
      <c r="J13231" s="129"/>
      <c r="K13231" s="129"/>
      <c r="L13231" s="129">
        <v>0</v>
      </c>
      <c r="M13231" s="134" t="s">
        <v>33596</v>
      </c>
    </row>
    <row r="13232" spans="1:13" hidden="1" x14ac:dyDescent="0.25">
      <c r="A13232" s="128"/>
      <c r="B13232" s="2"/>
      <c r="C13232" s="139" t="s">
        <v>14636</v>
      </c>
      <c r="D13232" s="124" t="s">
        <v>14637</v>
      </c>
      <c r="E13232" s="118" t="s">
        <v>48</v>
      </c>
      <c r="F13232" s="124" t="s">
        <v>35249</v>
      </c>
      <c r="G13232" s="118" t="s">
        <v>2</v>
      </c>
      <c r="H13232" s="137"/>
      <c r="I13232" s="119"/>
      <c r="J13232" s="129"/>
      <c r="K13232" s="129"/>
      <c r="L13232" s="129">
        <v>0</v>
      </c>
      <c r="M13232" s="134" t="s">
        <v>33599</v>
      </c>
    </row>
    <row r="13233" spans="1:13" hidden="1" x14ac:dyDescent="0.25">
      <c r="A13233" s="128"/>
      <c r="B13233" s="2"/>
      <c r="C13233" s="139" t="s">
        <v>19220</v>
      </c>
      <c r="D13233" s="124" t="s">
        <v>19219</v>
      </c>
      <c r="E13233" s="118" t="s">
        <v>48</v>
      </c>
      <c r="F13233" s="124" t="s">
        <v>35249</v>
      </c>
      <c r="G13233" s="118" t="s">
        <v>34659</v>
      </c>
      <c r="H13233" s="137">
        <v>40487</v>
      </c>
      <c r="I13233" s="119">
        <v>399.28</v>
      </c>
      <c r="J13233" s="129"/>
      <c r="K13233" s="129"/>
      <c r="L13233" s="129">
        <v>0</v>
      </c>
      <c r="M13233" s="134"/>
    </row>
    <row r="13234" spans="1:13" hidden="1" x14ac:dyDescent="0.25">
      <c r="A13234" s="128"/>
      <c r="B13234" s="2"/>
      <c r="C13234" s="139" t="s">
        <v>14638</v>
      </c>
      <c r="D13234" s="124" t="s">
        <v>14639</v>
      </c>
      <c r="E13234" s="118" t="s">
        <v>14640</v>
      </c>
      <c r="F13234" s="124" t="s">
        <v>14641</v>
      </c>
      <c r="G13234" s="118" t="s">
        <v>2</v>
      </c>
      <c r="H13234" s="137">
        <v>43298</v>
      </c>
      <c r="I13234" s="119">
        <v>3577.75</v>
      </c>
      <c r="J13234" s="129"/>
      <c r="K13234" s="129"/>
      <c r="L13234" s="129">
        <v>0</v>
      </c>
      <c r="M13234" s="134" t="s">
        <v>25997</v>
      </c>
    </row>
    <row r="13235" spans="1:13" hidden="1" x14ac:dyDescent="0.25">
      <c r="A13235" s="128"/>
      <c r="B13235" s="2"/>
      <c r="C13235" s="139" t="s">
        <v>14642</v>
      </c>
      <c r="D13235" s="124" t="s">
        <v>14643</v>
      </c>
      <c r="E13235" s="118" t="s">
        <v>48</v>
      </c>
      <c r="F13235" s="124" t="s">
        <v>35249</v>
      </c>
      <c r="G13235" s="118" t="s">
        <v>2</v>
      </c>
      <c r="H13235" s="137">
        <v>43493</v>
      </c>
      <c r="I13235" s="119">
        <v>30649.15</v>
      </c>
      <c r="J13235" s="129"/>
      <c r="K13235" s="129"/>
      <c r="L13235" s="129">
        <v>0</v>
      </c>
      <c r="M13235" s="134" t="s">
        <v>25998</v>
      </c>
    </row>
    <row r="13236" spans="1:13" hidden="1" x14ac:dyDescent="0.25">
      <c r="A13236" s="128"/>
      <c r="B13236" s="2"/>
      <c r="C13236" s="139" t="s">
        <v>19015</v>
      </c>
      <c r="D13236" s="124" t="s">
        <v>19014</v>
      </c>
      <c r="E13236" s="118" t="s">
        <v>48</v>
      </c>
      <c r="F13236" s="124" t="s">
        <v>35249</v>
      </c>
      <c r="G13236" s="118" t="s">
        <v>59</v>
      </c>
      <c r="H13236" s="137">
        <v>40478</v>
      </c>
      <c r="I13236" s="119">
        <v>306.20999999999998</v>
      </c>
      <c r="J13236" s="129"/>
      <c r="K13236" s="129"/>
      <c r="L13236" s="129">
        <v>0</v>
      </c>
      <c r="M13236" s="134" t="s">
        <v>25999</v>
      </c>
    </row>
    <row r="13237" spans="1:13" hidden="1" x14ac:dyDescent="0.25">
      <c r="A13237" s="128"/>
      <c r="B13237" s="2"/>
      <c r="C13237" s="139" t="s">
        <v>14644</v>
      </c>
      <c r="D13237" s="124" t="s">
        <v>14645</v>
      </c>
      <c r="E13237" s="118" t="s">
        <v>48</v>
      </c>
      <c r="F13237" s="124" t="s">
        <v>35249</v>
      </c>
      <c r="G13237" s="118" t="s">
        <v>2</v>
      </c>
      <c r="H13237" s="137">
        <v>45393</v>
      </c>
      <c r="I13237" s="119">
        <v>3707.78</v>
      </c>
      <c r="J13237" s="129"/>
      <c r="K13237" s="129"/>
      <c r="L13237" s="129">
        <v>0</v>
      </c>
      <c r="M13237" s="134" t="s">
        <v>26000</v>
      </c>
    </row>
    <row r="13238" spans="1:13" hidden="1" x14ac:dyDescent="0.25">
      <c r="A13238" s="128"/>
      <c r="B13238" s="2"/>
      <c r="C13238" s="139" t="s">
        <v>14646</v>
      </c>
      <c r="D13238" s="124" t="s">
        <v>14647</v>
      </c>
      <c r="E13238" s="118" t="s">
        <v>48</v>
      </c>
      <c r="F13238" s="124" t="s">
        <v>35249</v>
      </c>
      <c r="G13238" s="118" t="s">
        <v>2</v>
      </c>
      <c r="H13238" s="137">
        <v>44734</v>
      </c>
      <c r="I13238" s="119">
        <v>18190.18</v>
      </c>
      <c r="J13238" s="129"/>
      <c r="K13238" s="129"/>
      <c r="L13238" s="129">
        <v>0</v>
      </c>
      <c r="M13238" s="134" t="s">
        <v>33614</v>
      </c>
    </row>
    <row r="13239" spans="1:13" hidden="1" x14ac:dyDescent="0.25">
      <c r="A13239" s="128"/>
      <c r="B13239" s="2"/>
      <c r="C13239" s="139" t="s">
        <v>14648</v>
      </c>
      <c r="D13239" s="124" t="s">
        <v>14649</v>
      </c>
      <c r="E13239" s="118" t="s">
        <v>48</v>
      </c>
      <c r="F13239" s="124" t="s">
        <v>35249</v>
      </c>
      <c r="G13239" s="118" t="s">
        <v>2</v>
      </c>
      <c r="H13239" s="137">
        <v>43182</v>
      </c>
      <c r="I13239" s="119">
        <v>15442.26</v>
      </c>
      <c r="J13239" s="129"/>
      <c r="K13239" s="129"/>
      <c r="L13239" s="129">
        <v>0</v>
      </c>
      <c r="M13239" s="134" t="s">
        <v>33181</v>
      </c>
    </row>
    <row r="13240" spans="1:13" hidden="1" x14ac:dyDescent="0.25">
      <c r="A13240" s="128"/>
      <c r="B13240" s="2"/>
      <c r="C13240" s="139" t="s">
        <v>32876</v>
      </c>
      <c r="D13240" s="124" t="s">
        <v>32877</v>
      </c>
      <c r="E13240" s="118" t="s">
        <v>48</v>
      </c>
      <c r="F13240" s="124" t="s">
        <v>35249</v>
      </c>
      <c r="G13240" s="118" t="s">
        <v>2</v>
      </c>
      <c r="H13240" s="137"/>
      <c r="I13240" s="119"/>
      <c r="J13240" s="129"/>
      <c r="K13240" s="129"/>
      <c r="L13240" s="129">
        <v>0</v>
      </c>
      <c r="M13240" s="134" t="s">
        <v>26001</v>
      </c>
    </row>
    <row r="13241" spans="1:13" hidden="1" x14ac:dyDescent="0.25">
      <c r="A13241" s="128"/>
      <c r="B13241" s="2"/>
      <c r="C13241" s="139" t="s">
        <v>15476</v>
      </c>
      <c r="D13241" s="124" t="s">
        <v>34403</v>
      </c>
      <c r="E13241" s="118" t="s">
        <v>48</v>
      </c>
      <c r="F13241" s="124" t="s">
        <v>35249</v>
      </c>
      <c r="G13241" s="118" t="s">
        <v>2</v>
      </c>
      <c r="H13241" s="137">
        <v>45286</v>
      </c>
      <c r="I13241" s="119">
        <v>938.18</v>
      </c>
      <c r="J13241" s="129"/>
      <c r="K13241" s="129"/>
      <c r="L13241" s="129">
        <v>0</v>
      </c>
      <c r="M13241" s="134" t="s">
        <v>34414</v>
      </c>
    </row>
    <row r="13242" spans="1:13" hidden="1" x14ac:dyDescent="0.25">
      <c r="A13242" s="128"/>
      <c r="B13242" s="2"/>
      <c r="C13242" s="139" t="s">
        <v>14650</v>
      </c>
      <c r="D13242" s="124" t="s">
        <v>14651</v>
      </c>
      <c r="E13242" s="118" t="s">
        <v>48</v>
      </c>
      <c r="F13242" s="124" t="s">
        <v>35249</v>
      </c>
      <c r="G13242" s="118" t="s">
        <v>2</v>
      </c>
      <c r="H13242" s="137">
        <v>45075</v>
      </c>
      <c r="I13242" s="119">
        <v>8732.8799999999992</v>
      </c>
      <c r="J13242" s="129"/>
      <c r="K13242" s="129"/>
      <c r="L13242" s="129">
        <v>0</v>
      </c>
      <c r="M13242" s="134" t="s">
        <v>26002</v>
      </c>
    </row>
    <row r="13243" spans="1:13" hidden="1" x14ac:dyDescent="0.25">
      <c r="A13243" s="128"/>
      <c r="B13243" s="2"/>
      <c r="C13243" s="139" t="s">
        <v>14652</v>
      </c>
      <c r="D13243" s="124" t="s">
        <v>14653</v>
      </c>
      <c r="E13243" s="118" t="s">
        <v>48</v>
      </c>
      <c r="F13243" s="124" t="s">
        <v>35249</v>
      </c>
      <c r="G13243" s="118" t="s">
        <v>2</v>
      </c>
      <c r="H13243" s="137">
        <v>45996</v>
      </c>
      <c r="I13243" s="119">
        <v>17260.79</v>
      </c>
      <c r="J13243" s="129"/>
      <c r="K13243" s="129"/>
      <c r="L13243" s="129">
        <v>0</v>
      </c>
      <c r="M13243" s="134" t="s">
        <v>26003</v>
      </c>
    </row>
    <row r="13244" spans="1:13" hidden="1" x14ac:dyDescent="0.25">
      <c r="A13244" s="128"/>
      <c r="B13244" s="2"/>
      <c r="C13244" s="139" t="s">
        <v>42322</v>
      </c>
      <c r="D13244" s="124" t="s">
        <v>42323</v>
      </c>
      <c r="E13244" s="118" t="s">
        <v>48</v>
      </c>
      <c r="F13244" s="124" t="s">
        <v>35249</v>
      </c>
      <c r="G13244" s="118" t="s">
        <v>2</v>
      </c>
      <c r="H13244" s="137"/>
      <c r="I13244" s="119"/>
      <c r="J13244" s="129"/>
      <c r="K13244" s="129"/>
      <c r="L13244" s="129">
        <v>0</v>
      </c>
      <c r="M13244" s="134" t="s">
        <v>26004</v>
      </c>
    </row>
    <row r="13245" spans="1:13" hidden="1" x14ac:dyDescent="0.25">
      <c r="A13245" s="128"/>
      <c r="B13245" s="2"/>
      <c r="C13245" s="139" t="s">
        <v>42324</v>
      </c>
      <c r="D13245" s="124" t="s">
        <v>42325</v>
      </c>
      <c r="E13245" s="118" t="s">
        <v>48</v>
      </c>
      <c r="F13245" s="124" t="s">
        <v>35249</v>
      </c>
      <c r="G13245" s="118" t="s">
        <v>2</v>
      </c>
      <c r="H13245" s="137"/>
      <c r="I13245" s="119"/>
      <c r="J13245" s="129"/>
      <c r="K13245" s="129"/>
      <c r="L13245" s="129">
        <v>0</v>
      </c>
      <c r="M13245" s="134" t="s">
        <v>26005</v>
      </c>
    </row>
    <row r="13246" spans="1:13" hidden="1" x14ac:dyDescent="0.25">
      <c r="A13246" s="128"/>
      <c r="B13246" s="2"/>
      <c r="C13246" s="139" t="s">
        <v>42326</v>
      </c>
      <c r="D13246" s="124" t="s">
        <v>42327</v>
      </c>
      <c r="E13246" s="118" t="s">
        <v>48</v>
      </c>
      <c r="F13246" s="124" t="s">
        <v>35249</v>
      </c>
      <c r="G13246" s="118" t="s">
        <v>2</v>
      </c>
      <c r="H13246" s="137"/>
      <c r="I13246" s="119"/>
      <c r="J13246" s="129"/>
      <c r="K13246" s="129"/>
      <c r="L13246" s="129">
        <v>0</v>
      </c>
      <c r="M13246" s="134" t="s">
        <v>26006</v>
      </c>
    </row>
    <row r="13247" spans="1:13" hidden="1" x14ac:dyDescent="0.25">
      <c r="A13247" s="128"/>
      <c r="B13247" s="2"/>
      <c r="C13247" s="139" t="s">
        <v>42328</v>
      </c>
      <c r="D13247" s="124" t="s">
        <v>42329</v>
      </c>
      <c r="E13247" s="118" t="s">
        <v>48</v>
      </c>
      <c r="F13247" s="124" t="s">
        <v>35249</v>
      </c>
      <c r="G13247" s="118" t="s">
        <v>2</v>
      </c>
      <c r="H13247" s="137"/>
      <c r="I13247" s="119"/>
      <c r="J13247" s="129"/>
      <c r="K13247" s="129"/>
      <c r="L13247" s="129">
        <v>0</v>
      </c>
      <c r="M13247" s="134" t="s">
        <v>26007</v>
      </c>
    </row>
    <row r="13248" spans="1:13" hidden="1" x14ac:dyDescent="0.25">
      <c r="A13248" s="128"/>
      <c r="B13248" s="2"/>
      <c r="C13248" s="139" t="s">
        <v>42330</v>
      </c>
      <c r="D13248" s="124" t="s">
        <v>42331</v>
      </c>
      <c r="E13248" s="118" t="s">
        <v>48</v>
      </c>
      <c r="F13248" s="124" t="s">
        <v>35249</v>
      </c>
      <c r="G13248" s="118" t="s">
        <v>2</v>
      </c>
      <c r="H13248" s="137"/>
      <c r="I13248" s="119"/>
      <c r="J13248" s="129"/>
      <c r="K13248" s="129"/>
      <c r="L13248" s="129">
        <v>0</v>
      </c>
      <c r="M13248" s="134" t="s">
        <v>26008</v>
      </c>
    </row>
    <row r="13249" spans="1:13" hidden="1" x14ac:dyDescent="0.25">
      <c r="A13249" s="128"/>
      <c r="B13249" s="2"/>
      <c r="C13249" s="139" t="s">
        <v>42332</v>
      </c>
      <c r="D13249" s="124" t="s">
        <v>42333</v>
      </c>
      <c r="E13249" s="118" t="s">
        <v>48</v>
      </c>
      <c r="F13249" s="124" t="s">
        <v>35249</v>
      </c>
      <c r="G13249" s="118" t="s">
        <v>2</v>
      </c>
      <c r="H13249" s="137"/>
      <c r="I13249" s="119"/>
      <c r="J13249" s="129"/>
      <c r="K13249" s="129"/>
      <c r="L13249" s="129">
        <v>0</v>
      </c>
      <c r="M13249" s="134" t="s">
        <v>33503</v>
      </c>
    </row>
    <row r="13250" spans="1:13" hidden="1" x14ac:dyDescent="0.25">
      <c r="A13250" s="128"/>
      <c r="B13250" s="2"/>
      <c r="C13250" s="139" t="s">
        <v>14654</v>
      </c>
      <c r="D13250" s="124" t="s">
        <v>14655</v>
      </c>
      <c r="E13250" s="118" t="s">
        <v>48</v>
      </c>
      <c r="F13250" s="124" t="s">
        <v>35249</v>
      </c>
      <c r="G13250" s="118" t="s">
        <v>2</v>
      </c>
      <c r="H13250" s="137">
        <v>43769</v>
      </c>
      <c r="I13250" s="119">
        <v>1633.55</v>
      </c>
      <c r="J13250" s="129"/>
      <c r="K13250" s="129"/>
      <c r="L13250" s="129">
        <v>0</v>
      </c>
      <c r="M13250" s="134" t="s">
        <v>33459</v>
      </c>
    </row>
    <row r="13251" spans="1:13" hidden="1" x14ac:dyDescent="0.25">
      <c r="A13251" s="128"/>
      <c r="B13251" s="2"/>
      <c r="C13251" s="139" t="s">
        <v>14656</v>
      </c>
      <c r="D13251" s="124" t="s">
        <v>14657</v>
      </c>
      <c r="E13251" s="118" t="s">
        <v>48</v>
      </c>
      <c r="F13251" s="124" t="s">
        <v>35249</v>
      </c>
      <c r="G13251" s="118" t="s">
        <v>2</v>
      </c>
      <c r="H13251" s="137">
        <v>43769</v>
      </c>
      <c r="I13251" s="119">
        <v>3291.66</v>
      </c>
      <c r="J13251" s="129"/>
      <c r="K13251" s="129"/>
      <c r="L13251" s="129">
        <v>0</v>
      </c>
      <c r="M13251" s="134" t="s">
        <v>26009</v>
      </c>
    </row>
    <row r="13252" spans="1:13" hidden="1" x14ac:dyDescent="0.25">
      <c r="A13252" s="128"/>
      <c r="B13252" s="2"/>
      <c r="C13252" s="139" t="s">
        <v>14658</v>
      </c>
      <c r="D13252" s="124" t="s">
        <v>14659</v>
      </c>
      <c r="E13252" s="118" t="s">
        <v>48</v>
      </c>
      <c r="F13252" s="124" t="s">
        <v>35249</v>
      </c>
      <c r="G13252" s="118" t="s">
        <v>2</v>
      </c>
      <c r="H13252" s="137">
        <v>43769</v>
      </c>
      <c r="I13252" s="119">
        <v>4585.9799999999996</v>
      </c>
      <c r="J13252" s="129"/>
      <c r="K13252" s="129"/>
      <c r="L13252" s="129">
        <v>0</v>
      </c>
      <c r="M13252" s="134" t="s">
        <v>33096</v>
      </c>
    </row>
    <row r="13253" spans="1:13" hidden="1" x14ac:dyDescent="0.25">
      <c r="A13253" s="128"/>
      <c r="B13253" s="2"/>
      <c r="C13253" s="139" t="s">
        <v>14660</v>
      </c>
      <c r="D13253" s="124" t="s">
        <v>14661</v>
      </c>
      <c r="E13253" s="118" t="s">
        <v>48</v>
      </c>
      <c r="F13253" s="124" t="s">
        <v>35249</v>
      </c>
      <c r="G13253" s="118" t="s">
        <v>2</v>
      </c>
      <c r="H13253" s="137">
        <v>43885</v>
      </c>
      <c r="I13253" s="119">
        <v>2970.31</v>
      </c>
      <c r="J13253" s="129"/>
      <c r="K13253" s="129"/>
      <c r="L13253" s="129">
        <v>0</v>
      </c>
      <c r="M13253" s="134" t="s">
        <v>26010</v>
      </c>
    </row>
    <row r="13254" spans="1:13" hidden="1" x14ac:dyDescent="0.25">
      <c r="A13254" s="128"/>
      <c r="B13254" s="2"/>
      <c r="C13254" s="139" t="s">
        <v>42334</v>
      </c>
      <c r="D13254" s="124" t="s">
        <v>42335</v>
      </c>
      <c r="E13254" s="118" t="s">
        <v>48</v>
      </c>
      <c r="F13254" s="124" t="s">
        <v>35249</v>
      </c>
      <c r="G13254" s="118" t="s">
        <v>2</v>
      </c>
      <c r="H13254" s="137"/>
      <c r="I13254" s="119"/>
      <c r="J13254" s="129"/>
      <c r="K13254" s="129"/>
      <c r="L13254" s="129">
        <v>0</v>
      </c>
      <c r="M13254" s="134" t="s">
        <v>26011</v>
      </c>
    </row>
    <row r="13255" spans="1:13" hidden="1" x14ac:dyDescent="0.25">
      <c r="A13255" s="128"/>
      <c r="B13255" s="2"/>
      <c r="C13255" s="139" t="s">
        <v>14662</v>
      </c>
      <c r="D13255" s="124" t="s">
        <v>14663</v>
      </c>
      <c r="E13255" s="118" t="s">
        <v>48</v>
      </c>
      <c r="F13255" s="124" t="s">
        <v>35249</v>
      </c>
      <c r="G13255" s="118" t="s">
        <v>2</v>
      </c>
      <c r="H13255" s="137">
        <v>43978</v>
      </c>
      <c r="I13255" s="119">
        <v>1182.47</v>
      </c>
      <c r="J13255" s="129"/>
      <c r="K13255" s="129"/>
      <c r="L13255" s="129">
        <v>0</v>
      </c>
      <c r="M13255" s="134" t="s">
        <v>26012</v>
      </c>
    </row>
    <row r="13256" spans="1:13" hidden="1" x14ac:dyDescent="0.25">
      <c r="A13256" s="128"/>
      <c r="B13256" s="2"/>
      <c r="C13256" s="139" t="s">
        <v>42336</v>
      </c>
      <c r="D13256" s="124" t="s">
        <v>42337</v>
      </c>
      <c r="E13256" s="118" t="s">
        <v>48</v>
      </c>
      <c r="F13256" s="124" t="s">
        <v>35249</v>
      </c>
      <c r="G13256" s="118" t="s">
        <v>2</v>
      </c>
      <c r="H13256" s="137">
        <v>45884</v>
      </c>
      <c r="I13256" s="119">
        <v>1166.1300000000001</v>
      </c>
      <c r="J13256" s="129"/>
      <c r="K13256" s="129"/>
      <c r="L13256" s="129">
        <v>0</v>
      </c>
      <c r="M13256" s="134" t="s">
        <v>26013</v>
      </c>
    </row>
    <row r="13257" spans="1:13" hidden="1" x14ac:dyDescent="0.25">
      <c r="A13257" s="128"/>
      <c r="B13257" s="2"/>
      <c r="C13257" s="139" t="s">
        <v>42338</v>
      </c>
      <c r="D13257" s="124" t="s">
        <v>42339</v>
      </c>
      <c r="E13257" s="118" t="s">
        <v>48</v>
      </c>
      <c r="F13257" s="124" t="s">
        <v>35249</v>
      </c>
      <c r="G13257" s="118" t="s">
        <v>2</v>
      </c>
      <c r="H13257" s="137">
        <v>46092</v>
      </c>
      <c r="I13257" s="119">
        <v>1686.4</v>
      </c>
      <c r="J13257" s="129"/>
      <c r="K13257" s="129"/>
      <c r="L13257" s="129">
        <v>0</v>
      </c>
      <c r="M13257" s="134" t="s">
        <v>26014</v>
      </c>
    </row>
    <row r="13258" spans="1:13" hidden="1" x14ac:dyDescent="0.25">
      <c r="A13258" s="128"/>
      <c r="B13258" s="2"/>
      <c r="C13258" s="139" t="s">
        <v>14664</v>
      </c>
      <c r="D13258" s="124" t="s">
        <v>14665</v>
      </c>
      <c r="E13258" s="118" t="s">
        <v>14666</v>
      </c>
      <c r="F13258" s="124" t="s">
        <v>14667</v>
      </c>
      <c r="G13258" s="118" t="s">
        <v>2</v>
      </c>
      <c r="H13258" s="137">
        <v>43277</v>
      </c>
      <c r="I13258" s="119">
        <v>8138.35</v>
      </c>
      <c r="J13258" s="129"/>
      <c r="K13258" s="129"/>
      <c r="L13258" s="129">
        <v>0</v>
      </c>
      <c r="M13258" s="134" t="s">
        <v>35455</v>
      </c>
    </row>
    <row r="13259" spans="1:13" hidden="1" x14ac:dyDescent="0.25">
      <c r="A13259" s="128"/>
      <c r="B13259" s="2"/>
      <c r="C13259" s="139" t="s">
        <v>14668</v>
      </c>
      <c r="D13259" s="124" t="s">
        <v>14669</v>
      </c>
      <c r="E13259" s="118" t="s">
        <v>14670</v>
      </c>
      <c r="F13259" s="124" t="s">
        <v>14671</v>
      </c>
      <c r="G13259" s="118" t="s">
        <v>2</v>
      </c>
      <c r="H13259" s="137">
        <v>43181</v>
      </c>
      <c r="I13259" s="119">
        <v>7231.35</v>
      </c>
      <c r="J13259" s="129"/>
      <c r="K13259" s="129"/>
      <c r="L13259" s="129">
        <v>0</v>
      </c>
      <c r="M13259" s="134" t="s">
        <v>32765</v>
      </c>
    </row>
    <row r="13260" spans="1:13" hidden="1" x14ac:dyDescent="0.25">
      <c r="A13260" s="128"/>
      <c r="B13260" s="2"/>
      <c r="C13260" s="139" t="s">
        <v>14672</v>
      </c>
      <c r="D13260" s="124" t="s">
        <v>14673</v>
      </c>
      <c r="E13260" s="118" t="s">
        <v>14674</v>
      </c>
      <c r="F13260" s="124" t="s">
        <v>14675</v>
      </c>
      <c r="G13260" s="118" t="s">
        <v>2</v>
      </c>
      <c r="H13260" s="137">
        <v>45343</v>
      </c>
      <c r="I13260" s="119">
        <v>10127.629999999999</v>
      </c>
      <c r="J13260" s="129"/>
      <c r="K13260" s="129"/>
      <c r="L13260" s="129">
        <v>0</v>
      </c>
      <c r="M13260" s="134" t="s">
        <v>26015</v>
      </c>
    </row>
    <row r="13261" spans="1:13" hidden="1" x14ac:dyDescent="0.25">
      <c r="A13261" s="128"/>
      <c r="B13261" s="2"/>
      <c r="C13261" s="139" t="s">
        <v>14672</v>
      </c>
      <c r="D13261" s="124" t="s">
        <v>14673</v>
      </c>
      <c r="E13261" s="118" t="s">
        <v>14674</v>
      </c>
      <c r="F13261" s="124" t="s">
        <v>14675</v>
      </c>
      <c r="G13261" s="118" t="s">
        <v>2</v>
      </c>
      <c r="H13261" s="137">
        <v>45343</v>
      </c>
      <c r="I13261" s="119">
        <v>10127.629999999999</v>
      </c>
      <c r="J13261" s="129"/>
      <c r="K13261" s="129"/>
      <c r="L13261" s="129">
        <v>0</v>
      </c>
      <c r="M13261" s="134" t="s">
        <v>26016</v>
      </c>
    </row>
    <row r="13262" spans="1:13" hidden="1" x14ac:dyDescent="0.25">
      <c r="A13262" s="128"/>
      <c r="B13262" s="2"/>
      <c r="C13262" s="139" t="s">
        <v>14676</v>
      </c>
      <c r="D13262" s="124" t="s">
        <v>14677</v>
      </c>
      <c r="E13262" s="118" t="s">
        <v>14670</v>
      </c>
      <c r="F13262" s="124" t="s">
        <v>14671</v>
      </c>
      <c r="G13262" s="118" t="s">
        <v>2</v>
      </c>
      <c r="H13262" s="137">
        <v>45652</v>
      </c>
      <c r="I13262" s="119">
        <v>11861.41</v>
      </c>
      <c r="J13262" s="129"/>
      <c r="K13262" s="129"/>
      <c r="L13262" s="129">
        <v>0</v>
      </c>
      <c r="M13262" s="134" t="s">
        <v>26017</v>
      </c>
    </row>
    <row r="13263" spans="1:13" hidden="1" x14ac:dyDescent="0.25">
      <c r="A13263" s="128"/>
      <c r="B13263" s="2"/>
      <c r="C13263" s="139" t="s">
        <v>14676</v>
      </c>
      <c r="D13263" s="124" t="s">
        <v>14677</v>
      </c>
      <c r="E13263" s="118" t="s">
        <v>14670</v>
      </c>
      <c r="F13263" s="124" t="s">
        <v>14671</v>
      </c>
      <c r="G13263" s="118" t="s">
        <v>2</v>
      </c>
      <c r="H13263" s="137">
        <v>45652</v>
      </c>
      <c r="I13263" s="119">
        <v>11861.41</v>
      </c>
      <c r="J13263" s="129"/>
      <c r="K13263" s="129"/>
      <c r="L13263" s="129">
        <v>0</v>
      </c>
      <c r="M13263" s="134" t="s">
        <v>26017</v>
      </c>
    </row>
    <row r="13264" spans="1:13" hidden="1" x14ac:dyDescent="0.25">
      <c r="A13264" s="128"/>
      <c r="B13264" s="2"/>
      <c r="C13264" s="139" t="s">
        <v>14676</v>
      </c>
      <c r="D13264" s="124" t="s">
        <v>14677</v>
      </c>
      <c r="E13264" s="118" t="s">
        <v>14678</v>
      </c>
      <c r="F13264" s="124" t="s">
        <v>14679</v>
      </c>
      <c r="G13264" s="118" t="s">
        <v>2</v>
      </c>
      <c r="H13264" s="137">
        <v>42181</v>
      </c>
      <c r="I13264" s="119">
        <v>7235.44</v>
      </c>
      <c r="J13264" s="129"/>
      <c r="K13264" s="129"/>
      <c r="L13264" s="129">
        <v>0</v>
      </c>
      <c r="M13264" s="134" t="s">
        <v>26017</v>
      </c>
    </row>
    <row r="13265" spans="1:13" hidden="1" x14ac:dyDescent="0.25">
      <c r="A13265" s="128"/>
      <c r="B13265" s="2"/>
      <c r="C13265" s="139" t="s">
        <v>14680</v>
      </c>
      <c r="D13265" s="124" t="s">
        <v>14681</v>
      </c>
      <c r="E13265" s="118" t="s">
        <v>14670</v>
      </c>
      <c r="F13265" s="124" t="s">
        <v>14671</v>
      </c>
      <c r="G13265" s="118" t="s">
        <v>2</v>
      </c>
      <c r="H13265" s="137">
        <v>42186</v>
      </c>
      <c r="I13265" s="119">
        <v>6333.02</v>
      </c>
      <c r="J13265" s="129"/>
      <c r="K13265" s="129"/>
      <c r="L13265" s="129">
        <v>0</v>
      </c>
      <c r="M13265" s="134" t="s">
        <v>19640</v>
      </c>
    </row>
    <row r="13266" spans="1:13" hidden="1" x14ac:dyDescent="0.25">
      <c r="A13266" s="128"/>
      <c r="B13266" s="2"/>
      <c r="C13266" s="139" t="s">
        <v>14682</v>
      </c>
      <c r="D13266" s="124" t="s">
        <v>14683</v>
      </c>
      <c r="E13266" s="118" t="s">
        <v>14684</v>
      </c>
      <c r="F13266" s="124" t="s">
        <v>14685</v>
      </c>
      <c r="G13266" s="118" t="s">
        <v>2</v>
      </c>
      <c r="H13266" s="137">
        <v>44700</v>
      </c>
      <c r="I13266" s="119">
        <v>11685.6</v>
      </c>
      <c r="J13266" s="129"/>
      <c r="K13266" s="129"/>
      <c r="L13266" s="129">
        <v>0</v>
      </c>
      <c r="M13266" s="134" t="s">
        <v>26018</v>
      </c>
    </row>
    <row r="13267" spans="1:13" hidden="1" x14ac:dyDescent="0.25">
      <c r="A13267" s="128"/>
      <c r="B13267" s="2"/>
      <c r="C13267" s="139" t="s">
        <v>14682</v>
      </c>
      <c r="D13267" s="124" t="s">
        <v>14683</v>
      </c>
      <c r="E13267" s="118" t="s">
        <v>14684</v>
      </c>
      <c r="F13267" s="124" t="s">
        <v>14685</v>
      </c>
      <c r="G13267" s="118" t="s">
        <v>2</v>
      </c>
      <c r="H13267" s="137">
        <v>44700</v>
      </c>
      <c r="I13267" s="119">
        <v>11685.6</v>
      </c>
      <c r="J13267" s="129"/>
      <c r="K13267" s="129"/>
      <c r="L13267" s="129">
        <v>0</v>
      </c>
      <c r="M13267" s="134" t="s">
        <v>35458</v>
      </c>
    </row>
    <row r="13268" spans="1:13" hidden="1" x14ac:dyDescent="0.25">
      <c r="A13268" s="128"/>
      <c r="B13268" s="2"/>
      <c r="C13268" s="139" t="s">
        <v>14682</v>
      </c>
      <c r="D13268" s="124" t="s">
        <v>14683</v>
      </c>
      <c r="E13268" s="118" t="s">
        <v>27507</v>
      </c>
      <c r="F13268" s="124" t="s">
        <v>27508</v>
      </c>
      <c r="G13268" s="118" t="s">
        <v>2</v>
      </c>
      <c r="H13268" s="137">
        <v>45026</v>
      </c>
      <c r="I13268" s="119">
        <v>16845.12</v>
      </c>
      <c r="J13268" s="129"/>
      <c r="K13268" s="129"/>
      <c r="L13268" s="129">
        <v>0</v>
      </c>
      <c r="M13268" s="134" t="s">
        <v>33111</v>
      </c>
    </row>
    <row r="13269" spans="1:13" hidden="1" x14ac:dyDescent="0.25">
      <c r="A13269" s="128"/>
      <c r="B13269" s="2"/>
      <c r="C13269" s="139" t="s">
        <v>14682</v>
      </c>
      <c r="D13269" s="124" t="s">
        <v>14683</v>
      </c>
      <c r="E13269" s="118" t="s">
        <v>27507</v>
      </c>
      <c r="F13269" s="124" t="s">
        <v>27508</v>
      </c>
      <c r="G13269" s="118" t="s">
        <v>2</v>
      </c>
      <c r="H13269" s="137">
        <v>45026</v>
      </c>
      <c r="I13269" s="119">
        <v>16845.12</v>
      </c>
      <c r="J13269" s="129"/>
      <c r="K13269" s="129"/>
      <c r="L13269" s="129">
        <v>0</v>
      </c>
      <c r="M13269" s="134" t="s">
        <v>35460</v>
      </c>
    </row>
    <row r="13270" spans="1:13" hidden="1" x14ac:dyDescent="0.25">
      <c r="A13270" s="128"/>
      <c r="B13270" s="2"/>
      <c r="C13270" s="139" t="s">
        <v>32706</v>
      </c>
      <c r="D13270" s="124" t="s">
        <v>32707</v>
      </c>
      <c r="E13270" s="118" t="s">
        <v>48</v>
      </c>
      <c r="F13270" s="124" t="s">
        <v>35249</v>
      </c>
      <c r="G13270" s="118" t="s">
        <v>2</v>
      </c>
      <c r="H13270" s="137"/>
      <c r="I13270" s="119"/>
      <c r="J13270" s="129"/>
      <c r="K13270" s="129"/>
      <c r="L13270" s="129">
        <v>0</v>
      </c>
      <c r="M13270" s="134" t="s">
        <v>32534</v>
      </c>
    </row>
    <row r="13271" spans="1:13" hidden="1" x14ac:dyDescent="0.25">
      <c r="A13271" s="128"/>
      <c r="B13271" s="2"/>
      <c r="C13271" s="139" t="s">
        <v>42340</v>
      </c>
      <c r="D13271" s="124" t="s">
        <v>42341</v>
      </c>
      <c r="E13271" s="118" t="s">
        <v>14684</v>
      </c>
      <c r="F13271" s="124" t="s">
        <v>14685</v>
      </c>
      <c r="G13271" s="118" t="s">
        <v>2</v>
      </c>
      <c r="H13271" s="137">
        <v>45768</v>
      </c>
      <c r="I13271" s="119">
        <v>26106.37</v>
      </c>
      <c r="J13271" s="129"/>
      <c r="K13271" s="129"/>
      <c r="L13271" s="129">
        <v>0</v>
      </c>
      <c r="M13271" s="134" t="s">
        <v>34416</v>
      </c>
    </row>
    <row r="13272" spans="1:13" hidden="1" x14ac:dyDescent="0.25">
      <c r="A13272" s="128"/>
      <c r="B13272" s="2"/>
      <c r="C13272" s="139" t="s">
        <v>42340</v>
      </c>
      <c r="D13272" s="124" t="s">
        <v>42341</v>
      </c>
      <c r="E13272" s="118" t="s">
        <v>14684</v>
      </c>
      <c r="F13272" s="124" t="s">
        <v>14685</v>
      </c>
      <c r="G13272" s="118" t="s">
        <v>2</v>
      </c>
      <c r="H13272" s="137">
        <v>45768</v>
      </c>
      <c r="I13272" s="119">
        <v>26106.37</v>
      </c>
      <c r="J13272" s="129"/>
      <c r="K13272" s="129"/>
      <c r="L13272" s="129">
        <v>0</v>
      </c>
      <c r="M13272" s="134" t="s">
        <v>35463</v>
      </c>
    </row>
    <row r="13273" spans="1:13" hidden="1" x14ac:dyDescent="0.25">
      <c r="A13273" s="128"/>
      <c r="B13273" s="2"/>
      <c r="C13273" s="139" t="s">
        <v>32556</v>
      </c>
      <c r="D13273" s="124" t="s">
        <v>32557</v>
      </c>
      <c r="E13273" s="118" t="s">
        <v>48</v>
      </c>
      <c r="F13273" s="124" t="s">
        <v>35249</v>
      </c>
      <c r="G13273" s="118" t="s">
        <v>2</v>
      </c>
      <c r="H13273" s="137">
        <v>45849</v>
      </c>
      <c r="I13273" s="119">
        <v>9964.5</v>
      </c>
      <c r="J13273" s="129"/>
      <c r="K13273" s="129"/>
      <c r="L13273" s="129">
        <v>0</v>
      </c>
      <c r="M13273" s="134" t="s">
        <v>33690</v>
      </c>
    </row>
    <row r="13274" spans="1:13" hidden="1" x14ac:dyDescent="0.25">
      <c r="A13274" s="128"/>
      <c r="B13274" s="2"/>
      <c r="C13274" s="139" t="s">
        <v>32936</v>
      </c>
      <c r="D13274" s="124" t="s">
        <v>32937</v>
      </c>
      <c r="E13274" s="118" t="s">
        <v>48</v>
      </c>
      <c r="F13274" s="124" t="s">
        <v>35249</v>
      </c>
      <c r="G13274" s="118" t="s">
        <v>2</v>
      </c>
      <c r="H13274" s="137"/>
      <c r="I13274" s="119"/>
      <c r="J13274" s="129"/>
      <c r="K13274" s="129"/>
      <c r="L13274" s="129">
        <v>0</v>
      </c>
      <c r="M13274" s="134" t="s">
        <v>34419</v>
      </c>
    </row>
    <row r="13275" spans="1:13" hidden="1" x14ac:dyDescent="0.25">
      <c r="A13275" s="128"/>
      <c r="B13275" s="2"/>
      <c r="C13275" s="139" t="s">
        <v>14686</v>
      </c>
      <c r="D13275" s="124" t="s">
        <v>14687</v>
      </c>
      <c r="E13275" s="118" t="s">
        <v>48</v>
      </c>
      <c r="F13275" s="124" t="s">
        <v>35249</v>
      </c>
      <c r="G13275" s="118" t="s">
        <v>2</v>
      </c>
      <c r="H13275" s="137">
        <v>43182</v>
      </c>
      <c r="I13275" s="119">
        <v>451.77</v>
      </c>
      <c r="J13275" s="129"/>
      <c r="K13275" s="129"/>
      <c r="L13275" s="129">
        <v>0</v>
      </c>
      <c r="M13275" s="134" t="s">
        <v>27510</v>
      </c>
    </row>
    <row r="13276" spans="1:13" hidden="1" x14ac:dyDescent="0.25">
      <c r="A13276" s="128"/>
      <c r="B13276" s="2"/>
      <c r="C13276" s="139" t="s">
        <v>35435</v>
      </c>
      <c r="D13276" s="124" t="s">
        <v>35436</v>
      </c>
      <c r="E13276" s="118" t="s">
        <v>48</v>
      </c>
      <c r="F13276" s="124" t="s">
        <v>35249</v>
      </c>
      <c r="G13276" s="118" t="s">
        <v>2</v>
      </c>
      <c r="H13276" s="137"/>
      <c r="I13276" s="119"/>
      <c r="J13276" s="129"/>
      <c r="K13276" s="129"/>
      <c r="L13276" s="129">
        <v>0</v>
      </c>
      <c r="M13276" s="134" t="s">
        <v>34422</v>
      </c>
    </row>
    <row r="13277" spans="1:13" hidden="1" x14ac:dyDescent="0.25">
      <c r="A13277" s="128"/>
      <c r="B13277" s="2"/>
      <c r="C13277" s="139" t="s">
        <v>14688</v>
      </c>
      <c r="D13277" s="124" t="s">
        <v>14689</v>
      </c>
      <c r="E13277" s="118" t="s">
        <v>11129</v>
      </c>
      <c r="F13277" s="124" t="s">
        <v>11130</v>
      </c>
      <c r="G13277" s="118" t="s">
        <v>2</v>
      </c>
      <c r="H13277" s="137">
        <v>45629</v>
      </c>
      <c r="I13277" s="119">
        <v>1537.6</v>
      </c>
      <c r="J13277" s="129"/>
      <c r="K13277" s="129"/>
      <c r="L13277" s="129">
        <v>0</v>
      </c>
      <c r="M13277" s="134" t="s">
        <v>32531</v>
      </c>
    </row>
    <row r="13278" spans="1:13" hidden="1" x14ac:dyDescent="0.25">
      <c r="A13278" s="128"/>
      <c r="B13278" s="2"/>
      <c r="C13278" s="139" t="s">
        <v>14688</v>
      </c>
      <c r="D13278" s="124" t="s">
        <v>14689</v>
      </c>
      <c r="E13278" s="118" t="s">
        <v>14690</v>
      </c>
      <c r="F13278" s="124" t="s">
        <v>14691</v>
      </c>
      <c r="G13278" s="118" t="s">
        <v>2</v>
      </c>
      <c r="H13278" s="137">
        <v>42297</v>
      </c>
      <c r="I13278" s="119">
        <v>1289.25</v>
      </c>
      <c r="J13278" s="129"/>
      <c r="K13278" s="129"/>
      <c r="L13278" s="129">
        <v>0</v>
      </c>
      <c r="M13278" s="134" t="s">
        <v>26019</v>
      </c>
    </row>
    <row r="13279" spans="1:13" hidden="1" x14ac:dyDescent="0.25">
      <c r="A13279" s="128"/>
      <c r="B13279" s="2"/>
      <c r="C13279" s="139" t="s">
        <v>14688</v>
      </c>
      <c r="D13279" s="124" t="s">
        <v>14689</v>
      </c>
      <c r="E13279" s="118" t="s">
        <v>237</v>
      </c>
      <c r="F13279" s="124" t="s">
        <v>238</v>
      </c>
      <c r="G13279" s="118" t="s">
        <v>2</v>
      </c>
      <c r="H13279" s="137">
        <v>45624</v>
      </c>
      <c r="I13279" s="119">
        <v>1537.6</v>
      </c>
      <c r="J13279" s="129"/>
      <c r="K13279" s="129"/>
      <c r="L13279" s="129">
        <v>0</v>
      </c>
      <c r="M13279" s="134" t="s">
        <v>31703</v>
      </c>
    </row>
    <row r="13280" spans="1:13" hidden="1" x14ac:dyDescent="0.25">
      <c r="A13280" s="128"/>
      <c r="B13280" s="2"/>
      <c r="C13280" s="139" t="s">
        <v>14688</v>
      </c>
      <c r="D13280" s="124" t="s">
        <v>14689</v>
      </c>
      <c r="E13280" s="118" t="s">
        <v>239</v>
      </c>
      <c r="F13280" s="124" t="s">
        <v>240</v>
      </c>
      <c r="G13280" s="118" t="s">
        <v>2</v>
      </c>
      <c r="H13280" s="137">
        <v>45070</v>
      </c>
      <c r="I13280" s="119">
        <v>1695.7</v>
      </c>
      <c r="J13280" s="129"/>
      <c r="K13280" s="129"/>
      <c r="L13280" s="129">
        <v>0</v>
      </c>
      <c r="M13280" s="134" t="s">
        <v>26020</v>
      </c>
    </row>
    <row r="13281" spans="1:13" hidden="1" x14ac:dyDescent="0.25">
      <c r="A13281" s="128"/>
      <c r="B13281" s="2"/>
      <c r="C13281" s="139" t="s">
        <v>14688</v>
      </c>
      <c r="D13281" s="124" t="s">
        <v>14689</v>
      </c>
      <c r="E13281" s="118" t="s">
        <v>241</v>
      </c>
      <c r="F13281" s="124" t="s">
        <v>242</v>
      </c>
      <c r="G13281" s="118" t="s">
        <v>2</v>
      </c>
      <c r="H13281" s="137">
        <v>44139</v>
      </c>
      <c r="I13281" s="119">
        <v>1791.8</v>
      </c>
      <c r="J13281" s="129"/>
      <c r="K13281" s="129"/>
      <c r="L13281" s="129">
        <v>0</v>
      </c>
      <c r="M13281" s="134" t="s">
        <v>26021</v>
      </c>
    </row>
    <row r="13282" spans="1:13" hidden="1" x14ac:dyDescent="0.25">
      <c r="A13282" s="128"/>
      <c r="B13282" s="2"/>
      <c r="C13282" s="139" t="s">
        <v>14688</v>
      </c>
      <c r="D13282" s="124" t="s">
        <v>14689</v>
      </c>
      <c r="E13282" s="118" t="s">
        <v>243</v>
      </c>
      <c r="F13282" s="124" t="s">
        <v>244</v>
      </c>
      <c r="G13282" s="118" t="s">
        <v>2</v>
      </c>
      <c r="H13282" s="137">
        <v>42766</v>
      </c>
      <c r="I13282" s="119">
        <v>1361.97</v>
      </c>
      <c r="J13282" s="129"/>
      <c r="K13282" s="129"/>
      <c r="L13282" s="129">
        <v>0</v>
      </c>
      <c r="M13282" s="134" t="s">
        <v>26022</v>
      </c>
    </row>
    <row r="13283" spans="1:13" hidden="1" x14ac:dyDescent="0.25">
      <c r="A13283" s="128"/>
      <c r="B13283" s="2"/>
      <c r="C13283" s="139" t="s">
        <v>14688</v>
      </c>
      <c r="D13283" s="124" t="s">
        <v>14689</v>
      </c>
      <c r="E13283" s="118" t="s">
        <v>14692</v>
      </c>
      <c r="F13283" s="124" t="s">
        <v>14693</v>
      </c>
      <c r="G13283" s="118" t="s">
        <v>2</v>
      </c>
      <c r="H13283" s="137">
        <v>42766</v>
      </c>
      <c r="I13283" s="119">
        <v>1361.97</v>
      </c>
      <c r="J13283" s="129"/>
      <c r="K13283" s="129"/>
      <c r="L13283" s="129">
        <v>0</v>
      </c>
      <c r="M13283" s="134" t="s">
        <v>26023</v>
      </c>
    </row>
    <row r="13284" spans="1:13" hidden="1" x14ac:dyDescent="0.25">
      <c r="A13284" s="128"/>
      <c r="B13284" s="2"/>
      <c r="C13284" s="139" t="s">
        <v>14688</v>
      </c>
      <c r="D13284" s="124" t="s">
        <v>14689</v>
      </c>
      <c r="E13284" s="118" t="s">
        <v>14694</v>
      </c>
      <c r="F13284" s="124" t="s">
        <v>14695</v>
      </c>
      <c r="G13284" s="118" t="s">
        <v>2</v>
      </c>
      <c r="H13284" s="137">
        <v>43382</v>
      </c>
      <c r="I13284" s="119">
        <v>1466.3</v>
      </c>
      <c r="J13284" s="129"/>
      <c r="K13284" s="129"/>
      <c r="L13284" s="129">
        <v>0</v>
      </c>
      <c r="M13284" s="134" t="s">
        <v>35466</v>
      </c>
    </row>
    <row r="13285" spans="1:13" hidden="1" x14ac:dyDescent="0.25">
      <c r="A13285" s="128"/>
      <c r="B13285" s="2"/>
      <c r="C13285" s="139" t="s">
        <v>14696</v>
      </c>
      <c r="D13285" s="124" t="s">
        <v>14697</v>
      </c>
      <c r="E13285" s="118" t="s">
        <v>48</v>
      </c>
      <c r="F13285" s="124" t="s">
        <v>35249</v>
      </c>
      <c r="G13285" s="118" t="s">
        <v>2</v>
      </c>
      <c r="H13285" s="137">
        <v>46119</v>
      </c>
      <c r="I13285" s="119">
        <v>6635.64</v>
      </c>
      <c r="J13285" s="129"/>
      <c r="K13285" s="129"/>
      <c r="L13285" s="129">
        <v>0</v>
      </c>
      <c r="M13285" s="134" t="s">
        <v>33526</v>
      </c>
    </row>
    <row r="13286" spans="1:13" hidden="1" x14ac:dyDescent="0.25">
      <c r="A13286" s="128"/>
      <c r="B13286" s="2"/>
      <c r="C13286" s="139" t="s">
        <v>14698</v>
      </c>
      <c r="D13286" s="124" t="s">
        <v>14699</v>
      </c>
      <c r="E13286" s="118" t="s">
        <v>48</v>
      </c>
      <c r="F13286" s="124" t="s">
        <v>35249</v>
      </c>
      <c r="G13286" s="118" t="s">
        <v>2</v>
      </c>
      <c r="H13286" s="137">
        <v>44582</v>
      </c>
      <c r="I13286" s="119">
        <v>1559.35</v>
      </c>
      <c r="J13286" s="129"/>
      <c r="K13286" s="129"/>
      <c r="L13286" s="129">
        <v>0</v>
      </c>
      <c r="M13286" s="134" t="s">
        <v>26024</v>
      </c>
    </row>
    <row r="13287" spans="1:13" hidden="1" x14ac:dyDescent="0.25">
      <c r="A13287" s="128"/>
      <c r="B13287" s="2"/>
      <c r="C13287" s="139" t="s">
        <v>33442</v>
      </c>
      <c r="D13287" s="124" t="s">
        <v>33443</v>
      </c>
      <c r="E13287" s="118" t="s">
        <v>48</v>
      </c>
      <c r="F13287" s="124" t="s">
        <v>35249</v>
      </c>
      <c r="G13287" s="118" t="s">
        <v>34659</v>
      </c>
      <c r="H13287" s="137"/>
      <c r="I13287" s="119"/>
      <c r="J13287" s="129"/>
      <c r="K13287" s="129"/>
      <c r="L13287" s="129">
        <v>0</v>
      </c>
      <c r="M13287" s="134" t="s">
        <v>33379</v>
      </c>
    </row>
    <row r="13288" spans="1:13" hidden="1" x14ac:dyDescent="0.25">
      <c r="A13288" s="128"/>
      <c r="B13288" s="2"/>
      <c r="C13288" s="139" t="s">
        <v>33439</v>
      </c>
      <c r="D13288" s="124" t="s">
        <v>33440</v>
      </c>
      <c r="E13288" s="118" t="s">
        <v>48</v>
      </c>
      <c r="F13288" s="124" t="s">
        <v>35249</v>
      </c>
      <c r="G13288" s="118" t="s">
        <v>34659</v>
      </c>
      <c r="H13288" s="137"/>
      <c r="I13288" s="119"/>
      <c r="J13288" s="129"/>
      <c r="K13288" s="129"/>
      <c r="L13288" s="129">
        <v>0</v>
      </c>
      <c r="M13288" s="134" t="s">
        <v>26025</v>
      </c>
    </row>
    <row r="13289" spans="1:13" hidden="1" x14ac:dyDescent="0.25">
      <c r="A13289" s="128"/>
      <c r="B13289" s="2"/>
      <c r="C13289" s="139" t="s">
        <v>33603</v>
      </c>
      <c r="D13289" s="124" t="s">
        <v>33604</v>
      </c>
      <c r="E13289" s="118" t="s">
        <v>48</v>
      </c>
      <c r="F13289" s="124" t="s">
        <v>35249</v>
      </c>
      <c r="G13289" s="118" t="s">
        <v>2</v>
      </c>
      <c r="H13289" s="137"/>
      <c r="I13289" s="119"/>
      <c r="J13289" s="129"/>
      <c r="K13289" s="129"/>
      <c r="L13289" s="129">
        <v>0</v>
      </c>
      <c r="M13289" s="134" t="s">
        <v>35471</v>
      </c>
    </row>
    <row r="13290" spans="1:13" hidden="1" x14ac:dyDescent="0.25">
      <c r="A13290" s="128"/>
      <c r="B13290" s="2"/>
      <c r="C13290" s="139" t="s">
        <v>14700</v>
      </c>
      <c r="D13290" s="124" t="s">
        <v>14701</v>
      </c>
      <c r="E13290" s="118" t="s">
        <v>48</v>
      </c>
      <c r="F13290" s="124" t="s">
        <v>35249</v>
      </c>
      <c r="G13290" s="118" t="s">
        <v>2</v>
      </c>
      <c r="H13290" s="137">
        <v>44294</v>
      </c>
      <c r="I13290" s="119">
        <v>3799</v>
      </c>
      <c r="J13290" s="129"/>
      <c r="K13290" s="129"/>
      <c r="L13290" s="129">
        <v>0</v>
      </c>
      <c r="M13290" s="134" t="s">
        <v>35471</v>
      </c>
    </row>
    <row r="13291" spans="1:13" hidden="1" x14ac:dyDescent="0.25">
      <c r="A13291" s="128"/>
      <c r="B13291" s="2"/>
      <c r="C13291" s="139" t="s">
        <v>34405</v>
      </c>
      <c r="D13291" s="124" t="s">
        <v>35438</v>
      </c>
      <c r="E13291" s="118" t="s">
        <v>48</v>
      </c>
      <c r="F13291" s="124" t="s">
        <v>35249</v>
      </c>
      <c r="G13291" s="118" t="s">
        <v>2</v>
      </c>
      <c r="H13291" s="137">
        <v>45530</v>
      </c>
      <c r="I13291" s="119">
        <v>2307.5500000000002</v>
      </c>
      <c r="J13291" s="129"/>
      <c r="K13291" s="129"/>
      <c r="L13291" s="129">
        <v>0</v>
      </c>
      <c r="M13291" s="134" t="s">
        <v>35471</v>
      </c>
    </row>
    <row r="13292" spans="1:13" hidden="1" x14ac:dyDescent="0.25">
      <c r="A13292" s="128"/>
      <c r="B13292" s="2"/>
      <c r="C13292" s="139" t="s">
        <v>14702</v>
      </c>
      <c r="D13292" s="124" t="s">
        <v>14703</v>
      </c>
      <c r="E13292" s="118" t="s">
        <v>48</v>
      </c>
      <c r="F13292" s="124" t="s">
        <v>35249</v>
      </c>
      <c r="G13292" s="118" t="s">
        <v>2</v>
      </c>
      <c r="H13292" s="137">
        <v>43913</v>
      </c>
      <c r="I13292" s="119">
        <v>7231.79</v>
      </c>
      <c r="J13292" s="129"/>
      <c r="K13292" s="129"/>
      <c r="L13292" s="129">
        <v>0</v>
      </c>
      <c r="M13292" s="134" t="s">
        <v>32927</v>
      </c>
    </row>
    <row r="13293" spans="1:13" hidden="1" x14ac:dyDescent="0.25">
      <c r="A13293" s="128"/>
      <c r="B13293" s="2"/>
      <c r="C13293" s="139" t="s">
        <v>14704</v>
      </c>
      <c r="D13293" s="124" t="s">
        <v>14705</v>
      </c>
      <c r="E13293" s="118" t="s">
        <v>48</v>
      </c>
      <c r="F13293" s="124" t="s">
        <v>35249</v>
      </c>
      <c r="G13293" s="118" t="s">
        <v>2</v>
      </c>
      <c r="H13293" s="137">
        <v>45272</v>
      </c>
      <c r="I13293" s="119">
        <v>2535</v>
      </c>
      <c r="J13293" s="129"/>
      <c r="K13293" s="129"/>
      <c r="L13293" s="129">
        <v>0</v>
      </c>
      <c r="M13293" s="134" t="s">
        <v>35480</v>
      </c>
    </row>
    <row r="13294" spans="1:13" hidden="1" x14ac:dyDescent="0.25">
      <c r="A13294" s="128"/>
      <c r="B13294" s="2"/>
      <c r="C13294" s="139" t="s">
        <v>14706</v>
      </c>
      <c r="D13294" s="124" t="s">
        <v>14707</v>
      </c>
      <c r="E13294" s="118" t="s">
        <v>48</v>
      </c>
      <c r="F13294" s="124" t="s">
        <v>35249</v>
      </c>
      <c r="G13294" s="118" t="s">
        <v>2</v>
      </c>
      <c r="H13294" s="137">
        <v>43642</v>
      </c>
      <c r="I13294" s="119">
        <v>1080.08</v>
      </c>
      <c r="J13294" s="129"/>
      <c r="K13294" s="129"/>
      <c r="L13294" s="129">
        <v>0</v>
      </c>
      <c r="M13294" s="134" t="s">
        <v>33102</v>
      </c>
    </row>
    <row r="13295" spans="1:13" hidden="1" x14ac:dyDescent="0.25">
      <c r="A13295" s="128"/>
      <c r="B13295" s="2"/>
      <c r="C13295" s="139" t="s">
        <v>14708</v>
      </c>
      <c r="D13295" s="124" t="s">
        <v>14709</v>
      </c>
      <c r="E13295" s="118" t="s">
        <v>48</v>
      </c>
      <c r="F13295" s="124" t="s">
        <v>35249</v>
      </c>
      <c r="G13295" s="118" t="s">
        <v>2</v>
      </c>
      <c r="H13295" s="137">
        <v>45275</v>
      </c>
      <c r="I13295" s="119">
        <v>5318.79</v>
      </c>
      <c r="J13295" s="129"/>
      <c r="K13295" s="129"/>
      <c r="L13295" s="129">
        <v>0</v>
      </c>
      <c r="M13295" s="134" t="s">
        <v>33453</v>
      </c>
    </row>
    <row r="13296" spans="1:13" hidden="1" x14ac:dyDescent="0.25">
      <c r="A13296" s="128"/>
      <c r="B13296" s="2"/>
      <c r="C13296" s="139" t="s">
        <v>14710</v>
      </c>
      <c r="D13296" s="124" t="s">
        <v>14711</v>
      </c>
      <c r="E13296" s="118" t="s">
        <v>48</v>
      </c>
      <c r="F13296" s="124" t="s">
        <v>35249</v>
      </c>
      <c r="G13296" s="118" t="s">
        <v>2</v>
      </c>
      <c r="H13296" s="137">
        <v>43769</v>
      </c>
      <c r="I13296" s="119">
        <v>3316.02</v>
      </c>
      <c r="J13296" s="129"/>
      <c r="K13296" s="129"/>
      <c r="L13296" s="129">
        <v>0</v>
      </c>
      <c r="M13296" s="134" t="s">
        <v>26026</v>
      </c>
    </row>
    <row r="13297" spans="1:13" hidden="1" x14ac:dyDescent="0.25">
      <c r="A13297" s="128"/>
      <c r="B13297" s="2"/>
      <c r="C13297" s="139" t="s">
        <v>14712</v>
      </c>
      <c r="D13297" s="124" t="s">
        <v>14713</v>
      </c>
      <c r="E13297" s="118" t="s">
        <v>48</v>
      </c>
      <c r="F13297" s="124" t="s">
        <v>35249</v>
      </c>
      <c r="G13297" s="118" t="s">
        <v>2</v>
      </c>
      <c r="H13297" s="137">
        <v>43665</v>
      </c>
      <c r="I13297" s="119">
        <v>2845.92</v>
      </c>
      <c r="J13297" s="129"/>
      <c r="K13297" s="129"/>
      <c r="L13297" s="129">
        <v>0</v>
      </c>
      <c r="M13297" s="134" t="s">
        <v>34425</v>
      </c>
    </row>
    <row r="13298" spans="1:13" hidden="1" x14ac:dyDescent="0.25">
      <c r="A13298" s="128"/>
      <c r="B13298" s="2"/>
      <c r="C13298" s="139" t="s">
        <v>42342</v>
      </c>
      <c r="D13298" s="124" t="s">
        <v>42343</v>
      </c>
      <c r="E13298" s="118" t="s">
        <v>48</v>
      </c>
      <c r="F13298" s="124" t="s">
        <v>35249</v>
      </c>
      <c r="G13298" s="118" t="s">
        <v>2</v>
      </c>
      <c r="H13298" s="137"/>
      <c r="I13298" s="119"/>
      <c r="J13298" s="129"/>
      <c r="K13298" s="129"/>
      <c r="L13298" s="129">
        <v>0</v>
      </c>
      <c r="M13298" s="134" t="s">
        <v>26027</v>
      </c>
    </row>
    <row r="13299" spans="1:13" hidden="1" x14ac:dyDescent="0.25">
      <c r="A13299" s="128"/>
      <c r="B13299" s="2"/>
      <c r="C13299" s="139" t="s">
        <v>42344</v>
      </c>
      <c r="D13299" s="124" t="s">
        <v>42345</v>
      </c>
      <c r="E13299" s="118" t="s">
        <v>48</v>
      </c>
      <c r="F13299" s="124" t="s">
        <v>35249</v>
      </c>
      <c r="G13299" s="118" t="s">
        <v>2</v>
      </c>
      <c r="H13299" s="137"/>
      <c r="I13299" s="119"/>
      <c r="J13299" s="129"/>
      <c r="K13299" s="129"/>
      <c r="L13299" s="129">
        <v>0</v>
      </c>
      <c r="M13299" s="134" t="s">
        <v>35226</v>
      </c>
    </row>
    <row r="13300" spans="1:13" hidden="1" x14ac:dyDescent="0.25">
      <c r="A13300" s="128"/>
      <c r="B13300" s="2"/>
      <c r="C13300" s="139" t="s">
        <v>19199</v>
      </c>
      <c r="D13300" s="124" t="s">
        <v>19198</v>
      </c>
      <c r="E13300" s="118" t="s">
        <v>19197</v>
      </c>
      <c r="F13300" s="124" t="s">
        <v>19196</v>
      </c>
      <c r="G13300" s="118" t="s">
        <v>2</v>
      </c>
      <c r="H13300" s="137">
        <v>44831</v>
      </c>
      <c r="I13300" s="119">
        <v>1490</v>
      </c>
      <c r="J13300" s="129"/>
      <c r="K13300" s="129"/>
      <c r="L13300" s="129">
        <v>0</v>
      </c>
      <c r="M13300" s="134" t="s">
        <v>35483</v>
      </c>
    </row>
    <row r="13301" spans="1:13" hidden="1" x14ac:dyDescent="0.25">
      <c r="A13301" s="128"/>
      <c r="B13301" s="2"/>
      <c r="C13301" s="139" t="s">
        <v>34407</v>
      </c>
      <c r="D13301" s="124" t="s">
        <v>34408</v>
      </c>
      <c r="E13301" s="118" t="s">
        <v>48</v>
      </c>
      <c r="F13301" s="124" t="s">
        <v>35249</v>
      </c>
      <c r="G13301" s="118" t="s">
        <v>2</v>
      </c>
      <c r="H13301" s="137">
        <v>45247</v>
      </c>
      <c r="I13301" s="119">
        <v>3429</v>
      </c>
      <c r="J13301" s="129"/>
      <c r="K13301" s="129"/>
      <c r="L13301" s="129">
        <v>0</v>
      </c>
      <c r="M13301" s="134" t="s">
        <v>35177</v>
      </c>
    </row>
    <row r="13302" spans="1:13" hidden="1" x14ac:dyDescent="0.25">
      <c r="A13302" s="128"/>
      <c r="B13302" s="2"/>
      <c r="C13302" s="139" t="s">
        <v>14714</v>
      </c>
      <c r="D13302" s="124" t="s">
        <v>14715</v>
      </c>
      <c r="E13302" s="118" t="s">
        <v>48</v>
      </c>
      <c r="F13302" s="124" t="s">
        <v>35249</v>
      </c>
      <c r="G13302" s="118" t="s">
        <v>2</v>
      </c>
      <c r="H13302" s="137">
        <v>43031</v>
      </c>
      <c r="I13302" s="119">
        <v>2991.2</v>
      </c>
      <c r="J13302" s="129"/>
      <c r="K13302" s="129"/>
      <c r="L13302" s="129">
        <v>0</v>
      </c>
      <c r="M13302" s="134" t="s">
        <v>35236</v>
      </c>
    </row>
    <row r="13303" spans="1:13" hidden="1" x14ac:dyDescent="0.25">
      <c r="A13303" s="128"/>
      <c r="B13303" s="2"/>
      <c r="C13303" s="139" t="s">
        <v>14716</v>
      </c>
      <c r="D13303" s="124" t="s">
        <v>14717</v>
      </c>
      <c r="E13303" s="118" t="s">
        <v>48</v>
      </c>
      <c r="F13303" s="124" t="s">
        <v>35249</v>
      </c>
      <c r="G13303" s="118" t="s">
        <v>2</v>
      </c>
      <c r="H13303" s="137">
        <v>45623</v>
      </c>
      <c r="I13303" s="119">
        <v>2576.48</v>
      </c>
      <c r="J13303" s="129"/>
      <c r="K13303" s="129"/>
      <c r="L13303" s="129">
        <v>0</v>
      </c>
      <c r="M13303" s="134" t="s">
        <v>33004</v>
      </c>
    </row>
    <row r="13304" spans="1:13" hidden="1" x14ac:dyDescent="0.25">
      <c r="A13304" s="128"/>
      <c r="B13304" s="2"/>
      <c r="C13304" s="139" t="s">
        <v>14718</v>
      </c>
      <c r="D13304" s="124" t="s">
        <v>14719</v>
      </c>
      <c r="E13304" s="118" t="s">
        <v>48</v>
      </c>
      <c r="F13304" s="124" t="s">
        <v>35249</v>
      </c>
      <c r="G13304" s="118" t="s">
        <v>2</v>
      </c>
      <c r="H13304" s="137">
        <v>43769</v>
      </c>
      <c r="I13304" s="119">
        <v>5573.73</v>
      </c>
      <c r="J13304" s="129"/>
      <c r="K13304" s="129"/>
      <c r="L13304" s="129">
        <v>0</v>
      </c>
      <c r="M13304" s="134" t="s">
        <v>26028</v>
      </c>
    </row>
    <row r="13305" spans="1:13" hidden="1" x14ac:dyDescent="0.25">
      <c r="A13305" s="128"/>
      <c r="B13305" s="2"/>
      <c r="C13305" s="139" t="s">
        <v>14720</v>
      </c>
      <c r="D13305" s="124" t="s">
        <v>14721</v>
      </c>
      <c r="E13305" s="118" t="s">
        <v>48</v>
      </c>
      <c r="F13305" s="124" t="s">
        <v>35249</v>
      </c>
      <c r="G13305" s="118" t="s">
        <v>2</v>
      </c>
      <c r="H13305" s="137">
        <v>43769</v>
      </c>
      <c r="I13305" s="119">
        <v>4127.38</v>
      </c>
      <c r="J13305" s="129"/>
      <c r="K13305" s="129"/>
      <c r="L13305" s="129">
        <v>0</v>
      </c>
      <c r="M13305" s="134" t="s">
        <v>26028</v>
      </c>
    </row>
    <row r="13306" spans="1:13" hidden="1" x14ac:dyDescent="0.25">
      <c r="A13306" s="128"/>
      <c r="B13306" s="2"/>
      <c r="C13306" s="139" t="s">
        <v>33527</v>
      </c>
      <c r="D13306" s="124" t="s">
        <v>33528</v>
      </c>
      <c r="E13306" s="118" t="s">
        <v>48</v>
      </c>
      <c r="F13306" s="124" t="s">
        <v>35249</v>
      </c>
      <c r="G13306" s="118" t="s">
        <v>2</v>
      </c>
      <c r="H13306" s="137"/>
      <c r="I13306" s="119"/>
      <c r="J13306" s="129"/>
      <c r="K13306" s="129"/>
      <c r="L13306" s="129">
        <v>0</v>
      </c>
      <c r="M13306" s="134" t="s">
        <v>26028</v>
      </c>
    </row>
    <row r="13307" spans="1:13" hidden="1" x14ac:dyDescent="0.25">
      <c r="A13307" s="128"/>
      <c r="B13307" s="2"/>
      <c r="C13307" s="139" t="s">
        <v>14722</v>
      </c>
      <c r="D13307" s="124" t="s">
        <v>14723</v>
      </c>
      <c r="E13307" s="118" t="s">
        <v>48</v>
      </c>
      <c r="F13307" s="124" t="s">
        <v>35249</v>
      </c>
      <c r="G13307" s="118" t="s">
        <v>2</v>
      </c>
      <c r="H13307" s="137">
        <v>44310</v>
      </c>
      <c r="I13307" s="119">
        <v>1089.78</v>
      </c>
      <c r="J13307" s="129"/>
      <c r="K13307" s="129"/>
      <c r="L13307" s="129">
        <v>0</v>
      </c>
      <c r="M13307" s="134" t="s">
        <v>26028</v>
      </c>
    </row>
    <row r="13308" spans="1:13" hidden="1" x14ac:dyDescent="0.25">
      <c r="A13308" s="128"/>
      <c r="B13308" s="2"/>
      <c r="C13308" s="139" t="s">
        <v>32387</v>
      </c>
      <c r="D13308" s="124" t="s">
        <v>32388</v>
      </c>
      <c r="E13308" s="118" t="s">
        <v>48</v>
      </c>
      <c r="F13308" s="124" t="s">
        <v>35249</v>
      </c>
      <c r="G13308" s="118" t="s">
        <v>2</v>
      </c>
      <c r="H13308" s="137"/>
      <c r="I13308" s="119"/>
      <c r="J13308" s="129"/>
      <c r="K13308" s="129"/>
      <c r="L13308" s="129">
        <v>0</v>
      </c>
      <c r="M13308" s="134" t="s">
        <v>26028</v>
      </c>
    </row>
    <row r="13309" spans="1:13" hidden="1" x14ac:dyDescent="0.25">
      <c r="A13309" s="128"/>
      <c r="B13309" s="2"/>
      <c r="C13309" s="139" t="s">
        <v>33086</v>
      </c>
      <c r="D13309" s="124" t="s">
        <v>33087</v>
      </c>
      <c r="E13309" s="118" t="s">
        <v>48</v>
      </c>
      <c r="F13309" s="124" t="s">
        <v>35249</v>
      </c>
      <c r="G13309" s="118" t="s">
        <v>2</v>
      </c>
      <c r="H13309" s="137"/>
      <c r="I13309" s="119"/>
      <c r="J13309" s="129"/>
      <c r="K13309" s="129"/>
      <c r="L13309" s="129">
        <v>0</v>
      </c>
      <c r="M13309" s="134" t="s">
        <v>26028</v>
      </c>
    </row>
    <row r="13310" spans="1:13" hidden="1" x14ac:dyDescent="0.25">
      <c r="A13310" s="128"/>
      <c r="B13310" s="2"/>
      <c r="C13310" s="139" t="s">
        <v>42346</v>
      </c>
      <c r="D13310" s="124" t="s">
        <v>42347</v>
      </c>
      <c r="E13310" s="118" t="s">
        <v>48</v>
      </c>
      <c r="F13310" s="124" t="s">
        <v>35249</v>
      </c>
      <c r="G13310" s="118" t="s">
        <v>2</v>
      </c>
      <c r="H13310" s="137">
        <v>45884</v>
      </c>
      <c r="I13310" s="119">
        <v>1289.49</v>
      </c>
      <c r="J13310" s="129"/>
      <c r="K13310" s="129"/>
      <c r="L13310" s="129">
        <v>0</v>
      </c>
      <c r="M13310" s="134" t="s">
        <v>34430</v>
      </c>
    </row>
    <row r="13311" spans="1:13" hidden="1" x14ac:dyDescent="0.25">
      <c r="A13311" s="128"/>
      <c r="B13311" s="2"/>
      <c r="C13311" s="139" t="s">
        <v>42348</v>
      </c>
      <c r="D13311" s="124" t="s">
        <v>42349</v>
      </c>
      <c r="E13311" s="118" t="s">
        <v>48</v>
      </c>
      <c r="F13311" s="124" t="s">
        <v>35249</v>
      </c>
      <c r="G13311" s="118" t="s">
        <v>2</v>
      </c>
      <c r="H13311" s="137">
        <v>45884</v>
      </c>
      <c r="I13311" s="119">
        <v>1072.0899999999999</v>
      </c>
      <c r="J13311" s="129"/>
      <c r="K13311" s="129"/>
      <c r="L13311" s="129">
        <v>0</v>
      </c>
      <c r="M13311" s="134" t="s">
        <v>34435</v>
      </c>
    </row>
    <row r="13312" spans="1:13" hidden="1" x14ac:dyDescent="0.25">
      <c r="A13312" s="128"/>
      <c r="B13312" s="2"/>
      <c r="C13312" s="139" t="s">
        <v>15477</v>
      </c>
      <c r="D13312" s="124" t="s">
        <v>34410</v>
      </c>
      <c r="E13312" s="118" t="s">
        <v>48</v>
      </c>
      <c r="F13312" s="124" t="s">
        <v>35249</v>
      </c>
      <c r="G13312" s="118" t="s">
        <v>2</v>
      </c>
      <c r="H13312" s="137">
        <v>45286</v>
      </c>
      <c r="I13312" s="119">
        <v>1013.84</v>
      </c>
      <c r="J13312" s="129"/>
      <c r="K13312" s="129"/>
      <c r="L13312" s="129">
        <v>0</v>
      </c>
      <c r="M13312" s="134" t="s">
        <v>35239</v>
      </c>
    </row>
    <row r="13313" spans="1:13" hidden="1" x14ac:dyDescent="0.25">
      <c r="A13313" s="128"/>
      <c r="B13313" s="2"/>
      <c r="C13313" s="139" t="s">
        <v>14724</v>
      </c>
      <c r="D13313" s="124" t="s">
        <v>14725</v>
      </c>
      <c r="E13313" s="118" t="s">
        <v>48</v>
      </c>
      <c r="F13313" s="124" t="s">
        <v>35249</v>
      </c>
      <c r="G13313" s="118" t="s">
        <v>2</v>
      </c>
      <c r="H13313" s="137">
        <v>44260</v>
      </c>
      <c r="I13313" s="119">
        <v>982.58</v>
      </c>
      <c r="J13313" s="129"/>
      <c r="K13313" s="129"/>
      <c r="L13313" s="129">
        <v>0</v>
      </c>
      <c r="M13313" s="134" t="s">
        <v>26029</v>
      </c>
    </row>
    <row r="13314" spans="1:13" hidden="1" x14ac:dyDescent="0.25">
      <c r="A13314" s="128"/>
      <c r="B13314" s="2"/>
      <c r="C13314" s="139" t="s">
        <v>19207</v>
      </c>
      <c r="D13314" s="124" t="s">
        <v>19206</v>
      </c>
      <c r="E13314" s="118" t="s">
        <v>48</v>
      </c>
      <c r="F13314" s="124" t="s">
        <v>35249</v>
      </c>
      <c r="G13314" s="118" t="s">
        <v>34659</v>
      </c>
      <c r="H13314" s="137">
        <v>40715</v>
      </c>
      <c r="I13314" s="119">
        <v>620</v>
      </c>
      <c r="J13314" s="129"/>
      <c r="K13314" s="129"/>
      <c r="L13314" s="129">
        <v>0</v>
      </c>
      <c r="M13314" s="134" t="s">
        <v>31356</v>
      </c>
    </row>
    <row r="13315" spans="1:13" hidden="1" x14ac:dyDescent="0.25">
      <c r="A13315" s="128"/>
      <c r="B13315" s="2"/>
      <c r="C13315" s="139" t="s">
        <v>32502</v>
      </c>
      <c r="D13315" s="124" t="s">
        <v>32503</v>
      </c>
      <c r="E13315" s="118" t="s">
        <v>48</v>
      </c>
      <c r="F13315" s="124" t="s">
        <v>35249</v>
      </c>
      <c r="G13315" s="118" t="s">
        <v>34659</v>
      </c>
      <c r="H13315" s="137"/>
      <c r="I13315" s="119"/>
      <c r="J13315" s="129"/>
      <c r="K13315" s="129"/>
      <c r="L13315" s="129">
        <v>0</v>
      </c>
      <c r="M13315" s="134" t="s">
        <v>26030</v>
      </c>
    </row>
    <row r="13316" spans="1:13" hidden="1" x14ac:dyDescent="0.25">
      <c r="A13316" s="128"/>
      <c r="B13316" s="2"/>
      <c r="C13316" s="139" t="s">
        <v>14726</v>
      </c>
      <c r="D13316" s="124" t="s">
        <v>14727</v>
      </c>
      <c r="E13316" s="118" t="s">
        <v>48</v>
      </c>
      <c r="F13316" s="124" t="s">
        <v>35249</v>
      </c>
      <c r="G13316" s="118" t="s">
        <v>2</v>
      </c>
      <c r="H13316" s="137">
        <v>43552</v>
      </c>
      <c r="I13316" s="119">
        <v>2968.72</v>
      </c>
      <c r="J13316" s="129"/>
      <c r="K13316" s="129"/>
      <c r="L13316" s="129">
        <v>0</v>
      </c>
      <c r="M13316" s="134" t="s">
        <v>33456</v>
      </c>
    </row>
    <row r="13317" spans="1:13" hidden="1" x14ac:dyDescent="0.25">
      <c r="A13317" s="128"/>
      <c r="B13317" s="2"/>
      <c r="C13317" s="139" t="s">
        <v>14728</v>
      </c>
      <c r="D13317" s="124" t="s">
        <v>14729</v>
      </c>
      <c r="E13317" s="118" t="s">
        <v>48</v>
      </c>
      <c r="F13317" s="124" t="s">
        <v>35249</v>
      </c>
      <c r="G13317" s="118" t="s">
        <v>2</v>
      </c>
      <c r="H13317" s="137">
        <v>44582</v>
      </c>
      <c r="I13317" s="119">
        <v>8169</v>
      </c>
      <c r="J13317" s="129"/>
      <c r="K13317" s="129"/>
      <c r="L13317" s="129">
        <v>0</v>
      </c>
      <c r="M13317" s="134" t="s">
        <v>35486</v>
      </c>
    </row>
    <row r="13318" spans="1:13" hidden="1" x14ac:dyDescent="0.25">
      <c r="A13318" s="128"/>
      <c r="B13318" s="2"/>
      <c r="C13318" s="139" t="s">
        <v>33239</v>
      </c>
      <c r="D13318" s="124" t="s">
        <v>33240</v>
      </c>
      <c r="E13318" s="118" t="s">
        <v>48</v>
      </c>
      <c r="F13318" s="124" t="s">
        <v>35249</v>
      </c>
      <c r="G13318" s="118" t="s">
        <v>2</v>
      </c>
      <c r="H13318" s="137"/>
      <c r="I13318" s="119"/>
      <c r="J13318" s="129"/>
      <c r="K13318" s="129"/>
      <c r="L13318" s="129">
        <v>0</v>
      </c>
      <c r="M13318" s="134" t="s">
        <v>35489</v>
      </c>
    </row>
    <row r="13319" spans="1:13" hidden="1" x14ac:dyDescent="0.25">
      <c r="A13319" s="128"/>
      <c r="B13319" s="2"/>
      <c r="C13319" s="139" t="s">
        <v>42350</v>
      </c>
      <c r="D13319" s="124" t="s">
        <v>42351</v>
      </c>
      <c r="E13319" s="118" t="s">
        <v>48</v>
      </c>
      <c r="F13319" s="124" t="s">
        <v>35249</v>
      </c>
      <c r="G13319" s="118" t="s">
        <v>2</v>
      </c>
      <c r="H13319" s="137"/>
      <c r="I13319" s="119"/>
      <c r="J13319" s="129"/>
      <c r="K13319" s="129"/>
      <c r="L13319" s="129">
        <v>0</v>
      </c>
      <c r="M13319" s="134" t="s">
        <v>26031</v>
      </c>
    </row>
    <row r="13320" spans="1:13" hidden="1" x14ac:dyDescent="0.25">
      <c r="A13320" s="128"/>
      <c r="B13320" s="2"/>
      <c r="C13320" s="139" t="s">
        <v>34774</v>
      </c>
      <c r="D13320" s="124" t="s">
        <v>34775</v>
      </c>
      <c r="E13320" s="118" t="s">
        <v>48</v>
      </c>
      <c r="F13320" s="124" t="s">
        <v>35249</v>
      </c>
      <c r="G13320" s="118" t="s">
        <v>2</v>
      </c>
      <c r="H13320" s="137"/>
      <c r="I13320" s="119"/>
      <c r="J13320" s="129"/>
      <c r="K13320" s="129"/>
      <c r="L13320" s="129">
        <v>0</v>
      </c>
      <c r="M13320" s="134" t="s">
        <v>26031</v>
      </c>
    </row>
    <row r="13321" spans="1:13" hidden="1" x14ac:dyDescent="0.25">
      <c r="A13321" s="128"/>
      <c r="B13321" s="2"/>
      <c r="C13321" s="139" t="s">
        <v>14730</v>
      </c>
      <c r="D13321" s="124" t="s">
        <v>14731</v>
      </c>
      <c r="E13321" s="118" t="s">
        <v>48</v>
      </c>
      <c r="F13321" s="124" t="s">
        <v>35249</v>
      </c>
      <c r="G13321" s="118" t="s">
        <v>2</v>
      </c>
      <c r="H13321" s="137">
        <v>44468</v>
      </c>
      <c r="I13321" s="119">
        <v>2989.35</v>
      </c>
      <c r="J13321" s="129"/>
      <c r="K13321" s="129"/>
      <c r="L13321" s="129">
        <v>0</v>
      </c>
      <c r="M13321" s="134" t="s">
        <v>26031</v>
      </c>
    </row>
    <row r="13322" spans="1:13" hidden="1" x14ac:dyDescent="0.25">
      <c r="A13322" s="128"/>
      <c r="B13322" s="2"/>
      <c r="C13322" s="139" t="s">
        <v>33112</v>
      </c>
      <c r="D13322" s="124" t="s">
        <v>33113</v>
      </c>
      <c r="E13322" s="118" t="s">
        <v>48</v>
      </c>
      <c r="F13322" s="124" t="s">
        <v>35249</v>
      </c>
      <c r="G13322" s="118" t="s">
        <v>2</v>
      </c>
      <c r="H13322" s="137"/>
      <c r="I13322" s="119"/>
      <c r="J13322" s="129"/>
      <c r="K13322" s="129"/>
      <c r="L13322" s="129">
        <v>0</v>
      </c>
      <c r="M13322" s="134" t="s">
        <v>26031</v>
      </c>
    </row>
    <row r="13323" spans="1:13" hidden="1" x14ac:dyDescent="0.25">
      <c r="A13323" s="128"/>
      <c r="B13323" s="2"/>
      <c r="C13323" s="139" t="s">
        <v>19215</v>
      </c>
      <c r="D13323" s="124" t="s">
        <v>19214</v>
      </c>
      <c r="E13323" s="118" t="s">
        <v>48</v>
      </c>
      <c r="F13323" s="124" t="s">
        <v>35249</v>
      </c>
      <c r="G13323" s="118" t="s">
        <v>34659</v>
      </c>
      <c r="H13323" s="137">
        <v>40528</v>
      </c>
      <c r="I13323" s="119">
        <v>161</v>
      </c>
      <c r="J13323" s="129"/>
      <c r="K13323" s="129"/>
      <c r="L13323" s="129">
        <v>0</v>
      </c>
      <c r="M13323" s="134" t="s">
        <v>26031</v>
      </c>
    </row>
    <row r="13324" spans="1:13" hidden="1" x14ac:dyDescent="0.25">
      <c r="A13324" s="128"/>
      <c r="B13324" s="2"/>
      <c r="C13324" s="139" t="s">
        <v>42352</v>
      </c>
      <c r="D13324" s="124" t="s">
        <v>42353</v>
      </c>
      <c r="E13324" s="118" t="s">
        <v>48</v>
      </c>
      <c r="F13324" s="124" t="s">
        <v>35249</v>
      </c>
      <c r="G13324" s="118" t="s">
        <v>2</v>
      </c>
      <c r="H13324" s="137">
        <v>45839</v>
      </c>
      <c r="I13324" s="119">
        <v>3499.3</v>
      </c>
      <c r="J13324" s="129"/>
      <c r="K13324" s="129"/>
      <c r="L13324" s="129">
        <v>0</v>
      </c>
      <c r="M13324" s="134" t="s">
        <v>26031</v>
      </c>
    </row>
    <row r="13325" spans="1:13" hidden="1" x14ac:dyDescent="0.25">
      <c r="A13325" s="128"/>
      <c r="B13325" s="2"/>
      <c r="C13325" s="139" t="s">
        <v>14732</v>
      </c>
      <c r="D13325" s="124" t="s">
        <v>14733</v>
      </c>
      <c r="E13325" s="118" t="s">
        <v>48</v>
      </c>
      <c r="F13325" s="124" t="s">
        <v>35249</v>
      </c>
      <c r="G13325" s="118" t="s">
        <v>2</v>
      </c>
      <c r="H13325" s="137">
        <v>45425</v>
      </c>
      <c r="I13325" s="119">
        <v>3054.35</v>
      </c>
      <c r="J13325" s="129"/>
      <c r="K13325" s="129"/>
      <c r="L13325" s="129">
        <v>0</v>
      </c>
      <c r="M13325" s="134" t="s">
        <v>26031</v>
      </c>
    </row>
    <row r="13326" spans="1:13" hidden="1" x14ac:dyDescent="0.25">
      <c r="A13326" s="128"/>
      <c r="B13326" s="2"/>
      <c r="C13326" s="139" t="s">
        <v>14734</v>
      </c>
      <c r="D13326" s="124" t="s">
        <v>14735</v>
      </c>
      <c r="E13326" s="118" t="s">
        <v>48</v>
      </c>
      <c r="F13326" s="124" t="s">
        <v>35249</v>
      </c>
      <c r="G13326" s="118" t="s">
        <v>2</v>
      </c>
      <c r="H13326" s="137">
        <v>45289</v>
      </c>
      <c r="I13326" s="119">
        <v>7087.5</v>
      </c>
      <c r="J13326" s="129"/>
      <c r="K13326" s="129"/>
      <c r="L13326" s="129">
        <v>0</v>
      </c>
      <c r="M13326" s="134" t="s">
        <v>26032</v>
      </c>
    </row>
    <row r="13327" spans="1:13" hidden="1" x14ac:dyDescent="0.25">
      <c r="A13327" s="128"/>
      <c r="B13327" s="2"/>
      <c r="C13327" s="139" t="s">
        <v>14736</v>
      </c>
      <c r="D13327" s="124" t="s">
        <v>14737</v>
      </c>
      <c r="E13327" s="118" t="s">
        <v>14738</v>
      </c>
      <c r="F13327" s="124" t="s">
        <v>14739</v>
      </c>
      <c r="G13327" s="118" t="s">
        <v>34659</v>
      </c>
      <c r="H13327" s="137">
        <v>42481</v>
      </c>
      <c r="I13327" s="119">
        <v>1995.57</v>
      </c>
      <c r="J13327" s="129"/>
      <c r="K13327" s="129"/>
      <c r="L13327" s="129">
        <v>0</v>
      </c>
      <c r="M13327" s="134" t="s">
        <v>33532</v>
      </c>
    </row>
    <row r="13328" spans="1:13" hidden="1" x14ac:dyDescent="0.25">
      <c r="A13328" s="128"/>
      <c r="B13328" s="2"/>
      <c r="C13328" s="139" t="s">
        <v>14740</v>
      </c>
      <c r="D13328" s="124" t="s">
        <v>14741</v>
      </c>
      <c r="E13328" s="118" t="s">
        <v>14742</v>
      </c>
      <c r="F13328" s="124" t="s">
        <v>14743</v>
      </c>
      <c r="G13328" s="118" t="s">
        <v>2</v>
      </c>
      <c r="H13328" s="137">
        <v>42180</v>
      </c>
      <c r="I13328" s="119">
        <v>828.95</v>
      </c>
      <c r="J13328" s="129"/>
      <c r="K13328" s="129"/>
      <c r="L13328" s="129">
        <v>0</v>
      </c>
      <c r="M13328" s="134" t="s">
        <v>33073</v>
      </c>
    </row>
    <row r="13329" spans="1:13" hidden="1" x14ac:dyDescent="0.25">
      <c r="A13329" s="128"/>
      <c r="B13329" s="2"/>
      <c r="C13329" s="139" t="s">
        <v>14740</v>
      </c>
      <c r="D13329" s="124" t="s">
        <v>14741</v>
      </c>
      <c r="E13329" s="118" t="s">
        <v>14744</v>
      </c>
      <c r="F13329" s="124" t="s">
        <v>14745</v>
      </c>
      <c r="G13329" s="118" t="s">
        <v>2</v>
      </c>
      <c r="H13329" s="137">
        <v>44957</v>
      </c>
      <c r="I13329" s="119">
        <v>1745.62</v>
      </c>
      <c r="J13329" s="129"/>
      <c r="K13329" s="129"/>
      <c r="L13329" s="129">
        <v>0</v>
      </c>
      <c r="M13329" s="134" t="s">
        <v>26033</v>
      </c>
    </row>
    <row r="13330" spans="1:13" hidden="1" x14ac:dyDescent="0.25">
      <c r="A13330" s="128"/>
      <c r="B13330" s="2"/>
      <c r="C13330" s="139" t="s">
        <v>14740</v>
      </c>
      <c r="D13330" s="124" t="s">
        <v>14741</v>
      </c>
      <c r="E13330" s="118" t="s">
        <v>14744</v>
      </c>
      <c r="F13330" s="124" t="s">
        <v>14745</v>
      </c>
      <c r="G13330" s="118" t="s">
        <v>2</v>
      </c>
      <c r="H13330" s="137">
        <v>44957</v>
      </c>
      <c r="I13330" s="119">
        <v>1745.62</v>
      </c>
      <c r="J13330" s="129"/>
      <c r="K13330" s="129"/>
      <c r="L13330" s="129">
        <v>0</v>
      </c>
      <c r="M13330" s="134" t="s">
        <v>29215</v>
      </c>
    </row>
    <row r="13331" spans="1:13" hidden="1" x14ac:dyDescent="0.25">
      <c r="A13331" s="128"/>
      <c r="B13331" s="2"/>
      <c r="C13331" s="139" t="s">
        <v>14740</v>
      </c>
      <c r="D13331" s="124" t="s">
        <v>14741</v>
      </c>
      <c r="E13331" s="118" t="s">
        <v>14746</v>
      </c>
      <c r="F13331" s="124" t="s">
        <v>14747</v>
      </c>
      <c r="G13331" s="118" t="s">
        <v>2</v>
      </c>
      <c r="H13331" s="137">
        <v>43427</v>
      </c>
      <c r="I13331" s="119">
        <v>1357.96</v>
      </c>
      <c r="J13331" s="129"/>
      <c r="K13331" s="129"/>
      <c r="L13331" s="129">
        <v>0</v>
      </c>
      <c r="M13331" s="134" t="s">
        <v>26013</v>
      </c>
    </row>
    <row r="13332" spans="1:13" hidden="1" x14ac:dyDescent="0.25">
      <c r="A13332" s="128"/>
      <c r="B13332" s="2"/>
      <c r="C13332" s="139" t="s">
        <v>14740</v>
      </c>
      <c r="D13332" s="124" t="s">
        <v>14741</v>
      </c>
      <c r="E13332" s="118" t="s">
        <v>14738</v>
      </c>
      <c r="F13332" s="124" t="s">
        <v>14739</v>
      </c>
      <c r="G13332" s="118" t="s">
        <v>2</v>
      </c>
      <c r="H13332" s="137">
        <v>45118</v>
      </c>
      <c r="I13332" s="119">
        <v>3418.34</v>
      </c>
      <c r="J13332" s="129"/>
      <c r="K13332" s="129"/>
      <c r="L13332" s="129">
        <v>0</v>
      </c>
      <c r="M13332" s="134" t="s">
        <v>26034</v>
      </c>
    </row>
    <row r="13333" spans="1:13" hidden="1" x14ac:dyDescent="0.25">
      <c r="A13333" s="128"/>
      <c r="B13333" s="2"/>
      <c r="C13333" s="139" t="s">
        <v>14740</v>
      </c>
      <c r="D13333" s="124" t="s">
        <v>14741</v>
      </c>
      <c r="E13333" s="118" t="s">
        <v>14738</v>
      </c>
      <c r="F13333" s="124" t="s">
        <v>14739</v>
      </c>
      <c r="G13333" s="118" t="s">
        <v>2</v>
      </c>
      <c r="H13333" s="137">
        <v>45118</v>
      </c>
      <c r="I13333" s="119">
        <v>3418.34</v>
      </c>
      <c r="J13333" s="129"/>
      <c r="K13333" s="129"/>
      <c r="L13333" s="129">
        <v>0</v>
      </c>
      <c r="M13333" s="134" t="s">
        <v>26035</v>
      </c>
    </row>
    <row r="13334" spans="1:13" hidden="1" x14ac:dyDescent="0.25">
      <c r="A13334" s="128"/>
      <c r="B13334" s="2"/>
      <c r="C13334" s="139" t="s">
        <v>14748</v>
      </c>
      <c r="D13334" s="124" t="s">
        <v>14749</v>
      </c>
      <c r="E13334" s="118" t="s">
        <v>14738</v>
      </c>
      <c r="F13334" s="124" t="s">
        <v>14739</v>
      </c>
      <c r="G13334" s="118" t="s">
        <v>2</v>
      </c>
      <c r="H13334" s="137">
        <v>42564</v>
      </c>
      <c r="I13334" s="119">
        <v>1685.64</v>
      </c>
      <c r="J13334" s="129"/>
      <c r="K13334" s="129"/>
      <c r="L13334" s="129">
        <v>0</v>
      </c>
      <c r="M13334" s="134" t="s">
        <v>26036</v>
      </c>
    </row>
    <row r="13335" spans="1:13" hidden="1" x14ac:dyDescent="0.25">
      <c r="A13335" s="128"/>
      <c r="B13335" s="2"/>
      <c r="C13335" s="139" t="s">
        <v>32232</v>
      </c>
      <c r="D13335" s="124" t="s">
        <v>32233</v>
      </c>
      <c r="E13335" s="118" t="s">
        <v>48</v>
      </c>
      <c r="F13335" s="124" t="s">
        <v>35249</v>
      </c>
      <c r="G13335" s="118" t="s">
        <v>2</v>
      </c>
      <c r="H13335" s="137"/>
      <c r="I13335" s="119"/>
      <c r="J13335" s="129"/>
      <c r="K13335" s="129"/>
      <c r="L13335" s="129">
        <v>0</v>
      </c>
      <c r="M13335" s="134" t="s">
        <v>26037</v>
      </c>
    </row>
    <row r="13336" spans="1:13" hidden="1" x14ac:dyDescent="0.25">
      <c r="A13336" s="128"/>
      <c r="B13336" s="2"/>
      <c r="C13336" s="139" t="s">
        <v>14750</v>
      </c>
      <c r="D13336" s="124" t="s">
        <v>14751</v>
      </c>
      <c r="E13336" s="118" t="s">
        <v>48</v>
      </c>
      <c r="F13336" s="124" t="s">
        <v>35249</v>
      </c>
      <c r="G13336" s="118" t="s">
        <v>2</v>
      </c>
      <c r="H13336" s="137">
        <v>42522</v>
      </c>
      <c r="I13336" s="119">
        <v>649.35</v>
      </c>
      <c r="J13336" s="129"/>
      <c r="K13336" s="129"/>
      <c r="L13336" s="129">
        <v>0</v>
      </c>
      <c r="M13336" s="134" t="s">
        <v>26038</v>
      </c>
    </row>
    <row r="13337" spans="1:13" hidden="1" x14ac:dyDescent="0.25">
      <c r="A13337" s="128"/>
      <c r="B13337" s="2"/>
      <c r="C13337" s="139" t="s">
        <v>14752</v>
      </c>
      <c r="D13337" s="124" t="s">
        <v>14753</v>
      </c>
      <c r="E13337" s="118" t="s">
        <v>48</v>
      </c>
      <c r="F13337" s="124" t="s">
        <v>35249</v>
      </c>
      <c r="G13337" s="118" t="s">
        <v>2</v>
      </c>
      <c r="H13337" s="137">
        <v>42663</v>
      </c>
      <c r="I13337" s="119">
        <v>5243.64</v>
      </c>
      <c r="J13337" s="129"/>
      <c r="K13337" s="129"/>
      <c r="L13337" s="129">
        <v>0</v>
      </c>
      <c r="M13337" s="134" t="s">
        <v>26039</v>
      </c>
    </row>
    <row r="13338" spans="1:13" hidden="1" x14ac:dyDescent="0.25">
      <c r="A13338" s="128"/>
      <c r="B13338" s="2"/>
      <c r="C13338" s="139" t="s">
        <v>14754</v>
      </c>
      <c r="D13338" s="124" t="s">
        <v>14755</v>
      </c>
      <c r="E13338" s="118" t="s">
        <v>48</v>
      </c>
      <c r="F13338" s="124" t="s">
        <v>35249</v>
      </c>
      <c r="G13338" s="118" t="s">
        <v>2</v>
      </c>
      <c r="H13338" s="137">
        <v>43465</v>
      </c>
      <c r="I13338" s="119">
        <v>5410.51</v>
      </c>
      <c r="J13338" s="129"/>
      <c r="K13338" s="129"/>
      <c r="L13338" s="129">
        <v>0</v>
      </c>
      <c r="M13338" s="134" t="s">
        <v>26040</v>
      </c>
    </row>
    <row r="13339" spans="1:13" hidden="1" x14ac:dyDescent="0.25">
      <c r="A13339" s="128"/>
      <c r="B13339" s="2"/>
      <c r="C13339" s="139" t="s">
        <v>14756</v>
      </c>
      <c r="D13339" s="124" t="s">
        <v>14757</v>
      </c>
      <c r="E13339" s="118" t="s">
        <v>48</v>
      </c>
      <c r="F13339" s="124" t="s">
        <v>35249</v>
      </c>
      <c r="G13339" s="118" t="s">
        <v>2</v>
      </c>
      <c r="H13339" s="137">
        <v>45782</v>
      </c>
      <c r="I13339" s="119">
        <v>10239.39</v>
      </c>
      <c r="J13339" s="129"/>
      <c r="K13339" s="129"/>
      <c r="L13339" s="129">
        <v>0</v>
      </c>
      <c r="M13339" s="134" t="s">
        <v>26040</v>
      </c>
    </row>
    <row r="13340" spans="1:13" hidden="1" x14ac:dyDescent="0.25">
      <c r="A13340" s="128"/>
      <c r="B13340" s="2"/>
      <c r="C13340" s="139" t="s">
        <v>19499</v>
      </c>
      <c r="D13340" s="124" t="s">
        <v>19498</v>
      </c>
      <c r="E13340" s="118" t="s">
        <v>48</v>
      </c>
      <c r="F13340" s="124" t="s">
        <v>35249</v>
      </c>
      <c r="G13340" s="118" t="s">
        <v>34659</v>
      </c>
      <c r="H13340" s="137">
        <v>42369</v>
      </c>
      <c r="I13340" s="119">
        <v>7056.32</v>
      </c>
      <c r="J13340" s="129"/>
      <c r="K13340" s="129"/>
      <c r="L13340" s="129">
        <v>0</v>
      </c>
      <c r="M13340" s="134" t="s">
        <v>26041</v>
      </c>
    </row>
    <row r="13341" spans="1:13" hidden="1" x14ac:dyDescent="0.25">
      <c r="A13341" s="128"/>
      <c r="B13341" s="2"/>
      <c r="C13341" s="139" t="s">
        <v>14758</v>
      </c>
      <c r="D13341" s="124" t="s">
        <v>14759</v>
      </c>
      <c r="E13341" s="118" t="s">
        <v>48</v>
      </c>
      <c r="F13341" s="124" t="s">
        <v>35249</v>
      </c>
      <c r="G13341" s="118" t="s">
        <v>2</v>
      </c>
      <c r="H13341" s="137">
        <v>42173</v>
      </c>
      <c r="I13341" s="119">
        <v>2601.88</v>
      </c>
      <c r="J13341" s="129"/>
      <c r="K13341" s="129"/>
      <c r="L13341" s="129">
        <v>0</v>
      </c>
      <c r="M13341" s="134" t="s">
        <v>26042</v>
      </c>
    </row>
    <row r="13342" spans="1:13" hidden="1" x14ac:dyDescent="0.25">
      <c r="A13342" s="128"/>
      <c r="B13342" s="2"/>
      <c r="C13342" s="139" t="s">
        <v>14760</v>
      </c>
      <c r="D13342" s="124" t="s">
        <v>14761</v>
      </c>
      <c r="E13342" s="118" t="s">
        <v>48</v>
      </c>
      <c r="F13342" s="124" t="s">
        <v>35249</v>
      </c>
      <c r="G13342" s="118" t="s">
        <v>2</v>
      </c>
      <c r="H13342" s="137">
        <v>45652</v>
      </c>
      <c r="I13342" s="119">
        <v>13676.91</v>
      </c>
      <c r="J13342" s="129"/>
      <c r="K13342" s="129"/>
      <c r="L13342" s="129">
        <v>0</v>
      </c>
      <c r="M13342" s="134" t="s">
        <v>26043</v>
      </c>
    </row>
    <row r="13343" spans="1:13" hidden="1" x14ac:dyDescent="0.25">
      <c r="A13343" s="128"/>
      <c r="B13343" s="2"/>
      <c r="C13343" s="139" t="s">
        <v>14762</v>
      </c>
      <c r="D13343" s="124" t="s">
        <v>14763</v>
      </c>
      <c r="E13343" s="118" t="s">
        <v>48</v>
      </c>
      <c r="F13343" s="124" t="s">
        <v>35249</v>
      </c>
      <c r="G13343" s="118" t="s">
        <v>2</v>
      </c>
      <c r="H13343" s="137">
        <v>42854</v>
      </c>
      <c r="I13343" s="119">
        <v>8760.3799999999992</v>
      </c>
      <c r="J13343" s="129"/>
      <c r="K13343" s="129"/>
      <c r="L13343" s="129">
        <v>0</v>
      </c>
      <c r="M13343" s="134" t="s">
        <v>26044</v>
      </c>
    </row>
    <row r="13344" spans="1:13" hidden="1" x14ac:dyDescent="0.25">
      <c r="A13344" s="128"/>
      <c r="B13344" s="2"/>
      <c r="C13344" s="139" t="s">
        <v>14764</v>
      </c>
      <c r="D13344" s="124" t="s">
        <v>14765</v>
      </c>
      <c r="E13344" s="118" t="s">
        <v>14766</v>
      </c>
      <c r="F13344" s="124" t="s">
        <v>14767</v>
      </c>
      <c r="G13344" s="118" t="s">
        <v>2</v>
      </c>
      <c r="H13344" s="137">
        <v>43740</v>
      </c>
      <c r="I13344" s="119">
        <v>10781.28</v>
      </c>
      <c r="J13344" s="129"/>
      <c r="K13344" s="129"/>
      <c r="L13344" s="129">
        <v>0</v>
      </c>
      <c r="M13344" s="134" t="s">
        <v>26045</v>
      </c>
    </row>
    <row r="13345" spans="1:13" hidden="1" x14ac:dyDescent="0.25">
      <c r="A13345" s="128"/>
      <c r="B13345" s="2"/>
      <c r="C13345" s="139" t="s">
        <v>14764</v>
      </c>
      <c r="D13345" s="124" t="s">
        <v>14765</v>
      </c>
      <c r="E13345" s="118" t="s">
        <v>14766</v>
      </c>
      <c r="F13345" s="124" t="s">
        <v>14767</v>
      </c>
      <c r="G13345" s="118" t="s">
        <v>2</v>
      </c>
      <c r="H13345" s="137">
        <v>43740</v>
      </c>
      <c r="I13345" s="119">
        <v>10781.28</v>
      </c>
      <c r="J13345" s="129"/>
      <c r="K13345" s="129"/>
      <c r="L13345" s="129">
        <v>0</v>
      </c>
      <c r="M13345" s="134" t="s">
        <v>26046</v>
      </c>
    </row>
    <row r="13346" spans="1:13" hidden="1" x14ac:dyDescent="0.25">
      <c r="A13346" s="128"/>
      <c r="B13346" s="2"/>
      <c r="C13346" s="139" t="s">
        <v>14764</v>
      </c>
      <c r="D13346" s="124" t="s">
        <v>14765</v>
      </c>
      <c r="E13346" s="118" t="s">
        <v>14768</v>
      </c>
      <c r="F13346" s="124" t="s">
        <v>14769</v>
      </c>
      <c r="G13346" s="118" t="s">
        <v>2</v>
      </c>
      <c r="H13346" s="137"/>
      <c r="I13346" s="119"/>
      <c r="J13346" s="129"/>
      <c r="K13346" s="129"/>
      <c r="L13346" s="129">
        <v>0</v>
      </c>
      <c r="M13346" s="134" t="s">
        <v>26047</v>
      </c>
    </row>
    <row r="13347" spans="1:13" hidden="1" x14ac:dyDescent="0.25">
      <c r="A13347" s="128"/>
      <c r="B13347" s="2"/>
      <c r="C13347" s="139" t="s">
        <v>14764</v>
      </c>
      <c r="D13347" s="124" t="s">
        <v>14765</v>
      </c>
      <c r="E13347" s="118" t="s">
        <v>14770</v>
      </c>
      <c r="F13347" s="124" t="s">
        <v>14771</v>
      </c>
      <c r="G13347" s="118" t="s">
        <v>2</v>
      </c>
      <c r="H13347" s="137">
        <v>44490</v>
      </c>
      <c r="I13347" s="119">
        <v>14477.39</v>
      </c>
      <c r="J13347" s="129"/>
      <c r="K13347" s="129"/>
      <c r="L13347" s="129">
        <v>0</v>
      </c>
      <c r="M13347" s="134" t="s">
        <v>26048</v>
      </c>
    </row>
    <row r="13348" spans="1:13" hidden="1" x14ac:dyDescent="0.25">
      <c r="A13348" s="128"/>
      <c r="B13348" s="2"/>
      <c r="C13348" s="139" t="s">
        <v>14764</v>
      </c>
      <c r="D13348" s="124" t="s">
        <v>14765</v>
      </c>
      <c r="E13348" s="118" t="s">
        <v>14770</v>
      </c>
      <c r="F13348" s="124" t="s">
        <v>14771</v>
      </c>
      <c r="G13348" s="118" t="s">
        <v>2</v>
      </c>
      <c r="H13348" s="137">
        <v>44490</v>
      </c>
      <c r="I13348" s="119">
        <v>14477.39</v>
      </c>
      <c r="J13348" s="129"/>
      <c r="K13348" s="129"/>
      <c r="L13348" s="129">
        <v>0</v>
      </c>
      <c r="M13348" s="134" t="s">
        <v>32680</v>
      </c>
    </row>
    <row r="13349" spans="1:13" hidden="1" x14ac:dyDescent="0.25">
      <c r="A13349" s="128"/>
      <c r="B13349" s="2"/>
      <c r="C13349" s="139" t="s">
        <v>14764</v>
      </c>
      <c r="D13349" s="124" t="s">
        <v>14765</v>
      </c>
      <c r="E13349" s="118" t="s">
        <v>14772</v>
      </c>
      <c r="F13349" s="124" t="s">
        <v>14773</v>
      </c>
      <c r="G13349" s="118" t="s">
        <v>2</v>
      </c>
      <c r="H13349" s="137">
        <v>44957</v>
      </c>
      <c r="I13349" s="119">
        <v>12455.64</v>
      </c>
      <c r="J13349" s="129"/>
      <c r="K13349" s="129"/>
      <c r="L13349" s="129">
        <v>0</v>
      </c>
      <c r="M13349" s="134" t="s">
        <v>33426</v>
      </c>
    </row>
    <row r="13350" spans="1:13" hidden="1" x14ac:dyDescent="0.25">
      <c r="A13350" s="128"/>
      <c r="B13350" s="2"/>
      <c r="C13350" s="139" t="s">
        <v>14764</v>
      </c>
      <c r="D13350" s="124" t="s">
        <v>14765</v>
      </c>
      <c r="E13350" s="118" t="s">
        <v>14772</v>
      </c>
      <c r="F13350" s="124" t="s">
        <v>14773</v>
      </c>
      <c r="G13350" s="118" t="s">
        <v>2</v>
      </c>
      <c r="H13350" s="137">
        <v>44957</v>
      </c>
      <c r="I13350" s="119">
        <v>12455.64</v>
      </c>
      <c r="J13350" s="129"/>
      <c r="K13350" s="129"/>
      <c r="L13350" s="129">
        <v>0</v>
      </c>
      <c r="M13350" s="134" t="s">
        <v>33108</v>
      </c>
    </row>
    <row r="13351" spans="1:13" hidden="1" x14ac:dyDescent="0.25">
      <c r="A13351" s="128"/>
      <c r="B13351" s="2"/>
      <c r="C13351" s="139" t="s">
        <v>14764</v>
      </c>
      <c r="D13351" s="124" t="s">
        <v>14765</v>
      </c>
      <c r="E13351" s="118" t="s">
        <v>14774</v>
      </c>
      <c r="F13351" s="124" t="s">
        <v>14775</v>
      </c>
      <c r="G13351" s="118" t="s">
        <v>2</v>
      </c>
      <c r="H13351" s="137">
        <v>42165</v>
      </c>
      <c r="I13351" s="119">
        <v>5453.31</v>
      </c>
      <c r="J13351" s="129"/>
      <c r="K13351" s="129"/>
      <c r="L13351" s="129">
        <v>0</v>
      </c>
      <c r="M13351" s="134" t="s">
        <v>33429</v>
      </c>
    </row>
    <row r="13352" spans="1:13" hidden="1" x14ac:dyDescent="0.25">
      <c r="A13352" s="128"/>
      <c r="B13352" s="2"/>
      <c r="C13352" s="139" t="s">
        <v>14764</v>
      </c>
      <c r="D13352" s="124" t="s">
        <v>14765</v>
      </c>
      <c r="E13352" s="118" t="s">
        <v>14776</v>
      </c>
      <c r="F13352" s="124" t="s">
        <v>14777</v>
      </c>
      <c r="G13352" s="118" t="s">
        <v>2</v>
      </c>
      <c r="H13352" s="137"/>
      <c r="I13352" s="119"/>
      <c r="J13352" s="129"/>
      <c r="K13352" s="129"/>
      <c r="L13352" s="129">
        <v>0</v>
      </c>
      <c r="M13352" s="134" t="s">
        <v>33001</v>
      </c>
    </row>
    <row r="13353" spans="1:13" hidden="1" x14ac:dyDescent="0.25">
      <c r="A13353" s="128"/>
      <c r="B13353" s="2"/>
      <c r="C13353" s="139" t="s">
        <v>14764</v>
      </c>
      <c r="D13353" s="124" t="s">
        <v>14765</v>
      </c>
      <c r="E13353" s="118" t="s">
        <v>14778</v>
      </c>
      <c r="F13353" s="124" t="s">
        <v>245</v>
      </c>
      <c r="G13353" s="118" t="s">
        <v>2</v>
      </c>
      <c r="H13353" s="137"/>
      <c r="I13353" s="119"/>
      <c r="J13353" s="129"/>
      <c r="K13353" s="129"/>
      <c r="L13353" s="129">
        <v>0</v>
      </c>
      <c r="M13353" s="134" t="s">
        <v>35492</v>
      </c>
    </row>
    <row r="13354" spans="1:13" hidden="1" x14ac:dyDescent="0.25">
      <c r="A13354" s="128"/>
      <c r="B13354" s="2"/>
      <c r="C13354" s="139" t="s">
        <v>14764</v>
      </c>
      <c r="D13354" s="124" t="s">
        <v>14765</v>
      </c>
      <c r="E13354" s="118" t="s">
        <v>14779</v>
      </c>
      <c r="F13354" s="124" t="s">
        <v>14780</v>
      </c>
      <c r="G13354" s="118" t="s">
        <v>2</v>
      </c>
      <c r="H13354" s="137">
        <v>42165</v>
      </c>
      <c r="I13354" s="119">
        <v>5049.3500000000004</v>
      </c>
      <c r="J13354" s="129"/>
      <c r="K13354" s="129"/>
      <c r="L13354" s="129">
        <v>0</v>
      </c>
      <c r="M13354" s="134" t="s">
        <v>26049</v>
      </c>
    </row>
    <row r="13355" spans="1:13" hidden="1" x14ac:dyDescent="0.25">
      <c r="A13355" s="128"/>
      <c r="B13355" s="2"/>
      <c r="C13355" s="139" t="s">
        <v>14764</v>
      </c>
      <c r="D13355" s="124" t="s">
        <v>14765</v>
      </c>
      <c r="E13355" s="118" t="s">
        <v>14781</v>
      </c>
      <c r="F13355" s="124" t="s">
        <v>14782</v>
      </c>
      <c r="G13355" s="118" t="s">
        <v>2</v>
      </c>
      <c r="H13355" s="137">
        <v>42165</v>
      </c>
      <c r="I13355" s="119">
        <v>6403.14</v>
      </c>
      <c r="J13355" s="129"/>
      <c r="K13355" s="129"/>
      <c r="L13355" s="129">
        <v>0</v>
      </c>
      <c r="M13355" s="134" t="s">
        <v>26050</v>
      </c>
    </row>
    <row r="13356" spans="1:13" hidden="1" x14ac:dyDescent="0.25">
      <c r="A13356" s="128"/>
      <c r="B13356" s="2"/>
      <c r="C13356" s="139" t="s">
        <v>14783</v>
      </c>
      <c r="D13356" s="124" t="s">
        <v>14784</v>
      </c>
      <c r="E13356" s="118" t="s">
        <v>48</v>
      </c>
      <c r="F13356" s="124" t="s">
        <v>35249</v>
      </c>
      <c r="G13356" s="118" t="s">
        <v>2</v>
      </c>
      <c r="H13356" s="137">
        <v>42854</v>
      </c>
      <c r="I13356" s="119">
        <v>6993.07</v>
      </c>
      <c r="J13356" s="129"/>
      <c r="K13356" s="129"/>
      <c r="L13356" s="129">
        <v>0</v>
      </c>
      <c r="M13356" s="134" t="s">
        <v>26051</v>
      </c>
    </row>
    <row r="13357" spans="1:13" hidden="1" x14ac:dyDescent="0.25">
      <c r="A13357" s="128"/>
      <c r="B13357" s="2"/>
      <c r="C13357" s="139" t="s">
        <v>14785</v>
      </c>
      <c r="D13357" s="124" t="s">
        <v>14786</v>
      </c>
      <c r="E13357" s="118" t="s">
        <v>48</v>
      </c>
      <c r="F13357" s="124" t="s">
        <v>35249</v>
      </c>
      <c r="G13357" s="118" t="s">
        <v>2</v>
      </c>
      <c r="H13357" s="137">
        <v>45782</v>
      </c>
      <c r="I13357" s="119">
        <v>6081.73</v>
      </c>
      <c r="J13357" s="129"/>
      <c r="K13357" s="129"/>
      <c r="L13357" s="129">
        <v>0</v>
      </c>
      <c r="M13357" s="134" t="s">
        <v>26052</v>
      </c>
    </row>
    <row r="13358" spans="1:13" hidden="1" x14ac:dyDescent="0.25">
      <c r="A13358" s="128"/>
      <c r="B13358" s="2"/>
      <c r="C13358" s="139" t="s">
        <v>14787</v>
      </c>
      <c r="D13358" s="124" t="s">
        <v>14788</v>
      </c>
      <c r="E13358" s="118" t="s">
        <v>14789</v>
      </c>
      <c r="F13358" s="124" t="s">
        <v>14790</v>
      </c>
      <c r="G13358" s="118" t="s">
        <v>2</v>
      </c>
      <c r="H13358" s="137">
        <v>42564</v>
      </c>
      <c r="I13358" s="119">
        <v>4046.63</v>
      </c>
      <c r="J13358" s="129"/>
      <c r="K13358" s="129"/>
      <c r="L13358" s="129">
        <v>0</v>
      </c>
      <c r="M13358" s="134" t="s">
        <v>34438</v>
      </c>
    </row>
    <row r="13359" spans="1:13" hidden="1" x14ac:dyDescent="0.25">
      <c r="A13359" s="128"/>
      <c r="B13359" s="2"/>
      <c r="C13359" s="139" t="s">
        <v>14787</v>
      </c>
      <c r="D13359" s="124" t="s">
        <v>14788</v>
      </c>
      <c r="E13359" s="118" t="s">
        <v>14791</v>
      </c>
      <c r="F13359" s="124" t="s">
        <v>14792</v>
      </c>
      <c r="G13359" s="118" t="s">
        <v>2</v>
      </c>
      <c r="H13359" s="137">
        <v>43031</v>
      </c>
      <c r="I13359" s="119">
        <v>5414.1</v>
      </c>
      <c r="J13359" s="129"/>
      <c r="K13359" s="129"/>
      <c r="L13359" s="129">
        <v>0</v>
      </c>
      <c r="M13359" s="134" t="s">
        <v>33091</v>
      </c>
    </row>
    <row r="13360" spans="1:13" hidden="1" x14ac:dyDescent="0.25">
      <c r="A13360" s="128"/>
      <c r="B13360" s="2"/>
      <c r="C13360" s="139" t="s">
        <v>14787</v>
      </c>
      <c r="D13360" s="124" t="s">
        <v>14788</v>
      </c>
      <c r="E13360" s="118" t="s">
        <v>14793</v>
      </c>
      <c r="F13360" s="124" t="s">
        <v>14794</v>
      </c>
      <c r="G13360" s="118" t="s">
        <v>2</v>
      </c>
      <c r="H13360" s="137">
        <v>43031</v>
      </c>
      <c r="I13360" s="119">
        <v>5414.1</v>
      </c>
      <c r="J13360" s="129"/>
      <c r="K13360" s="129"/>
      <c r="L13360" s="129">
        <v>0</v>
      </c>
      <c r="M13360" s="134" t="s">
        <v>26053</v>
      </c>
    </row>
    <row r="13361" spans="1:13" hidden="1" x14ac:dyDescent="0.25">
      <c r="A13361" s="128"/>
      <c r="B13361" s="2"/>
      <c r="C13361" s="139" t="s">
        <v>19079</v>
      </c>
      <c r="D13361" s="124" t="s">
        <v>19078</v>
      </c>
      <c r="E13361" s="118" t="s">
        <v>48</v>
      </c>
      <c r="F13361" s="124" t="s">
        <v>35249</v>
      </c>
      <c r="G13361" s="118" t="s">
        <v>2</v>
      </c>
      <c r="H13361" s="137">
        <v>43182</v>
      </c>
      <c r="I13361" s="119">
        <v>5821.47</v>
      </c>
      <c r="J13361" s="129"/>
      <c r="K13361" s="129"/>
      <c r="L13361" s="129">
        <v>0</v>
      </c>
      <c r="M13361" s="134" t="s">
        <v>32839</v>
      </c>
    </row>
    <row r="13362" spans="1:13" hidden="1" x14ac:dyDescent="0.25">
      <c r="A13362" s="128"/>
      <c r="B13362" s="2"/>
      <c r="C13362" s="139" t="s">
        <v>14795</v>
      </c>
      <c r="D13362" s="124" t="s">
        <v>14796</v>
      </c>
      <c r="E13362" s="118" t="s">
        <v>14797</v>
      </c>
      <c r="F13362" s="124" t="s">
        <v>14798</v>
      </c>
      <c r="G13362" s="118" t="s">
        <v>2</v>
      </c>
      <c r="H13362" s="137">
        <v>43727</v>
      </c>
      <c r="I13362" s="119">
        <v>3510</v>
      </c>
      <c r="J13362" s="129"/>
      <c r="K13362" s="129"/>
      <c r="L13362" s="129">
        <v>0</v>
      </c>
      <c r="M13362" s="134" t="s">
        <v>26054</v>
      </c>
    </row>
    <row r="13363" spans="1:13" hidden="1" x14ac:dyDescent="0.25">
      <c r="A13363" s="128"/>
      <c r="B13363" s="2"/>
      <c r="C13363" s="139" t="s">
        <v>14799</v>
      </c>
      <c r="D13363" s="124" t="s">
        <v>14800</v>
      </c>
      <c r="E13363" s="118" t="s">
        <v>14797</v>
      </c>
      <c r="F13363" s="124" t="s">
        <v>14798</v>
      </c>
      <c r="G13363" s="118" t="s">
        <v>2</v>
      </c>
      <c r="H13363" s="137">
        <v>42359</v>
      </c>
      <c r="I13363" s="119">
        <v>2902.5</v>
      </c>
      <c r="J13363" s="129"/>
      <c r="K13363" s="129"/>
      <c r="L13363" s="129">
        <v>0</v>
      </c>
      <c r="M13363" s="134" t="s">
        <v>26055</v>
      </c>
    </row>
    <row r="13364" spans="1:13" hidden="1" x14ac:dyDescent="0.25">
      <c r="A13364" s="128"/>
      <c r="B13364" s="2"/>
      <c r="C13364" s="139" t="s">
        <v>14801</v>
      </c>
      <c r="D13364" s="124" t="s">
        <v>14802</v>
      </c>
      <c r="E13364" s="118" t="s">
        <v>14803</v>
      </c>
      <c r="F13364" s="124" t="s">
        <v>14804</v>
      </c>
      <c r="G13364" s="118" t="s">
        <v>2</v>
      </c>
      <c r="H13364" s="137">
        <v>43342</v>
      </c>
      <c r="I13364" s="119">
        <v>5752.06</v>
      </c>
      <c r="J13364" s="129"/>
      <c r="K13364" s="129"/>
      <c r="L13364" s="129">
        <v>0</v>
      </c>
      <c r="M13364" s="134" t="s">
        <v>26056</v>
      </c>
    </row>
    <row r="13365" spans="1:13" hidden="1" x14ac:dyDescent="0.25">
      <c r="A13365" s="128"/>
      <c r="B13365" s="2"/>
      <c r="C13365" s="139" t="s">
        <v>14801</v>
      </c>
      <c r="D13365" s="124" t="s">
        <v>14802</v>
      </c>
      <c r="E13365" s="118" t="s">
        <v>14805</v>
      </c>
      <c r="F13365" s="124" t="s">
        <v>14806</v>
      </c>
      <c r="G13365" s="118" t="s">
        <v>2</v>
      </c>
      <c r="H13365" s="137">
        <v>45799</v>
      </c>
      <c r="I13365" s="119">
        <v>9582.1</v>
      </c>
      <c r="J13365" s="129"/>
      <c r="K13365" s="129"/>
      <c r="L13365" s="129">
        <v>0</v>
      </c>
      <c r="M13365" s="134" t="s">
        <v>26057</v>
      </c>
    </row>
    <row r="13366" spans="1:13" hidden="1" x14ac:dyDescent="0.25">
      <c r="A13366" s="128"/>
      <c r="B13366" s="2"/>
      <c r="C13366" s="139" t="s">
        <v>14801</v>
      </c>
      <c r="D13366" s="124" t="s">
        <v>14802</v>
      </c>
      <c r="E13366" s="118" t="s">
        <v>14805</v>
      </c>
      <c r="F13366" s="124" t="s">
        <v>14806</v>
      </c>
      <c r="G13366" s="118" t="s">
        <v>2</v>
      </c>
      <c r="H13366" s="137">
        <v>45799</v>
      </c>
      <c r="I13366" s="119">
        <v>9582.1</v>
      </c>
      <c r="J13366" s="129"/>
      <c r="K13366" s="129"/>
      <c r="L13366" s="129">
        <v>0</v>
      </c>
      <c r="M13366" s="134" t="s">
        <v>33509</v>
      </c>
    </row>
    <row r="13367" spans="1:13" hidden="1" x14ac:dyDescent="0.25">
      <c r="A13367" s="128"/>
      <c r="B13367" s="2"/>
      <c r="C13367" s="139" t="s">
        <v>14801</v>
      </c>
      <c r="D13367" s="124" t="s">
        <v>14802</v>
      </c>
      <c r="E13367" s="118" t="s">
        <v>14807</v>
      </c>
      <c r="F13367" s="124" t="s">
        <v>14808</v>
      </c>
      <c r="G13367" s="118" t="s">
        <v>2</v>
      </c>
      <c r="H13367" s="137">
        <v>45343</v>
      </c>
      <c r="I13367" s="119">
        <v>6314.1</v>
      </c>
      <c r="J13367" s="129"/>
      <c r="K13367" s="129"/>
      <c r="L13367" s="129">
        <v>0</v>
      </c>
      <c r="M13367" s="134" t="s">
        <v>35495</v>
      </c>
    </row>
    <row r="13368" spans="1:13" hidden="1" x14ac:dyDescent="0.25">
      <c r="A13368" s="128"/>
      <c r="B13368" s="2"/>
      <c r="C13368" s="139" t="s">
        <v>14801</v>
      </c>
      <c r="D13368" s="124" t="s">
        <v>14802</v>
      </c>
      <c r="E13368" s="118" t="s">
        <v>14807</v>
      </c>
      <c r="F13368" s="124" t="s">
        <v>14808</v>
      </c>
      <c r="G13368" s="118" t="s">
        <v>2</v>
      </c>
      <c r="H13368" s="137">
        <v>45343</v>
      </c>
      <c r="I13368" s="119">
        <v>6314.1</v>
      </c>
      <c r="J13368" s="129"/>
      <c r="K13368" s="129"/>
      <c r="L13368" s="129">
        <v>0</v>
      </c>
      <c r="M13368" s="134" t="s">
        <v>26058</v>
      </c>
    </row>
    <row r="13369" spans="1:13" hidden="1" x14ac:dyDescent="0.25">
      <c r="A13369" s="128"/>
      <c r="B13369" s="2"/>
      <c r="C13369" s="139" t="s">
        <v>14809</v>
      </c>
      <c r="D13369" s="124" t="s">
        <v>14810</v>
      </c>
      <c r="E13369" s="118" t="s">
        <v>48</v>
      </c>
      <c r="F13369" s="124" t="s">
        <v>35249</v>
      </c>
      <c r="G13369" s="118" t="s">
        <v>2</v>
      </c>
      <c r="H13369" s="137">
        <v>42480</v>
      </c>
      <c r="I13369" s="119">
        <v>6296.33</v>
      </c>
      <c r="J13369" s="129"/>
      <c r="K13369" s="129"/>
      <c r="L13369" s="129">
        <v>0</v>
      </c>
      <c r="M13369" s="134" t="s">
        <v>26058</v>
      </c>
    </row>
    <row r="13370" spans="1:13" hidden="1" x14ac:dyDescent="0.25">
      <c r="A13370" s="128"/>
      <c r="B13370" s="2"/>
      <c r="C13370" s="139" t="s">
        <v>14811</v>
      </c>
      <c r="D13370" s="124" t="s">
        <v>14812</v>
      </c>
      <c r="E13370" s="118" t="s">
        <v>48</v>
      </c>
      <c r="F13370" s="124" t="s">
        <v>35249</v>
      </c>
      <c r="G13370" s="118" t="s">
        <v>34659</v>
      </c>
      <c r="H13370" s="137">
        <v>44854</v>
      </c>
      <c r="I13370" s="119">
        <v>6102.12</v>
      </c>
      <c r="J13370" s="129"/>
      <c r="K13370" s="129"/>
      <c r="L13370" s="129">
        <v>0</v>
      </c>
      <c r="M13370" s="134" t="s">
        <v>26058</v>
      </c>
    </row>
    <row r="13371" spans="1:13" hidden="1" x14ac:dyDescent="0.25">
      <c r="A13371" s="128"/>
      <c r="B13371" s="2"/>
      <c r="C13371" s="139" t="s">
        <v>14813</v>
      </c>
      <c r="D13371" s="124" t="s">
        <v>14814</v>
      </c>
      <c r="E13371" s="118" t="s">
        <v>48</v>
      </c>
      <c r="F13371" s="124" t="s">
        <v>35249</v>
      </c>
      <c r="G13371" s="118" t="s">
        <v>2</v>
      </c>
      <c r="H13371" s="137">
        <v>42425</v>
      </c>
      <c r="I13371" s="119">
        <v>6987.21</v>
      </c>
      <c r="J13371" s="129"/>
      <c r="K13371" s="129"/>
      <c r="L13371" s="129">
        <v>0</v>
      </c>
      <c r="M13371" s="134" t="s">
        <v>26058</v>
      </c>
    </row>
    <row r="13372" spans="1:13" hidden="1" x14ac:dyDescent="0.25">
      <c r="A13372" s="128"/>
      <c r="B13372" s="2"/>
      <c r="C13372" s="139" t="s">
        <v>14815</v>
      </c>
      <c r="D13372" s="124" t="s">
        <v>14816</v>
      </c>
      <c r="E13372" s="118" t="s">
        <v>48</v>
      </c>
      <c r="F13372" s="124" t="s">
        <v>35249</v>
      </c>
      <c r="G13372" s="118" t="s">
        <v>2</v>
      </c>
      <c r="H13372" s="137">
        <v>43552</v>
      </c>
      <c r="I13372" s="119">
        <v>6300.06</v>
      </c>
      <c r="J13372" s="129"/>
      <c r="K13372" s="129"/>
      <c r="L13372" s="129">
        <v>0</v>
      </c>
      <c r="M13372" s="134" t="s">
        <v>26058</v>
      </c>
    </row>
    <row r="13373" spans="1:13" hidden="1" x14ac:dyDescent="0.25">
      <c r="A13373" s="128"/>
      <c r="B13373" s="2"/>
      <c r="C13373" s="139" t="s">
        <v>19505</v>
      </c>
      <c r="D13373" s="124" t="s">
        <v>19504</v>
      </c>
      <c r="E13373" s="118" t="s">
        <v>48</v>
      </c>
      <c r="F13373" s="124" t="s">
        <v>35249</v>
      </c>
      <c r="G13373" s="118" t="s">
        <v>2</v>
      </c>
      <c r="H13373" s="137">
        <v>42181</v>
      </c>
      <c r="I13373" s="119">
        <v>6855.88</v>
      </c>
      <c r="J13373" s="129"/>
      <c r="K13373" s="129"/>
      <c r="L13373" s="129">
        <v>0</v>
      </c>
      <c r="M13373" s="134" t="s">
        <v>26058</v>
      </c>
    </row>
    <row r="13374" spans="1:13" hidden="1" x14ac:dyDescent="0.25">
      <c r="A13374" s="128"/>
      <c r="B13374" s="2"/>
      <c r="C13374" s="139" t="s">
        <v>14817</v>
      </c>
      <c r="D13374" s="124" t="s">
        <v>14818</v>
      </c>
      <c r="E13374" s="118" t="s">
        <v>14819</v>
      </c>
      <c r="F13374" s="124" t="s">
        <v>14820</v>
      </c>
      <c r="G13374" s="118" t="s">
        <v>2</v>
      </c>
      <c r="H13374" s="137">
        <v>42165</v>
      </c>
      <c r="I13374" s="119">
        <v>3630.06</v>
      </c>
      <c r="J13374" s="129"/>
      <c r="K13374" s="129"/>
      <c r="L13374" s="129">
        <v>0</v>
      </c>
      <c r="M13374" s="134" t="s">
        <v>26058</v>
      </c>
    </row>
    <row r="13375" spans="1:13" hidden="1" x14ac:dyDescent="0.25">
      <c r="A13375" s="128"/>
      <c r="B13375" s="2"/>
      <c r="C13375" s="139" t="s">
        <v>14817</v>
      </c>
      <c r="D13375" s="124" t="s">
        <v>14818</v>
      </c>
      <c r="E13375" s="118" t="s">
        <v>14821</v>
      </c>
      <c r="F13375" s="124" t="s">
        <v>14822</v>
      </c>
      <c r="G13375" s="118" t="s">
        <v>2</v>
      </c>
      <c r="H13375" s="137">
        <v>42181</v>
      </c>
      <c r="I13375" s="119">
        <v>3853.86</v>
      </c>
      <c r="J13375" s="129"/>
      <c r="K13375" s="129"/>
      <c r="L13375" s="129">
        <v>0</v>
      </c>
      <c r="M13375" s="134" t="s">
        <v>26058</v>
      </c>
    </row>
    <row r="13376" spans="1:13" hidden="1" x14ac:dyDescent="0.25">
      <c r="A13376" s="128"/>
      <c r="B13376" s="2"/>
      <c r="C13376" s="139" t="s">
        <v>14817</v>
      </c>
      <c r="D13376" s="124" t="s">
        <v>14818</v>
      </c>
      <c r="E13376" s="118" t="s">
        <v>14823</v>
      </c>
      <c r="F13376" s="124" t="s">
        <v>14824</v>
      </c>
      <c r="G13376" s="118" t="s">
        <v>2</v>
      </c>
      <c r="H13376" s="137">
        <v>42165</v>
      </c>
      <c r="I13376" s="119">
        <v>3630.06</v>
      </c>
      <c r="J13376" s="129"/>
      <c r="K13376" s="129"/>
      <c r="L13376" s="129">
        <v>0</v>
      </c>
      <c r="M13376" s="134" t="s">
        <v>26058</v>
      </c>
    </row>
    <row r="13377" spans="1:13" hidden="1" x14ac:dyDescent="0.25">
      <c r="A13377" s="128"/>
      <c r="B13377" s="2"/>
      <c r="C13377" s="139" t="s">
        <v>14817</v>
      </c>
      <c r="D13377" s="124" t="s">
        <v>14818</v>
      </c>
      <c r="E13377" s="118" t="s">
        <v>14825</v>
      </c>
      <c r="F13377" s="124" t="s">
        <v>14826</v>
      </c>
      <c r="G13377" s="118" t="s">
        <v>2</v>
      </c>
      <c r="H13377" s="137">
        <v>42181</v>
      </c>
      <c r="I13377" s="119">
        <v>3853.86</v>
      </c>
      <c r="J13377" s="129"/>
      <c r="K13377" s="129"/>
      <c r="L13377" s="129">
        <v>0</v>
      </c>
      <c r="M13377" s="134" t="s">
        <v>26058</v>
      </c>
    </row>
    <row r="13378" spans="1:13" hidden="1" x14ac:dyDescent="0.25">
      <c r="A13378" s="128"/>
      <c r="B13378" s="2"/>
      <c r="C13378" s="139" t="s">
        <v>14817</v>
      </c>
      <c r="D13378" s="124" t="s">
        <v>14818</v>
      </c>
      <c r="E13378" s="118" t="s">
        <v>14827</v>
      </c>
      <c r="F13378" s="124" t="s">
        <v>14828</v>
      </c>
      <c r="G13378" s="118" t="s">
        <v>2</v>
      </c>
      <c r="H13378" s="137">
        <v>42165</v>
      </c>
      <c r="I13378" s="119">
        <v>3630.06</v>
      </c>
      <c r="J13378" s="129"/>
      <c r="K13378" s="129"/>
      <c r="L13378" s="129">
        <v>0</v>
      </c>
      <c r="M13378" s="134" t="s">
        <v>26059</v>
      </c>
    </row>
    <row r="13379" spans="1:13" hidden="1" x14ac:dyDescent="0.25">
      <c r="A13379" s="128"/>
      <c r="B13379" s="2"/>
      <c r="C13379" s="139" t="s">
        <v>14817</v>
      </c>
      <c r="D13379" s="124" t="s">
        <v>14818</v>
      </c>
      <c r="E13379" s="118" t="s">
        <v>14829</v>
      </c>
      <c r="F13379" s="124" t="s">
        <v>14830</v>
      </c>
      <c r="G13379" s="118" t="s">
        <v>2</v>
      </c>
      <c r="H13379" s="137">
        <v>42180</v>
      </c>
      <c r="I13379" s="119">
        <v>3679.4</v>
      </c>
      <c r="J13379" s="129"/>
      <c r="K13379" s="129"/>
      <c r="L13379" s="129">
        <v>0</v>
      </c>
      <c r="M13379" s="134" t="s">
        <v>26059</v>
      </c>
    </row>
    <row r="13380" spans="1:13" hidden="1" x14ac:dyDescent="0.25">
      <c r="A13380" s="128"/>
      <c r="B13380" s="2"/>
      <c r="C13380" s="139" t="s">
        <v>14817</v>
      </c>
      <c r="D13380" s="124" t="s">
        <v>14818</v>
      </c>
      <c r="E13380" s="118" t="s">
        <v>14831</v>
      </c>
      <c r="F13380" s="124" t="s">
        <v>14832</v>
      </c>
      <c r="G13380" s="118" t="s">
        <v>2</v>
      </c>
      <c r="H13380" s="137">
        <v>42004</v>
      </c>
      <c r="I13380" s="119">
        <v>3167.95</v>
      </c>
      <c r="J13380" s="129"/>
      <c r="K13380" s="129"/>
      <c r="L13380" s="129">
        <v>0</v>
      </c>
      <c r="M13380" s="134" t="s">
        <v>26059</v>
      </c>
    </row>
    <row r="13381" spans="1:13" hidden="1" x14ac:dyDescent="0.25">
      <c r="A13381" s="128"/>
      <c r="B13381" s="2"/>
      <c r="C13381" s="139" t="s">
        <v>14817</v>
      </c>
      <c r="D13381" s="124" t="s">
        <v>14818</v>
      </c>
      <c r="E13381" s="118" t="s">
        <v>14833</v>
      </c>
      <c r="F13381" s="124" t="s">
        <v>14834</v>
      </c>
      <c r="G13381" s="118" t="s">
        <v>2</v>
      </c>
      <c r="H13381" s="137">
        <v>42179</v>
      </c>
      <c r="I13381" s="119">
        <v>3499.3</v>
      </c>
      <c r="J13381" s="129"/>
      <c r="K13381" s="129"/>
      <c r="L13381" s="129">
        <v>0</v>
      </c>
      <c r="M13381" s="134" t="s">
        <v>26059</v>
      </c>
    </row>
    <row r="13382" spans="1:13" hidden="1" x14ac:dyDescent="0.25">
      <c r="A13382" s="128"/>
      <c r="B13382" s="2"/>
      <c r="C13382" s="139" t="s">
        <v>14817</v>
      </c>
      <c r="D13382" s="124" t="s">
        <v>14818</v>
      </c>
      <c r="E13382" s="118" t="s">
        <v>14835</v>
      </c>
      <c r="F13382" s="124" t="s">
        <v>14836</v>
      </c>
      <c r="G13382" s="118" t="s">
        <v>2</v>
      </c>
      <c r="H13382" s="137">
        <v>42165</v>
      </c>
      <c r="I13382" s="119">
        <v>3630.06</v>
      </c>
      <c r="J13382" s="129"/>
      <c r="K13382" s="129"/>
      <c r="L13382" s="129">
        <v>0</v>
      </c>
      <c r="M13382" s="134" t="s">
        <v>26059</v>
      </c>
    </row>
    <row r="13383" spans="1:13" hidden="1" x14ac:dyDescent="0.25">
      <c r="A13383" s="128"/>
      <c r="B13383" s="2"/>
      <c r="C13383" s="139" t="s">
        <v>14817</v>
      </c>
      <c r="D13383" s="124" t="s">
        <v>14818</v>
      </c>
      <c r="E13383" s="118" t="s">
        <v>14837</v>
      </c>
      <c r="F13383" s="124" t="s">
        <v>14838</v>
      </c>
      <c r="G13383" s="118" t="s">
        <v>2</v>
      </c>
      <c r="H13383" s="137">
        <v>42887</v>
      </c>
      <c r="I13383" s="119">
        <v>3418.3</v>
      </c>
      <c r="J13383" s="129"/>
      <c r="K13383" s="129"/>
      <c r="L13383" s="129">
        <v>0</v>
      </c>
      <c r="M13383" s="134" t="s">
        <v>26059</v>
      </c>
    </row>
    <row r="13384" spans="1:13" hidden="1" x14ac:dyDescent="0.25">
      <c r="A13384" s="128"/>
      <c r="B13384" s="2"/>
      <c r="C13384" s="139" t="s">
        <v>14817</v>
      </c>
      <c r="D13384" s="124" t="s">
        <v>14818</v>
      </c>
      <c r="E13384" s="118" t="s">
        <v>14837</v>
      </c>
      <c r="F13384" s="124" t="s">
        <v>14838</v>
      </c>
      <c r="G13384" s="118" t="s">
        <v>2</v>
      </c>
      <c r="H13384" s="137">
        <v>42887</v>
      </c>
      <c r="I13384" s="119">
        <v>3418.3</v>
      </c>
      <c r="J13384" s="129"/>
      <c r="K13384" s="129"/>
      <c r="L13384" s="129">
        <v>0</v>
      </c>
      <c r="M13384" s="134" t="s">
        <v>26059</v>
      </c>
    </row>
    <row r="13385" spans="1:13" hidden="1" x14ac:dyDescent="0.25">
      <c r="A13385" s="128"/>
      <c r="B13385" s="2"/>
      <c r="C13385" s="139" t="s">
        <v>14817</v>
      </c>
      <c r="D13385" s="124" t="s">
        <v>14818</v>
      </c>
      <c r="E13385" s="118" t="s">
        <v>14839</v>
      </c>
      <c r="F13385" s="124" t="s">
        <v>14840</v>
      </c>
      <c r="G13385" s="118" t="s">
        <v>2</v>
      </c>
      <c r="H13385" s="137">
        <v>42369</v>
      </c>
      <c r="I13385" s="119">
        <v>4292.82</v>
      </c>
      <c r="J13385" s="129"/>
      <c r="K13385" s="129"/>
      <c r="L13385" s="129">
        <v>0</v>
      </c>
      <c r="M13385" s="134" t="s">
        <v>26059</v>
      </c>
    </row>
    <row r="13386" spans="1:13" hidden="1" x14ac:dyDescent="0.25">
      <c r="A13386" s="128"/>
      <c r="B13386" s="2"/>
      <c r="C13386" s="139" t="s">
        <v>14817</v>
      </c>
      <c r="D13386" s="124" t="s">
        <v>14818</v>
      </c>
      <c r="E13386" s="118" t="s">
        <v>14841</v>
      </c>
      <c r="F13386" s="124" t="s">
        <v>14842</v>
      </c>
      <c r="G13386" s="118" t="s">
        <v>2</v>
      </c>
      <c r="H13386" s="137">
        <v>43909</v>
      </c>
      <c r="I13386" s="119">
        <v>7256.38</v>
      </c>
      <c r="J13386" s="129"/>
      <c r="K13386" s="129"/>
      <c r="L13386" s="129">
        <v>0</v>
      </c>
      <c r="M13386" s="134" t="s">
        <v>26059</v>
      </c>
    </row>
    <row r="13387" spans="1:13" hidden="1" x14ac:dyDescent="0.25">
      <c r="A13387" s="128"/>
      <c r="B13387" s="2"/>
      <c r="C13387" s="139" t="s">
        <v>14817</v>
      </c>
      <c r="D13387" s="124" t="s">
        <v>14818</v>
      </c>
      <c r="E13387" s="118" t="s">
        <v>14841</v>
      </c>
      <c r="F13387" s="124" t="s">
        <v>14842</v>
      </c>
      <c r="G13387" s="118" t="s">
        <v>2</v>
      </c>
      <c r="H13387" s="137">
        <v>43909</v>
      </c>
      <c r="I13387" s="119">
        <v>7256.38</v>
      </c>
      <c r="J13387" s="129"/>
      <c r="K13387" s="129"/>
      <c r="L13387" s="129">
        <v>0</v>
      </c>
      <c r="M13387" s="134" t="s">
        <v>26059</v>
      </c>
    </row>
    <row r="13388" spans="1:13" hidden="1" x14ac:dyDescent="0.25">
      <c r="A13388" s="128"/>
      <c r="B13388" s="2"/>
      <c r="C13388" s="139" t="s">
        <v>14817</v>
      </c>
      <c r="D13388" s="124" t="s">
        <v>14818</v>
      </c>
      <c r="E13388" s="118" t="s">
        <v>14843</v>
      </c>
      <c r="F13388" s="124" t="s">
        <v>14844</v>
      </c>
      <c r="G13388" s="118" t="s">
        <v>2</v>
      </c>
      <c r="H13388" s="137">
        <v>46021</v>
      </c>
      <c r="I13388" s="119">
        <v>4783.01</v>
      </c>
      <c r="J13388" s="129"/>
      <c r="K13388" s="129"/>
      <c r="L13388" s="129">
        <v>0</v>
      </c>
      <c r="M13388" s="134" t="s">
        <v>26059</v>
      </c>
    </row>
    <row r="13389" spans="1:13" hidden="1" x14ac:dyDescent="0.25">
      <c r="A13389" s="128"/>
      <c r="B13389" s="2"/>
      <c r="C13389" s="139" t="s">
        <v>14817</v>
      </c>
      <c r="D13389" s="124" t="s">
        <v>14818</v>
      </c>
      <c r="E13389" s="118" t="s">
        <v>14843</v>
      </c>
      <c r="F13389" s="124" t="s">
        <v>14844</v>
      </c>
      <c r="G13389" s="118" t="s">
        <v>2</v>
      </c>
      <c r="H13389" s="137">
        <v>46021</v>
      </c>
      <c r="I13389" s="119">
        <v>4783.01</v>
      </c>
      <c r="J13389" s="129"/>
      <c r="K13389" s="129"/>
      <c r="L13389" s="129">
        <v>0</v>
      </c>
      <c r="M13389" s="134" t="s">
        <v>26059</v>
      </c>
    </row>
    <row r="13390" spans="1:13" hidden="1" x14ac:dyDescent="0.25">
      <c r="A13390" s="128"/>
      <c r="B13390" s="2"/>
      <c r="C13390" s="139" t="s">
        <v>14817</v>
      </c>
      <c r="D13390" s="124" t="s">
        <v>14818</v>
      </c>
      <c r="E13390" s="118" t="s">
        <v>14845</v>
      </c>
      <c r="F13390" s="124" t="s">
        <v>14846</v>
      </c>
      <c r="G13390" s="118" t="s">
        <v>2</v>
      </c>
      <c r="H13390" s="137">
        <v>43278</v>
      </c>
      <c r="I13390" s="119">
        <v>4973.83</v>
      </c>
      <c r="J13390" s="129"/>
      <c r="K13390" s="129"/>
      <c r="L13390" s="129">
        <v>0</v>
      </c>
      <c r="M13390" s="134" t="s">
        <v>26060</v>
      </c>
    </row>
    <row r="13391" spans="1:13" hidden="1" x14ac:dyDescent="0.25">
      <c r="A13391" s="128"/>
      <c r="B13391" s="2"/>
      <c r="C13391" s="139" t="s">
        <v>14817</v>
      </c>
      <c r="D13391" s="124" t="s">
        <v>14818</v>
      </c>
      <c r="E13391" s="118" t="s">
        <v>14847</v>
      </c>
      <c r="F13391" s="124" t="s">
        <v>14848</v>
      </c>
      <c r="G13391" s="118" t="s">
        <v>2</v>
      </c>
      <c r="H13391" s="137">
        <v>43759</v>
      </c>
      <c r="I13391" s="119">
        <v>6591.86</v>
      </c>
      <c r="J13391" s="129"/>
      <c r="K13391" s="129"/>
      <c r="L13391" s="129">
        <v>0</v>
      </c>
      <c r="M13391" s="134" t="s">
        <v>26061</v>
      </c>
    </row>
    <row r="13392" spans="1:13" hidden="1" x14ac:dyDescent="0.25">
      <c r="A13392" s="128"/>
      <c r="B13392" s="2"/>
      <c r="C13392" s="139" t="s">
        <v>14817</v>
      </c>
      <c r="D13392" s="124" t="s">
        <v>14818</v>
      </c>
      <c r="E13392" s="118" t="s">
        <v>14847</v>
      </c>
      <c r="F13392" s="124" t="s">
        <v>14848</v>
      </c>
      <c r="G13392" s="118" t="s">
        <v>2</v>
      </c>
      <c r="H13392" s="137">
        <v>43759</v>
      </c>
      <c r="I13392" s="119">
        <v>6591.86</v>
      </c>
      <c r="J13392" s="129"/>
      <c r="K13392" s="129"/>
      <c r="L13392" s="129">
        <v>0</v>
      </c>
      <c r="M13392" s="134" t="s">
        <v>26062</v>
      </c>
    </row>
    <row r="13393" spans="1:13" hidden="1" x14ac:dyDescent="0.25">
      <c r="A13393" s="128"/>
      <c r="B13393" s="2"/>
      <c r="C13393" s="139" t="s">
        <v>14817</v>
      </c>
      <c r="D13393" s="124" t="s">
        <v>14818</v>
      </c>
      <c r="E13393" s="118" t="s">
        <v>14849</v>
      </c>
      <c r="F13393" s="124" t="s">
        <v>14850</v>
      </c>
      <c r="G13393" s="118" t="s">
        <v>2</v>
      </c>
      <c r="H13393" s="137">
        <v>42854</v>
      </c>
      <c r="I13393" s="119">
        <v>5055.03</v>
      </c>
      <c r="J13393" s="129"/>
      <c r="K13393" s="129"/>
      <c r="L13393" s="129">
        <v>0</v>
      </c>
      <c r="M13393" s="134" t="s">
        <v>26062</v>
      </c>
    </row>
    <row r="13394" spans="1:13" hidden="1" x14ac:dyDescent="0.25">
      <c r="A13394" s="128"/>
      <c r="B13394" s="2"/>
      <c r="C13394" s="139" t="s">
        <v>14817</v>
      </c>
      <c r="D13394" s="124" t="s">
        <v>14818</v>
      </c>
      <c r="E13394" s="118" t="s">
        <v>14851</v>
      </c>
      <c r="F13394" s="124" t="s">
        <v>14852</v>
      </c>
      <c r="G13394" s="118" t="s">
        <v>2</v>
      </c>
      <c r="H13394" s="137">
        <v>42569</v>
      </c>
      <c r="I13394" s="119">
        <v>4921.6099999999997</v>
      </c>
      <c r="J13394" s="129"/>
      <c r="K13394" s="129"/>
      <c r="L13394" s="129">
        <v>0</v>
      </c>
      <c r="M13394" s="134" t="s">
        <v>26062</v>
      </c>
    </row>
    <row r="13395" spans="1:13" hidden="1" x14ac:dyDescent="0.25">
      <c r="A13395" s="128"/>
      <c r="B13395" s="2"/>
      <c r="C13395" s="139" t="s">
        <v>14817</v>
      </c>
      <c r="D13395" s="124" t="s">
        <v>14818</v>
      </c>
      <c r="E13395" s="118" t="s">
        <v>14853</v>
      </c>
      <c r="F13395" s="124" t="s">
        <v>14854</v>
      </c>
      <c r="G13395" s="118" t="s">
        <v>2</v>
      </c>
      <c r="H13395" s="137">
        <v>43182</v>
      </c>
      <c r="I13395" s="119">
        <v>5036.53</v>
      </c>
      <c r="J13395" s="129"/>
      <c r="K13395" s="129"/>
      <c r="L13395" s="129">
        <v>0</v>
      </c>
      <c r="M13395" s="134" t="s">
        <v>26063</v>
      </c>
    </row>
    <row r="13396" spans="1:13" hidden="1" x14ac:dyDescent="0.25">
      <c r="A13396" s="128"/>
      <c r="B13396" s="2"/>
      <c r="C13396" s="139" t="s">
        <v>14817</v>
      </c>
      <c r="D13396" s="124" t="s">
        <v>14818</v>
      </c>
      <c r="E13396" s="118" t="s">
        <v>14855</v>
      </c>
      <c r="F13396" s="124" t="s">
        <v>14856</v>
      </c>
      <c r="G13396" s="118" t="s">
        <v>2</v>
      </c>
      <c r="H13396" s="137">
        <v>43552</v>
      </c>
      <c r="I13396" s="119">
        <v>5475.65</v>
      </c>
      <c r="J13396" s="129"/>
      <c r="K13396" s="129"/>
      <c r="L13396" s="129">
        <v>0</v>
      </c>
      <c r="M13396" s="134" t="s">
        <v>26064</v>
      </c>
    </row>
    <row r="13397" spans="1:13" hidden="1" x14ac:dyDescent="0.25">
      <c r="A13397" s="128"/>
      <c r="B13397" s="2"/>
      <c r="C13397" s="139" t="s">
        <v>14817</v>
      </c>
      <c r="D13397" s="124" t="s">
        <v>14818</v>
      </c>
      <c r="E13397" s="118" t="s">
        <v>14857</v>
      </c>
      <c r="F13397" s="124" t="s">
        <v>14858</v>
      </c>
      <c r="G13397" s="118" t="s">
        <v>2</v>
      </c>
      <c r="H13397" s="137">
        <v>44774</v>
      </c>
      <c r="I13397" s="119">
        <v>5310.88</v>
      </c>
      <c r="J13397" s="129"/>
      <c r="K13397" s="129"/>
      <c r="L13397" s="129">
        <v>0</v>
      </c>
      <c r="M13397" s="134" t="s">
        <v>32395</v>
      </c>
    </row>
    <row r="13398" spans="1:13" hidden="1" x14ac:dyDescent="0.25">
      <c r="A13398" s="128"/>
      <c r="B13398" s="2"/>
      <c r="C13398" s="139" t="s">
        <v>14817</v>
      </c>
      <c r="D13398" s="124" t="s">
        <v>14818</v>
      </c>
      <c r="E13398" s="118" t="s">
        <v>14857</v>
      </c>
      <c r="F13398" s="124" t="s">
        <v>14858</v>
      </c>
      <c r="G13398" s="118" t="s">
        <v>2</v>
      </c>
      <c r="H13398" s="137">
        <v>44774</v>
      </c>
      <c r="I13398" s="119">
        <v>5310.88</v>
      </c>
      <c r="J13398" s="129"/>
      <c r="K13398" s="129"/>
      <c r="L13398" s="129">
        <v>0</v>
      </c>
      <c r="M13398" s="134" t="s">
        <v>26065</v>
      </c>
    </row>
    <row r="13399" spans="1:13" hidden="1" x14ac:dyDescent="0.25">
      <c r="A13399" s="128"/>
      <c r="B13399" s="2"/>
      <c r="C13399" s="139" t="s">
        <v>14817</v>
      </c>
      <c r="D13399" s="124" t="s">
        <v>14818</v>
      </c>
      <c r="E13399" s="118" t="s">
        <v>14859</v>
      </c>
      <c r="F13399" s="124" t="s">
        <v>14860</v>
      </c>
      <c r="G13399" s="118" t="s">
        <v>2</v>
      </c>
      <c r="H13399" s="137">
        <v>42200</v>
      </c>
      <c r="I13399" s="119">
        <v>4096.8999999999996</v>
      </c>
      <c r="J13399" s="129"/>
      <c r="K13399" s="129"/>
      <c r="L13399" s="129">
        <v>0</v>
      </c>
      <c r="M13399" s="134" t="s">
        <v>26066</v>
      </c>
    </row>
    <row r="13400" spans="1:13" hidden="1" x14ac:dyDescent="0.25">
      <c r="A13400" s="128"/>
      <c r="B13400" s="2"/>
      <c r="C13400" s="139" t="s">
        <v>14817</v>
      </c>
      <c r="D13400" s="124" t="s">
        <v>14818</v>
      </c>
      <c r="E13400" s="118" t="s">
        <v>14861</v>
      </c>
      <c r="F13400" s="124" t="s">
        <v>14862</v>
      </c>
      <c r="G13400" s="118" t="s">
        <v>2</v>
      </c>
      <c r="H13400" s="137">
        <v>43427</v>
      </c>
      <c r="I13400" s="119">
        <v>4096.2</v>
      </c>
      <c r="J13400" s="129"/>
      <c r="K13400" s="129"/>
      <c r="L13400" s="129">
        <v>0</v>
      </c>
      <c r="M13400" s="134" t="s">
        <v>26066</v>
      </c>
    </row>
    <row r="13401" spans="1:13" hidden="1" x14ac:dyDescent="0.25">
      <c r="A13401" s="128"/>
      <c r="B13401" s="2"/>
      <c r="C13401" s="139" t="s">
        <v>14863</v>
      </c>
      <c r="D13401" s="124" t="s">
        <v>14864</v>
      </c>
      <c r="E13401" s="118" t="s">
        <v>14825</v>
      </c>
      <c r="F13401" s="124" t="s">
        <v>14826</v>
      </c>
      <c r="G13401" s="118" t="s">
        <v>2</v>
      </c>
      <c r="H13401" s="137">
        <v>43342</v>
      </c>
      <c r="I13401" s="119">
        <v>4559.1499999999996</v>
      </c>
      <c r="J13401" s="129"/>
      <c r="K13401" s="129"/>
      <c r="L13401" s="129">
        <v>0</v>
      </c>
      <c r="M13401" s="134" t="s">
        <v>26067</v>
      </c>
    </row>
    <row r="13402" spans="1:13" hidden="1" x14ac:dyDescent="0.25">
      <c r="A13402" s="128"/>
      <c r="B13402" s="2"/>
      <c r="C13402" s="139" t="s">
        <v>14863</v>
      </c>
      <c r="D13402" s="124" t="s">
        <v>14864</v>
      </c>
      <c r="E13402" s="118" t="s">
        <v>14865</v>
      </c>
      <c r="F13402" s="124" t="s">
        <v>14866</v>
      </c>
      <c r="G13402" s="118" t="s">
        <v>2</v>
      </c>
      <c r="H13402" s="137">
        <v>43427</v>
      </c>
      <c r="I13402" s="119">
        <v>4199.1899999999996</v>
      </c>
      <c r="J13402" s="129"/>
      <c r="K13402" s="129"/>
      <c r="L13402" s="129">
        <v>0</v>
      </c>
      <c r="M13402" s="134" t="s">
        <v>35498</v>
      </c>
    </row>
    <row r="13403" spans="1:13" hidden="1" x14ac:dyDescent="0.25">
      <c r="A13403" s="128"/>
      <c r="B13403" s="2"/>
      <c r="C13403" s="139" t="s">
        <v>14863</v>
      </c>
      <c r="D13403" s="124" t="s">
        <v>14864</v>
      </c>
      <c r="E13403" s="118" t="s">
        <v>14867</v>
      </c>
      <c r="F13403" s="124" t="s">
        <v>14868</v>
      </c>
      <c r="G13403" s="118" t="s">
        <v>2</v>
      </c>
      <c r="H13403" s="137">
        <v>43454</v>
      </c>
      <c r="I13403" s="119">
        <v>3659.77</v>
      </c>
      <c r="J13403" s="129"/>
      <c r="K13403" s="129"/>
      <c r="L13403" s="129">
        <v>0</v>
      </c>
      <c r="M13403" s="134" t="s">
        <v>26068</v>
      </c>
    </row>
    <row r="13404" spans="1:13" hidden="1" x14ac:dyDescent="0.25">
      <c r="A13404" s="128"/>
      <c r="B13404" s="2"/>
      <c r="C13404" s="139" t="s">
        <v>14863</v>
      </c>
      <c r="D13404" s="124" t="s">
        <v>14864</v>
      </c>
      <c r="E13404" s="118" t="s">
        <v>14869</v>
      </c>
      <c r="F13404" s="124" t="s">
        <v>14870</v>
      </c>
      <c r="G13404" s="118" t="s">
        <v>2</v>
      </c>
      <c r="H13404" s="137">
        <v>43427</v>
      </c>
      <c r="I13404" s="119">
        <v>5022.32</v>
      </c>
      <c r="J13404" s="129"/>
      <c r="K13404" s="129"/>
      <c r="L13404" s="129">
        <v>0</v>
      </c>
      <c r="M13404" s="134" t="s">
        <v>35220</v>
      </c>
    </row>
    <row r="13405" spans="1:13" hidden="1" x14ac:dyDescent="0.25">
      <c r="A13405" s="128"/>
      <c r="B13405" s="2"/>
      <c r="C13405" s="139" t="s">
        <v>14871</v>
      </c>
      <c r="D13405" s="124" t="s">
        <v>14872</v>
      </c>
      <c r="E13405" s="118" t="s">
        <v>48</v>
      </c>
      <c r="F13405" s="124" t="s">
        <v>35249</v>
      </c>
      <c r="G13405" s="118" t="s">
        <v>2</v>
      </c>
      <c r="H13405" s="137">
        <v>42480</v>
      </c>
      <c r="I13405" s="119">
        <v>1892.95</v>
      </c>
      <c r="J13405" s="129"/>
      <c r="K13405" s="129"/>
      <c r="L13405" s="129">
        <v>0</v>
      </c>
      <c r="M13405" s="134" t="s">
        <v>35201</v>
      </c>
    </row>
    <row r="13406" spans="1:13" hidden="1" x14ac:dyDescent="0.25">
      <c r="A13406" s="128"/>
      <c r="B13406" s="2"/>
      <c r="C13406" s="139" t="s">
        <v>14873</v>
      </c>
      <c r="D13406" s="124" t="s">
        <v>14874</v>
      </c>
      <c r="E13406" s="118" t="s">
        <v>48</v>
      </c>
      <c r="F13406" s="124" t="s">
        <v>35249</v>
      </c>
      <c r="G13406" s="118" t="s">
        <v>2</v>
      </c>
      <c r="H13406" s="137">
        <v>42480</v>
      </c>
      <c r="I13406" s="119">
        <v>1451.26</v>
      </c>
      <c r="J13406" s="129"/>
      <c r="K13406" s="129"/>
      <c r="L13406" s="129">
        <v>0</v>
      </c>
      <c r="M13406" s="134" t="s">
        <v>26069</v>
      </c>
    </row>
    <row r="13407" spans="1:13" hidden="1" x14ac:dyDescent="0.25">
      <c r="A13407" s="128"/>
      <c r="B13407" s="2"/>
      <c r="C13407" s="139" t="s">
        <v>14875</v>
      </c>
      <c r="D13407" s="124" t="s">
        <v>14876</v>
      </c>
      <c r="E13407" s="118" t="s">
        <v>48</v>
      </c>
      <c r="F13407" s="124" t="s">
        <v>35249</v>
      </c>
      <c r="G13407" s="118" t="s">
        <v>2</v>
      </c>
      <c r="H13407" s="137">
        <v>42426</v>
      </c>
      <c r="I13407" s="119">
        <v>1797.75</v>
      </c>
      <c r="J13407" s="129"/>
      <c r="K13407" s="129"/>
      <c r="L13407" s="129">
        <v>0</v>
      </c>
      <c r="M13407" s="134" t="s">
        <v>26069</v>
      </c>
    </row>
    <row r="13408" spans="1:13" hidden="1" x14ac:dyDescent="0.25">
      <c r="A13408" s="128"/>
      <c r="B13408" s="2"/>
      <c r="C13408" s="139" t="s">
        <v>35221</v>
      </c>
      <c r="D13408" s="124" t="s">
        <v>35222</v>
      </c>
      <c r="E13408" s="118" t="s">
        <v>48</v>
      </c>
      <c r="F13408" s="124" t="s">
        <v>35249</v>
      </c>
      <c r="G13408" s="118" t="s">
        <v>2</v>
      </c>
      <c r="H13408" s="137"/>
      <c r="I13408" s="119"/>
      <c r="J13408" s="129"/>
      <c r="K13408" s="129"/>
      <c r="L13408" s="129">
        <v>0</v>
      </c>
      <c r="M13408" s="134" t="s">
        <v>26070</v>
      </c>
    </row>
    <row r="13409" spans="1:13" hidden="1" x14ac:dyDescent="0.25">
      <c r="A13409" s="128"/>
      <c r="B13409" s="2"/>
      <c r="C13409" s="139" t="s">
        <v>35228</v>
      </c>
      <c r="D13409" s="124" t="s">
        <v>35229</v>
      </c>
      <c r="E13409" s="118" t="s">
        <v>48</v>
      </c>
      <c r="F13409" s="124" t="s">
        <v>35249</v>
      </c>
      <c r="G13409" s="118" t="s">
        <v>2</v>
      </c>
      <c r="H13409" s="137">
        <v>45530</v>
      </c>
      <c r="I13409" s="119">
        <v>2882.77</v>
      </c>
      <c r="J13409" s="129"/>
      <c r="K13409" s="129"/>
      <c r="L13409" s="129">
        <v>0</v>
      </c>
      <c r="M13409" s="134" t="s">
        <v>26071</v>
      </c>
    </row>
    <row r="13410" spans="1:13" hidden="1" x14ac:dyDescent="0.25">
      <c r="A13410" s="128"/>
      <c r="B13410" s="2"/>
      <c r="C13410" s="139" t="s">
        <v>35119</v>
      </c>
      <c r="D13410" s="124" t="s">
        <v>35120</v>
      </c>
      <c r="E13410" s="118" t="s">
        <v>48</v>
      </c>
      <c r="F13410" s="124" t="s">
        <v>35249</v>
      </c>
      <c r="G13410" s="118" t="s">
        <v>2</v>
      </c>
      <c r="H13410" s="137">
        <v>45982</v>
      </c>
      <c r="I13410" s="119">
        <v>2821</v>
      </c>
      <c r="J13410" s="129"/>
      <c r="K13410" s="129"/>
      <c r="L13410" s="129">
        <v>0</v>
      </c>
      <c r="M13410" s="134" t="s">
        <v>26072</v>
      </c>
    </row>
    <row r="13411" spans="1:13" hidden="1" x14ac:dyDescent="0.25">
      <c r="A13411" s="128"/>
      <c r="B13411" s="2"/>
      <c r="C13411" s="139" t="s">
        <v>14877</v>
      </c>
      <c r="D13411" s="124" t="s">
        <v>14878</v>
      </c>
      <c r="E13411" s="118" t="s">
        <v>14879</v>
      </c>
      <c r="F13411" s="124" t="s">
        <v>14880</v>
      </c>
      <c r="G13411" s="118" t="s">
        <v>2</v>
      </c>
      <c r="H13411" s="137">
        <v>43642</v>
      </c>
      <c r="I13411" s="119">
        <v>944.3</v>
      </c>
      <c r="J13411" s="129"/>
      <c r="K13411" s="129"/>
      <c r="L13411" s="129">
        <v>0</v>
      </c>
      <c r="M13411" s="134" t="s">
        <v>26073</v>
      </c>
    </row>
    <row r="13412" spans="1:13" hidden="1" x14ac:dyDescent="0.25">
      <c r="A13412" s="128"/>
      <c r="B13412" s="2"/>
      <c r="C13412" s="139" t="s">
        <v>14877</v>
      </c>
      <c r="D13412" s="124" t="s">
        <v>14878</v>
      </c>
      <c r="E13412" s="118" t="s">
        <v>14881</v>
      </c>
      <c r="F13412" s="124" t="s">
        <v>14882</v>
      </c>
      <c r="G13412" s="118" t="s">
        <v>2</v>
      </c>
      <c r="H13412" s="137">
        <v>43642</v>
      </c>
      <c r="I13412" s="119">
        <v>944.3</v>
      </c>
      <c r="J13412" s="129"/>
      <c r="K13412" s="129"/>
      <c r="L13412" s="129">
        <v>0</v>
      </c>
      <c r="M13412" s="134" t="s">
        <v>26074</v>
      </c>
    </row>
    <row r="13413" spans="1:13" hidden="1" x14ac:dyDescent="0.25">
      <c r="A13413" s="128"/>
      <c r="B13413" s="2"/>
      <c r="C13413" s="139" t="s">
        <v>14883</v>
      </c>
      <c r="D13413" s="124" t="s">
        <v>14884</v>
      </c>
      <c r="E13413" s="118" t="s">
        <v>14885</v>
      </c>
      <c r="F13413" s="124" t="s">
        <v>14886</v>
      </c>
      <c r="G13413" s="118" t="s">
        <v>2</v>
      </c>
      <c r="H13413" s="137">
        <v>42982</v>
      </c>
      <c r="I13413" s="119">
        <v>1458</v>
      </c>
      <c r="J13413" s="129"/>
      <c r="K13413" s="129"/>
      <c r="L13413" s="129">
        <v>0</v>
      </c>
      <c r="M13413" s="134" t="s">
        <v>26075</v>
      </c>
    </row>
    <row r="13414" spans="1:13" hidden="1" x14ac:dyDescent="0.25">
      <c r="A13414" s="128"/>
      <c r="B13414" s="2"/>
      <c r="C13414" s="139" t="s">
        <v>14883</v>
      </c>
      <c r="D13414" s="124" t="s">
        <v>14884</v>
      </c>
      <c r="E13414" s="118" t="s">
        <v>34411</v>
      </c>
      <c r="F13414" s="124" t="s">
        <v>34412</v>
      </c>
      <c r="G13414" s="118" t="s">
        <v>2</v>
      </c>
      <c r="H13414" s="137">
        <v>45261</v>
      </c>
      <c r="I13414" s="119">
        <v>1525</v>
      </c>
      <c r="J13414" s="129"/>
      <c r="K13414" s="129"/>
      <c r="L13414" s="129">
        <v>0</v>
      </c>
      <c r="M13414" s="134" t="s">
        <v>26076</v>
      </c>
    </row>
    <row r="13415" spans="1:13" hidden="1" x14ac:dyDescent="0.25">
      <c r="A13415" s="128"/>
      <c r="B13415" s="2"/>
      <c r="C13415" s="139" t="s">
        <v>14883</v>
      </c>
      <c r="D13415" s="124" t="s">
        <v>14884</v>
      </c>
      <c r="E13415" s="118" t="s">
        <v>19201</v>
      </c>
      <c r="F13415" s="124" t="s">
        <v>19200</v>
      </c>
      <c r="G13415" s="118" t="s">
        <v>2</v>
      </c>
      <c r="H13415" s="137">
        <v>45198</v>
      </c>
      <c r="I13415" s="119">
        <v>1525</v>
      </c>
      <c r="J13415" s="129"/>
      <c r="K13415" s="129"/>
      <c r="L13415" s="129">
        <v>0</v>
      </c>
      <c r="M13415" s="134" t="s">
        <v>25887</v>
      </c>
    </row>
    <row r="13416" spans="1:13" hidden="1" x14ac:dyDescent="0.25">
      <c r="A13416" s="128"/>
      <c r="B13416" s="2"/>
      <c r="C13416" s="139" t="s">
        <v>14883</v>
      </c>
      <c r="D13416" s="124" t="s">
        <v>14884</v>
      </c>
      <c r="E13416" s="118" t="s">
        <v>14887</v>
      </c>
      <c r="F13416" s="124" t="s">
        <v>14888</v>
      </c>
      <c r="G13416" s="118" t="s">
        <v>2</v>
      </c>
      <c r="H13416" s="137">
        <v>43140</v>
      </c>
      <c r="I13416" s="119">
        <v>1433</v>
      </c>
      <c r="J13416" s="129"/>
      <c r="K13416" s="129"/>
      <c r="L13416" s="129">
        <v>0</v>
      </c>
      <c r="M13416" s="134" t="s">
        <v>32392</v>
      </c>
    </row>
    <row r="13417" spans="1:13" hidden="1" x14ac:dyDescent="0.25">
      <c r="A13417" s="128"/>
      <c r="B13417" s="2"/>
      <c r="C13417" s="139" t="s">
        <v>14883</v>
      </c>
      <c r="D13417" s="124" t="s">
        <v>14884</v>
      </c>
      <c r="E13417" s="118" t="s">
        <v>14889</v>
      </c>
      <c r="F13417" s="124" t="s">
        <v>14890</v>
      </c>
      <c r="G13417" s="118" t="s">
        <v>2</v>
      </c>
      <c r="H13417" s="137">
        <v>44410</v>
      </c>
      <c r="I13417" s="119">
        <v>1454</v>
      </c>
      <c r="J13417" s="129"/>
      <c r="K13417" s="129"/>
      <c r="L13417" s="129">
        <v>0</v>
      </c>
      <c r="M13417" s="134" t="s">
        <v>33602</v>
      </c>
    </row>
    <row r="13418" spans="1:13" hidden="1" x14ac:dyDescent="0.25">
      <c r="A13418" s="128"/>
      <c r="B13418" s="2"/>
      <c r="C13418" s="139" t="s">
        <v>14883</v>
      </c>
      <c r="D13418" s="124" t="s">
        <v>14884</v>
      </c>
      <c r="E13418" s="118" t="s">
        <v>14891</v>
      </c>
      <c r="F13418" s="124" t="s">
        <v>14892</v>
      </c>
      <c r="G13418" s="118" t="s">
        <v>2</v>
      </c>
      <c r="H13418" s="137">
        <v>43089</v>
      </c>
      <c r="I13418" s="119">
        <v>1433</v>
      </c>
      <c r="J13418" s="129"/>
      <c r="K13418" s="129"/>
      <c r="L13418" s="129">
        <v>0</v>
      </c>
      <c r="M13418" s="134" t="s">
        <v>33238</v>
      </c>
    </row>
    <row r="13419" spans="1:13" hidden="1" x14ac:dyDescent="0.25">
      <c r="A13419" s="128"/>
      <c r="B13419" s="2"/>
      <c r="C13419" s="139" t="s">
        <v>33542</v>
      </c>
      <c r="D13419" s="124" t="s">
        <v>33543</v>
      </c>
      <c r="E13419" s="118" t="s">
        <v>48</v>
      </c>
      <c r="F13419" s="124" t="s">
        <v>35249</v>
      </c>
      <c r="G13419" s="118" t="s">
        <v>2</v>
      </c>
      <c r="H13419" s="137"/>
      <c r="I13419" s="119"/>
      <c r="J13419" s="129"/>
      <c r="K13419" s="129"/>
      <c r="L13419" s="129">
        <v>0</v>
      </c>
      <c r="M13419" s="134" t="s">
        <v>33541</v>
      </c>
    </row>
    <row r="13420" spans="1:13" hidden="1" x14ac:dyDescent="0.25">
      <c r="A13420" s="128"/>
      <c r="B13420" s="2"/>
      <c r="C13420" s="139" t="s">
        <v>14893</v>
      </c>
      <c r="D13420" s="124" t="s">
        <v>14894</v>
      </c>
      <c r="E13420" s="118" t="s">
        <v>14895</v>
      </c>
      <c r="F13420" s="124" t="s">
        <v>14896</v>
      </c>
      <c r="G13420" s="118" t="s">
        <v>2</v>
      </c>
      <c r="H13420" s="137">
        <v>43031</v>
      </c>
      <c r="I13420" s="119">
        <v>5807.59</v>
      </c>
      <c r="J13420" s="129"/>
      <c r="K13420" s="129"/>
      <c r="L13420" s="129">
        <v>0</v>
      </c>
      <c r="M13420" s="134" t="s">
        <v>32845</v>
      </c>
    </row>
    <row r="13421" spans="1:13" hidden="1" x14ac:dyDescent="0.25">
      <c r="A13421" s="128"/>
      <c r="B13421" s="2"/>
      <c r="C13421" s="139" t="s">
        <v>33226</v>
      </c>
      <c r="D13421" s="124" t="s">
        <v>33227</v>
      </c>
      <c r="E13421" s="118" t="s">
        <v>48</v>
      </c>
      <c r="F13421" s="124" t="s">
        <v>35249</v>
      </c>
      <c r="G13421" s="118" t="s">
        <v>34659</v>
      </c>
      <c r="H13421" s="137"/>
      <c r="I13421" s="119"/>
      <c r="J13421" s="129"/>
      <c r="K13421" s="129"/>
      <c r="L13421" s="129">
        <v>0</v>
      </c>
      <c r="M13421" s="134" t="s">
        <v>35214</v>
      </c>
    </row>
    <row r="13422" spans="1:13" hidden="1" x14ac:dyDescent="0.25">
      <c r="A13422" s="128"/>
      <c r="B13422" s="2"/>
      <c r="C13422" s="139" t="s">
        <v>14897</v>
      </c>
      <c r="D13422" s="124" t="s">
        <v>14898</v>
      </c>
      <c r="E13422" s="118" t="s">
        <v>48</v>
      </c>
      <c r="F13422" s="124" t="s">
        <v>35249</v>
      </c>
      <c r="G13422" s="118" t="s">
        <v>2</v>
      </c>
      <c r="H13422" s="137">
        <v>42971</v>
      </c>
      <c r="I13422" s="119">
        <v>1500.85</v>
      </c>
      <c r="J13422" s="129"/>
      <c r="K13422" s="129"/>
      <c r="L13422" s="129">
        <v>0</v>
      </c>
      <c r="M13422" s="134" t="s">
        <v>34784</v>
      </c>
    </row>
    <row r="13423" spans="1:13" hidden="1" x14ac:dyDescent="0.25">
      <c r="A13423" s="128"/>
      <c r="B13423" s="2"/>
      <c r="C13423" s="139" t="s">
        <v>14899</v>
      </c>
      <c r="D13423" s="124" t="s">
        <v>14900</v>
      </c>
      <c r="E13423" s="118" t="s">
        <v>48</v>
      </c>
      <c r="F13423" s="124" t="s">
        <v>35249</v>
      </c>
      <c r="G13423" s="118" t="s">
        <v>2</v>
      </c>
      <c r="H13423" s="137">
        <v>42971</v>
      </c>
      <c r="I13423" s="119">
        <v>1500.85</v>
      </c>
      <c r="J13423" s="129"/>
      <c r="K13423" s="129"/>
      <c r="L13423" s="129">
        <v>0</v>
      </c>
      <c r="M13423" s="134" t="s">
        <v>34784</v>
      </c>
    </row>
    <row r="13424" spans="1:13" hidden="1" x14ac:dyDescent="0.25">
      <c r="A13424" s="128"/>
      <c r="B13424" s="2"/>
      <c r="C13424" s="139" t="s">
        <v>14901</v>
      </c>
      <c r="D13424" s="124" t="s">
        <v>14902</v>
      </c>
      <c r="E13424" s="118" t="s">
        <v>48</v>
      </c>
      <c r="F13424" s="124" t="s">
        <v>35249</v>
      </c>
      <c r="G13424" s="118" t="s">
        <v>2</v>
      </c>
      <c r="H13424" s="137">
        <v>42971</v>
      </c>
      <c r="I13424" s="119">
        <v>1299.3499999999999</v>
      </c>
      <c r="J13424" s="129"/>
      <c r="K13424" s="129"/>
      <c r="L13424" s="129">
        <v>0</v>
      </c>
      <c r="M13424" s="134" t="s">
        <v>26077</v>
      </c>
    </row>
    <row r="13425" spans="1:13" hidden="1" x14ac:dyDescent="0.25">
      <c r="A13425" s="128"/>
      <c r="B13425" s="2"/>
      <c r="C13425" s="139" t="s">
        <v>14903</v>
      </c>
      <c r="D13425" s="124" t="s">
        <v>14904</v>
      </c>
      <c r="E13425" s="118" t="s">
        <v>48</v>
      </c>
      <c r="F13425" s="124" t="s">
        <v>35249</v>
      </c>
      <c r="G13425" s="118" t="s">
        <v>2</v>
      </c>
      <c r="H13425" s="137">
        <v>43137</v>
      </c>
      <c r="I13425" s="119">
        <v>382.34</v>
      </c>
      <c r="J13425" s="129"/>
      <c r="K13425" s="129"/>
      <c r="L13425" s="129">
        <v>0</v>
      </c>
      <c r="M13425" s="134" t="s">
        <v>26077</v>
      </c>
    </row>
    <row r="13426" spans="1:13" hidden="1" x14ac:dyDescent="0.25">
      <c r="A13426" s="128"/>
      <c r="B13426" s="2"/>
      <c r="C13426" s="139" t="s">
        <v>14905</v>
      </c>
      <c r="D13426" s="124" t="s">
        <v>14906</v>
      </c>
      <c r="E13426" s="118" t="s">
        <v>48</v>
      </c>
      <c r="F13426" s="124" t="s">
        <v>35249</v>
      </c>
      <c r="G13426" s="118" t="s">
        <v>2</v>
      </c>
      <c r="H13426" s="137">
        <v>42783</v>
      </c>
      <c r="I13426" s="119">
        <v>2058.42</v>
      </c>
      <c r="J13426" s="129"/>
      <c r="K13426" s="129"/>
      <c r="L13426" s="129">
        <v>0</v>
      </c>
      <c r="M13426" s="134" t="s">
        <v>26078</v>
      </c>
    </row>
    <row r="13427" spans="1:13" hidden="1" x14ac:dyDescent="0.25">
      <c r="A13427" s="128"/>
      <c r="B13427" s="2"/>
      <c r="C13427" s="139" t="s">
        <v>14907</v>
      </c>
      <c r="D13427" s="124" t="s">
        <v>14908</v>
      </c>
      <c r="E13427" s="118" t="s">
        <v>48</v>
      </c>
      <c r="F13427" s="124" t="s">
        <v>35249</v>
      </c>
      <c r="G13427" s="118" t="s">
        <v>2</v>
      </c>
      <c r="H13427" s="137">
        <v>42200</v>
      </c>
      <c r="I13427" s="119">
        <v>1985.93</v>
      </c>
      <c r="J13427" s="129"/>
      <c r="K13427" s="129"/>
      <c r="L13427" s="129">
        <v>0</v>
      </c>
      <c r="M13427" s="134" t="s">
        <v>26079</v>
      </c>
    </row>
    <row r="13428" spans="1:13" hidden="1" x14ac:dyDescent="0.25">
      <c r="A13428" s="128"/>
      <c r="B13428" s="2"/>
      <c r="C13428" s="139" t="s">
        <v>14909</v>
      </c>
      <c r="D13428" s="124" t="s">
        <v>14910</v>
      </c>
      <c r="E13428" s="118" t="s">
        <v>48</v>
      </c>
      <c r="F13428" s="124" t="s">
        <v>35249</v>
      </c>
      <c r="G13428" s="118" t="s">
        <v>2</v>
      </c>
      <c r="H13428" s="137">
        <v>42852</v>
      </c>
      <c r="I13428" s="119">
        <v>2398.4299999999998</v>
      </c>
      <c r="J13428" s="129"/>
      <c r="K13428" s="129"/>
      <c r="L13428" s="129">
        <v>0</v>
      </c>
      <c r="M13428" s="134" t="s">
        <v>26080</v>
      </c>
    </row>
    <row r="13429" spans="1:13" hidden="1" x14ac:dyDescent="0.25">
      <c r="A13429" s="128"/>
      <c r="B13429" s="2"/>
      <c r="C13429" s="139" t="s">
        <v>14911</v>
      </c>
      <c r="D13429" s="124" t="s">
        <v>14912</v>
      </c>
      <c r="E13429" s="118" t="s">
        <v>48</v>
      </c>
      <c r="F13429" s="124" t="s">
        <v>35249</v>
      </c>
      <c r="G13429" s="118" t="s">
        <v>2</v>
      </c>
      <c r="H13429" s="137">
        <v>41877</v>
      </c>
      <c r="I13429" s="119">
        <v>1944</v>
      </c>
      <c r="J13429" s="129"/>
      <c r="K13429" s="129"/>
      <c r="L13429" s="129">
        <v>0</v>
      </c>
      <c r="M13429" s="134" t="s">
        <v>26081</v>
      </c>
    </row>
    <row r="13430" spans="1:13" hidden="1" x14ac:dyDescent="0.25">
      <c r="A13430" s="128"/>
      <c r="B13430" s="2"/>
      <c r="C13430" s="139" t="s">
        <v>19209</v>
      </c>
      <c r="D13430" s="124" t="s">
        <v>19208</v>
      </c>
      <c r="E13430" s="118" t="s">
        <v>48</v>
      </c>
      <c r="F13430" s="124" t="s">
        <v>35249</v>
      </c>
      <c r="G13430" s="118" t="s">
        <v>34659</v>
      </c>
      <c r="H13430" s="137">
        <v>41374</v>
      </c>
      <c r="I13430" s="119">
        <v>911.48</v>
      </c>
      <c r="J13430" s="129"/>
      <c r="K13430" s="129"/>
      <c r="L13430" s="129">
        <v>0</v>
      </c>
      <c r="M13430" s="134" t="s">
        <v>34443</v>
      </c>
    </row>
    <row r="13431" spans="1:13" hidden="1" x14ac:dyDescent="0.25">
      <c r="A13431" s="128"/>
      <c r="B13431" s="2"/>
      <c r="C13431" s="139" t="s">
        <v>14913</v>
      </c>
      <c r="D13431" s="124" t="s">
        <v>14914</v>
      </c>
      <c r="E13431" s="118" t="s">
        <v>48</v>
      </c>
      <c r="F13431" s="124" t="s">
        <v>35249</v>
      </c>
      <c r="G13431" s="118" t="s">
        <v>2</v>
      </c>
      <c r="H13431" s="137">
        <v>42066</v>
      </c>
      <c r="I13431" s="119">
        <v>893.75</v>
      </c>
      <c r="J13431" s="129"/>
      <c r="K13431" s="129"/>
      <c r="L13431" s="129">
        <v>0</v>
      </c>
      <c r="M13431" s="134" t="s">
        <v>26082</v>
      </c>
    </row>
    <row r="13432" spans="1:13" hidden="1" x14ac:dyDescent="0.25">
      <c r="A13432" s="128"/>
      <c r="B13432" s="2"/>
      <c r="C13432" s="139" t="s">
        <v>19211</v>
      </c>
      <c r="D13432" s="124" t="s">
        <v>19210</v>
      </c>
      <c r="E13432" s="118" t="s">
        <v>48</v>
      </c>
      <c r="F13432" s="124" t="s">
        <v>35249</v>
      </c>
      <c r="G13432" s="118" t="s">
        <v>34659</v>
      </c>
      <c r="H13432" s="137">
        <v>41185</v>
      </c>
      <c r="I13432" s="119">
        <v>360.77</v>
      </c>
      <c r="J13432" s="129"/>
      <c r="K13432" s="129"/>
      <c r="L13432" s="129">
        <v>0</v>
      </c>
      <c r="M13432" s="134" t="s">
        <v>32935</v>
      </c>
    </row>
    <row r="13433" spans="1:13" hidden="1" x14ac:dyDescent="0.25">
      <c r="A13433" s="128"/>
      <c r="B13433" s="2"/>
      <c r="C13433" s="139" t="s">
        <v>19213</v>
      </c>
      <c r="D13433" s="124" t="s">
        <v>19212</v>
      </c>
      <c r="E13433" s="118" t="s">
        <v>48</v>
      </c>
      <c r="F13433" s="124" t="s">
        <v>35249</v>
      </c>
      <c r="G13433" s="118" t="s">
        <v>34659</v>
      </c>
      <c r="H13433" s="137">
        <v>40492</v>
      </c>
      <c r="I13433" s="119">
        <v>306.20999999999998</v>
      </c>
      <c r="J13433" s="129"/>
      <c r="K13433" s="129"/>
      <c r="L13433" s="129">
        <v>0</v>
      </c>
      <c r="M13433" s="134" t="s">
        <v>35500</v>
      </c>
    </row>
    <row r="13434" spans="1:13" hidden="1" x14ac:dyDescent="0.25">
      <c r="A13434" s="128"/>
      <c r="B13434" s="2"/>
      <c r="C13434" s="139" t="s">
        <v>14915</v>
      </c>
      <c r="D13434" s="124" t="s">
        <v>14916</v>
      </c>
      <c r="E13434" s="118" t="s">
        <v>48</v>
      </c>
      <c r="F13434" s="124" t="s">
        <v>35249</v>
      </c>
      <c r="G13434" s="118" t="s">
        <v>2</v>
      </c>
      <c r="H13434" s="137">
        <v>43342</v>
      </c>
      <c r="I13434" s="119">
        <v>3591.36</v>
      </c>
      <c r="J13434" s="129"/>
      <c r="K13434" s="129"/>
      <c r="L13434" s="129">
        <v>0</v>
      </c>
      <c r="M13434" s="134" t="s">
        <v>35146</v>
      </c>
    </row>
    <row r="13435" spans="1:13" hidden="1" x14ac:dyDescent="0.25">
      <c r="A13435" s="128"/>
      <c r="B13435" s="2"/>
      <c r="C13435" s="139" t="s">
        <v>14917</v>
      </c>
      <c r="D13435" s="124" t="s">
        <v>14918</v>
      </c>
      <c r="E13435" s="118" t="s">
        <v>48</v>
      </c>
      <c r="F13435" s="124" t="s">
        <v>35249</v>
      </c>
      <c r="G13435" s="118" t="s">
        <v>2</v>
      </c>
      <c r="H13435" s="137">
        <v>42200</v>
      </c>
      <c r="I13435" s="119">
        <v>2038.64</v>
      </c>
      <c r="J13435" s="129"/>
      <c r="K13435" s="129"/>
      <c r="L13435" s="129">
        <v>0</v>
      </c>
      <c r="M13435" s="134" t="s">
        <v>33068</v>
      </c>
    </row>
    <row r="13436" spans="1:13" hidden="1" x14ac:dyDescent="0.25">
      <c r="A13436" s="128"/>
      <c r="B13436" s="2"/>
      <c r="C13436" s="139" t="s">
        <v>32562</v>
      </c>
      <c r="D13436" s="124" t="s">
        <v>14918</v>
      </c>
      <c r="E13436" s="118" t="s">
        <v>48</v>
      </c>
      <c r="F13436" s="124" t="s">
        <v>35249</v>
      </c>
      <c r="G13436" s="118" t="s">
        <v>2</v>
      </c>
      <c r="H13436" s="137"/>
      <c r="I13436" s="119"/>
      <c r="J13436" s="129"/>
      <c r="K13436" s="129"/>
      <c r="L13436" s="129">
        <v>0</v>
      </c>
      <c r="M13436" s="134" t="s">
        <v>26083</v>
      </c>
    </row>
    <row r="13437" spans="1:13" hidden="1" x14ac:dyDescent="0.25">
      <c r="A13437" s="128"/>
      <c r="B13437" s="2"/>
      <c r="C13437" s="139" t="s">
        <v>14919</v>
      </c>
      <c r="D13437" s="124" t="s">
        <v>14920</v>
      </c>
      <c r="E13437" s="118" t="s">
        <v>48</v>
      </c>
      <c r="F13437" s="124" t="s">
        <v>35249</v>
      </c>
      <c r="G13437" s="118" t="s">
        <v>2</v>
      </c>
      <c r="H13437" s="137">
        <v>42892</v>
      </c>
      <c r="I13437" s="119">
        <v>2220.59</v>
      </c>
      <c r="J13437" s="129"/>
      <c r="K13437" s="129"/>
      <c r="L13437" s="129">
        <v>0</v>
      </c>
      <c r="M13437" s="134" t="s">
        <v>26084</v>
      </c>
    </row>
    <row r="13438" spans="1:13" hidden="1" x14ac:dyDescent="0.25">
      <c r="A13438" s="128"/>
      <c r="B13438" s="2"/>
      <c r="C13438" s="139" t="s">
        <v>14921</v>
      </c>
      <c r="D13438" s="124" t="s">
        <v>14922</v>
      </c>
      <c r="E13438" s="118" t="s">
        <v>48</v>
      </c>
      <c r="F13438" s="124" t="s">
        <v>35249</v>
      </c>
      <c r="G13438" s="118" t="s">
        <v>2</v>
      </c>
      <c r="H13438" s="137">
        <v>42892</v>
      </c>
      <c r="I13438" s="119">
        <v>1016.74</v>
      </c>
      <c r="J13438" s="129"/>
      <c r="K13438" s="129"/>
      <c r="L13438" s="129">
        <v>0</v>
      </c>
      <c r="M13438" s="134" t="s">
        <v>26085</v>
      </c>
    </row>
    <row r="13439" spans="1:13" hidden="1" x14ac:dyDescent="0.25">
      <c r="A13439" s="128"/>
      <c r="B13439" s="2"/>
      <c r="C13439" s="139" t="s">
        <v>35439</v>
      </c>
      <c r="D13439" s="124" t="s">
        <v>35440</v>
      </c>
      <c r="E13439" s="118" t="s">
        <v>48</v>
      </c>
      <c r="F13439" s="124" t="s">
        <v>35249</v>
      </c>
      <c r="G13439" s="118" t="s">
        <v>2</v>
      </c>
      <c r="H13439" s="137"/>
      <c r="I13439" s="119"/>
      <c r="J13439" s="129"/>
      <c r="K13439" s="129"/>
      <c r="L13439" s="129">
        <v>0</v>
      </c>
      <c r="M13439" s="134" t="s">
        <v>26086</v>
      </c>
    </row>
    <row r="13440" spans="1:13" hidden="1" x14ac:dyDescent="0.25">
      <c r="A13440" s="128"/>
      <c r="B13440" s="2"/>
      <c r="C13440" s="139" t="s">
        <v>35150</v>
      </c>
      <c r="D13440" s="124" t="s">
        <v>35151</v>
      </c>
      <c r="E13440" s="118" t="s">
        <v>48</v>
      </c>
      <c r="F13440" s="124" t="s">
        <v>35249</v>
      </c>
      <c r="G13440" s="118" t="s">
        <v>2</v>
      </c>
      <c r="H13440" s="137"/>
      <c r="I13440" s="119"/>
      <c r="J13440" s="129"/>
      <c r="K13440" s="129"/>
      <c r="L13440" s="129">
        <v>0</v>
      </c>
      <c r="M13440" s="134" t="s">
        <v>26086</v>
      </c>
    </row>
    <row r="13441" spans="1:13" hidden="1" x14ac:dyDescent="0.25">
      <c r="A13441" s="128"/>
      <c r="B13441" s="2"/>
      <c r="C13441" s="139" t="s">
        <v>14923</v>
      </c>
      <c r="D13441" s="124" t="s">
        <v>14924</v>
      </c>
      <c r="E13441" s="118" t="s">
        <v>48</v>
      </c>
      <c r="F13441" s="124" t="s">
        <v>35249</v>
      </c>
      <c r="G13441" s="118" t="s">
        <v>2</v>
      </c>
      <c r="H13441" s="137">
        <v>44818</v>
      </c>
      <c r="I13441" s="119">
        <v>1379</v>
      </c>
      <c r="J13441" s="129"/>
      <c r="K13441" s="129"/>
      <c r="L13441" s="129">
        <v>0</v>
      </c>
      <c r="M13441" s="134" t="s">
        <v>26086</v>
      </c>
    </row>
    <row r="13442" spans="1:13" hidden="1" x14ac:dyDescent="0.25">
      <c r="A13442" s="128"/>
      <c r="B13442" s="2"/>
      <c r="C13442" s="139" t="s">
        <v>14925</v>
      </c>
      <c r="D13442" s="124" t="s">
        <v>14926</v>
      </c>
      <c r="E13442" s="118" t="s">
        <v>48</v>
      </c>
      <c r="F13442" s="124" t="s">
        <v>35249</v>
      </c>
      <c r="G13442" s="118" t="s">
        <v>2</v>
      </c>
      <c r="H13442" s="137">
        <v>45870</v>
      </c>
      <c r="I13442" s="119">
        <v>1189.3</v>
      </c>
      <c r="J13442" s="129"/>
      <c r="K13442" s="129"/>
      <c r="L13442" s="129">
        <v>0</v>
      </c>
      <c r="M13442" s="134" t="s">
        <v>26086</v>
      </c>
    </row>
    <row r="13443" spans="1:13" hidden="1" x14ac:dyDescent="0.25">
      <c r="A13443" s="128"/>
      <c r="B13443" s="2"/>
      <c r="C13443" s="139" t="s">
        <v>14927</v>
      </c>
      <c r="D13443" s="124" t="s">
        <v>14928</v>
      </c>
      <c r="E13443" s="118" t="s">
        <v>48</v>
      </c>
      <c r="F13443" s="124" t="s">
        <v>35249</v>
      </c>
      <c r="G13443" s="118" t="s">
        <v>2</v>
      </c>
      <c r="H13443" s="137">
        <v>43972</v>
      </c>
      <c r="I13443" s="119">
        <v>3749.25</v>
      </c>
      <c r="J13443" s="129"/>
      <c r="K13443" s="129"/>
      <c r="L13443" s="129">
        <v>0</v>
      </c>
      <c r="M13443" s="134" t="s">
        <v>26086</v>
      </c>
    </row>
    <row r="13444" spans="1:13" hidden="1" x14ac:dyDescent="0.25">
      <c r="A13444" s="128"/>
      <c r="B13444" s="2"/>
      <c r="C13444" s="139" t="s">
        <v>14929</v>
      </c>
      <c r="D13444" s="124" t="s">
        <v>14930</v>
      </c>
      <c r="E13444" s="118" t="s">
        <v>48</v>
      </c>
      <c r="F13444" s="124" t="s">
        <v>35249</v>
      </c>
      <c r="G13444" s="118" t="s">
        <v>2</v>
      </c>
      <c r="H13444" s="137">
        <v>43920</v>
      </c>
      <c r="I13444" s="119">
        <v>1763.3</v>
      </c>
      <c r="J13444" s="129"/>
      <c r="K13444" s="129"/>
      <c r="L13444" s="129">
        <v>0</v>
      </c>
      <c r="M13444" s="134" t="s">
        <v>26086</v>
      </c>
    </row>
    <row r="13445" spans="1:13" hidden="1" x14ac:dyDescent="0.25">
      <c r="A13445" s="128"/>
      <c r="B13445" s="2"/>
      <c r="C13445" s="139" t="s">
        <v>33005</v>
      </c>
      <c r="D13445" s="124" t="s">
        <v>33006</v>
      </c>
      <c r="E13445" s="118" t="s">
        <v>48</v>
      </c>
      <c r="F13445" s="124" t="s">
        <v>35249</v>
      </c>
      <c r="G13445" s="118" t="s">
        <v>2</v>
      </c>
      <c r="H13445" s="137"/>
      <c r="I13445" s="119"/>
      <c r="J13445" s="129"/>
      <c r="K13445" s="129"/>
      <c r="L13445" s="129">
        <v>0</v>
      </c>
      <c r="M13445" s="134" t="s">
        <v>26086</v>
      </c>
    </row>
    <row r="13446" spans="1:13" hidden="1" x14ac:dyDescent="0.25">
      <c r="A13446" s="128"/>
      <c r="B13446" s="2"/>
      <c r="C13446" s="139" t="s">
        <v>33083</v>
      </c>
      <c r="D13446" s="124" t="s">
        <v>33084</v>
      </c>
      <c r="E13446" s="118" t="s">
        <v>48</v>
      </c>
      <c r="F13446" s="124" t="s">
        <v>35249</v>
      </c>
      <c r="G13446" s="118" t="s">
        <v>2</v>
      </c>
      <c r="H13446" s="137"/>
      <c r="I13446" s="119"/>
      <c r="J13446" s="129"/>
      <c r="K13446" s="129"/>
      <c r="L13446" s="129">
        <v>0</v>
      </c>
      <c r="M13446" s="134" t="s">
        <v>33105</v>
      </c>
    </row>
    <row r="13447" spans="1:13" hidden="1" x14ac:dyDescent="0.25">
      <c r="A13447" s="128"/>
      <c r="B13447" s="2"/>
      <c r="C13447" s="139" t="s">
        <v>33615</v>
      </c>
      <c r="D13447" s="124" t="s">
        <v>33616</v>
      </c>
      <c r="E13447" s="118" t="s">
        <v>48</v>
      </c>
      <c r="F13447" s="124" t="s">
        <v>35249</v>
      </c>
      <c r="G13447" s="118" t="s">
        <v>2</v>
      </c>
      <c r="H13447" s="137"/>
      <c r="I13447" s="119"/>
      <c r="J13447" s="129"/>
      <c r="K13447" s="129"/>
      <c r="L13447" s="129">
        <v>0</v>
      </c>
      <c r="M13447" s="134" t="s">
        <v>26087</v>
      </c>
    </row>
    <row r="13448" spans="1:13" hidden="1" x14ac:dyDescent="0.25">
      <c r="A13448" s="128"/>
      <c r="B13448" s="2"/>
      <c r="C13448" s="139" t="s">
        <v>14931</v>
      </c>
      <c r="D13448" s="124" t="s">
        <v>14932</v>
      </c>
      <c r="E13448" s="118" t="s">
        <v>48</v>
      </c>
      <c r="F13448" s="124" t="s">
        <v>35249</v>
      </c>
      <c r="G13448" s="118" t="s">
        <v>2</v>
      </c>
      <c r="H13448" s="137">
        <v>43917</v>
      </c>
      <c r="I13448" s="119">
        <v>1805.3</v>
      </c>
      <c r="J13448" s="129"/>
      <c r="K13448" s="129"/>
      <c r="L13448" s="129">
        <v>0</v>
      </c>
      <c r="M13448" s="134" t="s">
        <v>26087</v>
      </c>
    </row>
    <row r="13449" spans="1:13" hidden="1" x14ac:dyDescent="0.25">
      <c r="A13449" s="128"/>
      <c r="B13449" s="2"/>
      <c r="C13449" s="139" t="s">
        <v>14933</v>
      </c>
      <c r="D13449" s="124" t="s">
        <v>14934</v>
      </c>
      <c r="E13449" s="118" t="s">
        <v>14935</v>
      </c>
      <c r="F13449" s="124" t="s">
        <v>14936</v>
      </c>
      <c r="G13449" s="118" t="s">
        <v>2</v>
      </c>
      <c r="H13449" s="137">
        <v>44497</v>
      </c>
      <c r="I13449" s="119">
        <v>979.3</v>
      </c>
      <c r="J13449" s="129"/>
      <c r="K13449" s="129"/>
      <c r="L13449" s="129">
        <v>0</v>
      </c>
      <c r="M13449" s="134" t="s">
        <v>26087</v>
      </c>
    </row>
    <row r="13450" spans="1:13" hidden="1" x14ac:dyDescent="0.25">
      <c r="A13450" s="128"/>
      <c r="B13450" s="2"/>
      <c r="C13450" s="139" t="s">
        <v>14933</v>
      </c>
      <c r="D13450" s="124" t="s">
        <v>14934</v>
      </c>
      <c r="E13450" s="118" t="s">
        <v>14937</v>
      </c>
      <c r="F13450" s="124" t="s">
        <v>14938</v>
      </c>
      <c r="G13450" s="118" t="s">
        <v>2</v>
      </c>
      <c r="H13450" s="137">
        <v>44497</v>
      </c>
      <c r="I13450" s="119">
        <v>979.3</v>
      </c>
      <c r="J13450" s="129"/>
      <c r="K13450" s="129"/>
      <c r="L13450" s="129">
        <v>0</v>
      </c>
      <c r="M13450" s="134" t="s">
        <v>26088</v>
      </c>
    </row>
    <row r="13451" spans="1:13" hidden="1" x14ac:dyDescent="0.25">
      <c r="A13451" s="128"/>
      <c r="B13451" s="2"/>
      <c r="C13451" s="139" t="s">
        <v>14933</v>
      </c>
      <c r="D13451" s="124" t="s">
        <v>14934</v>
      </c>
      <c r="E13451" s="118" t="s">
        <v>14939</v>
      </c>
      <c r="F13451" s="124" t="s">
        <v>14940</v>
      </c>
      <c r="G13451" s="118" t="s">
        <v>2</v>
      </c>
      <c r="H13451" s="137">
        <v>44497</v>
      </c>
      <c r="I13451" s="119">
        <v>979.3</v>
      </c>
      <c r="J13451" s="129"/>
      <c r="K13451" s="129"/>
      <c r="L13451" s="129">
        <v>0</v>
      </c>
      <c r="M13451" s="134" t="s">
        <v>32555</v>
      </c>
    </row>
    <row r="13452" spans="1:13" hidden="1" x14ac:dyDescent="0.25">
      <c r="A13452" s="128"/>
      <c r="B13452" s="2"/>
      <c r="C13452" s="139" t="s">
        <v>14933</v>
      </c>
      <c r="D13452" s="124" t="s">
        <v>14934</v>
      </c>
      <c r="E13452" s="118" t="s">
        <v>14941</v>
      </c>
      <c r="F13452" s="124" t="s">
        <v>14942</v>
      </c>
      <c r="G13452" s="118" t="s">
        <v>2</v>
      </c>
      <c r="H13452" s="137">
        <v>44497</v>
      </c>
      <c r="I13452" s="119">
        <v>979.3</v>
      </c>
      <c r="J13452" s="129"/>
      <c r="K13452" s="129"/>
      <c r="L13452" s="129">
        <v>0</v>
      </c>
      <c r="M13452" s="134" t="s">
        <v>32915</v>
      </c>
    </row>
    <row r="13453" spans="1:13" hidden="1" x14ac:dyDescent="0.25">
      <c r="A13453" s="128"/>
      <c r="B13453" s="2"/>
      <c r="C13453" s="139" t="s">
        <v>32996</v>
      </c>
      <c r="D13453" s="124" t="s">
        <v>32997</v>
      </c>
      <c r="E13453" s="118" t="s">
        <v>48</v>
      </c>
      <c r="F13453" s="124" t="s">
        <v>35249</v>
      </c>
      <c r="G13453" s="118" t="s">
        <v>2</v>
      </c>
      <c r="H13453" s="137"/>
      <c r="I13453" s="119"/>
      <c r="J13453" s="129"/>
      <c r="K13453" s="129"/>
      <c r="L13453" s="129">
        <v>0</v>
      </c>
      <c r="M13453" s="134" t="s">
        <v>26089</v>
      </c>
    </row>
    <row r="13454" spans="1:13" hidden="1" x14ac:dyDescent="0.25">
      <c r="A13454" s="128"/>
      <c r="B13454" s="2"/>
      <c r="C13454" s="139" t="s">
        <v>33289</v>
      </c>
      <c r="D13454" s="124" t="s">
        <v>33290</v>
      </c>
      <c r="E13454" s="118" t="s">
        <v>48</v>
      </c>
      <c r="F13454" s="124" t="s">
        <v>35249</v>
      </c>
      <c r="G13454" s="118" t="s">
        <v>2</v>
      </c>
      <c r="H13454" s="137"/>
      <c r="I13454" s="119"/>
      <c r="J13454" s="129"/>
      <c r="K13454" s="129"/>
      <c r="L13454" s="129">
        <v>0</v>
      </c>
      <c r="M13454" s="134" t="s">
        <v>26090</v>
      </c>
    </row>
    <row r="13455" spans="1:13" hidden="1" x14ac:dyDescent="0.25">
      <c r="A13455" s="128"/>
      <c r="B13455" s="2"/>
      <c r="C13455" s="139" t="s">
        <v>35153</v>
      </c>
      <c r="D13455" s="124" t="s">
        <v>35154</v>
      </c>
      <c r="E13455" s="118" t="s">
        <v>48</v>
      </c>
      <c r="F13455" s="124" t="s">
        <v>35249</v>
      </c>
      <c r="G13455" s="118" t="s">
        <v>2</v>
      </c>
      <c r="H13455" s="137"/>
      <c r="I13455" s="119"/>
      <c r="J13455" s="129"/>
      <c r="K13455" s="129"/>
      <c r="L13455" s="129">
        <v>0</v>
      </c>
      <c r="M13455" s="134" t="s">
        <v>26091</v>
      </c>
    </row>
    <row r="13456" spans="1:13" hidden="1" x14ac:dyDescent="0.25">
      <c r="A13456" s="128"/>
      <c r="B13456" s="2"/>
      <c r="C13456" s="139" t="s">
        <v>14943</v>
      </c>
      <c r="D13456" s="124" t="s">
        <v>14944</v>
      </c>
      <c r="E13456" s="118" t="s">
        <v>48</v>
      </c>
      <c r="F13456" s="124" t="s">
        <v>35249</v>
      </c>
      <c r="G13456" s="118" t="s">
        <v>2</v>
      </c>
      <c r="H13456" s="137">
        <v>43426</v>
      </c>
      <c r="I13456" s="119">
        <v>1708.43</v>
      </c>
      <c r="J13456" s="129"/>
      <c r="K13456" s="129"/>
      <c r="L13456" s="129">
        <v>0</v>
      </c>
      <c r="M13456" s="134" t="s">
        <v>32519</v>
      </c>
    </row>
    <row r="13457" spans="1:13" hidden="1" x14ac:dyDescent="0.25">
      <c r="A13457" s="128"/>
      <c r="B13457" s="2"/>
      <c r="C13457" s="139" t="s">
        <v>35442</v>
      </c>
      <c r="D13457" s="124" t="s">
        <v>35443</v>
      </c>
      <c r="E13457" s="118" t="s">
        <v>48</v>
      </c>
      <c r="F13457" s="124" t="s">
        <v>35249</v>
      </c>
      <c r="G13457" s="118" t="s">
        <v>2</v>
      </c>
      <c r="H13457" s="137">
        <v>45607</v>
      </c>
      <c r="I13457" s="119">
        <v>1050</v>
      </c>
      <c r="J13457" s="129"/>
      <c r="K13457" s="129"/>
      <c r="L13457" s="129">
        <v>0</v>
      </c>
      <c r="M13457" s="134" t="s">
        <v>33184</v>
      </c>
    </row>
    <row r="13458" spans="1:13" hidden="1" x14ac:dyDescent="0.25">
      <c r="A13458" s="128"/>
      <c r="B13458" s="2"/>
      <c r="C13458" s="139" t="s">
        <v>35445</v>
      </c>
      <c r="D13458" s="124" t="s">
        <v>35446</v>
      </c>
      <c r="E13458" s="118" t="s">
        <v>48</v>
      </c>
      <c r="F13458" s="124" t="s">
        <v>35249</v>
      </c>
      <c r="G13458" s="118" t="s">
        <v>2</v>
      </c>
      <c r="H13458" s="137">
        <v>45607</v>
      </c>
      <c r="I13458" s="119">
        <v>1050</v>
      </c>
      <c r="J13458" s="129"/>
      <c r="K13458" s="129"/>
      <c r="L13458" s="129">
        <v>0</v>
      </c>
      <c r="M13458" s="134" t="s">
        <v>32538</v>
      </c>
    </row>
    <row r="13459" spans="1:13" hidden="1" x14ac:dyDescent="0.25">
      <c r="A13459" s="128"/>
      <c r="B13459" s="2"/>
      <c r="C13459" s="139" t="s">
        <v>14945</v>
      </c>
      <c r="D13459" s="124" t="s">
        <v>14946</v>
      </c>
      <c r="E13459" s="118" t="s">
        <v>48</v>
      </c>
      <c r="F13459" s="124" t="s">
        <v>35249</v>
      </c>
      <c r="G13459" s="118" t="s">
        <v>2</v>
      </c>
      <c r="H13459" s="137">
        <v>44939</v>
      </c>
      <c r="I13459" s="119">
        <v>3306.15</v>
      </c>
      <c r="J13459" s="129"/>
      <c r="K13459" s="129"/>
      <c r="L13459" s="129">
        <v>0</v>
      </c>
      <c r="M13459" s="134" t="s">
        <v>33535</v>
      </c>
    </row>
    <row r="13460" spans="1:13" hidden="1" x14ac:dyDescent="0.25">
      <c r="A13460" s="128"/>
      <c r="B13460" s="2"/>
      <c r="C13460" s="139" t="s">
        <v>33373</v>
      </c>
      <c r="D13460" s="124" t="s">
        <v>33374</v>
      </c>
      <c r="E13460" s="118" t="s">
        <v>48</v>
      </c>
      <c r="F13460" s="124" t="s">
        <v>35249</v>
      </c>
      <c r="G13460" s="118" t="s">
        <v>2</v>
      </c>
      <c r="H13460" s="137"/>
      <c r="I13460" s="119"/>
      <c r="J13460" s="129"/>
      <c r="K13460" s="129"/>
      <c r="L13460" s="129">
        <v>0</v>
      </c>
      <c r="M13460" s="134" t="s">
        <v>32768</v>
      </c>
    </row>
    <row r="13461" spans="1:13" hidden="1" x14ac:dyDescent="0.25">
      <c r="A13461" s="128"/>
      <c r="B13461" s="2"/>
      <c r="C13461" s="139" t="s">
        <v>42354</v>
      </c>
      <c r="D13461" s="124" t="s">
        <v>42355</v>
      </c>
      <c r="E13461" s="118" t="s">
        <v>48</v>
      </c>
      <c r="F13461" s="124" t="s">
        <v>35249</v>
      </c>
      <c r="G13461" s="118" t="s">
        <v>2</v>
      </c>
      <c r="H13461" s="137"/>
      <c r="I13461" s="119"/>
      <c r="J13461" s="129"/>
      <c r="K13461" s="129"/>
      <c r="L13461" s="129">
        <v>0</v>
      </c>
      <c r="M13461" s="134" t="s">
        <v>26092</v>
      </c>
    </row>
    <row r="13462" spans="1:13" hidden="1" x14ac:dyDescent="0.25">
      <c r="A13462" s="128"/>
      <c r="B13462" s="2"/>
      <c r="C13462" s="139" t="s">
        <v>42356</v>
      </c>
      <c r="D13462" s="124" t="s">
        <v>42357</v>
      </c>
      <c r="E13462" s="118" t="s">
        <v>48</v>
      </c>
      <c r="F13462" s="124" t="s">
        <v>35249</v>
      </c>
      <c r="G13462" s="118" t="s">
        <v>2</v>
      </c>
      <c r="H13462" s="137"/>
      <c r="I13462" s="119"/>
      <c r="J13462" s="129"/>
      <c r="K13462" s="129"/>
      <c r="L13462" s="129">
        <v>0</v>
      </c>
      <c r="M13462" s="134" t="s">
        <v>26093</v>
      </c>
    </row>
    <row r="13463" spans="1:13" hidden="1" x14ac:dyDescent="0.25">
      <c r="A13463" s="128"/>
      <c r="B13463" s="2"/>
      <c r="C13463" s="139" t="s">
        <v>14947</v>
      </c>
      <c r="D13463" s="124" t="s">
        <v>14948</v>
      </c>
      <c r="E13463" s="118" t="s">
        <v>48</v>
      </c>
      <c r="F13463" s="124" t="s">
        <v>35249</v>
      </c>
      <c r="G13463" s="118" t="s">
        <v>2</v>
      </c>
      <c r="H13463" s="137">
        <v>44459</v>
      </c>
      <c r="I13463" s="119">
        <v>13459.55</v>
      </c>
      <c r="J13463" s="129"/>
      <c r="K13463" s="129"/>
      <c r="L13463" s="129">
        <v>0</v>
      </c>
      <c r="M13463" s="134" t="s">
        <v>26094</v>
      </c>
    </row>
    <row r="13464" spans="1:13" hidden="1" x14ac:dyDescent="0.25">
      <c r="A13464" s="128"/>
      <c r="B13464" s="2"/>
      <c r="C13464" s="139" t="s">
        <v>42358</v>
      </c>
      <c r="D13464" s="124" t="s">
        <v>42359</v>
      </c>
      <c r="E13464" s="118" t="s">
        <v>48</v>
      </c>
      <c r="F13464" s="124" t="s">
        <v>35249</v>
      </c>
      <c r="G13464" s="118" t="s">
        <v>2</v>
      </c>
      <c r="H13464" s="137"/>
      <c r="I13464" s="119"/>
      <c r="J13464" s="129"/>
      <c r="K13464" s="129"/>
      <c r="L13464" s="129">
        <v>0</v>
      </c>
      <c r="M13464" s="134" t="s">
        <v>26094</v>
      </c>
    </row>
    <row r="13465" spans="1:13" hidden="1" x14ac:dyDescent="0.25">
      <c r="A13465" s="128"/>
      <c r="B13465" s="2"/>
      <c r="C13465" s="139" t="s">
        <v>14949</v>
      </c>
      <c r="D13465" s="124" t="s">
        <v>14950</v>
      </c>
      <c r="E13465" s="118" t="s">
        <v>48</v>
      </c>
      <c r="F13465" s="124" t="s">
        <v>35249</v>
      </c>
      <c r="G13465" s="118" t="s">
        <v>2</v>
      </c>
      <c r="H13465" s="137">
        <v>45124</v>
      </c>
      <c r="I13465" s="119">
        <v>5169.1400000000003</v>
      </c>
      <c r="J13465" s="129"/>
      <c r="K13465" s="129"/>
      <c r="L13465" s="129">
        <v>0</v>
      </c>
      <c r="M13465" s="134" t="s">
        <v>26094</v>
      </c>
    </row>
    <row r="13466" spans="1:13" hidden="1" x14ac:dyDescent="0.25">
      <c r="A13466" s="128"/>
      <c r="B13466" s="2"/>
      <c r="C13466" s="139" t="s">
        <v>35215</v>
      </c>
      <c r="D13466" s="124" t="s">
        <v>35216</v>
      </c>
      <c r="E13466" s="118" t="s">
        <v>48</v>
      </c>
      <c r="F13466" s="124" t="s">
        <v>35249</v>
      </c>
      <c r="G13466" s="118" t="s">
        <v>2</v>
      </c>
      <c r="H13466" s="137"/>
      <c r="I13466" s="119"/>
      <c r="J13466" s="129"/>
      <c r="K13466" s="129"/>
      <c r="L13466" s="129">
        <v>0</v>
      </c>
      <c r="M13466" s="134" t="s">
        <v>26094</v>
      </c>
    </row>
    <row r="13467" spans="1:13" hidden="1" x14ac:dyDescent="0.25">
      <c r="A13467" s="128"/>
      <c r="B13467" s="2"/>
      <c r="C13467" s="139" t="s">
        <v>32811</v>
      </c>
      <c r="D13467" s="124" t="s">
        <v>32812</v>
      </c>
      <c r="E13467" s="118" t="s">
        <v>48</v>
      </c>
      <c r="F13467" s="124" t="s">
        <v>35249</v>
      </c>
      <c r="G13467" s="118" t="s">
        <v>2</v>
      </c>
      <c r="H13467" s="137"/>
      <c r="I13467" s="119"/>
      <c r="J13467" s="129"/>
      <c r="K13467" s="129"/>
      <c r="L13467" s="129">
        <v>0</v>
      </c>
      <c r="M13467" s="134" t="s">
        <v>26094</v>
      </c>
    </row>
    <row r="13468" spans="1:13" hidden="1" x14ac:dyDescent="0.25">
      <c r="A13468" s="128"/>
      <c r="B13468" s="2"/>
      <c r="C13468" s="139" t="s">
        <v>14951</v>
      </c>
      <c r="D13468" s="124" t="s">
        <v>14952</v>
      </c>
      <c r="E13468" s="118" t="s">
        <v>48</v>
      </c>
      <c r="F13468" s="124" t="s">
        <v>35249</v>
      </c>
      <c r="G13468" s="118" t="s">
        <v>2</v>
      </c>
      <c r="H13468" s="137">
        <v>44902</v>
      </c>
      <c r="I13468" s="119">
        <v>3946</v>
      </c>
      <c r="J13468" s="129"/>
      <c r="K13468" s="129"/>
      <c r="L13468" s="129">
        <v>0</v>
      </c>
      <c r="M13468" s="134" t="s">
        <v>26094</v>
      </c>
    </row>
    <row r="13469" spans="1:13" hidden="1" x14ac:dyDescent="0.25">
      <c r="A13469" s="128"/>
      <c r="B13469" s="2"/>
      <c r="C13469" s="139" t="s">
        <v>14953</v>
      </c>
      <c r="D13469" s="124" t="s">
        <v>14954</v>
      </c>
      <c r="E13469" s="118" t="s">
        <v>48</v>
      </c>
      <c r="F13469" s="124" t="s">
        <v>35249</v>
      </c>
      <c r="G13469" s="118" t="s">
        <v>2</v>
      </c>
      <c r="H13469" s="137">
        <v>45826</v>
      </c>
      <c r="I13469" s="119">
        <v>2615</v>
      </c>
      <c r="J13469" s="129"/>
      <c r="K13469" s="129"/>
      <c r="L13469" s="129">
        <v>0</v>
      </c>
      <c r="M13469" s="134" t="s">
        <v>26094</v>
      </c>
    </row>
    <row r="13470" spans="1:13" hidden="1" x14ac:dyDescent="0.25">
      <c r="A13470" s="128"/>
      <c r="B13470" s="2"/>
      <c r="C13470" s="139" t="s">
        <v>34777</v>
      </c>
      <c r="D13470" s="124" t="s">
        <v>35227</v>
      </c>
      <c r="E13470" s="118" t="s">
        <v>48</v>
      </c>
      <c r="F13470" s="124" t="s">
        <v>35249</v>
      </c>
      <c r="G13470" s="118" t="s">
        <v>2</v>
      </c>
      <c r="H13470" s="137">
        <v>45743</v>
      </c>
      <c r="I13470" s="119">
        <v>2060.5</v>
      </c>
      <c r="J13470" s="129"/>
      <c r="K13470" s="129"/>
      <c r="L13470" s="129">
        <v>0</v>
      </c>
      <c r="M13470" s="134" t="s">
        <v>26095</v>
      </c>
    </row>
    <row r="13471" spans="1:13" hidden="1" x14ac:dyDescent="0.25">
      <c r="A13471" s="128"/>
      <c r="B13471" s="2"/>
      <c r="C13471" s="139" t="s">
        <v>35178</v>
      </c>
      <c r="D13471" s="124" t="s">
        <v>35179</v>
      </c>
      <c r="E13471" s="118" t="s">
        <v>48</v>
      </c>
      <c r="F13471" s="124" t="s">
        <v>35249</v>
      </c>
      <c r="G13471" s="118" t="s">
        <v>2</v>
      </c>
      <c r="H13471" s="137"/>
      <c r="I13471" s="119"/>
      <c r="J13471" s="129"/>
      <c r="K13471" s="129"/>
      <c r="L13471" s="129">
        <v>0</v>
      </c>
      <c r="M13471" s="134" t="s">
        <v>33608</v>
      </c>
    </row>
    <row r="13472" spans="1:13" hidden="1" x14ac:dyDescent="0.25">
      <c r="A13472" s="128"/>
      <c r="B13472" s="2"/>
      <c r="C13472" s="139" t="s">
        <v>42360</v>
      </c>
      <c r="D13472" s="124" t="s">
        <v>42361</v>
      </c>
      <c r="E13472" s="118" t="s">
        <v>48</v>
      </c>
      <c r="F13472" s="124" t="s">
        <v>35249</v>
      </c>
      <c r="G13472" s="118" t="s">
        <v>2</v>
      </c>
      <c r="H13472" s="137"/>
      <c r="I13472" s="119"/>
      <c r="J13472" s="129"/>
      <c r="K13472" s="129"/>
      <c r="L13472" s="129">
        <v>0</v>
      </c>
      <c r="M13472" s="134" t="s">
        <v>26096</v>
      </c>
    </row>
    <row r="13473" spans="1:13" hidden="1" x14ac:dyDescent="0.25">
      <c r="A13473" s="128"/>
      <c r="B13473" s="2"/>
      <c r="C13473" s="139" t="s">
        <v>32916</v>
      </c>
      <c r="D13473" s="124" t="s">
        <v>32917</v>
      </c>
      <c r="E13473" s="118" t="s">
        <v>48</v>
      </c>
      <c r="F13473" s="124" t="s">
        <v>35249</v>
      </c>
      <c r="G13473" s="118" t="s">
        <v>2</v>
      </c>
      <c r="H13473" s="137"/>
      <c r="I13473" s="119"/>
      <c r="J13473" s="129"/>
      <c r="K13473" s="129"/>
      <c r="L13473" s="129">
        <v>0</v>
      </c>
      <c r="M13473" s="134" t="s">
        <v>26097</v>
      </c>
    </row>
    <row r="13474" spans="1:13" hidden="1" x14ac:dyDescent="0.25">
      <c r="A13474" s="128"/>
      <c r="B13474" s="2"/>
      <c r="C13474" s="139" t="s">
        <v>42362</v>
      </c>
      <c r="D13474" s="124" t="s">
        <v>42363</v>
      </c>
      <c r="E13474" s="118" t="s">
        <v>48</v>
      </c>
      <c r="F13474" s="124" t="s">
        <v>35249</v>
      </c>
      <c r="G13474" s="118" t="s">
        <v>2</v>
      </c>
      <c r="H13474" s="137"/>
      <c r="I13474" s="119"/>
      <c r="J13474" s="129"/>
      <c r="K13474" s="129"/>
      <c r="L13474" s="129">
        <v>0</v>
      </c>
      <c r="M13474" s="134" t="s">
        <v>26097</v>
      </c>
    </row>
    <row r="13475" spans="1:13" hidden="1" x14ac:dyDescent="0.25">
      <c r="A13475" s="128"/>
      <c r="B13475" s="2"/>
      <c r="C13475" s="139" t="s">
        <v>35156</v>
      </c>
      <c r="D13475" s="124" t="s">
        <v>35157</v>
      </c>
      <c r="E13475" s="118" t="s">
        <v>48</v>
      </c>
      <c r="F13475" s="124" t="s">
        <v>35249</v>
      </c>
      <c r="G13475" s="118" t="s">
        <v>2</v>
      </c>
      <c r="H13475" s="137">
        <v>45503</v>
      </c>
      <c r="I13475" s="119">
        <v>1285</v>
      </c>
      <c r="J13475" s="129"/>
      <c r="K13475" s="129"/>
      <c r="L13475" s="129">
        <v>0</v>
      </c>
      <c r="M13475" s="134" t="s">
        <v>26097</v>
      </c>
    </row>
    <row r="13476" spans="1:13" hidden="1" x14ac:dyDescent="0.25">
      <c r="A13476" s="128"/>
      <c r="B13476" s="2"/>
      <c r="C13476" s="139" t="s">
        <v>14955</v>
      </c>
      <c r="D13476" s="124" t="s">
        <v>14956</v>
      </c>
      <c r="E13476" s="118" t="s">
        <v>48</v>
      </c>
      <c r="F13476" s="124" t="s">
        <v>35249</v>
      </c>
      <c r="G13476" s="118" t="s">
        <v>2</v>
      </c>
      <c r="H13476" s="137">
        <v>43769</v>
      </c>
      <c r="I13476" s="119">
        <v>3139.63</v>
      </c>
      <c r="J13476" s="129"/>
      <c r="K13476" s="129"/>
      <c r="L13476" s="129">
        <v>0</v>
      </c>
      <c r="M13476" s="134" t="s">
        <v>26098</v>
      </c>
    </row>
    <row r="13477" spans="1:13" hidden="1" x14ac:dyDescent="0.25">
      <c r="A13477" s="128"/>
      <c r="B13477" s="2"/>
      <c r="C13477" s="139" t="s">
        <v>14957</v>
      </c>
      <c r="D13477" s="124" t="s">
        <v>14958</v>
      </c>
      <c r="E13477" s="118" t="s">
        <v>48</v>
      </c>
      <c r="F13477" s="124" t="s">
        <v>35249</v>
      </c>
      <c r="G13477" s="118" t="s">
        <v>2</v>
      </c>
      <c r="H13477" s="137">
        <v>43769</v>
      </c>
      <c r="I13477" s="119">
        <v>3139.63</v>
      </c>
      <c r="J13477" s="129"/>
      <c r="K13477" s="129"/>
      <c r="L13477" s="129">
        <v>0</v>
      </c>
      <c r="M13477" s="134" t="s">
        <v>26098</v>
      </c>
    </row>
    <row r="13478" spans="1:13" hidden="1" x14ac:dyDescent="0.25">
      <c r="A13478" s="128"/>
      <c r="B13478" s="2"/>
      <c r="C13478" s="139" t="s">
        <v>14959</v>
      </c>
      <c r="D13478" s="124" t="s">
        <v>14960</v>
      </c>
      <c r="E13478" s="118" t="s">
        <v>48</v>
      </c>
      <c r="F13478" s="124" t="s">
        <v>35249</v>
      </c>
      <c r="G13478" s="118" t="s">
        <v>2</v>
      </c>
      <c r="H13478" s="137">
        <v>43769</v>
      </c>
      <c r="I13478" s="119">
        <v>4374.32</v>
      </c>
      <c r="J13478" s="129"/>
      <c r="K13478" s="129"/>
      <c r="L13478" s="129">
        <v>0</v>
      </c>
      <c r="M13478" s="134" t="s">
        <v>26098</v>
      </c>
    </row>
    <row r="13479" spans="1:13" hidden="1" x14ac:dyDescent="0.25">
      <c r="A13479" s="128"/>
      <c r="B13479" s="2"/>
      <c r="C13479" s="139" t="s">
        <v>14961</v>
      </c>
      <c r="D13479" s="124" t="s">
        <v>14962</v>
      </c>
      <c r="E13479" s="118" t="s">
        <v>48</v>
      </c>
      <c r="F13479" s="124" t="s">
        <v>35249</v>
      </c>
      <c r="G13479" s="118" t="s">
        <v>2</v>
      </c>
      <c r="H13479" s="137">
        <v>45335</v>
      </c>
      <c r="I13479" s="119">
        <v>4144.5</v>
      </c>
      <c r="J13479" s="129"/>
      <c r="K13479" s="129"/>
      <c r="L13479" s="129">
        <v>0</v>
      </c>
      <c r="M13479" s="134" t="s">
        <v>26098</v>
      </c>
    </row>
    <row r="13480" spans="1:13" hidden="1" x14ac:dyDescent="0.25">
      <c r="A13480" s="128"/>
      <c r="B13480" s="2"/>
      <c r="C13480" s="139" t="s">
        <v>14963</v>
      </c>
      <c r="D13480" s="124" t="s">
        <v>14964</v>
      </c>
      <c r="E13480" s="118" t="s">
        <v>48</v>
      </c>
      <c r="F13480" s="124" t="s">
        <v>35249</v>
      </c>
      <c r="G13480" s="118" t="s">
        <v>2</v>
      </c>
      <c r="H13480" s="137">
        <v>45800</v>
      </c>
      <c r="I13480" s="119">
        <v>2217.88</v>
      </c>
      <c r="J13480" s="129"/>
      <c r="K13480" s="129"/>
      <c r="L13480" s="129">
        <v>0</v>
      </c>
      <c r="M13480" s="134" t="s">
        <v>32624</v>
      </c>
    </row>
    <row r="13481" spans="1:13" hidden="1" x14ac:dyDescent="0.25">
      <c r="A13481" s="128"/>
      <c r="B13481" s="2"/>
      <c r="C13481" s="139" t="s">
        <v>35202</v>
      </c>
      <c r="D13481" s="124" t="s">
        <v>35203</v>
      </c>
      <c r="E13481" s="118" t="s">
        <v>48</v>
      </c>
      <c r="F13481" s="124" t="s">
        <v>35249</v>
      </c>
      <c r="G13481" s="118" t="s">
        <v>2</v>
      </c>
      <c r="H13481" s="137"/>
      <c r="I13481" s="119"/>
      <c r="J13481" s="129"/>
      <c r="K13481" s="129"/>
      <c r="L13481" s="129">
        <v>0</v>
      </c>
      <c r="M13481" s="134" t="s">
        <v>26099</v>
      </c>
    </row>
    <row r="13482" spans="1:13" hidden="1" x14ac:dyDescent="0.25">
      <c r="A13482" s="128"/>
      <c r="B13482" s="2"/>
      <c r="C13482" s="139" t="s">
        <v>14965</v>
      </c>
      <c r="D13482" s="124" t="s">
        <v>14966</v>
      </c>
      <c r="E13482" s="118" t="s">
        <v>48</v>
      </c>
      <c r="F13482" s="124" t="s">
        <v>35249</v>
      </c>
      <c r="G13482" s="118" t="s">
        <v>2</v>
      </c>
      <c r="H13482" s="137">
        <v>44274</v>
      </c>
      <c r="I13482" s="119">
        <v>2659.3</v>
      </c>
      <c r="J13482" s="129"/>
      <c r="K13482" s="129"/>
      <c r="L13482" s="129">
        <v>0</v>
      </c>
      <c r="M13482" s="134" t="s">
        <v>26100</v>
      </c>
    </row>
    <row r="13483" spans="1:13" hidden="1" x14ac:dyDescent="0.25">
      <c r="A13483" s="128"/>
      <c r="B13483" s="2"/>
      <c r="C13483" s="139" t="s">
        <v>32542</v>
      </c>
      <c r="D13483" s="124" t="s">
        <v>32543</v>
      </c>
      <c r="E13483" s="118" t="s">
        <v>48</v>
      </c>
      <c r="F13483" s="124" t="s">
        <v>35249</v>
      </c>
      <c r="G13483" s="118" t="s">
        <v>2</v>
      </c>
      <c r="H13483" s="137"/>
      <c r="I13483" s="119"/>
      <c r="J13483" s="129"/>
      <c r="K13483" s="129"/>
      <c r="L13483" s="129">
        <v>0</v>
      </c>
      <c r="M13483" s="134" t="s">
        <v>26101</v>
      </c>
    </row>
    <row r="13484" spans="1:13" hidden="1" x14ac:dyDescent="0.25">
      <c r="A13484" s="128"/>
      <c r="B13484" s="2"/>
      <c r="C13484" s="139" t="s">
        <v>14967</v>
      </c>
      <c r="D13484" s="124" t="s">
        <v>14968</v>
      </c>
      <c r="E13484" s="118" t="s">
        <v>48</v>
      </c>
      <c r="F13484" s="124" t="s">
        <v>35249</v>
      </c>
      <c r="G13484" s="118" t="s">
        <v>2</v>
      </c>
      <c r="H13484" s="137">
        <v>42733</v>
      </c>
      <c r="I13484" s="119">
        <v>5101.49</v>
      </c>
      <c r="J13484" s="129"/>
      <c r="K13484" s="129"/>
      <c r="L13484" s="129">
        <v>0</v>
      </c>
      <c r="M13484" s="134" t="s">
        <v>26101</v>
      </c>
    </row>
    <row r="13485" spans="1:13" hidden="1" x14ac:dyDescent="0.25">
      <c r="A13485" s="128"/>
      <c r="B13485" s="2"/>
      <c r="C13485" s="139" t="s">
        <v>14969</v>
      </c>
      <c r="D13485" s="124" t="s">
        <v>14970</v>
      </c>
      <c r="E13485" s="118" t="s">
        <v>48</v>
      </c>
      <c r="F13485" s="124" t="s">
        <v>35249</v>
      </c>
      <c r="G13485" s="118" t="s">
        <v>2</v>
      </c>
      <c r="H13485" s="137">
        <v>44004</v>
      </c>
      <c r="I13485" s="119">
        <v>13159.38</v>
      </c>
      <c r="J13485" s="129"/>
      <c r="K13485" s="129"/>
      <c r="L13485" s="129">
        <v>0</v>
      </c>
      <c r="M13485" s="134" t="s">
        <v>26102</v>
      </c>
    </row>
    <row r="13486" spans="1:13" hidden="1" x14ac:dyDescent="0.25">
      <c r="A13486" s="128"/>
      <c r="B13486" s="2"/>
      <c r="C13486" s="139" t="s">
        <v>42364</v>
      </c>
      <c r="D13486" s="124" t="s">
        <v>42365</v>
      </c>
      <c r="E13486" s="118" t="s">
        <v>48</v>
      </c>
      <c r="F13486" s="124" t="s">
        <v>35249</v>
      </c>
      <c r="G13486" s="118" t="s">
        <v>2</v>
      </c>
      <c r="H13486" s="137"/>
      <c r="I13486" s="119"/>
      <c r="J13486" s="129"/>
      <c r="K13486" s="129"/>
      <c r="L13486" s="129">
        <v>0</v>
      </c>
      <c r="M13486" s="134" t="s">
        <v>26102</v>
      </c>
    </row>
    <row r="13487" spans="1:13" hidden="1" x14ac:dyDescent="0.25">
      <c r="A13487" s="128"/>
      <c r="B13487" s="2"/>
      <c r="C13487" s="139" t="s">
        <v>42366</v>
      </c>
      <c r="D13487" s="124" t="s">
        <v>42367</v>
      </c>
      <c r="E13487" s="118" t="s">
        <v>48</v>
      </c>
      <c r="F13487" s="124" t="s">
        <v>35249</v>
      </c>
      <c r="G13487" s="118" t="s">
        <v>2</v>
      </c>
      <c r="H13487" s="137"/>
      <c r="I13487" s="119"/>
      <c r="J13487" s="129"/>
      <c r="K13487" s="129"/>
      <c r="L13487" s="129">
        <v>0</v>
      </c>
      <c r="M13487" s="134" t="s">
        <v>26102</v>
      </c>
    </row>
    <row r="13488" spans="1:13" hidden="1" x14ac:dyDescent="0.25">
      <c r="A13488" s="128"/>
      <c r="B13488" s="2"/>
      <c r="C13488" s="139" t="s">
        <v>14971</v>
      </c>
      <c r="D13488" s="124" t="s">
        <v>14972</v>
      </c>
      <c r="E13488" s="118" t="s">
        <v>48</v>
      </c>
      <c r="F13488" s="124" t="s">
        <v>35249</v>
      </c>
      <c r="G13488" s="118" t="s">
        <v>2</v>
      </c>
      <c r="H13488" s="137">
        <v>44628</v>
      </c>
      <c r="I13488" s="119">
        <v>1798</v>
      </c>
      <c r="J13488" s="129"/>
      <c r="K13488" s="129"/>
      <c r="L13488" s="129">
        <v>0</v>
      </c>
      <c r="M13488" s="134" t="s">
        <v>26102</v>
      </c>
    </row>
    <row r="13489" spans="1:13" hidden="1" x14ac:dyDescent="0.25">
      <c r="A13489" s="128"/>
      <c r="B13489" s="2"/>
      <c r="C13489" s="139" t="s">
        <v>33521</v>
      </c>
      <c r="D13489" s="124" t="s">
        <v>33522</v>
      </c>
      <c r="E13489" s="118" t="s">
        <v>48</v>
      </c>
      <c r="F13489" s="124" t="s">
        <v>35249</v>
      </c>
      <c r="G13489" s="118" t="s">
        <v>2</v>
      </c>
      <c r="H13489" s="137">
        <v>45254</v>
      </c>
      <c r="I13489" s="119">
        <v>1780</v>
      </c>
      <c r="J13489" s="129"/>
      <c r="K13489" s="129"/>
      <c r="L13489" s="129">
        <v>0</v>
      </c>
      <c r="M13489" s="134" t="s">
        <v>26103</v>
      </c>
    </row>
    <row r="13490" spans="1:13" hidden="1" x14ac:dyDescent="0.25">
      <c r="A13490" s="128"/>
      <c r="B13490" s="2"/>
      <c r="C13490" s="139" t="s">
        <v>19493</v>
      </c>
      <c r="D13490" s="124" t="s">
        <v>19492</v>
      </c>
      <c r="E13490" s="118" t="s">
        <v>48</v>
      </c>
      <c r="F13490" s="124" t="s">
        <v>35249</v>
      </c>
      <c r="G13490" s="118" t="s">
        <v>34659</v>
      </c>
      <c r="H13490" s="137">
        <v>40499</v>
      </c>
      <c r="I13490" s="119">
        <v>323.79000000000002</v>
      </c>
      <c r="J13490" s="129"/>
      <c r="K13490" s="129"/>
      <c r="L13490" s="129">
        <v>0</v>
      </c>
      <c r="M13490" s="134" t="s">
        <v>26104</v>
      </c>
    </row>
    <row r="13491" spans="1:13" hidden="1" x14ac:dyDescent="0.25">
      <c r="A13491" s="128"/>
      <c r="B13491" s="2"/>
      <c r="C13491" s="139" t="s">
        <v>19053</v>
      </c>
      <c r="D13491" s="124" t="s">
        <v>19052</v>
      </c>
      <c r="E13491" s="118" t="s">
        <v>48</v>
      </c>
      <c r="F13491" s="124" t="s">
        <v>35249</v>
      </c>
      <c r="G13491" s="118" t="s">
        <v>34659</v>
      </c>
      <c r="H13491" s="137"/>
      <c r="I13491" s="119"/>
      <c r="J13491" s="129"/>
      <c r="K13491" s="129"/>
      <c r="L13491" s="129">
        <v>0</v>
      </c>
      <c r="M13491" s="134" t="s">
        <v>26104</v>
      </c>
    </row>
    <row r="13492" spans="1:13" hidden="1" x14ac:dyDescent="0.25">
      <c r="A13492" s="128"/>
      <c r="B13492" s="2"/>
      <c r="C13492" s="139" t="s">
        <v>19497</v>
      </c>
      <c r="D13492" s="124" t="s">
        <v>19496</v>
      </c>
      <c r="E13492" s="118" t="s">
        <v>48</v>
      </c>
      <c r="F13492" s="124" t="s">
        <v>35249</v>
      </c>
      <c r="G13492" s="118" t="s">
        <v>34659</v>
      </c>
      <c r="H13492" s="137"/>
      <c r="I13492" s="119"/>
      <c r="J13492" s="129"/>
      <c r="K13492" s="129"/>
      <c r="L13492" s="129">
        <v>0</v>
      </c>
      <c r="M13492" s="134" t="s">
        <v>26105</v>
      </c>
    </row>
    <row r="13493" spans="1:13" hidden="1" x14ac:dyDescent="0.25">
      <c r="A13493" s="128"/>
      <c r="B13493" s="2"/>
      <c r="C13493" s="139" t="s">
        <v>19495</v>
      </c>
      <c r="D13493" s="124" t="s">
        <v>19494</v>
      </c>
      <c r="E13493" s="118" t="s">
        <v>48</v>
      </c>
      <c r="F13493" s="124" t="s">
        <v>35249</v>
      </c>
      <c r="G13493" s="118" t="s">
        <v>34659</v>
      </c>
      <c r="H13493" s="137"/>
      <c r="I13493" s="119"/>
      <c r="J13493" s="129"/>
      <c r="K13493" s="129"/>
      <c r="L13493" s="129">
        <v>0</v>
      </c>
      <c r="M13493" s="134" t="s">
        <v>26105</v>
      </c>
    </row>
    <row r="13494" spans="1:13" hidden="1" x14ac:dyDescent="0.25">
      <c r="A13494" s="128"/>
      <c r="B13494" s="2"/>
      <c r="C13494" s="139" t="s">
        <v>19491</v>
      </c>
      <c r="D13494" s="124" t="s">
        <v>19490</v>
      </c>
      <c r="E13494" s="118" t="s">
        <v>48</v>
      </c>
      <c r="F13494" s="124" t="s">
        <v>35249</v>
      </c>
      <c r="G13494" s="118" t="s">
        <v>34659</v>
      </c>
      <c r="H13494" s="137">
        <v>40499</v>
      </c>
      <c r="I13494" s="119">
        <v>468.53</v>
      </c>
      <c r="J13494" s="129"/>
      <c r="K13494" s="129"/>
      <c r="L13494" s="129">
        <v>0</v>
      </c>
      <c r="M13494" s="134" t="s">
        <v>26105</v>
      </c>
    </row>
    <row r="13495" spans="1:13" hidden="1" x14ac:dyDescent="0.25">
      <c r="A13495" s="128"/>
      <c r="B13495" s="2"/>
      <c r="C13495" s="139" t="s">
        <v>19487</v>
      </c>
      <c r="D13495" s="124" t="s">
        <v>19486</v>
      </c>
      <c r="E13495" s="118" t="s">
        <v>48</v>
      </c>
      <c r="F13495" s="124" t="s">
        <v>35249</v>
      </c>
      <c r="G13495" s="118" t="s">
        <v>34659</v>
      </c>
      <c r="H13495" s="137"/>
      <c r="I13495" s="119"/>
      <c r="J13495" s="129"/>
      <c r="K13495" s="129"/>
      <c r="L13495" s="129">
        <v>0</v>
      </c>
      <c r="M13495" s="134" t="s">
        <v>26106</v>
      </c>
    </row>
    <row r="13496" spans="1:13" hidden="1" x14ac:dyDescent="0.25">
      <c r="A13496" s="128"/>
      <c r="B13496" s="2"/>
      <c r="C13496" s="139" t="s">
        <v>19051</v>
      </c>
      <c r="D13496" s="124" t="s">
        <v>19050</v>
      </c>
      <c r="E13496" s="118" t="s">
        <v>48</v>
      </c>
      <c r="F13496" s="124" t="s">
        <v>35249</v>
      </c>
      <c r="G13496" s="118" t="s">
        <v>34659</v>
      </c>
      <c r="H13496" s="137"/>
      <c r="I13496" s="119"/>
      <c r="J13496" s="129"/>
      <c r="K13496" s="129"/>
      <c r="L13496" s="129">
        <v>0</v>
      </c>
      <c r="M13496" s="134" t="s">
        <v>26107</v>
      </c>
    </row>
    <row r="13497" spans="1:13" hidden="1" x14ac:dyDescent="0.25">
      <c r="A13497" s="128"/>
      <c r="B13497" s="2"/>
      <c r="C13497" s="139" t="s">
        <v>19489</v>
      </c>
      <c r="D13497" s="124" t="s">
        <v>19488</v>
      </c>
      <c r="E13497" s="118" t="s">
        <v>48</v>
      </c>
      <c r="F13497" s="124" t="s">
        <v>35249</v>
      </c>
      <c r="G13497" s="118" t="s">
        <v>34659</v>
      </c>
      <c r="H13497" s="137">
        <v>40408</v>
      </c>
      <c r="I13497" s="119">
        <v>546.71</v>
      </c>
      <c r="J13497" s="129"/>
      <c r="K13497" s="129"/>
      <c r="L13497" s="129">
        <v>0</v>
      </c>
      <c r="M13497" s="134" t="s">
        <v>26107</v>
      </c>
    </row>
    <row r="13498" spans="1:13" hidden="1" x14ac:dyDescent="0.25">
      <c r="A13498" s="128"/>
      <c r="B13498" s="2"/>
      <c r="C13498" s="139" t="s">
        <v>33518</v>
      </c>
      <c r="D13498" s="124" t="s">
        <v>33519</v>
      </c>
      <c r="E13498" s="118" t="s">
        <v>48</v>
      </c>
      <c r="F13498" s="124" t="s">
        <v>35249</v>
      </c>
      <c r="G13498" s="118" t="s">
        <v>2</v>
      </c>
      <c r="H13498" s="137"/>
      <c r="I13498" s="119"/>
      <c r="J13498" s="129"/>
      <c r="K13498" s="129"/>
      <c r="L13498" s="129">
        <v>0</v>
      </c>
      <c r="M13498" s="134" t="s">
        <v>26108</v>
      </c>
    </row>
    <row r="13499" spans="1:13" hidden="1" x14ac:dyDescent="0.25">
      <c r="A13499" s="128"/>
      <c r="B13499" s="2"/>
      <c r="C13499" s="139" t="s">
        <v>14973</v>
      </c>
      <c r="D13499" s="124" t="s">
        <v>14974</v>
      </c>
      <c r="E13499" s="118" t="s">
        <v>48</v>
      </c>
      <c r="F13499" s="124" t="s">
        <v>35249</v>
      </c>
      <c r="G13499" s="118" t="s">
        <v>2</v>
      </c>
      <c r="H13499" s="137">
        <v>43812</v>
      </c>
      <c r="I13499" s="119">
        <v>949.5</v>
      </c>
      <c r="J13499" s="129"/>
      <c r="K13499" s="129"/>
      <c r="L13499" s="129">
        <v>0</v>
      </c>
      <c r="M13499" s="134" t="s">
        <v>26108</v>
      </c>
    </row>
    <row r="13500" spans="1:13" hidden="1" x14ac:dyDescent="0.25">
      <c r="A13500" s="128"/>
      <c r="B13500" s="2"/>
      <c r="C13500" s="139" t="s">
        <v>14975</v>
      </c>
      <c r="D13500" s="124" t="s">
        <v>14976</v>
      </c>
      <c r="E13500" s="118" t="s">
        <v>48</v>
      </c>
      <c r="F13500" s="124" t="s">
        <v>35249</v>
      </c>
      <c r="G13500" s="118" t="s">
        <v>2</v>
      </c>
      <c r="H13500" s="137">
        <v>43797</v>
      </c>
      <c r="I13500" s="119">
        <v>4228.47</v>
      </c>
      <c r="J13500" s="129"/>
      <c r="K13500" s="129"/>
      <c r="L13500" s="129">
        <v>0</v>
      </c>
      <c r="M13500" s="134" t="s">
        <v>26108</v>
      </c>
    </row>
    <row r="13501" spans="1:13" hidden="1" x14ac:dyDescent="0.25">
      <c r="A13501" s="128"/>
      <c r="B13501" s="2"/>
      <c r="C13501" s="139" t="s">
        <v>14977</v>
      </c>
      <c r="D13501" s="124" t="s">
        <v>14978</v>
      </c>
      <c r="E13501" s="118" t="s">
        <v>48</v>
      </c>
      <c r="F13501" s="124" t="s">
        <v>35249</v>
      </c>
      <c r="G13501" s="118" t="s">
        <v>2</v>
      </c>
      <c r="H13501" s="137">
        <v>43797</v>
      </c>
      <c r="I13501" s="119">
        <v>2016.72</v>
      </c>
      <c r="J13501" s="129"/>
      <c r="K13501" s="129"/>
      <c r="L13501" s="129">
        <v>0</v>
      </c>
      <c r="M13501" s="134" t="s">
        <v>26108</v>
      </c>
    </row>
    <row r="13502" spans="1:13" hidden="1" x14ac:dyDescent="0.25">
      <c r="A13502" s="128"/>
      <c r="B13502" s="2"/>
      <c r="C13502" s="139" t="s">
        <v>19216</v>
      </c>
      <c r="D13502" s="124" t="s">
        <v>32912</v>
      </c>
      <c r="E13502" s="118" t="s">
        <v>48</v>
      </c>
      <c r="F13502" s="124" t="s">
        <v>35249</v>
      </c>
      <c r="G13502" s="118" t="s">
        <v>2</v>
      </c>
      <c r="H13502" s="137">
        <v>44935</v>
      </c>
      <c r="I13502" s="119">
        <v>1999</v>
      </c>
      <c r="J13502" s="129"/>
      <c r="K13502" s="129"/>
      <c r="L13502" s="129">
        <v>0</v>
      </c>
      <c r="M13502" s="134" t="s">
        <v>26108</v>
      </c>
    </row>
    <row r="13503" spans="1:13" hidden="1" x14ac:dyDescent="0.25">
      <c r="A13503" s="128"/>
      <c r="B13503" s="2"/>
      <c r="C13503" s="139" t="s">
        <v>14979</v>
      </c>
      <c r="D13503" s="124" t="s">
        <v>14980</v>
      </c>
      <c r="E13503" s="118" t="s">
        <v>48</v>
      </c>
      <c r="F13503" s="124" t="s">
        <v>35249</v>
      </c>
      <c r="G13503" s="118" t="s">
        <v>2</v>
      </c>
      <c r="H13503" s="137">
        <v>43797</v>
      </c>
      <c r="I13503" s="119">
        <v>2418.69</v>
      </c>
      <c r="J13503" s="129"/>
      <c r="K13503" s="129"/>
      <c r="L13503" s="129">
        <v>0</v>
      </c>
      <c r="M13503" s="134" t="s">
        <v>26108</v>
      </c>
    </row>
    <row r="13504" spans="1:13" hidden="1" x14ac:dyDescent="0.25">
      <c r="A13504" s="128"/>
      <c r="B13504" s="2"/>
      <c r="C13504" s="139" t="s">
        <v>35448</v>
      </c>
      <c r="D13504" s="124" t="s">
        <v>35449</v>
      </c>
      <c r="E13504" s="118" t="s">
        <v>48</v>
      </c>
      <c r="F13504" s="124" t="s">
        <v>35249</v>
      </c>
      <c r="G13504" s="118" t="s">
        <v>2</v>
      </c>
      <c r="H13504" s="137">
        <v>45630</v>
      </c>
      <c r="I13504" s="119">
        <v>1329.3</v>
      </c>
      <c r="J13504" s="129"/>
      <c r="K13504" s="129"/>
      <c r="L13504" s="129">
        <v>0</v>
      </c>
      <c r="M13504" s="134" t="s">
        <v>26108</v>
      </c>
    </row>
    <row r="13505" spans="1:13" hidden="1" x14ac:dyDescent="0.25">
      <c r="A13505" s="128"/>
      <c r="B13505" s="2"/>
      <c r="C13505" s="139" t="s">
        <v>32840</v>
      </c>
      <c r="D13505" s="124" t="s">
        <v>32841</v>
      </c>
      <c r="E13505" s="118" t="s">
        <v>48</v>
      </c>
      <c r="F13505" s="124" t="s">
        <v>35249</v>
      </c>
      <c r="G13505" s="118" t="s">
        <v>2</v>
      </c>
      <c r="H13505" s="137"/>
      <c r="I13505" s="119"/>
      <c r="J13505" s="129"/>
      <c r="K13505" s="129"/>
      <c r="L13505" s="129">
        <v>0</v>
      </c>
      <c r="M13505" s="134" t="s">
        <v>26109</v>
      </c>
    </row>
    <row r="13506" spans="1:13" hidden="1" x14ac:dyDescent="0.25">
      <c r="A13506" s="128"/>
      <c r="B13506" s="2"/>
      <c r="C13506" s="139" t="s">
        <v>14981</v>
      </c>
      <c r="D13506" s="124" t="s">
        <v>14982</v>
      </c>
      <c r="E13506" s="118" t="s">
        <v>48</v>
      </c>
      <c r="F13506" s="124" t="s">
        <v>35249</v>
      </c>
      <c r="G13506" s="118" t="s">
        <v>2</v>
      </c>
      <c r="H13506" s="137">
        <v>41949</v>
      </c>
      <c r="I13506" s="119">
        <v>894.6</v>
      </c>
      <c r="J13506" s="129"/>
      <c r="K13506" s="129"/>
      <c r="L13506" s="129">
        <v>0</v>
      </c>
      <c r="M13506" s="134" t="s">
        <v>26109</v>
      </c>
    </row>
    <row r="13507" spans="1:13" hidden="1" x14ac:dyDescent="0.25">
      <c r="A13507" s="128"/>
      <c r="B13507" s="2"/>
      <c r="C13507" s="139" t="s">
        <v>14983</v>
      </c>
      <c r="D13507" s="124" t="s">
        <v>14984</v>
      </c>
      <c r="E13507" s="118" t="s">
        <v>48</v>
      </c>
      <c r="F13507" s="124" t="s">
        <v>35249</v>
      </c>
      <c r="G13507" s="118" t="s">
        <v>2</v>
      </c>
      <c r="H13507" s="137">
        <v>40924</v>
      </c>
      <c r="I13507" s="119">
        <v>873.9</v>
      </c>
      <c r="J13507" s="129"/>
      <c r="K13507" s="129"/>
      <c r="L13507" s="129">
        <v>0</v>
      </c>
      <c r="M13507" s="134" t="s">
        <v>26109</v>
      </c>
    </row>
    <row r="13508" spans="1:13" hidden="1" x14ac:dyDescent="0.25">
      <c r="A13508" s="128"/>
      <c r="B13508" s="2"/>
      <c r="C13508" s="139" t="s">
        <v>32703</v>
      </c>
      <c r="D13508" s="124" t="s">
        <v>32704</v>
      </c>
      <c r="E13508" s="118" t="s">
        <v>48</v>
      </c>
      <c r="F13508" s="124" t="s">
        <v>35249</v>
      </c>
      <c r="G13508" s="118" t="s">
        <v>2</v>
      </c>
      <c r="H13508" s="137"/>
      <c r="I13508" s="119"/>
      <c r="J13508" s="129"/>
      <c r="K13508" s="129"/>
      <c r="L13508" s="129">
        <v>0</v>
      </c>
      <c r="M13508" s="134" t="s">
        <v>26110</v>
      </c>
    </row>
    <row r="13509" spans="1:13" hidden="1" x14ac:dyDescent="0.25">
      <c r="A13509" s="128"/>
      <c r="B13509" s="2"/>
      <c r="C13509" s="139" t="s">
        <v>14985</v>
      </c>
      <c r="D13509" s="124" t="s">
        <v>14986</v>
      </c>
      <c r="E13509" s="118" t="s">
        <v>48</v>
      </c>
      <c r="F13509" s="124" t="s">
        <v>35249</v>
      </c>
      <c r="G13509" s="118" t="s">
        <v>2</v>
      </c>
      <c r="H13509" s="137">
        <v>41872</v>
      </c>
      <c r="I13509" s="119">
        <v>293.26</v>
      </c>
      <c r="J13509" s="129"/>
      <c r="K13509" s="129"/>
      <c r="L13509" s="129">
        <v>0</v>
      </c>
      <c r="M13509" s="134" t="s">
        <v>26110</v>
      </c>
    </row>
    <row r="13510" spans="1:13" hidden="1" x14ac:dyDescent="0.25">
      <c r="A13510" s="128"/>
      <c r="B13510" s="2"/>
      <c r="C13510" s="139" t="s">
        <v>18814</v>
      </c>
      <c r="D13510" s="124" t="s">
        <v>18813</v>
      </c>
      <c r="E13510" s="118" t="s">
        <v>48</v>
      </c>
      <c r="F13510" s="124" t="s">
        <v>35249</v>
      </c>
      <c r="G13510" s="118" t="s">
        <v>2</v>
      </c>
      <c r="H13510" s="137">
        <v>46021</v>
      </c>
      <c r="I13510" s="119">
        <v>2453.9699999999998</v>
      </c>
      <c r="J13510" s="129"/>
      <c r="K13510" s="129"/>
      <c r="L13510" s="129">
        <v>0</v>
      </c>
      <c r="M13510" s="134" t="s">
        <v>26111</v>
      </c>
    </row>
    <row r="13511" spans="1:13" hidden="1" x14ac:dyDescent="0.25">
      <c r="A13511" s="128"/>
      <c r="B13511" s="2"/>
      <c r="C13511" s="139" t="s">
        <v>33117</v>
      </c>
      <c r="D13511" s="124" t="s">
        <v>33118</v>
      </c>
      <c r="E13511" s="118" t="s">
        <v>48</v>
      </c>
      <c r="F13511" s="124" t="s">
        <v>35249</v>
      </c>
      <c r="G13511" s="118" t="s">
        <v>2</v>
      </c>
      <c r="H13511" s="137"/>
      <c r="I13511" s="119"/>
      <c r="J13511" s="129"/>
      <c r="K13511" s="129"/>
      <c r="L13511" s="129">
        <v>0</v>
      </c>
      <c r="M13511" s="134" t="s">
        <v>26112</v>
      </c>
    </row>
    <row r="13512" spans="1:13" hidden="1" x14ac:dyDescent="0.25">
      <c r="A13512" s="128"/>
      <c r="B13512" s="2"/>
      <c r="C13512" s="139" t="s">
        <v>42368</v>
      </c>
      <c r="D13512" s="124" t="s">
        <v>42369</v>
      </c>
      <c r="E13512" s="118" t="s">
        <v>42370</v>
      </c>
      <c r="F13512" s="124" t="s">
        <v>42371</v>
      </c>
      <c r="G13512" s="118" t="s">
        <v>2</v>
      </c>
      <c r="H13512" s="137">
        <v>45853</v>
      </c>
      <c r="I13512" s="119">
        <v>2734.2</v>
      </c>
      <c r="J13512" s="129"/>
      <c r="K13512" s="129"/>
      <c r="L13512" s="129">
        <v>0</v>
      </c>
      <c r="M13512" s="134" t="s">
        <v>26112</v>
      </c>
    </row>
    <row r="13513" spans="1:13" hidden="1" x14ac:dyDescent="0.25">
      <c r="A13513" s="128"/>
      <c r="B13513" s="2"/>
      <c r="C13513" s="139" t="s">
        <v>35451</v>
      </c>
      <c r="D13513" s="124" t="s">
        <v>35452</v>
      </c>
      <c r="E13513" s="118" t="s">
        <v>48</v>
      </c>
      <c r="F13513" s="124" t="s">
        <v>35249</v>
      </c>
      <c r="G13513" s="118" t="s">
        <v>2</v>
      </c>
      <c r="H13513" s="137">
        <v>45553</v>
      </c>
      <c r="I13513" s="119">
        <v>1828</v>
      </c>
      <c r="J13513" s="129"/>
      <c r="K13513" s="129"/>
      <c r="L13513" s="129">
        <v>0</v>
      </c>
      <c r="M13513" s="134" t="s">
        <v>26112</v>
      </c>
    </row>
    <row r="13514" spans="1:13" hidden="1" x14ac:dyDescent="0.25">
      <c r="A13514" s="128"/>
      <c r="B13514" s="2"/>
      <c r="C13514" s="139" t="s">
        <v>33445</v>
      </c>
      <c r="D13514" s="124" t="s">
        <v>33446</v>
      </c>
      <c r="E13514" s="118" t="s">
        <v>48</v>
      </c>
      <c r="F13514" s="124" t="s">
        <v>35249</v>
      </c>
      <c r="G13514" s="118" t="s">
        <v>34659</v>
      </c>
      <c r="H13514" s="137"/>
      <c r="I13514" s="119"/>
      <c r="J13514" s="129"/>
      <c r="K13514" s="129"/>
      <c r="L13514" s="129">
        <v>0</v>
      </c>
      <c r="M13514" s="134" t="s">
        <v>26112</v>
      </c>
    </row>
    <row r="13515" spans="1:13" hidden="1" x14ac:dyDescent="0.25">
      <c r="A13515" s="128"/>
      <c r="B13515" s="2"/>
      <c r="C13515" s="139" t="s">
        <v>32295</v>
      </c>
      <c r="D13515" s="124" t="s">
        <v>32296</v>
      </c>
      <c r="E13515" s="118" t="s">
        <v>48</v>
      </c>
      <c r="F13515" s="124" t="s">
        <v>35249</v>
      </c>
      <c r="G13515" s="118" t="s">
        <v>34659</v>
      </c>
      <c r="H13515" s="137"/>
      <c r="I13515" s="119"/>
      <c r="J13515" s="129"/>
      <c r="K13515" s="129"/>
      <c r="L13515" s="129">
        <v>0</v>
      </c>
      <c r="M13515" s="134" t="s">
        <v>26112</v>
      </c>
    </row>
    <row r="13516" spans="1:13" hidden="1" x14ac:dyDescent="0.25">
      <c r="A13516" s="128"/>
      <c r="B13516" s="2"/>
      <c r="C13516" s="139" t="s">
        <v>19063</v>
      </c>
      <c r="D13516" s="124" t="s">
        <v>19062</v>
      </c>
      <c r="E13516" s="118" t="s">
        <v>48</v>
      </c>
      <c r="F13516" s="124" t="s">
        <v>35249</v>
      </c>
      <c r="G13516" s="118" t="s">
        <v>34659</v>
      </c>
      <c r="H13516" s="137"/>
      <c r="I13516" s="119"/>
      <c r="J13516" s="129"/>
      <c r="K13516" s="129"/>
      <c r="L13516" s="129">
        <v>0</v>
      </c>
      <c r="M13516" s="134" t="s">
        <v>26113</v>
      </c>
    </row>
    <row r="13517" spans="1:13" hidden="1" x14ac:dyDescent="0.25">
      <c r="A13517" s="128"/>
      <c r="B13517" s="2"/>
      <c r="C13517" s="139" t="s">
        <v>32251</v>
      </c>
      <c r="D13517" s="124" t="s">
        <v>32252</v>
      </c>
      <c r="E13517" s="118" t="s">
        <v>48</v>
      </c>
      <c r="F13517" s="124" t="s">
        <v>35249</v>
      </c>
      <c r="G13517" s="118" t="s">
        <v>34659</v>
      </c>
      <c r="H13517" s="137"/>
      <c r="I13517" s="119"/>
      <c r="J13517" s="129"/>
      <c r="K13517" s="129"/>
      <c r="L13517" s="129">
        <v>0</v>
      </c>
      <c r="M13517" s="134" t="s">
        <v>26114</v>
      </c>
    </row>
    <row r="13518" spans="1:13" hidden="1" x14ac:dyDescent="0.25">
      <c r="A13518" s="128"/>
      <c r="B13518" s="2"/>
      <c r="C13518" s="139" t="s">
        <v>14987</v>
      </c>
      <c r="D13518" s="124" t="s">
        <v>14988</v>
      </c>
      <c r="E13518" s="118" t="s">
        <v>48</v>
      </c>
      <c r="F13518" s="124" t="s">
        <v>35249</v>
      </c>
      <c r="G13518" s="118" t="s">
        <v>2</v>
      </c>
      <c r="H13518" s="137">
        <v>42422</v>
      </c>
      <c r="I13518" s="119">
        <v>2781.47</v>
      </c>
      <c r="J13518" s="129"/>
      <c r="K13518" s="129"/>
      <c r="L13518" s="129">
        <v>0</v>
      </c>
      <c r="M13518" s="134" t="s">
        <v>26115</v>
      </c>
    </row>
    <row r="13519" spans="1:13" hidden="1" x14ac:dyDescent="0.25">
      <c r="A13519" s="128"/>
      <c r="B13519" s="2"/>
      <c r="C13519" s="139" t="s">
        <v>42372</v>
      </c>
      <c r="D13519" s="124" t="s">
        <v>42373</v>
      </c>
      <c r="E13519" s="118" t="s">
        <v>48</v>
      </c>
      <c r="F13519" s="124" t="s">
        <v>35249</v>
      </c>
      <c r="G13519" s="118" t="s">
        <v>2</v>
      </c>
      <c r="H13519" s="137"/>
      <c r="I13519" s="119"/>
      <c r="J13519" s="129"/>
      <c r="K13519" s="129"/>
      <c r="L13519" s="129">
        <v>0</v>
      </c>
      <c r="M13519" s="134" t="s">
        <v>26116</v>
      </c>
    </row>
    <row r="13520" spans="1:13" hidden="1" x14ac:dyDescent="0.25">
      <c r="A13520" s="128"/>
      <c r="B13520" s="2"/>
      <c r="C13520" s="139" t="s">
        <v>32846</v>
      </c>
      <c r="D13520" s="124" t="s">
        <v>32847</v>
      </c>
      <c r="E13520" s="118" t="s">
        <v>48</v>
      </c>
      <c r="F13520" s="124" t="s">
        <v>35249</v>
      </c>
      <c r="G13520" s="118" t="s">
        <v>2</v>
      </c>
      <c r="H13520" s="137"/>
      <c r="I13520" s="119"/>
      <c r="J13520" s="129"/>
      <c r="K13520" s="129"/>
      <c r="L13520" s="129">
        <v>0</v>
      </c>
      <c r="M13520" s="134" t="s">
        <v>26117</v>
      </c>
    </row>
    <row r="13521" spans="1:13" hidden="1" x14ac:dyDescent="0.25">
      <c r="A13521" s="128"/>
      <c r="B13521" s="2"/>
      <c r="C13521" s="139" t="s">
        <v>32550</v>
      </c>
      <c r="D13521" s="124" t="s">
        <v>32551</v>
      </c>
      <c r="E13521" s="118" t="s">
        <v>48</v>
      </c>
      <c r="F13521" s="124" t="s">
        <v>35249</v>
      </c>
      <c r="G13521" s="118" t="s">
        <v>2</v>
      </c>
      <c r="H13521" s="137"/>
      <c r="I13521" s="119"/>
      <c r="J13521" s="129"/>
      <c r="K13521" s="129"/>
      <c r="L13521" s="129">
        <v>0</v>
      </c>
      <c r="M13521" s="134" t="s">
        <v>26118</v>
      </c>
    </row>
    <row r="13522" spans="1:13" hidden="1" x14ac:dyDescent="0.25">
      <c r="A13522" s="128"/>
      <c r="B13522" s="2"/>
      <c r="C13522" s="139" t="s">
        <v>14989</v>
      </c>
      <c r="D13522" s="124" t="s">
        <v>34413</v>
      </c>
      <c r="E13522" s="118" t="s">
        <v>14990</v>
      </c>
      <c r="F13522" s="124" t="s">
        <v>14991</v>
      </c>
      <c r="G13522" s="118" t="s">
        <v>2</v>
      </c>
      <c r="H13522" s="137">
        <v>44565</v>
      </c>
      <c r="I13522" s="119">
        <v>2823.48</v>
      </c>
      <c r="J13522" s="129"/>
      <c r="K13522" s="129"/>
      <c r="L13522" s="129">
        <v>0</v>
      </c>
      <c r="M13522" s="134" t="s">
        <v>26119</v>
      </c>
    </row>
    <row r="13523" spans="1:13" hidden="1" x14ac:dyDescent="0.25">
      <c r="A13523" s="128"/>
      <c r="B13523" s="2"/>
      <c r="C13523" s="139" t="s">
        <v>14992</v>
      </c>
      <c r="D13523" s="124" t="s">
        <v>14993</v>
      </c>
      <c r="E13523" s="118" t="s">
        <v>14994</v>
      </c>
      <c r="F13523" s="124" t="s">
        <v>14995</v>
      </c>
      <c r="G13523" s="118" t="s">
        <v>2</v>
      </c>
      <c r="H13523" s="137">
        <v>42558</v>
      </c>
      <c r="I13523" s="119">
        <v>2418.85</v>
      </c>
      <c r="J13523" s="129"/>
      <c r="K13523" s="129"/>
      <c r="L13523" s="129">
        <v>0</v>
      </c>
      <c r="M13523" s="134" t="s">
        <v>26120</v>
      </c>
    </row>
    <row r="13524" spans="1:13" hidden="1" x14ac:dyDescent="0.25">
      <c r="A13524" s="128"/>
      <c r="B13524" s="2"/>
      <c r="C13524" s="139" t="s">
        <v>14992</v>
      </c>
      <c r="D13524" s="124" t="s">
        <v>14993</v>
      </c>
      <c r="E13524" s="118" t="s">
        <v>14996</v>
      </c>
      <c r="F13524" s="124" t="s">
        <v>14997</v>
      </c>
      <c r="G13524" s="118" t="s">
        <v>2</v>
      </c>
      <c r="H13524" s="137">
        <v>42556</v>
      </c>
      <c r="I13524" s="119">
        <v>2418.85</v>
      </c>
      <c r="J13524" s="129"/>
      <c r="K13524" s="129"/>
      <c r="L13524" s="129">
        <v>0</v>
      </c>
      <c r="M13524" s="134" t="s">
        <v>26121</v>
      </c>
    </row>
    <row r="13525" spans="1:13" hidden="1" x14ac:dyDescent="0.25">
      <c r="A13525" s="128"/>
      <c r="B13525" s="2"/>
      <c r="C13525" s="139" t="s">
        <v>14992</v>
      </c>
      <c r="D13525" s="124" t="s">
        <v>14993</v>
      </c>
      <c r="E13525" s="118" t="s">
        <v>14998</v>
      </c>
      <c r="F13525" s="124" t="s">
        <v>14999</v>
      </c>
      <c r="G13525" s="118" t="s">
        <v>2</v>
      </c>
      <c r="H13525" s="137">
        <v>42510</v>
      </c>
      <c r="I13525" s="119">
        <v>2418.83</v>
      </c>
      <c r="J13525" s="129"/>
      <c r="K13525" s="129"/>
      <c r="L13525" s="129">
        <v>0</v>
      </c>
      <c r="M13525" s="134" t="s">
        <v>26122</v>
      </c>
    </row>
    <row r="13526" spans="1:13" hidden="1" x14ac:dyDescent="0.25">
      <c r="A13526" s="128"/>
      <c r="B13526" s="2"/>
      <c r="C13526" s="139" t="s">
        <v>15000</v>
      </c>
      <c r="D13526" s="124" t="s">
        <v>15001</v>
      </c>
      <c r="E13526" s="118" t="s">
        <v>14990</v>
      </c>
      <c r="F13526" s="124" t="s">
        <v>14991</v>
      </c>
      <c r="G13526" s="118" t="s">
        <v>2</v>
      </c>
      <c r="H13526" s="137">
        <v>44565</v>
      </c>
      <c r="I13526" s="119">
        <v>1645.65</v>
      </c>
      <c r="J13526" s="129"/>
      <c r="K13526" s="129"/>
      <c r="L13526" s="129">
        <v>0</v>
      </c>
      <c r="M13526" s="134" t="s">
        <v>26123</v>
      </c>
    </row>
    <row r="13527" spans="1:13" hidden="1" x14ac:dyDescent="0.25">
      <c r="A13527" s="128"/>
      <c r="B13527" s="2"/>
      <c r="C13527" s="139" t="s">
        <v>15002</v>
      </c>
      <c r="D13527" s="124" t="s">
        <v>15003</v>
      </c>
      <c r="E13527" s="118" t="s">
        <v>15004</v>
      </c>
      <c r="F13527" s="124" t="s">
        <v>15005</v>
      </c>
      <c r="G13527" s="118" t="s">
        <v>34659</v>
      </c>
      <c r="H13527" s="137">
        <v>42355</v>
      </c>
      <c r="I13527" s="119">
        <v>1653.6</v>
      </c>
      <c r="J13527" s="129"/>
      <c r="K13527" s="129"/>
      <c r="L13527" s="129">
        <v>0</v>
      </c>
      <c r="M13527" s="134" t="s">
        <v>35503</v>
      </c>
    </row>
    <row r="13528" spans="1:13" hidden="1" x14ac:dyDescent="0.25">
      <c r="A13528" s="128"/>
      <c r="B13528" s="2"/>
      <c r="C13528" s="139" t="s">
        <v>15006</v>
      </c>
      <c r="D13528" s="124" t="s">
        <v>15007</v>
      </c>
      <c r="E13528" s="118" t="s">
        <v>15008</v>
      </c>
      <c r="F13528" s="124" t="s">
        <v>15009</v>
      </c>
      <c r="G13528" s="118" t="s">
        <v>34659</v>
      </c>
      <c r="H13528" s="137">
        <v>42359</v>
      </c>
      <c r="I13528" s="119">
        <v>884.65</v>
      </c>
      <c r="J13528" s="129"/>
      <c r="K13528" s="129"/>
      <c r="L13528" s="129">
        <v>0</v>
      </c>
      <c r="M13528" s="134" t="s">
        <v>26124</v>
      </c>
    </row>
    <row r="13529" spans="1:13" hidden="1" x14ac:dyDescent="0.25">
      <c r="A13529" s="128"/>
      <c r="B13529" s="2"/>
      <c r="C13529" s="139" t="s">
        <v>15010</v>
      </c>
      <c r="D13529" s="124" t="s">
        <v>15011</v>
      </c>
      <c r="E13529" s="118" t="s">
        <v>15012</v>
      </c>
      <c r="F13529" s="124" t="s">
        <v>15013</v>
      </c>
      <c r="G13529" s="118" t="s">
        <v>34659</v>
      </c>
      <c r="H13529" s="137">
        <v>42524</v>
      </c>
      <c r="I13529" s="119">
        <v>3926</v>
      </c>
      <c r="J13529" s="129"/>
      <c r="K13529" s="129"/>
      <c r="L13529" s="129">
        <v>0</v>
      </c>
      <c r="M13529" s="134" t="s">
        <v>33076</v>
      </c>
    </row>
    <row r="13530" spans="1:13" hidden="1" x14ac:dyDescent="0.25">
      <c r="A13530" s="128"/>
      <c r="B13530" s="2"/>
      <c r="C13530" s="139" t="s">
        <v>15010</v>
      </c>
      <c r="D13530" s="124" t="s">
        <v>15011</v>
      </c>
      <c r="E13530" s="118" t="s">
        <v>15014</v>
      </c>
      <c r="F13530" s="124" t="s">
        <v>15015</v>
      </c>
      <c r="G13530" s="118" t="s">
        <v>34659</v>
      </c>
      <c r="H13530" s="137">
        <v>42524</v>
      </c>
      <c r="I13530" s="119">
        <v>3926</v>
      </c>
      <c r="J13530" s="129"/>
      <c r="K13530" s="129"/>
      <c r="L13530" s="129">
        <v>0</v>
      </c>
      <c r="M13530" s="134" t="s">
        <v>32945</v>
      </c>
    </row>
    <row r="13531" spans="1:13" hidden="1" x14ac:dyDescent="0.25">
      <c r="A13531" s="128"/>
      <c r="B13531" s="2"/>
      <c r="C13531" s="139" t="s">
        <v>15010</v>
      </c>
      <c r="D13531" s="124" t="s">
        <v>15011</v>
      </c>
      <c r="E13531" s="118" t="s">
        <v>15016</v>
      </c>
      <c r="F13531" s="124" t="s">
        <v>15017</v>
      </c>
      <c r="G13531" s="118" t="s">
        <v>34659</v>
      </c>
      <c r="H13531" s="137">
        <v>42524</v>
      </c>
      <c r="I13531" s="119">
        <v>3926</v>
      </c>
      <c r="J13531" s="129"/>
      <c r="K13531" s="129"/>
      <c r="L13531" s="129">
        <v>0</v>
      </c>
      <c r="M13531" s="134" t="s">
        <v>26125</v>
      </c>
    </row>
    <row r="13532" spans="1:13" hidden="1" x14ac:dyDescent="0.25">
      <c r="A13532" s="128"/>
      <c r="B13532" s="2"/>
      <c r="C13532" s="139" t="s">
        <v>15010</v>
      </c>
      <c r="D13532" s="124" t="s">
        <v>15011</v>
      </c>
      <c r="E13532" s="118" t="s">
        <v>15018</v>
      </c>
      <c r="F13532" s="124" t="s">
        <v>15019</v>
      </c>
      <c r="G13532" s="118" t="s">
        <v>34659</v>
      </c>
      <c r="H13532" s="137">
        <v>42524</v>
      </c>
      <c r="I13532" s="119">
        <v>3926</v>
      </c>
      <c r="J13532" s="129"/>
      <c r="K13532" s="129"/>
      <c r="L13532" s="129">
        <v>0</v>
      </c>
      <c r="M13532" s="134"/>
    </row>
    <row r="13533" spans="1:13" hidden="1" x14ac:dyDescent="0.25">
      <c r="A13533" s="128"/>
      <c r="B13533" s="2"/>
      <c r="C13533" s="139" t="s">
        <v>15010</v>
      </c>
      <c r="D13533" s="124" t="s">
        <v>15011</v>
      </c>
      <c r="E13533" s="118" t="s">
        <v>15020</v>
      </c>
      <c r="F13533" s="124" t="s">
        <v>15021</v>
      </c>
      <c r="G13533" s="118" t="s">
        <v>34659</v>
      </c>
      <c r="H13533" s="137">
        <v>42524</v>
      </c>
      <c r="I13533" s="119">
        <v>3926</v>
      </c>
      <c r="J13533" s="129"/>
      <c r="K13533" s="129"/>
      <c r="L13533" s="129">
        <v>0</v>
      </c>
      <c r="M13533" s="134" t="s">
        <v>33611</v>
      </c>
    </row>
    <row r="13534" spans="1:13" hidden="1" x14ac:dyDescent="0.25">
      <c r="A13534" s="128"/>
      <c r="B13534" s="2"/>
      <c r="C13534" s="139" t="s">
        <v>15010</v>
      </c>
      <c r="D13534" s="124" t="s">
        <v>15011</v>
      </c>
      <c r="E13534" s="118" t="s">
        <v>15022</v>
      </c>
      <c r="F13534" s="124" t="s">
        <v>15023</v>
      </c>
      <c r="G13534" s="118" t="s">
        <v>34659</v>
      </c>
      <c r="H13534" s="137">
        <v>42524</v>
      </c>
      <c r="I13534" s="119">
        <v>3926</v>
      </c>
      <c r="J13534" s="129"/>
      <c r="K13534" s="129"/>
      <c r="L13534" s="129">
        <v>0</v>
      </c>
      <c r="M13534" s="134" t="s">
        <v>26126</v>
      </c>
    </row>
    <row r="13535" spans="1:13" hidden="1" x14ac:dyDescent="0.25">
      <c r="A13535" s="128"/>
      <c r="B13535" s="2"/>
      <c r="C13535" s="139" t="s">
        <v>15010</v>
      </c>
      <c r="D13535" s="124" t="s">
        <v>15011</v>
      </c>
      <c r="E13535" s="118" t="s">
        <v>15024</v>
      </c>
      <c r="F13535" s="124" t="s">
        <v>15025</v>
      </c>
      <c r="G13535" s="118" t="s">
        <v>34659</v>
      </c>
      <c r="H13535" s="137">
        <v>42524</v>
      </c>
      <c r="I13535" s="119">
        <v>3926</v>
      </c>
      <c r="J13535" s="129"/>
      <c r="K13535" s="129"/>
      <c r="L13535" s="129">
        <v>0</v>
      </c>
      <c r="M13535" s="134" t="s">
        <v>26126</v>
      </c>
    </row>
    <row r="13536" spans="1:13" hidden="1" x14ac:dyDescent="0.25">
      <c r="A13536" s="128"/>
      <c r="B13536" s="2"/>
      <c r="C13536" s="139" t="s">
        <v>15010</v>
      </c>
      <c r="D13536" s="124" t="s">
        <v>15011</v>
      </c>
      <c r="E13536" s="118" t="s">
        <v>15026</v>
      </c>
      <c r="F13536" s="124" t="s">
        <v>15027</v>
      </c>
      <c r="G13536" s="118" t="s">
        <v>34659</v>
      </c>
      <c r="H13536" s="137">
        <v>42524</v>
      </c>
      <c r="I13536" s="119">
        <v>3926</v>
      </c>
      <c r="J13536" s="129"/>
      <c r="K13536" s="129"/>
      <c r="L13536" s="129">
        <v>0</v>
      </c>
      <c r="M13536" s="134" t="s">
        <v>26126</v>
      </c>
    </row>
    <row r="13537" spans="1:13" hidden="1" x14ac:dyDescent="0.25">
      <c r="A13537" s="128"/>
      <c r="B13537" s="2"/>
      <c r="C13537" s="139" t="s">
        <v>15010</v>
      </c>
      <c r="D13537" s="124" t="s">
        <v>15011</v>
      </c>
      <c r="E13537" s="118" t="s">
        <v>15028</v>
      </c>
      <c r="F13537" s="124" t="s">
        <v>15029</v>
      </c>
      <c r="G13537" s="118" t="s">
        <v>34659</v>
      </c>
      <c r="H13537" s="137">
        <v>42524</v>
      </c>
      <c r="I13537" s="119">
        <v>3926</v>
      </c>
      <c r="J13537" s="129"/>
      <c r="K13537" s="129"/>
      <c r="L13537" s="129">
        <v>0</v>
      </c>
      <c r="M13537" s="134" t="s">
        <v>26126</v>
      </c>
    </row>
    <row r="13538" spans="1:13" hidden="1" x14ac:dyDescent="0.25">
      <c r="A13538" s="128"/>
      <c r="B13538" s="2"/>
      <c r="C13538" s="139" t="s">
        <v>15010</v>
      </c>
      <c r="D13538" s="124" t="s">
        <v>15011</v>
      </c>
      <c r="E13538" s="118" t="s">
        <v>15030</v>
      </c>
      <c r="F13538" s="124" t="s">
        <v>15031</v>
      </c>
      <c r="G13538" s="118" t="s">
        <v>34659</v>
      </c>
      <c r="H13538" s="137">
        <v>42524</v>
      </c>
      <c r="I13538" s="119">
        <v>3926</v>
      </c>
      <c r="J13538" s="129"/>
      <c r="K13538" s="129"/>
      <c r="L13538" s="129">
        <v>0</v>
      </c>
      <c r="M13538" s="134" t="s">
        <v>26126</v>
      </c>
    </row>
    <row r="13539" spans="1:13" hidden="1" x14ac:dyDescent="0.25">
      <c r="A13539" s="128"/>
      <c r="B13539" s="2"/>
      <c r="C13539" s="139" t="s">
        <v>15010</v>
      </c>
      <c r="D13539" s="124" t="s">
        <v>15011</v>
      </c>
      <c r="E13539" s="118" t="s">
        <v>15032</v>
      </c>
      <c r="F13539" s="124" t="s">
        <v>15033</v>
      </c>
      <c r="G13539" s="118" t="s">
        <v>34659</v>
      </c>
      <c r="H13539" s="137">
        <v>42524</v>
      </c>
      <c r="I13539" s="119">
        <v>3926</v>
      </c>
      <c r="J13539" s="129"/>
      <c r="K13539" s="129"/>
      <c r="L13539" s="129">
        <v>0</v>
      </c>
      <c r="M13539" s="134" t="s">
        <v>26126</v>
      </c>
    </row>
    <row r="13540" spans="1:13" hidden="1" x14ac:dyDescent="0.25">
      <c r="A13540" s="128"/>
      <c r="B13540" s="2"/>
      <c r="C13540" s="139" t="s">
        <v>15010</v>
      </c>
      <c r="D13540" s="124" t="s">
        <v>15011</v>
      </c>
      <c r="E13540" s="118" t="s">
        <v>15034</v>
      </c>
      <c r="F13540" s="124" t="s">
        <v>15035</v>
      </c>
      <c r="G13540" s="118" t="s">
        <v>34659</v>
      </c>
      <c r="H13540" s="137">
        <v>42524</v>
      </c>
      <c r="I13540" s="119">
        <v>3926</v>
      </c>
      <c r="J13540" s="129"/>
      <c r="K13540" s="129"/>
      <c r="L13540" s="129">
        <v>0</v>
      </c>
      <c r="M13540" s="134" t="s">
        <v>26126</v>
      </c>
    </row>
    <row r="13541" spans="1:13" hidden="1" x14ac:dyDescent="0.25">
      <c r="A13541" s="128"/>
      <c r="B13541" s="2"/>
      <c r="C13541" s="139" t="s">
        <v>15010</v>
      </c>
      <c r="D13541" s="124" t="s">
        <v>15011</v>
      </c>
      <c r="E13541" s="118" t="s">
        <v>15036</v>
      </c>
      <c r="F13541" s="124" t="s">
        <v>15037</v>
      </c>
      <c r="G13541" s="118" t="s">
        <v>34659</v>
      </c>
      <c r="H13541" s="137">
        <v>42524</v>
      </c>
      <c r="I13541" s="119">
        <v>3926</v>
      </c>
      <c r="J13541" s="129"/>
      <c r="K13541" s="129"/>
      <c r="L13541" s="129">
        <v>0</v>
      </c>
      <c r="M13541" s="134" t="s">
        <v>26126</v>
      </c>
    </row>
    <row r="13542" spans="1:13" hidden="1" x14ac:dyDescent="0.25">
      <c r="A13542" s="128"/>
      <c r="B13542" s="2"/>
      <c r="C13542" s="139" t="s">
        <v>15038</v>
      </c>
      <c r="D13542" s="124" t="s">
        <v>15039</v>
      </c>
      <c r="E13542" s="118" t="s">
        <v>15040</v>
      </c>
      <c r="F13542" s="124" t="s">
        <v>15041</v>
      </c>
      <c r="G13542" s="118" t="s">
        <v>34659</v>
      </c>
      <c r="H13542" s="137">
        <v>42535</v>
      </c>
      <c r="I13542" s="119">
        <v>3455.4</v>
      </c>
      <c r="J13542" s="129"/>
      <c r="K13542" s="129"/>
      <c r="L13542" s="129">
        <v>0</v>
      </c>
      <c r="M13542" s="134" t="s">
        <v>26126</v>
      </c>
    </row>
    <row r="13543" spans="1:13" hidden="1" x14ac:dyDescent="0.25">
      <c r="A13543" s="128"/>
      <c r="B13543" s="2"/>
      <c r="C13543" s="139" t="s">
        <v>15042</v>
      </c>
      <c r="D13543" s="124" t="s">
        <v>15043</v>
      </c>
      <c r="E13543" s="118" t="s">
        <v>15044</v>
      </c>
      <c r="F13543" s="124" t="s">
        <v>15045</v>
      </c>
      <c r="G13543" s="118" t="s">
        <v>2</v>
      </c>
      <c r="H13543" s="137">
        <v>42558</v>
      </c>
      <c r="I13543" s="119">
        <v>3045.25</v>
      </c>
      <c r="J13543" s="129"/>
      <c r="K13543" s="129"/>
      <c r="L13543" s="129">
        <v>0</v>
      </c>
      <c r="M13543" s="134" t="s">
        <v>26127</v>
      </c>
    </row>
    <row r="13544" spans="1:13" hidden="1" x14ac:dyDescent="0.25">
      <c r="A13544" s="128"/>
      <c r="B13544" s="2"/>
      <c r="C13544" s="139" t="s">
        <v>15042</v>
      </c>
      <c r="D13544" s="124" t="s">
        <v>15043</v>
      </c>
      <c r="E13544" s="118" t="s">
        <v>15046</v>
      </c>
      <c r="F13544" s="124" t="s">
        <v>15047</v>
      </c>
      <c r="G13544" s="118" t="s">
        <v>2</v>
      </c>
      <c r="H13544" s="137">
        <v>42576</v>
      </c>
      <c r="I13544" s="119">
        <v>3045.25</v>
      </c>
      <c r="J13544" s="129"/>
      <c r="K13544" s="129"/>
      <c r="L13544" s="129">
        <v>0</v>
      </c>
      <c r="M13544" s="134" t="s">
        <v>32250</v>
      </c>
    </row>
    <row r="13545" spans="1:13" hidden="1" x14ac:dyDescent="0.25">
      <c r="A13545" s="128"/>
      <c r="B13545" s="2"/>
      <c r="C13545" s="139" t="s">
        <v>15042</v>
      </c>
      <c r="D13545" s="124" t="s">
        <v>15043</v>
      </c>
      <c r="E13545" s="118" t="s">
        <v>15048</v>
      </c>
      <c r="F13545" s="124" t="s">
        <v>15049</v>
      </c>
      <c r="G13545" s="118" t="s">
        <v>2</v>
      </c>
      <c r="H13545" s="137">
        <v>42745</v>
      </c>
      <c r="I13545" s="119">
        <v>3218.15</v>
      </c>
      <c r="J13545" s="129"/>
      <c r="K13545" s="129"/>
      <c r="L13545" s="129">
        <v>0</v>
      </c>
      <c r="M13545" s="134"/>
    </row>
    <row r="13546" spans="1:13" hidden="1" x14ac:dyDescent="0.25">
      <c r="A13546" s="128"/>
      <c r="B13546" s="2"/>
      <c r="C13546" s="139" t="s">
        <v>15050</v>
      </c>
      <c r="D13546" s="124" t="s">
        <v>15051</v>
      </c>
      <c r="E13546" s="118" t="s">
        <v>15052</v>
      </c>
      <c r="F13546" s="124" t="s">
        <v>15053</v>
      </c>
      <c r="G13546" s="118" t="s">
        <v>34659</v>
      </c>
      <c r="H13546" s="137">
        <v>42457</v>
      </c>
      <c r="I13546" s="119">
        <v>3507.4</v>
      </c>
      <c r="J13546" s="129"/>
      <c r="K13546" s="129"/>
      <c r="L13546" s="129">
        <v>0</v>
      </c>
      <c r="M13546" s="134"/>
    </row>
    <row r="13547" spans="1:13" hidden="1" x14ac:dyDescent="0.25">
      <c r="A13547" s="128"/>
      <c r="B13547" s="2"/>
      <c r="C13547" s="139" t="s">
        <v>15050</v>
      </c>
      <c r="D13547" s="124" t="s">
        <v>15051</v>
      </c>
      <c r="E13547" s="118" t="s">
        <v>15054</v>
      </c>
      <c r="F13547" s="124" t="s">
        <v>15055</v>
      </c>
      <c r="G13547" s="118" t="s">
        <v>34659</v>
      </c>
      <c r="H13547" s="137">
        <v>42387</v>
      </c>
      <c r="I13547" s="119">
        <v>3074.5</v>
      </c>
      <c r="J13547" s="129"/>
      <c r="K13547" s="129"/>
      <c r="L13547" s="129">
        <v>0</v>
      </c>
      <c r="M13547" s="134" t="s">
        <v>32231</v>
      </c>
    </row>
    <row r="13548" spans="1:13" hidden="1" x14ac:dyDescent="0.25">
      <c r="A13548" s="128"/>
      <c r="B13548" s="2"/>
      <c r="C13548" s="139" t="s">
        <v>15050</v>
      </c>
      <c r="D13548" s="124" t="s">
        <v>15051</v>
      </c>
      <c r="E13548" s="118" t="s">
        <v>15056</v>
      </c>
      <c r="F13548" s="124" t="s">
        <v>15057</v>
      </c>
      <c r="G13548" s="118" t="s">
        <v>34659</v>
      </c>
      <c r="H13548" s="137">
        <v>42563</v>
      </c>
      <c r="I13548" s="119">
        <v>3045.25</v>
      </c>
      <c r="J13548" s="129"/>
      <c r="K13548" s="129"/>
      <c r="L13548" s="129">
        <v>0</v>
      </c>
      <c r="M13548" s="134" t="s">
        <v>32875</v>
      </c>
    </row>
    <row r="13549" spans="1:13" hidden="1" x14ac:dyDescent="0.25">
      <c r="A13549" s="128"/>
      <c r="B13549" s="2"/>
      <c r="C13549" s="139" t="s">
        <v>15058</v>
      </c>
      <c r="D13549" s="124" t="s">
        <v>15059</v>
      </c>
      <c r="E13549" s="118" t="s">
        <v>15060</v>
      </c>
      <c r="F13549" s="124" t="s">
        <v>15061</v>
      </c>
      <c r="G13549" s="118" t="s">
        <v>34659</v>
      </c>
      <c r="H13549" s="137">
        <v>42355</v>
      </c>
      <c r="I13549" s="119">
        <v>3074.5</v>
      </c>
      <c r="J13549" s="129"/>
      <c r="K13549" s="129"/>
      <c r="L13549" s="129">
        <v>0</v>
      </c>
      <c r="M13549" s="134" t="s">
        <v>33099</v>
      </c>
    </row>
    <row r="13550" spans="1:13" hidden="1" x14ac:dyDescent="0.25">
      <c r="A13550" s="128"/>
      <c r="B13550" s="2"/>
      <c r="C13550" s="139" t="s">
        <v>15062</v>
      </c>
      <c r="D13550" s="124" t="s">
        <v>15063</v>
      </c>
      <c r="E13550" s="118" t="s">
        <v>15064</v>
      </c>
      <c r="F13550" s="124" t="s">
        <v>15065</v>
      </c>
      <c r="G13550" s="118" t="s">
        <v>34659</v>
      </c>
      <c r="H13550" s="137">
        <v>42529</v>
      </c>
      <c r="I13550" s="119">
        <v>3507.4</v>
      </c>
      <c r="J13550" s="129"/>
      <c r="K13550" s="129"/>
      <c r="L13550" s="129">
        <v>0</v>
      </c>
      <c r="M13550" s="134"/>
    </row>
    <row r="13551" spans="1:13" hidden="1" x14ac:dyDescent="0.25">
      <c r="A13551" s="128"/>
      <c r="B13551" s="2"/>
      <c r="C13551" s="139" t="s">
        <v>15066</v>
      </c>
      <c r="D13551" s="124" t="s">
        <v>15067</v>
      </c>
      <c r="E13551" s="118" t="s">
        <v>15068</v>
      </c>
      <c r="F13551" s="124" t="s">
        <v>15069</v>
      </c>
      <c r="G13551" s="118" t="s">
        <v>34659</v>
      </c>
      <c r="H13551" s="137">
        <v>42499</v>
      </c>
      <c r="I13551" s="119">
        <v>1665.95</v>
      </c>
      <c r="J13551" s="129"/>
      <c r="K13551" s="129"/>
      <c r="L13551" s="129">
        <v>0</v>
      </c>
      <c r="M13551" s="134"/>
    </row>
    <row r="13552" spans="1:13" hidden="1" x14ac:dyDescent="0.25">
      <c r="A13552" s="128"/>
      <c r="B13552" s="2"/>
      <c r="C13552" s="139" t="s">
        <v>15066</v>
      </c>
      <c r="D13552" s="124" t="s">
        <v>15067</v>
      </c>
      <c r="E13552" s="118" t="s">
        <v>15052</v>
      </c>
      <c r="F13552" s="124" t="s">
        <v>15053</v>
      </c>
      <c r="G13552" s="118" t="s">
        <v>34659</v>
      </c>
      <c r="H13552" s="137">
        <v>42563</v>
      </c>
      <c r="I13552" s="119">
        <v>1665.95</v>
      </c>
      <c r="J13552" s="129"/>
      <c r="K13552" s="129"/>
      <c r="L13552" s="129">
        <v>0</v>
      </c>
      <c r="M13552" s="134"/>
    </row>
    <row r="13553" spans="1:13" hidden="1" x14ac:dyDescent="0.25">
      <c r="A13553" s="128"/>
      <c r="B13553" s="2"/>
      <c r="C13553" s="139" t="s">
        <v>15066</v>
      </c>
      <c r="D13553" s="124" t="s">
        <v>15067</v>
      </c>
      <c r="E13553" s="118" t="s">
        <v>15060</v>
      </c>
      <c r="F13553" s="124" t="s">
        <v>15061</v>
      </c>
      <c r="G13553" s="118" t="s">
        <v>34659</v>
      </c>
      <c r="H13553" s="137">
        <v>42355</v>
      </c>
      <c r="I13553" s="119">
        <v>2594</v>
      </c>
      <c r="J13553" s="129"/>
      <c r="K13553" s="129"/>
      <c r="L13553" s="129">
        <v>0</v>
      </c>
      <c r="M13553" s="134"/>
    </row>
    <row r="13554" spans="1:13" hidden="1" x14ac:dyDescent="0.25">
      <c r="A13554" s="128"/>
      <c r="B13554" s="2"/>
      <c r="C13554" s="139" t="s">
        <v>15070</v>
      </c>
      <c r="D13554" s="124" t="s">
        <v>15071</v>
      </c>
      <c r="E13554" s="118" t="s">
        <v>15052</v>
      </c>
      <c r="F13554" s="124" t="s">
        <v>15053</v>
      </c>
      <c r="G13554" s="118" t="s">
        <v>34659</v>
      </c>
      <c r="H13554" s="137">
        <v>42457</v>
      </c>
      <c r="I13554" s="119">
        <v>1720.05</v>
      </c>
      <c r="J13554" s="129"/>
      <c r="K13554" s="129"/>
      <c r="L13554" s="129">
        <v>0</v>
      </c>
      <c r="M13554" s="134"/>
    </row>
    <row r="13555" spans="1:13" hidden="1" x14ac:dyDescent="0.25">
      <c r="A13555" s="128"/>
      <c r="B13555" s="2"/>
      <c r="C13555" s="139" t="s">
        <v>15072</v>
      </c>
      <c r="D13555" s="124" t="s">
        <v>15073</v>
      </c>
      <c r="E13555" s="118" t="s">
        <v>15052</v>
      </c>
      <c r="F13555" s="124" t="s">
        <v>15053</v>
      </c>
      <c r="G13555" s="118" t="s">
        <v>34659</v>
      </c>
      <c r="H13555" s="137">
        <v>42444</v>
      </c>
      <c r="I13555" s="119">
        <v>1281.8</v>
      </c>
      <c r="J13555" s="129"/>
      <c r="K13555" s="129"/>
      <c r="L13555" s="129">
        <v>0</v>
      </c>
      <c r="M13555" s="134" t="s">
        <v>26128</v>
      </c>
    </row>
    <row r="13556" spans="1:13" hidden="1" x14ac:dyDescent="0.25">
      <c r="A13556" s="128"/>
      <c r="B13556" s="2"/>
      <c r="C13556" s="139" t="s">
        <v>19535</v>
      </c>
      <c r="D13556" s="124" t="s">
        <v>19534</v>
      </c>
      <c r="E13556" s="118" t="s">
        <v>48</v>
      </c>
      <c r="F13556" s="124" t="s">
        <v>35249</v>
      </c>
      <c r="G13556" s="118" t="s">
        <v>34659</v>
      </c>
      <c r="H13556" s="137">
        <v>42444</v>
      </c>
      <c r="I13556" s="119">
        <v>1521</v>
      </c>
      <c r="J13556" s="129"/>
      <c r="K13556" s="129"/>
      <c r="L13556" s="129">
        <v>0</v>
      </c>
      <c r="M13556" s="134" t="s">
        <v>26129</v>
      </c>
    </row>
    <row r="13557" spans="1:13" hidden="1" x14ac:dyDescent="0.25">
      <c r="A13557" s="128"/>
      <c r="B13557" s="2"/>
      <c r="C13557" s="139" t="s">
        <v>15074</v>
      </c>
      <c r="D13557" s="124" t="s">
        <v>15075</v>
      </c>
      <c r="E13557" s="118" t="s">
        <v>15076</v>
      </c>
      <c r="F13557" s="124" t="s">
        <v>15077</v>
      </c>
      <c r="G13557" s="118" t="s">
        <v>34659</v>
      </c>
      <c r="H13557" s="137">
        <v>42529</v>
      </c>
      <c r="I13557" s="119">
        <v>1302</v>
      </c>
      <c r="J13557" s="129"/>
      <c r="K13557" s="129"/>
      <c r="L13557" s="129">
        <v>0</v>
      </c>
      <c r="M13557" s="134" t="s">
        <v>26130</v>
      </c>
    </row>
    <row r="13558" spans="1:13" hidden="1" x14ac:dyDescent="0.25">
      <c r="A13558" s="128"/>
      <c r="B13558" s="2"/>
      <c r="C13558" s="139" t="s">
        <v>15078</v>
      </c>
      <c r="D13558" s="124" t="s">
        <v>15079</v>
      </c>
      <c r="E13558" s="118" t="s">
        <v>48</v>
      </c>
      <c r="F13558" s="124" t="s">
        <v>35249</v>
      </c>
      <c r="G13558" s="118" t="s">
        <v>2</v>
      </c>
      <c r="H13558" s="137">
        <v>42627</v>
      </c>
      <c r="I13558" s="119">
        <v>3300</v>
      </c>
      <c r="J13558" s="129"/>
      <c r="K13558" s="129"/>
      <c r="L13558" s="129">
        <v>0</v>
      </c>
      <c r="M13558" s="134" t="s">
        <v>26131</v>
      </c>
    </row>
    <row r="13559" spans="1:13" hidden="1" x14ac:dyDescent="0.25">
      <c r="A13559" s="128"/>
      <c r="B13559" s="2"/>
      <c r="C13559" s="139" t="s">
        <v>15080</v>
      </c>
      <c r="D13559" s="124" t="s">
        <v>15081</v>
      </c>
      <c r="E13559" s="118" t="s">
        <v>15082</v>
      </c>
      <c r="F13559" s="124" t="s">
        <v>15083</v>
      </c>
      <c r="G13559" s="118" t="s">
        <v>34659</v>
      </c>
      <c r="H13559" s="137">
        <v>42529</v>
      </c>
      <c r="I13559" s="119">
        <v>1840.85</v>
      </c>
      <c r="J13559" s="129"/>
      <c r="K13559" s="129"/>
      <c r="L13559" s="129">
        <v>0</v>
      </c>
      <c r="M13559" s="134" t="s">
        <v>26132</v>
      </c>
    </row>
    <row r="13560" spans="1:13" hidden="1" x14ac:dyDescent="0.25">
      <c r="A13560" s="128"/>
      <c r="B13560" s="2"/>
      <c r="C13560" s="139" t="s">
        <v>15084</v>
      </c>
      <c r="D13560" s="124" t="s">
        <v>15085</v>
      </c>
      <c r="E13560" s="118" t="s">
        <v>15086</v>
      </c>
      <c r="F13560" s="124" t="s">
        <v>15087</v>
      </c>
      <c r="G13560" s="118" t="s">
        <v>34659</v>
      </c>
      <c r="H13560" s="137">
        <v>42489</v>
      </c>
      <c r="I13560" s="119">
        <v>1227.2</v>
      </c>
      <c r="J13560" s="129"/>
      <c r="K13560" s="129"/>
      <c r="L13560" s="129">
        <v>0</v>
      </c>
      <c r="M13560" s="134"/>
    </row>
    <row r="13561" spans="1:13" hidden="1" x14ac:dyDescent="0.25">
      <c r="A13561" s="128"/>
      <c r="B13561" s="2"/>
      <c r="C13561" s="139" t="s">
        <v>15088</v>
      </c>
      <c r="D13561" s="124" t="s">
        <v>15089</v>
      </c>
      <c r="E13561" s="118" t="s">
        <v>15044</v>
      </c>
      <c r="F13561" s="124" t="s">
        <v>15045</v>
      </c>
      <c r="G13561" s="118" t="s">
        <v>34659</v>
      </c>
      <c r="H13561" s="137">
        <v>42558</v>
      </c>
      <c r="I13561" s="119">
        <v>1665.95</v>
      </c>
      <c r="J13561" s="129"/>
      <c r="K13561" s="129"/>
      <c r="L13561" s="129">
        <v>0</v>
      </c>
      <c r="M13561" s="134" t="s">
        <v>26133</v>
      </c>
    </row>
    <row r="13562" spans="1:13" hidden="1" x14ac:dyDescent="0.25">
      <c r="A13562" s="128"/>
      <c r="B13562" s="2"/>
      <c r="C13562" s="139" t="s">
        <v>15088</v>
      </c>
      <c r="D13562" s="124" t="s">
        <v>15089</v>
      </c>
      <c r="E13562" s="118" t="s">
        <v>15048</v>
      </c>
      <c r="F13562" s="124" t="s">
        <v>15049</v>
      </c>
      <c r="G13562" s="118" t="s">
        <v>34659</v>
      </c>
      <c r="H13562" s="137">
        <v>42528</v>
      </c>
      <c r="I13562" s="119">
        <v>1665.95</v>
      </c>
      <c r="J13562" s="129"/>
      <c r="K13562" s="129"/>
      <c r="L13562" s="129">
        <v>0</v>
      </c>
      <c r="M13562" s="134" t="s">
        <v>26134</v>
      </c>
    </row>
    <row r="13563" spans="1:13" hidden="1" x14ac:dyDescent="0.25">
      <c r="A13563" s="128"/>
      <c r="B13563" s="2"/>
      <c r="C13563" s="139" t="s">
        <v>33063</v>
      </c>
      <c r="D13563" s="124" t="s">
        <v>33064</v>
      </c>
      <c r="E13563" s="118" t="s">
        <v>48</v>
      </c>
      <c r="F13563" s="124" t="s">
        <v>35249</v>
      </c>
      <c r="G13563" s="118" t="s">
        <v>2</v>
      </c>
      <c r="H13563" s="137"/>
      <c r="I13563" s="119"/>
      <c r="J13563" s="129"/>
      <c r="K13563" s="129"/>
      <c r="L13563" s="129">
        <v>0</v>
      </c>
      <c r="M13563" s="134" t="s">
        <v>26135</v>
      </c>
    </row>
    <row r="13564" spans="1:13" hidden="1" x14ac:dyDescent="0.25">
      <c r="A13564" s="128"/>
      <c r="B13564" s="2"/>
      <c r="C13564" s="139" t="s">
        <v>19376</v>
      </c>
      <c r="D13564" s="124" t="s">
        <v>19375</v>
      </c>
      <c r="E13564" s="118" t="s">
        <v>48</v>
      </c>
      <c r="F13564" s="124" t="s">
        <v>35249</v>
      </c>
      <c r="G13564" s="118" t="s">
        <v>34659</v>
      </c>
      <c r="H13564" s="137"/>
      <c r="I13564" s="119"/>
      <c r="J13564" s="129"/>
      <c r="K13564" s="129"/>
      <c r="L13564" s="129">
        <v>0</v>
      </c>
      <c r="M13564" s="134"/>
    </row>
    <row r="13565" spans="1:13" hidden="1" x14ac:dyDescent="0.25">
      <c r="A13565" s="128"/>
      <c r="B13565" s="2"/>
      <c r="C13565" s="139" t="s">
        <v>19061</v>
      </c>
      <c r="D13565" s="124" t="s">
        <v>19060</v>
      </c>
      <c r="E13565" s="118" t="s">
        <v>48</v>
      </c>
      <c r="F13565" s="124" t="s">
        <v>35249</v>
      </c>
      <c r="G13565" s="118" t="s">
        <v>34659</v>
      </c>
      <c r="H13565" s="137"/>
      <c r="I13565" s="119"/>
      <c r="J13565" s="129"/>
      <c r="K13565" s="129"/>
      <c r="L13565" s="129">
        <v>0</v>
      </c>
      <c r="M13565" s="134"/>
    </row>
    <row r="13566" spans="1:13" hidden="1" x14ac:dyDescent="0.25">
      <c r="A13566" s="128"/>
      <c r="B13566" s="2"/>
      <c r="C13566" s="139" t="s">
        <v>19372</v>
      </c>
      <c r="D13566" s="124" t="s">
        <v>19371</v>
      </c>
      <c r="E13566" s="118" t="s">
        <v>48</v>
      </c>
      <c r="F13566" s="124" t="s">
        <v>35249</v>
      </c>
      <c r="G13566" s="118" t="s">
        <v>34659</v>
      </c>
      <c r="H13566" s="137"/>
      <c r="I13566" s="119"/>
      <c r="J13566" s="129"/>
      <c r="K13566" s="129"/>
      <c r="L13566" s="129">
        <v>0</v>
      </c>
      <c r="M13566" s="134"/>
    </row>
    <row r="13567" spans="1:13" hidden="1" x14ac:dyDescent="0.25">
      <c r="A13567" s="128"/>
      <c r="B13567" s="2"/>
      <c r="C13567" s="139" t="s">
        <v>19374</v>
      </c>
      <c r="D13567" s="124" t="s">
        <v>19373</v>
      </c>
      <c r="E13567" s="118" t="s">
        <v>48</v>
      </c>
      <c r="F13567" s="124" t="s">
        <v>35249</v>
      </c>
      <c r="G13567" s="118" t="s">
        <v>34659</v>
      </c>
      <c r="H13567" s="137"/>
      <c r="I13567" s="119"/>
      <c r="J13567" s="129"/>
      <c r="K13567" s="129"/>
      <c r="L13567" s="129">
        <v>0</v>
      </c>
      <c r="M13567" s="134"/>
    </row>
    <row r="13568" spans="1:13" hidden="1" x14ac:dyDescent="0.25">
      <c r="A13568" s="128"/>
      <c r="B13568" s="2"/>
      <c r="C13568" s="139" t="s">
        <v>19059</v>
      </c>
      <c r="D13568" s="124" t="s">
        <v>19058</v>
      </c>
      <c r="E13568" s="118" t="s">
        <v>48</v>
      </c>
      <c r="F13568" s="124" t="s">
        <v>35249</v>
      </c>
      <c r="G13568" s="118" t="s">
        <v>34659</v>
      </c>
      <c r="H13568" s="137"/>
      <c r="I13568" s="119"/>
      <c r="J13568" s="129"/>
      <c r="K13568" s="129"/>
      <c r="L13568" s="129">
        <v>0</v>
      </c>
      <c r="M13568" s="134"/>
    </row>
    <row r="13569" spans="1:13" hidden="1" x14ac:dyDescent="0.25">
      <c r="A13569" s="128"/>
      <c r="B13569" s="2"/>
      <c r="C13569" s="139" t="s">
        <v>15090</v>
      </c>
      <c r="D13569" s="124" t="s">
        <v>15091</v>
      </c>
      <c r="E13569" s="118" t="s">
        <v>48</v>
      </c>
      <c r="F13569" s="124" t="s">
        <v>35249</v>
      </c>
      <c r="G13569" s="118" t="s">
        <v>2</v>
      </c>
      <c r="H13569" s="137">
        <v>46099</v>
      </c>
      <c r="I13569" s="119">
        <v>1932</v>
      </c>
      <c r="J13569" s="129"/>
      <c r="K13569" s="129"/>
      <c r="L13569" s="129">
        <v>0</v>
      </c>
      <c r="M13569" s="134"/>
    </row>
    <row r="13570" spans="1:13" hidden="1" x14ac:dyDescent="0.25">
      <c r="A13570" s="128"/>
      <c r="B13570" s="2"/>
      <c r="C13570" s="139" t="s">
        <v>19057</v>
      </c>
      <c r="D13570" s="124" t="s">
        <v>19056</v>
      </c>
      <c r="E13570" s="118" t="s">
        <v>48</v>
      </c>
      <c r="F13570" s="124" t="s">
        <v>35249</v>
      </c>
      <c r="G13570" s="118" t="s">
        <v>34659</v>
      </c>
      <c r="H13570" s="137"/>
      <c r="I13570" s="119"/>
      <c r="J13570" s="129"/>
      <c r="K13570" s="129"/>
      <c r="L13570" s="129">
        <v>0</v>
      </c>
      <c r="M13570" s="134"/>
    </row>
    <row r="13571" spans="1:13" hidden="1" x14ac:dyDescent="0.25">
      <c r="A13571" s="128"/>
      <c r="B13571" s="2"/>
      <c r="C13571" s="139" t="s">
        <v>19406</v>
      </c>
      <c r="D13571" s="124" t="s">
        <v>19405</v>
      </c>
      <c r="E13571" s="118" t="s">
        <v>48</v>
      </c>
      <c r="F13571" s="124" t="s">
        <v>35249</v>
      </c>
      <c r="G13571" s="118" t="s">
        <v>34659</v>
      </c>
      <c r="H13571" s="137"/>
      <c r="I13571" s="119"/>
      <c r="J13571" s="129"/>
      <c r="K13571" s="129"/>
      <c r="L13571" s="129">
        <v>0</v>
      </c>
      <c r="M13571" s="134"/>
    </row>
    <row r="13572" spans="1:13" hidden="1" x14ac:dyDescent="0.25">
      <c r="A13572" s="128"/>
      <c r="B13572" s="2"/>
      <c r="C13572" s="139" t="s">
        <v>19055</v>
      </c>
      <c r="D13572" s="124" t="s">
        <v>19054</v>
      </c>
      <c r="E13572" s="118" t="s">
        <v>48</v>
      </c>
      <c r="F13572" s="124" t="s">
        <v>35249</v>
      </c>
      <c r="G13572" s="118" t="s">
        <v>34659</v>
      </c>
      <c r="H13572" s="137"/>
      <c r="I13572" s="119"/>
      <c r="J13572" s="129"/>
      <c r="K13572" s="129"/>
      <c r="L13572" s="129">
        <v>0</v>
      </c>
      <c r="M13572" s="134"/>
    </row>
    <row r="13573" spans="1:13" hidden="1" x14ac:dyDescent="0.25">
      <c r="A13573" s="128"/>
      <c r="B13573" s="2"/>
      <c r="C13573" s="139" t="s">
        <v>19404</v>
      </c>
      <c r="D13573" s="124" t="s">
        <v>19403</v>
      </c>
      <c r="E13573" s="118" t="s">
        <v>48</v>
      </c>
      <c r="F13573" s="124" t="s">
        <v>35249</v>
      </c>
      <c r="G13573" s="118" t="s">
        <v>34659</v>
      </c>
      <c r="H13573" s="137"/>
      <c r="I13573" s="119"/>
      <c r="J13573" s="129"/>
      <c r="K13573" s="129"/>
      <c r="L13573" s="129">
        <v>0</v>
      </c>
      <c r="M13573" s="134"/>
    </row>
    <row r="13574" spans="1:13" hidden="1" x14ac:dyDescent="0.25">
      <c r="A13574" s="128"/>
      <c r="B13574" s="2"/>
      <c r="C13574" s="139" t="s">
        <v>33594</v>
      </c>
      <c r="D13574" s="124" t="s">
        <v>33595</v>
      </c>
      <c r="E13574" s="118" t="s">
        <v>48</v>
      </c>
      <c r="F13574" s="124" t="s">
        <v>35249</v>
      </c>
      <c r="G13574" s="118" t="s">
        <v>2</v>
      </c>
      <c r="H13574" s="137"/>
      <c r="I13574" s="119"/>
      <c r="J13574" s="129"/>
      <c r="K13574" s="129"/>
      <c r="L13574" s="129">
        <v>0</v>
      </c>
      <c r="M13574" s="134"/>
    </row>
    <row r="13575" spans="1:13" hidden="1" x14ac:dyDescent="0.25">
      <c r="A13575" s="128"/>
      <c r="B13575" s="2"/>
      <c r="C13575" s="139" t="s">
        <v>33597</v>
      </c>
      <c r="D13575" s="124" t="s">
        <v>33598</v>
      </c>
      <c r="E13575" s="118" t="s">
        <v>48</v>
      </c>
      <c r="F13575" s="124" t="s">
        <v>35249</v>
      </c>
      <c r="G13575" s="118" t="s">
        <v>2</v>
      </c>
      <c r="H13575" s="137"/>
      <c r="I13575" s="119"/>
      <c r="J13575" s="129"/>
      <c r="K13575" s="129"/>
      <c r="L13575" s="129">
        <v>0</v>
      </c>
      <c r="M13575" s="134"/>
    </row>
    <row r="13576" spans="1:13" hidden="1" x14ac:dyDescent="0.25">
      <c r="A13576" s="128"/>
      <c r="B13576" s="2"/>
      <c r="C13576" s="139" t="s">
        <v>15092</v>
      </c>
      <c r="D13576" s="124" t="s">
        <v>15093</v>
      </c>
      <c r="E13576" s="118" t="s">
        <v>48</v>
      </c>
      <c r="F13576" s="124" t="s">
        <v>35249</v>
      </c>
      <c r="G13576" s="118" t="s">
        <v>2</v>
      </c>
      <c r="H13576" s="137">
        <v>45555</v>
      </c>
      <c r="I13576" s="119">
        <v>840</v>
      </c>
      <c r="J13576" s="129"/>
      <c r="K13576" s="129"/>
      <c r="L13576" s="129">
        <v>0</v>
      </c>
      <c r="M13576" s="134"/>
    </row>
    <row r="13577" spans="1:13" hidden="1" x14ac:dyDescent="0.25">
      <c r="A13577" s="128"/>
      <c r="B13577" s="2"/>
      <c r="C13577" s="139" t="s">
        <v>15094</v>
      </c>
      <c r="D13577" s="124" t="s">
        <v>15095</v>
      </c>
      <c r="E13577" s="118" t="s">
        <v>48</v>
      </c>
      <c r="F13577" s="124" t="s">
        <v>35249</v>
      </c>
      <c r="G13577" s="118" t="s">
        <v>2</v>
      </c>
      <c r="H13577" s="137">
        <v>43342</v>
      </c>
      <c r="I13577" s="119">
        <v>7207.48</v>
      </c>
      <c r="J13577" s="129"/>
      <c r="K13577" s="129"/>
      <c r="L13577" s="129">
        <v>0</v>
      </c>
      <c r="M13577" s="134"/>
    </row>
    <row r="13578" spans="1:13" hidden="1" x14ac:dyDescent="0.25">
      <c r="A13578" s="128"/>
      <c r="B13578" s="2"/>
      <c r="C13578" s="139" t="s">
        <v>15096</v>
      </c>
      <c r="D13578" s="124" t="s">
        <v>15097</v>
      </c>
      <c r="E13578" s="118" t="s">
        <v>48</v>
      </c>
      <c r="F13578" s="124" t="s">
        <v>35249</v>
      </c>
      <c r="G13578" s="118" t="s">
        <v>2</v>
      </c>
      <c r="H13578" s="137">
        <v>41158</v>
      </c>
      <c r="I13578" s="119">
        <v>1100.3399999999999</v>
      </c>
      <c r="J13578" s="129"/>
      <c r="K13578" s="129"/>
      <c r="L13578" s="129">
        <v>0</v>
      </c>
      <c r="M13578" s="134"/>
    </row>
    <row r="13579" spans="1:13" hidden="1" x14ac:dyDescent="0.25">
      <c r="A13579" s="128"/>
      <c r="B13579" s="2"/>
      <c r="C13579" s="139" t="s">
        <v>19218</v>
      </c>
      <c r="D13579" s="124" t="s">
        <v>19217</v>
      </c>
      <c r="E13579" s="118" t="s">
        <v>48</v>
      </c>
      <c r="F13579" s="124" t="s">
        <v>35249</v>
      </c>
      <c r="G13579" s="118" t="s">
        <v>34659</v>
      </c>
      <c r="H13579" s="137">
        <v>41383</v>
      </c>
      <c r="I13579" s="119">
        <v>800</v>
      </c>
      <c r="J13579" s="129"/>
      <c r="K13579" s="129"/>
      <c r="L13579" s="129">
        <v>0</v>
      </c>
      <c r="M13579" s="134"/>
    </row>
    <row r="13580" spans="1:13" hidden="1" x14ac:dyDescent="0.25">
      <c r="A13580" s="128"/>
      <c r="B13580" s="2"/>
      <c r="C13580" s="139" t="s">
        <v>15098</v>
      </c>
      <c r="D13580" s="124" t="s">
        <v>15099</v>
      </c>
      <c r="E13580" s="118" t="s">
        <v>48</v>
      </c>
      <c r="F13580" s="124" t="s">
        <v>35249</v>
      </c>
      <c r="G13580" s="118" t="s">
        <v>2</v>
      </c>
      <c r="H13580" s="137">
        <v>43888</v>
      </c>
      <c r="I13580" s="119">
        <v>1391.54</v>
      </c>
      <c r="J13580" s="129"/>
      <c r="K13580" s="129"/>
      <c r="L13580" s="129">
        <v>0</v>
      </c>
      <c r="M13580" s="134"/>
    </row>
    <row r="13581" spans="1:13" hidden="1" x14ac:dyDescent="0.25">
      <c r="A13581" s="128"/>
      <c r="B13581" s="2"/>
      <c r="C13581" s="139" t="s">
        <v>33612</v>
      </c>
      <c r="D13581" s="124" t="s">
        <v>33613</v>
      </c>
      <c r="E13581" s="118" t="s">
        <v>48</v>
      </c>
      <c r="F13581" s="124" t="s">
        <v>35249</v>
      </c>
      <c r="G13581" s="118" t="s">
        <v>2</v>
      </c>
      <c r="H13581" s="137"/>
      <c r="I13581" s="119"/>
      <c r="J13581" s="129"/>
      <c r="K13581" s="129"/>
      <c r="L13581" s="129">
        <v>0</v>
      </c>
      <c r="M13581" s="134"/>
    </row>
    <row r="13582" spans="1:13" hidden="1" x14ac:dyDescent="0.25">
      <c r="A13582" s="128"/>
      <c r="B13582" s="2"/>
      <c r="C13582" s="139" t="s">
        <v>33179</v>
      </c>
      <c r="D13582" s="124" t="s">
        <v>33180</v>
      </c>
      <c r="E13582" s="118" t="s">
        <v>48</v>
      </c>
      <c r="F13582" s="124" t="s">
        <v>35249</v>
      </c>
      <c r="G13582" s="118" t="s">
        <v>2</v>
      </c>
      <c r="H13582" s="137"/>
      <c r="I13582" s="119"/>
      <c r="J13582" s="129"/>
      <c r="K13582" s="129"/>
      <c r="L13582" s="129">
        <v>0</v>
      </c>
      <c r="M13582" s="134"/>
    </row>
    <row r="13583" spans="1:13" hidden="1" x14ac:dyDescent="0.25">
      <c r="A13583" s="128"/>
      <c r="B13583" s="2"/>
      <c r="C13583" s="139" t="s">
        <v>15100</v>
      </c>
      <c r="D13583" s="124" t="s">
        <v>15101</v>
      </c>
      <c r="E13583" s="118" t="s">
        <v>48</v>
      </c>
      <c r="F13583" s="124" t="s">
        <v>35249</v>
      </c>
      <c r="G13583" s="118" t="s">
        <v>2</v>
      </c>
      <c r="H13583" s="137">
        <v>44502</v>
      </c>
      <c r="I13583" s="119">
        <v>2937.48</v>
      </c>
      <c r="J13583" s="129"/>
      <c r="K13583" s="129"/>
      <c r="L13583" s="129">
        <v>0</v>
      </c>
      <c r="M13583" s="134"/>
    </row>
    <row r="13584" spans="1:13" hidden="1" x14ac:dyDescent="0.25">
      <c r="A13584" s="128"/>
      <c r="B13584" s="2"/>
      <c r="C13584" s="139" t="s">
        <v>42374</v>
      </c>
      <c r="D13584" s="124" t="s">
        <v>42375</v>
      </c>
      <c r="E13584" s="118" t="s">
        <v>48</v>
      </c>
      <c r="F13584" s="124" t="s">
        <v>35249</v>
      </c>
      <c r="G13584" s="118" t="s">
        <v>2</v>
      </c>
      <c r="H13584" s="137"/>
      <c r="I13584" s="119"/>
      <c r="J13584" s="129"/>
      <c r="K13584" s="129"/>
      <c r="L13584" s="129">
        <v>0</v>
      </c>
      <c r="M13584" s="134"/>
    </row>
    <row r="13585" spans="1:13" hidden="1" x14ac:dyDescent="0.25">
      <c r="A13585" s="128"/>
      <c r="B13585" s="2"/>
      <c r="C13585" s="139" t="s">
        <v>32396</v>
      </c>
      <c r="D13585" s="124" t="s">
        <v>34415</v>
      </c>
      <c r="E13585" s="118" t="s">
        <v>48</v>
      </c>
      <c r="F13585" s="124" t="s">
        <v>35249</v>
      </c>
      <c r="G13585" s="118" t="s">
        <v>2</v>
      </c>
      <c r="H13585" s="137">
        <v>45884</v>
      </c>
      <c r="I13585" s="119">
        <v>2131.23</v>
      </c>
      <c r="J13585" s="129"/>
      <c r="K13585" s="129"/>
      <c r="L13585" s="129">
        <v>0</v>
      </c>
      <c r="M13585" s="134"/>
    </row>
    <row r="13586" spans="1:13" hidden="1" x14ac:dyDescent="0.25">
      <c r="A13586" s="128"/>
      <c r="B13586" s="2"/>
      <c r="C13586" s="139" t="s">
        <v>42376</v>
      </c>
      <c r="D13586" s="124" t="s">
        <v>42377</v>
      </c>
      <c r="E13586" s="118" t="s">
        <v>48</v>
      </c>
      <c r="F13586" s="124" t="s">
        <v>35249</v>
      </c>
      <c r="G13586" s="118" t="s">
        <v>2</v>
      </c>
      <c r="H13586" s="137">
        <v>45884</v>
      </c>
      <c r="I13586" s="119">
        <v>1627.98</v>
      </c>
      <c r="J13586" s="129"/>
      <c r="K13586" s="129"/>
      <c r="L13586" s="129">
        <v>0</v>
      </c>
      <c r="M13586" s="134"/>
    </row>
    <row r="13587" spans="1:13" hidden="1" x14ac:dyDescent="0.25">
      <c r="A13587" s="128"/>
      <c r="B13587" s="2"/>
      <c r="C13587" s="139" t="s">
        <v>42378</v>
      </c>
      <c r="D13587" s="124" t="s">
        <v>42379</v>
      </c>
      <c r="E13587" s="118" t="s">
        <v>48</v>
      </c>
      <c r="F13587" s="124" t="s">
        <v>35249</v>
      </c>
      <c r="G13587" s="118" t="s">
        <v>2</v>
      </c>
      <c r="H13587" s="137"/>
      <c r="I13587" s="119"/>
      <c r="J13587" s="129"/>
      <c r="K13587" s="129"/>
      <c r="L13587" s="129">
        <v>0</v>
      </c>
      <c r="M13587" s="134" t="s">
        <v>24257</v>
      </c>
    </row>
    <row r="13588" spans="1:13" hidden="1" x14ac:dyDescent="0.25">
      <c r="A13588" s="128"/>
      <c r="B13588" s="2"/>
      <c r="C13588" s="139" t="s">
        <v>15102</v>
      </c>
      <c r="D13588" s="124" t="s">
        <v>15103</v>
      </c>
      <c r="E13588" s="118" t="s">
        <v>48</v>
      </c>
      <c r="F13588" s="124" t="s">
        <v>35249</v>
      </c>
      <c r="G13588" s="118" t="s">
        <v>2</v>
      </c>
      <c r="H13588" s="137">
        <v>44949</v>
      </c>
      <c r="I13588" s="119">
        <v>4354</v>
      </c>
      <c r="J13588" s="129"/>
      <c r="K13588" s="129"/>
      <c r="L13588" s="129">
        <v>0</v>
      </c>
      <c r="M13588" s="134" t="s">
        <v>24258</v>
      </c>
    </row>
    <row r="13589" spans="1:13" hidden="1" x14ac:dyDescent="0.25">
      <c r="A13589" s="128"/>
      <c r="B13589" s="2"/>
      <c r="C13589" s="139" t="s">
        <v>15104</v>
      </c>
      <c r="D13589" s="124" t="s">
        <v>15105</v>
      </c>
      <c r="E13589" s="118" t="s">
        <v>48</v>
      </c>
      <c r="F13589" s="124" t="s">
        <v>35249</v>
      </c>
      <c r="G13589" s="118" t="s">
        <v>2</v>
      </c>
      <c r="H13589" s="137">
        <v>44672</v>
      </c>
      <c r="I13589" s="119">
        <v>4490.5</v>
      </c>
      <c r="J13589" s="129"/>
      <c r="K13589" s="129"/>
      <c r="L13589" s="129">
        <v>0</v>
      </c>
      <c r="M13589" s="134" t="s">
        <v>24259</v>
      </c>
    </row>
    <row r="13590" spans="1:13" hidden="1" x14ac:dyDescent="0.25">
      <c r="A13590" s="128"/>
      <c r="B13590" s="2"/>
      <c r="C13590" s="139" t="s">
        <v>15106</v>
      </c>
      <c r="D13590" s="124" t="s">
        <v>15107</v>
      </c>
      <c r="E13590" s="118" t="s">
        <v>48</v>
      </c>
      <c r="F13590" s="124" t="s">
        <v>35249</v>
      </c>
      <c r="G13590" s="118" t="s">
        <v>2</v>
      </c>
      <c r="H13590" s="137">
        <v>44391</v>
      </c>
      <c r="I13590" s="119">
        <v>2609.17</v>
      </c>
      <c r="J13590" s="129"/>
      <c r="K13590" s="129"/>
      <c r="L13590" s="129">
        <v>0</v>
      </c>
      <c r="M13590" s="134" t="s">
        <v>24259</v>
      </c>
    </row>
    <row r="13591" spans="1:13" hidden="1" x14ac:dyDescent="0.25">
      <c r="A13591" s="128"/>
      <c r="B13591" s="2"/>
      <c r="C13591" s="139" t="s">
        <v>42380</v>
      </c>
      <c r="D13591" s="124" t="s">
        <v>42381</v>
      </c>
      <c r="E13591" s="118" t="s">
        <v>48</v>
      </c>
      <c r="F13591" s="124" t="s">
        <v>35249</v>
      </c>
      <c r="G13591" s="118" t="s">
        <v>2</v>
      </c>
      <c r="H13591" s="137"/>
      <c r="I13591" s="119"/>
      <c r="J13591" s="129"/>
      <c r="K13591" s="129"/>
      <c r="L13591" s="129">
        <v>0</v>
      </c>
      <c r="M13591" s="134" t="s">
        <v>26136</v>
      </c>
    </row>
    <row r="13592" spans="1:13" hidden="1" x14ac:dyDescent="0.25">
      <c r="A13592" s="128"/>
      <c r="B13592" s="2"/>
      <c r="C13592" s="139" t="s">
        <v>42382</v>
      </c>
      <c r="D13592" s="124" t="s">
        <v>42383</v>
      </c>
      <c r="E13592" s="118" t="s">
        <v>48</v>
      </c>
      <c r="F13592" s="124" t="s">
        <v>35249</v>
      </c>
      <c r="G13592" s="118" t="s">
        <v>2</v>
      </c>
      <c r="H13592" s="137"/>
      <c r="I13592" s="119"/>
      <c r="J13592" s="129"/>
      <c r="K13592" s="129"/>
      <c r="L13592" s="129">
        <v>0</v>
      </c>
      <c r="M13592" s="134" t="s">
        <v>26137</v>
      </c>
    </row>
    <row r="13593" spans="1:13" hidden="1" x14ac:dyDescent="0.25">
      <c r="A13593" s="128"/>
      <c r="B13593" s="2"/>
      <c r="C13593" s="139" t="s">
        <v>15108</v>
      </c>
      <c r="D13593" s="124" t="s">
        <v>15109</v>
      </c>
      <c r="E13593" s="118" t="s">
        <v>48</v>
      </c>
      <c r="F13593" s="124" t="s">
        <v>35249</v>
      </c>
      <c r="G13593" s="118" t="s">
        <v>2</v>
      </c>
      <c r="H13593" s="137">
        <v>45015</v>
      </c>
      <c r="I13593" s="119">
        <v>2916</v>
      </c>
      <c r="J13593" s="129"/>
      <c r="K13593" s="129"/>
      <c r="L13593" s="129">
        <v>0</v>
      </c>
      <c r="M13593" s="134" t="s">
        <v>26137</v>
      </c>
    </row>
    <row r="13594" spans="1:13" hidden="1" x14ac:dyDescent="0.25">
      <c r="A13594" s="128"/>
      <c r="B13594" s="2"/>
      <c r="C13594" s="139" t="s">
        <v>15110</v>
      </c>
      <c r="D13594" s="124" t="s">
        <v>15111</v>
      </c>
      <c r="E13594" s="118" t="s">
        <v>48</v>
      </c>
      <c r="F13594" s="124" t="s">
        <v>35249</v>
      </c>
      <c r="G13594" s="118" t="s">
        <v>2</v>
      </c>
      <c r="H13594" s="137">
        <v>44623</v>
      </c>
      <c r="I13594" s="119">
        <v>4200</v>
      </c>
      <c r="J13594" s="129"/>
      <c r="K13594" s="129"/>
      <c r="L13594" s="129">
        <v>0</v>
      </c>
      <c r="M13594" s="134" t="s">
        <v>26137</v>
      </c>
    </row>
    <row r="13595" spans="1:13" hidden="1" x14ac:dyDescent="0.25">
      <c r="A13595" s="128"/>
      <c r="B13595" s="2"/>
      <c r="C13595" s="139" t="s">
        <v>15112</v>
      </c>
      <c r="D13595" s="124" t="s">
        <v>15113</v>
      </c>
      <c r="E13595" s="118" t="s">
        <v>48</v>
      </c>
      <c r="F13595" s="124" t="s">
        <v>35249</v>
      </c>
      <c r="G13595" s="118" t="s">
        <v>2</v>
      </c>
      <c r="H13595" s="137">
        <v>44623</v>
      </c>
      <c r="I13595" s="119">
        <v>4490</v>
      </c>
      <c r="J13595" s="129"/>
      <c r="K13595" s="129"/>
      <c r="L13595" s="129">
        <v>0</v>
      </c>
      <c r="M13595" s="134" t="s">
        <v>26138</v>
      </c>
    </row>
    <row r="13596" spans="1:13" hidden="1" x14ac:dyDescent="0.25">
      <c r="A13596" s="128"/>
      <c r="B13596" s="2"/>
      <c r="C13596" s="139" t="s">
        <v>15114</v>
      </c>
      <c r="D13596" s="124" t="s">
        <v>15115</v>
      </c>
      <c r="E13596" s="118" t="s">
        <v>48</v>
      </c>
      <c r="F13596" s="124" t="s">
        <v>35249</v>
      </c>
      <c r="G13596" s="118" t="s">
        <v>2</v>
      </c>
      <c r="H13596" s="137">
        <v>44260</v>
      </c>
      <c r="I13596" s="119">
        <v>1528.46</v>
      </c>
      <c r="J13596" s="129"/>
      <c r="K13596" s="129"/>
      <c r="L13596" s="129">
        <v>0</v>
      </c>
      <c r="M13596" s="134" t="s">
        <v>26139</v>
      </c>
    </row>
    <row r="13597" spans="1:13" hidden="1" x14ac:dyDescent="0.25">
      <c r="A13597" s="128"/>
      <c r="B13597" s="2"/>
      <c r="C13597" s="139" t="s">
        <v>33501</v>
      </c>
      <c r="D13597" s="124" t="s">
        <v>33502</v>
      </c>
      <c r="E13597" s="118" t="s">
        <v>48</v>
      </c>
      <c r="F13597" s="124" t="s">
        <v>35249</v>
      </c>
      <c r="G13597" s="118" t="s">
        <v>2</v>
      </c>
      <c r="H13597" s="137"/>
      <c r="I13597" s="119"/>
      <c r="J13597" s="129"/>
      <c r="K13597" s="129"/>
      <c r="L13597" s="129">
        <v>0</v>
      </c>
      <c r="M13597" s="134" t="s">
        <v>26140</v>
      </c>
    </row>
    <row r="13598" spans="1:13" hidden="1" x14ac:dyDescent="0.25">
      <c r="A13598" s="128"/>
      <c r="B13598" s="2"/>
      <c r="C13598" s="139" t="s">
        <v>33457</v>
      </c>
      <c r="D13598" s="124" t="s">
        <v>33458</v>
      </c>
      <c r="E13598" s="118" t="s">
        <v>48</v>
      </c>
      <c r="F13598" s="124" t="s">
        <v>35249</v>
      </c>
      <c r="G13598" s="118" t="s">
        <v>2</v>
      </c>
      <c r="H13598" s="137"/>
      <c r="I13598" s="119"/>
      <c r="J13598" s="129"/>
      <c r="K13598" s="129"/>
      <c r="L13598" s="129">
        <v>0</v>
      </c>
      <c r="M13598" s="134"/>
    </row>
    <row r="13599" spans="1:13" hidden="1" x14ac:dyDescent="0.25">
      <c r="A13599" s="128"/>
      <c r="B13599" s="2"/>
      <c r="C13599" s="139" t="s">
        <v>15116</v>
      </c>
      <c r="D13599" s="124" t="s">
        <v>15117</v>
      </c>
      <c r="E13599" s="118" t="s">
        <v>48</v>
      </c>
      <c r="F13599" s="124" t="s">
        <v>35249</v>
      </c>
      <c r="G13599" s="118" t="s">
        <v>2</v>
      </c>
      <c r="H13599" s="137">
        <v>44502</v>
      </c>
      <c r="I13599" s="119">
        <v>1510.71</v>
      </c>
      <c r="J13599" s="129"/>
      <c r="K13599" s="129"/>
      <c r="L13599" s="129">
        <v>0</v>
      </c>
      <c r="M13599" s="134"/>
    </row>
    <row r="13600" spans="1:13" hidden="1" x14ac:dyDescent="0.25">
      <c r="A13600" s="128"/>
      <c r="B13600" s="2"/>
      <c r="C13600" s="139" t="s">
        <v>33094</v>
      </c>
      <c r="D13600" s="124" t="s">
        <v>33095</v>
      </c>
      <c r="E13600" s="118" t="s">
        <v>48</v>
      </c>
      <c r="F13600" s="124" t="s">
        <v>35249</v>
      </c>
      <c r="G13600" s="118" t="s">
        <v>2</v>
      </c>
      <c r="H13600" s="137"/>
      <c r="I13600" s="119"/>
      <c r="J13600" s="129"/>
      <c r="K13600" s="129"/>
      <c r="L13600" s="129">
        <v>0</v>
      </c>
      <c r="M13600" s="134"/>
    </row>
    <row r="13601" spans="1:13" hidden="1" x14ac:dyDescent="0.25">
      <c r="A13601" s="128"/>
      <c r="B13601" s="2"/>
      <c r="C13601" s="139" t="s">
        <v>15118</v>
      </c>
      <c r="D13601" s="124" t="s">
        <v>15119</v>
      </c>
      <c r="E13601" s="118" t="s">
        <v>48</v>
      </c>
      <c r="F13601" s="124" t="s">
        <v>35249</v>
      </c>
      <c r="G13601" s="118" t="s">
        <v>2</v>
      </c>
      <c r="H13601" s="137">
        <v>43978</v>
      </c>
      <c r="I13601" s="119">
        <v>10101.629999999999</v>
      </c>
      <c r="J13601" s="129"/>
      <c r="K13601" s="129"/>
      <c r="L13601" s="129">
        <v>0</v>
      </c>
      <c r="M13601" s="134" t="s">
        <v>26141</v>
      </c>
    </row>
    <row r="13602" spans="1:13" hidden="1" x14ac:dyDescent="0.25">
      <c r="A13602" s="128"/>
      <c r="B13602" s="2"/>
      <c r="C13602" s="139" t="s">
        <v>15120</v>
      </c>
      <c r="D13602" s="124" t="s">
        <v>15121</v>
      </c>
      <c r="E13602" s="118" t="s">
        <v>48</v>
      </c>
      <c r="F13602" s="124" t="s">
        <v>35249</v>
      </c>
      <c r="G13602" s="118" t="s">
        <v>2</v>
      </c>
      <c r="H13602" s="137">
        <v>43278</v>
      </c>
      <c r="I13602" s="119">
        <v>391.04</v>
      </c>
      <c r="J13602" s="129"/>
      <c r="K13602" s="129"/>
      <c r="L13602" s="129">
        <v>0</v>
      </c>
      <c r="M13602" s="134" t="s">
        <v>26142</v>
      </c>
    </row>
    <row r="13603" spans="1:13" hidden="1" x14ac:dyDescent="0.25">
      <c r="A13603" s="128"/>
      <c r="B13603" s="2"/>
      <c r="C13603" s="139" t="s">
        <v>15122</v>
      </c>
      <c r="D13603" s="124" t="s">
        <v>15123</v>
      </c>
      <c r="E13603" s="118" t="s">
        <v>48</v>
      </c>
      <c r="F13603" s="124" t="s">
        <v>35249</v>
      </c>
      <c r="G13603" s="118" t="s">
        <v>2</v>
      </c>
      <c r="H13603" s="137">
        <v>43818</v>
      </c>
      <c r="I13603" s="119">
        <v>2280</v>
      </c>
      <c r="J13603" s="129"/>
      <c r="K13603" s="129"/>
      <c r="L13603" s="129">
        <v>0</v>
      </c>
      <c r="M13603" s="134" t="s">
        <v>26143</v>
      </c>
    </row>
    <row r="13604" spans="1:13" hidden="1" x14ac:dyDescent="0.25">
      <c r="A13604" s="128"/>
      <c r="B13604" s="2"/>
      <c r="C13604" s="139" t="s">
        <v>15124</v>
      </c>
      <c r="D13604" s="124" t="s">
        <v>15125</v>
      </c>
      <c r="E13604" s="118" t="s">
        <v>15126</v>
      </c>
      <c r="F13604" s="124" t="s">
        <v>15127</v>
      </c>
      <c r="G13604" s="118" t="s">
        <v>2</v>
      </c>
      <c r="H13604" s="137">
        <v>42527</v>
      </c>
      <c r="I13604" s="119">
        <v>819</v>
      </c>
      <c r="J13604" s="129"/>
      <c r="K13604" s="129"/>
      <c r="L13604" s="129">
        <v>0</v>
      </c>
      <c r="M13604" s="134" t="s">
        <v>26144</v>
      </c>
    </row>
    <row r="13605" spans="1:13" hidden="1" x14ac:dyDescent="0.25">
      <c r="A13605" s="128"/>
      <c r="B13605" s="2"/>
      <c r="C13605" s="139" t="s">
        <v>15128</v>
      </c>
      <c r="D13605" s="124" t="s">
        <v>15129</v>
      </c>
      <c r="E13605" s="118" t="s">
        <v>48</v>
      </c>
      <c r="F13605" s="124" t="s">
        <v>35249</v>
      </c>
      <c r="G13605" s="118" t="s">
        <v>2</v>
      </c>
      <c r="H13605" s="137">
        <v>44700</v>
      </c>
      <c r="I13605" s="119">
        <v>9990.81</v>
      </c>
      <c r="J13605" s="129"/>
      <c r="K13605" s="129"/>
      <c r="L13605" s="129">
        <v>0</v>
      </c>
      <c r="M13605" s="134"/>
    </row>
    <row r="13606" spans="1:13" hidden="1" x14ac:dyDescent="0.25">
      <c r="A13606" s="128"/>
      <c r="B13606" s="2"/>
      <c r="C13606" s="139" t="s">
        <v>35453</v>
      </c>
      <c r="D13606" s="124" t="s">
        <v>35454</v>
      </c>
      <c r="E13606" s="118" t="s">
        <v>48</v>
      </c>
      <c r="F13606" s="124" t="s">
        <v>35249</v>
      </c>
      <c r="G13606" s="118" t="s">
        <v>2</v>
      </c>
      <c r="H13606" s="137">
        <v>45936</v>
      </c>
      <c r="I13606" s="119">
        <v>2799.3</v>
      </c>
      <c r="J13606" s="129"/>
      <c r="K13606" s="129"/>
      <c r="L13606" s="129">
        <v>0</v>
      </c>
      <c r="M13606" s="134"/>
    </row>
    <row r="13607" spans="1:13" hidden="1" x14ac:dyDescent="0.25">
      <c r="A13607" s="128"/>
      <c r="B13607" s="2"/>
      <c r="C13607" s="139" t="s">
        <v>32763</v>
      </c>
      <c r="D13607" s="124" t="s">
        <v>32764</v>
      </c>
      <c r="E13607" s="118" t="s">
        <v>48</v>
      </c>
      <c r="F13607" s="124" t="s">
        <v>35249</v>
      </c>
      <c r="G13607" s="118" t="s">
        <v>2</v>
      </c>
      <c r="H13607" s="137"/>
      <c r="I13607" s="119"/>
      <c r="J13607" s="129"/>
      <c r="K13607" s="129"/>
      <c r="L13607" s="129">
        <v>0</v>
      </c>
      <c r="M13607" s="134"/>
    </row>
    <row r="13608" spans="1:13" hidden="1" x14ac:dyDescent="0.25">
      <c r="A13608" s="128"/>
      <c r="B13608" s="2"/>
      <c r="C13608" s="139" t="s">
        <v>15130</v>
      </c>
      <c r="D13608" s="124" t="s">
        <v>15131</v>
      </c>
      <c r="E13608" s="118" t="s">
        <v>48</v>
      </c>
      <c r="F13608" s="124" t="s">
        <v>35249</v>
      </c>
      <c r="G13608" s="118" t="s">
        <v>2</v>
      </c>
      <c r="H13608" s="137">
        <v>46021</v>
      </c>
      <c r="I13608" s="119">
        <v>3484.12</v>
      </c>
      <c r="J13608" s="129"/>
      <c r="K13608" s="129"/>
      <c r="L13608" s="129">
        <v>0</v>
      </c>
      <c r="M13608" s="134"/>
    </row>
    <row r="13609" spans="1:13" hidden="1" x14ac:dyDescent="0.25">
      <c r="A13609" s="128"/>
      <c r="B13609" s="2"/>
      <c r="C13609" s="139" t="s">
        <v>15132</v>
      </c>
      <c r="D13609" s="124" t="s">
        <v>15133</v>
      </c>
      <c r="E13609" s="118" t="s">
        <v>48</v>
      </c>
      <c r="F13609" s="124" t="s">
        <v>35249</v>
      </c>
      <c r="G13609" s="118" t="s">
        <v>2</v>
      </c>
      <c r="H13609" s="137">
        <v>44209</v>
      </c>
      <c r="I13609" s="119">
        <v>1450.8</v>
      </c>
      <c r="J13609" s="129"/>
      <c r="K13609" s="129"/>
      <c r="L13609" s="129">
        <v>0</v>
      </c>
      <c r="M13609" s="134"/>
    </row>
    <row r="13610" spans="1:13" hidden="1" x14ac:dyDescent="0.25">
      <c r="A13610" s="128"/>
      <c r="B13610" s="2"/>
      <c r="C13610" s="139" t="s">
        <v>15134</v>
      </c>
      <c r="D13610" s="124" t="s">
        <v>15135</v>
      </c>
      <c r="E13610" s="118" t="s">
        <v>15136</v>
      </c>
      <c r="F13610" s="124" t="s">
        <v>15137</v>
      </c>
      <c r="G13610" s="118" t="s">
        <v>2</v>
      </c>
      <c r="H13610" s="137">
        <v>43427</v>
      </c>
      <c r="I13610" s="119">
        <v>5878.87</v>
      </c>
      <c r="J13610" s="129"/>
      <c r="K13610" s="129"/>
      <c r="L13610" s="129">
        <v>0</v>
      </c>
      <c r="M13610" s="134" t="s">
        <v>26145</v>
      </c>
    </row>
    <row r="13611" spans="1:13" hidden="1" x14ac:dyDescent="0.25">
      <c r="A13611" s="128"/>
      <c r="B13611" s="2"/>
      <c r="C13611" s="139" t="s">
        <v>15134</v>
      </c>
      <c r="D13611" s="124" t="s">
        <v>15135</v>
      </c>
      <c r="E13611" s="118" t="s">
        <v>15138</v>
      </c>
      <c r="F13611" s="124" t="s">
        <v>15139</v>
      </c>
      <c r="G13611" s="118" t="s">
        <v>2</v>
      </c>
      <c r="H13611" s="137">
        <v>43427</v>
      </c>
      <c r="I13611" s="119">
        <v>5878.87</v>
      </c>
      <c r="J13611" s="129"/>
      <c r="K13611" s="129"/>
      <c r="L13611" s="129">
        <v>0</v>
      </c>
      <c r="M13611" s="134" t="s">
        <v>26146</v>
      </c>
    </row>
    <row r="13612" spans="1:13" hidden="1" x14ac:dyDescent="0.25">
      <c r="A13612" s="128"/>
      <c r="B13612" s="2"/>
      <c r="C13612" s="139" t="s">
        <v>15134</v>
      </c>
      <c r="D13612" s="124" t="s">
        <v>15135</v>
      </c>
      <c r="E13612" s="118" t="s">
        <v>15140</v>
      </c>
      <c r="F13612" s="124" t="s">
        <v>15141</v>
      </c>
      <c r="G13612" s="118" t="s">
        <v>2</v>
      </c>
      <c r="H13612" s="137">
        <v>43427</v>
      </c>
      <c r="I13612" s="119">
        <v>5878.87</v>
      </c>
      <c r="J13612" s="129"/>
      <c r="K13612" s="129"/>
      <c r="L13612" s="129">
        <v>0</v>
      </c>
      <c r="M13612" s="134" t="s">
        <v>26147</v>
      </c>
    </row>
    <row r="13613" spans="1:13" hidden="1" x14ac:dyDescent="0.25">
      <c r="A13613" s="128"/>
      <c r="B13613" s="2"/>
      <c r="C13613" s="139" t="s">
        <v>42384</v>
      </c>
      <c r="D13613" s="124" t="s">
        <v>42385</v>
      </c>
      <c r="E13613" s="118" t="s">
        <v>48</v>
      </c>
      <c r="F13613" s="124" t="s">
        <v>35249</v>
      </c>
      <c r="G13613" s="118" t="s">
        <v>2</v>
      </c>
      <c r="H13613" s="137"/>
      <c r="I13613" s="119"/>
      <c r="J13613" s="129"/>
      <c r="K13613" s="129"/>
      <c r="L13613" s="129">
        <v>0</v>
      </c>
      <c r="M13613" s="134" t="s">
        <v>26148</v>
      </c>
    </row>
    <row r="13614" spans="1:13" hidden="1" x14ac:dyDescent="0.25">
      <c r="A13614" s="128"/>
      <c r="B13614" s="2"/>
      <c r="C13614" s="139" t="s">
        <v>15142</v>
      </c>
      <c r="D13614" s="124" t="s">
        <v>15143</v>
      </c>
      <c r="E13614" s="118" t="s">
        <v>48</v>
      </c>
      <c r="F13614" s="124" t="s">
        <v>35249</v>
      </c>
      <c r="G13614" s="118" t="s">
        <v>2</v>
      </c>
      <c r="H13614" s="137">
        <v>44399</v>
      </c>
      <c r="I13614" s="119">
        <v>2589</v>
      </c>
      <c r="J13614" s="129"/>
      <c r="K13614" s="129"/>
      <c r="L13614" s="129">
        <v>0</v>
      </c>
      <c r="M13614" s="134" t="s">
        <v>26149</v>
      </c>
    </row>
    <row r="13615" spans="1:13" hidden="1" x14ac:dyDescent="0.25">
      <c r="A13615" s="128"/>
      <c r="B13615" s="2"/>
      <c r="C13615" s="139" t="s">
        <v>15144</v>
      </c>
      <c r="D13615" s="124" t="s">
        <v>15145</v>
      </c>
      <c r="E13615" s="118" t="s">
        <v>48</v>
      </c>
      <c r="F13615" s="124" t="s">
        <v>35249</v>
      </c>
      <c r="G13615" s="118" t="s">
        <v>2</v>
      </c>
      <c r="H13615" s="137">
        <v>43812</v>
      </c>
      <c r="I13615" s="119">
        <v>2644.5</v>
      </c>
      <c r="J13615" s="129"/>
      <c r="K13615" s="129"/>
      <c r="L13615" s="129">
        <v>0</v>
      </c>
      <c r="M13615" s="134" t="s">
        <v>26150</v>
      </c>
    </row>
    <row r="13616" spans="1:13" hidden="1" x14ac:dyDescent="0.25">
      <c r="A13616" s="128"/>
      <c r="B13616" s="2"/>
      <c r="C13616" s="139" t="s">
        <v>35456</v>
      </c>
      <c r="D13616" s="124" t="s">
        <v>35457</v>
      </c>
      <c r="E13616" s="118" t="s">
        <v>48</v>
      </c>
      <c r="F13616" s="124" t="s">
        <v>35249</v>
      </c>
      <c r="G13616" s="118" t="s">
        <v>2</v>
      </c>
      <c r="H13616" s="137"/>
      <c r="I13616" s="119"/>
      <c r="J13616" s="129"/>
      <c r="K13616" s="129"/>
      <c r="L13616" s="129">
        <v>0</v>
      </c>
      <c r="M13616" s="134" t="s">
        <v>26151</v>
      </c>
    </row>
    <row r="13617" spans="1:13" hidden="1" x14ac:dyDescent="0.25">
      <c r="A13617" s="128"/>
      <c r="B13617" s="2"/>
      <c r="C13617" s="139" t="s">
        <v>33109</v>
      </c>
      <c r="D13617" s="124" t="s">
        <v>33110</v>
      </c>
      <c r="E13617" s="118" t="s">
        <v>48</v>
      </c>
      <c r="F13617" s="124" t="s">
        <v>35249</v>
      </c>
      <c r="G13617" s="118" t="s">
        <v>2</v>
      </c>
      <c r="H13617" s="137">
        <v>45279</v>
      </c>
      <c r="I13617" s="119">
        <v>4550</v>
      </c>
      <c r="J13617" s="129"/>
      <c r="K13617" s="129"/>
      <c r="L13617" s="129">
        <v>0</v>
      </c>
      <c r="M13617" s="134" t="s">
        <v>26152</v>
      </c>
    </row>
    <row r="13618" spans="1:13" hidden="1" x14ac:dyDescent="0.25">
      <c r="A13618" s="128"/>
      <c r="B13618" s="2"/>
      <c r="C13618" s="139" t="s">
        <v>35459</v>
      </c>
      <c r="D13618" s="124" t="s">
        <v>42386</v>
      </c>
      <c r="E13618" s="118" t="s">
        <v>48</v>
      </c>
      <c r="F13618" s="124" t="s">
        <v>35249</v>
      </c>
      <c r="G13618" s="118" t="s">
        <v>2</v>
      </c>
      <c r="H13618" s="137">
        <v>45757</v>
      </c>
      <c r="I13618" s="119">
        <v>2579.4</v>
      </c>
      <c r="J13618" s="129"/>
      <c r="K13618" s="129"/>
      <c r="L13618" s="129">
        <v>0</v>
      </c>
      <c r="M13618" s="134" t="s">
        <v>26153</v>
      </c>
    </row>
    <row r="13619" spans="1:13" hidden="1" x14ac:dyDescent="0.25">
      <c r="A13619" s="128"/>
      <c r="B13619" s="2"/>
      <c r="C13619" s="139" t="s">
        <v>32532</v>
      </c>
      <c r="D13619" s="124" t="s">
        <v>32533</v>
      </c>
      <c r="E13619" s="118" t="s">
        <v>48</v>
      </c>
      <c r="F13619" s="124" t="s">
        <v>35249</v>
      </c>
      <c r="G13619" s="118" t="s">
        <v>2</v>
      </c>
      <c r="H13619" s="137">
        <v>46108</v>
      </c>
      <c r="I13619" s="119">
        <v>1889.3</v>
      </c>
      <c r="J13619" s="129"/>
      <c r="K13619" s="129"/>
      <c r="L13619" s="129">
        <v>0</v>
      </c>
      <c r="M13619" s="134" t="s">
        <v>26154</v>
      </c>
    </row>
    <row r="13620" spans="1:13" hidden="1" x14ac:dyDescent="0.25">
      <c r="A13620" s="128"/>
      <c r="B13620" s="2"/>
      <c r="C13620" s="139" t="s">
        <v>34417</v>
      </c>
      <c r="D13620" s="124" t="s">
        <v>34418</v>
      </c>
      <c r="E13620" s="118" t="s">
        <v>48</v>
      </c>
      <c r="F13620" s="124" t="s">
        <v>35249</v>
      </c>
      <c r="G13620" s="118" t="s">
        <v>2</v>
      </c>
      <c r="H13620" s="137">
        <v>46066</v>
      </c>
      <c r="I13620" s="119">
        <v>2379.3000000000002</v>
      </c>
      <c r="J13620" s="129"/>
      <c r="K13620" s="129"/>
      <c r="L13620" s="129">
        <v>0</v>
      </c>
      <c r="M13620" s="134" t="s">
        <v>26155</v>
      </c>
    </row>
    <row r="13621" spans="1:13" hidden="1" x14ac:dyDescent="0.25">
      <c r="A13621" s="128"/>
      <c r="B13621" s="2"/>
      <c r="C13621" s="139" t="s">
        <v>35461</v>
      </c>
      <c r="D13621" s="124" t="s">
        <v>35462</v>
      </c>
      <c r="E13621" s="118" t="s">
        <v>48</v>
      </c>
      <c r="F13621" s="124" t="s">
        <v>35249</v>
      </c>
      <c r="G13621" s="118" t="s">
        <v>2</v>
      </c>
      <c r="H13621" s="137">
        <v>45959</v>
      </c>
      <c r="I13621" s="119">
        <v>2519.3000000000002</v>
      </c>
      <c r="J13621" s="129"/>
      <c r="K13621" s="129"/>
      <c r="L13621" s="129">
        <v>0</v>
      </c>
      <c r="M13621" s="134" t="s">
        <v>26156</v>
      </c>
    </row>
    <row r="13622" spans="1:13" hidden="1" x14ac:dyDescent="0.25">
      <c r="A13622" s="128"/>
      <c r="B13622" s="2"/>
      <c r="C13622" s="139" t="s">
        <v>33688</v>
      </c>
      <c r="D13622" s="124" t="s">
        <v>33689</v>
      </c>
      <c r="E13622" s="118" t="s">
        <v>48</v>
      </c>
      <c r="F13622" s="124" t="s">
        <v>35249</v>
      </c>
      <c r="G13622" s="118" t="s">
        <v>2</v>
      </c>
      <c r="H13622" s="137"/>
      <c r="I13622" s="119"/>
      <c r="J13622" s="129"/>
      <c r="K13622" s="129"/>
      <c r="L13622" s="129">
        <v>0</v>
      </c>
      <c r="M13622" s="134" t="s">
        <v>26157</v>
      </c>
    </row>
    <row r="13623" spans="1:13" hidden="1" x14ac:dyDescent="0.25">
      <c r="A13623" s="128"/>
      <c r="B13623" s="2"/>
      <c r="C13623" s="139" t="s">
        <v>34420</v>
      </c>
      <c r="D13623" s="124" t="s">
        <v>34421</v>
      </c>
      <c r="E13623" s="118" t="s">
        <v>48</v>
      </c>
      <c r="F13623" s="124" t="s">
        <v>35249</v>
      </c>
      <c r="G13623" s="118" t="s">
        <v>2</v>
      </c>
      <c r="H13623" s="137"/>
      <c r="I13623" s="119"/>
      <c r="J13623" s="129"/>
      <c r="K13623" s="129"/>
      <c r="L13623" s="129">
        <v>0</v>
      </c>
      <c r="M13623" s="134" t="s">
        <v>26158</v>
      </c>
    </row>
    <row r="13624" spans="1:13" hidden="1" x14ac:dyDescent="0.25">
      <c r="A13624" s="128"/>
      <c r="B13624" s="2"/>
      <c r="C13624" s="139" t="s">
        <v>27509</v>
      </c>
      <c r="D13624" s="124" t="s">
        <v>42387</v>
      </c>
      <c r="E13624" s="118" t="s">
        <v>48</v>
      </c>
      <c r="F13624" s="124" t="s">
        <v>35249</v>
      </c>
      <c r="G13624" s="118" t="s">
        <v>2</v>
      </c>
      <c r="H13624" s="137">
        <v>46087</v>
      </c>
      <c r="I13624" s="119">
        <v>4199.3</v>
      </c>
      <c r="J13624" s="129"/>
      <c r="K13624" s="129"/>
      <c r="L13624" s="129">
        <v>0</v>
      </c>
      <c r="M13624" s="134" t="s">
        <v>26159</v>
      </c>
    </row>
    <row r="13625" spans="1:13" hidden="1" x14ac:dyDescent="0.25">
      <c r="A13625" s="128"/>
      <c r="B13625" s="2"/>
      <c r="C13625" s="139" t="s">
        <v>34423</v>
      </c>
      <c r="D13625" s="124" t="s">
        <v>34424</v>
      </c>
      <c r="E13625" s="118" t="s">
        <v>48</v>
      </c>
      <c r="F13625" s="124" t="s">
        <v>35249</v>
      </c>
      <c r="G13625" s="118" t="s">
        <v>2</v>
      </c>
      <c r="H13625" s="137">
        <v>45239</v>
      </c>
      <c r="I13625" s="119">
        <v>3184.35</v>
      </c>
      <c r="J13625" s="129"/>
      <c r="K13625" s="129"/>
      <c r="L13625" s="129">
        <v>0</v>
      </c>
      <c r="M13625" s="134" t="s">
        <v>26160</v>
      </c>
    </row>
    <row r="13626" spans="1:13" hidden="1" x14ac:dyDescent="0.25">
      <c r="A13626" s="128"/>
      <c r="B13626" s="2"/>
      <c r="C13626" s="139" t="s">
        <v>32529</v>
      </c>
      <c r="D13626" s="124" t="s">
        <v>32530</v>
      </c>
      <c r="E13626" s="118" t="s">
        <v>48</v>
      </c>
      <c r="F13626" s="124" t="s">
        <v>35249</v>
      </c>
      <c r="G13626" s="118" t="s">
        <v>2</v>
      </c>
      <c r="H13626" s="137"/>
      <c r="I13626" s="119"/>
      <c r="J13626" s="129"/>
      <c r="K13626" s="129"/>
      <c r="L13626" s="129">
        <v>0</v>
      </c>
      <c r="M13626" s="134" t="s">
        <v>26161</v>
      </c>
    </row>
    <row r="13627" spans="1:13" hidden="1" x14ac:dyDescent="0.25">
      <c r="A13627" s="128"/>
      <c r="B13627" s="2"/>
      <c r="C13627" s="139" t="s">
        <v>15146</v>
      </c>
      <c r="D13627" s="124" t="s">
        <v>15147</v>
      </c>
      <c r="E13627" s="118" t="s">
        <v>48</v>
      </c>
      <c r="F13627" s="124" t="s">
        <v>35249</v>
      </c>
      <c r="G13627" s="118" t="s">
        <v>2</v>
      </c>
      <c r="H13627" s="137">
        <v>43812</v>
      </c>
      <c r="I13627" s="119">
        <v>2499.5</v>
      </c>
      <c r="J13627" s="129"/>
      <c r="K13627" s="129"/>
      <c r="L13627" s="129">
        <v>0</v>
      </c>
      <c r="M13627" s="134" t="s">
        <v>26162</v>
      </c>
    </row>
    <row r="13628" spans="1:13" hidden="1" x14ac:dyDescent="0.25">
      <c r="A13628" s="128"/>
      <c r="B13628" s="2"/>
      <c r="C13628" s="139" t="s">
        <v>31701</v>
      </c>
      <c r="D13628" s="124" t="s">
        <v>31702</v>
      </c>
      <c r="E13628" s="118" t="s">
        <v>48</v>
      </c>
      <c r="F13628" s="124" t="s">
        <v>35249</v>
      </c>
      <c r="G13628" s="118" t="s">
        <v>2</v>
      </c>
      <c r="H13628" s="137">
        <v>45959</v>
      </c>
      <c r="I13628" s="119">
        <v>2589.3000000000002</v>
      </c>
      <c r="J13628" s="129"/>
      <c r="K13628" s="129"/>
      <c r="L13628" s="129">
        <v>0</v>
      </c>
      <c r="M13628" s="134" t="s">
        <v>26163</v>
      </c>
    </row>
    <row r="13629" spans="1:13" hidden="1" x14ac:dyDescent="0.25">
      <c r="A13629" s="128"/>
      <c r="B13629" s="2"/>
      <c r="C13629" s="139" t="s">
        <v>15148</v>
      </c>
      <c r="D13629" s="124" t="s">
        <v>15149</v>
      </c>
      <c r="E13629" s="118" t="s">
        <v>48</v>
      </c>
      <c r="F13629" s="124" t="s">
        <v>35249</v>
      </c>
      <c r="G13629" s="118" t="s">
        <v>2</v>
      </c>
      <c r="H13629" s="137">
        <v>44855</v>
      </c>
      <c r="I13629" s="119">
        <v>2456.37</v>
      </c>
      <c r="J13629" s="129"/>
      <c r="K13629" s="129"/>
      <c r="L13629" s="129">
        <v>0</v>
      </c>
      <c r="M13629" s="134" t="s">
        <v>26164</v>
      </c>
    </row>
    <row r="13630" spans="1:13" hidden="1" x14ac:dyDescent="0.25">
      <c r="A13630" s="128"/>
      <c r="B13630" s="2"/>
      <c r="C13630" s="139" t="s">
        <v>15150</v>
      </c>
      <c r="D13630" s="124" t="s">
        <v>15151</v>
      </c>
      <c r="E13630" s="118" t="s">
        <v>48</v>
      </c>
      <c r="F13630" s="124" t="s">
        <v>35249</v>
      </c>
      <c r="G13630" s="118" t="s">
        <v>2</v>
      </c>
      <c r="H13630" s="137">
        <v>44215</v>
      </c>
      <c r="I13630" s="119">
        <v>1494.35</v>
      </c>
      <c r="J13630" s="129"/>
      <c r="K13630" s="129"/>
      <c r="L13630" s="129">
        <v>0</v>
      </c>
      <c r="M13630" s="134" t="s">
        <v>26165</v>
      </c>
    </row>
    <row r="13631" spans="1:13" hidden="1" x14ac:dyDescent="0.25">
      <c r="A13631" s="128"/>
      <c r="B13631" s="2"/>
      <c r="C13631" s="139" t="s">
        <v>15152</v>
      </c>
      <c r="D13631" s="124" t="s">
        <v>15153</v>
      </c>
      <c r="E13631" s="118" t="s">
        <v>48</v>
      </c>
      <c r="F13631" s="124" t="s">
        <v>35249</v>
      </c>
      <c r="G13631" s="118" t="s">
        <v>33</v>
      </c>
      <c r="H13631" s="137">
        <v>44140</v>
      </c>
      <c r="I13631" s="119">
        <v>1748.16</v>
      </c>
      <c r="J13631" s="129"/>
      <c r="K13631" s="129"/>
      <c r="L13631" s="129">
        <v>0</v>
      </c>
      <c r="M13631" s="134" t="s">
        <v>26166</v>
      </c>
    </row>
    <row r="13632" spans="1:13" hidden="1" x14ac:dyDescent="0.25">
      <c r="A13632" s="128"/>
      <c r="B13632" s="2"/>
      <c r="C13632" s="139" t="s">
        <v>42388</v>
      </c>
      <c r="D13632" s="124" t="s">
        <v>42389</v>
      </c>
      <c r="E13632" s="118" t="s">
        <v>48</v>
      </c>
      <c r="F13632" s="124" t="s">
        <v>35249</v>
      </c>
      <c r="G13632" s="118" t="s">
        <v>2</v>
      </c>
      <c r="H13632" s="137">
        <v>46078</v>
      </c>
      <c r="I13632" s="119">
        <v>1959.3</v>
      </c>
      <c r="J13632" s="129"/>
      <c r="K13632" s="129"/>
      <c r="L13632" s="129">
        <v>0</v>
      </c>
      <c r="M13632" s="134" t="s">
        <v>26167</v>
      </c>
    </row>
    <row r="13633" spans="1:13" hidden="1" x14ac:dyDescent="0.25">
      <c r="A13633" s="128"/>
      <c r="B13633" s="2"/>
      <c r="C13633" s="139" t="s">
        <v>15154</v>
      </c>
      <c r="D13633" s="124" t="s">
        <v>15155</v>
      </c>
      <c r="E13633" s="118" t="s">
        <v>48</v>
      </c>
      <c r="F13633" s="124" t="s">
        <v>35249</v>
      </c>
      <c r="G13633" s="118" t="s">
        <v>33</v>
      </c>
      <c r="H13633" s="137">
        <v>43872</v>
      </c>
      <c r="I13633" s="119">
        <v>3252.9</v>
      </c>
      <c r="J13633" s="129"/>
      <c r="K13633" s="129"/>
      <c r="L13633" s="129">
        <v>0</v>
      </c>
      <c r="M13633" s="134" t="s">
        <v>26168</v>
      </c>
    </row>
    <row r="13634" spans="1:13" hidden="1" x14ac:dyDescent="0.25">
      <c r="A13634" s="128"/>
      <c r="B13634" s="2"/>
      <c r="C13634" s="139" t="s">
        <v>35464</v>
      </c>
      <c r="D13634" s="124" t="s">
        <v>35465</v>
      </c>
      <c r="E13634" s="118" t="s">
        <v>35467</v>
      </c>
      <c r="F13634" s="124" t="s">
        <v>35468</v>
      </c>
      <c r="G13634" s="118" t="s">
        <v>2</v>
      </c>
      <c r="H13634" s="137">
        <v>45580</v>
      </c>
      <c r="I13634" s="119">
        <v>4967.8999999999996</v>
      </c>
      <c r="J13634" s="129"/>
      <c r="K13634" s="129"/>
      <c r="L13634" s="129">
        <v>0</v>
      </c>
      <c r="M13634" s="134" t="s">
        <v>24260</v>
      </c>
    </row>
    <row r="13635" spans="1:13" hidden="1" x14ac:dyDescent="0.25">
      <c r="A13635" s="128"/>
      <c r="B13635" s="2"/>
      <c r="C13635" s="139" t="s">
        <v>33524</v>
      </c>
      <c r="D13635" s="124" t="s">
        <v>33525</v>
      </c>
      <c r="E13635" s="118" t="s">
        <v>48</v>
      </c>
      <c r="F13635" s="124" t="s">
        <v>35249</v>
      </c>
      <c r="G13635" s="118" t="s">
        <v>2</v>
      </c>
      <c r="H13635" s="137"/>
      <c r="I13635" s="119"/>
      <c r="J13635" s="129"/>
      <c r="K13635" s="129"/>
      <c r="L13635" s="129">
        <v>0</v>
      </c>
      <c r="M13635" s="134" t="s">
        <v>30914</v>
      </c>
    </row>
    <row r="13636" spans="1:13" hidden="1" x14ac:dyDescent="0.25">
      <c r="A13636" s="128"/>
      <c r="B13636" s="2"/>
      <c r="C13636" s="139" t="s">
        <v>15156</v>
      </c>
      <c r="D13636" s="124" t="s">
        <v>15157</v>
      </c>
      <c r="E13636" s="118" t="s">
        <v>48</v>
      </c>
      <c r="F13636" s="124" t="s">
        <v>35249</v>
      </c>
      <c r="G13636" s="118" t="s">
        <v>2</v>
      </c>
      <c r="H13636" s="137">
        <v>43376</v>
      </c>
      <c r="I13636" s="119">
        <v>2162.3000000000002</v>
      </c>
      <c r="J13636" s="129"/>
      <c r="K13636" s="129"/>
      <c r="L13636" s="129">
        <v>0</v>
      </c>
      <c r="M13636" s="134" t="s">
        <v>26169</v>
      </c>
    </row>
    <row r="13637" spans="1:13" hidden="1" x14ac:dyDescent="0.25">
      <c r="A13637" s="128"/>
      <c r="B13637" s="2"/>
      <c r="C13637" s="139" t="s">
        <v>33377</v>
      </c>
      <c r="D13637" s="124" t="s">
        <v>33378</v>
      </c>
      <c r="E13637" s="118" t="s">
        <v>48</v>
      </c>
      <c r="F13637" s="124" t="s">
        <v>35249</v>
      </c>
      <c r="G13637" s="118" t="s">
        <v>33</v>
      </c>
      <c r="H13637" s="137"/>
      <c r="I13637" s="119"/>
      <c r="J13637" s="129"/>
      <c r="K13637" s="129"/>
      <c r="L13637" s="129">
        <v>0</v>
      </c>
      <c r="M13637" s="134" t="s">
        <v>24261</v>
      </c>
    </row>
    <row r="13638" spans="1:13" hidden="1" x14ac:dyDescent="0.25">
      <c r="A13638" s="128"/>
      <c r="B13638" s="2"/>
      <c r="C13638" s="139" t="s">
        <v>15158</v>
      </c>
      <c r="D13638" s="124" t="s">
        <v>15159</v>
      </c>
      <c r="E13638" s="118" t="s">
        <v>48</v>
      </c>
      <c r="F13638" s="124" t="s">
        <v>35249</v>
      </c>
      <c r="G13638" s="118" t="s">
        <v>2</v>
      </c>
      <c r="H13638" s="137">
        <v>43376</v>
      </c>
      <c r="I13638" s="119">
        <v>2218.3000000000002</v>
      </c>
      <c r="J13638" s="129"/>
      <c r="K13638" s="129"/>
      <c r="L13638" s="129">
        <v>0</v>
      </c>
      <c r="M13638" s="134" t="s">
        <v>26167</v>
      </c>
    </row>
    <row r="13639" spans="1:13" hidden="1" x14ac:dyDescent="0.25">
      <c r="A13639" s="128"/>
      <c r="B13639" s="2"/>
      <c r="C13639" s="139" t="s">
        <v>42390</v>
      </c>
      <c r="D13639" s="124" t="s">
        <v>42391</v>
      </c>
      <c r="E13639" s="118" t="s">
        <v>48</v>
      </c>
      <c r="F13639" s="124" t="s">
        <v>35249</v>
      </c>
      <c r="G13639" s="118" t="s">
        <v>2</v>
      </c>
      <c r="H13639" s="137"/>
      <c r="I13639" s="119"/>
      <c r="J13639" s="129"/>
      <c r="K13639" s="129"/>
      <c r="L13639" s="129">
        <v>0</v>
      </c>
      <c r="M13639" s="134" t="s">
        <v>26170</v>
      </c>
    </row>
    <row r="13640" spans="1:13" hidden="1" x14ac:dyDescent="0.25">
      <c r="A13640" s="128"/>
      <c r="B13640" s="2"/>
      <c r="C13640" s="139" t="s">
        <v>35469</v>
      </c>
      <c r="D13640" s="124" t="s">
        <v>35470</v>
      </c>
      <c r="E13640" s="118" t="s">
        <v>35472</v>
      </c>
      <c r="F13640" s="124" t="s">
        <v>35473</v>
      </c>
      <c r="G13640" s="118" t="s">
        <v>2</v>
      </c>
      <c r="H13640" s="137">
        <v>46001</v>
      </c>
      <c r="I13640" s="119">
        <v>5599.29</v>
      </c>
      <c r="J13640" s="129"/>
      <c r="K13640" s="129"/>
      <c r="L13640" s="129">
        <v>0</v>
      </c>
      <c r="M13640" s="134" t="s">
        <v>26171</v>
      </c>
    </row>
    <row r="13641" spans="1:13" hidden="1" x14ac:dyDescent="0.25">
      <c r="A13641" s="128"/>
      <c r="B13641" s="2"/>
      <c r="C13641" s="139" t="s">
        <v>35469</v>
      </c>
      <c r="D13641" s="124" t="s">
        <v>35470</v>
      </c>
      <c r="E13641" s="118" t="s">
        <v>35474</v>
      </c>
      <c r="F13641" s="124" t="s">
        <v>35475</v>
      </c>
      <c r="G13641" s="118" t="s">
        <v>2</v>
      </c>
      <c r="H13641" s="137">
        <v>45580</v>
      </c>
      <c r="I13641" s="119">
        <v>5599.29</v>
      </c>
      <c r="J13641" s="129"/>
      <c r="K13641" s="129"/>
      <c r="L13641" s="129">
        <v>0</v>
      </c>
      <c r="M13641" s="134" t="s">
        <v>26172</v>
      </c>
    </row>
    <row r="13642" spans="1:13" hidden="1" x14ac:dyDescent="0.25">
      <c r="A13642" s="128"/>
      <c r="B13642" s="2"/>
      <c r="C13642" s="139" t="s">
        <v>35469</v>
      </c>
      <c r="D13642" s="124" t="s">
        <v>35470</v>
      </c>
      <c r="E13642" s="118" t="s">
        <v>35476</v>
      </c>
      <c r="F13642" s="124" t="s">
        <v>35477</v>
      </c>
      <c r="G13642" s="118" t="s">
        <v>2</v>
      </c>
      <c r="H13642" s="137">
        <v>45741</v>
      </c>
      <c r="I13642" s="119">
        <v>5599.3</v>
      </c>
      <c r="J13642" s="129"/>
      <c r="K13642" s="129"/>
      <c r="L13642" s="129">
        <v>0</v>
      </c>
      <c r="M13642" s="134" t="s">
        <v>26172</v>
      </c>
    </row>
    <row r="13643" spans="1:13" hidden="1" x14ac:dyDescent="0.25">
      <c r="A13643" s="128"/>
      <c r="B13643" s="2"/>
      <c r="C13643" s="139" t="s">
        <v>32925</v>
      </c>
      <c r="D13643" s="124" t="s">
        <v>32926</v>
      </c>
      <c r="E13643" s="118" t="s">
        <v>48</v>
      </c>
      <c r="F13643" s="124" t="s">
        <v>35249</v>
      </c>
      <c r="G13643" s="118" t="s">
        <v>2</v>
      </c>
      <c r="H13643" s="137"/>
      <c r="I13643" s="119"/>
      <c r="J13643" s="129"/>
      <c r="K13643" s="129"/>
      <c r="L13643" s="129">
        <v>0</v>
      </c>
      <c r="M13643" s="134" t="s">
        <v>24262</v>
      </c>
    </row>
    <row r="13644" spans="1:13" hidden="1" x14ac:dyDescent="0.25">
      <c r="A13644" s="128"/>
      <c r="B13644" s="2"/>
      <c r="C13644" s="139" t="s">
        <v>35478</v>
      </c>
      <c r="D13644" s="124" t="s">
        <v>35479</v>
      </c>
      <c r="E13644" s="118" t="s">
        <v>35472</v>
      </c>
      <c r="F13644" s="124" t="s">
        <v>35473</v>
      </c>
      <c r="G13644" s="118" t="s">
        <v>2</v>
      </c>
      <c r="H13644" s="137">
        <v>46083</v>
      </c>
      <c r="I13644" s="119">
        <v>3639.3</v>
      </c>
      <c r="J13644" s="129"/>
      <c r="K13644" s="129"/>
      <c r="L13644" s="129">
        <v>0</v>
      </c>
      <c r="M13644" s="134" t="s">
        <v>26173</v>
      </c>
    </row>
    <row r="13645" spans="1:13" hidden="1" x14ac:dyDescent="0.25">
      <c r="A13645" s="128"/>
      <c r="B13645" s="2"/>
      <c r="C13645" s="139" t="s">
        <v>33100</v>
      </c>
      <c r="D13645" s="124" t="s">
        <v>33101</v>
      </c>
      <c r="E13645" s="118" t="s">
        <v>48</v>
      </c>
      <c r="F13645" s="124" t="s">
        <v>35249</v>
      </c>
      <c r="G13645" s="118" t="s">
        <v>2</v>
      </c>
      <c r="H13645" s="137">
        <v>45936</v>
      </c>
      <c r="I13645" s="119">
        <v>839.3</v>
      </c>
      <c r="J13645" s="129"/>
      <c r="K13645" s="129"/>
      <c r="L13645" s="129">
        <v>0</v>
      </c>
      <c r="M13645" s="134" t="s">
        <v>32609</v>
      </c>
    </row>
    <row r="13646" spans="1:13" hidden="1" x14ac:dyDescent="0.25">
      <c r="A13646" s="128"/>
      <c r="B13646" s="2"/>
      <c r="C13646" s="139" t="s">
        <v>42392</v>
      </c>
      <c r="D13646" s="124" t="s">
        <v>42393</v>
      </c>
      <c r="E13646" s="118" t="s">
        <v>48</v>
      </c>
      <c r="F13646" s="124" t="s">
        <v>35249</v>
      </c>
      <c r="G13646" s="118" t="s">
        <v>2</v>
      </c>
      <c r="H13646" s="137"/>
      <c r="I13646" s="119"/>
      <c r="J13646" s="129"/>
      <c r="K13646" s="129"/>
      <c r="L13646" s="129">
        <v>0</v>
      </c>
      <c r="M13646" s="134" t="s">
        <v>24263</v>
      </c>
    </row>
    <row r="13647" spans="1:13" hidden="1" x14ac:dyDescent="0.25">
      <c r="A13647" s="128"/>
      <c r="B13647" s="2"/>
      <c r="C13647" s="139" t="s">
        <v>33451</v>
      </c>
      <c r="D13647" s="124" t="s">
        <v>33452</v>
      </c>
      <c r="E13647" s="118" t="s">
        <v>48</v>
      </c>
      <c r="F13647" s="124" t="s">
        <v>35249</v>
      </c>
      <c r="G13647" s="118" t="s">
        <v>2</v>
      </c>
      <c r="H13647" s="137"/>
      <c r="I13647" s="119"/>
      <c r="J13647" s="129"/>
      <c r="K13647" s="129"/>
      <c r="L13647" s="129">
        <v>0</v>
      </c>
      <c r="M13647" s="134"/>
    </row>
    <row r="13648" spans="1:13" hidden="1" x14ac:dyDescent="0.25">
      <c r="A13648" s="128"/>
      <c r="B13648" s="2"/>
      <c r="C13648" s="139" t="s">
        <v>15160</v>
      </c>
      <c r="D13648" s="124" t="s">
        <v>15161</v>
      </c>
      <c r="E13648" s="118" t="s">
        <v>48</v>
      </c>
      <c r="F13648" s="124" t="s">
        <v>35249</v>
      </c>
      <c r="G13648" s="118" t="s">
        <v>2</v>
      </c>
      <c r="H13648" s="137">
        <v>43812</v>
      </c>
      <c r="I13648" s="119">
        <v>939.5</v>
      </c>
      <c r="J13648" s="129"/>
      <c r="K13648" s="129"/>
      <c r="L13648" s="129">
        <v>0</v>
      </c>
      <c r="M13648" s="134" t="s">
        <v>26174</v>
      </c>
    </row>
    <row r="13649" spans="1:13" hidden="1" x14ac:dyDescent="0.25">
      <c r="A13649" s="128"/>
      <c r="B13649" s="2"/>
      <c r="C13649" s="139" t="s">
        <v>34426</v>
      </c>
      <c r="D13649" s="124" t="s">
        <v>34427</v>
      </c>
      <c r="E13649" s="118" t="s">
        <v>48</v>
      </c>
      <c r="F13649" s="124" t="s">
        <v>35249</v>
      </c>
      <c r="G13649" s="118" t="s">
        <v>2</v>
      </c>
      <c r="H13649" s="137">
        <v>45244</v>
      </c>
      <c r="I13649" s="119">
        <v>1819.65</v>
      </c>
      <c r="J13649" s="129"/>
      <c r="K13649" s="129"/>
      <c r="L13649" s="129">
        <v>0</v>
      </c>
      <c r="M13649" s="134" t="s">
        <v>26175</v>
      </c>
    </row>
    <row r="13650" spans="1:13" hidden="1" x14ac:dyDescent="0.25">
      <c r="A13650" s="128"/>
      <c r="B13650" s="2"/>
      <c r="C13650" s="139" t="s">
        <v>15162</v>
      </c>
      <c r="D13650" s="124" t="s">
        <v>15163</v>
      </c>
      <c r="E13650" s="118" t="s">
        <v>48</v>
      </c>
      <c r="F13650" s="124" t="s">
        <v>35249</v>
      </c>
      <c r="G13650" s="118" t="s">
        <v>2</v>
      </c>
      <c r="H13650" s="137">
        <v>43738</v>
      </c>
      <c r="I13650" s="119">
        <v>1158.43</v>
      </c>
      <c r="J13650" s="129"/>
      <c r="K13650" s="129"/>
      <c r="L13650" s="129">
        <v>0</v>
      </c>
      <c r="M13650" s="134" t="s">
        <v>26176</v>
      </c>
    </row>
    <row r="13651" spans="1:13" hidden="1" x14ac:dyDescent="0.25">
      <c r="A13651" s="128"/>
      <c r="B13651" s="2"/>
      <c r="C13651" s="139" t="s">
        <v>35224</v>
      </c>
      <c r="D13651" s="124" t="s">
        <v>35225</v>
      </c>
      <c r="E13651" s="118" t="s">
        <v>48</v>
      </c>
      <c r="F13651" s="124" t="s">
        <v>35249</v>
      </c>
      <c r="G13651" s="118" t="s">
        <v>2</v>
      </c>
      <c r="H13651" s="137">
        <v>46006</v>
      </c>
      <c r="I13651" s="119">
        <v>2309.29</v>
      </c>
      <c r="J13651" s="129"/>
      <c r="K13651" s="129"/>
      <c r="L13651" s="129">
        <v>0</v>
      </c>
      <c r="M13651" s="134" t="s">
        <v>26177</v>
      </c>
    </row>
    <row r="13652" spans="1:13" hidden="1" x14ac:dyDescent="0.25">
      <c r="A13652" s="128"/>
      <c r="B13652" s="2"/>
      <c r="C13652" s="139" t="s">
        <v>35481</v>
      </c>
      <c r="D13652" s="124" t="s">
        <v>35482</v>
      </c>
      <c r="E13652" s="118" t="s">
        <v>48</v>
      </c>
      <c r="F13652" s="124" t="s">
        <v>35249</v>
      </c>
      <c r="G13652" s="118" t="s">
        <v>2</v>
      </c>
      <c r="H13652" s="137">
        <v>45758</v>
      </c>
      <c r="I13652" s="119">
        <v>2449.3000000000002</v>
      </c>
      <c r="J13652" s="129"/>
      <c r="K13652" s="129"/>
      <c r="L13652" s="129">
        <v>0</v>
      </c>
      <c r="M13652" s="134" t="s">
        <v>26178</v>
      </c>
    </row>
    <row r="13653" spans="1:13" hidden="1" x14ac:dyDescent="0.25">
      <c r="A13653" s="128"/>
      <c r="B13653" s="2"/>
      <c r="C13653" s="139" t="s">
        <v>35175</v>
      </c>
      <c r="D13653" s="124" t="s">
        <v>35176</v>
      </c>
      <c r="E13653" s="118" t="s">
        <v>48</v>
      </c>
      <c r="F13653" s="124" t="s">
        <v>35249</v>
      </c>
      <c r="G13653" s="118" t="s">
        <v>2</v>
      </c>
      <c r="H13653" s="137"/>
      <c r="I13653" s="119"/>
      <c r="J13653" s="129"/>
      <c r="K13653" s="129"/>
      <c r="L13653" s="129">
        <v>0</v>
      </c>
      <c r="M13653" s="134" t="s">
        <v>26179</v>
      </c>
    </row>
    <row r="13654" spans="1:13" hidden="1" x14ac:dyDescent="0.25">
      <c r="A13654" s="128"/>
      <c r="B13654" s="2"/>
      <c r="C13654" s="139" t="s">
        <v>35234</v>
      </c>
      <c r="D13654" s="124" t="s">
        <v>35235</v>
      </c>
      <c r="E13654" s="118" t="s">
        <v>48</v>
      </c>
      <c r="F13654" s="124" t="s">
        <v>35249</v>
      </c>
      <c r="G13654" s="118" t="s">
        <v>2</v>
      </c>
      <c r="H13654" s="137"/>
      <c r="I13654" s="119"/>
      <c r="J13654" s="129"/>
      <c r="K13654" s="129"/>
      <c r="L13654" s="129">
        <v>0</v>
      </c>
      <c r="M13654" s="134" t="s">
        <v>26179</v>
      </c>
    </row>
    <row r="13655" spans="1:13" hidden="1" x14ac:dyDescent="0.25">
      <c r="A13655" s="128"/>
      <c r="B13655" s="2"/>
      <c r="C13655" s="139" t="s">
        <v>15164</v>
      </c>
      <c r="D13655" s="124" t="s">
        <v>42394</v>
      </c>
      <c r="E13655" s="118" t="s">
        <v>42395</v>
      </c>
      <c r="F13655" s="124" t="s">
        <v>42396</v>
      </c>
      <c r="G13655" s="118" t="s">
        <v>2</v>
      </c>
      <c r="H13655" s="137">
        <v>46008</v>
      </c>
      <c r="I13655" s="119">
        <v>3359.3</v>
      </c>
      <c r="J13655" s="129"/>
      <c r="K13655" s="129"/>
      <c r="L13655" s="129">
        <v>0</v>
      </c>
      <c r="M13655" s="134" t="s">
        <v>26179</v>
      </c>
    </row>
    <row r="13656" spans="1:13" hidden="1" x14ac:dyDescent="0.25">
      <c r="A13656" s="128"/>
      <c r="B13656" s="2"/>
      <c r="C13656" s="139" t="s">
        <v>15164</v>
      </c>
      <c r="D13656" s="124" t="s">
        <v>42394</v>
      </c>
      <c r="E13656" s="118" t="s">
        <v>19201</v>
      </c>
      <c r="F13656" s="124" t="s">
        <v>19200</v>
      </c>
      <c r="G13656" s="118" t="s">
        <v>2</v>
      </c>
      <c r="H13656" s="137">
        <v>45464</v>
      </c>
      <c r="I13656" s="119">
        <v>3199.35</v>
      </c>
      <c r="J13656" s="129"/>
      <c r="K13656" s="129"/>
      <c r="L13656" s="129">
        <v>0</v>
      </c>
      <c r="M13656" s="134" t="s">
        <v>26179</v>
      </c>
    </row>
    <row r="13657" spans="1:13" hidden="1" x14ac:dyDescent="0.25">
      <c r="A13657" s="128"/>
      <c r="B13657" s="2"/>
      <c r="C13657" s="139" t="s">
        <v>15164</v>
      </c>
      <c r="D13657" s="124" t="s">
        <v>42394</v>
      </c>
      <c r="E13657" s="118" t="s">
        <v>15165</v>
      </c>
      <c r="F13657" s="124" t="s">
        <v>15166</v>
      </c>
      <c r="G13657" s="118" t="s">
        <v>2</v>
      </c>
      <c r="H13657" s="137">
        <v>43899</v>
      </c>
      <c r="I13657" s="119">
        <v>2281.3000000000002</v>
      </c>
      <c r="J13657" s="129"/>
      <c r="K13657" s="129"/>
      <c r="L13657" s="129">
        <v>0</v>
      </c>
      <c r="M13657" s="134" t="s">
        <v>26180</v>
      </c>
    </row>
    <row r="13658" spans="1:13" hidden="1" x14ac:dyDescent="0.25">
      <c r="A13658" s="128"/>
      <c r="B13658" s="2"/>
      <c r="C13658" s="139" t="s">
        <v>15164</v>
      </c>
      <c r="D13658" s="124" t="s">
        <v>42394</v>
      </c>
      <c r="E13658" s="118" t="s">
        <v>15167</v>
      </c>
      <c r="F13658" s="124" t="s">
        <v>15168</v>
      </c>
      <c r="G13658" s="118" t="s">
        <v>2</v>
      </c>
      <c r="H13658" s="137">
        <v>44403</v>
      </c>
      <c r="I13658" s="119">
        <v>2924.35</v>
      </c>
      <c r="J13658" s="129"/>
      <c r="K13658" s="129"/>
      <c r="L13658" s="129">
        <v>0</v>
      </c>
      <c r="M13658" s="134" t="s">
        <v>26180</v>
      </c>
    </row>
    <row r="13659" spans="1:13" hidden="1" x14ac:dyDescent="0.25">
      <c r="A13659" s="128"/>
      <c r="B13659" s="2"/>
      <c r="C13659" s="139" t="s">
        <v>15164</v>
      </c>
      <c r="D13659" s="124" t="s">
        <v>42394</v>
      </c>
      <c r="E13659" s="118" t="s">
        <v>14889</v>
      </c>
      <c r="F13659" s="124" t="s">
        <v>14890</v>
      </c>
      <c r="G13659" s="118" t="s">
        <v>2</v>
      </c>
      <c r="H13659" s="137">
        <v>43865</v>
      </c>
      <c r="I13659" s="119">
        <v>2281.3000000000002</v>
      </c>
      <c r="J13659" s="129"/>
      <c r="K13659" s="129"/>
      <c r="L13659" s="129">
        <v>0</v>
      </c>
      <c r="M13659" s="134" t="s">
        <v>26180</v>
      </c>
    </row>
    <row r="13660" spans="1:13" hidden="1" x14ac:dyDescent="0.25">
      <c r="A13660" s="128"/>
      <c r="B13660" s="2"/>
      <c r="C13660" s="139" t="s">
        <v>15164</v>
      </c>
      <c r="D13660" s="124" t="s">
        <v>42394</v>
      </c>
      <c r="E13660" s="118" t="s">
        <v>34428</v>
      </c>
      <c r="F13660" s="124" t="s">
        <v>34429</v>
      </c>
      <c r="G13660" s="118" t="s">
        <v>2</v>
      </c>
      <c r="H13660" s="137">
        <v>45272</v>
      </c>
      <c r="I13660" s="119">
        <v>3199.35</v>
      </c>
      <c r="J13660" s="129"/>
      <c r="K13660" s="129"/>
      <c r="L13660" s="129">
        <v>0</v>
      </c>
      <c r="M13660" s="134" t="s">
        <v>26181</v>
      </c>
    </row>
    <row r="13661" spans="1:13" hidden="1" x14ac:dyDescent="0.25">
      <c r="A13661" s="128"/>
      <c r="B13661" s="2"/>
      <c r="C13661" s="139" t="s">
        <v>15164</v>
      </c>
      <c r="D13661" s="124" t="s">
        <v>42394</v>
      </c>
      <c r="E13661" s="118" t="s">
        <v>15169</v>
      </c>
      <c r="F13661" s="124" t="s">
        <v>15170</v>
      </c>
      <c r="G13661" s="118" t="s">
        <v>2</v>
      </c>
      <c r="H13661" s="137">
        <v>43899</v>
      </c>
      <c r="I13661" s="119">
        <v>2281.3000000000002</v>
      </c>
      <c r="J13661" s="129"/>
      <c r="K13661" s="129"/>
      <c r="L13661" s="129">
        <v>0</v>
      </c>
      <c r="M13661" s="134" t="s">
        <v>26181</v>
      </c>
    </row>
    <row r="13662" spans="1:13" hidden="1" x14ac:dyDescent="0.25">
      <c r="A13662" s="128"/>
      <c r="B13662" s="2"/>
      <c r="C13662" s="139" t="s">
        <v>42397</v>
      </c>
      <c r="D13662" s="124" t="s">
        <v>42398</v>
      </c>
      <c r="E13662" s="118" t="s">
        <v>42395</v>
      </c>
      <c r="F13662" s="124" t="s">
        <v>42396</v>
      </c>
      <c r="G13662" s="118" t="s">
        <v>2</v>
      </c>
      <c r="H13662" s="137">
        <v>45828</v>
      </c>
      <c r="I13662" s="119">
        <v>2659.3</v>
      </c>
      <c r="J13662" s="129"/>
      <c r="K13662" s="129"/>
      <c r="L13662" s="129">
        <v>0</v>
      </c>
      <c r="M13662" s="134" t="s">
        <v>26181</v>
      </c>
    </row>
    <row r="13663" spans="1:13" hidden="1" x14ac:dyDescent="0.25">
      <c r="A13663" s="128"/>
      <c r="B13663" s="2"/>
      <c r="C13663" s="139" t="s">
        <v>33002</v>
      </c>
      <c r="D13663" s="124" t="s">
        <v>33003</v>
      </c>
      <c r="E13663" s="118" t="s">
        <v>48</v>
      </c>
      <c r="F13663" s="124" t="s">
        <v>35249</v>
      </c>
      <c r="G13663" s="118" t="s">
        <v>2</v>
      </c>
      <c r="H13663" s="137"/>
      <c r="I13663" s="119"/>
      <c r="J13663" s="129"/>
      <c r="K13663" s="129"/>
      <c r="L13663" s="129">
        <v>0</v>
      </c>
      <c r="M13663" s="134" t="s">
        <v>26181</v>
      </c>
    </row>
    <row r="13664" spans="1:13" hidden="1" x14ac:dyDescent="0.25">
      <c r="A13664" s="128"/>
      <c r="B13664" s="2"/>
      <c r="C13664" s="139" t="s">
        <v>34431</v>
      </c>
      <c r="D13664" s="124" t="s">
        <v>34432</v>
      </c>
      <c r="E13664" s="118" t="s">
        <v>34433</v>
      </c>
      <c r="F13664" s="124" t="s">
        <v>34434</v>
      </c>
      <c r="G13664" s="118" t="s">
        <v>2</v>
      </c>
      <c r="H13664" s="137">
        <v>45272</v>
      </c>
      <c r="I13664" s="119">
        <v>650</v>
      </c>
      <c r="J13664" s="129"/>
      <c r="K13664" s="129"/>
      <c r="L13664" s="129">
        <v>0</v>
      </c>
      <c r="M13664" s="134" t="s">
        <v>26181</v>
      </c>
    </row>
    <row r="13665" spans="1:13" hidden="1" x14ac:dyDescent="0.25">
      <c r="A13665" s="128"/>
      <c r="B13665" s="2"/>
      <c r="C13665" s="139" t="s">
        <v>34436</v>
      </c>
      <c r="D13665" s="124" t="s">
        <v>34437</v>
      </c>
      <c r="E13665" s="118" t="s">
        <v>48</v>
      </c>
      <c r="F13665" s="124" t="s">
        <v>35249</v>
      </c>
      <c r="G13665" s="118" t="s">
        <v>2</v>
      </c>
      <c r="H13665" s="137">
        <v>45279</v>
      </c>
      <c r="I13665" s="119">
        <v>1494.35</v>
      </c>
      <c r="J13665" s="129"/>
      <c r="K13665" s="129"/>
      <c r="L13665" s="129">
        <v>0</v>
      </c>
      <c r="M13665" s="134" t="s">
        <v>26181</v>
      </c>
    </row>
    <row r="13666" spans="1:13" hidden="1" x14ac:dyDescent="0.25">
      <c r="A13666" s="128"/>
      <c r="B13666" s="2"/>
      <c r="C13666" s="139" t="s">
        <v>35237</v>
      </c>
      <c r="D13666" s="124" t="s">
        <v>35238</v>
      </c>
      <c r="E13666" s="118" t="s">
        <v>48</v>
      </c>
      <c r="F13666" s="124" t="s">
        <v>35249</v>
      </c>
      <c r="G13666" s="118" t="s">
        <v>2</v>
      </c>
      <c r="H13666" s="137"/>
      <c r="I13666" s="119"/>
      <c r="J13666" s="129"/>
      <c r="K13666" s="129"/>
      <c r="L13666" s="129">
        <v>0</v>
      </c>
      <c r="M13666" s="134" t="s">
        <v>26182</v>
      </c>
    </row>
    <row r="13667" spans="1:13" hidden="1" x14ac:dyDescent="0.25">
      <c r="A13667" s="128"/>
      <c r="B13667" s="2"/>
      <c r="C13667" s="139" t="s">
        <v>15171</v>
      </c>
      <c r="D13667" s="124" t="s">
        <v>15172</v>
      </c>
      <c r="E13667" s="118" t="s">
        <v>48</v>
      </c>
      <c r="F13667" s="124" t="s">
        <v>35249</v>
      </c>
      <c r="G13667" s="118" t="s">
        <v>2</v>
      </c>
      <c r="H13667" s="137">
        <v>43766</v>
      </c>
      <c r="I13667" s="119">
        <v>1119.3</v>
      </c>
      <c r="J13667" s="129"/>
      <c r="K13667" s="129"/>
      <c r="L13667" s="129">
        <v>0</v>
      </c>
      <c r="M13667" s="134" t="s">
        <v>26183</v>
      </c>
    </row>
    <row r="13668" spans="1:13" hidden="1" x14ac:dyDescent="0.25">
      <c r="A13668" s="128"/>
      <c r="B13668" s="2"/>
      <c r="C13668" s="139" t="s">
        <v>31354</v>
      </c>
      <c r="D13668" s="124" t="s">
        <v>31355</v>
      </c>
      <c r="E13668" s="118" t="s">
        <v>48</v>
      </c>
      <c r="F13668" s="124" t="s">
        <v>35249</v>
      </c>
      <c r="G13668" s="118" t="s">
        <v>2</v>
      </c>
      <c r="H13668" s="137"/>
      <c r="I13668" s="119"/>
      <c r="J13668" s="129"/>
      <c r="K13668" s="129"/>
      <c r="L13668" s="129">
        <v>0</v>
      </c>
      <c r="M13668" s="134" t="s">
        <v>26183</v>
      </c>
    </row>
    <row r="13669" spans="1:13" hidden="1" x14ac:dyDescent="0.25">
      <c r="A13669" s="128"/>
      <c r="B13669" s="2"/>
      <c r="C13669" s="139" t="s">
        <v>15173</v>
      </c>
      <c r="D13669" s="124" t="s">
        <v>15174</v>
      </c>
      <c r="E13669" s="118" t="s">
        <v>48</v>
      </c>
      <c r="F13669" s="124" t="s">
        <v>35249</v>
      </c>
      <c r="G13669" s="118" t="s">
        <v>33</v>
      </c>
      <c r="H13669" s="137">
        <v>43872</v>
      </c>
      <c r="I13669" s="119">
        <v>2202.9</v>
      </c>
      <c r="J13669" s="129"/>
      <c r="K13669" s="129"/>
      <c r="L13669" s="129">
        <v>0</v>
      </c>
      <c r="M13669" s="134" t="s">
        <v>32614</v>
      </c>
    </row>
    <row r="13670" spans="1:13" hidden="1" x14ac:dyDescent="0.25">
      <c r="A13670" s="128"/>
      <c r="B13670" s="2"/>
      <c r="C13670" s="139" t="s">
        <v>33454</v>
      </c>
      <c r="D13670" s="124" t="s">
        <v>33455</v>
      </c>
      <c r="E13670" s="118" t="s">
        <v>48</v>
      </c>
      <c r="F13670" s="124" t="s">
        <v>35249</v>
      </c>
      <c r="G13670" s="118" t="s">
        <v>2</v>
      </c>
      <c r="H13670" s="137"/>
      <c r="I13670" s="119"/>
      <c r="J13670" s="129"/>
      <c r="K13670" s="129"/>
      <c r="L13670" s="129">
        <v>0</v>
      </c>
      <c r="M13670" s="134" t="s">
        <v>26184</v>
      </c>
    </row>
    <row r="13671" spans="1:13" hidden="1" x14ac:dyDescent="0.25">
      <c r="A13671" s="128"/>
      <c r="B13671" s="2"/>
      <c r="C13671" s="139" t="s">
        <v>35484</v>
      </c>
      <c r="D13671" s="124" t="s">
        <v>35485</v>
      </c>
      <c r="E13671" s="118" t="s">
        <v>48</v>
      </c>
      <c r="F13671" s="124" t="s">
        <v>35249</v>
      </c>
      <c r="G13671" s="118" t="s">
        <v>2</v>
      </c>
      <c r="H13671" s="137"/>
      <c r="I13671" s="119"/>
      <c r="J13671" s="129"/>
      <c r="K13671" s="129"/>
      <c r="L13671" s="129">
        <v>0</v>
      </c>
      <c r="M13671" s="134" t="s">
        <v>26185</v>
      </c>
    </row>
    <row r="13672" spans="1:13" hidden="1" x14ac:dyDescent="0.25">
      <c r="A13672" s="128"/>
      <c r="B13672" s="2"/>
      <c r="C13672" s="139" t="s">
        <v>35487</v>
      </c>
      <c r="D13672" s="124" t="s">
        <v>35488</v>
      </c>
      <c r="E13672" s="118" t="s">
        <v>48</v>
      </c>
      <c r="F13672" s="124" t="s">
        <v>35249</v>
      </c>
      <c r="G13672" s="118" t="s">
        <v>2</v>
      </c>
      <c r="H13672" s="137"/>
      <c r="I13672" s="119"/>
      <c r="J13672" s="129"/>
      <c r="K13672" s="129"/>
      <c r="L13672" s="129">
        <v>0</v>
      </c>
      <c r="M13672" s="134" t="s">
        <v>26185</v>
      </c>
    </row>
    <row r="13673" spans="1:13" hidden="1" x14ac:dyDescent="0.25">
      <c r="A13673" s="128"/>
      <c r="B13673" s="2"/>
      <c r="C13673" s="139" t="s">
        <v>15175</v>
      </c>
      <c r="D13673" s="124" t="s">
        <v>15176</v>
      </c>
      <c r="E13673" s="118" t="s">
        <v>15177</v>
      </c>
      <c r="F13673" s="124" t="s">
        <v>15178</v>
      </c>
      <c r="G13673" s="118" t="s">
        <v>2</v>
      </c>
      <c r="H13673" s="137">
        <v>43070</v>
      </c>
      <c r="I13673" s="119">
        <v>7915.99</v>
      </c>
      <c r="J13673" s="129"/>
      <c r="K13673" s="129"/>
      <c r="L13673" s="129">
        <v>0</v>
      </c>
      <c r="M13673" s="134" t="s">
        <v>32403</v>
      </c>
    </row>
    <row r="13674" spans="1:13" hidden="1" x14ac:dyDescent="0.25">
      <c r="A13674" s="128"/>
      <c r="B13674" s="2"/>
      <c r="C13674" s="139" t="s">
        <v>15175</v>
      </c>
      <c r="D13674" s="124" t="s">
        <v>15176</v>
      </c>
      <c r="E13674" s="118" t="s">
        <v>15179</v>
      </c>
      <c r="F13674" s="124" t="s">
        <v>15180</v>
      </c>
      <c r="G13674" s="118" t="s">
        <v>2</v>
      </c>
      <c r="H13674" s="137">
        <v>41908</v>
      </c>
      <c r="I13674" s="119">
        <v>5715.9</v>
      </c>
      <c r="J13674" s="129"/>
      <c r="K13674" s="129"/>
      <c r="L13674" s="129">
        <v>0</v>
      </c>
      <c r="M13674" s="134" t="s">
        <v>26186</v>
      </c>
    </row>
    <row r="13675" spans="1:13" hidden="1" x14ac:dyDescent="0.25">
      <c r="A13675" s="128"/>
      <c r="B13675" s="2"/>
      <c r="C13675" s="139" t="s">
        <v>15175</v>
      </c>
      <c r="D13675" s="124" t="s">
        <v>15176</v>
      </c>
      <c r="E13675" s="118" t="s">
        <v>15181</v>
      </c>
      <c r="F13675" s="124" t="s">
        <v>15182</v>
      </c>
      <c r="G13675" s="118" t="s">
        <v>2</v>
      </c>
      <c r="H13675" s="137">
        <v>43276</v>
      </c>
      <c r="I13675" s="119">
        <v>8958.51</v>
      </c>
      <c r="J13675" s="129"/>
      <c r="K13675" s="129"/>
      <c r="L13675" s="129">
        <v>0</v>
      </c>
      <c r="M13675" s="134" t="s">
        <v>26187</v>
      </c>
    </row>
    <row r="13676" spans="1:13" hidden="1" x14ac:dyDescent="0.25">
      <c r="A13676" s="128"/>
      <c r="B13676" s="2"/>
      <c r="C13676" s="139" t="s">
        <v>15175</v>
      </c>
      <c r="D13676" s="124" t="s">
        <v>15176</v>
      </c>
      <c r="E13676" s="118" t="s">
        <v>15183</v>
      </c>
      <c r="F13676" s="124" t="s">
        <v>15184</v>
      </c>
      <c r="G13676" s="118" t="s">
        <v>2</v>
      </c>
      <c r="H13676" s="137">
        <v>43089</v>
      </c>
      <c r="I13676" s="119">
        <v>8145.87</v>
      </c>
      <c r="J13676" s="129"/>
      <c r="K13676" s="129"/>
      <c r="L13676" s="129">
        <v>0</v>
      </c>
      <c r="M13676" s="134" t="s">
        <v>26188</v>
      </c>
    </row>
    <row r="13677" spans="1:13" hidden="1" x14ac:dyDescent="0.25">
      <c r="A13677" s="128"/>
      <c r="B13677" s="2"/>
      <c r="C13677" s="139" t="s">
        <v>15175</v>
      </c>
      <c r="D13677" s="124" t="s">
        <v>15176</v>
      </c>
      <c r="E13677" s="118" t="s">
        <v>15185</v>
      </c>
      <c r="F13677" s="124" t="s">
        <v>15186</v>
      </c>
      <c r="G13677" s="118" t="s">
        <v>2</v>
      </c>
      <c r="H13677" s="137">
        <v>42191</v>
      </c>
      <c r="I13677" s="119">
        <v>6764.25</v>
      </c>
      <c r="J13677" s="129"/>
      <c r="K13677" s="129"/>
      <c r="L13677" s="129">
        <v>0</v>
      </c>
      <c r="M13677" s="134" t="s">
        <v>26189</v>
      </c>
    </row>
    <row r="13678" spans="1:13" hidden="1" x14ac:dyDescent="0.25">
      <c r="A13678" s="128"/>
      <c r="B13678" s="2"/>
      <c r="C13678" s="139" t="s">
        <v>15175</v>
      </c>
      <c r="D13678" s="124" t="s">
        <v>15176</v>
      </c>
      <c r="E13678" s="118" t="s">
        <v>15187</v>
      </c>
      <c r="F13678" s="124" t="s">
        <v>15188</v>
      </c>
      <c r="G13678" s="118" t="s">
        <v>2</v>
      </c>
      <c r="H13678" s="137">
        <v>43070</v>
      </c>
      <c r="I13678" s="119">
        <v>7915.99</v>
      </c>
      <c r="J13678" s="129"/>
      <c r="K13678" s="129"/>
      <c r="L13678" s="129">
        <v>0</v>
      </c>
      <c r="M13678" s="134" t="s">
        <v>26190</v>
      </c>
    </row>
    <row r="13679" spans="1:13" hidden="1" x14ac:dyDescent="0.25">
      <c r="A13679" s="128"/>
      <c r="B13679" s="2"/>
      <c r="C13679" s="139" t="s">
        <v>15175</v>
      </c>
      <c r="D13679" s="124" t="s">
        <v>15176</v>
      </c>
      <c r="E13679" s="118" t="s">
        <v>15189</v>
      </c>
      <c r="F13679" s="124" t="s">
        <v>15190</v>
      </c>
      <c r="G13679" s="118" t="s">
        <v>2</v>
      </c>
      <c r="H13679" s="137">
        <v>42601</v>
      </c>
      <c r="I13679" s="119">
        <v>8002.8</v>
      </c>
      <c r="J13679" s="129"/>
      <c r="K13679" s="129"/>
      <c r="L13679" s="129">
        <v>0</v>
      </c>
      <c r="M13679" s="134" t="s">
        <v>32619</v>
      </c>
    </row>
    <row r="13680" spans="1:13" hidden="1" x14ac:dyDescent="0.25">
      <c r="A13680" s="128"/>
      <c r="B13680" s="2"/>
      <c r="C13680" s="139" t="s">
        <v>15191</v>
      </c>
      <c r="D13680" s="124" t="s">
        <v>15192</v>
      </c>
      <c r="E13680" s="118" t="s">
        <v>48</v>
      </c>
      <c r="F13680" s="124" t="s">
        <v>35249</v>
      </c>
      <c r="G13680" s="118" t="s">
        <v>2</v>
      </c>
      <c r="H13680" s="137">
        <v>44908</v>
      </c>
      <c r="I13680" s="119">
        <v>3796.5</v>
      </c>
      <c r="J13680" s="129"/>
      <c r="K13680" s="129"/>
      <c r="L13680" s="129">
        <v>0</v>
      </c>
      <c r="M13680" s="134" t="s">
        <v>26191</v>
      </c>
    </row>
    <row r="13681" spans="1:13" hidden="1" x14ac:dyDescent="0.25">
      <c r="A13681" s="128"/>
      <c r="B13681" s="2"/>
      <c r="C13681" s="139" t="s">
        <v>33530</v>
      </c>
      <c r="D13681" s="124" t="s">
        <v>33531</v>
      </c>
      <c r="E13681" s="118" t="s">
        <v>48</v>
      </c>
      <c r="F13681" s="124" t="s">
        <v>35249</v>
      </c>
      <c r="G13681" s="118" t="s">
        <v>2</v>
      </c>
      <c r="H13681" s="137"/>
      <c r="I13681" s="119"/>
      <c r="J13681" s="129"/>
      <c r="K13681" s="129"/>
      <c r="L13681" s="129">
        <v>0</v>
      </c>
      <c r="M13681" s="134" t="s">
        <v>24264</v>
      </c>
    </row>
    <row r="13682" spans="1:13" hidden="1" x14ac:dyDescent="0.25">
      <c r="A13682" s="128"/>
      <c r="B13682" s="2"/>
      <c r="C13682" s="139" t="s">
        <v>33071</v>
      </c>
      <c r="D13682" s="124" t="s">
        <v>33072</v>
      </c>
      <c r="E13682" s="118" t="s">
        <v>48</v>
      </c>
      <c r="F13682" s="124" t="s">
        <v>35249</v>
      </c>
      <c r="G13682" s="118" t="s">
        <v>2</v>
      </c>
      <c r="H13682" s="137"/>
      <c r="I13682" s="119"/>
      <c r="J13682" s="129"/>
      <c r="K13682" s="129"/>
      <c r="L13682" s="129">
        <v>0</v>
      </c>
      <c r="M13682" s="134" t="s">
        <v>26192</v>
      </c>
    </row>
    <row r="13683" spans="1:13" hidden="1" x14ac:dyDescent="0.25">
      <c r="A13683" s="128"/>
      <c r="B13683" s="2"/>
      <c r="C13683" s="139" t="s">
        <v>15193</v>
      </c>
      <c r="D13683" s="124" t="s">
        <v>15194</v>
      </c>
      <c r="E13683" s="118" t="s">
        <v>15195</v>
      </c>
      <c r="F13683" s="124" t="s">
        <v>15196</v>
      </c>
      <c r="G13683" s="118" t="s">
        <v>34659</v>
      </c>
      <c r="H13683" s="137">
        <v>42387</v>
      </c>
      <c r="I13683" s="119">
        <v>1933.75</v>
      </c>
      <c r="J13683" s="129"/>
      <c r="K13683" s="129"/>
      <c r="L13683" s="129">
        <v>0</v>
      </c>
      <c r="M13683" s="134" t="s">
        <v>24265</v>
      </c>
    </row>
    <row r="13684" spans="1:13" hidden="1" x14ac:dyDescent="0.25">
      <c r="A13684" s="128"/>
      <c r="B13684" s="2"/>
      <c r="C13684" s="139" t="s">
        <v>29213</v>
      </c>
      <c r="D13684" s="124" t="s">
        <v>29214</v>
      </c>
      <c r="E13684" s="118" t="s">
        <v>48</v>
      </c>
      <c r="F13684" s="124" t="s">
        <v>35249</v>
      </c>
      <c r="G13684" s="118" t="s">
        <v>2</v>
      </c>
      <c r="H13684" s="137"/>
      <c r="I13684" s="119"/>
      <c r="J13684" s="129"/>
      <c r="K13684" s="129"/>
      <c r="L13684" s="129">
        <v>0</v>
      </c>
      <c r="M13684" s="134" t="s">
        <v>26193</v>
      </c>
    </row>
    <row r="13685" spans="1:13" hidden="1" x14ac:dyDescent="0.25">
      <c r="A13685" s="128"/>
      <c r="B13685" s="2"/>
      <c r="C13685" s="139" t="s">
        <v>29426</v>
      </c>
      <c r="D13685" s="124" t="s">
        <v>29427</v>
      </c>
      <c r="E13685" s="118" t="s">
        <v>48</v>
      </c>
      <c r="F13685" s="124" t="s">
        <v>35249</v>
      </c>
      <c r="G13685" s="118" t="s">
        <v>2</v>
      </c>
      <c r="H13685" s="137"/>
      <c r="I13685" s="119"/>
      <c r="J13685" s="129"/>
      <c r="K13685" s="129"/>
      <c r="L13685" s="129">
        <v>0</v>
      </c>
      <c r="M13685" s="134" t="s">
        <v>26194</v>
      </c>
    </row>
    <row r="13686" spans="1:13" hidden="1" x14ac:dyDescent="0.25">
      <c r="A13686" s="128"/>
      <c r="B13686" s="2"/>
      <c r="C13686" s="139" t="s">
        <v>15197</v>
      </c>
      <c r="D13686" s="124" t="s">
        <v>15198</v>
      </c>
      <c r="E13686" s="118" t="s">
        <v>48</v>
      </c>
      <c r="F13686" s="124" t="s">
        <v>35249</v>
      </c>
      <c r="G13686" s="118" t="s">
        <v>2</v>
      </c>
      <c r="H13686" s="137">
        <v>42369</v>
      </c>
      <c r="I13686" s="119">
        <v>2683.01</v>
      </c>
      <c r="J13686" s="129"/>
      <c r="K13686" s="129"/>
      <c r="L13686" s="129">
        <v>0</v>
      </c>
      <c r="M13686" s="134" t="s">
        <v>26195</v>
      </c>
    </row>
    <row r="13687" spans="1:13" hidden="1" x14ac:dyDescent="0.25">
      <c r="A13687" s="128"/>
      <c r="B13687" s="2"/>
      <c r="C13687" s="139" t="s">
        <v>19073</v>
      </c>
      <c r="D13687" s="124" t="s">
        <v>19072</v>
      </c>
      <c r="E13687" s="118" t="s">
        <v>48</v>
      </c>
      <c r="F13687" s="124" t="s">
        <v>35249</v>
      </c>
      <c r="G13687" s="118" t="s">
        <v>34659</v>
      </c>
      <c r="H13687" s="137">
        <v>41711</v>
      </c>
      <c r="I13687" s="119">
        <v>755.1</v>
      </c>
      <c r="J13687" s="129"/>
      <c r="K13687" s="129"/>
      <c r="L13687" s="129">
        <v>0</v>
      </c>
      <c r="M13687" s="134" t="s">
        <v>26196</v>
      </c>
    </row>
    <row r="13688" spans="1:13" hidden="1" x14ac:dyDescent="0.25">
      <c r="A13688" s="128"/>
      <c r="B13688" s="2"/>
      <c r="C13688" s="139" t="s">
        <v>15199</v>
      </c>
      <c r="D13688" s="124" t="s">
        <v>15200</v>
      </c>
      <c r="E13688" s="118" t="s">
        <v>48</v>
      </c>
      <c r="F13688" s="124" t="s">
        <v>35249</v>
      </c>
      <c r="G13688" s="118" t="s">
        <v>2</v>
      </c>
      <c r="H13688" s="137">
        <v>42244</v>
      </c>
      <c r="I13688" s="119">
        <v>4286.25</v>
      </c>
      <c r="J13688" s="129"/>
      <c r="K13688" s="129"/>
      <c r="L13688" s="129">
        <v>0</v>
      </c>
      <c r="M13688" s="134" t="s">
        <v>26197</v>
      </c>
    </row>
    <row r="13689" spans="1:13" hidden="1" x14ac:dyDescent="0.25">
      <c r="A13689" s="128"/>
      <c r="B13689" s="2"/>
      <c r="C13689" s="139" t="s">
        <v>15201</v>
      </c>
      <c r="D13689" s="124" t="s">
        <v>15202</v>
      </c>
      <c r="E13689" s="118" t="s">
        <v>48</v>
      </c>
      <c r="F13689" s="124" t="s">
        <v>35249</v>
      </c>
      <c r="G13689" s="118" t="s">
        <v>2</v>
      </c>
      <c r="H13689" s="137">
        <v>43700</v>
      </c>
      <c r="I13689" s="119">
        <v>2927.25</v>
      </c>
      <c r="J13689" s="129"/>
      <c r="K13689" s="129"/>
      <c r="L13689" s="129">
        <v>0</v>
      </c>
      <c r="M13689" s="134" t="s">
        <v>26198</v>
      </c>
    </row>
    <row r="13690" spans="1:13" hidden="1" x14ac:dyDescent="0.25">
      <c r="A13690" s="128"/>
      <c r="B13690" s="2"/>
      <c r="C13690" s="139" t="s">
        <v>19598</v>
      </c>
      <c r="D13690" s="124" t="s">
        <v>19597</v>
      </c>
      <c r="E13690" s="118" t="s">
        <v>48</v>
      </c>
      <c r="F13690" s="124" t="s">
        <v>35249</v>
      </c>
      <c r="G13690" s="118" t="s">
        <v>34659</v>
      </c>
      <c r="H13690" s="137">
        <v>42109</v>
      </c>
      <c r="I13690" s="119">
        <v>4286.25</v>
      </c>
      <c r="J13690" s="129"/>
      <c r="K13690" s="129"/>
      <c r="L13690" s="129">
        <v>0</v>
      </c>
      <c r="M13690" s="134" t="s">
        <v>26199</v>
      </c>
    </row>
    <row r="13691" spans="1:13" hidden="1" x14ac:dyDescent="0.25">
      <c r="A13691" s="128"/>
      <c r="B13691" s="2"/>
      <c r="C13691" s="139" t="s">
        <v>15203</v>
      </c>
      <c r="D13691" s="124" t="s">
        <v>15204</v>
      </c>
      <c r="E13691" s="118" t="s">
        <v>48</v>
      </c>
      <c r="F13691" s="124" t="s">
        <v>35249</v>
      </c>
      <c r="G13691" s="118" t="s">
        <v>2</v>
      </c>
      <c r="H13691" s="137">
        <v>44628</v>
      </c>
      <c r="I13691" s="119">
        <v>4212.04</v>
      </c>
      <c r="J13691" s="129"/>
      <c r="K13691" s="129"/>
      <c r="L13691" s="129">
        <v>0</v>
      </c>
      <c r="M13691" s="134" t="s">
        <v>26200</v>
      </c>
    </row>
    <row r="13692" spans="1:13" hidden="1" x14ac:dyDescent="0.25">
      <c r="A13692" s="128"/>
      <c r="B13692" s="2"/>
      <c r="C13692" s="139" t="s">
        <v>32674</v>
      </c>
      <c r="D13692" s="124" t="s">
        <v>19070</v>
      </c>
      <c r="E13692" s="118" t="s">
        <v>48</v>
      </c>
      <c r="F13692" s="124" t="s">
        <v>35249</v>
      </c>
      <c r="G13692" s="118" t="s">
        <v>2</v>
      </c>
      <c r="H13692" s="137"/>
      <c r="I13692" s="119"/>
      <c r="J13692" s="129"/>
      <c r="K13692" s="129"/>
      <c r="L13692" s="129">
        <v>0</v>
      </c>
      <c r="M13692" s="134" t="s">
        <v>26201</v>
      </c>
    </row>
    <row r="13693" spans="1:13" hidden="1" x14ac:dyDescent="0.25">
      <c r="A13693" s="128"/>
      <c r="B13693" s="2"/>
      <c r="C13693" s="139" t="s">
        <v>19071</v>
      </c>
      <c r="D13693" s="124" t="s">
        <v>19070</v>
      </c>
      <c r="E13693" s="118" t="s">
        <v>48</v>
      </c>
      <c r="F13693" s="124" t="s">
        <v>35249</v>
      </c>
      <c r="G13693" s="118" t="s">
        <v>34659</v>
      </c>
      <c r="H13693" s="137">
        <v>42004</v>
      </c>
      <c r="I13693" s="119">
        <v>1127.8</v>
      </c>
      <c r="J13693" s="129"/>
      <c r="K13693" s="129"/>
      <c r="L13693" s="129">
        <v>0</v>
      </c>
      <c r="M13693" s="134" t="s">
        <v>26202</v>
      </c>
    </row>
    <row r="13694" spans="1:13" hidden="1" x14ac:dyDescent="0.25">
      <c r="A13694" s="128"/>
      <c r="B13694" s="2"/>
      <c r="C13694" s="139" t="s">
        <v>15205</v>
      </c>
      <c r="D13694" s="124" t="s">
        <v>15206</v>
      </c>
      <c r="E13694" s="118" t="s">
        <v>48</v>
      </c>
      <c r="F13694" s="124" t="s">
        <v>35249</v>
      </c>
      <c r="G13694" s="118" t="s">
        <v>2</v>
      </c>
      <c r="H13694" s="137">
        <v>44565</v>
      </c>
      <c r="I13694" s="119">
        <v>4372.53</v>
      </c>
      <c r="J13694" s="129"/>
      <c r="K13694" s="129"/>
      <c r="L13694" s="129">
        <v>0</v>
      </c>
      <c r="M13694" s="134" t="s">
        <v>26203</v>
      </c>
    </row>
    <row r="13695" spans="1:13" hidden="1" x14ac:dyDescent="0.25">
      <c r="A13695" s="128"/>
      <c r="B13695" s="2"/>
      <c r="C13695" s="139" t="s">
        <v>15207</v>
      </c>
      <c r="D13695" s="124" t="s">
        <v>15208</v>
      </c>
      <c r="E13695" s="118" t="s">
        <v>48</v>
      </c>
      <c r="F13695" s="124" t="s">
        <v>35249</v>
      </c>
      <c r="G13695" s="118" t="s">
        <v>2</v>
      </c>
      <c r="H13695" s="137">
        <v>43880</v>
      </c>
      <c r="I13695" s="119">
        <v>2594</v>
      </c>
      <c r="J13695" s="129"/>
      <c r="K13695" s="129"/>
      <c r="L13695" s="129">
        <v>0</v>
      </c>
      <c r="M13695" s="134" t="s">
        <v>26204</v>
      </c>
    </row>
    <row r="13696" spans="1:13" hidden="1" x14ac:dyDescent="0.25">
      <c r="A13696" s="128"/>
      <c r="B13696" s="2"/>
      <c r="C13696" s="139" t="s">
        <v>19503</v>
      </c>
      <c r="D13696" s="124" t="s">
        <v>19502</v>
      </c>
      <c r="E13696" s="118" t="s">
        <v>48</v>
      </c>
      <c r="F13696" s="124" t="s">
        <v>35249</v>
      </c>
      <c r="G13696" s="118" t="s">
        <v>2</v>
      </c>
      <c r="H13696" s="137">
        <v>44405</v>
      </c>
      <c r="I13696" s="119">
        <v>2392.4699999999998</v>
      </c>
      <c r="J13696" s="129"/>
      <c r="K13696" s="129"/>
      <c r="L13696" s="129">
        <v>0</v>
      </c>
      <c r="M13696" s="134" t="s">
        <v>26205</v>
      </c>
    </row>
    <row r="13697" spans="1:13" hidden="1" x14ac:dyDescent="0.25">
      <c r="A13697" s="128"/>
      <c r="B13697" s="2"/>
      <c r="C13697" s="139" t="s">
        <v>15209</v>
      </c>
      <c r="D13697" s="124" t="s">
        <v>15210</v>
      </c>
      <c r="E13697" s="118" t="s">
        <v>48</v>
      </c>
      <c r="F13697" s="124" t="s">
        <v>35249</v>
      </c>
      <c r="G13697" s="118" t="s">
        <v>2</v>
      </c>
      <c r="H13697" s="137">
        <v>42893</v>
      </c>
      <c r="I13697" s="119">
        <v>1392.29</v>
      </c>
      <c r="J13697" s="129"/>
      <c r="K13697" s="129"/>
      <c r="L13697" s="129">
        <v>0</v>
      </c>
      <c r="M13697" s="134" t="s">
        <v>26206</v>
      </c>
    </row>
    <row r="13698" spans="1:13" hidden="1" x14ac:dyDescent="0.25">
      <c r="A13698" s="128"/>
      <c r="B13698" s="2"/>
      <c r="C13698" s="139" t="s">
        <v>15211</v>
      </c>
      <c r="D13698" s="124" t="s">
        <v>15212</v>
      </c>
      <c r="E13698" s="118" t="s">
        <v>48</v>
      </c>
      <c r="F13698" s="124" t="s">
        <v>35249</v>
      </c>
      <c r="G13698" s="118" t="s">
        <v>2</v>
      </c>
      <c r="H13698" s="137">
        <v>43427</v>
      </c>
      <c r="I13698" s="119">
        <v>3214.34</v>
      </c>
      <c r="J13698" s="129"/>
      <c r="K13698" s="129"/>
      <c r="L13698" s="129">
        <v>0</v>
      </c>
      <c r="M13698" s="134" t="s">
        <v>26207</v>
      </c>
    </row>
    <row r="13699" spans="1:13" hidden="1" x14ac:dyDescent="0.25">
      <c r="A13699" s="128"/>
      <c r="B13699" s="2"/>
      <c r="C13699" s="139" t="s">
        <v>15213</v>
      </c>
      <c r="D13699" s="124" t="s">
        <v>15214</v>
      </c>
      <c r="E13699" s="118" t="s">
        <v>48</v>
      </c>
      <c r="F13699" s="124" t="s">
        <v>35249</v>
      </c>
      <c r="G13699" s="118" t="s">
        <v>2</v>
      </c>
      <c r="H13699" s="137">
        <v>44571</v>
      </c>
      <c r="I13699" s="119">
        <v>3066.48</v>
      </c>
      <c r="J13699" s="129"/>
      <c r="K13699" s="129"/>
      <c r="L13699" s="129">
        <v>0</v>
      </c>
      <c r="M13699" s="134" t="s">
        <v>26208</v>
      </c>
    </row>
    <row r="13700" spans="1:13" hidden="1" x14ac:dyDescent="0.25">
      <c r="A13700" s="128"/>
      <c r="B13700" s="2"/>
      <c r="C13700" s="139" t="s">
        <v>15215</v>
      </c>
      <c r="D13700" s="124" t="s">
        <v>15216</v>
      </c>
      <c r="E13700" s="118" t="s">
        <v>48</v>
      </c>
      <c r="F13700" s="124" t="s">
        <v>35249</v>
      </c>
      <c r="G13700" s="118" t="s">
        <v>2</v>
      </c>
      <c r="H13700" s="137">
        <v>43738</v>
      </c>
      <c r="I13700" s="119">
        <v>2311.3200000000002</v>
      </c>
      <c r="J13700" s="129"/>
      <c r="K13700" s="129"/>
      <c r="L13700" s="129">
        <v>0</v>
      </c>
      <c r="M13700" s="134" t="s">
        <v>26209</v>
      </c>
    </row>
    <row r="13701" spans="1:13" hidden="1" x14ac:dyDescent="0.25">
      <c r="A13701" s="128"/>
      <c r="B13701" s="2"/>
      <c r="C13701" s="139" t="s">
        <v>15217</v>
      </c>
      <c r="D13701" s="124" t="s">
        <v>15218</v>
      </c>
      <c r="E13701" s="118" t="s">
        <v>48</v>
      </c>
      <c r="F13701" s="124" t="s">
        <v>35249</v>
      </c>
      <c r="G13701" s="118" t="s">
        <v>2</v>
      </c>
      <c r="H13701" s="137">
        <v>42999</v>
      </c>
      <c r="I13701" s="119">
        <v>1533.35</v>
      </c>
      <c r="J13701" s="129"/>
      <c r="K13701" s="129"/>
      <c r="L13701" s="129">
        <v>0</v>
      </c>
      <c r="M13701" s="134" t="s">
        <v>26209</v>
      </c>
    </row>
    <row r="13702" spans="1:13" hidden="1" x14ac:dyDescent="0.25">
      <c r="A13702" s="128"/>
      <c r="B13702" s="2"/>
      <c r="C13702" s="139" t="s">
        <v>32678</v>
      </c>
      <c r="D13702" s="124" t="s">
        <v>32679</v>
      </c>
      <c r="E13702" s="118" t="s">
        <v>48</v>
      </c>
      <c r="F13702" s="124" t="s">
        <v>35249</v>
      </c>
      <c r="G13702" s="118" t="s">
        <v>2</v>
      </c>
      <c r="H13702" s="137"/>
      <c r="I13702" s="119"/>
      <c r="J13702" s="129"/>
      <c r="K13702" s="129"/>
      <c r="L13702" s="129">
        <v>0</v>
      </c>
      <c r="M13702" s="134" t="s">
        <v>26209</v>
      </c>
    </row>
    <row r="13703" spans="1:13" hidden="1" x14ac:dyDescent="0.25">
      <c r="A13703" s="128"/>
      <c r="B13703" s="2"/>
      <c r="C13703" s="139" t="s">
        <v>42399</v>
      </c>
      <c r="D13703" s="124" t="s">
        <v>42400</v>
      </c>
      <c r="E13703" s="118" t="s">
        <v>48</v>
      </c>
      <c r="F13703" s="124" t="s">
        <v>35249</v>
      </c>
      <c r="G13703" s="118" t="s">
        <v>2</v>
      </c>
      <c r="H13703" s="137"/>
      <c r="I13703" s="119"/>
      <c r="J13703" s="129"/>
      <c r="K13703" s="129"/>
      <c r="L13703" s="129">
        <v>0</v>
      </c>
      <c r="M13703" s="134" t="s">
        <v>26209</v>
      </c>
    </row>
    <row r="13704" spans="1:13" hidden="1" x14ac:dyDescent="0.25">
      <c r="A13704" s="128"/>
      <c r="B13704" s="2"/>
      <c r="C13704" s="139" t="s">
        <v>33424</v>
      </c>
      <c r="D13704" s="124" t="s">
        <v>33425</v>
      </c>
      <c r="E13704" s="118" t="s">
        <v>48</v>
      </c>
      <c r="F13704" s="124" t="s">
        <v>35249</v>
      </c>
      <c r="G13704" s="118" t="s">
        <v>2</v>
      </c>
      <c r="H13704" s="137"/>
      <c r="I13704" s="119"/>
      <c r="J13704" s="129"/>
      <c r="K13704" s="129"/>
      <c r="L13704" s="129">
        <v>0</v>
      </c>
      <c r="M13704" s="134" t="s">
        <v>26210</v>
      </c>
    </row>
    <row r="13705" spans="1:13" hidden="1" x14ac:dyDescent="0.25">
      <c r="A13705" s="128"/>
      <c r="B13705" s="2"/>
      <c r="C13705" s="139" t="s">
        <v>33106</v>
      </c>
      <c r="D13705" s="124" t="s">
        <v>33107</v>
      </c>
      <c r="E13705" s="118" t="s">
        <v>48</v>
      </c>
      <c r="F13705" s="124" t="s">
        <v>35249</v>
      </c>
      <c r="G13705" s="118" t="s">
        <v>2</v>
      </c>
      <c r="H13705" s="137"/>
      <c r="I13705" s="119"/>
      <c r="J13705" s="129"/>
      <c r="K13705" s="129"/>
      <c r="L13705" s="129">
        <v>0</v>
      </c>
      <c r="M13705" s="134" t="s">
        <v>26211</v>
      </c>
    </row>
    <row r="13706" spans="1:13" hidden="1" x14ac:dyDescent="0.25">
      <c r="A13706" s="128"/>
      <c r="B13706" s="2"/>
      <c r="C13706" s="139" t="s">
        <v>33427</v>
      </c>
      <c r="D13706" s="124" t="s">
        <v>33428</v>
      </c>
      <c r="E13706" s="118" t="s">
        <v>48</v>
      </c>
      <c r="F13706" s="124" t="s">
        <v>35249</v>
      </c>
      <c r="G13706" s="118" t="s">
        <v>2</v>
      </c>
      <c r="H13706" s="137"/>
      <c r="I13706" s="119"/>
      <c r="J13706" s="129"/>
      <c r="K13706" s="129"/>
      <c r="L13706" s="129">
        <v>0</v>
      </c>
      <c r="M13706" s="134" t="s">
        <v>26212</v>
      </c>
    </row>
    <row r="13707" spans="1:13" hidden="1" x14ac:dyDescent="0.25">
      <c r="A13707" s="128"/>
      <c r="B13707" s="2"/>
      <c r="C13707" s="139" t="s">
        <v>32999</v>
      </c>
      <c r="D13707" s="124" t="s">
        <v>33000</v>
      </c>
      <c r="E13707" s="118" t="s">
        <v>48</v>
      </c>
      <c r="F13707" s="124" t="s">
        <v>35249</v>
      </c>
      <c r="G13707" s="118" t="s">
        <v>2</v>
      </c>
      <c r="H13707" s="137"/>
      <c r="I13707" s="119"/>
      <c r="J13707" s="129"/>
      <c r="K13707" s="129"/>
      <c r="L13707" s="129">
        <v>0</v>
      </c>
      <c r="M13707" s="134" t="s">
        <v>26213</v>
      </c>
    </row>
    <row r="13708" spans="1:13" hidden="1" x14ac:dyDescent="0.25">
      <c r="A13708" s="128"/>
      <c r="B13708" s="2"/>
      <c r="C13708" s="139" t="s">
        <v>35490</v>
      </c>
      <c r="D13708" s="124" t="s">
        <v>35491</v>
      </c>
      <c r="E13708" s="118" t="s">
        <v>48</v>
      </c>
      <c r="F13708" s="124" t="s">
        <v>35249</v>
      </c>
      <c r="G13708" s="118" t="s">
        <v>2</v>
      </c>
      <c r="H13708" s="137"/>
      <c r="I13708" s="119"/>
      <c r="J13708" s="129"/>
      <c r="K13708" s="129"/>
      <c r="L13708" s="129">
        <v>0</v>
      </c>
      <c r="M13708" s="134" t="s">
        <v>26213</v>
      </c>
    </row>
    <row r="13709" spans="1:13" hidden="1" x14ac:dyDescent="0.25">
      <c r="A13709" s="128"/>
      <c r="B13709" s="2"/>
      <c r="C13709" s="139" t="s">
        <v>19203</v>
      </c>
      <c r="D13709" s="124" t="s">
        <v>19202</v>
      </c>
      <c r="E13709" s="118" t="s">
        <v>48</v>
      </c>
      <c r="F13709" s="124" t="s">
        <v>35249</v>
      </c>
      <c r="G13709" s="118" t="s">
        <v>2</v>
      </c>
      <c r="H13709" s="137">
        <v>43643</v>
      </c>
      <c r="I13709" s="119">
        <v>998.94</v>
      </c>
      <c r="J13709" s="129"/>
      <c r="K13709" s="129"/>
      <c r="L13709" s="129">
        <v>0</v>
      </c>
      <c r="M13709" s="134" t="s">
        <v>26214</v>
      </c>
    </row>
    <row r="13710" spans="1:13" hidden="1" x14ac:dyDescent="0.25">
      <c r="A13710" s="128"/>
      <c r="B13710" s="2"/>
      <c r="C13710" s="139" t="s">
        <v>15219</v>
      </c>
      <c r="D13710" s="124" t="s">
        <v>15220</v>
      </c>
      <c r="E13710" s="118" t="s">
        <v>48</v>
      </c>
      <c r="F13710" s="124" t="s">
        <v>35249</v>
      </c>
      <c r="G13710" s="118" t="s">
        <v>2</v>
      </c>
      <c r="H13710" s="137">
        <v>43665</v>
      </c>
      <c r="I13710" s="119">
        <v>3315.18</v>
      </c>
      <c r="J13710" s="129"/>
      <c r="K13710" s="129"/>
      <c r="L13710" s="129">
        <v>0</v>
      </c>
      <c r="M13710" s="134" t="s">
        <v>26215</v>
      </c>
    </row>
    <row r="13711" spans="1:13" hidden="1" x14ac:dyDescent="0.25">
      <c r="A13711" s="128"/>
      <c r="B13711" s="2"/>
      <c r="C13711" s="139" t="s">
        <v>15221</v>
      </c>
      <c r="D13711" s="124" t="s">
        <v>15222</v>
      </c>
      <c r="E13711" s="118" t="s">
        <v>48</v>
      </c>
      <c r="F13711" s="124" t="s">
        <v>35249</v>
      </c>
      <c r="G13711" s="118" t="s">
        <v>2</v>
      </c>
      <c r="H13711" s="137">
        <v>43969</v>
      </c>
      <c r="I13711" s="119">
        <v>1450.02</v>
      </c>
      <c r="J13711" s="129"/>
      <c r="K13711" s="129"/>
      <c r="L13711" s="129">
        <v>0</v>
      </c>
      <c r="M13711" s="134" t="s">
        <v>26216</v>
      </c>
    </row>
    <row r="13712" spans="1:13" hidden="1" x14ac:dyDescent="0.25">
      <c r="A13712" s="128"/>
      <c r="B13712" s="2"/>
      <c r="C13712" s="139" t="s">
        <v>15223</v>
      </c>
      <c r="D13712" s="124" t="s">
        <v>15224</v>
      </c>
      <c r="E13712" s="118" t="s">
        <v>48</v>
      </c>
      <c r="F13712" s="124" t="s">
        <v>35249</v>
      </c>
      <c r="G13712" s="118" t="s">
        <v>2</v>
      </c>
      <c r="H13712" s="137"/>
      <c r="I13712" s="119"/>
      <c r="J13712" s="129"/>
      <c r="K13712" s="129"/>
      <c r="L13712" s="129">
        <v>0</v>
      </c>
      <c r="M13712" s="134" t="s">
        <v>35506</v>
      </c>
    </row>
    <row r="13713" spans="1:13" hidden="1" x14ac:dyDescent="0.25">
      <c r="A13713" s="128"/>
      <c r="B13713" s="2"/>
      <c r="C13713" s="139" t="s">
        <v>34439</v>
      </c>
      <c r="D13713" s="124" t="s">
        <v>34440</v>
      </c>
      <c r="E13713" s="118" t="s">
        <v>34441</v>
      </c>
      <c r="F13713" s="124" t="s">
        <v>34442</v>
      </c>
      <c r="G13713" s="118" t="s">
        <v>2</v>
      </c>
      <c r="H13713" s="137">
        <v>45272</v>
      </c>
      <c r="I13713" s="119">
        <v>1689.35</v>
      </c>
      <c r="J13713" s="129"/>
      <c r="K13713" s="129"/>
      <c r="L13713" s="129">
        <v>0</v>
      </c>
      <c r="M13713" s="134" t="s">
        <v>35507</v>
      </c>
    </row>
    <row r="13714" spans="1:13" hidden="1" x14ac:dyDescent="0.25">
      <c r="A13714" s="128"/>
      <c r="B13714" s="2"/>
      <c r="C13714" s="139" t="s">
        <v>33089</v>
      </c>
      <c r="D13714" s="124" t="s">
        <v>33090</v>
      </c>
      <c r="E13714" s="118" t="s">
        <v>48</v>
      </c>
      <c r="F13714" s="124" t="s">
        <v>35249</v>
      </c>
      <c r="G13714" s="118" t="s">
        <v>2</v>
      </c>
      <c r="H13714" s="137"/>
      <c r="I13714" s="119"/>
      <c r="J13714" s="129"/>
      <c r="K13714" s="129"/>
      <c r="L13714" s="129">
        <v>0</v>
      </c>
      <c r="M13714" s="134" t="s">
        <v>26217</v>
      </c>
    </row>
    <row r="13715" spans="1:13" hidden="1" x14ac:dyDescent="0.25">
      <c r="A13715" s="128"/>
      <c r="B13715" s="2"/>
      <c r="C13715" s="139" t="s">
        <v>15225</v>
      </c>
      <c r="D13715" s="124" t="s">
        <v>15226</v>
      </c>
      <c r="E13715" s="118" t="s">
        <v>48</v>
      </c>
      <c r="F13715" s="124" t="s">
        <v>35249</v>
      </c>
      <c r="G13715" s="118" t="s">
        <v>2</v>
      </c>
      <c r="H13715" s="137">
        <v>42936</v>
      </c>
      <c r="I13715" s="119">
        <v>6315.98</v>
      </c>
      <c r="J13715" s="129"/>
      <c r="K13715" s="129"/>
      <c r="L13715" s="129">
        <v>0</v>
      </c>
      <c r="M13715" s="134" t="s">
        <v>26218</v>
      </c>
    </row>
    <row r="13716" spans="1:13" hidden="1" x14ac:dyDescent="0.25">
      <c r="A13716" s="128"/>
      <c r="B13716" s="2"/>
      <c r="C13716" s="139" t="s">
        <v>32837</v>
      </c>
      <c r="D13716" s="124" t="s">
        <v>32838</v>
      </c>
      <c r="E13716" s="118" t="s">
        <v>48</v>
      </c>
      <c r="F13716" s="124" t="s">
        <v>35249</v>
      </c>
      <c r="G13716" s="118" t="s">
        <v>2</v>
      </c>
      <c r="H13716" s="137"/>
      <c r="I13716" s="119"/>
      <c r="J13716" s="129"/>
      <c r="K13716" s="129"/>
      <c r="L13716" s="129">
        <v>0</v>
      </c>
      <c r="M13716" s="134" t="s">
        <v>35149</v>
      </c>
    </row>
    <row r="13717" spans="1:13" hidden="1" x14ac:dyDescent="0.25">
      <c r="A13717" s="128"/>
      <c r="B13717" s="2"/>
      <c r="C13717" s="139" t="s">
        <v>15227</v>
      </c>
      <c r="D13717" s="124" t="s">
        <v>15228</v>
      </c>
      <c r="E13717" s="118" t="s">
        <v>48</v>
      </c>
      <c r="F13717" s="124" t="s">
        <v>35249</v>
      </c>
      <c r="G13717" s="118" t="s">
        <v>2</v>
      </c>
      <c r="H13717" s="137">
        <v>43026</v>
      </c>
      <c r="I13717" s="119">
        <v>3714.53</v>
      </c>
      <c r="J13717" s="129"/>
      <c r="K13717" s="129"/>
      <c r="L13717" s="129">
        <v>0</v>
      </c>
      <c r="M13717" s="134" t="s">
        <v>26219</v>
      </c>
    </row>
    <row r="13718" spans="1:13" hidden="1" x14ac:dyDescent="0.25">
      <c r="A13718" s="128"/>
      <c r="B13718" s="2"/>
      <c r="C13718" s="139" t="s">
        <v>15229</v>
      </c>
      <c r="D13718" s="124" t="s">
        <v>15230</v>
      </c>
      <c r="E13718" s="118" t="s">
        <v>48</v>
      </c>
      <c r="F13718" s="124" t="s">
        <v>35249</v>
      </c>
      <c r="G13718" s="118" t="s">
        <v>2</v>
      </c>
      <c r="H13718" s="137">
        <v>43427</v>
      </c>
      <c r="I13718" s="119">
        <v>2953.48</v>
      </c>
      <c r="J13718" s="129"/>
      <c r="K13718" s="129"/>
      <c r="L13718" s="129">
        <v>0</v>
      </c>
      <c r="M13718" s="134" t="s">
        <v>26220</v>
      </c>
    </row>
    <row r="13719" spans="1:13" hidden="1" x14ac:dyDescent="0.25">
      <c r="A13719" s="128"/>
      <c r="B13719" s="2"/>
      <c r="C13719" s="139" t="s">
        <v>15231</v>
      </c>
      <c r="D13719" s="124" t="s">
        <v>15232</v>
      </c>
      <c r="E13719" s="118" t="s">
        <v>48</v>
      </c>
      <c r="F13719" s="124" t="s">
        <v>35249</v>
      </c>
      <c r="G13719" s="118" t="s">
        <v>2</v>
      </c>
      <c r="H13719" s="137">
        <v>44802</v>
      </c>
      <c r="I13719" s="119">
        <v>1364.35</v>
      </c>
      <c r="J13719" s="129"/>
      <c r="K13719" s="129"/>
      <c r="L13719" s="129">
        <v>0</v>
      </c>
      <c r="M13719" s="134" t="s">
        <v>26220</v>
      </c>
    </row>
    <row r="13720" spans="1:13" hidden="1" x14ac:dyDescent="0.25">
      <c r="A13720" s="128"/>
      <c r="B13720" s="2"/>
      <c r="C13720" s="139" t="s">
        <v>42401</v>
      </c>
      <c r="D13720" s="124" t="s">
        <v>42402</v>
      </c>
      <c r="E13720" s="118" t="s">
        <v>48</v>
      </c>
      <c r="F13720" s="124" t="s">
        <v>35249</v>
      </c>
      <c r="G13720" s="118" t="s">
        <v>2</v>
      </c>
      <c r="H13720" s="137"/>
      <c r="I13720" s="119"/>
      <c r="J13720" s="129"/>
      <c r="K13720" s="129"/>
      <c r="L13720" s="129">
        <v>0</v>
      </c>
      <c r="M13720" s="134" t="s">
        <v>26221</v>
      </c>
    </row>
    <row r="13721" spans="1:13" hidden="1" x14ac:dyDescent="0.25">
      <c r="A13721" s="128"/>
      <c r="B13721" s="2"/>
      <c r="C13721" s="139" t="s">
        <v>15233</v>
      </c>
      <c r="D13721" s="124" t="s">
        <v>15234</v>
      </c>
      <c r="E13721" s="118" t="s">
        <v>48</v>
      </c>
      <c r="F13721" s="124" t="s">
        <v>35249</v>
      </c>
      <c r="G13721" s="118" t="s">
        <v>2</v>
      </c>
      <c r="H13721" s="137"/>
      <c r="I13721" s="119"/>
      <c r="J13721" s="129"/>
      <c r="K13721" s="129"/>
      <c r="L13721" s="129">
        <v>0</v>
      </c>
      <c r="M13721" s="134" t="s">
        <v>26222</v>
      </c>
    </row>
    <row r="13722" spans="1:13" hidden="1" x14ac:dyDescent="0.25">
      <c r="A13722" s="128"/>
      <c r="B13722" s="2"/>
      <c r="C13722" s="139" t="s">
        <v>33507</v>
      </c>
      <c r="D13722" s="124" t="s">
        <v>33508</v>
      </c>
      <c r="E13722" s="118" t="s">
        <v>48</v>
      </c>
      <c r="F13722" s="124" t="s">
        <v>35249</v>
      </c>
      <c r="G13722" s="118" t="s">
        <v>2</v>
      </c>
      <c r="H13722" s="137"/>
      <c r="I13722" s="119"/>
      <c r="J13722" s="129"/>
      <c r="K13722" s="129"/>
      <c r="L13722" s="129">
        <v>0</v>
      </c>
      <c r="M13722" s="134" t="s">
        <v>26223</v>
      </c>
    </row>
    <row r="13723" spans="1:13" hidden="1" x14ac:dyDescent="0.25">
      <c r="A13723" s="128"/>
      <c r="B13723" s="2"/>
      <c r="C13723" s="139" t="s">
        <v>35493</v>
      </c>
      <c r="D13723" s="124" t="s">
        <v>35494</v>
      </c>
      <c r="E13723" s="118" t="s">
        <v>48</v>
      </c>
      <c r="F13723" s="124" t="s">
        <v>35249</v>
      </c>
      <c r="G13723" s="118" t="s">
        <v>2</v>
      </c>
      <c r="H13723" s="137">
        <v>45758</v>
      </c>
      <c r="I13723" s="119">
        <v>3070.57</v>
      </c>
      <c r="J13723" s="129"/>
      <c r="K13723" s="129"/>
      <c r="L13723" s="129">
        <v>0</v>
      </c>
      <c r="M13723" s="134" t="s">
        <v>26224</v>
      </c>
    </row>
    <row r="13724" spans="1:13" hidden="1" x14ac:dyDescent="0.25">
      <c r="A13724" s="128"/>
      <c r="B13724" s="2"/>
      <c r="C13724" s="139" t="s">
        <v>42403</v>
      </c>
      <c r="D13724" s="124" t="s">
        <v>42404</v>
      </c>
      <c r="E13724" s="118" t="s">
        <v>48</v>
      </c>
      <c r="F13724" s="124" t="s">
        <v>35249</v>
      </c>
      <c r="G13724" s="118" t="s">
        <v>2</v>
      </c>
      <c r="H13724" s="137"/>
      <c r="I13724" s="119"/>
      <c r="J13724" s="129"/>
      <c r="K13724" s="129"/>
      <c r="L13724" s="129">
        <v>0</v>
      </c>
      <c r="M13724" s="134" t="s">
        <v>26225</v>
      </c>
    </row>
    <row r="13725" spans="1:13" hidden="1" x14ac:dyDescent="0.25">
      <c r="A13725" s="128"/>
      <c r="B13725" s="2"/>
      <c r="C13725" s="139" t="s">
        <v>42405</v>
      </c>
      <c r="D13725" s="124" t="s">
        <v>42406</v>
      </c>
      <c r="E13725" s="118" t="s">
        <v>48</v>
      </c>
      <c r="F13725" s="124" t="s">
        <v>35249</v>
      </c>
      <c r="G13725" s="118" t="s">
        <v>2</v>
      </c>
      <c r="H13725" s="137"/>
      <c r="I13725" s="119"/>
      <c r="J13725" s="129"/>
      <c r="K13725" s="129"/>
      <c r="L13725" s="129">
        <v>0</v>
      </c>
      <c r="M13725" s="134" t="s">
        <v>26226</v>
      </c>
    </row>
    <row r="13726" spans="1:13" hidden="1" x14ac:dyDescent="0.25">
      <c r="A13726" s="128"/>
      <c r="B13726" s="2"/>
      <c r="C13726" s="139" t="s">
        <v>42407</v>
      </c>
      <c r="D13726" s="124" t="s">
        <v>42408</v>
      </c>
      <c r="E13726" s="118" t="s">
        <v>41730</v>
      </c>
      <c r="F13726" s="124" t="s">
        <v>41731</v>
      </c>
      <c r="G13726" s="118" t="s">
        <v>2</v>
      </c>
      <c r="H13726" s="137">
        <v>46062</v>
      </c>
      <c r="I13726" s="119">
        <v>1823.17</v>
      </c>
      <c r="J13726" s="129"/>
      <c r="K13726" s="129"/>
      <c r="L13726" s="129">
        <v>0</v>
      </c>
      <c r="M13726" s="134"/>
    </row>
    <row r="13727" spans="1:13" hidden="1" x14ac:dyDescent="0.25">
      <c r="A13727" s="128"/>
      <c r="B13727" s="2"/>
      <c r="C13727" s="139" t="s">
        <v>42409</v>
      </c>
      <c r="D13727" s="124" t="s">
        <v>42410</v>
      </c>
      <c r="E13727" s="118" t="s">
        <v>41730</v>
      </c>
      <c r="F13727" s="124" t="s">
        <v>41731</v>
      </c>
      <c r="G13727" s="118" t="s">
        <v>2</v>
      </c>
      <c r="H13727" s="137">
        <v>46062</v>
      </c>
      <c r="I13727" s="119">
        <v>1271.02</v>
      </c>
      <c r="J13727" s="129"/>
      <c r="K13727" s="129"/>
      <c r="L13727" s="129">
        <v>0</v>
      </c>
      <c r="M13727" s="134" t="s">
        <v>26227</v>
      </c>
    </row>
    <row r="13728" spans="1:13" hidden="1" x14ac:dyDescent="0.25">
      <c r="A13728" s="128"/>
      <c r="B13728" s="2"/>
      <c r="C13728" s="139" t="s">
        <v>42411</v>
      </c>
      <c r="D13728" s="124" t="s">
        <v>42412</v>
      </c>
      <c r="E13728" s="118" t="s">
        <v>41730</v>
      </c>
      <c r="F13728" s="124" t="s">
        <v>41731</v>
      </c>
      <c r="G13728" s="118" t="s">
        <v>2</v>
      </c>
      <c r="H13728" s="137">
        <v>46062</v>
      </c>
      <c r="I13728" s="119">
        <v>1408.11</v>
      </c>
      <c r="J13728" s="129"/>
      <c r="K13728" s="129"/>
      <c r="L13728" s="129">
        <v>0</v>
      </c>
      <c r="M13728" s="134" t="s">
        <v>26228</v>
      </c>
    </row>
    <row r="13729" spans="1:13" hidden="1" x14ac:dyDescent="0.25">
      <c r="A13729" s="128"/>
      <c r="B13729" s="2"/>
      <c r="C13729" s="139" t="s">
        <v>15235</v>
      </c>
      <c r="D13729" s="124" t="s">
        <v>15236</v>
      </c>
      <c r="E13729" s="118" t="s">
        <v>15237</v>
      </c>
      <c r="F13729" s="124" t="s">
        <v>15238</v>
      </c>
      <c r="G13729" s="118" t="s">
        <v>2</v>
      </c>
      <c r="H13729" s="137">
        <v>42677</v>
      </c>
      <c r="I13729" s="119">
        <v>955.12</v>
      </c>
      <c r="J13729" s="129"/>
      <c r="K13729" s="129"/>
      <c r="L13729" s="129">
        <v>0</v>
      </c>
      <c r="M13729" s="134" t="s">
        <v>26229</v>
      </c>
    </row>
    <row r="13730" spans="1:13" hidden="1" x14ac:dyDescent="0.25">
      <c r="A13730" s="128"/>
      <c r="B13730" s="2"/>
      <c r="C13730" s="139" t="s">
        <v>15235</v>
      </c>
      <c r="D13730" s="124" t="s">
        <v>15236</v>
      </c>
      <c r="E13730" s="118" t="s">
        <v>15239</v>
      </c>
      <c r="F13730" s="124" t="s">
        <v>15240</v>
      </c>
      <c r="G13730" s="118" t="s">
        <v>2</v>
      </c>
      <c r="H13730" s="137">
        <v>42489</v>
      </c>
      <c r="I13730" s="119">
        <v>955.13</v>
      </c>
      <c r="J13730" s="129"/>
      <c r="K13730" s="129"/>
      <c r="L13730" s="129">
        <v>0</v>
      </c>
      <c r="M13730" s="134"/>
    </row>
    <row r="13731" spans="1:13" hidden="1" x14ac:dyDescent="0.25">
      <c r="A13731" s="128"/>
      <c r="B13731" s="2"/>
      <c r="C13731" s="139" t="s">
        <v>15235</v>
      </c>
      <c r="D13731" s="124" t="s">
        <v>15236</v>
      </c>
      <c r="E13731" s="118" t="s">
        <v>15241</v>
      </c>
      <c r="F13731" s="124" t="s">
        <v>15242</v>
      </c>
      <c r="G13731" s="118" t="s">
        <v>2</v>
      </c>
      <c r="H13731" s="137">
        <v>45387</v>
      </c>
      <c r="I13731" s="119">
        <v>1432.2</v>
      </c>
      <c r="J13731" s="129"/>
      <c r="K13731" s="129"/>
      <c r="L13731" s="129">
        <v>0</v>
      </c>
      <c r="M13731" s="134" t="s">
        <v>26230</v>
      </c>
    </row>
    <row r="13732" spans="1:13" hidden="1" x14ac:dyDescent="0.25">
      <c r="A13732" s="128"/>
      <c r="B13732" s="2"/>
      <c r="C13732" s="139" t="s">
        <v>15235</v>
      </c>
      <c r="D13732" s="124" t="s">
        <v>15236</v>
      </c>
      <c r="E13732" s="118" t="s">
        <v>15243</v>
      </c>
      <c r="F13732" s="124" t="s">
        <v>15244</v>
      </c>
      <c r="G13732" s="118" t="s">
        <v>2</v>
      </c>
      <c r="H13732" s="137">
        <v>42489</v>
      </c>
      <c r="I13732" s="119">
        <v>955.13</v>
      </c>
      <c r="J13732" s="129"/>
      <c r="K13732" s="129"/>
      <c r="L13732" s="129">
        <v>0</v>
      </c>
      <c r="M13732" s="134" t="s">
        <v>35510</v>
      </c>
    </row>
    <row r="13733" spans="1:13" hidden="1" x14ac:dyDescent="0.25">
      <c r="A13733" s="128"/>
      <c r="B13733" s="2"/>
      <c r="C13733" s="139" t="s">
        <v>15235</v>
      </c>
      <c r="D13733" s="124" t="s">
        <v>15236</v>
      </c>
      <c r="E13733" s="118" t="s">
        <v>15245</v>
      </c>
      <c r="F13733" s="124" t="s">
        <v>15246</v>
      </c>
      <c r="G13733" s="118" t="s">
        <v>2</v>
      </c>
      <c r="H13733" s="137">
        <v>42489</v>
      </c>
      <c r="I13733" s="119">
        <v>955.13</v>
      </c>
      <c r="J13733" s="129"/>
      <c r="K13733" s="129"/>
      <c r="L13733" s="129">
        <v>0</v>
      </c>
      <c r="M13733" s="134" t="s">
        <v>26231</v>
      </c>
    </row>
    <row r="13734" spans="1:13" hidden="1" x14ac:dyDescent="0.25">
      <c r="A13734" s="128"/>
      <c r="B13734" s="2"/>
      <c r="C13734" s="139" t="s">
        <v>15235</v>
      </c>
      <c r="D13734" s="124" t="s">
        <v>15236</v>
      </c>
      <c r="E13734" s="118" t="s">
        <v>15247</v>
      </c>
      <c r="F13734" s="124" t="s">
        <v>15248</v>
      </c>
      <c r="G13734" s="118" t="s">
        <v>2</v>
      </c>
      <c r="H13734" s="137">
        <v>42489</v>
      </c>
      <c r="I13734" s="119">
        <v>955.13</v>
      </c>
      <c r="J13734" s="129"/>
      <c r="K13734" s="129"/>
      <c r="L13734" s="129">
        <v>0</v>
      </c>
      <c r="M13734" s="134" t="s">
        <v>26232</v>
      </c>
    </row>
    <row r="13735" spans="1:13" hidden="1" x14ac:dyDescent="0.25">
      <c r="A13735" s="128"/>
      <c r="B13735" s="2"/>
      <c r="C13735" s="139" t="s">
        <v>15235</v>
      </c>
      <c r="D13735" s="124" t="s">
        <v>15236</v>
      </c>
      <c r="E13735" s="118" t="s">
        <v>15249</v>
      </c>
      <c r="F13735" s="124" t="s">
        <v>15250</v>
      </c>
      <c r="G13735" s="118" t="s">
        <v>2</v>
      </c>
      <c r="H13735" s="137">
        <v>43426</v>
      </c>
      <c r="I13735" s="119">
        <v>1001.3</v>
      </c>
      <c r="J13735" s="129"/>
      <c r="K13735" s="129"/>
      <c r="L13735" s="129">
        <v>0</v>
      </c>
      <c r="M13735" s="134" t="s">
        <v>26233</v>
      </c>
    </row>
    <row r="13736" spans="1:13" hidden="1" x14ac:dyDescent="0.25">
      <c r="A13736" s="128"/>
      <c r="B13736" s="2"/>
      <c r="C13736" s="139" t="s">
        <v>15235</v>
      </c>
      <c r="D13736" s="124" t="s">
        <v>15236</v>
      </c>
      <c r="E13736" s="118" t="s">
        <v>15251</v>
      </c>
      <c r="F13736" s="124" t="s">
        <v>15252</v>
      </c>
      <c r="G13736" s="118" t="s">
        <v>2</v>
      </c>
      <c r="H13736" s="137">
        <v>42489</v>
      </c>
      <c r="I13736" s="119">
        <v>1299.3900000000001</v>
      </c>
      <c r="J13736" s="129"/>
      <c r="K13736" s="129"/>
      <c r="L13736" s="129">
        <v>0</v>
      </c>
      <c r="M13736" s="134" t="s">
        <v>26234</v>
      </c>
    </row>
    <row r="13737" spans="1:13" hidden="1" x14ac:dyDescent="0.25">
      <c r="A13737" s="128"/>
      <c r="B13737" s="2"/>
      <c r="C13737" s="139" t="s">
        <v>15235</v>
      </c>
      <c r="D13737" s="124" t="s">
        <v>15236</v>
      </c>
      <c r="E13737" s="118" t="s">
        <v>15253</v>
      </c>
      <c r="F13737" s="124" t="s">
        <v>15254</v>
      </c>
      <c r="G13737" s="118" t="s">
        <v>2</v>
      </c>
      <c r="H13737" s="137">
        <v>43537</v>
      </c>
      <c r="I13737" s="119">
        <v>1299.3900000000001</v>
      </c>
      <c r="J13737" s="129"/>
      <c r="K13737" s="129"/>
      <c r="L13737" s="129">
        <v>0</v>
      </c>
      <c r="M13737" s="134" t="s">
        <v>26235</v>
      </c>
    </row>
    <row r="13738" spans="1:13" hidden="1" x14ac:dyDescent="0.25">
      <c r="A13738" s="128"/>
      <c r="B13738" s="2"/>
      <c r="C13738" s="139" t="s">
        <v>15235</v>
      </c>
      <c r="D13738" s="124" t="s">
        <v>15236</v>
      </c>
      <c r="E13738" s="118" t="s">
        <v>15255</v>
      </c>
      <c r="F13738" s="124" t="s">
        <v>15256</v>
      </c>
      <c r="G13738" s="118" t="s">
        <v>2</v>
      </c>
      <c r="H13738" s="137">
        <v>43420</v>
      </c>
      <c r="I13738" s="119">
        <v>1001.3</v>
      </c>
      <c r="J13738" s="129"/>
      <c r="K13738" s="129"/>
      <c r="L13738" s="129">
        <v>0</v>
      </c>
      <c r="M13738" s="134" t="s">
        <v>26236</v>
      </c>
    </row>
    <row r="13739" spans="1:13" hidden="1" x14ac:dyDescent="0.25">
      <c r="A13739" s="128"/>
      <c r="B13739" s="2"/>
      <c r="C13739" s="139" t="s">
        <v>15257</v>
      </c>
      <c r="D13739" s="124" t="s">
        <v>15258</v>
      </c>
      <c r="E13739" s="118" t="s">
        <v>15237</v>
      </c>
      <c r="F13739" s="124" t="s">
        <v>15238</v>
      </c>
      <c r="G13739" s="118" t="s">
        <v>2</v>
      </c>
      <c r="H13739" s="137">
        <v>46062</v>
      </c>
      <c r="I13739" s="119">
        <v>1447.7</v>
      </c>
      <c r="J13739" s="129"/>
      <c r="K13739" s="129"/>
      <c r="L13739" s="129">
        <v>0</v>
      </c>
      <c r="M13739" s="134" t="s">
        <v>26237</v>
      </c>
    </row>
    <row r="13740" spans="1:13" hidden="1" x14ac:dyDescent="0.25">
      <c r="A13740" s="128"/>
      <c r="B13740" s="2"/>
      <c r="C13740" s="139" t="s">
        <v>15257</v>
      </c>
      <c r="D13740" s="124" t="s">
        <v>15258</v>
      </c>
      <c r="E13740" s="118" t="s">
        <v>15259</v>
      </c>
      <c r="F13740" s="124" t="s">
        <v>15260</v>
      </c>
      <c r="G13740" s="118" t="s">
        <v>2</v>
      </c>
      <c r="H13740" s="137">
        <v>46092</v>
      </c>
      <c r="I13740" s="119">
        <v>1447.7</v>
      </c>
      <c r="J13740" s="129"/>
      <c r="K13740" s="129"/>
      <c r="L13740" s="129">
        <v>0</v>
      </c>
      <c r="M13740" s="134" t="s">
        <v>26238</v>
      </c>
    </row>
    <row r="13741" spans="1:13" hidden="1" x14ac:dyDescent="0.25">
      <c r="A13741" s="128"/>
      <c r="B13741" s="2"/>
      <c r="C13741" s="139" t="s">
        <v>15257</v>
      </c>
      <c r="D13741" s="124" t="s">
        <v>15258</v>
      </c>
      <c r="E13741" s="118" t="s">
        <v>15239</v>
      </c>
      <c r="F13741" s="124" t="s">
        <v>15240</v>
      </c>
      <c r="G13741" s="118" t="s">
        <v>2</v>
      </c>
      <c r="H13741" s="137">
        <v>44860</v>
      </c>
      <c r="I13741" s="119">
        <v>1512.8</v>
      </c>
      <c r="J13741" s="129"/>
      <c r="K13741" s="129"/>
      <c r="L13741" s="129">
        <v>0</v>
      </c>
      <c r="M13741" s="134" t="s">
        <v>26238</v>
      </c>
    </row>
    <row r="13742" spans="1:13" hidden="1" x14ac:dyDescent="0.25">
      <c r="A13742" s="128"/>
      <c r="B13742" s="2"/>
      <c r="C13742" s="139" t="s">
        <v>15257</v>
      </c>
      <c r="D13742" s="124" t="s">
        <v>15258</v>
      </c>
      <c r="E13742" s="118" t="s">
        <v>15241</v>
      </c>
      <c r="F13742" s="124" t="s">
        <v>15242</v>
      </c>
      <c r="G13742" s="118" t="s">
        <v>2</v>
      </c>
      <c r="H13742" s="137">
        <v>45359</v>
      </c>
      <c r="I13742" s="119">
        <v>1364</v>
      </c>
      <c r="J13742" s="129"/>
      <c r="K13742" s="129"/>
      <c r="L13742" s="129">
        <v>0</v>
      </c>
      <c r="M13742" s="134" t="s">
        <v>26239</v>
      </c>
    </row>
    <row r="13743" spans="1:13" hidden="1" x14ac:dyDescent="0.25">
      <c r="A13743" s="128"/>
      <c r="B13743" s="2"/>
      <c r="C13743" s="139" t="s">
        <v>15257</v>
      </c>
      <c r="D13743" s="124" t="s">
        <v>15258</v>
      </c>
      <c r="E13743" s="118" t="s">
        <v>15243</v>
      </c>
      <c r="F13743" s="124" t="s">
        <v>15244</v>
      </c>
      <c r="G13743" s="118" t="s">
        <v>2</v>
      </c>
      <c r="H13743" s="137">
        <v>42942</v>
      </c>
      <c r="I13743" s="119">
        <v>1039.5</v>
      </c>
      <c r="J13743" s="129"/>
      <c r="K13743" s="129"/>
      <c r="L13743" s="129">
        <v>0</v>
      </c>
      <c r="M13743" s="134" t="s">
        <v>24267</v>
      </c>
    </row>
    <row r="13744" spans="1:13" hidden="1" x14ac:dyDescent="0.25">
      <c r="A13744" s="128"/>
      <c r="B13744" s="2"/>
      <c r="C13744" s="139" t="s">
        <v>15257</v>
      </c>
      <c r="D13744" s="124" t="s">
        <v>15258</v>
      </c>
      <c r="E13744" s="118" t="s">
        <v>15245</v>
      </c>
      <c r="F13744" s="124" t="s">
        <v>15246</v>
      </c>
      <c r="G13744" s="118" t="s">
        <v>2</v>
      </c>
      <c r="H13744" s="137">
        <v>45016</v>
      </c>
      <c r="I13744" s="119">
        <v>1512.8</v>
      </c>
      <c r="J13744" s="129"/>
      <c r="K13744" s="129"/>
      <c r="L13744" s="129">
        <v>0</v>
      </c>
      <c r="M13744" s="134" t="s">
        <v>26240</v>
      </c>
    </row>
    <row r="13745" spans="1:13" hidden="1" x14ac:dyDescent="0.25">
      <c r="A13745" s="128"/>
      <c r="B13745" s="2"/>
      <c r="C13745" s="139" t="s">
        <v>15257</v>
      </c>
      <c r="D13745" s="124" t="s">
        <v>15258</v>
      </c>
      <c r="E13745" s="118" t="s">
        <v>15247</v>
      </c>
      <c r="F13745" s="124" t="s">
        <v>15248</v>
      </c>
      <c r="G13745" s="118" t="s">
        <v>2</v>
      </c>
      <c r="H13745" s="137">
        <v>42725</v>
      </c>
      <c r="I13745" s="119">
        <v>955.13</v>
      </c>
      <c r="J13745" s="129"/>
      <c r="K13745" s="129"/>
      <c r="L13745" s="129">
        <v>0</v>
      </c>
      <c r="M13745" s="134" t="s">
        <v>26240</v>
      </c>
    </row>
    <row r="13746" spans="1:13" hidden="1" x14ac:dyDescent="0.25">
      <c r="A13746" s="128"/>
      <c r="B13746" s="2"/>
      <c r="C13746" s="139" t="s">
        <v>15257</v>
      </c>
      <c r="D13746" s="124" t="s">
        <v>15258</v>
      </c>
      <c r="E13746" s="118" t="s">
        <v>15249</v>
      </c>
      <c r="F13746" s="124" t="s">
        <v>15250</v>
      </c>
      <c r="G13746" s="118" t="s">
        <v>2</v>
      </c>
      <c r="H13746" s="137">
        <v>45622</v>
      </c>
      <c r="I13746" s="119">
        <v>1447.7</v>
      </c>
      <c r="J13746" s="129"/>
      <c r="K13746" s="129"/>
      <c r="L13746" s="129">
        <v>0</v>
      </c>
      <c r="M13746" s="134" t="s">
        <v>24268</v>
      </c>
    </row>
    <row r="13747" spans="1:13" hidden="1" x14ac:dyDescent="0.25">
      <c r="A13747" s="128"/>
      <c r="B13747" s="2"/>
      <c r="C13747" s="139" t="s">
        <v>15257</v>
      </c>
      <c r="D13747" s="124" t="s">
        <v>15258</v>
      </c>
      <c r="E13747" s="118" t="s">
        <v>15251</v>
      </c>
      <c r="F13747" s="124" t="s">
        <v>15252</v>
      </c>
      <c r="G13747" s="118" t="s">
        <v>2</v>
      </c>
      <c r="H13747" s="137">
        <v>45113</v>
      </c>
      <c r="I13747" s="119">
        <v>1512.8</v>
      </c>
      <c r="J13747" s="129"/>
      <c r="K13747" s="129"/>
      <c r="L13747" s="129">
        <v>0</v>
      </c>
      <c r="M13747" s="134" t="s">
        <v>24269</v>
      </c>
    </row>
    <row r="13748" spans="1:13" hidden="1" x14ac:dyDescent="0.25">
      <c r="A13748" s="128"/>
      <c r="B13748" s="2"/>
      <c r="C13748" s="139" t="s">
        <v>15257</v>
      </c>
      <c r="D13748" s="124" t="s">
        <v>15258</v>
      </c>
      <c r="E13748" s="118" t="s">
        <v>15253</v>
      </c>
      <c r="F13748" s="124" t="s">
        <v>15254</v>
      </c>
      <c r="G13748" s="118" t="s">
        <v>2</v>
      </c>
      <c r="H13748" s="137">
        <v>45750</v>
      </c>
      <c r="I13748" s="119">
        <v>1447.7</v>
      </c>
      <c r="J13748" s="129"/>
      <c r="K13748" s="129"/>
      <c r="L13748" s="129">
        <v>0</v>
      </c>
      <c r="M13748" s="134" t="s">
        <v>24269</v>
      </c>
    </row>
    <row r="13749" spans="1:13" hidden="1" x14ac:dyDescent="0.25">
      <c r="A13749" s="128"/>
      <c r="B13749" s="2"/>
      <c r="C13749" s="139" t="s">
        <v>15257</v>
      </c>
      <c r="D13749" s="124" t="s">
        <v>15258</v>
      </c>
      <c r="E13749" s="118" t="s">
        <v>15255</v>
      </c>
      <c r="F13749" s="124" t="s">
        <v>15256</v>
      </c>
      <c r="G13749" s="118" t="s">
        <v>2</v>
      </c>
      <c r="H13749" s="137">
        <v>45622</v>
      </c>
      <c r="I13749" s="119">
        <v>1447.7</v>
      </c>
      <c r="J13749" s="129"/>
      <c r="K13749" s="129"/>
      <c r="L13749" s="129">
        <v>0</v>
      </c>
      <c r="M13749" s="134" t="s">
        <v>26241</v>
      </c>
    </row>
    <row r="13750" spans="1:13" hidden="1" x14ac:dyDescent="0.25">
      <c r="A13750" s="128"/>
      <c r="B13750" s="2"/>
      <c r="C13750" s="139" t="s">
        <v>15257</v>
      </c>
      <c r="D13750" s="124" t="s">
        <v>15258</v>
      </c>
      <c r="E13750" s="118" t="s">
        <v>15261</v>
      </c>
      <c r="F13750" s="124" t="s">
        <v>15262</v>
      </c>
      <c r="G13750" s="118" t="s">
        <v>2</v>
      </c>
      <c r="H13750" s="137">
        <v>44606</v>
      </c>
      <c r="I13750" s="119">
        <v>1373.3</v>
      </c>
      <c r="J13750" s="129"/>
      <c r="K13750" s="129"/>
      <c r="L13750" s="129">
        <v>0</v>
      </c>
      <c r="M13750" s="134" t="s">
        <v>32096</v>
      </c>
    </row>
    <row r="13751" spans="1:13" hidden="1" x14ac:dyDescent="0.25">
      <c r="A13751" s="128"/>
      <c r="B13751" s="2"/>
      <c r="C13751" s="139" t="s">
        <v>15263</v>
      </c>
      <c r="D13751" s="124" t="s">
        <v>15264</v>
      </c>
      <c r="E13751" s="118" t="s">
        <v>48</v>
      </c>
      <c r="F13751" s="124" t="s">
        <v>35249</v>
      </c>
      <c r="G13751" s="118" t="s">
        <v>2</v>
      </c>
      <c r="H13751" s="137">
        <v>44816</v>
      </c>
      <c r="I13751" s="119">
        <v>3260.89</v>
      </c>
      <c r="J13751" s="129"/>
      <c r="K13751" s="129"/>
      <c r="L13751" s="129">
        <v>0</v>
      </c>
      <c r="M13751" s="134" t="s">
        <v>26242</v>
      </c>
    </row>
    <row r="13752" spans="1:13" hidden="1" x14ac:dyDescent="0.25">
      <c r="A13752" s="128"/>
      <c r="B13752" s="2"/>
      <c r="C13752" s="139" t="s">
        <v>15265</v>
      </c>
      <c r="D13752" s="124" t="s">
        <v>15266</v>
      </c>
      <c r="E13752" s="118" t="s">
        <v>48</v>
      </c>
      <c r="F13752" s="124" t="s">
        <v>35249</v>
      </c>
      <c r="G13752" s="118" t="s">
        <v>2</v>
      </c>
      <c r="H13752" s="137">
        <v>44816</v>
      </c>
      <c r="I13752" s="119">
        <v>2613.25</v>
      </c>
      <c r="J13752" s="129"/>
      <c r="K13752" s="129"/>
      <c r="L13752" s="129">
        <v>0</v>
      </c>
      <c r="M13752" s="134" t="s">
        <v>26242</v>
      </c>
    </row>
    <row r="13753" spans="1:13" hidden="1" x14ac:dyDescent="0.25">
      <c r="A13753" s="128"/>
      <c r="B13753" s="2"/>
      <c r="C13753" s="139" t="s">
        <v>15267</v>
      </c>
      <c r="D13753" s="124" t="s">
        <v>15268</v>
      </c>
      <c r="E13753" s="118" t="s">
        <v>15269</v>
      </c>
      <c r="F13753" s="124" t="s">
        <v>15270</v>
      </c>
      <c r="G13753" s="118" t="s">
        <v>2</v>
      </c>
      <c r="H13753" s="137">
        <v>45273</v>
      </c>
      <c r="I13753" s="119">
        <v>1169.3499999999999</v>
      </c>
      <c r="J13753" s="129"/>
      <c r="K13753" s="129"/>
      <c r="L13753" s="129">
        <v>0</v>
      </c>
      <c r="M13753" s="134" t="s">
        <v>26242</v>
      </c>
    </row>
    <row r="13754" spans="1:13" hidden="1" x14ac:dyDescent="0.25">
      <c r="A13754" s="128"/>
      <c r="B13754" s="2"/>
      <c r="C13754" s="139" t="s">
        <v>15267</v>
      </c>
      <c r="D13754" s="124" t="s">
        <v>15268</v>
      </c>
      <c r="E13754" s="118" t="s">
        <v>15271</v>
      </c>
      <c r="F13754" s="124" t="s">
        <v>15272</v>
      </c>
      <c r="G13754" s="118" t="s">
        <v>2</v>
      </c>
      <c r="H13754" s="137">
        <v>45854</v>
      </c>
      <c r="I13754" s="119">
        <v>1169.3499999999999</v>
      </c>
      <c r="J13754" s="129"/>
      <c r="K13754" s="129"/>
      <c r="L13754" s="129">
        <v>0</v>
      </c>
      <c r="M13754" s="134" t="s">
        <v>26242</v>
      </c>
    </row>
    <row r="13755" spans="1:13" hidden="1" x14ac:dyDescent="0.25">
      <c r="A13755" s="128"/>
      <c r="B13755" s="2"/>
      <c r="C13755" s="139" t="s">
        <v>15267</v>
      </c>
      <c r="D13755" s="124" t="s">
        <v>15268</v>
      </c>
      <c r="E13755" s="118" t="s">
        <v>15273</v>
      </c>
      <c r="F13755" s="124" t="s">
        <v>15274</v>
      </c>
      <c r="G13755" s="118" t="s">
        <v>2</v>
      </c>
      <c r="H13755" s="137">
        <v>43726</v>
      </c>
      <c r="I13755" s="119">
        <v>861.75</v>
      </c>
      <c r="J13755" s="129"/>
      <c r="K13755" s="129"/>
      <c r="L13755" s="129">
        <v>0</v>
      </c>
      <c r="M13755" s="134" t="s">
        <v>26243</v>
      </c>
    </row>
    <row r="13756" spans="1:13" hidden="1" x14ac:dyDescent="0.25">
      <c r="A13756" s="128"/>
      <c r="B13756" s="2"/>
      <c r="C13756" s="139" t="s">
        <v>15275</v>
      </c>
      <c r="D13756" s="124" t="s">
        <v>15276</v>
      </c>
      <c r="E13756" s="118" t="s">
        <v>48</v>
      </c>
      <c r="F13756" s="124" t="s">
        <v>35249</v>
      </c>
      <c r="G13756" s="118" t="s">
        <v>2</v>
      </c>
      <c r="H13756" s="137">
        <v>46087</v>
      </c>
      <c r="I13756" s="119">
        <v>4455</v>
      </c>
      <c r="J13756" s="129"/>
      <c r="K13756" s="129"/>
      <c r="L13756" s="129">
        <v>0</v>
      </c>
      <c r="M13756" s="134" t="s">
        <v>26244</v>
      </c>
    </row>
    <row r="13757" spans="1:13" hidden="1" x14ac:dyDescent="0.25">
      <c r="A13757" s="128"/>
      <c r="B13757" s="2"/>
      <c r="C13757" s="139" t="s">
        <v>19195</v>
      </c>
      <c r="D13757" s="124" t="s">
        <v>19194</v>
      </c>
      <c r="E13757" s="118" t="s">
        <v>48</v>
      </c>
      <c r="F13757" s="124" t="s">
        <v>35249</v>
      </c>
      <c r="G13757" s="118" t="s">
        <v>2</v>
      </c>
      <c r="H13757" s="137">
        <v>46087</v>
      </c>
      <c r="I13757" s="119">
        <v>3659.55</v>
      </c>
      <c r="J13757" s="129"/>
      <c r="K13757" s="129"/>
      <c r="L13757" s="129">
        <v>0</v>
      </c>
      <c r="M13757" s="134"/>
    </row>
    <row r="13758" spans="1:13" hidden="1" x14ac:dyDescent="0.25">
      <c r="A13758" s="128"/>
      <c r="B13758" s="2"/>
      <c r="C13758" s="139" t="s">
        <v>42413</v>
      </c>
      <c r="D13758" s="124" t="s">
        <v>42414</v>
      </c>
      <c r="E13758" s="118" t="s">
        <v>48</v>
      </c>
      <c r="F13758" s="124" t="s">
        <v>35249</v>
      </c>
      <c r="G13758" s="118" t="s">
        <v>2</v>
      </c>
      <c r="H13758" s="137">
        <v>46009</v>
      </c>
      <c r="I13758" s="119">
        <v>1271.03</v>
      </c>
      <c r="J13758" s="129"/>
      <c r="K13758" s="129"/>
      <c r="L13758" s="129">
        <v>0</v>
      </c>
      <c r="M13758" s="134" t="s">
        <v>26245</v>
      </c>
    </row>
    <row r="13759" spans="1:13" hidden="1" x14ac:dyDescent="0.25">
      <c r="A13759" s="128"/>
      <c r="B13759" s="2"/>
      <c r="C13759" s="139" t="s">
        <v>32393</v>
      </c>
      <c r="D13759" s="124" t="s">
        <v>32394</v>
      </c>
      <c r="E13759" s="118" t="s">
        <v>48</v>
      </c>
      <c r="F13759" s="124" t="s">
        <v>35249</v>
      </c>
      <c r="G13759" s="118" t="s">
        <v>2</v>
      </c>
      <c r="H13759" s="137"/>
      <c r="I13759" s="119"/>
      <c r="J13759" s="129"/>
      <c r="K13759" s="129"/>
      <c r="L13759" s="129">
        <v>0</v>
      </c>
      <c r="M13759" s="134" t="s">
        <v>26246</v>
      </c>
    </row>
    <row r="13760" spans="1:13" hidden="1" x14ac:dyDescent="0.25">
      <c r="A13760" s="128"/>
      <c r="B13760" s="2"/>
      <c r="C13760" s="139" t="s">
        <v>19193</v>
      </c>
      <c r="D13760" s="124" t="s">
        <v>19192</v>
      </c>
      <c r="E13760" s="118" t="s">
        <v>48</v>
      </c>
      <c r="F13760" s="124" t="s">
        <v>35249</v>
      </c>
      <c r="G13760" s="118" t="s">
        <v>2</v>
      </c>
      <c r="H13760" s="137">
        <v>44830</v>
      </c>
      <c r="I13760" s="119">
        <v>12787.88</v>
      </c>
      <c r="J13760" s="129"/>
      <c r="K13760" s="129"/>
      <c r="L13760" s="129">
        <v>0</v>
      </c>
      <c r="M13760" s="134" t="s">
        <v>26247</v>
      </c>
    </row>
    <row r="13761" spans="1:13" hidden="1" x14ac:dyDescent="0.25">
      <c r="A13761" s="128"/>
      <c r="B13761" s="2"/>
      <c r="C13761" s="139" t="s">
        <v>15277</v>
      </c>
      <c r="D13761" s="124" t="s">
        <v>15278</v>
      </c>
      <c r="E13761" s="118" t="s">
        <v>15279</v>
      </c>
      <c r="F13761" s="124" t="s">
        <v>15280</v>
      </c>
      <c r="G13761" s="118" t="s">
        <v>2</v>
      </c>
      <c r="H13761" s="137">
        <v>43035</v>
      </c>
      <c r="I13761" s="119">
        <v>6724.5</v>
      </c>
      <c r="J13761" s="129"/>
      <c r="K13761" s="129"/>
      <c r="L13761" s="129">
        <v>0</v>
      </c>
      <c r="M13761" s="134" t="s">
        <v>26248</v>
      </c>
    </row>
    <row r="13762" spans="1:13" hidden="1" x14ac:dyDescent="0.25">
      <c r="A13762" s="128"/>
      <c r="B13762" s="2"/>
      <c r="C13762" s="139" t="s">
        <v>15277</v>
      </c>
      <c r="D13762" s="124" t="s">
        <v>15278</v>
      </c>
      <c r="E13762" s="118" t="s">
        <v>14891</v>
      </c>
      <c r="F13762" s="124" t="s">
        <v>14892</v>
      </c>
      <c r="G13762" s="118" t="s">
        <v>2</v>
      </c>
      <c r="H13762" s="137">
        <v>43035</v>
      </c>
      <c r="I13762" s="119">
        <v>6724.5</v>
      </c>
      <c r="J13762" s="129"/>
      <c r="K13762" s="129"/>
      <c r="L13762" s="129">
        <v>0</v>
      </c>
      <c r="M13762" s="134" t="s">
        <v>26249</v>
      </c>
    </row>
    <row r="13763" spans="1:13" hidden="1" x14ac:dyDescent="0.25">
      <c r="A13763" s="128"/>
      <c r="B13763" s="2"/>
      <c r="C13763" s="139" t="s">
        <v>42415</v>
      </c>
      <c r="D13763" s="124" t="s">
        <v>42416</v>
      </c>
      <c r="E13763" s="118" t="s">
        <v>48</v>
      </c>
      <c r="F13763" s="124" t="s">
        <v>35249</v>
      </c>
      <c r="G13763" s="118" t="s">
        <v>2</v>
      </c>
      <c r="H13763" s="137"/>
      <c r="I13763" s="119"/>
      <c r="J13763" s="129"/>
      <c r="K13763" s="129"/>
      <c r="L13763" s="129">
        <v>0</v>
      </c>
      <c r="M13763" s="134" t="s">
        <v>26250</v>
      </c>
    </row>
    <row r="13764" spans="1:13" hidden="1" x14ac:dyDescent="0.25">
      <c r="A13764" s="128"/>
      <c r="B13764" s="2"/>
      <c r="C13764" s="139" t="s">
        <v>15281</v>
      </c>
      <c r="D13764" s="124" t="s">
        <v>32820</v>
      </c>
      <c r="E13764" s="118" t="s">
        <v>48</v>
      </c>
      <c r="F13764" s="124" t="s">
        <v>35249</v>
      </c>
      <c r="G13764" s="118" t="s">
        <v>2</v>
      </c>
      <c r="H13764" s="137">
        <v>44980</v>
      </c>
      <c r="I13764" s="119">
        <v>3122.55</v>
      </c>
      <c r="J13764" s="129"/>
      <c r="K13764" s="129"/>
      <c r="L13764" s="129">
        <v>0</v>
      </c>
      <c r="M13764" s="134"/>
    </row>
    <row r="13765" spans="1:13" hidden="1" x14ac:dyDescent="0.25">
      <c r="A13765" s="128"/>
      <c r="B13765" s="2"/>
      <c r="C13765" s="139" t="s">
        <v>42417</v>
      </c>
      <c r="D13765" s="124" t="s">
        <v>42418</v>
      </c>
      <c r="E13765" s="118" t="s">
        <v>48</v>
      </c>
      <c r="F13765" s="124" t="s">
        <v>35249</v>
      </c>
      <c r="G13765" s="118" t="s">
        <v>2</v>
      </c>
      <c r="H13765" s="137"/>
      <c r="I13765" s="119"/>
      <c r="J13765" s="129"/>
      <c r="K13765" s="129"/>
      <c r="L13765" s="129">
        <v>0</v>
      </c>
      <c r="M13765" s="134"/>
    </row>
    <row r="13766" spans="1:13" hidden="1" x14ac:dyDescent="0.25">
      <c r="A13766" s="128"/>
      <c r="B13766" s="2"/>
      <c r="C13766" s="139" t="s">
        <v>35496</v>
      </c>
      <c r="D13766" s="124" t="s">
        <v>35497</v>
      </c>
      <c r="E13766" s="118" t="s">
        <v>48</v>
      </c>
      <c r="F13766" s="124" t="s">
        <v>35249</v>
      </c>
      <c r="G13766" s="118" t="s">
        <v>2</v>
      </c>
      <c r="H13766" s="137"/>
      <c r="I13766" s="119"/>
      <c r="J13766" s="129"/>
      <c r="K13766" s="129"/>
      <c r="L13766" s="129">
        <v>0</v>
      </c>
      <c r="M13766" s="134" t="s">
        <v>26251</v>
      </c>
    </row>
    <row r="13767" spans="1:13" hidden="1" x14ac:dyDescent="0.25">
      <c r="A13767" s="128"/>
      <c r="B13767" s="2"/>
      <c r="C13767" s="139" t="s">
        <v>15282</v>
      </c>
      <c r="D13767" s="124" t="s">
        <v>15283</v>
      </c>
      <c r="E13767" s="118" t="s">
        <v>48</v>
      </c>
      <c r="F13767" s="124" t="s">
        <v>35249</v>
      </c>
      <c r="G13767" s="118" t="s">
        <v>2</v>
      </c>
      <c r="H13767" s="137">
        <v>43129</v>
      </c>
      <c r="I13767" s="119">
        <v>599.17999999999995</v>
      </c>
      <c r="J13767" s="129"/>
      <c r="K13767" s="129"/>
      <c r="L13767" s="129">
        <v>0</v>
      </c>
      <c r="M13767" s="134" t="s">
        <v>26252</v>
      </c>
    </row>
    <row r="13768" spans="1:13" hidden="1" x14ac:dyDescent="0.25">
      <c r="A13768" s="128"/>
      <c r="B13768" s="2"/>
      <c r="C13768" s="139" t="s">
        <v>35218</v>
      </c>
      <c r="D13768" s="124" t="s">
        <v>35219</v>
      </c>
      <c r="E13768" s="118" t="s">
        <v>48</v>
      </c>
      <c r="F13768" s="124" t="s">
        <v>35249</v>
      </c>
      <c r="G13768" s="118" t="s">
        <v>2</v>
      </c>
      <c r="H13768" s="137"/>
      <c r="I13768" s="119"/>
      <c r="J13768" s="129"/>
      <c r="K13768" s="129"/>
      <c r="L13768" s="129">
        <v>0</v>
      </c>
      <c r="M13768" s="134" t="s">
        <v>26253</v>
      </c>
    </row>
    <row r="13769" spans="1:13" hidden="1" x14ac:dyDescent="0.25">
      <c r="A13769" s="128"/>
      <c r="B13769" s="2"/>
      <c r="C13769" s="139" t="s">
        <v>35199</v>
      </c>
      <c r="D13769" s="124" t="s">
        <v>35200</v>
      </c>
      <c r="E13769" s="118" t="s">
        <v>48</v>
      </c>
      <c r="F13769" s="124" t="s">
        <v>35249</v>
      </c>
      <c r="G13769" s="118" t="s">
        <v>2</v>
      </c>
      <c r="H13769" s="137"/>
      <c r="I13769" s="119"/>
      <c r="J13769" s="129"/>
      <c r="K13769" s="129"/>
      <c r="L13769" s="129">
        <v>0</v>
      </c>
      <c r="M13769" s="134" t="s">
        <v>26254</v>
      </c>
    </row>
    <row r="13770" spans="1:13" hidden="1" x14ac:dyDescent="0.25">
      <c r="A13770" s="128"/>
      <c r="B13770" s="2"/>
      <c r="C13770" s="139" t="s">
        <v>15284</v>
      </c>
      <c r="D13770" s="124" t="s">
        <v>15285</v>
      </c>
      <c r="E13770" s="118" t="s">
        <v>14941</v>
      </c>
      <c r="F13770" s="124" t="s">
        <v>14942</v>
      </c>
      <c r="G13770" s="118" t="s">
        <v>2</v>
      </c>
      <c r="H13770" s="137">
        <v>43223</v>
      </c>
      <c r="I13770" s="119">
        <v>699.3</v>
      </c>
      <c r="J13770" s="129"/>
      <c r="K13770" s="129"/>
      <c r="L13770" s="129">
        <v>0</v>
      </c>
      <c r="M13770" s="134" t="s">
        <v>26255</v>
      </c>
    </row>
    <row r="13771" spans="1:13" hidden="1" x14ac:dyDescent="0.25">
      <c r="A13771" s="128"/>
      <c r="B13771" s="2"/>
      <c r="C13771" s="139" t="s">
        <v>15284</v>
      </c>
      <c r="D13771" s="124" t="s">
        <v>15285</v>
      </c>
      <c r="E13771" s="118" t="s">
        <v>15286</v>
      </c>
      <c r="F13771" s="124" t="s">
        <v>15287</v>
      </c>
      <c r="G13771" s="118" t="s">
        <v>2</v>
      </c>
      <c r="H13771" s="137">
        <v>43223</v>
      </c>
      <c r="I13771" s="119">
        <v>699.3</v>
      </c>
      <c r="J13771" s="129"/>
      <c r="K13771" s="129"/>
      <c r="L13771" s="129">
        <v>0</v>
      </c>
      <c r="M13771" s="134" t="s">
        <v>26256</v>
      </c>
    </row>
    <row r="13772" spans="1:13" hidden="1" x14ac:dyDescent="0.25">
      <c r="A13772" s="128"/>
      <c r="B13772" s="2"/>
      <c r="C13772" s="139" t="s">
        <v>15288</v>
      </c>
      <c r="D13772" s="124" t="s">
        <v>15289</v>
      </c>
      <c r="E13772" s="118" t="s">
        <v>48</v>
      </c>
      <c r="F13772" s="124" t="s">
        <v>35249</v>
      </c>
      <c r="G13772" s="118" t="s">
        <v>2</v>
      </c>
      <c r="H13772" s="137">
        <v>44700</v>
      </c>
      <c r="I13772" s="119">
        <v>2737.09</v>
      </c>
      <c r="J13772" s="129"/>
      <c r="K13772" s="129"/>
      <c r="L13772" s="129">
        <v>0</v>
      </c>
      <c r="M13772" s="134" t="s">
        <v>26257</v>
      </c>
    </row>
    <row r="13773" spans="1:13" hidden="1" x14ac:dyDescent="0.25">
      <c r="A13773" s="128"/>
      <c r="B13773" s="2"/>
      <c r="C13773" s="139" t="s">
        <v>15290</v>
      </c>
      <c r="D13773" s="124" t="s">
        <v>15291</v>
      </c>
      <c r="E13773" s="118" t="s">
        <v>48</v>
      </c>
      <c r="F13773" s="124" t="s">
        <v>35249</v>
      </c>
      <c r="G13773" s="118" t="s">
        <v>2</v>
      </c>
      <c r="H13773" s="137">
        <v>44700</v>
      </c>
      <c r="I13773" s="119">
        <v>3415.01</v>
      </c>
      <c r="J13773" s="129"/>
      <c r="K13773" s="129"/>
      <c r="L13773" s="129">
        <v>0</v>
      </c>
      <c r="M13773" s="134" t="s">
        <v>26258</v>
      </c>
    </row>
    <row r="13774" spans="1:13" hidden="1" x14ac:dyDescent="0.25">
      <c r="A13774" s="128"/>
      <c r="B13774" s="2"/>
      <c r="C13774" s="139" t="s">
        <v>15292</v>
      </c>
      <c r="D13774" s="124" t="s">
        <v>15293</v>
      </c>
      <c r="E13774" s="118" t="s">
        <v>48</v>
      </c>
      <c r="F13774" s="124" t="s">
        <v>35249</v>
      </c>
      <c r="G13774" s="118" t="s">
        <v>2</v>
      </c>
      <c r="H13774" s="137">
        <v>44700</v>
      </c>
      <c r="I13774" s="119">
        <v>5313.18</v>
      </c>
      <c r="J13774" s="129"/>
      <c r="K13774" s="129"/>
      <c r="L13774" s="129">
        <v>0</v>
      </c>
      <c r="M13774" s="134" t="s">
        <v>26259</v>
      </c>
    </row>
    <row r="13775" spans="1:13" hidden="1" x14ac:dyDescent="0.25">
      <c r="A13775" s="128"/>
      <c r="B13775" s="2"/>
      <c r="C13775" s="139" t="s">
        <v>15294</v>
      </c>
      <c r="D13775" s="124" t="s">
        <v>15295</v>
      </c>
      <c r="E13775" s="118" t="s">
        <v>48</v>
      </c>
      <c r="F13775" s="124" t="s">
        <v>35249</v>
      </c>
      <c r="G13775" s="118" t="s">
        <v>2</v>
      </c>
      <c r="H13775" s="137">
        <v>44441</v>
      </c>
      <c r="I13775" s="119">
        <v>2214.75</v>
      </c>
      <c r="J13775" s="129"/>
      <c r="K13775" s="129"/>
      <c r="L13775" s="129">
        <v>0</v>
      </c>
      <c r="M13775" s="134" t="s">
        <v>26260</v>
      </c>
    </row>
    <row r="13776" spans="1:13" hidden="1" x14ac:dyDescent="0.25">
      <c r="A13776" s="128"/>
      <c r="B13776" s="2"/>
      <c r="C13776" s="139" t="s">
        <v>15296</v>
      </c>
      <c r="D13776" s="124" t="s">
        <v>15297</v>
      </c>
      <c r="E13776" s="118" t="s">
        <v>48</v>
      </c>
      <c r="F13776" s="124" t="s">
        <v>35249</v>
      </c>
      <c r="G13776" s="118" t="s">
        <v>2</v>
      </c>
      <c r="H13776" s="137">
        <v>43245</v>
      </c>
      <c r="I13776" s="119">
        <v>819.4</v>
      </c>
      <c r="J13776" s="129"/>
      <c r="K13776" s="129"/>
      <c r="L13776" s="129">
        <v>0</v>
      </c>
      <c r="M13776" s="134" t="s">
        <v>26260</v>
      </c>
    </row>
    <row r="13777" spans="1:13" hidden="1" x14ac:dyDescent="0.25">
      <c r="A13777" s="128"/>
      <c r="B13777" s="2"/>
      <c r="C13777" s="139" t="s">
        <v>15298</v>
      </c>
      <c r="D13777" s="124" t="s">
        <v>15299</v>
      </c>
      <c r="E13777" s="118" t="s">
        <v>15300</v>
      </c>
      <c r="F13777" s="124" t="s">
        <v>15301</v>
      </c>
      <c r="G13777" s="118" t="s">
        <v>2</v>
      </c>
      <c r="H13777" s="137">
        <v>43129</v>
      </c>
      <c r="I13777" s="119">
        <v>6179.02</v>
      </c>
      <c r="J13777" s="129"/>
      <c r="K13777" s="129"/>
      <c r="L13777" s="129">
        <v>0</v>
      </c>
      <c r="M13777" s="134" t="s">
        <v>26261</v>
      </c>
    </row>
    <row r="13778" spans="1:13" hidden="1" x14ac:dyDescent="0.25">
      <c r="A13778" s="128"/>
      <c r="B13778" s="2"/>
      <c r="C13778" s="139" t="s">
        <v>15302</v>
      </c>
      <c r="D13778" s="124" t="s">
        <v>15303</v>
      </c>
      <c r="E13778" s="118" t="s">
        <v>48</v>
      </c>
      <c r="F13778" s="124" t="s">
        <v>35249</v>
      </c>
      <c r="G13778" s="118" t="s">
        <v>2</v>
      </c>
      <c r="H13778" s="137">
        <v>44854</v>
      </c>
      <c r="I13778" s="119">
        <v>1946.65</v>
      </c>
      <c r="J13778" s="129"/>
      <c r="K13778" s="129"/>
      <c r="L13778" s="129">
        <v>0</v>
      </c>
      <c r="M13778" s="134" t="s">
        <v>26262</v>
      </c>
    </row>
    <row r="13779" spans="1:13" hidden="1" x14ac:dyDescent="0.25">
      <c r="A13779" s="128"/>
      <c r="B13779" s="2"/>
      <c r="C13779" s="139" t="s">
        <v>15304</v>
      </c>
      <c r="D13779" s="124" t="s">
        <v>15305</v>
      </c>
      <c r="E13779" s="118" t="s">
        <v>48</v>
      </c>
      <c r="F13779" s="124" t="s">
        <v>35249</v>
      </c>
      <c r="G13779" s="118" t="s">
        <v>2</v>
      </c>
      <c r="H13779" s="137">
        <v>44375</v>
      </c>
      <c r="I13779" s="119">
        <v>1933.55</v>
      </c>
      <c r="J13779" s="129"/>
      <c r="K13779" s="129"/>
      <c r="L13779" s="129">
        <v>0</v>
      </c>
      <c r="M13779" s="134" t="s">
        <v>26263</v>
      </c>
    </row>
    <row r="13780" spans="1:13" hidden="1" x14ac:dyDescent="0.25">
      <c r="A13780" s="128"/>
      <c r="B13780" s="2"/>
      <c r="C13780" s="139" t="s">
        <v>42419</v>
      </c>
      <c r="D13780" s="124" t="s">
        <v>42420</v>
      </c>
      <c r="E13780" s="118" t="s">
        <v>48</v>
      </c>
      <c r="F13780" s="124" t="s">
        <v>35249</v>
      </c>
      <c r="G13780" s="118" t="s">
        <v>2</v>
      </c>
      <c r="H13780" s="137"/>
      <c r="I13780" s="119"/>
      <c r="J13780" s="129"/>
      <c r="K13780" s="129"/>
      <c r="L13780" s="129">
        <v>0</v>
      </c>
      <c r="M13780" s="134" t="s">
        <v>26264</v>
      </c>
    </row>
    <row r="13781" spans="1:13" hidden="1" x14ac:dyDescent="0.25">
      <c r="A13781" s="128"/>
      <c r="B13781" s="2"/>
      <c r="C13781" s="139" t="s">
        <v>32390</v>
      </c>
      <c r="D13781" s="124" t="s">
        <v>32391</v>
      </c>
      <c r="E13781" s="118" t="s">
        <v>48</v>
      </c>
      <c r="F13781" s="124" t="s">
        <v>35249</v>
      </c>
      <c r="G13781" s="118" t="s">
        <v>2</v>
      </c>
      <c r="H13781" s="137"/>
      <c r="I13781" s="119"/>
      <c r="J13781" s="129"/>
      <c r="K13781" s="129"/>
      <c r="L13781" s="129">
        <v>0</v>
      </c>
      <c r="M13781" s="134" t="s">
        <v>26265</v>
      </c>
    </row>
    <row r="13782" spans="1:13" hidden="1" x14ac:dyDescent="0.25">
      <c r="A13782" s="128"/>
      <c r="B13782" s="2"/>
      <c r="C13782" s="139" t="s">
        <v>33600</v>
      </c>
      <c r="D13782" s="124" t="s">
        <v>33601</v>
      </c>
      <c r="E13782" s="118" t="s">
        <v>48</v>
      </c>
      <c r="F13782" s="124" t="s">
        <v>35249</v>
      </c>
      <c r="G13782" s="118" t="s">
        <v>2</v>
      </c>
      <c r="H13782" s="137"/>
      <c r="I13782" s="119"/>
      <c r="J13782" s="129"/>
      <c r="K13782" s="129"/>
      <c r="L13782" s="129">
        <v>0</v>
      </c>
      <c r="M13782" s="134" t="s">
        <v>26266</v>
      </c>
    </row>
    <row r="13783" spans="1:13" hidden="1" x14ac:dyDescent="0.25">
      <c r="A13783" s="128"/>
      <c r="B13783" s="2"/>
      <c r="C13783" s="139" t="s">
        <v>33236</v>
      </c>
      <c r="D13783" s="124" t="s">
        <v>33237</v>
      </c>
      <c r="E13783" s="118" t="s">
        <v>48</v>
      </c>
      <c r="F13783" s="124" t="s">
        <v>35249</v>
      </c>
      <c r="G13783" s="118" t="s">
        <v>2</v>
      </c>
      <c r="H13783" s="137"/>
      <c r="I13783" s="119"/>
      <c r="J13783" s="129"/>
      <c r="K13783" s="129"/>
      <c r="L13783" s="129">
        <v>0</v>
      </c>
      <c r="M13783" s="134" t="s">
        <v>26267</v>
      </c>
    </row>
    <row r="13784" spans="1:13" hidden="1" x14ac:dyDescent="0.25">
      <c r="A13784" s="128"/>
      <c r="B13784" s="2"/>
      <c r="C13784" s="139" t="s">
        <v>33539</v>
      </c>
      <c r="D13784" s="124" t="s">
        <v>33540</v>
      </c>
      <c r="E13784" s="118" t="s">
        <v>48</v>
      </c>
      <c r="F13784" s="124" t="s">
        <v>35249</v>
      </c>
      <c r="G13784" s="118" t="s">
        <v>2</v>
      </c>
      <c r="H13784" s="137"/>
      <c r="I13784" s="119"/>
      <c r="J13784" s="129"/>
      <c r="K13784" s="129"/>
      <c r="L13784" s="129">
        <v>0</v>
      </c>
      <c r="M13784" s="134" t="s">
        <v>26268</v>
      </c>
    </row>
    <row r="13785" spans="1:13" hidden="1" x14ac:dyDescent="0.25">
      <c r="A13785" s="128"/>
      <c r="B13785" s="2"/>
      <c r="C13785" s="139" t="s">
        <v>32843</v>
      </c>
      <c r="D13785" s="124" t="s">
        <v>32844</v>
      </c>
      <c r="E13785" s="118" t="s">
        <v>48</v>
      </c>
      <c r="F13785" s="124" t="s">
        <v>35249</v>
      </c>
      <c r="G13785" s="118" t="s">
        <v>2</v>
      </c>
      <c r="H13785" s="137"/>
      <c r="I13785" s="119"/>
      <c r="J13785" s="129"/>
      <c r="K13785" s="129"/>
      <c r="L13785" s="129">
        <v>0</v>
      </c>
      <c r="M13785" s="134"/>
    </row>
    <row r="13786" spans="1:13" hidden="1" x14ac:dyDescent="0.25">
      <c r="A13786" s="128"/>
      <c r="B13786" s="2"/>
      <c r="C13786" s="139" t="s">
        <v>42421</v>
      </c>
      <c r="D13786" s="124" t="s">
        <v>42422</v>
      </c>
      <c r="E13786" s="118" t="s">
        <v>48</v>
      </c>
      <c r="F13786" s="124" t="s">
        <v>35249</v>
      </c>
      <c r="G13786" s="118" t="s">
        <v>2</v>
      </c>
      <c r="H13786" s="137"/>
      <c r="I13786" s="119"/>
      <c r="J13786" s="129"/>
      <c r="K13786" s="129"/>
      <c r="L13786" s="129">
        <v>0</v>
      </c>
      <c r="M13786" s="134" t="s">
        <v>26269</v>
      </c>
    </row>
    <row r="13787" spans="1:13" hidden="1" x14ac:dyDescent="0.25">
      <c r="A13787" s="128"/>
      <c r="B13787" s="2"/>
      <c r="C13787" s="139" t="s">
        <v>42423</v>
      </c>
      <c r="D13787" s="124" t="s">
        <v>42424</v>
      </c>
      <c r="E13787" s="118" t="s">
        <v>48</v>
      </c>
      <c r="F13787" s="124" t="s">
        <v>35249</v>
      </c>
      <c r="G13787" s="118" t="s">
        <v>2</v>
      </c>
      <c r="H13787" s="137"/>
      <c r="I13787" s="119"/>
      <c r="J13787" s="129"/>
      <c r="K13787" s="129"/>
      <c r="L13787" s="129">
        <v>0</v>
      </c>
      <c r="M13787" s="134" t="s">
        <v>26270</v>
      </c>
    </row>
    <row r="13788" spans="1:13" hidden="1" x14ac:dyDescent="0.25">
      <c r="A13788" s="128"/>
      <c r="B13788" s="2"/>
      <c r="C13788" s="139" t="s">
        <v>42425</v>
      </c>
      <c r="D13788" s="124" t="s">
        <v>42426</v>
      </c>
      <c r="E13788" s="118" t="s">
        <v>48</v>
      </c>
      <c r="F13788" s="124" t="s">
        <v>35249</v>
      </c>
      <c r="G13788" s="118" t="s">
        <v>2</v>
      </c>
      <c r="H13788" s="137">
        <v>45772</v>
      </c>
      <c r="I13788" s="119">
        <v>1174.75</v>
      </c>
      <c r="J13788" s="129"/>
      <c r="K13788" s="129"/>
      <c r="L13788" s="129">
        <v>0</v>
      </c>
      <c r="M13788" s="134" t="s">
        <v>28348</v>
      </c>
    </row>
    <row r="13789" spans="1:13" hidden="1" x14ac:dyDescent="0.25">
      <c r="A13789" s="128"/>
      <c r="B13789" s="2"/>
      <c r="C13789" s="139" t="s">
        <v>35212</v>
      </c>
      <c r="D13789" s="124" t="s">
        <v>35213</v>
      </c>
      <c r="E13789" s="118" t="s">
        <v>48</v>
      </c>
      <c r="F13789" s="124" t="s">
        <v>35249</v>
      </c>
      <c r="G13789" s="118" t="s">
        <v>2</v>
      </c>
      <c r="H13789" s="137">
        <v>45743</v>
      </c>
      <c r="I13789" s="119">
        <v>1166.75</v>
      </c>
      <c r="J13789" s="129"/>
      <c r="K13789" s="129"/>
      <c r="L13789" s="129">
        <v>0</v>
      </c>
      <c r="M13789" s="134" t="s">
        <v>26271</v>
      </c>
    </row>
    <row r="13790" spans="1:13" hidden="1" x14ac:dyDescent="0.25">
      <c r="A13790" s="128"/>
      <c r="B13790" s="2"/>
      <c r="C13790" s="139" t="s">
        <v>34780</v>
      </c>
      <c r="D13790" s="124" t="s">
        <v>34781</v>
      </c>
      <c r="E13790" s="118" t="s">
        <v>34782</v>
      </c>
      <c r="F13790" s="124" t="s">
        <v>34783</v>
      </c>
      <c r="G13790" s="118" t="s">
        <v>2</v>
      </c>
      <c r="H13790" s="137">
        <v>45343</v>
      </c>
      <c r="I13790" s="119">
        <v>3073.5</v>
      </c>
      <c r="J13790" s="129"/>
      <c r="K13790" s="129"/>
      <c r="L13790" s="129">
        <v>0</v>
      </c>
      <c r="M13790" s="134" t="s">
        <v>32174</v>
      </c>
    </row>
    <row r="13791" spans="1:13" hidden="1" x14ac:dyDescent="0.25">
      <c r="A13791" s="128"/>
      <c r="B13791" s="2"/>
      <c r="C13791" s="139" t="s">
        <v>34780</v>
      </c>
      <c r="D13791" s="124" t="s">
        <v>34781</v>
      </c>
      <c r="E13791" s="118" t="s">
        <v>34782</v>
      </c>
      <c r="F13791" s="124" t="s">
        <v>34783</v>
      </c>
      <c r="G13791" s="118" t="s">
        <v>2</v>
      </c>
      <c r="H13791" s="137">
        <v>45343</v>
      </c>
      <c r="I13791" s="119">
        <v>3073.5</v>
      </c>
      <c r="J13791" s="129"/>
      <c r="K13791" s="129"/>
      <c r="L13791" s="129">
        <v>0</v>
      </c>
      <c r="M13791" s="134" t="s">
        <v>32321</v>
      </c>
    </row>
    <row r="13792" spans="1:13" hidden="1" x14ac:dyDescent="0.25">
      <c r="A13792" s="128"/>
      <c r="B13792" s="2"/>
      <c r="C13792" s="139" t="s">
        <v>15306</v>
      </c>
      <c r="D13792" s="124" t="s">
        <v>15307</v>
      </c>
      <c r="E13792" s="118" t="s">
        <v>48</v>
      </c>
      <c r="F13792" s="124" t="s">
        <v>35249</v>
      </c>
      <c r="G13792" s="118" t="s">
        <v>2</v>
      </c>
      <c r="H13792" s="137">
        <v>41486</v>
      </c>
      <c r="I13792" s="119">
        <v>319.88</v>
      </c>
      <c r="J13792" s="129"/>
      <c r="K13792" s="129"/>
      <c r="L13792" s="129">
        <v>0</v>
      </c>
      <c r="M13792" s="134" t="s">
        <v>32259</v>
      </c>
    </row>
    <row r="13793" spans="1:13" hidden="1" x14ac:dyDescent="0.25">
      <c r="A13793" s="128"/>
      <c r="B13793" s="2"/>
      <c r="C13793" s="139" t="s">
        <v>19013</v>
      </c>
      <c r="D13793" s="124" t="s">
        <v>19012</v>
      </c>
      <c r="E13793" s="118" t="s">
        <v>48</v>
      </c>
      <c r="F13793" s="124" t="s">
        <v>35249</v>
      </c>
      <c r="G13793" s="118" t="s">
        <v>34659</v>
      </c>
      <c r="H13793" s="137">
        <v>41136</v>
      </c>
      <c r="I13793" s="119">
        <v>539.95000000000005</v>
      </c>
      <c r="J13793" s="129"/>
      <c r="K13793" s="129"/>
      <c r="L13793" s="129">
        <v>0</v>
      </c>
      <c r="M13793" s="134" t="s">
        <v>33139</v>
      </c>
    </row>
    <row r="13794" spans="1:13" hidden="1" x14ac:dyDescent="0.25">
      <c r="A13794" s="128"/>
      <c r="B13794" s="2"/>
      <c r="C13794" s="139" t="s">
        <v>15308</v>
      </c>
      <c r="D13794" s="124" t="s">
        <v>15309</v>
      </c>
      <c r="E13794" s="118" t="s">
        <v>48</v>
      </c>
      <c r="F13794" s="124" t="s">
        <v>35249</v>
      </c>
      <c r="G13794" s="118" t="s">
        <v>2</v>
      </c>
      <c r="H13794" s="137">
        <v>41486</v>
      </c>
      <c r="I13794" s="119">
        <v>601.76</v>
      </c>
      <c r="J13794" s="129"/>
      <c r="K13794" s="129"/>
      <c r="L13794" s="129">
        <v>0</v>
      </c>
      <c r="M13794" s="134" t="s">
        <v>31601</v>
      </c>
    </row>
    <row r="13795" spans="1:13" hidden="1" x14ac:dyDescent="0.25">
      <c r="A13795" s="128"/>
      <c r="B13795" s="2"/>
      <c r="C13795" s="139" t="s">
        <v>15310</v>
      </c>
      <c r="D13795" s="124" t="s">
        <v>15311</v>
      </c>
      <c r="E13795" s="118" t="s">
        <v>48</v>
      </c>
      <c r="F13795" s="124" t="s">
        <v>35249</v>
      </c>
      <c r="G13795" s="118" t="s">
        <v>2</v>
      </c>
      <c r="H13795" s="137">
        <v>41486</v>
      </c>
      <c r="I13795" s="119">
        <v>627.37</v>
      </c>
      <c r="J13795" s="129"/>
      <c r="K13795" s="129"/>
      <c r="L13795" s="129">
        <v>0</v>
      </c>
      <c r="M13795" s="134" t="s">
        <v>31712</v>
      </c>
    </row>
    <row r="13796" spans="1:13" hidden="1" x14ac:dyDescent="0.25">
      <c r="A13796" s="128"/>
      <c r="B13796" s="2"/>
      <c r="C13796" s="139" t="s">
        <v>15312</v>
      </c>
      <c r="D13796" s="124" t="s">
        <v>15313</v>
      </c>
      <c r="E13796" s="118" t="s">
        <v>48</v>
      </c>
      <c r="F13796" s="124" t="s">
        <v>35249</v>
      </c>
      <c r="G13796" s="118" t="s">
        <v>2</v>
      </c>
      <c r="H13796" s="137">
        <v>44700</v>
      </c>
      <c r="I13796" s="119">
        <v>4431.8900000000003</v>
      </c>
      <c r="J13796" s="129"/>
      <c r="K13796" s="129"/>
      <c r="L13796" s="129">
        <v>0</v>
      </c>
      <c r="M13796" s="134" t="s">
        <v>30119</v>
      </c>
    </row>
    <row r="13797" spans="1:13" hidden="1" x14ac:dyDescent="0.25">
      <c r="A13797" s="128"/>
      <c r="B13797" s="2"/>
      <c r="C13797" s="139" t="s">
        <v>15314</v>
      </c>
      <c r="D13797" s="124" t="s">
        <v>15315</v>
      </c>
      <c r="E13797" s="118" t="s">
        <v>48</v>
      </c>
      <c r="F13797" s="124" t="s">
        <v>35249</v>
      </c>
      <c r="G13797" s="118" t="s">
        <v>2</v>
      </c>
      <c r="H13797" s="137"/>
      <c r="I13797" s="119"/>
      <c r="J13797" s="129"/>
      <c r="K13797" s="129"/>
      <c r="L13797" s="129">
        <v>0</v>
      </c>
      <c r="M13797" s="134" t="s">
        <v>26363</v>
      </c>
    </row>
    <row r="13798" spans="1:13" hidden="1" x14ac:dyDescent="0.25">
      <c r="A13798" s="128"/>
      <c r="B13798" s="2"/>
      <c r="C13798" s="139" t="s">
        <v>34444</v>
      </c>
      <c r="D13798" s="124" t="s">
        <v>34445</v>
      </c>
      <c r="E13798" s="118" t="s">
        <v>48</v>
      </c>
      <c r="F13798" s="124" t="s">
        <v>35249</v>
      </c>
      <c r="G13798" s="118" t="s">
        <v>2</v>
      </c>
      <c r="H13798" s="137">
        <v>45267</v>
      </c>
      <c r="I13798" s="119">
        <v>1956.5</v>
      </c>
      <c r="J13798" s="129"/>
      <c r="K13798" s="129"/>
      <c r="L13798" s="129">
        <v>0</v>
      </c>
      <c r="M13798" s="134"/>
    </row>
    <row r="13799" spans="1:13" hidden="1" x14ac:dyDescent="0.25">
      <c r="A13799" s="128"/>
      <c r="B13799" s="2"/>
      <c r="C13799" s="139" t="s">
        <v>19205</v>
      </c>
      <c r="D13799" s="124" t="s">
        <v>19204</v>
      </c>
      <c r="E13799" s="118" t="s">
        <v>48</v>
      </c>
      <c r="F13799" s="124" t="s">
        <v>35249</v>
      </c>
      <c r="G13799" s="118" t="s">
        <v>34659</v>
      </c>
      <c r="H13799" s="137">
        <v>42480</v>
      </c>
      <c r="I13799" s="119">
        <v>9130.9</v>
      </c>
      <c r="J13799" s="129"/>
      <c r="K13799" s="129"/>
      <c r="L13799" s="129">
        <v>0</v>
      </c>
      <c r="M13799" s="134" t="s">
        <v>32745</v>
      </c>
    </row>
    <row r="13800" spans="1:13" hidden="1" x14ac:dyDescent="0.25">
      <c r="A13800" s="128"/>
      <c r="B13800" s="2"/>
      <c r="C13800" s="139" t="s">
        <v>32933</v>
      </c>
      <c r="D13800" s="124" t="s">
        <v>32934</v>
      </c>
      <c r="E13800" s="118" t="s">
        <v>48</v>
      </c>
      <c r="F13800" s="124" t="s">
        <v>35249</v>
      </c>
      <c r="G13800" s="118" t="s">
        <v>2</v>
      </c>
      <c r="H13800" s="137"/>
      <c r="I13800" s="119"/>
      <c r="J13800" s="129"/>
      <c r="K13800" s="129"/>
      <c r="L13800" s="129">
        <v>0</v>
      </c>
      <c r="M13800" s="134" t="s">
        <v>26272</v>
      </c>
    </row>
    <row r="13801" spans="1:13" hidden="1" x14ac:dyDescent="0.25">
      <c r="A13801" s="128"/>
      <c r="B13801" s="2"/>
      <c r="C13801" s="139" t="s">
        <v>35499</v>
      </c>
      <c r="D13801" s="124" t="s">
        <v>42427</v>
      </c>
      <c r="E13801" s="118" t="s">
        <v>48</v>
      </c>
      <c r="F13801" s="124" t="s">
        <v>35249</v>
      </c>
      <c r="G13801" s="118" t="s">
        <v>2</v>
      </c>
      <c r="H13801" s="137">
        <v>46119</v>
      </c>
      <c r="I13801" s="119">
        <v>3793.36</v>
      </c>
      <c r="J13801" s="129"/>
      <c r="K13801" s="129"/>
      <c r="L13801" s="129">
        <v>0</v>
      </c>
      <c r="M13801" s="134" t="s">
        <v>26273</v>
      </c>
    </row>
    <row r="13802" spans="1:13" hidden="1" x14ac:dyDescent="0.25">
      <c r="A13802" s="128"/>
      <c r="B13802" s="2"/>
      <c r="C13802" s="139" t="s">
        <v>35144</v>
      </c>
      <c r="D13802" s="124" t="s">
        <v>35145</v>
      </c>
      <c r="E13802" s="118" t="s">
        <v>48</v>
      </c>
      <c r="F13802" s="124" t="s">
        <v>35249</v>
      </c>
      <c r="G13802" s="118" t="s">
        <v>2</v>
      </c>
      <c r="H13802" s="137">
        <v>45476</v>
      </c>
      <c r="I13802" s="119">
        <v>900.38</v>
      </c>
      <c r="J13802" s="129"/>
      <c r="K13802" s="129"/>
      <c r="L13802" s="129">
        <v>0</v>
      </c>
      <c r="M13802" s="134" t="s">
        <v>34446</v>
      </c>
    </row>
    <row r="13803" spans="1:13" hidden="1" x14ac:dyDescent="0.25">
      <c r="A13803" s="128"/>
      <c r="B13803" s="2"/>
      <c r="C13803" s="139" t="s">
        <v>33066</v>
      </c>
      <c r="D13803" s="124" t="s">
        <v>33067</v>
      </c>
      <c r="E13803" s="118" t="s">
        <v>48</v>
      </c>
      <c r="F13803" s="124" t="s">
        <v>35249</v>
      </c>
      <c r="G13803" s="118" t="s">
        <v>2</v>
      </c>
      <c r="H13803" s="137"/>
      <c r="I13803" s="119"/>
      <c r="J13803" s="129"/>
      <c r="K13803" s="129"/>
      <c r="L13803" s="129">
        <v>0</v>
      </c>
      <c r="M13803" s="134" t="s">
        <v>34448</v>
      </c>
    </row>
    <row r="13804" spans="1:13" hidden="1" x14ac:dyDescent="0.25">
      <c r="A13804" s="128"/>
      <c r="B13804" s="2"/>
      <c r="C13804" s="139" t="s">
        <v>19077</v>
      </c>
      <c r="D13804" s="124" t="s">
        <v>19076</v>
      </c>
      <c r="E13804" s="118" t="s">
        <v>48</v>
      </c>
      <c r="F13804" s="124" t="s">
        <v>35249</v>
      </c>
      <c r="G13804" s="118" t="s">
        <v>34659</v>
      </c>
      <c r="H13804" s="137">
        <v>42894</v>
      </c>
      <c r="I13804" s="119">
        <v>3282.25</v>
      </c>
      <c r="J13804" s="129"/>
      <c r="K13804" s="129"/>
      <c r="L13804" s="129">
        <v>0</v>
      </c>
      <c r="M13804" s="134" t="s">
        <v>33244</v>
      </c>
    </row>
    <row r="13805" spans="1:13" hidden="1" x14ac:dyDescent="0.25">
      <c r="A13805" s="128"/>
      <c r="B13805" s="2"/>
      <c r="C13805" s="139" t="s">
        <v>19075</v>
      </c>
      <c r="D13805" s="124" t="s">
        <v>19074</v>
      </c>
      <c r="E13805" s="118" t="s">
        <v>48</v>
      </c>
      <c r="F13805" s="124" t="s">
        <v>35249</v>
      </c>
      <c r="G13805" s="118" t="s">
        <v>34659</v>
      </c>
      <c r="H13805" s="137">
        <v>42894</v>
      </c>
      <c r="I13805" s="119">
        <v>4810.1099999999997</v>
      </c>
      <c r="J13805" s="129"/>
      <c r="K13805" s="129"/>
      <c r="L13805" s="129">
        <v>0</v>
      </c>
      <c r="M13805" s="134" t="s">
        <v>26274</v>
      </c>
    </row>
    <row r="13806" spans="1:13" hidden="1" x14ac:dyDescent="0.25">
      <c r="A13806" s="128"/>
      <c r="B13806" s="2"/>
      <c r="C13806" s="139" t="s">
        <v>15316</v>
      </c>
      <c r="D13806" s="124" t="s">
        <v>15317</v>
      </c>
      <c r="E13806" s="118" t="s">
        <v>15318</v>
      </c>
      <c r="F13806" s="124" t="s">
        <v>15319</v>
      </c>
      <c r="G13806" s="118" t="s">
        <v>2</v>
      </c>
      <c r="H13806" s="137"/>
      <c r="I13806" s="119"/>
      <c r="J13806" s="129"/>
      <c r="K13806" s="129"/>
      <c r="L13806" s="129">
        <v>0</v>
      </c>
      <c r="M13806" s="134" t="s">
        <v>32561</v>
      </c>
    </row>
    <row r="13807" spans="1:13" hidden="1" x14ac:dyDescent="0.25">
      <c r="A13807" s="128"/>
      <c r="B13807" s="2"/>
      <c r="C13807" s="139" t="s">
        <v>15320</v>
      </c>
      <c r="D13807" s="124" t="s">
        <v>15321</v>
      </c>
      <c r="E13807" s="118" t="s">
        <v>15322</v>
      </c>
      <c r="F13807" s="124" t="s">
        <v>15323</v>
      </c>
      <c r="G13807" s="118" t="s">
        <v>2</v>
      </c>
      <c r="H13807" s="137">
        <v>42172</v>
      </c>
      <c r="I13807" s="119">
        <v>5038.8</v>
      </c>
      <c r="J13807" s="129"/>
      <c r="K13807" s="129"/>
      <c r="L13807" s="129">
        <v>0</v>
      </c>
      <c r="M13807" s="134" t="s">
        <v>26275</v>
      </c>
    </row>
    <row r="13808" spans="1:13" hidden="1" x14ac:dyDescent="0.25">
      <c r="A13808" s="128"/>
      <c r="B13808" s="2"/>
      <c r="C13808" s="139" t="s">
        <v>15320</v>
      </c>
      <c r="D13808" s="124" t="s">
        <v>15321</v>
      </c>
      <c r="E13808" s="118" t="s">
        <v>14670</v>
      </c>
      <c r="F13808" s="124" t="s">
        <v>14671</v>
      </c>
      <c r="G13808" s="118" t="s">
        <v>2</v>
      </c>
      <c r="H13808" s="137">
        <v>43808</v>
      </c>
      <c r="I13808" s="119">
        <v>7716.62</v>
      </c>
      <c r="J13808" s="129"/>
      <c r="K13808" s="129"/>
      <c r="L13808" s="129">
        <v>0</v>
      </c>
      <c r="M13808" s="134" t="s">
        <v>26275</v>
      </c>
    </row>
    <row r="13809" spans="1:13" hidden="1" x14ac:dyDescent="0.25">
      <c r="A13809" s="128"/>
      <c r="B13809" s="2"/>
      <c r="C13809" s="139" t="s">
        <v>15320</v>
      </c>
      <c r="D13809" s="124" t="s">
        <v>15321</v>
      </c>
      <c r="E13809" s="118" t="s">
        <v>14670</v>
      </c>
      <c r="F13809" s="124" t="s">
        <v>14671</v>
      </c>
      <c r="G13809" s="118" t="s">
        <v>2</v>
      </c>
      <c r="H13809" s="137">
        <v>43808</v>
      </c>
      <c r="I13809" s="119">
        <v>7716.62</v>
      </c>
      <c r="J13809" s="129"/>
      <c r="K13809" s="129"/>
      <c r="L13809" s="129">
        <v>0</v>
      </c>
      <c r="M13809" s="134" t="s">
        <v>26276</v>
      </c>
    </row>
    <row r="13810" spans="1:13" hidden="1" x14ac:dyDescent="0.25">
      <c r="A13810" s="128"/>
      <c r="B13810" s="2"/>
      <c r="C13810" s="139" t="s">
        <v>15320</v>
      </c>
      <c r="D13810" s="124" t="s">
        <v>15321</v>
      </c>
      <c r="E13810" s="118" t="s">
        <v>15324</v>
      </c>
      <c r="F13810" s="124" t="s">
        <v>15325</v>
      </c>
      <c r="G13810" s="118" t="s">
        <v>2</v>
      </c>
      <c r="H13810" s="137">
        <v>42200</v>
      </c>
      <c r="I13810" s="119">
        <v>4177.49</v>
      </c>
      <c r="J13810" s="129"/>
      <c r="K13810" s="129"/>
      <c r="L13810" s="129">
        <v>0</v>
      </c>
      <c r="M13810" s="134" t="s">
        <v>26277</v>
      </c>
    </row>
    <row r="13811" spans="1:13" hidden="1" x14ac:dyDescent="0.25">
      <c r="A13811" s="128"/>
      <c r="B13811" s="2"/>
      <c r="C13811" s="139" t="s">
        <v>15320</v>
      </c>
      <c r="D13811" s="124" t="s">
        <v>15321</v>
      </c>
      <c r="E13811" s="118" t="s">
        <v>14895</v>
      </c>
      <c r="F13811" s="124" t="s">
        <v>14896</v>
      </c>
      <c r="G13811" s="118" t="s">
        <v>2</v>
      </c>
      <c r="H13811" s="137">
        <v>42236</v>
      </c>
      <c r="I13811" s="119">
        <v>4773.8900000000003</v>
      </c>
      <c r="J13811" s="129"/>
      <c r="K13811" s="129"/>
      <c r="L13811" s="129">
        <v>0</v>
      </c>
      <c r="M13811" s="134" t="s">
        <v>26278</v>
      </c>
    </row>
    <row r="13812" spans="1:13" hidden="1" x14ac:dyDescent="0.25">
      <c r="A13812" s="128"/>
      <c r="B13812" s="2"/>
      <c r="C13812" s="139" t="s">
        <v>15320</v>
      </c>
      <c r="D13812" s="124" t="s">
        <v>15321</v>
      </c>
      <c r="E13812" s="118" t="s">
        <v>14774</v>
      </c>
      <c r="F13812" s="124" t="s">
        <v>14775</v>
      </c>
      <c r="G13812" s="118" t="s">
        <v>2</v>
      </c>
      <c r="H13812" s="137">
        <v>42004</v>
      </c>
      <c r="I13812" s="119">
        <v>3851.53</v>
      </c>
      <c r="J13812" s="129"/>
      <c r="K13812" s="129"/>
      <c r="L13812" s="129">
        <v>0</v>
      </c>
      <c r="M13812" s="134" t="s">
        <v>33695</v>
      </c>
    </row>
    <row r="13813" spans="1:13" hidden="1" x14ac:dyDescent="0.25">
      <c r="A13813" s="128"/>
      <c r="B13813" s="2"/>
      <c r="C13813" s="139" t="s">
        <v>15320</v>
      </c>
      <c r="D13813" s="124" t="s">
        <v>15321</v>
      </c>
      <c r="E13813" s="118" t="s">
        <v>14887</v>
      </c>
      <c r="F13813" s="124" t="s">
        <v>14888</v>
      </c>
      <c r="G13813" s="118" t="s">
        <v>2</v>
      </c>
      <c r="H13813" s="137">
        <v>42156</v>
      </c>
      <c r="I13813" s="119">
        <v>3981.08</v>
      </c>
      <c r="J13813" s="129"/>
      <c r="K13813" s="129"/>
      <c r="L13813" s="129">
        <v>0</v>
      </c>
      <c r="M13813" s="134" t="s">
        <v>32639</v>
      </c>
    </row>
    <row r="13814" spans="1:13" hidden="1" x14ac:dyDescent="0.25">
      <c r="A13814" s="128"/>
      <c r="B13814" s="2"/>
      <c r="C13814" s="139" t="s">
        <v>33103</v>
      </c>
      <c r="D13814" s="124" t="s">
        <v>33104</v>
      </c>
      <c r="E13814" s="118" t="s">
        <v>48</v>
      </c>
      <c r="F13814" s="124" t="s">
        <v>35249</v>
      </c>
      <c r="G13814" s="118" t="s">
        <v>2</v>
      </c>
      <c r="H13814" s="137"/>
      <c r="I13814" s="119"/>
      <c r="J13814" s="129"/>
      <c r="K13814" s="129"/>
      <c r="L13814" s="129">
        <v>0</v>
      </c>
      <c r="M13814" s="134" t="s">
        <v>26279</v>
      </c>
    </row>
    <row r="13815" spans="1:13" hidden="1" x14ac:dyDescent="0.25">
      <c r="A13815" s="128"/>
      <c r="B13815" s="2"/>
      <c r="C13815" s="139" t="s">
        <v>15326</v>
      </c>
      <c r="D13815" s="124" t="s">
        <v>15327</v>
      </c>
      <c r="E13815" s="118" t="s">
        <v>15328</v>
      </c>
      <c r="F13815" s="124" t="s">
        <v>15329</v>
      </c>
      <c r="G13815" s="118" t="s">
        <v>2</v>
      </c>
      <c r="H13815" s="137">
        <v>42837</v>
      </c>
      <c r="I13815" s="119">
        <v>616.85</v>
      </c>
      <c r="J13815" s="129"/>
      <c r="K13815" s="129"/>
      <c r="L13815" s="129">
        <v>0</v>
      </c>
      <c r="M13815" s="134" t="s">
        <v>34451</v>
      </c>
    </row>
    <row r="13816" spans="1:13" hidden="1" x14ac:dyDescent="0.25">
      <c r="A13816" s="128"/>
      <c r="B13816" s="2"/>
      <c r="C13816" s="139" t="s">
        <v>15326</v>
      </c>
      <c r="D13816" s="124" t="s">
        <v>15327</v>
      </c>
      <c r="E13816" s="118" t="s">
        <v>14935</v>
      </c>
      <c r="F13816" s="124" t="s">
        <v>14936</v>
      </c>
      <c r="G13816" s="118" t="s">
        <v>2</v>
      </c>
      <c r="H13816" s="137">
        <v>42888</v>
      </c>
      <c r="I13816" s="119">
        <v>933.35</v>
      </c>
      <c r="J13816" s="129"/>
      <c r="K13816" s="129"/>
      <c r="L13816" s="129">
        <v>0</v>
      </c>
      <c r="M13816" s="134" t="s">
        <v>34789</v>
      </c>
    </row>
    <row r="13817" spans="1:13" hidden="1" x14ac:dyDescent="0.25">
      <c r="A13817" s="128"/>
      <c r="B13817" s="2"/>
      <c r="C13817" s="139" t="s">
        <v>15326</v>
      </c>
      <c r="D13817" s="124" t="s">
        <v>15327</v>
      </c>
      <c r="E13817" s="118" t="s">
        <v>14937</v>
      </c>
      <c r="F13817" s="124" t="s">
        <v>14938</v>
      </c>
      <c r="G13817" s="118" t="s">
        <v>2</v>
      </c>
      <c r="H13817" s="137">
        <v>42745</v>
      </c>
      <c r="I13817" s="119">
        <v>977.77</v>
      </c>
      <c r="J13817" s="129"/>
      <c r="K13817" s="129"/>
      <c r="L13817" s="129">
        <v>0</v>
      </c>
      <c r="M13817" s="134" t="s">
        <v>26280</v>
      </c>
    </row>
    <row r="13818" spans="1:13" hidden="1" x14ac:dyDescent="0.25">
      <c r="A13818" s="128"/>
      <c r="B13818" s="2"/>
      <c r="C13818" s="139" t="s">
        <v>42428</v>
      </c>
      <c r="D13818" s="124" t="s">
        <v>42429</v>
      </c>
      <c r="E13818" s="118" t="s">
        <v>48</v>
      </c>
      <c r="F13818" s="124" t="s">
        <v>35249</v>
      </c>
      <c r="G13818" s="118" t="s">
        <v>2</v>
      </c>
      <c r="H13818" s="137"/>
      <c r="I13818" s="119"/>
      <c r="J13818" s="129"/>
      <c r="K13818" s="129"/>
      <c r="L13818" s="129">
        <v>0</v>
      </c>
      <c r="M13818" s="134" t="s">
        <v>26281</v>
      </c>
    </row>
    <row r="13819" spans="1:13" hidden="1" x14ac:dyDescent="0.25">
      <c r="A13819" s="128"/>
      <c r="B13819" s="2"/>
      <c r="C13819" s="139" t="s">
        <v>42430</v>
      </c>
      <c r="D13819" s="124" t="s">
        <v>42431</v>
      </c>
      <c r="E13819" s="118" t="s">
        <v>48</v>
      </c>
      <c r="F13819" s="124" t="s">
        <v>35249</v>
      </c>
      <c r="G13819" s="118" t="s">
        <v>2</v>
      </c>
      <c r="H13819" s="137"/>
      <c r="I13819" s="119"/>
      <c r="J13819" s="129"/>
      <c r="K13819" s="129"/>
      <c r="L13819" s="129">
        <v>0</v>
      </c>
      <c r="M13819" s="134" t="s">
        <v>26282</v>
      </c>
    </row>
    <row r="13820" spans="1:13" hidden="1" x14ac:dyDescent="0.25">
      <c r="A13820" s="128"/>
      <c r="B13820" s="2"/>
      <c r="C13820" s="139" t="s">
        <v>15330</v>
      </c>
      <c r="D13820" s="124" t="s">
        <v>15331</v>
      </c>
      <c r="E13820" s="118" t="s">
        <v>15332</v>
      </c>
      <c r="F13820" s="124" t="s">
        <v>15333</v>
      </c>
      <c r="G13820" s="118" t="s">
        <v>34659</v>
      </c>
      <c r="H13820" s="137"/>
      <c r="I13820" s="119"/>
      <c r="J13820" s="129"/>
      <c r="K13820" s="129"/>
      <c r="L13820" s="129">
        <v>0</v>
      </c>
      <c r="M13820" s="134" t="s">
        <v>26283</v>
      </c>
    </row>
    <row r="13821" spans="1:13" hidden="1" x14ac:dyDescent="0.25">
      <c r="A13821" s="128"/>
      <c r="B13821" s="2"/>
      <c r="C13821" s="139" t="s">
        <v>32553</v>
      </c>
      <c r="D13821" s="124" t="s">
        <v>32554</v>
      </c>
      <c r="E13821" s="118" t="s">
        <v>48</v>
      </c>
      <c r="F13821" s="124" t="s">
        <v>35249</v>
      </c>
      <c r="G13821" s="118" t="s">
        <v>2</v>
      </c>
      <c r="H13821" s="137"/>
      <c r="I13821" s="119"/>
      <c r="J13821" s="129"/>
      <c r="K13821" s="129"/>
      <c r="L13821" s="129">
        <v>0</v>
      </c>
      <c r="M13821" s="134" t="s">
        <v>26283</v>
      </c>
    </row>
    <row r="13822" spans="1:13" hidden="1" x14ac:dyDescent="0.25">
      <c r="A13822" s="128"/>
      <c r="B13822" s="2"/>
      <c r="C13822" s="139" t="s">
        <v>32913</v>
      </c>
      <c r="D13822" s="124" t="s">
        <v>32914</v>
      </c>
      <c r="E13822" s="118" t="s">
        <v>48</v>
      </c>
      <c r="F13822" s="124" t="s">
        <v>35249</v>
      </c>
      <c r="G13822" s="118" t="s">
        <v>2</v>
      </c>
      <c r="H13822" s="137"/>
      <c r="I13822" s="119"/>
      <c r="J13822" s="129"/>
      <c r="K13822" s="129"/>
      <c r="L13822" s="129">
        <v>0</v>
      </c>
      <c r="M13822" s="134" t="s">
        <v>26283</v>
      </c>
    </row>
    <row r="13823" spans="1:13" hidden="1" x14ac:dyDescent="0.25">
      <c r="A13823" s="128"/>
      <c r="B13823" s="2"/>
      <c r="C13823" s="139" t="s">
        <v>15334</v>
      </c>
      <c r="D13823" s="124" t="s">
        <v>15335</v>
      </c>
      <c r="E13823" s="118" t="s">
        <v>48</v>
      </c>
      <c r="F13823" s="124" t="s">
        <v>35249</v>
      </c>
      <c r="G13823" s="118" t="s">
        <v>2</v>
      </c>
      <c r="H13823" s="137">
        <v>43885</v>
      </c>
      <c r="I13823" s="119">
        <v>3656.82</v>
      </c>
      <c r="J13823" s="129"/>
      <c r="K13823" s="129"/>
      <c r="L13823" s="129">
        <v>0</v>
      </c>
      <c r="M13823" s="134" t="s">
        <v>26284</v>
      </c>
    </row>
    <row r="13824" spans="1:13" hidden="1" x14ac:dyDescent="0.25">
      <c r="A13824" s="128"/>
      <c r="B13824" s="2"/>
      <c r="C13824" s="139" t="s">
        <v>15336</v>
      </c>
      <c r="D13824" s="124" t="s">
        <v>15337</v>
      </c>
      <c r="E13824" s="118" t="s">
        <v>48</v>
      </c>
      <c r="F13824" s="124" t="s">
        <v>35249</v>
      </c>
      <c r="G13824" s="118" t="s">
        <v>2</v>
      </c>
      <c r="H13824" s="137">
        <v>42954</v>
      </c>
      <c r="I13824" s="119">
        <v>8050.63</v>
      </c>
      <c r="J13824" s="129"/>
      <c r="K13824" s="129"/>
      <c r="L13824" s="129">
        <v>0</v>
      </c>
      <c r="M13824" s="134" t="s">
        <v>26285</v>
      </c>
    </row>
    <row r="13825" spans="1:13" hidden="1" x14ac:dyDescent="0.25">
      <c r="A13825" s="128"/>
      <c r="B13825" s="2"/>
      <c r="C13825" s="139" t="s">
        <v>15338</v>
      </c>
      <c r="D13825" s="124" t="s">
        <v>15339</v>
      </c>
      <c r="E13825" s="118" t="s">
        <v>14797</v>
      </c>
      <c r="F13825" s="124" t="s">
        <v>14798</v>
      </c>
      <c r="G13825" s="118" t="s">
        <v>2</v>
      </c>
      <c r="H13825" s="137">
        <v>42766</v>
      </c>
      <c r="I13825" s="119">
        <v>3554.55</v>
      </c>
      <c r="J13825" s="129"/>
      <c r="K13825" s="129"/>
      <c r="L13825" s="129">
        <v>0</v>
      </c>
      <c r="M13825" s="134" t="s">
        <v>24270</v>
      </c>
    </row>
    <row r="13826" spans="1:13" hidden="1" x14ac:dyDescent="0.25">
      <c r="A13826" s="128"/>
      <c r="B13826" s="2"/>
      <c r="C13826" s="139" t="s">
        <v>32517</v>
      </c>
      <c r="D13826" s="124" t="s">
        <v>32518</v>
      </c>
      <c r="E13826" s="118" t="s">
        <v>48</v>
      </c>
      <c r="F13826" s="124" t="s">
        <v>35249</v>
      </c>
      <c r="G13826" s="118" t="s">
        <v>2</v>
      </c>
      <c r="H13826" s="137"/>
      <c r="I13826" s="119"/>
      <c r="J13826" s="129"/>
      <c r="K13826" s="129"/>
      <c r="L13826" s="129">
        <v>0</v>
      </c>
      <c r="M13826" s="134" t="s">
        <v>24270</v>
      </c>
    </row>
    <row r="13827" spans="1:13" hidden="1" x14ac:dyDescent="0.25">
      <c r="A13827" s="128"/>
      <c r="B13827" s="2"/>
      <c r="C13827" s="139" t="s">
        <v>33182</v>
      </c>
      <c r="D13827" s="124" t="s">
        <v>33183</v>
      </c>
      <c r="E13827" s="118" t="s">
        <v>48</v>
      </c>
      <c r="F13827" s="124" t="s">
        <v>35249</v>
      </c>
      <c r="G13827" s="118" t="s">
        <v>2</v>
      </c>
      <c r="H13827" s="137"/>
      <c r="I13827" s="119"/>
      <c r="J13827" s="129"/>
      <c r="K13827" s="129"/>
      <c r="L13827" s="129">
        <v>0</v>
      </c>
      <c r="M13827" s="134" t="s">
        <v>24271</v>
      </c>
    </row>
    <row r="13828" spans="1:13" hidden="1" x14ac:dyDescent="0.25">
      <c r="A13828" s="128"/>
      <c r="B13828" s="2"/>
      <c r="C13828" s="139" t="s">
        <v>32536</v>
      </c>
      <c r="D13828" s="124" t="s">
        <v>32537</v>
      </c>
      <c r="E13828" s="118" t="s">
        <v>48</v>
      </c>
      <c r="F13828" s="124" t="s">
        <v>35249</v>
      </c>
      <c r="G13828" s="118" t="s">
        <v>2</v>
      </c>
      <c r="H13828" s="137"/>
      <c r="I13828" s="119"/>
      <c r="J13828" s="129"/>
      <c r="K13828" s="129"/>
      <c r="L13828" s="129">
        <v>0</v>
      </c>
      <c r="M13828" s="134" t="s">
        <v>24272</v>
      </c>
    </row>
    <row r="13829" spans="1:13" hidden="1" x14ac:dyDescent="0.25">
      <c r="A13829" s="128"/>
      <c r="B13829" s="2"/>
      <c r="C13829" s="139" t="s">
        <v>33533</v>
      </c>
      <c r="D13829" s="124" t="s">
        <v>33534</v>
      </c>
      <c r="E13829" s="118" t="s">
        <v>48</v>
      </c>
      <c r="F13829" s="124" t="s">
        <v>35249</v>
      </c>
      <c r="G13829" s="118" t="s">
        <v>2</v>
      </c>
      <c r="H13829" s="137"/>
      <c r="I13829" s="119"/>
      <c r="J13829" s="129"/>
      <c r="K13829" s="129"/>
      <c r="L13829" s="129">
        <v>0</v>
      </c>
      <c r="M13829" s="134" t="s">
        <v>24272</v>
      </c>
    </row>
    <row r="13830" spans="1:13" hidden="1" x14ac:dyDescent="0.25">
      <c r="A13830" s="128"/>
      <c r="B13830" s="2"/>
      <c r="C13830" s="139" t="s">
        <v>32766</v>
      </c>
      <c r="D13830" s="124" t="s">
        <v>32767</v>
      </c>
      <c r="E13830" s="118" t="s">
        <v>48</v>
      </c>
      <c r="F13830" s="124" t="s">
        <v>35249</v>
      </c>
      <c r="G13830" s="118" t="s">
        <v>2</v>
      </c>
      <c r="H13830" s="137"/>
      <c r="I13830" s="119"/>
      <c r="J13830" s="129"/>
      <c r="K13830" s="129"/>
      <c r="L13830" s="129">
        <v>0</v>
      </c>
      <c r="M13830" s="134" t="s">
        <v>24273</v>
      </c>
    </row>
    <row r="13831" spans="1:13" hidden="1" x14ac:dyDescent="0.25">
      <c r="A13831" s="128"/>
      <c r="B13831" s="2"/>
      <c r="C13831" s="139" t="s">
        <v>42432</v>
      </c>
      <c r="D13831" s="124" t="s">
        <v>42433</v>
      </c>
      <c r="E13831" s="118" t="s">
        <v>48</v>
      </c>
      <c r="F13831" s="124" t="s">
        <v>35249</v>
      </c>
      <c r="G13831" s="118" t="s">
        <v>2</v>
      </c>
      <c r="H13831" s="137"/>
      <c r="I13831" s="119"/>
      <c r="J13831" s="129"/>
      <c r="K13831" s="129"/>
      <c r="L13831" s="129">
        <v>0</v>
      </c>
      <c r="M13831" s="134" t="s">
        <v>24274</v>
      </c>
    </row>
    <row r="13832" spans="1:13" hidden="1" x14ac:dyDescent="0.25">
      <c r="A13832" s="128"/>
      <c r="B13832" s="2"/>
      <c r="C13832" s="139" t="s">
        <v>15340</v>
      </c>
      <c r="D13832" s="124" t="s">
        <v>15341</v>
      </c>
      <c r="E13832" s="118" t="s">
        <v>48</v>
      </c>
      <c r="F13832" s="124" t="s">
        <v>35249</v>
      </c>
      <c r="G13832" s="118" t="s">
        <v>2</v>
      </c>
      <c r="H13832" s="137">
        <v>44537</v>
      </c>
      <c r="I13832" s="119">
        <v>6194.61</v>
      </c>
      <c r="J13832" s="129"/>
      <c r="K13832" s="129"/>
      <c r="L13832" s="129">
        <v>0</v>
      </c>
      <c r="M13832" s="134" t="s">
        <v>24274</v>
      </c>
    </row>
    <row r="13833" spans="1:13" hidden="1" x14ac:dyDescent="0.25">
      <c r="A13833" s="128"/>
      <c r="B13833" s="2"/>
      <c r="C13833" s="139" t="s">
        <v>19191</v>
      </c>
      <c r="D13833" s="124" t="s">
        <v>19190</v>
      </c>
      <c r="E13833" s="118" t="s">
        <v>48</v>
      </c>
      <c r="F13833" s="124" t="s">
        <v>35249</v>
      </c>
      <c r="G13833" s="118" t="s">
        <v>2</v>
      </c>
      <c r="H13833" s="137">
        <v>44854</v>
      </c>
      <c r="I13833" s="119">
        <v>7593.75</v>
      </c>
      <c r="J13833" s="129"/>
      <c r="K13833" s="129"/>
      <c r="L13833" s="129">
        <v>0</v>
      </c>
      <c r="M13833" s="134" t="s">
        <v>28117</v>
      </c>
    </row>
    <row r="13834" spans="1:13" hidden="1" x14ac:dyDescent="0.25">
      <c r="A13834" s="128"/>
      <c r="B13834" s="2"/>
      <c r="C13834" s="139" t="s">
        <v>15342</v>
      </c>
      <c r="D13834" s="124" t="s">
        <v>15343</v>
      </c>
      <c r="E13834" s="118" t="s">
        <v>14803</v>
      </c>
      <c r="F13834" s="124" t="s">
        <v>14804</v>
      </c>
      <c r="G13834" s="118" t="s">
        <v>2</v>
      </c>
      <c r="H13834" s="137">
        <v>43342</v>
      </c>
      <c r="I13834" s="119">
        <v>5596.23</v>
      </c>
      <c r="J13834" s="129"/>
      <c r="K13834" s="129"/>
      <c r="L13834" s="129">
        <v>0</v>
      </c>
      <c r="M13834" s="134" t="s">
        <v>29093</v>
      </c>
    </row>
    <row r="13835" spans="1:13" hidden="1" x14ac:dyDescent="0.25">
      <c r="A13835" s="128"/>
      <c r="B13835" s="2"/>
      <c r="C13835" s="139" t="s">
        <v>15342</v>
      </c>
      <c r="D13835" s="124" t="s">
        <v>15343</v>
      </c>
      <c r="E13835" s="118" t="s">
        <v>14805</v>
      </c>
      <c r="F13835" s="124" t="s">
        <v>14806</v>
      </c>
      <c r="G13835" s="118" t="s">
        <v>2</v>
      </c>
      <c r="H13835" s="137">
        <v>45981</v>
      </c>
      <c r="I13835" s="119">
        <v>27334.95</v>
      </c>
      <c r="J13835" s="129"/>
      <c r="K13835" s="129"/>
      <c r="L13835" s="129">
        <v>0</v>
      </c>
      <c r="M13835" s="134" t="s">
        <v>28079</v>
      </c>
    </row>
    <row r="13836" spans="1:13" hidden="1" x14ac:dyDescent="0.25">
      <c r="A13836" s="128"/>
      <c r="B13836" s="2"/>
      <c r="C13836" s="139" t="s">
        <v>15342</v>
      </c>
      <c r="D13836" s="124" t="s">
        <v>15343</v>
      </c>
      <c r="E13836" s="118" t="s">
        <v>14805</v>
      </c>
      <c r="F13836" s="124" t="s">
        <v>14806</v>
      </c>
      <c r="G13836" s="118" t="s">
        <v>2</v>
      </c>
      <c r="H13836" s="137">
        <v>45981</v>
      </c>
      <c r="I13836" s="119">
        <v>27334.95</v>
      </c>
      <c r="J13836" s="129"/>
      <c r="K13836" s="129"/>
      <c r="L13836" s="129">
        <v>0</v>
      </c>
      <c r="M13836" s="134" t="s">
        <v>26286</v>
      </c>
    </row>
    <row r="13837" spans="1:13" hidden="1" x14ac:dyDescent="0.25">
      <c r="A13837" s="128"/>
      <c r="B13837" s="2"/>
      <c r="C13837" s="139" t="s">
        <v>15342</v>
      </c>
      <c r="D13837" s="124" t="s">
        <v>15343</v>
      </c>
      <c r="E13837" s="118" t="s">
        <v>14807</v>
      </c>
      <c r="F13837" s="124" t="s">
        <v>14808</v>
      </c>
      <c r="G13837" s="118" t="s">
        <v>2</v>
      </c>
      <c r="H13837" s="137">
        <v>43454</v>
      </c>
      <c r="I13837" s="119">
        <v>5624.05</v>
      </c>
      <c r="J13837" s="129"/>
      <c r="K13837" s="129"/>
      <c r="L13837" s="129">
        <v>0</v>
      </c>
      <c r="M13837" s="134" t="s">
        <v>26287</v>
      </c>
    </row>
    <row r="13838" spans="1:13" hidden="1" x14ac:dyDescent="0.25">
      <c r="A13838" s="128"/>
      <c r="B13838" s="2"/>
      <c r="C13838" s="139" t="s">
        <v>15342</v>
      </c>
      <c r="D13838" s="124" t="s">
        <v>15343</v>
      </c>
      <c r="E13838" s="118" t="s">
        <v>15344</v>
      </c>
      <c r="F13838" s="124" t="s">
        <v>15345</v>
      </c>
      <c r="G13838" s="118" t="s">
        <v>2</v>
      </c>
      <c r="H13838" s="137">
        <v>44652</v>
      </c>
      <c r="I13838" s="119">
        <v>8049.6</v>
      </c>
      <c r="J13838" s="129"/>
      <c r="K13838" s="129"/>
      <c r="L13838" s="129">
        <v>0</v>
      </c>
      <c r="M13838" s="134" t="s">
        <v>26288</v>
      </c>
    </row>
    <row r="13839" spans="1:13" hidden="1" x14ac:dyDescent="0.25">
      <c r="A13839" s="128"/>
      <c r="B13839" s="2"/>
      <c r="C13839" s="139" t="s">
        <v>15342</v>
      </c>
      <c r="D13839" s="124" t="s">
        <v>15343</v>
      </c>
      <c r="E13839" s="118" t="s">
        <v>15344</v>
      </c>
      <c r="F13839" s="124" t="s">
        <v>15345</v>
      </c>
      <c r="G13839" s="118" t="s">
        <v>2</v>
      </c>
      <c r="H13839" s="137">
        <v>44652</v>
      </c>
      <c r="I13839" s="119">
        <v>8049.6</v>
      </c>
      <c r="J13839" s="129"/>
      <c r="K13839" s="129"/>
      <c r="L13839" s="129">
        <v>0</v>
      </c>
      <c r="M13839" s="134" t="s">
        <v>27897</v>
      </c>
    </row>
    <row r="13840" spans="1:13" hidden="1" x14ac:dyDescent="0.25">
      <c r="A13840" s="128"/>
      <c r="B13840" s="2"/>
      <c r="C13840" s="139" t="s">
        <v>15342</v>
      </c>
      <c r="D13840" s="124" t="s">
        <v>15343</v>
      </c>
      <c r="E13840" s="118" t="s">
        <v>15346</v>
      </c>
      <c r="F13840" s="124" t="s">
        <v>15347</v>
      </c>
      <c r="G13840" s="118" t="s">
        <v>2</v>
      </c>
      <c r="H13840" s="137">
        <v>43454</v>
      </c>
      <c r="I13840" s="119">
        <v>5541.99</v>
      </c>
      <c r="J13840" s="129"/>
      <c r="K13840" s="129"/>
      <c r="L13840" s="129">
        <v>0</v>
      </c>
      <c r="M13840" s="134" t="s">
        <v>28040</v>
      </c>
    </row>
    <row r="13841" spans="1:13" hidden="1" x14ac:dyDescent="0.25">
      <c r="A13841" s="128"/>
      <c r="B13841" s="2"/>
      <c r="C13841" s="139" t="s">
        <v>15348</v>
      </c>
      <c r="D13841" s="124" t="s">
        <v>15349</v>
      </c>
      <c r="E13841" s="118" t="s">
        <v>14807</v>
      </c>
      <c r="F13841" s="124" t="s">
        <v>14808</v>
      </c>
      <c r="G13841" s="118" t="s">
        <v>2</v>
      </c>
      <c r="H13841" s="137">
        <v>43129</v>
      </c>
      <c r="I13841" s="119">
        <v>4779.9799999999996</v>
      </c>
      <c r="J13841" s="129"/>
      <c r="K13841" s="129"/>
      <c r="L13841" s="129">
        <v>0</v>
      </c>
      <c r="M13841" s="134" t="s">
        <v>29538</v>
      </c>
    </row>
    <row r="13842" spans="1:13" hidden="1" x14ac:dyDescent="0.25">
      <c r="A13842" s="128"/>
      <c r="B13842" s="2"/>
      <c r="C13842" s="139" t="s">
        <v>33606</v>
      </c>
      <c r="D13842" s="124" t="s">
        <v>33607</v>
      </c>
      <c r="E13842" s="118" t="s">
        <v>48</v>
      </c>
      <c r="F13842" s="124" t="s">
        <v>35249</v>
      </c>
      <c r="G13842" s="118" t="s">
        <v>2</v>
      </c>
      <c r="H13842" s="137">
        <v>45758</v>
      </c>
      <c r="I13842" s="119">
        <v>2145</v>
      </c>
      <c r="J13842" s="129"/>
      <c r="K13842" s="129"/>
      <c r="L13842" s="129">
        <v>0</v>
      </c>
      <c r="M13842" s="134" t="s">
        <v>26289</v>
      </c>
    </row>
    <row r="13843" spans="1:13" hidden="1" x14ac:dyDescent="0.25">
      <c r="A13843" s="128"/>
      <c r="B13843" s="2"/>
      <c r="C13843" s="139" t="s">
        <v>15350</v>
      </c>
      <c r="D13843" s="124" t="s">
        <v>15351</v>
      </c>
      <c r="E13843" s="118" t="s">
        <v>48</v>
      </c>
      <c r="F13843" s="124" t="s">
        <v>35249</v>
      </c>
      <c r="G13843" s="118" t="s">
        <v>2</v>
      </c>
      <c r="H13843" s="137">
        <v>43012</v>
      </c>
      <c r="I13843" s="119">
        <v>1973.7</v>
      </c>
      <c r="J13843" s="129"/>
      <c r="K13843" s="129"/>
      <c r="L13843" s="129">
        <v>0</v>
      </c>
      <c r="M13843" s="134" t="s">
        <v>28416</v>
      </c>
    </row>
    <row r="13844" spans="1:13" hidden="1" x14ac:dyDescent="0.25">
      <c r="A13844" s="128"/>
      <c r="B13844" s="2"/>
      <c r="C13844" s="139" t="s">
        <v>15352</v>
      </c>
      <c r="D13844" s="124" t="s">
        <v>15353</v>
      </c>
      <c r="E13844" s="118" t="s">
        <v>15167</v>
      </c>
      <c r="F13844" s="124" t="s">
        <v>15168</v>
      </c>
      <c r="G13844" s="118" t="s">
        <v>34659</v>
      </c>
      <c r="H13844" s="137">
        <v>42576</v>
      </c>
      <c r="I13844" s="119">
        <v>948.9</v>
      </c>
      <c r="J13844" s="129"/>
      <c r="K13844" s="129"/>
      <c r="L13844" s="129">
        <v>0</v>
      </c>
      <c r="M13844" s="134" t="s">
        <v>26290</v>
      </c>
    </row>
    <row r="13845" spans="1:13" hidden="1" x14ac:dyDescent="0.25">
      <c r="A13845" s="128"/>
      <c r="B13845" s="2"/>
      <c r="C13845" s="139" t="s">
        <v>15352</v>
      </c>
      <c r="D13845" s="124" t="s">
        <v>15353</v>
      </c>
      <c r="E13845" s="118" t="s">
        <v>15354</v>
      </c>
      <c r="F13845" s="124" t="s">
        <v>15355</v>
      </c>
      <c r="G13845" s="118" t="s">
        <v>34659</v>
      </c>
      <c r="H13845" s="137">
        <v>42580</v>
      </c>
      <c r="I13845" s="119">
        <v>948.9</v>
      </c>
      <c r="J13845" s="129"/>
      <c r="K13845" s="129"/>
      <c r="L13845" s="129">
        <v>0</v>
      </c>
      <c r="M13845" s="134" t="s">
        <v>26290</v>
      </c>
    </row>
    <row r="13846" spans="1:13" hidden="1" x14ac:dyDescent="0.25">
      <c r="A13846" s="128"/>
      <c r="B13846" s="2"/>
      <c r="C13846" s="139" t="s">
        <v>15352</v>
      </c>
      <c r="D13846" s="124" t="s">
        <v>15353</v>
      </c>
      <c r="E13846" s="118" t="s">
        <v>15054</v>
      </c>
      <c r="F13846" s="124" t="s">
        <v>15055</v>
      </c>
      <c r="G13846" s="118" t="s">
        <v>34659</v>
      </c>
      <c r="H13846" s="137">
        <v>42387</v>
      </c>
      <c r="I13846" s="119">
        <v>879.45</v>
      </c>
      <c r="J13846" s="129"/>
      <c r="K13846" s="129"/>
      <c r="L13846" s="129">
        <v>0</v>
      </c>
      <c r="M13846" s="134" t="s">
        <v>26291</v>
      </c>
    </row>
    <row r="13847" spans="1:13" hidden="1" x14ac:dyDescent="0.25">
      <c r="A13847" s="128"/>
      <c r="B13847" s="2"/>
      <c r="C13847" s="139" t="s">
        <v>15356</v>
      </c>
      <c r="D13847" s="124" t="s">
        <v>15357</v>
      </c>
      <c r="E13847" s="118" t="s">
        <v>15008</v>
      </c>
      <c r="F13847" s="124" t="s">
        <v>15009</v>
      </c>
      <c r="G13847" s="118" t="s">
        <v>2</v>
      </c>
      <c r="H13847" s="137">
        <v>42745</v>
      </c>
      <c r="I13847" s="119">
        <v>729.85</v>
      </c>
      <c r="J13847" s="129"/>
      <c r="K13847" s="129"/>
      <c r="L13847" s="129">
        <v>0</v>
      </c>
      <c r="M13847" s="134" t="s">
        <v>29541</v>
      </c>
    </row>
    <row r="13848" spans="1:13" hidden="1" x14ac:dyDescent="0.25">
      <c r="A13848" s="128"/>
      <c r="B13848" s="2"/>
      <c r="C13848" s="139" t="s">
        <v>15356</v>
      </c>
      <c r="D13848" s="124" t="s">
        <v>15357</v>
      </c>
      <c r="E13848" s="118" t="s">
        <v>15358</v>
      </c>
      <c r="F13848" s="124" t="s">
        <v>15359</v>
      </c>
      <c r="G13848" s="118" t="s">
        <v>2</v>
      </c>
      <c r="H13848" s="137">
        <v>42529</v>
      </c>
      <c r="I13848" s="119">
        <v>718.9</v>
      </c>
      <c r="J13848" s="129"/>
      <c r="K13848" s="129"/>
      <c r="L13848" s="129">
        <v>0</v>
      </c>
      <c r="M13848" s="134" t="s">
        <v>26292</v>
      </c>
    </row>
    <row r="13849" spans="1:13" hidden="1" x14ac:dyDescent="0.25">
      <c r="A13849" s="128"/>
      <c r="B13849" s="2"/>
      <c r="C13849" s="139" t="s">
        <v>15356</v>
      </c>
      <c r="D13849" s="124" t="s">
        <v>15357</v>
      </c>
      <c r="E13849" s="118" t="s">
        <v>15360</v>
      </c>
      <c r="F13849" s="124" t="s">
        <v>15361</v>
      </c>
      <c r="G13849" s="118" t="s">
        <v>2</v>
      </c>
      <c r="H13849" s="137">
        <v>42529</v>
      </c>
      <c r="I13849" s="119">
        <v>719.8</v>
      </c>
      <c r="J13849" s="129"/>
      <c r="K13849" s="129"/>
      <c r="L13849" s="129">
        <v>0</v>
      </c>
      <c r="M13849" s="134" t="s">
        <v>26293</v>
      </c>
    </row>
    <row r="13850" spans="1:13" hidden="1" x14ac:dyDescent="0.25">
      <c r="A13850" s="128"/>
      <c r="B13850" s="2"/>
      <c r="C13850" s="139" t="s">
        <v>15356</v>
      </c>
      <c r="D13850" s="124" t="s">
        <v>15357</v>
      </c>
      <c r="E13850" s="118" t="s">
        <v>14990</v>
      </c>
      <c r="F13850" s="124" t="s">
        <v>14991</v>
      </c>
      <c r="G13850" s="118" t="s">
        <v>2</v>
      </c>
      <c r="H13850" s="137"/>
      <c r="I13850" s="119"/>
      <c r="J13850" s="129"/>
      <c r="K13850" s="129"/>
      <c r="L13850" s="129">
        <v>0</v>
      </c>
      <c r="M13850" s="134" t="s">
        <v>26294</v>
      </c>
    </row>
    <row r="13851" spans="1:13" hidden="1" x14ac:dyDescent="0.25">
      <c r="A13851" s="128"/>
      <c r="B13851" s="2"/>
      <c r="C13851" s="139" t="s">
        <v>32622</v>
      </c>
      <c r="D13851" s="124" t="s">
        <v>32623</v>
      </c>
      <c r="E13851" s="118" t="s">
        <v>48</v>
      </c>
      <c r="F13851" s="124" t="s">
        <v>35249</v>
      </c>
      <c r="G13851" s="118" t="s">
        <v>34659</v>
      </c>
      <c r="H13851" s="137"/>
      <c r="I13851" s="119"/>
      <c r="J13851" s="129"/>
      <c r="K13851" s="129"/>
      <c r="L13851" s="129">
        <v>0</v>
      </c>
      <c r="M13851" s="134" t="s">
        <v>28419</v>
      </c>
    </row>
    <row r="13852" spans="1:13" hidden="1" x14ac:dyDescent="0.25">
      <c r="A13852" s="128"/>
      <c r="B13852" s="2"/>
      <c r="C13852" s="139" t="s">
        <v>15362</v>
      </c>
      <c r="D13852" s="124" t="s">
        <v>15363</v>
      </c>
      <c r="E13852" s="118" t="s">
        <v>48</v>
      </c>
      <c r="F13852" s="124" t="s">
        <v>35249</v>
      </c>
      <c r="G13852" s="118" t="s">
        <v>2</v>
      </c>
      <c r="H13852" s="137">
        <v>45797</v>
      </c>
      <c r="I13852" s="119">
        <v>2294</v>
      </c>
      <c r="J13852" s="129"/>
      <c r="K13852" s="129"/>
      <c r="L13852" s="129">
        <v>0</v>
      </c>
      <c r="M13852" s="134" t="s">
        <v>26295</v>
      </c>
    </row>
    <row r="13853" spans="1:13" hidden="1" x14ac:dyDescent="0.25">
      <c r="A13853" s="128"/>
      <c r="B13853" s="2"/>
      <c r="C13853" s="139" t="s">
        <v>15364</v>
      </c>
      <c r="D13853" s="124" t="s">
        <v>15365</v>
      </c>
      <c r="E13853" s="118" t="s">
        <v>48</v>
      </c>
      <c r="F13853" s="124" t="s">
        <v>35249</v>
      </c>
      <c r="G13853" s="118" t="s">
        <v>2</v>
      </c>
      <c r="H13853" s="137">
        <v>42544</v>
      </c>
      <c r="I13853" s="119">
        <v>1553.85</v>
      </c>
      <c r="J13853" s="129"/>
      <c r="K13853" s="129"/>
      <c r="L13853" s="129">
        <v>0</v>
      </c>
      <c r="M13853" s="134" t="s">
        <v>26296</v>
      </c>
    </row>
    <row r="13854" spans="1:13" hidden="1" x14ac:dyDescent="0.25">
      <c r="A13854" s="128"/>
      <c r="B13854" s="2"/>
      <c r="C13854" s="139" t="s">
        <v>15366</v>
      </c>
      <c r="D13854" s="124" t="s">
        <v>15367</v>
      </c>
      <c r="E13854" s="118" t="s">
        <v>14666</v>
      </c>
      <c r="F13854" s="124" t="s">
        <v>14667</v>
      </c>
      <c r="G13854" s="118" t="s">
        <v>2</v>
      </c>
      <c r="H13854" s="137">
        <v>43460</v>
      </c>
      <c r="I13854" s="119">
        <v>3519.89</v>
      </c>
      <c r="J13854" s="129"/>
      <c r="K13854" s="129"/>
      <c r="L13854" s="129">
        <v>0</v>
      </c>
      <c r="M13854" s="134" t="s">
        <v>26297</v>
      </c>
    </row>
    <row r="13855" spans="1:13" hidden="1" x14ac:dyDescent="0.25">
      <c r="A13855" s="128"/>
      <c r="B13855" s="2"/>
      <c r="C13855" s="139" t="s">
        <v>15366</v>
      </c>
      <c r="D13855" s="124" t="s">
        <v>15367</v>
      </c>
      <c r="E13855" s="118" t="s">
        <v>15368</v>
      </c>
      <c r="F13855" s="124" t="s">
        <v>15369</v>
      </c>
      <c r="G13855" s="118" t="s">
        <v>2</v>
      </c>
      <c r="H13855" s="137">
        <v>43454</v>
      </c>
      <c r="I13855" s="119">
        <v>4625.01</v>
      </c>
      <c r="J13855" s="129"/>
      <c r="K13855" s="129"/>
      <c r="L13855" s="129">
        <v>0</v>
      </c>
      <c r="M13855" s="134" t="s">
        <v>30431</v>
      </c>
    </row>
    <row r="13856" spans="1:13" hidden="1" x14ac:dyDescent="0.25">
      <c r="A13856" s="128"/>
      <c r="B13856" s="2"/>
      <c r="C13856" s="139" t="s">
        <v>15370</v>
      </c>
      <c r="D13856" s="124" t="s">
        <v>15371</v>
      </c>
      <c r="E13856" s="118" t="s">
        <v>15372</v>
      </c>
      <c r="F13856" s="124" t="s">
        <v>15373</v>
      </c>
      <c r="G13856" s="118" t="s">
        <v>2</v>
      </c>
      <c r="H13856" s="137">
        <v>46021</v>
      </c>
      <c r="I13856" s="119">
        <v>2857.07</v>
      </c>
      <c r="J13856" s="129"/>
      <c r="K13856" s="129"/>
      <c r="L13856" s="129">
        <v>0</v>
      </c>
      <c r="M13856" s="134" t="s">
        <v>26298</v>
      </c>
    </row>
    <row r="13857" spans="1:13" hidden="1" x14ac:dyDescent="0.25">
      <c r="A13857" s="128"/>
      <c r="B13857" s="2"/>
      <c r="C13857" s="139" t="s">
        <v>15370</v>
      </c>
      <c r="D13857" s="124" t="s">
        <v>15371</v>
      </c>
      <c r="E13857" s="118" t="s">
        <v>15372</v>
      </c>
      <c r="F13857" s="124" t="s">
        <v>15373</v>
      </c>
      <c r="G13857" s="118" t="s">
        <v>2</v>
      </c>
      <c r="H13857" s="137">
        <v>46021</v>
      </c>
      <c r="I13857" s="119">
        <v>2857.07</v>
      </c>
      <c r="J13857" s="129"/>
      <c r="K13857" s="129"/>
      <c r="L13857" s="129">
        <v>0</v>
      </c>
      <c r="M13857" s="134" t="s">
        <v>29748</v>
      </c>
    </row>
    <row r="13858" spans="1:13" hidden="1" x14ac:dyDescent="0.25">
      <c r="A13858" s="128"/>
      <c r="B13858" s="2"/>
      <c r="C13858" s="139" t="s">
        <v>15370</v>
      </c>
      <c r="D13858" s="124" t="s">
        <v>15371</v>
      </c>
      <c r="E13858" s="118" t="s">
        <v>15368</v>
      </c>
      <c r="F13858" s="124" t="s">
        <v>15369</v>
      </c>
      <c r="G13858" s="118" t="s">
        <v>2</v>
      </c>
      <c r="H13858" s="137">
        <v>42200</v>
      </c>
      <c r="I13858" s="119">
        <v>2322.5700000000002</v>
      </c>
      <c r="J13858" s="129"/>
      <c r="K13858" s="129"/>
      <c r="L13858" s="129">
        <v>0</v>
      </c>
      <c r="M13858" s="134"/>
    </row>
    <row r="13859" spans="1:13" hidden="1" x14ac:dyDescent="0.25">
      <c r="A13859" s="128"/>
      <c r="B13859" s="2"/>
      <c r="C13859" s="139" t="s">
        <v>15370</v>
      </c>
      <c r="D13859" s="124" t="s">
        <v>15371</v>
      </c>
      <c r="E13859" s="118" t="s">
        <v>15374</v>
      </c>
      <c r="F13859" s="124" t="s">
        <v>15375</v>
      </c>
      <c r="G13859" s="118" t="s">
        <v>2</v>
      </c>
      <c r="H13859" s="137">
        <v>42564</v>
      </c>
      <c r="I13859" s="119">
        <v>2622.54</v>
      </c>
      <c r="J13859" s="129"/>
      <c r="K13859" s="129"/>
      <c r="L13859" s="129">
        <v>0</v>
      </c>
      <c r="M13859" s="134" t="s">
        <v>26299</v>
      </c>
    </row>
    <row r="13860" spans="1:13" hidden="1" x14ac:dyDescent="0.25">
      <c r="A13860" s="128"/>
      <c r="B13860" s="2"/>
      <c r="C13860" s="139" t="s">
        <v>15376</v>
      </c>
      <c r="D13860" s="124" t="s">
        <v>15377</v>
      </c>
      <c r="E13860" s="118" t="s">
        <v>15378</v>
      </c>
      <c r="F13860" s="124" t="s">
        <v>15379</v>
      </c>
      <c r="G13860" s="118" t="s">
        <v>2</v>
      </c>
      <c r="H13860" s="137">
        <v>42200</v>
      </c>
      <c r="I13860" s="119">
        <v>1959.42</v>
      </c>
      <c r="J13860" s="129"/>
      <c r="K13860" s="129"/>
      <c r="L13860" s="129">
        <v>0</v>
      </c>
      <c r="M13860" s="134" t="s">
        <v>26300</v>
      </c>
    </row>
    <row r="13861" spans="1:13" hidden="1" x14ac:dyDescent="0.25">
      <c r="A13861" s="128"/>
      <c r="B13861" s="2"/>
      <c r="C13861" s="139" t="s">
        <v>15380</v>
      </c>
      <c r="D13861" s="124" t="s">
        <v>15381</v>
      </c>
      <c r="E13861" s="118" t="s">
        <v>14770</v>
      </c>
      <c r="F13861" s="124" t="s">
        <v>14771</v>
      </c>
      <c r="G13861" s="118" t="s">
        <v>2</v>
      </c>
      <c r="H13861" s="137">
        <v>44945</v>
      </c>
      <c r="I13861" s="119">
        <v>3405.2</v>
      </c>
      <c r="J13861" s="129"/>
      <c r="K13861" s="129"/>
      <c r="L13861" s="129">
        <v>0</v>
      </c>
      <c r="M13861" s="134" t="s">
        <v>26301</v>
      </c>
    </row>
    <row r="13862" spans="1:13" hidden="1" x14ac:dyDescent="0.25">
      <c r="A13862" s="128"/>
      <c r="B13862" s="2"/>
      <c r="C13862" s="139" t="s">
        <v>15380</v>
      </c>
      <c r="D13862" s="124" t="s">
        <v>15381</v>
      </c>
      <c r="E13862" s="118" t="s">
        <v>14770</v>
      </c>
      <c r="F13862" s="124" t="s">
        <v>14771</v>
      </c>
      <c r="G13862" s="118" t="s">
        <v>2</v>
      </c>
      <c r="H13862" s="137">
        <v>44945</v>
      </c>
      <c r="I13862" s="119">
        <v>3405.2</v>
      </c>
      <c r="J13862" s="129"/>
      <c r="K13862" s="129"/>
      <c r="L13862" s="129">
        <v>0</v>
      </c>
      <c r="M13862" s="134" t="s">
        <v>26302</v>
      </c>
    </row>
    <row r="13863" spans="1:13" hidden="1" x14ac:dyDescent="0.25">
      <c r="A13863" s="128"/>
      <c r="B13863" s="2"/>
      <c r="C13863" s="139" t="s">
        <v>15382</v>
      </c>
      <c r="D13863" s="124" t="s">
        <v>15383</v>
      </c>
      <c r="E13863" s="118" t="s">
        <v>14770</v>
      </c>
      <c r="F13863" s="124" t="s">
        <v>14771</v>
      </c>
      <c r="G13863" s="118" t="s">
        <v>2</v>
      </c>
      <c r="H13863" s="137">
        <v>42564</v>
      </c>
      <c r="I13863" s="119">
        <v>2063.7800000000002</v>
      </c>
      <c r="J13863" s="129"/>
      <c r="K13863" s="129"/>
      <c r="L13863" s="129">
        <v>0</v>
      </c>
      <c r="M13863" s="134" t="s">
        <v>26303</v>
      </c>
    </row>
    <row r="13864" spans="1:13" hidden="1" x14ac:dyDescent="0.25">
      <c r="A13864" s="128"/>
      <c r="B13864" s="2"/>
      <c r="C13864" s="139" t="s">
        <v>15382</v>
      </c>
      <c r="D13864" s="124" t="s">
        <v>15383</v>
      </c>
      <c r="E13864" s="118" t="s">
        <v>15384</v>
      </c>
      <c r="F13864" s="124" t="s">
        <v>15385</v>
      </c>
      <c r="G13864" s="118" t="s">
        <v>2</v>
      </c>
      <c r="H13864" s="137">
        <v>42852</v>
      </c>
      <c r="I13864" s="119">
        <v>3357.24</v>
      </c>
      <c r="J13864" s="129"/>
      <c r="K13864" s="129"/>
      <c r="L13864" s="129">
        <v>0</v>
      </c>
      <c r="M13864" s="134" t="s">
        <v>26304</v>
      </c>
    </row>
    <row r="13865" spans="1:13" hidden="1" x14ac:dyDescent="0.25">
      <c r="A13865" s="128"/>
      <c r="B13865" s="2"/>
      <c r="C13865" s="139" t="s">
        <v>15382</v>
      </c>
      <c r="D13865" s="124" t="s">
        <v>15383</v>
      </c>
      <c r="E13865" s="118" t="s">
        <v>14774</v>
      </c>
      <c r="F13865" s="124" t="s">
        <v>14775</v>
      </c>
      <c r="G13865" s="118" t="s">
        <v>2</v>
      </c>
      <c r="H13865" s="137">
        <v>42180</v>
      </c>
      <c r="I13865" s="119">
        <v>2282.7199999999998</v>
      </c>
      <c r="J13865" s="129"/>
      <c r="K13865" s="129"/>
      <c r="L13865" s="129">
        <v>0</v>
      </c>
      <c r="M13865" s="134" t="s">
        <v>26305</v>
      </c>
    </row>
    <row r="13866" spans="1:13" hidden="1" x14ac:dyDescent="0.25">
      <c r="A13866" s="128"/>
      <c r="B13866" s="2"/>
      <c r="C13866" s="139" t="s">
        <v>15386</v>
      </c>
      <c r="D13866" s="124" t="s">
        <v>15387</v>
      </c>
      <c r="E13866" s="118" t="s">
        <v>14744</v>
      </c>
      <c r="F13866" s="124" t="s">
        <v>14745</v>
      </c>
      <c r="G13866" s="118" t="s">
        <v>2</v>
      </c>
      <c r="H13866" s="137">
        <v>42299</v>
      </c>
      <c r="I13866" s="119">
        <v>1975.58</v>
      </c>
      <c r="J13866" s="129"/>
      <c r="K13866" s="129"/>
      <c r="L13866" s="129">
        <v>0</v>
      </c>
      <c r="M13866" s="134" t="s">
        <v>26306</v>
      </c>
    </row>
    <row r="13867" spans="1:13" hidden="1" x14ac:dyDescent="0.25">
      <c r="A13867" s="128"/>
      <c r="B13867" s="2"/>
      <c r="C13867" s="139" t="s">
        <v>15388</v>
      </c>
      <c r="D13867" s="124" t="s">
        <v>15389</v>
      </c>
      <c r="E13867" s="118" t="s">
        <v>14744</v>
      </c>
      <c r="F13867" s="124" t="s">
        <v>14745</v>
      </c>
      <c r="G13867" s="118" t="s">
        <v>2</v>
      </c>
      <c r="H13867" s="137">
        <v>43342</v>
      </c>
      <c r="I13867" s="119">
        <v>1420.98</v>
      </c>
      <c r="J13867" s="129"/>
      <c r="K13867" s="129"/>
      <c r="L13867" s="129">
        <v>0</v>
      </c>
      <c r="M13867" s="134" t="s">
        <v>26307</v>
      </c>
    </row>
    <row r="13868" spans="1:13" hidden="1" x14ac:dyDescent="0.25">
      <c r="A13868" s="128"/>
      <c r="B13868" s="2"/>
      <c r="C13868" s="139" t="s">
        <v>15388</v>
      </c>
      <c r="D13868" s="124" t="s">
        <v>15389</v>
      </c>
      <c r="E13868" s="118" t="s">
        <v>15390</v>
      </c>
      <c r="F13868" s="124" t="s">
        <v>15391</v>
      </c>
      <c r="G13868" s="118" t="s">
        <v>2</v>
      </c>
      <c r="H13868" s="137">
        <v>42282</v>
      </c>
      <c r="I13868" s="119">
        <v>1394.89</v>
      </c>
      <c r="J13868" s="129"/>
      <c r="K13868" s="129"/>
      <c r="L13868" s="129">
        <v>0</v>
      </c>
      <c r="M13868" s="134" t="s">
        <v>26308</v>
      </c>
    </row>
    <row r="13869" spans="1:13" hidden="1" x14ac:dyDescent="0.25">
      <c r="A13869" s="128"/>
      <c r="B13869" s="2"/>
      <c r="C13869" s="139" t="s">
        <v>15392</v>
      </c>
      <c r="D13869" s="124" t="s">
        <v>15393</v>
      </c>
      <c r="E13869" s="118" t="s">
        <v>15394</v>
      </c>
      <c r="F13869" s="124" t="s">
        <v>15395</v>
      </c>
      <c r="G13869" s="118" t="s">
        <v>2</v>
      </c>
      <c r="H13869" s="137">
        <v>42018</v>
      </c>
      <c r="I13869" s="119">
        <v>950.75</v>
      </c>
      <c r="J13869" s="129"/>
      <c r="K13869" s="129"/>
      <c r="L13869" s="129">
        <v>0</v>
      </c>
      <c r="M13869" s="134" t="s">
        <v>26309</v>
      </c>
    </row>
    <row r="13870" spans="1:13" hidden="1" x14ac:dyDescent="0.25">
      <c r="A13870" s="128"/>
      <c r="B13870" s="2"/>
      <c r="C13870" s="139" t="s">
        <v>15392</v>
      </c>
      <c r="D13870" s="124" t="s">
        <v>15393</v>
      </c>
      <c r="E13870" s="118" t="s">
        <v>15237</v>
      </c>
      <c r="F13870" s="124" t="s">
        <v>15238</v>
      </c>
      <c r="G13870" s="118" t="s">
        <v>2</v>
      </c>
      <c r="H13870" s="137">
        <v>43299</v>
      </c>
      <c r="I13870" s="119">
        <v>1178</v>
      </c>
      <c r="J13870" s="129"/>
      <c r="K13870" s="129"/>
      <c r="L13870" s="129">
        <v>0</v>
      </c>
      <c r="M13870" s="134" t="s">
        <v>26310</v>
      </c>
    </row>
    <row r="13871" spans="1:13" hidden="1" x14ac:dyDescent="0.25">
      <c r="A13871" s="128"/>
      <c r="B13871" s="2"/>
      <c r="C13871" s="139" t="s">
        <v>15392</v>
      </c>
      <c r="D13871" s="124" t="s">
        <v>15393</v>
      </c>
      <c r="E13871" s="118" t="s">
        <v>15259</v>
      </c>
      <c r="F13871" s="124" t="s">
        <v>15260</v>
      </c>
      <c r="G13871" s="118" t="s">
        <v>2</v>
      </c>
      <c r="H13871" s="137">
        <v>43403</v>
      </c>
      <c r="I13871" s="119">
        <v>1178</v>
      </c>
      <c r="J13871" s="129"/>
      <c r="K13871" s="129"/>
      <c r="L13871" s="129">
        <v>0</v>
      </c>
      <c r="M13871" s="134" t="s">
        <v>26311</v>
      </c>
    </row>
    <row r="13872" spans="1:13" hidden="1" x14ac:dyDescent="0.25">
      <c r="A13872" s="128"/>
      <c r="B13872" s="2"/>
      <c r="C13872" s="139" t="s">
        <v>15392</v>
      </c>
      <c r="D13872" s="124" t="s">
        <v>15393</v>
      </c>
      <c r="E13872" s="118" t="s">
        <v>15239</v>
      </c>
      <c r="F13872" s="124" t="s">
        <v>15240</v>
      </c>
      <c r="G13872" s="118" t="s">
        <v>2</v>
      </c>
      <c r="H13872" s="137">
        <v>43766</v>
      </c>
      <c r="I13872" s="119">
        <v>1252.4000000000001</v>
      </c>
      <c r="J13872" s="129"/>
      <c r="K13872" s="129"/>
      <c r="L13872" s="129">
        <v>0</v>
      </c>
      <c r="M13872" s="134" t="s">
        <v>26312</v>
      </c>
    </row>
    <row r="13873" spans="1:13" hidden="1" x14ac:dyDescent="0.25">
      <c r="A13873" s="128"/>
      <c r="B13873" s="2"/>
      <c r="C13873" s="139" t="s">
        <v>15392</v>
      </c>
      <c r="D13873" s="124" t="s">
        <v>15393</v>
      </c>
      <c r="E13873" s="118" t="s">
        <v>15243</v>
      </c>
      <c r="F13873" s="124" t="s">
        <v>15244</v>
      </c>
      <c r="G13873" s="118" t="s">
        <v>2</v>
      </c>
      <c r="H13873" s="137">
        <v>43367</v>
      </c>
      <c r="I13873" s="119">
        <v>1178</v>
      </c>
      <c r="J13873" s="129"/>
      <c r="K13873" s="129"/>
      <c r="L13873" s="129">
        <v>0</v>
      </c>
      <c r="M13873" s="134" t="s">
        <v>24276</v>
      </c>
    </row>
    <row r="13874" spans="1:13" hidden="1" x14ac:dyDescent="0.25">
      <c r="A13874" s="128"/>
      <c r="B13874" s="2"/>
      <c r="C13874" s="139" t="s">
        <v>15392</v>
      </c>
      <c r="D13874" s="124" t="s">
        <v>15393</v>
      </c>
      <c r="E13874" s="118" t="s">
        <v>15245</v>
      </c>
      <c r="F13874" s="124" t="s">
        <v>15246</v>
      </c>
      <c r="G13874" s="118" t="s">
        <v>2</v>
      </c>
      <c r="H13874" s="137">
        <v>43434</v>
      </c>
      <c r="I13874" s="119">
        <v>1178</v>
      </c>
      <c r="J13874" s="129"/>
      <c r="K13874" s="129"/>
      <c r="L13874" s="129">
        <v>0</v>
      </c>
      <c r="M13874" s="134" t="s">
        <v>26313</v>
      </c>
    </row>
    <row r="13875" spans="1:13" hidden="1" x14ac:dyDescent="0.25">
      <c r="A13875" s="128"/>
      <c r="B13875" s="2"/>
      <c r="C13875" s="139" t="s">
        <v>15392</v>
      </c>
      <c r="D13875" s="124" t="s">
        <v>15393</v>
      </c>
      <c r="E13875" s="118" t="s">
        <v>15396</v>
      </c>
      <c r="F13875" s="124" t="s">
        <v>15397</v>
      </c>
      <c r="G13875" s="118" t="s">
        <v>2</v>
      </c>
      <c r="H13875" s="137">
        <v>43367</v>
      </c>
      <c r="I13875" s="119">
        <v>1178</v>
      </c>
      <c r="J13875" s="129"/>
      <c r="K13875" s="129"/>
      <c r="L13875" s="129">
        <v>0</v>
      </c>
      <c r="M13875" s="134" t="s">
        <v>32312</v>
      </c>
    </row>
    <row r="13876" spans="1:13" hidden="1" x14ac:dyDescent="0.25">
      <c r="A13876" s="128"/>
      <c r="B13876" s="2"/>
      <c r="C13876" s="139" t="s">
        <v>15398</v>
      </c>
      <c r="D13876" s="124" t="s">
        <v>15399</v>
      </c>
      <c r="E13876" s="118" t="s">
        <v>15237</v>
      </c>
      <c r="F13876" s="124" t="s">
        <v>15238</v>
      </c>
      <c r="G13876" s="118" t="s">
        <v>2</v>
      </c>
      <c r="H13876" s="137">
        <v>42095</v>
      </c>
      <c r="I13876" s="119">
        <v>1201.1400000000001</v>
      </c>
      <c r="J13876" s="129"/>
      <c r="K13876" s="129"/>
      <c r="L13876" s="129">
        <v>0</v>
      </c>
      <c r="M13876" s="134" t="s">
        <v>26314</v>
      </c>
    </row>
    <row r="13877" spans="1:13" hidden="1" x14ac:dyDescent="0.25">
      <c r="A13877" s="128"/>
      <c r="B13877" s="2"/>
      <c r="C13877" s="139" t="s">
        <v>15398</v>
      </c>
      <c r="D13877" s="124" t="s">
        <v>15399</v>
      </c>
      <c r="E13877" s="118" t="s">
        <v>15259</v>
      </c>
      <c r="F13877" s="124" t="s">
        <v>15260</v>
      </c>
      <c r="G13877" s="118" t="s">
        <v>2</v>
      </c>
      <c r="H13877" s="137">
        <v>43735</v>
      </c>
      <c r="I13877" s="119">
        <v>1577.28</v>
      </c>
      <c r="J13877" s="129"/>
      <c r="K13877" s="129"/>
      <c r="L13877" s="129">
        <v>0</v>
      </c>
      <c r="M13877" s="134" t="s">
        <v>26315</v>
      </c>
    </row>
    <row r="13878" spans="1:13" hidden="1" x14ac:dyDescent="0.25">
      <c r="A13878" s="128"/>
      <c r="B13878" s="2"/>
      <c r="C13878" s="139" t="s">
        <v>15398</v>
      </c>
      <c r="D13878" s="124" t="s">
        <v>15399</v>
      </c>
      <c r="E13878" s="118" t="s">
        <v>15396</v>
      </c>
      <c r="F13878" s="124" t="s">
        <v>15397</v>
      </c>
      <c r="G13878" s="118" t="s">
        <v>2</v>
      </c>
      <c r="H13878" s="137">
        <v>42829</v>
      </c>
      <c r="I13878" s="119">
        <v>1542.38</v>
      </c>
      <c r="J13878" s="129"/>
      <c r="K13878" s="129"/>
      <c r="L13878" s="129">
        <v>0</v>
      </c>
      <c r="M13878" s="134" t="s">
        <v>26316</v>
      </c>
    </row>
    <row r="13879" spans="1:13" hidden="1" x14ac:dyDescent="0.25">
      <c r="A13879" s="128"/>
      <c r="B13879" s="2"/>
      <c r="C13879" s="139" t="s">
        <v>15400</v>
      </c>
      <c r="D13879" s="124" t="s">
        <v>15401</v>
      </c>
      <c r="E13879" s="118" t="s">
        <v>14805</v>
      </c>
      <c r="F13879" s="124" t="s">
        <v>14806</v>
      </c>
      <c r="G13879" s="118" t="s">
        <v>2</v>
      </c>
      <c r="H13879" s="137">
        <v>43342</v>
      </c>
      <c r="I13879" s="119">
        <v>3858.94</v>
      </c>
      <c r="J13879" s="129"/>
      <c r="K13879" s="129"/>
      <c r="L13879" s="129">
        <v>0</v>
      </c>
      <c r="M13879" s="134" t="s">
        <v>26317</v>
      </c>
    </row>
    <row r="13880" spans="1:13" hidden="1" x14ac:dyDescent="0.25">
      <c r="A13880" s="128"/>
      <c r="B13880" s="2"/>
      <c r="C13880" s="139" t="s">
        <v>15400</v>
      </c>
      <c r="D13880" s="124" t="s">
        <v>15401</v>
      </c>
      <c r="E13880" s="118" t="s">
        <v>14807</v>
      </c>
      <c r="F13880" s="124" t="s">
        <v>14808</v>
      </c>
      <c r="G13880" s="118" t="s">
        <v>2</v>
      </c>
      <c r="H13880" s="137">
        <v>43454</v>
      </c>
      <c r="I13880" s="119">
        <v>3893.54</v>
      </c>
      <c r="J13880" s="129"/>
      <c r="K13880" s="129"/>
      <c r="L13880" s="129">
        <v>0</v>
      </c>
      <c r="M13880" s="134" t="s">
        <v>26318</v>
      </c>
    </row>
    <row r="13881" spans="1:13" hidden="1" x14ac:dyDescent="0.25">
      <c r="A13881" s="128"/>
      <c r="B13881" s="2"/>
      <c r="C13881" s="139" t="s">
        <v>19501</v>
      </c>
      <c r="D13881" s="124" t="s">
        <v>19500</v>
      </c>
      <c r="E13881" s="118" t="s">
        <v>48</v>
      </c>
      <c r="F13881" s="124" t="s">
        <v>35249</v>
      </c>
      <c r="G13881" s="118" t="s">
        <v>34659</v>
      </c>
      <c r="H13881" s="137">
        <v>42282</v>
      </c>
      <c r="I13881" s="119">
        <v>4443.68</v>
      </c>
      <c r="J13881" s="129"/>
      <c r="K13881" s="129"/>
      <c r="L13881" s="129">
        <v>0</v>
      </c>
      <c r="M13881" s="134" t="s">
        <v>32528</v>
      </c>
    </row>
    <row r="13882" spans="1:13" hidden="1" x14ac:dyDescent="0.25">
      <c r="A13882" s="128"/>
      <c r="B13882" s="2"/>
      <c r="C13882" s="139" t="s">
        <v>15402</v>
      </c>
      <c r="D13882" s="124" t="s">
        <v>15403</v>
      </c>
      <c r="E13882" s="118" t="s">
        <v>15404</v>
      </c>
      <c r="F13882" s="124" t="s">
        <v>15405</v>
      </c>
      <c r="G13882" s="118" t="s">
        <v>2</v>
      </c>
      <c r="H13882" s="137">
        <v>44538</v>
      </c>
      <c r="I13882" s="119">
        <v>1227.5999999999999</v>
      </c>
      <c r="J13882" s="129"/>
      <c r="K13882" s="129"/>
      <c r="L13882" s="129">
        <v>0</v>
      </c>
      <c r="M13882" s="134" t="s">
        <v>26319</v>
      </c>
    </row>
    <row r="13883" spans="1:13" hidden="1" x14ac:dyDescent="0.25">
      <c r="A13883" s="128"/>
      <c r="B13883" s="2"/>
      <c r="C13883" s="139" t="s">
        <v>15402</v>
      </c>
      <c r="D13883" s="124" t="s">
        <v>15403</v>
      </c>
      <c r="E13883" s="118" t="s">
        <v>15406</v>
      </c>
      <c r="F13883" s="124" t="s">
        <v>15407</v>
      </c>
      <c r="G13883" s="118" t="s">
        <v>2</v>
      </c>
      <c r="H13883" s="137">
        <v>43018</v>
      </c>
      <c r="I13883" s="119">
        <v>1100.25</v>
      </c>
      <c r="J13883" s="129"/>
      <c r="K13883" s="129"/>
      <c r="L13883" s="129">
        <v>0</v>
      </c>
      <c r="M13883" s="134" t="s">
        <v>26320</v>
      </c>
    </row>
    <row r="13884" spans="1:13" hidden="1" x14ac:dyDescent="0.25">
      <c r="A13884" s="128"/>
      <c r="B13884" s="2"/>
      <c r="C13884" s="139" t="s">
        <v>15402</v>
      </c>
      <c r="D13884" s="124" t="s">
        <v>15403</v>
      </c>
      <c r="E13884" s="118" t="s">
        <v>15408</v>
      </c>
      <c r="F13884" s="124" t="s">
        <v>15409</v>
      </c>
      <c r="G13884" s="118" t="s">
        <v>2</v>
      </c>
      <c r="H13884" s="137">
        <v>43018</v>
      </c>
      <c r="I13884" s="119">
        <v>1100.25</v>
      </c>
      <c r="J13884" s="129"/>
      <c r="K13884" s="129"/>
      <c r="L13884" s="129">
        <v>0</v>
      </c>
      <c r="M13884" s="134" t="s">
        <v>26321</v>
      </c>
    </row>
    <row r="13885" spans="1:13" hidden="1" x14ac:dyDescent="0.25">
      <c r="A13885" s="128"/>
      <c r="B13885" s="2"/>
      <c r="C13885" s="139" t="s">
        <v>15402</v>
      </c>
      <c r="D13885" s="124" t="s">
        <v>15403</v>
      </c>
      <c r="E13885" s="118" t="s">
        <v>15410</v>
      </c>
      <c r="F13885" s="124" t="s">
        <v>15411</v>
      </c>
      <c r="G13885" s="118" t="s">
        <v>2</v>
      </c>
      <c r="H13885" s="137">
        <v>43018</v>
      </c>
      <c r="I13885" s="119">
        <v>1100.25</v>
      </c>
      <c r="J13885" s="129"/>
      <c r="K13885" s="129"/>
      <c r="L13885" s="129">
        <v>0</v>
      </c>
      <c r="M13885" s="134" t="s">
        <v>33340</v>
      </c>
    </row>
    <row r="13886" spans="1:13" hidden="1" x14ac:dyDescent="0.25">
      <c r="A13886" s="128"/>
      <c r="B13886" s="2"/>
      <c r="C13886" s="139" t="s">
        <v>15402</v>
      </c>
      <c r="D13886" s="124" t="s">
        <v>15403</v>
      </c>
      <c r="E13886" s="118" t="s">
        <v>15412</v>
      </c>
      <c r="F13886" s="124" t="s">
        <v>15413</v>
      </c>
      <c r="G13886" s="118" t="s">
        <v>2</v>
      </c>
      <c r="H13886" s="137">
        <v>42314</v>
      </c>
      <c r="I13886" s="119">
        <v>912.86</v>
      </c>
      <c r="J13886" s="129"/>
      <c r="K13886" s="129"/>
      <c r="L13886" s="129">
        <v>0</v>
      </c>
      <c r="M13886" s="134" t="s">
        <v>26322</v>
      </c>
    </row>
    <row r="13887" spans="1:13" hidden="1" x14ac:dyDescent="0.25">
      <c r="A13887" s="128"/>
      <c r="B13887" s="2"/>
      <c r="C13887" s="139" t="s">
        <v>15414</v>
      </c>
      <c r="D13887" s="124" t="s">
        <v>15415</v>
      </c>
      <c r="E13887" s="118" t="s">
        <v>48</v>
      </c>
      <c r="F13887" s="124" t="s">
        <v>35249</v>
      </c>
      <c r="G13887" s="118" t="s">
        <v>2</v>
      </c>
      <c r="H13887" s="137">
        <v>43769</v>
      </c>
      <c r="I13887" s="119">
        <v>933.46</v>
      </c>
      <c r="J13887" s="129"/>
      <c r="K13887" s="129"/>
      <c r="L13887" s="129">
        <v>0</v>
      </c>
      <c r="M13887" s="134" t="s">
        <v>26323</v>
      </c>
    </row>
    <row r="13888" spans="1:13" hidden="1" x14ac:dyDescent="0.25">
      <c r="A13888" s="128"/>
      <c r="B13888" s="2"/>
      <c r="C13888" s="139" t="s">
        <v>15416</v>
      </c>
      <c r="D13888" s="124" t="s">
        <v>15417</v>
      </c>
      <c r="E13888" s="118" t="s">
        <v>48</v>
      </c>
      <c r="F13888" s="124" t="s">
        <v>35249</v>
      </c>
      <c r="G13888" s="118" t="s">
        <v>2</v>
      </c>
      <c r="H13888" s="137">
        <v>43769</v>
      </c>
      <c r="I13888" s="119">
        <v>1203.67</v>
      </c>
      <c r="J13888" s="129"/>
      <c r="K13888" s="129"/>
      <c r="L13888" s="129">
        <v>0</v>
      </c>
      <c r="M13888" s="134" t="s">
        <v>26324</v>
      </c>
    </row>
    <row r="13889" spans="1:13" hidden="1" x14ac:dyDescent="0.25">
      <c r="A13889" s="128"/>
      <c r="B13889" s="2"/>
      <c r="C13889" s="139" t="s">
        <v>15418</v>
      </c>
      <c r="D13889" s="124" t="s">
        <v>15419</v>
      </c>
      <c r="E13889" s="118" t="s">
        <v>48</v>
      </c>
      <c r="F13889" s="124" t="s">
        <v>35249</v>
      </c>
      <c r="G13889" s="118" t="s">
        <v>2</v>
      </c>
      <c r="H13889" s="137">
        <v>43769</v>
      </c>
      <c r="I13889" s="119">
        <v>1486.16</v>
      </c>
      <c r="J13889" s="129"/>
      <c r="K13889" s="129"/>
      <c r="L13889" s="129">
        <v>0</v>
      </c>
      <c r="M13889" s="134" t="s">
        <v>26325</v>
      </c>
    </row>
    <row r="13890" spans="1:13" hidden="1" x14ac:dyDescent="0.25">
      <c r="A13890" s="128"/>
      <c r="B13890" s="2"/>
      <c r="C13890" s="139" t="s">
        <v>15420</v>
      </c>
      <c r="D13890" s="124" t="s">
        <v>15421</v>
      </c>
      <c r="E13890" s="118" t="s">
        <v>48</v>
      </c>
      <c r="F13890" s="124" t="s">
        <v>35249</v>
      </c>
      <c r="G13890" s="118" t="s">
        <v>2</v>
      </c>
      <c r="H13890" s="137">
        <v>43769</v>
      </c>
      <c r="I13890" s="119">
        <v>1375.62</v>
      </c>
      <c r="J13890" s="129"/>
      <c r="K13890" s="129"/>
      <c r="L13890" s="129">
        <v>0</v>
      </c>
      <c r="M13890" s="134" t="s">
        <v>26326</v>
      </c>
    </row>
    <row r="13891" spans="1:13" hidden="1" x14ac:dyDescent="0.25">
      <c r="A13891" s="128"/>
      <c r="B13891" s="2"/>
      <c r="C13891" s="139" t="s">
        <v>15422</v>
      </c>
      <c r="D13891" s="124" t="s">
        <v>15423</v>
      </c>
      <c r="E13891" s="118" t="s">
        <v>48</v>
      </c>
      <c r="F13891" s="124" t="s">
        <v>35249</v>
      </c>
      <c r="G13891" s="118" t="s">
        <v>2</v>
      </c>
      <c r="H13891" s="137">
        <v>45981</v>
      </c>
      <c r="I13891" s="119">
        <v>3455</v>
      </c>
      <c r="J13891" s="129"/>
      <c r="K13891" s="129"/>
      <c r="L13891" s="129">
        <v>0</v>
      </c>
      <c r="M13891" s="134" t="s">
        <v>26327</v>
      </c>
    </row>
    <row r="13892" spans="1:13" hidden="1" x14ac:dyDescent="0.25">
      <c r="A13892" s="128"/>
      <c r="B13892" s="2"/>
      <c r="C13892" s="139" t="s">
        <v>15424</v>
      </c>
      <c r="D13892" s="124" t="s">
        <v>15425</v>
      </c>
      <c r="E13892" s="118" t="s">
        <v>48</v>
      </c>
      <c r="F13892" s="124" t="s">
        <v>35249</v>
      </c>
      <c r="G13892" s="118" t="s">
        <v>2</v>
      </c>
      <c r="H13892" s="137">
        <v>43369</v>
      </c>
      <c r="I13892" s="119">
        <v>8876.8799999999992</v>
      </c>
      <c r="J13892" s="129"/>
      <c r="K13892" s="129"/>
      <c r="L13892" s="129">
        <v>0</v>
      </c>
      <c r="M13892" s="134" t="s">
        <v>26328</v>
      </c>
    </row>
    <row r="13893" spans="1:13" hidden="1" x14ac:dyDescent="0.25">
      <c r="A13893" s="128"/>
      <c r="B13893" s="2"/>
      <c r="C13893" s="139" t="s">
        <v>15426</v>
      </c>
      <c r="D13893" s="124" t="s">
        <v>15427</v>
      </c>
      <c r="E13893" s="118" t="s">
        <v>48</v>
      </c>
      <c r="F13893" s="124" t="s">
        <v>35249</v>
      </c>
      <c r="G13893" s="118" t="s">
        <v>2</v>
      </c>
      <c r="H13893" s="137">
        <v>43031</v>
      </c>
      <c r="I13893" s="119">
        <v>2494.0300000000002</v>
      </c>
      <c r="J13893" s="129"/>
      <c r="K13893" s="129"/>
      <c r="L13893" s="129">
        <v>0</v>
      </c>
      <c r="M13893" s="134" t="s">
        <v>26329</v>
      </c>
    </row>
    <row r="13894" spans="1:13" hidden="1" x14ac:dyDescent="0.25">
      <c r="A13894" s="128"/>
      <c r="B13894" s="2"/>
      <c r="C13894" s="139" t="s">
        <v>15428</v>
      </c>
      <c r="D13894" s="124" t="s">
        <v>15429</v>
      </c>
      <c r="E13894" s="118" t="s">
        <v>48</v>
      </c>
      <c r="F13894" s="124" t="s">
        <v>35249</v>
      </c>
      <c r="G13894" s="118" t="s">
        <v>2</v>
      </c>
      <c r="H13894" s="137">
        <v>43738</v>
      </c>
      <c r="I13894" s="119">
        <v>1492.72</v>
      </c>
      <c r="J13894" s="129"/>
      <c r="K13894" s="129"/>
      <c r="L13894" s="129">
        <v>0</v>
      </c>
      <c r="M13894" s="134" t="s">
        <v>26330</v>
      </c>
    </row>
    <row r="13895" spans="1:13" hidden="1" x14ac:dyDescent="0.25">
      <c r="A13895" s="128"/>
      <c r="B13895" s="2"/>
      <c r="C13895" s="139" t="s">
        <v>18810</v>
      </c>
      <c r="D13895" s="124" t="s">
        <v>18809</v>
      </c>
      <c r="E13895" s="118" t="s">
        <v>48</v>
      </c>
      <c r="F13895" s="124" t="s">
        <v>35249</v>
      </c>
      <c r="G13895" s="118" t="s">
        <v>2</v>
      </c>
      <c r="H13895" s="137">
        <v>43738</v>
      </c>
      <c r="I13895" s="119">
        <v>1042.99</v>
      </c>
      <c r="J13895" s="129"/>
      <c r="K13895" s="129"/>
      <c r="L13895" s="129">
        <v>0</v>
      </c>
      <c r="M13895" s="134" t="s">
        <v>26331</v>
      </c>
    </row>
    <row r="13896" spans="1:13" hidden="1" x14ac:dyDescent="0.25">
      <c r="A13896" s="128"/>
      <c r="B13896" s="2"/>
      <c r="C13896" s="139" t="s">
        <v>42434</v>
      </c>
      <c r="D13896" s="124" t="s">
        <v>42435</v>
      </c>
      <c r="E13896" s="118" t="s">
        <v>48</v>
      </c>
      <c r="F13896" s="124" t="s">
        <v>35249</v>
      </c>
      <c r="G13896" s="118" t="s">
        <v>2</v>
      </c>
      <c r="H13896" s="137"/>
      <c r="I13896" s="119"/>
      <c r="J13896" s="129"/>
      <c r="K13896" s="129"/>
      <c r="L13896" s="129">
        <v>0</v>
      </c>
      <c r="M13896" s="134" t="s">
        <v>26332</v>
      </c>
    </row>
    <row r="13897" spans="1:13" hidden="1" x14ac:dyDescent="0.25">
      <c r="A13897" s="128"/>
      <c r="B13897" s="2"/>
      <c r="C13897" s="139" t="s">
        <v>15430</v>
      </c>
      <c r="D13897" s="124" t="s">
        <v>15431</v>
      </c>
      <c r="E13897" s="118" t="s">
        <v>48</v>
      </c>
      <c r="F13897" s="124" t="s">
        <v>35249</v>
      </c>
      <c r="G13897" s="118" t="s">
        <v>2</v>
      </c>
      <c r="H13897" s="137">
        <v>43384</v>
      </c>
      <c r="I13897" s="119">
        <v>1825.75</v>
      </c>
      <c r="J13897" s="129"/>
      <c r="K13897" s="129"/>
      <c r="L13897" s="129">
        <v>0</v>
      </c>
      <c r="M13897" s="134" t="s">
        <v>26333</v>
      </c>
    </row>
    <row r="13898" spans="1:13" hidden="1" x14ac:dyDescent="0.25">
      <c r="A13898" s="128"/>
      <c r="B13898" s="2"/>
      <c r="C13898" s="139" t="s">
        <v>15432</v>
      </c>
      <c r="D13898" s="124" t="s">
        <v>15433</v>
      </c>
      <c r="E13898" s="118" t="s">
        <v>48</v>
      </c>
      <c r="F13898" s="124" t="s">
        <v>35249</v>
      </c>
      <c r="G13898" s="118" t="s">
        <v>2</v>
      </c>
      <c r="H13898" s="137"/>
      <c r="I13898" s="119"/>
      <c r="J13898" s="129"/>
      <c r="K13898" s="129"/>
      <c r="L13898" s="129">
        <v>0</v>
      </c>
      <c r="M13898" s="134" t="s">
        <v>26334</v>
      </c>
    </row>
    <row r="13899" spans="1:13" hidden="1" x14ac:dyDescent="0.25">
      <c r="A13899" s="128"/>
      <c r="B13899" s="2"/>
      <c r="C13899" s="139" t="s">
        <v>35501</v>
      </c>
      <c r="D13899" s="124" t="s">
        <v>35502</v>
      </c>
      <c r="E13899" s="118" t="s">
        <v>48</v>
      </c>
      <c r="F13899" s="124" t="s">
        <v>35249</v>
      </c>
      <c r="G13899" s="118" t="s">
        <v>2</v>
      </c>
      <c r="H13899" s="137"/>
      <c r="I13899" s="119"/>
      <c r="J13899" s="129"/>
      <c r="K13899" s="129"/>
      <c r="L13899" s="129">
        <v>0</v>
      </c>
      <c r="M13899" s="134" t="s">
        <v>26335</v>
      </c>
    </row>
    <row r="13900" spans="1:13" hidden="1" x14ac:dyDescent="0.25">
      <c r="A13900" s="128"/>
      <c r="B13900" s="2"/>
      <c r="C13900" s="139" t="s">
        <v>42436</v>
      </c>
      <c r="D13900" s="124" t="s">
        <v>42437</v>
      </c>
      <c r="E13900" s="118" t="s">
        <v>42438</v>
      </c>
      <c r="F13900" s="124" t="s">
        <v>42439</v>
      </c>
      <c r="G13900" s="118" t="s">
        <v>2</v>
      </c>
      <c r="H13900" s="137">
        <v>45959</v>
      </c>
      <c r="I13900" s="119">
        <v>3007.9</v>
      </c>
      <c r="J13900" s="129"/>
      <c r="K13900" s="129"/>
      <c r="L13900" s="129">
        <v>0</v>
      </c>
      <c r="M13900" s="134" t="s">
        <v>26336</v>
      </c>
    </row>
    <row r="13901" spans="1:13" hidden="1" x14ac:dyDescent="0.25">
      <c r="A13901" s="128"/>
      <c r="B13901" s="2"/>
      <c r="C13901" s="139" t="s">
        <v>15434</v>
      </c>
      <c r="D13901" s="124" t="s">
        <v>15435</v>
      </c>
      <c r="E13901" s="118" t="s">
        <v>48</v>
      </c>
      <c r="F13901" s="124" t="s">
        <v>35249</v>
      </c>
      <c r="G13901" s="118" t="s">
        <v>2</v>
      </c>
      <c r="H13901" s="137">
        <v>43278</v>
      </c>
      <c r="I13901" s="119">
        <v>2155.48</v>
      </c>
      <c r="J13901" s="129"/>
      <c r="K13901" s="129"/>
      <c r="L13901" s="129">
        <v>0</v>
      </c>
      <c r="M13901" s="134" t="s">
        <v>31308</v>
      </c>
    </row>
    <row r="13902" spans="1:13" hidden="1" x14ac:dyDescent="0.25">
      <c r="A13902" s="128"/>
      <c r="B13902" s="2"/>
      <c r="C13902" s="139" t="s">
        <v>33074</v>
      </c>
      <c r="D13902" s="124" t="s">
        <v>33075</v>
      </c>
      <c r="E13902" s="118" t="s">
        <v>48</v>
      </c>
      <c r="F13902" s="124" t="s">
        <v>35249</v>
      </c>
      <c r="G13902" s="118" t="s">
        <v>2</v>
      </c>
      <c r="H13902" s="137"/>
      <c r="I13902" s="119"/>
      <c r="J13902" s="129"/>
      <c r="K13902" s="129"/>
      <c r="L13902" s="129">
        <v>0</v>
      </c>
      <c r="M13902" s="134" t="s">
        <v>26337</v>
      </c>
    </row>
    <row r="13903" spans="1:13" hidden="1" x14ac:dyDescent="0.25">
      <c r="A13903" s="128"/>
      <c r="B13903" s="2"/>
      <c r="C13903" s="139" t="s">
        <v>32943</v>
      </c>
      <c r="D13903" s="124" t="s">
        <v>32944</v>
      </c>
      <c r="E13903" s="118" t="s">
        <v>48</v>
      </c>
      <c r="F13903" s="124" t="s">
        <v>35249</v>
      </c>
      <c r="G13903" s="118" t="s">
        <v>2</v>
      </c>
      <c r="H13903" s="137"/>
      <c r="I13903" s="119"/>
      <c r="J13903" s="129"/>
      <c r="K13903" s="129"/>
      <c r="L13903" s="129">
        <v>0</v>
      </c>
      <c r="M13903" s="134" t="s">
        <v>26338</v>
      </c>
    </row>
    <row r="13904" spans="1:13" hidden="1" x14ac:dyDescent="0.25">
      <c r="A13904" s="128"/>
      <c r="B13904" s="2"/>
      <c r="C13904" s="139" t="s">
        <v>15436</v>
      </c>
      <c r="D13904" s="124" t="s">
        <v>15437</v>
      </c>
      <c r="E13904" s="118" t="s">
        <v>48</v>
      </c>
      <c r="F13904" s="124" t="s">
        <v>35249</v>
      </c>
      <c r="G13904" s="118" t="s">
        <v>2</v>
      </c>
      <c r="H13904" s="137">
        <v>43643</v>
      </c>
      <c r="I13904" s="119">
        <v>1300.51</v>
      </c>
      <c r="J13904" s="129"/>
      <c r="K13904" s="129"/>
      <c r="L13904" s="129">
        <v>0</v>
      </c>
      <c r="M13904" s="134" t="s">
        <v>26339</v>
      </c>
    </row>
    <row r="13905" spans="1:13" hidden="1" x14ac:dyDescent="0.25">
      <c r="A13905" s="128"/>
      <c r="B13905" s="2"/>
      <c r="C13905" s="139" t="s">
        <v>33209</v>
      </c>
      <c r="D13905" s="124" t="s">
        <v>33210</v>
      </c>
      <c r="E13905" s="118" t="s">
        <v>48</v>
      </c>
      <c r="F13905" s="124" t="s">
        <v>35249</v>
      </c>
      <c r="G13905" s="118" t="s">
        <v>34659</v>
      </c>
      <c r="H13905" s="137"/>
      <c r="I13905" s="119"/>
      <c r="J13905" s="129"/>
      <c r="K13905" s="129"/>
      <c r="L13905" s="129">
        <v>0</v>
      </c>
      <c r="M13905" s="134" t="s">
        <v>26340</v>
      </c>
    </row>
    <row r="13906" spans="1:13" hidden="1" x14ac:dyDescent="0.25">
      <c r="A13906" s="128"/>
      <c r="B13906" s="2"/>
      <c r="C13906" s="139" t="s">
        <v>33609</v>
      </c>
      <c r="D13906" s="124" t="s">
        <v>33610</v>
      </c>
      <c r="E13906" s="118" t="s">
        <v>48</v>
      </c>
      <c r="F13906" s="124" t="s">
        <v>35249</v>
      </c>
      <c r="G13906" s="118" t="s">
        <v>2</v>
      </c>
      <c r="H13906" s="137"/>
      <c r="I13906" s="119"/>
      <c r="J13906" s="129"/>
      <c r="K13906" s="129"/>
      <c r="L13906" s="129">
        <v>0</v>
      </c>
      <c r="M13906" s="134" t="s">
        <v>32024</v>
      </c>
    </row>
    <row r="13907" spans="1:13" hidden="1" x14ac:dyDescent="0.25">
      <c r="A13907" s="128"/>
      <c r="B13907" s="2"/>
      <c r="C13907" s="139" t="s">
        <v>15438</v>
      </c>
      <c r="D13907" s="124" t="s">
        <v>15439</v>
      </c>
      <c r="E13907" s="118" t="s">
        <v>14833</v>
      </c>
      <c r="F13907" s="124" t="s">
        <v>14834</v>
      </c>
      <c r="G13907" s="118" t="s">
        <v>2</v>
      </c>
      <c r="H13907" s="137">
        <v>42179</v>
      </c>
      <c r="I13907" s="119">
        <v>2903.44</v>
      </c>
      <c r="J13907" s="129"/>
      <c r="K13907" s="129"/>
      <c r="L13907" s="129">
        <v>0</v>
      </c>
      <c r="M13907" s="134" t="s">
        <v>33319</v>
      </c>
    </row>
    <row r="13908" spans="1:13" hidden="1" x14ac:dyDescent="0.25">
      <c r="A13908" s="128"/>
      <c r="B13908" s="2"/>
      <c r="C13908" s="139" t="s">
        <v>15438</v>
      </c>
      <c r="D13908" s="124" t="s">
        <v>15439</v>
      </c>
      <c r="E13908" s="118" t="s">
        <v>14843</v>
      </c>
      <c r="F13908" s="124" t="s">
        <v>14844</v>
      </c>
      <c r="G13908" s="118" t="s">
        <v>2</v>
      </c>
      <c r="H13908" s="137">
        <v>43642</v>
      </c>
      <c r="I13908" s="119">
        <v>4007.46</v>
      </c>
      <c r="J13908" s="129"/>
      <c r="K13908" s="129"/>
      <c r="L13908" s="129">
        <v>0</v>
      </c>
      <c r="M13908" s="134" t="s">
        <v>26341</v>
      </c>
    </row>
    <row r="13909" spans="1:13" hidden="1" x14ac:dyDescent="0.25">
      <c r="A13909" s="128"/>
      <c r="B13909" s="2"/>
      <c r="C13909" s="139" t="s">
        <v>15438</v>
      </c>
      <c r="D13909" s="124" t="s">
        <v>15439</v>
      </c>
      <c r="E13909" s="118" t="s">
        <v>14845</v>
      </c>
      <c r="F13909" s="124" t="s">
        <v>14846</v>
      </c>
      <c r="G13909" s="118" t="s">
        <v>2</v>
      </c>
      <c r="H13909" s="137">
        <v>43278</v>
      </c>
      <c r="I13909" s="119">
        <v>4056.65</v>
      </c>
      <c r="J13909" s="129"/>
      <c r="K13909" s="129"/>
      <c r="L13909" s="129">
        <v>0</v>
      </c>
      <c r="M13909" s="134" t="s">
        <v>26342</v>
      </c>
    </row>
    <row r="13910" spans="1:13" hidden="1" x14ac:dyDescent="0.25">
      <c r="A13910" s="128"/>
      <c r="B13910" s="2"/>
      <c r="C13910" s="139" t="s">
        <v>15438</v>
      </c>
      <c r="D13910" s="124" t="s">
        <v>15439</v>
      </c>
      <c r="E13910" s="118" t="s">
        <v>14847</v>
      </c>
      <c r="F13910" s="124" t="s">
        <v>14848</v>
      </c>
      <c r="G13910" s="118" t="s">
        <v>2</v>
      </c>
      <c r="H13910" s="137">
        <v>42735</v>
      </c>
      <c r="I13910" s="119">
        <v>4466.8100000000004</v>
      </c>
      <c r="J13910" s="129"/>
      <c r="K13910" s="129"/>
      <c r="L13910" s="129">
        <v>0</v>
      </c>
      <c r="M13910" s="134" t="s">
        <v>26343</v>
      </c>
    </row>
    <row r="13911" spans="1:13" hidden="1" x14ac:dyDescent="0.25">
      <c r="A13911" s="128"/>
      <c r="B13911" s="2"/>
      <c r="C13911" s="139" t="s">
        <v>15438</v>
      </c>
      <c r="D13911" s="124" t="s">
        <v>15439</v>
      </c>
      <c r="E13911" s="118" t="s">
        <v>15440</v>
      </c>
      <c r="F13911" s="124" t="s">
        <v>15441</v>
      </c>
      <c r="G13911" s="118" t="s">
        <v>2</v>
      </c>
      <c r="H13911" s="137">
        <v>42481</v>
      </c>
      <c r="I13911" s="119">
        <v>3546.39</v>
      </c>
      <c r="J13911" s="129"/>
      <c r="K13911" s="129"/>
      <c r="L13911" s="129">
        <v>0</v>
      </c>
      <c r="M13911" s="134" t="s">
        <v>26344</v>
      </c>
    </row>
    <row r="13912" spans="1:13" hidden="1" x14ac:dyDescent="0.25">
      <c r="A13912" s="128"/>
      <c r="B13912" s="2"/>
      <c r="C13912" s="139" t="s">
        <v>15438</v>
      </c>
      <c r="D13912" s="124" t="s">
        <v>15439</v>
      </c>
      <c r="E13912" s="118" t="s">
        <v>14849</v>
      </c>
      <c r="F13912" s="124" t="s">
        <v>14850</v>
      </c>
      <c r="G13912" s="118" t="s">
        <v>2</v>
      </c>
      <c r="H13912" s="137">
        <v>42735</v>
      </c>
      <c r="I13912" s="119">
        <v>4169.78</v>
      </c>
      <c r="J13912" s="129"/>
      <c r="K13912" s="129"/>
      <c r="L13912" s="129">
        <v>0</v>
      </c>
      <c r="M13912" s="134" t="s">
        <v>26345</v>
      </c>
    </row>
    <row r="13913" spans="1:13" hidden="1" x14ac:dyDescent="0.25">
      <c r="A13913" s="128"/>
      <c r="B13913" s="2"/>
      <c r="C13913" s="139" t="s">
        <v>15438</v>
      </c>
      <c r="D13913" s="124" t="s">
        <v>15439</v>
      </c>
      <c r="E13913" s="118" t="s">
        <v>14855</v>
      </c>
      <c r="F13913" s="124" t="s">
        <v>14856</v>
      </c>
      <c r="G13913" s="118" t="s">
        <v>2</v>
      </c>
      <c r="H13913" s="137">
        <v>43552</v>
      </c>
      <c r="I13913" s="119">
        <v>4465.93</v>
      </c>
      <c r="J13913" s="129">
        <v>2.4</v>
      </c>
      <c r="K13913" s="129">
        <v>0.75</v>
      </c>
      <c r="L13913" s="129">
        <v>1.8</v>
      </c>
      <c r="M13913" s="134" t="s">
        <v>26346</v>
      </c>
    </row>
    <row r="13914" spans="1:13" hidden="1" x14ac:dyDescent="0.25">
      <c r="A13914" s="128"/>
      <c r="B13914" s="2"/>
      <c r="C13914" s="139" t="s">
        <v>15438</v>
      </c>
      <c r="D13914" s="124" t="s">
        <v>15439</v>
      </c>
      <c r="E13914" s="118" t="s">
        <v>14857</v>
      </c>
      <c r="F13914" s="124" t="s">
        <v>14858</v>
      </c>
      <c r="G13914" s="118" t="s">
        <v>2</v>
      </c>
      <c r="H13914" s="137">
        <v>42199</v>
      </c>
      <c r="I13914" s="119">
        <v>3376.81</v>
      </c>
      <c r="J13914" s="129">
        <v>2.4</v>
      </c>
      <c r="K13914" s="129">
        <v>0.75</v>
      </c>
      <c r="L13914" s="129">
        <v>1.8</v>
      </c>
      <c r="M13914" s="134" t="s">
        <v>26347</v>
      </c>
    </row>
    <row r="13915" spans="1:13" hidden="1" x14ac:dyDescent="0.25">
      <c r="A13915" s="128"/>
      <c r="B13915" s="2"/>
      <c r="C13915" s="139" t="s">
        <v>15438</v>
      </c>
      <c r="D13915" s="124" t="s">
        <v>15439</v>
      </c>
      <c r="E13915" s="118" t="s">
        <v>14861</v>
      </c>
      <c r="F13915" s="124" t="s">
        <v>14862</v>
      </c>
      <c r="G13915" s="118" t="s">
        <v>2</v>
      </c>
      <c r="H13915" s="137">
        <v>42735</v>
      </c>
      <c r="I13915" s="119">
        <v>4169.78</v>
      </c>
      <c r="J13915" s="129">
        <v>3.6</v>
      </c>
      <c r="K13915" s="129">
        <v>0.75</v>
      </c>
      <c r="L13915" s="129">
        <v>2.7</v>
      </c>
      <c r="M13915" s="134" t="s">
        <v>26348</v>
      </c>
    </row>
    <row r="13916" spans="1:13" hidden="1" x14ac:dyDescent="0.25">
      <c r="A13916" s="128"/>
      <c r="B13916" s="2"/>
      <c r="C13916" s="139" t="s">
        <v>15442</v>
      </c>
      <c r="D13916" s="124" t="s">
        <v>15443</v>
      </c>
      <c r="E13916" s="118" t="s">
        <v>48</v>
      </c>
      <c r="F13916" s="124" t="s">
        <v>35249</v>
      </c>
      <c r="G13916" s="118" t="s">
        <v>2</v>
      </c>
      <c r="H13916" s="137">
        <v>43844</v>
      </c>
      <c r="I13916" s="119">
        <v>6490</v>
      </c>
      <c r="J13916" s="129">
        <v>3.6</v>
      </c>
      <c r="K13916" s="129">
        <v>0.75</v>
      </c>
      <c r="L13916" s="129">
        <v>2.7</v>
      </c>
      <c r="M13916" s="134" t="s">
        <v>26349</v>
      </c>
    </row>
    <row r="13917" spans="1:13" hidden="1" x14ac:dyDescent="0.25">
      <c r="A13917" s="128"/>
      <c r="B13917" s="2"/>
      <c r="C13917" s="139" t="s">
        <v>32248</v>
      </c>
      <c r="D13917" s="124" t="s">
        <v>32249</v>
      </c>
      <c r="E13917" s="118" t="s">
        <v>48</v>
      </c>
      <c r="F13917" s="124" t="s">
        <v>35249</v>
      </c>
      <c r="G13917" s="118" t="s">
        <v>2</v>
      </c>
      <c r="H13917" s="137"/>
      <c r="I13917" s="119"/>
      <c r="J13917" s="129">
        <v>3.6</v>
      </c>
      <c r="K13917" s="129">
        <v>0.75</v>
      </c>
      <c r="L13917" s="129">
        <v>2.7</v>
      </c>
      <c r="M13917" s="134" t="s">
        <v>26350</v>
      </c>
    </row>
    <row r="13918" spans="1:13" hidden="1" x14ac:dyDescent="0.25">
      <c r="A13918" s="128"/>
      <c r="B13918" s="2"/>
      <c r="C13918" s="139" t="s">
        <v>15444</v>
      </c>
      <c r="D13918" s="124" t="s">
        <v>15445</v>
      </c>
      <c r="E13918" s="118" t="s">
        <v>48</v>
      </c>
      <c r="F13918" s="124" t="s">
        <v>35249</v>
      </c>
      <c r="G13918" s="118" t="s">
        <v>2</v>
      </c>
      <c r="H13918" s="137">
        <v>44119</v>
      </c>
      <c r="I13918" s="119">
        <v>790</v>
      </c>
      <c r="J13918" s="129">
        <v>3.6</v>
      </c>
      <c r="K13918" s="129">
        <v>0.75</v>
      </c>
      <c r="L13918" s="129">
        <v>2.7</v>
      </c>
      <c r="M13918" s="134" t="s">
        <v>33483</v>
      </c>
    </row>
    <row r="13919" spans="1:13" hidden="1" x14ac:dyDescent="0.25">
      <c r="A13919" s="128"/>
      <c r="B13919" s="2"/>
      <c r="C13919" s="139" t="s">
        <v>15446</v>
      </c>
      <c r="D13919" s="124" t="s">
        <v>15447</v>
      </c>
      <c r="E13919" s="118" t="s">
        <v>48</v>
      </c>
      <c r="F13919" s="124" t="s">
        <v>35249</v>
      </c>
      <c r="G13919" s="118" t="s">
        <v>2</v>
      </c>
      <c r="H13919" s="137">
        <v>44119</v>
      </c>
      <c r="I13919" s="119">
        <v>1497</v>
      </c>
      <c r="J13919" s="129">
        <v>3.6</v>
      </c>
      <c r="K13919" s="129">
        <v>0.75</v>
      </c>
      <c r="L13919" s="129">
        <v>2.7</v>
      </c>
      <c r="M13919" s="134" t="s">
        <v>26351</v>
      </c>
    </row>
    <row r="13920" spans="1:13" hidden="1" x14ac:dyDescent="0.25">
      <c r="A13920" s="128"/>
      <c r="B13920" s="2"/>
      <c r="C13920" s="139" t="s">
        <v>32229</v>
      </c>
      <c r="D13920" s="124" t="s">
        <v>32230</v>
      </c>
      <c r="E13920" s="118" t="s">
        <v>48</v>
      </c>
      <c r="F13920" s="124" t="s">
        <v>35249</v>
      </c>
      <c r="G13920" s="118" t="s">
        <v>2</v>
      </c>
      <c r="H13920" s="137"/>
      <c r="I13920" s="119"/>
      <c r="J13920" s="129">
        <v>3.6</v>
      </c>
      <c r="K13920" s="129">
        <v>0.75</v>
      </c>
      <c r="L13920" s="129">
        <v>2.7</v>
      </c>
      <c r="M13920" s="134" t="s">
        <v>26352</v>
      </c>
    </row>
    <row r="13921" spans="1:13" hidden="1" x14ac:dyDescent="0.25">
      <c r="A13921" s="128"/>
      <c r="B13921" s="2"/>
      <c r="C13921" s="139" t="s">
        <v>32873</v>
      </c>
      <c r="D13921" s="124" t="s">
        <v>32874</v>
      </c>
      <c r="E13921" s="118" t="s">
        <v>48</v>
      </c>
      <c r="F13921" s="124" t="s">
        <v>35249</v>
      </c>
      <c r="G13921" s="118" t="s">
        <v>2</v>
      </c>
      <c r="H13921" s="137"/>
      <c r="I13921" s="119"/>
      <c r="J13921" s="129">
        <v>3.6</v>
      </c>
      <c r="K13921" s="129">
        <v>0.75</v>
      </c>
      <c r="L13921" s="129">
        <v>2.7</v>
      </c>
      <c r="M13921" s="134" t="s">
        <v>33486</v>
      </c>
    </row>
    <row r="13922" spans="1:13" hidden="1" x14ac:dyDescent="0.25">
      <c r="A13922" s="128"/>
      <c r="B13922" s="2"/>
      <c r="C13922" s="139" t="s">
        <v>33097</v>
      </c>
      <c r="D13922" s="124" t="s">
        <v>33098</v>
      </c>
      <c r="E13922" s="118" t="s">
        <v>48</v>
      </c>
      <c r="F13922" s="124" t="s">
        <v>35249</v>
      </c>
      <c r="G13922" s="118" t="s">
        <v>2</v>
      </c>
      <c r="H13922" s="137"/>
      <c r="I13922" s="119"/>
      <c r="J13922" s="129"/>
      <c r="K13922" s="129"/>
      <c r="L13922" s="129">
        <v>0</v>
      </c>
      <c r="M13922" s="134" t="s">
        <v>26353</v>
      </c>
    </row>
    <row r="13923" spans="1:13" hidden="1" x14ac:dyDescent="0.25">
      <c r="A13923" s="128"/>
      <c r="B13923" s="2"/>
      <c r="C13923" s="139" t="s">
        <v>15448</v>
      </c>
      <c r="D13923" s="124" t="s">
        <v>15449</v>
      </c>
      <c r="E13923" s="118" t="s">
        <v>48</v>
      </c>
      <c r="F13923" s="124" t="s">
        <v>35249</v>
      </c>
      <c r="G13923" s="118" t="s">
        <v>2</v>
      </c>
      <c r="H13923" s="137">
        <v>44399</v>
      </c>
      <c r="I13923" s="119">
        <v>2150</v>
      </c>
      <c r="J13923" s="129"/>
      <c r="K13923" s="129"/>
      <c r="L13923" s="129">
        <v>0</v>
      </c>
      <c r="M13923" s="134" t="s">
        <v>31150</v>
      </c>
    </row>
    <row r="13924" spans="1:13" hidden="1" x14ac:dyDescent="0.25">
      <c r="A13924" s="128"/>
      <c r="B13924" s="2"/>
      <c r="C13924" s="139" t="s">
        <v>32711</v>
      </c>
      <c r="D13924" s="124" t="s">
        <v>32712</v>
      </c>
      <c r="E13924" s="118" t="s">
        <v>48</v>
      </c>
      <c r="F13924" s="124" t="s">
        <v>35249</v>
      </c>
      <c r="G13924" s="118" t="s">
        <v>2</v>
      </c>
      <c r="H13924" s="137"/>
      <c r="I13924" s="119"/>
      <c r="J13924" s="129">
        <v>3.6</v>
      </c>
      <c r="K13924" s="129">
        <v>0.75</v>
      </c>
      <c r="L13924" s="129">
        <v>2.7</v>
      </c>
      <c r="M13924" s="134" t="s">
        <v>26354</v>
      </c>
    </row>
    <row r="13925" spans="1:13" hidden="1" x14ac:dyDescent="0.25">
      <c r="A13925" s="128"/>
      <c r="B13925" s="2"/>
      <c r="C13925" s="139" t="s">
        <v>33155</v>
      </c>
      <c r="D13925" s="124" t="s">
        <v>33156</v>
      </c>
      <c r="E13925" s="118" t="s">
        <v>48</v>
      </c>
      <c r="F13925" s="124" t="s">
        <v>35249</v>
      </c>
      <c r="G13925" s="118" t="s">
        <v>2</v>
      </c>
      <c r="H13925" s="137"/>
      <c r="I13925" s="119"/>
      <c r="J13925" s="129"/>
      <c r="K13925" s="129"/>
      <c r="L13925" s="129">
        <v>0</v>
      </c>
      <c r="M13925" s="134" t="s">
        <v>26355</v>
      </c>
    </row>
    <row r="13926" spans="1:13" hidden="1" x14ac:dyDescent="0.25">
      <c r="A13926" s="128"/>
      <c r="B13926" s="2"/>
      <c r="C13926" s="139" t="s">
        <v>31846</v>
      </c>
      <c r="D13926" s="124" t="s">
        <v>31847</v>
      </c>
      <c r="E13926" s="118" t="s">
        <v>48</v>
      </c>
      <c r="F13926" s="124" t="s">
        <v>35249</v>
      </c>
      <c r="G13926" s="118" t="s">
        <v>2</v>
      </c>
      <c r="H13926" s="137"/>
      <c r="I13926" s="119"/>
      <c r="J13926" s="129">
        <v>3.6</v>
      </c>
      <c r="K13926" s="129">
        <v>0.75</v>
      </c>
      <c r="L13926" s="129">
        <v>2.7</v>
      </c>
      <c r="M13926" s="134" t="s">
        <v>26356</v>
      </c>
    </row>
    <row r="13927" spans="1:13" hidden="1" x14ac:dyDescent="0.25">
      <c r="A13927" s="128"/>
      <c r="B13927" s="2"/>
      <c r="C13927" s="139" t="s">
        <v>33092</v>
      </c>
      <c r="D13927" s="124" t="s">
        <v>33093</v>
      </c>
      <c r="E13927" s="118" t="s">
        <v>48</v>
      </c>
      <c r="F13927" s="124" t="s">
        <v>35249</v>
      </c>
      <c r="G13927" s="118" t="s">
        <v>2</v>
      </c>
      <c r="H13927" s="137"/>
      <c r="I13927" s="119"/>
      <c r="J13927" s="129">
        <v>0.75</v>
      </c>
      <c r="K13927" s="129">
        <v>0.35</v>
      </c>
      <c r="L13927" s="129">
        <v>0.26250000000000001</v>
      </c>
      <c r="M13927" s="134" t="s">
        <v>26357</v>
      </c>
    </row>
    <row r="13928" spans="1:13" hidden="1" x14ac:dyDescent="0.25">
      <c r="A13928" s="128"/>
      <c r="B13928" s="2"/>
      <c r="C13928" s="139" t="s">
        <v>15450</v>
      </c>
      <c r="D13928" s="124" t="s">
        <v>15451</v>
      </c>
      <c r="E13928" s="118" t="s">
        <v>48</v>
      </c>
      <c r="F13928" s="124" t="s">
        <v>35249</v>
      </c>
      <c r="G13928" s="118" t="s">
        <v>2</v>
      </c>
      <c r="H13928" s="137">
        <v>43769</v>
      </c>
      <c r="I13928" s="119">
        <v>1102.78</v>
      </c>
      <c r="J13928" s="129"/>
      <c r="K13928" s="129"/>
      <c r="L13928" s="129">
        <v>0</v>
      </c>
      <c r="M13928" s="134" t="s">
        <v>35012</v>
      </c>
    </row>
    <row r="13929" spans="1:13" hidden="1" x14ac:dyDescent="0.25">
      <c r="A13929" s="128"/>
      <c r="B13929" s="2"/>
      <c r="C13929" s="139" t="s">
        <v>15452</v>
      </c>
      <c r="D13929" s="124" t="s">
        <v>15453</v>
      </c>
      <c r="E13929" s="118" t="s">
        <v>48</v>
      </c>
      <c r="F13929" s="124" t="s">
        <v>35249</v>
      </c>
      <c r="G13929" s="118" t="s">
        <v>2</v>
      </c>
      <c r="H13929" s="137">
        <v>43769</v>
      </c>
      <c r="I13929" s="119">
        <v>924.91</v>
      </c>
      <c r="J13929" s="129"/>
      <c r="K13929" s="129"/>
      <c r="L13929" s="129">
        <v>0</v>
      </c>
      <c r="M13929" s="134" t="s">
        <v>26358</v>
      </c>
    </row>
    <row r="13930" spans="1:13" hidden="1" x14ac:dyDescent="0.25">
      <c r="A13930" s="128"/>
      <c r="B13930" s="2"/>
      <c r="C13930" s="139" t="s">
        <v>15454</v>
      </c>
      <c r="D13930" s="124" t="s">
        <v>15455</v>
      </c>
      <c r="E13930" s="118" t="s">
        <v>48</v>
      </c>
      <c r="F13930" s="124" t="s">
        <v>35249</v>
      </c>
      <c r="G13930" s="118" t="s">
        <v>2</v>
      </c>
      <c r="H13930" s="137">
        <v>43769</v>
      </c>
      <c r="I13930" s="119">
        <v>889.34</v>
      </c>
      <c r="J13930" s="129"/>
      <c r="K13930" s="129"/>
      <c r="L13930" s="129">
        <v>0</v>
      </c>
      <c r="M13930" s="134" t="s">
        <v>26359</v>
      </c>
    </row>
    <row r="13931" spans="1:13" hidden="1" x14ac:dyDescent="0.25">
      <c r="A13931" s="128"/>
      <c r="B13931" s="2"/>
      <c r="C13931" s="139" t="s">
        <v>15456</v>
      </c>
      <c r="D13931" s="124" t="s">
        <v>15457</v>
      </c>
      <c r="E13931" s="118" t="s">
        <v>48</v>
      </c>
      <c r="F13931" s="124" t="s">
        <v>35249</v>
      </c>
      <c r="G13931" s="118" t="s">
        <v>2</v>
      </c>
      <c r="H13931" s="137">
        <v>43769</v>
      </c>
      <c r="I13931" s="119">
        <v>818.19</v>
      </c>
      <c r="J13931" s="129"/>
      <c r="K13931" s="129"/>
      <c r="L13931" s="129">
        <v>0</v>
      </c>
      <c r="M13931" s="134" t="s">
        <v>26360</v>
      </c>
    </row>
    <row r="13932" spans="1:13" hidden="1" x14ac:dyDescent="0.25">
      <c r="A13932" s="128"/>
      <c r="B13932" s="2"/>
      <c r="C13932" s="139" t="s">
        <v>15458</v>
      </c>
      <c r="D13932" s="124" t="s">
        <v>15459</v>
      </c>
      <c r="E13932" s="118" t="s">
        <v>48</v>
      </c>
      <c r="F13932" s="124" t="s">
        <v>35249</v>
      </c>
      <c r="G13932" s="118" t="s">
        <v>2</v>
      </c>
      <c r="H13932" s="137">
        <v>43769</v>
      </c>
      <c r="I13932" s="119">
        <v>1102.78</v>
      </c>
      <c r="J13932" s="129"/>
      <c r="K13932" s="129"/>
      <c r="L13932" s="129">
        <v>0</v>
      </c>
      <c r="M13932" s="134"/>
    </row>
    <row r="13933" spans="1:13" hidden="1" x14ac:dyDescent="0.25">
      <c r="A13933" s="128"/>
      <c r="B13933" s="2"/>
      <c r="C13933" s="139" t="s">
        <v>15460</v>
      </c>
      <c r="D13933" s="124" t="s">
        <v>15461</v>
      </c>
      <c r="E13933" s="118" t="s">
        <v>48</v>
      </c>
      <c r="F13933" s="124" t="s">
        <v>35249</v>
      </c>
      <c r="G13933" s="118" t="s">
        <v>2</v>
      </c>
      <c r="H13933" s="137">
        <v>43769</v>
      </c>
      <c r="I13933" s="119">
        <v>960.48</v>
      </c>
      <c r="J13933" s="129"/>
      <c r="K13933" s="129"/>
      <c r="L13933" s="129">
        <v>0</v>
      </c>
      <c r="M13933" s="134" t="s">
        <v>28076</v>
      </c>
    </row>
    <row r="13934" spans="1:13" hidden="1" x14ac:dyDescent="0.25">
      <c r="A13934" s="128"/>
      <c r="B13934" s="2"/>
      <c r="C13934" s="139" t="s">
        <v>15462</v>
      </c>
      <c r="D13934" s="124" t="s">
        <v>15463</v>
      </c>
      <c r="E13934" s="118" t="s">
        <v>48</v>
      </c>
      <c r="F13934" s="124" t="s">
        <v>35249</v>
      </c>
      <c r="G13934" s="118" t="s">
        <v>2</v>
      </c>
      <c r="H13934" s="137">
        <v>43769</v>
      </c>
      <c r="I13934" s="119">
        <v>1209.5</v>
      </c>
      <c r="J13934" s="129"/>
      <c r="K13934" s="129"/>
      <c r="L13934" s="129">
        <v>0</v>
      </c>
      <c r="M13934" s="134" t="s">
        <v>26361</v>
      </c>
    </row>
    <row r="13935" spans="1:13" hidden="1" x14ac:dyDescent="0.25">
      <c r="A13935" s="128"/>
      <c r="B13935" s="2"/>
      <c r="C13935" s="139" t="s">
        <v>15464</v>
      </c>
      <c r="D13935" s="124" t="s">
        <v>15465</v>
      </c>
      <c r="E13935" s="118" t="s">
        <v>48</v>
      </c>
      <c r="F13935" s="124" t="s">
        <v>35249</v>
      </c>
      <c r="G13935" s="118" t="s">
        <v>2</v>
      </c>
      <c r="H13935" s="137">
        <v>43769</v>
      </c>
      <c r="I13935" s="119">
        <v>907.12</v>
      </c>
      <c r="J13935" s="129">
        <v>2.4</v>
      </c>
      <c r="K13935" s="129">
        <v>0.75</v>
      </c>
      <c r="L13935" s="129">
        <v>1.8</v>
      </c>
      <c r="M13935" s="134" t="s">
        <v>32079</v>
      </c>
    </row>
    <row r="13936" spans="1:13" hidden="1" x14ac:dyDescent="0.25">
      <c r="A13936" s="128"/>
      <c r="B13936" s="2"/>
      <c r="C13936" s="139" t="s">
        <v>15466</v>
      </c>
      <c r="D13936" s="124" t="s">
        <v>15467</v>
      </c>
      <c r="E13936" s="118" t="s">
        <v>48</v>
      </c>
      <c r="F13936" s="124" t="s">
        <v>35249</v>
      </c>
      <c r="G13936" s="118" t="s">
        <v>2</v>
      </c>
      <c r="H13936" s="137">
        <v>43769</v>
      </c>
      <c r="I13936" s="119">
        <v>996.06</v>
      </c>
      <c r="J13936" s="129">
        <v>2.4</v>
      </c>
      <c r="K13936" s="129">
        <v>0.75</v>
      </c>
      <c r="L13936" s="129">
        <v>1.8</v>
      </c>
      <c r="M13936" s="134" t="s">
        <v>33276</v>
      </c>
    </row>
    <row r="13937" spans="1:13" hidden="1" x14ac:dyDescent="0.25">
      <c r="A13937" s="128"/>
      <c r="B13937" s="2"/>
      <c r="C13937" s="139" t="s">
        <v>15468</v>
      </c>
      <c r="D13937" s="124" t="s">
        <v>15469</v>
      </c>
      <c r="E13937" s="118" t="s">
        <v>48</v>
      </c>
      <c r="F13937" s="124" t="s">
        <v>35249</v>
      </c>
      <c r="G13937" s="118" t="s">
        <v>2</v>
      </c>
      <c r="H13937" s="137">
        <v>43769</v>
      </c>
      <c r="I13937" s="119">
        <v>3361.65</v>
      </c>
      <c r="J13937" s="129">
        <v>3.6</v>
      </c>
      <c r="K13937" s="129">
        <v>0.75</v>
      </c>
      <c r="L13937" s="129">
        <v>2.7</v>
      </c>
      <c r="M13937" s="134" t="s">
        <v>26362</v>
      </c>
    </row>
    <row r="13938" spans="1:13" hidden="1" x14ac:dyDescent="0.25">
      <c r="A13938" s="128"/>
      <c r="B13938" s="2"/>
      <c r="C13938" s="139" t="s">
        <v>15470</v>
      </c>
      <c r="D13938" s="124" t="s">
        <v>15471</v>
      </c>
      <c r="E13938" s="118" t="s">
        <v>48</v>
      </c>
      <c r="F13938" s="124" t="s">
        <v>35249</v>
      </c>
      <c r="G13938" s="118" t="s">
        <v>2</v>
      </c>
      <c r="H13938" s="137">
        <v>43769</v>
      </c>
      <c r="I13938" s="119">
        <v>1415.43</v>
      </c>
      <c r="J13938" s="129">
        <v>3.6</v>
      </c>
      <c r="K13938" s="129">
        <v>0.75</v>
      </c>
      <c r="L13938" s="129">
        <v>2.7</v>
      </c>
      <c r="M13938" s="134" t="s">
        <v>26363</v>
      </c>
    </row>
    <row r="13939" spans="1:13" hidden="1" x14ac:dyDescent="0.25">
      <c r="A13939" s="128"/>
      <c r="B13939" s="2"/>
      <c r="C13939" s="139" t="s">
        <v>15472</v>
      </c>
      <c r="D13939" s="124" t="s">
        <v>15473</v>
      </c>
      <c r="E13939" s="118" t="s">
        <v>48</v>
      </c>
      <c r="F13939" s="124" t="s">
        <v>35249</v>
      </c>
      <c r="G13939" s="118" t="s">
        <v>2</v>
      </c>
      <c r="H13939" s="137">
        <v>43749</v>
      </c>
      <c r="I13939" s="119">
        <v>979.16</v>
      </c>
      <c r="J13939" s="129">
        <v>3.6</v>
      </c>
      <c r="K13939" s="129">
        <v>0.75</v>
      </c>
      <c r="L13939" s="129">
        <v>2.7</v>
      </c>
      <c r="M13939" s="134" t="s">
        <v>26364</v>
      </c>
    </row>
    <row r="13940" spans="1:13" hidden="1" x14ac:dyDescent="0.25">
      <c r="A13940" s="128"/>
      <c r="B13940" s="2"/>
      <c r="C13940" s="139" t="s">
        <v>15474</v>
      </c>
      <c r="D13940" s="124" t="s">
        <v>15475</v>
      </c>
      <c r="E13940" s="118" t="s">
        <v>48</v>
      </c>
      <c r="F13940" s="124" t="s">
        <v>35249</v>
      </c>
      <c r="G13940" s="118" t="s">
        <v>2</v>
      </c>
      <c r="H13940" s="137">
        <v>43749</v>
      </c>
      <c r="I13940" s="119">
        <v>489.58</v>
      </c>
      <c r="J13940" s="129">
        <v>3.6</v>
      </c>
      <c r="K13940" s="129">
        <v>0.75</v>
      </c>
      <c r="L13940" s="129">
        <v>2.7</v>
      </c>
      <c r="M13940" s="134" t="s">
        <v>26365</v>
      </c>
    </row>
    <row r="13941" spans="1:13" hidden="1" x14ac:dyDescent="0.25">
      <c r="A13941" s="128"/>
      <c r="B13941" s="2"/>
      <c r="C13941" s="139" t="s">
        <v>19189</v>
      </c>
      <c r="D13941" s="124" t="s">
        <v>19188</v>
      </c>
      <c r="E13941" s="118" t="s">
        <v>48</v>
      </c>
      <c r="F13941" s="124" t="s">
        <v>35249</v>
      </c>
      <c r="G13941" s="118" t="s">
        <v>2</v>
      </c>
      <c r="H13941" s="137">
        <v>43749</v>
      </c>
      <c r="I13941" s="119">
        <v>1030.7</v>
      </c>
      <c r="J13941" s="129"/>
      <c r="K13941" s="129"/>
      <c r="L13941" s="129">
        <v>0</v>
      </c>
      <c r="M13941" s="134" t="s">
        <v>26366</v>
      </c>
    </row>
    <row r="13942" spans="1:13" hidden="1" x14ac:dyDescent="0.25">
      <c r="A13942" s="128"/>
      <c r="B13942" s="2"/>
      <c r="C13942" s="139" t="s">
        <v>15478</v>
      </c>
      <c r="D13942" s="124" t="s">
        <v>15479</v>
      </c>
      <c r="E13942" s="118" t="s">
        <v>48</v>
      </c>
      <c r="F13942" s="124" t="s">
        <v>35249</v>
      </c>
      <c r="G13942" s="118" t="s">
        <v>2</v>
      </c>
      <c r="H13942" s="137">
        <v>43769</v>
      </c>
      <c r="I13942" s="119">
        <v>1548.13</v>
      </c>
      <c r="J13942" s="129"/>
      <c r="K13942" s="129"/>
      <c r="L13942" s="129">
        <v>0</v>
      </c>
      <c r="M13942" s="134" t="s">
        <v>26367</v>
      </c>
    </row>
    <row r="13943" spans="1:13" hidden="1" x14ac:dyDescent="0.25">
      <c r="A13943" s="128"/>
      <c r="B13943" s="2"/>
      <c r="C13943" s="139" t="s">
        <v>33115</v>
      </c>
      <c r="D13943" s="124" t="s">
        <v>33116</v>
      </c>
      <c r="E13943" s="118" t="s">
        <v>48</v>
      </c>
      <c r="F13943" s="124" t="s">
        <v>35249</v>
      </c>
      <c r="G13943" s="118" t="s">
        <v>2</v>
      </c>
      <c r="H13943" s="137"/>
      <c r="I13943" s="119"/>
      <c r="J13943" s="129"/>
      <c r="K13943" s="129"/>
      <c r="L13943" s="129">
        <v>0</v>
      </c>
      <c r="M13943" s="134" t="s">
        <v>26368</v>
      </c>
    </row>
    <row r="13944" spans="1:13" hidden="1" x14ac:dyDescent="0.25">
      <c r="A13944" s="128"/>
      <c r="B13944" s="2"/>
      <c r="C13944" s="139" t="s">
        <v>15480</v>
      </c>
      <c r="D13944" s="124" t="s">
        <v>15481</v>
      </c>
      <c r="E13944" s="118" t="s">
        <v>48</v>
      </c>
      <c r="F13944" s="124" t="s">
        <v>35249</v>
      </c>
      <c r="G13944" s="118" t="s">
        <v>2</v>
      </c>
      <c r="H13944" s="137">
        <v>43769</v>
      </c>
      <c r="I13944" s="119">
        <v>1725.06</v>
      </c>
      <c r="J13944" s="129"/>
      <c r="K13944" s="129"/>
      <c r="L13944" s="129">
        <v>0</v>
      </c>
      <c r="M13944" s="134" t="s">
        <v>26369</v>
      </c>
    </row>
    <row r="13945" spans="1:13" hidden="1" x14ac:dyDescent="0.25">
      <c r="A13945" s="128"/>
      <c r="B13945" s="2"/>
      <c r="C13945" s="139" t="s">
        <v>15482</v>
      </c>
      <c r="D13945" s="124" t="s">
        <v>15483</v>
      </c>
      <c r="E13945" s="118" t="s">
        <v>48</v>
      </c>
      <c r="F13945" s="124" t="s">
        <v>35249</v>
      </c>
      <c r="G13945" s="118" t="s">
        <v>2</v>
      </c>
      <c r="H13945" s="137">
        <v>43769</v>
      </c>
      <c r="I13945" s="119">
        <v>1636.59</v>
      </c>
      <c r="J13945" s="129"/>
      <c r="K13945" s="129"/>
      <c r="L13945" s="129">
        <v>0</v>
      </c>
      <c r="M13945" s="134" t="s">
        <v>26370</v>
      </c>
    </row>
    <row r="13946" spans="1:13" hidden="1" x14ac:dyDescent="0.25">
      <c r="A13946" s="128"/>
      <c r="B13946" s="2"/>
      <c r="C13946" s="139" t="s">
        <v>15484</v>
      </c>
      <c r="D13946" s="124" t="s">
        <v>15485</v>
      </c>
      <c r="E13946" s="118" t="s">
        <v>48</v>
      </c>
      <c r="F13946" s="124" t="s">
        <v>35249</v>
      </c>
      <c r="G13946" s="118" t="s">
        <v>2</v>
      </c>
      <c r="H13946" s="137">
        <v>43769</v>
      </c>
      <c r="I13946" s="119">
        <v>6612.72</v>
      </c>
      <c r="J13946" s="129">
        <v>1.2</v>
      </c>
      <c r="K13946" s="129">
        <v>3</v>
      </c>
      <c r="L13946" s="129">
        <v>3.6</v>
      </c>
      <c r="M13946" s="134" t="s">
        <v>26371</v>
      </c>
    </row>
    <row r="13947" spans="1:13" hidden="1" x14ac:dyDescent="0.25">
      <c r="A13947" s="128"/>
      <c r="B13947" s="2"/>
      <c r="C13947" s="139" t="s">
        <v>33069</v>
      </c>
      <c r="D13947" s="124" t="s">
        <v>33070</v>
      </c>
      <c r="E13947" s="118" t="s">
        <v>48</v>
      </c>
      <c r="F13947" s="124" t="s">
        <v>35249</v>
      </c>
      <c r="G13947" s="118" t="s">
        <v>2</v>
      </c>
      <c r="H13947" s="137"/>
      <c r="I13947" s="119"/>
      <c r="J13947" s="129"/>
      <c r="K13947" s="129"/>
      <c r="L13947" s="129">
        <v>0</v>
      </c>
      <c r="M13947" s="134" t="s">
        <v>26372</v>
      </c>
    </row>
    <row r="13948" spans="1:13" hidden="1" x14ac:dyDescent="0.25">
      <c r="A13948" s="128"/>
      <c r="B13948" s="2"/>
      <c r="C13948" s="139" t="s">
        <v>15486</v>
      </c>
      <c r="D13948" s="124" t="s">
        <v>15487</v>
      </c>
      <c r="E13948" s="118" t="s">
        <v>48</v>
      </c>
      <c r="F13948" s="124" t="s">
        <v>35249</v>
      </c>
      <c r="G13948" s="118" t="s">
        <v>2</v>
      </c>
      <c r="H13948" s="137">
        <v>43769</v>
      </c>
      <c r="I13948" s="119">
        <v>1570.25</v>
      </c>
      <c r="J13948" s="129"/>
      <c r="K13948" s="129"/>
      <c r="L13948" s="129">
        <v>0</v>
      </c>
      <c r="M13948" s="134" t="s">
        <v>31291</v>
      </c>
    </row>
    <row r="13949" spans="1:13" hidden="1" x14ac:dyDescent="0.25">
      <c r="A13949" s="128"/>
      <c r="B13949" s="2"/>
      <c r="C13949" s="139" t="s">
        <v>15488</v>
      </c>
      <c r="D13949" s="124" t="s">
        <v>15489</v>
      </c>
      <c r="E13949" s="118" t="s">
        <v>48</v>
      </c>
      <c r="F13949" s="124" t="s">
        <v>35249</v>
      </c>
      <c r="G13949" s="118" t="s">
        <v>2</v>
      </c>
      <c r="H13949" s="137">
        <v>43769</v>
      </c>
      <c r="I13949" s="119">
        <v>2300.08</v>
      </c>
      <c r="J13949" s="129"/>
      <c r="K13949" s="129"/>
      <c r="L13949" s="129">
        <v>0</v>
      </c>
      <c r="M13949" s="134" t="s">
        <v>26373</v>
      </c>
    </row>
    <row r="13950" spans="1:13" hidden="1" x14ac:dyDescent="0.25">
      <c r="A13950" s="128"/>
      <c r="B13950" s="2"/>
      <c r="C13950" s="139" t="s">
        <v>15490</v>
      </c>
      <c r="D13950" s="124" t="s">
        <v>15491</v>
      </c>
      <c r="E13950" s="118" t="s">
        <v>48</v>
      </c>
      <c r="F13950" s="124" t="s">
        <v>35249</v>
      </c>
      <c r="G13950" s="118" t="s">
        <v>2</v>
      </c>
      <c r="H13950" s="137">
        <v>43769</v>
      </c>
      <c r="I13950" s="119">
        <v>1990.45</v>
      </c>
      <c r="J13950" s="129"/>
      <c r="K13950" s="129"/>
      <c r="L13950" s="129">
        <v>0</v>
      </c>
      <c r="M13950" s="134" t="s">
        <v>26374</v>
      </c>
    </row>
    <row r="13951" spans="1:13" hidden="1" x14ac:dyDescent="0.25">
      <c r="A13951" s="128"/>
      <c r="B13951" s="2"/>
      <c r="C13951" s="139" t="s">
        <v>32941</v>
      </c>
      <c r="D13951" s="124" t="s">
        <v>32942</v>
      </c>
      <c r="E13951" s="118" t="s">
        <v>48</v>
      </c>
      <c r="F13951" s="124" t="s">
        <v>35249</v>
      </c>
      <c r="G13951" s="118" t="s">
        <v>2</v>
      </c>
      <c r="H13951" s="137"/>
      <c r="I13951" s="119"/>
      <c r="J13951" s="129"/>
      <c r="K13951" s="129"/>
      <c r="L13951" s="129">
        <v>0</v>
      </c>
      <c r="M13951" s="134" t="s">
        <v>31294</v>
      </c>
    </row>
    <row r="13952" spans="1:13" hidden="1" x14ac:dyDescent="0.25">
      <c r="A13952" s="128"/>
      <c r="B13952" s="2"/>
      <c r="C13952" s="139" t="s">
        <v>15492</v>
      </c>
      <c r="D13952" s="124" t="s">
        <v>15493</v>
      </c>
      <c r="E13952" s="118" t="s">
        <v>48</v>
      </c>
      <c r="F13952" s="124" t="s">
        <v>35249</v>
      </c>
      <c r="G13952" s="118" t="s">
        <v>2</v>
      </c>
      <c r="H13952" s="137">
        <v>43749</v>
      </c>
      <c r="I13952" s="119">
        <v>1262.5999999999999</v>
      </c>
      <c r="J13952" s="129">
        <v>1.2</v>
      </c>
      <c r="K13952" s="129">
        <v>2.4</v>
      </c>
      <c r="L13952" s="129">
        <v>2.88</v>
      </c>
      <c r="M13952" s="134" t="s">
        <v>26375</v>
      </c>
    </row>
    <row r="13953" spans="1:13" hidden="1" x14ac:dyDescent="0.25">
      <c r="A13953" s="128"/>
      <c r="B13953" s="2"/>
      <c r="C13953" s="139" t="s">
        <v>32397</v>
      </c>
      <c r="D13953" s="124" t="s">
        <v>32398</v>
      </c>
      <c r="E13953" s="118" t="s">
        <v>48</v>
      </c>
      <c r="F13953" s="124" t="s">
        <v>35249</v>
      </c>
      <c r="G13953" s="118" t="s">
        <v>2</v>
      </c>
      <c r="H13953" s="137"/>
      <c r="I13953" s="119"/>
      <c r="J13953" s="129"/>
      <c r="K13953" s="129"/>
      <c r="L13953" s="129">
        <v>0</v>
      </c>
      <c r="M13953" s="134" t="s">
        <v>26376</v>
      </c>
    </row>
    <row r="13954" spans="1:13" hidden="1" x14ac:dyDescent="0.25">
      <c r="A13954" s="128"/>
      <c r="B13954" s="2"/>
      <c r="C13954" s="139" t="s">
        <v>32939</v>
      </c>
      <c r="D13954" s="124" t="s">
        <v>32940</v>
      </c>
      <c r="E13954" s="118" t="s">
        <v>48</v>
      </c>
      <c r="F13954" s="124" t="s">
        <v>35249</v>
      </c>
      <c r="G13954" s="118" t="s">
        <v>2</v>
      </c>
      <c r="H13954" s="137"/>
      <c r="I13954" s="119"/>
      <c r="J13954" s="129"/>
      <c r="K13954" s="129"/>
      <c r="L13954" s="129">
        <v>0</v>
      </c>
      <c r="M13954" s="134" t="s">
        <v>26377</v>
      </c>
    </row>
    <row r="13955" spans="1:13" hidden="1" x14ac:dyDescent="0.25">
      <c r="A13955" s="128"/>
      <c r="B13955" s="2"/>
      <c r="C13955" s="139" t="s">
        <v>15494</v>
      </c>
      <c r="D13955" s="124" t="s">
        <v>15495</v>
      </c>
      <c r="E13955" s="118" t="s">
        <v>48</v>
      </c>
      <c r="F13955" s="124" t="s">
        <v>35249</v>
      </c>
      <c r="G13955" s="118" t="s">
        <v>2</v>
      </c>
      <c r="H13955" s="137">
        <v>43769</v>
      </c>
      <c r="I13955" s="119">
        <v>4622.2700000000004</v>
      </c>
      <c r="J13955" s="129">
        <v>1.2</v>
      </c>
      <c r="K13955" s="129">
        <v>2.4</v>
      </c>
      <c r="L13955" s="129">
        <v>2.88</v>
      </c>
      <c r="M13955" s="134" t="s">
        <v>34792</v>
      </c>
    </row>
    <row r="13956" spans="1:13" hidden="1" x14ac:dyDescent="0.25">
      <c r="A13956" s="128"/>
      <c r="B13956" s="2"/>
      <c r="C13956" s="139" t="s">
        <v>15496</v>
      </c>
      <c r="D13956" s="124" t="s">
        <v>15497</v>
      </c>
      <c r="E13956" s="118" t="s">
        <v>48</v>
      </c>
      <c r="F13956" s="124" t="s">
        <v>35249</v>
      </c>
      <c r="G13956" s="118" t="s">
        <v>2</v>
      </c>
      <c r="H13956" s="137">
        <v>43769</v>
      </c>
      <c r="I13956" s="119">
        <v>4821.32</v>
      </c>
      <c r="J13956" s="129"/>
      <c r="K13956" s="129"/>
      <c r="L13956" s="129">
        <v>0</v>
      </c>
      <c r="M13956" s="134" t="s">
        <v>26378</v>
      </c>
    </row>
    <row r="13957" spans="1:13" hidden="1" x14ac:dyDescent="0.25">
      <c r="A13957" s="128"/>
      <c r="B13957" s="2"/>
      <c r="C13957" s="139" t="s">
        <v>15498</v>
      </c>
      <c r="D13957" s="124" t="s">
        <v>15499</v>
      </c>
      <c r="E13957" s="118" t="s">
        <v>48</v>
      </c>
      <c r="F13957" s="124" t="s">
        <v>35249</v>
      </c>
      <c r="G13957" s="118" t="s">
        <v>2</v>
      </c>
      <c r="H13957" s="137">
        <v>43769</v>
      </c>
      <c r="I13957" s="119">
        <v>3361.65</v>
      </c>
      <c r="J13957" s="129"/>
      <c r="K13957" s="129"/>
      <c r="L13957" s="129">
        <v>0</v>
      </c>
      <c r="M13957" s="134" t="s">
        <v>26379</v>
      </c>
    </row>
    <row r="13958" spans="1:13" hidden="1" x14ac:dyDescent="0.25">
      <c r="A13958" s="128"/>
      <c r="B13958" s="2"/>
      <c r="C13958" s="139" t="s">
        <v>15500</v>
      </c>
      <c r="D13958" s="124" t="s">
        <v>15501</v>
      </c>
      <c r="E13958" s="118" t="s">
        <v>48</v>
      </c>
      <c r="F13958" s="124" t="s">
        <v>35249</v>
      </c>
      <c r="G13958" s="118" t="s">
        <v>2</v>
      </c>
      <c r="H13958" s="137">
        <v>43769</v>
      </c>
      <c r="I13958" s="119">
        <v>3361.65</v>
      </c>
      <c r="J13958" s="129"/>
      <c r="K13958" s="129"/>
      <c r="L13958" s="129">
        <v>0</v>
      </c>
      <c r="M13958" s="134" t="s">
        <v>26380</v>
      </c>
    </row>
    <row r="13959" spans="1:13" hidden="1" x14ac:dyDescent="0.25">
      <c r="A13959" s="128"/>
      <c r="B13959" s="2"/>
      <c r="C13959" s="139" t="s">
        <v>33496</v>
      </c>
      <c r="D13959" s="124" t="s">
        <v>33497</v>
      </c>
      <c r="E13959" s="118" t="s">
        <v>48</v>
      </c>
      <c r="F13959" s="124" t="s">
        <v>35249</v>
      </c>
      <c r="G13959" s="118" t="s">
        <v>2</v>
      </c>
      <c r="H13959" s="137"/>
      <c r="I13959" s="119"/>
      <c r="J13959" s="129"/>
      <c r="K13959" s="129"/>
      <c r="L13959" s="129">
        <v>0</v>
      </c>
      <c r="M13959" s="134" t="s">
        <v>26381</v>
      </c>
    </row>
    <row r="13960" spans="1:13" hidden="1" x14ac:dyDescent="0.25">
      <c r="A13960" s="128"/>
      <c r="B13960" s="2"/>
      <c r="C13960" s="139" t="s">
        <v>19049</v>
      </c>
      <c r="D13960" s="124" t="s">
        <v>19048</v>
      </c>
      <c r="E13960" s="118" t="s">
        <v>48</v>
      </c>
      <c r="F13960" s="124" t="s">
        <v>35249</v>
      </c>
      <c r="G13960" s="118" t="s">
        <v>34659</v>
      </c>
      <c r="H13960" s="137"/>
      <c r="I13960" s="119"/>
      <c r="J13960" s="129"/>
      <c r="K13960" s="129"/>
      <c r="L13960" s="129">
        <v>0</v>
      </c>
      <c r="M13960" s="134" t="s">
        <v>26382</v>
      </c>
    </row>
    <row r="13961" spans="1:13" hidden="1" x14ac:dyDescent="0.25">
      <c r="A13961" s="128"/>
      <c r="B13961" s="2"/>
      <c r="C13961" s="139" t="s">
        <v>19047</v>
      </c>
      <c r="D13961" s="124" t="s">
        <v>19046</v>
      </c>
      <c r="E13961" s="118" t="s">
        <v>48</v>
      </c>
      <c r="F13961" s="124" t="s">
        <v>35249</v>
      </c>
      <c r="G13961" s="118" t="s">
        <v>34659</v>
      </c>
      <c r="H13961" s="137"/>
      <c r="I13961" s="119"/>
      <c r="J13961" s="129"/>
      <c r="K13961" s="129"/>
      <c r="L13961" s="129">
        <v>0</v>
      </c>
      <c r="M13961" s="134" t="s">
        <v>31305</v>
      </c>
    </row>
    <row r="13962" spans="1:13" hidden="1" x14ac:dyDescent="0.25">
      <c r="A13962" s="128"/>
      <c r="B13962" s="2"/>
      <c r="C13962" s="139" t="s">
        <v>15502</v>
      </c>
      <c r="D13962" s="124" t="s">
        <v>15503</v>
      </c>
      <c r="E13962" s="118" t="s">
        <v>15504</v>
      </c>
      <c r="F13962" s="124" t="s">
        <v>15505</v>
      </c>
      <c r="G13962" s="118" t="s">
        <v>34659</v>
      </c>
      <c r="H13962" s="137"/>
      <c r="I13962" s="119"/>
      <c r="J13962" s="129"/>
      <c r="K13962" s="129"/>
      <c r="L13962" s="129">
        <v>0</v>
      </c>
      <c r="M13962" s="134">
        <v>23487989</v>
      </c>
    </row>
    <row r="13963" spans="1:13" hidden="1" x14ac:dyDescent="0.25">
      <c r="A13963" s="128"/>
      <c r="B13963" s="2"/>
      <c r="C13963" s="139" t="s">
        <v>15502</v>
      </c>
      <c r="D13963" s="124" t="s">
        <v>15503</v>
      </c>
      <c r="E13963" s="118" t="s">
        <v>10551</v>
      </c>
      <c r="F13963" s="124" t="s">
        <v>10552</v>
      </c>
      <c r="G13963" s="118" t="s">
        <v>34659</v>
      </c>
      <c r="H13963" s="137"/>
      <c r="I13963" s="119"/>
      <c r="J13963" s="129"/>
      <c r="K13963" s="129"/>
      <c r="L13963" s="129">
        <v>0</v>
      </c>
      <c r="M13963" s="134" t="s">
        <v>26383</v>
      </c>
    </row>
    <row r="13964" spans="1:13" hidden="1" x14ac:dyDescent="0.25">
      <c r="A13964" s="128"/>
      <c r="B13964" s="2"/>
      <c r="C13964" s="139" t="s">
        <v>15506</v>
      </c>
      <c r="D13964" s="124" t="s">
        <v>15507</v>
      </c>
      <c r="E13964" s="118" t="s">
        <v>15508</v>
      </c>
      <c r="F13964" s="124" t="s">
        <v>15509</v>
      </c>
      <c r="G13964" s="118" t="s">
        <v>34659</v>
      </c>
      <c r="H13964" s="137"/>
      <c r="I13964" s="119"/>
      <c r="J13964" s="129"/>
      <c r="K13964" s="129"/>
      <c r="L13964" s="129">
        <v>0</v>
      </c>
      <c r="M13964" s="134" t="s">
        <v>32356</v>
      </c>
    </row>
    <row r="13965" spans="1:13" hidden="1" x14ac:dyDescent="0.25">
      <c r="A13965" s="128"/>
      <c r="B13965" s="2"/>
      <c r="C13965" s="139" t="s">
        <v>15510</v>
      </c>
      <c r="D13965" s="124" t="s">
        <v>15511</v>
      </c>
      <c r="E13965" s="118" t="s">
        <v>15504</v>
      </c>
      <c r="F13965" s="124" t="s">
        <v>15505</v>
      </c>
      <c r="G13965" s="118" t="s">
        <v>34659</v>
      </c>
      <c r="H13965" s="137"/>
      <c r="I13965" s="119"/>
      <c r="J13965" s="129"/>
      <c r="K13965" s="129"/>
      <c r="L13965" s="129">
        <v>0</v>
      </c>
      <c r="M13965" s="134" t="s">
        <v>26384</v>
      </c>
    </row>
    <row r="13966" spans="1:13" hidden="1" x14ac:dyDescent="0.25">
      <c r="A13966" s="128"/>
      <c r="B13966" s="2"/>
      <c r="C13966" s="139" t="s">
        <v>15510</v>
      </c>
      <c r="D13966" s="124" t="s">
        <v>15511</v>
      </c>
      <c r="E13966" s="118" t="s">
        <v>10551</v>
      </c>
      <c r="F13966" s="124" t="s">
        <v>10552</v>
      </c>
      <c r="G13966" s="118" t="s">
        <v>34659</v>
      </c>
      <c r="H13966" s="137"/>
      <c r="I13966" s="119"/>
      <c r="J13966" s="129"/>
      <c r="K13966" s="129"/>
      <c r="L13966" s="129">
        <v>0</v>
      </c>
      <c r="M13966" s="134" t="s">
        <v>35515</v>
      </c>
    </row>
    <row r="13967" spans="1:13" hidden="1" x14ac:dyDescent="0.25">
      <c r="A13967" s="128"/>
      <c r="B13967" s="2"/>
      <c r="C13967" s="139" t="s">
        <v>15510</v>
      </c>
      <c r="D13967" s="124" t="s">
        <v>15511</v>
      </c>
      <c r="E13967" s="118" t="s">
        <v>15512</v>
      </c>
      <c r="F13967" s="124" t="s">
        <v>15513</v>
      </c>
      <c r="G13967" s="118" t="s">
        <v>34659</v>
      </c>
      <c r="H13967" s="137"/>
      <c r="I13967" s="119"/>
      <c r="J13967" s="129"/>
      <c r="K13967" s="129"/>
      <c r="L13967" s="129">
        <v>0</v>
      </c>
      <c r="M13967" s="134" t="s">
        <v>26385</v>
      </c>
    </row>
    <row r="13968" spans="1:13" hidden="1" x14ac:dyDescent="0.25">
      <c r="A13968" s="128"/>
      <c r="B13968" s="2"/>
      <c r="C13968" s="139" t="s">
        <v>15514</v>
      </c>
      <c r="D13968" s="124" t="s">
        <v>15515</v>
      </c>
      <c r="E13968" s="118" t="s">
        <v>10551</v>
      </c>
      <c r="F13968" s="124" t="s">
        <v>10552</v>
      </c>
      <c r="G13968" s="118" t="s">
        <v>34659</v>
      </c>
      <c r="H13968" s="137"/>
      <c r="I13968" s="119"/>
      <c r="J13968" s="129"/>
      <c r="K13968" s="129"/>
      <c r="L13968" s="129">
        <v>0</v>
      </c>
      <c r="M13968" s="134" t="s">
        <v>22596</v>
      </c>
    </row>
    <row r="13969" spans="1:13" hidden="1" x14ac:dyDescent="0.25">
      <c r="A13969" s="128"/>
      <c r="B13969" s="2"/>
      <c r="C13969" s="139" t="s">
        <v>15516</v>
      </c>
      <c r="D13969" s="124" t="s">
        <v>15517</v>
      </c>
      <c r="E13969" s="118" t="s">
        <v>48</v>
      </c>
      <c r="F13969" s="124" t="s">
        <v>35249</v>
      </c>
      <c r="G13969" s="118" t="s">
        <v>2</v>
      </c>
      <c r="H13969" s="137"/>
      <c r="I13969" s="119"/>
      <c r="J13969" s="129"/>
      <c r="K13969" s="129"/>
      <c r="L13969" s="129">
        <v>0</v>
      </c>
      <c r="M13969" s="134"/>
    </row>
    <row r="13970" spans="1:13" hidden="1" x14ac:dyDescent="0.25">
      <c r="A13970" s="128"/>
      <c r="B13970" s="2"/>
      <c r="C13970" s="139" t="s">
        <v>19045</v>
      </c>
      <c r="D13970" s="124" t="s">
        <v>19044</v>
      </c>
      <c r="E13970" s="118" t="s">
        <v>48</v>
      </c>
      <c r="F13970" s="124" t="s">
        <v>35249</v>
      </c>
      <c r="G13970" s="118" t="s">
        <v>34659</v>
      </c>
      <c r="H13970" s="137"/>
      <c r="I13970" s="119"/>
      <c r="J13970" s="129"/>
      <c r="K13970" s="129"/>
      <c r="L13970" s="129">
        <v>0</v>
      </c>
      <c r="M13970" s="134" t="s">
        <v>26386</v>
      </c>
    </row>
    <row r="13971" spans="1:13" hidden="1" x14ac:dyDescent="0.25">
      <c r="A13971" s="128"/>
      <c r="B13971" s="2"/>
      <c r="C13971" s="139" t="s">
        <v>32709</v>
      </c>
      <c r="D13971" s="124" t="s">
        <v>32710</v>
      </c>
      <c r="E13971" s="118" t="s">
        <v>48</v>
      </c>
      <c r="F13971" s="124" t="s">
        <v>35249</v>
      </c>
      <c r="G13971" s="118" t="s">
        <v>2</v>
      </c>
      <c r="H13971" s="137"/>
      <c r="I13971" s="119"/>
      <c r="J13971" s="129"/>
      <c r="K13971" s="129"/>
      <c r="L13971" s="129">
        <v>0</v>
      </c>
      <c r="M13971" s="134" t="s">
        <v>26387</v>
      </c>
    </row>
    <row r="13972" spans="1:13" hidden="1" x14ac:dyDescent="0.25">
      <c r="A13972" s="128"/>
      <c r="B13972" s="2"/>
      <c r="C13972" s="139" t="s">
        <v>33234</v>
      </c>
      <c r="D13972" s="124" t="s">
        <v>33235</v>
      </c>
      <c r="E13972" s="118" t="s">
        <v>48</v>
      </c>
      <c r="F13972" s="124" t="s">
        <v>35249</v>
      </c>
      <c r="G13972" s="118" t="s">
        <v>2</v>
      </c>
      <c r="H13972" s="137"/>
      <c r="I13972" s="119"/>
      <c r="J13972" s="129"/>
      <c r="K13972" s="129"/>
      <c r="L13972" s="129">
        <v>0</v>
      </c>
      <c r="M13972" s="134" t="s">
        <v>26388</v>
      </c>
    </row>
    <row r="13973" spans="1:13" hidden="1" x14ac:dyDescent="0.25">
      <c r="A13973" s="128"/>
      <c r="B13973" s="2"/>
      <c r="C13973" s="139" t="s">
        <v>33008</v>
      </c>
      <c r="D13973" s="124" t="s">
        <v>33009</v>
      </c>
      <c r="E13973" s="118" t="s">
        <v>48</v>
      </c>
      <c r="F13973" s="124" t="s">
        <v>35249</v>
      </c>
      <c r="G13973" s="118" t="s">
        <v>2</v>
      </c>
      <c r="H13973" s="137"/>
      <c r="I13973" s="119"/>
      <c r="J13973" s="129"/>
      <c r="K13973" s="129"/>
      <c r="L13973" s="129">
        <v>0</v>
      </c>
      <c r="M13973" s="134" t="s">
        <v>26389</v>
      </c>
    </row>
    <row r="13974" spans="1:13" hidden="1" x14ac:dyDescent="0.25">
      <c r="A13974" s="128"/>
      <c r="B13974" s="2"/>
      <c r="C13974" s="139" t="s">
        <v>15518</v>
      </c>
      <c r="D13974" s="124" t="s">
        <v>15519</v>
      </c>
      <c r="E13974" s="118" t="s">
        <v>48</v>
      </c>
      <c r="F13974" s="124" t="s">
        <v>35249</v>
      </c>
      <c r="G13974" s="118" t="s">
        <v>2</v>
      </c>
      <c r="H13974" s="137">
        <v>45462</v>
      </c>
      <c r="I13974" s="119">
        <v>4809.91</v>
      </c>
      <c r="J13974" s="129"/>
      <c r="K13974" s="129"/>
      <c r="L13974" s="129">
        <v>0</v>
      </c>
      <c r="M13974" s="134" t="s">
        <v>33571</v>
      </c>
    </row>
    <row r="13975" spans="1:13" hidden="1" x14ac:dyDescent="0.25">
      <c r="A13975" s="128"/>
      <c r="B13975" s="2"/>
      <c r="C13975" s="139" t="s">
        <v>15520</v>
      </c>
      <c r="D13975" s="124" t="s">
        <v>15521</v>
      </c>
      <c r="E13975" s="118" t="s">
        <v>48</v>
      </c>
      <c r="F13975" s="124" t="s">
        <v>35249</v>
      </c>
      <c r="G13975" s="118" t="s">
        <v>2</v>
      </c>
      <c r="H13975" s="137">
        <v>43089</v>
      </c>
      <c r="I13975" s="119">
        <v>2712.51</v>
      </c>
      <c r="J13975" s="129"/>
      <c r="K13975" s="129"/>
      <c r="L13975" s="129">
        <v>0</v>
      </c>
      <c r="M13975" s="134"/>
    </row>
    <row r="13976" spans="1:13" hidden="1" x14ac:dyDescent="0.25">
      <c r="A13976" s="128"/>
      <c r="B13976" s="2"/>
      <c r="C13976" s="139" t="s">
        <v>15522</v>
      </c>
      <c r="D13976" s="124" t="s">
        <v>15523</v>
      </c>
      <c r="E13976" s="118" t="s">
        <v>48</v>
      </c>
      <c r="F13976" s="124" t="s">
        <v>35249</v>
      </c>
      <c r="G13976" s="118" t="s">
        <v>2</v>
      </c>
      <c r="H13976" s="137">
        <v>44854</v>
      </c>
      <c r="I13976" s="119">
        <v>5348.77</v>
      </c>
      <c r="J13976" s="129"/>
      <c r="K13976" s="129"/>
      <c r="L13976" s="129">
        <v>0</v>
      </c>
      <c r="M13976" s="134" t="s">
        <v>26390</v>
      </c>
    </row>
    <row r="13977" spans="1:13" hidden="1" x14ac:dyDescent="0.25">
      <c r="A13977" s="128"/>
      <c r="B13977" s="2"/>
      <c r="C13977" s="139" t="s">
        <v>15524</v>
      </c>
      <c r="D13977" s="124" t="s">
        <v>15525</v>
      </c>
      <c r="E13977" s="118" t="s">
        <v>48</v>
      </c>
      <c r="F13977" s="124" t="s">
        <v>35249</v>
      </c>
      <c r="G13977" s="118" t="s">
        <v>2</v>
      </c>
      <c r="H13977" s="137">
        <v>46021</v>
      </c>
      <c r="I13977" s="119">
        <v>4682.24</v>
      </c>
      <c r="J13977" s="129"/>
      <c r="K13977" s="129"/>
      <c r="L13977" s="129">
        <v>0</v>
      </c>
      <c r="M13977" s="134" t="s">
        <v>26391</v>
      </c>
    </row>
    <row r="13978" spans="1:13" hidden="1" x14ac:dyDescent="0.25">
      <c r="A13978" s="128"/>
      <c r="B13978" s="2"/>
      <c r="C13978" s="139" t="s">
        <v>15526</v>
      </c>
      <c r="D13978" s="124" t="s">
        <v>15527</v>
      </c>
      <c r="E13978" s="118" t="s">
        <v>48</v>
      </c>
      <c r="F13978" s="124" t="s">
        <v>35249</v>
      </c>
      <c r="G13978" s="118" t="s">
        <v>2</v>
      </c>
      <c r="H13978" s="137">
        <v>44160</v>
      </c>
      <c r="I13978" s="119">
        <v>1699.6</v>
      </c>
      <c r="J13978" s="129"/>
      <c r="K13978" s="129"/>
      <c r="L13978" s="129">
        <v>0</v>
      </c>
      <c r="M13978" s="134" t="s">
        <v>26392</v>
      </c>
    </row>
    <row r="13979" spans="1:13" hidden="1" x14ac:dyDescent="0.25">
      <c r="A13979" s="128"/>
      <c r="B13979" s="2"/>
      <c r="C13979" s="139" t="s">
        <v>42440</v>
      </c>
      <c r="D13979" s="124" t="s">
        <v>42441</v>
      </c>
      <c r="E13979" s="118" t="s">
        <v>48</v>
      </c>
      <c r="F13979" s="124" t="s">
        <v>35249</v>
      </c>
      <c r="G13979" s="118" t="s">
        <v>2</v>
      </c>
      <c r="H13979" s="137">
        <v>45777</v>
      </c>
      <c r="I13979" s="119">
        <v>2400</v>
      </c>
      <c r="J13979" s="129"/>
      <c r="K13979" s="129"/>
      <c r="L13979" s="129">
        <v>0</v>
      </c>
      <c r="M13979" s="134" t="s">
        <v>26393</v>
      </c>
    </row>
    <row r="13980" spans="1:13" hidden="1" x14ac:dyDescent="0.25">
      <c r="A13980" s="128"/>
      <c r="B13980" s="2"/>
      <c r="C13980" s="139" t="s">
        <v>33232</v>
      </c>
      <c r="D13980" s="124" t="s">
        <v>33233</v>
      </c>
      <c r="E13980" s="118" t="s">
        <v>48</v>
      </c>
      <c r="F13980" s="124" t="s">
        <v>35249</v>
      </c>
      <c r="G13980" s="118" t="s">
        <v>2</v>
      </c>
      <c r="H13980" s="137"/>
      <c r="I13980" s="119"/>
      <c r="J13980" s="129"/>
      <c r="K13980" s="129"/>
      <c r="L13980" s="129">
        <v>0</v>
      </c>
      <c r="M13980" s="134" t="s">
        <v>26394</v>
      </c>
    </row>
    <row r="13981" spans="1:13" hidden="1" x14ac:dyDescent="0.25">
      <c r="A13981" s="128"/>
      <c r="B13981" s="2"/>
      <c r="C13981" s="139" t="s">
        <v>15528</v>
      </c>
      <c r="D13981" s="124" t="s">
        <v>15529</v>
      </c>
      <c r="E13981" s="118" t="s">
        <v>48</v>
      </c>
      <c r="F13981" s="124" t="s">
        <v>35249</v>
      </c>
      <c r="G13981" s="118" t="s">
        <v>2</v>
      </c>
      <c r="H13981" s="137">
        <v>44161</v>
      </c>
      <c r="I13981" s="119">
        <v>13452.01</v>
      </c>
      <c r="J13981" s="129"/>
      <c r="K13981" s="129"/>
      <c r="L13981" s="129">
        <v>0</v>
      </c>
      <c r="M13981" s="134" t="s">
        <v>30070</v>
      </c>
    </row>
    <row r="13982" spans="1:13" hidden="1" x14ac:dyDescent="0.25">
      <c r="A13982" s="128"/>
      <c r="B13982" s="2"/>
      <c r="C13982" s="139" t="s">
        <v>15530</v>
      </c>
      <c r="D13982" s="124" t="s">
        <v>15531</v>
      </c>
      <c r="E13982" s="118" t="s">
        <v>48</v>
      </c>
      <c r="F13982" s="124" t="s">
        <v>35249</v>
      </c>
      <c r="G13982" s="118" t="s">
        <v>2</v>
      </c>
      <c r="H13982" s="137">
        <v>44161</v>
      </c>
      <c r="I13982" s="119">
        <v>2429.79</v>
      </c>
      <c r="J13982" s="129"/>
      <c r="K13982" s="129"/>
      <c r="L13982" s="129">
        <v>0</v>
      </c>
      <c r="M13982" s="134" t="s">
        <v>32983</v>
      </c>
    </row>
    <row r="13983" spans="1:13" hidden="1" x14ac:dyDescent="0.25">
      <c r="A13983" s="128"/>
      <c r="B13983" s="2"/>
      <c r="C13983" s="139" t="s">
        <v>15532</v>
      </c>
      <c r="D13983" s="124" t="s">
        <v>15533</v>
      </c>
      <c r="E13983" s="118" t="s">
        <v>48</v>
      </c>
      <c r="F13983" s="124" t="s">
        <v>35249</v>
      </c>
      <c r="G13983" s="118" t="s">
        <v>2</v>
      </c>
      <c r="H13983" s="137">
        <v>44161</v>
      </c>
      <c r="I13983" s="119">
        <v>6842.5</v>
      </c>
      <c r="J13983" s="129"/>
      <c r="K13983" s="129"/>
      <c r="L13983" s="129">
        <v>0</v>
      </c>
      <c r="M13983" s="134" t="s">
        <v>26395</v>
      </c>
    </row>
    <row r="13984" spans="1:13" hidden="1" x14ac:dyDescent="0.25">
      <c r="A13984" s="128"/>
      <c r="B13984" s="2"/>
      <c r="C13984" s="139" t="s">
        <v>15534</v>
      </c>
      <c r="D13984" s="124" t="s">
        <v>15535</v>
      </c>
      <c r="E13984" s="118" t="s">
        <v>48</v>
      </c>
      <c r="F13984" s="124" t="s">
        <v>35249</v>
      </c>
      <c r="G13984" s="118" t="s">
        <v>2</v>
      </c>
      <c r="H13984" s="137">
        <v>42318</v>
      </c>
      <c r="I13984" s="119">
        <v>3500</v>
      </c>
      <c r="J13984" s="129"/>
      <c r="K13984" s="129"/>
      <c r="L13984" s="129">
        <v>0</v>
      </c>
      <c r="M13984" s="134" t="s">
        <v>26396</v>
      </c>
    </row>
    <row r="13985" spans="1:13" hidden="1" x14ac:dyDescent="0.25">
      <c r="A13985" s="128"/>
      <c r="B13985" s="2"/>
      <c r="C13985" s="139" t="s">
        <v>15536</v>
      </c>
      <c r="D13985" s="124" t="s">
        <v>15537</v>
      </c>
      <c r="E13985" s="118" t="s">
        <v>48</v>
      </c>
      <c r="F13985" s="124" t="s">
        <v>35249</v>
      </c>
      <c r="G13985" s="118" t="s">
        <v>2</v>
      </c>
      <c r="H13985" s="137">
        <v>42580</v>
      </c>
      <c r="I13985" s="119">
        <v>5500</v>
      </c>
      <c r="J13985" s="129"/>
      <c r="K13985" s="129"/>
      <c r="L13985" s="129">
        <v>0</v>
      </c>
      <c r="M13985" s="134" t="s">
        <v>26397</v>
      </c>
    </row>
    <row r="13986" spans="1:13" hidden="1" x14ac:dyDescent="0.25">
      <c r="A13986" s="128"/>
      <c r="B13986" s="2"/>
      <c r="C13986" s="139" t="s">
        <v>15538</v>
      </c>
      <c r="D13986" s="124" t="s">
        <v>15539</v>
      </c>
      <c r="E13986" s="118" t="s">
        <v>48</v>
      </c>
      <c r="F13986" s="124" t="s">
        <v>35249</v>
      </c>
      <c r="G13986" s="118" t="s">
        <v>2</v>
      </c>
      <c r="H13986" s="137">
        <v>42992</v>
      </c>
      <c r="I13986" s="119">
        <v>8653.75</v>
      </c>
      <c r="J13986" s="129"/>
      <c r="K13986" s="129"/>
      <c r="L13986" s="129">
        <v>0</v>
      </c>
      <c r="M13986" s="134" t="s">
        <v>26398</v>
      </c>
    </row>
    <row r="13987" spans="1:13" hidden="1" x14ac:dyDescent="0.25">
      <c r="A13987" s="128"/>
      <c r="B13987" s="2"/>
      <c r="C13987" s="139" t="s">
        <v>15540</v>
      </c>
      <c r="D13987" s="124" t="s">
        <v>15541</v>
      </c>
      <c r="E13987" s="118" t="s">
        <v>48</v>
      </c>
      <c r="F13987" s="124" t="s">
        <v>35249</v>
      </c>
      <c r="G13987" s="118" t="s">
        <v>2</v>
      </c>
      <c r="H13987" s="137">
        <v>41486</v>
      </c>
      <c r="I13987" s="119">
        <v>1381.8</v>
      </c>
      <c r="J13987" s="129"/>
      <c r="K13987" s="129"/>
      <c r="L13987" s="129">
        <v>0</v>
      </c>
      <c r="M13987" s="134" t="s">
        <v>26399</v>
      </c>
    </row>
    <row r="13988" spans="1:13" hidden="1" x14ac:dyDescent="0.25">
      <c r="A13988" s="128"/>
      <c r="B13988" s="2"/>
      <c r="C13988" s="139" t="s">
        <v>15542</v>
      </c>
      <c r="D13988" s="124" t="s">
        <v>15543</v>
      </c>
      <c r="E13988" s="118" t="s">
        <v>48</v>
      </c>
      <c r="F13988" s="124" t="s">
        <v>35249</v>
      </c>
      <c r="G13988" s="118" t="s">
        <v>2</v>
      </c>
      <c r="H13988" s="137">
        <v>41486</v>
      </c>
      <c r="I13988" s="119">
        <v>1381.8</v>
      </c>
      <c r="J13988" s="129"/>
      <c r="K13988" s="129"/>
      <c r="L13988" s="129">
        <v>0</v>
      </c>
      <c r="M13988" s="134" t="s">
        <v>29300</v>
      </c>
    </row>
    <row r="13989" spans="1:13" hidden="1" x14ac:dyDescent="0.25">
      <c r="A13989" s="128"/>
      <c r="B13989" s="2"/>
      <c r="C13989" s="139" t="s">
        <v>15544</v>
      </c>
      <c r="D13989" s="124" t="s">
        <v>15545</v>
      </c>
      <c r="E13989" s="118" t="s">
        <v>48</v>
      </c>
      <c r="F13989" s="124" t="s">
        <v>35249</v>
      </c>
      <c r="G13989" s="118" t="s">
        <v>2</v>
      </c>
      <c r="H13989" s="137">
        <v>41486</v>
      </c>
      <c r="I13989" s="119">
        <v>1337.23</v>
      </c>
      <c r="J13989" s="129"/>
      <c r="K13989" s="129"/>
      <c r="L13989" s="129">
        <v>0</v>
      </c>
      <c r="M13989" s="134" t="s">
        <v>26400</v>
      </c>
    </row>
    <row r="13990" spans="1:13" hidden="1" x14ac:dyDescent="0.25">
      <c r="A13990" s="128"/>
      <c r="B13990" s="2"/>
      <c r="C13990" s="139" t="s">
        <v>15546</v>
      </c>
      <c r="D13990" s="124" t="s">
        <v>15547</v>
      </c>
      <c r="E13990" s="118" t="s">
        <v>48</v>
      </c>
      <c r="F13990" s="124" t="s">
        <v>35249</v>
      </c>
      <c r="G13990" s="118" t="s">
        <v>2</v>
      </c>
      <c r="H13990" s="137">
        <v>41486</v>
      </c>
      <c r="I13990" s="119">
        <v>1337.23</v>
      </c>
      <c r="J13990" s="129"/>
      <c r="K13990" s="129"/>
      <c r="L13990" s="129">
        <v>0</v>
      </c>
      <c r="M13990" s="134" t="s">
        <v>26401</v>
      </c>
    </row>
    <row r="13991" spans="1:13" hidden="1" x14ac:dyDescent="0.25">
      <c r="A13991" s="128"/>
      <c r="B13991" s="2"/>
      <c r="C13991" s="139" t="s">
        <v>19620</v>
      </c>
      <c r="D13991" s="124" t="s">
        <v>19619</v>
      </c>
      <c r="E13991" s="118" t="s">
        <v>48</v>
      </c>
      <c r="F13991" s="124" t="s">
        <v>35249</v>
      </c>
      <c r="G13991" s="118" t="s">
        <v>34659</v>
      </c>
      <c r="H13991" s="137"/>
      <c r="I13991" s="119"/>
      <c r="J13991" s="129"/>
      <c r="K13991" s="129"/>
      <c r="L13991" s="129">
        <v>0</v>
      </c>
      <c r="M13991" s="134" t="s">
        <v>35518</v>
      </c>
    </row>
    <row r="13992" spans="1:13" hidden="1" x14ac:dyDescent="0.25">
      <c r="A13992" s="128"/>
      <c r="B13992" s="2"/>
      <c r="C13992" s="139" t="s">
        <v>15548</v>
      </c>
      <c r="D13992" s="124" t="s">
        <v>15549</v>
      </c>
      <c r="E13992" s="118" t="s">
        <v>48</v>
      </c>
      <c r="F13992" s="124" t="s">
        <v>35249</v>
      </c>
      <c r="G13992" s="118" t="s">
        <v>2</v>
      </c>
      <c r="H13992" s="137"/>
      <c r="I13992" s="119"/>
      <c r="J13992" s="129"/>
      <c r="K13992" s="129"/>
      <c r="L13992" s="129">
        <v>0</v>
      </c>
      <c r="M13992" s="134" t="s">
        <v>26402</v>
      </c>
    </row>
    <row r="13993" spans="1:13" hidden="1" x14ac:dyDescent="0.25">
      <c r="A13993" s="128"/>
      <c r="B13993" s="2"/>
      <c r="C13993" s="139" t="s">
        <v>15550</v>
      </c>
      <c r="D13993" s="124" t="s">
        <v>15551</v>
      </c>
      <c r="E13993" s="118" t="s">
        <v>48</v>
      </c>
      <c r="F13993" s="124" t="s">
        <v>35249</v>
      </c>
      <c r="G13993" s="118" t="s">
        <v>2</v>
      </c>
      <c r="H13993" s="137">
        <v>41486</v>
      </c>
      <c r="I13993" s="119">
        <v>1178.03</v>
      </c>
      <c r="J13993" s="129"/>
      <c r="K13993" s="129"/>
      <c r="L13993" s="129">
        <v>0</v>
      </c>
      <c r="M13993" s="134" t="s">
        <v>26403</v>
      </c>
    </row>
    <row r="13994" spans="1:13" hidden="1" x14ac:dyDescent="0.25">
      <c r="A13994" s="128"/>
      <c r="B13994" s="2"/>
      <c r="C13994" s="139" t="s">
        <v>15552</v>
      </c>
      <c r="D13994" s="124" t="s">
        <v>15553</v>
      </c>
      <c r="E13994" s="118" t="s">
        <v>48</v>
      </c>
      <c r="F13994" s="124" t="s">
        <v>35249</v>
      </c>
      <c r="G13994" s="118" t="s">
        <v>2</v>
      </c>
      <c r="H13994" s="137"/>
      <c r="I13994" s="119"/>
      <c r="J13994" s="129"/>
      <c r="K13994" s="129"/>
      <c r="L13994" s="129">
        <v>0</v>
      </c>
      <c r="M13994" s="134" t="s">
        <v>26404</v>
      </c>
    </row>
    <row r="13995" spans="1:13" hidden="1" x14ac:dyDescent="0.25">
      <c r="A13995" s="128"/>
      <c r="B13995" s="2"/>
      <c r="C13995" s="139" t="s">
        <v>15554</v>
      </c>
      <c r="D13995" s="124" t="s">
        <v>15555</v>
      </c>
      <c r="E13995" s="118" t="s">
        <v>48</v>
      </c>
      <c r="F13995" s="124" t="s">
        <v>35249</v>
      </c>
      <c r="G13995" s="118" t="s">
        <v>2</v>
      </c>
      <c r="H13995" s="137">
        <v>41486</v>
      </c>
      <c r="I13995" s="119">
        <v>1305.3900000000001</v>
      </c>
      <c r="J13995" s="129"/>
      <c r="K13995" s="129"/>
      <c r="L13995" s="129">
        <v>0</v>
      </c>
      <c r="M13995" s="134" t="s">
        <v>26405</v>
      </c>
    </row>
    <row r="13996" spans="1:13" hidden="1" x14ac:dyDescent="0.25">
      <c r="A13996" s="128"/>
      <c r="B13996" s="2"/>
      <c r="C13996" s="139" t="s">
        <v>19618</v>
      </c>
      <c r="D13996" s="124" t="s">
        <v>19617</v>
      </c>
      <c r="E13996" s="118" t="s">
        <v>48</v>
      </c>
      <c r="F13996" s="124" t="s">
        <v>35249</v>
      </c>
      <c r="G13996" s="118" t="s">
        <v>34659</v>
      </c>
      <c r="H13996" s="137"/>
      <c r="I13996" s="119"/>
      <c r="J13996" s="129"/>
      <c r="K13996" s="129"/>
      <c r="L13996" s="129">
        <v>0</v>
      </c>
      <c r="M13996" s="134"/>
    </row>
    <row r="13997" spans="1:13" hidden="1" x14ac:dyDescent="0.25">
      <c r="A13997" s="128"/>
      <c r="B13997" s="2"/>
      <c r="C13997" s="139" t="s">
        <v>15556</v>
      </c>
      <c r="D13997" s="124" t="s">
        <v>15557</v>
      </c>
      <c r="E13997" s="118" t="s">
        <v>48</v>
      </c>
      <c r="F13997" s="124" t="s">
        <v>35249</v>
      </c>
      <c r="G13997" s="118" t="s">
        <v>2</v>
      </c>
      <c r="H13997" s="137"/>
      <c r="I13997" s="119"/>
      <c r="J13997" s="129"/>
      <c r="K13997" s="129"/>
      <c r="L13997" s="129">
        <v>0</v>
      </c>
      <c r="M13997" s="134"/>
    </row>
    <row r="13998" spans="1:13" hidden="1" x14ac:dyDescent="0.25">
      <c r="A13998" s="128"/>
      <c r="B13998" s="2"/>
      <c r="C13998" s="139" t="s">
        <v>42442</v>
      </c>
      <c r="D13998" s="124" t="s">
        <v>42443</v>
      </c>
      <c r="E13998" s="118" t="s">
        <v>48</v>
      </c>
      <c r="F13998" s="124" t="s">
        <v>35249</v>
      </c>
      <c r="G13998" s="118" t="s">
        <v>2</v>
      </c>
      <c r="H13998" s="137"/>
      <c r="I13998" s="119"/>
      <c r="J13998" s="129"/>
      <c r="K13998" s="129"/>
      <c r="L13998" s="129">
        <v>0</v>
      </c>
      <c r="M13998" s="134" t="s">
        <v>26406</v>
      </c>
    </row>
    <row r="13999" spans="1:13" hidden="1" x14ac:dyDescent="0.25">
      <c r="A13999" s="128"/>
      <c r="B13999" s="2"/>
      <c r="C13999" s="139" t="s">
        <v>19596</v>
      </c>
      <c r="D13999" s="124" t="s">
        <v>19595</v>
      </c>
      <c r="E13999" s="118" t="s">
        <v>48</v>
      </c>
      <c r="F13999" s="124" t="s">
        <v>35249</v>
      </c>
      <c r="G13999" s="118" t="s">
        <v>34659</v>
      </c>
      <c r="H13999" s="137">
        <v>41486</v>
      </c>
      <c r="I13999" s="119">
        <v>3212.62</v>
      </c>
      <c r="J13999" s="129"/>
      <c r="K13999" s="129"/>
      <c r="L13999" s="129">
        <v>0</v>
      </c>
      <c r="M13999" s="134" t="s">
        <v>26407</v>
      </c>
    </row>
    <row r="14000" spans="1:13" hidden="1" x14ac:dyDescent="0.25">
      <c r="A14000" s="128"/>
      <c r="B14000" s="2"/>
      <c r="C14000" s="139" t="s">
        <v>15558</v>
      </c>
      <c r="D14000" s="124" t="s">
        <v>15559</v>
      </c>
      <c r="E14000" s="118" t="s">
        <v>48</v>
      </c>
      <c r="F14000" s="124" t="s">
        <v>35249</v>
      </c>
      <c r="G14000" s="118" t="s">
        <v>2</v>
      </c>
      <c r="H14000" s="137">
        <v>43979</v>
      </c>
      <c r="I14000" s="119">
        <v>7046.32</v>
      </c>
      <c r="J14000" s="129"/>
      <c r="K14000" s="129"/>
      <c r="L14000" s="129">
        <v>0</v>
      </c>
      <c r="M14000" s="134" t="s">
        <v>26408</v>
      </c>
    </row>
    <row r="14001" spans="1:13" hidden="1" x14ac:dyDescent="0.25">
      <c r="A14001" s="128"/>
      <c r="B14001" s="2"/>
      <c r="C14001" s="139" t="s">
        <v>15560</v>
      </c>
      <c r="D14001" s="124" t="s">
        <v>15561</v>
      </c>
      <c r="E14001" s="118" t="s">
        <v>48</v>
      </c>
      <c r="F14001" s="124" t="s">
        <v>35249</v>
      </c>
      <c r="G14001" s="118" t="s">
        <v>2</v>
      </c>
      <c r="H14001" s="137">
        <v>43738</v>
      </c>
      <c r="I14001" s="119">
        <v>4977.8</v>
      </c>
      <c r="J14001" s="129"/>
      <c r="K14001" s="129"/>
      <c r="L14001" s="129">
        <v>0</v>
      </c>
      <c r="M14001" s="134" t="s">
        <v>26409</v>
      </c>
    </row>
    <row r="14002" spans="1:13" hidden="1" x14ac:dyDescent="0.25">
      <c r="A14002" s="128"/>
      <c r="B14002" s="2"/>
      <c r="C14002" s="139" t="s">
        <v>15562</v>
      </c>
      <c r="D14002" s="124" t="s">
        <v>15563</v>
      </c>
      <c r="E14002" s="118" t="s">
        <v>48</v>
      </c>
      <c r="F14002" s="124" t="s">
        <v>35249</v>
      </c>
      <c r="G14002" s="118" t="s">
        <v>2</v>
      </c>
      <c r="H14002" s="137">
        <v>41486</v>
      </c>
      <c r="I14002" s="119">
        <v>3091.39</v>
      </c>
      <c r="J14002" s="129"/>
      <c r="K14002" s="129"/>
      <c r="L14002" s="129">
        <v>0</v>
      </c>
      <c r="M14002" s="134" t="s">
        <v>26410</v>
      </c>
    </row>
    <row r="14003" spans="1:13" hidden="1" x14ac:dyDescent="0.25">
      <c r="A14003" s="128"/>
      <c r="B14003" s="2"/>
      <c r="C14003" s="139" t="s">
        <v>19594</v>
      </c>
      <c r="D14003" s="124" t="s">
        <v>19593</v>
      </c>
      <c r="E14003" s="118" t="s">
        <v>48</v>
      </c>
      <c r="F14003" s="124" t="s">
        <v>35249</v>
      </c>
      <c r="G14003" s="118" t="s">
        <v>34659</v>
      </c>
      <c r="H14003" s="137">
        <v>41486</v>
      </c>
      <c r="I14003" s="119">
        <v>3091.39</v>
      </c>
      <c r="J14003" s="129"/>
      <c r="K14003" s="129"/>
      <c r="L14003" s="129">
        <v>0</v>
      </c>
      <c r="M14003" s="134" t="s">
        <v>26411</v>
      </c>
    </row>
    <row r="14004" spans="1:13" hidden="1" x14ac:dyDescent="0.25">
      <c r="A14004" s="128"/>
      <c r="B14004" s="2"/>
      <c r="C14004" s="139" t="s">
        <v>15564</v>
      </c>
      <c r="D14004" s="124" t="s">
        <v>15565</v>
      </c>
      <c r="E14004" s="118" t="s">
        <v>48</v>
      </c>
      <c r="F14004" s="124" t="s">
        <v>35249</v>
      </c>
      <c r="G14004" s="118" t="s">
        <v>2</v>
      </c>
      <c r="H14004" s="137">
        <v>43738</v>
      </c>
      <c r="I14004" s="119">
        <v>1703.94</v>
      </c>
      <c r="J14004" s="129"/>
      <c r="K14004" s="129"/>
      <c r="L14004" s="129">
        <v>0</v>
      </c>
      <c r="M14004" s="134"/>
    </row>
    <row r="14005" spans="1:13" hidden="1" x14ac:dyDescent="0.25">
      <c r="A14005" s="128"/>
      <c r="B14005" s="2"/>
      <c r="C14005" s="139" t="s">
        <v>15566</v>
      </c>
      <c r="D14005" s="124" t="s">
        <v>15567</v>
      </c>
      <c r="E14005" s="118" t="s">
        <v>48</v>
      </c>
      <c r="F14005" s="124" t="s">
        <v>35249</v>
      </c>
      <c r="G14005" s="118" t="s">
        <v>2</v>
      </c>
      <c r="H14005" s="137">
        <v>42004</v>
      </c>
      <c r="I14005" s="119">
        <v>1144.6199999999999</v>
      </c>
      <c r="J14005" s="129"/>
      <c r="K14005" s="129"/>
      <c r="L14005" s="129">
        <v>0</v>
      </c>
      <c r="M14005" s="134" t="s">
        <v>30935</v>
      </c>
    </row>
    <row r="14006" spans="1:13" hidden="1" x14ac:dyDescent="0.25">
      <c r="A14006" s="128"/>
      <c r="B14006" s="2"/>
      <c r="C14006" s="139" t="s">
        <v>15568</v>
      </c>
      <c r="D14006" s="124" t="s">
        <v>15569</v>
      </c>
      <c r="E14006" s="118" t="s">
        <v>48</v>
      </c>
      <c r="F14006" s="124" t="s">
        <v>35249</v>
      </c>
      <c r="G14006" s="118" t="s">
        <v>2</v>
      </c>
      <c r="H14006" s="137">
        <v>41486</v>
      </c>
      <c r="I14006" s="119">
        <v>1990.48</v>
      </c>
      <c r="J14006" s="129"/>
      <c r="K14006" s="129"/>
      <c r="L14006" s="129">
        <v>0</v>
      </c>
      <c r="M14006" s="134" t="s">
        <v>26412</v>
      </c>
    </row>
    <row r="14007" spans="1:13" hidden="1" x14ac:dyDescent="0.25">
      <c r="A14007" s="128"/>
      <c r="B14007" s="2"/>
      <c r="C14007" s="139" t="s">
        <v>19590</v>
      </c>
      <c r="D14007" s="124" t="s">
        <v>19589</v>
      </c>
      <c r="E14007" s="118" t="s">
        <v>48</v>
      </c>
      <c r="F14007" s="124" t="s">
        <v>35249</v>
      </c>
      <c r="G14007" s="118" t="s">
        <v>34659</v>
      </c>
      <c r="H14007" s="137">
        <v>40499</v>
      </c>
      <c r="I14007" s="119">
        <v>962.02</v>
      </c>
      <c r="J14007" s="129"/>
      <c r="K14007" s="129"/>
      <c r="L14007" s="129">
        <v>0</v>
      </c>
      <c r="M14007" s="134" t="s">
        <v>26413</v>
      </c>
    </row>
    <row r="14008" spans="1:13" hidden="1" x14ac:dyDescent="0.25">
      <c r="A14008" s="128"/>
      <c r="B14008" s="2"/>
      <c r="C14008" s="139" t="s">
        <v>15570</v>
      </c>
      <c r="D14008" s="124" t="s">
        <v>15571</v>
      </c>
      <c r="E14008" s="118" t="s">
        <v>48</v>
      </c>
      <c r="F14008" s="124" t="s">
        <v>35249</v>
      </c>
      <c r="G14008" s="118" t="s">
        <v>2</v>
      </c>
      <c r="H14008" s="137">
        <v>40499</v>
      </c>
      <c r="I14008" s="119">
        <v>1650.79</v>
      </c>
      <c r="J14008" s="129"/>
      <c r="K14008" s="129"/>
      <c r="L14008" s="129">
        <v>0</v>
      </c>
      <c r="M14008" s="134" t="s">
        <v>26414</v>
      </c>
    </row>
    <row r="14009" spans="1:13" hidden="1" x14ac:dyDescent="0.25">
      <c r="A14009" s="128"/>
      <c r="B14009" s="2"/>
      <c r="C14009" s="139" t="s">
        <v>19039</v>
      </c>
      <c r="D14009" s="124" t="s">
        <v>19038</v>
      </c>
      <c r="E14009" s="118" t="s">
        <v>48</v>
      </c>
      <c r="F14009" s="124" t="s">
        <v>35249</v>
      </c>
      <c r="G14009" s="118" t="s">
        <v>34659</v>
      </c>
      <c r="H14009" s="137"/>
      <c r="I14009" s="119"/>
      <c r="J14009" s="129"/>
      <c r="K14009" s="129"/>
      <c r="L14009" s="129">
        <v>0</v>
      </c>
      <c r="M14009" s="134" t="s">
        <v>26415</v>
      </c>
    </row>
    <row r="14010" spans="1:13" hidden="1" x14ac:dyDescent="0.25">
      <c r="A14010" s="128"/>
      <c r="B14010" s="2"/>
      <c r="C14010" s="139" t="s">
        <v>30912</v>
      </c>
      <c r="D14010" s="124" t="s">
        <v>30913</v>
      </c>
      <c r="E14010" s="118" t="s">
        <v>48</v>
      </c>
      <c r="F14010" s="124" t="s">
        <v>35249</v>
      </c>
      <c r="G14010" s="118" t="s">
        <v>34659</v>
      </c>
      <c r="H14010" s="137"/>
      <c r="I14010" s="119"/>
      <c r="J14010" s="129"/>
      <c r="K14010" s="129"/>
      <c r="L14010" s="129">
        <v>0</v>
      </c>
      <c r="M14010" s="134" t="s">
        <v>26416</v>
      </c>
    </row>
    <row r="14011" spans="1:13" hidden="1" x14ac:dyDescent="0.25">
      <c r="A14011" s="128"/>
      <c r="B14011" s="2"/>
      <c r="C14011" s="139" t="s">
        <v>15572</v>
      </c>
      <c r="D14011" s="124" t="s">
        <v>15573</v>
      </c>
      <c r="E14011" s="118" t="s">
        <v>48</v>
      </c>
      <c r="F14011" s="124" t="s">
        <v>35249</v>
      </c>
      <c r="G14011" s="118" t="s">
        <v>2</v>
      </c>
      <c r="H14011" s="137">
        <v>41486</v>
      </c>
      <c r="I14011" s="119">
        <v>1836.75</v>
      </c>
      <c r="J14011" s="129"/>
      <c r="K14011" s="129"/>
      <c r="L14011" s="129">
        <v>0</v>
      </c>
      <c r="M14011" s="134" t="s">
        <v>26417</v>
      </c>
    </row>
    <row r="14012" spans="1:13" hidden="1" x14ac:dyDescent="0.25">
      <c r="A14012" s="128"/>
      <c r="B14012" s="2"/>
      <c r="C14012" s="139" t="s">
        <v>19037</v>
      </c>
      <c r="D14012" s="124" t="s">
        <v>19036</v>
      </c>
      <c r="E14012" s="118" t="s">
        <v>48</v>
      </c>
      <c r="F14012" s="124" t="s">
        <v>35249</v>
      </c>
      <c r="G14012" s="118" t="s">
        <v>34659</v>
      </c>
      <c r="H14012" s="137"/>
      <c r="I14012" s="119"/>
      <c r="J14012" s="129"/>
      <c r="K14012" s="129"/>
      <c r="L14012" s="129">
        <v>0</v>
      </c>
      <c r="M14012" s="134" t="s">
        <v>30791</v>
      </c>
    </row>
    <row r="14013" spans="1:13" hidden="1" x14ac:dyDescent="0.25">
      <c r="A14013" s="128"/>
      <c r="B14013" s="2"/>
      <c r="C14013" s="139" t="s">
        <v>19608</v>
      </c>
      <c r="D14013" s="124" t="s">
        <v>19607</v>
      </c>
      <c r="E14013" s="118" t="s">
        <v>48</v>
      </c>
      <c r="F14013" s="124" t="s">
        <v>35249</v>
      </c>
      <c r="G14013" s="118" t="s">
        <v>34659</v>
      </c>
      <c r="H14013" s="137">
        <v>40499</v>
      </c>
      <c r="I14013" s="119">
        <v>826.02</v>
      </c>
      <c r="J14013" s="129"/>
      <c r="K14013" s="129"/>
      <c r="L14013" s="129">
        <v>0</v>
      </c>
      <c r="M14013" s="134" t="s">
        <v>26418</v>
      </c>
    </row>
    <row r="14014" spans="1:13" hidden="1" x14ac:dyDescent="0.25">
      <c r="A14014" s="128"/>
      <c r="B14014" s="2"/>
      <c r="C14014" s="139" t="s">
        <v>19610</v>
      </c>
      <c r="D14014" s="124" t="s">
        <v>19609</v>
      </c>
      <c r="E14014" s="118" t="s">
        <v>48</v>
      </c>
      <c r="F14014" s="124" t="s">
        <v>35249</v>
      </c>
      <c r="G14014" s="118" t="s">
        <v>34659</v>
      </c>
      <c r="H14014" s="137">
        <v>40499</v>
      </c>
      <c r="I14014" s="119">
        <v>1277.71</v>
      </c>
      <c r="J14014" s="129"/>
      <c r="K14014" s="129"/>
      <c r="L14014" s="129">
        <v>0</v>
      </c>
      <c r="M14014" s="134" t="s">
        <v>26419</v>
      </c>
    </row>
    <row r="14015" spans="1:13" hidden="1" x14ac:dyDescent="0.25">
      <c r="A14015" s="128"/>
      <c r="B14015" s="2"/>
      <c r="C14015" s="139" t="s">
        <v>19600</v>
      </c>
      <c r="D14015" s="124" t="s">
        <v>19599</v>
      </c>
      <c r="E14015" s="118" t="s">
        <v>48</v>
      </c>
      <c r="F14015" s="124" t="s">
        <v>35249</v>
      </c>
      <c r="G14015" s="118" t="s">
        <v>34659</v>
      </c>
      <c r="H14015" s="137">
        <v>40499</v>
      </c>
      <c r="I14015" s="119">
        <v>485.38</v>
      </c>
      <c r="J14015" s="129"/>
      <c r="K14015" s="129"/>
      <c r="L14015" s="129">
        <v>0</v>
      </c>
      <c r="M14015" s="134" t="s">
        <v>26420</v>
      </c>
    </row>
    <row r="14016" spans="1:13" hidden="1" x14ac:dyDescent="0.25">
      <c r="A14016" s="128"/>
      <c r="B14016" s="2"/>
      <c r="C14016" s="139" t="s">
        <v>19602</v>
      </c>
      <c r="D14016" s="124" t="s">
        <v>19601</v>
      </c>
      <c r="E14016" s="118" t="s">
        <v>48</v>
      </c>
      <c r="F14016" s="124" t="s">
        <v>35249</v>
      </c>
      <c r="G14016" s="118" t="s">
        <v>34659</v>
      </c>
      <c r="H14016" s="137">
        <v>40499</v>
      </c>
      <c r="I14016" s="119">
        <v>928.33</v>
      </c>
      <c r="J14016" s="129"/>
      <c r="K14016" s="129"/>
      <c r="L14016" s="129">
        <v>0</v>
      </c>
      <c r="M14016" s="134" t="s">
        <v>28661</v>
      </c>
    </row>
    <row r="14017" spans="1:13" hidden="1" x14ac:dyDescent="0.25">
      <c r="A14017" s="128"/>
      <c r="B14017" s="2"/>
      <c r="C14017" s="139" t="s">
        <v>19033</v>
      </c>
      <c r="D14017" s="124" t="s">
        <v>19032</v>
      </c>
      <c r="E14017" s="118" t="s">
        <v>48</v>
      </c>
      <c r="F14017" s="124" t="s">
        <v>35249</v>
      </c>
      <c r="G14017" s="118" t="s">
        <v>34659</v>
      </c>
      <c r="H14017" s="137"/>
      <c r="I14017" s="119"/>
      <c r="J14017" s="129"/>
      <c r="K14017" s="129"/>
      <c r="L14017" s="129">
        <v>0</v>
      </c>
      <c r="M14017" s="134" t="s">
        <v>31661</v>
      </c>
    </row>
    <row r="14018" spans="1:13" hidden="1" x14ac:dyDescent="0.25">
      <c r="A14018" s="128"/>
      <c r="B14018" s="2"/>
      <c r="C14018" s="139" t="s">
        <v>19031</v>
      </c>
      <c r="D14018" s="124" t="s">
        <v>19030</v>
      </c>
      <c r="E14018" s="118" t="s">
        <v>48</v>
      </c>
      <c r="F14018" s="124" t="s">
        <v>35249</v>
      </c>
      <c r="G14018" s="118" t="s">
        <v>34659</v>
      </c>
      <c r="H14018" s="137"/>
      <c r="I14018" s="119"/>
      <c r="J14018" s="129"/>
      <c r="K14018" s="129"/>
      <c r="L14018" s="129">
        <v>0</v>
      </c>
      <c r="M14018" s="134" t="s">
        <v>26421</v>
      </c>
    </row>
    <row r="14019" spans="1:13" hidden="1" x14ac:dyDescent="0.25">
      <c r="A14019" s="128"/>
      <c r="B14019" s="2"/>
      <c r="C14019" s="139" t="s">
        <v>15574</v>
      </c>
      <c r="D14019" s="124" t="s">
        <v>15575</v>
      </c>
      <c r="E14019" s="118" t="s">
        <v>48</v>
      </c>
      <c r="F14019" s="124" t="s">
        <v>35249</v>
      </c>
      <c r="G14019" s="118" t="s">
        <v>2</v>
      </c>
      <c r="H14019" s="137">
        <v>41486</v>
      </c>
      <c r="I14019" s="119">
        <v>1558.46</v>
      </c>
      <c r="J14019" s="129"/>
      <c r="K14019" s="129"/>
      <c r="L14019" s="129">
        <v>0</v>
      </c>
      <c r="M14019" s="134" t="s">
        <v>26422</v>
      </c>
    </row>
    <row r="14020" spans="1:13" hidden="1" x14ac:dyDescent="0.25">
      <c r="A14020" s="128"/>
      <c r="B14020" s="2"/>
      <c r="C14020" s="139" t="s">
        <v>32607</v>
      </c>
      <c r="D14020" s="124" t="s">
        <v>32608</v>
      </c>
      <c r="E14020" s="118" t="s">
        <v>48</v>
      </c>
      <c r="F14020" s="124" t="s">
        <v>35249</v>
      </c>
      <c r="G14020" s="118" t="s">
        <v>34659</v>
      </c>
      <c r="H14020" s="137"/>
      <c r="I14020" s="119"/>
      <c r="J14020" s="129"/>
      <c r="K14020" s="129"/>
      <c r="L14020" s="129">
        <v>0</v>
      </c>
      <c r="M14020" s="134"/>
    </row>
    <row r="14021" spans="1:13" hidden="1" x14ac:dyDescent="0.25">
      <c r="A14021" s="128"/>
      <c r="B14021" s="2"/>
      <c r="C14021" s="139" t="s">
        <v>19035</v>
      </c>
      <c r="D14021" s="124" t="s">
        <v>19034</v>
      </c>
      <c r="E14021" s="118" t="s">
        <v>48</v>
      </c>
      <c r="F14021" s="124" t="s">
        <v>35249</v>
      </c>
      <c r="G14021" s="118" t="s">
        <v>34659</v>
      </c>
      <c r="H14021" s="137"/>
      <c r="I14021" s="119"/>
      <c r="J14021" s="129"/>
      <c r="K14021" s="129"/>
      <c r="L14021" s="129">
        <v>0</v>
      </c>
      <c r="M14021" s="134" t="s">
        <v>26423</v>
      </c>
    </row>
    <row r="14022" spans="1:13" hidden="1" x14ac:dyDescent="0.25">
      <c r="A14022" s="128"/>
      <c r="B14022" s="2"/>
      <c r="C14022" s="139" t="s">
        <v>15576</v>
      </c>
      <c r="D14022" s="124" t="s">
        <v>15577</v>
      </c>
      <c r="E14022" s="118" t="s">
        <v>48</v>
      </c>
      <c r="F14022" s="124" t="s">
        <v>35249</v>
      </c>
      <c r="G14022" s="118" t="s">
        <v>2</v>
      </c>
      <c r="H14022" s="137">
        <v>42870</v>
      </c>
      <c r="I14022" s="119">
        <v>5899.5</v>
      </c>
      <c r="J14022" s="129"/>
      <c r="K14022" s="129"/>
      <c r="L14022" s="129">
        <v>0</v>
      </c>
      <c r="M14022" s="134"/>
    </row>
    <row r="14023" spans="1:13" hidden="1" x14ac:dyDescent="0.25">
      <c r="A14023" s="128"/>
      <c r="B14023" s="2"/>
      <c r="C14023" s="139" t="s">
        <v>19606</v>
      </c>
      <c r="D14023" s="124" t="s">
        <v>19605</v>
      </c>
      <c r="E14023" s="118" t="s">
        <v>48</v>
      </c>
      <c r="F14023" s="124" t="s">
        <v>35249</v>
      </c>
      <c r="G14023" s="118" t="s">
        <v>34659</v>
      </c>
      <c r="H14023" s="137"/>
      <c r="I14023" s="119"/>
      <c r="J14023" s="129"/>
      <c r="K14023" s="129"/>
      <c r="L14023" s="129">
        <v>0</v>
      </c>
      <c r="M14023" s="134"/>
    </row>
    <row r="14024" spans="1:13" hidden="1" x14ac:dyDescent="0.25">
      <c r="A14024" s="128"/>
      <c r="B14024" s="2"/>
      <c r="C14024" s="139" t="s">
        <v>19604</v>
      </c>
      <c r="D14024" s="124" t="s">
        <v>19603</v>
      </c>
      <c r="E14024" s="118" t="s">
        <v>48</v>
      </c>
      <c r="F14024" s="124" t="s">
        <v>35249</v>
      </c>
      <c r="G14024" s="118" t="s">
        <v>34659</v>
      </c>
      <c r="H14024" s="137"/>
      <c r="I14024" s="119"/>
      <c r="J14024" s="129"/>
      <c r="K14024" s="129"/>
      <c r="L14024" s="129">
        <v>0</v>
      </c>
      <c r="M14024" s="134" t="s">
        <v>26424</v>
      </c>
    </row>
    <row r="14025" spans="1:13" hidden="1" x14ac:dyDescent="0.25">
      <c r="A14025" s="128"/>
      <c r="B14025" s="2"/>
      <c r="C14025" s="139" t="s">
        <v>15578</v>
      </c>
      <c r="D14025" s="124" t="s">
        <v>15579</v>
      </c>
      <c r="E14025" s="118" t="s">
        <v>48</v>
      </c>
      <c r="F14025" s="124" t="s">
        <v>35249</v>
      </c>
      <c r="G14025" s="118" t="s">
        <v>2</v>
      </c>
      <c r="H14025" s="137">
        <v>42088</v>
      </c>
      <c r="I14025" s="119">
        <v>3019.5</v>
      </c>
      <c r="J14025" s="129"/>
      <c r="K14025" s="129"/>
      <c r="L14025" s="129">
        <v>0</v>
      </c>
      <c r="M14025" s="134"/>
    </row>
    <row r="14026" spans="1:13" hidden="1" x14ac:dyDescent="0.25">
      <c r="A14026" s="128"/>
      <c r="B14026" s="2"/>
      <c r="C14026" s="139" t="s">
        <v>15580</v>
      </c>
      <c r="D14026" s="124" t="s">
        <v>15581</v>
      </c>
      <c r="E14026" s="118" t="s">
        <v>48</v>
      </c>
      <c r="F14026" s="124" t="s">
        <v>35249</v>
      </c>
      <c r="G14026" s="118" t="s">
        <v>2</v>
      </c>
      <c r="H14026" s="137">
        <v>42521</v>
      </c>
      <c r="I14026" s="119">
        <v>3003</v>
      </c>
      <c r="J14026" s="129"/>
      <c r="K14026" s="129"/>
      <c r="L14026" s="129">
        <v>0</v>
      </c>
      <c r="M14026" s="134"/>
    </row>
    <row r="14027" spans="1:13" hidden="1" x14ac:dyDescent="0.25">
      <c r="A14027" s="128"/>
      <c r="B14027" s="2"/>
      <c r="C14027" s="139" t="s">
        <v>15582</v>
      </c>
      <c r="D14027" s="124" t="s">
        <v>15583</v>
      </c>
      <c r="E14027" s="118" t="s">
        <v>48</v>
      </c>
      <c r="F14027" s="124" t="s">
        <v>35249</v>
      </c>
      <c r="G14027" s="118" t="s">
        <v>2</v>
      </c>
      <c r="H14027" s="137">
        <v>43549</v>
      </c>
      <c r="I14027" s="119">
        <v>18864.68</v>
      </c>
      <c r="J14027" s="129"/>
      <c r="K14027" s="129"/>
      <c r="L14027" s="129">
        <v>0</v>
      </c>
      <c r="M14027" s="134" t="s">
        <v>26425</v>
      </c>
    </row>
    <row r="14028" spans="1:13" hidden="1" x14ac:dyDescent="0.25">
      <c r="A14028" s="128"/>
      <c r="B14028" s="2"/>
      <c r="C14028" s="139" t="s">
        <v>15584</v>
      </c>
      <c r="D14028" s="124" t="s">
        <v>15585</v>
      </c>
      <c r="E14028" s="118" t="s">
        <v>15586</v>
      </c>
      <c r="F14028" s="124" t="s">
        <v>15587</v>
      </c>
      <c r="G14028" s="118" t="s">
        <v>2</v>
      </c>
      <c r="H14028" s="137">
        <v>43115</v>
      </c>
      <c r="I14028" s="119">
        <v>15436.74</v>
      </c>
      <c r="J14028" s="129"/>
      <c r="K14028" s="129"/>
      <c r="L14028" s="129">
        <v>0</v>
      </c>
      <c r="M14028" s="134" t="s">
        <v>26426</v>
      </c>
    </row>
    <row r="14029" spans="1:13" hidden="1" x14ac:dyDescent="0.25">
      <c r="A14029" s="128"/>
      <c r="B14029" s="2"/>
      <c r="C14029" s="139" t="s">
        <v>15584</v>
      </c>
      <c r="D14029" s="124" t="s">
        <v>15585</v>
      </c>
      <c r="E14029" s="118" t="s">
        <v>15588</v>
      </c>
      <c r="F14029" s="124" t="s">
        <v>15589</v>
      </c>
      <c r="G14029" s="118" t="s">
        <v>2</v>
      </c>
      <c r="H14029" s="137">
        <v>42935</v>
      </c>
      <c r="I14029" s="119">
        <v>13505.02</v>
      </c>
      <c r="J14029" s="129"/>
      <c r="K14029" s="129"/>
      <c r="L14029" s="129">
        <v>0</v>
      </c>
      <c r="M14029" s="134"/>
    </row>
    <row r="14030" spans="1:13" hidden="1" x14ac:dyDescent="0.25">
      <c r="A14030" s="128"/>
      <c r="B14030" s="2"/>
      <c r="C14030" s="139" t="s">
        <v>15584</v>
      </c>
      <c r="D14030" s="124" t="s">
        <v>15585</v>
      </c>
      <c r="E14030" s="118" t="s">
        <v>15590</v>
      </c>
      <c r="F14030" s="124" t="s">
        <v>15591</v>
      </c>
      <c r="G14030" s="118" t="s">
        <v>2</v>
      </c>
      <c r="H14030" s="137">
        <v>42111</v>
      </c>
      <c r="I14030" s="119">
        <v>12409.68</v>
      </c>
      <c r="J14030" s="129"/>
      <c r="K14030" s="129"/>
      <c r="L14030" s="129">
        <v>0</v>
      </c>
      <c r="M14030" s="134" t="s">
        <v>26427</v>
      </c>
    </row>
    <row r="14031" spans="1:13" hidden="1" x14ac:dyDescent="0.25">
      <c r="A14031" s="128"/>
      <c r="B14031" s="2"/>
      <c r="C14031" s="139" t="s">
        <v>15584</v>
      </c>
      <c r="D14031" s="124" t="s">
        <v>15585</v>
      </c>
      <c r="E14031" s="118" t="s">
        <v>15592</v>
      </c>
      <c r="F14031" s="124" t="s">
        <v>15593</v>
      </c>
      <c r="G14031" s="118" t="s">
        <v>2</v>
      </c>
      <c r="H14031" s="137">
        <v>42069</v>
      </c>
      <c r="I14031" s="119">
        <v>14250.03</v>
      </c>
      <c r="J14031" s="129"/>
      <c r="K14031" s="129"/>
      <c r="L14031" s="129">
        <v>0</v>
      </c>
      <c r="M14031" s="134" t="s">
        <v>26428</v>
      </c>
    </row>
    <row r="14032" spans="1:13" hidden="1" x14ac:dyDescent="0.25">
      <c r="A14032" s="128"/>
      <c r="B14032" s="2"/>
      <c r="C14032" s="139" t="s">
        <v>15594</v>
      </c>
      <c r="D14032" s="124" t="s">
        <v>15595</v>
      </c>
      <c r="E14032" s="118" t="s">
        <v>15586</v>
      </c>
      <c r="F14032" s="124" t="s">
        <v>15587</v>
      </c>
      <c r="G14032" s="118" t="s">
        <v>2</v>
      </c>
      <c r="H14032" s="137">
        <v>42221</v>
      </c>
      <c r="I14032" s="119">
        <v>7580.63</v>
      </c>
      <c r="J14032" s="129"/>
      <c r="K14032" s="129"/>
      <c r="L14032" s="129">
        <v>0</v>
      </c>
      <c r="M14032" s="134" t="s">
        <v>26429</v>
      </c>
    </row>
    <row r="14033" spans="1:13" hidden="1" x14ac:dyDescent="0.25">
      <c r="A14033" s="128"/>
      <c r="B14033" s="2"/>
      <c r="C14033" s="139" t="s">
        <v>15594</v>
      </c>
      <c r="D14033" s="124" t="s">
        <v>15595</v>
      </c>
      <c r="E14033" s="118" t="s">
        <v>15588</v>
      </c>
      <c r="F14033" s="124" t="s">
        <v>15589</v>
      </c>
      <c r="G14033" s="118" t="s">
        <v>2</v>
      </c>
      <c r="H14033" s="137">
        <v>42346</v>
      </c>
      <c r="I14033" s="119">
        <v>7995</v>
      </c>
      <c r="J14033" s="129"/>
      <c r="K14033" s="129"/>
      <c r="L14033" s="129">
        <v>0</v>
      </c>
      <c r="M14033" s="134" t="s">
        <v>26430</v>
      </c>
    </row>
    <row r="14034" spans="1:13" hidden="1" x14ac:dyDescent="0.25">
      <c r="A14034" s="128"/>
      <c r="B14034" s="2"/>
      <c r="C14034" s="139" t="s">
        <v>15594</v>
      </c>
      <c r="D14034" s="124" t="s">
        <v>15595</v>
      </c>
      <c r="E14034" s="118" t="s">
        <v>15596</v>
      </c>
      <c r="F14034" s="124" t="s">
        <v>15597</v>
      </c>
      <c r="G14034" s="118" t="s">
        <v>2</v>
      </c>
      <c r="H14034" s="137">
        <v>42346</v>
      </c>
      <c r="I14034" s="119">
        <v>7995</v>
      </c>
      <c r="J14034" s="129"/>
      <c r="K14034" s="129"/>
      <c r="L14034" s="129">
        <v>0</v>
      </c>
      <c r="M14034" s="134"/>
    </row>
    <row r="14035" spans="1:13" hidden="1" x14ac:dyDescent="0.25">
      <c r="A14035" s="128"/>
      <c r="B14035" s="2"/>
      <c r="C14035" s="139" t="s">
        <v>15598</v>
      </c>
      <c r="D14035" s="124" t="s">
        <v>15599</v>
      </c>
      <c r="E14035" s="118" t="s">
        <v>15586</v>
      </c>
      <c r="F14035" s="124" t="s">
        <v>15587</v>
      </c>
      <c r="G14035" s="118" t="s">
        <v>2</v>
      </c>
      <c r="H14035" s="137">
        <v>42284</v>
      </c>
      <c r="I14035" s="119">
        <v>8702.92</v>
      </c>
      <c r="J14035" s="129"/>
      <c r="K14035" s="129"/>
      <c r="L14035" s="129">
        <v>0</v>
      </c>
      <c r="M14035" s="134" t="s">
        <v>26431</v>
      </c>
    </row>
    <row r="14036" spans="1:13" hidden="1" x14ac:dyDescent="0.25">
      <c r="A14036" s="128"/>
      <c r="B14036" s="2"/>
      <c r="C14036" s="139" t="s">
        <v>15598</v>
      </c>
      <c r="D14036" s="124" t="s">
        <v>15599</v>
      </c>
      <c r="E14036" s="118" t="s">
        <v>15588</v>
      </c>
      <c r="F14036" s="124" t="s">
        <v>15589</v>
      </c>
      <c r="G14036" s="118" t="s">
        <v>2</v>
      </c>
      <c r="H14036" s="137">
        <v>42132</v>
      </c>
      <c r="I14036" s="119">
        <v>7716.53</v>
      </c>
      <c r="J14036" s="129"/>
      <c r="K14036" s="129"/>
      <c r="L14036" s="129">
        <v>0</v>
      </c>
      <c r="M14036" s="134" t="s">
        <v>26432</v>
      </c>
    </row>
    <row r="14037" spans="1:13" hidden="1" x14ac:dyDescent="0.25">
      <c r="A14037" s="128"/>
      <c r="B14037" s="2"/>
      <c r="C14037" s="139" t="s">
        <v>15598</v>
      </c>
      <c r="D14037" s="124" t="s">
        <v>15599</v>
      </c>
      <c r="E14037" s="118" t="s">
        <v>15596</v>
      </c>
      <c r="F14037" s="124" t="s">
        <v>15597</v>
      </c>
      <c r="G14037" s="118" t="s">
        <v>2</v>
      </c>
      <c r="H14037" s="137"/>
      <c r="I14037" s="119"/>
      <c r="J14037" s="129"/>
      <c r="K14037" s="129"/>
      <c r="L14037" s="129">
        <v>0</v>
      </c>
      <c r="M14037" s="134" t="s">
        <v>26433</v>
      </c>
    </row>
    <row r="14038" spans="1:13" hidden="1" x14ac:dyDescent="0.25">
      <c r="A14038" s="128"/>
      <c r="B14038" s="2"/>
      <c r="C14038" s="139" t="s">
        <v>15598</v>
      </c>
      <c r="D14038" s="124" t="s">
        <v>15599</v>
      </c>
      <c r="E14038" s="118" t="s">
        <v>15600</v>
      </c>
      <c r="F14038" s="124" t="s">
        <v>15601</v>
      </c>
      <c r="G14038" s="118" t="s">
        <v>2</v>
      </c>
      <c r="H14038" s="137">
        <v>41925</v>
      </c>
      <c r="I14038" s="119">
        <v>5062.5</v>
      </c>
      <c r="J14038" s="129"/>
      <c r="K14038" s="129"/>
      <c r="L14038" s="129">
        <v>0</v>
      </c>
      <c r="M14038" s="134" t="s">
        <v>26434</v>
      </c>
    </row>
    <row r="14039" spans="1:13" hidden="1" x14ac:dyDescent="0.25">
      <c r="A14039" s="128"/>
      <c r="B14039" s="2"/>
      <c r="C14039" s="139" t="s">
        <v>15598</v>
      </c>
      <c r="D14039" s="124" t="s">
        <v>15599</v>
      </c>
      <c r="E14039" s="118" t="s">
        <v>15592</v>
      </c>
      <c r="F14039" s="124" t="s">
        <v>15593</v>
      </c>
      <c r="G14039" s="118" t="s">
        <v>2</v>
      </c>
      <c r="H14039" s="137">
        <v>42359</v>
      </c>
      <c r="I14039" s="119">
        <v>8862.18</v>
      </c>
      <c r="J14039" s="129"/>
      <c r="K14039" s="129"/>
      <c r="L14039" s="129">
        <v>0</v>
      </c>
      <c r="M14039" s="134" t="s">
        <v>26435</v>
      </c>
    </row>
    <row r="14040" spans="1:13" hidden="1" x14ac:dyDescent="0.25">
      <c r="A14040" s="128"/>
      <c r="B14040" s="2"/>
      <c r="C14040" s="139" t="s">
        <v>15598</v>
      </c>
      <c r="D14040" s="124" t="s">
        <v>15599</v>
      </c>
      <c r="E14040" s="118" t="s">
        <v>15602</v>
      </c>
      <c r="F14040" s="124" t="s">
        <v>15603</v>
      </c>
      <c r="G14040" s="118" t="s">
        <v>2</v>
      </c>
      <c r="H14040" s="137">
        <v>42690</v>
      </c>
      <c r="I14040" s="119">
        <v>9053.5499999999993</v>
      </c>
      <c r="J14040" s="129"/>
      <c r="K14040" s="129"/>
      <c r="L14040" s="129">
        <v>0</v>
      </c>
      <c r="M14040" s="134" t="s">
        <v>26436</v>
      </c>
    </row>
    <row r="14041" spans="1:13" hidden="1" x14ac:dyDescent="0.25">
      <c r="A14041" s="128"/>
      <c r="B14041" s="2"/>
      <c r="C14041" s="139" t="s">
        <v>15604</v>
      </c>
      <c r="D14041" s="124" t="s">
        <v>15605</v>
      </c>
      <c r="E14041" s="118" t="s">
        <v>48</v>
      </c>
      <c r="F14041" s="124" t="s">
        <v>35249</v>
      </c>
      <c r="G14041" s="118" t="s">
        <v>2</v>
      </c>
      <c r="H14041" s="137">
        <v>43683</v>
      </c>
      <c r="I14041" s="119">
        <v>7097.62</v>
      </c>
      <c r="J14041" s="129"/>
      <c r="K14041" s="129"/>
      <c r="L14041" s="129">
        <v>0</v>
      </c>
      <c r="M14041" s="134" t="s">
        <v>31828</v>
      </c>
    </row>
    <row r="14042" spans="1:13" hidden="1" x14ac:dyDescent="0.25">
      <c r="A14042" s="128"/>
      <c r="B14042" s="2"/>
      <c r="C14042" s="139" t="s">
        <v>15606</v>
      </c>
      <c r="D14042" s="124" t="s">
        <v>15607</v>
      </c>
      <c r="E14042" s="118" t="s">
        <v>15608</v>
      </c>
      <c r="F14042" s="124" t="s">
        <v>15609</v>
      </c>
      <c r="G14042" s="118" t="s">
        <v>2</v>
      </c>
      <c r="H14042" s="137">
        <v>42846</v>
      </c>
      <c r="I14042" s="119">
        <v>8188.44</v>
      </c>
      <c r="J14042" s="129"/>
      <c r="K14042" s="129"/>
      <c r="L14042" s="129">
        <v>0</v>
      </c>
      <c r="M14042" s="134" t="s">
        <v>31534</v>
      </c>
    </row>
    <row r="14043" spans="1:13" hidden="1" x14ac:dyDescent="0.25">
      <c r="A14043" s="128"/>
      <c r="B14043" s="2"/>
      <c r="C14043" s="139" t="s">
        <v>15606</v>
      </c>
      <c r="D14043" s="124" t="s">
        <v>15607</v>
      </c>
      <c r="E14043" s="118" t="s">
        <v>15610</v>
      </c>
      <c r="F14043" s="124" t="s">
        <v>15611</v>
      </c>
      <c r="G14043" s="118" t="s">
        <v>2</v>
      </c>
      <c r="H14043" s="137">
        <v>43194</v>
      </c>
      <c r="I14043" s="119">
        <v>8838.31</v>
      </c>
      <c r="J14043" s="129"/>
      <c r="K14043" s="129"/>
      <c r="L14043" s="129">
        <v>0</v>
      </c>
      <c r="M14043" s="134" t="s">
        <v>26437</v>
      </c>
    </row>
    <row r="14044" spans="1:13" hidden="1" x14ac:dyDescent="0.25">
      <c r="A14044" s="128"/>
      <c r="B14044" s="2"/>
      <c r="C14044" s="139" t="s">
        <v>32612</v>
      </c>
      <c r="D14044" s="124" t="s">
        <v>32613</v>
      </c>
      <c r="E14044" s="118" t="s">
        <v>48</v>
      </c>
      <c r="F14044" s="124" t="s">
        <v>35249</v>
      </c>
      <c r="G14044" s="118" t="s">
        <v>34659</v>
      </c>
      <c r="H14044" s="137"/>
      <c r="I14044" s="119"/>
      <c r="J14044" s="129"/>
      <c r="K14044" s="129"/>
      <c r="L14044" s="129">
        <v>0</v>
      </c>
      <c r="M14044" s="134" t="s">
        <v>26438</v>
      </c>
    </row>
    <row r="14045" spans="1:13" hidden="1" x14ac:dyDescent="0.25">
      <c r="A14045" s="128"/>
      <c r="B14045" s="2"/>
      <c r="C14045" s="139" t="s">
        <v>15612</v>
      </c>
      <c r="D14045" s="124" t="s">
        <v>15613</v>
      </c>
      <c r="E14045" s="118" t="s">
        <v>48</v>
      </c>
      <c r="F14045" s="124" t="s">
        <v>35249</v>
      </c>
      <c r="G14045" s="118" t="s">
        <v>2</v>
      </c>
      <c r="H14045" s="137">
        <v>42892</v>
      </c>
      <c r="I14045" s="119">
        <v>2203.58</v>
      </c>
      <c r="J14045" s="129"/>
      <c r="K14045" s="129"/>
      <c r="L14045" s="129">
        <v>0</v>
      </c>
      <c r="M14045" s="134" t="s">
        <v>35068</v>
      </c>
    </row>
    <row r="14046" spans="1:13" hidden="1" x14ac:dyDescent="0.25">
      <c r="A14046" s="128"/>
      <c r="B14046" s="2"/>
      <c r="C14046" s="139" t="s">
        <v>15614</v>
      </c>
      <c r="D14046" s="124" t="s">
        <v>15615</v>
      </c>
      <c r="E14046" s="118" t="s">
        <v>15616</v>
      </c>
      <c r="F14046" s="124" t="s">
        <v>15617</v>
      </c>
      <c r="G14046" s="118" t="s">
        <v>2</v>
      </c>
      <c r="H14046" s="137">
        <v>41893</v>
      </c>
      <c r="I14046" s="119">
        <v>4316.63</v>
      </c>
      <c r="J14046" s="129"/>
      <c r="K14046" s="129"/>
      <c r="L14046" s="129">
        <v>0</v>
      </c>
      <c r="M14046" s="134" t="s">
        <v>26439</v>
      </c>
    </row>
    <row r="14047" spans="1:13" hidden="1" x14ac:dyDescent="0.25">
      <c r="A14047" s="128"/>
      <c r="B14047" s="2"/>
      <c r="C14047" s="139" t="s">
        <v>15614</v>
      </c>
      <c r="D14047" s="124" t="s">
        <v>15615</v>
      </c>
      <c r="E14047" s="118" t="s">
        <v>15618</v>
      </c>
      <c r="F14047" s="124" t="s">
        <v>15619</v>
      </c>
      <c r="G14047" s="118" t="s">
        <v>2</v>
      </c>
      <c r="H14047" s="137">
        <v>43104</v>
      </c>
      <c r="I14047" s="119">
        <v>6051.38</v>
      </c>
      <c r="J14047" s="129"/>
      <c r="K14047" s="129"/>
      <c r="L14047" s="129">
        <v>0</v>
      </c>
      <c r="M14047" s="134" t="s">
        <v>35521</v>
      </c>
    </row>
    <row r="14048" spans="1:13" hidden="1" x14ac:dyDescent="0.25">
      <c r="A14048" s="128"/>
      <c r="B14048" s="2"/>
      <c r="C14048" s="139" t="s">
        <v>32401</v>
      </c>
      <c r="D14048" s="124" t="s">
        <v>32402</v>
      </c>
      <c r="E14048" s="118" t="s">
        <v>48</v>
      </c>
      <c r="F14048" s="124" t="s">
        <v>35249</v>
      </c>
      <c r="G14048" s="118" t="s">
        <v>2</v>
      </c>
      <c r="H14048" s="137"/>
      <c r="I14048" s="119"/>
      <c r="J14048" s="129"/>
      <c r="K14048" s="129"/>
      <c r="L14048" s="129">
        <v>0</v>
      </c>
      <c r="M14048" s="134" t="s">
        <v>35019</v>
      </c>
    </row>
    <row r="14049" spans="1:13" hidden="1" x14ac:dyDescent="0.25">
      <c r="A14049" s="128"/>
      <c r="B14049" s="2"/>
      <c r="C14049" s="139" t="s">
        <v>19185</v>
      </c>
      <c r="D14049" s="124" t="s">
        <v>19184</v>
      </c>
      <c r="E14049" s="118" t="s">
        <v>48</v>
      </c>
      <c r="F14049" s="124" t="s">
        <v>35249</v>
      </c>
      <c r="G14049" s="118" t="s">
        <v>34659</v>
      </c>
      <c r="H14049" s="137">
        <v>41369</v>
      </c>
      <c r="I14049" s="119">
        <v>1311</v>
      </c>
      <c r="J14049" s="129"/>
      <c r="K14049" s="129"/>
      <c r="L14049" s="129">
        <v>0</v>
      </c>
      <c r="M14049" s="134"/>
    </row>
    <row r="14050" spans="1:13" hidden="1" x14ac:dyDescent="0.25">
      <c r="A14050" s="128"/>
      <c r="B14050" s="2"/>
      <c r="C14050" s="139" t="s">
        <v>15620</v>
      </c>
      <c r="D14050" s="124" t="s">
        <v>15621</v>
      </c>
      <c r="E14050" s="118" t="s">
        <v>48</v>
      </c>
      <c r="F14050" s="124" t="s">
        <v>35249</v>
      </c>
      <c r="G14050" s="118" t="s">
        <v>2</v>
      </c>
      <c r="H14050" s="137">
        <v>42193</v>
      </c>
      <c r="I14050" s="119">
        <v>7730.63</v>
      </c>
      <c r="J14050" s="129"/>
      <c r="K14050" s="129"/>
      <c r="L14050" s="129">
        <v>0</v>
      </c>
      <c r="M14050" s="134" t="s">
        <v>26440</v>
      </c>
    </row>
    <row r="14051" spans="1:13" hidden="1" x14ac:dyDescent="0.25">
      <c r="A14051" s="128"/>
      <c r="B14051" s="2"/>
      <c r="C14051" s="139" t="s">
        <v>19187</v>
      </c>
      <c r="D14051" s="124" t="s">
        <v>19186</v>
      </c>
      <c r="E14051" s="118" t="s">
        <v>48</v>
      </c>
      <c r="F14051" s="124" t="s">
        <v>35249</v>
      </c>
      <c r="G14051" s="118" t="s">
        <v>34659</v>
      </c>
      <c r="H14051" s="137">
        <v>41019</v>
      </c>
      <c r="I14051" s="119">
        <v>645.15</v>
      </c>
      <c r="J14051" s="129"/>
      <c r="K14051" s="129"/>
      <c r="L14051" s="129">
        <v>0</v>
      </c>
      <c r="M14051" s="134"/>
    </row>
    <row r="14052" spans="1:13" hidden="1" x14ac:dyDescent="0.25">
      <c r="A14052" s="128"/>
      <c r="B14052" s="2"/>
      <c r="C14052" s="139" t="s">
        <v>15622</v>
      </c>
      <c r="D14052" s="124" t="s">
        <v>15623</v>
      </c>
      <c r="E14052" s="118" t="s">
        <v>48</v>
      </c>
      <c r="F14052" s="124" t="s">
        <v>35249</v>
      </c>
      <c r="G14052" s="118" t="s">
        <v>2</v>
      </c>
      <c r="H14052" s="137">
        <v>42992</v>
      </c>
      <c r="I14052" s="119">
        <v>5746</v>
      </c>
      <c r="J14052" s="129"/>
      <c r="K14052" s="129"/>
      <c r="L14052" s="129">
        <v>0</v>
      </c>
      <c r="M14052" s="134" t="s">
        <v>26441</v>
      </c>
    </row>
    <row r="14053" spans="1:13" hidden="1" x14ac:dyDescent="0.25">
      <c r="A14053" s="128"/>
      <c r="B14053" s="2"/>
      <c r="C14053" s="139" t="s">
        <v>19370</v>
      </c>
      <c r="D14053" s="124" t="s">
        <v>19369</v>
      </c>
      <c r="E14053" s="118" t="s">
        <v>48</v>
      </c>
      <c r="F14053" s="124" t="s">
        <v>35249</v>
      </c>
      <c r="G14053" s="118" t="s">
        <v>34659</v>
      </c>
      <c r="H14053" s="137"/>
      <c r="I14053" s="119"/>
      <c r="J14053" s="129"/>
      <c r="K14053" s="129"/>
      <c r="L14053" s="129">
        <v>0</v>
      </c>
      <c r="M14053" s="134" t="s">
        <v>26442</v>
      </c>
    </row>
    <row r="14054" spans="1:13" hidden="1" x14ac:dyDescent="0.25">
      <c r="A14054" s="128"/>
      <c r="B14054" s="2"/>
      <c r="C14054" s="139" t="s">
        <v>32617</v>
      </c>
      <c r="D14054" s="124" t="s">
        <v>32618</v>
      </c>
      <c r="E14054" s="118" t="s">
        <v>48</v>
      </c>
      <c r="F14054" s="124" t="s">
        <v>35249</v>
      </c>
      <c r="G14054" s="118" t="s">
        <v>34659</v>
      </c>
      <c r="H14054" s="137"/>
      <c r="I14054" s="119"/>
      <c r="J14054" s="129"/>
      <c r="K14054" s="129"/>
      <c r="L14054" s="129">
        <v>0</v>
      </c>
      <c r="M14054" s="134" t="s">
        <v>26443</v>
      </c>
    </row>
    <row r="14055" spans="1:13" hidden="1" x14ac:dyDescent="0.25">
      <c r="A14055" s="128"/>
      <c r="B14055" s="2"/>
      <c r="C14055" s="139" t="s">
        <v>19368</v>
      </c>
      <c r="D14055" s="124" t="s">
        <v>19367</v>
      </c>
      <c r="E14055" s="118" t="s">
        <v>48</v>
      </c>
      <c r="F14055" s="124" t="s">
        <v>35249</v>
      </c>
      <c r="G14055" s="118" t="s">
        <v>34659</v>
      </c>
      <c r="H14055" s="137"/>
      <c r="I14055" s="119"/>
      <c r="J14055" s="129"/>
      <c r="K14055" s="129"/>
      <c r="L14055" s="129">
        <v>0</v>
      </c>
      <c r="M14055" s="134" t="s">
        <v>26444</v>
      </c>
    </row>
    <row r="14056" spans="1:13" hidden="1" x14ac:dyDescent="0.25">
      <c r="A14056" s="128"/>
      <c r="B14056" s="2"/>
      <c r="C14056" s="139" t="s">
        <v>19029</v>
      </c>
      <c r="D14056" s="124" t="s">
        <v>19028</v>
      </c>
      <c r="E14056" s="118" t="s">
        <v>48</v>
      </c>
      <c r="F14056" s="124" t="s">
        <v>35249</v>
      </c>
      <c r="G14056" s="118" t="s">
        <v>34659</v>
      </c>
      <c r="H14056" s="137"/>
      <c r="I14056" s="119"/>
      <c r="J14056" s="129"/>
      <c r="K14056" s="129"/>
      <c r="L14056" s="129">
        <v>0</v>
      </c>
      <c r="M14056" s="134" t="s">
        <v>26445</v>
      </c>
    </row>
    <row r="14057" spans="1:13" hidden="1" x14ac:dyDescent="0.25">
      <c r="A14057" s="128"/>
      <c r="B14057" s="2"/>
      <c r="C14057" s="139" t="s">
        <v>15624</v>
      </c>
      <c r="D14057" s="124" t="s">
        <v>15625</v>
      </c>
      <c r="E14057" s="118" t="s">
        <v>48</v>
      </c>
      <c r="F14057" s="124" t="s">
        <v>35249</v>
      </c>
      <c r="G14057" s="118" t="s">
        <v>2</v>
      </c>
      <c r="H14057" s="137"/>
      <c r="I14057" s="119"/>
      <c r="J14057" s="129"/>
      <c r="K14057" s="129"/>
      <c r="L14057" s="129">
        <v>0</v>
      </c>
      <c r="M14057" s="134" t="s">
        <v>32673</v>
      </c>
    </row>
    <row r="14058" spans="1:13" hidden="1" x14ac:dyDescent="0.25">
      <c r="A14058" s="128"/>
      <c r="B14058" s="2"/>
      <c r="C14058" s="139" t="s">
        <v>19027</v>
      </c>
      <c r="D14058" s="124" t="s">
        <v>19026</v>
      </c>
      <c r="E14058" s="118" t="s">
        <v>48</v>
      </c>
      <c r="F14058" s="124" t="s">
        <v>35249</v>
      </c>
      <c r="G14058" s="118" t="s">
        <v>34659</v>
      </c>
      <c r="H14058" s="137"/>
      <c r="I14058" s="119"/>
      <c r="J14058" s="129"/>
      <c r="K14058" s="129"/>
      <c r="L14058" s="129">
        <v>0</v>
      </c>
      <c r="M14058" s="134" t="s">
        <v>26446</v>
      </c>
    </row>
    <row r="14059" spans="1:13" hidden="1" x14ac:dyDescent="0.25">
      <c r="A14059" s="128"/>
      <c r="B14059" s="2"/>
      <c r="C14059" s="139" t="s">
        <v>19366</v>
      </c>
      <c r="D14059" s="124" t="s">
        <v>19365</v>
      </c>
      <c r="E14059" s="118" t="s">
        <v>48</v>
      </c>
      <c r="F14059" s="124" t="s">
        <v>35249</v>
      </c>
      <c r="G14059" s="118" t="s">
        <v>34659</v>
      </c>
      <c r="H14059" s="137"/>
      <c r="I14059" s="119"/>
      <c r="J14059" s="129"/>
      <c r="K14059" s="129"/>
      <c r="L14059" s="129">
        <v>0</v>
      </c>
      <c r="M14059" s="134" t="s">
        <v>26447</v>
      </c>
    </row>
    <row r="14060" spans="1:13" hidden="1" x14ac:dyDescent="0.25">
      <c r="A14060" s="128"/>
      <c r="B14060" s="2"/>
      <c r="C14060" s="139" t="s">
        <v>19025</v>
      </c>
      <c r="D14060" s="124" t="s">
        <v>19024</v>
      </c>
      <c r="E14060" s="118" t="s">
        <v>48</v>
      </c>
      <c r="F14060" s="124" t="s">
        <v>35249</v>
      </c>
      <c r="G14060" s="118" t="s">
        <v>34659</v>
      </c>
      <c r="H14060" s="137"/>
      <c r="I14060" s="119"/>
      <c r="J14060" s="129"/>
      <c r="K14060" s="129"/>
      <c r="L14060" s="129">
        <v>0</v>
      </c>
      <c r="M14060" s="134" t="s">
        <v>26448</v>
      </c>
    </row>
    <row r="14061" spans="1:13" hidden="1" x14ac:dyDescent="0.25">
      <c r="A14061" s="128"/>
      <c r="B14061" s="2"/>
      <c r="C14061" s="139" t="s">
        <v>19396</v>
      </c>
      <c r="D14061" s="124" t="s">
        <v>19395</v>
      </c>
      <c r="E14061" s="118" t="s">
        <v>48</v>
      </c>
      <c r="F14061" s="124" t="s">
        <v>35249</v>
      </c>
      <c r="G14061" s="118" t="s">
        <v>34659</v>
      </c>
      <c r="H14061" s="137">
        <v>41117</v>
      </c>
      <c r="I14061" s="119">
        <v>2090.63</v>
      </c>
      <c r="J14061" s="129"/>
      <c r="K14061" s="129"/>
      <c r="L14061" s="129">
        <v>0</v>
      </c>
      <c r="M14061" s="134" t="s">
        <v>26449</v>
      </c>
    </row>
    <row r="14062" spans="1:13" hidden="1" x14ac:dyDescent="0.25">
      <c r="A14062" s="128"/>
      <c r="B14062" s="2"/>
      <c r="C14062" s="139" t="s">
        <v>19398</v>
      </c>
      <c r="D14062" s="124" t="s">
        <v>19397</v>
      </c>
      <c r="E14062" s="118" t="s">
        <v>48</v>
      </c>
      <c r="F14062" s="124" t="s">
        <v>35249</v>
      </c>
      <c r="G14062" s="118" t="s">
        <v>34659</v>
      </c>
      <c r="H14062" s="137">
        <v>41117</v>
      </c>
      <c r="I14062" s="119">
        <v>2090.63</v>
      </c>
      <c r="J14062" s="129"/>
      <c r="K14062" s="129"/>
      <c r="L14062" s="129">
        <v>0</v>
      </c>
      <c r="M14062" s="134" t="s">
        <v>30815</v>
      </c>
    </row>
    <row r="14063" spans="1:13" hidden="1" x14ac:dyDescent="0.25">
      <c r="A14063" s="128"/>
      <c r="B14063" s="2"/>
      <c r="C14063" s="139" t="s">
        <v>19402</v>
      </c>
      <c r="D14063" s="124" t="s">
        <v>19401</v>
      </c>
      <c r="E14063" s="118" t="s">
        <v>48</v>
      </c>
      <c r="F14063" s="124" t="s">
        <v>35249</v>
      </c>
      <c r="G14063" s="118" t="s">
        <v>34659</v>
      </c>
      <c r="H14063" s="137">
        <v>40969</v>
      </c>
      <c r="I14063" s="119">
        <v>898.83</v>
      </c>
      <c r="J14063" s="129"/>
      <c r="K14063" s="129"/>
      <c r="L14063" s="129">
        <v>0</v>
      </c>
      <c r="M14063" s="134"/>
    </row>
    <row r="14064" spans="1:13" hidden="1" x14ac:dyDescent="0.25">
      <c r="A14064" s="128"/>
      <c r="B14064" s="2"/>
      <c r="C14064" s="139" t="s">
        <v>19392</v>
      </c>
      <c r="D14064" s="124" t="s">
        <v>19391</v>
      </c>
      <c r="E14064" s="118" t="s">
        <v>48</v>
      </c>
      <c r="F14064" s="124" t="s">
        <v>35249</v>
      </c>
      <c r="G14064" s="118" t="s">
        <v>34659</v>
      </c>
      <c r="H14064" s="137">
        <v>41117</v>
      </c>
      <c r="I14064" s="119">
        <v>2023.19</v>
      </c>
      <c r="J14064" s="129"/>
      <c r="K14064" s="129"/>
      <c r="L14064" s="129">
        <v>0</v>
      </c>
      <c r="M14064" s="134" t="s">
        <v>26450</v>
      </c>
    </row>
    <row r="14065" spans="1:13" hidden="1" x14ac:dyDescent="0.25">
      <c r="A14065" s="128"/>
      <c r="B14065" s="2"/>
      <c r="C14065" s="139" t="s">
        <v>19394</v>
      </c>
      <c r="D14065" s="124" t="s">
        <v>19393</v>
      </c>
      <c r="E14065" s="118" t="s">
        <v>48</v>
      </c>
      <c r="F14065" s="124" t="s">
        <v>35249</v>
      </c>
      <c r="G14065" s="118" t="s">
        <v>34659</v>
      </c>
      <c r="H14065" s="137">
        <v>41117</v>
      </c>
      <c r="I14065" s="119">
        <v>2023.19</v>
      </c>
      <c r="J14065" s="129"/>
      <c r="K14065" s="129"/>
      <c r="L14065" s="129">
        <v>0</v>
      </c>
      <c r="M14065" s="134" t="s">
        <v>26451</v>
      </c>
    </row>
    <row r="14066" spans="1:13" hidden="1" x14ac:dyDescent="0.25">
      <c r="A14066" s="128"/>
      <c r="B14066" s="2"/>
      <c r="C14066" s="139" t="s">
        <v>19400</v>
      </c>
      <c r="D14066" s="124" t="s">
        <v>19399</v>
      </c>
      <c r="E14066" s="118" t="s">
        <v>48</v>
      </c>
      <c r="F14066" s="124" t="s">
        <v>35249</v>
      </c>
      <c r="G14066" s="118" t="s">
        <v>34659</v>
      </c>
      <c r="H14066" s="137">
        <v>40969</v>
      </c>
      <c r="I14066" s="119">
        <v>870.66</v>
      </c>
      <c r="J14066" s="129"/>
      <c r="K14066" s="129"/>
      <c r="L14066" s="129">
        <v>0</v>
      </c>
      <c r="M14066" s="134" t="s">
        <v>31715</v>
      </c>
    </row>
    <row r="14067" spans="1:13" hidden="1" x14ac:dyDescent="0.25">
      <c r="A14067" s="128"/>
      <c r="B14067" s="2"/>
      <c r="C14067" s="139" t="s">
        <v>19380</v>
      </c>
      <c r="D14067" s="124" t="s">
        <v>19379</v>
      </c>
      <c r="E14067" s="118" t="s">
        <v>48</v>
      </c>
      <c r="F14067" s="124" t="s">
        <v>35249</v>
      </c>
      <c r="G14067" s="118" t="s">
        <v>34659</v>
      </c>
      <c r="H14067" s="137">
        <v>41117</v>
      </c>
      <c r="I14067" s="119">
        <v>1782.33</v>
      </c>
      <c r="J14067" s="129"/>
      <c r="K14067" s="129"/>
      <c r="L14067" s="129">
        <v>0</v>
      </c>
      <c r="M14067" s="134" t="s">
        <v>29194</v>
      </c>
    </row>
    <row r="14068" spans="1:13" hidden="1" x14ac:dyDescent="0.25">
      <c r="A14068" s="128"/>
      <c r="B14068" s="2"/>
      <c r="C14068" s="139" t="s">
        <v>19382</v>
      </c>
      <c r="D14068" s="124" t="s">
        <v>19381</v>
      </c>
      <c r="E14068" s="118" t="s">
        <v>48</v>
      </c>
      <c r="F14068" s="124" t="s">
        <v>35249</v>
      </c>
      <c r="G14068" s="118" t="s">
        <v>34659</v>
      </c>
      <c r="H14068" s="137">
        <v>41117</v>
      </c>
      <c r="I14068" s="119">
        <v>1782.33</v>
      </c>
      <c r="J14068" s="129"/>
      <c r="K14068" s="129"/>
      <c r="L14068" s="129">
        <v>0</v>
      </c>
      <c r="M14068" s="134" t="s">
        <v>29650</v>
      </c>
    </row>
    <row r="14069" spans="1:13" hidden="1" x14ac:dyDescent="0.25">
      <c r="A14069" s="128"/>
      <c r="B14069" s="2"/>
      <c r="C14069" s="139" t="s">
        <v>19384</v>
      </c>
      <c r="D14069" s="124" t="s">
        <v>19383</v>
      </c>
      <c r="E14069" s="118" t="s">
        <v>48</v>
      </c>
      <c r="F14069" s="124" t="s">
        <v>35249</v>
      </c>
      <c r="G14069" s="118" t="s">
        <v>34659</v>
      </c>
      <c r="H14069" s="137">
        <v>41117</v>
      </c>
      <c r="I14069" s="119">
        <v>1975.02</v>
      </c>
      <c r="J14069" s="129"/>
      <c r="K14069" s="129"/>
      <c r="L14069" s="129">
        <v>0</v>
      </c>
      <c r="M14069" s="134" t="s">
        <v>28472</v>
      </c>
    </row>
    <row r="14070" spans="1:13" hidden="1" x14ac:dyDescent="0.25">
      <c r="A14070" s="128"/>
      <c r="B14070" s="2"/>
      <c r="C14070" s="139" t="s">
        <v>19386</v>
      </c>
      <c r="D14070" s="124" t="s">
        <v>19385</v>
      </c>
      <c r="E14070" s="118" t="s">
        <v>48</v>
      </c>
      <c r="F14070" s="124" t="s">
        <v>35249</v>
      </c>
      <c r="G14070" s="118" t="s">
        <v>34659</v>
      </c>
      <c r="H14070" s="137">
        <v>41117</v>
      </c>
      <c r="I14070" s="119">
        <v>1975.02</v>
      </c>
      <c r="J14070" s="129"/>
      <c r="K14070" s="129"/>
      <c r="L14070" s="129">
        <v>0</v>
      </c>
      <c r="M14070" s="134" t="s">
        <v>26452</v>
      </c>
    </row>
    <row r="14071" spans="1:13" hidden="1" x14ac:dyDescent="0.25">
      <c r="A14071" s="128"/>
      <c r="B14071" s="2"/>
      <c r="C14071" s="139" t="s">
        <v>19390</v>
      </c>
      <c r="D14071" s="124" t="s">
        <v>19389</v>
      </c>
      <c r="E14071" s="118" t="s">
        <v>48</v>
      </c>
      <c r="F14071" s="124" t="s">
        <v>35249</v>
      </c>
      <c r="G14071" s="118" t="s">
        <v>34659</v>
      </c>
      <c r="H14071" s="137">
        <v>40969</v>
      </c>
      <c r="I14071" s="119">
        <v>760.55</v>
      </c>
      <c r="J14071" s="129"/>
      <c r="K14071" s="129"/>
      <c r="L14071" s="129">
        <v>0</v>
      </c>
      <c r="M14071" s="134" t="s">
        <v>26453</v>
      </c>
    </row>
    <row r="14072" spans="1:13" hidden="1" x14ac:dyDescent="0.25">
      <c r="A14072" s="128"/>
      <c r="B14072" s="2"/>
      <c r="C14072" s="139" t="s">
        <v>19388</v>
      </c>
      <c r="D14072" s="124" t="s">
        <v>19387</v>
      </c>
      <c r="E14072" s="118" t="s">
        <v>48</v>
      </c>
      <c r="F14072" s="124" t="s">
        <v>35249</v>
      </c>
      <c r="G14072" s="118" t="s">
        <v>34659</v>
      </c>
      <c r="H14072" s="137">
        <v>41117</v>
      </c>
      <c r="I14072" s="119">
        <v>1975.02</v>
      </c>
      <c r="J14072" s="129"/>
      <c r="K14072" s="129"/>
      <c r="L14072" s="129">
        <v>0</v>
      </c>
      <c r="M14072" s="134" t="s">
        <v>26454</v>
      </c>
    </row>
    <row r="14073" spans="1:13" hidden="1" x14ac:dyDescent="0.25">
      <c r="A14073" s="128"/>
      <c r="B14073" s="2"/>
      <c r="C14073" s="139" t="s">
        <v>19378</v>
      </c>
      <c r="D14073" s="124" t="s">
        <v>19377</v>
      </c>
      <c r="E14073" s="118" t="s">
        <v>48</v>
      </c>
      <c r="F14073" s="124" t="s">
        <v>35249</v>
      </c>
      <c r="G14073" s="118" t="s">
        <v>34659</v>
      </c>
      <c r="H14073" s="137"/>
      <c r="I14073" s="119"/>
      <c r="J14073" s="129"/>
      <c r="K14073" s="129"/>
      <c r="L14073" s="129">
        <v>0</v>
      </c>
      <c r="M14073" s="134" t="s">
        <v>26455</v>
      </c>
    </row>
    <row r="14074" spans="1:13" hidden="1" x14ac:dyDescent="0.25">
      <c r="A14074" s="128"/>
      <c r="B14074" s="2"/>
      <c r="C14074" s="139" t="s">
        <v>19023</v>
      </c>
      <c r="D14074" s="124" t="s">
        <v>19022</v>
      </c>
      <c r="E14074" s="118" t="s">
        <v>48</v>
      </c>
      <c r="F14074" s="124" t="s">
        <v>35249</v>
      </c>
      <c r="G14074" s="118" t="s">
        <v>34659</v>
      </c>
      <c r="H14074" s="137"/>
      <c r="I14074" s="119"/>
      <c r="J14074" s="129"/>
      <c r="K14074" s="129"/>
      <c r="L14074" s="129">
        <v>0</v>
      </c>
      <c r="M14074" s="134" t="s">
        <v>26456</v>
      </c>
    </row>
    <row r="14075" spans="1:13" hidden="1" x14ac:dyDescent="0.25">
      <c r="A14075" s="128"/>
      <c r="B14075" s="2"/>
      <c r="C14075" s="139" t="s">
        <v>15626</v>
      </c>
      <c r="D14075" s="124" t="s">
        <v>15627</v>
      </c>
      <c r="E14075" s="118" t="s">
        <v>15628</v>
      </c>
      <c r="F14075" s="124" t="s">
        <v>15629</v>
      </c>
      <c r="G14075" s="118" t="s">
        <v>2</v>
      </c>
      <c r="H14075" s="137">
        <v>42094</v>
      </c>
      <c r="I14075" s="119">
        <v>22390.799999999999</v>
      </c>
      <c r="J14075" s="129"/>
      <c r="K14075" s="129"/>
      <c r="L14075" s="129">
        <v>0</v>
      </c>
      <c r="M14075" s="134" t="s">
        <v>34795</v>
      </c>
    </row>
    <row r="14076" spans="1:13" hidden="1" x14ac:dyDescent="0.25">
      <c r="A14076" s="128"/>
      <c r="B14076" s="2"/>
      <c r="C14076" s="139" t="s">
        <v>15626</v>
      </c>
      <c r="D14076" s="124" t="s">
        <v>15627</v>
      </c>
      <c r="E14076" s="118" t="s">
        <v>11729</v>
      </c>
      <c r="F14076" s="124" t="s">
        <v>11730</v>
      </c>
      <c r="G14076" s="118" t="s">
        <v>2</v>
      </c>
      <c r="H14076" s="137">
        <v>42002</v>
      </c>
      <c r="I14076" s="119">
        <v>22052.25</v>
      </c>
      <c r="J14076" s="129"/>
      <c r="K14076" s="129"/>
      <c r="L14076" s="129">
        <v>0</v>
      </c>
      <c r="M14076" s="134" t="s">
        <v>27516</v>
      </c>
    </row>
    <row r="14077" spans="1:13" hidden="1" x14ac:dyDescent="0.25">
      <c r="A14077" s="128"/>
      <c r="B14077" s="2"/>
      <c r="C14077" s="139" t="s">
        <v>15626</v>
      </c>
      <c r="D14077" s="124" t="s">
        <v>15627</v>
      </c>
      <c r="E14077" s="118" t="s">
        <v>15630</v>
      </c>
      <c r="F14077" s="124" t="s">
        <v>15631</v>
      </c>
      <c r="G14077" s="118" t="s">
        <v>2</v>
      </c>
      <c r="H14077" s="137">
        <v>42601</v>
      </c>
      <c r="I14077" s="119">
        <v>23205</v>
      </c>
      <c r="J14077" s="129"/>
      <c r="K14077" s="129"/>
      <c r="L14077" s="129">
        <v>0</v>
      </c>
      <c r="M14077" s="134" t="s">
        <v>27516</v>
      </c>
    </row>
    <row r="14078" spans="1:13" hidden="1" x14ac:dyDescent="0.25">
      <c r="A14078" s="128"/>
      <c r="B14078" s="2"/>
      <c r="C14078" s="139" t="s">
        <v>15626</v>
      </c>
      <c r="D14078" s="124" t="s">
        <v>15627</v>
      </c>
      <c r="E14078" s="118" t="s">
        <v>15632</v>
      </c>
      <c r="F14078" s="124" t="s">
        <v>15633</v>
      </c>
      <c r="G14078" s="118" t="s">
        <v>2</v>
      </c>
      <c r="H14078" s="137">
        <v>42572</v>
      </c>
      <c r="I14078" s="119">
        <v>24276</v>
      </c>
      <c r="J14078" s="129"/>
      <c r="K14078" s="129"/>
      <c r="L14078" s="129">
        <v>0</v>
      </c>
      <c r="M14078" s="134" t="s">
        <v>31156</v>
      </c>
    </row>
    <row r="14079" spans="1:13" hidden="1" x14ac:dyDescent="0.25">
      <c r="A14079" s="128"/>
      <c r="B14079" s="2"/>
      <c r="C14079" s="139" t="s">
        <v>15634</v>
      </c>
      <c r="D14079" s="124" t="s">
        <v>15635</v>
      </c>
      <c r="E14079" s="118" t="s">
        <v>15628</v>
      </c>
      <c r="F14079" s="124" t="s">
        <v>15629</v>
      </c>
      <c r="G14079" s="118" t="s">
        <v>2</v>
      </c>
      <c r="H14079" s="137">
        <v>41922</v>
      </c>
      <c r="I14079" s="119">
        <v>18648.75</v>
      </c>
      <c r="J14079" s="129"/>
      <c r="K14079" s="129"/>
      <c r="L14079" s="129">
        <v>0</v>
      </c>
      <c r="M14079" s="134" t="s">
        <v>26457</v>
      </c>
    </row>
    <row r="14080" spans="1:13" hidden="1" x14ac:dyDescent="0.25">
      <c r="A14080" s="128"/>
      <c r="B14080" s="2"/>
      <c r="C14080" s="139" t="s">
        <v>15636</v>
      </c>
      <c r="D14080" s="124" t="s">
        <v>15637</v>
      </c>
      <c r="E14080" s="118" t="s">
        <v>48</v>
      </c>
      <c r="F14080" s="124" t="s">
        <v>35249</v>
      </c>
      <c r="G14080" s="118" t="s">
        <v>2</v>
      </c>
      <c r="H14080" s="137">
        <v>41158</v>
      </c>
      <c r="I14080" s="119">
        <v>2386.2800000000002</v>
      </c>
      <c r="J14080" s="129"/>
      <c r="K14080" s="129"/>
      <c r="L14080" s="129">
        <v>0</v>
      </c>
      <c r="M14080" s="134" t="s">
        <v>26458</v>
      </c>
    </row>
    <row r="14081" spans="1:13" hidden="1" x14ac:dyDescent="0.25">
      <c r="A14081" s="128"/>
      <c r="B14081" s="2"/>
      <c r="C14081" s="139" t="s">
        <v>15638</v>
      </c>
      <c r="D14081" s="124" t="s">
        <v>15639</v>
      </c>
      <c r="E14081" s="118" t="s">
        <v>48</v>
      </c>
      <c r="F14081" s="124" t="s">
        <v>35249</v>
      </c>
      <c r="G14081" s="118" t="s">
        <v>2</v>
      </c>
      <c r="H14081" s="137">
        <v>41158</v>
      </c>
      <c r="I14081" s="119">
        <v>1498.05</v>
      </c>
      <c r="J14081" s="129"/>
      <c r="K14081" s="129"/>
      <c r="L14081" s="129">
        <v>0</v>
      </c>
      <c r="M14081" s="134" t="s">
        <v>26459</v>
      </c>
    </row>
    <row r="14082" spans="1:13" hidden="1" x14ac:dyDescent="0.25">
      <c r="A14082" s="128"/>
      <c r="B14082" s="2"/>
      <c r="C14082" s="139" t="s">
        <v>15640</v>
      </c>
      <c r="D14082" s="124" t="s">
        <v>15641</v>
      </c>
      <c r="E14082" s="118" t="s">
        <v>48</v>
      </c>
      <c r="F14082" s="124" t="s">
        <v>35249</v>
      </c>
      <c r="G14082" s="118" t="s">
        <v>2</v>
      </c>
      <c r="H14082" s="137">
        <v>41158</v>
      </c>
      <c r="I14082" s="119">
        <v>2280.2199999999998</v>
      </c>
      <c r="J14082" s="129"/>
      <c r="K14082" s="129"/>
      <c r="L14082" s="129">
        <v>0</v>
      </c>
      <c r="M14082" s="134" t="s">
        <v>26460</v>
      </c>
    </row>
    <row r="14083" spans="1:13" hidden="1" x14ac:dyDescent="0.25">
      <c r="A14083" s="128"/>
      <c r="B14083" s="2"/>
      <c r="C14083" s="139" t="s">
        <v>15642</v>
      </c>
      <c r="D14083" s="124" t="s">
        <v>15643</v>
      </c>
      <c r="E14083" s="118" t="s">
        <v>48</v>
      </c>
      <c r="F14083" s="124" t="s">
        <v>35249</v>
      </c>
      <c r="G14083" s="118" t="s">
        <v>2</v>
      </c>
      <c r="H14083" s="137">
        <v>41158</v>
      </c>
      <c r="I14083" s="119">
        <v>1431.77</v>
      </c>
      <c r="J14083" s="129"/>
      <c r="K14083" s="129"/>
      <c r="L14083" s="129">
        <v>0</v>
      </c>
      <c r="M14083" s="134" t="s">
        <v>26461</v>
      </c>
    </row>
    <row r="14084" spans="1:13" hidden="1" x14ac:dyDescent="0.25">
      <c r="A14084" s="128"/>
      <c r="B14084" s="2"/>
      <c r="C14084" s="139" t="s">
        <v>15644</v>
      </c>
      <c r="D14084" s="124" t="s">
        <v>15645</v>
      </c>
      <c r="E14084" s="118" t="s">
        <v>48</v>
      </c>
      <c r="F14084" s="124" t="s">
        <v>35249</v>
      </c>
      <c r="G14084" s="118" t="s">
        <v>2</v>
      </c>
      <c r="H14084" s="137">
        <v>40906</v>
      </c>
      <c r="I14084" s="119">
        <v>1382.3</v>
      </c>
      <c r="J14084" s="129"/>
      <c r="K14084" s="129"/>
      <c r="L14084" s="129">
        <v>0</v>
      </c>
      <c r="M14084" s="134" t="s">
        <v>28190</v>
      </c>
    </row>
    <row r="14085" spans="1:13" hidden="1" x14ac:dyDescent="0.25">
      <c r="A14085" s="128"/>
      <c r="B14085" s="2"/>
      <c r="C14085" s="139" t="s">
        <v>15646</v>
      </c>
      <c r="D14085" s="124" t="s">
        <v>15647</v>
      </c>
      <c r="E14085" s="118" t="s">
        <v>48</v>
      </c>
      <c r="F14085" s="124" t="s">
        <v>35249</v>
      </c>
      <c r="G14085" s="118" t="s">
        <v>2</v>
      </c>
      <c r="H14085" s="137">
        <v>42200</v>
      </c>
      <c r="I14085" s="119">
        <v>1210.3699999999999</v>
      </c>
      <c r="J14085" s="129"/>
      <c r="K14085" s="129"/>
      <c r="L14085" s="129">
        <v>0</v>
      </c>
      <c r="M14085" s="134" t="s">
        <v>26462</v>
      </c>
    </row>
    <row r="14086" spans="1:13" hidden="1" x14ac:dyDescent="0.25">
      <c r="A14086" s="128"/>
      <c r="B14086" s="2"/>
      <c r="C14086" s="139" t="s">
        <v>42444</v>
      </c>
      <c r="D14086" s="124" t="s">
        <v>42445</v>
      </c>
      <c r="E14086" s="118" t="s">
        <v>48</v>
      </c>
      <c r="F14086" s="124" t="s">
        <v>35249</v>
      </c>
      <c r="G14086" s="118" t="s">
        <v>2</v>
      </c>
      <c r="H14086" s="137"/>
      <c r="I14086" s="119"/>
      <c r="J14086" s="129"/>
      <c r="K14086" s="129"/>
      <c r="L14086" s="129">
        <v>0</v>
      </c>
      <c r="M14086" s="134" t="s">
        <v>26463</v>
      </c>
    </row>
    <row r="14087" spans="1:13" hidden="1" x14ac:dyDescent="0.25">
      <c r="A14087" s="128"/>
      <c r="B14087" s="2"/>
      <c r="C14087" s="139" t="s">
        <v>15648</v>
      </c>
      <c r="D14087" s="124" t="s">
        <v>15649</v>
      </c>
      <c r="E14087" s="118" t="s">
        <v>48</v>
      </c>
      <c r="F14087" s="124" t="s">
        <v>35249</v>
      </c>
      <c r="G14087" s="118" t="s">
        <v>2</v>
      </c>
      <c r="H14087" s="137">
        <v>43880</v>
      </c>
      <c r="I14087" s="119">
        <v>2115.1</v>
      </c>
      <c r="J14087" s="129"/>
      <c r="K14087" s="129"/>
      <c r="L14087" s="129">
        <v>0</v>
      </c>
      <c r="M14087" s="134" t="s">
        <v>28082</v>
      </c>
    </row>
    <row r="14088" spans="1:13" hidden="1" x14ac:dyDescent="0.25">
      <c r="A14088" s="128"/>
      <c r="B14088" s="2"/>
      <c r="C14088" s="139" t="s">
        <v>42446</v>
      </c>
      <c r="D14088" s="124" t="s">
        <v>42447</v>
      </c>
      <c r="E14088" s="118" t="s">
        <v>48</v>
      </c>
      <c r="F14088" s="124" t="s">
        <v>35249</v>
      </c>
      <c r="G14088" s="118" t="s">
        <v>2</v>
      </c>
      <c r="H14088" s="137"/>
      <c r="I14088" s="119"/>
      <c r="J14088" s="129"/>
      <c r="K14088" s="129"/>
      <c r="L14088" s="129">
        <v>0</v>
      </c>
      <c r="M14088" s="134" t="s">
        <v>28052</v>
      </c>
    </row>
    <row r="14089" spans="1:13" hidden="1" x14ac:dyDescent="0.25">
      <c r="A14089" s="128"/>
      <c r="B14089" s="2"/>
      <c r="C14089" s="139" t="s">
        <v>35504</v>
      </c>
      <c r="D14089" s="124" t="s">
        <v>35505</v>
      </c>
      <c r="E14089" s="118" t="s">
        <v>48</v>
      </c>
      <c r="F14089" s="124" t="s">
        <v>35249</v>
      </c>
      <c r="G14089" s="118" t="s">
        <v>2</v>
      </c>
      <c r="H14089" s="137">
        <v>45608</v>
      </c>
      <c r="I14089" s="119">
        <v>8980</v>
      </c>
      <c r="J14089" s="129"/>
      <c r="K14089" s="129"/>
      <c r="L14089" s="129">
        <v>0</v>
      </c>
      <c r="M14089" s="134" t="s">
        <v>26464</v>
      </c>
    </row>
    <row r="14090" spans="1:13" hidden="1" x14ac:dyDescent="0.25">
      <c r="A14090" s="128"/>
      <c r="B14090" s="2"/>
      <c r="C14090" s="139" t="s">
        <v>42448</v>
      </c>
      <c r="D14090" s="124" t="s">
        <v>42449</v>
      </c>
      <c r="E14090" s="118" t="s">
        <v>48</v>
      </c>
      <c r="F14090" s="124" t="s">
        <v>35249</v>
      </c>
      <c r="G14090" s="118" t="s">
        <v>2</v>
      </c>
      <c r="H14090" s="137"/>
      <c r="I14090" s="119"/>
      <c r="J14090" s="129"/>
      <c r="K14090" s="129"/>
      <c r="L14090" s="129">
        <v>0</v>
      </c>
      <c r="M14090" s="134" t="s">
        <v>26465</v>
      </c>
    </row>
    <row r="14091" spans="1:13" hidden="1" x14ac:dyDescent="0.25">
      <c r="A14091" s="128"/>
      <c r="B14091" s="2"/>
      <c r="C14091" s="139" t="s">
        <v>15650</v>
      </c>
      <c r="D14091" s="124" t="s">
        <v>15651</v>
      </c>
      <c r="E14091" s="118" t="s">
        <v>48</v>
      </c>
      <c r="F14091" s="124" t="s">
        <v>35249</v>
      </c>
      <c r="G14091" s="118" t="s">
        <v>2</v>
      </c>
      <c r="H14091" s="137">
        <v>43972</v>
      </c>
      <c r="I14091" s="119">
        <v>6885</v>
      </c>
      <c r="J14091" s="129"/>
      <c r="K14091" s="129"/>
      <c r="L14091" s="129">
        <v>0</v>
      </c>
      <c r="M14091" s="134" t="s">
        <v>26466</v>
      </c>
    </row>
    <row r="14092" spans="1:13" hidden="1" x14ac:dyDescent="0.25">
      <c r="A14092" s="128"/>
      <c r="B14092" s="2"/>
      <c r="C14092" s="139" t="s">
        <v>15652</v>
      </c>
      <c r="D14092" s="124" t="s">
        <v>15653</v>
      </c>
      <c r="E14092" s="118" t="s">
        <v>48</v>
      </c>
      <c r="F14092" s="124" t="s">
        <v>35249</v>
      </c>
      <c r="G14092" s="118" t="s">
        <v>2</v>
      </c>
      <c r="H14092" s="137">
        <v>43643</v>
      </c>
      <c r="I14092" s="119">
        <v>11904</v>
      </c>
      <c r="J14092" s="129"/>
      <c r="K14092" s="129"/>
      <c r="L14092" s="129">
        <v>0</v>
      </c>
      <c r="M14092" s="134" t="s">
        <v>26467</v>
      </c>
    </row>
    <row r="14093" spans="1:13" hidden="1" x14ac:dyDescent="0.25">
      <c r="A14093" s="128"/>
      <c r="B14093" s="2"/>
      <c r="C14093" s="139" t="s">
        <v>42450</v>
      </c>
      <c r="D14093" s="124" t="s">
        <v>42451</v>
      </c>
      <c r="E14093" s="118" t="s">
        <v>48</v>
      </c>
      <c r="F14093" s="124" t="s">
        <v>35249</v>
      </c>
      <c r="G14093" s="118" t="s">
        <v>2</v>
      </c>
      <c r="H14093" s="137"/>
      <c r="I14093" s="119"/>
      <c r="J14093" s="129"/>
      <c r="K14093" s="129"/>
      <c r="L14093" s="129">
        <v>0</v>
      </c>
      <c r="M14093" s="134" t="s">
        <v>26468</v>
      </c>
    </row>
    <row r="14094" spans="1:13" hidden="1" x14ac:dyDescent="0.25">
      <c r="A14094" s="128"/>
      <c r="B14094" s="2"/>
      <c r="C14094" s="139" t="s">
        <v>35147</v>
      </c>
      <c r="D14094" s="124" t="s">
        <v>35148</v>
      </c>
      <c r="E14094" s="118" t="s">
        <v>48</v>
      </c>
      <c r="F14094" s="124" t="s">
        <v>35249</v>
      </c>
      <c r="G14094" s="118" t="s">
        <v>2</v>
      </c>
      <c r="H14094" s="137"/>
      <c r="I14094" s="119"/>
      <c r="J14094" s="129"/>
      <c r="K14094" s="129"/>
      <c r="L14094" s="129">
        <v>0</v>
      </c>
      <c r="M14094" s="134" t="s">
        <v>26469</v>
      </c>
    </row>
    <row r="14095" spans="1:13" hidden="1" x14ac:dyDescent="0.25">
      <c r="A14095" s="128"/>
      <c r="B14095" s="2"/>
      <c r="C14095" s="139" t="s">
        <v>15654</v>
      </c>
      <c r="D14095" s="124" t="s">
        <v>15655</v>
      </c>
      <c r="E14095" s="118" t="s">
        <v>48</v>
      </c>
      <c r="F14095" s="124" t="s">
        <v>35249</v>
      </c>
      <c r="G14095" s="118" t="s">
        <v>2</v>
      </c>
      <c r="H14095" s="137">
        <v>43913</v>
      </c>
      <c r="I14095" s="119">
        <v>30928.99</v>
      </c>
      <c r="J14095" s="129"/>
      <c r="K14095" s="129"/>
      <c r="L14095" s="129">
        <v>0</v>
      </c>
      <c r="M14095" s="134" t="s">
        <v>26470</v>
      </c>
    </row>
    <row r="14096" spans="1:13" hidden="1" x14ac:dyDescent="0.25">
      <c r="A14096" s="128"/>
      <c r="B14096" s="2"/>
      <c r="C14096" s="139" t="s">
        <v>15656</v>
      </c>
      <c r="D14096" s="124" t="s">
        <v>15657</v>
      </c>
      <c r="E14096" s="118" t="s">
        <v>48</v>
      </c>
      <c r="F14096" s="124" t="s">
        <v>35249</v>
      </c>
      <c r="G14096" s="118" t="s">
        <v>2</v>
      </c>
      <c r="H14096" s="137">
        <v>43941</v>
      </c>
      <c r="I14096" s="119">
        <v>14671.48</v>
      </c>
      <c r="J14096" s="129"/>
      <c r="K14096" s="129"/>
      <c r="L14096" s="129">
        <v>0</v>
      </c>
      <c r="M14096" s="134" t="s">
        <v>26471</v>
      </c>
    </row>
    <row r="14097" spans="1:13" hidden="1" x14ac:dyDescent="0.25">
      <c r="A14097" s="128"/>
      <c r="B14097" s="2"/>
      <c r="C14097" s="139" t="s">
        <v>15658</v>
      </c>
      <c r="D14097" s="124" t="s">
        <v>15659</v>
      </c>
      <c r="E14097" s="118" t="s">
        <v>48</v>
      </c>
      <c r="F14097" s="124" t="s">
        <v>35249</v>
      </c>
      <c r="G14097" s="118" t="s">
        <v>2</v>
      </c>
      <c r="H14097" s="137">
        <v>43913</v>
      </c>
      <c r="I14097" s="119">
        <v>22079.82</v>
      </c>
      <c r="J14097" s="129"/>
      <c r="K14097" s="129"/>
      <c r="L14097" s="129">
        <v>0</v>
      </c>
      <c r="M14097" s="134" t="s">
        <v>26472</v>
      </c>
    </row>
    <row r="14098" spans="1:13" hidden="1" x14ac:dyDescent="0.25">
      <c r="A14098" s="128"/>
      <c r="B14098" s="2"/>
      <c r="C14098" s="139" t="s">
        <v>15660</v>
      </c>
      <c r="D14098" s="124" t="s">
        <v>15661</v>
      </c>
      <c r="E14098" s="118" t="s">
        <v>48</v>
      </c>
      <c r="F14098" s="124" t="s">
        <v>35249</v>
      </c>
      <c r="G14098" s="118" t="s">
        <v>2</v>
      </c>
      <c r="H14098" s="137">
        <v>43913</v>
      </c>
      <c r="I14098" s="119">
        <v>22709.54</v>
      </c>
      <c r="J14098" s="129"/>
      <c r="K14098" s="129"/>
      <c r="L14098" s="129">
        <v>0</v>
      </c>
      <c r="M14098" s="134" t="s">
        <v>32627</v>
      </c>
    </row>
    <row r="14099" spans="1:13" hidden="1" x14ac:dyDescent="0.25">
      <c r="A14099" s="128"/>
      <c r="B14099" s="2"/>
      <c r="C14099" s="139" t="s">
        <v>15662</v>
      </c>
      <c r="D14099" s="124" t="s">
        <v>15663</v>
      </c>
      <c r="E14099" s="118" t="s">
        <v>48</v>
      </c>
      <c r="F14099" s="124" t="s">
        <v>35249</v>
      </c>
      <c r="G14099" s="118" t="s">
        <v>2</v>
      </c>
      <c r="H14099" s="137">
        <v>43117</v>
      </c>
      <c r="I14099" s="119">
        <v>9098.85</v>
      </c>
      <c r="J14099" s="129"/>
      <c r="K14099" s="129"/>
      <c r="L14099" s="129">
        <v>0</v>
      </c>
      <c r="M14099" s="134" t="s">
        <v>26473</v>
      </c>
    </row>
    <row r="14100" spans="1:13" hidden="1" x14ac:dyDescent="0.25">
      <c r="A14100" s="128"/>
      <c r="B14100" s="2"/>
      <c r="C14100" s="139" t="s">
        <v>15664</v>
      </c>
      <c r="D14100" s="124" t="s">
        <v>15665</v>
      </c>
      <c r="E14100" s="118" t="s">
        <v>48</v>
      </c>
      <c r="F14100" s="124" t="s">
        <v>35249</v>
      </c>
      <c r="G14100" s="118" t="s">
        <v>2</v>
      </c>
      <c r="H14100" s="137">
        <v>44168</v>
      </c>
      <c r="I14100" s="119">
        <v>16766.38</v>
      </c>
      <c r="J14100" s="129"/>
      <c r="K14100" s="129"/>
      <c r="L14100" s="129">
        <v>0</v>
      </c>
      <c r="M14100" s="134" t="s">
        <v>26474</v>
      </c>
    </row>
    <row r="14101" spans="1:13" hidden="1" x14ac:dyDescent="0.25">
      <c r="A14101" s="128"/>
      <c r="B14101" s="2"/>
      <c r="C14101" s="139" t="s">
        <v>15666</v>
      </c>
      <c r="D14101" s="124" t="s">
        <v>15667</v>
      </c>
      <c r="E14101" s="118" t="s">
        <v>48</v>
      </c>
      <c r="F14101" s="124" t="s">
        <v>35249</v>
      </c>
      <c r="G14101" s="118" t="s">
        <v>2</v>
      </c>
      <c r="H14101" s="137">
        <v>42116</v>
      </c>
      <c r="I14101" s="119">
        <v>2780.32</v>
      </c>
      <c r="J14101" s="129"/>
      <c r="K14101" s="129"/>
      <c r="L14101" s="129">
        <v>0</v>
      </c>
      <c r="M14101" s="134" t="s">
        <v>26475</v>
      </c>
    </row>
    <row r="14102" spans="1:13" hidden="1" x14ac:dyDescent="0.25">
      <c r="A14102" s="128"/>
      <c r="B14102" s="2"/>
      <c r="C14102" s="139" t="s">
        <v>15668</v>
      </c>
      <c r="D14102" s="124" t="s">
        <v>15669</v>
      </c>
      <c r="E14102" s="118" t="s">
        <v>48</v>
      </c>
      <c r="F14102" s="124" t="s">
        <v>35249</v>
      </c>
      <c r="G14102" s="118" t="s">
        <v>2</v>
      </c>
      <c r="H14102" s="137">
        <v>41486</v>
      </c>
      <c r="I14102" s="119">
        <v>652.98</v>
      </c>
      <c r="J14102" s="129"/>
      <c r="K14102" s="129"/>
      <c r="L14102" s="129">
        <v>0</v>
      </c>
      <c r="M14102" s="134" t="s">
        <v>28712</v>
      </c>
    </row>
    <row r="14103" spans="1:13" hidden="1" x14ac:dyDescent="0.25">
      <c r="A14103" s="128"/>
      <c r="B14103" s="2"/>
      <c r="C14103" s="139" t="s">
        <v>15670</v>
      </c>
      <c r="D14103" s="124" t="s">
        <v>15671</v>
      </c>
      <c r="E14103" s="118" t="s">
        <v>48</v>
      </c>
      <c r="F14103" s="124" t="s">
        <v>35249</v>
      </c>
      <c r="G14103" s="118" t="s">
        <v>2</v>
      </c>
      <c r="H14103" s="137">
        <v>41486</v>
      </c>
      <c r="I14103" s="119">
        <v>742.6</v>
      </c>
      <c r="J14103" s="129"/>
      <c r="K14103" s="129"/>
      <c r="L14103" s="129">
        <v>0</v>
      </c>
      <c r="M14103" s="134" t="s">
        <v>26476</v>
      </c>
    </row>
    <row r="14104" spans="1:13" hidden="1" x14ac:dyDescent="0.25">
      <c r="A14104" s="128"/>
      <c r="B14104" s="2"/>
      <c r="C14104" s="139" t="s">
        <v>19011</v>
      </c>
      <c r="D14104" s="124" t="s">
        <v>19010</v>
      </c>
      <c r="E14104" s="118" t="s">
        <v>48</v>
      </c>
      <c r="F14104" s="124" t="s">
        <v>35249</v>
      </c>
      <c r="G14104" s="118" t="s">
        <v>34659</v>
      </c>
      <c r="H14104" s="137">
        <v>40969</v>
      </c>
      <c r="I14104" s="119">
        <v>25.61</v>
      </c>
      <c r="J14104" s="129"/>
      <c r="K14104" s="129"/>
      <c r="L14104" s="129">
        <v>0</v>
      </c>
      <c r="M14104" s="134" t="s">
        <v>26477</v>
      </c>
    </row>
    <row r="14105" spans="1:13" hidden="1" x14ac:dyDescent="0.25">
      <c r="A14105" s="128"/>
      <c r="B14105" s="2"/>
      <c r="C14105" s="139" t="s">
        <v>15672</v>
      </c>
      <c r="D14105" s="124" t="s">
        <v>15673</v>
      </c>
      <c r="E14105" s="118" t="s">
        <v>48</v>
      </c>
      <c r="F14105" s="124" t="s">
        <v>35249</v>
      </c>
      <c r="G14105" s="118" t="s">
        <v>2</v>
      </c>
      <c r="H14105" s="137">
        <v>41486</v>
      </c>
      <c r="I14105" s="119">
        <v>614.57000000000005</v>
      </c>
      <c r="J14105" s="129"/>
      <c r="K14105" s="129"/>
      <c r="L14105" s="129">
        <v>0</v>
      </c>
      <c r="M14105" s="134" t="s">
        <v>26478</v>
      </c>
    </row>
    <row r="14106" spans="1:13" hidden="1" x14ac:dyDescent="0.25">
      <c r="A14106" s="128"/>
      <c r="B14106" s="2"/>
      <c r="C14106" s="139" t="s">
        <v>15674</v>
      </c>
      <c r="D14106" s="124" t="s">
        <v>15675</v>
      </c>
      <c r="E14106" s="118" t="s">
        <v>48</v>
      </c>
      <c r="F14106" s="124" t="s">
        <v>35249</v>
      </c>
      <c r="G14106" s="118" t="s">
        <v>2</v>
      </c>
      <c r="H14106" s="137">
        <v>43108</v>
      </c>
      <c r="I14106" s="119">
        <v>1682</v>
      </c>
      <c r="J14106" s="129"/>
      <c r="K14106" s="129"/>
      <c r="L14106" s="129">
        <v>0</v>
      </c>
      <c r="M14106" s="134" t="s">
        <v>26479</v>
      </c>
    </row>
    <row r="14107" spans="1:13" hidden="1" x14ac:dyDescent="0.25">
      <c r="A14107" s="128"/>
      <c r="B14107" s="2"/>
      <c r="C14107" s="139" t="s">
        <v>15676</v>
      </c>
      <c r="D14107" s="124" t="s">
        <v>15677</v>
      </c>
      <c r="E14107" s="118" t="s">
        <v>48</v>
      </c>
      <c r="F14107" s="124" t="s">
        <v>35249</v>
      </c>
      <c r="G14107" s="118" t="s">
        <v>2</v>
      </c>
      <c r="H14107" s="137">
        <v>41486</v>
      </c>
      <c r="I14107" s="119">
        <v>627.37</v>
      </c>
      <c r="J14107" s="129"/>
      <c r="K14107" s="129"/>
      <c r="L14107" s="129">
        <v>0</v>
      </c>
      <c r="M14107" s="134" t="s">
        <v>26480</v>
      </c>
    </row>
    <row r="14108" spans="1:13" hidden="1" x14ac:dyDescent="0.25">
      <c r="A14108" s="128"/>
      <c r="B14108" s="2"/>
      <c r="C14108" s="139" t="s">
        <v>15678</v>
      </c>
      <c r="D14108" s="124" t="s">
        <v>15679</v>
      </c>
      <c r="E14108" s="118" t="s">
        <v>48</v>
      </c>
      <c r="F14108" s="124" t="s">
        <v>35249</v>
      </c>
      <c r="G14108" s="118" t="s">
        <v>2</v>
      </c>
      <c r="H14108" s="137">
        <v>42870</v>
      </c>
      <c r="I14108" s="119">
        <v>7593.75</v>
      </c>
      <c r="J14108" s="129"/>
      <c r="K14108" s="129"/>
      <c r="L14108" s="129">
        <v>0</v>
      </c>
      <c r="M14108" s="134" t="s">
        <v>26481</v>
      </c>
    </row>
    <row r="14109" spans="1:13" hidden="1" x14ac:dyDescent="0.25">
      <c r="A14109" s="128"/>
      <c r="B14109" s="2"/>
      <c r="C14109" s="139" t="s">
        <v>15680</v>
      </c>
      <c r="D14109" s="124" t="s">
        <v>15681</v>
      </c>
      <c r="E14109" s="118" t="s">
        <v>48</v>
      </c>
      <c r="F14109" s="124" t="s">
        <v>35249</v>
      </c>
      <c r="G14109" s="118" t="s">
        <v>2</v>
      </c>
      <c r="H14109" s="137">
        <v>42719</v>
      </c>
      <c r="I14109" s="119">
        <v>1080</v>
      </c>
      <c r="J14109" s="129"/>
      <c r="K14109" s="129"/>
      <c r="L14109" s="129">
        <v>0</v>
      </c>
      <c r="M14109" s="134" t="s">
        <v>26482</v>
      </c>
    </row>
    <row r="14110" spans="1:13" hidden="1" x14ac:dyDescent="0.25">
      <c r="A14110" s="128"/>
      <c r="B14110" s="2"/>
      <c r="C14110" s="139" t="s">
        <v>35508</v>
      </c>
      <c r="D14110" s="124" t="s">
        <v>35509</v>
      </c>
      <c r="E14110" s="118" t="s">
        <v>48</v>
      </c>
      <c r="F14110" s="124" t="s">
        <v>35249</v>
      </c>
      <c r="G14110" s="118" t="s">
        <v>2</v>
      </c>
      <c r="H14110" s="137">
        <v>46001</v>
      </c>
      <c r="I14110" s="119">
        <v>10779.3</v>
      </c>
      <c r="J14110" s="129"/>
      <c r="K14110" s="129"/>
      <c r="L14110" s="129">
        <v>0</v>
      </c>
      <c r="M14110" s="134" t="s">
        <v>26483</v>
      </c>
    </row>
    <row r="14111" spans="1:13" hidden="1" x14ac:dyDescent="0.25">
      <c r="A14111" s="128"/>
      <c r="B14111" s="2"/>
      <c r="C14111" s="139" t="s">
        <v>15682</v>
      </c>
      <c r="D14111" s="124" t="s">
        <v>15683</v>
      </c>
      <c r="E14111" s="118" t="s">
        <v>48</v>
      </c>
      <c r="F14111" s="124" t="s">
        <v>35249</v>
      </c>
      <c r="G14111" s="118" t="s">
        <v>2</v>
      </c>
      <c r="H14111" s="137">
        <v>41486</v>
      </c>
      <c r="I14111" s="119">
        <v>1396.26</v>
      </c>
      <c r="J14111" s="129"/>
      <c r="K14111" s="129"/>
      <c r="L14111" s="129">
        <v>0</v>
      </c>
      <c r="M14111" s="134" t="s">
        <v>26483</v>
      </c>
    </row>
    <row r="14112" spans="1:13" hidden="1" x14ac:dyDescent="0.25">
      <c r="A14112" s="128"/>
      <c r="B14112" s="2"/>
      <c r="C14112" s="139" t="s">
        <v>15684</v>
      </c>
      <c r="D14112" s="124" t="s">
        <v>15685</v>
      </c>
      <c r="E14112" s="118" t="s">
        <v>48</v>
      </c>
      <c r="F14112" s="124" t="s">
        <v>35249</v>
      </c>
      <c r="G14112" s="118" t="s">
        <v>2</v>
      </c>
      <c r="H14112" s="137">
        <v>41486</v>
      </c>
      <c r="I14112" s="119">
        <v>1420.76</v>
      </c>
      <c r="J14112" s="129"/>
      <c r="K14112" s="129"/>
      <c r="L14112" s="129">
        <v>0</v>
      </c>
      <c r="M14112" s="134" t="s">
        <v>26484</v>
      </c>
    </row>
    <row r="14113" spans="1:13" hidden="1" x14ac:dyDescent="0.25">
      <c r="A14113" s="128"/>
      <c r="B14113" s="2"/>
      <c r="C14113" s="139" t="s">
        <v>18812</v>
      </c>
      <c r="D14113" s="124" t="s">
        <v>18811</v>
      </c>
      <c r="E14113" s="118" t="s">
        <v>48</v>
      </c>
      <c r="F14113" s="124" t="s">
        <v>35249</v>
      </c>
      <c r="G14113" s="118" t="s">
        <v>34659</v>
      </c>
      <c r="H14113" s="137">
        <v>41486</v>
      </c>
      <c r="I14113" s="119">
        <v>2596.5500000000002</v>
      </c>
      <c r="J14113" s="129"/>
      <c r="K14113" s="129"/>
      <c r="L14113" s="129">
        <v>0</v>
      </c>
      <c r="M14113" s="134" t="s">
        <v>26485</v>
      </c>
    </row>
    <row r="14114" spans="1:13" hidden="1" x14ac:dyDescent="0.25">
      <c r="A14114" s="128"/>
      <c r="B14114" s="2"/>
      <c r="C14114" s="139" t="s">
        <v>15686</v>
      </c>
      <c r="D14114" s="124" t="s">
        <v>15687</v>
      </c>
      <c r="E14114" s="118" t="s">
        <v>48</v>
      </c>
      <c r="F14114" s="124" t="s">
        <v>35249</v>
      </c>
      <c r="G14114" s="118" t="s">
        <v>2</v>
      </c>
      <c r="H14114" s="137">
        <v>41486</v>
      </c>
      <c r="I14114" s="119">
        <v>1396.26</v>
      </c>
      <c r="J14114" s="129"/>
      <c r="K14114" s="129"/>
      <c r="L14114" s="129">
        <v>0</v>
      </c>
      <c r="M14114" s="134" t="s">
        <v>26486</v>
      </c>
    </row>
    <row r="14115" spans="1:13" hidden="1" x14ac:dyDescent="0.25">
      <c r="A14115" s="128"/>
      <c r="B14115" s="2"/>
      <c r="C14115" s="139" t="s">
        <v>15688</v>
      </c>
      <c r="D14115" s="124" t="s">
        <v>15689</v>
      </c>
      <c r="E14115" s="118" t="s">
        <v>48</v>
      </c>
      <c r="F14115" s="124" t="s">
        <v>35249</v>
      </c>
      <c r="G14115" s="118" t="s">
        <v>2</v>
      </c>
      <c r="H14115" s="137">
        <v>41486</v>
      </c>
      <c r="I14115" s="119">
        <v>2449.58</v>
      </c>
      <c r="J14115" s="129"/>
      <c r="K14115" s="129"/>
      <c r="L14115" s="129">
        <v>0</v>
      </c>
      <c r="M14115" s="134" t="s">
        <v>26487</v>
      </c>
    </row>
    <row r="14116" spans="1:13" hidden="1" x14ac:dyDescent="0.25">
      <c r="A14116" s="128"/>
      <c r="B14116" s="2"/>
      <c r="C14116" s="139" t="s">
        <v>15690</v>
      </c>
      <c r="D14116" s="124" t="s">
        <v>15691</v>
      </c>
      <c r="E14116" s="118" t="s">
        <v>48</v>
      </c>
      <c r="F14116" s="124" t="s">
        <v>35249</v>
      </c>
      <c r="G14116" s="118" t="s">
        <v>2</v>
      </c>
      <c r="H14116" s="137">
        <v>41486</v>
      </c>
      <c r="I14116" s="119">
        <v>587.9</v>
      </c>
      <c r="J14116" s="129"/>
      <c r="K14116" s="129"/>
      <c r="L14116" s="129">
        <v>0</v>
      </c>
      <c r="M14116" s="134" t="s">
        <v>26488</v>
      </c>
    </row>
    <row r="14117" spans="1:13" hidden="1" x14ac:dyDescent="0.25">
      <c r="A14117" s="128"/>
      <c r="B14117" s="2"/>
      <c r="C14117" s="139" t="s">
        <v>15692</v>
      </c>
      <c r="D14117" s="124" t="s">
        <v>15693</v>
      </c>
      <c r="E14117" s="118" t="s">
        <v>48</v>
      </c>
      <c r="F14117" s="124" t="s">
        <v>35249</v>
      </c>
      <c r="G14117" s="118" t="s">
        <v>2</v>
      </c>
      <c r="H14117" s="137">
        <v>43913</v>
      </c>
      <c r="I14117" s="119">
        <v>12925.75</v>
      </c>
      <c r="J14117" s="129"/>
      <c r="K14117" s="129"/>
      <c r="L14117" s="129">
        <v>0</v>
      </c>
      <c r="M14117" s="134" t="s">
        <v>30415</v>
      </c>
    </row>
    <row r="14118" spans="1:13" hidden="1" x14ac:dyDescent="0.25">
      <c r="A14118" s="128"/>
      <c r="B14118" s="2"/>
      <c r="C14118" s="139" t="s">
        <v>15694</v>
      </c>
      <c r="D14118" s="124" t="s">
        <v>15695</v>
      </c>
      <c r="E14118" s="118" t="s">
        <v>48</v>
      </c>
      <c r="F14118" s="124" t="s">
        <v>35249</v>
      </c>
      <c r="G14118" s="118" t="s">
        <v>2</v>
      </c>
      <c r="H14118" s="137">
        <v>43913</v>
      </c>
      <c r="I14118" s="119">
        <v>15205.98</v>
      </c>
      <c r="J14118" s="129"/>
      <c r="K14118" s="129"/>
      <c r="L14118" s="129">
        <v>0</v>
      </c>
      <c r="M14118" s="134" t="s">
        <v>35131</v>
      </c>
    </row>
    <row r="14119" spans="1:13" hidden="1" x14ac:dyDescent="0.25">
      <c r="A14119" s="128"/>
      <c r="B14119" s="2"/>
      <c r="C14119" s="139" t="s">
        <v>15696</v>
      </c>
      <c r="D14119" s="124" t="s">
        <v>15697</v>
      </c>
      <c r="E14119" s="118" t="s">
        <v>48</v>
      </c>
      <c r="F14119" s="124" t="s">
        <v>35249</v>
      </c>
      <c r="G14119" s="118" t="s">
        <v>2</v>
      </c>
      <c r="H14119" s="137">
        <v>43913</v>
      </c>
      <c r="I14119" s="119">
        <v>15205.98</v>
      </c>
      <c r="J14119" s="129"/>
      <c r="K14119" s="129"/>
      <c r="L14119" s="129">
        <v>0</v>
      </c>
      <c r="M14119" s="134" t="s">
        <v>35131</v>
      </c>
    </row>
    <row r="14120" spans="1:13" hidden="1" x14ac:dyDescent="0.25">
      <c r="A14120" s="128"/>
      <c r="B14120" s="2"/>
      <c r="C14120" s="139" t="s">
        <v>15698</v>
      </c>
      <c r="D14120" s="124" t="s">
        <v>15699</v>
      </c>
      <c r="E14120" s="118" t="s">
        <v>48</v>
      </c>
      <c r="F14120" s="124" t="s">
        <v>35249</v>
      </c>
      <c r="G14120" s="118" t="s">
        <v>2</v>
      </c>
      <c r="H14120" s="137">
        <v>43913</v>
      </c>
      <c r="I14120" s="119">
        <v>13330.09</v>
      </c>
      <c r="J14120" s="129"/>
      <c r="K14120" s="129"/>
      <c r="L14120" s="129">
        <v>0</v>
      </c>
      <c r="M14120" s="134" t="s">
        <v>31244</v>
      </c>
    </row>
    <row r="14121" spans="1:13" hidden="1" x14ac:dyDescent="0.25">
      <c r="A14121" s="128"/>
      <c r="B14121" s="2"/>
      <c r="C14121" s="139" t="s">
        <v>19021</v>
      </c>
      <c r="D14121" s="124" t="s">
        <v>19020</v>
      </c>
      <c r="E14121" s="118" t="s">
        <v>48</v>
      </c>
      <c r="F14121" s="124" t="s">
        <v>35249</v>
      </c>
      <c r="G14121" s="118" t="s">
        <v>34659</v>
      </c>
      <c r="H14121" s="137"/>
      <c r="I14121" s="119"/>
      <c r="J14121" s="129"/>
      <c r="K14121" s="129"/>
      <c r="L14121" s="129">
        <v>0</v>
      </c>
      <c r="M14121" s="134" t="s">
        <v>26489</v>
      </c>
    </row>
    <row r="14122" spans="1:13" hidden="1" x14ac:dyDescent="0.25">
      <c r="A14122" s="128"/>
      <c r="B14122" s="2"/>
      <c r="C14122" s="139" t="s">
        <v>15700</v>
      </c>
      <c r="D14122" s="124" t="s">
        <v>15701</v>
      </c>
      <c r="E14122" s="118" t="s">
        <v>15508</v>
      </c>
      <c r="F14122" s="124" t="s">
        <v>15509</v>
      </c>
      <c r="G14122" s="118" t="s">
        <v>34659</v>
      </c>
      <c r="H14122" s="137"/>
      <c r="I14122" s="119"/>
      <c r="J14122" s="129"/>
      <c r="K14122" s="129"/>
      <c r="L14122" s="129">
        <v>0</v>
      </c>
      <c r="M14122" s="134" t="s">
        <v>26490</v>
      </c>
    </row>
    <row r="14123" spans="1:13" hidden="1" x14ac:dyDescent="0.25">
      <c r="A14123" s="128"/>
      <c r="B14123" s="2"/>
      <c r="C14123" s="139" t="s">
        <v>15700</v>
      </c>
      <c r="D14123" s="124" t="s">
        <v>15701</v>
      </c>
      <c r="E14123" s="118" t="s">
        <v>10551</v>
      </c>
      <c r="F14123" s="124" t="s">
        <v>10552</v>
      </c>
      <c r="G14123" s="118" t="s">
        <v>34659</v>
      </c>
      <c r="H14123" s="137"/>
      <c r="I14123" s="119"/>
      <c r="J14123" s="129"/>
      <c r="K14123" s="129"/>
      <c r="L14123" s="129">
        <v>0</v>
      </c>
      <c r="M14123" s="134" t="s">
        <v>26491</v>
      </c>
    </row>
    <row r="14124" spans="1:13" hidden="1" x14ac:dyDescent="0.25">
      <c r="A14124" s="128"/>
      <c r="B14124" s="2"/>
      <c r="C14124" s="139" t="s">
        <v>19019</v>
      </c>
      <c r="D14124" s="124" t="s">
        <v>19018</v>
      </c>
      <c r="E14124" s="118" t="s">
        <v>48</v>
      </c>
      <c r="F14124" s="124" t="s">
        <v>35249</v>
      </c>
      <c r="G14124" s="118" t="s">
        <v>34659</v>
      </c>
      <c r="H14124" s="137"/>
      <c r="I14124" s="119"/>
      <c r="J14124" s="129"/>
      <c r="K14124" s="129"/>
      <c r="L14124" s="129">
        <v>0</v>
      </c>
      <c r="M14124" s="134" t="s">
        <v>26492</v>
      </c>
    </row>
    <row r="14125" spans="1:13" hidden="1" x14ac:dyDescent="0.25">
      <c r="A14125" s="128"/>
      <c r="B14125" s="2"/>
      <c r="C14125" s="139" t="s">
        <v>15702</v>
      </c>
      <c r="D14125" s="124" t="s">
        <v>15703</v>
      </c>
      <c r="E14125" s="118" t="s">
        <v>15508</v>
      </c>
      <c r="F14125" s="124" t="s">
        <v>15509</v>
      </c>
      <c r="G14125" s="118" t="s">
        <v>34659</v>
      </c>
      <c r="H14125" s="137"/>
      <c r="I14125" s="119"/>
      <c r="J14125" s="129"/>
      <c r="K14125" s="129"/>
      <c r="L14125" s="129">
        <v>0</v>
      </c>
      <c r="M14125" s="134" t="s">
        <v>26493</v>
      </c>
    </row>
    <row r="14126" spans="1:13" hidden="1" x14ac:dyDescent="0.25">
      <c r="A14126" s="128"/>
      <c r="B14126" s="2"/>
      <c r="C14126" s="139" t="s">
        <v>15702</v>
      </c>
      <c r="D14126" s="124" t="s">
        <v>15703</v>
      </c>
      <c r="E14126" s="118" t="s">
        <v>10551</v>
      </c>
      <c r="F14126" s="124" t="s">
        <v>10552</v>
      </c>
      <c r="G14126" s="118" t="s">
        <v>34659</v>
      </c>
      <c r="H14126" s="137"/>
      <c r="I14126" s="119"/>
      <c r="J14126" s="129"/>
      <c r="K14126" s="129"/>
      <c r="L14126" s="129">
        <v>0</v>
      </c>
      <c r="M14126" s="134" t="s">
        <v>26494</v>
      </c>
    </row>
    <row r="14127" spans="1:13" hidden="1" x14ac:dyDescent="0.25">
      <c r="A14127" s="128"/>
      <c r="B14127" s="2"/>
      <c r="C14127" s="139" t="s">
        <v>15704</v>
      </c>
      <c r="D14127" s="124" t="s">
        <v>15705</v>
      </c>
      <c r="E14127" s="118" t="s">
        <v>10551</v>
      </c>
      <c r="F14127" s="124" t="s">
        <v>10552</v>
      </c>
      <c r="G14127" s="118" t="s">
        <v>34659</v>
      </c>
      <c r="H14127" s="137"/>
      <c r="I14127" s="119"/>
      <c r="J14127" s="129"/>
      <c r="K14127" s="129"/>
      <c r="L14127" s="129">
        <v>0</v>
      </c>
      <c r="M14127" s="134" t="s">
        <v>32191</v>
      </c>
    </row>
    <row r="14128" spans="1:13" hidden="1" x14ac:dyDescent="0.25">
      <c r="A14128" s="128"/>
      <c r="B14128" s="2"/>
      <c r="C14128" s="139" t="s">
        <v>32094</v>
      </c>
      <c r="D14128" s="124" t="s">
        <v>32095</v>
      </c>
      <c r="E14128" s="118" t="s">
        <v>48</v>
      </c>
      <c r="F14128" s="124" t="s">
        <v>35249</v>
      </c>
      <c r="G14128" s="118" t="s">
        <v>34659</v>
      </c>
      <c r="H14128" s="137"/>
      <c r="I14128" s="119"/>
      <c r="J14128" s="129"/>
      <c r="K14128" s="129"/>
      <c r="L14128" s="129">
        <v>0</v>
      </c>
      <c r="M14128" s="134" t="s">
        <v>26495</v>
      </c>
    </row>
    <row r="14129" spans="1:13" hidden="1" x14ac:dyDescent="0.25">
      <c r="A14129" s="128"/>
      <c r="B14129" s="2"/>
      <c r="C14129" s="139" t="s">
        <v>15706</v>
      </c>
      <c r="D14129" s="124" t="s">
        <v>15707</v>
      </c>
      <c r="E14129" s="118" t="s">
        <v>15508</v>
      </c>
      <c r="F14129" s="124" t="s">
        <v>15509</v>
      </c>
      <c r="G14129" s="118" t="s">
        <v>34659</v>
      </c>
      <c r="H14129" s="137"/>
      <c r="I14129" s="119"/>
      <c r="J14129" s="129"/>
      <c r="K14129" s="129"/>
      <c r="L14129" s="129">
        <v>0</v>
      </c>
      <c r="M14129" s="134" t="s">
        <v>26496</v>
      </c>
    </row>
    <row r="14130" spans="1:13" hidden="1" x14ac:dyDescent="0.25">
      <c r="A14130" s="128"/>
      <c r="B14130" s="2"/>
      <c r="C14130" s="139" t="s">
        <v>15706</v>
      </c>
      <c r="D14130" s="124" t="s">
        <v>15707</v>
      </c>
      <c r="E14130" s="118" t="s">
        <v>10551</v>
      </c>
      <c r="F14130" s="124" t="s">
        <v>10552</v>
      </c>
      <c r="G14130" s="118" t="s">
        <v>34659</v>
      </c>
      <c r="H14130" s="137"/>
      <c r="I14130" s="119"/>
      <c r="J14130" s="129"/>
      <c r="K14130" s="129"/>
      <c r="L14130" s="129">
        <v>0</v>
      </c>
      <c r="M14130" s="134" t="s">
        <v>26497</v>
      </c>
    </row>
    <row r="14131" spans="1:13" hidden="1" x14ac:dyDescent="0.25">
      <c r="A14131" s="128"/>
      <c r="B14131" s="2"/>
      <c r="C14131" s="139" t="s">
        <v>15706</v>
      </c>
      <c r="D14131" s="124" t="s">
        <v>15707</v>
      </c>
      <c r="E14131" s="118" t="s">
        <v>15708</v>
      </c>
      <c r="F14131" s="124" t="s">
        <v>15709</v>
      </c>
      <c r="G14131" s="118" t="s">
        <v>34659</v>
      </c>
      <c r="H14131" s="137"/>
      <c r="I14131" s="119"/>
      <c r="J14131" s="129"/>
      <c r="K14131" s="129"/>
      <c r="L14131" s="129">
        <v>0</v>
      </c>
      <c r="M14131" s="134" t="s">
        <v>26498</v>
      </c>
    </row>
    <row r="14132" spans="1:13" hidden="1" x14ac:dyDescent="0.25">
      <c r="A14132" s="128"/>
      <c r="B14132" s="2"/>
      <c r="C14132" s="139" t="s">
        <v>15706</v>
      </c>
      <c r="D14132" s="124" t="s">
        <v>15707</v>
      </c>
      <c r="E14132" s="118" t="s">
        <v>15512</v>
      </c>
      <c r="F14132" s="124" t="s">
        <v>15513</v>
      </c>
      <c r="G14132" s="118" t="s">
        <v>34659</v>
      </c>
      <c r="H14132" s="137"/>
      <c r="I14132" s="119"/>
      <c r="J14132" s="129"/>
      <c r="K14132" s="129"/>
      <c r="L14132" s="129">
        <v>0</v>
      </c>
      <c r="M14132" s="134" t="s">
        <v>28689</v>
      </c>
    </row>
    <row r="14133" spans="1:13" hidden="1" x14ac:dyDescent="0.25">
      <c r="A14133" s="128"/>
      <c r="B14133" s="2"/>
      <c r="C14133" s="139" t="s">
        <v>15710</v>
      </c>
      <c r="D14133" s="124" t="s">
        <v>15711</v>
      </c>
      <c r="E14133" s="118" t="s">
        <v>15332</v>
      </c>
      <c r="F14133" s="124" t="s">
        <v>15333</v>
      </c>
      <c r="G14133" s="118" t="s">
        <v>34659</v>
      </c>
      <c r="H14133" s="137"/>
      <c r="I14133" s="119"/>
      <c r="J14133" s="129"/>
      <c r="K14133" s="129"/>
      <c r="L14133" s="129">
        <v>0</v>
      </c>
      <c r="M14133" s="134" t="s">
        <v>29930</v>
      </c>
    </row>
    <row r="14134" spans="1:13" hidden="1" x14ac:dyDescent="0.25">
      <c r="A14134" s="128"/>
      <c r="B14134" s="2"/>
      <c r="C14134" s="139" t="s">
        <v>15712</v>
      </c>
      <c r="D14134" s="124" t="s">
        <v>15713</v>
      </c>
      <c r="E14134" s="118" t="s">
        <v>10551</v>
      </c>
      <c r="F14134" s="124" t="s">
        <v>10552</v>
      </c>
      <c r="G14134" s="118" t="s">
        <v>34659</v>
      </c>
      <c r="H14134" s="137"/>
      <c r="I14134" s="119"/>
      <c r="J14134" s="129"/>
      <c r="K14134" s="129"/>
      <c r="L14134" s="129">
        <v>0</v>
      </c>
      <c r="M14134" s="134" t="s">
        <v>26499</v>
      </c>
    </row>
    <row r="14135" spans="1:13" hidden="1" x14ac:dyDescent="0.25">
      <c r="A14135" s="128"/>
      <c r="B14135" s="2"/>
      <c r="C14135" s="139" t="s">
        <v>15714</v>
      </c>
      <c r="D14135" s="124" t="s">
        <v>15715</v>
      </c>
      <c r="E14135" s="118" t="s">
        <v>48</v>
      </c>
      <c r="F14135" s="124" t="s">
        <v>35249</v>
      </c>
      <c r="G14135" s="118" t="s">
        <v>2</v>
      </c>
      <c r="H14135" s="137">
        <v>43585</v>
      </c>
      <c r="I14135" s="119">
        <v>642.05999999999995</v>
      </c>
      <c r="J14135" s="129"/>
      <c r="K14135" s="129"/>
      <c r="L14135" s="129">
        <v>0</v>
      </c>
      <c r="M14135" s="134" t="s">
        <v>26500</v>
      </c>
    </row>
    <row r="14136" spans="1:13" hidden="1" x14ac:dyDescent="0.25">
      <c r="A14136" s="128"/>
      <c r="B14136" s="2"/>
      <c r="C14136" s="139" t="s">
        <v>15716</v>
      </c>
      <c r="D14136" s="124" t="s">
        <v>15717</v>
      </c>
      <c r="E14136" s="118" t="s">
        <v>48</v>
      </c>
      <c r="F14136" s="124" t="s">
        <v>35249</v>
      </c>
      <c r="G14136" s="118" t="s">
        <v>2</v>
      </c>
      <c r="H14136" s="137">
        <v>42181</v>
      </c>
      <c r="I14136" s="119">
        <v>64953.69</v>
      </c>
      <c r="J14136" s="129"/>
      <c r="K14136" s="129"/>
      <c r="L14136" s="129">
        <v>0</v>
      </c>
      <c r="M14136" s="134" t="s">
        <v>26501</v>
      </c>
    </row>
    <row r="14137" spans="1:13" hidden="1" x14ac:dyDescent="0.25">
      <c r="A14137" s="128"/>
      <c r="B14137" s="2"/>
      <c r="C14137" s="139" t="s">
        <v>15718</v>
      </c>
      <c r="D14137" s="124" t="s">
        <v>15719</v>
      </c>
      <c r="E14137" s="118" t="s">
        <v>48</v>
      </c>
      <c r="F14137" s="124" t="s">
        <v>35249</v>
      </c>
      <c r="G14137" s="118" t="s">
        <v>2</v>
      </c>
      <c r="H14137" s="137">
        <v>42143</v>
      </c>
      <c r="I14137" s="119">
        <v>85509.06</v>
      </c>
      <c r="J14137" s="129"/>
      <c r="K14137" s="129"/>
      <c r="L14137" s="129">
        <v>0</v>
      </c>
      <c r="M14137" s="134" t="s">
        <v>28988</v>
      </c>
    </row>
    <row r="14138" spans="1:13" hidden="1" x14ac:dyDescent="0.25">
      <c r="A14138" s="128"/>
      <c r="B14138" s="2"/>
      <c r="C14138" s="139" t="s">
        <v>15720</v>
      </c>
      <c r="D14138" s="124" t="s">
        <v>15721</v>
      </c>
      <c r="E14138" s="118" t="s">
        <v>48</v>
      </c>
      <c r="F14138" s="124" t="s">
        <v>35249</v>
      </c>
      <c r="G14138" s="118" t="s">
        <v>2</v>
      </c>
      <c r="H14138" s="137">
        <v>42226</v>
      </c>
      <c r="I14138" s="119">
        <v>221807.96</v>
      </c>
      <c r="J14138" s="129"/>
      <c r="K14138" s="129"/>
      <c r="L14138" s="129">
        <v>0</v>
      </c>
      <c r="M14138" s="134" t="s">
        <v>26502</v>
      </c>
    </row>
    <row r="14139" spans="1:13" hidden="1" x14ac:dyDescent="0.25">
      <c r="A14139" s="128"/>
      <c r="B14139" s="2"/>
      <c r="C14139" s="139" t="s">
        <v>15722</v>
      </c>
      <c r="D14139" s="124" t="s">
        <v>15723</v>
      </c>
      <c r="E14139" s="118" t="s">
        <v>48</v>
      </c>
      <c r="F14139" s="124" t="s">
        <v>35249</v>
      </c>
      <c r="G14139" s="118" t="s">
        <v>2</v>
      </c>
      <c r="H14139" s="137">
        <v>42185</v>
      </c>
      <c r="I14139" s="119">
        <v>393362.13</v>
      </c>
      <c r="J14139" s="129"/>
      <c r="K14139" s="129"/>
      <c r="L14139" s="129">
        <v>0</v>
      </c>
      <c r="M14139" s="134" t="s">
        <v>26503</v>
      </c>
    </row>
    <row r="14140" spans="1:13" hidden="1" x14ac:dyDescent="0.25">
      <c r="A14140" s="128"/>
      <c r="B14140" s="2"/>
      <c r="C14140" s="139" t="s">
        <v>15724</v>
      </c>
      <c r="D14140" s="124" t="s">
        <v>15725</v>
      </c>
      <c r="E14140" s="118" t="s">
        <v>48</v>
      </c>
      <c r="F14140" s="124" t="s">
        <v>35249</v>
      </c>
      <c r="G14140" s="118" t="s">
        <v>2</v>
      </c>
      <c r="H14140" s="137">
        <v>42221</v>
      </c>
      <c r="I14140" s="119">
        <v>182419.6</v>
      </c>
      <c r="J14140" s="129"/>
      <c r="K14140" s="129"/>
      <c r="L14140" s="129">
        <v>0</v>
      </c>
      <c r="M14140" s="134" t="s">
        <v>26503</v>
      </c>
    </row>
    <row r="14141" spans="1:13" hidden="1" x14ac:dyDescent="0.25">
      <c r="A14141" s="128"/>
      <c r="B14141" s="2"/>
      <c r="C14141" s="139" t="s">
        <v>15726</v>
      </c>
      <c r="D14141" s="124" t="s">
        <v>15727</v>
      </c>
      <c r="E14141" s="118" t="s">
        <v>48</v>
      </c>
      <c r="F14141" s="124" t="s">
        <v>35249</v>
      </c>
      <c r="G14141" s="118" t="s">
        <v>2</v>
      </c>
      <c r="H14141" s="137">
        <v>42226</v>
      </c>
      <c r="I14141" s="119">
        <v>147322.67000000001</v>
      </c>
      <c r="J14141" s="129"/>
      <c r="K14141" s="129"/>
      <c r="L14141" s="129">
        <v>0</v>
      </c>
      <c r="M14141" s="134" t="s">
        <v>26503</v>
      </c>
    </row>
    <row r="14142" spans="1:13" hidden="1" x14ac:dyDescent="0.25">
      <c r="A14142" s="128"/>
      <c r="B14142" s="2"/>
      <c r="C14142" s="139" t="s">
        <v>29997</v>
      </c>
      <c r="D14142" s="124" t="s">
        <v>29998</v>
      </c>
      <c r="E14142" s="118" t="s">
        <v>48</v>
      </c>
      <c r="F14142" s="124" t="s">
        <v>35249</v>
      </c>
      <c r="G14142" s="118" t="s">
        <v>2</v>
      </c>
      <c r="H14142" s="137"/>
      <c r="I14142" s="119"/>
      <c r="J14142" s="129"/>
      <c r="K14142" s="129"/>
      <c r="L14142" s="129">
        <v>0</v>
      </c>
      <c r="M14142" s="134" t="s">
        <v>26503</v>
      </c>
    </row>
    <row r="14143" spans="1:13" hidden="1" x14ac:dyDescent="0.25">
      <c r="A14143" s="128"/>
      <c r="B14143" s="2"/>
      <c r="C14143" s="139" t="s">
        <v>15728</v>
      </c>
      <c r="D14143" s="124" t="s">
        <v>15729</v>
      </c>
      <c r="E14143" s="118" t="s">
        <v>48</v>
      </c>
      <c r="F14143" s="124" t="s">
        <v>35249</v>
      </c>
      <c r="G14143" s="118" t="s">
        <v>2</v>
      </c>
      <c r="H14143" s="137">
        <v>44162</v>
      </c>
      <c r="I14143" s="119">
        <v>89</v>
      </c>
      <c r="J14143" s="129"/>
      <c r="K14143" s="129"/>
      <c r="L14143" s="129">
        <v>0</v>
      </c>
      <c r="M14143" s="134" t="s">
        <v>26503</v>
      </c>
    </row>
    <row r="14144" spans="1:13" hidden="1" x14ac:dyDescent="0.25">
      <c r="A14144" s="128"/>
      <c r="B14144" s="2"/>
      <c r="C14144" s="139" t="s">
        <v>42452</v>
      </c>
      <c r="D14144" s="124" t="s">
        <v>42453</v>
      </c>
      <c r="E14144" s="118" t="s">
        <v>48</v>
      </c>
      <c r="F14144" s="124" t="s">
        <v>35249</v>
      </c>
      <c r="G14144" s="118" t="s">
        <v>2</v>
      </c>
      <c r="H14144" s="137">
        <v>46000</v>
      </c>
      <c r="I14144" s="119">
        <v>195</v>
      </c>
      <c r="J14144" s="129"/>
      <c r="K14144" s="129"/>
      <c r="L14144" s="129">
        <v>0</v>
      </c>
      <c r="M14144" s="134" t="s">
        <v>26503</v>
      </c>
    </row>
    <row r="14145" spans="1:13" hidden="1" x14ac:dyDescent="0.25">
      <c r="A14145" s="128"/>
      <c r="B14145" s="2"/>
      <c r="C14145" s="139" t="s">
        <v>15730</v>
      </c>
      <c r="D14145" s="124" t="s">
        <v>15731</v>
      </c>
      <c r="E14145" s="118" t="s">
        <v>48</v>
      </c>
      <c r="F14145" s="124" t="s">
        <v>35249</v>
      </c>
      <c r="G14145" s="118" t="s">
        <v>2</v>
      </c>
      <c r="H14145" s="137">
        <v>42773</v>
      </c>
      <c r="I14145" s="119">
        <v>168.11</v>
      </c>
      <c r="J14145" s="129"/>
      <c r="K14145" s="129"/>
      <c r="L14145" s="129">
        <v>0</v>
      </c>
      <c r="M14145" s="134" t="s">
        <v>26503</v>
      </c>
    </row>
    <row r="14146" spans="1:13" hidden="1" x14ac:dyDescent="0.25">
      <c r="A14146" s="128"/>
      <c r="B14146" s="2"/>
      <c r="C14146" s="139" t="s">
        <v>15732</v>
      </c>
      <c r="D14146" s="124" t="s">
        <v>15733</v>
      </c>
      <c r="E14146" s="118" t="s">
        <v>48</v>
      </c>
      <c r="F14146" s="124" t="s">
        <v>35249</v>
      </c>
      <c r="G14146" s="118" t="s">
        <v>33</v>
      </c>
      <c r="H14146" s="137">
        <v>44263</v>
      </c>
      <c r="I14146" s="119">
        <v>150.35</v>
      </c>
      <c r="J14146" s="129"/>
      <c r="K14146" s="129"/>
      <c r="L14146" s="129">
        <v>0</v>
      </c>
      <c r="M14146" s="134" t="s">
        <v>26503</v>
      </c>
    </row>
    <row r="14147" spans="1:13" hidden="1" x14ac:dyDescent="0.25">
      <c r="A14147" s="128"/>
      <c r="B14147" s="2"/>
      <c r="C14147" s="139" t="s">
        <v>15734</v>
      </c>
      <c r="D14147" s="124" t="s">
        <v>15735</v>
      </c>
      <c r="E14147" s="118" t="s">
        <v>48</v>
      </c>
      <c r="F14147" s="124" t="s">
        <v>35249</v>
      </c>
      <c r="G14147" s="118" t="s">
        <v>2</v>
      </c>
      <c r="H14147" s="137">
        <v>42156</v>
      </c>
      <c r="I14147" s="119">
        <v>135</v>
      </c>
      <c r="J14147" s="129"/>
      <c r="K14147" s="129"/>
      <c r="L14147" s="129">
        <v>0</v>
      </c>
      <c r="M14147" s="134" t="s">
        <v>26503</v>
      </c>
    </row>
    <row r="14148" spans="1:13" hidden="1" x14ac:dyDescent="0.25">
      <c r="A14148" s="128"/>
      <c r="B14148" s="2"/>
      <c r="C14148" s="139" t="s">
        <v>15736</v>
      </c>
      <c r="D14148" s="124" t="s">
        <v>15737</v>
      </c>
      <c r="E14148" s="118" t="s">
        <v>48</v>
      </c>
      <c r="F14148" s="124" t="s">
        <v>35249</v>
      </c>
      <c r="G14148" s="118" t="s">
        <v>59</v>
      </c>
      <c r="H14148" s="137">
        <v>45973</v>
      </c>
      <c r="I14148" s="119">
        <v>78.45</v>
      </c>
      <c r="J14148" s="129"/>
      <c r="K14148" s="129"/>
      <c r="L14148" s="129">
        <v>0</v>
      </c>
      <c r="M14148" s="134" t="s">
        <v>26503</v>
      </c>
    </row>
    <row r="14149" spans="1:13" hidden="1" x14ac:dyDescent="0.25">
      <c r="A14149" s="128"/>
      <c r="B14149" s="2"/>
      <c r="C14149" s="139" t="s">
        <v>15738</v>
      </c>
      <c r="D14149" s="124" t="s">
        <v>15739</v>
      </c>
      <c r="E14149" s="118" t="s">
        <v>48</v>
      </c>
      <c r="F14149" s="124" t="s">
        <v>35249</v>
      </c>
      <c r="G14149" s="118" t="s">
        <v>59</v>
      </c>
      <c r="H14149" s="137">
        <v>42223</v>
      </c>
      <c r="I14149" s="119">
        <v>4394376.34</v>
      </c>
      <c r="J14149" s="129"/>
      <c r="K14149" s="129"/>
      <c r="L14149" s="129">
        <v>0</v>
      </c>
      <c r="M14149" s="134" t="s">
        <v>26503</v>
      </c>
    </row>
    <row r="14150" spans="1:13" hidden="1" x14ac:dyDescent="0.25">
      <c r="A14150" s="128"/>
      <c r="B14150" s="2"/>
      <c r="C14150" s="139" t="s">
        <v>15740</v>
      </c>
      <c r="D14150" s="124" t="s">
        <v>15741</v>
      </c>
      <c r="E14150" s="118" t="s">
        <v>48</v>
      </c>
      <c r="F14150" s="124" t="s">
        <v>35249</v>
      </c>
      <c r="G14150" s="118" t="s">
        <v>2</v>
      </c>
      <c r="H14150" s="137">
        <v>42185</v>
      </c>
      <c r="I14150" s="119">
        <v>158440.78</v>
      </c>
      <c r="J14150" s="129"/>
      <c r="K14150" s="129"/>
      <c r="L14150" s="129">
        <v>0</v>
      </c>
      <c r="M14150" s="134" t="s">
        <v>26503</v>
      </c>
    </row>
    <row r="14151" spans="1:13" hidden="1" x14ac:dyDescent="0.25">
      <c r="A14151" s="128"/>
      <c r="B14151" s="2"/>
      <c r="C14151" s="139" t="s">
        <v>15742</v>
      </c>
      <c r="D14151" s="124" t="s">
        <v>15743</v>
      </c>
      <c r="E14151" s="118" t="s">
        <v>48</v>
      </c>
      <c r="F14151" s="124" t="s">
        <v>35249</v>
      </c>
      <c r="G14151" s="118" t="s">
        <v>2</v>
      </c>
      <c r="H14151" s="137">
        <v>42132</v>
      </c>
      <c r="I14151" s="119">
        <v>97835.79</v>
      </c>
      <c r="J14151" s="129"/>
      <c r="K14151" s="129"/>
      <c r="L14151" s="129">
        <v>0</v>
      </c>
      <c r="M14151" s="134" t="s">
        <v>26503</v>
      </c>
    </row>
    <row r="14152" spans="1:13" hidden="1" x14ac:dyDescent="0.25">
      <c r="A14152" s="128"/>
      <c r="B14152" s="2"/>
      <c r="C14152" s="139" t="s">
        <v>15744</v>
      </c>
      <c r="D14152" s="124" t="s">
        <v>15745</v>
      </c>
      <c r="E14152" s="118" t="s">
        <v>48</v>
      </c>
      <c r="F14152" s="124" t="s">
        <v>35249</v>
      </c>
      <c r="G14152" s="118" t="s">
        <v>2</v>
      </c>
      <c r="H14152" s="137">
        <v>42093</v>
      </c>
      <c r="I14152" s="119">
        <v>83822.23</v>
      </c>
      <c r="J14152" s="129"/>
      <c r="K14152" s="129"/>
      <c r="L14152" s="129">
        <v>0</v>
      </c>
      <c r="M14152" s="134" t="s">
        <v>26503</v>
      </c>
    </row>
    <row r="14153" spans="1:13" hidden="1" x14ac:dyDescent="0.25">
      <c r="A14153" s="128"/>
      <c r="B14153" s="2"/>
      <c r="C14153" s="139" t="s">
        <v>15746</v>
      </c>
      <c r="D14153" s="124" t="s">
        <v>15747</v>
      </c>
      <c r="E14153" s="118" t="s">
        <v>48</v>
      </c>
      <c r="F14153" s="124" t="s">
        <v>35249</v>
      </c>
      <c r="G14153" s="118" t="s">
        <v>2</v>
      </c>
      <c r="H14153" s="137">
        <v>42185</v>
      </c>
      <c r="I14153" s="119">
        <v>286975.5</v>
      </c>
      <c r="J14153" s="129"/>
      <c r="K14153" s="129"/>
      <c r="L14153" s="129">
        <v>0</v>
      </c>
      <c r="M14153" s="134" t="s">
        <v>26503</v>
      </c>
    </row>
    <row r="14154" spans="1:13" hidden="1" x14ac:dyDescent="0.25">
      <c r="A14154" s="128"/>
      <c r="B14154" s="2"/>
      <c r="C14154" s="139" t="s">
        <v>15748</v>
      </c>
      <c r="D14154" s="124" t="s">
        <v>15749</v>
      </c>
      <c r="E14154" s="118" t="s">
        <v>48</v>
      </c>
      <c r="F14154" s="124" t="s">
        <v>35249</v>
      </c>
      <c r="G14154" s="118" t="s">
        <v>2</v>
      </c>
      <c r="H14154" s="137">
        <v>42185</v>
      </c>
      <c r="I14154" s="119">
        <v>122247.05</v>
      </c>
      <c r="J14154" s="129"/>
      <c r="K14154" s="129"/>
      <c r="L14154" s="129">
        <v>0</v>
      </c>
      <c r="M14154" s="134" t="s">
        <v>26503</v>
      </c>
    </row>
    <row r="14155" spans="1:13" hidden="1" x14ac:dyDescent="0.25">
      <c r="A14155" s="128"/>
      <c r="B14155" s="2"/>
      <c r="C14155" s="139" t="s">
        <v>15750</v>
      </c>
      <c r="D14155" s="124" t="s">
        <v>15751</v>
      </c>
      <c r="E14155" s="118" t="s">
        <v>48</v>
      </c>
      <c r="F14155" s="124" t="s">
        <v>35249</v>
      </c>
      <c r="G14155" s="118" t="s">
        <v>2</v>
      </c>
      <c r="H14155" s="137">
        <v>42135</v>
      </c>
      <c r="I14155" s="119">
        <v>362339.82</v>
      </c>
      <c r="J14155" s="129"/>
      <c r="K14155" s="129"/>
      <c r="L14155" s="129">
        <v>0</v>
      </c>
      <c r="M14155" s="134" t="s">
        <v>26504</v>
      </c>
    </row>
    <row r="14156" spans="1:13" hidden="1" x14ac:dyDescent="0.25">
      <c r="A14156" s="128"/>
      <c r="B14156" s="2"/>
      <c r="C14156" s="139" t="s">
        <v>15752</v>
      </c>
      <c r="D14156" s="124" t="s">
        <v>15753</v>
      </c>
      <c r="E14156" s="118" t="s">
        <v>48</v>
      </c>
      <c r="F14156" s="124" t="s">
        <v>35249</v>
      </c>
      <c r="G14156" s="118" t="s">
        <v>2</v>
      </c>
      <c r="H14156" s="137">
        <v>42139</v>
      </c>
      <c r="I14156" s="119">
        <v>64869.42</v>
      </c>
      <c r="J14156" s="129"/>
      <c r="K14156" s="129"/>
      <c r="L14156" s="129">
        <v>0</v>
      </c>
      <c r="M14156" s="134" t="s">
        <v>26505</v>
      </c>
    </row>
    <row r="14157" spans="1:13" hidden="1" x14ac:dyDescent="0.25">
      <c r="A14157" s="128"/>
      <c r="B14157" s="2"/>
      <c r="C14157" s="139" t="s">
        <v>15754</v>
      </c>
      <c r="D14157" s="124" t="s">
        <v>15755</v>
      </c>
      <c r="E14157" s="118" t="s">
        <v>48</v>
      </c>
      <c r="F14157" s="124" t="s">
        <v>35249</v>
      </c>
      <c r="G14157" s="118" t="s">
        <v>2</v>
      </c>
      <c r="H14157" s="137">
        <v>42132</v>
      </c>
      <c r="I14157" s="119">
        <v>51123.92</v>
      </c>
      <c r="J14157" s="129"/>
      <c r="K14157" s="129"/>
      <c r="L14157" s="129">
        <v>0</v>
      </c>
      <c r="M14157" s="134" t="s">
        <v>26506</v>
      </c>
    </row>
    <row r="14158" spans="1:13" hidden="1" x14ac:dyDescent="0.25">
      <c r="A14158" s="128"/>
      <c r="B14158" s="2"/>
      <c r="C14158" s="139" t="s">
        <v>15756</v>
      </c>
      <c r="D14158" s="124" t="s">
        <v>15757</v>
      </c>
      <c r="E14158" s="118" t="s">
        <v>48</v>
      </c>
      <c r="F14158" s="124" t="s">
        <v>35249</v>
      </c>
      <c r="G14158" s="118" t="s">
        <v>2</v>
      </c>
      <c r="H14158" s="137">
        <v>42104</v>
      </c>
      <c r="I14158" s="119">
        <v>164594.01</v>
      </c>
      <c r="J14158" s="129"/>
      <c r="K14158" s="129"/>
      <c r="L14158" s="129">
        <v>0</v>
      </c>
      <c r="M14158" s="134"/>
    </row>
    <row r="14159" spans="1:13" hidden="1" x14ac:dyDescent="0.25">
      <c r="A14159" s="128"/>
      <c r="B14159" s="2"/>
      <c r="C14159" s="139" t="s">
        <v>15758</v>
      </c>
      <c r="D14159" s="124" t="s">
        <v>15759</v>
      </c>
      <c r="E14159" s="118" t="s">
        <v>48</v>
      </c>
      <c r="F14159" s="124" t="s">
        <v>35249</v>
      </c>
      <c r="G14159" s="118" t="s">
        <v>2</v>
      </c>
      <c r="H14159" s="137">
        <v>42143</v>
      </c>
      <c r="I14159" s="119">
        <v>1378068.29</v>
      </c>
      <c r="J14159" s="129"/>
      <c r="K14159" s="129"/>
      <c r="L14159" s="129">
        <v>0</v>
      </c>
      <c r="M14159" s="134" t="s">
        <v>26507</v>
      </c>
    </row>
    <row r="14160" spans="1:13" hidden="1" x14ac:dyDescent="0.25">
      <c r="A14160" s="128"/>
      <c r="B14160" s="2"/>
      <c r="C14160" s="139" t="s">
        <v>15760</v>
      </c>
      <c r="D14160" s="124" t="s">
        <v>15761</v>
      </c>
      <c r="E14160" s="118" t="s">
        <v>48</v>
      </c>
      <c r="F14160" s="124" t="s">
        <v>35249</v>
      </c>
      <c r="G14160" s="118" t="s">
        <v>2</v>
      </c>
      <c r="H14160" s="137">
        <v>42143</v>
      </c>
      <c r="I14160" s="119">
        <v>712338.02</v>
      </c>
      <c r="J14160" s="129"/>
      <c r="K14160" s="129"/>
      <c r="L14160" s="129">
        <v>0</v>
      </c>
      <c r="M14160" s="134"/>
    </row>
    <row r="14161" spans="1:13" hidden="1" x14ac:dyDescent="0.25">
      <c r="A14161" s="128"/>
      <c r="B14161" s="2"/>
      <c r="C14161" s="139" t="s">
        <v>15762</v>
      </c>
      <c r="D14161" s="124" t="s">
        <v>15763</v>
      </c>
      <c r="E14161" s="118" t="s">
        <v>48</v>
      </c>
      <c r="F14161" s="124" t="s">
        <v>35249</v>
      </c>
      <c r="G14161" s="118" t="s">
        <v>2</v>
      </c>
      <c r="H14161" s="137">
        <v>42093</v>
      </c>
      <c r="I14161" s="119">
        <v>102203.92</v>
      </c>
      <c r="J14161" s="129"/>
      <c r="K14161" s="129"/>
      <c r="L14161" s="129">
        <v>0</v>
      </c>
      <c r="M14161" s="134"/>
    </row>
    <row r="14162" spans="1:13" hidden="1" x14ac:dyDescent="0.25">
      <c r="A14162" s="128"/>
      <c r="B14162" s="2"/>
      <c r="C14162" s="139" t="s">
        <v>15764</v>
      </c>
      <c r="D14162" s="124" t="s">
        <v>15765</v>
      </c>
      <c r="E14162" s="118" t="s">
        <v>48</v>
      </c>
      <c r="F14162" s="124" t="s">
        <v>35249</v>
      </c>
      <c r="G14162" s="118" t="s">
        <v>2</v>
      </c>
      <c r="H14162" s="137"/>
      <c r="I14162" s="119"/>
      <c r="J14162" s="129"/>
      <c r="K14162" s="129"/>
      <c r="L14162" s="129">
        <v>0</v>
      </c>
      <c r="M14162" s="134" t="s">
        <v>32309</v>
      </c>
    </row>
    <row r="14163" spans="1:13" hidden="1" x14ac:dyDescent="0.25">
      <c r="A14163" s="128"/>
      <c r="B14163" s="2"/>
      <c r="C14163" s="139" t="s">
        <v>15766</v>
      </c>
      <c r="D14163" s="124" t="s">
        <v>15767</v>
      </c>
      <c r="E14163" s="118" t="s">
        <v>48</v>
      </c>
      <c r="F14163" s="124" t="s">
        <v>35249</v>
      </c>
      <c r="G14163" s="118" t="s">
        <v>2</v>
      </c>
      <c r="H14163" s="137">
        <v>45980</v>
      </c>
      <c r="I14163" s="119">
        <v>54.28</v>
      </c>
      <c r="J14163" s="129"/>
      <c r="K14163" s="129"/>
      <c r="L14163" s="129">
        <v>0</v>
      </c>
      <c r="M14163" s="134" t="s">
        <v>26508</v>
      </c>
    </row>
    <row r="14164" spans="1:13" hidden="1" x14ac:dyDescent="0.25">
      <c r="A14164" s="128"/>
      <c r="B14164" s="2"/>
      <c r="C14164" s="139" t="s">
        <v>15768</v>
      </c>
      <c r="D14164" s="124" t="s">
        <v>15769</v>
      </c>
      <c r="E14164" s="118" t="s">
        <v>48</v>
      </c>
      <c r="F14164" s="124" t="s">
        <v>35249</v>
      </c>
      <c r="G14164" s="118" t="s">
        <v>2</v>
      </c>
      <c r="H14164" s="137">
        <v>40445</v>
      </c>
      <c r="I14164" s="119">
        <v>26.9</v>
      </c>
      <c r="J14164" s="129"/>
      <c r="K14164" s="129"/>
      <c r="L14164" s="129">
        <v>0</v>
      </c>
      <c r="M14164" s="134"/>
    </row>
    <row r="14165" spans="1:13" hidden="1" x14ac:dyDescent="0.25">
      <c r="A14165" s="128"/>
      <c r="B14165" s="2"/>
      <c r="C14165" s="139" t="s">
        <v>15770</v>
      </c>
      <c r="D14165" s="124" t="s">
        <v>15771</v>
      </c>
      <c r="E14165" s="118" t="s">
        <v>48</v>
      </c>
      <c r="F14165" s="124" t="s">
        <v>35249</v>
      </c>
      <c r="G14165" s="118" t="s">
        <v>2</v>
      </c>
      <c r="H14165" s="137">
        <v>41821</v>
      </c>
      <c r="I14165" s="119">
        <v>7.76</v>
      </c>
      <c r="J14165" s="129"/>
      <c r="K14165" s="129"/>
      <c r="L14165" s="129">
        <v>0</v>
      </c>
      <c r="M14165" s="134">
        <v>9089666</v>
      </c>
    </row>
    <row r="14166" spans="1:13" hidden="1" x14ac:dyDescent="0.25">
      <c r="A14166" s="128"/>
      <c r="B14166" s="2"/>
      <c r="C14166" s="139" t="s">
        <v>15772</v>
      </c>
      <c r="D14166" s="124" t="s">
        <v>15773</v>
      </c>
      <c r="E14166" s="118" t="s">
        <v>48</v>
      </c>
      <c r="F14166" s="124" t="s">
        <v>35249</v>
      </c>
      <c r="G14166" s="118" t="s">
        <v>34659</v>
      </c>
      <c r="H14166" s="137">
        <v>42290</v>
      </c>
      <c r="I14166" s="119">
        <v>450</v>
      </c>
      <c r="J14166" s="129"/>
      <c r="K14166" s="129"/>
      <c r="L14166" s="129">
        <v>0</v>
      </c>
      <c r="M14166" s="134" t="s">
        <v>26509</v>
      </c>
    </row>
    <row r="14167" spans="1:13" hidden="1" x14ac:dyDescent="0.25">
      <c r="A14167" s="128"/>
      <c r="B14167" s="2"/>
      <c r="C14167" s="139" t="s">
        <v>28346</v>
      </c>
      <c r="D14167" s="124" t="s">
        <v>28347</v>
      </c>
      <c r="E14167" s="118" t="s">
        <v>48</v>
      </c>
      <c r="F14167" s="124" t="s">
        <v>35249</v>
      </c>
      <c r="G14167" s="118" t="s">
        <v>34659</v>
      </c>
      <c r="H14167" s="137"/>
      <c r="I14167" s="119"/>
      <c r="J14167" s="129"/>
      <c r="K14167" s="129"/>
      <c r="L14167" s="129">
        <v>0</v>
      </c>
      <c r="M14167" s="134" t="s">
        <v>26510</v>
      </c>
    </row>
    <row r="14168" spans="1:13" hidden="1" x14ac:dyDescent="0.25">
      <c r="A14168" s="128"/>
      <c r="B14168" s="2"/>
      <c r="C14168" s="139" t="s">
        <v>15774</v>
      </c>
      <c r="D14168" s="124" t="s">
        <v>15775</v>
      </c>
      <c r="E14168" s="118" t="s">
        <v>48</v>
      </c>
      <c r="F14168" s="124" t="s">
        <v>35249</v>
      </c>
      <c r="G14168" s="118" t="s">
        <v>2</v>
      </c>
      <c r="H14168" s="137">
        <v>43490</v>
      </c>
      <c r="I14168" s="119">
        <v>65</v>
      </c>
      <c r="J14168" s="129"/>
      <c r="K14168" s="129"/>
      <c r="L14168" s="129">
        <v>0</v>
      </c>
      <c r="M14168" s="134" t="s">
        <v>31569</v>
      </c>
    </row>
    <row r="14169" spans="1:13" hidden="1" x14ac:dyDescent="0.25">
      <c r="A14169" s="128"/>
      <c r="B14169" s="2"/>
      <c r="C14169" s="139" t="s">
        <v>32172</v>
      </c>
      <c r="D14169" s="124" t="s">
        <v>32173</v>
      </c>
      <c r="E14169" s="118" t="s">
        <v>48</v>
      </c>
      <c r="F14169" s="124" t="s">
        <v>35249</v>
      </c>
      <c r="G14169" s="118" t="s">
        <v>236</v>
      </c>
      <c r="H14169" s="137"/>
      <c r="I14169" s="119"/>
      <c r="J14169" s="129"/>
      <c r="K14169" s="129"/>
      <c r="L14169" s="129">
        <v>0</v>
      </c>
      <c r="M14169" s="134" t="s">
        <v>26511</v>
      </c>
    </row>
    <row r="14170" spans="1:13" hidden="1" x14ac:dyDescent="0.25">
      <c r="A14170" s="128"/>
      <c r="B14170" s="2"/>
      <c r="C14170" s="139" t="s">
        <v>32319</v>
      </c>
      <c r="D14170" s="124" t="s">
        <v>32320</v>
      </c>
      <c r="E14170" s="118" t="s">
        <v>48</v>
      </c>
      <c r="F14170" s="124" t="s">
        <v>35249</v>
      </c>
      <c r="G14170" s="118" t="s">
        <v>236</v>
      </c>
      <c r="H14170" s="137"/>
      <c r="I14170" s="119"/>
      <c r="J14170" s="129"/>
      <c r="K14170" s="129"/>
      <c r="L14170" s="129">
        <v>0</v>
      </c>
      <c r="M14170" s="134" t="s">
        <v>29245</v>
      </c>
    </row>
    <row r="14171" spans="1:13" hidden="1" x14ac:dyDescent="0.25">
      <c r="A14171" s="128"/>
      <c r="B14171" s="2"/>
      <c r="C14171" s="139" t="s">
        <v>32257</v>
      </c>
      <c r="D14171" s="124" t="s">
        <v>32258</v>
      </c>
      <c r="E14171" s="118" t="s">
        <v>48</v>
      </c>
      <c r="F14171" s="124" t="s">
        <v>35249</v>
      </c>
      <c r="G14171" s="118" t="s">
        <v>236</v>
      </c>
      <c r="H14171" s="137"/>
      <c r="I14171" s="119"/>
      <c r="J14171" s="129"/>
      <c r="K14171" s="129"/>
      <c r="L14171" s="129">
        <v>0</v>
      </c>
      <c r="M14171" s="134" t="s">
        <v>34453</v>
      </c>
    </row>
    <row r="14172" spans="1:13" hidden="1" x14ac:dyDescent="0.25">
      <c r="A14172" s="128"/>
      <c r="B14172" s="2"/>
      <c r="C14172" s="139" t="s">
        <v>33137</v>
      </c>
      <c r="D14172" s="124" t="s">
        <v>33138</v>
      </c>
      <c r="E14172" s="118" t="s">
        <v>48</v>
      </c>
      <c r="F14172" s="124" t="s">
        <v>35249</v>
      </c>
      <c r="G14172" s="118" t="s">
        <v>236</v>
      </c>
      <c r="H14172" s="137"/>
      <c r="I14172" s="119"/>
      <c r="J14172" s="129"/>
      <c r="K14172" s="129"/>
      <c r="L14172" s="129">
        <v>0</v>
      </c>
      <c r="M14172" s="134" t="s">
        <v>30291</v>
      </c>
    </row>
    <row r="14173" spans="1:13" hidden="1" x14ac:dyDescent="0.25">
      <c r="A14173" s="128"/>
      <c r="B14173" s="2"/>
      <c r="C14173" s="139" t="s">
        <v>31599</v>
      </c>
      <c r="D14173" s="124" t="s">
        <v>31600</v>
      </c>
      <c r="E14173" s="118" t="s">
        <v>48</v>
      </c>
      <c r="F14173" s="124" t="s">
        <v>35249</v>
      </c>
      <c r="G14173" s="118" t="s">
        <v>236</v>
      </c>
      <c r="H14173" s="137"/>
      <c r="I14173" s="119"/>
      <c r="J14173" s="129"/>
      <c r="K14173" s="129"/>
      <c r="L14173" s="129">
        <v>0</v>
      </c>
      <c r="M14173" s="134" t="s">
        <v>26512</v>
      </c>
    </row>
    <row r="14174" spans="1:13" hidden="1" x14ac:dyDescent="0.25">
      <c r="A14174" s="128"/>
      <c r="B14174" s="2"/>
      <c r="C14174" s="139" t="s">
        <v>31710</v>
      </c>
      <c r="D14174" s="124" t="s">
        <v>31711</v>
      </c>
      <c r="E14174" s="118" t="s">
        <v>48</v>
      </c>
      <c r="F14174" s="124" t="s">
        <v>35249</v>
      </c>
      <c r="G14174" s="118" t="s">
        <v>236</v>
      </c>
      <c r="H14174" s="137"/>
      <c r="I14174" s="119"/>
      <c r="J14174" s="129"/>
      <c r="K14174" s="129"/>
      <c r="L14174" s="129">
        <v>0</v>
      </c>
      <c r="M14174" s="134" t="s">
        <v>26513</v>
      </c>
    </row>
    <row r="14175" spans="1:13" hidden="1" x14ac:dyDescent="0.25">
      <c r="A14175" s="128"/>
      <c r="B14175" s="2"/>
      <c r="C14175" s="139" t="s">
        <v>30117</v>
      </c>
      <c r="D14175" s="124" t="s">
        <v>30118</v>
      </c>
      <c r="E14175" s="118" t="s">
        <v>48</v>
      </c>
      <c r="F14175" s="124" t="s">
        <v>35249</v>
      </c>
      <c r="G14175" s="118" t="s">
        <v>2</v>
      </c>
      <c r="H14175" s="137"/>
      <c r="I14175" s="119"/>
      <c r="J14175" s="129"/>
      <c r="K14175" s="129"/>
      <c r="L14175" s="129">
        <v>0</v>
      </c>
      <c r="M14175" s="134" t="s">
        <v>26514</v>
      </c>
    </row>
    <row r="14176" spans="1:13" hidden="1" x14ac:dyDescent="0.25">
      <c r="A14176" s="128"/>
      <c r="B14176" s="2"/>
      <c r="C14176" s="139" t="s">
        <v>35511</v>
      </c>
      <c r="D14176" s="124" t="s">
        <v>35512</v>
      </c>
      <c r="E14176" s="118" t="s">
        <v>48</v>
      </c>
      <c r="F14176" s="124" t="s">
        <v>35249</v>
      </c>
      <c r="G14176" s="118" t="s">
        <v>2</v>
      </c>
      <c r="H14176" s="137">
        <v>46121</v>
      </c>
      <c r="I14176" s="119">
        <v>22.82</v>
      </c>
      <c r="J14176" s="129"/>
      <c r="K14176" s="129"/>
      <c r="L14176" s="129">
        <v>0</v>
      </c>
      <c r="M14176" s="134" t="s">
        <v>26515</v>
      </c>
    </row>
    <row r="14177" spans="1:13" hidden="1" x14ac:dyDescent="0.25">
      <c r="A14177" s="128"/>
      <c r="B14177" s="2"/>
      <c r="C14177" s="139" t="s">
        <v>31117</v>
      </c>
      <c r="D14177" s="124" t="s">
        <v>31118</v>
      </c>
      <c r="E14177" s="118" t="s">
        <v>48</v>
      </c>
      <c r="F14177" s="124" t="s">
        <v>35249</v>
      </c>
      <c r="G14177" s="118" t="s">
        <v>2</v>
      </c>
      <c r="H14177" s="137"/>
      <c r="I14177" s="119"/>
      <c r="J14177" s="129"/>
      <c r="K14177" s="129"/>
      <c r="L14177" s="129">
        <v>0</v>
      </c>
      <c r="M14177" s="134" t="s">
        <v>26516</v>
      </c>
    </row>
    <row r="14178" spans="1:13" hidden="1" x14ac:dyDescent="0.25">
      <c r="A14178" s="128"/>
      <c r="B14178" s="2"/>
      <c r="C14178" s="139" t="s">
        <v>32743</v>
      </c>
      <c r="D14178" s="124" t="s">
        <v>32744</v>
      </c>
      <c r="E14178" s="118" t="s">
        <v>48</v>
      </c>
      <c r="F14178" s="124" t="s">
        <v>35249</v>
      </c>
      <c r="G14178" s="118" t="s">
        <v>2</v>
      </c>
      <c r="H14178" s="137"/>
      <c r="I14178" s="119"/>
      <c r="J14178" s="129"/>
      <c r="K14178" s="129"/>
      <c r="L14178" s="129">
        <v>0</v>
      </c>
      <c r="M14178" s="134" t="s">
        <v>26517</v>
      </c>
    </row>
    <row r="14179" spans="1:13" hidden="1" x14ac:dyDescent="0.25">
      <c r="A14179" s="128"/>
      <c r="B14179" s="2"/>
      <c r="C14179" s="139" t="s">
        <v>15776</v>
      </c>
      <c r="D14179" s="124" t="s">
        <v>15777</v>
      </c>
      <c r="E14179" s="118" t="s">
        <v>48</v>
      </c>
      <c r="F14179" s="124" t="s">
        <v>35249</v>
      </c>
      <c r="G14179" s="118" t="s">
        <v>34659</v>
      </c>
      <c r="H14179" s="137"/>
      <c r="I14179" s="119"/>
      <c r="J14179" s="129"/>
      <c r="K14179" s="129"/>
      <c r="L14179" s="129">
        <v>0</v>
      </c>
      <c r="M14179" s="134" t="s">
        <v>26518</v>
      </c>
    </row>
    <row r="14180" spans="1:13" hidden="1" x14ac:dyDescent="0.25">
      <c r="A14180" s="128"/>
      <c r="B14180" s="2"/>
      <c r="C14180" s="139" t="s">
        <v>15778</v>
      </c>
      <c r="D14180" s="124" t="s">
        <v>15779</v>
      </c>
      <c r="E14180" s="118" t="s">
        <v>48</v>
      </c>
      <c r="F14180" s="124" t="s">
        <v>35249</v>
      </c>
      <c r="G14180" s="118" t="s">
        <v>34659</v>
      </c>
      <c r="H14180" s="137">
        <v>41444</v>
      </c>
      <c r="I14180" s="119">
        <v>12</v>
      </c>
      <c r="J14180" s="129"/>
      <c r="K14180" s="129"/>
      <c r="L14180" s="129">
        <v>0</v>
      </c>
      <c r="M14180" s="134" t="s">
        <v>26519</v>
      </c>
    </row>
    <row r="14181" spans="1:13" hidden="1" x14ac:dyDescent="0.25">
      <c r="A14181" s="128"/>
      <c r="B14181" s="2"/>
      <c r="C14181" s="139" t="s">
        <v>32535</v>
      </c>
      <c r="D14181" s="124" t="s">
        <v>34447</v>
      </c>
      <c r="E14181" s="118" t="s">
        <v>48</v>
      </c>
      <c r="F14181" s="124" t="s">
        <v>35249</v>
      </c>
      <c r="G14181" s="118" t="s">
        <v>2</v>
      </c>
      <c r="H14181" s="137"/>
      <c r="I14181" s="119"/>
      <c r="J14181" s="129"/>
      <c r="K14181" s="129"/>
      <c r="L14181" s="129">
        <v>0</v>
      </c>
      <c r="M14181" s="134" t="s">
        <v>26520</v>
      </c>
    </row>
    <row r="14182" spans="1:13" hidden="1" x14ac:dyDescent="0.25">
      <c r="A14182" s="128"/>
      <c r="B14182" s="2"/>
      <c r="C14182" s="139" t="s">
        <v>34449</v>
      </c>
      <c r="D14182" s="124" t="s">
        <v>34450</v>
      </c>
      <c r="E14182" s="118" t="s">
        <v>48</v>
      </c>
      <c r="F14182" s="124" t="s">
        <v>35249</v>
      </c>
      <c r="G14182" s="118" t="s">
        <v>2</v>
      </c>
      <c r="H14182" s="137"/>
      <c r="I14182" s="119"/>
      <c r="J14182" s="129"/>
      <c r="K14182" s="129"/>
      <c r="L14182" s="129">
        <v>0</v>
      </c>
      <c r="M14182" s="134" t="s">
        <v>26521</v>
      </c>
    </row>
    <row r="14183" spans="1:13" hidden="1" x14ac:dyDescent="0.25">
      <c r="A14183" s="128"/>
      <c r="B14183" s="2"/>
      <c r="C14183" s="139" t="s">
        <v>42454</v>
      </c>
      <c r="D14183" s="124" t="s">
        <v>42455</v>
      </c>
      <c r="E14183" s="118" t="s">
        <v>42456</v>
      </c>
      <c r="F14183" s="124" t="s">
        <v>42457</v>
      </c>
      <c r="G14183" s="118" t="s">
        <v>2</v>
      </c>
      <c r="H14183" s="137">
        <v>45758</v>
      </c>
      <c r="I14183" s="119">
        <v>3331.25</v>
      </c>
      <c r="J14183" s="129"/>
      <c r="K14183" s="129"/>
      <c r="L14183" s="129">
        <v>0</v>
      </c>
      <c r="M14183" s="134" t="s">
        <v>26522</v>
      </c>
    </row>
    <row r="14184" spans="1:13" hidden="1" x14ac:dyDescent="0.25">
      <c r="A14184" s="128"/>
      <c r="B14184" s="2"/>
      <c r="C14184" s="139" t="s">
        <v>33242</v>
      </c>
      <c r="D14184" s="124" t="s">
        <v>33243</v>
      </c>
      <c r="E14184" s="118" t="s">
        <v>48</v>
      </c>
      <c r="F14184" s="124" t="s">
        <v>35249</v>
      </c>
      <c r="G14184" s="118" t="s">
        <v>2</v>
      </c>
      <c r="H14184" s="137"/>
      <c r="I14184" s="119"/>
      <c r="J14184" s="129"/>
      <c r="K14184" s="129"/>
      <c r="L14184" s="129">
        <v>0</v>
      </c>
      <c r="M14184" s="134" t="s">
        <v>26523</v>
      </c>
    </row>
    <row r="14185" spans="1:13" hidden="1" x14ac:dyDescent="0.25">
      <c r="A14185" s="128"/>
      <c r="B14185" s="2"/>
      <c r="C14185" s="139" t="s">
        <v>42458</v>
      </c>
      <c r="D14185" s="124" t="s">
        <v>42459</v>
      </c>
      <c r="E14185" s="118" t="s">
        <v>48</v>
      </c>
      <c r="F14185" s="124" t="s">
        <v>35249</v>
      </c>
      <c r="G14185" s="118" t="s">
        <v>2</v>
      </c>
      <c r="H14185" s="137"/>
      <c r="I14185" s="119"/>
      <c r="J14185" s="129"/>
      <c r="K14185" s="129"/>
      <c r="L14185" s="129">
        <v>0</v>
      </c>
      <c r="M14185" s="134" t="s">
        <v>26524</v>
      </c>
    </row>
    <row r="14186" spans="1:13" hidden="1" x14ac:dyDescent="0.25">
      <c r="A14186" s="128"/>
      <c r="B14186" s="2"/>
      <c r="C14186" s="139" t="s">
        <v>15780</v>
      </c>
      <c r="D14186" s="124" t="s">
        <v>15781</v>
      </c>
      <c r="E14186" s="118" t="s">
        <v>48</v>
      </c>
      <c r="F14186" s="124" t="s">
        <v>35249</v>
      </c>
      <c r="G14186" s="118" t="s">
        <v>2</v>
      </c>
      <c r="H14186" s="137">
        <v>43769</v>
      </c>
      <c r="I14186" s="119">
        <v>2407.34</v>
      </c>
      <c r="J14186" s="129"/>
      <c r="K14186" s="129"/>
      <c r="L14186" s="129">
        <v>0</v>
      </c>
      <c r="M14186" s="134" t="s">
        <v>26525</v>
      </c>
    </row>
    <row r="14187" spans="1:13" hidden="1" x14ac:dyDescent="0.25">
      <c r="A14187" s="128"/>
      <c r="B14187" s="2"/>
      <c r="C14187" s="139" t="s">
        <v>32559</v>
      </c>
      <c r="D14187" s="124" t="s">
        <v>32560</v>
      </c>
      <c r="E14187" s="118" t="s">
        <v>48</v>
      </c>
      <c r="F14187" s="124" t="s">
        <v>35249</v>
      </c>
      <c r="G14187" s="118" t="s">
        <v>2</v>
      </c>
      <c r="H14187" s="137"/>
      <c r="I14187" s="119"/>
      <c r="J14187" s="129"/>
      <c r="K14187" s="129"/>
      <c r="L14187" s="129">
        <v>0</v>
      </c>
      <c r="M14187" s="134" t="s">
        <v>26526</v>
      </c>
    </row>
    <row r="14188" spans="1:13" hidden="1" x14ac:dyDescent="0.25">
      <c r="A14188" s="128"/>
      <c r="B14188" s="2"/>
      <c r="C14188" s="139" t="s">
        <v>15782</v>
      </c>
      <c r="D14188" s="124" t="s">
        <v>15783</v>
      </c>
      <c r="E14188" s="118" t="s">
        <v>48</v>
      </c>
      <c r="F14188" s="124" t="s">
        <v>35249</v>
      </c>
      <c r="G14188" s="118" t="s">
        <v>2</v>
      </c>
      <c r="H14188" s="137">
        <v>43769</v>
      </c>
      <c r="I14188" s="119">
        <v>5115.13</v>
      </c>
      <c r="J14188" s="129"/>
      <c r="K14188" s="129"/>
      <c r="L14188" s="129">
        <v>0</v>
      </c>
      <c r="M14188" s="134" t="s">
        <v>26526</v>
      </c>
    </row>
    <row r="14189" spans="1:13" hidden="1" x14ac:dyDescent="0.25">
      <c r="A14189" s="128"/>
      <c r="B14189" s="2"/>
      <c r="C14189" s="139" t="s">
        <v>15784</v>
      </c>
      <c r="D14189" s="124" t="s">
        <v>15785</v>
      </c>
      <c r="E14189" s="118" t="s">
        <v>48</v>
      </c>
      <c r="F14189" s="124" t="s">
        <v>35249</v>
      </c>
      <c r="G14189" s="118" t="s">
        <v>2</v>
      </c>
      <c r="H14189" s="137">
        <v>43769</v>
      </c>
      <c r="I14189" s="119">
        <v>5891.22</v>
      </c>
      <c r="J14189" s="129"/>
      <c r="K14189" s="129"/>
      <c r="L14189" s="129">
        <v>0</v>
      </c>
      <c r="M14189" s="134" t="s">
        <v>26526</v>
      </c>
    </row>
    <row r="14190" spans="1:13" hidden="1" x14ac:dyDescent="0.25">
      <c r="A14190" s="128"/>
      <c r="B14190" s="2"/>
      <c r="C14190" s="139" t="s">
        <v>15786</v>
      </c>
      <c r="D14190" s="124" t="s">
        <v>15787</v>
      </c>
      <c r="E14190" s="118" t="s">
        <v>48</v>
      </c>
      <c r="F14190" s="124" t="s">
        <v>35249</v>
      </c>
      <c r="G14190" s="118" t="s">
        <v>2</v>
      </c>
      <c r="H14190" s="137">
        <v>46080</v>
      </c>
      <c r="I14190" s="119">
        <v>4693.3999999999996</v>
      </c>
      <c r="J14190" s="129"/>
      <c r="K14190" s="129"/>
      <c r="L14190" s="129">
        <v>0</v>
      </c>
      <c r="M14190" s="134" t="s">
        <v>26526</v>
      </c>
    </row>
    <row r="14191" spans="1:13" hidden="1" x14ac:dyDescent="0.25">
      <c r="A14191" s="128"/>
      <c r="B14191" s="2"/>
      <c r="C14191" s="139" t="s">
        <v>42460</v>
      </c>
      <c r="D14191" s="124" t="s">
        <v>42461</v>
      </c>
      <c r="E14191" s="118" t="s">
        <v>48</v>
      </c>
      <c r="F14191" s="124" t="s">
        <v>35249</v>
      </c>
      <c r="G14191" s="118" t="s">
        <v>2</v>
      </c>
      <c r="H14191" s="137"/>
      <c r="I14191" s="119"/>
      <c r="J14191" s="129"/>
      <c r="K14191" s="129"/>
      <c r="L14191" s="129">
        <v>0</v>
      </c>
      <c r="M14191" s="134" t="s">
        <v>26526</v>
      </c>
    </row>
    <row r="14192" spans="1:13" hidden="1" x14ac:dyDescent="0.25">
      <c r="A14192" s="128"/>
      <c r="B14192" s="2"/>
      <c r="C14192" s="139" t="s">
        <v>15788</v>
      </c>
      <c r="D14192" s="124" t="s">
        <v>15789</v>
      </c>
      <c r="E14192" s="118" t="s">
        <v>48</v>
      </c>
      <c r="F14192" s="124" t="s">
        <v>35249</v>
      </c>
      <c r="G14192" s="118" t="s">
        <v>2</v>
      </c>
      <c r="H14192" s="137">
        <v>43769</v>
      </c>
      <c r="I14192" s="119">
        <v>14957.36</v>
      </c>
      <c r="J14192" s="129"/>
      <c r="K14192" s="129"/>
      <c r="L14192" s="129">
        <v>0</v>
      </c>
      <c r="M14192" s="134" t="s">
        <v>26526</v>
      </c>
    </row>
    <row r="14193" spans="1:13" hidden="1" x14ac:dyDescent="0.25">
      <c r="A14193" s="128"/>
      <c r="B14193" s="2"/>
      <c r="C14193" s="139" t="s">
        <v>15790</v>
      </c>
      <c r="D14193" s="124" t="s">
        <v>15791</v>
      </c>
      <c r="E14193" s="118" t="s">
        <v>48</v>
      </c>
      <c r="F14193" s="124" t="s">
        <v>35249</v>
      </c>
      <c r="G14193" s="118" t="s">
        <v>2</v>
      </c>
      <c r="H14193" s="137">
        <v>43769</v>
      </c>
      <c r="I14193" s="119">
        <v>7002.44</v>
      </c>
      <c r="J14193" s="129"/>
      <c r="K14193" s="129"/>
      <c r="L14193" s="129">
        <v>0</v>
      </c>
      <c r="M14193" s="134" t="s">
        <v>26526</v>
      </c>
    </row>
    <row r="14194" spans="1:13" hidden="1" x14ac:dyDescent="0.25">
      <c r="A14194" s="128"/>
      <c r="B14194" s="2"/>
      <c r="C14194" s="139" t="s">
        <v>33693</v>
      </c>
      <c r="D14194" s="124" t="s">
        <v>33694</v>
      </c>
      <c r="E14194" s="118" t="s">
        <v>48</v>
      </c>
      <c r="F14194" s="124" t="s">
        <v>35249</v>
      </c>
      <c r="G14194" s="118" t="s">
        <v>2</v>
      </c>
      <c r="H14194" s="137"/>
      <c r="I14194" s="119"/>
      <c r="J14194" s="129"/>
      <c r="K14194" s="129"/>
      <c r="L14194" s="129">
        <v>0</v>
      </c>
      <c r="M14194" s="134" t="s">
        <v>26527</v>
      </c>
    </row>
    <row r="14195" spans="1:13" hidden="1" x14ac:dyDescent="0.25">
      <c r="A14195" s="128"/>
      <c r="B14195" s="2"/>
      <c r="C14195" s="139" t="s">
        <v>32637</v>
      </c>
      <c r="D14195" s="124" t="s">
        <v>32638</v>
      </c>
      <c r="E14195" s="118" t="s">
        <v>48</v>
      </c>
      <c r="F14195" s="124" t="s">
        <v>35249</v>
      </c>
      <c r="G14195" s="118" t="s">
        <v>2</v>
      </c>
      <c r="H14195" s="137"/>
      <c r="I14195" s="119"/>
      <c r="J14195" s="129"/>
      <c r="K14195" s="129"/>
      <c r="L14195" s="129">
        <v>0</v>
      </c>
      <c r="M14195" s="134" t="s">
        <v>26527</v>
      </c>
    </row>
    <row r="14196" spans="1:13" hidden="1" x14ac:dyDescent="0.25">
      <c r="A14196" s="128"/>
      <c r="B14196" s="2"/>
      <c r="C14196" s="139" t="s">
        <v>15792</v>
      </c>
      <c r="D14196" s="124" t="s">
        <v>15793</v>
      </c>
      <c r="E14196" s="118" t="s">
        <v>48</v>
      </c>
      <c r="F14196" s="124" t="s">
        <v>35249</v>
      </c>
      <c r="G14196" s="118" t="s">
        <v>2</v>
      </c>
      <c r="H14196" s="137">
        <v>45258</v>
      </c>
      <c r="I14196" s="119">
        <v>4046</v>
      </c>
      <c r="J14196" s="129"/>
      <c r="K14196" s="129"/>
      <c r="L14196" s="129">
        <v>0</v>
      </c>
      <c r="M14196" s="134" t="s">
        <v>26527</v>
      </c>
    </row>
    <row r="14197" spans="1:13" hidden="1" x14ac:dyDescent="0.25">
      <c r="A14197" s="128"/>
      <c r="B14197" s="2"/>
      <c r="C14197" s="139" t="s">
        <v>42462</v>
      </c>
      <c r="D14197" s="124" t="s">
        <v>42463</v>
      </c>
      <c r="E14197" s="118" t="s">
        <v>42464</v>
      </c>
      <c r="F14197" s="124" t="s">
        <v>42465</v>
      </c>
      <c r="G14197" s="118" t="s">
        <v>2</v>
      </c>
      <c r="H14197" s="137"/>
      <c r="I14197" s="119"/>
      <c r="J14197" s="129"/>
      <c r="K14197" s="129"/>
      <c r="L14197" s="129">
        <v>0</v>
      </c>
      <c r="M14197" s="134" t="s">
        <v>26527</v>
      </c>
    </row>
    <row r="14198" spans="1:13" hidden="1" x14ac:dyDescent="0.25">
      <c r="A14198" s="128"/>
      <c r="B14198" s="2"/>
      <c r="C14198" s="139" t="s">
        <v>32908</v>
      </c>
      <c r="D14198" s="124" t="s">
        <v>34452</v>
      </c>
      <c r="E14198" s="118" t="s">
        <v>48</v>
      </c>
      <c r="F14198" s="124" t="s">
        <v>35249</v>
      </c>
      <c r="G14198" s="118" t="s">
        <v>2</v>
      </c>
      <c r="H14198" s="137"/>
      <c r="I14198" s="119"/>
      <c r="J14198" s="129"/>
      <c r="K14198" s="129"/>
      <c r="L14198" s="129">
        <v>0</v>
      </c>
      <c r="M14198" s="134" t="s">
        <v>26528</v>
      </c>
    </row>
    <row r="14199" spans="1:13" hidden="1" x14ac:dyDescent="0.25">
      <c r="A14199" s="128"/>
      <c r="B14199" s="2"/>
      <c r="C14199" s="139" t="s">
        <v>34785</v>
      </c>
      <c r="D14199" s="124" t="s">
        <v>34786</v>
      </c>
      <c r="E14199" s="118" t="s">
        <v>34787</v>
      </c>
      <c r="F14199" s="124" t="s">
        <v>34788</v>
      </c>
      <c r="G14199" s="118" t="s">
        <v>2</v>
      </c>
      <c r="H14199" s="137">
        <v>45674</v>
      </c>
      <c r="I14199" s="119">
        <v>4693.3999999999996</v>
      </c>
      <c r="J14199" s="129"/>
      <c r="K14199" s="129"/>
      <c r="L14199" s="129">
        <v>0</v>
      </c>
      <c r="M14199" s="134" t="s">
        <v>26529</v>
      </c>
    </row>
    <row r="14200" spans="1:13" hidden="1" x14ac:dyDescent="0.25">
      <c r="A14200" s="128"/>
      <c r="B14200" s="2"/>
      <c r="C14200" s="139" t="s">
        <v>15794</v>
      </c>
      <c r="D14200" s="124" t="s">
        <v>15795</v>
      </c>
      <c r="E14200" s="118" t="s">
        <v>10563</v>
      </c>
      <c r="F14200" s="124" t="s">
        <v>10564</v>
      </c>
      <c r="G14200" s="118" t="s">
        <v>34659</v>
      </c>
      <c r="H14200" s="137"/>
      <c r="I14200" s="119"/>
      <c r="J14200" s="129"/>
      <c r="K14200" s="129"/>
      <c r="L14200" s="129">
        <v>0</v>
      </c>
      <c r="M14200" s="134" t="s">
        <v>26529</v>
      </c>
    </row>
    <row r="14201" spans="1:13" hidden="1" x14ac:dyDescent="0.25">
      <c r="A14201" s="128"/>
      <c r="B14201" s="2"/>
      <c r="C14201" s="139" t="s">
        <v>15796</v>
      </c>
      <c r="D14201" s="124" t="s">
        <v>15797</v>
      </c>
      <c r="E14201" s="118" t="s">
        <v>10563</v>
      </c>
      <c r="F14201" s="124" t="s">
        <v>10564</v>
      </c>
      <c r="G14201" s="118" t="s">
        <v>34659</v>
      </c>
      <c r="H14201" s="137"/>
      <c r="I14201" s="119"/>
      <c r="J14201" s="129"/>
      <c r="K14201" s="129"/>
      <c r="L14201" s="129">
        <v>0</v>
      </c>
      <c r="M14201" s="134" t="s">
        <v>26529</v>
      </c>
    </row>
    <row r="14202" spans="1:13" hidden="1" x14ac:dyDescent="0.25">
      <c r="A14202" s="128"/>
      <c r="B14202" s="2"/>
      <c r="C14202" s="139" t="s">
        <v>15798</v>
      </c>
      <c r="D14202" s="124" t="s">
        <v>15799</v>
      </c>
      <c r="E14202" s="118" t="s">
        <v>10563</v>
      </c>
      <c r="F14202" s="124" t="s">
        <v>10564</v>
      </c>
      <c r="G14202" s="118" t="s">
        <v>34659</v>
      </c>
      <c r="H14202" s="137"/>
      <c r="I14202" s="119"/>
      <c r="J14202" s="129"/>
      <c r="K14202" s="129"/>
      <c r="L14202" s="129">
        <v>0</v>
      </c>
      <c r="M14202" s="134" t="s">
        <v>26529</v>
      </c>
    </row>
    <row r="14203" spans="1:13" hidden="1" x14ac:dyDescent="0.25">
      <c r="A14203" s="128"/>
      <c r="B14203" s="2"/>
      <c r="C14203" s="139" t="s">
        <v>15800</v>
      </c>
      <c r="D14203" s="124" t="s">
        <v>15801</v>
      </c>
      <c r="E14203" s="118" t="s">
        <v>10561</v>
      </c>
      <c r="F14203" s="124" t="s">
        <v>10562</v>
      </c>
      <c r="G14203" s="118" t="s">
        <v>34659</v>
      </c>
      <c r="H14203" s="137"/>
      <c r="I14203" s="119"/>
      <c r="J14203" s="129"/>
      <c r="K14203" s="129"/>
      <c r="L14203" s="129">
        <v>0</v>
      </c>
      <c r="M14203" s="134" t="s">
        <v>26529</v>
      </c>
    </row>
    <row r="14204" spans="1:13" hidden="1" x14ac:dyDescent="0.25">
      <c r="A14204" s="128"/>
      <c r="B14204" s="2"/>
      <c r="C14204" s="139" t="s">
        <v>15800</v>
      </c>
      <c r="D14204" s="124" t="s">
        <v>15801</v>
      </c>
      <c r="E14204" s="118" t="s">
        <v>15802</v>
      </c>
      <c r="F14204" s="124" t="s">
        <v>15803</v>
      </c>
      <c r="G14204" s="118" t="s">
        <v>34659</v>
      </c>
      <c r="H14204" s="137"/>
      <c r="I14204" s="119"/>
      <c r="J14204" s="129"/>
      <c r="K14204" s="129"/>
      <c r="L14204" s="129">
        <v>0</v>
      </c>
      <c r="M14204" s="134" t="s">
        <v>26529</v>
      </c>
    </row>
    <row r="14205" spans="1:13" hidden="1" x14ac:dyDescent="0.25">
      <c r="A14205" s="128"/>
      <c r="B14205" s="2"/>
      <c r="C14205" s="139" t="s">
        <v>15800</v>
      </c>
      <c r="D14205" s="124" t="s">
        <v>15801</v>
      </c>
      <c r="E14205" s="118" t="s">
        <v>10563</v>
      </c>
      <c r="F14205" s="124" t="s">
        <v>10564</v>
      </c>
      <c r="G14205" s="118" t="s">
        <v>34659</v>
      </c>
      <c r="H14205" s="137"/>
      <c r="I14205" s="119"/>
      <c r="J14205" s="129"/>
      <c r="K14205" s="129"/>
      <c r="L14205" s="129">
        <v>0</v>
      </c>
      <c r="M14205" s="134" t="s">
        <v>26529</v>
      </c>
    </row>
    <row r="14206" spans="1:13" hidden="1" x14ac:dyDescent="0.25">
      <c r="A14206" s="128"/>
      <c r="B14206" s="2"/>
      <c r="C14206" s="139" t="s">
        <v>15804</v>
      </c>
      <c r="D14206" s="124" t="s">
        <v>15805</v>
      </c>
      <c r="E14206" s="118" t="s">
        <v>10563</v>
      </c>
      <c r="F14206" s="124" t="s">
        <v>10564</v>
      </c>
      <c r="G14206" s="118" t="s">
        <v>34659</v>
      </c>
      <c r="H14206" s="137"/>
      <c r="I14206" s="119"/>
      <c r="J14206" s="129"/>
      <c r="K14206" s="129"/>
      <c r="L14206" s="129">
        <v>0</v>
      </c>
      <c r="M14206" s="134" t="s">
        <v>29013</v>
      </c>
    </row>
    <row r="14207" spans="1:13" hidden="1" x14ac:dyDescent="0.25">
      <c r="A14207" s="128"/>
      <c r="B14207" s="2"/>
      <c r="C14207" s="139" t="s">
        <v>15806</v>
      </c>
      <c r="D14207" s="124" t="s">
        <v>15807</v>
      </c>
      <c r="E14207" s="118" t="s">
        <v>10563</v>
      </c>
      <c r="F14207" s="124" t="s">
        <v>10564</v>
      </c>
      <c r="G14207" s="118" t="s">
        <v>34659</v>
      </c>
      <c r="H14207" s="137"/>
      <c r="I14207" s="119"/>
      <c r="J14207" s="129"/>
      <c r="K14207" s="129"/>
      <c r="L14207" s="129">
        <v>0</v>
      </c>
      <c r="M14207" s="134" t="s">
        <v>26530</v>
      </c>
    </row>
    <row r="14208" spans="1:13" hidden="1" x14ac:dyDescent="0.25">
      <c r="A14208" s="128"/>
      <c r="B14208" s="2"/>
      <c r="C14208" s="139" t="s">
        <v>15808</v>
      </c>
      <c r="D14208" s="124" t="s">
        <v>15809</v>
      </c>
      <c r="E14208" s="118" t="s">
        <v>10561</v>
      </c>
      <c r="F14208" s="124" t="s">
        <v>10562</v>
      </c>
      <c r="G14208" s="118" t="s">
        <v>34659</v>
      </c>
      <c r="H14208" s="137"/>
      <c r="I14208" s="119"/>
      <c r="J14208" s="129"/>
      <c r="K14208" s="129"/>
      <c r="L14208" s="129">
        <v>0</v>
      </c>
      <c r="M14208" s="134" t="s">
        <v>26531</v>
      </c>
    </row>
    <row r="14209" spans="1:13" hidden="1" x14ac:dyDescent="0.25">
      <c r="A14209" s="128"/>
      <c r="B14209" s="2"/>
      <c r="C14209" s="139" t="s">
        <v>15808</v>
      </c>
      <c r="D14209" s="124" t="s">
        <v>15809</v>
      </c>
      <c r="E14209" s="118" t="s">
        <v>10563</v>
      </c>
      <c r="F14209" s="124" t="s">
        <v>10564</v>
      </c>
      <c r="G14209" s="118" t="s">
        <v>34659</v>
      </c>
      <c r="H14209" s="137"/>
      <c r="I14209" s="119"/>
      <c r="J14209" s="129"/>
      <c r="K14209" s="129"/>
      <c r="L14209" s="129">
        <v>0</v>
      </c>
      <c r="M14209" s="134" t="s">
        <v>26532</v>
      </c>
    </row>
    <row r="14210" spans="1:13" hidden="1" x14ac:dyDescent="0.25">
      <c r="A14210" s="128"/>
      <c r="B14210" s="2"/>
      <c r="C14210" s="139" t="s">
        <v>19041</v>
      </c>
      <c r="D14210" s="124" t="s">
        <v>19040</v>
      </c>
      <c r="E14210" s="118" t="s">
        <v>48</v>
      </c>
      <c r="F14210" s="124" t="s">
        <v>35249</v>
      </c>
      <c r="G14210" s="118" t="s">
        <v>34659</v>
      </c>
      <c r="H14210" s="137"/>
      <c r="I14210" s="119"/>
      <c r="J14210" s="129"/>
      <c r="K14210" s="129"/>
      <c r="L14210" s="129">
        <v>0</v>
      </c>
      <c r="M14210" s="134" t="s">
        <v>26532</v>
      </c>
    </row>
    <row r="14211" spans="1:13" hidden="1" x14ac:dyDescent="0.25">
      <c r="A14211" s="128"/>
      <c r="B14211" s="2"/>
      <c r="C14211" s="139" t="s">
        <v>15810</v>
      </c>
      <c r="D14211" s="124" t="s">
        <v>15811</v>
      </c>
      <c r="E14211" s="118" t="s">
        <v>10561</v>
      </c>
      <c r="F14211" s="124" t="s">
        <v>10562</v>
      </c>
      <c r="G14211" s="118" t="s">
        <v>34659</v>
      </c>
      <c r="H14211" s="137"/>
      <c r="I14211" s="119"/>
      <c r="J14211" s="129"/>
      <c r="K14211" s="129"/>
      <c r="L14211" s="129">
        <v>0</v>
      </c>
      <c r="M14211" s="134" t="s">
        <v>26532</v>
      </c>
    </row>
    <row r="14212" spans="1:13" hidden="1" x14ac:dyDescent="0.25">
      <c r="A14212" s="128"/>
      <c r="B14212" s="2"/>
      <c r="C14212" s="139" t="s">
        <v>15810</v>
      </c>
      <c r="D14212" s="124" t="s">
        <v>15811</v>
      </c>
      <c r="E14212" s="118" t="s">
        <v>10563</v>
      </c>
      <c r="F14212" s="124" t="s">
        <v>10564</v>
      </c>
      <c r="G14212" s="118" t="s">
        <v>34659</v>
      </c>
      <c r="H14212" s="137"/>
      <c r="I14212" s="119"/>
      <c r="J14212" s="129"/>
      <c r="K14212" s="129"/>
      <c r="L14212" s="129">
        <v>0</v>
      </c>
      <c r="M14212" s="134" t="s">
        <v>26532</v>
      </c>
    </row>
    <row r="14213" spans="1:13" hidden="1" x14ac:dyDescent="0.25">
      <c r="A14213" s="128"/>
      <c r="B14213" s="2"/>
      <c r="C14213" s="139" t="s">
        <v>19043</v>
      </c>
      <c r="D14213" s="124" t="s">
        <v>19042</v>
      </c>
      <c r="E14213" s="118" t="s">
        <v>48</v>
      </c>
      <c r="F14213" s="124" t="s">
        <v>35249</v>
      </c>
      <c r="G14213" s="118" t="s">
        <v>34659</v>
      </c>
      <c r="H14213" s="137"/>
      <c r="I14213" s="119"/>
      <c r="J14213" s="129"/>
      <c r="K14213" s="129"/>
      <c r="L14213" s="129">
        <v>0</v>
      </c>
      <c r="M14213" s="134" t="s">
        <v>26533</v>
      </c>
    </row>
    <row r="14214" spans="1:13" hidden="1" x14ac:dyDescent="0.25">
      <c r="A14214" s="128"/>
      <c r="B14214" s="2"/>
      <c r="C14214" s="139" t="s">
        <v>15812</v>
      </c>
      <c r="D14214" s="124" t="s">
        <v>15813</v>
      </c>
      <c r="E14214" s="118" t="s">
        <v>10561</v>
      </c>
      <c r="F14214" s="124" t="s">
        <v>10562</v>
      </c>
      <c r="G14214" s="118" t="s">
        <v>34659</v>
      </c>
      <c r="H14214" s="137"/>
      <c r="I14214" s="119"/>
      <c r="J14214" s="129"/>
      <c r="K14214" s="129"/>
      <c r="L14214" s="129">
        <v>0</v>
      </c>
      <c r="M14214" s="134" t="s">
        <v>26533</v>
      </c>
    </row>
    <row r="14215" spans="1:13" hidden="1" x14ac:dyDescent="0.25">
      <c r="A14215" s="128"/>
      <c r="B14215" s="2"/>
      <c r="C14215" s="139" t="s">
        <v>15812</v>
      </c>
      <c r="D14215" s="124" t="s">
        <v>15813</v>
      </c>
      <c r="E14215" s="118" t="s">
        <v>10563</v>
      </c>
      <c r="F14215" s="124" t="s">
        <v>10564</v>
      </c>
      <c r="G14215" s="118" t="s">
        <v>34659</v>
      </c>
      <c r="H14215" s="137"/>
      <c r="I14215" s="119"/>
      <c r="J14215" s="129"/>
      <c r="K14215" s="129"/>
      <c r="L14215" s="129">
        <v>0</v>
      </c>
      <c r="M14215" s="134" t="s">
        <v>26533</v>
      </c>
    </row>
    <row r="14216" spans="1:13" hidden="1" x14ac:dyDescent="0.25">
      <c r="A14216" s="128"/>
      <c r="B14216" s="2"/>
      <c r="C14216" s="139" t="s">
        <v>28115</v>
      </c>
      <c r="D14216" s="124" t="s">
        <v>28116</v>
      </c>
      <c r="E14216" s="118" t="s">
        <v>48</v>
      </c>
      <c r="F14216" s="124" t="s">
        <v>35249</v>
      </c>
      <c r="G14216" s="118" t="s">
        <v>15818</v>
      </c>
      <c r="H14216" s="137"/>
      <c r="I14216" s="119"/>
      <c r="J14216" s="129"/>
      <c r="K14216" s="129"/>
      <c r="L14216" s="129">
        <v>0</v>
      </c>
      <c r="M14216" s="134" t="s">
        <v>26533</v>
      </c>
    </row>
    <row r="14217" spans="1:13" hidden="1" x14ac:dyDescent="0.25">
      <c r="A14217" s="128"/>
      <c r="B14217" s="2"/>
      <c r="C14217" s="139" t="s">
        <v>29091</v>
      </c>
      <c r="D14217" s="124" t="s">
        <v>29092</v>
      </c>
      <c r="E14217" s="118" t="s">
        <v>48</v>
      </c>
      <c r="F14217" s="124" t="s">
        <v>35249</v>
      </c>
      <c r="G14217" s="118" t="s">
        <v>15818</v>
      </c>
      <c r="H14217" s="137"/>
      <c r="I14217" s="119"/>
      <c r="J14217" s="129"/>
      <c r="K14217" s="129"/>
      <c r="L14217" s="129">
        <v>0</v>
      </c>
      <c r="M14217" s="134" t="s">
        <v>26533</v>
      </c>
    </row>
    <row r="14218" spans="1:13" hidden="1" x14ac:dyDescent="0.25">
      <c r="A14218" s="128"/>
      <c r="B14218" s="2"/>
      <c r="C14218" s="139" t="s">
        <v>28077</v>
      </c>
      <c r="D14218" s="124" t="s">
        <v>28078</v>
      </c>
      <c r="E14218" s="118" t="s">
        <v>48</v>
      </c>
      <c r="F14218" s="124" t="s">
        <v>35249</v>
      </c>
      <c r="G14218" s="118" t="s">
        <v>15818</v>
      </c>
      <c r="H14218" s="137"/>
      <c r="I14218" s="119"/>
      <c r="J14218" s="129"/>
      <c r="K14218" s="129"/>
      <c r="L14218" s="129">
        <v>0</v>
      </c>
      <c r="M14218" s="134" t="s">
        <v>26533</v>
      </c>
    </row>
    <row r="14219" spans="1:13" hidden="1" x14ac:dyDescent="0.25">
      <c r="A14219" s="128"/>
      <c r="B14219" s="2"/>
      <c r="C14219" s="139" t="s">
        <v>15814</v>
      </c>
      <c r="D14219" s="124" t="s">
        <v>15815</v>
      </c>
      <c r="E14219" s="118" t="s">
        <v>48</v>
      </c>
      <c r="F14219" s="124" t="s">
        <v>35249</v>
      </c>
      <c r="G14219" s="118" t="s">
        <v>6</v>
      </c>
      <c r="H14219" s="137">
        <v>41953</v>
      </c>
      <c r="I14219" s="119">
        <v>2045.51</v>
      </c>
      <c r="J14219" s="129"/>
      <c r="K14219" s="129"/>
      <c r="L14219" s="129">
        <v>0</v>
      </c>
      <c r="M14219" s="134" t="s">
        <v>26533</v>
      </c>
    </row>
    <row r="14220" spans="1:13" hidden="1" x14ac:dyDescent="0.25">
      <c r="A14220" s="128"/>
      <c r="B14220" s="2"/>
      <c r="C14220" s="139" t="s">
        <v>15816</v>
      </c>
      <c r="D14220" s="124" t="s">
        <v>15817</v>
      </c>
      <c r="E14220" s="118" t="s">
        <v>48</v>
      </c>
      <c r="F14220" s="124" t="s">
        <v>35249</v>
      </c>
      <c r="G14220" s="118" t="s">
        <v>15818</v>
      </c>
      <c r="H14220" s="137">
        <v>41953</v>
      </c>
      <c r="I14220" s="119">
        <v>2163.44</v>
      </c>
      <c r="J14220" s="129"/>
      <c r="K14220" s="129"/>
      <c r="L14220" s="129">
        <v>0</v>
      </c>
      <c r="M14220" s="134" t="s">
        <v>26534</v>
      </c>
    </row>
    <row r="14221" spans="1:13" hidden="1" x14ac:dyDescent="0.25">
      <c r="A14221" s="128"/>
      <c r="B14221" s="2"/>
      <c r="C14221" s="139" t="s">
        <v>15819</v>
      </c>
      <c r="D14221" s="124" t="s">
        <v>15820</v>
      </c>
      <c r="E14221" s="118" t="s">
        <v>48</v>
      </c>
      <c r="F14221" s="124" t="s">
        <v>35249</v>
      </c>
      <c r="G14221" s="118" t="s">
        <v>15818</v>
      </c>
      <c r="H14221" s="137">
        <v>41953</v>
      </c>
      <c r="I14221" s="119">
        <v>3488.95</v>
      </c>
      <c r="J14221" s="129"/>
      <c r="K14221" s="129"/>
      <c r="L14221" s="129">
        <v>0</v>
      </c>
      <c r="M14221" s="134" t="s">
        <v>26534</v>
      </c>
    </row>
    <row r="14222" spans="1:13" hidden="1" x14ac:dyDescent="0.25">
      <c r="A14222" s="128"/>
      <c r="B14222" s="2"/>
      <c r="C14222" s="139" t="s">
        <v>27895</v>
      </c>
      <c r="D14222" s="124" t="s">
        <v>27896</v>
      </c>
      <c r="E14222" s="118" t="s">
        <v>48</v>
      </c>
      <c r="F14222" s="124" t="s">
        <v>35249</v>
      </c>
      <c r="G14222" s="118" t="s">
        <v>15818</v>
      </c>
      <c r="H14222" s="137"/>
      <c r="I14222" s="119"/>
      <c r="J14222" s="129"/>
      <c r="K14222" s="129"/>
      <c r="L14222" s="129">
        <v>0</v>
      </c>
      <c r="M14222" s="134" t="s">
        <v>26534</v>
      </c>
    </row>
    <row r="14223" spans="1:13" hidden="1" x14ac:dyDescent="0.25">
      <c r="A14223" s="128"/>
      <c r="B14223" s="2"/>
      <c r="C14223" s="139" t="s">
        <v>28038</v>
      </c>
      <c r="D14223" s="124" t="s">
        <v>28039</v>
      </c>
      <c r="E14223" s="118" t="s">
        <v>48</v>
      </c>
      <c r="F14223" s="124" t="s">
        <v>35249</v>
      </c>
      <c r="G14223" s="118" t="s">
        <v>15818</v>
      </c>
      <c r="H14223" s="137"/>
      <c r="I14223" s="119"/>
      <c r="J14223" s="129"/>
      <c r="K14223" s="129"/>
      <c r="L14223" s="129">
        <v>0</v>
      </c>
      <c r="M14223" s="134" t="s">
        <v>26534</v>
      </c>
    </row>
    <row r="14224" spans="1:13" hidden="1" x14ac:dyDescent="0.25">
      <c r="A14224" s="128"/>
      <c r="B14224" s="2"/>
      <c r="C14224" s="139" t="s">
        <v>29536</v>
      </c>
      <c r="D14224" s="124" t="s">
        <v>29537</v>
      </c>
      <c r="E14224" s="118" t="s">
        <v>48</v>
      </c>
      <c r="F14224" s="124" t="s">
        <v>35249</v>
      </c>
      <c r="G14224" s="118" t="s">
        <v>15818</v>
      </c>
      <c r="H14224" s="137"/>
      <c r="I14224" s="119"/>
      <c r="J14224" s="129"/>
      <c r="K14224" s="129"/>
      <c r="L14224" s="129">
        <v>0</v>
      </c>
      <c r="M14224" s="134" t="s">
        <v>26534</v>
      </c>
    </row>
    <row r="14225" spans="1:13" hidden="1" x14ac:dyDescent="0.25">
      <c r="A14225" s="128"/>
      <c r="B14225" s="2"/>
      <c r="C14225" s="139" t="s">
        <v>15821</v>
      </c>
      <c r="D14225" s="124" t="s">
        <v>15822</v>
      </c>
      <c r="E14225" s="118" t="s">
        <v>48</v>
      </c>
      <c r="F14225" s="124" t="s">
        <v>35249</v>
      </c>
      <c r="G14225" s="118" t="s">
        <v>6</v>
      </c>
      <c r="H14225" s="137"/>
      <c r="I14225" s="119"/>
      <c r="J14225" s="129"/>
      <c r="K14225" s="129"/>
      <c r="L14225" s="129">
        <v>0</v>
      </c>
      <c r="M14225" s="134" t="s">
        <v>26535</v>
      </c>
    </row>
    <row r="14226" spans="1:13" hidden="1" x14ac:dyDescent="0.25">
      <c r="A14226" s="128"/>
      <c r="B14226" s="2"/>
      <c r="C14226" s="139" t="s">
        <v>28414</v>
      </c>
      <c r="D14226" s="124" t="s">
        <v>28415</v>
      </c>
      <c r="E14226" s="118" t="s">
        <v>48</v>
      </c>
      <c r="F14226" s="124" t="s">
        <v>35249</v>
      </c>
      <c r="G14226" s="118" t="s">
        <v>34659</v>
      </c>
      <c r="H14226" s="137"/>
      <c r="I14226" s="119"/>
      <c r="J14226" s="129"/>
      <c r="K14226" s="129"/>
      <c r="L14226" s="129">
        <v>0</v>
      </c>
      <c r="M14226" s="134" t="s">
        <v>26536</v>
      </c>
    </row>
    <row r="14227" spans="1:13" hidden="1" x14ac:dyDescent="0.25">
      <c r="A14227" s="128"/>
      <c r="B14227" s="2"/>
      <c r="C14227" s="139" t="s">
        <v>32569</v>
      </c>
      <c r="D14227" s="124" t="s">
        <v>32570</v>
      </c>
      <c r="E14227" s="118" t="s">
        <v>48</v>
      </c>
      <c r="F14227" s="124" t="s">
        <v>35249</v>
      </c>
      <c r="G14227" s="118" t="s">
        <v>6</v>
      </c>
      <c r="H14227" s="137"/>
      <c r="I14227" s="119"/>
      <c r="J14227" s="129"/>
      <c r="K14227" s="129"/>
      <c r="L14227" s="129">
        <v>0</v>
      </c>
      <c r="M14227" s="134"/>
    </row>
    <row r="14228" spans="1:13" hidden="1" x14ac:dyDescent="0.25">
      <c r="A14228" s="128"/>
      <c r="B14228" s="2"/>
      <c r="C14228" s="139" t="s">
        <v>15823</v>
      </c>
      <c r="D14228" s="124" t="s">
        <v>15824</v>
      </c>
      <c r="E14228" s="118" t="s">
        <v>48</v>
      </c>
      <c r="F14228" s="124" t="s">
        <v>35249</v>
      </c>
      <c r="G14228" s="118" t="s">
        <v>6</v>
      </c>
      <c r="H14228" s="137">
        <v>46121</v>
      </c>
      <c r="I14228" s="119">
        <v>49.57</v>
      </c>
      <c r="J14228" s="129"/>
      <c r="K14228" s="129"/>
      <c r="L14228" s="129">
        <v>0</v>
      </c>
      <c r="M14228" s="134" t="s">
        <v>26537</v>
      </c>
    </row>
    <row r="14229" spans="1:13" hidden="1" x14ac:dyDescent="0.25">
      <c r="A14229" s="128"/>
      <c r="B14229" s="2"/>
      <c r="C14229" s="139" t="s">
        <v>15825</v>
      </c>
      <c r="D14229" s="124" t="s">
        <v>15826</v>
      </c>
      <c r="E14229" s="118" t="s">
        <v>48</v>
      </c>
      <c r="F14229" s="124" t="s">
        <v>35249</v>
      </c>
      <c r="G14229" s="118" t="s">
        <v>6</v>
      </c>
      <c r="H14229" s="137">
        <v>46051</v>
      </c>
      <c r="I14229" s="119">
        <v>331.9</v>
      </c>
      <c r="J14229" s="129"/>
      <c r="K14229" s="129"/>
      <c r="L14229" s="129">
        <v>0</v>
      </c>
      <c r="M14229" s="134" t="s">
        <v>26538</v>
      </c>
    </row>
    <row r="14230" spans="1:13" hidden="1" x14ac:dyDescent="0.25">
      <c r="A14230" s="128"/>
      <c r="B14230" s="2"/>
      <c r="C14230" s="139" t="s">
        <v>29539</v>
      </c>
      <c r="D14230" s="124" t="s">
        <v>29540</v>
      </c>
      <c r="E14230" s="118" t="s">
        <v>48</v>
      </c>
      <c r="F14230" s="124" t="s">
        <v>35249</v>
      </c>
      <c r="G14230" s="118" t="s">
        <v>6</v>
      </c>
      <c r="H14230" s="137"/>
      <c r="I14230" s="119"/>
      <c r="J14230" s="129"/>
      <c r="K14230" s="129"/>
      <c r="L14230" s="129">
        <v>0</v>
      </c>
      <c r="M14230" s="134" t="s">
        <v>26539</v>
      </c>
    </row>
    <row r="14231" spans="1:13" hidden="1" x14ac:dyDescent="0.25">
      <c r="A14231" s="128"/>
      <c r="B14231" s="2"/>
      <c r="C14231" s="139" t="s">
        <v>15827</v>
      </c>
      <c r="D14231" s="124" t="s">
        <v>15828</v>
      </c>
      <c r="E14231" s="118" t="s">
        <v>48</v>
      </c>
      <c r="F14231" s="124" t="s">
        <v>35249</v>
      </c>
      <c r="G14231" s="118" t="s">
        <v>6</v>
      </c>
      <c r="H14231" s="137">
        <v>44460</v>
      </c>
      <c r="I14231" s="119">
        <v>315</v>
      </c>
      <c r="J14231" s="129"/>
      <c r="K14231" s="129"/>
      <c r="L14231" s="129">
        <v>0</v>
      </c>
      <c r="M14231" s="134" t="s">
        <v>26540</v>
      </c>
    </row>
    <row r="14232" spans="1:13" hidden="1" x14ac:dyDescent="0.25">
      <c r="A14232" s="128"/>
      <c r="B14232" s="2"/>
      <c r="C14232" s="139" t="s">
        <v>15829</v>
      </c>
      <c r="D14232" s="124" t="s">
        <v>15830</v>
      </c>
      <c r="E14232" s="118" t="s">
        <v>48</v>
      </c>
      <c r="F14232" s="124" t="s">
        <v>35249</v>
      </c>
      <c r="G14232" s="118" t="s">
        <v>235</v>
      </c>
      <c r="H14232" s="137">
        <v>42892</v>
      </c>
      <c r="I14232" s="119">
        <v>7.36</v>
      </c>
      <c r="J14232" s="129"/>
      <c r="K14232" s="129"/>
      <c r="L14232" s="129">
        <v>0</v>
      </c>
      <c r="M14232" s="134" t="s">
        <v>26541</v>
      </c>
    </row>
    <row r="14233" spans="1:13" hidden="1" x14ac:dyDescent="0.25">
      <c r="A14233" s="128"/>
      <c r="B14233" s="2"/>
      <c r="C14233" s="139" t="s">
        <v>15831</v>
      </c>
      <c r="D14233" s="124" t="s">
        <v>15832</v>
      </c>
      <c r="E14233" s="118" t="s">
        <v>48</v>
      </c>
      <c r="F14233" s="124" t="s">
        <v>35249</v>
      </c>
      <c r="G14233" s="118" t="s">
        <v>235</v>
      </c>
      <c r="H14233" s="137">
        <v>41400</v>
      </c>
      <c r="I14233" s="119">
        <v>163</v>
      </c>
      <c r="J14233" s="129"/>
      <c r="K14233" s="129"/>
      <c r="L14233" s="129">
        <v>0</v>
      </c>
      <c r="M14233" s="134" t="s">
        <v>29473</v>
      </c>
    </row>
    <row r="14234" spans="1:13" hidden="1" x14ac:dyDescent="0.25">
      <c r="A14234" s="128"/>
      <c r="B14234" s="2"/>
      <c r="C14234" s="139" t="s">
        <v>28417</v>
      </c>
      <c r="D14234" s="124" t="s">
        <v>28418</v>
      </c>
      <c r="E14234" s="118" t="s">
        <v>48</v>
      </c>
      <c r="F14234" s="124" t="s">
        <v>35249</v>
      </c>
      <c r="G14234" s="118" t="s">
        <v>6</v>
      </c>
      <c r="H14234" s="137"/>
      <c r="I14234" s="119"/>
      <c r="J14234" s="129"/>
      <c r="K14234" s="129"/>
      <c r="L14234" s="129">
        <v>0</v>
      </c>
      <c r="M14234" s="134" t="s">
        <v>26542</v>
      </c>
    </row>
    <row r="14235" spans="1:13" hidden="1" x14ac:dyDescent="0.25">
      <c r="A14235" s="128"/>
      <c r="B14235" s="2"/>
      <c r="C14235" s="139" t="s">
        <v>15833</v>
      </c>
      <c r="D14235" s="124" t="s">
        <v>15834</v>
      </c>
      <c r="E14235" s="118" t="s">
        <v>48</v>
      </c>
      <c r="F14235" s="124" t="s">
        <v>35249</v>
      </c>
      <c r="G14235" s="118" t="s">
        <v>34659</v>
      </c>
      <c r="H14235" s="137">
        <v>41330</v>
      </c>
      <c r="I14235" s="119">
        <v>20</v>
      </c>
      <c r="J14235" s="129"/>
      <c r="K14235" s="129"/>
      <c r="L14235" s="129">
        <v>0</v>
      </c>
      <c r="M14235" s="134" t="s">
        <v>26543</v>
      </c>
    </row>
    <row r="14236" spans="1:13" hidden="1" x14ac:dyDescent="0.25">
      <c r="A14236" s="128"/>
      <c r="B14236" s="2"/>
      <c r="C14236" s="139" t="s">
        <v>15835</v>
      </c>
      <c r="D14236" s="124" t="s">
        <v>15836</v>
      </c>
      <c r="E14236" s="118" t="s">
        <v>48</v>
      </c>
      <c r="F14236" s="124" t="s">
        <v>35249</v>
      </c>
      <c r="G14236" s="118" t="s">
        <v>2</v>
      </c>
      <c r="H14236" s="137">
        <v>41347</v>
      </c>
      <c r="I14236" s="119">
        <v>195</v>
      </c>
      <c r="J14236" s="129"/>
      <c r="K14236" s="129"/>
      <c r="L14236" s="129">
        <v>0</v>
      </c>
      <c r="M14236" s="134" t="s">
        <v>26544</v>
      </c>
    </row>
    <row r="14237" spans="1:13" hidden="1" x14ac:dyDescent="0.25">
      <c r="A14237" s="128"/>
      <c r="B14237" s="2"/>
      <c r="C14237" s="139" t="s">
        <v>15837</v>
      </c>
      <c r="D14237" s="124" t="s">
        <v>15838</v>
      </c>
      <c r="E14237" s="118" t="s">
        <v>48</v>
      </c>
      <c r="F14237" s="124" t="s">
        <v>35249</v>
      </c>
      <c r="G14237" s="118" t="s">
        <v>2</v>
      </c>
      <c r="H14237" s="137">
        <v>41347</v>
      </c>
      <c r="I14237" s="119">
        <v>195</v>
      </c>
      <c r="J14237" s="129"/>
      <c r="K14237" s="129"/>
      <c r="L14237" s="129">
        <v>0</v>
      </c>
      <c r="M14237" s="134" t="s">
        <v>26545</v>
      </c>
    </row>
    <row r="14238" spans="1:13" hidden="1" x14ac:dyDescent="0.25">
      <c r="A14238" s="128"/>
      <c r="B14238" s="2"/>
      <c r="C14238" s="139" t="s">
        <v>30429</v>
      </c>
      <c r="D14238" s="124" t="s">
        <v>30430</v>
      </c>
      <c r="E14238" s="118" t="s">
        <v>48</v>
      </c>
      <c r="F14238" s="124" t="s">
        <v>35249</v>
      </c>
      <c r="G14238" s="118" t="s">
        <v>2</v>
      </c>
      <c r="H14238" s="137"/>
      <c r="I14238" s="119"/>
      <c r="J14238" s="129"/>
      <c r="K14238" s="129"/>
      <c r="L14238" s="129">
        <v>0</v>
      </c>
      <c r="M14238" s="134" t="s">
        <v>30025</v>
      </c>
    </row>
    <row r="14239" spans="1:13" hidden="1" x14ac:dyDescent="0.25">
      <c r="A14239" s="128"/>
      <c r="B14239" s="2"/>
      <c r="C14239" s="139" t="s">
        <v>15839</v>
      </c>
      <c r="D14239" s="124" t="s">
        <v>15840</v>
      </c>
      <c r="E14239" s="118" t="s">
        <v>48</v>
      </c>
      <c r="F14239" s="124" t="s">
        <v>35249</v>
      </c>
      <c r="G14239" s="118" t="s">
        <v>2</v>
      </c>
      <c r="H14239" s="137">
        <v>42383</v>
      </c>
      <c r="I14239" s="119">
        <v>260</v>
      </c>
      <c r="J14239" s="129"/>
      <c r="K14239" s="129"/>
      <c r="L14239" s="129">
        <v>0</v>
      </c>
      <c r="M14239" s="134" t="s">
        <v>29703</v>
      </c>
    </row>
    <row r="14240" spans="1:13" hidden="1" x14ac:dyDescent="0.25">
      <c r="A14240" s="128"/>
      <c r="B14240" s="2"/>
      <c r="C14240" s="139" t="s">
        <v>29746</v>
      </c>
      <c r="D14240" s="124" t="s">
        <v>29747</v>
      </c>
      <c r="E14240" s="118" t="s">
        <v>48</v>
      </c>
      <c r="F14240" s="124" t="s">
        <v>35249</v>
      </c>
      <c r="G14240" s="118" t="s">
        <v>2</v>
      </c>
      <c r="H14240" s="137"/>
      <c r="I14240" s="119"/>
      <c r="J14240" s="129"/>
      <c r="K14240" s="129"/>
      <c r="L14240" s="129">
        <v>0</v>
      </c>
      <c r="M14240" s="134" t="s">
        <v>26546</v>
      </c>
    </row>
    <row r="14241" spans="1:13" hidden="1" x14ac:dyDescent="0.25">
      <c r="A14241" s="128"/>
      <c r="B14241" s="2"/>
      <c r="C14241" s="139" t="s">
        <v>15841</v>
      </c>
      <c r="D14241" s="124" t="s">
        <v>15842</v>
      </c>
      <c r="E14241" s="118" t="s">
        <v>48</v>
      </c>
      <c r="F14241" s="124" t="s">
        <v>35249</v>
      </c>
      <c r="G14241" s="118" t="s">
        <v>2</v>
      </c>
      <c r="H14241" s="137">
        <v>41222</v>
      </c>
      <c r="I14241" s="119">
        <v>92.98</v>
      </c>
      <c r="J14241" s="129"/>
      <c r="K14241" s="129"/>
      <c r="L14241" s="129">
        <v>0</v>
      </c>
      <c r="M14241" s="134" t="s">
        <v>31528</v>
      </c>
    </row>
    <row r="14242" spans="1:13" hidden="1" x14ac:dyDescent="0.25">
      <c r="A14242" s="128"/>
      <c r="B14242" s="2"/>
      <c r="C14242" s="139" t="s">
        <v>15843</v>
      </c>
      <c r="D14242" s="124" t="s">
        <v>15844</v>
      </c>
      <c r="E14242" s="118" t="s">
        <v>48</v>
      </c>
      <c r="F14242" s="124" t="s">
        <v>35249</v>
      </c>
      <c r="G14242" s="118" t="s">
        <v>2</v>
      </c>
      <c r="H14242" s="137">
        <v>43717</v>
      </c>
      <c r="I14242" s="119">
        <v>2080</v>
      </c>
      <c r="J14242" s="129"/>
      <c r="K14242" s="129"/>
      <c r="L14242" s="129">
        <v>0</v>
      </c>
      <c r="M14242" s="134" t="s">
        <v>26547</v>
      </c>
    </row>
    <row r="14243" spans="1:13" hidden="1" x14ac:dyDescent="0.25">
      <c r="A14243" s="128"/>
      <c r="B14243" s="2"/>
      <c r="C14243" s="139" t="s">
        <v>15845</v>
      </c>
      <c r="D14243" s="124" t="s">
        <v>15846</v>
      </c>
      <c r="E14243" s="118" t="s">
        <v>48</v>
      </c>
      <c r="F14243" s="124" t="s">
        <v>35249</v>
      </c>
      <c r="G14243" s="118" t="s">
        <v>2</v>
      </c>
      <c r="H14243" s="137">
        <v>43829</v>
      </c>
      <c r="I14243" s="119">
        <v>119.47</v>
      </c>
      <c r="J14243" s="129"/>
      <c r="K14243" s="129"/>
      <c r="L14243" s="129">
        <v>0</v>
      </c>
      <c r="M14243" s="134" t="s">
        <v>26548</v>
      </c>
    </row>
    <row r="14244" spans="1:13" hidden="1" x14ac:dyDescent="0.25">
      <c r="A14244" s="128"/>
      <c r="B14244" s="2"/>
      <c r="C14244" s="139" t="s">
        <v>15847</v>
      </c>
      <c r="D14244" s="124" t="s">
        <v>15848</v>
      </c>
      <c r="E14244" s="118" t="s">
        <v>48</v>
      </c>
      <c r="F14244" s="124" t="s">
        <v>35249</v>
      </c>
      <c r="G14244" s="118" t="s">
        <v>34659</v>
      </c>
      <c r="H14244" s="137">
        <v>41382</v>
      </c>
      <c r="I14244" s="119">
        <v>942.4</v>
      </c>
      <c r="J14244" s="129"/>
      <c r="K14244" s="129"/>
      <c r="L14244" s="129">
        <v>0</v>
      </c>
      <c r="M14244" s="134" t="s">
        <v>26549</v>
      </c>
    </row>
    <row r="14245" spans="1:13" hidden="1" x14ac:dyDescent="0.25">
      <c r="A14245" s="128"/>
      <c r="B14245" s="2"/>
      <c r="C14245" s="139" t="s">
        <v>15849</v>
      </c>
      <c r="D14245" s="124" t="s">
        <v>15850</v>
      </c>
      <c r="E14245" s="118" t="s">
        <v>48</v>
      </c>
      <c r="F14245" s="124" t="s">
        <v>35249</v>
      </c>
      <c r="G14245" s="118" t="s">
        <v>2</v>
      </c>
      <c r="H14245" s="137">
        <v>42704</v>
      </c>
      <c r="I14245" s="119">
        <v>210</v>
      </c>
      <c r="J14245" s="129"/>
      <c r="K14245" s="129"/>
      <c r="L14245" s="129">
        <v>0</v>
      </c>
      <c r="M14245" s="134" t="s">
        <v>26550</v>
      </c>
    </row>
    <row r="14246" spans="1:13" hidden="1" x14ac:dyDescent="0.25">
      <c r="A14246" s="128"/>
      <c r="B14246" s="2"/>
      <c r="C14246" s="139" t="s">
        <v>15851</v>
      </c>
      <c r="D14246" s="124" t="s">
        <v>15852</v>
      </c>
      <c r="E14246" s="118" t="s">
        <v>48</v>
      </c>
      <c r="F14246" s="124" t="s">
        <v>35249</v>
      </c>
      <c r="G14246" s="118" t="s">
        <v>2</v>
      </c>
      <c r="H14246" s="137">
        <v>43202</v>
      </c>
      <c r="I14246" s="119">
        <v>110</v>
      </c>
      <c r="J14246" s="129"/>
      <c r="K14246" s="129"/>
      <c r="L14246" s="129">
        <v>0</v>
      </c>
      <c r="M14246" s="134" t="s">
        <v>26551</v>
      </c>
    </row>
    <row r="14247" spans="1:13" hidden="1" x14ac:dyDescent="0.25">
      <c r="A14247" s="128"/>
      <c r="B14247" s="2"/>
      <c r="C14247" s="139" t="s">
        <v>15853</v>
      </c>
      <c r="D14247" s="124" t="s">
        <v>15854</v>
      </c>
      <c r="E14247" s="118" t="s">
        <v>48</v>
      </c>
      <c r="F14247" s="124" t="s">
        <v>35249</v>
      </c>
      <c r="G14247" s="118" t="s">
        <v>2</v>
      </c>
      <c r="H14247" s="137">
        <v>43129</v>
      </c>
      <c r="I14247" s="119">
        <v>100</v>
      </c>
      <c r="J14247" s="129"/>
      <c r="K14247" s="129"/>
      <c r="L14247" s="129">
        <v>0</v>
      </c>
      <c r="M14247" s="134" t="s">
        <v>26552</v>
      </c>
    </row>
    <row r="14248" spans="1:13" hidden="1" x14ac:dyDescent="0.25">
      <c r="A14248" s="128"/>
      <c r="B14248" s="2"/>
      <c r="C14248" s="139" t="s">
        <v>15855</v>
      </c>
      <c r="D14248" s="124" t="s">
        <v>15856</v>
      </c>
      <c r="E14248" s="118" t="s">
        <v>48</v>
      </c>
      <c r="F14248" s="124" t="s">
        <v>35249</v>
      </c>
      <c r="G14248" s="118" t="s">
        <v>2</v>
      </c>
      <c r="H14248" s="137">
        <v>45707</v>
      </c>
      <c r="I14248" s="119">
        <v>270</v>
      </c>
      <c r="J14248" s="129"/>
      <c r="K14248" s="129"/>
      <c r="L14248" s="129">
        <v>0</v>
      </c>
      <c r="M14248" s="134" t="s">
        <v>26553</v>
      </c>
    </row>
    <row r="14249" spans="1:13" hidden="1" x14ac:dyDescent="0.25">
      <c r="A14249" s="128"/>
      <c r="B14249" s="2"/>
      <c r="C14249" s="139" t="s">
        <v>15857</v>
      </c>
      <c r="D14249" s="124" t="s">
        <v>15858</v>
      </c>
      <c r="E14249" s="118" t="s">
        <v>48</v>
      </c>
      <c r="F14249" s="124" t="s">
        <v>35249</v>
      </c>
      <c r="G14249" s="118" t="s">
        <v>2</v>
      </c>
      <c r="H14249" s="137"/>
      <c r="I14249" s="119"/>
      <c r="J14249" s="129"/>
      <c r="K14249" s="129"/>
      <c r="L14249" s="129">
        <v>0</v>
      </c>
      <c r="M14249" s="134" t="s">
        <v>26554</v>
      </c>
    </row>
    <row r="14250" spans="1:13" hidden="1" x14ac:dyDescent="0.25">
      <c r="A14250" s="128"/>
      <c r="B14250" s="2"/>
      <c r="C14250" s="139" t="s">
        <v>15859</v>
      </c>
      <c r="D14250" s="124" t="s">
        <v>15860</v>
      </c>
      <c r="E14250" s="118" t="s">
        <v>48</v>
      </c>
      <c r="F14250" s="124" t="s">
        <v>35249</v>
      </c>
      <c r="G14250" s="118" t="s">
        <v>34659</v>
      </c>
      <c r="H14250" s="137">
        <v>42503</v>
      </c>
      <c r="I14250" s="119">
        <v>36</v>
      </c>
      <c r="J14250" s="129"/>
      <c r="K14250" s="129"/>
      <c r="L14250" s="129">
        <v>0</v>
      </c>
      <c r="M14250" s="134" t="s">
        <v>26555</v>
      </c>
    </row>
    <row r="14251" spans="1:13" hidden="1" x14ac:dyDescent="0.25">
      <c r="A14251" s="128"/>
      <c r="B14251" s="2"/>
      <c r="C14251" s="139" t="s">
        <v>15861</v>
      </c>
      <c r="D14251" s="124" t="s">
        <v>15862</v>
      </c>
      <c r="E14251" s="118" t="s">
        <v>48</v>
      </c>
      <c r="F14251" s="124" t="s">
        <v>35249</v>
      </c>
      <c r="G14251" s="118" t="s">
        <v>2</v>
      </c>
      <c r="H14251" s="137">
        <v>43236</v>
      </c>
      <c r="I14251" s="119">
        <v>122</v>
      </c>
      <c r="J14251" s="129"/>
      <c r="K14251" s="129"/>
      <c r="L14251" s="129">
        <v>0</v>
      </c>
      <c r="M14251" s="134" t="s">
        <v>26556</v>
      </c>
    </row>
    <row r="14252" spans="1:13" hidden="1" x14ac:dyDescent="0.25">
      <c r="A14252" s="128"/>
      <c r="B14252" s="2"/>
      <c r="C14252" s="139" t="s">
        <v>15863</v>
      </c>
      <c r="D14252" s="124" t="s">
        <v>15864</v>
      </c>
      <c r="E14252" s="118" t="s">
        <v>48</v>
      </c>
      <c r="F14252" s="124" t="s">
        <v>35249</v>
      </c>
      <c r="G14252" s="118" t="s">
        <v>2</v>
      </c>
      <c r="H14252" s="137">
        <v>43675</v>
      </c>
      <c r="I14252" s="119">
        <v>31.35</v>
      </c>
      <c r="J14252" s="129"/>
      <c r="K14252" s="129"/>
      <c r="L14252" s="129">
        <v>0</v>
      </c>
      <c r="M14252" s="134" t="s">
        <v>26557</v>
      </c>
    </row>
    <row r="14253" spans="1:13" hidden="1" x14ac:dyDescent="0.25">
      <c r="A14253" s="128"/>
      <c r="B14253" s="2"/>
      <c r="C14253" s="139" t="s">
        <v>15865</v>
      </c>
      <c r="D14253" s="124" t="s">
        <v>15866</v>
      </c>
      <c r="E14253" s="118" t="s">
        <v>48</v>
      </c>
      <c r="F14253" s="124" t="s">
        <v>35249</v>
      </c>
      <c r="G14253" s="118" t="s">
        <v>2</v>
      </c>
      <c r="H14253" s="137">
        <v>41613</v>
      </c>
      <c r="I14253" s="119">
        <v>45</v>
      </c>
      <c r="J14253" s="129"/>
      <c r="K14253" s="129"/>
      <c r="L14253" s="129">
        <v>0</v>
      </c>
      <c r="M14253" s="134" t="s">
        <v>26558</v>
      </c>
    </row>
    <row r="14254" spans="1:13" hidden="1" x14ac:dyDescent="0.25">
      <c r="A14254" s="128"/>
      <c r="B14254" s="2"/>
      <c r="C14254" s="139" t="s">
        <v>15867</v>
      </c>
      <c r="D14254" s="124" t="s">
        <v>15868</v>
      </c>
      <c r="E14254" s="118" t="s">
        <v>48</v>
      </c>
      <c r="F14254" s="124" t="s">
        <v>35249</v>
      </c>
      <c r="G14254" s="118" t="s">
        <v>2</v>
      </c>
      <c r="H14254" s="137">
        <v>43514</v>
      </c>
      <c r="I14254" s="119">
        <v>28.3</v>
      </c>
      <c r="J14254" s="129"/>
      <c r="K14254" s="129"/>
      <c r="L14254" s="129">
        <v>0</v>
      </c>
      <c r="M14254" s="134" t="s">
        <v>26559</v>
      </c>
    </row>
    <row r="14255" spans="1:13" hidden="1" x14ac:dyDescent="0.25">
      <c r="A14255" s="128"/>
      <c r="B14255" s="2"/>
      <c r="C14255" s="139" t="s">
        <v>15869</v>
      </c>
      <c r="D14255" s="124" t="s">
        <v>15870</v>
      </c>
      <c r="E14255" s="118" t="s">
        <v>48</v>
      </c>
      <c r="F14255" s="124" t="s">
        <v>35249</v>
      </c>
      <c r="G14255" s="118" t="s">
        <v>2</v>
      </c>
      <c r="H14255" s="137"/>
      <c r="I14255" s="119"/>
      <c r="J14255" s="129"/>
      <c r="K14255" s="129"/>
      <c r="L14255" s="129">
        <v>0</v>
      </c>
      <c r="M14255" s="134" t="s">
        <v>32268</v>
      </c>
    </row>
    <row r="14256" spans="1:13" hidden="1" x14ac:dyDescent="0.25">
      <c r="A14256" s="128"/>
      <c r="B14256" s="2"/>
      <c r="C14256" s="139" t="s">
        <v>15871</v>
      </c>
      <c r="D14256" s="124" t="s">
        <v>15872</v>
      </c>
      <c r="E14256" s="118" t="s">
        <v>48</v>
      </c>
      <c r="F14256" s="124" t="s">
        <v>35249</v>
      </c>
      <c r="G14256" s="118" t="s">
        <v>2</v>
      </c>
      <c r="H14256" s="137">
        <v>42895</v>
      </c>
      <c r="I14256" s="119">
        <v>482.26</v>
      </c>
      <c r="J14256" s="129"/>
      <c r="K14256" s="129"/>
      <c r="L14256" s="129">
        <v>0</v>
      </c>
      <c r="M14256" s="134" t="s">
        <v>26560</v>
      </c>
    </row>
    <row r="14257" spans="1:13" hidden="1" x14ac:dyDescent="0.25">
      <c r="A14257" s="128"/>
      <c r="B14257" s="2"/>
      <c r="C14257" s="139" t="s">
        <v>19472</v>
      </c>
      <c r="D14257" s="124" t="s">
        <v>19471</v>
      </c>
      <c r="E14257" s="118" t="s">
        <v>48</v>
      </c>
      <c r="F14257" s="124" t="s">
        <v>35249</v>
      </c>
      <c r="G14257" s="118" t="s">
        <v>34659</v>
      </c>
      <c r="H14257" s="137">
        <v>41269</v>
      </c>
      <c r="I14257" s="119">
        <v>10</v>
      </c>
      <c r="J14257" s="129"/>
      <c r="K14257" s="129"/>
      <c r="L14257" s="129">
        <v>0</v>
      </c>
      <c r="M14257" s="134" t="s">
        <v>33414</v>
      </c>
    </row>
    <row r="14258" spans="1:13" hidden="1" x14ac:dyDescent="0.25">
      <c r="A14258" s="128"/>
      <c r="B14258" s="2"/>
      <c r="C14258" s="139" t="s">
        <v>32310</v>
      </c>
      <c r="D14258" s="124" t="s">
        <v>32311</v>
      </c>
      <c r="E14258" s="118" t="s">
        <v>48</v>
      </c>
      <c r="F14258" s="124" t="s">
        <v>35249</v>
      </c>
      <c r="G14258" s="118" t="s">
        <v>34659</v>
      </c>
      <c r="H14258" s="137"/>
      <c r="I14258" s="119"/>
      <c r="J14258" s="129"/>
      <c r="K14258" s="129"/>
      <c r="L14258" s="129">
        <v>0</v>
      </c>
      <c r="M14258" s="134" t="s">
        <v>33657</v>
      </c>
    </row>
    <row r="14259" spans="1:13" hidden="1" x14ac:dyDescent="0.25">
      <c r="A14259" s="128"/>
      <c r="B14259" s="2"/>
      <c r="C14259" s="139" t="s">
        <v>19408</v>
      </c>
      <c r="D14259" s="124" t="s">
        <v>19407</v>
      </c>
      <c r="E14259" s="118" t="s">
        <v>48</v>
      </c>
      <c r="F14259" s="124" t="s">
        <v>35249</v>
      </c>
      <c r="G14259" s="118" t="s">
        <v>34659</v>
      </c>
      <c r="H14259" s="137">
        <v>41100</v>
      </c>
      <c r="I14259" s="119">
        <v>60</v>
      </c>
      <c r="J14259" s="129"/>
      <c r="K14259" s="129"/>
      <c r="L14259" s="129">
        <v>0</v>
      </c>
      <c r="M14259" s="134" t="s">
        <v>26561</v>
      </c>
    </row>
    <row r="14260" spans="1:13" hidden="1" x14ac:dyDescent="0.25">
      <c r="A14260" s="128"/>
      <c r="B14260" s="2"/>
      <c r="C14260" s="139" t="s">
        <v>15873</v>
      </c>
      <c r="D14260" s="124" t="s">
        <v>15874</v>
      </c>
      <c r="E14260" s="118" t="s">
        <v>48</v>
      </c>
      <c r="F14260" s="124" t="s">
        <v>35249</v>
      </c>
      <c r="G14260" s="118" t="s">
        <v>2</v>
      </c>
      <c r="H14260" s="137">
        <v>44237</v>
      </c>
      <c r="I14260" s="119">
        <v>430</v>
      </c>
      <c r="J14260" s="129"/>
      <c r="K14260" s="129"/>
      <c r="L14260" s="129">
        <v>0</v>
      </c>
      <c r="M14260" s="134" t="s">
        <v>26562</v>
      </c>
    </row>
    <row r="14261" spans="1:13" hidden="1" x14ac:dyDescent="0.25">
      <c r="A14261" s="128"/>
      <c r="B14261" s="2"/>
      <c r="C14261" s="139" t="s">
        <v>15875</v>
      </c>
      <c r="D14261" s="124" t="s">
        <v>15876</v>
      </c>
      <c r="E14261" s="118" t="s">
        <v>48</v>
      </c>
      <c r="F14261" s="124" t="s">
        <v>35249</v>
      </c>
      <c r="G14261" s="118" t="s">
        <v>2</v>
      </c>
      <c r="H14261" s="137">
        <v>43255</v>
      </c>
      <c r="I14261" s="119">
        <v>324</v>
      </c>
      <c r="J14261" s="129"/>
      <c r="K14261" s="129"/>
      <c r="L14261" s="129">
        <v>0</v>
      </c>
      <c r="M14261" s="134" t="s">
        <v>26562</v>
      </c>
    </row>
    <row r="14262" spans="1:13" hidden="1" x14ac:dyDescent="0.25">
      <c r="A14262" s="128"/>
      <c r="B14262" s="2"/>
      <c r="C14262" s="139" t="s">
        <v>15877</v>
      </c>
      <c r="D14262" s="124" t="s">
        <v>15878</v>
      </c>
      <c r="E14262" s="118" t="s">
        <v>48</v>
      </c>
      <c r="F14262" s="124" t="s">
        <v>35249</v>
      </c>
      <c r="G14262" s="118" t="s">
        <v>2</v>
      </c>
      <c r="H14262" s="137">
        <v>46090</v>
      </c>
      <c r="I14262" s="119">
        <v>235</v>
      </c>
      <c r="J14262" s="129"/>
      <c r="K14262" s="129"/>
      <c r="L14262" s="129">
        <v>0</v>
      </c>
      <c r="M14262" s="134" t="s">
        <v>26563</v>
      </c>
    </row>
    <row r="14263" spans="1:13" hidden="1" x14ac:dyDescent="0.25">
      <c r="A14263" s="128"/>
      <c r="B14263" s="2"/>
      <c r="C14263" s="139" t="s">
        <v>15879</v>
      </c>
      <c r="D14263" s="124" t="s">
        <v>15880</v>
      </c>
      <c r="E14263" s="118" t="s">
        <v>48</v>
      </c>
      <c r="F14263" s="124" t="s">
        <v>35249</v>
      </c>
      <c r="G14263" s="118" t="s">
        <v>2</v>
      </c>
      <c r="H14263" s="137"/>
      <c r="I14263" s="119"/>
      <c r="J14263" s="129"/>
      <c r="K14263" s="129"/>
      <c r="L14263" s="129">
        <v>0</v>
      </c>
      <c r="M14263" s="134" t="s">
        <v>26564</v>
      </c>
    </row>
    <row r="14264" spans="1:13" hidden="1" x14ac:dyDescent="0.25">
      <c r="A14264" s="128"/>
      <c r="B14264" s="2"/>
      <c r="C14264" s="139" t="s">
        <v>32526</v>
      </c>
      <c r="D14264" s="124" t="s">
        <v>32527</v>
      </c>
      <c r="E14264" s="118" t="s">
        <v>48</v>
      </c>
      <c r="F14264" s="124" t="s">
        <v>35249</v>
      </c>
      <c r="G14264" s="118" t="s">
        <v>2</v>
      </c>
      <c r="H14264" s="137"/>
      <c r="I14264" s="119"/>
      <c r="J14264" s="129"/>
      <c r="K14264" s="129"/>
      <c r="L14264" s="129">
        <v>0</v>
      </c>
      <c r="M14264" s="134" t="s">
        <v>26565</v>
      </c>
    </row>
    <row r="14265" spans="1:13" hidden="1" x14ac:dyDescent="0.25">
      <c r="A14265" s="128"/>
      <c r="B14265" s="2"/>
      <c r="C14265" s="139" t="s">
        <v>15881</v>
      </c>
      <c r="D14265" s="124" t="s">
        <v>15882</v>
      </c>
      <c r="E14265" s="118" t="s">
        <v>48</v>
      </c>
      <c r="F14265" s="124" t="s">
        <v>35249</v>
      </c>
      <c r="G14265" s="118" t="s">
        <v>2</v>
      </c>
      <c r="H14265" s="137">
        <v>41841</v>
      </c>
      <c r="I14265" s="119">
        <v>285</v>
      </c>
      <c r="J14265" s="129"/>
      <c r="K14265" s="129"/>
      <c r="L14265" s="129">
        <v>0</v>
      </c>
      <c r="M14265" s="134" t="s">
        <v>26566</v>
      </c>
    </row>
    <row r="14266" spans="1:13" hidden="1" x14ac:dyDescent="0.25">
      <c r="A14266" s="128"/>
      <c r="B14266" s="2"/>
      <c r="C14266" s="139" t="s">
        <v>15883</v>
      </c>
      <c r="D14266" s="124" t="s">
        <v>15884</v>
      </c>
      <c r="E14266" s="118" t="s">
        <v>48</v>
      </c>
      <c r="F14266" s="124" t="s">
        <v>35249</v>
      </c>
      <c r="G14266" s="118" t="s">
        <v>2</v>
      </c>
      <c r="H14266" s="137"/>
      <c r="I14266" s="119"/>
      <c r="J14266" s="129"/>
      <c r="K14266" s="129"/>
      <c r="L14266" s="129">
        <v>0</v>
      </c>
      <c r="M14266" s="134" t="s">
        <v>26567</v>
      </c>
    </row>
    <row r="14267" spans="1:13" hidden="1" x14ac:dyDescent="0.25">
      <c r="A14267" s="128"/>
      <c r="B14267" s="2"/>
      <c r="C14267" s="139" t="s">
        <v>15885</v>
      </c>
      <c r="D14267" s="124" t="s">
        <v>15886</v>
      </c>
      <c r="E14267" s="118" t="s">
        <v>48</v>
      </c>
      <c r="F14267" s="124" t="s">
        <v>35249</v>
      </c>
      <c r="G14267" s="118" t="s">
        <v>2</v>
      </c>
      <c r="H14267" s="137">
        <v>46042</v>
      </c>
      <c r="I14267" s="119">
        <v>990</v>
      </c>
      <c r="J14267" s="129"/>
      <c r="K14267" s="129"/>
      <c r="L14267" s="129">
        <v>0</v>
      </c>
      <c r="M14267" s="134" t="s">
        <v>26568</v>
      </c>
    </row>
    <row r="14268" spans="1:13" hidden="1" x14ac:dyDescent="0.25">
      <c r="A14268" s="128"/>
      <c r="B14268" s="2"/>
      <c r="C14268" s="139" t="s">
        <v>33338</v>
      </c>
      <c r="D14268" s="124" t="s">
        <v>33339</v>
      </c>
      <c r="E14268" s="118" t="s">
        <v>48</v>
      </c>
      <c r="F14268" s="124" t="s">
        <v>35249</v>
      </c>
      <c r="G14268" s="118" t="s">
        <v>2</v>
      </c>
      <c r="H14268" s="137"/>
      <c r="I14268" s="119"/>
      <c r="J14268" s="129"/>
      <c r="K14268" s="129"/>
      <c r="L14268" s="129">
        <v>0</v>
      </c>
      <c r="M14268" s="134" t="s">
        <v>26569</v>
      </c>
    </row>
    <row r="14269" spans="1:13" hidden="1" x14ac:dyDescent="0.25">
      <c r="A14269" s="128"/>
      <c r="B14269" s="2"/>
      <c r="C14269" s="139" t="s">
        <v>15887</v>
      </c>
      <c r="D14269" s="124" t="s">
        <v>15888</v>
      </c>
      <c r="E14269" s="118" t="s">
        <v>48</v>
      </c>
      <c r="F14269" s="124" t="s">
        <v>35249</v>
      </c>
      <c r="G14269" s="118" t="s">
        <v>2</v>
      </c>
      <c r="H14269" s="137">
        <v>45449</v>
      </c>
      <c r="I14269" s="119">
        <v>531.70000000000005</v>
      </c>
      <c r="J14269" s="129"/>
      <c r="K14269" s="129"/>
      <c r="L14269" s="129">
        <v>0</v>
      </c>
      <c r="M14269" s="134" t="s">
        <v>26570</v>
      </c>
    </row>
    <row r="14270" spans="1:13" hidden="1" x14ac:dyDescent="0.25">
      <c r="A14270" s="128"/>
      <c r="B14270" s="2"/>
      <c r="C14270" s="139" t="s">
        <v>15889</v>
      </c>
      <c r="D14270" s="124" t="s">
        <v>15890</v>
      </c>
      <c r="E14270" s="118" t="s">
        <v>48</v>
      </c>
      <c r="F14270" s="124" t="s">
        <v>35249</v>
      </c>
      <c r="G14270" s="118" t="s">
        <v>2</v>
      </c>
      <c r="H14270" s="137">
        <v>45449</v>
      </c>
      <c r="I14270" s="119">
        <v>472.05</v>
      </c>
      <c r="J14270" s="129"/>
      <c r="K14270" s="129"/>
      <c r="L14270" s="129">
        <v>0</v>
      </c>
      <c r="M14270" s="134"/>
    </row>
    <row r="14271" spans="1:13" hidden="1" x14ac:dyDescent="0.25">
      <c r="A14271" s="128"/>
      <c r="B14271" s="2"/>
      <c r="C14271" s="139" t="s">
        <v>15891</v>
      </c>
      <c r="D14271" s="124" t="s">
        <v>15892</v>
      </c>
      <c r="E14271" s="118" t="s">
        <v>48</v>
      </c>
      <c r="F14271" s="124" t="s">
        <v>35249</v>
      </c>
      <c r="G14271" s="118" t="s">
        <v>2</v>
      </c>
      <c r="H14271" s="137">
        <v>42271</v>
      </c>
      <c r="I14271" s="119">
        <v>312.8</v>
      </c>
      <c r="J14271" s="129"/>
      <c r="K14271" s="129"/>
      <c r="L14271" s="129">
        <v>0</v>
      </c>
      <c r="M14271" s="134"/>
    </row>
    <row r="14272" spans="1:13" hidden="1" x14ac:dyDescent="0.25">
      <c r="A14272" s="128"/>
      <c r="B14272" s="2"/>
      <c r="C14272" s="139" t="s">
        <v>15893</v>
      </c>
      <c r="D14272" s="124" t="s">
        <v>15894</v>
      </c>
      <c r="E14272" s="118" t="s">
        <v>48</v>
      </c>
      <c r="F14272" s="124" t="s">
        <v>35249</v>
      </c>
      <c r="G14272" s="118" t="s">
        <v>2</v>
      </c>
      <c r="H14272" s="137">
        <v>41222</v>
      </c>
      <c r="I14272" s="119">
        <v>88.92</v>
      </c>
      <c r="J14272" s="129"/>
      <c r="K14272" s="129"/>
      <c r="L14272" s="129">
        <v>0</v>
      </c>
      <c r="M14272" s="134" t="s">
        <v>30125</v>
      </c>
    </row>
    <row r="14273" spans="1:13" hidden="1" x14ac:dyDescent="0.25">
      <c r="A14273" s="128"/>
      <c r="B14273" s="2"/>
      <c r="C14273" s="139" t="s">
        <v>15895</v>
      </c>
      <c r="D14273" s="124" t="s">
        <v>15896</v>
      </c>
      <c r="E14273" s="118" t="s">
        <v>48</v>
      </c>
      <c r="F14273" s="124" t="s">
        <v>35249</v>
      </c>
      <c r="G14273" s="118" t="s">
        <v>2</v>
      </c>
      <c r="H14273" s="137">
        <v>41739</v>
      </c>
      <c r="I14273" s="119">
        <v>196.87</v>
      </c>
      <c r="J14273" s="129"/>
      <c r="K14273" s="129"/>
      <c r="L14273" s="129">
        <v>0</v>
      </c>
      <c r="M14273" s="134" t="s">
        <v>24296</v>
      </c>
    </row>
    <row r="14274" spans="1:13" hidden="1" x14ac:dyDescent="0.25">
      <c r="A14274" s="128"/>
      <c r="B14274" s="2"/>
      <c r="C14274" s="139" t="s">
        <v>15897</v>
      </c>
      <c r="D14274" s="124" t="s">
        <v>15898</v>
      </c>
      <c r="E14274" s="118" t="s">
        <v>48</v>
      </c>
      <c r="F14274" s="124" t="s">
        <v>35249</v>
      </c>
      <c r="G14274" s="118" t="s">
        <v>2</v>
      </c>
      <c r="H14274" s="137">
        <v>46057</v>
      </c>
      <c r="I14274" s="119">
        <v>240</v>
      </c>
      <c r="J14274" s="129"/>
      <c r="K14274" s="129"/>
      <c r="L14274" s="129">
        <v>0</v>
      </c>
      <c r="M14274" s="134" t="s">
        <v>24296</v>
      </c>
    </row>
    <row r="14275" spans="1:13" hidden="1" x14ac:dyDescent="0.25">
      <c r="A14275" s="128"/>
      <c r="B14275" s="2"/>
      <c r="C14275" s="139" t="s">
        <v>15899</v>
      </c>
      <c r="D14275" s="124" t="s">
        <v>15900</v>
      </c>
      <c r="E14275" s="118" t="s">
        <v>48</v>
      </c>
      <c r="F14275" s="124" t="s">
        <v>35249</v>
      </c>
      <c r="G14275" s="118" t="s">
        <v>2</v>
      </c>
      <c r="H14275" s="137"/>
      <c r="I14275" s="119"/>
      <c r="J14275" s="129"/>
      <c r="K14275" s="129"/>
      <c r="L14275" s="129">
        <v>0</v>
      </c>
      <c r="M14275" s="134" t="s">
        <v>24296</v>
      </c>
    </row>
    <row r="14276" spans="1:13" hidden="1" x14ac:dyDescent="0.25">
      <c r="A14276" s="128"/>
      <c r="B14276" s="2"/>
      <c r="C14276" s="139" t="s">
        <v>15901</v>
      </c>
      <c r="D14276" s="124" t="s">
        <v>15902</v>
      </c>
      <c r="E14276" s="118" t="s">
        <v>48</v>
      </c>
      <c r="F14276" s="124" t="s">
        <v>35249</v>
      </c>
      <c r="G14276" s="118" t="s">
        <v>2</v>
      </c>
      <c r="H14276" s="137">
        <v>43194</v>
      </c>
      <c r="I14276" s="119">
        <v>324</v>
      </c>
      <c r="J14276" s="129"/>
      <c r="K14276" s="129"/>
      <c r="L14276" s="129">
        <v>0</v>
      </c>
      <c r="M14276" s="134" t="s">
        <v>24296</v>
      </c>
    </row>
    <row r="14277" spans="1:13" hidden="1" x14ac:dyDescent="0.25">
      <c r="A14277" s="128"/>
      <c r="B14277" s="2"/>
      <c r="C14277" s="139" t="s">
        <v>15903</v>
      </c>
      <c r="D14277" s="124" t="s">
        <v>15904</v>
      </c>
      <c r="E14277" s="118" t="s">
        <v>48</v>
      </c>
      <c r="F14277" s="124" t="s">
        <v>35249</v>
      </c>
      <c r="G14277" s="118" t="s">
        <v>2</v>
      </c>
      <c r="H14277" s="137">
        <v>43677</v>
      </c>
      <c r="I14277" s="119">
        <v>274</v>
      </c>
      <c r="J14277" s="129"/>
      <c r="K14277" s="129"/>
      <c r="L14277" s="129">
        <v>0</v>
      </c>
      <c r="M14277" s="134" t="s">
        <v>29736</v>
      </c>
    </row>
    <row r="14278" spans="1:13" hidden="1" x14ac:dyDescent="0.25">
      <c r="A14278" s="128"/>
      <c r="B14278" s="2"/>
      <c r="C14278" s="139" t="s">
        <v>15905</v>
      </c>
      <c r="D14278" s="124" t="s">
        <v>15906</v>
      </c>
      <c r="E14278" s="118" t="s">
        <v>48</v>
      </c>
      <c r="F14278" s="124" t="s">
        <v>35249</v>
      </c>
      <c r="G14278" s="118" t="s">
        <v>2</v>
      </c>
      <c r="H14278" s="137"/>
      <c r="I14278" s="119"/>
      <c r="J14278" s="129"/>
      <c r="K14278" s="129"/>
      <c r="L14278" s="129">
        <v>0</v>
      </c>
      <c r="M14278" s="134" t="s">
        <v>26571</v>
      </c>
    </row>
    <row r="14279" spans="1:13" hidden="1" x14ac:dyDescent="0.25">
      <c r="A14279" s="128"/>
      <c r="B14279" s="2"/>
      <c r="C14279" s="139" t="s">
        <v>15907</v>
      </c>
      <c r="D14279" s="124" t="s">
        <v>15908</v>
      </c>
      <c r="E14279" s="118" t="s">
        <v>48</v>
      </c>
      <c r="F14279" s="124" t="s">
        <v>35249</v>
      </c>
      <c r="G14279" s="118" t="s">
        <v>2</v>
      </c>
      <c r="H14279" s="137">
        <v>43006</v>
      </c>
      <c r="I14279" s="119">
        <v>65</v>
      </c>
      <c r="J14279" s="129"/>
      <c r="K14279" s="129"/>
      <c r="L14279" s="129">
        <v>0</v>
      </c>
      <c r="M14279" s="134" t="s">
        <v>26572</v>
      </c>
    </row>
    <row r="14280" spans="1:13" hidden="1" x14ac:dyDescent="0.25">
      <c r="A14280" s="128"/>
      <c r="B14280" s="2"/>
      <c r="C14280" s="139" t="s">
        <v>15909</v>
      </c>
      <c r="D14280" s="124" t="s">
        <v>15910</v>
      </c>
      <c r="E14280" s="118" t="s">
        <v>48</v>
      </c>
      <c r="F14280" s="124" t="s">
        <v>35249</v>
      </c>
      <c r="G14280" s="118" t="s">
        <v>2</v>
      </c>
      <c r="H14280" s="137">
        <v>42808</v>
      </c>
      <c r="I14280" s="119">
        <v>236</v>
      </c>
      <c r="J14280" s="129"/>
      <c r="K14280" s="129"/>
      <c r="L14280" s="129">
        <v>0</v>
      </c>
      <c r="M14280" s="134" t="s">
        <v>26573</v>
      </c>
    </row>
    <row r="14281" spans="1:13" hidden="1" x14ac:dyDescent="0.25">
      <c r="A14281" s="128"/>
      <c r="B14281" s="2"/>
      <c r="C14281" s="139" t="s">
        <v>15911</v>
      </c>
      <c r="D14281" s="124" t="s">
        <v>15912</v>
      </c>
      <c r="E14281" s="118" t="s">
        <v>48</v>
      </c>
      <c r="F14281" s="124" t="s">
        <v>35249</v>
      </c>
      <c r="G14281" s="118" t="s">
        <v>2</v>
      </c>
      <c r="H14281" s="137">
        <v>43180</v>
      </c>
      <c r="I14281" s="119">
        <v>150</v>
      </c>
      <c r="J14281" s="129"/>
      <c r="K14281" s="129"/>
      <c r="L14281" s="129">
        <v>0</v>
      </c>
      <c r="M14281" s="134" t="s">
        <v>33432</v>
      </c>
    </row>
    <row r="14282" spans="1:13" hidden="1" x14ac:dyDescent="0.25">
      <c r="A14282" s="128"/>
      <c r="B14282" s="2"/>
      <c r="C14282" s="139" t="s">
        <v>15913</v>
      </c>
      <c r="D14282" s="124" t="s">
        <v>15914</v>
      </c>
      <c r="E14282" s="118" t="s">
        <v>48</v>
      </c>
      <c r="F14282" s="124" t="s">
        <v>35249</v>
      </c>
      <c r="G14282" s="118" t="s">
        <v>2</v>
      </c>
      <c r="H14282" s="137">
        <v>42452</v>
      </c>
      <c r="I14282" s="119">
        <v>170</v>
      </c>
      <c r="J14282" s="129"/>
      <c r="K14282" s="129"/>
      <c r="L14282" s="129">
        <v>0</v>
      </c>
      <c r="M14282" s="134" t="s">
        <v>26574</v>
      </c>
    </row>
    <row r="14283" spans="1:13" hidden="1" x14ac:dyDescent="0.25">
      <c r="A14283" s="128"/>
      <c r="B14283" s="2"/>
      <c r="C14283" s="139" t="s">
        <v>15915</v>
      </c>
      <c r="D14283" s="124" t="s">
        <v>15916</v>
      </c>
      <c r="E14283" s="118" t="s">
        <v>48</v>
      </c>
      <c r="F14283" s="124" t="s">
        <v>35249</v>
      </c>
      <c r="G14283" s="118" t="s">
        <v>2</v>
      </c>
      <c r="H14283" s="137">
        <v>41765</v>
      </c>
      <c r="I14283" s="119">
        <v>120</v>
      </c>
      <c r="J14283" s="129"/>
      <c r="K14283" s="129"/>
      <c r="L14283" s="129">
        <v>0</v>
      </c>
      <c r="M14283" s="134" t="s">
        <v>26575</v>
      </c>
    </row>
    <row r="14284" spans="1:13" hidden="1" x14ac:dyDescent="0.25">
      <c r="A14284" s="128"/>
      <c r="B14284" s="2"/>
      <c r="C14284" s="139" t="s">
        <v>31306</v>
      </c>
      <c r="D14284" s="124" t="s">
        <v>31307</v>
      </c>
      <c r="E14284" s="118" t="s">
        <v>48</v>
      </c>
      <c r="F14284" s="124" t="s">
        <v>35249</v>
      </c>
      <c r="G14284" s="118" t="s">
        <v>2</v>
      </c>
      <c r="H14284" s="137"/>
      <c r="I14284" s="119"/>
      <c r="J14284" s="129"/>
      <c r="K14284" s="129"/>
      <c r="L14284" s="129">
        <v>0</v>
      </c>
      <c r="M14284" s="134" t="s">
        <v>26576</v>
      </c>
    </row>
    <row r="14285" spans="1:13" hidden="1" x14ac:dyDescent="0.25">
      <c r="A14285" s="128"/>
      <c r="B14285" s="2"/>
      <c r="C14285" s="139" t="s">
        <v>15917</v>
      </c>
      <c r="D14285" s="124" t="s">
        <v>15918</v>
      </c>
      <c r="E14285" s="118" t="s">
        <v>48</v>
      </c>
      <c r="F14285" s="124" t="s">
        <v>35249</v>
      </c>
      <c r="G14285" s="118" t="s">
        <v>2</v>
      </c>
      <c r="H14285" s="137">
        <v>44536</v>
      </c>
      <c r="I14285" s="119">
        <v>149.25</v>
      </c>
      <c r="J14285" s="129"/>
      <c r="K14285" s="129"/>
      <c r="L14285" s="129">
        <v>0</v>
      </c>
      <c r="M14285" s="134" t="s">
        <v>30525</v>
      </c>
    </row>
    <row r="14286" spans="1:13" hidden="1" x14ac:dyDescent="0.25">
      <c r="A14286" s="128"/>
      <c r="B14286" s="2"/>
      <c r="C14286" s="139" t="s">
        <v>15919</v>
      </c>
      <c r="D14286" s="124" t="s">
        <v>15920</v>
      </c>
      <c r="E14286" s="118" t="s">
        <v>48</v>
      </c>
      <c r="F14286" s="124" t="s">
        <v>35249</v>
      </c>
      <c r="G14286" s="118" t="s">
        <v>2</v>
      </c>
      <c r="H14286" s="137">
        <v>41319</v>
      </c>
      <c r="I14286" s="119">
        <v>284.54000000000002</v>
      </c>
      <c r="J14286" s="129"/>
      <c r="K14286" s="129"/>
      <c r="L14286" s="129">
        <v>0</v>
      </c>
      <c r="M14286" s="134" t="s">
        <v>26577</v>
      </c>
    </row>
    <row r="14287" spans="1:13" hidden="1" x14ac:dyDescent="0.25">
      <c r="A14287" s="128"/>
      <c r="B14287" s="2"/>
      <c r="C14287" s="139" t="s">
        <v>15921</v>
      </c>
      <c r="D14287" s="124" t="s">
        <v>15922</v>
      </c>
      <c r="E14287" s="118" t="s">
        <v>48</v>
      </c>
      <c r="F14287" s="124" t="s">
        <v>35249</v>
      </c>
      <c r="G14287" s="118" t="s">
        <v>2</v>
      </c>
      <c r="H14287" s="137">
        <v>42530</v>
      </c>
      <c r="I14287" s="119">
        <v>240</v>
      </c>
      <c r="J14287" s="129"/>
      <c r="K14287" s="129"/>
      <c r="L14287" s="129">
        <v>0</v>
      </c>
      <c r="M14287" s="134" t="s">
        <v>26578</v>
      </c>
    </row>
    <row r="14288" spans="1:13" hidden="1" x14ac:dyDescent="0.25">
      <c r="A14288" s="128"/>
      <c r="B14288" s="2"/>
      <c r="C14288" s="139" t="s">
        <v>15923</v>
      </c>
      <c r="D14288" s="124" t="s">
        <v>15924</v>
      </c>
      <c r="E14288" s="118" t="s">
        <v>48</v>
      </c>
      <c r="F14288" s="124" t="s">
        <v>35249</v>
      </c>
      <c r="G14288" s="118" t="s">
        <v>2</v>
      </c>
      <c r="H14288" s="137">
        <v>41716</v>
      </c>
      <c r="I14288" s="119">
        <v>142</v>
      </c>
      <c r="J14288" s="129"/>
      <c r="K14288" s="129"/>
      <c r="L14288" s="129">
        <v>0</v>
      </c>
      <c r="M14288" s="134" t="s">
        <v>26579</v>
      </c>
    </row>
    <row r="14289" spans="1:13" hidden="1" x14ac:dyDescent="0.25">
      <c r="A14289" s="128"/>
      <c r="B14289" s="2"/>
      <c r="C14289" s="139" t="s">
        <v>32022</v>
      </c>
      <c r="D14289" s="124" t="s">
        <v>32023</v>
      </c>
      <c r="E14289" s="118" t="s">
        <v>48</v>
      </c>
      <c r="F14289" s="124" t="s">
        <v>35249</v>
      </c>
      <c r="G14289" s="118" t="s">
        <v>2</v>
      </c>
      <c r="H14289" s="137">
        <v>45301</v>
      </c>
      <c r="I14289" s="119">
        <v>326</v>
      </c>
      <c r="J14289" s="129"/>
      <c r="K14289" s="129"/>
      <c r="L14289" s="129">
        <v>0</v>
      </c>
      <c r="M14289" s="134" t="s">
        <v>26580</v>
      </c>
    </row>
    <row r="14290" spans="1:13" hidden="1" x14ac:dyDescent="0.25">
      <c r="A14290" s="128"/>
      <c r="B14290" s="2"/>
      <c r="C14290" s="139" t="s">
        <v>33317</v>
      </c>
      <c r="D14290" s="124" t="s">
        <v>33318</v>
      </c>
      <c r="E14290" s="118" t="s">
        <v>48</v>
      </c>
      <c r="F14290" s="124" t="s">
        <v>35249</v>
      </c>
      <c r="G14290" s="118" t="s">
        <v>2</v>
      </c>
      <c r="H14290" s="137"/>
      <c r="I14290" s="119"/>
      <c r="J14290" s="129"/>
      <c r="K14290" s="129"/>
      <c r="L14290" s="129">
        <v>0</v>
      </c>
      <c r="M14290" s="134" t="s">
        <v>30465</v>
      </c>
    </row>
    <row r="14291" spans="1:13" hidden="1" x14ac:dyDescent="0.25">
      <c r="A14291" s="128"/>
      <c r="B14291" s="2"/>
      <c r="C14291" s="139" t="s">
        <v>15925</v>
      </c>
      <c r="D14291" s="124" t="s">
        <v>15926</v>
      </c>
      <c r="E14291" s="118" t="s">
        <v>48</v>
      </c>
      <c r="F14291" s="124" t="s">
        <v>35249</v>
      </c>
      <c r="G14291" s="118" t="s">
        <v>2</v>
      </c>
      <c r="H14291" s="137">
        <v>45113</v>
      </c>
      <c r="I14291" s="119">
        <v>160</v>
      </c>
      <c r="J14291" s="129"/>
      <c r="K14291" s="129"/>
      <c r="L14291" s="129">
        <v>0</v>
      </c>
      <c r="M14291" s="134" t="s">
        <v>26581</v>
      </c>
    </row>
    <row r="14292" spans="1:13" hidden="1" x14ac:dyDescent="0.25">
      <c r="A14292" s="128"/>
      <c r="B14292" s="2"/>
      <c r="C14292" s="139" t="s">
        <v>15927</v>
      </c>
      <c r="D14292" s="124" t="s">
        <v>15928</v>
      </c>
      <c r="E14292" s="118" t="s">
        <v>48</v>
      </c>
      <c r="F14292" s="124" t="s">
        <v>35249</v>
      </c>
      <c r="G14292" s="118" t="s">
        <v>2</v>
      </c>
      <c r="H14292" s="137">
        <v>42573</v>
      </c>
      <c r="I14292" s="119">
        <v>850</v>
      </c>
      <c r="J14292" s="129"/>
      <c r="K14292" s="129"/>
      <c r="L14292" s="129">
        <v>0</v>
      </c>
      <c r="M14292" s="134" t="s">
        <v>26582</v>
      </c>
    </row>
    <row r="14293" spans="1:13" hidden="1" x14ac:dyDescent="0.25">
      <c r="A14293" s="128"/>
      <c r="B14293" s="2"/>
      <c r="C14293" s="139" t="s">
        <v>15929</v>
      </c>
      <c r="D14293" s="124" t="s">
        <v>15930</v>
      </c>
      <c r="E14293" s="118" t="s">
        <v>48</v>
      </c>
      <c r="F14293" s="124" t="s">
        <v>35249</v>
      </c>
      <c r="G14293" s="118" t="s">
        <v>2</v>
      </c>
      <c r="H14293" s="137">
        <v>41480</v>
      </c>
      <c r="I14293" s="119">
        <v>259.35000000000002</v>
      </c>
      <c r="J14293" s="129"/>
      <c r="K14293" s="129"/>
      <c r="L14293" s="129">
        <v>0</v>
      </c>
      <c r="M14293" s="134" t="s">
        <v>26583</v>
      </c>
    </row>
    <row r="14294" spans="1:13" hidden="1" x14ac:dyDescent="0.25">
      <c r="A14294" s="128"/>
      <c r="B14294" s="2"/>
      <c r="C14294" s="139" t="s">
        <v>15931</v>
      </c>
      <c r="D14294" s="124" t="s">
        <v>15932</v>
      </c>
      <c r="E14294" s="118" t="s">
        <v>48</v>
      </c>
      <c r="F14294" s="124" t="s">
        <v>35249</v>
      </c>
      <c r="G14294" s="118" t="s">
        <v>2</v>
      </c>
      <c r="H14294" s="137">
        <v>42976</v>
      </c>
      <c r="I14294" s="119">
        <v>219</v>
      </c>
      <c r="J14294" s="129"/>
      <c r="K14294" s="129"/>
      <c r="L14294" s="129">
        <v>0</v>
      </c>
      <c r="M14294" s="134" t="s">
        <v>26584</v>
      </c>
    </row>
    <row r="14295" spans="1:13" hidden="1" x14ac:dyDescent="0.25">
      <c r="A14295" s="128"/>
      <c r="B14295" s="2"/>
      <c r="C14295" s="139" t="s">
        <v>15933</v>
      </c>
      <c r="D14295" s="124" t="s">
        <v>15934</v>
      </c>
      <c r="E14295" s="118" t="s">
        <v>48</v>
      </c>
      <c r="F14295" s="124" t="s">
        <v>35249</v>
      </c>
      <c r="G14295" s="118" t="s">
        <v>2</v>
      </c>
      <c r="H14295" s="137">
        <v>41775</v>
      </c>
      <c r="I14295" s="119">
        <v>308.61</v>
      </c>
      <c r="J14295" s="129"/>
      <c r="K14295" s="129"/>
      <c r="L14295" s="129">
        <v>0</v>
      </c>
      <c r="M14295" s="134" t="s">
        <v>26585</v>
      </c>
    </row>
    <row r="14296" spans="1:13" hidden="1" x14ac:dyDescent="0.25">
      <c r="A14296" s="128"/>
      <c r="B14296" s="2"/>
      <c r="C14296" s="139" t="s">
        <v>15935</v>
      </c>
      <c r="D14296" s="124" t="s">
        <v>15936</v>
      </c>
      <c r="E14296" s="118" t="s">
        <v>48</v>
      </c>
      <c r="F14296" s="124" t="s">
        <v>35249</v>
      </c>
      <c r="G14296" s="118" t="s">
        <v>2</v>
      </c>
      <c r="H14296" s="137">
        <v>44119</v>
      </c>
      <c r="I14296" s="119">
        <v>455.77</v>
      </c>
      <c r="J14296" s="129"/>
      <c r="K14296" s="129"/>
      <c r="L14296" s="129">
        <v>0</v>
      </c>
      <c r="M14296" s="134" t="s">
        <v>26586</v>
      </c>
    </row>
    <row r="14297" spans="1:13" hidden="1" x14ac:dyDescent="0.25">
      <c r="A14297" s="128"/>
      <c r="B14297" s="2"/>
      <c r="C14297" s="139" t="s">
        <v>15937</v>
      </c>
      <c r="D14297" s="124" t="s">
        <v>15938</v>
      </c>
      <c r="E14297" s="118" t="s">
        <v>48</v>
      </c>
      <c r="F14297" s="124" t="s">
        <v>35249</v>
      </c>
      <c r="G14297" s="118" t="s">
        <v>2</v>
      </c>
      <c r="H14297" s="137">
        <v>41816</v>
      </c>
      <c r="I14297" s="119">
        <v>535</v>
      </c>
      <c r="J14297" s="129"/>
      <c r="K14297" s="129"/>
      <c r="L14297" s="129">
        <v>0</v>
      </c>
      <c r="M14297" s="134" t="s">
        <v>30317</v>
      </c>
    </row>
    <row r="14298" spans="1:13" hidden="1" x14ac:dyDescent="0.25">
      <c r="A14298" s="128"/>
      <c r="B14298" s="2"/>
      <c r="C14298" s="139" t="s">
        <v>15939</v>
      </c>
      <c r="D14298" s="124" t="s">
        <v>15940</v>
      </c>
      <c r="E14298" s="118" t="s">
        <v>48</v>
      </c>
      <c r="F14298" s="124" t="s">
        <v>35249</v>
      </c>
      <c r="G14298" s="118" t="s">
        <v>2</v>
      </c>
      <c r="H14298" s="137"/>
      <c r="I14298" s="119"/>
      <c r="J14298" s="129"/>
      <c r="K14298" s="129"/>
      <c r="L14298" s="129">
        <v>0</v>
      </c>
      <c r="M14298" s="134" t="s">
        <v>26587</v>
      </c>
    </row>
    <row r="14299" spans="1:13" hidden="1" x14ac:dyDescent="0.25">
      <c r="A14299" s="128"/>
      <c r="B14299" s="2"/>
      <c r="C14299" s="139" t="s">
        <v>15941</v>
      </c>
      <c r="D14299" s="124" t="s">
        <v>15942</v>
      </c>
      <c r="E14299" s="118" t="s">
        <v>48</v>
      </c>
      <c r="F14299" s="124" t="s">
        <v>35249</v>
      </c>
      <c r="G14299" s="118" t="s">
        <v>2</v>
      </c>
      <c r="H14299" s="137">
        <v>44397</v>
      </c>
      <c r="I14299" s="119">
        <v>123</v>
      </c>
      <c r="J14299" s="129"/>
      <c r="K14299" s="129"/>
      <c r="L14299" s="129">
        <v>0</v>
      </c>
      <c r="M14299" s="134" t="s">
        <v>26588</v>
      </c>
    </row>
    <row r="14300" spans="1:13" hidden="1" x14ac:dyDescent="0.25">
      <c r="A14300" s="128"/>
      <c r="B14300" s="2"/>
      <c r="C14300" s="139" t="s">
        <v>15943</v>
      </c>
      <c r="D14300" s="124" t="s">
        <v>15944</v>
      </c>
      <c r="E14300" s="118" t="s">
        <v>48</v>
      </c>
      <c r="F14300" s="124" t="s">
        <v>35249</v>
      </c>
      <c r="G14300" s="118" t="s">
        <v>2</v>
      </c>
      <c r="H14300" s="137">
        <v>41771</v>
      </c>
      <c r="I14300" s="119">
        <v>1143.8</v>
      </c>
      <c r="J14300" s="129"/>
      <c r="K14300" s="129"/>
      <c r="L14300" s="129">
        <v>0</v>
      </c>
      <c r="M14300" s="134" t="s">
        <v>26589</v>
      </c>
    </row>
    <row r="14301" spans="1:13" hidden="1" x14ac:dyDescent="0.25">
      <c r="A14301" s="128"/>
      <c r="B14301" s="2"/>
      <c r="C14301" s="139" t="s">
        <v>33481</v>
      </c>
      <c r="D14301" s="124" t="s">
        <v>33482</v>
      </c>
      <c r="E14301" s="118" t="s">
        <v>48</v>
      </c>
      <c r="F14301" s="124" t="s">
        <v>35249</v>
      </c>
      <c r="G14301" s="118" t="s">
        <v>34659</v>
      </c>
      <c r="H14301" s="137"/>
      <c r="I14301" s="119"/>
      <c r="J14301" s="129"/>
      <c r="K14301" s="129"/>
      <c r="L14301" s="129">
        <v>0</v>
      </c>
      <c r="M14301" s="134">
        <v>9089664</v>
      </c>
    </row>
    <row r="14302" spans="1:13" hidden="1" x14ac:dyDescent="0.25">
      <c r="A14302" s="128"/>
      <c r="B14302" s="2"/>
      <c r="C14302" s="139" t="s">
        <v>15945</v>
      </c>
      <c r="D14302" s="124" t="s">
        <v>15946</v>
      </c>
      <c r="E14302" s="118" t="s">
        <v>48</v>
      </c>
      <c r="F14302" s="124" t="s">
        <v>35249</v>
      </c>
      <c r="G14302" s="118" t="s">
        <v>34659</v>
      </c>
      <c r="H14302" s="137">
        <v>41449</v>
      </c>
      <c r="I14302" s="119">
        <v>720</v>
      </c>
      <c r="J14302" s="129"/>
      <c r="K14302" s="129"/>
      <c r="L14302" s="129">
        <v>0</v>
      </c>
      <c r="M14302" s="134"/>
    </row>
    <row r="14303" spans="1:13" hidden="1" x14ac:dyDescent="0.25">
      <c r="A14303" s="128"/>
      <c r="B14303" s="2"/>
      <c r="C14303" s="139" t="s">
        <v>15947</v>
      </c>
      <c r="D14303" s="124" t="s">
        <v>15948</v>
      </c>
      <c r="E14303" s="118" t="s">
        <v>48</v>
      </c>
      <c r="F14303" s="124" t="s">
        <v>35249</v>
      </c>
      <c r="G14303" s="118" t="s">
        <v>34659</v>
      </c>
      <c r="H14303" s="137">
        <v>41494</v>
      </c>
      <c r="I14303" s="119">
        <v>1650</v>
      </c>
      <c r="J14303" s="129"/>
      <c r="K14303" s="129"/>
      <c r="L14303" s="129">
        <v>0</v>
      </c>
      <c r="M14303" s="134"/>
    </row>
    <row r="14304" spans="1:13" hidden="1" x14ac:dyDescent="0.25">
      <c r="A14304" s="128"/>
      <c r="B14304" s="2"/>
      <c r="C14304" s="139" t="s">
        <v>33484</v>
      </c>
      <c r="D14304" s="124" t="s">
        <v>33485</v>
      </c>
      <c r="E14304" s="118" t="s">
        <v>48</v>
      </c>
      <c r="F14304" s="124" t="s">
        <v>35249</v>
      </c>
      <c r="G14304" s="118" t="s">
        <v>34659</v>
      </c>
      <c r="H14304" s="137"/>
      <c r="I14304" s="119"/>
      <c r="J14304" s="129"/>
      <c r="K14304" s="129"/>
      <c r="L14304" s="129">
        <v>0</v>
      </c>
      <c r="M14304" s="134" t="s">
        <v>26590</v>
      </c>
    </row>
    <row r="14305" spans="1:13" hidden="1" x14ac:dyDescent="0.25">
      <c r="A14305" s="128"/>
      <c r="B14305" s="2"/>
      <c r="C14305" s="139" t="s">
        <v>15949</v>
      </c>
      <c r="D14305" s="124" t="s">
        <v>15950</v>
      </c>
      <c r="E14305" s="118" t="s">
        <v>48</v>
      </c>
      <c r="F14305" s="124" t="s">
        <v>35249</v>
      </c>
      <c r="G14305" s="118" t="s">
        <v>34659</v>
      </c>
      <c r="H14305" s="137">
        <v>41775</v>
      </c>
      <c r="I14305" s="119">
        <v>2475</v>
      </c>
      <c r="J14305" s="129"/>
      <c r="K14305" s="129"/>
      <c r="L14305" s="129">
        <v>0</v>
      </c>
      <c r="M14305" s="134" t="s">
        <v>26591</v>
      </c>
    </row>
    <row r="14306" spans="1:13" hidden="1" x14ac:dyDescent="0.25">
      <c r="A14306" s="128"/>
      <c r="B14306" s="2"/>
      <c r="C14306" s="139" t="s">
        <v>31148</v>
      </c>
      <c r="D14306" s="124" t="s">
        <v>31149</v>
      </c>
      <c r="E14306" s="118" t="s">
        <v>48</v>
      </c>
      <c r="F14306" s="124" t="s">
        <v>35249</v>
      </c>
      <c r="G14306" s="118" t="s">
        <v>34659</v>
      </c>
      <c r="H14306" s="137"/>
      <c r="I14306" s="119"/>
      <c r="J14306" s="129"/>
      <c r="K14306" s="129"/>
      <c r="L14306" s="129">
        <v>0</v>
      </c>
      <c r="M14306" s="134" t="s">
        <v>26592</v>
      </c>
    </row>
    <row r="14307" spans="1:13" hidden="1" x14ac:dyDescent="0.25">
      <c r="A14307" s="128"/>
      <c r="B14307" s="2"/>
      <c r="C14307" s="139" t="s">
        <v>15951</v>
      </c>
      <c r="D14307" s="124" t="s">
        <v>15952</v>
      </c>
      <c r="E14307" s="118" t="s">
        <v>48</v>
      </c>
      <c r="F14307" s="124" t="s">
        <v>35249</v>
      </c>
      <c r="G14307" s="118" t="s">
        <v>58</v>
      </c>
      <c r="H14307" s="137">
        <v>45054</v>
      </c>
      <c r="I14307" s="119">
        <v>76.17</v>
      </c>
      <c r="J14307" s="129"/>
      <c r="K14307" s="129"/>
      <c r="L14307" s="129">
        <v>0</v>
      </c>
      <c r="M14307" s="134" t="s">
        <v>26593</v>
      </c>
    </row>
    <row r="14308" spans="1:13" hidden="1" x14ac:dyDescent="0.25">
      <c r="A14308" s="128"/>
      <c r="B14308" s="2"/>
      <c r="C14308" s="139" t="s">
        <v>15953</v>
      </c>
      <c r="D14308" s="124" t="s">
        <v>15954</v>
      </c>
      <c r="E14308" s="118" t="s">
        <v>48</v>
      </c>
      <c r="F14308" s="124" t="s">
        <v>35249</v>
      </c>
      <c r="G14308" s="118" t="s">
        <v>34659</v>
      </c>
      <c r="H14308" s="137">
        <v>46072</v>
      </c>
      <c r="I14308" s="119">
        <v>1088</v>
      </c>
      <c r="J14308" s="129"/>
      <c r="K14308" s="129"/>
      <c r="L14308" s="129">
        <v>0</v>
      </c>
      <c r="M14308" s="134" t="s">
        <v>26594</v>
      </c>
    </row>
    <row r="14309" spans="1:13" hidden="1" x14ac:dyDescent="0.25">
      <c r="A14309" s="128"/>
      <c r="B14309" s="2"/>
      <c r="C14309" s="139" t="s">
        <v>15955</v>
      </c>
      <c r="D14309" s="124" t="s">
        <v>15956</v>
      </c>
      <c r="E14309" s="118" t="s">
        <v>48</v>
      </c>
      <c r="F14309" s="124" t="s">
        <v>35249</v>
      </c>
      <c r="G14309" s="118" t="s">
        <v>2</v>
      </c>
      <c r="H14309" s="137">
        <v>42404</v>
      </c>
      <c r="I14309" s="119">
        <v>2550</v>
      </c>
      <c r="J14309" s="129"/>
      <c r="K14309" s="129"/>
      <c r="L14309" s="129">
        <v>0</v>
      </c>
      <c r="M14309" s="134" t="s">
        <v>26595</v>
      </c>
    </row>
    <row r="14310" spans="1:13" hidden="1" x14ac:dyDescent="0.25">
      <c r="A14310" s="128"/>
      <c r="B14310" s="2"/>
      <c r="C14310" s="139" t="s">
        <v>15957</v>
      </c>
      <c r="D14310" s="124" t="s">
        <v>15958</v>
      </c>
      <c r="E14310" s="118" t="s">
        <v>48</v>
      </c>
      <c r="F14310" s="124" t="s">
        <v>35249</v>
      </c>
      <c r="G14310" s="118" t="s">
        <v>2</v>
      </c>
      <c r="H14310" s="137">
        <v>42132</v>
      </c>
      <c r="I14310" s="119">
        <v>46.67</v>
      </c>
      <c r="J14310" s="129"/>
      <c r="K14310" s="129"/>
      <c r="L14310" s="129">
        <v>0</v>
      </c>
      <c r="M14310" s="134" t="s">
        <v>26596</v>
      </c>
    </row>
    <row r="14311" spans="1:13" hidden="1" x14ac:dyDescent="0.25">
      <c r="A14311" s="128"/>
      <c r="B14311" s="2"/>
      <c r="C14311" s="139" t="s">
        <v>35010</v>
      </c>
      <c r="D14311" s="124" t="s">
        <v>35011</v>
      </c>
      <c r="E14311" s="118" t="s">
        <v>48</v>
      </c>
      <c r="F14311" s="124" t="s">
        <v>35249</v>
      </c>
      <c r="G14311" s="118" t="s">
        <v>2</v>
      </c>
      <c r="H14311" s="137"/>
      <c r="I14311" s="119"/>
      <c r="J14311" s="129"/>
      <c r="K14311" s="129"/>
      <c r="L14311" s="129">
        <v>0</v>
      </c>
      <c r="M14311" s="134" t="s">
        <v>26597</v>
      </c>
    </row>
    <row r="14312" spans="1:13" hidden="1" x14ac:dyDescent="0.25">
      <c r="A14312" s="128"/>
      <c r="B14312" s="2"/>
      <c r="C14312" s="139" t="s">
        <v>15959</v>
      </c>
      <c r="D14312" s="124" t="s">
        <v>15960</v>
      </c>
      <c r="E14312" s="118" t="s">
        <v>48</v>
      </c>
      <c r="F14312" s="124" t="s">
        <v>35249</v>
      </c>
      <c r="G14312" s="118" t="s">
        <v>58</v>
      </c>
      <c r="H14312" s="137">
        <v>45537</v>
      </c>
      <c r="I14312" s="119">
        <v>95</v>
      </c>
      <c r="J14312" s="129"/>
      <c r="K14312" s="129"/>
      <c r="L14312" s="129">
        <v>0</v>
      </c>
      <c r="M14312" s="134" t="s">
        <v>26598</v>
      </c>
    </row>
    <row r="14313" spans="1:13" hidden="1" x14ac:dyDescent="0.25">
      <c r="A14313" s="128"/>
      <c r="B14313" s="2"/>
      <c r="C14313" s="139" t="s">
        <v>15961</v>
      </c>
      <c r="D14313" s="124" t="s">
        <v>15962</v>
      </c>
      <c r="E14313" s="118" t="s">
        <v>48</v>
      </c>
      <c r="F14313" s="124" t="s">
        <v>35249</v>
      </c>
      <c r="G14313" s="118" t="s">
        <v>58</v>
      </c>
      <c r="H14313" s="137">
        <v>46119</v>
      </c>
      <c r="I14313" s="119">
        <v>21</v>
      </c>
      <c r="J14313" s="129"/>
      <c r="K14313" s="129"/>
      <c r="L14313" s="129">
        <v>0</v>
      </c>
      <c r="M14313" s="134" t="s">
        <v>28111</v>
      </c>
    </row>
    <row r="14314" spans="1:13" hidden="1" x14ac:dyDescent="0.25">
      <c r="A14314" s="128"/>
      <c r="B14314" s="2"/>
      <c r="C14314" s="139" t="s">
        <v>15963</v>
      </c>
      <c r="D14314" s="124" t="s">
        <v>15964</v>
      </c>
      <c r="E14314" s="118" t="s">
        <v>48</v>
      </c>
      <c r="F14314" s="124" t="s">
        <v>35249</v>
      </c>
      <c r="G14314" s="118" t="s">
        <v>2</v>
      </c>
      <c r="H14314" s="137">
        <v>42331</v>
      </c>
      <c r="I14314" s="119">
        <v>85.35</v>
      </c>
      <c r="J14314" s="129"/>
      <c r="K14314" s="129"/>
      <c r="L14314" s="129">
        <v>0</v>
      </c>
      <c r="M14314" s="134" t="s">
        <v>31159</v>
      </c>
    </row>
    <row r="14315" spans="1:13" hidden="1" x14ac:dyDescent="0.25">
      <c r="A14315" s="128"/>
      <c r="B14315" s="2"/>
      <c r="C14315" s="139" t="s">
        <v>15965</v>
      </c>
      <c r="D14315" s="124" t="s">
        <v>15966</v>
      </c>
      <c r="E14315" s="118" t="s">
        <v>48</v>
      </c>
      <c r="F14315" s="124" t="s">
        <v>35249</v>
      </c>
      <c r="G14315" s="118" t="s">
        <v>2</v>
      </c>
      <c r="H14315" s="137">
        <v>40516</v>
      </c>
      <c r="I14315" s="119">
        <v>5400</v>
      </c>
      <c r="J14315" s="129"/>
      <c r="K14315" s="129"/>
      <c r="L14315" s="129">
        <v>0</v>
      </c>
      <c r="M14315" s="134" t="s">
        <v>26599</v>
      </c>
    </row>
    <row r="14316" spans="1:13" hidden="1" x14ac:dyDescent="0.25">
      <c r="A14316" s="128"/>
      <c r="B14316" s="2"/>
      <c r="C14316" s="139" t="s">
        <v>28074</v>
      </c>
      <c r="D14316" s="124" t="s">
        <v>28075</v>
      </c>
      <c r="E14316" s="118" t="s">
        <v>48</v>
      </c>
      <c r="F14316" s="124" t="s">
        <v>35249</v>
      </c>
      <c r="G14316" s="118" t="s">
        <v>34659</v>
      </c>
      <c r="H14316" s="137"/>
      <c r="I14316" s="119"/>
      <c r="J14316" s="129"/>
      <c r="K14316" s="129"/>
      <c r="L14316" s="129">
        <v>0</v>
      </c>
      <c r="M14316" s="134" t="s">
        <v>35095</v>
      </c>
    </row>
    <row r="14317" spans="1:13" hidden="1" x14ac:dyDescent="0.25">
      <c r="A14317" s="128"/>
      <c r="B14317" s="2"/>
      <c r="C14317" s="139" t="s">
        <v>15967</v>
      </c>
      <c r="D14317" s="124" t="s">
        <v>15968</v>
      </c>
      <c r="E14317" s="118" t="s">
        <v>48</v>
      </c>
      <c r="F14317" s="124" t="s">
        <v>35249</v>
      </c>
      <c r="G14317" s="118" t="s">
        <v>2</v>
      </c>
      <c r="H14317" s="137">
        <v>44061</v>
      </c>
      <c r="I14317" s="119">
        <v>335</v>
      </c>
      <c r="J14317" s="129"/>
      <c r="K14317" s="129"/>
      <c r="L14317" s="129">
        <v>0</v>
      </c>
      <c r="M14317" s="134" t="s">
        <v>26600</v>
      </c>
    </row>
    <row r="14318" spans="1:13" hidden="1" x14ac:dyDescent="0.25">
      <c r="A14318" s="128"/>
      <c r="B14318" s="2"/>
      <c r="C14318" s="139" t="s">
        <v>32077</v>
      </c>
      <c r="D14318" s="124" t="s">
        <v>32078</v>
      </c>
      <c r="E14318" s="118" t="s">
        <v>48</v>
      </c>
      <c r="F14318" s="124" t="s">
        <v>35249</v>
      </c>
      <c r="G14318" s="118" t="s">
        <v>2</v>
      </c>
      <c r="H14318" s="137"/>
      <c r="I14318" s="119"/>
      <c r="J14318" s="129"/>
      <c r="K14318" s="129"/>
      <c r="L14318" s="129">
        <v>0</v>
      </c>
      <c r="M14318" s="134" t="s">
        <v>26601</v>
      </c>
    </row>
    <row r="14319" spans="1:13" hidden="1" x14ac:dyDescent="0.25">
      <c r="A14319" s="128"/>
      <c r="B14319" s="2"/>
      <c r="C14319" s="139" t="s">
        <v>33274</v>
      </c>
      <c r="D14319" s="124" t="s">
        <v>33275</v>
      </c>
      <c r="E14319" s="118" t="s">
        <v>48</v>
      </c>
      <c r="F14319" s="124" t="s">
        <v>35249</v>
      </c>
      <c r="G14319" s="118" t="s">
        <v>2</v>
      </c>
      <c r="H14319" s="137"/>
      <c r="I14319" s="119"/>
      <c r="J14319" s="129"/>
      <c r="K14319" s="129"/>
      <c r="L14319" s="129">
        <v>0</v>
      </c>
      <c r="M14319" s="134" t="s">
        <v>26602</v>
      </c>
    </row>
    <row r="14320" spans="1:13" hidden="1" x14ac:dyDescent="0.25">
      <c r="A14320" s="128"/>
      <c r="B14320" s="2"/>
      <c r="C14320" s="139" t="s">
        <v>15969</v>
      </c>
      <c r="D14320" s="124" t="s">
        <v>15970</v>
      </c>
      <c r="E14320" s="118" t="s">
        <v>48</v>
      </c>
      <c r="F14320" s="124" t="s">
        <v>35249</v>
      </c>
      <c r="G14320" s="118" t="s">
        <v>34659</v>
      </c>
      <c r="H14320" s="137">
        <v>41570</v>
      </c>
      <c r="I14320" s="119">
        <v>108.86</v>
      </c>
      <c r="J14320" s="129"/>
      <c r="K14320" s="129"/>
      <c r="L14320" s="129">
        <v>0</v>
      </c>
      <c r="M14320" s="134" t="s">
        <v>26603</v>
      </c>
    </row>
    <row r="14321" spans="1:13" hidden="1" x14ac:dyDescent="0.25">
      <c r="A14321" s="128"/>
      <c r="B14321" s="2"/>
      <c r="C14321" s="139" t="s">
        <v>15971</v>
      </c>
      <c r="D14321" s="124" t="s">
        <v>15972</v>
      </c>
      <c r="E14321" s="118" t="s">
        <v>48</v>
      </c>
      <c r="F14321" s="124" t="s">
        <v>35249</v>
      </c>
      <c r="G14321" s="118" t="s">
        <v>2</v>
      </c>
      <c r="H14321" s="137">
        <v>44690</v>
      </c>
      <c r="I14321" s="119">
        <v>26.91</v>
      </c>
      <c r="J14321" s="129"/>
      <c r="K14321" s="129"/>
      <c r="L14321" s="129">
        <v>0</v>
      </c>
      <c r="M14321" s="134" t="s">
        <v>26604</v>
      </c>
    </row>
    <row r="14322" spans="1:13" hidden="1" x14ac:dyDescent="0.25">
      <c r="A14322" s="128"/>
      <c r="B14322" s="2"/>
      <c r="C14322" s="139" t="s">
        <v>15973</v>
      </c>
      <c r="D14322" s="124" t="s">
        <v>15974</v>
      </c>
      <c r="E14322" s="118" t="s">
        <v>48</v>
      </c>
      <c r="F14322" s="124" t="s">
        <v>35249</v>
      </c>
      <c r="G14322" s="118" t="s">
        <v>2</v>
      </c>
      <c r="H14322" s="137">
        <v>46073</v>
      </c>
      <c r="I14322" s="119">
        <v>550</v>
      </c>
      <c r="J14322" s="129"/>
      <c r="K14322" s="129"/>
      <c r="L14322" s="129">
        <v>0</v>
      </c>
      <c r="M14322" s="134" t="s">
        <v>26605</v>
      </c>
    </row>
    <row r="14323" spans="1:13" hidden="1" x14ac:dyDescent="0.25">
      <c r="A14323" s="128"/>
      <c r="B14323" s="2"/>
      <c r="C14323" s="139" t="s">
        <v>15975</v>
      </c>
      <c r="D14323" s="124" t="s">
        <v>15976</v>
      </c>
      <c r="E14323" s="118" t="s">
        <v>48</v>
      </c>
      <c r="F14323" s="124" t="s">
        <v>35249</v>
      </c>
      <c r="G14323" s="118" t="s">
        <v>2</v>
      </c>
      <c r="H14323" s="137"/>
      <c r="I14323" s="119"/>
      <c r="J14323" s="129"/>
      <c r="K14323" s="129"/>
      <c r="L14323" s="129">
        <v>0</v>
      </c>
      <c r="M14323" s="134" t="s">
        <v>26606</v>
      </c>
    </row>
    <row r="14324" spans="1:13" hidden="1" x14ac:dyDescent="0.25">
      <c r="A14324" s="128"/>
      <c r="B14324" s="2"/>
      <c r="C14324" s="139" t="s">
        <v>15977</v>
      </c>
      <c r="D14324" s="124" t="s">
        <v>15978</v>
      </c>
      <c r="E14324" s="118" t="s">
        <v>48</v>
      </c>
      <c r="F14324" s="124" t="s">
        <v>35249</v>
      </c>
      <c r="G14324" s="118" t="s">
        <v>2</v>
      </c>
      <c r="H14324" s="137">
        <v>41977</v>
      </c>
      <c r="I14324" s="119">
        <v>284.38</v>
      </c>
      <c r="J14324" s="129"/>
      <c r="K14324" s="129"/>
      <c r="L14324" s="129">
        <v>0</v>
      </c>
      <c r="M14324" s="134" t="s">
        <v>26607</v>
      </c>
    </row>
    <row r="14325" spans="1:13" hidden="1" x14ac:dyDescent="0.25">
      <c r="A14325" s="128"/>
      <c r="B14325" s="2"/>
      <c r="C14325" s="139" t="s">
        <v>15979</v>
      </c>
      <c r="D14325" s="124" t="s">
        <v>15980</v>
      </c>
      <c r="E14325" s="118" t="s">
        <v>48</v>
      </c>
      <c r="F14325" s="124" t="s">
        <v>35249</v>
      </c>
      <c r="G14325" s="118" t="s">
        <v>2</v>
      </c>
      <c r="H14325" s="137">
        <v>41977</v>
      </c>
      <c r="I14325" s="119">
        <v>350</v>
      </c>
      <c r="J14325" s="129"/>
      <c r="K14325" s="129"/>
      <c r="L14325" s="129">
        <v>0</v>
      </c>
      <c r="M14325" s="134" t="s">
        <v>26607</v>
      </c>
    </row>
    <row r="14326" spans="1:13" hidden="1" x14ac:dyDescent="0.25">
      <c r="A14326" s="128"/>
      <c r="B14326" s="2"/>
      <c r="C14326" s="139" t="s">
        <v>15981</v>
      </c>
      <c r="D14326" s="124" t="s">
        <v>15982</v>
      </c>
      <c r="E14326" s="118" t="s">
        <v>48</v>
      </c>
      <c r="F14326" s="124" t="s">
        <v>35249</v>
      </c>
      <c r="G14326" s="118" t="s">
        <v>2</v>
      </c>
      <c r="H14326" s="137">
        <v>41977</v>
      </c>
      <c r="I14326" s="119">
        <v>481.25</v>
      </c>
      <c r="J14326" s="129"/>
      <c r="K14326" s="129"/>
      <c r="L14326" s="129">
        <v>0</v>
      </c>
      <c r="M14326" s="134" t="s">
        <v>26607</v>
      </c>
    </row>
    <row r="14327" spans="1:13" hidden="1" x14ac:dyDescent="0.25">
      <c r="A14327" s="128"/>
      <c r="B14327" s="2"/>
      <c r="C14327" s="139" t="s">
        <v>15983</v>
      </c>
      <c r="D14327" s="124" t="s">
        <v>15984</v>
      </c>
      <c r="E14327" s="118" t="s">
        <v>48</v>
      </c>
      <c r="F14327" s="124" t="s">
        <v>35249</v>
      </c>
      <c r="G14327" s="118" t="s">
        <v>2</v>
      </c>
      <c r="H14327" s="137">
        <v>46073</v>
      </c>
      <c r="I14327" s="119">
        <v>380</v>
      </c>
      <c r="J14327" s="129"/>
      <c r="K14327" s="129"/>
      <c r="L14327" s="129">
        <v>0</v>
      </c>
      <c r="M14327" s="134" t="s">
        <v>26607</v>
      </c>
    </row>
    <row r="14328" spans="1:13" hidden="1" x14ac:dyDescent="0.25">
      <c r="A14328" s="128"/>
      <c r="B14328" s="2"/>
      <c r="C14328" s="139" t="s">
        <v>15985</v>
      </c>
      <c r="D14328" s="124" t="s">
        <v>15986</v>
      </c>
      <c r="E14328" s="118" t="s">
        <v>48</v>
      </c>
      <c r="F14328" s="124" t="s">
        <v>35249</v>
      </c>
      <c r="G14328" s="118" t="s">
        <v>2</v>
      </c>
      <c r="H14328" s="137">
        <v>45040</v>
      </c>
      <c r="I14328" s="119">
        <v>380</v>
      </c>
      <c r="J14328" s="129"/>
      <c r="K14328" s="129"/>
      <c r="L14328" s="129">
        <v>0</v>
      </c>
      <c r="M14328" s="134" t="s">
        <v>26607</v>
      </c>
    </row>
    <row r="14329" spans="1:13" hidden="1" x14ac:dyDescent="0.25">
      <c r="A14329" s="128"/>
      <c r="B14329" s="2"/>
      <c r="C14329" s="139" t="s">
        <v>15987</v>
      </c>
      <c r="D14329" s="124" t="s">
        <v>15988</v>
      </c>
      <c r="E14329" s="118" t="s">
        <v>48</v>
      </c>
      <c r="F14329" s="124" t="s">
        <v>35249</v>
      </c>
      <c r="G14329" s="118" t="s">
        <v>2</v>
      </c>
      <c r="H14329" s="137">
        <v>42118</v>
      </c>
      <c r="I14329" s="119">
        <v>350</v>
      </c>
      <c r="J14329" s="129"/>
      <c r="K14329" s="129"/>
      <c r="L14329" s="129">
        <v>0</v>
      </c>
      <c r="M14329" s="134" t="s">
        <v>26607</v>
      </c>
    </row>
    <row r="14330" spans="1:13" hidden="1" x14ac:dyDescent="0.25">
      <c r="A14330" s="128"/>
      <c r="B14330" s="2"/>
      <c r="C14330" s="139" t="s">
        <v>15989</v>
      </c>
      <c r="D14330" s="124" t="s">
        <v>15990</v>
      </c>
      <c r="E14330" s="118" t="s">
        <v>48</v>
      </c>
      <c r="F14330" s="124" t="s">
        <v>35249</v>
      </c>
      <c r="G14330" s="118" t="s">
        <v>2</v>
      </c>
      <c r="H14330" s="137">
        <v>41876</v>
      </c>
      <c r="I14330" s="119">
        <v>89.5</v>
      </c>
      <c r="J14330" s="129"/>
      <c r="K14330" s="129"/>
      <c r="L14330" s="129">
        <v>0</v>
      </c>
      <c r="M14330" s="134" t="s">
        <v>26607</v>
      </c>
    </row>
    <row r="14331" spans="1:13" hidden="1" x14ac:dyDescent="0.25">
      <c r="A14331" s="128"/>
      <c r="B14331" s="2"/>
      <c r="C14331" s="139" t="s">
        <v>31289</v>
      </c>
      <c r="D14331" s="124" t="s">
        <v>31290</v>
      </c>
      <c r="E14331" s="118" t="s">
        <v>48</v>
      </c>
      <c r="F14331" s="124" t="s">
        <v>35249</v>
      </c>
      <c r="G14331" s="118" t="s">
        <v>2</v>
      </c>
      <c r="H14331" s="137"/>
      <c r="I14331" s="119"/>
      <c r="J14331" s="129"/>
      <c r="K14331" s="129"/>
      <c r="L14331" s="129">
        <v>0</v>
      </c>
      <c r="M14331" s="134"/>
    </row>
    <row r="14332" spans="1:13" hidden="1" x14ac:dyDescent="0.25">
      <c r="A14332" s="128"/>
      <c r="B14332" s="2"/>
      <c r="C14332" s="139" t="s">
        <v>15991</v>
      </c>
      <c r="D14332" s="124" t="s">
        <v>15992</v>
      </c>
      <c r="E14332" s="118" t="s">
        <v>48</v>
      </c>
      <c r="F14332" s="124" t="s">
        <v>35249</v>
      </c>
      <c r="G14332" s="118" t="s">
        <v>2</v>
      </c>
      <c r="H14332" s="137">
        <v>41282</v>
      </c>
      <c r="I14332" s="119">
        <v>370.21</v>
      </c>
      <c r="J14332" s="129"/>
      <c r="K14332" s="129"/>
      <c r="L14332" s="129">
        <v>0</v>
      </c>
      <c r="M14332" s="134" t="s">
        <v>26608</v>
      </c>
    </row>
    <row r="14333" spans="1:13" hidden="1" x14ac:dyDescent="0.25">
      <c r="A14333" s="128"/>
      <c r="B14333" s="2"/>
      <c r="C14333" s="139" t="s">
        <v>15993</v>
      </c>
      <c r="D14333" s="124" t="s">
        <v>15994</v>
      </c>
      <c r="E14333" s="118" t="s">
        <v>48</v>
      </c>
      <c r="F14333" s="124" t="s">
        <v>35249</v>
      </c>
      <c r="G14333" s="118" t="s">
        <v>2</v>
      </c>
      <c r="H14333" s="137">
        <v>44505</v>
      </c>
      <c r="I14333" s="119">
        <v>23.07</v>
      </c>
      <c r="J14333" s="129"/>
      <c r="K14333" s="129"/>
      <c r="L14333" s="129">
        <v>0</v>
      </c>
      <c r="M14333" s="134" t="s">
        <v>26608</v>
      </c>
    </row>
    <row r="14334" spans="1:13" hidden="1" x14ac:dyDescent="0.25">
      <c r="A14334" s="128"/>
      <c r="B14334" s="2"/>
      <c r="C14334" s="139" t="s">
        <v>31292</v>
      </c>
      <c r="D14334" s="124" t="s">
        <v>31293</v>
      </c>
      <c r="E14334" s="118" t="s">
        <v>48</v>
      </c>
      <c r="F14334" s="124" t="s">
        <v>35249</v>
      </c>
      <c r="G14334" s="118" t="s">
        <v>2</v>
      </c>
      <c r="H14334" s="137"/>
      <c r="I14334" s="119"/>
      <c r="J14334" s="129"/>
      <c r="K14334" s="129"/>
      <c r="L14334" s="129">
        <v>0</v>
      </c>
      <c r="M14334" s="134" t="s">
        <v>26608</v>
      </c>
    </row>
    <row r="14335" spans="1:13" hidden="1" x14ac:dyDescent="0.25">
      <c r="A14335" s="128"/>
      <c r="B14335" s="2"/>
      <c r="C14335" s="139" t="s">
        <v>15995</v>
      </c>
      <c r="D14335" s="124" t="s">
        <v>15996</v>
      </c>
      <c r="E14335" s="118" t="s">
        <v>48</v>
      </c>
      <c r="F14335" s="124" t="s">
        <v>35249</v>
      </c>
      <c r="G14335" s="118" t="s">
        <v>2</v>
      </c>
      <c r="H14335" s="137">
        <v>45908</v>
      </c>
      <c r="I14335" s="119">
        <v>875.82</v>
      </c>
      <c r="J14335" s="129"/>
      <c r="K14335" s="129"/>
      <c r="L14335" s="129">
        <v>0</v>
      </c>
      <c r="M14335" s="134" t="s">
        <v>26608</v>
      </c>
    </row>
    <row r="14336" spans="1:13" hidden="1" x14ac:dyDescent="0.25">
      <c r="A14336" s="128"/>
      <c r="B14336" s="2"/>
      <c r="C14336" s="139" t="s">
        <v>15997</v>
      </c>
      <c r="D14336" s="124" t="s">
        <v>15998</v>
      </c>
      <c r="E14336" s="118" t="s">
        <v>48</v>
      </c>
      <c r="F14336" s="124" t="s">
        <v>35249</v>
      </c>
      <c r="G14336" s="118" t="s">
        <v>2</v>
      </c>
      <c r="H14336" s="137">
        <v>41341</v>
      </c>
      <c r="I14336" s="119">
        <v>54.12</v>
      </c>
      <c r="J14336" s="129"/>
      <c r="K14336" s="129"/>
      <c r="L14336" s="129">
        <v>0</v>
      </c>
      <c r="M14336" s="134" t="s">
        <v>26608</v>
      </c>
    </row>
    <row r="14337" spans="1:13" hidden="1" x14ac:dyDescent="0.25">
      <c r="A14337" s="128"/>
      <c r="B14337" s="2"/>
      <c r="C14337" s="139" t="s">
        <v>15999</v>
      </c>
      <c r="D14337" s="124" t="s">
        <v>16000</v>
      </c>
      <c r="E14337" s="118" t="s">
        <v>48</v>
      </c>
      <c r="F14337" s="124" t="s">
        <v>35249</v>
      </c>
      <c r="G14337" s="118" t="s">
        <v>2</v>
      </c>
      <c r="H14337" s="137">
        <v>45925</v>
      </c>
      <c r="I14337" s="119">
        <v>3.97</v>
      </c>
      <c r="J14337" s="129"/>
      <c r="K14337" s="129"/>
      <c r="L14337" s="129">
        <v>0</v>
      </c>
      <c r="M14337" s="134" t="s">
        <v>26608</v>
      </c>
    </row>
    <row r="14338" spans="1:13" hidden="1" x14ac:dyDescent="0.25">
      <c r="A14338" s="128"/>
      <c r="B14338" s="2"/>
      <c r="C14338" s="139" t="s">
        <v>34790</v>
      </c>
      <c r="D14338" s="124" t="s">
        <v>34791</v>
      </c>
      <c r="E14338" s="118" t="s">
        <v>48</v>
      </c>
      <c r="F14338" s="124" t="s">
        <v>35249</v>
      </c>
      <c r="G14338" s="118" t="s">
        <v>2</v>
      </c>
      <c r="H14338" s="137">
        <v>45356</v>
      </c>
      <c r="I14338" s="119">
        <v>149</v>
      </c>
      <c r="J14338" s="129"/>
      <c r="K14338" s="129"/>
      <c r="L14338" s="129">
        <v>0</v>
      </c>
      <c r="M14338" s="134"/>
    </row>
    <row r="14339" spans="1:13" hidden="1" x14ac:dyDescent="0.25">
      <c r="A14339" s="128"/>
      <c r="B14339" s="2"/>
      <c r="C14339" s="139" t="s">
        <v>16001</v>
      </c>
      <c r="D14339" s="124" t="s">
        <v>16002</v>
      </c>
      <c r="E14339" s="118" t="s">
        <v>48</v>
      </c>
      <c r="F14339" s="124" t="s">
        <v>35249</v>
      </c>
      <c r="G14339" s="118" t="s">
        <v>2</v>
      </c>
      <c r="H14339" s="137">
        <v>41800</v>
      </c>
      <c r="I14339" s="119">
        <v>1.5</v>
      </c>
      <c r="J14339" s="129"/>
      <c r="K14339" s="129"/>
      <c r="L14339" s="129">
        <v>0</v>
      </c>
      <c r="M14339" s="134" t="s">
        <v>26609</v>
      </c>
    </row>
    <row r="14340" spans="1:13" hidden="1" x14ac:dyDescent="0.25">
      <c r="A14340" s="128"/>
      <c r="B14340" s="2"/>
      <c r="C14340" s="139" t="s">
        <v>16003</v>
      </c>
      <c r="D14340" s="124" t="s">
        <v>16004</v>
      </c>
      <c r="E14340" s="118" t="s">
        <v>48</v>
      </c>
      <c r="F14340" s="124" t="s">
        <v>35249</v>
      </c>
      <c r="G14340" s="118" t="s">
        <v>2</v>
      </c>
      <c r="H14340" s="137">
        <v>42513</v>
      </c>
      <c r="I14340" s="119">
        <v>1105.71</v>
      </c>
      <c r="J14340" s="129"/>
      <c r="K14340" s="129"/>
      <c r="L14340" s="129">
        <v>0</v>
      </c>
      <c r="M14340" s="134" t="s">
        <v>26610</v>
      </c>
    </row>
    <row r="14341" spans="1:13" hidden="1" x14ac:dyDescent="0.25">
      <c r="A14341" s="128"/>
      <c r="B14341" s="2"/>
      <c r="C14341" s="139" t="s">
        <v>16005</v>
      </c>
      <c r="D14341" s="124" t="s">
        <v>16006</v>
      </c>
      <c r="E14341" s="118" t="s">
        <v>48</v>
      </c>
      <c r="F14341" s="124" t="s">
        <v>35249</v>
      </c>
      <c r="G14341" s="118" t="s">
        <v>2</v>
      </c>
      <c r="H14341" s="137">
        <v>42849</v>
      </c>
      <c r="I14341" s="119">
        <v>5800</v>
      </c>
      <c r="J14341" s="129"/>
      <c r="K14341" s="129"/>
      <c r="L14341" s="129">
        <v>0</v>
      </c>
      <c r="M14341" s="134" t="s">
        <v>26611</v>
      </c>
    </row>
    <row r="14342" spans="1:13" hidden="1" x14ac:dyDescent="0.25">
      <c r="A14342" s="128"/>
      <c r="B14342" s="2"/>
      <c r="C14342" s="139" t="s">
        <v>16007</v>
      </c>
      <c r="D14342" s="124" t="s">
        <v>16008</v>
      </c>
      <c r="E14342" s="118" t="s">
        <v>48</v>
      </c>
      <c r="F14342" s="124" t="s">
        <v>35249</v>
      </c>
      <c r="G14342" s="118" t="s">
        <v>2</v>
      </c>
      <c r="H14342" s="137">
        <v>41977</v>
      </c>
      <c r="I14342" s="119">
        <v>415.63</v>
      </c>
      <c r="J14342" s="129"/>
      <c r="K14342" s="129"/>
      <c r="L14342" s="129">
        <v>0</v>
      </c>
      <c r="M14342" s="134" t="s">
        <v>26612</v>
      </c>
    </row>
    <row r="14343" spans="1:13" hidden="1" x14ac:dyDescent="0.25">
      <c r="A14343" s="128"/>
      <c r="B14343" s="2"/>
      <c r="C14343" s="139" t="s">
        <v>16009</v>
      </c>
      <c r="D14343" s="124" t="s">
        <v>16010</v>
      </c>
      <c r="E14343" s="118" t="s">
        <v>48</v>
      </c>
      <c r="F14343" s="124" t="s">
        <v>35249</v>
      </c>
      <c r="G14343" s="118" t="s">
        <v>2</v>
      </c>
      <c r="H14343" s="137">
        <v>42774</v>
      </c>
      <c r="I14343" s="119">
        <v>0.3</v>
      </c>
      <c r="J14343" s="129"/>
      <c r="K14343" s="129"/>
      <c r="L14343" s="129">
        <v>0</v>
      </c>
      <c r="M14343" s="134" t="s">
        <v>26613</v>
      </c>
    </row>
    <row r="14344" spans="1:13" hidden="1" x14ac:dyDescent="0.25">
      <c r="A14344" s="128"/>
      <c r="B14344" s="2"/>
      <c r="C14344" s="139" t="s">
        <v>42466</v>
      </c>
      <c r="D14344" s="124" t="s">
        <v>42467</v>
      </c>
      <c r="E14344" s="118" t="s">
        <v>48</v>
      </c>
      <c r="F14344" s="124" t="s">
        <v>35249</v>
      </c>
      <c r="G14344" s="118" t="s">
        <v>2</v>
      </c>
      <c r="H14344" s="137"/>
      <c r="I14344" s="119"/>
      <c r="J14344" s="129"/>
      <c r="K14344" s="129"/>
      <c r="L14344" s="129">
        <v>0</v>
      </c>
      <c r="M14344" s="134" t="s">
        <v>26614</v>
      </c>
    </row>
    <row r="14345" spans="1:13" hidden="1" x14ac:dyDescent="0.25">
      <c r="A14345" s="128"/>
      <c r="B14345" s="2"/>
      <c r="C14345" s="139" t="s">
        <v>31303</v>
      </c>
      <c r="D14345" s="124" t="s">
        <v>31304</v>
      </c>
      <c r="E14345" s="118" t="s">
        <v>48</v>
      </c>
      <c r="F14345" s="124" t="s">
        <v>35249</v>
      </c>
      <c r="G14345" s="118" t="s">
        <v>2</v>
      </c>
      <c r="H14345" s="137"/>
      <c r="I14345" s="119"/>
      <c r="J14345" s="129"/>
      <c r="K14345" s="129"/>
      <c r="L14345" s="129">
        <v>0</v>
      </c>
      <c r="M14345" s="134" t="s">
        <v>28905</v>
      </c>
    </row>
    <row r="14346" spans="1:13" hidden="1" x14ac:dyDescent="0.25">
      <c r="A14346" s="128"/>
      <c r="B14346" s="2"/>
      <c r="C14346" s="139" t="s">
        <v>42468</v>
      </c>
      <c r="D14346" s="124" t="s">
        <v>42469</v>
      </c>
      <c r="E14346" s="118" t="s">
        <v>48</v>
      </c>
      <c r="F14346" s="124" t="s">
        <v>35249</v>
      </c>
      <c r="G14346" s="118" t="s">
        <v>2</v>
      </c>
      <c r="H14346" s="137"/>
      <c r="I14346" s="119"/>
      <c r="J14346" s="129"/>
      <c r="K14346" s="129"/>
      <c r="L14346" s="129">
        <v>0</v>
      </c>
      <c r="M14346" s="134" t="s">
        <v>26615</v>
      </c>
    </row>
    <row r="14347" spans="1:13" hidden="1" x14ac:dyDescent="0.25">
      <c r="A14347" s="128"/>
      <c r="B14347" s="2"/>
      <c r="C14347" s="139" t="s">
        <v>42470</v>
      </c>
      <c r="D14347" s="124" t="s">
        <v>42471</v>
      </c>
      <c r="E14347" s="118" t="s">
        <v>48</v>
      </c>
      <c r="F14347" s="124" t="s">
        <v>35249</v>
      </c>
      <c r="G14347" s="118" t="s">
        <v>2</v>
      </c>
      <c r="H14347" s="137">
        <v>45947</v>
      </c>
      <c r="I14347" s="119">
        <v>1969.83</v>
      </c>
      <c r="J14347" s="129"/>
      <c r="K14347" s="129"/>
      <c r="L14347" s="129">
        <v>0</v>
      </c>
      <c r="M14347" s="134" t="s">
        <v>26616</v>
      </c>
    </row>
    <row r="14348" spans="1:13" hidden="1" x14ac:dyDescent="0.25">
      <c r="A14348" s="128"/>
      <c r="B14348" s="2"/>
      <c r="C14348" s="139" t="s">
        <v>29864</v>
      </c>
      <c r="D14348" s="124" t="s">
        <v>29865</v>
      </c>
      <c r="E14348" s="118" t="s">
        <v>48</v>
      </c>
      <c r="F14348" s="124" t="s">
        <v>35249</v>
      </c>
      <c r="G14348" s="118" t="s">
        <v>2</v>
      </c>
      <c r="H14348" s="137"/>
      <c r="I14348" s="119"/>
      <c r="J14348" s="129"/>
      <c r="K14348" s="129"/>
      <c r="L14348" s="129">
        <v>0</v>
      </c>
      <c r="M14348" s="134" t="s">
        <v>35524</v>
      </c>
    </row>
    <row r="14349" spans="1:13" hidden="1" x14ac:dyDescent="0.25">
      <c r="A14349" s="128"/>
      <c r="B14349" s="2"/>
      <c r="C14349" s="139" t="s">
        <v>16011</v>
      </c>
      <c r="D14349" s="124" t="s">
        <v>16012</v>
      </c>
      <c r="E14349" s="118" t="s">
        <v>48</v>
      </c>
      <c r="F14349" s="124" t="s">
        <v>35249</v>
      </c>
      <c r="G14349" s="118" t="s">
        <v>2</v>
      </c>
      <c r="H14349" s="137">
        <v>42068</v>
      </c>
      <c r="I14349" s="119">
        <v>1.56</v>
      </c>
      <c r="J14349" s="129"/>
      <c r="K14349" s="129"/>
      <c r="L14349" s="129">
        <v>0</v>
      </c>
      <c r="M14349" s="134" t="s">
        <v>26617</v>
      </c>
    </row>
    <row r="14350" spans="1:13" hidden="1" x14ac:dyDescent="0.25">
      <c r="A14350" s="128"/>
      <c r="B14350" s="2"/>
      <c r="C14350" s="139" t="s">
        <v>32354</v>
      </c>
      <c r="D14350" s="124" t="s">
        <v>32355</v>
      </c>
      <c r="E14350" s="118" t="s">
        <v>48</v>
      </c>
      <c r="F14350" s="124" t="s">
        <v>35249</v>
      </c>
      <c r="G14350" s="118" t="s">
        <v>2</v>
      </c>
      <c r="H14350" s="137"/>
      <c r="I14350" s="119"/>
      <c r="J14350" s="129"/>
      <c r="K14350" s="129"/>
      <c r="L14350" s="129">
        <v>0</v>
      </c>
      <c r="M14350" s="134" t="s">
        <v>26618</v>
      </c>
    </row>
    <row r="14351" spans="1:13" hidden="1" x14ac:dyDescent="0.25">
      <c r="A14351" s="128"/>
      <c r="B14351" s="2"/>
      <c r="C14351" s="139" t="s">
        <v>16013</v>
      </c>
      <c r="D14351" s="124" t="s">
        <v>16014</v>
      </c>
      <c r="E14351" s="118" t="s">
        <v>48</v>
      </c>
      <c r="F14351" s="124" t="s">
        <v>35249</v>
      </c>
      <c r="G14351" s="118" t="s">
        <v>2</v>
      </c>
      <c r="H14351" s="137">
        <v>42870</v>
      </c>
      <c r="I14351" s="119">
        <v>240</v>
      </c>
      <c r="J14351" s="129"/>
      <c r="K14351" s="129"/>
      <c r="L14351" s="129">
        <v>0</v>
      </c>
      <c r="M14351" s="134" t="s">
        <v>26618</v>
      </c>
    </row>
    <row r="14352" spans="1:13" hidden="1" x14ac:dyDescent="0.25">
      <c r="A14352" s="128"/>
      <c r="B14352" s="2"/>
      <c r="C14352" s="139" t="s">
        <v>35513</v>
      </c>
      <c r="D14352" s="124" t="s">
        <v>35514</v>
      </c>
      <c r="E14352" s="118" t="s">
        <v>48</v>
      </c>
      <c r="F14352" s="124" t="s">
        <v>35249</v>
      </c>
      <c r="G14352" s="118" t="s">
        <v>2</v>
      </c>
      <c r="H14352" s="137">
        <v>45555</v>
      </c>
      <c r="I14352" s="119">
        <v>3036</v>
      </c>
      <c r="J14352" s="129"/>
      <c r="K14352" s="129"/>
      <c r="L14352" s="129">
        <v>0</v>
      </c>
      <c r="M14352" s="134" t="s">
        <v>26618</v>
      </c>
    </row>
    <row r="14353" spans="1:13" hidden="1" x14ac:dyDescent="0.25">
      <c r="A14353" s="128"/>
      <c r="B14353" s="2"/>
      <c r="C14353" s="139" t="s">
        <v>16015</v>
      </c>
      <c r="D14353" s="124" t="s">
        <v>16016</v>
      </c>
      <c r="E14353" s="118" t="s">
        <v>48</v>
      </c>
      <c r="F14353" s="124" t="s">
        <v>35249</v>
      </c>
      <c r="G14353" s="118" t="s">
        <v>2</v>
      </c>
      <c r="H14353" s="137">
        <v>41291</v>
      </c>
      <c r="I14353" s="119">
        <v>64.38</v>
      </c>
      <c r="J14353" s="129"/>
      <c r="K14353" s="129"/>
      <c r="L14353" s="129">
        <v>0</v>
      </c>
      <c r="M14353" s="134" t="s">
        <v>26618</v>
      </c>
    </row>
    <row r="14354" spans="1:13" hidden="1" x14ac:dyDescent="0.25">
      <c r="A14354" s="128"/>
      <c r="B14354" s="2"/>
      <c r="C14354" s="139" t="s">
        <v>16017</v>
      </c>
      <c r="D14354" s="124" t="s">
        <v>16018</v>
      </c>
      <c r="E14354" s="118" t="s">
        <v>48</v>
      </c>
      <c r="F14354" s="124" t="s">
        <v>35249</v>
      </c>
      <c r="G14354" s="118" t="s">
        <v>2</v>
      </c>
      <c r="H14354" s="137">
        <v>41669</v>
      </c>
      <c r="I14354" s="119">
        <v>4.2</v>
      </c>
      <c r="J14354" s="129"/>
      <c r="K14354" s="129"/>
      <c r="L14354" s="129">
        <v>0</v>
      </c>
      <c r="M14354" s="134" t="s">
        <v>26618</v>
      </c>
    </row>
    <row r="14355" spans="1:13" hidden="1" x14ac:dyDescent="0.25">
      <c r="A14355" s="128"/>
      <c r="B14355" s="2"/>
      <c r="C14355" s="139" t="s">
        <v>30370</v>
      </c>
      <c r="D14355" s="124" t="s">
        <v>30371</v>
      </c>
      <c r="E14355" s="118" t="s">
        <v>48</v>
      </c>
      <c r="F14355" s="124" t="s">
        <v>35249</v>
      </c>
      <c r="G14355" s="118" t="s">
        <v>2</v>
      </c>
      <c r="H14355" s="137"/>
      <c r="I14355" s="119"/>
      <c r="J14355" s="129"/>
      <c r="K14355" s="129"/>
      <c r="L14355" s="129">
        <v>0</v>
      </c>
      <c r="M14355" s="134" t="s">
        <v>26618</v>
      </c>
    </row>
    <row r="14356" spans="1:13" hidden="1" x14ac:dyDescent="0.25">
      <c r="A14356" s="128"/>
      <c r="B14356" s="2"/>
      <c r="C14356" s="139" t="s">
        <v>16019</v>
      </c>
      <c r="D14356" s="124" t="s">
        <v>16020</v>
      </c>
      <c r="E14356" s="118" t="s">
        <v>48</v>
      </c>
      <c r="F14356" s="124" t="s">
        <v>35249</v>
      </c>
      <c r="G14356" s="118" t="s">
        <v>2</v>
      </c>
      <c r="H14356" s="137">
        <v>41801</v>
      </c>
      <c r="I14356" s="119">
        <v>162.22999999999999</v>
      </c>
      <c r="J14356" s="129"/>
      <c r="K14356" s="129"/>
      <c r="L14356" s="129">
        <v>0</v>
      </c>
      <c r="M14356" s="134" t="s">
        <v>26618</v>
      </c>
    </row>
    <row r="14357" spans="1:13" hidden="1" x14ac:dyDescent="0.25">
      <c r="A14357" s="128"/>
      <c r="B14357" s="2"/>
      <c r="C14357" s="139" t="s">
        <v>16021</v>
      </c>
      <c r="D14357" s="124" t="s">
        <v>16022</v>
      </c>
      <c r="E14357" s="118" t="s">
        <v>48</v>
      </c>
      <c r="F14357" s="124" t="s">
        <v>35249</v>
      </c>
      <c r="G14357" s="118" t="s">
        <v>2</v>
      </c>
      <c r="H14357" s="137">
        <v>44480</v>
      </c>
      <c r="I14357" s="119">
        <v>10.63</v>
      </c>
      <c r="J14357" s="129"/>
      <c r="K14357" s="129"/>
      <c r="L14357" s="129">
        <v>0</v>
      </c>
      <c r="M14357" s="134" t="s">
        <v>26619</v>
      </c>
    </row>
    <row r="14358" spans="1:13" hidden="1" x14ac:dyDescent="0.25">
      <c r="A14358" s="128"/>
      <c r="B14358" s="2"/>
      <c r="C14358" s="139" t="s">
        <v>16023</v>
      </c>
      <c r="D14358" s="124" t="s">
        <v>16024</v>
      </c>
      <c r="E14358" s="118" t="s">
        <v>48</v>
      </c>
      <c r="F14358" s="124" t="s">
        <v>35249</v>
      </c>
      <c r="G14358" s="118" t="s">
        <v>2</v>
      </c>
      <c r="H14358" s="137"/>
      <c r="I14358" s="119"/>
      <c r="J14358" s="129"/>
      <c r="K14358" s="129"/>
      <c r="L14358" s="129">
        <v>0</v>
      </c>
      <c r="M14358" s="134" t="s">
        <v>26620</v>
      </c>
    </row>
    <row r="14359" spans="1:13" hidden="1" x14ac:dyDescent="0.25">
      <c r="A14359" s="128"/>
      <c r="B14359" s="2"/>
      <c r="C14359" s="139" t="s">
        <v>16025</v>
      </c>
      <c r="D14359" s="124" t="s">
        <v>16026</v>
      </c>
      <c r="E14359" s="118" t="s">
        <v>48</v>
      </c>
      <c r="F14359" s="124" t="s">
        <v>35249</v>
      </c>
      <c r="G14359" s="118" t="s">
        <v>2</v>
      </c>
      <c r="H14359" s="137">
        <v>40226</v>
      </c>
      <c r="I14359" s="119">
        <v>4.5</v>
      </c>
      <c r="J14359" s="129"/>
      <c r="K14359" s="129"/>
      <c r="L14359" s="129">
        <v>0</v>
      </c>
      <c r="M14359" s="134" t="s">
        <v>26621</v>
      </c>
    </row>
    <row r="14360" spans="1:13" hidden="1" x14ac:dyDescent="0.25">
      <c r="A14360" s="128"/>
      <c r="B14360" s="2"/>
      <c r="C14360" s="139" t="s">
        <v>33569</v>
      </c>
      <c r="D14360" s="124" t="s">
        <v>33570</v>
      </c>
      <c r="E14360" s="118" t="s">
        <v>48</v>
      </c>
      <c r="F14360" s="124" t="s">
        <v>35249</v>
      </c>
      <c r="G14360" s="118" t="s">
        <v>2</v>
      </c>
      <c r="H14360" s="137"/>
      <c r="I14360" s="119"/>
      <c r="J14360" s="129"/>
      <c r="K14360" s="129"/>
      <c r="L14360" s="129">
        <v>0</v>
      </c>
      <c r="M14360" s="134" t="s">
        <v>26622</v>
      </c>
    </row>
    <row r="14361" spans="1:13" hidden="1" x14ac:dyDescent="0.25">
      <c r="A14361" s="128"/>
      <c r="B14361" s="2"/>
      <c r="C14361" s="139" t="s">
        <v>33245</v>
      </c>
      <c r="D14361" s="124" t="s">
        <v>33246</v>
      </c>
      <c r="E14361" s="118" t="s">
        <v>48</v>
      </c>
      <c r="F14361" s="124" t="s">
        <v>35249</v>
      </c>
      <c r="G14361" s="118" t="s">
        <v>2</v>
      </c>
      <c r="H14361" s="137"/>
      <c r="I14361" s="119"/>
      <c r="J14361" s="129"/>
      <c r="K14361" s="129"/>
      <c r="L14361" s="129">
        <v>0</v>
      </c>
      <c r="M14361" s="134" t="s">
        <v>26623</v>
      </c>
    </row>
    <row r="14362" spans="1:13" hidden="1" x14ac:dyDescent="0.25">
      <c r="A14362" s="128"/>
      <c r="B14362" s="2"/>
      <c r="C14362" s="139" t="s">
        <v>16027</v>
      </c>
      <c r="D14362" s="124" t="s">
        <v>16028</v>
      </c>
      <c r="E14362" s="118" t="s">
        <v>48</v>
      </c>
      <c r="F14362" s="124" t="s">
        <v>35249</v>
      </c>
      <c r="G14362" s="118" t="s">
        <v>2</v>
      </c>
      <c r="H14362" s="137">
        <v>43117</v>
      </c>
      <c r="I14362" s="119">
        <v>916.94</v>
      </c>
      <c r="J14362" s="129"/>
      <c r="K14362" s="129"/>
      <c r="L14362" s="129">
        <v>0</v>
      </c>
      <c r="M14362" s="134" t="s">
        <v>26624</v>
      </c>
    </row>
    <row r="14363" spans="1:13" hidden="1" x14ac:dyDescent="0.25">
      <c r="A14363" s="128"/>
      <c r="B14363" s="2"/>
      <c r="C14363" s="139" t="s">
        <v>16029</v>
      </c>
      <c r="D14363" s="124" t="s">
        <v>16030</v>
      </c>
      <c r="E14363" s="118" t="s">
        <v>48</v>
      </c>
      <c r="F14363" s="124" t="s">
        <v>35249</v>
      </c>
      <c r="G14363" s="118" t="s">
        <v>2</v>
      </c>
      <c r="H14363" s="137">
        <v>42846</v>
      </c>
      <c r="I14363" s="119">
        <v>847.08</v>
      </c>
      <c r="J14363" s="129"/>
      <c r="K14363" s="129"/>
      <c r="L14363" s="129">
        <v>0</v>
      </c>
      <c r="M14363" s="134" t="s">
        <v>26625</v>
      </c>
    </row>
    <row r="14364" spans="1:13" hidden="1" x14ac:dyDescent="0.25">
      <c r="A14364" s="128"/>
      <c r="B14364" s="2"/>
      <c r="C14364" s="139" t="s">
        <v>16031</v>
      </c>
      <c r="D14364" s="124" t="s">
        <v>16032</v>
      </c>
      <c r="E14364" s="118" t="s">
        <v>48</v>
      </c>
      <c r="F14364" s="124" t="s">
        <v>35249</v>
      </c>
      <c r="G14364" s="118" t="s">
        <v>2</v>
      </c>
      <c r="H14364" s="137"/>
      <c r="I14364" s="119"/>
      <c r="J14364" s="129"/>
      <c r="K14364" s="129"/>
      <c r="L14364" s="129">
        <v>0</v>
      </c>
      <c r="M14364" s="134" t="s">
        <v>26626</v>
      </c>
    </row>
    <row r="14365" spans="1:13" hidden="1" x14ac:dyDescent="0.25">
      <c r="A14365" s="128"/>
      <c r="B14365" s="2"/>
      <c r="C14365" s="139" t="s">
        <v>16033</v>
      </c>
      <c r="D14365" s="124" t="s">
        <v>16034</v>
      </c>
      <c r="E14365" s="118" t="s">
        <v>48</v>
      </c>
      <c r="F14365" s="124" t="s">
        <v>35249</v>
      </c>
      <c r="G14365" s="118" t="s">
        <v>2</v>
      </c>
      <c r="H14365" s="137">
        <v>40973</v>
      </c>
      <c r="I14365" s="119">
        <v>300</v>
      </c>
      <c r="J14365" s="129"/>
      <c r="K14365" s="129"/>
      <c r="L14365" s="129">
        <v>0</v>
      </c>
      <c r="M14365" s="134" t="s">
        <v>26627</v>
      </c>
    </row>
    <row r="14366" spans="1:13" hidden="1" x14ac:dyDescent="0.25">
      <c r="A14366" s="128"/>
      <c r="B14366" s="2"/>
      <c r="C14366" s="139" t="s">
        <v>16035</v>
      </c>
      <c r="D14366" s="124" t="s">
        <v>16036</v>
      </c>
      <c r="E14366" s="118" t="s">
        <v>48</v>
      </c>
      <c r="F14366" s="124" t="s">
        <v>35249</v>
      </c>
      <c r="G14366" s="118" t="s">
        <v>2</v>
      </c>
      <c r="H14366" s="137">
        <v>44104</v>
      </c>
      <c r="I14366" s="119">
        <v>12.21</v>
      </c>
      <c r="J14366" s="129"/>
      <c r="K14366" s="129"/>
      <c r="L14366" s="129">
        <v>0</v>
      </c>
      <c r="M14366" s="134" t="s">
        <v>26628</v>
      </c>
    </row>
    <row r="14367" spans="1:13" hidden="1" x14ac:dyDescent="0.25">
      <c r="A14367" s="128"/>
      <c r="B14367" s="2"/>
      <c r="C14367" s="139" t="s">
        <v>30068</v>
      </c>
      <c r="D14367" s="124" t="s">
        <v>30069</v>
      </c>
      <c r="E14367" s="118" t="s">
        <v>48</v>
      </c>
      <c r="F14367" s="124" t="s">
        <v>35249</v>
      </c>
      <c r="G14367" s="118" t="s">
        <v>2</v>
      </c>
      <c r="H14367" s="137"/>
      <c r="I14367" s="119"/>
      <c r="J14367" s="129"/>
      <c r="K14367" s="129"/>
      <c r="L14367" s="129">
        <v>0</v>
      </c>
      <c r="M14367" s="134" t="s">
        <v>32687</v>
      </c>
    </row>
    <row r="14368" spans="1:13" hidden="1" x14ac:dyDescent="0.25">
      <c r="A14368" s="128"/>
      <c r="B14368" s="2"/>
      <c r="C14368" s="139" t="s">
        <v>32981</v>
      </c>
      <c r="D14368" s="124" t="s">
        <v>32982</v>
      </c>
      <c r="E14368" s="118" t="s">
        <v>48</v>
      </c>
      <c r="F14368" s="124" t="s">
        <v>35249</v>
      </c>
      <c r="G14368" s="118" t="s">
        <v>2</v>
      </c>
      <c r="H14368" s="137"/>
      <c r="I14368" s="119"/>
      <c r="J14368" s="129"/>
      <c r="K14368" s="129"/>
      <c r="L14368" s="129">
        <v>0</v>
      </c>
      <c r="M14368" s="134" t="s">
        <v>26629</v>
      </c>
    </row>
    <row r="14369" spans="1:13" hidden="1" x14ac:dyDescent="0.25">
      <c r="A14369" s="128"/>
      <c r="B14369" s="2"/>
      <c r="C14369" s="139" t="s">
        <v>16037</v>
      </c>
      <c r="D14369" s="124" t="s">
        <v>16038</v>
      </c>
      <c r="E14369" s="118" t="s">
        <v>48</v>
      </c>
      <c r="F14369" s="124" t="s">
        <v>35249</v>
      </c>
      <c r="G14369" s="118" t="s">
        <v>2</v>
      </c>
      <c r="H14369" s="137">
        <v>40577</v>
      </c>
      <c r="I14369" s="119">
        <v>1000</v>
      </c>
      <c r="J14369" s="129"/>
      <c r="K14369" s="129"/>
      <c r="L14369" s="129">
        <v>0</v>
      </c>
      <c r="M14369" s="134" t="s">
        <v>26630</v>
      </c>
    </row>
    <row r="14370" spans="1:13" hidden="1" x14ac:dyDescent="0.25">
      <c r="A14370" s="128"/>
      <c r="B14370" s="2"/>
      <c r="C14370" s="139" t="s">
        <v>16039</v>
      </c>
      <c r="D14370" s="124" t="s">
        <v>16040</v>
      </c>
      <c r="E14370" s="118" t="s">
        <v>48</v>
      </c>
      <c r="F14370" s="124" t="s">
        <v>35249</v>
      </c>
      <c r="G14370" s="118" t="s">
        <v>2</v>
      </c>
      <c r="H14370" s="137">
        <v>41772</v>
      </c>
      <c r="I14370" s="119">
        <v>550</v>
      </c>
      <c r="J14370" s="129"/>
      <c r="K14370" s="129"/>
      <c r="L14370" s="129">
        <v>0</v>
      </c>
      <c r="M14370" s="134" t="s">
        <v>26631</v>
      </c>
    </row>
    <row r="14371" spans="1:13" hidden="1" x14ac:dyDescent="0.25">
      <c r="A14371" s="128"/>
      <c r="B14371" s="2"/>
      <c r="C14371" s="139" t="s">
        <v>16041</v>
      </c>
      <c r="D14371" s="124" t="s">
        <v>16042</v>
      </c>
      <c r="E14371" s="118" t="s">
        <v>48</v>
      </c>
      <c r="F14371" s="124" t="s">
        <v>35249</v>
      </c>
      <c r="G14371" s="118" t="s">
        <v>2</v>
      </c>
      <c r="H14371" s="137">
        <v>45455</v>
      </c>
      <c r="I14371" s="119">
        <v>920</v>
      </c>
      <c r="J14371" s="129"/>
      <c r="K14371" s="129"/>
      <c r="L14371" s="129">
        <v>0</v>
      </c>
      <c r="M14371" s="134" t="s">
        <v>26632</v>
      </c>
    </row>
    <row r="14372" spans="1:13" hidden="1" x14ac:dyDescent="0.25">
      <c r="A14372" s="128"/>
      <c r="B14372" s="2"/>
      <c r="C14372" s="139" t="s">
        <v>16043</v>
      </c>
      <c r="D14372" s="124" t="s">
        <v>16044</v>
      </c>
      <c r="E14372" s="118" t="s">
        <v>48</v>
      </c>
      <c r="F14372" s="124" t="s">
        <v>35249</v>
      </c>
      <c r="G14372" s="118" t="s">
        <v>2</v>
      </c>
      <c r="H14372" s="137">
        <v>44830</v>
      </c>
      <c r="I14372" s="119">
        <v>840</v>
      </c>
      <c r="J14372" s="129"/>
      <c r="K14372" s="129"/>
      <c r="L14372" s="129">
        <v>0</v>
      </c>
      <c r="M14372" s="134" t="s">
        <v>26624</v>
      </c>
    </row>
    <row r="14373" spans="1:13" hidden="1" x14ac:dyDescent="0.25">
      <c r="A14373" s="128"/>
      <c r="B14373" s="2"/>
      <c r="C14373" s="139" t="s">
        <v>16045</v>
      </c>
      <c r="D14373" s="124" t="s">
        <v>16046</v>
      </c>
      <c r="E14373" s="118" t="s">
        <v>48</v>
      </c>
      <c r="F14373" s="124" t="s">
        <v>35249</v>
      </c>
      <c r="G14373" s="118" t="s">
        <v>2</v>
      </c>
      <c r="H14373" s="137">
        <v>41016</v>
      </c>
      <c r="I14373" s="119">
        <v>130</v>
      </c>
      <c r="J14373" s="129"/>
      <c r="K14373" s="129"/>
      <c r="L14373" s="129">
        <v>0</v>
      </c>
      <c r="M14373" s="134" t="s">
        <v>26633</v>
      </c>
    </row>
    <row r="14374" spans="1:13" hidden="1" x14ac:dyDescent="0.25">
      <c r="A14374" s="128"/>
      <c r="B14374" s="2"/>
      <c r="C14374" s="139" t="s">
        <v>29298</v>
      </c>
      <c r="D14374" s="124" t="s">
        <v>29299</v>
      </c>
      <c r="E14374" s="118" t="s">
        <v>48</v>
      </c>
      <c r="F14374" s="124" t="s">
        <v>35249</v>
      </c>
      <c r="G14374" s="118" t="s">
        <v>2</v>
      </c>
      <c r="H14374" s="137">
        <v>45057</v>
      </c>
      <c r="I14374" s="119">
        <v>45</v>
      </c>
      <c r="J14374" s="129"/>
      <c r="K14374" s="129"/>
      <c r="L14374" s="129">
        <v>0</v>
      </c>
      <c r="M14374" s="134" t="s">
        <v>26634</v>
      </c>
    </row>
    <row r="14375" spans="1:13" hidden="1" x14ac:dyDescent="0.25">
      <c r="A14375" s="128"/>
      <c r="B14375" s="2"/>
      <c r="C14375" s="139" t="s">
        <v>16047</v>
      </c>
      <c r="D14375" s="124" t="s">
        <v>16048</v>
      </c>
      <c r="E14375" s="118" t="s">
        <v>48</v>
      </c>
      <c r="F14375" s="124" t="s">
        <v>35249</v>
      </c>
      <c r="G14375" s="118" t="s">
        <v>2</v>
      </c>
      <c r="H14375" s="137">
        <v>41597</v>
      </c>
      <c r="I14375" s="119">
        <v>47</v>
      </c>
      <c r="J14375" s="129"/>
      <c r="K14375" s="129"/>
      <c r="L14375" s="129">
        <v>0</v>
      </c>
      <c r="M14375" s="134" t="s">
        <v>26635</v>
      </c>
    </row>
    <row r="14376" spans="1:13" hidden="1" x14ac:dyDescent="0.25">
      <c r="A14376" s="128"/>
      <c r="B14376" s="2"/>
      <c r="C14376" s="139" t="s">
        <v>16049</v>
      </c>
      <c r="D14376" s="124" t="s">
        <v>16050</v>
      </c>
      <c r="E14376" s="118" t="s">
        <v>48</v>
      </c>
      <c r="F14376" s="124" t="s">
        <v>35249</v>
      </c>
      <c r="G14376" s="118" t="s">
        <v>2</v>
      </c>
      <c r="H14376" s="137">
        <v>44441</v>
      </c>
      <c r="I14376" s="119">
        <v>369</v>
      </c>
      <c r="J14376" s="129"/>
      <c r="K14376" s="129"/>
      <c r="L14376" s="129">
        <v>0</v>
      </c>
      <c r="M14376" s="134" t="s">
        <v>31925</v>
      </c>
    </row>
    <row r="14377" spans="1:13" hidden="1" x14ac:dyDescent="0.25">
      <c r="A14377" s="128"/>
      <c r="B14377" s="2"/>
      <c r="C14377" s="139" t="s">
        <v>35516</v>
      </c>
      <c r="D14377" s="124" t="s">
        <v>35517</v>
      </c>
      <c r="E14377" s="118" t="s">
        <v>48</v>
      </c>
      <c r="F14377" s="124" t="s">
        <v>35249</v>
      </c>
      <c r="G14377" s="118" t="s">
        <v>2</v>
      </c>
      <c r="H14377" s="137">
        <v>45541</v>
      </c>
      <c r="I14377" s="119">
        <v>34</v>
      </c>
      <c r="J14377" s="129"/>
      <c r="K14377" s="129"/>
      <c r="L14377" s="129">
        <v>0</v>
      </c>
      <c r="M14377" s="134" t="s">
        <v>30797</v>
      </c>
    </row>
    <row r="14378" spans="1:13" hidden="1" x14ac:dyDescent="0.25">
      <c r="A14378" s="128"/>
      <c r="B14378" s="2"/>
      <c r="C14378" s="139" t="s">
        <v>16051</v>
      </c>
      <c r="D14378" s="124" t="s">
        <v>16052</v>
      </c>
      <c r="E14378" s="118" t="s">
        <v>48</v>
      </c>
      <c r="F14378" s="124" t="s">
        <v>35249</v>
      </c>
      <c r="G14378" s="118" t="s">
        <v>2</v>
      </c>
      <c r="H14378" s="137">
        <v>44545</v>
      </c>
      <c r="I14378" s="119">
        <v>0.23</v>
      </c>
      <c r="J14378" s="129"/>
      <c r="K14378" s="129"/>
      <c r="L14378" s="129">
        <v>0</v>
      </c>
      <c r="M14378" s="134" t="s">
        <v>26636</v>
      </c>
    </row>
    <row r="14379" spans="1:13" hidden="1" x14ac:dyDescent="0.25">
      <c r="A14379" s="128"/>
      <c r="B14379" s="2"/>
      <c r="C14379" s="139" t="s">
        <v>16053</v>
      </c>
      <c r="D14379" s="124" t="s">
        <v>16054</v>
      </c>
      <c r="E14379" s="118" t="s">
        <v>48</v>
      </c>
      <c r="F14379" s="124" t="s">
        <v>35249</v>
      </c>
      <c r="G14379" s="118" t="s">
        <v>2</v>
      </c>
      <c r="H14379" s="137">
        <v>46090</v>
      </c>
      <c r="I14379" s="119">
        <v>116.39</v>
      </c>
      <c r="J14379" s="129"/>
      <c r="K14379" s="129"/>
      <c r="L14379" s="129">
        <v>0</v>
      </c>
      <c r="M14379" s="134" t="s">
        <v>30555</v>
      </c>
    </row>
    <row r="14380" spans="1:13" hidden="1" x14ac:dyDescent="0.25">
      <c r="A14380" s="128"/>
      <c r="B14380" s="2"/>
      <c r="C14380" s="139" t="s">
        <v>16055</v>
      </c>
      <c r="D14380" s="124" t="s">
        <v>16056</v>
      </c>
      <c r="E14380" s="118" t="s">
        <v>48</v>
      </c>
      <c r="F14380" s="124" t="s">
        <v>35249</v>
      </c>
      <c r="G14380" s="118" t="s">
        <v>2</v>
      </c>
      <c r="H14380" s="137"/>
      <c r="I14380" s="119"/>
      <c r="J14380" s="129"/>
      <c r="K14380" s="129"/>
      <c r="L14380" s="129">
        <v>0</v>
      </c>
      <c r="M14380" s="134" t="s">
        <v>31089</v>
      </c>
    </row>
    <row r="14381" spans="1:13" hidden="1" x14ac:dyDescent="0.25">
      <c r="A14381" s="128"/>
      <c r="B14381" s="2"/>
      <c r="C14381" s="139" t="s">
        <v>16057</v>
      </c>
      <c r="D14381" s="124" t="s">
        <v>16058</v>
      </c>
      <c r="E14381" s="118" t="s">
        <v>48</v>
      </c>
      <c r="F14381" s="124" t="s">
        <v>35249</v>
      </c>
      <c r="G14381" s="118" t="s">
        <v>2</v>
      </c>
      <c r="H14381" s="137">
        <v>43909</v>
      </c>
      <c r="I14381" s="119">
        <v>29</v>
      </c>
      <c r="J14381" s="129"/>
      <c r="K14381" s="129"/>
      <c r="L14381" s="129">
        <v>0</v>
      </c>
      <c r="M14381" s="134" t="s">
        <v>26637</v>
      </c>
    </row>
    <row r="14382" spans="1:13" hidden="1" x14ac:dyDescent="0.25">
      <c r="A14382" s="128"/>
      <c r="B14382" s="2"/>
      <c r="C14382" s="139" t="s">
        <v>16059</v>
      </c>
      <c r="D14382" s="124" t="s">
        <v>16060</v>
      </c>
      <c r="E14382" s="118" t="s">
        <v>48</v>
      </c>
      <c r="F14382" s="124" t="s">
        <v>35249</v>
      </c>
      <c r="G14382" s="118" t="s">
        <v>2</v>
      </c>
      <c r="H14382" s="137">
        <v>41229</v>
      </c>
      <c r="I14382" s="119">
        <v>280.87</v>
      </c>
      <c r="J14382" s="129"/>
      <c r="K14382" s="129"/>
      <c r="L14382" s="129">
        <v>0</v>
      </c>
      <c r="M14382" s="134" t="s">
        <v>26638</v>
      </c>
    </row>
    <row r="14383" spans="1:13" hidden="1" x14ac:dyDescent="0.25">
      <c r="A14383" s="128"/>
      <c r="B14383" s="2"/>
      <c r="C14383" s="139" t="s">
        <v>16061</v>
      </c>
      <c r="D14383" s="124" t="s">
        <v>16062</v>
      </c>
      <c r="E14383" s="118" t="s">
        <v>48</v>
      </c>
      <c r="F14383" s="124" t="s">
        <v>35249</v>
      </c>
      <c r="G14383" s="118" t="s">
        <v>2</v>
      </c>
      <c r="H14383" s="137">
        <v>42650</v>
      </c>
      <c r="I14383" s="119">
        <v>1198.28</v>
      </c>
      <c r="J14383" s="129"/>
      <c r="K14383" s="129"/>
      <c r="L14383" s="129">
        <v>0</v>
      </c>
      <c r="M14383" s="134" t="s">
        <v>26639</v>
      </c>
    </row>
    <row r="14384" spans="1:13" hidden="1" x14ac:dyDescent="0.25">
      <c r="A14384" s="128"/>
      <c r="B14384" s="2"/>
      <c r="C14384" s="139" t="s">
        <v>42472</v>
      </c>
      <c r="D14384" s="124" t="s">
        <v>42473</v>
      </c>
      <c r="E14384" s="118" t="s">
        <v>48</v>
      </c>
      <c r="F14384" s="124" t="s">
        <v>35249</v>
      </c>
      <c r="G14384" s="118" t="s">
        <v>2</v>
      </c>
      <c r="H14384" s="137"/>
      <c r="I14384" s="119"/>
      <c r="J14384" s="129"/>
      <c r="K14384" s="129"/>
      <c r="L14384" s="129">
        <v>0</v>
      </c>
      <c r="M14384" s="134" t="s">
        <v>28133</v>
      </c>
    </row>
    <row r="14385" spans="1:13" hidden="1" x14ac:dyDescent="0.25">
      <c r="A14385" s="128"/>
      <c r="B14385" s="2"/>
      <c r="C14385" s="139" t="s">
        <v>16063</v>
      </c>
      <c r="D14385" s="124" t="s">
        <v>16064</v>
      </c>
      <c r="E14385" s="118" t="s">
        <v>48</v>
      </c>
      <c r="F14385" s="124" t="s">
        <v>35249</v>
      </c>
      <c r="G14385" s="118" t="s">
        <v>2</v>
      </c>
      <c r="H14385" s="137"/>
      <c r="I14385" s="119"/>
      <c r="J14385" s="129"/>
      <c r="K14385" s="129"/>
      <c r="L14385" s="129">
        <v>0</v>
      </c>
      <c r="M14385" s="134" t="s">
        <v>28133</v>
      </c>
    </row>
    <row r="14386" spans="1:13" hidden="1" x14ac:dyDescent="0.25">
      <c r="A14386" s="128"/>
      <c r="B14386" s="2"/>
      <c r="C14386" s="139" t="s">
        <v>16065</v>
      </c>
      <c r="D14386" s="124" t="s">
        <v>16066</v>
      </c>
      <c r="E14386" s="118" t="s">
        <v>48</v>
      </c>
      <c r="F14386" s="124" t="s">
        <v>35249</v>
      </c>
      <c r="G14386" s="118" t="s">
        <v>2</v>
      </c>
      <c r="H14386" s="137">
        <v>45637</v>
      </c>
      <c r="I14386" s="119">
        <v>5.31</v>
      </c>
      <c r="J14386" s="129"/>
      <c r="K14386" s="129"/>
      <c r="L14386" s="129">
        <v>0</v>
      </c>
      <c r="M14386" s="134" t="s">
        <v>31353</v>
      </c>
    </row>
    <row r="14387" spans="1:13" hidden="1" x14ac:dyDescent="0.25">
      <c r="A14387" s="128"/>
      <c r="B14387" s="2"/>
      <c r="C14387" s="139" t="s">
        <v>16067</v>
      </c>
      <c r="D14387" s="124" t="s">
        <v>16068</v>
      </c>
      <c r="E14387" s="118" t="s">
        <v>48</v>
      </c>
      <c r="F14387" s="124" t="s">
        <v>35249</v>
      </c>
      <c r="G14387" s="118" t="s">
        <v>2</v>
      </c>
      <c r="H14387" s="137">
        <v>41950</v>
      </c>
      <c r="I14387" s="119">
        <v>390</v>
      </c>
      <c r="J14387" s="129"/>
      <c r="K14387" s="129"/>
      <c r="L14387" s="129">
        <v>0</v>
      </c>
      <c r="M14387" s="134" t="s">
        <v>26640</v>
      </c>
    </row>
    <row r="14388" spans="1:13" hidden="1" x14ac:dyDescent="0.25">
      <c r="A14388" s="128"/>
      <c r="B14388" s="2"/>
      <c r="C14388" s="139" t="s">
        <v>16069</v>
      </c>
      <c r="D14388" s="124" t="s">
        <v>16070</v>
      </c>
      <c r="E14388" s="118" t="s">
        <v>48</v>
      </c>
      <c r="F14388" s="124" t="s">
        <v>35249</v>
      </c>
      <c r="G14388" s="118" t="s">
        <v>2</v>
      </c>
      <c r="H14388" s="137">
        <v>41950</v>
      </c>
      <c r="I14388" s="119">
        <v>670</v>
      </c>
      <c r="J14388" s="129"/>
      <c r="K14388" s="129"/>
      <c r="L14388" s="129">
        <v>0</v>
      </c>
      <c r="M14388" s="134" t="s">
        <v>30558</v>
      </c>
    </row>
    <row r="14389" spans="1:13" hidden="1" x14ac:dyDescent="0.25">
      <c r="A14389" s="128"/>
      <c r="B14389" s="2"/>
      <c r="C14389" s="139" t="s">
        <v>16071</v>
      </c>
      <c r="D14389" s="124" t="s">
        <v>16072</v>
      </c>
      <c r="E14389" s="118" t="s">
        <v>48</v>
      </c>
      <c r="F14389" s="124" t="s">
        <v>35249</v>
      </c>
      <c r="G14389" s="118" t="s">
        <v>2</v>
      </c>
      <c r="H14389" s="137">
        <v>41950</v>
      </c>
      <c r="I14389" s="119">
        <v>690</v>
      </c>
      <c r="J14389" s="129"/>
      <c r="K14389" s="129"/>
      <c r="L14389" s="129">
        <v>0</v>
      </c>
      <c r="M14389" s="134" t="s">
        <v>26641</v>
      </c>
    </row>
    <row r="14390" spans="1:13" hidden="1" x14ac:dyDescent="0.25">
      <c r="A14390" s="128"/>
      <c r="B14390" s="2"/>
      <c r="C14390" s="139" t="s">
        <v>16073</v>
      </c>
      <c r="D14390" s="124" t="s">
        <v>16074</v>
      </c>
      <c r="E14390" s="118" t="s">
        <v>48</v>
      </c>
      <c r="F14390" s="124" t="s">
        <v>35249</v>
      </c>
      <c r="G14390" s="118" t="s">
        <v>2</v>
      </c>
      <c r="H14390" s="137">
        <v>43677</v>
      </c>
      <c r="I14390" s="119">
        <v>86</v>
      </c>
      <c r="J14390" s="129"/>
      <c r="K14390" s="129"/>
      <c r="L14390" s="129">
        <v>0</v>
      </c>
      <c r="M14390" s="134" t="s">
        <v>26642</v>
      </c>
    </row>
    <row r="14391" spans="1:13" hidden="1" x14ac:dyDescent="0.25">
      <c r="A14391" s="128"/>
      <c r="B14391" s="2"/>
      <c r="C14391" s="139" t="s">
        <v>16075</v>
      </c>
      <c r="D14391" s="124" t="s">
        <v>16076</v>
      </c>
      <c r="E14391" s="118" t="s">
        <v>48</v>
      </c>
      <c r="F14391" s="124" t="s">
        <v>35249</v>
      </c>
      <c r="G14391" s="118" t="s">
        <v>2</v>
      </c>
      <c r="H14391" s="137">
        <v>43677</v>
      </c>
      <c r="I14391" s="119">
        <v>66</v>
      </c>
      <c r="J14391" s="129"/>
      <c r="K14391" s="129"/>
      <c r="L14391" s="129">
        <v>0</v>
      </c>
      <c r="M14391" s="134" t="s">
        <v>27919</v>
      </c>
    </row>
    <row r="14392" spans="1:13" hidden="1" x14ac:dyDescent="0.25">
      <c r="A14392" s="128"/>
      <c r="B14392" s="2"/>
      <c r="C14392" s="139" t="s">
        <v>30933</v>
      </c>
      <c r="D14392" s="124" t="s">
        <v>30934</v>
      </c>
      <c r="E14392" s="118" t="s">
        <v>48</v>
      </c>
      <c r="F14392" s="124" t="s">
        <v>35249</v>
      </c>
      <c r="G14392" s="118" t="s">
        <v>2</v>
      </c>
      <c r="H14392" s="137"/>
      <c r="I14392" s="119"/>
      <c r="J14392" s="129"/>
      <c r="K14392" s="129"/>
      <c r="L14392" s="129">
        <v>0</v>
      </c>
      <c r="M14392" s="134" t="s">
        <v>30908</v>
      </c>
    </row>
    <row r="14393" spans="1:13" hidden="1" x14ac:dyDescent="0.25">
      <c r="A14393" s="128"/>
      <c r="B14393" s="2"/>
      <c r="C14393" s="139" t="s">
        <v>16077</v>
      </c>
      <c r="D14393" s="124" t="s">
        <v>16078</v>
      </c>
      <c r="E14393" s="118" t="s">
        <v>48</v>
      </c>
      <c r="F14393" s="124" t="s">
        <v>35249</v>
      </c>
      <c r="G14393" s="118" t="s">
        <v>2</v>
      </c>
      <c r="H14393" s="137">
        <v>45817</v>
      </c>
      <c r="I14393" s="119">
        <v>382.68</v>
      </c>
      <c r="J14393" s="129"/>
      <c r="K14393" s="129"/>
      <c r="L14393" s="129">
        <v>0</v>
      </c>
      <c r="M14393" s="134" t="s">
        <v>35527</v>
      </c>
    </row>
    <row r="14394" spans="1:13" hidden="1" x14ac:dyDescent="0.25">
      <c r="A14394" s="128"/>
      <c r="B14394" s="2"/>
      <c r="C14394" s="139" t="s">
        <v>16079</v>
      </c>
      <c r="D14394" s="124" t="s">
        <v>16080</v>
      </c>
      <c r="E14394" s="118" t="s">
        <v>48</v>
      </c>
      <c r="F14394" s="124" t="s">
        <v>35249</v>
      </c>
      <c r="G14394" s="118" t="s">
        <v>2</v>
      </c>
      <c r="H14394" s="137">
        <v>41331</v>
      </c>
      <c r="I14394" s="119">
        <v>57.89</v>
      </c>
      <c r="J14394" s="129"/>
      <c r="K14394" s="129"/>
      <c r="L14394" s="129">
        <v>0</v>
      </c>
      <c r="M14394" s="134" t="s">
        <v>26643</v>
      </c>
    </row>
    <row r="14395" spans="1:13" hidden="1" x14ac:dyDescent="0.25">
      <c r="A14395" s="128"/>
      <c r="B14395" s="2"/>
      <c r="C14395" s="139" t="s">
        <v>16081</v>
      </c>
      <c r="D14395" s="124" t="s">
        <v>16082</v>
      </c>
      <c r="E14395" s="118" t="s">
        <v>48</v>
      </c>
      <c r="F14395" s="124" t="s">
        <v>35249</v>
      </c>
      <c r="G14395" s="118" t="s">
        <v>2</v>
      </c>
      <c r="H14395" s="137">
        <v>43117</v>
      </c>
      <c r="I14395" s="119">
        <v>705.34</v>
      </c>
      <c r="J14395" s="129"/>
      <c r="K14395" s="129"/>
      <c r="L14395" s="129">
        <v>0</v>
      </c>
      <c r="M14395" s="134" t="s">
        <v>26644</v>
      </c>
    </row>
    <row r="14396" spans="1:13" hidden="1" x14ac:dyDescent="0.25">
      <c r="A14396" s="128"/>
      <c r="B14396" s="2"/>
      <c r="C14396" s="139" t="s">
        <v>16083</v>
      </c>
      <c r="D14396" s="124" t="s">
        <v>16084</v>
      </c>
      <c r="E14396" s="118" t="s">
        <v>48</v>
      </c>
      <c r="F14396" s="124" t="s">
        <v>35249</v>
      </c>
      <c r="G14396" s="118" t="s">
        <v>2</v>
      </c>
      <c r="H14396" s="137">
        <v>42846</v>
      </c>
      <c r="I14396" s="119">
        <v>635.30999999999995</v>
      </c>
      <c r="J14396" s="129"/>
      <c r="K14396" s="129"/>
      <c r="L14396" s="129">
        <v>0</v>
      </c>
      <c r="M14396" s="134" t="s">
        <v>28287</v>
      </c>
    </row>
    <row r="14397" spans="1:13" hidden="1" x14ac:dyDescent="0.25">
      <c r="A14397" s="128"/>
      <c r="B14397" s="2"/>
      <c r="C14397" s="139" t="s">
        <v>16085</v>
      </c>
      <c r="D14397" s="124" t="s">
        <v>16086</v>
      </c>
      <c r="E14397" s="118" t="s">
        <v>48</v>
      </c>
      <c r="F14397" s="124" t="s">
        <v>35249</v>
      </c>
      <c r="G14397" s="118" t="s">
        <v>2</v>
      </c>
      <c r="H14397" s="137">
        <v>44167</v>
      </c>
      <c r="I14397" s="119">
        <v>43.4</v>
      </c>
      <c r="J14397" s="129"/>
      <c r="K14397" s="129"/>
      <c r="L14397" s="129">
        <v>0</v>
      </c>
      <c r="M14397" s="134"/>
    </row>
    <row r="14398" spans="1:13" hidden="1" x14ac:dyDescent="0.25">
      <c r="A14398" s="128"/>
      <c r="B14398" s="2"/>
      <c r="C14398" s="139" t="s">
        <v>16087</v>
      </c>
      <c r="D14398" s="124" t="s">
        <v>16088</v>
      </c>
      <c r="E14398" s="118" t="s">
        <v>48</v>
      </c>
      <c r="F14398" s="124" t="s">
        <v>35249</v>
      </c>
      <c r="G14398" s="118" t="s">
        <v>34659</v>
      </c>
      <c r="H14398" s="137">
        <v>42613</v>
      </c>
      <c r="I14398" s="119">
        <v>180</v>
      </c>
      <c r="J14398" s="129"/>
      <c r="K14398" s="129"/>
      <c r="L14398" s="129">
        <v>0</v>
      </c>
      <c r="M14398" s="134" t="s">
        <v>28616</v>
      </c>
    </row>
    <row r="14399" spans="1:13" hidden="1" x14ac:dyDescent="0.25">
      <c r="A14399" s="128"/>
      <c r="B14399" s="2"/>
      <c r="C14399" s="139" t="s">
        <v>30789</v>
      </c>
      <c r="D14399" s="124" t="s">
        <v>30790</v>
      </c>
      <c r="E14399" s="118" t="s">
        <v>48</v>
      </c>
      <c r="F14399" s="124" t="s">
        <v>35249</v>
      </c>
      <c r="G14399" s="118" t="s">
        <v>2</v>
      </c>
      <c r="H14399" s="137"/>
      <c r="I14399" s="119"/>
      <c r="J14399" s="129"/>
      <c r="K14399" s="129"/>
      <c r="L14399" s="129">
        <v>0</v>
      </c>
      <c r="M14399" s="134" t="s">
        <v>26645</v>
      </c>
    </row>
    <row r="14400" spans="1:13" hidden="1" x14ac:dyDescent="0.25">
      <c r="A14400" s="128"/>
      <c r="B14400" s="2"/>
      <c r="C14400" s="139" t="s">
        <v>16089</v>
      </c>
      <c r="D14400" s="124" t="s">
        <v>16090</v>
      </c>
      <c r="E14400" s="118" t="s">
        <v>48</v>
      </c>
      <c r="F14400" s="124" t="s">
        <v>35249</v>
      </c>
      <c r="G14400" s="118" t="s">
        <v>34659</v>
      </c>
      <c r="H14400" s="137">
        <v>41460</v>
      </c>
      <c r="I14400" s="119">
        <v>387</v>
      </c>
      <c r="J14400" s="129"/>
      <c r="K14400" s="129"/>
      <c r="L14400" s="129">
        <v>0</v>
      </c>
      <c r="M14400" s="134" t="s">
        <v>26646</v>
      </c>
    </row>
    <row r="14401" spans="1:13" hidden="1" x14ac:dyDescent="0.25">
      <c r="A14401" s="128"/>
      <c r="B14401" s="2"/>
      <c r="C14401" s="139" t="s">
        <v>16091</v>
      </c>
      <c r="D14401" s="124" t="s">
        <v>16092</v>
      </c>
      <c r="E14401" s="118" t="s">
        <v>48</v>
      </c>
      <c r="F14401" s="124" t="s">
        <v>35249</v>
      </c>
      <c r="G14401" s="118" t="s">
        <v>34659</v>
      </c>
      <c r="H14401" s="137">
        <v>42137</v>
      </c>
      <c r="I14401" s="119">
        <v>46.02</v>
      </c>
      <c r="J14401" s="129"/>
      <c r="K14401" s="129"/>
      <c r="L14401" s="129">
        <v>0</v>
      </c>
      <c r="M14401" s="134" t="s">
        <v>26647</v>
      </c>
    </row>
    <row r="14402" spans="1:13" hidden="1" x14ac:dyDescent="0.25">
      <c r="A14402" s="128"/>
      <c r="B14402" s="2"/>
      <c r="C14402" s="139" t="s">
        <v>42474</v>
      </c>
      <c r="D14402" s="124" t="s">
        <v>42475</v>
      </c>
      <c r="E14402" s="118" t="s">
        <v>48</v>
      </c>
      <c r="F14402" s="124" t="s">
        <v>35249</v>
      </c>
      <c r="G14402" s="118" t="s">
        <v>2</v>
      </c>
      <c r="H14402" s="137">
        <v>46105</v>
      </c>
      <c r="I14402" s="119">
        <v>963.9</v>
      </c>
      <c r="J14402" s="129"/>
      <c r="K14402" s="129"/>
      <c r="L14402" s="129">
        <v>0</v>
      </c>
      <c r="M14402" s="134" t="s">
        <v>26648</v>
      </c>
    </row>
    <row r="14403" spans="1:13" hidden="1" x14ac:dyDescent="0.25">
      <c r="A14403" s="128"/>
      <c r="B14403" s="2"/>
      <c r="C14403" s="139" t="s">
        <v>16093</v>
      </c>
      <c r="D14403" s="124" t="s">
        <v>16094</v>
      </c>
      <c r="E14403" s="118" t="s">
        <v>48</v>
      </c>
      <c r="F14403" s="124" t="s">
        <v>35249</v>
      </c>
      <c r="G14403" s="118" t="s">
        <v>2</v>
      </c>
      <c r="H14403" s="137">
        <v>45168</v>
      </c>
      <c r="I14403" s="119">
        <v>1163.4000000000001</v>
      </c>
      <c r="J14403" s="129"/>
      <c r="K14403" s="129"/>
      <c r="L14403" s="129">
        <v>0</v>
      </c>
      <c r="M14403" s="134" t="s">
        <v>26649</v>
      </c>
    </row>
    <row r="14404" spans="1:13" hidden="1" x14ac:dyDescent="0.25">
      <c r="A14404" s="128"/>
      <c r="B14404" s="2"/>
      <c r="C14404" s="139" t="s">
        <v>28659</v>
      </c>
      <c r="D14404" s="124" t="s">
        <v>28660</v>
      </c>
      <c r="E14404" s="118" t="s">
        <v>48</v>
      </c>
      <c r="F14404" s="124" t="s">
        <v>35249</v>
      </c>
      <c r="G14404" s="118" t="s">
        <v>2</v>
      </c>
      <c r="H14404" s="137"/>
      <c r="I14404" s="119"/>
      <c r="J14404" s="129"/>
      <c r="K14404" s="129"/>
      <c r="L14404" s="129">
        <v>0</v>
      </c>
      <c r="M14404" s="134" t="s">
        <v>26650</v>
      </c>
    </row>
    <row r="14405" spans="1:13" hidden="1" x14ac:dyDescent="0.25">
      <c r="A14405" s="128"/>
      <c r="B14405" s="2"/>
      <c r="C14405" s="139" t="s">
        <v>31659</v>
      </c>
      <c r="D14405" s="124" t="s">
        <v>31660</v>
      </c>
      <c r="E14405" s="118" t="s">
        <v>48</v>
      </c>
      <c r="F14405" s="124" t="s">
        <v>35249</v>
      </c>
      <c r="G14405" s="118" t="s">
        <v>2</v>
      </c>
      <c r="H14405" s="137"/>
      <c r="I14405" s="119"/>
      <c r="J14405" s="129"/>
      <c r="K14405" s="129"/>
      <c r="L14405" s="129">
        <v>0</v>
      </c>
      <c r="M14405" s="134" t="s">
        <v>26651</v>
      </c>
    </row>
    <row r="14406" spans="1:13" hidden="1" x14ac:dyDescent="0.25">
      <c r="A14406" s="128"/>
      <c r="B14406" s="2"/>
      <c r="C14406" s="139" t="s">
        <v>16095</v>
      </c>
      <c r="D14406" s="124" t="s">
        <v>16096</v>
      </c>
      <c r="E14406" s="118" t="s">
        <v>48</v>
      </c>
      <c r="F14406" s="124" t="s">
        <v>35249</v>
      </c>
      <c r="G14406" s="118" t="s">
        <v>34659</v>
      </c>
      <c r="H14406" s="137">
        <v>42691</v>
      </c>
      <c r="I14406" s="119">
        <v>985.8</v>
      </c>
      <c r="J14406" s="129"/>
      <c r="K14406" s="129"/>
      <c r="L14406" s="129">
        <v>0</v>
      </c>
      <c r="M14406" s="134" t="s">
        <v>29467</v>
      </c>
    </row>
    <row r="14407" spans="1:13" hidden="1" x14ac:dyDescent="0.25">
      <c r="A14407" s="128"/>
      <c r="B14407" s="2"/>
      <c r="C14407" s="139" t="s">
        <v>16097</v>
      </c>
      <c r="D14407" s="124" t="s">
        <v>16098</v>
      </c>
      <c r="E14407" s="118" t="s">
        <v>48</v>
      </c>
      <c r="F14407" s="124" t="s">
        <v>35249</v>
      </c>
      <c r="G14407" s="118" t="s">
        <v>34659</v>
      </c>
      <c r="H14407" s="137">
        <v>41908</v>
      </c>
      <c r="I14407" s="119">
        <v>354.5</v>
      </c>
      <c r="J14407" s="129"/>
      <c r="K14407" s="129"/>
      <c r="L14407" s="129">
        <v>0</v>
      </c>
      <c r="M14407" s="134" t="s">
        <v>26652</v>
      </c>
    </row>
    <row r="14408" spans="1:13" hidden="1" x14ac:dyDescent="0.25">
      <c r="A14408" s="128"/>
      <c r="B14408" s="2"/>
      <c r="C14408" s="139" t="s">
        <v>16099</v>
      </c>
      <c r="D14408" s="124" t="s">
        <v>16100</v>
      </c>
      <c r="E14408" s="118" t="s">
        <v>48</v>
      </c>
      <c r="F14408" s="124" t="s">
        <v>35249</v>
      </c>
      <c r="G14408" s="118" t="s">
        <v>2</v>
      </c>
      <c r="H14408" s="137">
        <v>40911</v>
      </c>
      <c r="I14408" s="119">
        <v>266</v>
      </c>
      <c r="J14408" s="129"/>
      <c r="K14408" s="129"/>
      <c r="L14408" s="129">
        <v>0</v>
      </c>
      <c r="M14408" s="134" t="s">
        <v>31153</v>
      </c>
    </row>
    <row r="14409" spans="1:13" hidden="1" x14ac:dyDescent="0.25">
      <c r="A14409" s="128"/>
      <c r="B14409" s="2"/>
      <c r="C14409" s="139" t="s">
        <v>16101</v>
      </c>
      <c r="D14409" s="124" t="s">
        <v>16102</v>
      </c>
      <c r="E14409" s="118" t="s">
        <v>48</v>
      </c>
      <c r="F14409" s="124" t="s">
        <v>35249</v>
      </c>
      <c r="G14409" s="118" t="s">
        <v>34659</v>
      </c>
      <c r="H14409" s="137">
        <v>41669</v>
      </c>
      <c r="I14409" s="119">
        <v>286.39</v>
      </c>
      <c r="J14409" s="129"/>
      <c r="K14409" s="129"/>
      <c r="L14409" s="129">
        <v>0</v>
      </c>
      <c r="M14409" s="134" t="s">
        <v>26653</v>
      </c>
    </row>
    <row r="14410" spans="1:13" hidden="1" x14ac:dyDescent="0.25">
      <c r="A14410" s="128"/>
      <c r="B14410" s="2"/>
      <c r="C14410" s="139" t="s">
        <v>16103</v>
      </c>
      <c r="D14410" s="124" t="s">
        <v>16104</v>
      </c>
      <c r="E14410" s="118" t="s">
        <v>48</v>
      </c>
      <c r="F14410" s="124" t="s">
        <v>35249</v>
      </c>
      <c r="G14410" s="118" t="s">
        <v>30</v>
      </c>
      <c r="H14410" s="137">
        <v>42452</v>
      </c>
      <c r="I14410" s="119">
        <v>3178.89</v>
      </c>
      <c r="J14410" s="129"/>
      <c r="K14410" s="129"/>
      <c r="L14410" s="129">
        <v>0</v>
      </c>
      <c r="M14410" s="134" t="s">
        <v>26654</v>
      </c>
    </row>
    <row r="14411" spans="1:13" hidden="1" x14ac:dyDescent="0.25">
      <c r="A14411" s="128"/>
      <c r="B14411" s="2"/>
      <c r="C14411" s="139" t="s">
        <v>16105</v>
      </c>
      <c r="D14411" s="124" t="s">
        <v>16106</v>
      </c>
      <c r="E14411" s="118" t="s">
        <v>48</v>
      </c>
      <c r="F14411" s="124" t="s">
        <v>35249</v>
      </c>
      <c r="G14411" s="118" t="s">
        <v>30</v>
      </c>
      <c r="H14411" s="137">
        <v>45821</v>
      </c>
      <c r="I14411" s="119">
        <v>3286.36</v>
      </c>
      <c r="J14411" s="129"/>
      <c r="K14411" s="129"/>
      <c r="L14411" s="129">
        <v>0</v>
      </c>
      <c r="M14411" s="134" t="s">
        <v>26654</v>
      </c>
    </row>
    <row r="14412" spans="1:13" hidden="1" x14ac:dyDescent="0.25">
      <c r="A14412" s="128"/>
      <c r="B14412" s="2"/>
      <c r="C14412" s="139" t="s">
        <v>16107</v>
      </c>
      <c r="D14412" s="124" t="s">
        <v>16108</v>
      </c>
      <c r="E14412" s="118" t="s">
        <v>48</v>
      </c>
      <c r="F14412" s="124" t="s">
        <v>35249</v>
      </c>
      <c r="G14412" s="118" t="s">
        <v>30</v>
      </c>
      <c r="H14412" s="137">
        <v>44529</v>
      </c>
      <c r="I14412" s="119">
        <v>4061.52</v>
      </c>
      <c r="J14412" s="129"/>
      <c r="K14412" s="129"/>
      <c r="L14412" s="129">
        <v>0</v>
      </c>
      <c r="M14412" s="134" t="s">
        <v>24305</v>
      </c>
    </row>
    <row r="14413" spans="1:13" hidden="1" x14ac:dyDescent="0.25">
      <c r="A14413" s="128"/>
      <c r="B14413" s="2"/>
      <c r="C14413" s="139" t="s">
        <v>16109</v>
      </c>
      <c r="D14413" s="124" t="s">
        <v>16110</v>
      </c>
      <c r="E14413" s="118" t="s">
        <v>48</v>
      </c>
      <c r="F14413" s="124" t="s">
        <v>35249</v>
      </c>
      <c r="G14413" s="118" t="s">
        <v>30</v>
      </c>
      <c r="H14413" s="137">
        <v>46077</v>
      </c>
      <c r="I14413" s="119">
        <v>4383.5600000000004</v>
      </c>
      <c r="J14413" s="129"/>
      <c r="K14413" s="129"/>
      <c r="L14413" s="129">
        <v>0</v>
      </c>
      <c r="M14413" s="134" t="s">
        <v>24305</v>
      </c>
    </row>
    <row r="14414" spans="1:13" hidden="1" x14ac:dyDescent="0.25">
      <c r="A14414" s="128"/>
      <c r="B14414" s="2"/>
      <c r="C14414" s="139" t="s">
        <v>16111</v>
      </c>
      <c r="D14414" s="124" t="s">
        <v>16112</v>
      </c>
      <c r="E14414" s="118" t="s">
        <v>48</v>
      </c>
      <c r="F14414" s="124" t="s">
        <v>35249</v>
      </c>
      <c r="G14414" s="118" t="s">
        <v>30</v>
      </c>
      <c r="H14414" s="137">
        <v>40486</v>
      </c>
      <c r="I14414" s="119">
        <v>3315.52</v>
      </c>
      <c r="J14414" s="129"/>
      <c r="K14414" s="129"/>
      <c r="L14414" s="129">
        <v>0</v>
      </c>
      <c r="M14414" s="134" t="s">
        <v>24305</v>
      </c>
    </row>
    <row r="14415" spans="1:13" hidden="1" x14ac:dyDescent="0.25">
      <c r="A14415" s="128"/>
      <c r="B14415" s="2"/>
      <c r="C14415" s="139" t="s">
        <v>16113</v>
      </c>
      <c r="D14415" s="124" t="s">
        <v>16114</v>
      </c>
      <c r="E14415" s="118" t="s">
        <v>48</v>
      </c>
      <c r="F14415" s="124" t="s">
        <v>35249</v>
      </c>
      <c r="G14415" s="118" t="s">
        <v>30</v>
      </c>
      <c r="H14415" s="137">
        <v>42307</v>
      </c>
      <c r="I14415" s="119">
        <v>6785.79</v>
      </c>
      <c r="J14415" s="129"/>
      <c r="K14415" s="129"/>
      <c r="L14415" s="129">
        <v>0</v>
      </c>
      <c r="M14415" s="134" t="s">
        <v>24305</v>
      </c>
    </row>
    <row r="14416" spans="1:13" hidden="1" x14ac:dyDescent="0.25">
      <c r="A14416" s="128"/>
      <c r="B14416" s="2"/>
      <c r="C14416" s="139" t="s">
        <v>16115</v>
      </c>
      <c r="D14416" s="124" t="s">
        <v>16116</v>
      </c>
      <c r="E14416" s="118" t="s">
        <v>48</v>
      </c>
      <c r="F14416" s="124" t="s">
        <v>35249</v>
      </c>
      <c r="G14416" s="118" t="s">
        <v>30</v>
      </c>
      <c r="H14416" s="137">
        <v>45727</v>
      </c>
      <c r="I14416" s="119">
        <v>12055.83</v>
      </c>
      <c r="J14416" s="129"/>
      <c r="K14416" s="129"/>
      <c r="L14416" s="129">
        <v>0</v>
      </c>
      <c r="M14416" s="134" t="s">
        <v>24305</v>
      </c>
    </row>
    <row r="14417" spans="1:13" hidden="1" x14ac:dyDescent="0.25">
      <c r="A14417" s="128"/>
      <c r="B14417" s="2"/>
      <c r="C14417" s="139" t="s">
        <v>16117</v>
      </c>
      <c r="D14417" s="124" t="s">
        <v>16118</v>
      </c>
      <c r="E14417" s="118" t="s">
        <v>48</v>
      </c>
      <c r="F14417" s="124" t="s">
        <v>35249</v>
      </c>
      <c r="G14417" s="118" t="s">
        <v>30</v>
      </c>
      <c r="H14417" s="137">
        <v>41366</v>
      </c>
      <c r="I14417" s="119">
        <v>5093.92</v>
      </c>
      <c r="J14417" s="129"/>
      <c r="K14417" s="129"/>
      <c r="L14417" s="129">
        <v>0</v>
      </c>
      <c r="M14417" s="134" t="s">
        <v>24305</v>
      </c>
    </row>
    <row r="14418" spans="1:13" hidden="1" x14ac:dyDescent="0.25">
      <c r="A14418" s="128"/>
      <c r="B14418" s="2"/>
      <c r="C14418" s="139" t="s">
        <v>16119</v>
      </c>
      <c r="D14418" s="124" t="s">
        <v>16120</v>
      </c>
      <c r="E14418" s="118" t="s">
        <v>48</v>
      </c>
      <c r="F14418" s="124" t="s">
        <v>35249</v>
      </c>
      <c r="G14418" s="118" t="s">
        <v>30</v>
      </c>
      <c r="H14418" s="137">
        <v>45727</v>
      </c>
      <c r="I14418" s="119">
        <v>6795.48</v>
      </c>
      <c r="J14418" s="129"/>
      <c r="K14418" s="129"/>
      <c r="L14418" s="129">
        <v>0</v>
      </c>
      <c r="M14418" s="134" t="s">
        <v>24305</v>
      </c>
    </row>
    <row r="14419" spans="1:13" hidden="1" x14ac:dyDescent="0.25">
      <c r="A14419" s="128"/>
      <c r="B14419" s="2"/>
      <c r="C14419" s="139" t="s">
        <v>16121</v>
      </c>
      <c r="D14419" s="124" t="s">
        <v>16122</v>
      </c>
      <c r="E14419" s="118" t="s">
        <v>48</v>
      </c>
      <c r="F14419" s="124" t="s">
        <v>35249</v>
      </c>
      <c r="G14419" s="118" t="s">
        <v>30</v>
      </c>
      <c r="H14419" s="137">
        <v>41626</v>
      </c>
      <c r="I14419" s="119">
        <v>4489</v>
      </c>
      <c r="J14419" s="129"/>
      <c r="K14419" s="129"/>
      <c r="L14419" s="129">
        <v>0</v>
      </c>
      <c r="M14419" s="134" t="s">
        <v>24305</v>
      </c>
    </row>
    <row r="14420" spans="1:13" hidden="1" x14ac:dyDescent="0.25">
      <c r="A14420" s="128"/>
      <c r="B14420" s="2"/>
      <c r="C14420" s="139" t="s">
        <v>16123</v>
      </c>
      <c r="D14420" s="124" t="s">
        <v>16124</v>
      </c>
      <c r="E14420" s="118" t="s">
        <v>48</v>
      </c>
      <c r="F14420" s="124" t="s">
        <v>35249</v>
      </c>
      <c r="G14420" s="118" t="s">
        <v>2</v>
      </c>
      <c r="H14420" s="137">
        <v>43194</v>
      </c>
      <c r="I14420" s="119">
        <v>5095.75</v>
      </c>
      <c r="J14420" s="129"/>
      <c r="K14420" s="129"/>
      <c r="L14420" s="129">
        <v>0</v>
      </c>
      <c r="M14420" s="134" t="s">
        <v>24305</v>
      </c>
    </row>
    <row r="14421" spans="1:13" hidden="1" x14ac:dyDescent="0.25">
      <c r="A14421" s="128"/>
      <c r="B14421" s="2"/>
      <c r="C14421" s="139" t="s">
        <v>16125</v>
      </c>
      <c r="D14421" s="124" t="s">
        <v>16126</v>
      </c>
      <c r="E14421" s="118" t="s">
        <v>48</v>
      </c>
      <c r="F14421" s="124" t="s">
        <v>35249</v>
      </c>
      <c r="G14421" s="118" t="s">
        <v>2</v>
      </c>
      <c r="H14421" s="137">
        <v>42681</v>
      </c>
      <c r="I14421" s="119">
        <v>5775</v>
      </c>
      <c r="J14421" s="129"/>
      <c r="K14421" s="129"/>
      <c r="L14421" s="129">
        <v>0</v>
      </c>
      <c r="M14421" s="134" t="s">
        <v>24305</v>
      </c>
    </row>
    <row r="14422" spans="1:13" hidden="1" x14ac:dyDescent="0.25">
      <c r="A14422" s="128"/>
      <c r="B14422" s="2"/>
      <c r="C14422" s="139" t="s">
        <v>18914</v>
      </c>
      <c r="D14422" s="124" t="s">
        <v>18913</v>
      </c>
      <c r="E14422" s="118" t="s">
        <v>48</v>
      </c>
      <c r="F14422" s="124" t="s">
        <v>35249</v>
      </c>
      <c r="G14422" s="118" t="s">
        <v>30</v>
      </c>
      <c r="H14422" s="137">
        <v>41404</v>
      </c>
      <c r="I14422" s="119">
        <v>2182.65</v>
      </c>
      <c r="J14422" s="129"/>
      <c r="K14422" s="129"/>
      <c r="L14422" s="129">
        <v>0</v>
      </c>
      <c r="M14422" s="134" t="s">
        <v>24305</v>
      </c>
    </row>
    <row r="14423" spans="1:13" hidden="1" x14ac:dyDescent="0.25">
      <c r="A14423" s="128"/>
      <c r="B14423" s="2"/>
      <c r="C14423" s="139" t="s">
        <v>16127</v>
      </c>
      <c r="D14423" s="124" t="s">
        <v>16128</v>
      </c>
      <c r="E14423" s="118" t="s">
        <v>48</v>
      </c>
      <c r="F14423" s="124" t="s">
        <v>35249</v>
      </c>
      <c r="G14423" s="118" t="s">
        <v>2</v>
      </c>
      <c r="H14423" s="137">
        <v>43984</v>
      </c>
      <c r="I14423" s="119">
        <v>6703.68</v>
      </c>
      <c r="J14423" s="129"/>
      <c r="K14423" s="129"/>
      <c r="L14423" s="129">
        <v>0</v>
      </c>
      <c r="M14423" s="134" t="s">
        <v>24305</v>
      </c>
    </row>
    <row r="14424" spans="1:13" hidden="1" x14ac:dyDescent="0.25">
      <c r="A14424" s="128"/>
      <c r="B14424" s="2"/>
      <c r="C14424" s="139" t="s">
        <v>16129</v>
      </c>
      <c r="D14424" s="124" t="s">
        <v>16130</v>
      </c>
      <c r="E14424" s="118" t="s">
        <v>48</v>
      </c>
      <c r="F14424" s="124" t="s">
        <v>35249</v>
      </c>
      <c r="G14424" s="118" t="s">
        <v>30</v>
      </c>
      <c r="H14424" s="137">
        <v>45867</v>
      </c>
      <c r="I14424" s="119">
        <v>11411.25</v>
      </c>
      <c r="J14424" s="129"/>
      <c r="K14424" s="129"/>
      <c r="L14424" s="129">
        <v>0</v>
      </c>
      <c r="M14424" s="134" t="s">
        <v>24305</v>
      </c>
    </row>
    <row r="14425" spans="1:13" hidden="1" x14ac:dyDescent="0.25">
      <c r="A14425" s="128"/>
      <c r="B14425" s="2"/>
      <c r="C14425" s="139" t="s">
        <v>16131</v>
      </c>
      <c r="D14425" s="124" t="s">
        <v>16132</v>
      </c>
      <c r="E14425" s="118" t="s">
        <v>48</v>
      </c>
      <c r="F14425" s="124" t="s">
        <v>35249</v>
      </c>
      <c r="G14425" s="118" t="s">
        <v>30</v>
      </c>
      <c r="H14425" s="137">
        <v>44587</v>
      </c>
      <c r="I14425" s="119">
        <v>6621.65</v>
      </c>
      <c r="J14425" s="129"/>
      <c r="K14425" s="129"/>
      <c r="L14425" s="129">
        <v>0</v>
      </c>
      <c r="M14425" s="134" t="s">
        <v>24305</v>
      </c>
    </row>
    <row r="14426" spans="1:13" hidden="1" x14ac:dyDescent="0.25">
      <c r="A14426" s="128"/>
      <c r="B14426" s="2"/>
      <c r="C14426" s="139" t="s">
        <v>16133</v>
      </c>
      <c r="D14426" s="124" t="s">
        <v>16134</v>
      </c>
      <c r="E14426" s="118" t="s">
        <v>48</v>
      </c>
      <c r="F14426" s="124" t="s">
        <v>35249</v>
      </c>
      <c r="G14426" s="118" t="s">
        <v>30</v>
      </c>
      <c r="H14426" s="137">
        <v>42303</v>
      </c>
      <c r="I14426" s="119">
        <v>8206</v>
      </c>
      <c r="J14426" s="129"/>
      <c r="K14426" s="129"/>
      <c r="L14426" s="129">
        <v>0</v>
      </c>
      <c r="M14426" s="134" t="s">
        <v>24305</v>
      </c>
    </row>
    <row r="14427" spans="1:13" hidden="1" x14ac:dyDescent="0.25">
      <c r="A14427" s="128"/>
      <c r="B14427" s="2"/>
      <c r="C14427" s="139" t="s">
        <v>16135</v>
      </c>
      <c r="D14427" s="124" t="s">
        <v>16136</v>
      </c>
      <c r="E14427" s="118" t="s">
        <v>48</v>
      </c>
      <c r="F14427" s="124" t="s">
        <v>35249</v>
      </c>
      <c r="G14427" s="118" t="s">
        <v>2</v>
      </c>
      <c r="H14427" s="137">
        <v>44869</v>
      </c>
      <c r="I14427" s="119">
        <v>5822.7</v>
      </c>
      <c r="J14427" s="129"/>
      <c r="K14427" s="129"/>
      <c r="L14427" s="129">
        <v>0</v>
      </c>
      <c r="M14427" s="134" t="s">
        <v>24305</v>
      </c>
    </row>
    <row r="14428" spans="1:13" hidden="1" x14ac:dyDescent="0.25">
      <c r="A14428" s="128"/>
      <c r="B14428" s="2"/>
      <c r="C14428" s="139" t="s">
        <v>16137</v>
      </c>
      <c r="D14428" s="124" t="s">
        <v>16138</v>
      </c>
      <c r="E14428" s="118" t="s">
        <v>48</v>
      </c>
      <c r="F14428" s="124" t="s">
        <v>35249</v>
      </c>
      <c r="G14428" s="118" t="s">
        <v>2</v>
      </c>
      <c r="H14428" s="137">
        <v>46065</v>
      </c>
      <c r="I14428" s="119">
        <v>7777.9</v>
      </c>
      <c r="J14428" s="129"/>
      <c r="K14428" s="129"/>
      <c r="L14428" s="129">
        <v>0</v>
      </c>
      <c r="M14428" s="134" t="s">
        <v>24305</v>
      </c>
    </row>
    <row r="14429" spans="1:13" hidden="1" x14ac:dyDescent="0.25">
      <c r="A14429" s="128"/>
      <c r="B14429" s="2"/>
      <c r="C14429" s="139" t="s">
        <v>31826</v>
      </c>
      <c r="D14429" s="124" t="s">
        <v>31827</v>
      </c>
      <c r="E14429" s="118" t="s">
        <v>48</v>
      </c>
      <c r="F14429" s="124" t="s">
        <v>35249</v>
      </c>
      <c r="G14429" s="118" t="s">
        <v>30</v>
      </c>
      <c r="H14429" s="137"/>
      <c r="I14429" s="119"/>
      <c r="J14429" s="129"/>
      <c r="K14429" s="129"/>
      <c r="L14429" s="129">
        <v>0</v>
      </c>
      <c r="M14429" s="134" t="s">
        <v>24305</v>
      </c>
    </row>
    <row r="14430" spans="1:13" hidden="1" x14ac:dyDescent="0.25">
      <c r="A14430" s="128"/>
      <c r="B14430" s="2"/>
      <c r="C14430" s="139" t="s">
        <v>31532</v>
      </c>
      <c r="D14430" s="124" t="s">
        <v>31533</v>
      </c>
      <c r="E14430" s="118" t="s">
        <v>48</v>
      </c>
      <c r="F14430" s="124" t="s">
        <v>35249</v>
      </c>
      <c r="G14430" s="118" t="s">
        <v>2</v>
      </c>
      <c r="H14430" s="137"/>
      <c r="I14430" s="119"/>
      <c r="J14430" s="129"/>
      <c r="K14430" s="129"/>
      <c r="L14430" s="129">
        <v>0</v>
      </c>
      <c r="M14430" s="134" t="s">
        <v>24305</v>
      </c>
    </row>
    <row r="14431" spans="1:13" hidden="1" x14ac:dyDescent="0.25">
      <c r="A14431" s="128"/>
      <c r="B14431" s="2"/>
      <c r="C14431" s="139" t="s">
        <v>16139</v>
      </c>
      <c r="D14431" s="124" t="s">
        <v>16140</v>
      </c>
      <c r="E14431" s="118" t="s">
        <v>48</v>
      </c>
      <c r="F14431" s="124" t="s">
        <v>35249</v>
      </c>
      <c r="G14431" s="118" t="s">
        <v>2</v>
      </c>
      <c r="H14431" s="137">
        <v>44865</v>
      </c>
      <c r="I14431" s="119">
        <v>3201.25</v>
      </c>
      <c r="J14431" s="129"/>
      <c r="K14431" s="129"/>
      <c r="L14431" s="129">
        <v>0</v>
      </c>
      <c r="M14431" s="134" t="s">
        <v>24305</v>
      </c>
    </row>
    <row r="14432" spans="1:13" hidden="1" x14ac:dyDescent="0.25">
      <c r="A14432" s="128"/>
      <c r="B14432" s="2"/>
      <c r="C14432" s="139" t="s">
        <v>16141</v>
      </c>
      <c r="D14432" s="124" t="s">
        <v>16142</v>
      </c>
      <c r="E14432" s="118" t="s">
        <v>48</v>
      </c>
      <c r="F14432" s="124" t="s">
        <v>35249</v>
      </c>
      <c r="G14432" s="118" t="s">
        <v>2</v>
      </c>
      <c r="H14432" s="137">
        <v>46065</v>
      </c>
      <c r="I14432" s="119">
        <v>4277.6499999999996</v>
      </c>
      <c r="J14432" s="129"/>
      <c r="K14432" s="129"/>
      <c r="L14432" s="129">
        <v>0</v>
      </c>
      <c r="M14432" s="134" t="s">
        <v>24305</v>
      </c>
    </row>
    <row r="14433" spans="1:13" hidden="1" x14ac:dyDescent="0.25">
      <c r="A14433" s="128"/>
      <c r="B14433" s="2"/>
      <c r="C14433" s="139" t="s">
        <v>35066</v>
      </c>
      <c r="D14433" s="124" t="s">
        <v>35067</v>
      </c>
      <c r="E14433" s="118" t="s">
        <v>48</v>
      </c>
      <c r="F14433" s="124" t="s">
        <v>35249</v>
      </c>
      <c r="G14433" s="118" t="s">
        <v>30</v>
      </c>
      <c r="H14433" s="137"/>
      <c r="I14433" s="119"/>
      <c r="J14433" s="129"/>
      <c r="K14433" s="129"/>
      <c r="L14433" s="129">
        <v>0</v>
      </c>
      <c r="M14433" s="134" t="s">
        <v>24305</v>
      </c>
    </row>
    <row r="14434" spans="1:13" hidden="1" x14ac:dyDescent="0.25">
      <c r="A14434" s="128"/>
      <c r="B14434" s="2"/>
      <c r="C14434" s="139" t="s">
        <v>16143</v>
      </c>
      <c r="D14434" s="124" t="s">
        <v>16144</v>
      </c>
      <c r="E14434" s="118" t="s">
        <v>48</v>
      </c>
      <c r="F14434" s="124" t="s">
        <v>35249</v>
      </c>
      <c r="G14434" s="118" t="s">
        <v>30</v>
      </c>
      <c r="H14434" s="137">
        <v>44623</v>
      </c>
      <c r="I14434" s="119">
        <v>7670.6</v>
      </c>
      <c r="J14434" s="129"/>
      <c r="K14434" s="129"/>
      <c r="L14434" s="129">
        <v>0</v>
      </c>
      <c r="M14434" s="134" t="s">
        <v>24305</v>
      </c>
    </row>
    <row r="14435" spans="1:13" hidden="1" x14ac:dyDescent="0.25">
      <c r="A14435" s="128"/>
      <c r="B14435" s="2"/>
      <c r="C14435" s="139" t="s">
        <v>42476</v>
      </c>
      <c r="D14435" s="124" t="s">
        <v>42477</v>
      </c>
      <c r="E14435" s="118" t="s">
        <v>48</v>
      </c>
      <c r="F14435" s="124" t="s">
        <v>35249</v>
      </c>
      <c r="G14435" s="118" t="s">
        <v>30</v>
      </c>
      <c r="H14435" s="137">
        <v>46057</v>
      </c>
      <c r="I14435" s="119">
        <v>3319.3</v>
      </c>
      <c r="J14435" s="129"/>
      <c r="K14435" s="129"/>
      <c r="L14435" s="129">
        <v>0</v>
      </c>
      <c r="M14435" s="134" t="s">
        <v>24305</v>
      </c>
    </row>
    <row r="14436" spans="1:13" hidden="1" x14ac:dyDescent="0.25">
      <c r="A14436" s="128"/>
      <c r="B14436" s="2"/>
      <c r="C14436" s="139" t="s">
        <v>35519</v>
      </c>
      <c r="D14436" s="124" t="s">
        <v>35520</v>
      </c>
      <c r="E14436" s="118" t="s">
        <v>48</v>
      </c>
      <c r="F14436" s="124" t="s">
        <v>35249</v>
      </c>
      <c r="G14436" s="118" t="s">
        <v>30</v>
      </c>
      <c r="H14436" s="137">
        <v>45904</v>
      </c>
      <c r="I14436" s="119">
        <v>9797.14</v>
      </c>
      <c r="J14436" s="129"/>
      <c r="K14436" s="129"/>
      <c r="L14436" s="129">
        <v>0</v>
      </c>
      <c r="M14436" s="134" t="s">
        <v>24305</v>
      </c>
    </row>
    <row r="14437" spans="1:13" hidden="1" x14ac:dyDescent="0.25">
      <c r="A14437" s="128"/>
      <c r="B14437" s="2"/>
      <c r="C14437" s="139" t="s">
        <v>35017</v>
      </c>
      <c r="D14437" s="124" t="s">
        <v>35018</v>
      </c>
      <c r="E14437" s="118" t="s">
        <v>48</v>
      </c>
      <c r="F14437" s="124" t="s">
        <v>35249</v>
      </c>
      <c r="G14437" s="118" t="s">
        <v>30</v>
      </c>
      <c r="H14437" s="137"/>
      <c r="I14437" s="119"/>
      <c r="J14437" s="129"/>
      <c r="K14437" s="129"/>
      <c r="L14437" s="129">
        <v>0</v>
      </c>
      <c r="M14437" s="134" t="s">
        <v>24305</v>
      </c>
    </row>
    <row r="14438" spans="1:13" hidden="1" x14ac:dyDescent="0.25">
      <c r="A14438" s="128"/>
      <c r="B14438" s="2"/>
      <c r="C14438" s="139" t="s">
        <v>16145</v>
      </c>
      <c r="D14438" s="124" t="s">
        <v>16146</v>
      </c>
      <c r="E14438" s="118" t="s">
        <v>48</v>
      </c>
      <c r="F14438" s="124" t="s">
        <v>35249</v>
      </c>
      <c r="G14438" s="118" t="s">
        <v>30</v>
      </c>
      <c r="H14438" s="137">
        <v>40962</v>
      </c>
      <c r="I14438" s="119">
        <v>5225.8599999999997</v>
      </c>
      <c r="J14438" s="129"/>
      <c r="K14438" s="129"/>
      <c r="L14438" s="129">
        <v>0</v>
      </c>
      <c r="M14438" s="134" t="s">
        <v>24305</v>
      </c>
    </row>
    <row r="14439" spans="1:13" hidden="1" x14ac:dyDescent="0.25">
      <c r="A14439" s="128"/>
      <c r="B14439" s="2"/>
      <c r="C14439" s="139" t="s">
        <v>16147</v>
      </c>
      <c r="D14439" s="124" t="s">
        <v>16148</v>
      </c>
      <c r="E14439" s="118" t="s">
        <v>48</v>
      </c>
      <c r="F14439" s="124" t="s">
        <v>35249</v>
      </c>
      <c r="G14439" s="118" t="s">
        <v>30</v>
      </c>
      <c r="H14439" s="137">
        <v>42614</v>
      </c>
      <c r="I14439" s="119">
        <v>7562.86</v>
      </c>
      <c r="J14439" s="129"/>
      <c r="K14439" s="129"/>
      <c r="L14439" s="129">
        <v>0</v>
      </c>
      <c r="M14439" s="134" t="s">
        <v>24305</v>
      </c>
    </row>
    <row r="14440" spans="1:13" hidden="1" x14ac:dyDescent="0.25">
      <c r="A14440" s="128"/>
      <c r="B14440" s="2"/>
      <c r="C14440" s="139" t="s">
        <v>16149</v>
      </c>
      <c r="D14440" s="124" t="s">
        <v>16150</v>
      </c>
      <c r="E14440" s="118" t="s">
        <v>48</v>
      </c>
      <c r="F14440" s="124" t="s">
        <v>35249</v>
      </c>
      <c r="G14440" s="118" t="s">
        <v>30</v>
      </c>
      <c r="H14440" s="137">
        <v>43860</v>
      </c>
      <c r="I14440" s="119">
        <v>8566.4</v>
      </c>
      <c r="J14440" s="129"/>
      <c r="K14440" s="129"/>
      <c r="L14440" s="129">
        <v>0</v>
      </c>
      <c r="M14440" s="134" t="s">
        <v>24305</v>
      </c>
    </row>
    <row r="14441" spans="1:13" hidden="1" x14ac:dyDescent="0.25">
      <c r="A14441" s="128"/>
      <c r="B14441" s="2"/>
      <c r="C14441" s="139" t="s">
        <v>16151</v>
      </c>
      <c r="D14441" s="124" t="s">
        <v>16152</v>
      </c>
      <c r="E14441" s="118" t="s">
        <v>48</v>
      </c>
      <c r="F14441" s="124" t="s">
        <v>35249</v>
      </c>
      <c r="G14441" s="118" t="s">
        <v>30</v>
      </c>
      <c r="H14441" s="137">
        <v>41408</v>
      </c>
      <c r="I14441" s="119">
        <v>5284.5</v>
      </c>
      <c r="J14441" s="129"/>
      <c r="K14441" s="129"/>
      <c r="L14441" s="129">
        <v>0</v>
      </c>
      <c r="M14441" s="134" t="s">
        <v>24305</v>
      </c>
    </row>
    <row r="14442" spans="1:13" hidden="1" x14ac:dyDescent="0.25">
      <c r="A14442" s="128"/>
      <c r="B14442" s="2"/>
      <c r="C14442" s="139" t="s">
        <v>16153</v>
      </c>
      <c r="D14442" s="124" t="s">
        <v>16154</v>
      </c>
      <c r="E14442" s="118" t="s">
        <v>48</v>
      </c>
      <c r="F14442" s="124" t="s">
        <v>35249</v>
      </c>
      <c r="G14442" s="118" t="s">
        <v>2</v>
      </c>
      <c r="H14442" s="137">
        <v>43734</v>
      </c>
      <c r="I14442" s="119">
        <v>254.31</v>
      </c>
      <c r="J14442" s="129"/>
      <c r="K14442" s="129"/>
      <c r="L14442" s="129">
        <v>0</v>
      </c>
      <c r="M14442" s="134" t="s">
        <v>24305</v>
      </c>
    </row>
    <row r="14443" spans="1:13" hidden="1" x14ac:dyDescent="0.25">
      <c r="A14443" s="128"/>
      <c r="B14443" s="2"/>
      <c r="C14443" s="139" t="s">
        <v>16155</v>
      </c>
      <c r="D14443" s="124" t="s">
        <v>16156</v>
      </c>
      <c r="E14443" s="118" t="s">
        <v>48</v>
      </c>
      <c r="F14443" s="124" t="s">
        <v>35249</v>
      </c>
      <c r="G14443" s="118" t="s">
        <v>34659</v>
      </c>
      <c r="H14443" s="137">
        <v>41368</v>
      </c>
      <c r="I14443" s="119">
        <v>13.79</v>
      </c>
      <c r="J14443" s="129"/>
      <c r="K14443" s="129"/>
      <c r="L14443" s="129">
        <v>0</v>
      </c>
      <c r="M14443" s="134" t="s">
        <v>24305</v>
      </c>
    </row>
    <row r="14444" spans="1:13" hidden="1" x14ac:dyDescent="0.25">
      <c r="A14444" s="128"/>
      <c r="B14444" s="2"/>
      <c r="C14444" s="139" t="s">
        <v>16157</v>
      </c>
      <c r="D14444" s="124" t="s">
        <v>16158</v>
      </c>
      <c r="E14444" s="118" t="s">
        <v>48</v>
      </c>
      <c r="F14444" s="124" t="s">
        <v>35249</v>
      </c>
      <c r="G14444" s="118" t="s">
        <v>59</v>
      </c>
      <c r="H14444" s="137">
        <v>41570</v>
      </c>
      <c r="I14444" s="119">
        <v>99.13</v>
      </c>
      <c r="J14444" s="129"/>
      <c r="K14444" s="129"/>
      <c r="L14444" s="129">
        <v>0</v>
      </c>
      <c r="M14444" s="134" t="s">
        <v>24305</v>
      </c>
    </row>
    <row r="14445" spans="1:13" hidden="1" x14ac:dyDescent="0.25">
      <c r="A14445" s="128"/>
      <c r="B14445" s="2"/>
      <c r="C14445" s="139" t="s">
        <v>42478</v>
      </c>
      <c r="D14445" s="124" t="s">
        <v>42479</v>
      </c>
      <c r="E14445" s="118" t="s">
        <v>48</v>
      </c>
      <c r="F14445" s="124" t="s">
        <v>35249</v>
      </c>
      <c r="G14445" s="118" t="s">
        <v>30</v>
      </c>
      <c r="H14445" s="137">
        <v>45985</v>
      </c>
      <c r="I14445" s="119">
        <v>2500</v>
      </c>
      <c r="J14445" s="129"/>
      <c r="K14445" s="129"/>
      <c r="L14445" s="129">
        <v>0</v>
      </c>
      <c r="M14445" s="134" t="s">
        <v>24305</v>
      </c>
    </row>
    <row r="14446" spans="1:13" hidden="1" x14ac:dyDescent="0.25">
      <c r="A14446" s="128"/>
      <c r="B14446" s="2"/>
      <c r="C14446" s="139" t="s">
        <v>42480</v>
      </c>
      <c r="D14446" s="124" t="s">
        <v>42481</v>
      </c>
      <c r="E14446" s="118" t="s">
        <v>48</v>
      </c>
      <c r="F14446" s="124" t="s">
        <v>35249</v>
      </c>
      <c r="G14446" s="118" t="s">
        <v>30</v>
      </c>
      <c r="H14446" s="137">
        <v>45994</v>
      </c>
      <c r="I14446" s="119">
        <v>3500</v>
      </c>
      <c r="J14446" s="129"/>
      <c r="K14446" s="129"/>
      <c r="L14446" s="129">
        <v>0</v>
      </c>
      <c r="M14446" s="134" t="s">
        <v>24305</v>
      </c>
    </row>
    <row r="14447" spans="1:13" hidden="1" x14ac:dyDescent="0.25">
      <c r="A14447" s="128"/>
      <c r="B14447" s="2"/>
      <c r="C14447" s="139" t="s">
        <v>16159</v>
      </c>
      <c r="D14447" s="124" t="s">
        <v>16160</v>
      </c>
      <c r="E14447" s="118" t="s">
        <v>48</v>
      </c>
      <c r="F14447" s="124" t="s">
        <v>35249</v>
      </c>
      <c r="G14447" s="118" t="s">
        <v>34659</v>
      </c>
      <c r="H14447" s="137">
        <v>42311</v>
      </c>
      <c r="I14447" s="119">
        <v>17973.41</v>
      </c>
      <c r="J14447" s="129"/>
      <c r="K14447" s="129"/>
      <c r="L14447" s="129">
        <v>0</v>
      </c>
      <c r="M14447" s="134" t="s">
        <v>24305</v>
      </c>
    </row>
    <row r="14448" spans="1:13" hidden="1" x14ac:dyDescent="0.25">
      <c r="A14448" s="128"/>
      <c r="B14448" s="2"/>
      <c r="C14448" s="139" t="s">
        <v>32671</v>
      </c>
      <c r="D14448" s="124" t="s">
        <v>32672</v>
      </c>
      <c r="E14448" s="118" t="s">
        <v>48</v>
      </c>
      <c r="F14448" s="124" t="s">
        <v>35249</v>
      </c>
      <c r="G14448" s="118" t="s">
        <v>30</v>
      </c>
      <c r="H14448" s="137"/>
      <c r="I14448" s="119"/>
      <c r="J14448" s="129"/>
      <c r="K14448" s="129"/>
      <c r="L14448" s="129">
        <v>0</v>
      </c>
      <c r="M14448" s="134" t="s">
        <v>24305</v>
      </c>
    </row>
    <row r="14449" spans="1:13" hidden="1" x14ac:dyDescent="0.25">
      <c r="A14449" s="128"/>
      <c r="B14449" s="2"/>
      <c r="C14449" s="139" t="s">
        <v>16161</v>
      </c>
      <c r="D14449" s="124" t="s">
        <v>16162</v>
      </c>
      <c r="E14449" s="118" t="s">
        <v>117</v>
      </c>
      <c r="F14449" s="124" t="s">
        <v>118</v>
      </c>
      <c r="G14449" s="118" t="s">
        <v>2</v>
      </c>
      <c r="H14449" s="137"/>
      <c r="I14449" s="119"/>
      <c r="J14449" s="129"/>
      <c r="K14449" s="129"/>
      <c r="L14449" s="129">
        <v>0</v>
      </c>
      <c r="M14449" s="134" t="s">
        <v>24305</v>
      </c>
    </row>
    <row r="14450" spans="1:13" hidden="1" x14ac:dyDescent="0.25">
      <c r="A14450" s="128"/>
      <c r="B14450" s="2"/>
      <c r="C14450" s="139" t="s">
        <v>16163</v>
      </c>
      <c r="D14450" s="124" t="s">
        <v>16164</v>
      </c>
      <c r="E14450" s="118" t="s">
        <v>7834</v>
      </c>
      <c r="F14450" s="124" t="s">
        <v>7835</v>
      </c>
      <c r="G14450" s="118" t="s">
        <v>2</v>
      </c>
      <c r="H14450" s="137">
        <v>42811</v>
      </c>
      <c r="I14450" s="119">
        <v>1422</v>
      </c>
      <c r="J14450" s="129"/>
      <c r="K14450" s="129"/>
      <c r="L14450" s="129">
        <v>0</v>
      </c>
      <c r="M14450" s="134" t="s">
        <v>24305</v>
      </c>
    </row>
    <row r="14451" spans="1:13" hidden="1" x14ac:dyDescent="0.25">
      <c r="A14451" s="128"/>
      <c r="B14451" s="2"/>
      <c r="C14451" s="139" t="s">
        <v>16165</v>
      </c>
      <c r="D14451" s="124" t="s">
        <v>16166</v>
      </c>
      <c r="E14451" s="118" t="s">
        <v>117</v>
      </c>
      <c r="F14451" s="124" t="s">
        <v>118</v>
      </c>
      <c r="G14451" s="118" t="s">
        <v>2</v>
      </c>
      <c r="H14451" s="137"/>
      <c r="I14451" s="119"/>
      <c r="J14451" s="129"/>
      <c r="K14451" s="129"/>
      <c r="L14451" s="129">
        <v>0</v>
      </c>
      <c r="M14451" s="134" t="s">
        <v>24305</v>
      </c>
    </row>
    <row r="14452" spans="1:13" hidden="1" x14ac:dyDescent="0.25">
      <c r="A14452" s="128"/>
      <c r="B14452" s="2"/>
      <c r="C14452" s="139" t="s">
        <v>16167</v>
      </c>
      <c r="D14452" s="124" t="s">
        <v>16168</v>
      </c>
      <c r="E14452" s="118" t="s">
        <v>117</v>
      </c>
      <c r="F14452" s="124" t="s">
        <v>118</v>
      </c>
      <c r="G14452" s="118" t="s">
        <v>30</v>
      </c>
      <c r="H14452" s="137"/>
      <c r="I14452" s="119"/>
      <c r="J14452" s="129"/>
      <c r="K14452" s="129"/>
      <c r="L14452" s="129">
        <v>0</v>
      </c>
      <c r="M14452" s="134" t="s">
        <v>24305</v>
      </c>
    </row>
    <row r="14453" spans="1:13" hidden="1" x14ac:dyDescent="0.25">
      <c r="A14453" s="128"/>
      <c r="B14453" s="2"/>
      <c r="C14453" s="139" t="s">
        <v>30813</v>
      </c>
      <c r="D14453" s="124" t="s">
        <v>30814</v>
      </c>
      <c r="E14453" s="118" t="s">
        <v>48</v>
      </c>
      <c r="F14453" s="124" t="s">
        <v>35249</v>
      </c>
      <c r="G14453" s="118" t="s">
        <v>30</v>
      </c>
      <c r="H14453" s="137">
        <v>45555</v>
      </c>
      <c r="I14453" s="119">
        <v>2932</v>
      </c>
      <c r="J14453" s="129"/>
      <c r="K14453" s="129"/>
      <c r="L14453" s="129">
        <v>0</v>
      </c>
      <c r="M14453" s="134" t="s">
        <v>24305</v>
      </c>
    </row>
    <row r="14454" spans="1:13" hidden="1" x14ac:dyDescent="0.25">
      <c r="A14454" s="128"/>
      <c r="B14454" s="2"/>
      <c r="C14454" s="139" t="s">
        <v>16169</v>
      </c>
      <c r="D14454" s="124" t="s">
        <v>16170</v>
      </c>
      <c r="E14454" s="118" t="s">
        <v>48</v>
      </c>
      <c r="F14454" s="124" t="s">
        <v>35249</v>
      </c>
      <c r="G14454" s="118" t="s">
        <v>30</v>
      </c>
      <c r="H14454" s="137">
        <v>40392</v>
      </c>
      <c r="I14454" s="119">
        <v>627</v>
      </c>
      <c r="J14454" s="129"/>
      <c r="K14454" s="129"/>
      <c r="L14454" s="129">
        <v>0</v>
      </c>
      <c r="M14454" s="134" t="s">
        <v>24305</v>
      </c>
    </row>
    <row r="14455" spans="1:13" hidden="1" x14ac:dyDescent="0.25">
      <c r="A14455" s="128"/>
      <c r="B14455" s="2"/>
      <c r="C14455" s="139" t="s">
        <v>16171</v>
      </c>
      <c r="D14455" s="124" t="s">
        <v>16172</v>
      </c>
      <c r="E14455" s="118" t="s">
        <v>48</v>
      </c>
      <c r="F14455" s="124" t="s">
        <v>35249</v>
      </c>
      <c r="G14455" s="118" t="s">
        <v>30</v>
      </c>
      <c r="H14455" s="137">
        <v>42572</v>
      </c>
      <c r="I14455" s="119">
        <v>1243</v>
      </c>
      <c r="J14455" s="129"/>
      <c r="K14455" s="129"/>
      <c r="L14455" s="129">
        <v>0</v>
      </c>
      <c r="M14455" s="134" t="s">
        <v>24305</v>
      </c>
    </row>
    <row r="14456" spans="1:13" hidden="1" x14ac:dyDescent="0.25">
      <c r="A14456" s="128"/>
      <c r="B14456" s="2"/>
      <c r="C14456" s="139" t="s">
        <v>16173</v>
      </c>
      <c r="D14456" s="124" t="s">
        <v>16174</v>
      </c>
      <c r="E14456" s="118" t="s">
        <v>48</v>
      </c>
      <c r="F14456" s="124" t="s">
        <v>35249</v>
      </c>
      <c r="G14456" s="118" t="s">
        <v>30</v>
      </c>
      <c r="H14456" s="137">
        <v>43300</v>
      </c>
      <c r="I14456" s="119">
        <v>134.36000000000001</v>
      </c>
      <c r="J14456" s="129"/>
      <c r="K14456" s="129"/>
      <c r="L14456" s="129">
        <v>0</v>
      </c>
      <c r="M14456" s="134" t="s">
        <v>24305</v>
      </c>
    </row>
    <row r="14457" spans="1:13" hidden="1" x14ac:dyDescent="0.25">
      <c r="A14457" s="128"/>
      <c r="B14457" s="2"/>
      <c r="C14457" s="139" t="s">
        <v>31713</v>
      </c>
      <c r="D14457" s="124" t="s">
        <v>31714</v>
      </c>
      <c r="E14457" s="118" t="s">
        <v>48</v>
      </c>
      <c r="F14457" s="124" t="s">
        <v>35249</v>
      </c>
      <c r="G14457" s="118" t="s">
        <v>30</v>
      </c>
      <c r="H14457" s="137"/>
      <c r="I14457" s="119"/>
      <c r="J14457" s="129"/>
      <c r="K14457" s="129"/>
      <c r="L14457" s="129">
        <v>0</v>
      </c>
      <c r="M14457" s="134" t="s">
        <v>24305</v>
      </c>
    </row>
    <row r="14458" spans="1:13" hidden="1" x14ac:dyDescent="0.25">
      <c r="A14458" s="128"/>
      <c r="B14458" s="2"/>
      <c r="C14458" s="139" t="s">
        <v>29192</v>
      </c>
      <c r="D14458" s="124" t="s">
        <v>29193</v>
      </c>
      <c r="E14458" s="118" t="s">
        <v>48</v>
      </c>
      <c r="F14458" s="124" t="s">
        <v>35249</v>
      </c>
      <c r="G14458" s="118" t="s">
        <v>30</v>
      </c>
      <c r="H14458" s="137"/>
      <c r="I14458" s="119"/>
      <c r="J14458" s="129"/>
      <c r="K14458" s="129"/>
      <c r="L14458" s="129">
        <v>0</v>
      </c>
      <c r="M14458" s="134" t="s">
        <v>24305</v>
      </c>
    </row>
    <row r="14459" spans="1:13" hidden="1" x14ac:dyDescent="0.25">
      <c r="A14459" s="128"/>
      <c r="B14459" s="2"/>
      <c r="C14459" s="139" t="s">
        <v>29648</v>
      </c>
      <c r="D14459" s="124" t="s">
        <v>29649</v>
      </c>
      <c r="E14459" s="118" t="s">
        <v>48</v>
      </c>
      <c r="F14459" s="124" t="s">
        <v>35249</v>
      </c>
      <c r="G14459" s="118" t="s">
        <v>30</v>
      </c>
      <c r="H14459" s="137"/>
      <c r="I14459" s="119"/>
      <c r="J14459" s="129"/>
      <c r="K14459" s="129"/>
      <c r="L14459" s="129">
        <v>0</v>
      </c>
      <c r="M14459" s="134" t="s">
        <v>24305</v>
      </c>
    </row>
    <row r="14460" spans="1:13" hidden="1" x14ac:dyDescent="0.25">
      <c r="A14460" s="128"/>
      <c r="B14460" s="2"/>
      <c r="C14460" s="139" t="s">
        <v>28470</v>
      </c>
      <c r="D14460" s="124" t="s">
        <v>28471</v>
      </c>
      <c r="E14460" s="118" t="s">
        <v>48</v>
      </c>
      <c r="F14460" s="124" t="s">
        <v>35249</v>
      </c>
      <c r="G14460" s="118" t="s">
        <v>30</v>
      </c>
      <c r="H14460" s="137"/>
      <c r="I14460" s="119"/>
      <c r="J14460" s="129"/>
      <c r="K14460" s="129"/>
      <c r="L14460" s="129">
        <v>0</v>
      </c>
      <c r="M14460" s="134" t="s">
        <v>24305</v>
      </c>
    </row>
    <row r="14461" spans="1:13" hidden="1" x14ac:dyDescent="0.25">
      <c r="A14461" s="128"/>
      <c r="B14461" s="2"/>
      <c r="C14461" s="139" t="s">
        <v>16175</v>
      </c>
      <c r="D14461" s="124" t="s">
        <v>16176</v>
      </c>
      <c r="E14461" s="118" t="s">
        <v>48</v>
      </c>
      <c r="F14461" s="124" t="s">
        <v>35249</v>
      </c>
      <c r="G14461" s="118" t="s">
        <v>2</v>
      </c>
      <c r="H14461" s="137">
        <v>42283</v>
      </c>
      <c r="I14461" s="119">
        <v>162.13999999999999</v>
      </c>
      <c r="J14461" s="129"/>
      <c r="K14461" s="129"/>
      <c r="L14461" s="129">
        <v>0</v>
      </c>
      <c r="M14461" s="134" t="s">
        <v>24305</v>
      </c>
    </row>
    <row r="14462" spans="1:13" hidden="1" x14ac:dyDescent="0.25">
      <c r="A14462" s="128"/>
      <c r="B14462" s="2"/>
      <c r="C14462" s="139" t="s">
        <v>16177</v>
      </c>
      <c r="D14462" s="124" t="s">
        <v>16178</v>
      </c>
      <c r="E14462" s="118" t="s">
        <v>48</v>
      </c>
      <c r="F14462" s="124" t="s">
        <v>35249</v>
      </c>
      <c r="G14462" s="118" t="s">
        <v>34659</v>
      </c>
      <c r="H14462" s="137">
        <v>41631</v>
      </c>
      <c r="I14462" s="119">
        <v>112</v>
      </c>
      <c r="J14462" s="129"/>
      <c r="K14462" s="129"/>
      <c r="L14462" s="129">
        <v>0</v>
      </c>
      <c r="M14462" s="134" t="s">
        <v>24305</v>
      </c>
    </row>
    <row r="14463" spans="1:13" hidden="1" x14ac:dyDescent="0.25">
      <c r="A14463" s="128"/>
      <c r="B14463" s="2"/>
      <c r="C14463" s="139" t="s">
        <v>16179</v>
      </c>
      <c r="D14463" s="124" t="s">
        <v>16180</v>
      </c>
      <c r="E14463" s="118" t="s">
        <v>48</v>
      </c>
      <c r="F14463" s="124" t="s">
        <v>35249</v>
      </c>
      <c r="G14463" s="118" t="s">
        <v>2</v>
      </c>
      <c r="H14463" s="137">
        <v>44552</v>
      </c>
      <c r="I14463" s="119">
        <v>247.5</v>
      </c>
      <c r="J14463" s="129"/>
      <c r="K14463" s="129"/>
      <c r="L14463" s="129">
        <v>0</v>
      </c>
      <c r="M14463" s="134" t="s">
        <v>24305</v>
      </c>
    </row>
    <row r="14464" spans="1:13" hidden="1" x14ac:dyDescent="0.25">
      <c r="A14464" s="128"/>
      <c r="B14464" s="2"/>
      <c r="C14464" s="139" t="s">
        <v>24</v>
      </c>
      <c r="D14464" s="124" t="s">
        <v>25</v>
      </c>
      <c r="E14464" s="118" t="s">
        <v>48</v>
      </c>
      <c r="F14464" s="124" t="s">
        <v>35249</v>
      </c>
      <c r="G14464" s="118" t="s">
        <v>2</v>
      </c>
      <c r="H14464" s="137">
        <v>45807</v>
      </c>
      <c r="I14464" s="119">
        <v>285</v>
      </c>
      <c r="J14464" s="129"/>
      <c r="K14464" s="129"/>
      <c r="L14464" s="129">
        <v>0</v>
      </c>
      <c r="M14464" s="134" t="s">
        <v>24305</v>
      </c>
    </row>
    <row r="14465" spans="1:13" hidden="1" x14ac:dyDescent="0.25">
      <c r="A14465" s="128"/>
      <c r="B14465" s="2"/>
      <c r="C14465" s="139" t="s">
        <v>26</v>
      </c>
      <c r="D14465" s="124" t="s">
        <v>27</v>
      </c>
      <c r="E14465" s="118" t="s">
        <v>48</v>
      </c>
      <c r="F14465" s="124" t="s">
        <v>35249</v>
      </c>
      <c r="G14465" s="118" t="s">
        <v>2</v>
      </c>
      <c r="H14465" s="137">
        <v>45716</v>
      </c>
      <c r="I14465" s="119">
        <v>570</v>
      </c>
      <c r="J14465" s="129"/>
      <c r="K14465" s="129"/>
      <c r="L14465" s="129">
        <v>0</v>
      </c>
      <c r="M14465" s="134" t="s">
        <v>24305</v>
      </c>
    </row>
    <row r="14466" spans="1:13" hidden="1" x14ac:dyDescent="0.25">
      <c r="A14466" s="128"/>
      <c r="B14466" s="2"/>
      <c r="C14466" s="139" t="s">
        <v>42482</v>
      </c>
      <c r="D14466" s="124" t="s">
        <v>42483</v>
      </c>
      <c r="E14466" s="118" t="s">
        <v>48</v>
      </c>
      <c r="F14466" s="124" t="s">
        <v>35249</v>
      </c>
      <c r="G14466" s="118" t="s">
        <v>2</v>
      </c>
      <c r="H14466" s="137">
        <v>45846</v>
      </c>
      <c r="I14466" s="119">
        <v>805</v>
      </c>
      <c r="J14466" s="129"/>
      <c r="K14466" s="129"/>
      <c r="L14466" s="129">
        <v>0</v>
      </c>
      <c r="M14466" s="134" t="s">
        <v>24305</v>
      </c>
    </row>
    <row r="14467" spans="1:13" hidden="1" x14ac:dyDescent="0.25">
      <c r="A14467" s="128"/>
      <c r="B14467" s="2"/>
      <c r="C14467" s="139" t="s">
        <v>34793</v>
      </c>
      <c r="D14467" s="124" t="s">
        <v>34794</v>
      </c>
      <c r="E14467" s="118" t="s">
        <v>48</v>
      </c>
      <c r="F14467" s="124" t="s">
        <v>35249</v>
      </c>
      <c r="G14467" s="118" t="s">
        <v>2</v>
      </c>
      <c r="H14467" s="137">
        <v>45461</v>
      </c>
      <c r="I14467" s="119">
        <v>240</v>
      </c>
      <c r="J14467" s="129"/>
      <c r="K14467" s="129"/>
      <c r="L14467" s="129">
        <v>0</v>
      </c>
      <c r="M14467" s="134" t="s">
        <v>24305</v>
      </c>
    </row>
    <row r="14468" spans="1:13" hidden="1" x14ac:dyDescent="0.25">
      <c r="A14468" s="128"/>
      <c r="B14468" s="2"/>
      <c r="C14468" s="139" t="s">
        <v>27511</v>
      </c>
      <c r="D14468" s="124" t="s">
        <v>27512</v>
      </c>
      <c r="E14468" s="118" t="s">
        <v>34917</v>
      </c>
      <c r="F14468" s="124" t="s">
        <v>34918</v>
      </c>
      <c r="G14468" s="118" t="s">
        <v>27515</v>
      </c>
      <c r="H14468" s="137">
        <v>45442</v>
      </c>
      <c r="I14468" s="119">
        <v>164.97</v>
      </c>
      <c r="J14468" s="129"/>
      <c r="K14468" s="129"/>
      <c r="L14468" s="129">
        <v>0</v>
      </c>
      <c r="M14468" s="134" t="s">
        <v>24305</v>
      </c>
    </row>
    <row r="14469" spans="1:13" hidden="1" x14ac:dyDescent="0.25">
      <c r="A14469" s="128"/>
      <c r="B14469" s="2"/>
      <c r="C14469" s="139" t="s">
        <v>27511</v>
      </c>
      <c r="D14469" s="124" t="s">
        <v>27512</v>
      </c>
      <c r="E14469" s="118" t="s">
        <v>27513</v>
      </c>
      <c r="F14469" s="124" t="s">
        <v>27514</v>
      </c>
      <c r="G14469" s="118" t="s">
        <v>27515</v>
      </c>
      <c r="H14469" s="137">
        <v>45105</v>
      </c>
      <c r="I14469" s="119">
        <v>86.93</v>
      </c>
      <c r="J14469" s="129"/>
      <c r="K14469" s="129"/>
      <c r="L14469" s="129">
        <v>0</v>
      </c>
      <c r="M14469" s="134" t="s">
        <v>24305</v>
      </c>
    </row>
    <row r="14470" spans="1:13" hidden="1" x14ac:dyDescent="0.25">
      <c r="A14470" s="128"/>
      <c r="B14470" s="2"/>
      <c r="C14470" s="139" t="s">
        <v>31154</v>
      </c>
      <c r="D14470" s="124" t="s">
        <v>31155</v>
      </c>
      <c r="E14470" s="118" t="s">
        <v>48</v>
      </c>
      <c r="F14470" s="124" t="s">
        <v>35249</v>
      </c>
      <c r="G14470" s="118" t="s">
        <v>34659</v>
      </c>
      <c r="H14470" s="137"/>
      <c r="I14470" s="119"/>
      <c r="J14470" s="129"/>
      <c r="K14470" s="129"/>
      <c r="L14470" s="129">
        <v>0</v>
      </c>
      <c r="M14470" s="134" t="s">
        <v>24305</v>
      </c>
    </row>
    <row r="14471" spans="1:13" hidden="1" x14ac:dyDescent="0.25">
      <c r="A14471" s="128"/>
      <c r="B14471" s="2"/>
      <c r="C14471" s="139" t="s">
        <v>16181</v>
      </c>
      <c r="D14471" s="124" t="s">
        <v>16182</v>
      </c>
      <c r="E14471" s="118" t="s">
        <v>48</v>
      </c>
      <c r="F14471" s="124" t="s">
        <v>35249</v>
      </c>
      <c r="G14471" s="118" t="s">
        <v>34659</v>
      </c>
      <c r="H14471" s="137">
        <v>41619</v>
      </c>
      <c r="I14471" s="119">
        <v>3200</v>
      </c>
      <c r="J14471" s="129"/>
      <c r="K14471" s="129"/>
      <c r="L14471" s="129">
        <v>0</v>
      </c>
      <c r="M14471" s="134" t="s">
        <v>24305</v>
      </c>
    </row>
    <row r="14472" spans="1:13" hidden="1" x14ac:dyDescent="0.25">
      <c r="A14472" s="128"/>
      <c r="B14472" s="2"/>
      <c r="C14472" s="139" t="s">
        <v>16183</v>
      </c>
      <c r="D14472" s="124" t="s">
        <v>16184</v>
      </c>
      <c r="E14472" s="118" t="s">
        <v>48</v>
      </c>
      <c r="F14472" s="124" t="s">
        <v>35249</v>
      </c>
      <c r="G14472" s="118" t="s">
        <v>34659</v>
      </c>
      <c r="H14472" s="137">
        <v>41712</v>
      </c>
      <c r="I14472" s="119">
        <v>2510</v>
      </c>
      <c r="J14472" s="129"/>
      <c r="K14472" s="129"/>
      <c r="L14472" s="129">
        <v>0</v>
      </c>
      <c r="M14472" s="134" t="s">
        <v>24305</v>
      </c>
    </row>
    <row r="14473" spans="1:13" hidden="1" x14ac:dyDescent="0.25">
      <c r="A14473" s="128"/>
      <c r="B14473" s="2"/>
      <c r="C14473" s="139" t="s">
        <v>16185</v>
      </c>
      <c r="D14473" s="124" t="s">
        <v>16186</v>
      </c>
      <c r="E14473" s="118" t="s">
        <v>48</v>
      </c>
      <c r="F14473" s="124" t="s">
        <v>35249</v>
      </c>
      <c r="G14473" s="118" t="s">
        <v>34659</v>
      </c>
      <c r="H14473" s="137">
        <v>41344</v>
      </c>
      <c r="I14473" s="119">
        <v>1753.45</v>
      </c>
      <c r="J14473" s="129"/>
      <c r="K14473" s="129"/>
      <c r="L14473" s="129">
        <v>0</v>
      </c>
      <c r="M14473" s="134" t="s">
        <v>24305</v>
      </c>
    </row>
    <row r="14474" spans="1:13" hidden="1" x14ac:dyDescent="0.25">
      <c r="A14474" s="128"/>
      <c r="B14474" s="2"/>
      <c r="C14474" s="139" t="s">
        <v>16187</v>
      </c>
      <c r="D14474" s="124" t="s">
        <v>16188</v>
      </c>
      <c r="E14474" s="118" t="s">
        <v>48</v>
      </c>
      <c r="F14474" s="124" t="s">
        <v>35249</v>
      </c>
      <c r="G14474" s="118" t="s">
        <v>34659</v>
      </c>
      <c r="H14474" s="137">
        <v>41344</v>
      </c>
      <c r="I14474" s="119">
        <v>2195</v>
      </c>
      <c r="J14474" s="129"/>
      <c r="K14474" s="129"/>
      <c r="L14474" s="129">
        <v>0</v>
      </c>
      <c r="M14474" s="134" t="s">
        <v>24305</v>
      </c>
    </row>
    <row r="14475" spans="1:13" hidden="1" x14ac:dyDescent="0.25">
      <c r="A14475" s="128"/>
      <c r="B14475" s="2"/>
      <c r="C14475" s="139" t="s">
        <v>16189</v>
      </c>
      <c r="D14475" s="124" t="s">
        <v>16190</v>
      </c>
      <c r="E14475" s="118" t="s">
        <v>48</v>
      </c>
      <c r="F14475" s="124" t="s">
        <v>35249</v>
      </c>
      <c r="G14475" s="118" t="s">
        <v>34659</v>
      </c>
      <c r="H14475" s="137">
        <v>41449</v>
      </c>
      <c r="I14475" s="119">
        <v>2993.56</v>
      </c>
      <c r="J14475" s="129"/>
      <c r="K14475" s="129"/>
      <c r="L14475" s="129">
        <v>0</v>
      </c>
      <c r="M14475" s="134" t="s">
        <v>24305</v>
      </c>
    </row>
    <row r="14476" spans="1:13" hidden="1" x14ac:dyDescent="0.25">
      <c r="A14476" s="128"/>
      <c r="B14476" s="2"/>
      <c r="C14476" s="139" t="s">
        <v>28188</v>
      </c>
      <c r="D14476" s="124" t="s">
        <v>28189</v>
      </c>
      <c r="E14476" s="118" t="s">
        <v>48</v>
      </c>
      <c r="F14476" s="124" t="s">
        <v>35249</v>
      </c>
      <c r="G14476" s="118" t="s">
        <v>34659</v>
      </c>
      <c r="H14476" s="137"/>
      <c r="I14476" s="119"/>
      <c r="J14476" s="129"/>
      <c r="K14476" s="129"/>
      <c r="L14476" s="129">
        <v>0</v>
      </c>
      <c r="M14476" s="134" t="s">
        <v>24305</v>
      </c>
    </row>
    <row r="14477" spans="1:13" hidden="1" x14ac:dyDescent="0.25">
      <c r="A14477" s="128"/>
      <c r="B14477" s="2"/>
      <c r="C14477" s="139" t="s">
        <v>16191</v>
      </c>
      <c r="D14477" s="124" t="s">
        <v>16192</v>
      </c>
      <c r="E14477" s="118" t="s">
        <v>48</v>
      </c>
      <c r="F14477" s="124" t="s">
        <v>35249</v>
      </c>
      <c r="G14477" s="118" t="s">
        <v>34659</v>
      </c>
      <c r="H14477" s="137">
        <v>42130</v>
      </c>
      <c r="I14477" s="119">
        <v>3880</v>
      </c>
      <c r="J14477" s="129"/>
      <c r="K14477" s="129"/>
      <c r="L14477" s="129">
        <v>0</v>
      </c>
      <c r="M14477" s="134" t="s">
        <v>24305</v>
      </c>
    </row>
    <row r="14478" spans="1:13" hidden="1" x14ac:dyDescent="0.25">
      <c r="A14478" s="128"/>
      <c r="B14478" s="2"/>
      <c r="C14478" s="139" t="s">
        <v>16193</v>
      </c>
      <c r="D14478" s="124" t="s">
        <v>16194</v>
      </c>
      <c r="E14478" s="118" t="s">
        <v>48</v>
      </c>
      <c r="F14478" s="124" t="s">
        <v>35249</v>
      </c>
      <c r="G14478" s="118" t="s">
        <v>34659</v>
      </c>
      <c r="H14478" s="137">
        <v>41470</v>
      </c>
      <c r="I14478" s="119">
        <v>2112</v>
      </c>
      <c r="J14478" s="129"/>
      <c r="K14478" s="129"/>
      <c r="L14478" s="129">
        <v>0</v>
      </c>
      <c r="M14478" s="134" t="s">
        <v>24305</v>
      </c>
    </row>
    <row r="14479" spans="1:13" hidden="1" x14ac:dyDescent="0.25">
      <c r="A14479" s="128"/>
      <c r="B14479" s="2"/>
      <c r="C14479" s="139" t="s">
        <v>28080</v>
      </c>
      <c r="D14479" s="124" t="s">
        <v>28081</v>
      </c>
      <c r="E14479" s="118" t="s">
        <v>48</v>
      </c>
      <c r="F14479" s="124" t="s">
        <v>35249</v>
      </c>
      <c r="G14479" s="118" t="s">
        <v>34659</v>
      </c>
      <c r="H14479" s="137"/>
      <c r="I14479" s="119"/>
      <c r="J14479" s="129"/>
      <c r="K14479" s="129"/>
      <c r="L14479" s="129">
        <v>0</v>
      </c>
      <c r="M14479" s="134" t="s">
        <v>24305</v>
      </c>
    </row>
    <row r="14480" spans="1:13" hidden="1" x14ac:dyDescent="0.25">
      <c r="A14480" s="128"/>
      <c r="B14480" s="2"/>
      <c r="C14480" s="139" t="s">
        <v>28050</v>
      </c>
      <c r="D14480" s="124" t="s">
        <v>28051</v>
      </c>
      <c r="E14480" s="118" t="s">
        <v>48</v>
      </c>
      <c r="F14480" s="124" t="s">
        <v>35249</v>
      </c>
      <c r="G14480" s="118" t="s">
        <v>34659</v>
      </c>
      <c r="H14480" s="137"/>
      <c r="I14480" s="119"/>
      <c r="J14480" s="129"/>
      <c r="K14480" s="129"/>
      <c r="L14480" s="129">
        <v>0</v>
      </c>
      <c r="M14480" s="134" t="s">
        <v>24305</v>
      </c>
    </row>
    <row r="14481" spans="1:13" hidden="1" x14ac:dyDescent="0.25">
      <c r="A14481" s="128"/>
      <c r="B14481" s="2"/>
      <c r="C14481" s="139" t="s">
        <v>16195</v>
      </c>
      <c r="D14481" s="124" t="s">
        <v>16196</v>
      </c>
      <c r="E14481" s="118" t="s">
        <v>48</v>
      </c>
      <c r="F14481" s="124" t="s">
        <v>35249</v>
      </c>
      <c r="G14481" s="118" t="s">
        <v>34659</v>
      </c>
      <c r="H14481" s="137">
        <v>41942</v>
      </c>
      <c r="I14481" s="119">
        <v>1830</v>
      </c>
      <c r="J14481" s="129"/>
      <c r="K14481" s="129"/>
      <c r="L14481" s="129">
        <v>0</v>
      </c>
      <c r="M14481" s="134" t="s">
        <v>24305</v>
      </c>
    </row>
    <row r="14482" spans="1:13" hidden="1" x14ac:dyDescent="0.25">
      <c r="A14482" s="128"/>
      <c r="B14482" s="2"/>
      <c r="C14482" s="139" t="s">
        <v>16197</v>
      </c>
      <c r="D14482" s="124" t="s">
        <v>16198</v>
      </c>
      <c r="E14482" s="118" t="s">
        <v>48</v>
      </c>
      <c r="F14482" s="124" t="s">
        <v>35249</v>
      </c>
      <c r="G14482" s="118" t="s">
        <v>34659</v>
      </c>
      <c r="H14482" s="137"/>
      <c r="I14482" s="119"/>
      <c r="J14482" s="129"/>
      <c r="K14482" s="129"/>
      <c r="L14482" s="129">
        <v>0</v>
      </c>
      <c r="M14482" s="134" t="s">
        <v>24305</v>
      </c>
    </row>
    <row r="14483" spans="1:13" hidden="1" x14ac:dyDescent="0.25">
      <c r="A14483" s="128"/>
      <c r="B14483" s="2"/>
      <c r="C14483" s="139" t="s">
        <v>16199</v>
      </c>
      <c r="D14483" s="124" t="s">
        <v>16200</v>
      </c>
      <c r="E14483" s="118" t="s">
        <v>48</v>
      </c>
      <c r="F14483" s="124" t="s">
        <v>35249</v>
      </c>
      <c r="G14483" s="118" t="s">
        <v>34659</v>
      </c>
      <c r="H14483" s="137"/>
      <c r="I14483" s="119"/>
      <c r="J14483" s="129"/>
      <c r="K14483" s="129"/>
      <c r="L14483" s="129">
        <v>0</v>
      </c>
      <c r="M14483" s="134" t="s">
        <v>24305</v>
      </c>
    </row>
    <row r="14484" spans="1:13" hidden="1" x14ac:dyDescent="0.25">
      <c r="A14484" s="128"/>
      <c r="B14484" s="2"/>
      <c r="C14484" s="139" t="s">
        <v>16201</v>
      </c>
      <c r="D14484" s="124" t="s">
        <v>16202</v>
      </c>
      <c r="E14484" s="118" t="s">
        <v>48</v>
      </c>
      <c r="F14484" s="124" t="s">
        <v>35249</v>
      </c>
      <c r="G14484" s="118" t="s">
        <v>34659</v>
      </c>
      <c r="H14484" s="137"/>
      <c r="I14484" s="119"/>
      <c r="J14484" s="129"/>
      <c r="K14484" s="129"/>
      <c r="L14484" s="129">
        <v>0</v>
      </c>
      <c r="M14484" s="134" t="s">
        <v>24305</v>
      </c>
    </row>
    <row r="14485" spans="1:13" hidden="1" x14ac:dyDescent="0.25">
      <c r="A14485" s="128"/>
      <c r="B14485" s="2"/>
      <c r="C14485" s="139" t="s">
        <v>16203</v>
      </c>
      <c r="D14485" s="124" t="s">
        <v>16204</v>
      </c>
      <c r="E14485" s="118" t="s">
        <v>48</v>
      </c>
      <c r="F14485" s="124" t="s">
        <v>35249</v>
      </c>
      <c r="G14485" s="118" t="s">
        <v>34659</v>
      </c>
      <c r="H14485" s="137"/>
      <c r="I14485" s="119"/>
      <c r="J14485" s="129"/>
      <c r="K14485" s="129"/>
      <c r="L14485" s="129">
        <v>0</v>
      </c>
      <c r="M14485" s="134" t="s">
        <v>24305</v>
      </c>
    </row>
    <row r="14486" spans="1:13" hidden="1" x14ac:dyDescent="0.25">
      <c r="A14486" s="128"/>
      <c r="B14486" s="2"/>
      <c r="C14486" s="139" t="s">
        <v>16205</v>
      </c>
      <c r="D14486" s="124" t="s">
        <v>16206</v>
      </c>
      <c r="E14486" s="118" t="s">
        <v>48</v>
      </c>
      <c r="F14486" s="124" t="s">
        <v>35249</v>
      </c>
      <c r="G14486" s="118" t="s">
        <v>34659</v>
      </c>
      <c r="H14486" s="137"/>
      <c r="I14486" s="119"/>
      <c r="J14486" s="129"/>
      <c r="K14486" s="129"/>
      <c r="L14486" s="129">
        <v>0</v>
      </c>
      <c r="M14486" s="134" t="s">
        <v>24305</v>
      </c>
    </row>
    <row r="14487" spans="1:13" hidden="1" x14ac:dyDescent="0.25">
      <c r="A14487" s="128"/>
      <c r="B14487" s="2"/>
      <c r="C14487" s="139" t="s">
        <v>16207</v>
      </c>
      <c r="D14487" s="124" t="s">
        <v>16208</v>
      </c>
      <c r="E14487" s="118" t="s">
        <v>48</v>
      </c>
      <c r="F14487" s="124" t="s">
        <v>35249</v>
      </c>
      <c r="G14487" s="118" t="s">
        <v>34659</v>
      </c>
      <c r="H14487" s="137"/>
      <c r="I14487" s="119"/>
      <c r="J14487" s="129"/>
      <c r="K14487" s="129"/>
      <c r="L14487" s="129">
        <v>0</v>
      </c>
      <c r="M14487" s="134" t="s">
        <v>24305</v>
      </c>
    </row>
    <row r="14488" spans="1:13" hidden="1" x14ac:dyDescent="0.25">
      <c r="A14488" s="128"/>
      <c r="B14488" s="2"/>
      <c r="C14488" s="139" t="s">
        <v>16209</v>
      </c>
      <c r="D14488" s="124" t="s">
        <v>16210</v>
      </c>
      <c r="E14488" s="118" t="s">
        <v>48</v>
      </c>
      <c r="F14488" s="124" t="s">
        <v>35249</v>
      </c>
      <c r="G14488" s="118" t="s">
        <v>34659</v>
      </c>
      <c r="H14488" s="137">
        <v>41682</v>
      </c>
      <c r="I14488" s="119">
        <v>4985</v>
      </c>
      <c r="J14488" s="129"/>
      <c r="K14488" s="129"/>
      <c r="L14488" s="129">
        <v>0</v>
      </c>
      <c r="M14488" s="134" t="s">
        <v>24305</v>
      </c>
    </row>
    <row r="14489" spans="1:13" hidden="1" x14ac:dyDescent="0.25">
      <c r="A14489" s="128"/>
      <c r="B14489" s="2"/>
      <c r="C14489" s="139" t="s">
        <v>16211</v>
      </c>
      <c r="D14489" s="124" t="s">
        <v>16212</v>
      </c>
      <c r="E14489" s="118" t="s">
        <v>48</v>
      </c>
      <c r="F14489" s="124" t="s">
        <v>35249</v>
      </c>
      <c r="G14489" s="118" t="s">
        <v>34659</v>
      </c>
      <c r="H14489" s="137"/>
      <c r="I14489" s="119"/>
      <c r="J14489" s="129"/>
      <c r="K14489" s="129"/>
      <c r="L14489" s="129">
        <v>0</v>
      </c>
      <c r="M14489" s="134" t="s">
        <v>24305</v>
      </c>
    </row>
    <row r="14490" spans="1:13" hidden="1" x14ac:dyDescent="0.25">
      <c r="A14490" s="128"/>
      <c r="B14490" s="2"/>
      <c r="C14490" s="139" t="s">
        <v>32625</v>
      </c>
      <c r="D14490" s="124" t="s">
        <v>32626</v>
      </c>
      <c r="E14490" s="118" t="s">
        <v>48</v>
      </c>
      <c r="F14490" s="124" t="s">
        <v>35249</v>
      </c>
      <c r="G14490" s="118" t="s">
        <v>34659</v>
      </c>
      <c r="H14490" s="137"/>
      <c r="I14490" s="119"/>
      <c r="J14490" s="129"/>
      <c r="K14490" s="129"/>
      <c r="L14490" s="129">
        <v>0</v>
      </c>
      <c r="M14490" s="134" t="s">
        <v>24305</v>
      </c>
    </row>
    <row r="14491" spans="1:13" hidden="1" x14ac:dyDescent="0.25">
      <c r="A14491" s="128"/>
      <c r="B14491" s="2"/>
      <c r="C14491" s="139" t="s">
        <v>16213</v>
      </c>
      <c r="D14491" s="124" t="s">
        <v>16214</v>
      </c>
      <c r="E14491" s="118" t="s">
        <v>48</v>
      </c>
      <c r="F14491" s="124" t="s">
        <v>35249</v>
      </c>
      <c r="G14491" s="118" t="s">
        <v>34659</v>
      </c>
      <c r="H14491" s="137"/>
      <c r="I14491" s="119"/>
      <c r="J14491" s="129"/>
      <c r="K14491" s="129"/>
      <c r="L14491" s="129">
        <v>0</v>
      </c>
      <c r="M14491" s="134" t="s">
        <v>24305</v>
      </c>
    </row>
    <row r="14492" spans="1:13" hidden="1" x14ac:dyDescent="0.25">
      <c r="A14492" s="128"/>
      <c r="B14492" s="2"/>
      <c r="C14492" s="139" t="s">
        <v>16215</v>
      </c>
      <c r="D14492" s="124" t="s">
        <v>16216</v>
      </c>
      <c r="E14492" s="118" t="s">
        <v>48</v>
      </c>
      <c r="F14492" s="124" t="s">
        <v>35249</v>
      </c>
      <c r="G14492" s="118" t="s">
        <v>34659</v>
      </c>
      <c r="H14492" s="137">
        <v>41729</v>
      </c>
      <c r="I14492" s="119">
        <v>7265</v>
      </c>
      <c r="J14492" s="129"/>
      <c r="K14492" s="129"/>
      <c r="L14492" s="129">
        <v>0</v>
      </c>
      <c r="M14492" s="134" t="s">
        <v>24305</v>
      </c>
    </row>
    <row r="14493" spans="1:13" hidden="1" x14ac:dyDescent="0.25">
      <c r="A14493" s="128"/>
      <c r="B14493" s="2"/>
      <c r="C14493" s="139" t="s">
        <v>16217</v>
      </c>
      <c r="D14493" s="124" t="s">
        <v>16218</v>
      </c>
      <c r="E14493" s="118" t="s">
        <v>48</v>
      </c>
      <c r="F14493" s="124" t="s">
        <v>35249</v>
      </c>
      <c r="G14493" s="118" t="s">
        <v>34659</v>
      </c>
      <c r="H14493" s="137">
        <v>42115</v>
      </c>
      <c r="I14493" s="119">
        <v>2339.6799999999998</v>
      </c>
      <c r="J14493" s="129"/>
      <c r="K14493" s="129"/>
      <c r="L14493" s="129">
        <v>0</v>
      </c>
      <c r="M14493" s="134" t="s">
        <v>24305</v>
      </c>
    </row>
    <row r="14494" spans="1:13" hidden="1" x14ac:dyDescent="0.25">
      <c r="A14494" s="128"/>
      <c r="B14494" s="2"/>
      <c r="C14494" s="139" t="s">
        <v>28710</v>
      </c>
      <c r="D14494" s="124" t="s">
        <v>28711</v>
      </c>
      <c r="E14494" s="118" t="s">
        <v>48</v>
      </c>
      <c r="F14494" s="124" t="s">
        <v>35249</v>
      </c>
      <c r="G14494" s="118" t="s">
        <v>34659</v>
      </c>
      <c r="H14494" s="137"/>
      <c r="I14494" s="119"/>
      <c r="J14494" s="129"/>
      <c r="K14494" s="129"/>
      <c r="L14494" s="129">
        <v>0</v>
      </c>
      <c r="M14494" s="134" t="s">
        <v>24305</v>
      </c>
    </row>
    <row r="14495" spans="1:13" hidden="1" x14ac:dyDescent="0.25">
      <c r="A14495" s="128"/>
      <c r="B14495" s="2"/>
      <c r="C14495" s="139" t="s">
        <v>16219</v>
      </c>
      <c r="D14495" s="124" t="s">
        <v>16220</v>
      </c>
      <c r="E14495" s="118" t="s">
        <v>48</v>
      </c>
      <c r="F14495" s="124" t="s">
        <v>35249</v>
      </c>
      <c r="G14495" s="118" t="s">
        <v>34659</v>
      </c>
      <c r="H14495" s="137"/>
      <c r="I14495" s="119"/>
      <c r="J14495" s="129"/>
      <c r="K14495" s="129"/>
      <c r="L14495" s="129">
        <v>0</v>
      </c>
      <c r="M14495" s="134" t="s">
        <v>24305</v>
      </c>
    </row>
    <row r="14496" spans="1:13" hidden="1" x14ac:dyDescent="0.25">
      <c r="A14496" s="128"/>
      <c r="B14496" s="2"/>
      <c r="C14496" s="139" t="s">
        <v>16221</v>
      </c>
      <c r="D14496" s="124" t="s">
        <v>16222</v>
      </c>
      <c r="E14496" s="118" t="s">
        <v>48</v>
      </c>
      <c r="F14496" s="124" t="s">
        <v>35249</v>
      </c>
      <c r="G14496" s="118" t="s">
        <v>34659</v>
      </c>
      <c r="H14496" s="137">
        <v>41507</v>
      </c>
      <c r="I14496" s="119">
        <v>2814</v>
      </c>
      <c r="J14496" s="129"/>
      <c r="K14496" s="129"/>
      <c r="L14496" s="129">
        <v>0</v>
      </c>
      <c r="M14496" s="134" t="s">
        <v>24305</v>
      </c>
    </row>
    <row r="14497" spans="1:13" hidden="1" x14ac:dyDescent="0.25">
      <c r="A14497" s="128"/>
      <c r="B14497" s="2"/>
      <c r="C14497" s="139" t="s">
        <v>16223</v>
      </c>
      <c r="D14497" s="124" t="s">
        <v>42484</v>
      </c>
      <c r="E14497" s="118" t="s">
        <v>48</v>
      </c>
      <c r="F14497" s="124" t="s">
        <v>35249</v>
      </c>
      <c r="G14497" s="118" t="s">
        <v>34659</v>
      </c>
      <c r="H14497" s="137">
        <v>45875</v>
      </c>
      <c r="I14497" s="119">
        <v>120</v>
      </c>
      <c r="J14497" s="129"/>
      <c r="K14497" s="129"/>
      <c r="L14497" s="129">
        <v>0</v>
      </c>
      <c r="M14497" s="134" t="s">
        <v>24305</v>
      </c>
    </row>
    <row r="14498" spans="1:13" hidden="1" x14ac:dyDescent="0.25">
      <c r="A14498" s="128"/>
      <c r="B14498" s="2"/>
      <c r="C14498" s="139" t="s">
        <v>16224</v>
      </c>
      <c r="D14498" s="124" t="s">
        <v>16225</v>
      </c>
      <c r="E14498" s="118" t="s">
        <v>48</v>
      </c>
      <c r="F14498" s="124" t="s">
        <v>35249</v>
      </c>
      <c r="G14498" s="118" t="s">
        <v>34659</v>
      </c>
      <c r="H14498" s="137">
        <v>46105</v>
      </c>
      <c r="I14498" s="119">
        <v>400</v>
      </c>
      <c r="J14498" s="129"/>
      <c r="K14498" s="129"/>
      <c r="L14498" s="129">
        <v>0</v>
      </c>
      <c r="M14498" s="134" t="s">
        <v>24305</v>
      </c>
    </row>
    <row r="14499" spans="1:13" hidden="1" x14ac:dyDescent="0.25">
      <c r="A14499" s="128"/>
      <c r="B14499" s="2"/>
      <c r="C14499" s="139" t="s">
        <v>16226</v>
      </c>
      <c r="D14499" s="124" t="s">
        <v>16227</v>
      </c>
      <c r="E14499" s="118" t="s">
        <v>48</v>
      </c>
      <c r="F14499" s="124" t="s">
        <v>35249</v>
      </c>
      <c r="G14499" s="118" t="s">
        <v>34659</v>
      </c>
      <c r="H14499" s="137">
        <v>42424</v>
      </c>
      <c r="I14499" s="119">
        <v>448</v>
      </c>
      <c r="J14499" s="129"/>
      <c r="K14499" s="129"/>
      <c r="L14499" s="129">
        <v>0</v>
      </c>
      <c r="M14499" s="134" t="s">
        <v>24305</v>
      </c>
    </row>
    <row r="14500" spans="1:13" hidden="1" x14ac:dyDescent="0.25">
      <c r="A14500" s="128"/>
      <c r="B14500" s="2"/>
      <c r="C14500" s="139" t="s">
        <v>16228</v>
      </c>
      <c r="D14500" s="124" t="s">
        <v>16229</v>
      </c>
      <c r="E14500" s="118" t="s">
        <v>48</v>
      </c>
      <c r="F14500" s="124" t="s">
        <v>35249</v>
      </c>
      <c r="G14500" s="118" t="s">
        <v>34659</v>
      </c>
      <c r="H14500" s="137">
        <v>45159</v>
      </c>
      <c r="I14500" s="119">
        <v>380</v>
      </c>
      <c r="J14500" s="129"/>
      <c r="K14500" s="129"/>
      <c r="L14500" s="129">
        <v>0</v>
      </c>
      <c r="M14500" s="134" t="s">
        <v>24305</v>
      </c>
    </row>
    <row r="14501" spans="1:13" hidden="1" x14ac:dyDescent="0.25">
      <c r="A14501" s="128"/>
      <c r="B14501" s="2"/>
      <c r="C14501" s="139" t="s">
        <v>16230</v>
      </c>
      <c r="D14501" s="124" t="s">
        <v>16231</v>
      </c>
      <c r="E14501" s="118" t="s">
        <v>48</v>
      </c>
      <c r="F14501" s="124" t="s">
        <v>35249</v>
      </c>
      <c r="G14501" s="118" t="s">
        <v>2</v>
      </c>
      <c r="H14501" s="137">
        <v>43916</v>
      </c>
      <c r="I14501" s="119">
        <v>3781.74</v>
      </c>
      <c r="J14501" s="129"/>
      <c r="K14501" s="129"/>
      <c r="L14501" s="129">
        <v>0</v>
      </c>
      <c r="M14501" s="134" t="s">
        <v>24305</v>
      </c>
    </row>
    <row r="14502" spans="1:13" hidden="1" x14ac:dyDescent="0.25">
      <c r="A14502" s="128"/>
      <c r="B14502" s="2"/>
      <c r="C14502" s="139" t="s">
        <v>16232</v>
      </c>
      <c r="D14502" s="124" t="s">
        <v>16233</v>
      </c>
      <c r="E14502" s="118" t="s">
        <v>16234</v>
      </c>
      <c r="F14502" s="124" t="s">
        <v>16235</v>
      </c>
      <c r="G14502" s="118" t="s">
        <v>2</v>
      </c>
      <c r="H14502" s="137">
        <v>43397</v>
      </c>
      <c r="I14502" s="119">
        <v>5661.81</v>
      </c>
      <c r="J14502" s="129"/>
      <c r="K14502" s="129"/>
      <c r="L14502" s="129">
        <v>0</v>
      </c>
      <c r="M14502" s="134" t="s">
        <v>24305</v>
      </c>
    </row>
    <row r="14503" spans="1:13" hidden="1" x14ac:dyDescent="0.25">
      <c r="A14503" s="128"/>
      <c r="B14503" s="2"/>
      <c r="C14503" s="139" t="s">
        <v>16232</v>
      </c>
      <c r="D14503" s="124" t="s">
        <v>16233</v>
      </c>
      <c r="E14503" s="118" t="s">
        <v>16236</v>
      </c>
      <c r="F14503" s="124" t="s">
        <v>16237</v>
      </c>
      <c r="G14503" s="118" t="s">
        <v>2</v>
      </c>
      <c r="H14503" s="137">
        <v>43465</v>
      </c>
      <c r="I14503" s="119">
        <v>5893.55</v>
      </c>
      <c r="J14503" s="129"/>
      <c r="K14503" s="129"/>
      <c r="L14503" s="129">
        <v>0</v>
      </c>
      <c r="M14503" s="134" t="s">
        <v>24305</v>
      </c>
    </row>
    <row r="14504" spans="1:13" hidden="1" x14ac:dyDescent="0.25">
      <c r="A14504" s="128"/>
      <c r="B14504" s="2"/>
      <c r="C14504" s="139" t="s">
        <v>16238</v>
      </c>
      <c r="D14504" s="124" t="s">
        <v>16239</v>
      </c>
      <c r="E14504" s="118" t="s">
        <v>48</v>
      </c>
      <c r="F14504" s="124" t="s">
        <v>35249</v>
      </c>
      <c r="G14504" s="118" t="s">
        <v>2</v>
      </c>
      <c r="H14504" s="137">
        <v>43293</v>
      </c>
      <c r="I14504" s="119">
        <v>1728.3</v>
      </c>
      <c r="J14504" s="129"/>
      <c r="K14504" s="129"/>
      <c r="L14504" s="129">
        <v>0</v>
      </c>
      <c r="M14504" s="134" t="s">
        <v>24305</v>
      </c>
    </row>
    <row r="14505" spans="1:13" hidden="1" x14ac:dyDescent="0.25">
      <c r="A14505" s="128"/>
      <c r="B14505" s="2"/>
      <c r="C14505" s="139" t="s">
        <v>16240</v>
      </c>
      <c r="D14505" s="124" t="s">
        <v>16241</v>
      </c>
      <c r="E14505" s="118" t="s">
        <v>48</v>
      </c>
      <c r="F14505" s="124" t="s">
        <v>35249</v>
      </c>
      <c r="G14505" s="118" t="s">
        <v>2</v>
      </c>
      <c r="H14505" s="137">
        <v>44582</v>
      </c>
      <c r="I14505" s="119">
        <v>7994.35</v>
      </c>
      <c r="J14505" s="129"/>
      <c r="K14505" s="129"/>
      <c r="L14505" s="129">
        <v>0</v>
      </c>
      <c r="M14505" s="134" t="s">
        <v>24305</v>
      </c>
    </row>
    <row r="14506" spans="1:13" hidden="1" x14ac:dyDescent="0.25">
      <c r="A14506" s="128"/>
      <c r="B14506" s="2"/>
      <c r="C14506" s="139" t="s">
        <v>16242</v>
      </c>
      <c r="D14506" s="124" t="s">
        <v>16243</v>
      </c>
      <c r="E14506" s="118" t="s">
        <v>16236</v>
      </c>
      <c r="F14506" s="124" t="s">
        <v>16237</v>
      </c>
      <c r="G14506" s="118" t="s">
        <v>33</v>
      </c>
      <c r="H14506" s="137">
        <v>43465</v>
      </c>
      <c r="I14506" s="119">
        <v>5646.55</v>
      </c>
      <c r="J14506" s="129"/>
      <c r="K14506" s="129"/>
      <c r="L14506" s="129">
        <v>0</v>
      </c>
      <c r="M14506" s="134" t="s">
        <v>24305</v>
      </c>
    </row>
    <row r="14507" spans="1:13" hidden="1" x14ac:dyDescent="0.25">
      <c r="A14507" s="128"/>
      <c r="B14507" s="2"/>
      <c r="C14507" s="139" t="s">
        <v>16244</v>
      </c>
      <c r="D14507" s="124" t="s">
        <v>16245</v>
      </c>
      <c r="E14507" s="118" t="s">
        <v>48</v>
      </c>
      <c r="F14507" s="124" t="s">
        <v>35249</v>
      </c>
      <c r="G14507" s="118" t="s">
        <v>2</v>
      </c>
      <c r="H14507" s="137">
        <v>44939</v>
      </c>
      <c r="I14507" s="119">
        <v>198.5</v>
      </c>
      <c r="J14507" s="129"/>
      <c r="K14507" s="129"/>
      <c r="L14507" s="129">
        <v>0</v>
      </c>
      <c r="M14507" s="134" t="s">
        <v>24305</v>
      </c>
    </row>
    <row r="14508" spans="1:13" hidden="1" x14ac:dyDescent="0.25">
      <c r="A14508" s="128"/>
      <c r="B14508" s="2"/>
      <c r="C14508" s="139" t="s">
        <v>16246</v>
      </c>
      <c r="D14508" s="124" t="s">
        <v>16247</v>
      </c>
      <c r="E14508" s="118" t="s">
        <v>48</v>
      </c>
      <c r="F14508" s="124" t="s">
        <v>35249</v>
      </c>
      <c r="G14508" s="118" t="s">
        <v>2</v>
      </c>
      <c r="H14508" s="137">
        <v>41515</v>
      </c>
      <c r="I14508" s="119">
        <v>49</v>
      </c>
      <c r="J14508" s="129"/>
      <c r="K14508" s="129"/>
      <c r="L14508" s="129">
        <v>0</v>
      </c>
      <c r="M14508" s="134" t="s">
        <v>24305</v>
      </c>
    </row>
    <row r="14509" spans="1:13" hidden="1" x14ac:dyDescent="0.25">
      <c r="A14509" s="128"/>
      <c r="B14509" s="2"/>
      <c r="C14509" s="139" t="s">
        <v>30413</v>
      </c>
      <c r="D14509" s="124" t="s">
        <v>30414</v>
      </c>
      <c r="E14509" s="118" t="s">
        <v>48</v>
      </c>
      <c r="F14509" s="124" t="s">
        <v>35249</v>
      </c>
      <c r="G14509" s="118" t="s">
        <v>2</v>
      </c>
      <c r="H14509" s="137"/>
      <c r="I14509" s="119"/>
      <c r="J14509" s="129"/>
      <c r="K14509" s="129"/>
      <c r="L14509" s="129">
        <v>0</v>
      </c>
      <c r="M14509" s="134" t="s">
        <v>24305</v>
      </c>
    </row>
    <row r="14510" spans="1:13" hidden="1" x14ac:dyDescent="0.25">
      <c r="A14510" s="128"/>
      <c r="B14510" s="2"/>
      <c r="C14510" s="139" t="s">
        <v>35207</v>
      </c>
      <c r="D14510" s="124" t="s">
        <v>35208</v>
      </c>
      <c r="E14510" s="118" t="s">
        <v>48</v>
      </c>
      <c r="F14510" s="124" t="s">
        <v>35249</v>
      </c>
      <c r="G14510" s="118" t="s">
        <v>2</v>
      </c>
      <c r="H14510" s="137">
        <v>45411</v>
      </c>
      <c r="I14510" s="119">
        <v>0.21</v>
      </c>
      <c r="J14510" s="129"/>
      <c r="K14510" s="129"/>
      <c r="L14510" s="129">
        <v>0</v>
      </c>
      <c r="M14510" s="134" t="s">
        <v>24305</v>
      </c>
    </row>
    <row r="14511" spans="1:13" hidden="1" x14ac:dyDescent="0.25">
      <c r="A14511" s="128"/>
      <c r="B14511" s="2"/>
      <c r="C14511" s="139" t="s">
        <v>35129</v>
      </c>
      <c r="D14511" s="124" t="s">
        <v>35130</v>
      </c>
      <c r="E14511" s="118" t="s">
        <v>48</v>
      </c>
      <c r="F14511" s="124" t="s">
        <v>35249</v>
      </c>
      <c r="G14511" s="118" t="s">
        <v>2</v>
      </c>
      <c r="H14511" s="137"/>
      <c r="I14511" s="119"/>
      <c r="J14511" s="129"/>
      <c r="K14511" s="129"/>
      <c r="L14511" s="129">
        <v>0</v>
      </c>
      <c r="M14511" s="134" t="s">
        <v>24305</v>
      </c>
    </row>
    <row r="14512" spans="1:13" hidden="1" x14ac:dyDescent="0.25">
      <c r="A14512" s="128"/>
      <c r="B14512" s="2"/>
      <c r="C14512" s="139" t="s">
        <v>31242</v>
      </c>
      <c r="D14512" s="124" t="s">
        <v>31243</v>
      </c>
      <c r="E14512" s="118" t="s">
        <v>48</v>
      </c>
      <c r="F14512" s="124" t="s">
        <v>35249</v>
      </c>
      <c r="G14512" s="118" t="s">
        <v>2</v>
      </c>
      <c r="H14512" s="137"/>
      <c r="I14512" s="119"/>
      <c r="J14512" s="129"/>
      <c r="K14512" s="129"/>
      <c r="L14512" s="129">
        <v>0</v>
      </c>
      <c r="M14512" s="134" t="s">
        <v>24305</v>
      </c>
    </row>
    <row r="14513" spans="1:13" hidden="1" x14ac:dyDescent="0.25">
      <c r="A14513" s="128"/>
      <c r="B14513" s="2"/>
      <c r="C14513" s="139" t="s">
        <v>16248</v>
      </c>
      <c r="D14513" s="124" t="s">
        <v>34796</v>
      </c>
      <c r="E14513" s="118" t="s">
        <v>48</v>
      </c>
      <c r="F14513" s="124" t="s">
        <v>35249</v>
      </c>
      <c r="G14513" s="118" t="s">
        <v>2</v>
      </c>
      <c r="H14513" s="137">
        <v>45947</v>
      </c>
      <c r="I14513" s="119">
        <v>195</v>
      </c>
      <c r="J14513" s="129"/>
      <c r="K14513" s="129"/>
      <c r="L14513" s="129">
        <v>0</v>
      </c>
      <c r="M14513" s="134" t="s">
        <v>24305</v>
      </c>
    </row>
    <row r="14514" spans="1:13" hidden="1" x14ac:dyDescent="0.25">
      <c r="A14514" s="128"/>
      <c r="B14514" s="2"/>
      <c r="C14514" s="139" t="s">
        <v>16249</v>
      </c>
      <c r="D14514" s="124" t="s">
        <v>16250</v>
      </c>
      <c r="E14514" s="118" t="s">
        <v>48</v>
      </c>
      <c r="F14514" s="124" t="s">
        <v>35249</v>
      </c>
      <c r="G14514" s="118" t="s">
        <v>2</v>
      </c>
      <c r="H14514" s="137">
        <v>41852</v>
      </c>
      <c r="I14514" s="119">
        <v>6</v>
      </c>
      <c r="J14514" s="129"/>
      <c r="K14514" s="129"/>
      <c r="L14514" s="129">
        <v>0</v>
      </c>
      <c r="M14514" s="134" t="s">
        <v>24305</v>
      </c>
    </row>
    <row r="14515" spans="1:13" hidden="1" x14ac:dyDescent="0.25">
      <c r="A14515" s="128"/>
      <c r="B14515" s="2"/>
      <c r="C14515" s="139" t="s">
        <v>16251</v>
      </c>
      <c r="D14515" s="124" t="s">
        <v>16252</v>
      </c>
      <c r="E14515" s="118" t="s">
        <v>48</v>
      </c>
      <c r="F14515" s="124" t="s">
        <v>35249</v>
      </c>
      <c r="G14515" s="118" t="s">
        <v>2</v>
      </c>
      <c r="H14515" s="137">
        <v>45289</v>
      </c>
      <c r="I14515" s="119">
        <v>24.54</v>
      </c>
      <c r="J14515" s="129"/>
      <c r="K14515" s="129"/>
      <c r="L14515" s="129">
        <v>0</v>
      </c>
      <c r="M14515" s="134" t="s">
        <v>24305</v>
      </c>
    </row>
    <row r="14516" spans="1:13" hidden="1" x14ac:dyDescent="0.25">
      <c r="A14516" s="128"/>
      <c r="B14516" s="2"/>
      <c r="C14516" s="139" t="s">
        <v>16253</v>
      </c>
      <c r="D14516" s="124" t="s">
        <v>16254</v>
      </c>
      <c r="E14516" s="118" t="s">
        <v>48</v>
      </c>
      <c r="F14516" s="124" t="s">
        <v>35249</v>
      </c>
      <c r="G14516" s="118" t="s">
        <v>59</v>
      </c>
      <c r="H14516" s="137">
        <v>45922</v>
      </c>
      <c r="I14516" s="119">
        <v>127.74</v>
      </c>
      <c r="J14516" s="129"/>
      <c r="K14516" s="129"/>
      <c r="L14516" s="129">
        <v>0</v>
      </c>
      <c r="M14516" s="134" t="s">
        <v>24305</v>
      </c>
    </row>
    <row r="14517" spans="1:13" hidden="1" x14ac:dyDescent="0.25">
      <c r="A14517" s="128"/>
      <c r="B14517" s="2"/>
      <c r="C14517" s="139" t="s">
        <v>16255</v>
      </c>
      <c r="D14517" s="124" t="s">
        <v>16256</v>
      </c>
      <c r="E14517" s="118" t="s">
        <v>48</v>
      </c>
      <c r="F14517" s="124" t="s">
        <v>35249</v>
      </c>
      <c r="G14517" s="118" t="s">
        <v>59</v>
      </c>
      <c r="H14517" s="137">
        <v>45637</v>
      </c>
      <c r="I14517" s="119">
        <v>30</v>
      </c>
      <c r="J14517" s="129"/>
      <c r="K14517" s="129"/>
      <c r="L14517" s="129">
        <v>0</v>
      </c>
      <c r="M14517" s="134" t="s">
        <v>24305</v>
      </c>
    </row>
    <row r="14518" spans="1:13" hidden="1" x14ac:dyDescent="0.25">
      <c r="A14518" s="128"/>
      <c r="B14518" s="2"/>
      <c r="C14518" s="139" t="s">
        <v>16257</v>
      </c>
      <c r="D14518" s="124" t="s">
        <v>16258</v>
      </c>
      <c r="E14518" s="118" t="s">
        <v>48</v>
      </c>
      <c r="F14518" s="124" t="s">
        <v>35249</v>
      </c>
      <c r="G14518" s="118" t="s">
        <v>2</v>
      </c>
      <c r="H14518" s="137">
        <v>43829</v>
      </c>
      <c r="I14518" s="119">
        <v>3.15</v>
      </c>
      <c r="J14518" s="129"/>
      <c r="K14518" s="129"/>
      <c r="L14518" s="129">
        <v>0</v>
      </c>
      <c r="M14518" s="134" t="s">
        <v>24305</v>
      </c>
    </row>
    <row r="14519" spans="1:13" hidden="1" x14ac:dyDescent="0.25">
      <c r="A14519" s="128"/>
      <c r="B14519" s="2"/>
      <c r="C14519" s="139" t="s">
        <v>32189</v>
      </c>
      <c r="D14519" s="124" t="s">
        <v>32190</v>
      </c>
      <c r="E14519" s="118" t="s">
        <v>48</v>
      </c>
      <c r="F14519" s="124" t="s">
        <v>35249</v>
      </c>
      <c r="G14519" s="118" t="s">
        <v>2</v>
      </c>
      <c r="H14519" s="137"/>
      <c r="I14519" s="119"/>
      <c r="J14519" s="129"/>
      <c r="K14519" s="129"/>
      <c r="L14519" s="129">
        <v>0</v>
      </c>
      <c r="M14519" s="134" t="s">
        <v>24305</v>
      </c>
    </row>
    <row r="14520" spans="1:13" hidden="1" x14ac:dyDescent="0.25">
      <c r="A14520" s="128"/>
      <c r="B14520" s="2"/>
      <c r="C14520" s="139" t="s">
        <v>16259</v>
      </c>
      <c r="D14520" s="124" t="s">
        <v>16260</v>
      </c>
      <c r="E14520" s="118" t="s">
        <v>48</v>
      </c>
      <c r="F14520" s="124" t="s">
        <v>35249</v>
      </c>
      <c r="G14520" s="118" t="s">
        <v>59</v>
      </c>
      <c r="H14520" s="137">
        <v>45930</v>
      </c>
      <c r="I14520" s="119">
        <v>191.14</v>
      </c>
      <c r="J14520" s="129"/>
      <c r="K14520" s="129"/>
      <c r="L14520" s="129">
        <v>0</v>
      </c>
      <c r="M14520" s="134" t="s">
        <v>24305</v>
      </c>
    </row>
    <row r="14521" spans="1:13" hidden="1" x14ac:dyDescent="0.25">
      <c r="A14521" s="128"/>
      <c r="B14521" s="2"/>
      <c r="C14521" s="139" t="s">
        <v>16261</v>
      </c>
      <c r="D14521" s="124" t="s">
        <v>16262</v>
      </c>
      <c r="E14521" s="118" t="s">
        <v>48</v>
      </c>
      <c r="F14521" s="124" t="s">
        <v>35249</v>
      </c>
      <c r="G14521" s="118" t="s">
        <v>2</v>
      </c>
      <c r="H14521" s="137">
        <v>46083</v>
      </c>
      <c r="I14521" s="119">
        <v>246.89</v>
      </c>
      <c r="J14521" s="129"/>
      <c r="K14521" s="129"/>
      <c r="L14521" s="129">
        <v>0</v>
      </c>
      <c r="M14521" s="134" t="s">
        <v>24305</v>
      </c>
    </row>
    <row r="14522" spans="1:13" hidden="1" x14ac:dyDescent="0.25">
      <c r="A14522" s="128"/>
      <c r="B14522" s="2"/>
      <c r="C14522" s="139" t="s">
        <v>16263</v>
      </c>
      <c r="D14522" s="124" t="s">
        <v>16264</v>
      </c>
      <c r="E14522" s="118" t="s">
        <v>48</v>
      </c>
      <c r="F14522" s="124" t="s">
        <v>35249</v>
      </c>
      <c r="G14522" s="118" t="s">
        <v>34659</v>
      </c>
      <c r="H14522" s="137"/>
      <c r="I14522" s="119"/>
      <c r="J14522" s="129"/>
      <c r="K14522" s="129"/>
      <c r="L14522" s="129">
        <v>0</v>
      </c>
      <c r="M14522" s="134" t="s">
        <v>24305</v>
      </c>
    </row>
    <row r="14523" spans="1:13" hidden="1" x14ac:dyDescent="0.25">
      <c r="A14523" s="128"/>
      <c r="B14523" s="2"/>
      <c r="C14523" s="139" t="s">
        <v>16265</v>
      </c>
      <c r="D14523" s="124" t="s">
        <v>16266</v>
      </c>
      <c r="E14523" s="118" t="s">
        <v>48</v>
      </c>
      <c r="F14523" s="124" t="s">
        <v>35249</v>
      </c>
      <c r="G14523" s="118" t="s">
        <v>34659</v>
      </c>
      <c r="H14523" s="137">
        <v>41480</v>
      </c>
      <c r="I14523" s="119">
        <v>8.1999999999999993</v>
      </c>
      <c r="J14523" s="129"/>
      <c r="K14523" s="129"/>
      <c r="L14523" s="129">
        <v>0</v>
      </c>
      <c r="M14523" s="134" t="s">
        <v>24305</v>
      </c>
    </row>
    <row r="14524" spans="1:13" hidden="1" x14ac:dyDescent="0.25">
      <c r="A14524" s="128"/>
      <c r="B14524" s="2"/>
      <c r="C14524" s="139" t="s">
        <v>28972</v>
      </c>
      <c r="D14524" s="124" t="s">
        <v>28973</v>
      </c>
      <c r="E14524" s="118" t="s">
        <v>48</v>
      </c>
      <c r="F14524" s="124" t="s">
        <v>35249</v>
      </c>
      <c r="G14524" s="118" t="s">
        <v>2</v>
      </c>
      <c r="H14524" s="137"/>
      <c r="I14524" s="119"/>
      <c r="J14524" s="129"/>
      <c r="K14524" s="129"/>
      <c r="L14524" s="129">
        <v>0</v>
      </c>
      <c r="M14524" s="134" t="s">
        <v>24305</v>
      </c>
    </row>
    <row r="14525" spans="1:13" hidden="1" x14ac:dyDescent="0.25">
      <c r="A14525" s="128"/>
      <c r="B14525" s="2"/>
      <c r="C14525" s="139" t="s">
        <v>29928</v>
      </c>
      <c r="D14525" s="124" t="s">
        <v>29929</v>
      </c>
      <c r="E14525" s="118" t="s">
        <v>48</v>
      </c>
      <c r="F14525" s="124" t="s">
        <v>35249</v>
      </c>
      <c r="G14525" s="118" t="s">
        <v>2</v>
      </c>
      <c r="H14525" s="137"/>
      <c r="I14525" s="119"/>
      <c r="J14525" s="129"/>
      <c r="K14525" s="129"/>
      <c r="L14525" s="129">
        <v>0</v>
      </c>
      <c r="M14525" s="134" t="s">
        <v>24305</v>
      </c>
    </row>
    <row r="14526" spans="1:13" hidden="1" x14ac:dyDescent="0.25">
      <c r="A14526" s="128"/>
      <c r="B14526" s="2"/>
      <c r="C14526" s="139" t="s">
        <v>16267</v>
      </c>
      <c r="D14526" s="124" t="s">
        <v>16268</v>
      </c>
      <c r="E14526" s="118" t="s">
        <v>48</v>
      </c>
      <c r="F14526" s="124" t="s">
        <v>35249</v>
      </c>
      <c r="G14526" s="118" t="s">
        <v>2</v>
      </c>
      <c r="H14526" s="137">
        <v>43801</v>
      </c>
      <c r="I14526" s="119">
        <v>0.25</v>
      </c>
      <c r="J14526" s="129"/>
      <c r="K14526" s="129"/>
      <c r="L14526" s="129">
        <v>0</v>
      </c>
      <c r="M14526" s="134" t="s">
        <v>24305</v>
      </c>
    </row>
    <row r="14527" spans="1:13" hidden="1" x14ac:dyDescent="0.25">
      <c r="A14527" s="128"/>
      <c r="B14527" s="2"/>
      <c r="C14527" s="139" t="s">
        <v>16269</v>
      </c>
      <c r="D14527" s="124" t="s">
        <v>16270</v>
      </c>
      <c r="E14527" s="118" t="s">
        <v>48</v>
      </c>
      <c r="F14527" s="124" t="s">
        <v>35249</v>
      </c>
      <c r="G14527" s="118" t="s">
        <v>2</v>
      </c>
      <c r="H14527" s="137">
        <v>42835</v>
      </c>
      <c r="I14527" s="119">
        <v>1</v>
      </c>
      <c r="J14527" s="129"/>
      <c r="K14527" s="129"/>
      <c r="L14527" s="129">
        <v>0</v>
      </c>
      <c r="M14527" s="134" t="s">
        <v>24305</v>
      </c>
    </row>
    <row r="14528" spans="1:13" hidden="1" x14ac:dyDescent="0.25">
      <c r="A14528" s="128"/>
      <c r="B14528" s="2"/>
      <c r="C14528" s="139" t="s">
        <v>16271</v>
      </c>
      <c r="D14528" s="124" t="s">
        <v>16272</v>
      </c>
      <c r="E14528" s="118" t="s">
        <v>48</v>
      </c>
      <c r="F14528" s="124" t="s">
        <v>35249</v>
      </c>
      <c r="G14528" s="118" t="s">
        <v>2</v>
      </c>
      <c r="H14528" s="137">
        <v>45917</v>
      </c>
      <c r="I14528" s="119">
        <v>0.54</v>
      </c>
      <c r="J14528" s="129"/>
      <c r="K14528" s="129"/>
      <c r="L14528" s="129">
        <v>0</v>
      </c>
      <c r="M14528" s="134" t="s">
        <v>24305</v>
      </c>
    </row>
    <row r="14529" spans="1:13" hidden="1" x14ac:dyDescent="0.25">
      <c r="A14529" s="128"/>
      <c r="B14529" s="2"/>
      <c r="C14529" s="139" t="s">
        <v>28986</v>
      </c>
      <c r="D14529" s="124" t="s">
        <v>28987</v>
      </c>
      <c r="E14529" s="118" t="s">
        <v>48</v>
      </c>
      <c r="F14529" s="124" t="s">
        <v>35249</v>
      </c>
      <c r="G14529" s="118" t="s">
        <v>2</v>
      </c>
      <c r="H14529" s="137"/>
      <c r="I14529" s="119"/>
      <c r="J14529" s="129"/>
      <c r="K14529" s="129"/>
      <c r="L14529" s="129">
        <v>0</v>
      </c>
      <c r="M14529" s="134" t="s">
        <v>24305</v>
      </c>
    </row>
    <row r="14530" spans="1:13" hidden="1" x14ac:dyDescent="0.25">
      <c r="A14530" s="128"/>
      <c r="B14530" s="2"/>
      <c r="C14530" s="139" t="s">
        <v>16273</v>
      </c>
      <c r="D14530" s="124" t="s">
        <v>16274</v>
      </c>
      <c r="E14530" s="118" t="s">
        <v>48</v>
      </c>
      <c r="F14530" s="124" t="s">
        <v>35249</v>
      </c>
      <c r="G14530" s="118" t="s">
        <v>2</v>
      </c>
      <c r="H14530" s="137">
        <v>43847</v>
      </c>
      <c r="I14530" s="119">
        <v>0.1</v>
      </c>
      <c r="J14530" s="129"/>
      <c r="K14530" s="129"/>
      <c r="L14530" s="129">
        <v>0</v>
      </c>
      <c r="M14530" s="134" t="s">
        <v>24305</v>
      </c>
    </row>
    <row r="14531" spans="1:13" hidden="1" x14ac:dyDescent="0.25">
      <c r="A14531" s="128"/>
      <c r="B14531" s="2"/>
      <c r="C14531" s="139" t="s">
        <v>16275</v>
      </c>
      <c r="D14531" s="124" t="s">
        <v>16276</v>
      </c>
      <c r="E14531" s="118" t="s">
        <v>950</v>
      </c>
      <c r="F14531" s="124" t="s">
        <v>951</v>
      </c>
      <c r="G14531" s="118" t="s">
        <v>2</v>
      </c>
      <c r="H14531" s="137">
        <v>45951</v>
      </c>
      <c r="I14531" s="119">
        <v>0.52</v>
      </c>
      <c r="J14531" s="129"/>
      <c r="K14531" s="129"/>
      <c r="L14531" s="129">
        <v>0</v>
      </c>
      <c r="M14531" s="134" t="s">
        <v>24305</v>
      </c>
    </row>
    <row r="14532" spans="1:13" hidden="1" x14ac:dyDescent="0.25">
      <c r="A14532" s="128"/>
      <c r="B14532" s="2"/>
      <c r="C14532" s="139" t="s">
        <v>16275</v>
      </c>
      <c r="D14532" s="124" t="s">
        <v>16276</v>
      </c>
      <c r="E14532" s="118" t="s">
        <v>10266</v>
      </c>
      <c r="F14532" s="124" t="s">
        <v>10267</v>
      </c>
      <c r="G14532" s="118" t="s">
        <v>2</v>
      </c>
      <c r="H14532" s="137">
        <v>40893</v>
      </c>
      <c r="I14532" s="119">
        <v>0.45</v>
      </c>
      <c r="J14532" s="129"/>
      <c r="K14532" s="129"/>
      <c r="L14532" s="129">
        <v>0</v>
      </c>
      <c r="M14532" s="134" t="s">
        <v>24305</v>
      </c>
    </row>
    <row r="14533" spans="1:13" hidden="1" x14ac:dyDescent="0.25">
      <c r="A14533" s="128"/>
      <c r="B14533" s="2"/>
      <c r="C14533" s="139" t="s">
        <v>16275</v>
      </c>
      <c r="D14533" s="124" t="s">
        <v>16276</v>
      </c>
      <c r="E14533" s="118" t="s">
        <v>10262</v>
      </c>
      <c r="F14533" s="124" t="s">
        <v>10263</v>
      </c>
      <c r="G14533" s="118" t="s">
        <v>2</v>
      </c>
      <c r="H14533" s="137">
        <v>41071</v>
      </c>
      <c r="I14533" s="119">
        <v>0.55000000000000004</v>
      </c>
      <c r="J14533" s="129"/>
      <c r="K14533" s="129"/>
      <c r="L14533" s="129">
        <v>0</v>
      </c>
      <c r="M14533" s="134" t="s">
        <v>24305</v>
      </c>
    </row>
    <row r="14534" spans="1:13" hidden="1" x14ac:dyDescent="0.25">
      <c r="A14534" s="128"/>
      <c r="B14534" s="2"/>
      <c r="C14534" s="139" t="s">
        <v>16275</v>
      </c>
      <c r="D14534" s="124" t="s">
        <v>16276</v>
      </c>
      <c r="E14534" s="118" t="s">
        <v>451</v>
      </c>
      <c r="F14534" s="124" t="s">
        <v>380</v>
      </c>
      <c r="G14534" s="118" t="s">
        <v>2</v>
      </c>
      <c r="H14534" s="137">
        <v>45147</v>
      </c>
      <c r="I14534" s="119">
        <v>0.46</v>
      </c>
      <c r="J14534" s="129"/>
      <c r="K14534" s="129"/>
      <c r="L14534" s="129">
        <v>0</v>
      </c>
      <c r="M14534" s="134" t="s">
        <v>24305</v>
      </c>
    </row>
    <row r="14535" spans="1:13" hidden="1" x14ac:dyDescent="0.25">
      <c r="A14535" s="128"/>
      <c r="B14535" s="2"/>
      <c r="C14535" s="139" t="s">
        <v>16275</v>
      </c>
      <c r="D14535" s="124" t="s">
        <v>16276</v>
      </c>
      <c r="E14535" s="118" t="s">
        <v>11388</v>
      </c>
      <c r="F14535" s="124" t="s">
        <v>11389</v>
      </c>
      <c r="G14535" s="118" t="s">
        <v>2</v>
      </c>
      <c r="H14535" s="137">
        <v>44942</v>
      </c>
      <c r="I14535" s="119">
        <v>0.42</v>
      </c>
      <c r="J14535" s="129"/>
      <c r="K14535" s="129"/>
      <c r="L14535" s="129">
        <v>0</v>
      </c>
      <c r="M14535" s="134" t="s">
        <v>24305</v>
      </c>
    </row>
    <row r="14536" spans="1:13" hidden="1" x14ac:dyDescent="0.25">
      <c r="A14536" s="128"/>
      <c r="B14536" s="2"/>
      <c r="C14536" s="139" t="s">
        <v>16275</v>
      </c>
      <c r="D14536" s="124" t="s">
        <v>16276</v>
      </c>
      <c r="E14536" s="118" t="s">
        <v>456</v>
      </c>
      <c r="F14536" s="124" t="s">
        <v>457</v>
      </c>
      <c r="G14536" s="118" t="s">
        <v>2</v>
      </c>
      <c r="H14536" s="137">
        <v>41558</v>
      </c>
      <c r="I14536" s="119">
        <v>0.55000000000000004</v>
      </c>
      <c r="J14536" s="129"/>
      <c r="K14536" s="129"/>
      <c r="L14536" s="129">
        <v>0</v>
      </c>
      <c r="M14536" s="134" t="s">
        <v>24305</v>
      </c>
    </row>
    <row r="14537" spans="1:13" hidden="1" x14ac:dyDescent="0.25">
      <c r="A14537" s="128"/>
      <c r="B14537" s="2"/>
      <c r="C14537" s="139" t="s">
        <v>16275</v>
      </c>
      <c r="D14537" s="124" t="s">
        <v>16276</v>
      </c>
      <c r="E14537" s="118" t="s">
        <v>10272</v>
      </c>
      <c r="F14537" s="124" t="s">
        <v>10273</v>
      </c>
      <c r="G14537" s="118" t="s">
        <v>2</v>
      </c>
      <c r="H14537" s="137">
        <v>41269</v>
      </c>
      <c r="I14537" s="119">
        <v>0.5</v>
      </c>
      <c r="J14537" s="129"/>
      <c r="K14537" s="129"/>
      <c r="L14537" s="129">
        <v>0</v>
      </c>
      <c r="M14537" s="134" t="s">
        <v>24305</v>
      </c>
    </row>
    <row r="14538" spans="1:13" hidden="1" x14ac:dyDescent="0.25">
      <c r="A14538" s="128"/>
      <c r="B14538" s="2"/>
      <c r="C14538" s="139" t="s">
        <v>16275</v>
      </c>
      <c r="D14538" s="124" t="s">
        <v>16276</v>
      </c>
      <c r="E14538" s="118" t="s">
        <v>10274</v>
      </c>
      <c r="F14538" s="124" t="s">
        <v>10275</v>
      </c>
      <c r="G14538" s="118" t="s">
        <v>2</v>
      </c>
      <c r="H14538" s="137">
        <v>42088</v>
      </c>
      <c r="I14538" s="119">
        <v>1</v>
      </c>
      <c r="J14538" s="129"/>
      <c r="K14538" s="129"/>
      <c r="L14538" s="129">
        <v>0</v>
      </c>
      <c r="M14538" s="134" t="s">
        <v>24305</v>
      </c>
    </row>
    <row r="14539" spans="1:13" hidden="1" x14ac:dyDescent="0.25">
      <c r="A14539" s="128"/>
      <c r="B14539" s="2"/>
      <c r="C14539" s="139" t="s">
        <v>16275</v>
      </c>
      <c r="D14539" s="124" t="s">
        <v>16276</v>
      </c>
      <c r="E14539" s="118" t="s">
        <v>403</v>
      </c>
      <c r="F14539" s="124" t="s">
        <v>404</v>
      </c>
      <c r="G14539" s="118" t="s">
        <v>2</v>
      </c>
      <c r="H14539" s="137">
        <v>43493</v>
      </c>
      <c r="I14539" s="119">
        <v>0.09</v>
      </c>
      <c r="J14539" s="129"/>
      <c r="K14539" s="129"/>
      <c r="L14539" s="129">
        <v>0</v>
      </c>
      <c r="M14539" s="134" t="s">
        <v>24305</v>
      </c>
    </row>
    <row r="14540" spans="1:13" hidden="1" x14ac:dyDescent="0.25">
      <c r="A14540" s="128"/>
      <c r="B14540" s="2"/>
      <c r="C14540" s="139" t="s">
        <v>16275</v>
      </c>
      <c r="D14540" s="124" t="s">
        <v>16276</v>
      </c>
      <c r="E14540" s="118" t="s">
        <v>439</v>
      </c>
      <c r="F14540" s="124" t="s">
        <v>440</v>
      </c>
      <c r="G14540" s="118" t="s">
        <v>2</v>
      </c>
      <c r="H14540" s="137"/>
      <c r="I14540" s="119"/>
      <c r="J14540" s="129"/>
      <c r="K14540" s="129"/>
      <c r="L14540" s="129">
        <v>0</v>
      </c>
      <c r="M14540" s="134" t="s">
        <v>24305</v>
      </c>
    </row>
    <row r="14541" spans="1:13" hidden="1" x14ac:dyDescent="0.25">
      <c r="A14541" s="128"/>
      <c r="B14541" s="2"/>
      <c r="C14541" s="139" t="s">
        <v>16275</v>
      </c>
      <c r="D14541" s="124" t="s">
        <v>16276</v>
      </c>
      <c r="E14541" s="118" t="s">
        <v>413</v>
      </c>
      <c r="F14541" s="124" t="s">
        <v>414</v>
      </c>
      <c r="G14541" s="118" t="s">
        <v>2</v>
      </c>
      <c r="H14541" s="137">
        <v>44154</v>
      </c>
      <c r="I14541" s="119">
        <v>1</v>
      </c>
      <c r="J14541" s="129"/>
      <c r="K14541" s="129"/>
      <c r="L14541" s="129">
        <v>0</v>
      </c>
      <c r="M14541" s="134" t="s">
        <v>24305</v>
      </c>
    </row>
    <row r="14542" spans="1:13" hidden="1" x14ac:dyDescent="0.25">
      <c r="A14542" s="128"/>
      <c r="B14542" s="2"/>
      <c r="C14542" s="139" t="s">
        <v>16275</v>
      </c>
      <c r="D14542" s="124" t="s">
        <v>16276</v>
      </c>
      <c r="E14542" s="118" t="s">
        <v>441</v>
      </c>
      <c r="F14542" s="124" t="s">
        <v>442</v>
      </c>
      <c r="G14542" s="118" t="s">
        <v>2</v>
      </c>
      <c r="H14542" s="137">
        <v>44628</v>
      </c>
      <c r="I14542" s="119">
        <v>0.4</v>
      </c>
      <c r="J14542" s="129"/>
      <c r="K14542" s="129"/>
      <c r="L14542" s="129">
        <v>0</v>
      </c>
      <c r="M14542" s="134" t="s">
        <v>24305</v>
      </c>
    </row>
    <row r="14543" spans="1:13" hidden="1" x14ac:dyDescent="0.25">
      <c r="A14543" s="128"/>
      <c r="B14543" s="2"/>
      <c r="C14543" s="139" t="s">
        <v>16275</v>
      </c>
      <c r="D14543" s="124" t="s">
        <v>16276</v>
      </c>
      <c r="E14543" s="118" t="s">
        <v>415</v>
      </c>
      <c r="F14543" s="124" t="s">
        <v>416</v>
      </c>
      <c r="G14543" s="118" t="s">
        <v>2</v>
      </c>
      <c r="H14543" s="137">
        <v>42891</v>
      </c>
      <c r="I14543" s="119">
        <v>1</v>
      </c>
      <c r="J14543" s="129"/>
      <c r="K14543" s="129"/>
      <c r="L14543" s="129">
        <v>0</v>
      </c>
      <c r="M14543" s="134" t="s">
        <v>24305</v>
      </c>
    </row>
    <row r="14544" spans="1:13" hidden="1" x14ac:dyDescent="0.25">
      <c r="A14544" s="128"/>
      <c r="B14544" s="2"/>
      <c r="C14544" s="139" t="s">
        <v>16275</v>
      </c>
      <c r="D14544" s="124" t="s">
        <v>16276</v>
      </c>
      <c r="E14544" s="118" t="s">
        <v>417</v>
      </c>
      <c r="F14544" s="124" t="s">
        <v>418</v>
      </c>
      <c r="G14544" s="118" t="s">
        <v>2</v>
      </c>
      <c r="H14544" s="137">
        <v>45951</v>
      </c>
      <c r="I14544" s="119">
        <v>0.54</v>
      </c>
      <c r="J14544" s="129"/>
      <c r="K14544" s="129"/>
      <c r="L14544" s="129">
        <v>0</v>
      </c>
      <c r="M14544" s="134" t="s">
        <v>24305</v>
      </c>
    </row>
    <row r="14545" spans="1:13" hidden="1" x14ac:dyDescent="0.25">
      <c r="A14545" s="128"/>
      <c r="B14545" s="2"/>
      <c r="C14545" s="139" t="s">
        <v>16275</v>
      </c>
      <c r="D14545" s="124" t="s">
        <v>16276</v>
      </c>
      <c r="E14545" s="118" t="s">
        <v>419</v>
      </c>
      <c r="F14545" s="124" t="s">
        <v>420</v>
      </c>
      <c r="G14545" s="118" t="s">
        <v>2</v>
      </c>
      <c r="H14545" s="137">
        <v>43133</v>
      </c>
      <c r="I14545" s="119">
        <v>0.18</v>
      </c>
      <c r="J14545" s="129"/>
      <c r="K14545" s="129"/>
      <c r="L14545" s="129">
        <v>0</v>
      </c>
      <c r="M14545" s="134" t="s">
        <v>24305</v>
      </c>
    </row>
    <row r="14546" spans="1:13" hidden="1" x14ac:dyDescent="0.25">
      <c r="A14546" s="128"/>
      <c r="B14546" s="2"/>
      <c r="C14546" s="139" t="s">
        <v>16275</v>
      </c>
      <c r="D14546" s="124" t="s">
        <v>16276</v>
      </c>
      <c r="E14546" s="118" t="s">
        <v>425</v>
      </c>
      <c r="F14546" s="124" t="s">
        <v>426</v>
      </c>
      <c r="G14546" s="118" t="s">
        <v>2</v>
      </c>
      <c r="H14546" s="137">
        <v>45861</v>
      </c>
      <c r="I14546" s="119">
        <v>0.5</v>
      </c>
      <c r="J14546" s="129"/>
      <c r="K14546" s="129"/>
      <c r="L14546" s="129">
        <v>0</v>
      </c>
      <c r="M14546" s="134" t="s">
        <v>24305</v>
      </c>
    </row>
    <row r="14547" spans="1:13" hidden="1" x14ac:dyDescent="0.25">
      <c r="A14547" s="128"/>
      <c r="B14547" s="2"/>
      <c r="C14547" s="139" t="s">
        <v>16277</v>
      </c>
      <c r="D14547" s="124" t="s">
        <v>16278</v>
      </c>
      <c r="E14547" s="118" t="s">
        <v>48</v>
      </c>
      <c r="F14547" s="124" t="s">
        <v>35249</v>
      </c>
      <c r="G14547" s="118" t="s">
        <v>2</v>
      </c>
      <c r="H14547" s="137">
        <v>41779</v>
      </c>
      <c r="I14547" s="119">
        <v>1200</v>
      </c>
      <c r="J14547" s="129"/>
      <c r="K14547" s="129"/>
      <c r="L14547" s="129">
        <v>0</v>
      </c>
      <c r="M14547" s="134" t="s">
        <v>24305</v>
      </c>
    </row>
    <row r="14548" spans="1:13" hidden="1" x14ac:dyDescent="0.25">
      <c r="A14548" s="128"/>
      <c r="B14548" s="2"/>
      <c r="C14548" s="139" t="s">
        <v>16279</v>
      </c>
      <c r="D14548" s="124" t="s">
        <v>16280</v>
      </c>
      <c r="E14548" s="118" t="s">
        <v>48</v>
      </c>
      <c r="F14548" s="124" t="s">
        <v>35249</v>
      </c>
      <c r="G14548" s="118" t="s">
        <v>2</v>
      </c>
      <c r="H14548" s="137">
        <v>44965</v>
      </c>
      <c r="I14548" s="119">
        <v>12.25</v>
      </c>
      <c r="J14548" s="129"/>
      <c r="K14548" s="129"/>
      <c r="L14548" s="129">
        <v>0</v>
      </c>
      <c r="M14548" s="134" t="s">
        <v>24305</v>
      </c>
    </row>
    <row r="14549" spans="1:13" hidden="1" x14ac:dyDescent="0.25">
      <c r="A14549" s="128"/>
      <c r="B14549" s="2"/>
      <c r="C14549" s="139" t="s">
        <v>16281</v>
      </c>
      <c r="D14549" s="124" t="s">
        <v>16282</v>
      </c>
      <c r="E14549" s="118" t="s">
        <v>48</v>
      </c>
      <c r="F14549" s="124" t="s">
        <v>35249</v>
      </c>
      <c r="G14549" s="118" t="s">
        <v>2</v>
      </c>
      <c r="H14549" s="137">
        <v>44167</v>
      </c>
      <c r="I14549" s="119">
        <v>21.82</v>
      </c>
      <c r="J14549" s="129"/>
      <c r="K14549" s="129"/>
      <c r="L14549" s="129">
        <v>0</v>
      </c>
      <c r="M14549" s="134" t="s">
        <v>24305</v>
      </c>
    </row>
    <row r="14550" spans="1:13" hidden="1" x14ac:dyDescent="0.25">
      <c r="A14550" s="128"/>
      <c r="B14550" s="2"/>
      <c r="C14550" s="139" t="s">
        <v>16283</v>
      </c>
      <c r="D14550" s="124" t="s">
        <v>16284</v>
      </c>
      <c r="E14550" s="118" t="s">
        <v>48</v>
      </c>
      <c r="F14550" s="124" t="s">
        <v>35249</v>
      </c>
      <c r="G14550" s="118" t="s">
        <v>2</v>
      </c>
      <c r="H14550" s="137">
        <v>41486</v>
      </c>
      <c r="I14550" s="119">
        <v>264.38</v>
      </c>
      <c r="J14550" s="129"/>
      <c r="K14550" s="129"/>
      <c r="L14550" s="129">
        <v>0</v>
      </c>
      <c r="M14550" s="134" t="s">
        <v>24305</v>
      </c>
    </row>
    <row r="14551" spans="1:13" hidden="1" x14ac:dyDescent="0.25">
      <c r="A14551" s="128"/>
      <c r="B14551" s="2"/>
      <c r="C14551" s="139" t="s">
        <v>16285</v>
      </c>
      <c r="D14551" s="124" t="s">
        <v>16286</v>
      </c>
      <c r="E14551" s="118" t="s">
        <v>48</v>
      </c>
      <c r="F14551" s="124" t="s">
        <v>35249</v>
      </c>
      <c r="G14551" s="118" t="s">
        <v>2</v>
      </c>
      <c r="H14551" s="137">
        <v>42895</v>
      </c>
      <c r="I14551" s="119">
        <v>2.19</v>
      </c>
      <c r="J14551" s="129"/>
      <c r="K14551" s="129"/>
      <c r="L14551" s="129">
        <v>0</v>
      </c>
      <c r="M14551" s="134" t="s">
        <v>24305</v>
      </c>
    </row>
    <row r="14552" spans="1:13" hidden="1" x14ac:dyDescent="0.25">
      <c r="A14552" s="128"/>
      <c r="B14552" s="2"/>
      <c r="C14552" s="139" t="s">
        <v>29143</v>
      </c>
      <c r="D14552" s="124" t="s">
        <v>29144</v>
      </c>
      <c r="E14552" s="118" t="s">
        <v>48</v>
      </c>
      <c r="F14552" s="124" t="s">
        <v>35249</v>
      </c>
      <c r="G14552" s="118" t="s">
        <v>2</v>
      </c>
      <c r="H14552" s="137"/>
      <c r="I14552" s="119"/>
      <c r="J14552" s="129"/>
      <c r="K14552" s="129"/>
      <c r="L14552" s="129">
        <v>0</v>
      </c>
      <c r="M14552" s="134" t="s">
        <v>24305</v>
      </c>
    </row>
    <row r="14553" spans="1:13" hidden="1" x14ac:dyDescent="0.25">
      <c r="A14553" s="128"/>
      <c r="B14553" s="2"/>
      <c r="C14553" s="139" t="s">
        <v>29594</v>
      </c>
      <c r="D14553" s="124" t="s">
        <v>29595</v>
      </c>
      <c r="E14553" s="118" t="s">
        <v>48</v>
      </c>
      <c r="F14553" s="124" t="s">
        <v>35249</v>
      </c>
      <c r="G14553" s="118" t="s">
        <v>2</v>
      </c>
      <c r="H14553" s="137"/>
      <c r="I14553" s="119"/>
      <c r="J14553" s="129"/>
      <c r="K14553" s="129"/>
      <c r="L14553" s="129">
        <v>0</v>
      </c>
      <c r="M14553" s="134" t="s">
        <v>24305</v>
      </c>
    </row>
    <row r="14554" spans="1:13" hidden="1" x14ac:dyDescent="0.25">
      <c r="A14554" s="128"/>
      <c r="B14554" s="2"/>
      <c r="C14554" s="139" t="s">
        <v>32307</v>
      </c>
      <c r="D14554" s="124" t="s">
        <v>32308</v>
      </c>
      <c r="E14554" s="118" t="s">
        <v>48</v>
      </c>
      <c r="F14554" s="124" t="s">
        <v>35249</v>
      </c>
      <c r="G14554" s="118" t="s">
        <v>2</v>
      </c>
      <c r="H14554" s="137"/>
      <c r="I14554" s="119"/>
      <c r="J14554" s="129"/>
      <c r="K14554" s="129"/>
      <c r="L14554" s="129">
        <v>0</v>
      </c>
      <c r="M14554" s="134" t="s">
        <v>24305</v>
      </c>
    </row>
    <row r="14555" spans="1:13" hidden="1" x14ac:dyDescent="0.25">
      <c r="A14555" s="128"/>
      <c r="B14555" s="2"/>
      <c r="C14555" s="139" t="s">
        <v>16287</v>
      </c>
      <c r="D14555" s="124" t="s">
        <v>16288</v>
      </c>
      <c r="E14555" s="118" t="s">
        <v>48</v>
      </c>
      <c r="F14555" s="124" t="s">
        <v>35249</v>
      </c>
      <c r="G14555" s="118" t="s">
        <v>2</v>
      </c>
      <c r="H14555" s="137">
        <v>42789</v>
      </c>
      <c r="I14555" s="119">
        <v>390</v>
      </c>
      <c r="J14555" s="129"/>
      <c r="K14555" s="129"/>
      <c r="L14555" s="129">
        <v>0</v>
      </c>
      <c r="M14555" s="134" t="s">
        <v>24305</v>
      </c>
    </row>
    <row r="14556" spans="1:13" hidden="1" x14ac:dyDescent="0.25">
      <c r="A14556" s="128"/>
      <c r="B14556" s="2"/>
      <c r="C14556" s="139" t="s">
        <v>29565</v>
      </c>
      <c r="D14556" s="124" t="s">
        <v>29566</v>
      </c>
      <c r="E14556" s="118" t="s">
        <v>48</v>
      </c>
      <c r="F14556" s="124" t="s">
        <v>35249</v>
      </c>
      <c r="G14556" s="118" t="s">
        <v>2</v>
      </c>
      <c r="H14556" s="137"/>
      <c r="I14556" s="119"/>
      <c r="J14556" s="129"/>
      <c r="K14556" s="129"/>
      <c r="L14556" s="129">
        <v>0</v>
      </c>
      <c r="M14556" s="134" t="s">
        <v>24305</v>
      </c>
    </row>
    <row r="14557" spans="1:13" hidden="1" x14ac:dyDescent="0.25">
      <c r="A14557" s="128"/>
      <c r="B14557" s="2"/>
      <c r="C14557" s="139" t="s">
        <v>29773</v>
      </c>
      <c r="D14557" s="124" t="s">
        <v>29774</v>
      </c>
      <c r="E14557" s="118" t="s">
        <v>48</v>
      </c>
      <c r="F14557" s="124" t="s">
        <v>35249</v>
      </c>
      <c r="G14557" s="118" t="s">
        <v>2</v>
      </c>
      <c r="H14557" s="137"/>
      <c r="I14557" s="119"/>
      <c r="J14557" s="129"/>
      <c r="K14557" s="129"/>
      <c r="L14557" s="129">
        <v>0</v>
      </c>
      <c r="M14557" s="134" t="s">
        <v>24305</v>
      </c>
    </row>
    <row r="14558" spans="1:13" hidden="1" x14ac:dyDescent="0.25">
      <c r="A14558" s="128"/>
      <c r="B14558" s="2"/>
      <c r="C14558" s="139" t="s">
        <v>16289</v>
      </c>
      <c r="D14558" s="124" t="s">
        <v>16290</v>
      </c>
      <c r="E14558" s="118" t="s">
        <v>48</v>
      </c>
      <c r="F14558" s="124" t="s">
        <v>35249</v>
      </c>
      <c r="G14558" s="118" t="s">
        <v>2</v>
      </c>
      <c r="H14558" s="137">
        <v>43272</v>
      </c>
      <c r="I14558" s="119">
        <v>7.8</v>
      </c>
      <c r="J14558" s="129"/>
      <c r="K14558" s="129"/>
      <c r="L14558" s="129">
        <v>0</v>
      </c>
      <c r="M14558" s="134" t="s">
        <v>24305</v>
      </c>
    </row>
    <row r="14559" spans="1:13" hidden="1" x14ac:dyDescent="0.25">
      <c r="A14559" s="128"/>
      <c r="B14559" s="2"/>
      <c r="C14559" s="139" t="s">
        <v>16291</v>
      </c>
      <c r="D14559" s="124" t="s">
        <v>16292</v>
      </c>
      <c r="E14559" s="118" t="s">
        <v>48</v>
      </c>
      <c r="F14559" s="124" t="s">
        <v>35249</v>
      </c>
      <c r="G14559" s="118" t="s">
        <v>34659</v>
      </c>
      <c r="H14559" s="137">
        <v>44777</v>
      </c>
      <c r="I14559" s="119">
        <v>20.48</v>
      </c>
      <c r="J14559" s="129"/>
      <c r="K14559" s="129"/>
      <c r="L14559" s="129">
        <v>0</v>
      </c>
      <c r="M14559" s="134" t="s">
        <v>24305</v>
      </c>
    </row>
    <row r="14560" spans="1:13" hidden="1" x14ac:dyDescent="0.25">
      <c r="A14560" s="128"/>
      <c r="B14560" s="2"/>
      <c r="C14560" s="139" t="s">
        <v>31567</v>
      </c>
      <c r="D14560" s="124" t="s">
        <v>31568</v>
      </c>
      <c r="E14560" s="118" t="s">
        <v>48</v>
      </c>
      <c r="F14560" s="124" t="s">
        <v>35249</v>
      </c>
      <c r="G14560" s="118" t="s">
        <v>2</v>
      </c>
      <c r="H14560" s="137"/>
      <c r="I14560" s="119"/>
      <c r="J14560" s="129"/>
      <c r="K14560" s="129"/>
      <c r="L14560" s="129">
        <v>0</v>
      </c>
      <c r="M14560" s="134" t="s">
        <v>24305</v>
      </c>
    </row>
    <row r="14561" spans="1:13" hidden="1" x14ac:dyDescent="0.25">
      <c r="A14561" s="128"/>
      <c r="B14561" s="2"/>
      <c r="C14561" s="139" t="s">
        <v>16293</v>
      </c>
      <c r="D14561" s="124" t="s">
        <v>16294</v>
      </c>
      <c r="E14561" s="118" t="s">
        <v>48</v>
      </c>
      <c r="F14561" s="124" t="s">
        <v>35249</v>
      </c>
      <c r="G14561" s="118" t="s">
        <v>2</v>
      </c>
      <c r="H14561" s="137">
        <v>42919</v>
      </c>
      <c r="I14561" s="119">
        <v>300</v>
      </c>
      <c r="J14561" s="129"/>
      <c r="K14561" s="129"/>
      <c r="L14561" s="129">
        <v>0</v>
      </c>
      <c r="M14561" s="134" t="s">
        <v>24305</v>
      </c>
    </row>
    <row r="14562" spans="1:13" hidden="1" x14ac:dyDescent="0.25">
      <c r="A14562" s="128"/>
      <c r="B14562" s="2"/>
      <c r="C14562" s="139" t="s">
        <v>29243</v>
      </c>
      <c r="D14562" s="124" t="s">
        <v>29244</v>
      </c>
      <c r="E14562" s="118" t="s">
        <v>48</v>
      </c>
      <c r="F14562" s="124" t="s">
        <v>35249</v>
      </c>
      <c r="G14562" s="118" t="s">
        <v>2</v>
      </c>
      <c r="H14562" s="137"/>
      <c r="I14562" s="119"/>
      <c r="J14562" s="129"/>
      <c r="K14562" s="129"/>
      <c r="L14562" s="129">
        <v>0</v>
      </c>
      <c r="M14562" s="134" t="s">
        <v>24305</v>
      </c>
    </row>
    <row r="14563" spans="1:13" hidden="1" x14ac:dyDescent="0.25">
      <c r="A14563" s="128"/>
      <c r="B14563" s="2"/>
      <c r="C14563" s="139" t="s">
        <v>34454</v>
      </c>
      <c r="D14563" s="124" t="s">
        <v>34455</v>
      </c>
      <c r="E14563" s="118" t="s">
        <v>48</v>
      </c>
      <c r="F14563" s="124" t="s">
        <v>35249</v>
      </c>
      <c r="G14563" s="118" t="s">
        <v>59</v>
      </c>
      <c r="H14563" s="137">
        <v>45322</v>
      </c>
      <c r="I14563" s="119">
        <v>321.08</v>
      </c>
      <c r="J14563" s="129"/>
      <c r="K14563" s="129"/>
      <c r="L14563" s="129">
        <v>0</v>
      </c>
      <c r="M14563" s="134" t="s">
        <v>24305</v>
      </c>
    </row>
    <row r="14564" spans="1:13" hidden="1" x14ac:dyDescent="0.25">
      <c r="A14564" s="128"/>
      <c r="B14564" s="2"/>
      <c r="C14564" s="139" t="s">
        <v>30289</v>
      </c>
      <c r="D14564" s="124" t="s">
        <v>30290</v>
      </c>
      <c r="E14564" s="118" t="s">
        <v>48</v>
      </c>
      <c r="F14564" s="124" t="s">
        <v>35249</v>
      </c>
      <c r="G14564" s="118" t="s">
        <v>2</v>
      </c>
      <c r="H14564" s="137"/>
      <c r="I14564" s="119"/>
      <c r="J14564" s="129"/>
      <c r="K14564" s="129"/>
      <c r="L14564" s="129">
        <v>0</v>
      </c>
      <c r="M14564" s="134" t="s">
        <v>24305</v>
      </c>
    </row>
    <row r="14565" spans="1:13" hidden="1" x14ac:dyDescent="0.25">
      <c r="A14565" s="128"/>
      <c r="B14565" s="2"/>
      <c r="C14565" s="139" t="s">
        <v>16295</v>
      </c>
      <c r="D14565" s="124" t="s">
        <v>16296</v>
      </c>
      <c r="E14565" s="118" t="s">
        <v>48</v>
      </c>
      <c r="F14565" s="124" t="s">
        <v>35249</v>
      </c>
      <c r="G14565" s="118" t="s">
        <v>2</v>
      </c>
      <c r="H14565" s="137">
        <v>43538</v>
      </c>
      <c r="I14565" s="119">
        <v>18.170000000000002</v>
      </c>
      <c r="J14565" s="129"/>
      <c r="K14565" s="129"/>
      <c r="L14565" s="129">
        <v>0</v>
      </c>
      <c r="M14565" s="134" t="s">
        <v>24305</v>
      </c>
    </row>
    <row r="14566" spans="1:13" hidden="1" x14ac:dyDescent="0.25">
      <c r="A14566" s="128"/>
      <c r="B14566" s="2"/>
      <c r="C14566" s="139" t="s">
        <v>16297</v>
      </c>
      <c r="D14566" s="124" t="s">
        <v>16298</v>
      </c>
      <c r="E14566" s="118" t="s">
        <v>48</v>
      </c>
      <c r="F14566" s="124" t="s">
        <v>35249</v>
      </c>
      <c r="G14566" s="118" t="s">
        <v>2</v>
      </c>
      <c r="H14566" s="137">
        <v>41719</v>
      </c>
      <c r="I14566" s="119">
        <v>103</v>
      </c>
      <c r="J14566" s="129"/>
      <c r="K14566" s="129"/>
      <c r="L14566" s="129">
        <v>0</v>
      </c>
      <c r="M14566" s="134" t="s">
        <v>24305</v>
      </c>
    </row>
    <row r="14567" spans="1:13" hidden="1" x14ac:dyDescent="0.25">
      <c r="A14567" s="128"/>
      <c r="B14567" s="2"/>
      <c r="C14567" s="139" t="s">
        <v>16299</v>
      </c>
      <c r="D14567" s="124" t="s">
        <v>16300</v>
      </c>
      <c r="E14567" s="118" t="s">
        <v>48</v>
      </c>
      <c r="F14567" s="124" t="s">
        <v>35249</v>
      </c>
      <c r="G14567" s="118" t="s">
        <v>2</v>
      </c>
      <c r="H14567" s="137">
        <v>46044</v>
      </c>
      <c r="I14567" s="119">
        <v>26.81</v>
      </c>
      <c r="J14567" s="129"/>
      <c r="K14567" s="129"/>
      <c r="L14567" s="129">
        <v>0</v>
      </c>
      <c r="M14567" s="134" t="s">
        <v>24305</v>
      </c>
    </row>
    <row r="14568" spans="1:13" hidden="1" x14ac:dyDescent="0.25">
      <c r="A14568" s="128"/>
      <c r="B14568" s="2"/>
      <c r="C14568" s="139" t="s">
        <v>16301</v>
      </c>
      <c r="D14568" s="124" t="s">
        <v>16302</v>
      </c>
      <c r="E14568" s="118" t="s">
        <v>48</v>
      </c>
      <c r="F14568" s="124" t="s">
        <v>35249</v>
      </c>
      <c r="G14568" s="118" t="s">
        <v>2</v>
      </c>
      <c r="H14568" s="137">
        <v>44427</v>
      </c>
      <c r="I14568" s="119">
        <v>9.1999999999999993</v>
      </c>
      <c r="J14568" s="129"/>
      <c r="K14568" s="129"/>
      <c r="L14568" s="129">
        <v>0</v>
      </c>
      <c r="M14568" s="134" t="s">
        <v>24305</v>
      </c>
    </row>
    <row r="14569" spans="1:13" hidden="1" x14ac:dyDescent="0.25">
      <c r="A14569" s="128"/>
      <c r="B14569" s="2"/>
      <c r="C14569" s="139" t="s">
        <v>16303</v>
      </c>
      <c r="D14569" s="124" t="s">
        <v>16304</v>
      </c>
      <c r="E14569" s="118" t="s">
        <v>48</v>
      </c>
      <c r="F14569" s="124" t="s">
        <v>35249</v>
      </c>
      <c r="G14569" s="118" t="s">
        <v>2</v>
      </c>
      <c r="H14569" s="137">
        <v>42986</v>
      </c>
      <c r="I14569" s="119">
        <v>14.16</v>
      </c>
      <c r="J14569" s="129"/>
      <c r="K14569" s="129"/>
      <c r="L14569" s="129">
        <v>0</v>
      </c>
      <c r="M14569" s="134" t="s">
        <v>24305</v>
      </c>
    </row>
    <row r="14570" spans="1:13" hidden="1" x14ac:dyDescent="0.25">
      <c r="A14570" s="128"/>
      <c r="B14570" s="2"/>
      <c r="C14570" s="139" t="s">
        <v>16305</v>
      </c>
      <c r="D14570" s="124" t="s">
        <v>16306</v>
      </c>
      <c r="E14570" s="118" t="s">
        <v>48</v>
      </c>
      <c r="F14570" s="124" t="s">
        <v>35249</v>
      </c>
      <c r="G14570" s="118" t="s">
        <v>2</v>
      </c>
      <c r="H14570" s="137">
        <v>43147</v>
      </c>
      <c r="I14570" s="119">
        <v>134</v>
      </c>
      <c r="J14570" s="129"/>
      <c r="K14570" s="129"/>
      <c r="L14570" s="129">
        <v>0</v>
      </c>
      <c r="M14570" s="134" t="s">
        <v>24305</v>
      </c>
    </row>
    <row r="14571" spans="1:13" hidden="1" x14ac:dyDescent="0.25">
      <c r="A14571" s="128"/>
      <c r="B14571" s="2"/>
      <c r="C14571" s="139" t="s">
        <v>16307</v>
      </c>
      <c r="D14571" s="124" t="s">
        <v>16308</v>
      </c>
      <c r="E14571" s="118" t="s">
        <v>48</v>
      </c>
      <c r="F14571" s="124" t="s">
        <v>35249</v>
      </c>
      <c r="G14571" s="118" t="s">
        <v>2</v>
      </c>
      <c r="H14571" s="137"/>
      <c r="I14571" s="119"/>
      <c r="J14571" s="129"/>
      <c r="K14571" s="129"/>
      <c r="L14571" s="129">
        <v>0</v>
      </c>
      <c r="M14571" s="134" t="s">
        <v>24305</v>
      </c>
    </row>
    <row r="14572" spans="1:13" hidden="1" x14ac:dyDescent="0.25">
      <c r="A14572" s="128"/>
      <c r="B14572" s="2"/>
      <c r="C14572" s="139" t="s">
        <v>16309</v>
      </c>
      <c r="D14572" s="124" t="s">
        <v>16310</v>
      </c>
      <c r="E14572" s="118" t="s">
        <v>48</v>
      </c>
      <c r="F14572" s="124" t="s">
        <v>35249</v>
      </c>
      <c r="G14572" s="118" t="s">
        <v>2</v>
      </c>
      <c r="H14572" s="137">
        <v>43024</v>
      </c>
      <c r="I14572" s="119">
        <v>54</v>
      </c>
      <c r="J14572" s="129"/>
      <c r="K14572" s="129"/>
      <c r="L14572" s="129">
        <v>0</v>
      </c>
      <c r="M14572" s="134" t="s">
        <v>24305</v>
      </c>
    </row>
    <row r="14573" spans="1:13" hidden="1" x14ac:dyDescent="0.25">
      <c r="A14573" s="128"/>
      <c r="B14573" s="2"/>
      <c r="C14573" s="139" t="s">
        <v>16311</v>
      </c>
      <c r="D14573" s="124" t="s">
        <v>16312</v>
      </c>
      <c r="E14573" s="118" t="s">
        <v>48</v>
      </c>
      <c r="F14573" s="124" t="s">
        <v>35249</v>
      </c>
      <c r="G14573" s="118" t="s">
        <v>2</v>
      </c>
      <c r="H14573" s="137">
        <v>46083</v>
      </c>
      <c r="I14573" s="119">
        <v>4.54</v>
      </c>
      <c r="J14573" s="129"/>
      <c r="K14573" s="129"/>
      <c r="L14573" s="129">
        <v>0</v>
      </c>
      <c r="M14573" s="134" t="s">
        <v>24305</v>
      </c>
    </row>
    <row r="14574" spans="1:13" hidden="1" x14ac:dyDescent="0.25">
      <c r="A14574" s="128"/>
      <c r="B14574" s="2"/>
      <c r="C14574" s="139" t="s">
        <v>16313</v>
      </c>
      <c r="D14574" s="124" t="s">
        <v>16314</v>
      </c>
      <c r="E14574" s="118" t="s">
        <v>48</v>
      </c>
      <c r="F14574" s="124" t="s">
        <v>35249</v>
      </c>
      <c r="G14574" s="118" t="s">
        <v>2</v>
      </c>
      <c r="H14574" s="137"/>
      <c r="I14574" s="119"/>
      <c r="J14574" s="129"/>
      <c r="K14574" s="129"/>
      <c r="L14574" s="129">
        <v>0</v>
      </c>
      <c r="M14574" s="134" t="s">
        <v>24305</v>
      </c>
    </row>
    <row r="14575" spans="1:13" hidden="1" x14ac:dyDescent="0.25">
      <c r="A14575" s="128"/>
      <c r="B14575" s="2"/>
      <c r="C14575" s="139" t="s">
        <v>16315</v>
      </c>
      <c r="D14575" s="124" t="s">
        <v>16316</v>
      </c>
      <c r="E14575" s="118" t="s">
        <v>48</v>
      </c>
      <c r="F14575" s="124" t="s">
        <v>35249</v>
      </c>
      <c r="G14575" s="118" t="s">
        <v>2</v>
      </c>
      <c r="H14575" s="137"/>
      <c r="I14575" s="119"/>
      <c r="J14575" s="129"/>
      <c r="K14575" s="129"/>
      <c r="L14575" s="129">
        <v>0</v>
      </c>
      <c r="M14575" s="134" t="s">
        <v>24305</v>
      </c>
    </row>
    <row r="14576" spans="1:13" hidden="1" x14ac:dyDescent="0.25">
      <c r="A14576" s="128"/>
      <c r="B14576" s="2"/>
      <c r="C14576" s="139" t="s">
        <v>16317</v>
      </c>
      <c r="D14576" s="124" t="s">
        <v>16318</v>
      </c>
      <c r="E14576" s="118" t="s">
        <v>48</v>
      </c>
      <c r="F14576" s="124" t="s">
        <v>35249</v>
      </c>
      <c r="G14576" s="118" t="s">
        <v>2</v>
      </c>
      <c r="H14576" s="137">
        <v>42103</v>
      </c>
      <c r="I14576" s="119">
        <v>35.549999999999997</v>
      </c>
      <c r="J14576" s="129"/>
      <c r="K14576" s="129"/>
      <c r="L14576" s="129">
        <v>0</v>
      </c>
      <c r="M14576" s="134" t="s">
        <v>24305</v>
      </c>
    </row>
    <row r="14577" spans="1:13" hidden="1" x14ac:dyDescent="0.25">
      <c r="A14577" s="128"/>
      <c r="B14577" s="2"/>
      <c r="C14577" s="139" t="s">
        <v>16319</v>
      </c>
      <c r="D14577" s="124" t="s">
        <v>16320</v>
      </c>
      <c r="E14577" s="118" t="s">
        <v>48</v>
      </c>
      <c r="F14577" s="124" t="s">
        <v>35249</v>
      </c>
      <c r="G14577" s="118" t="s">
        <v>2</v>
      </c>
      <c r="H14577" s="137">
        <v>41374</v>
      </c>
      <c r="I14577" s="119">
        <v>148.51</v>
      </c>
      <c r="J14577" s="129"/>
      <c r="K14577" s="129"/>
      <c r="L14577" s="129">
        <v>0</v>
      </c>
      <c r="M14577" s="134" t="s">
        <v>24305</v>
      </c>
    </row>
    <row r="14578" spans="1:13" hidden="1" x14ac:dyDescent="0.25">
      <c r="A14578" s="128"/>
      <c r="B14578" s="2"/>
      <c r="C14578" s="139" t="s">
        <v>16321</v>
      </c>
      <c r="D14578" s="124" t="s">
        <v>16322</v>
      </c>
      <c r="E14578" s="118" t="s">
        <v>48</v>
      </c>
      <c r="F14578" s="124" t="s">
        <v>35249</v>
      </c>
      <c r="G14578" s="118" t="s">
        <v>2</v>
      </c>
      <c r="H14578" s="137">
        <v>41172</v>
      </c>
      <c r="I14578" s="119">
        <v>22.04</v>
      </c>
      <c r="J14578" s="129"/>
      <c r="K14578" s="129"/>
      <c r="L14578" s="129">
        <v>0</v>
      </c>
      <c r="M14578" s="134" t="s">
        <v>24305</v>
      </c>
    </row>
    <row r="14579" spans="1:13" hidden="1" x14ac:dyDescent="0.25">
      <c r="A14579" s="128"/>
      <c r="B14579" s="2"/>
      <c r="C14579" s="139" t="s">
        <v>16323</v>
      </c>
      <c r="D14579" s="124" t="s">
        <v>16324</v>
      </c>
      <c r="E14579" s="118" t="s">
        <v>950</v>
      </c>
      <c r="F14579" s="124" t="s">
        <v>951</v>
      </c>
      <c r="G14579" s="118" t="s">
        <v>2</v>
      </c>
      <c r="H14579" s="137">
        <v>40749</v>
      </c>
      <c r="I14579" s="119">
        <v>4.5999999999999996</v>
      </c>
      <c r="J14579" s="129"/>
      <c r="K14579" s="129"/>
      <c r="L14579" s="129">
        <v>0</v>
      </c>
      <c r="M14579" s="134" t="s">
        <v>24305</v>
      </c>
    </row>
    <row r="14580" spans="1:13" hidden="1" x14ac:dyDescent="0.25">
      <c r="A14580" s="128"/>
      <c r="B14580" s="2"/>
      <c r="C14580" s="139" t="s">
        <v>16323</v>
      </c>
      <c r="D14580" s="124" t="s">
        <v>16324</v>
      </c>
      <c r="E14580" s="118" t="s">
        <v>451</v>
      </c>
      <c r="F14580" s="124" t="s">
        <v>380</v>
      </c>
      <c r="G14580" s="118" t="s">
        <v>2</v>
      </c>
      <c r="H14580" s="137">
        <v>40959</v>
      </c>
      <c r="I14580" s="119">
        <v>4.5999999999999996</v>
      </c>
      <c r="J14580" s="129"/>
      <c r="K14580" s="129"/>
      <c r="L14580" s="129">
        <v>0</v>
      </c>
      <c r="M14580" s="134" t="s">
        <v>24305</v>
      </c>
    </row>
    <row r="14581" spans="1:13" hidden="1" x14ac:dyDescent="0.25">
      <c r="A14581" s="128"/>
      <c r="B14581" s="2"/>
      <c r="C14581" s="139" t="s">
        <v>16323</v>
      </c>
      <c r="D14581" s="124" t="s">
        <v>16324</v>
      </c>
      <c r="E14581" s="118" t="s">
        <v>954</v>
      </c>
      <c r="F14581" s="124" t="s">
        <v>461</v>
      </c>
      <c r="G14581" s="118" t="s">
        <v>2</v>
      </c>
      <c r="H14581" s="137"/>
      <c r="I14581" s="119"/>
      <c r="J14581" s="129"/>
      <c r="K14581" s="129"/>
      <c r="L14581" s="129">
        <v>0</v>
      </c>
      <c r="M14581" s="134" t="s">
        <v>24305</v>
      </c>
    </row>
    <row r="14582" spans="1:13" hidden="1" x14ac:dyDescent="0.25">
      <c r="A14582" s="128"/>
      <c r="B14582" s="2"/>
      <c r="C14582" s="139" t="s">
        <v>16323</v>
      </c>
      <c r="D14582" s="124" t="s">
        <v>16324</v>
      </c>
      <c r="E14582" s="118" t="s">
        <v>955</v>
      </c>
      <c r="F14582" s="124" t="s">
        <v>956</v>
      </c>
      <c r="G14582" s="118" t="s">
        <v>2</v>
      </c>
      <c r="H14582" s="137"/>
      <c r="I14582" s="119"/>
      <c r="J14582" s="129"/>
      <c r="K14582" s="129"/>
      <c r="L14582" s="129">
        <v>0</v>
      </c>
      <c r="M14582" s="134" t="s">
        <v>24305</v>
      </c>
    </row>
    <row r="14583" spans="1:13" hidden="1" x14ac:dyDescent="0.25">
      <c r="A14583" s="128"/>
      <c r="B14583" s="2"/>
      <c r="C14583" s="139" t="s">
        <v>16323</v>
      </c>
      <c r="D14583" s="124" t="s">
        <v>16324</v>
      </c>
      <c r="E14583" s="118" t="s">
        <v>957</v>
      </c>
      <c r="F14583" s="124" t="s">
        <v>958</v>
      </c>
      <c r="G14583" s="118" t="s">
        <v>2</v>
      </c>
      <c r="H14583" s="137">
        <v>45986</v>
      </c>
      <c r="I14583" s="119">
        <v>11.41</v>
      </c>
      <c r="J14583" s="129"/>
      <c r="K14583" s="129"/>
      <c r="L14583" s="129">
        <v>0</v>
      </c>
      <c r="M14583" s="134" t="s">
        <v>24305</v>
      </c>
    </row>
    <row r="14584" spans="1:13" hidden="1" x14ac:dyDescent="0.25">
      <c r="A14584" s="128"/>
      <c r="B14584" s="2"/>
      <c r="C14584" s="139" t="s">
        <v>16323</v>
      </c>
      <c r="D14584" s="124" t="s">
        <v>16324</v>
      </c>
      <c r="E14584" s="118" t="s">
        <v>959</v>
      </c>
      <c r="F14584" s="124" t="s">
        <v>960</v>
      </c>
      <c r="G14584" s="118" t="s">
        <v>2</v>
      </c>
      <c r="H14584" s="137">
        <v>41857</v>
      </c>
      <c r="I14584" s="119">
        <v>4.5999999999999996</v>
      </c>
      <c r="J14584" s="129"/>
      <c r="K14584" s="129"/>
      <c r="L14584" s="129">
        <v>0</v>
      </c>
      <c r="M14584" s="134" t="s">
        <v>24305</v>
      </c>
    </row>
    <row r="14585" spans="1:13" hidden="1" x14ac:dyDescent="0.25">
      <c r="A14585" s="128"/>
      <c r="B14585" s="2"/>
      <c r="C14585" s="139" t="s">
        <v>16323</v>
      </c>
      <c r="D14585" s="124" t="s">
        <v>16324</v>
      </c>
      <c r="E14585" s="118" t="s">
        <v>961</v>
      </c>
      <c r="F14585" s="124" t="s">
        <v>962</v>
      </c>
      <c r="G14585" s="118" t="s">
        <v>2</v>
      </c>
      <c r="H14585" s="137"/>
      <c r="I14585" s="119"/>
      <c r="J14585" s="129"/>
      <c r="K14585" s="129"/>
      <c r="L14585" s="129">
        <v>0</v>
      </c>
      <c r="M14585" s="134" t="s">
        <v>24305</v>
      </c>
    </row>
    <row r="14586" spans="1:13" hidden="1" x14ac:dyDescent="0.25">
      <c r="A14586" s="128"/>
      <c r="B14586" s="2"/>
      <c r="C14586" s="139" t="s">
        <v>16325</v>
      </c>
      <c r="D14586" s="124" t="s">
        <v>16326</v>
      </c>
      <c r="E14586" s="118" t="s">
        <v>950</v>
      </c>
      <c r="F14586" s="124" t="s">
        <v>951</v>
      </c>
      <c r="G14586" s="118" t="s">
        <v>2</v>
      </c>
      <c r="H14586" s="137">
        <v>41302</v>
      </c>
      <c r="I14586" s="119">
        <v>5.25</v>
      </c>
      <c r="J14586" s="129"/>
      <c r="K14586" s="129"/>
      <c r="L14586" s="129">
        <v>0</v>
      </c>
      <c r="M14586" s="134" t="s">
        <v>24305</v>
      </c>
    </row>
    <row r="14587" spans="1:13" hidden="1" x14ac:dyDescent="0.25">
      <c r="A14587" s="128"/>
      <c r="B14587" s="2"/>
      <c r="C14587" s="139" t="s">
        <v>16325</v>
      </c>
      <c r="D14587" s="124" t="s">
        <v>16326</v>
      </c>
      <c r="E14587" s="118" t="s">
        <v>451</v>
      </c>
      <c r="F14587" s="124" t="s">
        <v>380</v>
      </c>
      <c r="G14587" s="118" t="s">
        <v>2</v>
      </c>
      <c r="H14587" s="137"/>
      <c r="I14587" s="119"/>
      <c r="J14587" s="129"/>
      <c r="K14587" s="129"/>
      <c r="L14587" s="129">
        <v>0</v>
      </c>
      <c r="M14587" s="134" t="s">
        <v>24305</v>
      </c>
    </row>
    <row r="14588" spans="1:13" hidden="1" x14ac:dyDescent="0.25">
      <c r="A14588" s="128"/>
      <c r="B14588" s="2"/>
      <c r="C14588" s="139" t="s">
        <v>16325</v>
      </c>
      <c r="D14588" s="124" t="s">
        <v>16326</v>
      </c>
      <c r="E14588" s="118" t="s">
        <v>957</v>
      </c>
      <c r="F14588" s="124" t="s">
        <v>958</v>
      </c>
      <c r="G14588" s="118" t="s">
        <v>2</v>
      </c>
      <c r="H14588" s="137">
        <v>43161</v>
      </c>
      <c r="I14588" s="119">
        <v>5.45</v>
      </c>
      <c r="J14588" s="129"/>
      <c r="K14588" s="129"/>
      <c r="L14588" s="129">
        <v>0</v>
      </c>
      <c r="M14588" s="134" t="s">
        <v>24305</v>
      </c>
    </row>
    <row r="14589" spans="1:13" hidden="1" x14ac:dyDescent="0.25">
      <c r="A14589" s="128"/>
      <c r="B14589" s="2"/>
      <c r="C14589" s="139" t="s">
        <v>16325</v>
      </c>
      <c r="D14589" s="124" t="s">
        <v>16326</v>
      </c>
      <c r="E14589" s="118" t="s">
        <v>959</v>
      </c>
      <c r="F14589" s="124" t="s">
        <v>960</v>
      </c>
      <c r="G14589" s="118" t="s">
        <v>2</v>
      </c>
      <c r="H14589" s="137"/>
      <c r="I14589" s="119"/>
      <c r="J14589" s="129"/>
      <c r="K14589" s="129"/>
      <c r="L14589" s="129">
        <v>0</v>
      </c>
      <c r="M14589" s="134" t="s">
        <v>24305</v>
      </c>
    </row>
    <row r="14590" spans="1:13" hidden="1" x14ac:dyDescent="0.25">
      <c r="A14590" s="128"/>
      <c r="B14590" s="2"/>
      <c r="C14590" s="139" t="s">
        <v>16327</v>
      </c>
      <c r="D14590" s="124" t="s">
        <v>16328</v>
      </c>
      <c r="E14590" s="118" t="s">
        <v>48</v>
      </c>
      <c r="F14590" s="124" t="s">
        <v>35249</v>
      </c>
      <c r="G14590" s="118" t="s">
        <v>2</v>
      </c>
      <c r="H14590" s="137">
        <v>41649</v>
      </c>
      <c r="I14590" s="119">
        <v>300</v>
      </c>
      <c r="J14590" s="129"/>
      <c r="K14590" s="129"/>
      <c r="L14590" s="129">
        <v>0</v>
      </c>
      <c r="M14590" s="134" t="s">
        <v>24305</v>
      </c>
    </row>
    <row r="14591" spans="1:13" hidden="1" x14ac:dyDescent="0.25">
      <c r="A14591" s="128"/>
      <c r="B14591" s="2"/>
      <c r="C14591" s="139" t="s">
        <v>16329</v>
      </c>
      <c r="D14591" s="124" t="s">
        <v>16330</v>
      </c>
      <c r="E14591" s="118" t="s">
        <v>950</v>
      </c>
      <c r="F14591" s="124" t="s">
        <v>951</v>
      </c>
      <c r="G14591" s="118" t="s">
        <v>2</v>
      </c>
      <c r="H14591" s="137"/>
      <c r="I14591" s="119"/>
      <c r="J14591" s="129"/>
      <c r="K14591" s="129"/>
      <c r="L14591" s="129">
        <v>0</v>
      </c>
      <c r="M14591" s="134" t="s">
        <v>24305</v>
      </c>
    </row>
    <row r="14592" spans="1:13" hidden="1" x14ac:dyDescent="0.25">
      <c r="A14592" s="128"/>
      <c r="B14592" s="2"/>
      <c r="C14592" s="139" t="s">
        <v>16329</v>
      </c>
      <c r="D14592" s="124" t="s">
        <v>16330</v>
      </c>
      <c r="E14592" s="118" t="s">
        <v>451</v>
      </c>
      <c r="F14592" s="124" t="s">
        <v>380</v>
      </c>
      <c r="G14592" s="118" t="s">
        <v>2</v>
      </c>
      <c r="H14592" s="137"/>
      <c r="I14592" s="119"/>
      <c r="J14592" s="129"/>
      <c r="K14592" s="129"/>
      <c r="L14592" s="129">
        <v>0</v>
      </c>
      <c r="M14592" s="134" t="s">
        <v>24305</v>
      </c>
    </row>
    <row r="14593" spans="1:13" hidden="1" x14ac:dyDescent="0.25">
      <c r="A14593" s="128"/>
      <c r="B14593" s="2"/>
      <c r="C14593" s="139" t="s">
        <v>16329</v>
      </c>
      <c r="D14593" s="124" t="s">
        <v>16330</v>
      </c>
      <c r="E14593" s="118" t="s">
        <v>954</v>
      </c>
      <c r="F14593" s="124" t="s">
        <v>461</v>
      </c>
      <c r="G14593" s="118" t="s">
        <v>2</v>
      </c>
      <c r="H14593" s="137"/>
      <c r="I14593" s="119"/>
      <c r="J14593" s="129"/>
      <c r="K14593" s="129"/>
      <c r="L14593" s="129">
        <v>0</v>
      </c>
      <c r="M14593" s="134" t="s">
        <v>24305</v>
      </c>
    </row>
    <row r="14594" spans="1:13" hidden="1" x14ac:dyDescent="0.25">
      <c r="A14594" s="128"/>
      <c r="B14594" s="2"/>
      <c r="C14594" s="139" t="s">
        <v>16329</v>
      </c>
      <c r="D14594" s="124" t="s">
        <v>16330</v>
      </c>
      <c r="E14594" s="118" t="s">
        <v>955</v>
      </c>
      <c r="F14594" s="124" t="s">
        <v>956</v>
      </c>
      <c r="G14594" s="118" t="s">
        <v>2</v>
      </c>
      <c r="H14594" s="137"/>
      <c r="I14594" s="119"/>
      <c r="J14594" s="129"/>
      <c r="K14594" s="129"/>
      <c r="L14594" s="129">
        <v>0</v>
      </c>
      <c r="M14594" s="134" t="s">
        <v>24305</v>
      </c>
    </row>
    <row r="14595" spans="1:13" hidden="1" x14ac:dyDescent="0.25">
      <c r="A14595" s="128"/>
      <c r="B14595" s="2"/>
      <c r="C14595" s="139" t="s">
        <v>16329</v>
      </c>
      <c r="D14595" s="124" t="s">
        <v>16330</v>
      </c>
      <c r="E14595" s="118" t="s">
        <v>957</v>
      </c>
      <c r="F14595" s="124" t="s">
        <v>958</v>
      </c>
      <c r="G14595" s="118" t="s">
        <v>2</v>
      </c>
      <c r="H14595" s="137"/>
      <c r="I14595" s="119"/>
      <c r="J14595" s="129"/>
      <c r="K14595" s="129"/>
      <c r="L14595" s="129">
        <v>0</v>
      </c>
      <c r="M14595" s="134" t="s">
        <v>24305</v>
      </c>
    </row>
    <row r="14596" spans="1:13" hidden="1" x14ac:dyDescent="0.25">
      <c r="A14596" s="128"/>
      <c r="B14596" s="2"/>
      <c r="C14596" s="139" t="s">
        <v>16329</v>
      </c>
      <c r="D14596" s="124" t="s">
        <v>16330</v>
      </c>
      <c r="E14596" s="118" t="s">
        <v>959</v>
      </c>
      <c r="F14596" s="124" t="s">
        <v>960</v>
      </c>
      <c r="G14596" s="118" t="s">
        <v>2</v>
      </c>
      <c r="H14596" s="137"/>
      <c r="I14596" s="119"/>
      <c r="J14596" s="129"/>
      <c r="K14596" s="129"/>
      <c r="L14596" s="129">
        <v>0</v>
      </c>
      <c r="M14596" s="134" t="s">
        <v>24305</v>
      </c>
    </row>
    <row r="14597" spans="1:13" hidden="1" x14ac:dyDescent="0.25">
      <c r="A14597" s="128"/>
      <c r="B14597" s="2"/>
      <c r="C14597" s="139" t="s">
        <v>16329</v>
      </c>
      <c r="D14597" s="124" t="s">
        <v>16330</v>
      </c>
      <c r="E14597" s="118" t="s">
        <v>961</v>
      </c>
      <c r="F14597" s="124" t="s">
        <v>962</v>
      </c>
      <c r="G14597" s="118" t="s">
        <v>2</v>
      </c>
      <c r="H14597" s="137"/>
      <c r="I14597" s="119"/>
      <c r="J14597" s="129"/>
      <c r="K14597" s="129"/>
      <c r="L14597" s="129">
        <v>0</v>
      </c>
      <c r="M14597" s="134" t="s">
        <v>24305</v>
      </c>
    </row>
    <row r="14598" spans="1:13" hidden="1" x14ac:dyDescent="0.25">
      <c r="A14598" s="128"/>
      <c r="B14598" s="2"/>
      <c r="C14598" s="139" t="s">
        <v>16331</v>
      </c>
      <c r="D14598" s="124" t="s">
        <v>16332</v>
      </c>
      <c r="E14598" s="118" t="s">
        <v>48</v>
      </c>
      <c r="F14598" s="124" t="s">
        <v>35249</v>
      </c>
      <c r="G14598" s="118" t="s">
        <v>2</v>
      </c>
      <c r="H14598" s="137">
        <v>41649</v>
      </c>
      <c r="I14598" s="119">
        <v>350</v>
      </c>
      <c r="J14598" s="129"/>
      <c r="K14598" s="129"/>
      <c r="L14598" s="129">
        <v>0</v>
      </c>
      <c r="M14598" s="134" t="s">
        <v>24305</v>
      </c>
    </row>
    <row r="14599" spans="1:13" hidden="1" x14ac:dyDescent="0.25">
      <c r="A14599" s="128"/>
      <c r="B14599" s="2"/>
      <c r="C14599" s="139" t="s">
        <v>16333</v>
      </c>
      <c r="D14599" s="124" t="s">
        <v>16334</v>
      </c>
      <c r="E14599" s="118" t="s">
        <v>48</v>
      </c>
      <c r="F14599" s="124" t="s">
        <v>35249</v>
      </c>
      <c r="G14599" s="118" t="s">
        <v>2</v>
      </c>
      <c r="H14599" s="137">
        <v>42660</v>
      </c>
      <c r="I14599" s="119">
        <v>400</v>
      </c>
      <c r="J14599" s="129"/>
      <c r="K14599" s="129"/>
      <c r="L14599" s="129">
        <v>0</v>
      </c>
      <c r="M14599" s="134" t="s">
        <v>24305</v>
      </c>
    </row>
    <row r="14600" spans="1:13" hidden="1" x14ac:dyDescent="0.25">
      <c r="A14600" s="128"/>
      <c r="B14600" s="2"/>
      <c r="C14600" s="139" t="s">
        <v>16335</v>
      </c>
      <c r="D14600" s="124" t="s">
        <v>16336</v>
      </c>
      <c r="E14600" s="118" t="s">
        <v>950</v>
      </c>
      <c r="F14600" s="124" t="s">
        <v>951</v>
      </c>
      <c r="G14600" s="118" t="s">
        <v>2</v>
      </c>
      <c r="H14600" s="137"/>
      <c r="I14600" s="119"/>
      <c r="J14600" s="129"/>
      <c r="K14600" s="129"/>
      <c r="L14600" s="129">
        <v>0</v>
      </c>
      <c r="M14600" s="134" t="s">
        <v>24305</v>
      </c>
    </row>
    <row r="14601" spans="1:13" hidden="1" x14ac:dyDescent="0.25">
      <c r="A14601" s="128"/>
      <c r="B14601" s="2"/>
      <c r="C14601" s="139" t="s">
        <v>16335</v>
      </c>
      <c r="D14601" s="124" t="s">
        <v>16336</v>
      </c>
      <c r="E14601" s="118" t="s">
        <v>451</v>
      </c>
      <c r="F14601" s="124" t="s">
        <v>380</v>
      </c>
      <c r="G14601" s="118" t="s">
        <v>2</v>
      </c>
      <c r="H14601" s="137"/>
      <c r="I14601" s="119"/>
      <c r="J14601" s="129"/>
      <c r="K14601" s="129"/>
      <c r="L14601" s="129">
        <v>0</v>
      </c>
      <c r="M14601" s="134" t="s">
        <v>24305</v>
      </c>
    </row>
    <row r="14602" spans="1:13" hidden="1" x14ac:dyDescent="0.25">
      <c r="A14602" s="128"/>
      <c r="B14602" s="2"/>
      <c r="C14602" s="139" t="s">
        <v>16335</v>
      </c>
      <c r="D14602" s="124" t="s">
        <v>16336</v>
      </c>
      <c r="E14602" s="118" t="s">
        <v>954</v>
      </c>
      <c r="F14602" s="124" t="s">
        <v>461</v>
      </c>
      <c r="G14602" s="118" t="s">
        <v>2</v>
      </c>
      <c r="H14602" s="137"/>
      <c r="I14602" s="119"/>
      <c r="J14602" s="129"/>
      <c r="K14602" s="129"/>
      <c r="L14602" s="129">
        <v>0</v>
      </c>
      <c r="M14602" s="134" t="s">
        <v>24305</v>
      </c>
    </row>
    <row r="14603" spans="1:13" hidden="1" x14ac:dyDescent="0.25">
      <c r="A14603" s="128"/>
      <c r="B14603" s="2"/>
      <c r="C14603" s="139" t="s">
        <v>16335</v>
      </c>
      <c r="D14603" s="124" t="s">
        <v>16336</v>
      </c>
      <c r="E14603" s="118" t="s">
        <v>955</v>
      </c>
      <c r="F14603" s="124" t="s">
        <v>956</v>
      </c>
      <c r="G14603" s="118" t="s">
        <v>2</v>
      </c>
      <c r="H14603" s="137"/>
      <c r="I14603" s="119"/>
      <c r="J14603" s="129"/>
      <c r="K14603" s="129"/>
      <c r="L14603" s="129">
        <v>0</v>
      </c>
      <c r="M14603" s="134" t="s">
        <v>24305</v>
      </c>
    </row>
    <row r="14604" spans="1:13" hidden="1" x14ac:dyDescent="0.25">
      <c r="A14604" s="128"/>
      <c r="B14604" s="2"/>
      <c r="C14604" s="139" t="s">
        <v>16337</v>
      </c>
      <c r="D14604" s="124" t="s">
        <v>16338</v>
      </c>
      <c r="E14604" s="118" t="s">
        <v>950</v>
      </c>
      <c r="F14604" s="124" t="s">
        <v>951</v>
      </c>
      <c r="G14604" s="118" t="s">
        <v>2</v>
      </c>
      <c r="H14604" s="137">
        <v>41263</v>
      </c>
      <c r="I14604" s="119">
        <v>3.15</v>
      </c>
      <c r="J14604" s="129"/>
      <c r="K14604" s="129"/>
      <c r="L14604" s="129">
        <v>0</v>
      </c>
      <c r="M14604" s="134" t="s">
        <v>24305</v>
      </c>
    </row>
    <row r="14605" spans="1:13" hidden="1" x14ac:dyDescent="0.25">
      <c r="A14605" s="128"/>
      <c r="B14605" s="2"/>
      <c r="C14605" s="139" t="s">
        <v>16337</v>
      </c>
      <c r="D14605" s="124" t="s">
        <v>16338</v>
      </c>
      <c r="E14605" s="118" t="s">
        <v>451</v>
      </c>
      <c r="F14605" s="124" t="s">
        <v>380</v>
      </c>
      <c r="G14605" s="118" t="s">
        <v>2</v>
      </c>
      <c r="H14605" s="137">
        <v>41236</v>
      </c>
      <c r="I14605" s="119">
        <v>3.15</v>
      </c>
      <c r="J14605" s="129"/>
      <c r="K14605" s="129"/>
      <c r="L14605" s="129">
        <v>0</v>
      </c>
      <c r="M14605" s="134" t="s">
        <v>24305</v>
      </c>
    </row>
    <row r="14606" spans="1:13" hidden="1" x14ac:dyDescent="0.25">
      <c r="A14606" s="128"/>
      <c r="B14606" s="2"/>
      <c r="C14606" s="139" t="s">
        <v>16337</v>
      </c>
      <c r="D14606" s="124" t="s">
        <v>16338</v>
      </c>
      <c r="E14606" s="118" t="s">
        <v>954</v>
      </c>
      <c r="F14606" s="124" t="s">
        <v>461</v>
      </c>
      <c r="G14606" s="118" t="s">
        <v>2</v>
      </c>
      <c r="H14606" s="137">
        <v>40931</v>
      </c>
      <c r="I14606" s="119">
        <v>2.2000000000000002</v>
      </c>
      <c r="J14606" s="129"/>
      <c r="K14606" s="129"/>
      <c r="L14606" s="129">
        <v>0</v>
      </c>
      <c r="M14606" s="134" t="s">
        <v>24305</v>
      </c>
    </row>
    <row r="14607" spans="1:13" hidden="1" x14ac:dyDescent="0.25">
      <c r="A14607" s="128"/>
      <c r="B14607" s="2"/>
      <c r="C14607" s="139" t="s">
        <v>16337</v>
      </c>
      <c r="D14607" s="124" t="s">
        <v>16338</v>
      </c>
      <c r="E14607" s="118" t="s">
        <v>955</v>
      </c>
      <c r="F14607" s="124" t="s">
        <v>956</v>
      </c>
      <c r="G14607" s="118" t="s">
        <v>2</v>
      </c>
      <c r="H14607" s="137"/>
      <c r="I14607" s="119"/>
      <c r="J14607" s="129"/>
      <c r="K14607" s="129"/>
      <c r="L14607" s="129">
        <v>0</v>
      </c>
      <c r="M14607" s="134" t="s">
        <v>24305</v>
      </c>
    </row>
    <row r="14608" spans="1:13" hidden="1" x14ac:dyDescent="0.25">
      <c r="A14608" s="128"/>
      <c r="B14608" s="2"/>
      <c r="C14608" s="139" t="s">
        <v>16337</v>
      </c>
      <c r="D14608" s="124" t="s">
        <v>16338</v>
      </c>
      <c r="E14608" s="118" t="s">
        <v>957</v>
      </c>
      <c r="F14608" s="124" t="s">
        <v>958</v>
      </c>
      <c r="G14608" s="118" t="s">
        <v>2</v>
      </c>
      <c r="H14608" s="137">
        <v>42692</v>
      </c>
      <c r="I14608" s="119">
        <v>3.2</v>
      </c>
      <c r="J14608" s="129"/>
      <c r="K14608" s="129"/>
      <c r="L14608" s="129">
        <v>0</v>
      </c>
      <c r="M14608" s="134" t="s">
        <v>24305</v>
      </c>
    </row>
    <row r="14609" spans="1:13" hidden="1" x14ac:dyDescent="0.25">
      <c r="A14609" s="128"/>
      <c r="B14609" s="2"/>
      <c r="C14609" s="139" t="s">
        <v>16337</v>
      </c>
      <c r="D14609" s="124" t="s">
        <v>16338</v>
      </c>
      <c r="E14609" s="118" t="s">
        <v>959</v>
      </c>
      <c r="F14609" s="124" t="s">
        <v>960</v>
      </c>
      <c r="G14609" s="118" t="s">
        <v>2</v>
      </c>
      <c r="H14609" s="137">
        <v>44321</v>
      </c>
      <c r="I14609" s="119">
        <v>18.25</v>
      </c>
      <c r="J14609" s="129"/>
      <c r="K14609" s="129"/>
      <c r="L14609" s="129">
        <v>0</v>
      </c>
      <c r="M14609" s="134" t="s">
        <v>24305</v>
      </c>
    </row>
    <row r="14610" spans="1:13" hidden="1" x14ac:dyDescent="0.25">
      <c r="A14610" s="128"/>
      <c r="B14610" s="2"/>
      <c r="C14610" s="139" t="s">
        <v>16337</v>
      </c>
      <c r="D14610" s="124" t="s">
        <v>16338</v>
      </c>
      <c r="E14610" s="118" t="s">
        <v>961</v>
      </c>
      <c r="F14610" s="124" t="s">
        <v>962</v>
      </c>
      <c r="G14610" s="118" t="s">
        <v>2</v>
      </c>
      <c r="H14610" s="137">
        <v>41676</v>
      </c>
      <c r="I14610" s="119">
        <v>2.9</v>
      </c>
      <c r="J14610" s="129"/>
      <c r="K14610" s="129"/>
      <c r="L14610" s="129">
        <v>0</v>
      </c>
      <c r="M14610" s="134" t="s">
        <v>24305</v>
      </c>
    </row>
    <row r="14611" spans="1:13" hidden="1" x14ac:dyDescent="0.25">
      <c r="A14611" s="128"/>
      <c r="B14611" s="2"/>
      <c r="C14611" s="139" t="s">
        <v>16339</v>
      </c>
      <c r="D14611" s="124" t="s">
        <v>16340</v>
      </c>
      <c r="E14611" s="118" t="s">
        <v>950</v>
      </c>
      <c r="F14611" s="124" t="s">
        <v>951</v>
      </c>
      <c r="G14611" s="118" t="s">
        <v>2</v>
      </c>
      <c r="H14611" s="137">
        <v>41302</v>
      </c>
      <c r="I14611" s="119">
        <v>3.85</v>
      </c>
      <c r="J14611" s="129"/>
      <c r="K14611" s="129"/>
      <c r="L14611" s="129">
        <v>0</v>
      </c>
      <c r="M14611" s="134" t="s">
        <v>24305</v>
      </c>
    </row>
    <row r="14612" spans="1:13" hidden="1" x14ac:dyDescent="0.25">
      <c r="A14612" s="128"/>
      <c r="B14612" s="2"/>
      <c r="C14612" s="139" t="s">
        <v>16339</v>
      </c>
      <c r="D14612" s="124" t="s">
        <v>16340</v>
      </c>
      <c r="E14612" s="118" t="s">
        <v>451</v>
      </c>
      <c r="F14612" s="124" t="s">
        <v>380</v>
      </c>
      <c r="G14612" s="118" t="s">
        <v>2</v>
      </c>
      <c r="H14612" s="137">
        <v>41031</v>
      </c>
      <c r="I14612" s="119">
        <v>3.85</v>
      </c>
      <c r="J14612" s="129"/>
      <c r="K14612" s="129"/>
      <c r="L14612" s="129">
        <v>0</v>
      </c>
      <c r="M14612" s="134" t="s">
        <v>24305</v>
      </c>
    </row>
    <row r="14613" spans="1:13" hidden="1" x14ac:dyDescent="0.25">
      <c r="A14613" s="128"/>
      <c r="B14613" s="2"/>
      <c r="C14613" s="139" t="s">
        <v>16339</v>
      </c>
      <c r="D14613" s="124" t="s">
        <v>16340</v>
      </c>
      <c r="E14613" s="118" t="s">
        <v>957</v>
      </c>
      <c r="F14613" s="124" t="s">
        <v>958</v>
      </c>
      <c r="G14613" s="118" t="s">
        <v>2</v>
      </c>
      <c r="H14613" s="137">
        <v>43140</v>
      </c>
      <c r="I14613" s="119">
        <v>3.85</v>
      </c>
      <c r="J14613" s="129"/>
      <c r="K14613" s="129"/>
      <c r="L14613" s="129">
        <v>0</v>
      </c>
      <c r="M14613" s="134" t="s">
        <v>24305</v>
      </c>
    </row>
    <row r="14614" spans="1:13" hidden="1" x14ac:dyDescent="0.25">
      <c r="A14614" s="128"/>
      <c r="B14614" s="2"/>
      <c r="C14614" s="139" t="s">
        <v>16339</v>
      </c>
      <c r="D14614" s="124" t="s">
        <v>16340</v>
      </c>
      <c r="E14614" s="118" t="s">
        <v>959</v>
      </c>
      <c r="F14614" s="124" t="s">
        <v>960</v>
      </c>
      <c r="G14614" s="118" t="s">
        <v>2</v>
      </c>
      <c r="H14614" s="137">
        <v>42479</v>
      </c>
      <c r="I14614" s="119">
        <v>3.85</v>
      </c>
      <c r="J14614" s="129"/>
      <c r="K14614" s="129"/>
      <c r="L14614" s="129">
        <v>0</v>
      </c>
      <c r="M14614" s="134" t="s">
        <v>24305</v>
      </c>
    </row>
    <row r="14615" spans="1:13" hidden="1" x14ac:dyDescent="0.25">
      <c r="A14615" s="128"/>
      <c r="B14615" s="2"/>
      <c r="C14615" s="139" t="s">
        <v>16339</v>
      </c>
      <c r="D14615" s="124" t="s">
        <v>16340</v>
      </c>
      <c r="E14615" s="118" t="s">
        <v>961</v>
      </c>
      <c r="F14615" s="124" t="s">
        <v>962</v>
      </c>
      <c r="G14615" s="118" t="s">
        <v>2</v>
      </c>
      <c r="H14615" s="137">
        <v>42669</v>
      </c>
      <c r="I14615" s="119">
        <v>3.85</v>
      </c>
      <c r="J14615" s="129"/>
      <c r="K14615" s="129"/>
      <c r="L14615" s="129">
        <v>0</v>
      </c>
      <c r="M14615" s="134" t="s">
        <v>24305</v>
      </c>
    </row>
    <row r="14616" spans="1:13" hidden="1" x14ac:dyDescent="0.25">
      <c r="A14616" s="128"/>
      <c r="B14616" s="2"/>
      <c r="C14616" s="139" t="s">
        <v>16341</v>
      </c>
      <c r="D14616" s="124" t="s">
        <v>16342</v>
      </c>
      <c r="E14616" s="118" t="s">
        <v>48</v>
      </c>
      <c r="F14616" s="124" t="s">
        <v>35249</v>
      </c>
      <c r="G14616" s="118" t="s">
        <v>2</v>
      </c>
      <c r="H14616" s="137"/>
      <c r="I14616" s="119"/>
      <c r="J14616" s="129"/>
      <c r="K14616" s="129"/>
      <c r="L14616" s="129">
        <v>0</v>
      </c>
      <c r="M14616" s="134" t="s">
        <v>24305</v>
      </c>
    </row>
    <row r="14617" spans="1:13" hidden="1" x14ac:dyDescent="0.25">
      <c r="A14617" s="128"/>
      <c r="B14617" s="2"/>
      <c r="C14617" s="139" t="s">
        <v>16343</v>
      </c>
      <c r="D14617" s="124" t="s">
        <v>16344</v>
      </c>
      <c r="E14617" s="118" t="s">
        <v>48</v>
      </c>
      <c r="F14617" s="124" t="s">
        <v>35249</v>
      </c>
      <c r="G14617" s="118" t="s">
        <v>2</v>
      </c>
      <c r="H14617" s="137">
        <v>45082</v>
      </c>
      <c r="I14617" s="119">
        <v>2.35</v>
      </c>
      <c r="J14617" s="129"/>
      <c r="K14617" s="129"/>
      <c r="L14617" s="129">
        <v>0</v>
      </c>
      <c r="M14617" s="134" t="s">
        <v>24305</v>
      </c>
    </row>
    <row r="14618" spans="1:13" hidden="1" x14ac:dyDescent="0.25">
      <c r="A14618" s="128"/>
      <c r="B14618" s="2"/>
      <c r="C14618" s="139" t="s">
        <v>16345</v>
      </c>
      <c r="D14618" s="124" t="s">
        <v>16346</v>
      </c>
      <c r="E14618" s="118" t="s">
        <v>48</v>
      </c>
      <c r="F14618" s="124" t="s">
        <v>35249</v>
      </c>
      <c r="G14618" s="118" t="s">
        <v>2</v>
      </c>
      <c r="H14618" s="137">
        <v>40434</v>
      </c>
      <c r="I14618" s="119">
        <v>20</v>
      </c>
      <c r="J14618" s="129"/>
      <c r="K14618" s="129"/>
      <c r="L14618" s="129">
        <v>0</v>
      </c>
      <c r="M14618" s="134" t="s">
        <v>24305</v>
      </c>
    </row>
    <row r="14619" spans="1:13" hidden="1" x14ac:dyDescent="0.25">
      <c r="A14619" s="128"/>
      <c r="B14619" s="2"/>
      <c r="C14619" s="139" t="s">
        <v>16347</v>
      </c>
      <c r="D14619" s="124" t="s">
        <v>16348</v>
      </c>
      <c r="E14619" s="118" t="s">
        <v>48</v>
      </c>
      <c r="F14619" s="124" t="s">
        <v>35249</v>
      </c>
      <c r="G14619" s="118" t="s">
        <v>2</v>
      </c>
      <c r="H14619" s="137"/>
      <c r="I14619" s="119"/>
      <c r="J14619" s="129"/>
      <c r="K14619" s="129"/>
      <c r="L14619" s="129">
        <v>0</v>
      </c>
      <c r="M14619" s="134" t="s">
        <v>24305</v>
      </c>
    </row>
    <row r="14620" spans="1:13" hidden="1" x14ac:dyDescent="0.25">
      <c r="A14620" s="128"/>
      <c r="B14620" s="2"/>
      <c r="C14620" s="139" t="s">
        <v>7</v>
      </c>
      <c r="D14620" s="124" t="s">
        <v>8</v>
      </c>
      <c r="E14620" s="118" t="s">
        <v>48</v>
      </c>
      <c r="F14620" s="124" t="s">
        <v>35249</v>
      </c>
      <c r="G14620" s="118" t="s">
        <v>2</v>
      </c>
      <c r="H14620" s="137">
        <v>45497</v>
      </c>
      <c r="I14620" s="119">
        <v>8.3800000000000008</v>
      </c>
      <c r="J14620" s="129"/>
      <c r="K14620" s="129"/>
      <c r="L14620" s="129">
        <v>0</v>
      </c>
      <c r="M14620" s="134" t="s">
        <v>24305</v>
      </c>
    </row>
    <row r="14621" spans="1:13" hidden="1" x14ac:dyDescent="0.25">
      <c r="A14621" s="128"/>
      <c r="B14621" s="2"/>
      <c r="C14621" s="139" t="s">
        <v>16349</v>
      </c>
      <c r="D14621" s="124" t="s">
        <v>16350</v>
      </c>
      <c r="E14621" s="118" t="s">
        <v>48</v>
      </c>
      <c r="F14621" s="124" t="s">
        <v>35249</v>
      </c>
      <c r="G14621" s="118" t="s">
        <v>2</v>
      </c>
      <c r="H14621" s="137">
        <v>45289</v>
      </c>
      <c r="I14621" s="119">
        <v>1.1200000000000001</v>
      </c>
      <c r="J14621" s="129"/>
      <c r="K14621" s="129"/>
      <c r="L14621" s="129">
        <v>0</v>
      </c>
      <c r="M14621" s="134" t="s">
        <v>24305</v>
      </c>
    </row>
    <row r="14622" spans="1:13" hidden="1" x14ac:dyDescent="0.25">
      <c r="A14622" s="128"/>
      <c r="B14622" s="2"/>
      <c r="C14622" s="139" t="s">
        <v>16351</v>
      </c>
      <c r="D14622" s="124" t="s">
        <v>16352</v>
      </c>
      <c r="E14622" s="118" t="s">
        <v>48</v>
      </c>
      <c r="F14622" s="124" t="s">
        <v>35249</v>
      </c>
      <c r="G14622" s="118" t="s">
        <v>2</v>
      </c>
      <c r="H14622" s="137">
        <v>41197</v>
      </c>
      <c r="I14622" s="119">
        <v>5.25</v>
      </c>
      <c r="J14622" s="129"/>
      <c r="K14622" s="129"/>
      <c r="L14622" s="129">
        <v>0</v>
      </c>
      <c r="M14622" s="134" t="s">
        <v>24305</v>
      </c>
    </row>
    <row r="14623" spans="1:13" hidden="1" x14ac:dyDescent="0.25">
      <c r="A14623" s="128"/>
      <c r="B14623" s="2"/>
      <c r="C14623" s="139" t="s">
        <v>16353</v>
      </c>
      <c r="D14623" s="124" t="s">
        <v>16354</v>
      </c>
      <c r="E14623" s="118" t="s">
        <v>48</v>
      </c>
      <c r="F14623" s="124" t="s">
        <v>35249</v>
      </c>
      <c r="G14623" s="118" t="s">
        <v>2</v>
      </c>
      <c r="H14623" s="137">
        <v>44292</v>
      </c>
      <c r="I14623" s="119">
        <v>6.4</v>
      </c>
      <c r="J14623" s="129"/>
      <c r="K14623" s="129"/>
      <c r="L14623" s="129">
        <v>0</v>
      </c>
      <c r="M14623" s="134" t="s">
        <v>24305</v>
      </c>
    </row>
    <row r="14624" spans="1:13" hidden="1" x14ac:dyDescent="0.25">
      <c r="A14624" s="128"/>
      <c r="B14624" s="2"/>
      <c r="C14624" s="139" t="s">
        <v>29471</v>
      </c>
      <c r="D14624" s="124" t="s">
        <v>29472</v>
      </c>
      <c r="E14624" s="118" t="s">
        <v>48</v>
      </c>
      <c r="F14624" s="124" t="s">
        <v>35249</v>
      </c>
      <c r="G14624" s="118" t="s">
        <v>2</v>
      </c>
      <c r="H14624" s="137"/>
      <c r="I14624" s="119"/>
      <c r="J14624" s="129"/>
      <c r="K14624" s="129"/>
      <c r="L14624" s="129">
        <v>0</v>
      </c>
      <c r="M14624" s="134" t="s">
        <v>24305</v>
      </c>
    </row>
    <row r="14625" spans="1:13" hidden="1" x14ac:dyDescent="0.25">
      <c r="A14625" s="128"/>
      <c r="B14625" s="2"/>
      <c r="C14625" s="139" t="s">
        <v>16355</v>
      </c>
      <c r="D14625" s="124" t="s">
        <v>16356</v>
      </c>
      <c r="E14625" s="118" t="s">
        <v>48</v>
      </c>
      <c r="F14625" s="124" t="s">
        <v>35249</v>
      </c>
      <c r="G14625" s="118" t="s">
        <v>2</v>
      </c>
      <c r="H14625" s="137">
        <v>43917</v>
      </c>
      <c r="I14625" s="119">
        <v>418</v>
      </c>
      <c r="J14625" s="129"/>
      <c r="K14625" s="129"/>
      <c r="L14625" s="129">
        <v>0</v>
      </c>
      <c r="M14625" s="134" t="s">
        <v>24305</v>
      </c>
    </row>
    <row r="14626" spans="1:13" hidden="1" x14ac:dyDescent="0.25">
      <c r="A14626" s="128"/>
      <c r="B14626" s="2"/>
      <c r="C14626" s="139" t="s">
        <v>16357</v>
      </c>
      <c r="D14626" s="124" t="s">
        <v>16358</v>
      </c>
      <c r="E14626" s="118" t="s">
        <v>48</v>
      </c>
      <c r="F14626" s="124" t="s">
        <v>35249</v>
      </c>
      <c r="G14626" s="118" t="s">
        <v>2</v>
      </c>
      <c r="H14626" s="137">
        <v>43453</v>
      </c>
      <c r="I14626" s="119">
        <v>1.3</v>
      </c>
      <c r="J14626" s="129"/>
      <c r="K14626" s="129"/>
      <c r="L14626" s="129">
        <v>0</v>
      </c>
      <c r="M14626" s="134" t="s">
        <v>24305</v>
      </c>
    </row>
    <row r="14627" spans="1:13" hidden="1" x14ac:dyDescent="0.25">
      <c r="A14627" s="128"/>
      <c r="B14627" s="2"/>
      <c r="C14627" s="139" t="s">
        <v>16359</v>
      </c>
      <c r="D14627" s="124" t="s">
        <v>16360</v>
      </c>
      <c r="E14627" s="118" t="s">
        <v>48</v>
      </c>
      <c r="F14627" s="124" t="s">
        <v>35249</v>
      </c>
      <c r="G14627" s="118" t="s">
        <v>2</v>
      </c>
      <c r="H14627" s="137">
        <v>43236</v>
      </c>
      <c r="I14627" s="119">
        <v>0.65</v>
      </c>
      <c r="J14627" s="129"/>
      <c r="K14627" s="129"/>
      <c r="L14627" s="129">
        <v>0</v>
      </c>
      <c r="M14627" s="134" t="s">
        <v>24305</v>
      </c>
    </row>
    <row r="14628" spans="1:13" hidden="1" x14ac:dyDescent="0.25">
      <c r="A14628" s="128"/>
      <c r="B14628" s="2"/>
      <c r="C14628" s="139" t="s">
        <v>16361</v>
      </c>
      <c r="D14628" s="124" t="s">
        <v>16362</v>
      </c>
      <c r="E14628" s="118" t="s">
        <v>48</v>
      </c>
      <c r="F14628" s="124" t="s">
        <v>35249</v>
      </c>
      <c r="G14628" s="118" t="s">
        <v>2</v>
      </c>
      <c r="H14628" s="137">
        <v>44361</v>
      </c>
      <c r="I14628" s="119">
        <v>2.95</v>
      </c>
      <c r="J14628" s="129"/>
      <c r="K14628" s="129"/>
      <c r="L14628" s="129">
        <v>0</v>
      </c>
      <c r="M14628" s="134" t="s">
        <v>24305</v>
      </c>
    </row>
    <row r="14629" spans="1:13" hidden="1" x14ac:dyDescent="0.25">
      <c r="A14629" s="128"/>
      <c r="B14629" s="2"/>
      <c r="C14629" s="139" t="s">
        <v>30023</v>
      </c>
      <c r="D14629" s="124" t="s">
        <v>30024</v>
      </c>
      <c r="E14629" s="118" t="s">
        <v>48</v>
      </c>
      <c r="F14629" s="124" t="s">
        <v>35249</v>
      </c>
      <c r="G14629" s="118" t="s">
        <v>2</v>
      </c>
      <c r="H14629" s="137"/>
      <c r="I14629" s="119"/>
      <c r="J14629" s="129"/>
      <c r="K14629" s="129"/>
      <c r="L14629" s="129">
        <v>0</v>
      </c>
      <c r="M14629" s="134" t="s">
        <v>24305</v>
      </c>
    </row>
    <row r="14630" spans="1:13" hidden="1" x14ac:dyDescent="0.25">
      <c r="A14630" s="128"/>
      <c r="B14630" s="2"/>
      <c r="C14630" s="139" t="s">
        <v>29701</v>
      </c>
      <c r="D14630" s="124" t="s">
        <v>29702</v>
      </c>
      <c r="E14630" s="118" t="s">
        <v>48</v>
      </c>
      <c r="F14630" s="124" t="s">
        <v>35249</v>
      </c>
      <c r="G14630" s="118" t="s">
        <v>2</v>
      </c>
      <c r="H14630" s="137">
        <v>45560</v>
      </c>
      <c r="I14630" s="119">
        <v>3.64</v>
      </c>
      <c r="J14630" s="129"/>
      <c r="K14630" s="129"/>
      <c r="L14630" s="129">
        <v>0</v>
      </c>
      <c r="M14630" s="134" t="s">
        <v>24305</v>
      </c>
    </row>
    <row r="14631" spans="1:13" hidden="1" x14ac:dyDescent="0.25">
      <c r="A14631" s="128"/>
      <c r="B14631" s="2"/>
      <c r="C14631" s="139" t="s">
        <v>16363</v>
      </c>
      <c r="D14631" s="124" t="s">
        <v>16364</v>
      </c>
      <c r="E14631" s="118" t="s">
        <v>48</v>
      </c>
      <c r="F14631" s="124" t="s">
        <v>35249</v>
      </c>
      <c r="G14631" s="118" t="s">
        <v>2</v>
      </c>
      <c r="H14631" s="137">
        <v>43278</v>
      </c>
      <c r="I14631" s="119">
        <v>310</v>
      </c>
      <c r="J14631" s="129"/>
      <c r="K14631" s="129"/>
      <c r="L14631" s="129">
        <v>0</v>
      </c>
      <c r="M14631" s="134" t="s">
        <v>24305</v>
      </c>
    </row>
    <row r="14632" spans="1:13" hidden="1" x14ac:dyDescent="0.25">
      <c r="A14632" s="128"/>
      <c r="B14632" s="2"/>
      <c r="C14632" s="139" t="s">
        <v>31526</v>
      </c>
      <c r="D14632" s="124" t="s">
        <v>31527</v>
      </c>
      <c r="E14632" s="118" t="s">
        <v>48</v>
      </c>
      <c r="F14632" s="124" t="s">
        <v>35249</v>
      </c>
      <c r="G14632" s="118" t="s">
        <v>2</v>
      </c>
      <c r="H14632" s="137"/>
      <c r="I14632" s="119"/>
      <c r="J14632" s="129"/>
      <c r="K14632" s="129"/>
      <c r="L14632" s="129">
        <v>0</v>
      </c>
      <c r="M14632" s="134" t="s">
        <v>24305</v>
      </c>
    </row>
    <row r="14633" spans="1:13" hidden="1" x14ac:dyDescent="0.25">
      <c r="A14633" s="128"/>
      <c r="B14633" s="2"/>
      <c r="C14633" s="139" t="s">
        <v>16365</v>
      </c>
      <c r="D14633" s="124" t="s">
        <v>16366</v>
      </c>
      <c r="E14633" s="118" t="s">
        <v>48</v>
      </c>
      <c r="F14633" s="124" t="s">
        <v>35249</v>
      </c>
      <c r="G14633" s="118" t="s">
        <v>2</v>
      </c>
      <c r="H14633" s="137">
        <v>42018</v>
      </c>
      <c r="I14633" s="119">
        <v>380</v>
      </c>
      <c r="J14633" s="129"/>
      <c r="K14633" s="129"/>
      <c r="L14633" s="129">
        <v>0</v>
      </c>
      <c r="M14633" s="134" t="s">
        <v>24305</v>
      </c>
    </row>
    <row r="14634" spans="1:13" hidden="1" x14ac:dyDescent="0.25">
      <c r="A14634" s="128"/>
      <c r="B14634" s="2"/>
      <c r="C14634" s="139" t="s">
        <v>16367</v>
      </c>
      <c r="D14634" s="124" t="s">
        <v>16368</v>
      </c>
      <c r="E14634" s="118" t="s">
        <v>48</v>
      </c>
      <c r="F14634" s="124" t="s">
        <v>35249</v>
      </c>
      <c r="G14634" s="118" t="s">
        <v>2</v>
      </c>
      <c r="H14634" s="137">
        <v>41708</v>
      </c>
      <c r="I14634" s="119">
        <v>1200</v>
      </c>
      <c r="J14634" s="129"/>
      <c r="K14634" s="129"/>
      <c r="L14634" s="129">
        <v>0</v>
      </c>
      <c r="M14634" s="134" t="s">
        <v>24305</v>
      </c>
    </row>
    <row r="14635" spans="1:13" hidden="1" x14ac:dyDescent="0.25">
      <c r="A14635" s="128"/>
      <c r="B14635" s="2"/>
      <c r="C14635" s="139" t="s">
        <v>16369</v>
      </c>
      <c r="D14635" s="124" t="s">
        <v>16370</v>
      </c>
      <c r="E14635" s="118" t="s">
        <v>48</v>
      </c>
      <c r="F14635" s="124" t="s">
        <v>35249</v>
      </c>
      <c r="G14635" s="118" t="s">
        <v>2</v>
      </c>
      <c r="H14635" s="137">
        <v>41708</v>
      </c>
      <c r="I14635" s="119">
        <v>1200</v>
      </c>
      <c r="J14635" s="129"/>
      <c r="K14635" s="129"/>
      <c r="L14635" s="129">
        <v>0</v>
      </c>
      <c r="M14635" s="134" t="s">
        <v>24305</v>
      </c>
    </row>
    <row r="14636" spans="1:13" hidden="1" x14ac:dyDescent="0.25">
      <c r="A14636" s="128"/>
      <c r="B14636" s="2"/>
      <c r="C14636" s="139" t="s">
        <v>16371</v>
      </c>
      <c r="D14636" s="124" t="s">
        <v>16372</v>
      </c>
      <c r="E14636" s="118" t="s">
        <v>48</v>
      </c>
      <c r="F14636" s="124" t="s">
        <v>35249</v>
      </c>
      <c r="G14636" s="118" t="s">
        <v>2</v>
      </c>
      <c r="H14636" s="137">
        <v>44656</v>
      </c>
      <c r="I14636" s="119">
        <v>1472</v>
      </c>
      <c r="J14636" s="129"/>
      <c r="K14636" s="129"/>
      <c r="L14636" s="129">
        <v>0</v>
      </c>
      <c r="M14636" s="134" t="s">
        <v>24305</v>
      </c>
    </row>
    <row r="14637" spans="1:13" hidden="1" x14ac:dyDescent="0.25">
      <c r="A14637" s="128"/>
      <c r="B14637" s="2"/>
      <c r="C14637" s="139" t="s">
        <v>16373</v>
      </c>
      <c r="D14637" s="124" t="s">
        <v>16374</v>
      </c>
      <c r="E14637" s="118" t="s">
        <v>48</v>
      </c>
      <c r="F14637" s="124" t="s">
        <v>35249</v>
      </c>
      <c r="G14637" s="118" t="s">
        <v>2</v>
      </c>
      <c r="H14637" s="137">
        <v>44656</v>
      </c>
      <c r="I14637" s="119">
        <v>1206</v>
      </c>
      <c r="J14637" s="129"/>
      <c r="K14637" s="129"/>
      <c r="L14637" s="129">
        <v>0</v>
      </c>
      <c r="M14637" s="134" t="s">
        <v>24305</v>
      </c>
    </row>
    <row r="14638" spans="1:13" hidden="1" x14ac:dyDescent="0.25">
      <c r="A14638" s="128"/>
      <c r="B14638" s="2"/>
      <c r="C14638" s="139" t="s">
        <v>16375</v>
      </c>
      <c r="D14638" s="124" t="s">
        <v>16376</v>
      </c>
      <c r="E14638" s="118" t="s">
        <v>48</v>
      </c>
      <c r="F14638" s="124" t="s">
        <v>35249</v>
      </c>
      <c r="G14638" s="118" t="s">
        <v>2</v>
      </c>
      <c r="H14638" s="137">
        <v>41779</v>
      </c>
      <c r="I14638" s="119">
        <v>1025</v>
      </c>
      <c r="J14638" s="129"/>
      <c r="K14638" s="129"/>
      <c r="L14638" s="129">
        <v>0</v>
      </c>
      <c r="M14638" s="134" t="s">
        <v>24305</v>
      </c>
    </row>
    <row r="14639" spans="1:13" hidden="1" x14ac:dyDescent="0.25">
      <c r="A14639" s="128"/>
      <c r="B14639" s="2"/>
      <c r="C14639" s="139" t="s">
        <v>16377</v>
      </c>
      <c r="D14639" s="124" t="s">
        <v>16378</v>
      </c>
      <c r="E14639" s="118" t="s">
        <v>48</v>
      </c>
      <c r="F14639" s="124" t="s">
        <v>35249</v>
      </c>
      <c r="G14639" s="118" t="s">
        <v>2</v>
      </c>
      <c r="H14639" s="137">
        <v>41708</v>
      </c>
      <c r="I14639" s="119">
        <v>1200</v>
      </c>
      <c r="J14639" s="129"/>
      <c r="K14639" s="129"/>
      <c r="L14639" s="129">
        <v>0</v>
      </c>
      <c r="M14639" s="134" t="s">
        <v>24305</v>
      </c>
    </row>
    <row r="14640" spans="1:13" hidden="1" x14ac:dyDescent="0.25">
      <c r="A14640" s="128"/>
      <c r="B14640" s="2"/>
      <c r="C14640" s="139" t="s">
        <v>16379</v>
      </c>
      <c r="D14640" s="124" t="s">
        <v>16380</v>
      </c>
      <c r="E14640" s="118" t="s">
        <v>48</v>
      </c>
      <c r="F14640" s="124" t="s">
        <v>35249</v>
      </c>
      <c r="G14640" s="118" t="s">
        <v>2</v>
      </c>
      <c r="H14640" s="137">
        <v>41708</v>
      </c>
      <c r="I14640" s="119">
        <v>1200</v>
      </c>
      <c r="J14640" s="129"/>
      <c r="K14640" s="129"/>
      <c r="L14640" s="129">
        <v>0</v>
      </c>
      <c r="M14640" s="134" t="s">
        <v>24305</v>
      </c>
    </row>
    <row r="14641" spans="1:13" hidden="1" x14ac:dyDescent="0.25">
      <c r="A14641" s="128"/>
      <c r="B14641" s="2"/>
      <c r="C14641" s="139" t="s">
        <v>16381</v>
      </c>
      <c r="D14641" s="124" t="s">
        <v>16382</v>
      </c>
      <c r="E14641" s="118" t="s">
        <v>48</v>
      </c>
      <c r="F14641" s="124" t="s">
        <v>35249</v>
      </c>
      <c r="G14641" s="118" t="s">
        <v>2</v>
      </c>
      <c r="H14641" s="137">
        <v>44851</v>
      </c>
      <c r="I14641" s="119">
        <v>59</v>
      </c>
      <c r="J14641" s="129"/>
      <c r="K14641" s="129"/>
      <c r="L14641" s="129">
        <v>0</v>
      </c>
      <c r="M14641" s="134" t="s">
        <v>24305</v>
      </c>
    </row>
    <row r="14642" spans="1:13" hidden="1" x14ac:dyDescent="0.25">
      <c r="A14642" s="128"/>
      <c r="B14642" s="2"/>
      <c r="C14642" s="139" t="s">
        <v>16383</v>
      </c>
      <c r="D14642" s="124" t="s">
        <v>16384</v>
      </c>
      <c r="E14642" s="118" t="s">
        <v>48</v>
      </c>
      <c r="F14642" s="124" t="s">
        <v>35249</v>
      </c>
      <c r="G14642" s="118" t="s">
        <v>2</v>
      </c>
      <c r="H14642" s="137">
        <v>41576</v>
      </c>
      <c r="I14642" s="119">
        <v>138</v>
      </c>
      <c r="J14642" s="129"/>
      <c r="K14642" s="129"/>
      <c r="L14642" s="129">
        <v>0</v>
      </c>
      <c r="M14642" s="134" t="s">
        <v>24305</v>
      </c>
    </row>
    <row r="14643" spans="1:13" hidden="1" x14ac:dyDescent="0.25">
      <c r="A14643" s="128"/>
      <c r="B14643" s="2"/>
      <c r="C14643" s="139" t="s">
        <v>16385</v>
      </c>
      <c r="D14643" s="124" t="s">
        <v>16386</v>
      </c>
      <c r="E14643" s="118" t="s">
        <v>48</v>
      </c>
      <c r="F14643" s="124" t="s">
        <v>35249</v>
      </c>
      <c r="G14643" s="118" t="s">
        <v>2</v>
      </c>
      <c r="H14643" s="137">
        <v>45072</v>
      </c>
      <c r="I14643" s="119">
        <v>55</v>
      </c>
      <c r="J14643" s="129"/>
      <c r="K14643" s="129"/>
      <c r="L14643" s="129">
        <v>0</v>
      </c>
      <c r="M14643" s="134" t="s">
        <v>24305</v>
      </c>
    </row>
    <row r="14644" spans="1:13" hidden="1" x14ac:dyDescent="0.25">
      <c r="A14644" s="128"/>
      <c r="B14644" s="2"/>
      <c r="C14644" s="139" t="s">
        <v>16387</v>
      </c>
      <c r="D14644" s="124" t="s">
        <v>16388</v>
      </c>
      <c r="E14644" s="118" t="s">
        <v>48</v>
      </c>
      <c r="F14644" s="124" t="s">
        <v>35249</v>
      </c>
      <c r="G14644" s="118" t="s">
        <v>2</v>
      </c>
      <c r="H14644" s="137">
        <v>41576</v>
      </c>
      <c r="I14644" s="119">
        <v>360</v>
      </c>
      <c r="J14644" s="129"/>
      <c r="K14644" s="129"/>
      <c r="L14644" s="129">
        <v>0</v>
      </c>
      <c r="M14644" s="134" t="s">
        <v>24305</v>
      </c>
    </row>
    <row r="14645" spans="1:13" hidden="1" x14ac:dyDescent="0.25">
      <c r="A14645" s="128"/>
      <c r="B14645" s="2"/>
      <c r="C14645" s="139" t="s">
        <v>16389</v>
      </c>
      <c r="D14645" s="124" t="s">
        <v>16390</v>
      </c>
      <c r="E14645" s="118" t="s">
        <v>48</v>
      </c>
      <c r="F14645" s="124" t="s">
        <v>35249</v>
      </c>
      <c r="G14645" s="118" t="s">
        <v>2</v>
      </c>
      <c r="H14645" s="137">
        <v>41576</v>
      </c>
      <c r="I14645" s="119">
        <v>135</v>
      </c>
      <c r="J14645" s="129"/>
      <c r="K14645" s="129"/>
      <c r="L14645" s="129">
        <v>0</v>
      </c>
      <c r="M14645" s="134" t="s">
        <v>24305</v>
      </c>
    </row>
    <row r="14646" spans="1:13" hidden="1" x14ac:dyDescent="0.25">
      <c r="A14646" s="128"/>
      <c r="B14646" s="2"/>
      <c r="C14646" s="139" t="s">
        <v>32266</v>
      </c>
      <c r="D14646" s="124" t="s">
        <v>32267</v>
      </c>
      <c r="E14646" s="118" t="s">
        <v>48</v>
      </c>
      <c r="F14646" s="124" t="s">
        <v>35249</v>
      </c>
      <c r="G14646" s="118" t="s">
        <v>2</v>
      </c>
      <c r="H14646" s="137"/>
      <c r="I14646" s="119"/>
      <c r="J14646" s="129"/>
      <c r="K14646" s="129"/>
      <c r="L14646" s="129">
        <v>0</v>
      </c>
      <c r="M14646" s="134" t="s">
        <v>24305</v>
      </c>
    </row>
    <row r="14647" spans="1:13" hidden="1" x14ac:dyDescent="0.25">
      <c r="A14647" s="128"/>
      <c r="B14647" s="2"/>
      <c r="C14647" s="139" t="s">
        <v>16391</v>
      </c>
      <c r="D14647" s="124" t="s">
        <v>16392</v>
      </c>
      <c r="E14647" s="118" t="s">
        <v>48</v>
      </c>
      <c r="F14647" s="124" t="s">
        <v>35249</v>
      </c>
      <c r="G14647" s="118" t="s">
        <v>2</v>
      </c>
      <c r="H14647" s="137">
        <v>41576</v>
      </c>
      <c r="I14647" s="119">
        <v>185</v>
      </c>
      <c r="J14647" s="129"/>
      <c r="K14647" s="129"/>
      <c r="L14647" s="129">
        <v>0</v>
      </c>
      <c r="M14647" s="134" t="s">
        <v>24305</v>
      </c>
    </row>
    <row r="14648" spans="1:13" hidden="1" x14ac:dyDescent="0.25">
      <c r="A14648" s="128"/>
      <c r="B14648" s="2"/>
      <c r="C14648" s="139" t="s">
        <v>33412</v>
      </c>
      <c r="D14648" s="124" t="s">
        <v>33413</v>
      </c>
      <c r="E14648" s="118" t="s">
        <v>48</v>
      </c>
      <c r="F14648" s="124" t="s">
        <v>35249</v>
      </c>
      <c r="G14648" s="118" t="s">
        <v>2</v>
      </c>
      <c r="H14648" s="137"/>
      <c r="I14648" s="119"/>
      <c r="J14648" s="129"/>
      <c r="K14648" s="129"/>
      <c r="L14648" s="129">
        <v>0</v>
      </c>
      <c r="M14648" s="134" t="s">
        <v>24305</v>
      </c>
    </row>
    <row r="14649" spans="1:13" hidden="1" x14ac:dyDescent="0.25">
      <c r="A14649" s="128"/>
      <c r="B14649" s="2"/>
      <c r="C14649" s="139" t="s">
        <v>33655</v>
      </c>
      <c r="D14649" s="124" t="s">
        <v>33656</v>
      </c>
      <c r="E14649" s="118" t="s">
        <v>48</v>
      </c>
      <c r="F14649" s="124" t="s">
        <v>35249</v>
      </c>
      <c r="G14649" s="118" t="s">
        <v>2</v>
      </c>
      <c r="H14649" s="137"/>
      <c r="I14649" s="119"/>
      <c r="J14649" s="129"/>
      <c r="K14649" s="129"/>
      <c r="L14649" s="129">
        <v>0</v>
      </c>
      <c r="M14649" s="134" t="s">
        <v>24305</v>
      </c>
    </row>
    <row r="14650" spans="1:13" hidden="1" x14ac:dyDescent="0.25">
      <c r="A14650" s="128"/>
      <c r="B14650" s="2"/>
      <c r="C14650" s="139" t="s">
        <v>16393</v>
      </c>
      <c r="D14650" s="124" t="s">
        <v>16394</v>
      </c>
      <c r="E14650" s="118" t="s">
        <v>48</v>
      </c>
      <c r="F14650" s="124" t="s">
        <v>35249</v>
      </c>
      <c r="G14650" s="118" t="s">
        <v>2</v>
      </c>
      <c r="H14650" s="137">
        <v>42018</v>
      </c>
      <c r="I14650" s="119">
        <v>390</v>
      </c>
      <c r="J14650" s="129"/>
      <c r="K14650" s="129"/>
      <c r="L14650" s="129">
        <v>0</v>
      </c>
      <c r="M14650" s="134" t="s">
        <v>24305</v>
      </c>
    </row>
    <row r="14651" spans="1:13" hidden="1" x14ac:dyDescent="0.25">
      <c r="A14651" s="128"/>
      <c r="B14651" s="2"/>
      <c r="C14651" s="139" t="s">
        <v>16395</v>
      </c>
      <c r="D14651" s="124" t="s">
        <v>16396</v>
      </c>
      <c r="E14651" s="118" t="s">
        <v>950</v>
      </c>
      <c r="F14651" s="124" t="s">
        <v>951</v>
      </c>
      <c r="G14651" s="118" t="s">
        <v>2</v>
      </c>
      <c r="H14651" s="137">
        <v>41240</v>
      </c>
      <c r="I14651" s="119">
        <v>2.85</v>
      </c>
      <c r="J14651" s="129"/>
      <c r="K14651" s="129"/>
      <c r="L14651" s="129">
        <v>0</v>
      </c>
      <c r="M14651" s="134" t="s">
        <v>24305</v>
      </c>
    </row>
    <row r="14652" spans="1:13" hidden="1" x14ac:dyDescent="0.25">
      <c r="A14652" s="128"/>
      <c r="B14652" s="2"/>
      <c r="C14652" s="139" t="s">
        <v>16395</v>
      </c>
      <c r="D14652" s="124" t="s">
        <v>16396</v>
      </c>
      <c r="E14652" s="118" t="s">
        <v>451</v>
      </c>
      <c r="F14652" s="124" t="s">
        <v>380</v>
      </c>
      <c r="G14652" s="118" t="s">
        <v>2</v>
      </c>
      <c r="H14652" s="137">
        <v>41792</v>
      </c>
      <c r="I14652" s="119">
        <v>2.82</v>
      </c>
      <c r="J14652" s="129"/>
      <c r="K14652" s="129"/>
      <c r="L14652" s="129">
        <v>0</v>
      </c>
      <c r="M14652" s="134" t="s">
        <v>24305</v>
      </c>
    </row>
    <row r="14653" spans="1:13" hidden="1" x14ac:dyDescent="0.25">
      <c r="A14653" s="128"/>
      <c r="B14653" s="2"/>
      <c r="C14653" s="139" t="s">
        <v>16397</v>
      </c>
      <c r="D14653" s="124" t="s">
        <v>16398</v>
      </c>
      <c r="E14653" s="118" t="s">
        <v>48</v>
      </c>
      <c r="F14653" s="124" t="s">
        <v>35249</v>
      </c>
      <c r="G14653" s="118" t="s">
        <v>2</v>
      </c>
      <c r="H14653" s="137">
        <v>42892</v>
      </c>
      <c r="I14653" s="119">
        <v>0.36</v>
      </c>
      <c r="J14653" s="129"/>
      <c r="K14653" s="129"/>
      <c r="L14653" s="129">
        <v>0</v>
      </c>
      <c r="M14653" s="134" t="s">
        <v>24305</v>
      </c>
    </row>
    <row r="14654" spans="1:13" hidden="1" x14ac:dyDescent="0.25">
      <c r="A14654" s="128"/>
      <c r="B14654" s="2"/>
      <c r="C14654" s="139" t="s">
        <v>16399</v>
      </c>
      <c r="D14654" s="124" t="s">
        <v>16400</v>
      </c>
      <c r="E14654" s="118" t="s">
        <v>48</v>
      </c>
      <c r="F14654" s="124" t="s">
        <v>35249</v>
      </c>
      <c r="G14654" s="118" t="s">
        <v>2</v>
      </c>
      <c r="H14654" s="137">
        <v>40224</v>
      </c>
      <c r="I14654" s="119">
        <v>1.38</v>
      </c>
      <c r="J14654" s="129"/>
      <c r="K14654" s="129"/>
      <c r="L14654" s="129">
        <v>0</v>
      </c>
      <c r="M14654" s="134" t="s">
        <v>24305</v>
      </c>
    </row>
    <row r="14655" spans="1:13" hidden="1" x14ac:dyDescent="0.25">
      <c r="A14655" s="128"/>
      <c r="B14655" s="2"/>
      <c r="C14655" s="139" t="s">
        <v>19003</v>
      </c>
      <c r="D14655" s="124" t="s">
        <v>19002</v>
      </c>
      <c r="E14655" s="118" t="s">
        <v>48</v>
      </c>
      <c r="F14655" s="124" t="s">
        <v>35249</v>
      </c>
      <c r="G14655" s="118" t="s">
        <v>34659</v>
      </c>
      <c r="H14655" s="137">
        <v>40227</v>
      </c>
      <c r="I14655" s="119">
        <v>1.2</v>
      </c>
      <c r="J14655" s="129"/>
      <c r="K14655" s="129"/>
      <c r="L14655" s="129">
        <v>0</v>
      </c>
      <c r="M14655" s="134" t="s">
        <v>24305</v>
      </c>
    </row>
    <row r="14656" spans="1:13" hidden="1" x14ac:dyDescent="0.25">
      <c r="A14656" s="128"/>
      <c r="B14656" s="2"/>
      <c r="C14656" s="139" t="s">
        <v>18895</v>
      </c>
      <c r="D14656" s="124" t="s">
        <v>18894</v>
      </c>
      <c r="E14656" s="118" t="s">
        <v>48</v>
      </c>
      <c r="F14656" s="124" t="s">
        <v>35249</v>
      </c>
      <c r="G14656" s="118" t="s">
        <v>34659</v>
      </c>
      <c r="H14656" s="137">
        <v>41610</v>
      </c>
      <c r="I14656" s="119">
        <v>0.6</v>
      </c>
      <c r="J14656" s="129"/>
      <c r="K14656" s="129"/>
      <c r="L14656" s="129">
        <v>0</v>
      </c>
      <c r="M14656" s="134" t="s">
        <v>24305</v>
      </c>
    </row>
    <row r="14657" spans="1:13" hidden="1" x14ac:dyDescent="0.25">
      <c r="A14657" s="128"/>
      <c r="B14657" s="2"/>
      <c r="C14657" s="139" t="s">
        <v>16401</v>
      </c>
      <c r="D14657" s="124" t="s">
        <v>16402</v>
      </c>
      <c r="E14657" s="118" t="s">
        <v>48</v>
      </c>
      <c r="F14657" s="124" t="s">
        <v>35249</v>
      </c>
      <c r="G14657" s="118" t="s">
        <v>2</v>
      </c>
      <c r="H14657" s="137">
        <v>42226</v>
      </c>
      <c r="I14657" s="119">
        <v>3</v>
      </c>
      <c r="J14657" s="129"/>
      <c r="K14657" s="129"/>
      <c r="L14657" s="129">
        <v>0</v>
      </c>
      <c r="M14657" s="134" t="s">
        <v>24305</v>
      </c>
    </row>
    <row r="14658" spans="1:13" hidden="1" x14ac:dyDescent="0.25">
      <c r="A14658" s="128"/>
      <c r="B14658" s="2"/>
      <c r="C14658" s="139" t="s">
        <v>16403</v>
      </c>
      <c r="D14658" s="124" t="s">
        <v>16404</v>
      </c>
      <c r="E14658" s="118" t="s">
        <v>48</v>
      </c>
      <c r="F14658" s="124" t="s">
        <v>35249</v>
      </c>
      <c r="G14658" s="118" t="s">
        <v>2</v>
      </c>
      <c r="H14658" s="137"/>
      <c r="I14658" s="119"/>
      <c r="J14658" s="129"/>
      <c r="K14658" s="129"/>
      <c r="L14658" s="129">
        <v>0</v>
      </c>
      <c r="M14658" s="134" t="s">
        <v>24305</v>
      </c>
    </row>
    <row r="14659" spans="1:13" hidden="1" x14ac:dyDescent="0.25">
      <c r="A14659" s="128"/>
      <c r="B14659" s="2"/>
      <c r="C14659" s="139" t="s">
        <v>16405</v>
      </c>
      <c r="D14659" s="124" t="s">
        <v>16406</v>
      </c>
      <c r="E14659" s="118" t="s">
        <v>48</v>
      </c>
      <c r="F14659" s="124" t="s">
        <v>35249</v>
      </c>
      <c r="G14659" s="118" t="s">
        <v>2</v>
      </c>
      <c r="H14659" s="137"/>
      <c r="I14659" s="119"/>
      <c r="J14659" s="129"/>
      <c r="K14659" s="129"/>
      <c r="L14659" s="129">
        <v>0</v>
      </c>
      <c r="M14659" s="134" t="s">
        <v>24305</v>
      </c>
    </row>
    <row r="14660" spans="1:13" hidden="1" x14ac:dyDescent="0.25">
      <c r="A14660" s="128"/>
      <c r="B14660" s="2"/>
      <c r="C14660" s="139" t="s">
        <v>16407</v>
      </c>
      <c r="D14660" s="124" t="s">
        <v>16408</v>
      </c>
      <c r="E14660" s="118" t="s">
        <v>48</v>
      </c>
      <c r="F14660" s="124" t="s">
        <v>35249</v>
      </c>
      <c r="G14660" s="118" t="s">
        <v>2</v>
      </c>
      <c r="H14660" s="137">
        <v>42150</v>
      </c>
      <c r="I14660" s="119">
        <v>0.74</v>
      </c>
      <c r="J14660" s="129"/>
      <c r="K14660" s="129"/>
      <c r="L14660" s="129">
        <v>0</v>
      </c>
      <c r="M14660" s="134" t="s">
        <v>24305</v>
      </c>
    </row>
    <row r="14661" spans="1:13" hidden="1" x14ac:dyDescent="0.25">
      <c r="A14661" s="128"/>
      <c r="B14661" s="2"/>
      <c r="C14661" s="139" t="s">
        <v>18899</v>
      </c>
      <c r="D14661" s="124" t="s">
        <v>18898</v>
      </c>
      <c r="E14661" s="118" t="s">
        <v>48</v>
      </c>
      <c r="F14661" s="124" t="s">
        <v>35249</v>
      </c>
      <c r="G14661" s="118" t="s">
        <v>34659</v>
      </c>
      <c r="H14661" s="137">
        <v>40466</v>
      </c>
      <c r="I14661" s="119">
        <v>0.85</v>
      </c>
      <c r="J14661" s="129"/>
      <c r="K14661" s="129"/>
      <c r="L14661" s="129">
        <v>0</v>
      </c>
      <c r="M14661" s="134" t="s">
        <v>24305</v>
      </c>
    </row>
    <row r="14662" spans="1:13" hidden="1" x14ac:dyDescent="0.25">
      <c r="A14662" s="128"/>
      <c r="B14662" s="2"/>
      <c r="C14662" s="139" t="s">
        <v>18897</v>
      </c>
      <c r="D14662" s="124" t="s">
        <v>18896</v>
      </c>
      <c r="E14662" s="118" t="s">
        <v>48</v>
      </c>
      <c r="F14662" s="124" t="s">
        <v>35249</v>
      </c>
      <c r="G14662" s="118" t="s">
        <v>34659</v>
      </c>
      <c r="H14662" s="137">
        <v>40466</v>
      </c>
      <c r="I14662" s="119">
        <v>0.75</v>
      </c>
      <c r="J14662" s="129"/>
      <c r="K14662" s="129"/>
      <c r="L14662" s="129">
        <v>0</v>
      </c>
      <c r="M14662" s="134" t="s">
        <v>24305</v>
      </c>
    </row>
    <row r="14663" spans="1:13" hidden="1" x14ac:dyDescent="0.25">
      <c r="A14663" s="128"/>
      <c r="B14663" s="2"/>
      <c r="C14663" s="139" t="s">
        <v>30123</v>
      </c>
      <c r="D14663" s="124" t="s">
        <v>30124</v>
      </c>
      <c r="E14663" s="118" t="s">
        <v>48</v>
      </c>
      <c r="F14663" s="124" t="s">
        <v>35249</v>
      </c>
      <c r="G14663" s="118" t="s">
        <v>2</v>
      </c>
      <c r="H14663" s="137"/>
      <c r="I14663" s="119"/>
      <c r="J14663" s="129"/>
      <c r="K14663" s="129"/>
      <c r="L14663" s="129">
        <v>0</v>
      </c>
      <c r="M14663" s="134" t="s">
        <v>24305</v>
      </c>
    </row>
    <row r="14664" spans="1:13" hidden="1" x14ac:dyDescent="0.25">
      <c r="A14664" s="128"/>
      <c r="B14664" s="2"/>
      <c r="C14664" s="139" t="s">
        <v>16409</v>
      </c>
      <c r="D14664" s="124" t="s">
        <v>16410</v>
      </c>
      <c r="E14664" s="118" t="s">
        <v>950</v>
      </c>
      <c r="F14664" s="124" t="s">
        <v>951</v>
      </c>
      <c r="G14664" s="118" t="s">
        <v>2</v>
      </c>
      <c r="H14664" s="137">
        <v>41348</v>
      </c>
      <c r="I14664" s="119">
        <v>3.75</v>
      </c>
      <c r="J14664" s="129"/>
      <c r="K14664" s="129"/>
      <c r="L14664" s="129">
        <v>0</v>
      </c>
      <c r="M14664" s="134" t="s">
        <v>24305</v>
      </c>
    </row>
    <row r="14665" spans="1:13" hidden="1" x14ac:dyDescent="0.25">
      <c r="A14665" s="128"/>
      <c r="B14665" s="2"/>
      <c r="C14665" s="139" t="s">
        <v>16409</v>
      </c>
      <c r="D14665" s="124" t="s">
        <v>16410</v>
      </c>
      <c r="E14665" s="118" t="s">
        <v>451</v>
      </c>
      <c r="F14665" s="124" t="s">
        <v>380</v>
      </c>
      <c r="G14665" s="118" t="s">
        <v>2</v>
      </c>
      <c r="H14665" s="137">
        <v>43055</v>
      </c>
      <c r="I14665" s="119">
        <v>4</v>
      </c>
      <c r="J14665" s="129"/>
      <c r="K14665" s="129"/>
      <c r="L14665" s="129">
        <v>0</v>
      </c>
      <c r="M14665" s="134" t="s">
        <v>24305</v>
      </c>
    </row>
    <row r="14666" spans="1:13" hidden="1" x14ac:dyDescent="0.25">
      <c r="A14666" s="128"/>
      <c r="B14666" s="2"/>
      <c r="C14666" s="139" t="s">
        <v>16409</v>
      </c>
      <c r="D14666" s="124" t="s">
        <v>16410</v>
      </c>
      <c r="E14666" s="118" t="s">
        <v>954</v>
      </c>
      <c r="F14666" s="124" t="s">
        <v>461</v>
      </c>
      <c r="G14666" s="118" t="s">
        <v>2</v>
      </c>
      <c r="H14666" s="137">
        <v>41800</v>
      </c>
      <c r="I14666" s="119">
        <v>3.75</v>
      </c>
      <c r="J14666" s="129"/>
      <c r="K14666" s="129"/>
      <c r="L14666" s="129">
        <v>0</v>
      </c>
      <c r="M14666" s="134" t="s">
        <v>24305</v>
      </c>
    </row>
    <row r="14667" spans="1:13" hidden="1" x14ac:dyDescent="0.25">
      <c r="A14667" s="128"/>
      <c r="B14667" s="2"/>
      <c r="C14667" s="139" t="s">
        <v>16409</v>
      </c>
      <c r="D14667" s="124" t="s">
        <v>16410</v>
      </c>
      <c r="E14667" s="118" t="s">
        <v>959</v>
      </c>
      <c r="F14667" s="124" t="s">
        <v>960</v>
      </c>
      <c r="G14667" s="118" t="s">
        <v>2</v>
      </c>
      <c r="H14667" s="137"/>
      <c r="I14667" s="119"/>
      <c r="J14667" s="129"/>
      <c r="K14667" s="129"/>
      <c r="L14667" s="129">
        <v>0</v>
      </c>
      <c r="M14667" s="134" t="s">
        <v>24305</v>
      </c>
    </row>
    <row r="14668" spans="1:13" hidden="1" x14ac:dyDescent="0.25">
      <c r="A14668" s="128"/>
      <c r="B14668" s="2"/>
      <c r="C14668" s="139" t="s">
        <v>29734</v>
      </c>
      <c r="D14668" s="124" t="s">
        <v>29735</v>
      </c>
      <c r="E14668" s="118" t="s">
        <v>48</v>
      </c>
      <c r="F14668" s="124" t="s">
        <v>35249</v>
      </c>
      <c r="G14668" s="118" t="s">
        <v>2</v>
      </c>
      <c r="H14668" s="137"/>
      <c r="I14668" s="119"/>
      <c r="J14668" s="129"/>
      <c r="K14668" s="129"/>
      <c r="L14668" s="129">
        <v>0</v>
      </c>
      <c r="M14668" s="134" t="s">
        <v>24305</v>
      </c>
    </row>
    <row r="14669" spans="1:13" hidden="1" x14ac:dyDescent="0.25">
      <c r="A14669" s="128"/>
      <c r="B14669" s="2"/>
      <c r="C14669" s="139" t="s">
        <v>18901</v>
      </c>
      <c r="D14669" s="124" t="s">
        <v>18900</v>
      </c>
      <c r="E14669" s="118" t="s">
        <v>48</v>
      </c>
      <c r="F14669" s="124" t="s">
        <v>35249</v>
      </c>
      <c r="G14669" s="118" t="s">
        <v>34659</v>
      </c>
      <c r="H14669" s="137">
        <v>41117</v>
      </c>
      <c r="I14669" s="119">
        <v>1.58</v>
      </c>
      <c r="J14669" s="129"/>
      <c r="K14669" s="129"/>
      <c r="L14669" s="129">
        <v>0</v>
      </c>
      <c r="M14669" s="134" t="s">
        <v>24305</v>
      </c>
    </row>
    <row r="14670" spans="1:13" hidden="1" x14ac:dyDescent="0.25">
      <c r="A14670" s="128"/>
      <c r="B14670" s="2"/>
      <c r="C14670" s="139" t="s">
        <v>16411</v>
      </c>
      <c r="D14670" s="124" t="s">
        <v>16412</v>
      </c>
      <c r="E14670" s="118" t="s">
        <v>48</v>
      </c>
      <c r="F14670" s="124" t="s">
        <v>35249</v>
      </c>
      <c r="G14670" s="118" t="s">
        <v>2</v>
      </c>
      <c r="H14670" s="137">
        <v>42601</v>
      </c>
      <c r="I14670" s="119">
        <v>0.95</v>
      </c>
      <c r="J14670" s="129"/>
      <c r="K14670" s="129"/>
      <c r="L14670" s="129">
        <v>0</v>
      </c>
      <c r="M14670" s="134" t="s">
        <v>24305</v>
      </c>
    </row>
    <row r="14671" spans="1:13" hidden="1" x14ac:dyDescent="0.25">
      <c r="A14671" s="128"/>
      <c r="B14671" s="2"/>
      <c r="C14671" s="139" t="s">
        <v>16413</v>
      </c>
      <c r="D14671" s="124" t="s">
        <v>16414</v>
      </c>
      <c r="E14671" s="118" t="s">
        <v>48</v>
      </c>
      <c r="F14671" s="124" t="s">
        <v>35249</v>
      </c>
      <c r="G14671" s="118" t="s">
        <v>2</v>
      </c>
      <c r="H14671" s="137">
        <v>41891</v>
      </c>
      <c r="I14671" s="119">
        <v>0.65</v>
      </c>
      <c r="J14671" s="129"/>
      <c r="K14671" s="129"/>
      <c r="L14671" s="129">
        <v>0</v>
      </c>
      <c r="M14671" s="134" t="s">
        <v>24305</v>
      </c>
    </row>
    <row r="14672" spans="1:13" hidden="1" x14ac:dyDescent="0.25">
      <c r="A14672" s="128"/>
      <c r="B14672" s="2"/>
      <c r="C14672" s="139" t="s">
        <v>33430</v>
      </c>
      <c r="D14672" s="124" t="s">
        <v>33431</v>
      </c>
      <c r="E14672" s="118" t="s">
        <v>48</v>
      </c>
      <c r="F14672" s="124" t="s">
        <v>35249</v>
      </c>
      <c r="G14672" s="118" t="s">
        <v>34659</v>
      </c>
      <c r="H14672" s="137"/>
      <c r="I14672" s="119"/>
      <c r="J14672" s="129"/>
      <c r="K14672" s="129"/>
      <c r="L14672" s="129">
        <v>0</v>
      </c>
      <c r="M14672" s="134" t="s">
        <v>24305</v>
      </c>
    </row>
    <row r="14673" spans="1:13" hidden="1" x14ac:dyDescent="0.25">
      <c r="A14673" s="128"/>
      <c r="B14673" s="2"/>
      <c r="C14673" s="139" t="s">
        <v>16415</v>
      </c>
      <c r="D14673" s="124" t="s">
        <v>16416</v>
      </c>
      <c r="E14673" s="118" t="s">
        <v>48</v>
      </c>
      <c r="F14673" s="124" t="s">
        <v>35249</v>
      </c>
      <c r="G14673" s="118" t="s">
        <v>2</v>
      </c>
      <c r="H14673" s="137">
        <v>40772</v>
      </c>
      <c r="I14673" s="119">
        <v>0.28000000000000003</v>
      </c>
      <c r="J14673" s="129"/>
      <c r="K14673" s="129"/>
      <c r="L14673" s="129">
        <v>0</v>
      </c>
      <c r="M14673" s="134" t="s">
        <v>24305</v>
      </c>
    </row>
    <row r="14674" spans="1:13" hidden="1" x14ac:dyDescent="0.25">
      <c r="A14674" s="128"/>
      <c r="B14674" s="2"/>
      <c r="C14674" s="139" t="s">
        <v>16417</v>
      </c>
      <c r="D14674" s="124" t="s">
        <v>16418</v>
      </c>
      <c r="E14674" s="118" t="s">
        <v>48</v>
      </c>
      <c r="F14674" s="124" t="s">
        <v>35249</v>
      </c>
      <c r="G14674" s="118" t="s">
        <v>2</v>
      </c>
      <c r="H14674" s="137"/>
      <c r="I14674" s="119"/>
      <c r="J14674" s="129"/>
      <c r="K14674" s="129"/>
      <c r="L14674" s="129">
        <v>0</v>
      </c>
      <c r="M14674" s="134" t="s">
        <v>24305</v>
      </c>
    </row>
    <row r="14675" spans="1:13" hidden="1" x14ac:dyDescent="0.25">
      <c r="A14675" s="128"/>
      <c r="B14675" s="2"/>
      <c r="C14675" s="139" t="s">
        <v>16419</v>
      </c>
      <c r="D14675" s="124" t="s">
        <v>16420</v>
      </c>
      <c r="E14675" s="118" t="s">
        <v>48</v>
      </c>
      <c r="F14675" s="124" t="s">
        <v>35249</v>
      </c>
      <c r="G14675" s="118" t="s">
        <v>2</v>
      </c>
      <c r="H14675" s="137">
        <v>41922</v>
      </c>
      <c r="I14675" s="119">
        <v>0.59</v>
      </c>
      <c r="J14675" s="129"/>
      <c r="K14675" s="129"/>
      <c r="L14675" s="129">
        <v>0</v>
      </c>
      <c r="M14675" s="134" t="s">
        <v>24305</v>
      </c>
    </row>
    <row r="14676" spans="1:13" hidden="1" x14ac:dyDescent="0.25">
      <c r="A14676" s="128"/>
      <c r="B14676" s="2"/>
      <c r="C14676" s="139" t="s">
        <v>30523</v>
      </c>
      <c r="D14676" s="124" t="s">
        <v>30524</v>
      </c>
      <c r="E14676" s="118" t="s">
        <v>48</v>
      </c>
      <c r="F14676" s="124" t="s">
        <v>35249</v>
      </c>
      <c r="G14676" s="118" t="s">
        <v>2</v>
      </c>
      <c r="H14676" s="137"/>
      <c r="I14676" s="119"/>
      <c r="J14676" s="129"/>
      <c r="K14676" s="129"/>
      <c r="L14676" s="129">
        <v>0</v>
      </c>
      <c r="M14676" s="134" t="s">
        <v>24305</v>
      </c>
    </row>
    <row r="14677" spans="1:13" hidden="1" x14ac:dyDescent="0.25">
      <c r="A14677" s="128"/>
      <c r="B14677" s="2"/>
      <c r="C14677" s="139" t="s">
        <v>16421</v>
      </c>
      <c r="D14677" s="124" t="s">
        <v>16422</v>
      </c>
      <c r="E14677" s="118" t="s">
        <v>48</v>
      </c>
      <c r="F14677" s="124" t="s">
        <v>35249</v>
      </c>
      <c r="G14677" s="118" t="s">
        <v>2</v>
      </c>
      <c r="H14677" s="137"/>
      <c r="I14677" s="119"/>
      <c r="J14677" s="129"/>
      <c r="K14677" s="129"/>
      <c r="L14677" s="129">
        <v>0</v>
      </c>
      <c r="M14677" s="134" t="s">
        <v>24305</v>
      </c>
    </row>
    <row r="14678" spans="1:13" hidden="1" x14ac:dyDescent="0.25">
      <c r="A14678" s="128"/>
      <c r="B14678" s="2"/>
      <c r="C14678" s="139" t="s">
        <v>16423</v>
      </c>
      <c r="D14678" s="124" t="s">
        <v>16424</v>
      </c>
      <c r="E14678" s="118" t="s">
        <v>48</v>
      </c>
      <c r="F14678" s="124" t="s">
        <v>35249</v>
      </c>
      <c r="G14678" s="118" t="s">
        <v>2</v>
      </c>
      <c r="H14678" s="137">
        <v>41718</v>
      </c>
      <c r="I14678" s="119">
        <v>0.52</v>
      </c>
      <c r="J14678" s="129"/>
      <c r="K14678" s="129"/>
      <c r="L14678" s="129">
        <v>0</v>
      </c>
      <c r="M14678" s="134" t="s">
        <v>24305</v>
      </c>
    </row>
    <row r="14679" spans="1:13" hidden="1" x14ac:dyDescent="0.25">
      <c r="A14679" s="128"/>
      <c r="B14679" s="2"/>
      <c r="C14679" s="139" t="s">
        <v>16425</v>
      </c>
      <c r="D14679" s="124" t="s">
        <v>16426</v>
      </c>
      <c r="E14679" s="118" t="s">
        <v>48</v>
      </c>
      <c r="F14679" s="124" t="s">
        <v>35249</v>
      </c>
      <c r="G14679" s="118" t="s">
        <v>2</v>
      </c>
      <c r="H14679" s="137">
        <v>45414</v>
      </c>
      <c r="I14679" s="119">
        <v>1.05</v>
      </c>
      <c r="J14679" s="129"/>
      <c r="K14679" s="129"/>
      <c r="L14679" s="129">
        <v>0</v>
      </c>
      <c r="M14679" s="134" t="s">
        <v>24305</v>
      </c>
    </row>
    <row r="14680" spans="1:13" hidden="1" x14ac:dyDescent="0.25">
      <c r="A14680" s="128"/>
      <c r="B14680" s="2"/>
      <c r="C14680" s="139" t="s">
        <v>16427</v>
      </c>
      <c r="D14680" s="124" t="s">
        <v>16428</v>
      </c>
      <c r="E14680" s="118" t="s">
        <v>48</v>
      </c>
      <c r="F14680" s="124" t="s">
        <v>35249</v>
      </c>
      <c r="G14680" s="118" t="s">
        <v>2</v>
      </c>
      <c r="H14680" s="137">
        <v>41925</v>
      </c>
      <c r="I14680" s="119">
        <v>7.8</v>
      </c>
      <c r="J14680" s="129"/>
      <c r="K14680" s="129"/>
      <c r="L14680" s="129">
        <v>0</v>
      </c>
      <c r="M14680" s="134" t="s">
        <v>24305</v>
      </c>
    </row>
    <row r="14681" spans="1:13" hidden="1" x14ac:dyDescent="0.25">
      <c r="A14681" s="128"/>
      <c r="B14681" s="2"/>
      <c r="C14681" s="139" t="s">
        <v>30463</v>
      </c>
      <c r="D14681" s="124" t="s">
        <v>30464</v>
      </c>
      <c r="E14681" s="118" t="s">
        <v>48</v>
      </c>
      <c r="F14681" s="124" t="s">
        <v>35249</v>
      </c>
      <c r="G14681" s="118" t="s">
        <v>2</v>
      </c>
      <c r="H14681" s="137"/>
      <c r="I14681" s="119"/>
      <c r="J14681" s="129"/>
      <c r="K14681" s="129"/>
      <c r="L14681" s="129">
        <v>0</v>
      </c>
      <c r="M14681" s="134" t="s">
        <v>24305</v>
      </c>
    </row>
    <row r="14682" spans="1:13" hidden="1" x14ac:dyDescent="0.25">
      <c r="A14682" s="128"/>
      <c r="B14682" s="2"/>
      <c r="C14682" s="139" t="s">
        <v>16429</v>
      </c>
      <c r="D14682" s="124" t="s">
        <v>16430</v>
      </c>
      <c r="E14682" s="118" t="s">
        <v>48</v>
      </c>
      <c r="F14682" s="124" t="s">
        <v>35249</v>
      </c>
      <c r="G14682" s="118" t="s">
        <v>2</v>
      </c>
      <c r="H14682" s="137">
        <v>42018</v>
      </c>
      <c r="I14682" s="119">
        <v>300</v>
      </c>
      <c r="J14682" s="129"/>
      <c r="K14682" s="129"/>
      <c r="L14682" s="129">
        <v>0</v>
      </c>
      <c r="M14682" s="134" t="s">
        <v>24305</v>
      </c>
    </row>
    <row r="14683" spans="1:13" hidden="1" x14ac:dyDescent="0.25">
      <c r="A14683" s="128"/>
      <c r="B14683" s="2"/>
      <c r="C14683" s="139" t="s">
        <v>16431</v>
      </c>
      <c r="D14683" s="124" t="s">
        <v>42485</v>
      </c>
      <c r="E14683" s="118" t="s">
        <v>48</v>
      </c>
      <c r="F14683" s="124" t="s">
        <v>35249</v>
      </c>
      <c r="G14683" s="118" t="s">
        <v>2</v>
      </c>
      <c r="H14683" s="137">
        <v>43530</v>
      </c>
      <c r="I14683" s="119">
        <v>71</v>
      </c>
      <c r="J14683" s="129"/>
      <c r="K14683" s="129"/>
      <c r="L14683" s="129">
        <v>0</v>
      </c>
      <c r="M14683" s="134" t="s">
        <v>24305</v>
      </c>
    </row>
    <row r="14684" spans="1:13" hidden="1" x14ac:dyDescent="0.25">
      <c r="A14684" s="128"/>
      <c r="B14684" s="2"/>
      <c r="C14684" s="139" t="s">
        <v>29012</v>
      </c>
      <c r="D14684" s="124" t="s">
        <v>42486</v>
      </c>
      <c r="E14684" s="118" t="s">
        <v>48</v>
      </c>
      <c r="F14684" s="124" t="s">
        <v>35249</v>
      </c>
      <c r="G14684" s="118" t="s">
        <v>2</v>
      </c>
      <c r="H14684" s="137"/>
      <c r="I14684" s="119"/>
      <c r="J14684" s="129"/>
      <c r="K14684" s="129"/>
      <c r="L14684" s="129">
        <v>0</v>
      </c>
      <c r="M14684" s="134" t="s">
        <v>24305</v>
      </c>
    </row>
    <row r="14685" spans="1:13" hidden="1" x14ac:dyDescent="0.25">
      <c r="A14685" s="128"/>
      <c r="B14685" s="2"/>
      <c r="C14685" s="139" t="s">
        <v>16432</v>
      </c>
      <c r="D14685" s="124" t="s">
        <v>16433</v>
      </c>
      <c r="E14685" s="118" t="s">
        <v>48</v>
      </c>
      <c r="F14685" s="124" t="s">
        <v>35249</v>
      </c>
      <c r="G14685" s="118" t="s">
        <v>2</v>
      </c>
      <c r="H14685" s="137">
        <v>41736</v>
      </c>
      <c r="I14685" s="119">
        <v>250</v>
      </c>
      <c r="J14685" s="129"/>
      <c r="K14685" s="129"/>
      <c r="L14685" s="129">
        <v>0</v>
      </c>
      <c r="M14685" s="134" t="s">
        <v>24305</v>
      </c>
    </row>
    <row r="14686" spans="1:13" hidden="1" x14ac:dyDescent="0.25">
      <c r="A14686" s="128"/>
      <c r="B14686" s="2"/>
      <c r="C14686" s="139" t="s">
        <v>16434</v>
      </c>
      <c r="D14686" s="124" t="s">
        <v>16435</v>
      </c>
      <c r="E14686" s="118" t="s">
        <v>48</v>
      </c>
      <c r="F14686" s="124" t="s">
        <v>35249</v>
      </c>
      <c r="G14686" s="118" t="s">
        <v>2</v>
      </c>
      <c r="H14686" s="137">
        <v>42571</v>
      </c>
      <c r="I14686" s="119">
        <v>59</v>
      </c>
      <c r="J14686" s="129"/>
      <c r="K14686" s="129"/>
      <c r="L14686" s="129">
        <v>0</v>
      </c>
      <c r="M14686" s="134" t="s">
        <v>24305</v>
      </c>
    </row>
    <row r="14687" spans="1:13" hidden="1" x14ac:dyDescent="0.25">
      <c r="A14687" s="128"/>
      <c r="B14687" s="2"/>
      <c r="C14687" s="139" t="s">
        <v>16436</v>
      </c>
      <c r="D14687" s="124" t="s">
        <v>16437</v>
      </c>
      <c r="E14687" s="118" t="s">
        <v>48</v>
      </c>
      <c r="F14687" s="124" t="s">
        <v>35249</v>
      </c>
      <c r="G14687" s="118" t="s">
        <v>2</v>
      </c>
      <c r="H14687" s="137">
        <v>44904</v>
      </c>
      <c r="I14687" s="119">
        <v>65</v>
      </c>
      <c r="J14687" s="129"/>
      <c r="K14687" s="129"/>
      <c r="L14687" s="129">
        <v>0</v>
      </c>
      <c r="M14687" s="134" t="s">
        <v>24305</v>
      </c>
    </row>
    <row r="14688" spans="1:13" hidden="1" x14ac:dyDescent="0.25">
      <c r="A14688" s="128"/>
      <c r="B14688" s="2"/>
      <c r="C14688" s="139" t="s">
        <v>16438</v>
      </c>
      <c r="D14688" s="124" t="s">
        <v>16439</v>
      </c>
      <c r="E14688" s="118" t="s">
        <v>48</v>
      </c>
      <c r="F14688" s="124" t="s">
        <v>35249</v>
      </c>
      <c r="G14688" s="118" t="s">
        <v>2</v>
      </c>
      <c r="H14688" s="137">
        <v>43069</v>
      </c>
      <c r="I14688" s="119">
        <v>105</v>
      </c>
      <c r="J14688" s="129"/>
      <c r="K14688" s="129"/>
      <c r="L14688" s="129">
        <v>0</v>
      </c>
      <c r="M14688" s="134" t="s">
        <v>24305</v>
      </c>
    </row>
    <row r="14689" spans="1:13" hidden="1" x14ac:dyDescent="0.25">
      <c r="A14689" s="128"/>
      <c r="B14689" s="2"/>
      <c r="C14689" s="139" t="s">
        <v>30315</v>
      </c>
      <c r="D14689" s="124" t="s">
        <v>30316</v>
      </c>
      <c r="E14689" s="118" t="s">
        <v>48</v>
      </c>
      <c r="F14689" s="124" t="s">
        <v>35249</v>
      </c>
      <c r="G14689" s="118" t="s">
        <v>2</v>
      </c>
      <c r="H14689" s="137"/>
      <c r="I14689" s="119"/>
      <c r="J14689" s="129"/>
      <c r="K14689" s="129"/>
      <c r="L14689" s="129">
        <v>0</v>
      </c>
      <c r="M14689" s="134" t="s">
        <v>24305</v>
      </c>
    </row>
    <row r="14690" spans="1:13" hidden="1" x14ac:dyDescent="0.25">
      <c r="A14690" s="128"/>
      <c r="B14690" s="2"/>
      <c r="C14690" s="139" t="s">
        <v>16440</v>
      </c>
      <c r="D14690" s="124" t="s">
        <v>16441</v>
      </c>
      <c r="E14690" s="118" t="s">
        <v>48</v>
      </c>
      <c r="F14690" s="124" t="s">
        <v>35249</v>
      </c>
      <c r="G14690" s="118" t="s">
        <v>2</v>
      </c>
      <c r="H14690" s="137">
        <v>42118</v>
      </c>
      <c r="I14690" s="119">
        <v>120</v>
      </c>
      <c r="J14690" s="129"/>
      <c r="K14690" s="129"/>
      <c r="L14690" s="129">
        <v>0</v>
      </c>
      <c r="M14690" s="134" t="s">
        <v>24305</v>
      </c>
    </row>
    <row r="14691" spans="1:13" hidden="1" x14ac:dyDescent="0.25">
      <c r="A14691" s="128"/>
      <c r="B14691" s="2"/>
      <c r="C14691" s="139" t="s">
        <v>16442</v>
      </c>
      <c r="D14691" s="124" t="s">
        <v>16443</v>
      </c>
      <c r="E14691" s="118" t="s">
        <v>48</v>
      </c>
      <c r="F14691" s="124" t="s">
        <v>35249</v>
      </c>
      <c r="G14691" s="118" t="s">
        <v>2</v>
      </c>
      <c r="H14691" s="137">
        <v>41526</v>
      </c>
      <c r="I14691" s="119">
        <v>55</v>
      </c>
      <c r="J14691" s="129"/>
      <c r="K14691" s="129"/>
      <c r="L14691" s="129">
        <v>0</v>
      </c>
      <c r="M14691" s="134" t="s">
        <v>24305</v>
      </c>
    </row>
    <row r="14692" spans="1:13" hidden="1" x14ac:dyDescent="0.25">
      <c r="A14692" s="128"/>
      <c r="B14692" s="2"/>
      <c r="C14692" s="139" t="s">
        <v>16444</v>
      </c>
      <c r="D14692" s="124" t="s">
        <v>16445</v>
      </c>
      <c r="E14692" s="118" t="s">
        <v>48</v>
      </c>
      <c r="F14692" s="124" t="s">
        <v>35249</v>
      </c>
      <c r="G14692" s="118" t="s">
        <v>2</v>
      </c>
      <c r="H14692" s="137">
        <v>41331</v>
      </c>
      <c r="I14692" s="119">
        <v>66.95</v>
      </c>
      <c r="J14692" s="129"/>
      <c r="K14692" s="129"/>
      <c r="L14692" s="129">
        <v>0</v>
      </c>
      <c r="M14692" s="134" t="s">
        <v>24305</v>
      </c>
    </row>
    <row r="14693" spans="1:13" hidden="1" x14ac:dyDescent="0.25">
      <c r="A14693" s="128"/>
      <c r="B14693" s="2"/>
      <c r="C14693" s="139" t="s">
        <v>16446</v>
      </c>
      <c r="D14693" s="124" t="s">
        <v>16447</v>
      </c>
      <c r="E14693" s="118" t="s">
        <v>48</v>
      </c>
      <c r="F14693" s="124" t="s">
        <v>35249</v>
      </c>
      <c r="G14693" s="118" t="s">
        <v>2</v>
      </c>
      <c r="H14693" s="137">
        <v>43761</v>
      </c>
      <c r="I14693" s="119">
        <v>5</v>
      </c>
      <c r="J14693" s="129"/>
      <c r="K14693" s="129"/>
      <c r="L14693" s="129">
        <v>0</v>
      </c>
      <c r="M14693" s="134" t="s">
        <v>24305</v>
      </c>
    </row>
    <row r="14694" spans="1:13" hidden="1" x14ac:dyDescent="0.25">
      <c r="A14694" s="128"/>
      <c r="B14694" s="2"/>
      <c r="C14694" s="139" t="s">
        <v>16448</v>
      </c>
      <c r="D14694" s="124" t="s">
        <v>16449</v>
      </c>
      <c r="E14694" s="118" t="s">
        <v>48</v>
      </c>
      <c r="F14694" s="124" t="s">
        <v>35249</v>
      </c>
      <c r="G14694" s="118" t="s">
        <v>2</v>
      </c>
      <c r="H14694" s="137">
        <v>40659</v>
      </c>
      <c r="I14694" s="119">
        <v>85</v>
      </c>
      <c r="J14694" s="129"/>
      <c r="K14694" s="129"/>
      <c r="L14694" s="129">
        <v>0</v>
      </c>
      <c r="M14694" s="134" t="s">
        <v>24305</v>
      </c>
    </row>
    <row r="14695" spans="1:13" hidden="1" x14ac:dyDescent="0.25">
      <c r="A14695" s="128"/>
      <c r="B14695" s="2"/>
      <c r="C14695" s="139" t="s">
        <v>19322</v>
      </c>
      <c r="D14695" s="124" t="s">
        <v>19321</v>
      </c>
      <c r="E14695" s="118" t="s">
        <v>48</v>
      </c>
      <c r="F14695" s="124" t="s">
        <v>35249</v>
      </c>
      <c r="G14695" s="118" t="s">
        <v>34659</v>
      </c>
      <c r="H14695" s="137">
        <v>40886</v>
      </c>
      <c r="I14695" s="119">
        <v>1.1000000000000001</v>
      </c>
      <c r="J14695" s="129"/>
      <c r="K14695" s="129"/>
      <c r="L14695" s="129">
        <v>0</v>
      </c>
      <c r="M14695" s="134" t="s">
        <v>24305</v>
      </c>
    </row>
    <row r="14696" spans="1:13" hidden="1" x14ac:dyDescent="0.25">
      <c r="A14696" s="128"/>
      <c r="B14696" s="2"/>
      <c r="C14696" s="139" t="s">
        <v>16450</v>
      </c>
      <c r="D14696" s="124" t="s">
        <v>16451</v>
      </c>
      <c r="E14696" s="118" t="s">
        <v>48</v>
      </c>
      <c r="F14696" s="124" t="s">
        <v>35249</v>
      </c>
      <c r="G14696" s="118" t="s">
        <v>2</v>
      </c>
      <c r="H14696" s="137">
        <v>42347</v>
      </c>
      <c r="I14696" s="119">
        <v>24163.13</v>
      </c>
      <c r="J14696" s="129"/>
      <c r="K14696" s="129"/>
      <c r="L14696" s="129">
        <v>0</v>
      </c>
      <c r="M14696" s="134" t="s">
        <v>24305</v>
      </c>
    </row>
    <row r="14697" spans="1:13" hidden="1" x14ac:dyDescent="0.25">
      <c r="A14697" s="128"/>
      <c r="B14697" s="2"/>
      <c r="C14697" s="139" t="s">
        <v>16452</v>
      </c>
      <c r="D14697" s="124" t="s">
        <v>16453</v>
      </c>
      <c r="E14697" s="118" t="s">
        <v>48</v>
      </c>
      <c r="F14697" s="124" t="s">
        <v>35249</v>
      </c>
      <c r="G14697" s="118" t="s">
        <v>2</v>
      </c>
      <c r="H14697" s="137">
        <v>42347</v>
      </c>
      <c r="I14697" s="119">
        <v>31004.18</v>
      </c>
      <c r="J14697" s="129"/>
      <c r="K14697" s="129"/>
      <c r="L14697" s="129">
        <v>0</v>
      </c>
      <c r="M14697" s="134" t="s">
        <v>24305</v>
      </c>
    </row>
    <row r="14698" spans="1:13" hidden="1" x14ac:dyDescent="0.25">
      <c r="A14698" s="128"/>
      <c r="B14698" s="2"/>
      <c r="C14698" s="139" t="s">
        <v>16454</v>
      </c>
      <c r="D14698" s="124" t="s">
        <v>16455</v>
      </c>
      <c r="E14698" s="118" t="s">
        <v>48</v>
      </c>
      <c r="F14698" s="124" t="s">
        <v>35249</v>
      </c>
      <c r="G14698" s="118" t="s">
        <v>2</v>
      </c>
      <c r="H14698" s="137">
        <v>42347</v>
      </c>
      <c r="I14698" s="119">
        <v>31004.18</v>
      </c>
      <c r="J14698" s="129"/>
      <c r="K14698" s="129"/>
      <c r="L14698" s="129">
        <v>0</v>
      </c>
      <c r="M14698" s="134" t="s">
        <v>24305</v>
      </c>
    </row>
    <row r="14699" spans="1:13" hidden="1" x14ac:dyDescent="0.25">
      <c r="A14699" s="128"/>
      <c r="B14699" s="2"/>
      <c r="C14699" s="139" t="s">
        <v>16456</v>
      </c>
      <c r="D14699" s="124" t="s">
        <v>16457</v>
      </c>
      <c r="E14699" s="118" t="s">
        <v>48</v>
      </c>
      <c r="F14699" s="124" t="s">
        <v>35249</v>
      </c>
      <c r="G14699" s="118" t="s">
        <v>2</v>
      </c>
      <c r="H14699" s="137">
        <v>42347</v>
      </c>
      <c r="I14699" s="119">
        <v>31004.18</v>
      </c>
      <c r="J14699" s="129"/>
      <c r="K14699" s="129"/>
      <c r="L14699" s="129">
        <v>0</v>
      </c>
      <c r="M14699" s="134" t="s">
        <v>24305</v>
      </c>
    </row>
    <row r="14700" spans="1:13" hidden="1" x14ac:dyDescent="0.25">
      <c r="A14700" s="128"/>
      <c r="B14700" s="2"/>
      <c r="C14700" s="139" t="s">
        <v>16458</v>
      </c>
      <c r="D14700" s="124" t="s">
        <v>16459</v>
      </c>
      <c r="E14700" s="118" t="s">
        <v>48</v>
      </c>
      <c r="F14700" s="124" t="s">
        <v>35249</v>
      </c>
      <c r="G14700" s="118" t="s">
        <v>2</v>
      </c>
      <c r="H14700" s="137">
        <v>42347</v>
      </c>
      <c r="I14700" s="119">
        <v>31004.18</v>
      </c>
      <c r="J14700" s="129"/>
      <c r="K14700" s="129"/>
      <c r="L14700" s="129">
        <v>0</v>
      </c>
      <c r="M14700" s="134" t="s">
        <v>24305</v>
      </c>
    </row>
    <row r="14701" spans="1:13" hidden="1" x14ac:dyDescent="0.25">
      <c r="A14701" s="128"/>
      <c r="B14701" s="2"/>
      <c r="C14701" s="139" t="s">
        <v>16460</v>
      </c>
      <c r="D14701" s="124" t="s">
        <v>16461</v>
      </c>
      <c r="E14701" s="118" t="s">
        <v>48</v>
      </c>
      <c r="F14701" s="124" t="s">
        <v>35249</v>
      </c>
      <c r="G14701" s="118" t="s">
        <v>2</v>
      </c>
      <c r="H14701" s="137">
        <v>42347</v>
      </c>
      <c r="I14701" s="119">
        <v>46459.87</v>
      </c>
      <c r="J14701" s="129"/>
      <c r="K14701" s="129"/>
      <c r="L14701" s="129">
        <v>0</v>
      </c>
      <c r="M14701" s="134" t="s">
        <v>24305</v>
      </c>
    </row>
    <row r="14702" spans="1:13" hidden="1" x14ac:dyDescent="0.25">
      <c r="A14702" s="128"/>
      <c r="B14702" s="2"/>
      <c r="C14702" s="139" t="s">
        <v>16462</v>
      </c>
      <c r="D14702" s="124" t="s">
        <v>16463</v>
      </c>
      <c r="E14702" s="118" t="s">
        <v>48</v>
      </c>
      <c r="F14702" s="124" t="s">
        <v>35249</v>
      </c>
      <c r="G14702" s="118" t="s">
        <v>2</v>
      </c>
      <c r="H14702" s="137">
        <v>42347</v>
      </c>
      <c r="I14702" s="119">
        <v>46459.87</v>
      </c>
      <c r="J14702" s="129"/>
      <c r="K14702" s="129"/>
      <c r="L14702" s="129">
        <v>0</v>
      </c>
      <c r="M14702" s="134" t="s">
        <v>24305</v>
      </c>
    </row>
    <row r="14703" spans="1:13" hidden="1" x14ac:dyDescent="0.25">
      <c r="A14703" s="128"/>
      <c r="B14703" s="2"/>
      <c r="C14703" s="139" t="s">
        <v>16464</v>
      </c>
      <c r="D14703" s="124" t="s">
        <v>16465</v>
      </c>
      <c r="E14703" s="118" t="s">
        <v>48</v>
      </c>
      <c r="F14703" s="124" t="s">
        <v>35249</v>
      </c>
      <c r="G14703" s="118" t="s">
        <v>2</v>
      </c>
      <c r="H14703" s="137">
        <v>42347</v>
      </c>
      <c r="I14703" s="119">
        <v>46459.87</v>
      </c>
      <c r="J14703" s="129"/>
      <c r="K14703" s="129"/>
      <c r="L14703" s="129">
        <v>0</v>
      </c>
      <c r="M14703" s="134" t="s">
        <v>24305</v>
      </c>
    </row>
    <row r="14704" spans="1:13" hidden="1" x14ac:dyDescent="0.25">
      <c r="A14704" s="128"/>
      <c r="B14704" s="2"/>
      <c r="C14704" s="139" t="s">
        <v>16466</v>
      </c>
      <c r="D14704" s="124" t="s">
        <v>16467</v>
      </c>
      <c r="E14704" s="118" t="s">
        <v>48</v>
      </c>
      <c r="F14704" s="124" t="s">
        <v>35249</v>
      </c>
      <c r="G14704" s="118" t="s">
        <v>2</v>
      </c>
      <c r="H14704" s="137">
        <v>42347</v>
      </c>
      <c r="I14704" s="119">
        <v>225667.75</v>
      </c>
      <c r="J14704" s="129"/>
      <c r="K14704" s="129"/>
      <c r="L14704" s="129">
        <v>0</v>
      </c>
      <c r="M14704" s="134" t="s">
        <v>24305</v>
      </c>
    </row>
    <row r="14705" spans="1:13" hidden="1" x14ac:dyDescent="0.25">
      <c r="A14705" s="128"/>
      <c r="B14705" s="2"/>
      <c r="C14705" s="139" t="s">
        <v>28109</v>
      </c>
      <c r="D14705" s="124" t="s">
        <v>28110</v>
      </c>
      <c r="E14705" s="118" t="s">
        <v>48</v>
      </c>
      <c r="F14705" s="124" t="s">
        <v>35249</v>
      </c>
      <c r="G14705" s="118" t="s">
        <v>34659</v>
      </c>
      <c r="H14705" s="137"/>
      <c r="I14705" s="119"/>
      <c r="J14705" s="129"/>
      <c r="K14705" s="129"/>
      <c r="L14705" s="129">
        <v>0</v>
      </c>
      <c r="M14705" s="134" t="s">
        <v>24305</v>
      </c>
    </row>
    <row r="14706" spans="1:13" hidden="1" x14ac:dyDescent="0.25">
      <c r="A14706" s="128"/>
      <c r="B14706" s="2"/>
      <c r="C14706" s="139" t="s">
        <v>31157</v>
      </c>
      <c r="D14706" s="124" t="s">
        <v>31158</v>
      </c>
      <c r="E14706" s="118" t="s">
        <v>48</v>
      </c>
      <c r="F14706" s="124" t="s">
        <v>35249</v>
      </c>
      <c r="G14706" s="118" t="s">
        <v>34659</v>
      </c>
      <c r="H14706" s="137"/>
      <c r="I14706" s="119"/>
      <c r="J14706" s="129"/>
      <c r="K14706" s="129"/>
      <c r="L14706" s="129">
        <v>0</v>
      </c>
      <c r="M14706" s="134" t="s">
        <v>24305</v>
      </c>
    </row>
    <row r="14707" spans="1:13" hidden="1" x14ac:dyDescent="0.25">
      <c r="A14707" s="128"/>
      <c r="B14707" s="2"/>
      <c r="C14707" s="139" t="s">
        <v>16468</v>
      </c>
      <c r="D14707" s="124" t="s">
        <v>16469</v>
      </c>
      <c r="E14707" s="118" t="s">
        <v>48</v>
      </c>
      <c r="F14707" s="124" t="s">
        <v>35249</v>
      </c>
      <c r="G14707" s="118" t="s">
        <v>236</v>
      </c>
      <c r="H14707" s="137">
        <v>43650</v>
      </c>
      <c r="I14707" s="119">
        <v>2857.53</v>
      </c>
      <c r="J14707" s="129"/>
      <c r="K14707" s="129"/>
      <c r="L14707" s="129">
        <v>0</v>
      </c>
      <c r="M14707" s="134" t="s">
        <v>24305</v>
      </c>
    </row>
    <row r="14708" spans="1:13" hidden="1" x14ac:dyDescent="0.25">
      <c r="A14708" s="128"/>
      <c r="B14708" s="2"/>
      <c r="C14708" s="139" t="s">
        <v>35093</v>
      </c>
      <c r="D14708" s="124" t="s">
        <v>35094</v>
      </c>
      <c r="E14708" s="118" t="s">
        <v>48</v>
      </c>
      <c r="F14708" s="124" t="s">
        <v>35249</v>
      </c>
      <c r="G14708" s="118" t="s">
        <v>30</v>
      </c>
      <c r="H14708" s="137">
        <v>45937</v>
      </c>
      <c r="I14708" s="119">
        <v>7200</v>
      </c>
      <c r="J14708" s="129"/>
      <c r="K14708" s="129"/>
      <c r="L14708" s="129">
        <v>0</v>
      </c>
      <c r="M14708" s="134" t="s">
        <v>24305</v>
      </c>
    </row>
    <row r="14709" spans="1:13" hidden="1" x14ac:dyDescent="0.25">
      <c r="A14709" s="128"/>
      <c r="B14709" s="2"/>
      <c r="C14709" s="139" t="s">
        <v>16470</v>
      </c>
      <c r="D14709" s="124" t="s">
        <v>16471</v>
      </c>
      <c r="E14709" s="118" t="s">
        <v>48</v>
      </c>
      <c r="F14709" s="124" t="s">
        <v>35249</v>
      </c>
      <c r="G14709" s="118" t="s">
        <v>34659</v>
      </c>
      <c r="H14709" s="137">
        <v>45847</v>
      </c>
      <c r="I14709" s="119">
        <v>4.95</v>
      </c>
      <c r="J14709" s="129"/>
      <c r="K14709" s="129"/>
      <c r="L14709" s="129">
        <v>0</v>
      </c>
      <c r="M14709" s="134" t="s">
        <v>24305</v>
      </c>
    </row>
    <row r="14710" spans="1:13" hidden="1" x14ac:dyDescent="0.25">
      <c r="A14710" s="128"/>
      <c r="B14710" s="2"/>
      <c r="C14710" s="139" t="s">
        <v>16472</v>
      </c>
      <c r="D14710" s="124" t="s">
        <v>16473</v>
      </c>
      <c r="E14710" s="118" t="s">
        <v>48</v>
      </c>
      <c r="F14710" s="124" t="s">
        <v>35249</v>
      </c>
      <c r="G14710" s="118" t="s">
        <v>34659</v>
      </c>
      <c r="H14710" s="137"/>
      <c r="I14710" s="119"/>
      <c r="J14710" s="129"/>
      <c r="K14710" s="129"/>
      <c r="L14710" s="129">
        <v>0</v>
      </c>
      <c r="M14710" s="134" t="s">
        <v>24305</v>
      </c>
    </row>
    <row r="14711" spans="1:13" hidden="1" x14ac:dyDescent="0.25">
      <c r="A14711" s="128"/>
      <c r="B14711" s="2"/>
      <c r="C14711" s="139" t="s">
        <v>16474</v>
      </c>
      <c r="D14711" s="124" t="s">
        <v>16475</v>
      </c>
      <c r="E14711" s="118" t="s">
        <v>48</v>
      </c>
      <c r="F14711" s="124" t="s">
        <v>35249</v>
      </c>
      <c r="G14711" s="118" t="s">
        <v>34659</v>
      </c>
      <c r="H14711" s="137">
        <v>46093</v>
      </c>
      <c r="I14711" s="119">
        <v>18.5</v>
      </c>
      <c r="J14711" s="129"/>
      <c r="K14711" s="129"/>
      <c r="L14711" s="129">
        <v>0</v>
      </c>
      <c r="M14711" s="134" t="s">
        <v>24305</v>
      </c>
    </row>
    <row r="14712" spans="1:13" hidden="1" x14ac:dyDescent="0.25">
      <c r="A14712" s="128"/>
      <c r="B14712" s="2"/>
      <c r="C14712" s="139" t="s">
        <v>16476</v>
      </c>
      <c r="D14712" s="124" t="s">
        <v>16477</v>
      </c>
      <c r="E14712" s="118" t="s">
        <v>48</v>
      </c>
      <c r="F14712" s="124" t="s">
        <v>35249</v>
      </c>
      <c r="G14712" s="118" t="s">
        <v>2</v>
      </c>
      <c r="H14712" s="137">
        <v>42836</v>
      </c>
      <c r="I14712" s="119">
        <v>1.4</v>
      </c>
      <c r="J14712" s="129"/>
      <c r="K14712" s="129"/>
      <c r="L14712" s="129">
        <v>0</v>
      </c>
      <c r="M14712" s="134" t="s">
        <v>24305</v>
      </c>
    </row>
    <row r="14713" spans="1:13" hidden="1" x14ac:dyDescent="0.25">
      <c r="A14713" s="128"/>
      <c r="B14713" s="2"/>
      <c r="C14713" s="139" t="s">
        <v>16478</v>
      </c>
      <c r="D14713" s="124" t="s">
        <v>16479</v>
      </c>
      <c r="E14713" s="118" t="s">
        <v>48</v>
      </c>
      <c r="F14713" s="124" t="s">
        <v>35249</v>
      </c>
      <c r="G14713" s="118" t="s">
        <v>2</v>
      </c>
      <c r="H14713" s="137">
        <v>41305</v>
      </c>
      <c r="I14713" s="119">
        <v>0.8</v>
      </c>
      <c r="J14713" s="129"/>
      <c r="K14713" s="129"/>
      <c r="L14713" s="129">
        <v>0</v>
      </c>
      <c r="M14713" s="134" t="s">
        <v>24305</v>
      </c>
    </row>
    <row r="14714" spans="1:13" hidden="1" x14ac:dyDescent="0.25">
      <c r="A14714" s="128"/>
      <c r="B14714" s="2"/>
      <c r="C14714" s="139" t="s">
        <v>16480</v>
      </c>
      <c r="D14714" s="124" t="s">
        <v>16481</v>
      </c>
      <c r="E14714" s="118" t="s">
        <v>48</v>
      </c>
      <c r="F14714" s="124" t="s">
        <v>35249</v>
      </c>
      <c r="G14714" s="118" t="s">
        <v>2</v>
      </c>
      <c r="H14714" s="137">
        <v>41801</v>
      </c>
      <c r="I14714" s="119">
        <v>38.520000000000003</v>
      </c>
      <c r="J14714" s="129"/>
      <c r="K14714" s="129"/>
      <c r="L14714" s="129">
        <v>0</v>
      </c>
      <c r="M14714" s="134" t="s">
        <v>24305</v>
      </c>
    </row>
    <row r="14715" spans="1:13" hidden="1" x14ac:dyDescent="0.25">
      <c r="A14715" s="128"/>
      <c r="B14715" s="2"/>
      <c r="C14715" s="139" t="s">
        <v>16482</v>
      </c>
      <c r="D14715" s="124" t="s">
        <v>16483</v>
      </c>
      <c r="E14715" s="118" t="s">
        <v>48</v>
      </c>
      <c r="F14715" s="124" t="s">
        <v>35249</v>
      </c>
      <c r="G14715" s="118" t="s">
        <v>2</v>
      </c>
      <c r="H14715" s="137">
        <v>43829</v>
      </c>
      <c r="I14715" s="119">
        <v>11.24</v>
      </c>
      <c r="J14715" s="129"/>
      <c r="K14715" s="129"/>
      <c r="L14715" s="129">
        <v>0</v>
      </c>
      <c r="M14715" s="134" t="s">
        <v>24305</v>
      </c>
    </row>
    <row r="14716" spans="1:13" hidden="1" x14ac:dyDescent="0.25">
      <c r="A14716" s="128"/>
      <c r="B14716" s="2"/>
      <c r="C14716" s="139" t="s">
        <v>16484</v>
      </c>
      <c r="D14716" s="124" t="s">
        <v>16485</v>
      </c>
      <c r="E14716" s="118" t="s">
        <v>950</v>
      </c>
      <c r="F14716" s="124" t="s">
        <v>951</v>
      </c>
      <c r="G14716" s="118" t="s">
        <v>2</v>
      </c>
      <c r="H14716" s="137">
        <v>40919</v>
      </c>
      <c r="I14716" s="119">
        <v>5.14</v>
      </c>
      <c r="J14716" s="129"/>
      <c r="K14716" s="129"/>
      <c r="L14716" s="129">
        <v>0</v>
      </c>
      <c r="M14716" s="134" t="s">
        <v>24305</v>
      </c>
    </row>
    <row r="14717" spans="1:13" hidden="1" x14ac:dyDescent="0.25">
      <c r="A14717" s="128"/>
      <c r="B14717" s="2"/>
      <c r="C14717" s="139" t="s">
        <v>16484</v>
      </c>
      <c r="D14717" s="124" t="s">
        <v>16485</v>
      </c>
      <c r="E14717" s="118" t="s">
        <v>451</v>
      </c>
      <c r="F14717" s="124" t="s">
        <v>380</v>
      </c>
      <c r="G14717" s="118" t="s">
        <v>2</v>
      </c>
      <c r="H14717" s="137">
        <v>40899</v>
      </c>
      <c r="I14717" s="119">
        <v>5.14</v>
      </c>
      <c r="J14717" s="129"/>
      <c r="K14717" s="129"/>
      <c r="L14717" s="129">
        <v>0</v>
      </c>
      <c r="M14717" s="134" t="s">
        <v>24305</v>
      </c>
    </row>
    <row r="14718" spans="1:13" hidden="1" x14ac:dyDescent="0.25">
      <c r="A14718" s="128"/>
      <c r="B14718" s="2"/>
      <c r="C14718" s="139" t="s">
        <v>16484</v>
      </c>
      <c r="D14718" s="124" t="s">
        <v>16485</v>
      </c>
      <c r="E14718" s="118" t="s">
        <v>954</v>
      </c>
      <c r="F14718" s="124" t="s">
        <v>461</v>
      </c>
      <c r="G14718" s="118" t="s">
        <v>2</v>
      </c>
      <c r="H14718" s="137">
        <v>40935</v>
      </c>
      <c r="I14718" s="119">
        <v>5.14</v>
      </c>
      <c r="J14718" s="129"/>
      <c r="K14718" s="129"/>
      <c r="L14718" s="129">
        <v>0</v>
      </c>
      <c r="M14718" s="134" t="s">
        <v>24305</v>
      </c>
    </row>
    <row r="14719" spans="1:13" hidden="1" x14ac:dyDescent="0.25">
      <c r="A14719" s="128"/>
      <c r="B14719" s="2"/>
      <c r="C14719" s="139" t="s">
        <v>16484</v>
      </c>
      <c r="D14719" s="124" t="s">
        <v>16485</v>
      </c>
      <c r="E14719" s="118" t="s">
        <v>955</v>
      </c>
      <c r="F14719" s="124" t="s">
        <v>956</v>
      </c>
      <c r="G14719" s="118" t="s">
        <v>2</v>
      </c>
      <c r="H14719" s="137"/>
      <c r="I14719" s="119"/>
      <c r="J14719" s="129"/>
      <c r="K14719" s="129"/>
      <c r="L14719" s="129">
        <v>0</v>
      </c>
      <c r="M14719" s="134" t="s">
        <v>24305</v>
      </c>
    </row>
    <row r="14720" spans="1:13" hidden="1" x14ac:dyDescent="0.25">
      <c r="A14720" s="128"/>
      <c r="B14720" s="2"/>
      <c r="C14720" s="139" t="s">
        <v>16484</v>
      </c>
      <c r="D14720" s="124" t="s">
        <v>16485</v>
      </c>
      <c r="E14720" s="118" t="s">
        <v>957</v>
      </c>
      <c r="F14720" s="124" t="s">
        <v>958</v>
      </c>
      <c r="G14720" s="118" t="s">
        <v>2</v>
      </c>
      <c r="H14720" s="137">
        <v>41985</v>
      </c>
      <c r="I14720" s="119">
        <v>5.0999999999999996</v>
      </c>
      <c r="J14720" s="129"/>
      <c r="K14720" s="129"/>
      <c r="L14720" s="129">
        <v>0</v>
      </c>
      <c r="M14720" s="134" t="s">
        <v>24305</v>
      </c>
    </row>
    <row r="14721" spans="1:13" hidden="1" x14ac:dyDescent="0.25">
      <c r="A14721" s="128"/>
      <c r="B14721" s="2"/>
      <c r="C14721" s="139" t="s">
        <v>16484</v>
      </c>
      <c r="D14721" s="124" t="s">
        <v>16485</v>
      </c>
      <c r="E14721" s="118" t="s">
        <v>959</v>
      </c>
      <c r="F14721" s="124" t="s">
        <v>960</v>
      </c>
      <c r="G14721" s="118" t="s">
        <v>2</v>
      </c>
      <c r="H14721" s="137"/>
      <c r="I14721" s="119"/>
      <c r="J14721" s="129"/>
      <c r="K14721" s="129"/>
      <c r="L14721" s="129">
        <v>0</v>
      </c>
      <c r="M14721" s="134" t="s">
        <v>24305</v>
      </c>
    </row>
    <row r="14722" spans="1:13" hidden="1" x14ac:dyDescent="0.25">
      <c r="A14722" s="128"/>
      <c r="B14722" s="2"/>
      <c r="C14722" s="139" t="s">
        <v>16484</v>
      </c>
      <c r="D14722" s="124" t="s">
        <v>16485</v>
      </c>
      <c r="E14722" s="118" t="s">
        <v>961</v>
      </c>
      <c r="F14722" s="124" t="s">
        <v>962</v>
      </c>
      <c r="G14722" s="118" t="s">
        <v>2</v>
      </c>
      <c r="H14722" s="137"/>
      <c r="I14722" s="119"/>
      <c r="J14722" s="129"/>
      <c r="K14722" s="129"/>
      <c r="L14722" s="129">
        <v>0</v>
      </c>
      <c r="M14722" s="134" t="s">
        <v>24305</v>
      </c>
    </row>
    <row r="14723" spans="1:13" hidden="1" x14ac:dyDescent="0.25">
      <c r="A14723" s="128"/>
      <c r="B14723" s="2"/>
      <c r="C14723" s="139" t="s">
        <v>16486</v>
      </c>
      <c r="D14723" s="124" t="s">
        <v>16487</v>
      </c>
      <c r="E14723" s="118" t="s">
        <v>48</v>
      </c>
      <c r="F14723" s="124" t="s">
        <v>35249</v>
      </c>
      <c r="G14723" s="118" t="s">
        <v>2</v>
      </c>
      <c r="H14723" s="137">
        <v>41045</v>
      </c>
      <c r="I14723" s="119">
        <v>1.23</v>
      </c>
      <c r="J14723" s="129"/>
      <c r="K14723" s="129"/>
      <c r="L14723" s="129">
        <v>0</v>
      </c>
      <c r="M14723" s="134" t="s">
        <v>24305</v>
      </c>
    </row>
    <row r="14724" spans="1:13" hidden="1" x14ac:dyDescent="0.25">
      <c r="A14724" s="128"/>
      <c r="B14724" s="2"/>
      <c r="C14724" s="139" t="s">
        <v>16488</v>
      </c>
      <c r="D14724" s="124" t="s">
        <v>16489</v>
      </c>
      <c r="E14724" s="118" t="s">
        <v>950</v>
      </c>
      <c r="F14724" s="124" t="s">
        <v>951</v>
      </c>
      <c r="G14724" s="118" t="s">
        <v>2</v>
      </c>
      <c r="H14724" s="137">
        <v>40604</v>
      </c>
      <c r="I14724" s="119">
        <v>1.05</v>
      </c>
      <c r="J14724" s="129"/>
      <c r="K14724" s="129"/>
      <c r="L14724" s="129">
        <v>0</v>
      </c>
      <c r="M14724" s="134" t="s">
        <v>24305</v>
      </c>
    </row>
    <row r="14725" spans="1:13" hidden="1" x14ac:dyDescent="0.25">
      <c r="A14725" s="128"/>
      <c r="B14725" s="2"/>
      <c r="C14725" s="139" t="s">
        <v>16488</v>
      </c>
      <c r="D14725" s="124" t="s">
        <v>16489</v>
      </c>
      <c r="E14725" s="118" t="s">
        <v>451</v>
      </c>
      <c r="F14725" s="124" t="s">
        <v>380</v>
      </c>
      <c r="G14725" s="118" t="s">
        <v>2</v>
      </c>
      <c r="H14725" s="137">
        <v>40926</v>
      </c>
      <c r="I14725" s="119">
        <v>1.1499999999999999</v>
      </c>
      <c r="J14725" s="129"/>
      <c r="K14725" s="129"/>
      <c r="L14725" s="129">
        <v>0</v>
      </c>
      <c r="M14725" s="134" t="s">
        <v>24305</v>
      </c>
    </row>
    <row r="14726" spans="1:13" hidden="1" x14ac:dyDescent="0.25">
      <c r="A14726" s="128"/>
      <c r="B14726" s="2"/>
      <c r="C14726" s="139" t="s">
        <v>16488</v>
      </c>
      <c r="D14726" s="124" t="s">
        <v>16489</v>
      </c>
      <c r="E14726" s="118" t="s">
        <v>954</v>
      </c>
      <c r="F14726" s="124" t="s">
        <v>461</v>
      </c>
      <c r="G14726" s="118" t="s">
        <v>2</v>
      </c>
      <c r="H14726" s="137"/>
      <c r="I14726" s="119"/>
      <c r="J14726" s="129"/>
      <c r="K14726" s="129"/>
      <c r="L14726" s="129">
        <v>0</v>
      </c>
      <c r="M14726" s="134" t="s">
        <v>24305</v>
      </c>
    </row>
    <row r="14727" spans="1:13" hidden="1" x14ac:dyDescent="0.25">
      <c r="A14727" s="128"/>
      <c r="B14727" s="2"/>
      <c r="C14727" s="139" t="s">
        <v>16488</v>
      </c>
      <c r="D14727" s="124" t="s">
        <v>16489</v>
      </c>
      <c r="E14727" s="118" t="s">
        <v>957</v>
      </c>
      <c r="F14727" s="124" t="s">
        <v>958</v>
      </c>
      <c r="G14727" s="118" t="s">
        <v>2</v>
      </c>
      <c r="H14727" s="137">
        <v>41985</v>
      </c>
      <c r="I14727" s="119">
        <v>1.07</v>
      </c>
      <c r="J14727" s="129"/>
      <c r="K14727" s="129"/>
      <c r="L14727" s="129">
        <v>0</v>
      </c>
      <c r="M14727" s="134" t="s">
        <v>24305</v>
      </c>
    </row>
    <row r="14728" spans="1:13" hidden="1" x14ac:dyDescent="0.25">
      <c r="A14728" s="128"/>
      <c r="B14728" s="2"/>
      <c r="C14728" s="139" t="s">
        <v>16488</v>
      </c>
      <c r="D14728" s="124" t="s">
        <v>16489</v>
      </c>
      <c r="E14728" s="118" t="s">
        <v>959</v>
      </c>
      <c r="F14728" s="124" t="s">
        <v>960</v>
      </c>
      <c r="G14728" s="118" t="s">
        <v>2</v>
      </c>
      <c r="H14728" s="137"/>
      <c r="I14728" s="119"/>
      <c r="J14728" s="129"/>
      <c r="K14728" s="129"/>
      <c r="L14728" s="129">
        <v>0</v>
      </c>
      <c r="M14728" s="134" t="s">
        <v>24305</v>
      </c>
    </row>
    <row r="14729" spans="1:13" hidden="1" x14ac:dyDescent="0.25">
      <c r="A14729" s="128"/>
      <c r="B14729" s="2"/>
      <c r="C14729" s="139" t="s">
        <v>16488</v>
      </c>
      <c r="D14729" s="124" t="s">
        <v>16489</v>
      </c>
      <c r="E14729" s="118" t="s">
        <v>961</v>
      </c>
      <c r="F14729" s="124" t="s">
        <v>962</v>
      </c>
      <c r="G14729" s="118" t="s">
        <v>2</v>
      </c>
      <c r="H14729" s="137"/>
      <c r="I14729" s="119"/>
      <c r="J14729" s="129"/>
      <c r="K14729" s="129"/>
      <c r="L14729" s="129">
        <v>0</v>
      </c>
      <c r="M14729" s="134" t="s">
        <v>24305</v>
      </c>
    </row>
    <row r="14730" spans="1:13" hidden="1" x14ac:dyDescent="0.25">
      <c r="A14730" s="128"/>
      <c r="B14730" s="2"/>
      <c r="C14730" s="139" t="s">
        <v>16490</v>
      </c>
      <c r="D14730" s="124" t="s">
        <v>16491</v>
      </c>
      <c r="E14730" s="118" t="s">
        <v>48</v>
      </c>
      <c r="F14730" s="124" t="s">
        <v>35249</v>
      </c>
      <c r="G14730" s="118" t="s">
        <v>2</v>
      </c>
      <c r="H14730" s="137">
        <v>41045</v>
      </c>
      <c r="I14730" s="119">
        <v>0.55000000000000004</v>
      </c>
      <c r="J14730" s="129"/>
      <c r="K14730" s="129"/>
      <c r="L14730" s="129">
        <v>0</v>
      </c>
      <c r="M14730" s="134" t="s">
        <v>24305</v>
      </c>
    </row>
    <row r="14731" spans="1:13" hidden="1" x14ac:dyDescent="0.25">
      <c r="A14731" s="128"/>
      <c r="B14731" s="2"/>
      <c r="C14731" s="139" t="s">
        <v>16492</v>
      </c>
      <c r="D14731" s="124" t="s">
        <v>16493</v>
      </c>
      <c r="E14731" s="118" t="s">
        <v>48</v>
      </c>
      <c r="F14731" s="124" t="s">
        <v>35249</v>
      </c>
      <c r="G14731" s="118" t="s">
        <v>59</v>
      </c>
      <c r="H14731" s="137">
        <v>45289</v>
      </c>
      <c r="I14731" s="119">
        <v>27.14</v>
      </c>
      <c r="J14731" s="129"/>
      <c r="K14731" s="129"/>
      <c r="L14731" s="129">
        <v>0</v>
      </c>
      <c r="M14731" s="134" t="s">
        <v>24305</v>
      </c>
    </row>
    <row r="14732" spans="1:13" hidden="1" x14ac:dyDescent="0.25">
      <c r="A14732" s="128"/>
      <c r="B14732" s="2"/>
      <c r="C14732" s="139" t="s">
        <v>16494</v>
      </c>
      <c r="D14732" s="124" t="s">
        <v>16495</v>
      </c>
      <c r="E14732" s="118" t="s">
        <v>48</v>
      </c>
      <c r="F14732" s="124" t="s">
        <v>35249</v>
      </c>
      <c r="G14732" s="118" t="s">
        <v>59</v>
      </c>
      <c r="H14732" s="137">
        <v>45637</v>
      </c>
      <c r="I14732" s="119">
        <v>18</v>
      </c>
      <c r="J14732" s="129"/>
      <c r="K14732" s="129"/>
      <c r="L14732" s="129">
        <v>0</v>
      </c>
      <c r="M14732" s="134" t="s">
        <v>24305</v>
      </c>
    </row>
    <row r="14733" spans="1:13" hidden="1" x14ac:dyDescent="0.25">
      <c r="A14733" s="128"/>
      <c r="B14733" s="2"/>
      <c r="C14733" s="139" t="s">
        <v>16496</v>
      </c>
      <c r="D14733" s="124" t="s">
        <v>16497</v>
      </c>
      <c r="E14733" s="118" t="s">
        <v>48</v>
      </c>
      <c r="F14733" s="124" t="s">
        <v>35249</v>
      </c>
      <c r="G14733" s="118" t="s">
        <v>59</v>
      </c>
      <c r="H14733" s="137">
        <v>45922</v>
      </c>
      <c r="I14733" s="119">
        <v>53.83</v>
      </c>
      <c r="J14733" s="129"/>
      <c r="K14733" s="129"/>
      <c r="L14733" s="129">
        <v>0</v>
      </c>
      <c r="M14733" s="134" t="s">
        <v>24305</v>
      </c>
    </row>
    <row r="14734" spans="1:13" hidden="1" x14ac:dyDescent="0.25">
      <c r="A14734" s="128"/>
      <c r="B14734" s="2"/>
      <c r="C14734" s="139" t="s">
        <v>16498</v>
      </c>
      <c r="D14734" s="124" t="s">
        <v>16499</v>
      </c>
      <c r="E14734" s="118" t="s">
        <v>48</v>
      </c>
      <c r="F14734" s="124" t="s">
        <v>35249</v>
      </c>
      <c r="G14734" s="118" t="s">
        <v>2</v>
      </c>
      <c r="H14734" s="137">
        <v>42888</v>
      </c>
      <c r="I14734" s="119">
        <v>30</v>
      </c>
      <c r="J14734" s="129"/>
      <c r="K14734" s="129"/>
      <c r="L14734" s="129">
        <v>0</v>
      </c>
      <c r="M14734" s="134" t="s">
        <v>24305</v>
      </c>
    </row>
    <row r="14735" spans="1:13" hidden="1" x14ac:dyDescent="0.25">
      <c r="A14735" s="128"/>
      <c r="B14735" s="2"/>
      <c r="C14735" s="139" t="s">
        <v>16500</v>
      </c>
      <c r="D14735" s="124" t="s">
        <v>16501</v>
      </c>
      <c r="E14735" s="118" t="s">
        <v>48</v>
      </c>
      <c r="F14735" s="124" t="s">
        <v>35249</v>
      </c>
      <c r="G14735" s="118" t="s">
        <v>2</v>
      </c>
      <c r="H14735" s="137">
        <v>42734</v>
      </c>
      <c r="I14735" s="119">
        <v>1.19</v>
      </c>
      <c r="J14735" s="129"/>
      <c r="K14735" s="129"/>
      <c r="L14735" s="129">
        <v>0</v>
      </c>
      <c r="M14735" s="134" t="s">
        <v>24305</v>
      </c>
    </row>
    <row r="14736" spans="1:13" hidden="1" x14ac:dyDescent="0.25">
      <c r="A14736" s="128"/>
      <c r="B14736" s="2"/>
      <c r="C14736" s="139" t="s">
        <v>16502</v>
      </c>
      <c r="D14736" s="124" t="s">
        <v>16503</v>
      </c>
      <c r="E14736" s="118" t="s">
        <v>48</v>
      </c>
      <c r="F14736" s="124" t="s">
        <v>35249</v>
      </c>
      <c r="G14736" s="118" t="s">
        <v>2</v>
      </c>
      <c r="H14736" s="137">
        <v>45082</v>
      </c>
      <c r="I14736" s="119">
        <v>0.85</v>
      </c>
      <c r="J14736" s="129"/>
      <c r="K14736" s="129"/>
      <c r="L14736" s="129">
        <v>0</v>
      </c>
      <c r="M14736" s="134" t="s">
        <v>24305</v>
      </c>
    </row>
    <row r="14737" spans="1:13" hidden="1" x14ac:dyDescent="0.25">
      <c r="A14737" s="128"/>
      <c r="B14737" s="2"/>
      <c r="C14737" s="139" t="s">
        <v>28903</v>
      </c>
      <c r="D14737" s="124" t="s">
        <v>28904</v>
      </c>
      <c r="E14737" s="118" t="s">
        <v>48</v>
      </c>
      <c r="F14737" s="124" t="s">
        <v>35249</v>
      </c>
      <c r="G14737" s="118" t="s">
        <v>2</v>
      </c>
      <c r="H14737" s="137">
        <v>45394</v>
      </c>
      <c r="I14737" s="119">
        <v>2.5</v>
      </c>
      <c r="J14737" s="129"/>
      <c r="K14737" s="129"/>
      <c r="L14737" s="129">
        <v>0</v>
      </c>
      <c r="M14737" s="134" t="s">
        <v>24305</v>
      </c>
    </row>
    <row r="14738" spans="1:13" hidden="1" x14ac:dyDescent="0.25">
      <c r="A14738" s="128"/>
      <c r="B14738" s="2"/>
      <c r="C14738" s="139" t="s">
        <v>16504</v>
      </c>
      <c r="D14738" s="124" t="s">
        <v>16505</v>
      </c>
      <c r="E14738" s="118" t="s">
        <v>48</v>
      </c>
      <c r="F14738" s="124" t="s">
        <v>35249</v>
      </c>
      <c r="G14738" s="118" t="s">
        <v>2</v>
      </c>
      <c r="H14738" s="137">
        <v>43796</v>
      </c>
      <c r="I14738" s="119">
        <v>0.7</v>
      </c>
      <c r="J14738" s="129"/>
      <c r="K14738" s="129"/>
      <c r="L14738" s="129">
        <v>0</v>
      </c>
      <c r="M14738" s="134" t="s">
        <v>24305</v>
      </c>
    </row>
    <row r="14739" spans="1:13" hidden="1" x14ac:dyDescent="0.25">
      <c r="A14739" s="128"/>
      <c r="B14739" s="2"/>
      <c r="C14739" s="139" t="s">
        <v>16506</v>
      </c>
      <c r="D14739" s="124" t="s">
        <v>16507</v>
      </c>
      <c r="E14739" s="118" t="s">
        <v>48</v>
      </c>
      <c r="F14739" s="124" t="s">
        <v>35249</v>
      </c>
      <c r="G14739" s="118" t="s">
        <v>2</v>
      </c>
      <c r="H14739" s="137">
        <v>43796</v>
      </c>
      <c r="I14739" s="119">
        <v>1.45</v>
      </c>
      <c r="J14739" s="129"/>
      <c r="K14739" s="129"/>
      <c r="L14739" s="129">
        <v>0</v>
      </c>
      <c r="M14739" s="134" t="s">
        <v>24305</v>
      </c>
    </row>
    <row r="14740" spans="1:13" hidden="1" x14ac:dyDescent="0.25">
      <c r="A14740" s="128"/>
      <c r="B14740" s="2"/>
      <c r="C14740" s="139" t="s">
        <v>35522</v>
      </c>
      <c r="D14740" s="124" t="s">
        <v>35523</v>
      </c>
      <c r="E14740" s="118" t="s">
        <v>48</v>
      </c>
      <c r="F14740" s="124" t="s">
        <v>35249</v>
      </c>
      <c r="G14740" s="118" t="s">
        <v>2</v>
      </c>
      <c r="H14740" s="137"/>
      <c r="I14740" s="119"/>
      <c r="J14740" s="129"/>
      <c r="K14740" s="129"/>
      <c r="L14740" s="129">
        <v>0</v>
      </c>
      <c r="M14740" s="134" t="s">
        <v>24305</v>
      </c>
    </row>
    <row r="14741" spans="1:13" hidden="1" x14ac:dyDescent="0.25">
      <c r="A14741" s="128"/>
      <c r="B14741" s="2"/>
      <c r="C14741" s="139" t="s">
        <v>16508</v>
      </c>
      <c r="D14741" s="124" t="s">
        <v>16509</v>
      </c>
      <c r="E14741" s="118" t="s">
        <v>48</v>
      </c>
      <c r="F14741" s="124" t="s">
        <v>35249</v>
      </c>
      <c r="G14741" s="118" t="s">
        <v>2</v>
      </c>
      <c r="H14741" s="137">
        <v>43822</v>
      </c>
      <c r="I14741" s="119">
        <v>0.55000000000000004</v>
      </c>
      <c r="J14741" s="129"/>
      <c r="K14741" s="129"/>
      <c r="L14741" s="129">
        <v>0</v>
      </c>
      <c r="M14741" s="134" t="s">
        <v>24305</v>
      </c>
    </row>
    <row r="14742" spans="1:13" hidden="1" x14ac:dyDescent="0.25">
      <c r="A14742" s="128"/>
      <c r="B14742" s="2"/>
      <c r="C14742" s="139" t="s">
        <v>16510</v>
      </c>
      <c r="D14742" s="124" t="s">
        <v>16511</v>
      </c>
      <c r="E14742" s="118" t="s">
        <v>950</v>
      </c>
      <c r="F14742" s="124" t="s">
        <v>951</v>
      </c>
      <c r="G14742" s="118" t="s">
        <v>2</v>
      </c>
      <c r="H14742" s="137">
        <v>40604</v>
      </c>
      <c r="I14742" s="119">
        <v>2.48</v>
      </c>
      <c r="J14742" s="129"/>
      <c r="K14742" s="129"/>
      <c r="L14742" s="129">
        <v>0</v>
      </c>
      <c r="M14742" s="134" t="s">
        <v>24305</v>
      </c>
    </row>
    <row r="14743" spans="1:13" hidden="1" x14ac:dyDescent="0.25">
      <c r="A14743" s="128"/>
      <c r="B14743" s="2"/>
      <c r="C14743" s="139" t="s">
        <v>16510</v>
      </c>
      <c r="D14743" s="124" t="s">
        <v>16511</v>
      </c>
      <c r="E14743" s="118" t="s">
        <v>451</v>
      </c>
      <c r="F14743" s="124" t="s">
        <v>380</v>
      </c>
      <c r="G14743" s="118" t="s">
        <v>2</v>
      </c>
      <c r="H14743" s="137"/>
      <c r="I14743" s="119"/>
      <c r="J14743" s="129"/>
      <c r="K14743" s="129"/>
      <c r="L14743" s="129">
        <v>0</v>
      </c>
      <c r="M14743" s="134" t="s">
        <v>24305</v>
      </c>
    </row>
    <row r="14744" spans="1:13" hidden="1" x14ac:dyDescent="0.25">
      <c r="A14744" s="128"/>
      <c r="B14744" s="2"/>
      <c r="C14744" s="139" t="s">
        <v>16510</v>
      </c>
      <c r="D14744" s="124" t="s">
        <v>16511</v>
      </c>
      <c r="E14744" s="118" t="s">
        <v>954</v>
      </c>
      <c r="F14744" s="124" t="s">
        <v>461</v>
      </c>
      <c r="G14744" s="118" t="s">
        <v>2</v>
      </c>
      <c r="H14744" s="137"/>
      <c r="I14744" s="119"/>
      <c r="J14744" s="129"/>
      <c r="K14744" s="129"/>
      <c r="L14744" s="129">
        <v>0</v>
      </c>
      <c r="M14744" s="134" t="s">
        <v>24305</v>
      </c>
    </row>
    <row r="14745" spans="1:13" hidden="1" x14ac:dyDescent="0.25">
      <c r="A14745" s="128"/>
      <c r="B14745" s="2"/>
      <c r="C14745" s="139" t="s">
        <v>16510</v>
      </c>
      <c r="D14745" s="124" t="s">
        <v>16511</v>
      </c>
      <c r="E14745" s="118" t="s">
        <v>955</v>
      </c>
      <c r="F14745" s="124" t="s">
        <v>956</v>
      </c>
      <c r="G14745" s="118" t="s">
        <v>2</v>
      </c>
      <c r="H14745" s="137"/>
      <c r="I14745" s="119"/>
      <c r="J14745" s="129"/>
      <c r="K14745" s="129"/>
      <c r="L14745" s="129">
        <v>0</v>
      </c>
      <c r="M14745" s="134" t="s">
        <v>24305</v>
      </c>
    </row>
    <row r="14746" spans="1:13" hidden="1" x14ac:dyDescent="0.25">
      <c r="A14746" s="128"/>
      <c r="B14746" s="2"/>
      <c r="C14746" s="139" t="s">
        <v>16510</v>
      </c>
      <c r="D14746" s="124" t="s">
        <v>16511</v>
      </c>
      <c r="E14746" s="118" t="s">
        <v>957</v>
      </c>
      <c r="F14746" s="124" t="s">
        <v>958</v>
      </c>
      <c r="G14746" s="118" t="s">
        <v>2</v>
      </c>
      <c r="H14746" s="137"/>
      <c r="I14746" s="119"/>
      <c r="J14746" s="129"/>
      <c r="K14746" s="129"/>
      <c r="L14746" s="129">
        <v>0</v>
      </c>
      <c r="M14746" s="134" t="s">
        <v>24305</v>
      </c>
    </row>
    <row r="14747" spans="1:13" hidden="1" x14ac:dyDescent="0.25">
      <c r="A14747" s="128"/>
      <c r="B14747" s="2"/>
      <c r="C14747" s="139" t="s">
        <v>16510</v>
      </c>
      <c r="D14747" s="124" t="s">
        <v>16511</v>
      </c>
      <c r="E14747" s="118" t="s">
        <v>959</v>
      </c>
      <c r="F14747" s="124" t="s">
        <v>960</v>
      </c>
      <c r="G14747" s="118" t="s">
        <v>2</v>
      </c>
      <c r="H14747" s="137"/>
      <c r="I14747" s="119"/>
      <c r="J14747" s="129"/>
      <c r="K14747" s="129"/>
      <c r="L14747" s="129">
        <v>0</v>
      </c>
      <c r="M14747" s="134" t="s">
        <v>24305</v>
      </c>
    </row>
    <row r="14748" spans="1:13" hidden="1" x14ac:dyDescent="0.25">
      <c r="A14748" s="128"/>
      <c r="B14748" s="2"/>
      <c r="C14748" s="139" t="s">
        <v>16510</v>
      </c>
      <c r="D14748" s="124" t="s">
        <v>16511</v>
      </c>
      <c r="E14748" s="118" t="s">
        <v>961</v>
      </c>
      <c r="F14748" s="124" t="s">
        <v>962</v>
      </c>
      <c r="G14748" s="118" t="s">
        <v>2</v>
      </c>
      <c r="H14748" s="137"/>
      <c r="I14748" s="119"/>
      <c r="J14748" s="129"/>
      <c r="K14748" s="129"/>
      <c r="L14748" s="129">
        <v>0</v>
      </c>
      <c r="M14748" s="134" t="s">
        <v>24305</v>
      </c>
    </row>
    <row r="14749" spans="1:13" hidden="1" x14ac:dyDescent="0.25">
      <c r="A14749" s="128"/>
      <c r="B14749" s="2"/>
      <c r="C14749" s="139" t="s">
        <v>16512</v>
      </c>
      <c r="D14749" s="124" t="s">
        <v>16513</v>
      </c>
      <c r="E14749" s="118" t="s">
        <v>48</v>
      </c>
      <c r="F14749" s="124" t="s">
        <v>35249</v>
      </c>
      <c r="G14749" s="118" t="s">
        <v>2</v>
      </c>
      <c r="H14749" s="137">
        <v>43829</v>
      </c>
      <c r="I14749" s="119">
        <v>7.94</v>
      </c>
      <c r="J14749" s="129"/>
      <c r="K14749" s="129"/>
      <c r="L14749" s="129">
        <v>0</v>
      </c>
      <c r="M14749" s="134" t="s">
        <v>24305</v>
      </c>
    </row>
    <row r="14750" spans="1:13" hidden="1" x14ac:dyDescent="0.25">
      <c r="A14750" s="128"/>
      <c r="B14750" s="2"/>
      <c r="C14750" s="139" t="s">
        <v>16514</v>
      </c>
      <c r="D14750" s="124" t="s">
        <v>16515</v>
      </c>
      <c r="E14750" s="118" t="s">
        <v>48</v>
      </c>
      <c r="F14750" s="124" t="s">
        <v>35249</v>
      </c>
      <c r="G14750" s="118" t="s">
        <v>2</v>
      </c>
      <c r="H14750" s="137">
        <v>46106</v>
      </c>
      <c r="I14750" s="119">
        <v>0.4</v>
      </c>
      <c r="J14750" s="129"/>
      <c r="K14750" s="129"/>
      <c r="L14750" s="129">
        <v>0</v>
      </c>
      <c r="M14750" s="134" t="s">
        <v>24305</v>
      </c>
    </row>
    <row r="14751" spans="1:13" hidden="1" x14ac:dyDescent="0.25">
      <c r="A14751" s="128"/>
      <c r="B14751" s="2"/>
      <c r="C14751" s="139" t="s">
        <v>16516</v>
      </c>
      <c r="D14751" s="124" t="s">
        <v>16517</v>
      </c>
      <c r="E14751" s="118" t="s">
        <v>48</v>
      </c>
      <c r="F14751" s="124" t="s">
        <v>35249</v>
      </c>
      <c r="G14751" s="118" t="s">
        <v>2</v>
      </c>
      <c r="H14751" s="137">
        <v>43829</v>
      </c>
      <c r="I14751" s="119">
        <v>4.84</v>
      </c>
      <c r="J14751" s="129"/>
      <c r="K14751" s="129"/>
      <c r="L14751" s="129">
        <v>0</v>
      </c>
      <c r="M14751" s="134" t="s">
        <v>24305</v>
      </c>
    </row>
    <row r="14752" spans="1:13" hidden="1" x14ac:dyDescent="0.25">
      <c r="A14752" s="128"/>
      <c r="B14752" s="2"/>
      <c r="C14752" s="139" t="s">
        <v>16518</v>
      </c>
      <c r="D14752" s="124" t="s">
        <v>16519</v>
      </c>
      <c r="E14752" s="118" t="s">
        <v>48</v>
      </c>
      <c r="F14752" s="124" t="s">
        <v>35249</v>
      </c>
      <c r="G14752" s="118" t="s">
        <v>2</v>
      </c>
      <c r="H14752" s="137">
        <v>45749</v>
      </c>
      <c r="I14752" s="119">
        <v>37.07</v>
      </c>
      <c r="J14752" s="129"/>
      <c r="K14752" s="129"/>
      <c r="L14752" s="129">
        <v>0</v>
      </c>
      <c r="M14752" s="134" t="s">
        <v>24305</v>
      </c>
    </row>
    <row r="14753" spans="1:13" hidden="1" x14ac:dyDescent="0.25">
      <c r="A14753" s="128"/>
      <c r="B14753" s="2"/>
      <c r="C14753" s="139" t="s">
        <v>16520</v>
      </c>
      <c r="D14753" s="124" t="s">
        <v>16521</v>
      </c>
      <c r="E14753" s="118" t="s">
        <v>48</v>
      </c>
      <c r="F14753" s="124" t="s">
        <v>35249</v>
      </c>
      <c r="G14753" s="118" t="s">
        <v>2</v>
      </c>
      <c r="H14753" s="137">
        <v>45587</v>
      </c>
      <c r="I14753" s="119">
        <v>3.7</v>
      </c>
      <c r="J14753" s="129"/>
      <c r="K14753" s="129"/>
      <c r="L14753" s="129">
        <v>0</v>
      </c>
      <c r="M14753" s="134" t="s">
        <v>24305</v>
      </c>
    </row>
    <row r="14754" spans="1:13" hidden="1" x14ac:dyDescent="0.25">
      <c r="A14754" s="128"/>
      <c r="B14754" s="2"/>
      <c r="C14754" s="139" t="s">
        <v>16522</v>
      </c>
      <c r="D14754" s="124" t="s">
        <v>16523</v>
      </c>
      <c r="E14754" s="118" t="s">
        <v>48</v>
      </c>
      <c r="F14754" s="124" t="s">
        <v>35249</v>
      </c>
      <c r="G14754" s="118" t="s">
        <v>2</v>
      </c>
      <c r="H14754" s="137">
        <v>45882</v>
      </c>
      <c r="I14754" s="119">
        <v>4.34</v>
      </c>
      <c r="J14754" s="129"/>
      <c r="K14754" s="129"/>
      <c r="L14754" s="129">
        <v>0</v>
      </c>
      <c r="M14754" s="134" t="s">
        <v>24305</v>
      </c>
    </row>
    <row r="14755" spans="1:13" hidden="1" x14ac:dyDescent="0.25">
      <c r="A14755" s="128"/>
      <c r="B14755" s="2"/>
      <c r="C14755" s="139" t="s">
        <v>16524</v>
      </c>
      <c r="D14755" s="124" t="s">
        <v>16525</v>
      </c>
      <c r="E14755" s="118" t="s">
        <v>48</v>
      </c>
      <c r="F14755" s="124" t="s">
        <v>35249</v>
      </c>
      <c r="G14755" s="118" t="s">
        <v>2</v>
      </c>
      <c r="H14755" s="137">
        <v>46121</v>
      </c>
      <c r="I14755" s="119">
        <v>8</v>
      </c>
      <c r="J14755" s="129"/>
      <c r="K14755" s="129"/>
      <c r="L14755" s="129">
        <v>0</v>
      </c>
      <c r="M14755" s="134" t="s">
        <v>24305</v>
      </c>
    </row>
    <row r="14756" spans="1:13" hidden="1" x14ac:dyDescent="0.25">
      <c r="A14756" s="128"/>
      <c r="B14756" s="2"/>
      <c r="C14756" s="139" t="s">
        <v>16526</v>
      </c>
      <c r="D14756" s="124" t="s">
        <v>16527</v>
      </c>
      <c r="E14756" s="118" t="s">
        <v>48</v>
      </c>
      <c r="F14756" s="124" t="s">
        <v>35249</v>
      </c>
      <c r="G14756" s="118" t="s">
        <v>2</v>
      </c>
      <c r="H14756" s="137">
        <v>42129</v>
      </c>
      <c r="I14756" s="119">
        <v>5.5</v>
      </c>
      <c r="J14756" s="129"/>
      <c r="K14756" s="129"/>
      <c r="L14756" s="129">
        <v>0</v>
      </c>
      <c r="M14756" s="134" t="s">
        <v>24305</v>
      </c>
    </row>
    <row r="14757" spans="1:13" hidden="1" x14ac:dyDescent="0.25">
      <c r="A14757" s="128"/>
      <c r="B14757" s="2"/>
      <c r="C14757" s="139" t="s">
        <v>16528</v>
      </c>
      <c r="D14757" s="124" t="s">
        <v>16529</v>
      </c>
      <c r="E14757" s="118" t="s">
        <v>48</v>
      </c>
      <c r="F14757" s="124" t="s">
        <v>35249</v>
      </c>
      <c r="G14757" s="118" t="s">
        <v>2</v>
      </c>
      <c r="H14757" s="137">
        <v>46119</v>
      </c>
      <c r="I14757" s="119">
        <v>17.95</v>
      </c>
      <c r="J14757" s="129"/>
      <c r="K14757" s="129"/>
      <c r="L14757" s="129">
        <v>0</v>
      </c>
      <c r="M14757" s="134" t="s">
        <v>24305</v>
      </c>
    </row>
    <row r="14758" spans="1:13" hidden="1" x14ac:dyDescent="0.25">
      <c r="A14758" s="128"/>
      <c r="B14758" s="2"/>
      <c r="C14758" s="139" t="s">
        <v>16530</v>
      </c>
      <c r="D14758" s="124" t="s">
        <v>16531</v>
      </c>
      <c r="E14758" s="118" t="s">
        <v>48</v>
      </c>
      <c r="F14758" s="124" t="s">
        <v>35249</v>
      </c>
      <c r="G14758" s="118" t="s">
        <v>2</v>
      </c>
      <c r="H14758" s="137">
        <v>42962</v>
      </c>
      <c r="I14758" s="119">
        <v>0.25</v>
      </c>
      <c r="J14758" s="129"/>
      <c r="K14758" s="129"/>
      <c r="L14758" s="129">
        <v>0</v>
      </c>
      <c r="M14758" s="134" t="s">
        <v>24305</v>
      </c>
    </row>
    <row r="14759" spans="1:13" hidden="1" x14ac:dyDescent="0.25">
      <c r="A14759" s="128"/>
      <c r="B14759" s="2"/>
      <c r="C14759" s="139" t="s">
        <v>32685</v>
      </c>
      <c r="D14759" s="124" t="s">
        <v>32686</v>
      </c>
      <c r="E14759" s="118" t="s">
        <v>48</v>
      </c>
      <c r="F14759" s="124" t="s">
        <v>35249</v>
      </c>
      <c r="G14759" s="118" t="s">
        <v>2</v>
      </c>
      <c r="H14759" s="137"/>
      <c r="I14759" s="119"/>
      <c r="J14759" s="129"/>
      <c r="K14759" s="129"/>
      <c r="L14759" s="129">
        <v>0</v>
      </c>
      <c r="M14759" s="134" t="s">
        <v>24305</v>
      </c>
    </row>
    <row r="14760" spans="1:13" hidden="1" x14ac:dyDescent="0.25">
      <c r="A14760" s="128"/>
      <c r="B14760" s="2"/>
      <c r="C14760" s="139" t="s">
        <v>16532</v>
      </c>
      <c r="D14760" s="124" t="s">
        <v>16533</v>
      </c>
      <c r="E14760" s="118" t="s">
        <v>48</v>
      </c>
      <c r="F14760" s="124" t="s">
        <v>35249</v>
      </c>
      <c r="G14760" s="118" t="s">
        <v>2</v>
      </c>
      <c r="H14760" s="137">
        <v>46063</v>
      </c>
      <c r="I14760" s="119">
        <v>0.35</v>
      </c>
      <c r="J14760" s="129"/>
      <c r="K14760" s="129"/>
      <c r="L14760" s="129">
        <v>0</v>
      </c>
      <c r="M14760" s="134" t="s">
        <v>24305</v>
      </c>
    </row>
    <row r="14761" spans="1:13" hidden="1" x14ac:dyDescent="0.25">
      <c r="A14761" s="128"/>
      <c r="B14761" s="2"/>
      <c r="C14761" s="139" t="s">
        <v>16534</v>
      </c>
      <c r="D14761" s="124" t="s">
        <v>16535</v>
      </c>
      <c r="E14761" s="118" t="s">
        <v>48</v>
      </c>
      <c r="F14761" s="124" t="s">
        <v>35249</v>
      </c>
      <c r="G14761" s="118" t="s">
        <v>2</v>
      </c>
      <c r="H14761" s="137">
        <v>46030</v>
      </c>
      <c r="I14761" s="119">
        <v>0.35</v>
      </c>
      <c r="J14761" s="129"/>
      <c r="K14761" s="129"/>
      <c r="L14761" s="129">
        <v>0</v>
      </c>
      <c r="M14761" s="134" t="s">
        <v>24305</v>
      </c>
    </row>
    <row r="14762" spans="1:13" hidden="1" x14ac:dyDescent="0.25">
      <c r="A14762" s="128"/>
      <c r="B14762" s="2"/>
      <c r="C14762" s="139" t="s">
        <v>16536</v>
      </c>
      <c r="D14762" s="124" t="s">
        <v>16537</v>
      </c>
      <c r="E14762" s="118" t="s">
        <v>48</v>
      </c>
      <c r="F14762" s="124" t="s">
        <v>35249</v>
      </c>
      <c r="G14762" s="118" t="s">
        <v>34659</v>
      </c>
      <c r="H14762" s="137">
        <v>41564</v>
      </c>
      <c r="I14762" s="119">
        <v>2.5</v>
      </c>
      <c r="J14762" s="129"/>
      <c r="K14762" s="129"/>
      <c r="L14762" s="129">
        <v>0</v>
      </c>
      <c r="M14762" s="134" t="s">
        <v>24305</v>
      </c>
    </row>
    <row r="14763" spans="1:13" hidden="1" x14ac:dyDescent="0.25">
      <c r="A14763" s="128"/>
      <c r="B14763" s="2"/>
      <c r="C14763" s="139" t="s">
        <v>16538</v>
      </c>
      <c r="D14763" s="124" t="s">
        <v>16539</v>
      </c>
      <c r="E14763" s="118" t="s">
        <v>48</v>
      </c>
      <c r="F14763" s="124" t="s">
        <v>35249</v>
      </c>
      <c r="G14763" s="118" t="s">
        <v>2</v>
      </c>
      <c r="H14763" s="137">
        <v>43493</v>
      </c>
      <c r="I14763" s="119">
        <v>7.5</v>
      </c>
      <c r="J14763" s="129"/>
      <c r="K14763" s="129"/>
      <c r="L14763" s="129">
        <v>0</v>
      </c>
      <c r="M14763" s="134" t="s">
        <v>24305</v>
      </c>
    </row>
    <row r="14764" spans="1:13" hidden="1" x14ac:dyDescent="0.25">
      <c r="A14764" s="128"/>
      <c r="B14764" s="2"/>
      <c r="C14764" s="139" t="s">
        <v>19474</v>
      </c>
      <c r="D14764" s="124" t="s">
        <v>19473</v>
      </c>
      <c r="E14764" s="118" t="s">
        <v>48</v>
      </c>
      <c r="F14764" s="124" t="s">
        <v>35249</v>
      </c>
      <c r="G14764" s="118" t="s">
        <v>34659</v>
      </c>
      <c r="H14764" s="137">
        <v>42773</v>
      </c>
      <c r="I14764" s="119">
        <v>5.21</v>
      </c>
      <c r="J14764" s="129"/>
      <c r="K14764" s="129"/>
      <c r="L14764" s="129">
        <v>0</v>
      </c>
      <c r="M14764" s="134" t="s">
        <v>24305</v>
      </c>
    </row>
    <row r="14765" spans="1:13" hidden="1" x14ac:dyDescent="0.25">
      <c r="A14765" s="128"/>
      <c r="B14765" s="2"/>
      <c r="C14765" s="139" t="s">
        <v>42487</v>
      </c>
      <c r="D14765" s="124" t="s">
        <v>42488</v>
      </c>
      <c r="E14765" s="118" t="s">
        <v>48</v>
      </c>
      <c r="F14765" s="124" t="s">
        <v>35249</v>
      </c>
      <c r="G14765" s="118" t="s">
        <v>2</v>
      </c>
      <c r="H14765" s="137"/>
      <c r="I14765" s="119"/>
      <c r="J14765" s="129"/>
      <c r="K14765" s="129"/>
      <c r="L14765" s="129">
        <v>0</v>
      </c>
      <c r="M14765" s="134" t="s">
        <v>24305</v>
      </c>
    </row>
    <row r="14766" spans="1:13" hidden="1" x14ac:dyDescent="0.25">
      <c r="A14766" s="128"/>
      <c r="B14766" s="2"/>
      <c r="C14766" s="139" t="s">
        <v>16540</v>
      </c>
      <c r="D14766" s="124" t="s">
        <v>16541</v>
      </c>
      <c r="E14766" s="118" t="s">
        <v>48</v>
      </c>
      <c r="F14766" s="124" t="s">
        <v>35249</v>
      </c>
      <c r="G14766" s="118" t="s">
        <v>2</v>
      </c>
      <c r="H14766" s="137">
        <v>43053</v>
      </c>
      <c r="I14766" s="119">
        <v>5.4</v>
      </c>
      <c r="J14766" s="129"/>
      <c r="K14766" s="129"/>
      <c r="L14766" s="129">
        <v>0</v>
      </c>
      <c r="M14766" s="134" t="s">
        <v>24305</v>
      </c>
    </row>
    <row r="14767" spans="1:13" hidden="1" x14ac:dyDescent="0.25">
      <c r="A14767" s="128"/>
      <c r="B14767" s="2"/>
      <c r="C14767" s="139" t="s">
        <v>16542</v>
      </c>
      <c r="D14767" s="124" t="s">
        <v>16543</v>
      </c>
      <c r="E14767" s="118" t="s">
        <v>48</v>
      </c>
      <c r="F14767" s="124" t="s">
        <v>35249</v>
      </c>
      <c r="G14767" s="118" t="s">
        <v>34659</v>
      </c>
      <c r="H14767" s="137">
        <v>42650</v>
      </c>
      <c r="I14767" s="119">
        <v>30</v>
      </c>
      <c r="J14767" s="129"/>
      <c r="K14767" s="129"/>
      <c r="L14767" s="129">
        <v>0</v>
      </c>
      <c r="M14767" s="134" t="s">
        <v>24305</v>
      </c>
    </row>
    <row r="14768" spans="1:13" hidden="1" x14ac:dyDescent="0.25">
      <c r="A14768" s="128"/>
      <c r="B14768" s="2"/>
      <c r="C14768" s="139" t="s">
        <v>16544</v>
      </c>
      <c r="D14768" s="124" t="s">
        <v>16545</v>
      </c>
      <c r="E14768" s="118" t="s">
        <v>48</v>
      </c>
      <c r="F14768" s="124" t="s">
        <v>35249</v>
      </c>
      <c r="G14768" s="118" t="s">
        <v>2</v>
      </c>
      <c r="H14768" s="137">
        <v>46078</v>
      </c>
      <c r="I14768" s="119">
        <v>0.3</v>
      </c>
      <c r="J14768" s="129"/>
      <c r="K14768" s="129"/>
      <c r="L14768" s="129">
        <v>0</v>
      </c>
      <c r="M14768" s="134" t="s">
        <v>24305</v>
      </c>
    </row>
    <row r="14769" spans="1:13" hidden="1" x14ac:dyDescent="0.25">
      <c r="A14769" s="128"/>
      <c r="B14769" s="2"/>
      <c r="C14769" s="139" t="s">
        <v>31923</v>
      </c>
      <c r="D14769" s="124" t="s">
        <v>31924</v>
      </c>
      <c r="E14769" s="118" t="s">
        <v>48</v>
      </c>
      <c r="F14769" s="124" t="s">
        <v>35249</v>
      </c>
      <c r="G14769" s="118" t="s">
        <v>34659</v>
      </c>
      <c r="H14769" s="137"/>
      <c r="I14769" s="119"/>
      <c r="J14769" s="129"/>
      <c r="K14769" s="129"/>
      <c r="L14769" s="129">
        <v>0</v>
      </c>
      <c r="M14769" s="134" t="s">
        <v>24305</v>
      </c>
    </row>
    <row r="14770" spans="1:13" hidden="1" x14ac:dyDescent="0.25">
      <c r="A14770" s="128"/>
      <c r="B14770" s="2"/>
      <c r="C14770" s="139" t="s">
        <v>30795</v>
      </c>
      <c r="D14770" s="124" t="s">
        <v>30796</v>
      </c>
      <c r="E14770" s="118" t="s">
        <v>48</v>
      </c>
      <c r="F14770" s="124" t="s">
        <v>35249</v>
      </c>
      <c r="G14770" s="118" t="s">
        <v>34659</v>
      </c>
      <c r="H14770" s="137"/>
      <c r="I14770" s="119"/>
      <c r="J14770" s="129"/>
      <c r="K14770" s="129"/>
      <c r="L14770" s="129">
        <v>0</v>
      </c>
      <c r="M14770" s="134" t="s">
        <v>24305</v>
      </c>
    </row>
    <row r="14771" spans="1:13" hidden="1" x14ac:dyDescent="0.25">
      <c r="A14771" s="128"/>
      <c r="B14771" s="2"/>
      <c r="C14771" s="139" t="s">
        <v>16546</v>
      </c>
      <c r="D14771" s="124" t="s">
        <v>16547</v>
      </c>
      <c r="E14771" s="118" t="s">
        <v>48</v>
      </c>
      <c r="F14771" s="124" t="s">
        <v>35249</v>
      </c>
      <c r="G14771" s="118" t="s">
        <v>2</v>
      </c>
      <c r="H14771" s="137">
        <v>44083</v>
      </c>
      <c r="I14771" s="119">
        <v>177.26</v>
      </c>
      <c r="J14771" s="129"/>
      <c r="K14771" s="129"/>
      <c r="L14771" s="129">
        <v>0</v>
      </c>
      <c r="M14771" s="134" t="s">
        <v>24305</v>
      </c>
    </row>
    <row r="14772" spans="1:13" hidden="1" x14ac:dyDescent="0.25">
      <c r="A14772" s="128"/>
      <c r="B14772" s="2"/>
      <c r="C14772" s="139" t="s">
        <v>30553</v>
      </c>
      <c r="D14772" s="124" t="s">
        <v>30554</v>
      </c>
      <c r="E14772" s="118" t="s">
        <v>48</v>
      </c>
      <c r="F14772" s="124" t="s">
        <v>35249</v>
      </c>
      <c r="G14772" s="118" t="s">
        <v>34659</v>
      </c>
      <c r="H14772" s="137"/>
      <c r="I14772" s="119"/>
      <c r="J14772" s="129"/>
      <c r="K14772" s="129"/>
      <c r="L14772" s="129">
        <v>0</v>
      </c>
      <c r="M14772" s="134" t="s">
        <v>24305</v>
      </c>
    </row>
    <row r="14773" spans="1:13" hidden="1" x14ac:dyDescent="0.25">
      <c r="A14773" s="128"/>
      <c r="B14773" s="2"/>
      <c r="C14773" s="139" t="s">
        <v>31087</v>
      </c>
      <c r="D14773" s="124" t="s">
        <v>31088</v>
      </c>
      <c r="E14773" s="118" t="s">
        <v>48</v>
      </c>
      <c r="F14773" s="124" t="s">
        <v>35249</v>
      </c>
      <c r="G14773" s="118" t="s">
        <v>34659</v>
      </c>
      <c r="H14773" s="137"/>
      <c r="I14773" s="119"/>
      <c r="J14773" s="129"/>
      <c r="K14773" s="129"/>
      <c r="L14773" s="129">
        <v>0</v>
      </c>
      <c r="M14773" s="134" t="s">
        <v>24305</v>
      </c>
    </row>
    <row r="14774" spans="1:13" hidden="1" x14ac:dyDescent="0.25">
      <c r="A14774" s="128"/>
      <c r="B14774" s="2"/>
      <c r="C14774" s="139" t="s">
        <v>16548</v>
      </c>
      <c r="D14774" s="124" t="s">
        <v>16549</v>
      </c>
      <c r="E14774" s="118" t="s">
        <v>48</v>
      </c>
      <c r="F14774" s="124" t="s">
        <v>35249</v>
      </c>
      <c r="G14774" s="118" t="s">
        <v>34659</v>
      </c>
      <c r="H14774" s="137">
        <v>41625</v>
      </c>
      <c r="I14774" s="119">
        <v>198</v>
      </c>
      <c r="J14774" s="129"/>
      <c r="K14774" s="129"/>
      <c r="L14774" s="129">
        <v>0</v>
      </c>
      <c r="M14774" s="134" t="s">
        <v>24305</v>
      </c>
    </row>
    <row r="14775" spans="1:13" hidden="1" x14ac:dyDescent="0.25">
      <c r="A14775" s="128"/>
      <c r="B14775" s="2"/>
      <c r="C14775" s="139" t="s">
        <v>16550</v>
      </c>
      <c r="D14775" s="124" t="s">
        <v>16551</v>
      </c>
      <c r="E14775" s="118" t="s">
        <v>48</v>
      </c>
      <c r="F14775" s="124" t="s">
        <v>35249</v>
      </c>
      <c r="G14775" s="118" t="s">
        <v>34659</v>
      </c>
      <c r="H14775" s="137">
        <v>41626</v>
      </c>
      <c r="I14775" s="119">
        <v>155.25</v>
      </c>
      <c r="J14775" s="129"/>
      <c r="K14775" s="129"/>
      <c r="L14775" s="129">
        <v>0</v>
      </c>
      <c r="M14775" s="134" t="s">
        <v>24305</v>
      </c>
    </row>
    <row r="14776" spans="1:13" hidden="1" x14ac:dyDescent="0.25">
      <c r="A14776" s="128"/>
      <c r="B14776" s="2"/>
      <c r="C14776" s="139" t="s">
        <v>16552</v>
      </c>
      <c r="D14776" s="124" t="s">
        <v>16553</v>
      </c>
      <c r="E14776" s="118" t="s">
        <v>48</v>
      </c>
      <c r="F14776" s="124" t="s">
        <v>35249</v>
      </c>
      <c r="G14776" s="118" t="s">
        <v>34659</v>
      </c>
      <c r="H14776" s="137">
        <v>41626</v>
      </c>
      <c r="I14776" s="119">
        <v>114.89</v>
      </c>
      <c r="J14776" s="129"/>
      <c r="K14776" s="129"/>
      <c r="L14776" s="129">
        <v>0</v>
      </c>
      <c r="M14776" s="134" t="s">
        <v>24305</v>
      </c>
    </row>
    <row r="14777" spans="1:13" hidden="1" x14ac:dyDescent="0.25">
      <c r="A14777" s="128"/>
      <c r="B14777" s="2"/>
      <c r="C14777" s="139" t="s">
        <v>27442</v>
      </c>
      <c r="D14777" s="124" t="s">
        <v>27443</v>
      </c>
      <c r="E14777" s="118" t="s">
        <v>48</v>
      </c>
      <c r="F14777" s="124" t="s">
        <v>35249</v>
      </c>
      <c r="G14777" s="118" t="s">
        <v>2</v>
      </c>
      <c r="H14777" s="137"/>
      <c r="I14777" s="119"/>
      <c r="J14777" s="129"/>
      <c r="K14777" s="129"/>
      <c r="L14777" s="129">
        <v>0</v>
      </c>
      <c r="M14777" s="134" t="s">
        <v>24305</v>
      </c>
    </row>
    <row r="14778" spans="1:13" hidden="1" x14ac:dyDescent="0.25">
      <c r="A14778" s="128"/>
      <c r="B14778" s="2"/>
      <c r="C14778" s="139" t="s">
        <v>27441</v>
      </c>
      <c r="D14778" s="124" t="s">
        <v>29796</v>
      </c>
      <c r="E14778" s="118" t="s">
        <v>48</v>
      </c>
      <c r="F14778" s="124" t="s">
        <v>35249</v>
      </c>
      <c r="G14778" s="118" t="s">
        <v>2</v>
      </c>
      <c r="H14778" s="137"/>
      <c r="I14778" s="119"/>
      <c r="J14778" s="129"/>
      <c r="K14778" s="129"/>
      <c r="L14778" s="129">
        <v>0</v>
      </c>
      <c r="M14778" s="134" t="s">
        <v>24305</v>
      </c>
    </row>
    <row r="14779" spans="1:13" hidden="1" x14ac:dyDescent="0.25">
      <c r="A14779" s="128"/>
      <c r="B14779" s="2"/>
      <c r="C14779" s="139" t="s">
        <v>31351</v>
      </c>
      <c r="D14779" s="124" t="s">
        <v>31352</v>
      </c>
      <c r="E14779" s="118" t="s">
        <v>48</v>
      </c>
      <c r="F14779" s="124" t="s">
        <v>35249</v>
      </c>
      <c r="G14779" s="118" t="s">
        <v>34659</v>
      </c>
      <c r="H14779" s="137"/>
      <c r="I14779" s="119"/>
      <c r="J14779" s="129"/>
      <c r="K14779" s="129"/>
      <c r="L14779" s="129">
        <v>0</v>
      </c>
      <c r="M14779" s="134" t="s">
        <v>24305</v>
      </c>
    </row>
    <row r="14780" spans="1:13" hidden="1" x14ac:dyDescent="0.25">
      <c r="A14780" s="128"/>
      <c r="B14780" s="2"/>
      <c r="C14780" s="139" t="s">
        <v>18979</v>
      </c>
      <c r="D14780" s="124" t="s">
        <v>18978</v>
      </c>
      <c r="E14780" s="118" t="s">
        <v>48</v>
      </c>
      <c r="F14780" s="124" t="s">
        <v>35249</v>
      </c>
      <c r="G14780" s="118" t="s">
        <v>2</v>
      </c>
      <c r="H14780" s="137"/>
      <c r="I14780" s="119"/>
      <c r="J14780" s="129"/>
      <c r="K14780" s="129"/>
      <c r="L14780" s="129">
        <v>0</v>
      </c>
      <c r="M14780" s="134" t="s">
        <v>24305</v>
      </c>
    </row>
    <row r="14781" spans="1:13" hidden="1" x14ac:dyDescent="0.25">
      <c r="A14781" s="128"/>
      <c r="B14781" s="2"/>
      <c r="C14781" s="139" t="s">
        <v>30556</v>
      </c>
      <c r="D14781" s="124" t="s">
        <v>30557</v>
      </c>
      <c r="E14781" s="118" t="s">
        <v>48</v>
      </c>
      <c r="F14781" s="124" t="s">
        <v>35249</v>
      </c>
      <c r="G14781" s="118" t="s">
        <v>34659</v>
      </c>
      <c r="H14781" s="137"/>
      <c r="I14781" s="119"/>
      <c r="J14781" s="129"/>
      <c r="K14781" s="129"/>
      <c r="L14781" s="129">
        <v>0</v>
      </c>
      <c r="M14781" s="134" t="s">
        <v>24305</v>
      </c>
    </row>
    <row r="14782" spans="1:13" hidden="1" x14ac:dyDescent="0.25">
      <c r="A14782" s="128"/>
      <c r="B14782" s="2"/>
      <c r="C14782" s="139" t="s">
        <v>16554</v>
      </c>
      <c r="D14782" s="124" t="s">
        <v>16555</v>
      </c>
      <c r="E14782" s="118" t="s">
        <v>48</v>
      </c>
      <c r="F14782" s="124" t="s">
        <v>35249</v>
      </c>
      <c r="G14782" s="118" t="s">
        <v>34659</v>
      </c>
      <c r="H14782" s="137">
        <v>45904</v>
      </c>
      <c r="I14782" s="119">
        <v>510</v>
      </c>
      <c r="J14782" s="129"/>
      <c r="K14782" s="129"/>
      <c r="L14782" s="129">
        <v>0</v>
      </c>
      <c r="M14782" s="134" t="s">
        <v>24305</v>
      </c>
    </row>
    <row r="14783" spans="1:13" hidden="1" x14ac:dyDescent="0.25">
      <c r="A14783" s="128"/>
      <c r="B14783" s="2"/>
      <c r="C14783" s="139" t="s">
        <v>16556</v>
      </c>
      <c r="D14783" s="124" t="s">
        <v>16557</v>
      </c>
      <c r="E14783" s="118" t="s">
        <v>48</v>
      </c>
      <c r="F14783" s="124" t="s">
        <v>35249</v>
      </c>
      <c r="G14783" s="118" t="s">
        <v>34659</v>
      </c>
      <c r="H14783" s="137">
        <v>41465</v>
      </c>
      <c r="I14783" s="119">
        <v>316.25</v>
      </c>
      <c r="J14783" s="129"/>
      <c r="K14783" s="129"/>
      <c r="L14783" s="129">
        <v>0</v>
      </c>
      <c r="M14783" s="134" t="s">
        <v>24305</v>
      </c>
    </row>
    <row r="14784" spans="1:13" hidden="1" x14ac:dyDescent="0.25">
      <c r="A14784" s="128"/>
      <c r="B14784" s="2"/>
      <c r="C14784" s="139" t="s">
        <v>27917</v>
      </c>
      <c r="D14784" s="124" t="s">
        <v>27918</v>
      </c>
      <c r="E14784" s="118" t="s">
        <v>48</v>
      </c>
      <c r="F14784" s="124" t="s">
        <v>35249</v>
      </c>
      <c r="G14784" s="118" t="s">
        <v>2</v>
      </c>
      <c r="H14784" s="137"/>
      <c r="I14784" s="119"/>
      <c r="J14784" s="129"/>
      <c r="K14784" s="129"/>
      <c r="L14784" s="129">
        <v>0</v>
      </c>
      <c r="M14784" s="134" t="s">
        <v>24305</v>
      </c>
    </row>
    <row r="14785" spans="1:13" hidden="1" x14ac:dyDescent="0.25">
      <c r="A14785" s="128"/>
      <c r="B14785" s="2"/>
      <c r="C14785" s="139" t="s">
        <v>30906</v>
      </c>
      <c r="D14785" s="124" t="s">
        <v>30907</v>
      </c>
      <c r="E14785" s="118" t="s">
        <v>48</v>
      </c>
      <c r="F14785" s="124" t="s">
        <v>35249</v>
      </c>
      <c r="G14785" s="118" t="s">
        <v>34659</v>
      </c>
      <c r="H14785" s="137"/>
      <c r="I14785" s="119"/>
      <c r="J14785" s="129"/>
      <c r="K14785" s="129"/>
      <c r="L14785" s="129">
        <v>0</v>
      </c>
      <c r="M14785" s="134" t="s">
        <v>24305</v>
      </c>
    </row>
    <row r="14786" spans="1:13" hidden="1" x14ac:dyDescent="0.25">
      <c r="A14786" s="128"/>
      <c r="B14786" s="2"/>
      <c r="C14786" s="139" t="s">
        <v>35525</v>
      </c>
      <c r="D14786" s="124" t="s">
        <v>35526</v>
      </c>
      <c r="E14786" s="118" t="s">
        <v>48</v>
      </c>
      <c r="F14786" s="124" t="s">
        <v>35249</v>
      </c>
      <c r="G14786" s="118" t="s">
        <v>2</v>
      </c>
      <c r="H14786" s="137">
        <v>45734</v>
      </c>
      <c r="I14786" s="119">
        <v>4309.49</v>
      </c>
      <c r="J14786" s="129"/>
      <c r="K14786" s="129"/>
      <c r="L14786" s="129">
        <v>0</v>
      </c>
      <c r="M14786" s="134" t="s">
        <v>24305</v>
      </c>
    </row>
    <row r="14787" spans="1:13" hidden="1" x14ac:dyDescent="0.25">
      <c r="A14787" s="128"/>
      <c r="B14787" s="2"/>
      <c r="C14787" s="139" t="s">
        <v>16558</v>
      </c>
      <c r="D14787" s="124" t="s">
        <v>16559</v>
      </c>
      <c r="E14787" s="118" t="s">
        <v>48</v>
      </c>
      <c r="F14787" s="124" t="s">
        <v>35249</v>
      </c>
      <c r="G14787" s="118" t="s">
        <v>2</v>
      </c>
      <c r="H14787" s="137"/>
      <c r="I14787" s="119"/>
      <c r="J14787" s="129"/>
      <c r="K14787" s="129"/>
      <c r="L14787" s="129">
        <v>0</v>
      </c>
      <c r="M14787" s="134" t="s">
        <v>24305</v>
      </c>
    </row>
    <row r="14788" spans="1:13" hidden="1" x14ac:dyDescent="0.25">
      <c r="A14788" s="128"/>
      <c r="B14788" s="2"/>
      <c r="C14788" s="139" t="s">
        <v>16560</v>
      </c>
      <c r="D14788" s="124" t="s">
        <v>16561</v>
      </c>
      <c r="E14788" s="118" t="s">
        <v>48</v>
      </c>
      <c r="F14788" s="124" t="s">
        <v>35249</v>
      </c>
      <c r="G14788" s="118" t="s">
        <v>34659</v>
      </c>
      <c r="H14788" s="137">
        <v>41527</v>
      </c>
      <c r="I14788" s="119">
        <v>594.99</v>
      </c>
      <c r="J14788" s="129"/>
      <c r="K14788" s="129"/>
      <c r="L14788" s="129">
        <v>0</v>
      </c>
      <c r="M14788" s="134" t="s">
        <v>24305</v>
      </c>
    </row>
    <row r="14789" spans="1:13" hidden="1" x14ac:dyDescent="0.25">
      <c r="A14789" s="128"/>
      <c r="B14789" s="2"/>
      <c r="C14789" s="139" t="s">
        <v>28285</v>
      </c>
      <c r="D14789" s="124" t="s">
        <v>28286</v>
      </c>
      <c r="E14789" s="118" t="s">
        <v>48</v>
      </c>
      <c r="F14789" s="124" t="s">
        <v>35249</v>
      </c>
      <c r="G14789" s="118" t="s">
        <v>34659</v>
      </c>
      <c r="H14789" s="137"/>
      <c r="I14789" s="119"/>
      <c r="J14789" s="129"/>
      <c r="K14789" s="129"/>
      <c r="L14789" s="129">
        <v>0</v>
      </c>
      <c r="M14789" s="134" t="s">
        <v>24305</v>
      </c>
    </row>
    <row r="14790" spans="1:13" hidden="1" x14ac:dyDescent="0.25">
      <c r="A14790" s="128"/>
      <c r="B14790" s="2"/>
      <c r="C14790" s="139" t="s">
        <v>16562</v>
      </c>
      <c r="D14790" s="124" t="s">
        <v>16563</v>
      </c>
      <c r="E14790" s="118" t="s">
        <v>48</v>
      </c>
      <c r="F14790" s="124" t="s">
        <v>35249</v>
      </c>
      <c r="G14790" s="118" t="s">
        <v>59</v>
      </c>
      <c r="H14790" s="137">
        <v>40323</v>
      </c>
      <c r="I14790" s="119">
        <v>638</v>
      </c>
      <c r="J14790" s="129"/>
      <c r="K14790" s="129"/>
      <c r="L14790" s="129">
        <v>0</v>
      </c>
      <c r="M14790" s="134" t="s">
        <v>24305</v>
      </c>
    </row>
    <row r="14791" spans="1:13" hidden="1" x14ac:dyDescent="0.25">
      <c r="A14791" s="128"/>
      <c r="B14791" s="2"/>
      <c r="C14791" s="139" t="s">
        <v>28614</v>
      </c>
      <c r="D14791" s="124" t="s">
        <v>28615</v>
      </c>
      <c r="E14791" s="118" t="s">
        <v>48</v>
      </c>
      <c r="F14791" s="124" t="s">
        <v>35249</v>
      </c>
      <c r="G14791" s="118" t="s">
        <v>34659</v>
      </c>
      <c r="H14791" s="137"/>
      <c r="I14791" s="119"/>
      <c r="J14791" s="129"/>
      <c r="K14791" s="129"/>
      <c r="L14791" s="129">
        <v>0</v>
      </c>
      <c r="M14791" s="134" t="s">
        <v>24305</v>
      </c>
    </row>
    <row r="14792" spans="1:13" hidden="1" x14ac:dyDescent="0.25">
      <c r="A14792" s="128"/>
      <c r="B14792" s="2"/>
      <c r="C14792" s="139" t="s">
        <v>16564</v>
      </c>
      <c r="D14792" s="124" t="s">
        <v>16565</v>
      </c>
      <c r="E14792" s="118" t="s">
        <v>48</v>
      </c>
      <c r="F14792" s="124" t="s">
        <v>35249</v>
      </c>
      <c r="G14792" s="118" t="s">
        <v>34659</v>
      </c>
      <c r="H14792" s="137">
        <v>41452</v>
      </c>
      <c r="I14792" s="119">
        <v>110500</v>
      </c>
      <c r="J14792" s="129"/>
      <c r="K14792" s="129"/>
      <c r="L14792" s="129">
        <v>0</v>
      </c>
      <c r="M14792" s="134" t="s">
        <v>24305</v>
      </c>
    </row>
    <row r="14793" spans="1:13" hidden="1" x14ac:dyDescent="0.25">
      <c r="A14793" s="128"/>
      <c r="B14793" s="2"/>
      <c r="C14793" s="139" t="s">
        <v>16566</v>
      </c>
      <c r="D14793" s="124" t="s">
        <v>16567</v>
      </c>
      <c r="E14793" s="118" t="s">
        <v>48</v>
      </c>
      <c r="F14793" s="124" t="s">
        <v>35249</v>
      </c>
      <c r="G14793" s="118" t="s">
        <v>34659</v>
      </c>
      <c r="H14793" s="137">
        <v>41310</v>
      </c>
      <c r="I14793" s="119">
        <v>84.48</v>
      </c>
      <c r="J14793" s="129"/>
      <c r="K14793" s="129"/>
      <c r="L14793" s="129">
        <v>0</v>
      </c>
      <c r="M14793" s="134" t="s">
        <v>24305</v>
      </c>
    </row>
    <row r="14794" spans="1:13" hidden="1" x14ac:dyDescent="0.25">
      <c r="A14794" s="128"/>
      <c r="B14794" s="2"/>
      <c r="C14794" s="139" t="s">
        <v>16568</v>
      </c>
      <c r="D14794" s="124" t="s">
        <v>16569</v>
      </c>
      <c r="E14794" s="118" t="s">
        <v>48</v>
      </c>
      <c r="F14794" s="124" t="s">
        <v>35249</v>
      </c>
      <c r="G14794" s="118" t="s">
        <v>34659</v>
      </c>
      <c r="H14794" s="137">
        <v>41785</v>
      </c>
      <c r="I14794" s="119">
        <v>30</v>
      </c>
      <c r="J14794" s="129"/>
      <c r="K14794" s="129"/>
      <c r="L14794" s="129">
        <v>0</v>
      </c>
      <c r="M14794" s="134" t="s">
        <v>24305</v>
      </c>
    </row>
    <row r="14795" spans="1:13" hidden="1" x14ac:dyDescent="0.25">
      <c r="A14795" s="128"/>
      <c r="B14795" s="2"/>
      <c r="C14795" s="139" t="s">
        <v>16570</v>
      </c>
      <c r="D14795" s="124" t="s">
        <v>16571</v>
      </c>
      <c r="E14795" s="118" t="s">
        <v>48</v>
      </c>
      <c r="F14795" s="124" t="s">
        <v>35249</v>
      </c>
      <c r="G14795" s="118" t="s">
        <v>34659</v>
      </c>
      <c r="H14795" s="137">
        <v>42349</v>
      </c>
      <c r="I14795" s="119">
        <v>67.430000000000007</v>
      </c>
      <c r="J14795" s="129"/>
      <c r="K14795" s="129"/>
      <c r="L14795" s="129">
        <v>0</v>
      </c>
      <c r="M14795" s="134" t="s">
        <v>24305</v>
      </c>
    </row>
    <row r="14796" spans="1:13" hidden="1" x14ac:dyDescent="0.25">
      <c r="A14796" s="128"/>
      <c r="B14796" s="2"/>
      <c r="C14796" s="139" t="s">
        <v>16572</v>
      </c>
      <c r="D14796" s="124" t="s">
        <v>16573</v>
      </c>
      <c r="E14796" s="118" t="s">
        <v>48</v>
      </c>
      <c r="F14796" s="124" t="s">
        <v>35249</v>
      </c>
      <c r="G14796" s="118" t="s">
        <v>34659</v>
      </c>
      <c r="H14796" s="137">
        <v>41400</v>
      </c>
      <c r="I14796" s="119">
        <v>7</v>
      </c>
      <c r="J14796" s="129"/>
      <c r="K14796" s="129"/>
      <c r="L14796" s="129">
        <v>0</v>
      </c>
      <c r="M14796" s="134" t="s">
        <v>24305</v>
      </c>
    </row>
    <row r="14797" spans="1:13" hidden="1" x14ac:dyDescent="0.25">
      <c r="A14797" s="128"/>
      <c r="B14797" s="2"/>
      <c r="C14797" s="139" t="s">
        <v>16574</v>
      </c>
      <c r="D14797" s="124" t="s">
        <v>16575</v>
      </c>
      <c r="E14797" s="118" t="s">
        <v>48</v>
      </c>
      <c r="F14797" s="124" t="s">
        <v>35249</v>
      </c>
      <c r="G14797" s="118" t="s">
        <v>34659</v>
      </c>
      <c r="H14797" s="137">
        <v>41737</v>
      </c>
      <c r="I14797" s="119">
        <v>10</v>
      </c>
      <c r="J14797" s="129"/>
      <c r="K14797" s="129"/>
      <c r="L14797" s="129">
        <v>0</v>
      </c>
      <c r="M14797" s="134" t="s">
        <v>24305</v>
      </c>
    </row>
    <row r="14798" spans="1:13" hidden="1" x14ac:dyDescent="0.25">
      <c r="A14798" s="128"/>
      <c r="B14798" s="2"/>
      <c r="C14798" s="139" t="s">
        <v>16576</v>
      </c>
      <c r="D14798" s="124" t="s">
        <v>16577</v>
      </c>
      <c r="E14798" s="118" t="s">
        <v>48</v>
      </c>
      <c r="F14798" s="124" t="s">
        <v>35249</v>
      </c>
      <c r="G14798" s="118" t="s">
        <v>34659</v>
      </c>
      <c r="H14798" s="137">
        <v>41737</v>
      </c>
      <c r="I14798" s="119">
        <v>16</v>
      </c>
      <c r="J14798" s="129"/>
      <c r="K14798" s="129"/>
      <c r="L14798" s="129">
        <v>0</v>
      </c>
      <c r="M14798" s="134" t="s">
        <v>24305</v>
      </c>
    </row>
    <row r="14799" spans="1:13" hidden="1" x14ac:dyDescent="0.25">
      <c r="A14799" s="128"/>
      <c r="B14799" s="2"/>
      <c r="C14799" s="139" t="s">
        <v>29465</v>
      </c>
      <c r="D14799" s="124" t="s">
        <v>29466</v>
      </c>
      <c r="E14799" s="118" t="s">
        <v>48</v>
      </c>
      <c r="F14799" s="124" t="s">
        <v>35249</v>
      </c>
      <c r="G14799" s="118" t="s">
        <v>2</v>
      </c>
      <c r="H14799" s="137">
        <v>45153</v>
      </c>
      <c r="I14799" s="119">
        <v>224.62</v>
      </c>
      <c r="J14799" s="129"/>
      <c r="K14799" s="129"/>
      <c r="L14799" s="129">
        <v>0</v>
      </c>
      <c r="M14799" s="134" t="s">
        <v>24305</v>
      </c>
    </row>
    <row r="14800" spans="1:13" hidden="1" x14ac:dyDescent="0.25">
      <c r="A14800" s="128"/>
      <c r="B14800" s="2"/>
      <c r="C14800" s="139" t="s">
        <v>16578</v>
      </c>
      <c r="D14800" s="124" t="s">
        <v>16579</v>
      </c>
      <c r="E14800" s="118" t="s">
        <v>48</v>
      </c>
      <c r="F14800" s="124" t="s">
        <v>35249</v>
      </c>
      <c r="G14800" s="118" t="s">
        <v>34659</v>
      </c>
      <c r="H14800" s="137">
        <v>41527</v>
      </c>
      <c r="I14800" s="119">
        <v>29.89</v>
      </c>
      <c r="J14800" s="129"/>
      <c r="K14800" s="129"/>
      <c r="L14800" s="129">
        <v>0</v>
      </c>
      <c r="M14800" s="134" t="s">
        <v>24305</v>
      </c>
    </row>
    <row r="14801" spans="1:13" hidden="1" x14ac:dyDescent="0.25">
      <c r="A14801" s="128"/>
      <c r="B14801" s="2"/>
      <c r="C14801" s="139" t="s">
        <v>42489</v>
      </c>
      <c r="D14801" s="124" t="s">
        <v>42490</v>
      </c>
      <c r="E14801" s="118" t="s">
        <v>48</v>
      </c>
      <c r="F14801" s="124" t="s">
        <v>35249</v>
      </c>
      <c r="G14801" s="118" t="s">
        <v>2</v>
      </c>
      <c r="H14801" s="137"/>
      <c r="I14801" s="119"/>
      <c r="J14801" s="129"/>
      <c r="K14801" s="129"/>
      <c r="L14801" s="129">
        <v>0</v>
      </c>
      <c r="M14801" s="134" t="s">
        <v>24305</v>
      </c>
    </row>
    <row r="14802" spans="1:13" hidden="1" x14ac:dyDescent="0.25">
      <c r="A14802" s="128"/>
      <c r="B14802" s="2"/>
      <c r="C14802" s="139" t="s">
        <v>31151</v>
      </c>
      <c r="D14802" s="124" t="s">
        <v>31152</v>
      </c>
      <c r="E14802" s="118" t="s">
        <v>48</v>
      </c>
      <c r="F14802" s="124" t="s">
        <v>35249</v>
      </c>
      <c r="G14802" s="118" t="s">
        <v>34659</v>
      </c>
      <c r="H14802" s="137"/>
      <c r="I14802" s="119"/>
      <c r="J14802" s="129"/>
      <c r="K14802" s="129"/>
      <c r="L14802" s="129">
        <v>0</v>
      </c>
      <c r="M14802" s="134" t="s">
        <v>24305</v>
      </c>
    </row>
    <row r="14803" spans="1:13" hidden="1" x14ac:dyDescent="0.25">
      <c r="A14803" s="128"/>
      <c r="B14803" s="2"/>
      <c r="C14803" s="139" t="s">
        <v>16580</v>
      </c>
      <c r="D14803" s="124" t="s">
        <v>16581</v>
      </c>
      <c r="E14803" s="118" t="s">
        <v>48</v>
      </c>
      <c r="F14803" s="124" t="s">
        <v>35249</v>
      </c>
      <c r="G14803" s="118" t="s">
        <v>16582</v>
      </c>
      <c r="H14803" s="137">
        <v>43894</v>
      </c>
      <c r="I14803" s="119">
        <v>1953.89</v>
      </c>
      <c r="J14803" s="129"/>
      <c r="K14803" s="129"/>
      <c r="L14803" s="129">
        <v>0</v>
      </c>
      <c r="M14803" s="134" t="s">
        <v>24305</v>
      </c>
    </row>
    <row r="14804" spans="1:13" hidden="1" x14ac:dyDescent="0.25">
      <c r="A14804" s="128"/>
      <c r="B14804" s="2"/>
      <c r="C14804" s="139" t="s">
        <v>16583</v>
      </c>
      <c r="D14804" s="124" t="s">
        <v>16584</v>
      </c>
      <c r="E14804" s="118" t="s">
        <v>48</v>
      </c>
      <c r="F14804" s="124" t="s">
        <v>35249</v>
      </c>
      <c r="G14804" s="118" t="s">
        <v>16582</v>
      </c>
      <c r="H14804" s="137">
        <v>43894</v>
      </c>
      <c r="I14804" s="119">
        <v>1953.89</v>
      </c>
      <c r="J14804" s="129"/>
      <c r="K14804" s="129"/>
      <c r="L14804" s="129">
        <v>0</v>
      </c>
      <c r="M14804" s="134" t="s">
        <v>24305</v>
      </c>
    </row>
    <row r="14805" spans="1:13" hidden="1" x14ac:dyDescent="0.25">
      <c r="A14805" s="128"/>
      <c r="B14805" s="2"/>
      <c r="C14805" s="139" t="s">
        <v>16585</v>
      </c>
      <c r="D14805" s="124" t="s">
        <v>16586</v>
      </c>
      <c r="E14805" s="118" t="s">
        <v>48</v>
      </c>
      <c r="F14805" s="124" t="s">
        <v>35249</v>
      </c>
      <c r="G14805" s="118" t="s">
        <v>16582</v>
      </c>
      <c r="H14805" s="137">
        <v>44981</v>
      </c>
      <c r="I14805" s="119">
        <v>5209.18</v>
      </c>
      <c r="J14805" s="129"/>
      <c r="K14805" s="129"/>
      <c r="L14805" s="129">
        <v>0</v>
      </c>
      <c r="M14805" s="134" t="s">
        <v>24305</v>
      </c>
    </row>
    <row r="14806" spans="1:13" hidden="1" x14ac:dyDescent="0.25">
      <c r="A14806" s="128"/>
      <c r="B14806" s="2"/>
      <c r="C14806" s="139" t="s">
        <v>16587</v>
      </c>
      <c r="D14806" s="124" t="s">
        <v>16588</v>
      </c>
      <c r="E14806" s="118" t="s">
        <v>10635</v>
      </c>
      <c r="F14806" s="124" t="s">
        <v>10636</v>
      </c>
      <c r="G14806" s="118" t="s">
        <v>235</v>
      </c>
      <c r="H14806" s="137">
        <v>43483</v>
      </c>
      <c r="I14806" s="119">
        <v>8.5299999999999994</v>
      </c>
      <c r="J14806" s="129"/>
      <c r="K14806" s="129"/>
      <c r="L14806" s="129">
        <v>0</v>
      </c>
      <c r="M14806" s="134" t="s">
        <v>24305</v>
      </c>
    </row>
    <row r="14807" spans="1:13" hidden="1" x14ac:dyDescent="0.25">
      <c r="A14807" s="128"/>
      <c r="B14807" s="2"/>
      <c r="C14807" s="139" t="s">
        <v>16587</v>
      </c>
      <c r="D14807" s="124" t="s">
        <v>16588</v>
      </c>
      <c r="E14807" s="118" t="s">
        <v>10637</v>
      </c>
      <c r="F14807" s="124" t="s">
        <v>10638</v>
      </c>
      <c r="G14807" s="118" t="s">
        <v>235</v>
      </c>
      <c r="H14807" s="137">
        <v>40842</v>
      </c>
      <c r="I14807" s="119">
        <v>52</v>
      </c>
      <c r="J14807" s="129"/>
      <c r="K14807" s="129"/>
      <c r="L14807" s="129">
        <v>0</v>
      </c>
      <c r="M14807" s="134" t="s">
        <v>24305</v>
      </c>
    </row>
    <row r="14808" spans="1:13" hidden="1" x14ac:dyDescent="0.25">
      <c r="A14808" s="128"/>
      <c r="B14808" s="2"/>
      <c r="C14808" s="139" t="s">
        <v>16587</v>
      </c>
      <c r="D14808" s="124" t="s">
        <v>16588</v>
      </c>
      <c r="E14808" s="118" t="s">
        <v>10639</v>
      </c>
      <c r="F14808" s="124" t="s">
        <v>10640</v>
      </c>
      <c r="G14808" s="118" t="s">
        <v>235</v>
      </c>
      <c r="H14808" s="137"/>
      <c r="I14808" s="119"/>
      <c r="J14808" s="129"/>
      <c r="K14808" s="129"/>
      <c r="L14808" s="129">
        <v>0</v>
      </c>
      <c r="M14808" s="134" t="s">
        <v>24305</v>
      </c>
    </row>
    <row r="14809" spans="1:13" hidden="1" x14ac:dyDescent="0.25">
      <c r="A14809" s="128"/>
      <c r="B14809" s="2"/>
      <c r="C14809" s="139" t="s">
        <v>16587</v>
      </c>
      <c r="D14809" s="124" t="s">
        <v>16588</v>
      </c>
      <c r="E14809" s="118" t="s">
        <v>10641</v>
      </c>
      <c r="F14809" s="124" t="s">
        <v>10642</v>
      </c>
      <c r="G14809" s="118" t="s">
        <v>235</v>
      </c>
      <c r="H14809" s="137"/>
      <c r="I14809" s="119"/>
      <c r="J14809" s="129"/>
      <c r="K14809" s="129"/>
      <c r="L14809" s="129">
        <v>0</v>
      </c>
      <c r="M14809" s="134" t="s">
        <v>24305</v>
      </c>
    </row>
    <row r="14810" spans="1:13" hidden="1" x14ac:dyDescent="0.25">
      <c r="A14810" s="128"/>
      <c r="B14810" s="2"/>
      <c r="C14810" s="139" t="s">
        <v>16587</v>
      </c>
      <c r="D14810" s="124" t="s">
        <v>16588</v>
      </c>
      <c r="E14810" s="118" t="s">
        <v>16589</v>
      </c>
      <c r="F14810" s="124" t="s">
        <v>16590</v>
      </c>
      <c r="G14810" s="118" t="s">
        <v>235</v>
      </c>
      <c r="H14810" s="137">
        <v>42992</v>
      </c>
      <c r="I14810" s="119">
        <v>88</v>
      </c>
      <c r="J14810" s="129"/>
      <c r="K14810" s="129"/>
      <c r="L14810" s="129">
        <v>0</v>
      </c>
      <c r="M14810" s="134" t="s">
        <v>24305</v>
      </c>
    </row>
    <row r="14811" spans="1:13" hidden="1" x14ac:dyDescent="0.25">
      <c r="A14811" s="128"/>
      <c r="B14811" s="2"/>
      <c r="C14811" s="139" t="s">
        <v>16587</v>
      </c>
      <c r="D14811" s="124" t="s">
        <v>16588</v>
      </c>
      <c r="E14811" s="118" t="s">
        <v>16591</v>
      </c>
      <c r="F14811" s="124" t="s">
        <v>16592</v>
      </c>
      <c r="G14811" s="118" t="s">
        <v>235</v>
      </c>
      <c r="H14811" s="137">
        <v>40935</v>
      </c>
      <c r="I14811" s="119">
        <v>64</v>
      </c>
      <c r="J14811" s="129"/>
      <c r="K14811" s="129"/>
      <c r="L14811" s="129">
        <v>0</v>
      </c>
      <c r="M14811" s="134" t="s">
        <v>24305</v>
      </c>
    </row>
    <row r="14812" spans="1:13" hidden="1" x14ac:dyDescent="0.25">
      <c r="A14812" s="128"/>
      <c r="B14812" s="2"/>
      <c r="C14812" s="139" t="s">
        <v>16587</v>
      </c>
      <c r="D14812" s="124" t="s">
        <v>16588</v>
      </c>
      <c r="E14812" s="118" t="s">
        <v>16593</v>
      </c>
      <c r="F14812" s="124" t="s">
        <v>16594</v>
      </c>
      <c r="G14812" s="118" t="s">
        <v>235</v>
      </c>
      <c r="H14812" s="137">
        <v>43640</v>
      </c>
      <c r="I14812" s="119">
        <v>81</v>
      </c>
      <c r="J14812" s="129"/>
      <c r="K14812" s="129"/>
      <c r="L14812" s="129">
        <v>0</v>
      </c>
      <c r="M14812" s="134" t="s">
        <v>24305</v>
      </c>
    </row>
    <row r="14813" spans="1:13" hidden="1" x14ac:dyDescent="0.25">
      <c r="A14813" s="128"/>
      <c r="B14813" s="2"/>
      <c r="C14813" s="139" t="s">
        <v>16587</v>
      </c>
      <c r="D14813" s="124" t="s">
        <v>16588</v>
      </c>
      <c r="E14813" s="118" t="s">
        <v>16595</v>
      </c>
      <c r="F14813" s="124" t="s">
        <v>16596</v>
      </c>
      <c r="G14813" s="118" t="s">
        <v>235</v>
      </c>
      <c r="H14813" s="137"/>
      <c r="I14813" s="119"/>
      <c r="J14813" s="129"/>
      <c r="K14813" s="129"/>
      <c r="L14813" s="129">
        <v>0</v>
      </c>
      <c r="M14813" s="134" t="s">
        <v>24305</v>
      </c>
    </row>
    <row r="14814" spans="1:13" hidden="1" x14ac:dyDescent="0.25">
      <c r="A14814" s="128"/>
      <c r="B14814" s="2"/>
      <c r="C14814" s="139" t="s">
        <v>16587</v>
      </c>
      <c r="D14814" s="124" t="s">
        <v>16588</v>
      </c>
      <c r="E14814" s="118" t="s">
        <v>16597</v>
      </c>
      <c r="F14814" s="124" t="s">
        <v>16598</v>
      </c>
      <c r="G14814" s="118" t="s">
        <v>235</v>
      </c>
      <c r="H14814" s="137">
        <v>42104</v>
      </c>
      <c r="I14814" s="119">
        <v>74</v>
      </c>
      <c r="J14814" s="129"/>
      <c r="K14814" s="129"/>
      <c r="L14814" s="129">
        <v>0</v>
      </c>
      <c r="M14814" s="134" t="s">
        <v>24305</v>
      </c>
    </row>
    <row r="14815" spans="1:13" hidden="1" x14ac:dyDescent="0.25">
      <c r="A14815" s="128"/>
      <c r="B14815" s="2"/>
      <c r="C14815" s="139" t="s">
        <v>16587</v>
      </c>
      <c r="D14815" s="124" t="s">
        <v>16588</v>
      </c>
      <c r="E14815" s="118" t="s">
        <v>16599</v>
      </c>
      <c r="F14815" s="124" t="s">
        <v>16600</v>
      </c>
      <c r="G14815" s="118" t="s">
        <v>235</v>
      </c>
      <c r="H14815" s="137">
        <v>41260</v>
      </c>
      <c r="I14815" s="119">
        <v>69</v>
      </c>
      <c r="J14815" s="129"/>
      <c r="K14815" s="129"/>
      <c r="L14815" s="129">
        <v>0</v>
      </c>
      <c r="M14815" s="134" t="s">
        <v>24305</v>
      </c>
    </row>
    <row r="14816" spans="1:13" hidden="1" x14ac:dyDescent="0.25">
      <c r="A14816" s="128"/>
      <c r="B14816" s="2"/>
      <c r="C14816" s="139" t="s">
        <v>16587</v>
      </c>
      <c r="D14816" s="124" t="s">
        <v>16588</v>
      </c>
      <c r="E14816" s="118" t="s">
        <v>10643</v>
      </c>
      <c r="F14816" s="124" t="s">
        <v>10644</v>
      </c>
      <c r="G14816" s="118" t="s">
        <v>235</v>
      </c>
      <c r="H14816" s="137">
        <v>42992</v>
      </c>
      <c r="I14816" s="119">
        <v>88</v>
      </c>
      <c r="J14816" s="129"/>
      <c r="K14816" s="129"/>
      <c r="L14816" s="129">
        <v>0</v>
      </c>
      <c r="M14816" s="134" t="s">
        <v>24305</v>
      </c>
    </row>
    <row r="14817" spans="1:13" hidden="1" x14ac:dyDescent="0.25">
      <c r="A14817" s="128"/>
      <c r="B14817" s="2"/>
      <c r="C14817" s="139" t="s">
        <v>16587</v>
      </c>
      <c r="D14817" s="124" t="s">
        <v>16588</v>
      </c>
      <c r="E14817" s="118" t="s">
        <v>16601</v>
      </c>
      <c r="F14817" s="124" t="s">
        <v>16602</v>
      </c>
      <c r="G14817" s="118" t="s">
        <v>235</v>
      </c>
      <c r="H14817" s="137">
        <v>42095</v>
      </c>
      <c r="I14817" s="119">
        <v>130</v>
      </c>
      <c r="J14817" s="129"/>
      <c r="K14817" s="129"/>
      <c r="L14817" s="129">
        <v>0</v>
      </c>
      <c r="M14817" s="134" t="s">
        <v>24305</v>
      </c>
    </row>
    <row r="14818" spans="1:13" hidden="1" x14ac:dyDescent="0.25">
      <c r="A14818" s="128"/>
      <c r="B14818" s="2"/>
      <c r="C14818" s="139" t="s">
        <v>16587</v>
      </c>
      <c r="D14818" s="124" t="s">
        <v>16588</v>
      </c>
      <c r="E14818" s="118" t="s">
        <v>16603</v>
      </c>
      <c r="F14818" s="124" t="s">
        <v>16604</v>
      </c>
      <c r="G14818" s="118" t="s">
        <v>235</v>
      </c>
      <c r="H14818" s="137">
        <v>42657</v>
      </c>
      <c r="I14818" s="119">
        <v>60</v>
      </c>
      <c r="J14818" s="129"/>
      <c r="K14818" s="129"/>
      <c r="L14818" s="129">
        <v>0</v>
      </c>
      <c r="M14818" s="134" t="s">
        <v>24305</v>
      </c>
    </row>
    <row r="14819" spans="1:13" hidden="1" x14ac:dyDescent="0.25">
      <c r="A14819" s="128"/>
      <c r="B14819" s="2"/>
      <c r="C14819" s="139" t="s">
        <v>16587</v>
      </c>
      <c r="D14819" s="124" t="s">
        <v>16588</v>
      </c>
      <c r="E14819" s="118" t="s">
        <v>16605</v>
      </c>
      <c r="F14819" s="124" t="s">
        <v>16606</v>
      </c>
      <c r="G14819" s="118" t="s">
        <v>235</v>
      </c>
      <c r="H14819" s="137">
        <v>42102</v>
      </c>
      <c r="I14819" s="119">
        <v>58</v>
      </c>
      <c r="J14819" s="129"/>
      <c r="K14819" s="129"/>
      <c r="L14819" s="129">
        <v>0</v>
      </c>
      <c r="M14819" s="134" t="s">
        <v>24305</v>
      </c>
    </row>
    <row r="14820" spans="1:13" hidden="1" x14ac:dyDescent="0.25">
      <c r="A14820" s="128"/>
      <c r="B14820" s="2"/>
      <c r="C14820" s="139" t="s">
        <v>16587</v>
      </c>
      <c r="D14820" s="124" t="s">
        <v>16588</v>
      </c>
      <c r="E14820" s="118" t="s">
        <v>16607</v>
      </c>
      <c r="F14820" s="124" t="s">
        <v>16608</v>
      </c>
      <c r="G14820" s="118" t="s">
        <v>235</v>
      </c>
      <c r="H14820" s="137">
        <v>42622</v>
      </c>
      <c r="I14820" s="119">
        <v>60.9</v>
      </c>
      <c r="J14820" s="129"/>
      <c r="K14820" s="129"/>
      <c r="L14820" s="129">
        <v>0</v>
      </c>
      <c r="M14820" s="134" t="s">
        <v>24305</v>
      </c>
    </row>
    <row r="14821" spans="1:13" hidden="1" x14ac:dyDescent="0.25">
      <c r="A14821" s="128"/>
      <c r="B14821" s="2"/>
      <c r="C14821" s="139" t="s">
        <v>16587</v>
      </c>
      <c r="D14821" s="124" t="s">
        <v>16588</v>
      </c>
      <c r="E14821" s="118" t="s">
        <v>16609</v>
      </c>
      <c r="F14821" s="124" t="s">
        <v>16610</v>
      </c>
      <c r="G14821" s="118" t="s">
        <v>235</v>
      </c>
      <c r="H14821" s="137">
        <v>45860</v>
      </c>
      <c r="I14821" s="119">
        <v>74</v>
      </c>
      <c r="J14821" s="129"/>
      <c r="K14821" s="129"/>
      <c r="L14821" s="129">
        <v>0</v>
      </c>
      <c r="M14821" s="134" t="s">
        <v>24305</v>
      </c>
    </row>
    <row r="14822" spans="1:13" hidden="1" x14ac:dyDescent="0.25">
      <c r="A14822" s="128"/>
      <c r="B14822" s="2"/>
      <c r="C14822" s="139" t="s">
        <v>16587</v>
      </c>
      <c r="D14822" s="124" t="s">
        <v>16588</v>
      </c>
      <c r="E14822" s="118" t="s">
        <v>16611</v>
      </c>
      <c r="F14822" s="124" t="s">
        <v>16612</v>
      </c>
      <c r="G14822" s="118" t="s">
        <v>235</v>
      </c>
      <c r="H14822" s="137">
        <v>42622</v>
      </c>
      <c r="I14822" s="119">
        <v>60.9</v>
      </c>
      <c r="J14822" s="129"/>
      <c r="K14822" s="129"/>
      <c r="L14822" s="129">
        <v>0</v>
      </c>
      <c r="M14822" s="134" t="s">
        <v>24305</v>
      </c>
    </row>
    <row r="14823" spans="1:13" hidden="1" x14ac:dyDescent="0.25">
      <c r="A14823" s="128"/>
      <c r="B14823" s="2"/>
      <c r="C14823" s="139" t="s">
        <v>16587</v>
      </c>
      <c r="D14823" s="124" t="s">
        <v>16588</v>
      </c>
      <c r="E14823" s="118" t="s">
        <v>16613</v>
      </c>
      <c r="F14823" s="124" t="s">
        <v>16614</v>
      </c>
      <c r="G14823" s="118" t="s">
        <v>235</v>
      </c>
      <c r="H14823" s="137">
        <v>42307</v>
      </c>
      <c r="I14823" s="119">
        <v>74</v>
      </c>
      <c r="J14823" s="129"/>
      <c r="K14823" s="129"/>
      <c r="L14823" s="129">
        <v>0</v>
      </c>
      <c r="M14823" s="134" t="s">
        <v>24305</v>
      </c>
    </row>
    <row r="14824" spans="1:13" hidden="1" x14ac:dyDescent="0.25">
      <c r="A14824" s="128"/>
      <c r="B14824" s="2"/>
      <c r="C14824" s="139" t="s">
        <v>16587</v>
      </c>
      <c r="D14824" s="124" t="s">
        <v>16588</v>
      </c>
      <c r="E14824" s="118" t="s">
        <v>16615</v>
      </c>
      <c r="F14824" s="124" t="s">
        <v>16616</v>
      </c>
      <c r="G14824" s="118" t="s">
        <v>235</v>
      </c>
      <c r="H14824" s="137">
        <v>43538</v>
      </c>
      <c r="I14824" s="119">
        <v>81</v>
      </c>
      <c r="J14824" s="129"/>
      <c r="K14824" s="129"/>
      <c r="L14824" s="129">
        <v>0</v>
      </c>
      <c r="M14824" s="134" t="s">
        <v>24305</v>
      </c>
    </row>
    <row r="14825" spans="1:13" hidden="1" x14ac:dyDescent="0.25">
      <c r="A14825" s="128"/>
      <c r="B14825" s="2"/>
      <c r="C14825" s="139" t="s">
        <v>16587</v>
      </c>
      <c r="D14825" s="124" t="s">
        <v>16588</v>
      </c>
      <c r="E14825" s="118" t="s">
        <v>16617</v>
      </c>
      <c r="F14825" s="124" t="s">
        <v>16618</v>
      </c>
      <c r="G14825" s="118" t="s">
        <v>235</v>
      </c>
      <c r="H14825" s="137">
        <v>44279</v>
      </c>
      <c r="I14825" s="119">
        <v>273.60000000000002</v>
      </c>
      <c r="J14825" s="129"/>
      <c r="K14825" s="129"/>
      <c r="L14825" s="129">
        <v>0</v>
      </c>
      <c r="M14825" s="134" t="s">
        <v>24305</v>
      </c>
    </row>
    <row r="14826" spans="1:13" hidden="1" x14ac:dyDescent="0.25">
      <c r="A14826" s="128"/>
      <c r="B14826" s="2"/>
      <c r="C14826" s="139" t="s">
        <v>16587</v>
      </c>
      <c r="D14826" s="124" t="s">
        <v>16588</v>
      </c>
      <c r="E14826" s="118" t="s">
        <v>10645</v>
      </c>
      <c r="F14826" s="124" t="s">
        <v>10646</v>
      </c>
      <c r="G14826" s="118" t="s">
        <v>235</v>
      </c>
      <c r="H14826" s="137">
        <v>41192</v>
      </c>
      <c r="I14826" s="119">
        <v>70</v>
      </c>
      <c r="J14826" s="129"/>
      <c r="K14826" s="129"/>
      <c r="L14826" s="129">
        <v>0</v>
      </c>
      <c r="M14826" s="134" t="s">
        <v>24305</v>
      </c>
    </row>
    <row r="14827" spans="1:13" hidden="1" x14ac:dyDescent="0.25">
      <c r="A14827" s="128"/>
      <c r="B14827" s="2"/>
      <c r="C14827" s="139" t="s">
        <v>16587</v>
      </c>
      <c r="D14827" s="124" t="s">
        <v>16588</v>
      </c>
      <c r="E14827" s="118" t="s">
        <v>16619</v>
      </c>
      <c r="F14827" s="124" t="s">
        <v>16620</v>
      </c>
      <c r="G14827" s="118" t="s">
        <v>235</v>
      </c>
      <c r="H14827" s="137"/>
      <c r="I14827" s="119"/>
      <c r="J14827" s="129"/>
      <c r="K14827" s="129"/>
      <c r="L14827" s="129">
        <v>0</v>
      </c>
      <c r="M14827" s="134" t="s">
        <v>24305</v>
      </c>
    </row>
    <row r="14828" spans="1:13" hidden="1" x14ac:dyDescent="0.25">
      <c r="A14828" s="128"/>
      <c r="B14828" s="2"/>
      <c r="C14828" s="139" t="s">
        <v>16587</v>
      </c>
      <c r="D14828" s="124" t="s">
        <v>16588</v>
      </c>
      <c r="E14828" s="118" t="s">
        <v>16621</v>
      </c>
      <c r="F14828" s="124" t="s">
        <v>16622</v>
      </c>
      <c r="G14828" s="118" t="s">
        <v>235</v>
      </c>
      <c r="H14828" s="137">
        <v>44558</v>
      </c>
      <c r="I14828" s="119">
        <v>116</v>
      </c>
      <c r="J14828" s="129"/>
      <c r="K14828" s="129"/>
      <c r="L14828" s="129">
        <v>0</v>
      </c>
      <c r="M14828" s="134" t="s">
        <v>24305</v>
      </c>
    </row>
    <row r="14829" spans="1:13" hidden="1" x14ac:dyDescent="0.25">
      <c r="A14829" s="128"/>
      <c r="B14829" s="2"/>
      <c r="C14829" s="139" t="s">
        <v>16587</v>
      </c>
      <c r="D14829" s="124" t="s">
        <v>16588</v>
      </c>
      <c r="E14829" s="118" t="s">
        <v>16623</v>
      </c>
      <c r="F14829" s="124" t="s">
        <v>16624</v>
      </c>
      <c r="G14829" s="118" t="s">
        <v>235</v>
      </c>
      <c r="H14829" s="137">
        <v>44615</v>
      </c>
      <c r="I14829" s="119">
        <v>68</v>
      </c>
      <c r="J14829" s="129"/>
      <c r="K14829" s="129"/>
      <c r="L14829" s="129">
        <v>0</v>
      </c>
      <c r="M14829" s="134" t="s">
        <v>24305</v>
      </c>
    </row>
    <row r="14830" spans="1:13" hidden="1" x14ac:dyDescent="0.25">
      <c r="A14830" s="128"/>
      <c r="B14830" s="2"/>
      <c r="C14830" s="139" t="s">
        <v>16587</v>
      </c>
      <c r="D14830" s="124" t="s">
        <v>16588</v>
      </c>
      <c r="E14830" s="118" t="s">
        <v>16625</v>
      </c>
      <c r="F14830" s="124" t="s">
        <v>16626</v>
      </c>
      <c r="G14830" s="118" t="s">
        <v>235</v>
      </c>
      <c r="H14830" s="137">
        <v>44790</v>
      </c>
      <c r="I14830" s="119">
        <v>95</v>
      </c>
      <c r="J14830" s="129"/>
      <c r="K14830" s="129"/>
      <c r="L14830" s="129">
        <v>0</v>
      </c>
      <c r="M14830" s="134" t="s">
        <v>24305</v>
      </c>
    </row>
    <row r="14831" spans="1:13" hidden="1" x14ac:dyDescent="0.25">
      <c r="A14831" s="128"/>
      <c r="B14831" s="2"/>
      <c r="C14831" s="139" t="s">
        <v>16587</v>
      </c>
      <c r="D14831" s="124" t="s">
        <v>16588</v>
      </c>
      <c r="E14831" s="118" t="s">
        <v>16627</v>
      </c>
      <c r="F14831" s="124" t="s">
        <v>16628</v>
      </c>
      <c r="G14831" s="118" t="s">
        <v>235</v>
      </c>
      <c r="H14831" s="137">
        <v>40729</v>
      </c>
      <c r="I14831" s="119">
        <v>64</v>
      </c>
      <c r="J14831" s="129"/>
      <c r="K14831" s="129"/>
      <c r="L14831" s="129">
        <v>0</v>
      </c>
      <c r="M14831" s="134" t="s">
        <v>24305</v>
      </c>
    </row>
    <row r="14832" spans="1:13" hidden="1" x14ac:dyDescent="0.25">
      <c r="A14832" s="128"/>
      <c r="B14832" s="2"/>
      <c r="C14832" s="139" t="s">
        <v>16587</v>
      </c>
      <c r="D14832" s="124" t="s">
        <v>16588</v>
      </c>
      <c r="E14832" s="118" t="s">
        <v>10647</v>
      </c>
      <c r="F14832" s="124" t="s">
        <v>10648</v>
      </c>
      <c r="G14832" s="118" t="s">
        <v>235</v>
      </c>
      <c r="H14832" s="137"/>
      <c r="I14832" s="119"/>
      <c r="J14832" s="129"/>
      <c r="K14832" s="129"/>
      <c r="L14832" s="129">
        <v>0</v>
      </c>
      <c r="M14832" s="134" t="s">
        <v>24305</v>
      </c>
    </row>
    <row r="14833" spans="1:13" hidden="1" x14ac:dyDescent="0.25">
      <c r="A14833" s="128"/>
      <c r="B14833" s="2"/>
      <c r="C14833" s="139" t="s">
        <v>16587</v>
      </c>
      <c r="D14833" s="124" t="s">
        <v>16588</v>
      </c>
      <c r="E14833" s="118" t="s">
        <v>10649</v>
      </c>
      <c r="F14833" s="124" t="s">
        <v>10650</v>
      </c>
      <c r="G14833" s="118" t="s">
        <v>235</v>
      </c>
      <c r="H14833" s="137">
        <v>45797</v>
      </c>
      <c r="I14833" s="119">
        <v>75</v>
      </c>
      <c r="J14833" s="129"/>
      <c r="K14833" s="129"/>
      <c r="L14833" s="129">
        <v>0</v>
      </c>
      <c r="M14833" s="134" t="s">
        <v>24305</v>
      </c>
    </row>
    <row r="14834" spans="1:13" hidden="1" x14ac:dyDescent="0.25">
      <c r="A14834" s="128"/>
      <c r="B14834" s="2"/>
      <c r="C14834" s="139" t="s">
        <v>16587</v>
      </c>
      <c r="D14834" s="124" t="s">
        <v>16588</v>
      </c>
      <c r="E14834" s="118" t="s">
        <v>16629</v>
      </c>
      <c r="F14834" s="124" t="s">
        <v>16630</v>
      </c>
      <c r="G14834" s="118" t="s">
        <v>235</v>
      </c>
      <c r="H14834" s="137">
        <v>45254</v>
      </c>
      <c r="I14834" s="119">
        <v>68</v>
      </c>
      <c r="J14834" s="129"/>
      <c r="K14834" s="129"/>
      <c r="L14834" s="129">
        <v>0</v>
      </c>
      <c r="M14834" s="134" t="s">
        <v>24305</v>
      </c>
    </row>
    <row r="14835" spans="1:13" hidden="1" x14ac:dyDescent="0.25">
      <c r="A14835" s="128"/>
      <c r="B14835" s="2"/>
      <c r="C14835" s="139" t="s">
        <v>16587</v>
      </c>
      <c r="D14835" s="124" t="s">
        <v>16588</v>
      </c>
      <c r="E14835" s="118" t="s">
        <v>16631</v>
      </c>
      <c r="F14835" s="124" t="s">
        <v>16632</v>
      </c>
      <c r="G14835" s="118" t="s">
        <v>235</v>
      </c>
      <c r="H14835" s="137">
        <v>42956</v>
      </c>
      <c r="I14835" s="119">
        <v>69</v>
      </c>
      <c r="J14835" s="129"/>
      <c r="K14835" s="129"/>
      <c r="L14835" s="129">
        <v>0</v>
      </c>
      <c r="M14835" s="134" t="s">
        <v>24305</v>
      </c>
    </row>
    <row r="14836" spans="1:13" hidden="1" x14ac:dyDescent="0.25">
      <c r="A14836" s="128"/>
      <c r="B14836" s="2"/>
      <c r="C14836" s="139" t="s">
        <v>16587</v>
      </c>
      <c r="D14836" s="124" t="s">
        <v>16588</v>
      </c>
      <c r="E14836" s="118" t="s">
        <v>18867</v>
      </c>
      <c r="F14836" s="124" t="s">
        <v>18866</v>
      </c>
      <c r="G14836" s="118" t="s">
        <v>235</v>
      </c>
      <c r="H14836" s="137">
        <v>44988</v>
      </c>
      <c r="I14836" s="119">
        <v>169.6</v>
      </c>
      <c r="J14836" s="129"/>
      <c r="K14836" s="129"/>
      <c r="L14836" s="129">
        <v>0</v>
      </c>
      <c r="M14836" s="134" t="s">
        <v>24305</v>
      </c>
    </row>
    <row r="14837" spans="1:13" hidden="1" x14ac:dyDescent="0.25">
      <c r="A14837" s="128"/>
      <c r="B14837" s="2"/>
      <c r="C14837" s="139" t="s">
        <v>16587</v>
      </c>
      <c r="D14837" s="124" t="s">
        <v>16588</v>
      </c>
      <c r="E14837" s="118" t="s">
        <v>10651</v>
      </c>
      <c r="F14837" s="124" t="s">
        <v>10652</v>
      </c>
      <c r="G14837" s="118" t="s">
        <v>235</v>
      </c>
      <c r="H14837" s="137"/>
      <c r="I14837" s="119"/>
      <c r="J14837" s="129"/>
      <c r="K14837" s="129"/>
      <c r="L14837" s="129">
        <v>0</v>
      </c>
      <c r="M14837" s="134" t="s">
        <v>24305</v>
      </c>
    </row>
    <row r="14838" spans="1:13" hidden="1" x14ac:dyDescent="0.25">
      <c r="A14838" s="128"/>
      <c r="B14838" s="2"/>
      <c r="C14838" s="139" t="s">
        <v>16587</v>
      </c>
      <c r="D14838" s="124" t="s">
        <v>16588</v>
      </c>
      <c r="E14838" s="118" t="s">
        <v>10653</v>
      </c>
      <c r="F14838" s="124" t="s">
        <v>10654</v>
      </c>
      <c r="G14838" s="118" t="s">
        <v>235</v>
      </c>
      <c r="H14838" s="137">
        <v>40457</v>
      </c>
      <c r="I14838" s="119">
        <v>35</v>
      </c>
      <c r="J14838" s="129"/>
      <c r="K14838" s="129"/>
      <c r="L14838" s="129">
        <v>0</v>
      </c>
      <c r="M14838" s="134" t="s">
        <v>24305</v>
      </c>
    </row>
    <row r="14839" spans="1:13" hidden="1" x14ac:dyDescent="0.25">
      <c r="A14839" s="128"/>
      <c r="B14839" s="2"/>
      <c r="C14839" s="139" t="s">
        <v>16587</v>
      </c>
      <c r="D14839" s="124" t="s">
        <v>16588</v>
      </c>
      <c r="E14839" s="118" t="s">
        <v>42491</v>
      </c>
      <c r="F14839" s="124" t="s">
        <v>42492</v>
      </c>
      <c r="G14839" s="118" t="s">
        <v>235</v>
      </c>
      <c r="H14839" s="137">
        <v>46062</v>
      </c>
      <c r="I14839" s="119">
        <v>283.2</v>
      </c>
      <c r="J14839" s="129"/>
      <c r="K14839" s="129"/>
      <c r="L14839" s="129">
        <v>0</v>
      </c>
      <c r="M14839" s="134" t="s">
        <v>24305</v>
      </c>
    </row>
    <row r="14840" spans="1:13" hidden="1" x14ac:dyDescent="0.25">
      <c r="A14840" s="128"/>
      <c r="B14840" s="2"/>
      <c r="C14840" s="139" t="s">
        <v>16587</v>
      </c>
      <c r="D14840" s="124" t="s">
        <v>16588</v>
      </c>
      <c r="E14840" s="118" t="s">
        <v>27517</v>
      </c>
      <c r="F14840" s="124" t="s">
        <v>27518</v>
      </c>
      <c r="G14840" s="118" t="s">
        <v>235</v>
      </c>
      <c r="H14840" s="137">
        <v>45126</v>
      </c>
      <c r="I14840" s="119">
        <v>283.2</v>
      </c>
      <c r="J14840" s="129"/>
      <c r="K14840" s="129"/>
      <c r="L14840" s="129">
        <v>0</v>
      </c>
      <c r="M14840" s="134" t="s">
        <v>24305</v>
      </c>
    </row>
    <row r="14841" spans="1:13" hidden="1" x14ac:dyDescent="0.25">
      <c r="A14841" s="128"/>
      <c r="B14841" s="2"/>
      <c r="C14841" s="139" t="s">
        <v>16587</v>
      </c>
      <c r="D14841" s="124" t="s">
        <v>16588</v>
      </c>
      <c r="E14841" s="118" t="s">
        <v>10655</v>
      </c>
      <c r="F14841" s="124" t="s">
        <v>10656</v>
      </c>
      <c r="G14841" s="118" t="s">
        <v>235</v>
      </c>
      <c r="H14841" s="137">
        <v>40828</v>
      </c>
      <c r="I14841" s="119">
        <v>35</v>
      </c>
      <c r="J14841" s="129"/>
      <c r="K14841" s="129"/>
      <c r="L14841" s="129">
        <v>0</v>
      </c>
      <c r="M14841" s="134" t="s">
        <v>24305</v>
      </c>
    </row>
    <row r="14842" spans="1:13" hidden="1" x14ac:dyDescent="0.25">
      <c r="A14842" s="128"/>
      <c r="B14842" s="2"/>
      <c r="C14842" s="139" t="s">
        <v>16587</v>
      </c>
      <c r="D14842" s="124" t="s">
        <v>16588</v>
      </c>
      <c r="E14842" s="118" t="s">
        <v>27519</v>
      </c>
      <c r="F14842" s="124" t="s">
        <v>27520</v>
      </c>
      <c r="G14842" s="118" t="s">
        <v>235</v>
      </c>
      <c r="H14842" s="137">
        <v>45126</v>
      </c>
      <c r="I14842" s="119">
        <v>283.2</v>
      </c>
      <c r="J14842" s="129"/>
      <c r="K14842" s="129"/>
      <c r="L14842" s="129">
        <v>0</v>
      </c>
      <c r="M14842" s="134" t="s">
        <v>24305</v>
      </c>
    </row>
    <row r="14843" spans="1:13" hidden="1" x14ac:dyDescent="0.25">
      <c r="A14843" s="128"/>
      <c r="B14843" s="2"/>
      <c r="C14843" s="139" t="s">
        <v>16587</v>
      </c>
      <c r="D14843" s="124" t="s">
        <v>16588</v>
      </c>
      <c r="E14843" s="118" t="s">
        <v>27521</v>
      </c>
      <c r="F14843" s="124" t="s">
        <v>27522</v>
      </c>
      <c r="G14843" s="118" t="s">
        <v>235</v>
      </c>
      <c r="H14843" s="137">
        <v>45126</v>
      </c>
      <c r="I14843" s="119">
        <v>283.2</v>
      </c>
      <c r="J14843" s="129"/>
      <c r="K14843" s="129"/>
      <c r="L14843" s="129">
        <v>0</v>
      </c>
      <c r="M14843" s="134" t="s">
        <v>24305</v>
      </c>
    </row>
    <row r="14844" spans="1:13" hidden="1" x14ac:dyDescent="0.25">
      <c r="A14844" s="128"/>
      <c r="B14844" s="2"/>
      <c r="C14844" s="139" t="s">
        <v>16587</v>
      </c>
      <c r="D14844" s="124" t="s">
        <v>16588</v>
      </c>
      <c r="E14844" s="118" t="s">
        <v>27523</v>
      </c>
      <c r="F14844" s="124" t="s">
        <v>27524</v>
      </c>
      <c r="G14844" s="118" t="s">
        <v>235</v>
      </c>
      <c r="H14844" s="137">
        <v>45126</v>
      </c>
      <c r="I14844" s="119">
        <v>283.2</v>
      </c>
      <c r="J14844" s="129"/>
      <c r="K14844" s="129"/>
      <c r="L14844" s="129">
        <v>0</v>
      </c>
      <c r="M14844" s="134" t="s">
        <v>24305</v>
      </c>
    </row>
    <row r="14845" spans="1:13" hidden="1" x14ac:dyDescent="0.25">
      <c r="A14845" s="128"/>
      <c r="B14845" s="2"/>
      <c r="C14845" s="139" t="s">
        <v>16587</v>
      </c>
      <c r="D14845" s="124" t="s">
        <v>16588</v>
      </c>
      <c r="E14845" s="118" t="s">
        <v>10657</v>
      </c>
      <c r="F14845" s="124" t="s">
        <v>10658</v>
      </c>
      <c r="G14845" s="118" t="s">
        <v>235</v>
      </c>
      <c r="H14845" s="137"/>
      <c r="I14845" s="119"/>
      <c r="J14845" s="129"/>
      <c r="K14845" s="129"/>
      <c r="L14845" s="129">
        <v>0</v>
      </c>
      <c r="M14845" s="134" t="s">
        <v>24305</v>
      </c>
    </row>
    <row r="14846" spans="1:13" hidden="1" x14ac:dyDescent="0.25">
      <c r="A14846" s="128"/>
      <c r="B14846" s="2"/>
      <c r="C14846" s="139" t="s">
        <v>16587</v>
      </c>
      <c r="D14846" s="124" t="s">
        <v>16588</v>
      </c>
      <c r="E14846" s="118" t="s">
        <v>27525</v>
      </c>
      <c r="F14846" s="124" t="s">
        <v>27526</v>
      </c>
      <c r="G14846" s="118" t="s">
        <v>235</v>
      </c>
      <c r="H14846" s="137">
        <v>45126</v>
      </c>
      <c r="I14846" s="119">
        <v>283.2</v>
      </c>
      <c r="J14846" s="129"/>
      <c r="K14846" s="129"/>
      <c r="L14846" s="129">
        <v>0</v>
      </c>
      <c r="M14846" s="134" t="s">
        <v>24305</v>
      </c>
    </row>
    <row r="14847" spans="1:13" hidden="1" x14ac:dyDescent="0.25">
      <c r="A14847" s="128"/>
      <c r="B14847" s="2"/>
      <c r="C14847" s="139" t="s">
        <v>16587</v>
      </c>
      <c r="D14847" s="124" t="s">
        <v>16588</v>
      </c>
      <c r="E14847" s="118" t="s">
        <v>42493</v>
      </c>
      <c r="F14847" s="124" t="s">
        <v>42494</v>
      </c>
      <c r="G14847" s="118" t="s">
        <v>235</v>
      </c>
      <c r="H14847" s="137">
        <v>45954</v>
      </c>
      <c r="I14847" s="119">
        <v>420.03</v>
      </c>
      <c r="J14847" s="129"/>
      <c r="K14847" s="129"/>
      <c r="L14847" s="129">
        <v>0</v>
      </c>
      <c r="M14847" s="134" t="s">
        <v>24305</v>
      </c>
    </row>
    <row r="14848" spans="1:13" hidden="1" x14ac:dyDescent="0.25">
      <c r="A14848" s="128"/>
      <c r="B14848" s="2"/>
      <c r="C14848" s="139" t="s">
        <v>16587</v>
      </c>
      <c r="D14848" s="124" t="s">
        <v>16588</v>
      </c>
      <c r="E14848" s="118" t="s">
        <v>42495</v>
      </c>
      <c r="F14848" s="124" t="s">
        <v>42496</v>
      </c>
      <c r="G14848" s="118" t="s">
        <v>235</v>
      </c>
      <c r="H14848" s="137">
        <v>45954</v>
      </c>
      <c r="I14848" s="119">
        <v>420.03</v>
      </c>
      <c r="J14848" s="129"/>
      <c r="K14848" s="129"/>
      <c r="L14848" s="129">
        <v>0</v>
      </c>
      <c r="M14848" s="134" t="s">
        <v>24305</v>
      </c>
    </row>
    <row r="14849" spans="1:13" hidden="1" x14ac:dyDescent="0.25">
      <c r="A14849" s="128"/>
      <c r="B14849" s="2"/>
      <c r="C14849" s="139" t="s">
        <v>16587</v>
      </c>
      <c r="D14849" s="124" t="s">
        <v>16588</v>
      </c>
      <c r="E14849" s="118" t="s">
        <v>42497</v>
      </c>
      <c r="F14849" s="124" t="s">
        <v>42498</v>
      </c>
      <c r="G14849" s="118" t="s">
        <v>235</v>
      </c>
      <c r="H14849" s="137">
        <v>45954</v>
      </c>
      <c r="I14849" s="119">
        <v>420.03</v>
      </c>
      <c r="J14849" s="129"/>
      <c r="K14849" s="129"/>
      <c r="L14849" s="129">
        <v>0</v>
      </c>
      <c r="M14849" s="134" t="s">
        <v>24305</v>
      </c>
    </row>
    <row r="14850" spans="1:13" hidden="1" x14ac:dyDescent="0.25">
      <c r="A14850" s="128"/>
      <c r="B14850" s="2"/>
      <c r="C14850" s="139" t="s">
        <v>16587</v>
      </c>
      <c r="D14850" s="124" t="s">
        <v>16588</v>
      </c>
      <c r="E14850" s="118" t="s">
        <v>42499</v>
      </c>
      <c r="F14850" s="124" t="s">
        <v>42500</v>
      </c>
      <c r="G14850" s="118" t="s">
        <v>235</v>
      </c>
      <c r="H14850" s="137">
        <v>46001</v>
      </c>
      <c r="I14850" s="119">
        <v>75</v>
      </c>
      <c r="J14850" s="129"/>
      <c r="K14850" s="129"/>
      <c r="L14850" s="129">
        <v>0</v>
      </c>
      <c r="M14850" s="134" t="s">
        <v>24305</v>
      </c>
    </row>
    <row r="14851" spans="1:13" hidden="1" x14ac:dyDescent="0.25">
      <c r="A14851" s="128"/>
      <c r="B14851" s="2"/>
      <c r="C14851" s="139" t="s">
        <v>16587</v>
      </c>
      <c r="D14851" s="124" t="s">
        <v>16588</v>
      </c>
      <c r="E14851" s="118" t="s">
        <v>42501</v>
      </c>
      <c r="F14851" s="124" t="s">
        <v>42502</v>
      </c>
      <c r="G14851" s="118" t="s">
        <v>235</v>
      </c>
      <c r="H14851" s="137">
        <v>45991</v>
      </c>
      <c r="I14851" s="119">
        <v>75</v>
      </c>
      <c r="J14851" s="129"/>
      <c r="K14851" s="129"/>
      <c r="L14851" s="129">
        <v>0</v>
      </c>
      <c r="M14851" s="134" t="s">
        <v>24305</v>
      </c>
    </row>
    <row r="14852" spans="1:13" hidden="1" x14ac:dyDescent="0.25">
      <c r="A14852" s="128"/>
      <c r="B14852" s="2"/>
      <c r="C14852" s="139" t="s">
        <v>16587</v>
      </c>
      <c r="D14852" s="124" t="s">
        <v>16588</v>
      </c>
      <c r="E14852" s="118" t="s">
        <v>10659</v>
      </c>
      <c r="F14852" s="124" t="s">
        <v>10660</v>
      </c>
      <c r="G14852" s="118" t="s">
        <v>235</v>
      </c>
      <c r="H14852" s="137"/>
      <c r="I14852" s="119"/>
      <c r="J14852" s="129"/>
      <c r="K14852" s="129"/>
      <c r="L14852" s="129">
        <v>0</v>
      </c>
      <c r="M14852" s="134" t="s">
        <v>24305</v>
      </c>
    </row>
    <row r="14853" spans="1:13" hidden="1" x14ac:dyDescent="0.25">
      <c r="A14853" s="128"/>
      <c r="B14853" s="2"/>
      <c r="C14853" s="139" t="s">
        <v>16587</v>
      </c>
      <c r="D14853" s="124" t="s">
        <v>16588</v>
      </c>
      <c r="E14853" s="118" t="s">
        <v>10661</v>
      </c>
      <c r="F14853" s="124" t="s">
        <v>10662</v>
      </c>
      <c r="G14853" s="118" t="s">
        <v>235</v>
      </c>
      <c r="H14853" s="137">
        <v>41128</v>
      </c>
      <c r="I14853" s="119">
        <v>40</v>
      </c>
      <c r="J14853" s="129"/>
      <c r="K14853" s="129"/>
      <c r="L14853" s="129">
        <v>0</v>
      </c>
      <c r="M14853" s="134" t="s">
        <v>24305</v>
      </c>
    </row>
    <row r="14854" spans="1:13" hidden="1" x14ac:dyDescent="0.25">
      <c r="A14854" s="128"/>
      <c r="B14854" s="2"/>
      <c r="C14854" s="139" t="s">
        <v>16587</v>
      </c>
      <c r="D14854" s="124" t="s">
        <v>16588</v>
      </c>
      <c r="E14854" s="118" t="s">
        <v>10663</v>
      </c>
      <c r="F14854" s="124" t="s">
        <v>10664</v>
      </c>
      <c r="G14854" s="118" t="s">
        <v>235</v>
      </c>
      <c r="H14854" s="137">
        <v>42725</v>
      </c>
      <c r="I14854" s="119">
        <v>73</v>
      </c>
      <c r="J14854" s="129"/>
      <c r="K14854" s="129"/>
      <c r="L14854" s="129">
        <v>0</v>
      </c>
      <c r="M14854" s="134" t="s">
        <v>24305</v>
      </c>
    </row>
    <row r="14855" spans="1:13" hidden="1" x14ac:dyDescent="0.25">
      <c r="A14855" s="128"/>
      <c r="B14855" s="2"/>
      <c r="C14855" s="139" t="s">
        <v>16587</v>
      </c>
      <c r="D14855" s="124" t="s">
        <v>16588</v>
      </c>
      <c r="E14855" s="118" t="s">
        <v>10665</v>
      </c>
      <c r="F14855" s="124" t="s">
        <v>10666</v>
      </c>
      <c r="G14855" s="118" t="s">
        <v>235</v>
      </c>
      <c r="H14855" s="137">
        <v>41291</v>
      </c>
      <c r="I14855" s="119">
        <v>59</v>
      </c>
      <c r="J14855" s="129"/>
      <c r="K14855" s="129"/>
      <c r="L14855" s="129">
        <v>0</v>
      </c>
      <c r="M14855" s="134" t="s">
        <v>24305</v>
      </c>
    </row>
    <row r="14856" spans="1:13" hidden="1" x14ac:dyDescent="0.25">
      <c r="A14856" s="128"/>
      <c r="B14856" s="2"/>
      <c r="C14856" s="139" t="s">
        <v>16587</v>
      </c>
      <c r="D14856" s="124" t="s">
        <v>16588</v>
      </c>
      <c r="E14856" s="118" t="s">
        <v>10667</v>
      </c>
      <c r="F14856" s="124" t="s">
        <v>10668</v>
      </c>
      <c r="G14856" s="118" t="s">
        <v>235</v>
      </c>
      <c r="H14856" s="137">
        <v>42109</v>
      </c>
      <c r="I14856" s="119">
        <v>55</v>
      </c>
      <c r="J14856" s="129"/>
      <c r="K14856" s="129"/>
      <c r="L14856" s="129">
        <v>0</v>
      </c>
      <c r="M14856" s="134" t="s">
        <v>24305</v>
      </c>
    </row>
    <row r="14857" spans="1:13" hidden="1" x14ac:dyDescent="0.25">
      <c r="A14857" s="128"/>
      <c r="B14857" s="2"/>
      <c r="C14857" s="139" t="s">
        <v>16587</v>
      </c>
      <c r="D14857" s="124" t="s">
        <v>16588</v>
      </c>
      <c r="E14857" s="118" t="s">
        <v>10669</v>
      </c>
      <c r="F14857" s="124" t="s">
        <v>10670</v>
      </c>
      <c r="G14857" s="118" t="s">
        <v>235</v>
      </c>
      <c r="H14857" s="137">
        <v>42725</v>
      </c>
      <c r="I14857" s="119">
        <v>73</v>
      </c>
      <c r="J14857" s="129"/>
      <c r="K14857" s="129"/>
      <c r="L14857" s="129">
        <v>0</v>
      </c>
      <c r="M14857" s="134" t="s">
        <v>24305</v>
      </c>
    </row>
    <row r="14858" spans="1:13" hidden="1" x14ac:dyDescent="0.25">
      <c r="A14858" s="128"/>
      <c r="B14858" s="2"/>
      <c r="C14858" s="139" t="s">
        <v>16587</v>
      </c>
      <c r="D14858" s="124" t="s">
        <v>16588</v>
      </c>
      <c r="E14858" s="118" t="s">
        <v>16633</v>
      </c>
      <c r="F14858" s="124" t="s">
        <v>16634</v>
      </c>
      <c r="G14858" s="118" t="s">
        <v>235</v>
      </c>
      <c r="H14858" s="137">
        <v>40465</v>
      </c>
      <c r="I14858" s="119">
        <v>46.5</v>
      </c>
      <c r="J14858" s="129"/>
      <c r="K14858" s="129"/>
      <c r="L14858" s="129">
        <v>0</v>
      </c>
      <c r="M14858" s="134" t="s">
        <v>24305</v>
      </c>
    </row>
    <row r="14859" spans="1:13" hidden="1" x14ac:dyDescent="0.25">
      <c r="A14859" s="128"/>
      <c r="B14859" s="2"/>
      <c r="C14859" s="139" t="s">
        <v>16587</v>
      </c>
      <c r="D14859" s="124" t="s">
        <v>16588</v>
      </c>
      <c r="E14859" s="118" t="s">
        <v>16635</v>
      </c>
      <c r="F14859" s="124" t="s">
        <v>16636</v>
      </c>
      <c r="G14859" s="118" t="s">
        <v>235</v>
      </c>
      <c r="H14859" s="137"/>
      <c r="I14859" s="119"/>
      <c r="J14859" s="129"/>
      <c r="K14859" s="129"/>
      <c r="L14859" s="129">
        <v>0</v>
      </c>
      <c r="M14859" s="134" t="s">
        <v>24305</v>
      </c>
    </row>
    <row r="14860" spans="1:13" hidden="1" x14ac:dyDescent="0.25">
      <c r="A14860" s="128"/>
      <c r="B14860" s="2"/>
      <c r="C14860" s="139" t="s">
        <v>16587</v>
      </c>
      <c r="D14860" s="124" t="s">
        <v>16588</v>
      </c>
      <c r="E14860" s="118" t="s">
        <v>10671</v>
      </c>
      <c r="F14860" s="124" t="s">
        <v>10672</v>
      </c>
      <c r="G14860" s="118" t="s">
        <v>235</v>
      </c>
      <c r="H14860" s="137"/>
      <c r="I14860" s="119"/>
      <c r="J14860" s="129"/>
      <c r="K14860" s="129"/>
      <c r="L14860" s="129">
        <v>0</v>
      </c>
      <c r="M14860" s="134" t="s">
        <v>24305</v>
      </c>
    </row>
    <row r="14861" spans="1:13" hidden="1" x14ac:dyDescent="0.25">
      <c r="A14861" s="128"/>
      <c r="B14861" s="2"/>
      <c r="C14861" s="139" t="s">
        <v>16587</v>
      </c>
      <c r="D14861" s="124" t="s">
        <v>16588</v>
      </c>
      <c r="E14861" s="118" t="s">
        <v>16637</v>
      </c>
      <c r="F14861" s="124" t="s">
        <v>16638</v>
      </c>
      <c r="G14861" s="118" t="s">
        <v>235</v>
      </c>
      <c r="H14861" s="137"/>
      <c r="I14861" s="119"/>
      <c r="J14861" s="129"/>
      <c r="K14861" s="129"/>
      <c r="L14861" s="129">
        <v>0</v>
      </c>
      <c r="M14861" s="134" t="s">
        <v>24305</v>
      </c>
    </row>
    <row r="14862" spans="1:13" hidden="1" x14ac:dyDescent="0.25">
      <c r="A14862" s="128"/>
      <c r="B14862" s="2"/>
      <c r="C14862" s="139" t="s">
        <v>16587</v>
      </c>
      <c r="D14862" s="124" t="s">
        <v>16588</v>
      </c>
      <c r="E14862" s="118" t="s">
        <v>10673</v>
      </c>
      <c r="F14862" s="124" t="s">
        <v>10674</v>
      </c>
      <c r="G14862" s="118" t="s">
        <v>235</v>
      </c>
      <c r="H14862" s="137">
        <v>42089</v>
      </c>
      <c r="I14862" s="119">
        <v>55</v>
      </c>
      <c r="J14862" s="129"/>
      <c r="K14862" s="129"/>
      <c r="L14862" s="129">
        <v>0</v>
      </c>
      <c r="M14862" s="134" t="s">
        <v>26655</v>
      </c>
    </row>
    <row r="14863" spans="1:13" hidden="1" x14ac:dyDescent="0.25">
      <c r="A14863" s="128"/>
      <c r="B14863" s="2"/>
      <c r="C14863" s="139" t="s">
        <v>16587</v>
      </c>
      <c r="D14863" s="124" t="s">
        <v>16588</v>
      </c>
      <c r="E14863" s="118" t="s">
        <v>10675</v>
      </c>
      <c r="F14863" s="124" t="s">
        <v>10676</v>
      </c>
      <c r="G14863" s="118" t="s">
        <v>235</v>
      </c>
      <c r="H14863" s="137"/>
      <c r="I14863" s="119"/>
      <c r="J14863" s="129"/>
      <c r="K14863" s="129"/>
      <c r="L14863" s="129">
        <v>0</v>
      </c>
      <c r="M14863" s="134" t="s">
        <v>26656</v>
      </c>
    </row>
    <row r="14864" spans="1:13" hidden="1" x14ac:dyDescent="0.25">
      <c r="A14864" s="128"/>
      <c r="B14864" s="2"/>
      <c r="C14864" s="139" t="s">
        <v>16587</v>
      </c>
      <c r="D14864" s="124" t="s">
        <v>16588</v>
      </c>
      <c r="E14864" s="118" t="s">
        <v>10677</v>
      </c>
      <c r="F14864" s="124" t="s">
        <v>10678</v>
      </c>
      <c r="G14864" s="118" t="s">
        <v>235</v>
      </c>
      <c r="H14864" s="137">
        <v>40449</v>
      </c>
      <c r="I14864" s="119">
        <v>52</v>
      </c>
      <c r="J14864" s="129"/>
      <c r="K14864" s="129"/>
      <c r="L14864" s="129">
        <v>0</v>
      </c>
      <c r="M14864" s="134" t="s">
        <v>33663</v>
      </c>
    </row>
    <row r="14865" spans="1:13" hidden="1" x14ac:dyDescent="0.25">
      <c r="A14865" s="128"/>
      <c r="B14865" s="2"/>
      <c r="C14865" s="139" t="s">
        <v>16587</v>
      </c>
      <c r="D14865" s="124" t="s">
        <v>16588</v>
      </c>
      <c r="E14865" s="118" t="s">
        <v>16639</v>
      </c>
      <c r="F14865" s="124" t="s">
        <v>16640</v>
      </c>
      <c r="G14865" s="118" t="s">
        <v>235</v>
      </c>
      <c r="H14865" s="137">
        <v>40469</v>
      </c>
      <c r="I14865" s="119">
        <v>0</v>
      </c>
      <c r="J14865" s="129"/>
      <c r="K14865" s="129"/>
      <c r="L14865" s="129">
        <v>0</v>
      </c>
      <c r="M14865" s="134" t="s">
        <v>26657</v>
      </c>
    </row>
    <row r="14866" spans="1:13" hidden="1" x14ac:dyDescent="0.25">
      <c r="A14866" s="128"/>
      <c r="B14866" s="2"/>
      <c r="C14866" s="139" t="s">
        <v>16587</v>
      </c>
      <c r="D14866" s="124" t="s">
        <v>16588</v>
      </c>
      <c r="E14866" s="118" t="s">
        <v>16641</v>
      </c>
      <c r="F14866" s="124" t="s">
        <v>16642</v>
      </c>
      <c r="G14866" s="118" t="s">
        <v>235</v>
      </c>
      <c r="H14866" s="137">
        <v>41605</v>
      </c>
      <c r="I14866" s="119">
        <v>52</v>
      </c>
      <c r="J14866" s="129"/>
      <c r="K14866" s="129"/>
      <c r="L14866" s="129">
        <v>0</v>
      </c>
      <c r="M14866" s="134" t="s">
        <v>26658</v>
      </c>
    </row>
    <row r="14867" spans="1:13" hidden="1" x14ac:dyDescent="0.25">
      <c r="A14867" s="128"/>
      <c r="B14867" s="2"/>
      <c r="C14867" s="139" t="s">
        <v>16587</v>
      </c>
      <c r="D14867" s="124" t="s">
        <v>16588</v>
      </c>
      <c r="E14867" s="118" t="s">
        <v>10679</v>
      </c>
      <c r="F14867" s="124" t="s">
        <v>10680</v>
      </c>
      <c r="G14867" s="118" t="s">
        <v>235</v>
      </c>
      <c r="H14867" s="137">
        <v>44496</v>
      </c>
      <c r="I14867" s="119">
        <v>74</v>
      </c>
      <c r="J14867" s="129"/>
      <c r="K14867" s="129"/>
      <c r="L14867" s="129">
        <v>0</v>
      </c>
      <c r="M14867" s="134" t="s">
        <v>26658</v>
      </c>
    </row>
    <row r="14868" spans="1:13" hidden="1" x14ac:dyDescent="0.25">
      <c r="A14868" s="128"/>
      <c r="B14868" s="2"/>
      <c r="C14868" s="139" t="s">
        <v>16587</v>
      </c>
      <c r="D14868" s="124" t="s">
        <v>16588</v>
      </c>
      <c r="E14868" s="118" t="s">
        <v>10681</v>
      </c>
      <c r="F14868" s="124" t="s">
        <v>10682</v>
      </c>
      <c r="G14868" s="118" t="s">
        <v>235</v>
      </c>
      <c r="H14868" s="137">
        <v>42780</v>
      </c>
      <c r="I14868" s="119">
        <v>70.400000000000006</v>
      </c>
      <c r="J14868" s="129"/>
      <c r="K14868" s="129"/>
      <c r="L14868" s="129">
        <v>0</v>
      </c>
      <c r="M14868" s="134" t="s">
        <v>26658</v>
      </c>
    </row>
    <row r="14869" spans="1:13" hidden="1" x14ac:dyDescent="0.25">
      <c r="A14869" s="128"/>
      <c r="B14869" s="2"/>
      <c r="C14869" s="139" t="s">
        <v>16587</v>
      </c>
      <c r="D14869" s="124" t="s">
        <v>16588</v>
      </c>
      <c r="E14869" s="118" t="s">
        <v>16643</v>
      </c>
      <c r="F14869" s="124" t="s">
        <v>16644</v>
      </c>
      <c r="G14869" s="118" t="s">
        <v>235</v>
      </c>
      <c r="H14869" s="137"/>
      <c r="I14869" s="119"/>
      <c r="J14869" s="129"/>
      <c r="K14869" s="129"/>
      <c r="L14869" s="129">
        <v>0</v>
      </c>
      <c r="M14869" s="134" t="s">
        <v>29476</v>
      </c>
    </row>
    <row r="14870" spans="1:13" hidden="1" x14ac:dyDescent="0.25">
      <c r="A14870" s="128"/>
      <c r="B14870" s="2"/>
      <c r="C14870" s="139" t="s">
        <v>16587</v>
      </c>
      <c r="D14870" s="124" t="s">
        <v>16588</v>
      </c>
      <c r="E14870" s="118" t="s">
        <v>10683</v>
      </c>
      <c r="F14870" s="124" t="s">
        <v>10684</v>
      </c>
      <c r="G14870" s="118" t="s">
        <v>235</v>
      </c>
      <c r="H14870" s="137">
        <v>45968</v>
      </c>
      <c r="I14870" s="119">
        <v>68</v>
      </c>
      <c r="J14870" s="129"/>
      <c r="K14870" s="129"/>
      <c r="L14870" s="129">
        <v>0</v>
      </c>
      <c r="M14870" s="134" t="s">
        <v>29499</v>
      </c>
    </row>
    <row r="14871" spans="1:13" hidden="1" x14ac:dyDescent="0.25">
      <c r="A14871" s="128"/>
      <c r="B14871" s="2"/>
      <c r="C14871" s="139" t="s">
        <v>16587</v>
      </c>
      <c r="D14871" s="124" t="s">
        <v>16588</v>
      </c>
      <c r="E14871" s="118" t="s">
        <v>16645</v>
      </c>
      <c r="F14871" s="124" t="s">
        <v>16646</v>
      </c>
      <c r="G14871" s="118" t="s">
        <v>235</v>
      </c>
      <c r="H14871" s="137">
        <v>43262</v>
      </c>
      <c r="I14871" s="119">
        <v>87</v>
      </c>
      <c r="J14871" s="129"/>
      <c r="K14871" s="129"/>
      <c r="L14871" s="129">
        <v>0</v>
      </c>
      <c r="M14871" s="134" t="s">
        <v>29248</v>
      </c>
    </row>
    <row r="14872" spans="1:13" hidden="1" x14ac:dyDescent="0.25">
      <c r="A14872" s="128"/>
      <c r="B14872" s="2"/>
      <c r="C14872" s="139" t="s">
        <v>16587</v>
      </c>
      <c r="D14872" s="124" t="s">
        <v>16588</v>
      </c>
      <c r="E14872" s="118" t="s">
        <v>10685</v>
      </c>
      <c r="F14872" s="124" t="s">
        <v>10686</v>
      </c>
      <c r="G14872" s="118" t="s">
        <v>235</v>
      </c>
      <c r="H14872" s="137"/>
      <c r="I14872" s="119"/>
      <c r="J14872" s="129"/>
      <c r="K14872" s="129"/>
      <c r="L14872" s="129">
        <v>0</v>
      </c>
      <c r="M14872" s="134" t="s">
        <v>26659</v>
      </c>
    </row>
    <row r="14873" spans="1:13" hidden="1" x14ac:dyDescent="0.25">
      <c r="A14873" s="128"/>
      <c r="B14873" s="2"/>
      <c r="C14873" s="139" t="s">
        <v>16587</v>
      </c>
      <c r="D14873" s="124" t="s">
        <v>16588</v>
      </c>
      <c r="E14873" s="118" t="s">
        <v>10687</v>
      </c>
      <c r="F14873" s="124" t="s">
        <v>10688</v>
      </c>
      <c r="G14873" s="118" t="s">
        <v>235</v>
      </c>
      <c r="H14873" s="137">
        <v>40661</v>
      </c>
      <c r="I14873" s="119">
        <v>49.5</v>
      </c>
      <c r="J14873" s="129"/>
      <c r="K14873" s="129"/>
      <c r="L14873" s="129">
        <v>0</v>
      </c>
      <c r="M14873" s="134" t="s">
        <v>26660</v>
      </c>
    </row>
    <row r="14874" spans="1:13" hidden="1" x14ac:dyDescent="0.25">
      <c r="A14874" s="128"/>
      <c r="B14874" s="2"/>
      <c r="C14874" s="139" t="s">
        <v>16587</v>
      </c>
      <c r="D14874" s="124" t="s">
        <v>16588</v>
      </c>
      <c r="E14874" s="118" t="s">
        <v>16647</v>
      </c>
      <c r="F14874" s="124" t="s">
        <v>16648</v>
      </c>
      <c r="G14874" s="118" t="s">
        <v>235</v>
      </c>
      <c r="H14874" s="137">
        <v>41109</v>
      </c>
      <c r="I14874" s="119">
        <v>90</v>
      </c>
      <c r="J14874" s="129"/>
      <c r="K14874" s="129"/>
      <c r="L14874" s="129">
        <v>0</v>
      </c>
      <c r="M14874" s="134" t="s">
        <v>26661</v>
      </c>
    </row>
    <row r="14875" spans="1:13" hidden="1" x14ac:dyDescent="0.25">
      <c r="A14875" s="128"/>
      <c r="B14875" s="2"/>
      <c r="C14875" s="139" t="s">
        <v>16587</v>
      </c>
      <c r="D14875" s="124" t="s">
        <v>16588</v>
      </c>
      <c r="E14875" s="118" t="s">
        <v>16649</v>
      </c>
      <c r="F14875" s="124" t="s">
        <v>16650</v>
      </c>
      <c r="G14875" s="118" t="s">
        <v>235</v>
      </c>
      <c r="H14875" s="137">
        <v>40589</v>
      </c>
      <c r="I14875" s="119">
        <v>59</v>
      </c>
      <c r="J14875" s="129"/>
      <c r="K14875" s="129"/>
      <c r="L14875" s="129">
        <v>0</v>
      </c>
      <c r="M14875" s="134" t="s">
        <v>26662</v>
      </c>
    </row>
    <row r="14876" spans="1:13" hidden="1" x14ac:dyDescent="0.25">
      <c r="A14876" s="128"/>
      <c r="B14876" s="2"/>
      <c r="C14876" s="139" t="s">
        <v>16587</v>
      </c>
      <c r="D14876" s="124" t="s">
        <v>16588</v>
      </c>
      <c r="E14876" s="118" t="s">
        <v>16651</v>
      </c>
      <c r="F14876" s="124" t="s">
        <v>16652</v>
      </c>
      <c r="G14876" s="118" t="s">
        <v>235</v>
      </c>
      <c r="H14876" s="137"/>
      <c r="I14876" s="119"/>
      <c r="J14876" s="129"/>
      <c r="K14876" s="129"/>
      <c r="L14876" s="129">
        <v>0</v>
      </c>
      <c r="M14876" s="134"/>
    </row>
    <row r="14877" spans="1:13" hidden="1" x14ac:dyDescent="0.25">
      <c r="A14877" s="128"/>
      <c r="B14877" s="2"/>
      <c r="C14877" s="139" t="s">
        <v>16587</v>
      </c>
      <c r="D14877" s="124" t="s">
        <v>16588</v>
      </c>
      <c r="E14877" s="118" t="s">
        <v>10689</v>
      </c>
      <c r="F14877" s="124" t="s">
        <v>10690</v>
      </c>
      <c r="G14877" s="118" t="s">
        <v>235</v>
      </c>
      <c r="H14877" s="137"/>
      <c r="I14877" s="119"/>
      <c r="J14877" s="129"/>
      <c r="K14877" s="129"/>
      <c r="L14877" s="129">
        <v>0</v>
      </c>
      <c r="M14877" s="134" t="s">
        <v>26663</v>
      </c>
    </row>
    <row r="14878" spans="1:13" hidden="1" x14ac:dyDescent="0.25">
      <c r="A14878" s="128"/>
      <c r="B14878" s="2"/>
      <c r="C14878" s="139" t="s">
        <v>16587</v>
      </c>
      <c r="D14878" s="124" t="s">
        <v>16588</v>
      </c>
      <c r="E14878" s="118" t="s">
        <v>10691</v>
      </c>
      <c r="F14878" s="124" t="s">
        <v>10692</v>
      </c>
      <c r="G14878" s="118" t="s">
        <v>235</v>
      </c>
      <c r="H14878" s="137"/>
      <c r="I14878" s="119"/>
      <c r="J14878" s="129"/>
      <c r="K14878" s="129"/>
      <c r="L14878" s="129">
        <v>0</v>
      </c>
      <c r="M14878" s="134" t="s">
        <v>26664</v>
      </c>
    </row>
    <row r="14879" spans="1:13" hidden="1" x14ac:dyDescent="0.25">
      <c r="A14879" s="128"/>
      <c r="B14879" s="2"/>
      <c r="C14879" s="139" t="s">
        <v>16587</v>
      </c>
      <c r="D14879" s="124" t="s">
        <v>16588</v>
      </c>
      <c r="E14879" s="118" t="s">
        <v>10693</v>
      </c>
      <c r="F14879" s="124" t="s">
        <v>10694</v>
      </c>
      <c r="G14879" s="118" t="s">
        <v>235</v>
      </c>
      <c r="H14879" s="137">
        <v>40159</v>
      </c>
      <c r="I14879" s="119">
        <v>54</v>
      </c>
      <c r="J14879" s="129"/>
      <c r="K14879" s="129"/>
      <c r="L14879" s="129">
        <v>0</v>
      </c>
      <c r="M14879" s="134"/>
    </row>
    <row r="14880" spans="1:13" hidden="1" x14ac:dyDescent="0.25">
      <c r="A14880" s="128"/>
      <c r="B14880" s="2"/>
      <c r="C14880" s="139" t="s">
        <v>16587</v>
      </c>
      <c r="D14880" s="124" t="s">
        <v>16588</v>
      </c>
      <c r="E14880" s="118" t="s">
        <v>16653</v>
      </c>
      <c r="F14880" s="124" t="s">
        <v>16654</v>
      </c>
      <c r="G14880" s="118" t="s">
        <v>235</v>
      </c>
      <c r="H14880" s="137">
        <v>40702</v>
      </c>
      <c r="I14880" s="119">
        <v>52.5</v>
      </c>
      <c r="J14880" s="129"/>
      <c r="K14880" s="129"/>
      <c r="L14880" s="129">
        <v>0</v>
      </c>
      <c r="M14880" s="134" t="s">
        <v>26665</v>
      </c>
    </row>
    <row r="14881" spans="1:13" hidden="1" x14ac:dyDescent="0.25">
      <c r="A14881" s="128"/>
      <c r="B14881" s="2"/>
      <c r="C14881" s="139" t="s">
        <v>16587</v>
      </c>
      <c r="D14881" s="124" t="s">
        <v>16588</v>
      </c>
      <c r="E14881" s="118" t="s">
        <v>16655</v>
      </c>
      <c r="F14881" s="124" t="s">
        <v>16656</v>
      </c>
      <c r="G14881" s="118" t="s">
        <v>235</v>
      </c>
      <c r="H14881" s="137">
        <v>40962</v>
      </c>
      <c r="I14881" s="119">
        <v>70.64</v>
      </c>
      <c r="J14881" s="129"/>
      <c r="K14881" s="129"/>
      <c r="L14881" s="129">
        <v>0</v>
      </c>
      <c r="M14881" s="134" t="s">
        <v>26666</v>
      </c>
    </row>
    <row r="14882" spans="1:13" hidden="1" x14ac:dyDescent="0.25">
      <c r="A14882" s="128"/>
      <c r="B14882" s="2"/>
      <c r="C14882" s="139" t="s">
        <v>16587</v>
      </c>
      <c r="D14882" s="124" t="s">
        <v>16588</v>
      </c>
      <c r="E14882" s="118" t="s">
        <v>10695</v>
      </c>
      <c r="F14882" s="124" t="s">
        <v>10696</v>
      </c>
      <c r="G14882" s="118" t="s">
        <v>235</v>
      </c>
      <c r="H14882" s="137">
        <v>40406</v>
      </c>
      <c r="I14882" s="119">
        <v>59</v>
      </c>
      <c r="J14882" s="129"/>
      <c r="K14882" s="129"/>
      <c r="L14882" s="129">
        <v>0</v>
      </c>
      <c r="M14882" s="134" t="s">
        <v>26667</v>
      </c>
    </row>
    <row r="14883" spans="1:13" hidden="1" x14ac:dyDescent="0.25">
      <c r="A14883" s="128"/>
      <c r="B14883" s="2"/>
      <c r="C14883" s="139" t="s">
        <v>16587</v>
      </c>
      <c r="D14883" s="124" t="s">
        <v>16588</v>
      </c>
      <c r="E14883" s="118" t="s">
        <v>10697</v>
      </c>
      <c r="F14883" s="124" t="s">
        <v>10698</v>
      </c>
      <c r="G14883" s="118" t="s">
        <v>235</v>
      </c>
      <c r="H14883" s="137"/>
      <c r="I14883" s="119"/>
      <c r="J14883" s="129"/>
      <c r="K14883" s="129"/>
      <c r="L14883" s="129">
        <v>0</v>
      </c>
      <c r="M14883" s="134" t="s">
        <v>26668</v>
      </c>
    </row>
    <row r="14884" spans="1:13" hidden="1" x14ac:dyDescent="0.25">
      <c r="A14884" s="128"/>
      <c r="B14884" s="2"/>
      <c r="C14884" s="139" t="s">
        <v>16587</v>
      </c>
      <c r="D14884" s="124" t="s">
        <v>16588</v>
      </c>
      <c r="E14884" s="118" t="s">
        <v>10699</v>
      </c>
      <c r="F14884" s="124" t="s">
        <v>10700</v>
      </c>
      <c r="G14884" s="118" t="s">
        <v>235</v>
      </c>
      <c r="H14884" s="137">
        <v>40871</v>
      </c>
      <c r="I14884" s="119">
        <v>59</v>
      </c>
      <c r="J14884" s="129"/>
      <c r="K14884" s="129"/>
      <c r="L14884" s="129">
        <v>0</v>
      </c>
      <c r="M14884" s="134"/>
    </row>
    <row r="14885" spans="1:13" hidden="1" x14ac:dyDescent="0.25">
      <c r="A14885" s="128"/>
      <c r="B14885" s="2"/>
      <c r="C14885" s="139" t="s">
        <v>16587</v>
      </c>
      <c r="D14885" s="124" t="s">
        <v>16588</v>
      </c>
      <c r="E14885" s="118" t="s">
        <v>10701</v>
      </c>
      <c r="F14885" s="124" t="s">
        <v>10702</v>
      </c>
      <c r="G14885" s="118" t="s">
        <v>235</v>
      </c>
      <c r="H14885" s="137">
        <v>40854</v>
      </c>
      <c r="I14885" s="119">
        <v>66.8</v>
      </c>
      <c r="J14885" s="129"/>
      <c r="K14885" s="129"/>
      <c r="L14885" s="129">
        <v>0</v>
      </c>
      <c r="M14885" s="134" t="s">
        <v>26669</v>
      </c>
    </row>
    <row r="14886" spans="1:13" hidden="1" x14ac:dyDescent="0.25">
      <c r="A14886" s="128"/>
      <c r="B14886" s="2"/>
      <c r="C14886" s="139" t="s">
        <v>16587</v>
      </c>
      <c r="D14886" s="124" t="s">
        <v>16588</v>
      </c>
      <c r="E14886" s="118" t="s">
        <v>10703</v>
      </c>
      <c r="F14886" s="124" t="s">
        <v>10704</v>
      </c>
      <c r="G14886" s="118" t="s">
        <v>235</v>
      </c>
      <c r="H14886" s="137">
        <v>41079</v>
      </c>
      <c r="I14886" s="119">
        <v>64</v>
      </c>
      <c r="J14886" s="129"/>
      <c r="K14886" s="129"/>
      <c r="L14886" s="129">
        <v>0</v>
      </c>
      <c r="M14886" s="134" t="s">
        <v>26670</v>
      </c>
    </row>
    <row r="14887" spans="1:13" hidden="1" x14ac:dyDescent="0.25">
      <c r="A14887" s="128"/>
      <c r="B14887" s="2"/>
      <c r="C14887" s="139" t="s">
        <v>16587</v>
      </c>
      <c r="D14887" s="124" t="s">
        <v>16588</v>
      </c>
      <c r="E14887" s="118" t="s">
        <v>16657</v>
      </c>
      <c r="F14887" s="124" t="s">
        <v>16658</v>
      </c>
      <c r="G14887" s="118" t="s">
        <v>235</v>
      </c>
      <c r="H14887" s="137">
        <v>41327</v>
      </c>
      <c r="I14887" s="119">
        <v>89</v>
      </c>
      <c r="J14887" s="129"/>
      <c r="K14887" s="129"/>
      <c r="L14887" s="129">
        <v>0</v>
      </c>
      <c r="M14887" s="134" t="s">
        <v>26671</v>
      </c>
    </row>
    <row r="14888" spans="1:13" hidden="1" x14ac:dyDescent="0.25">
      <c r="A14888" s="128"/>
      <c r="B14888" s="2"/>
      <c r="C14888" s="139" t="s">
        <v>16587</v>
      </c>
      <c r="D14888" s="124" t="s">
        <v>16588</v>
      </c>
      <c r="E14888" s="118" t="s">
        <v>10705</v>
      </c>
      <c r="F14888" s="124" t="s">
        <v>10706</v>
      </c>
      <c r="G14888" s="118" t="s">
        <v>235</v>
      </c>
      <c r="H14888" s="137">
        <v>40702</v>
      </c>
      <c r="I14888" s="119">
        <v>52.5</v>
      </c>
      <c r="J14888" s="129"/>
      <c r="K14888" s="129"/>
      <c r="L14888" s="129">
        <v>0</v>
      </c>
      <c r="M14888" s="134" t="s">
        <v>26672</v>
      </c>
    </row>
    <row r="14889" spans="1:13" hidden="1" x14ac:dyDescent="0.25">
      <c r="A14889" s="128"/>
      <c r="B14889" s="2"/>
      <c r="C14889" s="139" t="s">
        <v>16587</v>
      </c>
      <c r="D14889" s="124" t="s">
        <v>16588</v>
      </c>
      <c r="E14889" s="118" t="s">
        <v>10707</v>
      </c>
      <c r="F14889" s="124" t="s">
        <v>10708</v>
      </c>
      <c r="G14889" s="118" t="s">
        <v>235</v>
      </c>
      <c r="H14889" s="137">
        <v>41127</v>
      </c>
      <c r="I14889" s="119">
        <v>52.5</v>
      </c>
      <c r="J14889" s="129"/>
      <c r="K14889" s="129"/>
      <c r="L14889" s="129">
        <v>0</v>
      </c>
      <c r="M14889" s="134" t="s">
        <v>26673</v>
      </c>
    </row>
    <row r="14890" spans="1:13" hidden="1" x14ac:dyDescent="0.25">
      <c r="A14890" s="128"/>
      <c r="B14890" s="2"/>
      <c r="C14890" s="139" t="s">
        <v>16587</v>
      </c>
      <c r="D14890" s="124" t="s">
        <v>16588</v>
      </c>
      <c r="E14890" s="118" t="s">
        <v>16659</v>
      </c>
      <c r="F14890" s="124" t="s">
        <v>16660</v>
      </c>
      <c r="G14890" s="118" t="s">
        <v>235</v>
      </c>
      <c r="H14890" s="137"/>
      <c r="I14890" s="119"/>
      <c r="J14890" s="129"/>
      <c r="K14890" s="129"/>
      <c r="L14890" s="129">
        <v>0</v>
      </c>
      <c r="M14890" s="134" t="s">
        <v>26674</v>
      </c>
    </row>
    <row r="14891" spans="1:13" hidden="1" x14ac:dyDescent="0.25">
      <c r="A14891" s="128"/>
      <c r="B14891" s="2"/>
      <c r="C14891" s="139" t="s">
        <v>16587</v>
      </c>
      <c r="D14891" s="124" t="s">
        <v>16588</v>
      </c>
      <c r="E14891" s="118" t="s">
        <v>16661</v>
      </c>
      <c r="F14891" s="124" t="s">
        <v>16662</v>
      </c>
      <c r="G14891" s="118" t="s">
        <v>235</v>
      </c>
      <c r="H14891" s="137">
        <v>40591</v>
      </c>
      <c r="I14891" s="119">
        <v>63.8</v>
      </c>
      <c r="J14891" s="129"/>
      <c r="K14891" s="129"/>
      <c r="L14891" s="129">
        <v>0</v>
      </c>
      <c r="M14891" s="134" t="s">
        <v>26675</v>
      </c>
    </row>
    <row r="14892" spans="1:13" hidden="1" x14ac:dyDescent="0.25">
      <c r="A14892" s="128"/>
      <c r="B14892" s="2"/>
      <c r="C14892" s="139" t="s">
        <v>16587</v>
      </c>
      <c r="D14892" s="124" t="s">
        <v>16588</v>
      </c>
      <c r="E14892" s="118" t="s">
        <v>10709</v>
      </c>
      <c r="F14892" s="124" t="s">
        <v>10710</v>
      </c>
      <c r="G14892" s="118" t="s">
        <v>235</v>
      </c>
      <c r="H14892" s="137"/>
      <c r="I14892" s="119"/>
      <c r="J14892" s="129"/>
      <c r="K14892" s="129"/>
      <c r="L14892" s="129">
        <v>0</v>
      </c>
      <c r="M14892" s="134" t="s">
        <v>26676</v>
      </c>
    </row>
    <row r="14893" spans="1:13" hidden="1" x14ac:dyDescent="0.25">
      <c r="A14893" s="128"/>
      <c r="B14893" s="2"/>
      <c r="C14893" s="139" t="s">
        <v>16587</v>
      </c>
      <c r="D14893" s="124" t="s">
        <v>16588</v>
      </c>
      <c r="E14893" s="118" t="s">
        <v>10711</v>
      </c>
      <c r="F14893" s="124" t="s">
        <v>10712</v>
      </c>
      <c r="G14893" s="118" t="s">
        <v>235</v>
      </c>
      <c r="H14893" s="137"/>
      <c r="I14893" s="119"/>
      <c r="J14893" s="129"/>
      <c r="K14893" s="129"/>
      <c r="L14893" s="129">
        <v>0</v>
      </c>
      <c r="M14893" s="134" t="s">
        <v>26677</v>
      </c>
    </row>
    <row r="14894" spans="1:13" hidden="1" x14ac:dyDescent="0.25">
      <c r="A14894" s="128"/>
      <c r="B14894" s="2"/>
      <c r="C14894" s="139" t="s">
        <v>16587</v>
      </c>
      <c r="D14894" s="124" t="s">
        <v>16588</v>
      </c>
      <c r="E14894" s="118" t="s">
        <v>16663</v>
      </c>
      <c r="F14894" s="124" t="s">
        <v>16664</v>
      </c>
      <c r="G14894" s="118" t="s">
        <v>235</v>
      </c>
      <c r="H14894" s="137">
        <v>41908</v>
      </c>
      <c r="I14894" s="119">
        <v>64</v>
      </c>
      <c r="J14894" s="129"/>
      <c r="K14894" s="129"/>
      <c r="L14894" s="129">
        <v>0</v>
      </c>
      <c r="M14894" s="134" t="s">
        <v>26678</v>
      </c>
    </row>
    <row r="14895" spans="1:13" hidden="1" x14ac:dyDescent="0.25">
      <c r="A14895" s="128"/>
      <c r="B14895" s="2"/>
      <c r="C14895" s="139" t="s">
        <v>16587</v>
      </c>
      <c r="D14895" s="124" t="s">
        <v>16588</v>
      </c>
      <c r="E14895" s="118" t="s">
        <v>16665</v>
      </c>
      <c r="F14895" s="124" t="s">
        <v>16666</v>
      </c>
      <c r="G14895" s="118" t="s">
        <v>235</v>
      </c>
      <c r="H14895" s="137">
        <v>41430</v>
      </c>
      <c r="I14895" s="119">
        <v>69</v>
      </c>
      <c r="J14895" s="129"/>
      <c r="K14895" s="129"/>
      <c r="L14895" s="129">
        <v>0</v>
      </c>
      <c r="M14895" s="134" t="s">
        <v>26679</v>
      </c>
    </row>
    <row r="14896" spans="1:13" hidden="1" x14ac:dyDescent="0.25">
      <c r="A14896" s="128"/>
      <c r="B14896" s="2"/>
      <c r="C14896" s="139" t="s">
        <v>16587</v>
      </c>
      <c r="D14896" s="124" t="s">
        <v>16588</v>
      </c>
      <c r="E14896" s="118" t="s">
        <v>10713</v>
      </c>
      <c r="F14896" s="124" t="s">
        <v>10714</v>
      </c>
      <c r="G14896" s="118" t="s">
        <v>235</v>
      </c>
      <c r="H14896" s="137">
        <v>41681</v>
      </c>
      <c r="I14896" s="119">
        <v>107</v>
      </c>
      <c r="J14896" s="129"/>
      <c r="K14896" s="129"/>
      <c r="L14896" s="129">
        <v>0</v>
      </c>
      <c r="M14896" s="134" t="s">
        <v>26680</v>
      </c>
    </row>
    <row r="14897" spans="1:13" hidden="1" x14ac:dyDescent="0.25">
      <c r="A14897" s="128"/>
      <c r="B14897" s="2"/>
      <c r="C14897" s="139" t="s">
        <v>16587</v>
      </c>
      <c r="D14897" s="124" t="s">
        <v>16588</v>
      </c>
      <c r="E14897" s="118" t="s">
        <v>10715</v>
      </c>
      <c r="F14897" s="124" t="s">
        <v>10716</v>
      </c>
      <c r="G14897" s="118" t="s">
        <v>235</v>
      </c>
      <c r="H14897" s="137">
        <v>40631</v>
      </c>
      <c r="I14897" s="119">
        <v>52</v>
      </c>
      <c r="J14897" s="129"/>
      <c r="K14897" s="129"/>
      <c r="L14897" s="129">
        <v>0</v>
      </c>
      <c r="M14897" s="134" t="s">
        <v>26681</v>
      </c>
    </row>
    <row r="14898" spans="1:13" hidden="1" x14ac:dyDescent="0.25">
      <c r="A14898" s="128"/>
      <c r="B14898" s="2"/>
      <c r="C14898" s="139" t="s">
        <v>16587</v>
      </c>
      <c r="D14898" s="124" t="s">
        <v>16588</v>
      </c>
      <c r="E14898" s="118" t="s">
        <v>10717</v>
      </c>
      <c r="F14898" s="124" t="s">
        <v>10718</v>
      </c>
      <c r="G14898" s="118" t="s">
        <v>235</v>
      </c>
      <c r="H14898" s="137">
        <v>40235</v>
      </c>
      <c r="I14898" s="119">
        <v>42</v>
      </c>
      <c r="J14898" s="129"/>
      <c r="K14898" s="129"/>
      <c r="L14898" s="129">
        <v>0</v>
      </c>
      <c r="M14898" s="134" t="s">
        <v>26682</v>
      </c>
    </row>
    <row r="14899" spans="1:13" hidden="1" x14ac:dyDescent="0.25">
      <c r="A14899" s="128"/>
      <c r="B14899" s="2"/>
      <c r="C14899" s="139" t="s">
        <v>16587</v>
      </c>
      <c r="D14899" s="124" t="s">
        <v>16588</v>
      </c>
      <c r="E14899" s="118" t="s">
        <v>10719</v>
      </c>
      <c r="F14899" s="124" t="s">
        <v>10720</v>
      </c>
      <c r="G14899" s="118" t="s">
        <v>235</v>
      </c>
      <c r="H14899" s="137">
        <v>40892</v>
      </c>
      <c r="I14899" s="119">
        <v>64</v>
      </c>
      <c r="J14899" s="129"/>
      <c r="K14899" s="129"/>
      <c r="L14899" s="129">
        <v>0</v>
      </c>
      <c r="M14899" s="134" t="s">
        <v>26683</v>
      </c>
    </row>
    <row r="14900" spans="1:13" hidden="1" x14ac:dyDescent="0.25">
      <c r="A14900" s="128"/>
      <c r="B14900" s="2"/>
      <c r="C14900" s="139" t="s">
        <v>16587</v>
      </c>
      <c r="D14900" s="124" t="s">
        <v>16588</v>
      </c>
      <c r="E14900" s="118" t="s">
        <v>10721</v>
      </c>
      <c r="F14900" s="124" t="s">
        <v>10722</v>
      </c>
      <c r="G14900" s="118" t="s">
        <v>235</v>
      </c>
      <c r="H14900" s="137">
        <v>46073</v>
      </c>
      <c r="I14900" s="119">
        <v>74</v>
      </c>
      <c r="J14900" s="129"/>
      <c r="K14900" s="129"/>
      <c r="L14900" s="129">
        <v>0</v>
      </c>
      <c r="M14900" s="134" t="s">
        <v>26684</v>
      </c>
    </row>
    <row r="14901" spans="1:13" hidden="1" x14ac:dyDescent="0.25">
      <c r="A14901" s="128"/>
      <c r="B14901" s="2"/>
      <c r="C14901" s="139" t="s">
        <v>16587</v>
      </c>
      <c r="D14901" s="124" t="s">
        <v>16588</v>
      </c>
      <c r="E14901" s="118" t="s">
        <v>16667</v>
      </c>
      <c r="F14901" s="124" t="s">
        <v>16668</v>
      </c>
      <c r="G14901" s="118" t="s">
        <v>235</v>
      </c>
      <c r="H14901" s="137">
        <v>41206</v>
      </c>
      <c r="I14901" s="119">
        <v>69</v>
      </c>
      <c r="J14901" s="129"/>
      <c r="K14901" s="129"/>
      <c r="L14901" s="129">
        <v>0</v>
      </c>
      <c r="M14901" s="134" t="s">
        <v>26685</v>
      </c>
    </row>
    <row r="14902" spans="1:13" hidden="1" x14ac:dyDescent="0.25">
      <c r="A14902" s="128"/>
      <c r="B14902" s="2"/>
      <c r="C14902" s="139" t="s">
        <v>16587</v>
      </c>
      <c r="D14902" s="124" t="s">
        <v>16588</v>
      </c>
      <c r="E14902" s="118" t="s">
        <v>16669</v>
      </c>
      <c r="F14902" s="124" t="s">
        <v>16670</v>
      </c>
      <c r="G14902" s="118" t="s">
        <v>235</v>
      </c>
      <c r="H14902" s="137">
        <v>41627</v>
      </c>
      <c r="I14902" s="119">
        <v>46</v>
      </c>
      <c r="J14902" s="129"/>
      <c r="K14902" s="129"/>
      <c r="L14902" s="129">
        <v>0</v>
      </c>
      <c r="M14902" s="134" t="s">
        <v>32588</v>
      </c>
    </row>
    <row r="14903" spans="1:13" hidden="1" x14ac:dyDescent="0.25">
      <c r="A14903" s="128"/>
      <c r="B14903" s="2"/>
      <c r="C14903" s="139" t="s">
        <v>16587</v>
      </c>
      <c r="D14903" s="124" t="s">
        <v>16588</v>
      </c>
      <c r="E14903" s="118" t="s">
        <v>10723</v>
      </c>
      <c r="F14903" s="124" t="s">
        <v>10724</v>
      </c>
      <c r="G14903" s="118" t="s">
        <v>235</v>
      </c>
      <c r="H14903" s="137">
        <v>40206</v>
      </c>
      <c r="I14903" s="119">
        <v>67.72</v>
      </c>
      <c r="J14903" s="129"/>
      <c r="K14903" s="129"/>
      <c r="L14903" s="129">
        <v>0</v>
      </c>
      <c r="M14903" s="134" t="s">
        <v>30820</v>
      </c>
    </row>
    <row r="14904" spans="1:13" hidden="1" x14ac:dyDescent="0.25">
      <c r="A14904" s="128"/>
      <c r="B14904" s="2"/>
      <c r="C14904" s="139" t="s">
        <v>16587</v>
      </c>
      <c r="D14904" s="124" t="s">
        <v>16588</v>
      </c>
      <c r="E14904" s="118" t="s">
        <v>16671</v>
      </c>
      <c r="F14904" s="124" t="s">
        <v>16672</v>
      </c>
      <c r="G14904" s="118" t="s">
        <v>235</v>
      </c>
      <c r="H14904" s="137">
        <v>41379</v>
      </c>
      <c r="I14904" s="119">
        <v>69</v>
      </c>
      <c r="J14904" s="129"/>
      <c r="K14904" s="129"/>
      <c r="L14904" s="129">
        <v>0</v>
      </c>
      <c r="M14904" s="134" t="s">
        <v>26686</v>
      </c>
    </row>
    <row r="14905" spans="1:13" hidden="1" x14ac:dyDescent="0.25">
      <c r="A14905" s="128"/>
      <c r="B14905" s="2"/>
      <c r="C14905" s="139" t="s">
        <v>16587</v>
      </c>
      <c r="D14905" s="124" t="s">
        <v>16588</v>
      </c>
      <c r="E14905" s="118" t="s">
        <v>16673</v>
      </c>
      <c r="F14905" s="124" t="s">
        <v>16674</v>
      </c>
      <c r="G14905" s="118" t="s">
        <v>235</v>
      </c>
      <c r="H14905" s="137">
        <v>41173</v>
      </c>
      <c r="I14905" s="119">
        <v>70</v>
      </c>
      <c r="J14905" s="129"/>
      <c r="K14905" s="129"/>
      <c r="L14905" s="129">
        <v>0</v>
      </c>
      <c r="M14905" s="134" t="s">
        <v>26687</v>
      </c>
    </row>
    <row r="14906" spans="1:13" hidden="1" x14ac:dyDescent="0.25">
      <c r="A14906" s="128"/>
      <c r="B14906" s="2"/>
      <c r="C14906" s="139" t="s">
        <v>16587</v>
      </c>
      <c r="D14906" s="124" t="s">
        <v>16588</v>
      </c>
      <c r="E14906" s="118" t="s">
        <v>10725</v>
      </c>
      <c r="F14906" s="124" t="s">
        <v>10726</v>
      </c>
      <c r="G14906" s="118" t="s">
        <v>235</v>
      </c>
      <c r="H14906" s="137">
        <v>40176</v>
      </c>
      <c r="I14906" s="119">
        <v>42</v>
      </c>
      <c r="J14906" s="129"/>
      <c r="K14906" s="129"/>
      <c r="L14906" s="129">
        <v>0</v>
      </c>
      <c r="M14906" s="134" t="s">
        <v>26688</v>
      </c>
    </row>
    <row r="14907" spans="1:13" hidden="1" x14ac:dyDescent="0.25">
      <c r="A14907" s="128"/>
      <c r="B14907" s="2"/>
      <c r="C14907" s="139" t="s">
        <v>16587</v>
      </c>
      <c r="D14907" s="124" t="s">
        <v>16588</v>
      </c>
      <c r="E14907" s="118" t="s">
        <v>16675</v>
      </c>
      <c r="F14907" s="124" t="s">
        <v>16676</v>
      </c>
      <c r="G14907" s="118" t="s">
        <v>235</v>
      </c>
      <c r="H14907" s="137">
        <v>43180</v>
      </c>
      <c r="I14907" s="119">
        <v>81</v>
      </c>
      <c r="J14907" s="129"/>
      <c r="K14907" s="129"/>
      <c r="L14907" s="129">
        <v>0</v>
      </c>
      <c r="M14907" s="134" t="s">
        <v>26689</v>
      </c>
    </row>
    <row r="14908" spans="1:13" hidden="1" x14ac:dyDescent="0.25">
      <c r="A14908" s="128"/>
      <c r="B14908" s="2"/>
      <c r="C14908" s="139" t="s">
        <v>16587</v>
      </c>
      <c r="D14908" s="124" t="s">
        <v>16588</v>
      </c>
      <c r="E14908" s="118" t="s">
        <v>10727</v>
      </c>
      <c r="F14908" s="124" t="s">
        <v>10728</v>
      </c>
      <c r="G14908" s="118" t="s">
        <v>235</v>
      </c>
      <c r="H14908" s="137">
        <v>40640</v>
      </c>
      <c r="I14908" s="119">
        <v>55</v>
      </c>
      <c r="J14908" s="129"/>
      <c r="K14908" s="129"/>
      <c r="L14908" s="129">
        <v>0</v>
      </c>
      <c r="M14908" s="134" t="s">
        <v>26690</v>
      </c>
    </row>
    <row r="14909" spans="1:13" hidden="1" x14ac:dyDescent="0.25">
      <c r="A14909" s="128"/>
      <c r="B14909" s="2"/>
      <c r="C14909" s="139" t="s">
        <v>16587</v>
      </c>
      <c r="D14909" s="124" t="s">
        <v>16588</v>
      </c>
      <c r="E14909" s="118" t="s">
        <v>10729</v>
      </c>
      <c r="F14909" s="124" t="s">
        <v>10730</v>
      </c>
      <c r="G14909" s="118" t="s">
        <v>235</v>
      </c>
      <c r="H14909" s="137">
        <v>43452</v>
      </c>
      <c r="I14909" s="119">
        <v>62</v>
      </c>
      <c r="J14909" s="129"/>
      <c r="K14909" s="129"/>
      <c r="L14909" s="129">
        <v>0</v>
      </c>
      <c r="M14909" s="134"/>
    </row>
    <row r="14910" spans="1:13" hidden="1" x14ac:dyDescent="0.25">
      <c r="A14910" s="128"/>
      <c r="B14910" s="2"/>
      <c r="C14910" s="139" t="s">
        <v>16587</v>
      </c>
      <c r="D14910" s="124" t="s">
        <v>16588</v>
      </c>
      <c r="E14910" s="118" t="s">
        <v>10731</v>
      </c>
      <c r="F14910" s="124" t="s">
        <v>10732</v>
      </c>
      <c r="G14910" s="118" t="s">
        <v>235</v>
      </c>
      <c r="H14910" s="137">
        <v>40959</v>
      </c>
      <c r="I14910" s="119">
        <v>55</v>
      </c>
      <c r="J14910" s="129"/>
      <c r="K14910" s="129"/>
      <c r="L14910" s="129">
        <v>0</v>
      </c>
      <c r="M14910" s="134" t="s">
        <v>26691</v>
      </c>
    </row>
    <row r="14911" spans="1:13" hidden="1" x14ac:dyDescent="0.25">
      <c r="A14911" s="128"/>
      <c r="B14911" s="2"/>
      <c r="C14911" s="139" t="s">
        <v>16587</v>
      </c>
      <c r="D14911" s="124" t="s">
        <v>16588</v>
      </c>
      <c r="E14911" s="118" t="s">
        <v>10733</v>
      </c>
      <c r="F14911" s="124" t="s">
        <v>10734</v>
      </c>
      <c r="G14911" s="118" t="s">
        <v>235</v>
      </c>
      <c r="H14911" s="137">
        <v>40490</v>
      </c>
      <c r="I14911" s="119">
        <v>47.5</v>
      </c>
      <c r="J14911" s="129"/>
      <c r="K14911" s="129"/>
      <c r="L14911" s="129">
        <v>0</v>
      </c>
      <c r="M14911" s="134"/>
    </row>
    <row r="14912" spans="1:13" hidden="1" x14ac:dyDescent="0.25">
      <c r="A14912" s="128"/>
      <c r="B14912" s="2"/>
      <c r="C14912" s="139" t="s">
        <v>16587</v>
      </c>
      <c r="D14912" s="124" t="s">
        <v>16588</v>
      </c>
      <c r="E14912" s="118" t="s">
        <v>10735</v>
      </c>
      <c r="F14912" s="124" t="s">
        <v>10736</v>
      </c>
      <c r="G14912" s="118" t="s">
        <v>235</v>
      </c>
      <c r="H14912" s="137">
        <v>42039</v>
      </c>
      <c r="I14912" s="119">
        <v>52</v>
      </c>
      <c r="J14912" s="129"/>
      <c r="K14912" s="129"/>
      <c r="L14912" s="129">
        <v>0</v>
      </c>
      <c r="M14912" s="134"/>
    </row>
    <row r="14913" spans="1:13" hidden="1" x14ac:dyDescent="0.25">
      <c r="A14913" s="128"/>
      <c r="B14913" s="2"/>
      <c r="C14913" s="139" t="s">
        <v>16587</v>
      </c>
      <c r="D14913" s="124" t="s">
        <v>16588</v>
      </c>
      <c r="E14913" s="118" t="s">
        <v>16677</v>
      </c>
      <c r="F14913" s="124" t="s">
        <v>16678</v>
      </c>
      <c r="G14913" s="118" t="s">
        <v>235</v>
      </c>
      <c r="H14913" s="137">
        <v>40597</v>
      </c>
      <c r="I14913" s="119">
        <v>64</v>
      </c>
      <c r="J14913" s="129"/>
      <c r="K14913" s="129"/>
      <c r="L14913" s="129">
        <v>0</v>
      </c>
      <c r="M14913" s="134" t="s">
        <v>28154</v>
      </c>
    </row>
    <row r="14914" spans="1:13" hidden="1" x14ac:dyDescent="0.25">
      <c r="A14914" s="128"/>
      <c r="B14914" s="2"/>
      <c r="C14914" s="139" t="s">
        <v>16587</v>
      </c>
      <c r="D14914" s="124" t="s">
        <v>16588</v>
      </c>
      <c r="E14914" s="118" t="s">
        <v>16679</v>
      </c>
      <c r="F14914" s="124" t="s">
        <v>16680</v>
      </c>
      <c r="G14914" s="118" t="s">
        <v>235</v>
      </c>
      <c r="H14914" s="137">
        <v>40681</v>
      </c>
      <c r="I14914" s="119">
        <v>52</v>
      </c>
      <c r="J14914" s="129"/>
      <c r="K14914" s="129"/>
      <c r="L14914" s="129">
        <v>0</v>
      </c>
      <c r="M14914" s="134" t="s">
        <v>29197</v>
      </c>
    </row>
    <row r="14915" spans="1:13" hidden="1" x14ac:dyDescent="0.25">
      <c r="A14915" s="128"/>
      <c r="B14915" s="2"/>
      <c r="C14915" s="139" t="s">
        <v>16587</v>
      </c>
      <c r="D14915" s="124" t="s">
        <v>16588</v>
      </c>
      <c r="E14915" s="118" t="s">
        <v>16681</v>
      </c>
      <c r="F14915" s="124" t="s">
        <v>16682</v>
      </c>
      <c r="G14915" s="118" t="s">
        <v>235</v>
      </c>
      <c r="H14915" s="137"/>
      <c r="I14915" s="119"/>
      <c r="J14915" s="129"/>
      <c r="K14915" s="129"/>
      <c r="L14915" s="129">
        <v>0</v>
      </c>
      <c r="M14915" s="134" t="s">
        <v>29857</v>
      </c>
    </row>
    <row r="14916" spans="1:13" hidden="1" x14ac:dyDescent="0.25">
      <c r="A14916" s="128"/>
      <c r="B14916" s="2"/>
      <c r="C14916" s="139" t="s">
        <v>16587</v>
      </c>
      <c r="D14916" s="124" t="s">
        <v>16588</v>
      </c>
      <c r="E14916" s="118" t="s">
        <v>10737</v>
      </c>
      <c r="F14916" s="124" t="s">
        <v>10738</v>
      </c>
      <c r="G14916" s="118" t="s">
        <v>235</v>
      </c>
      <c r="H14916" s="137">
        <v>41501</v>
      </c>
      <c r="I14916" s="119">
        <v>52</v>
      </c>
      <c r="J14916" s="129"/>
      <c r="K14916" s="129"/>
      <c r="L14916" s="129">
        <v>0</v>
      </c>
      <c r="M14916" s="134" t="s">
        <v>28592</v>
      </c>
    </row>
    <row r="14917" spans="1:13" hidden="1" x14ac:dyDescent="0.25">
      <c r="A14917" s="128"/>
      <c r="B14917" s="2"/>
      <c r="C14917" s="139" t="s">
        <v>16587</v>
      </c>
      <c r="D14917" s="124" t="s">
        <v>16588</v>
      </c>
      <c r="E14917" s="118" t="s">
        <v>16683</v>
      </c>
      <c r="F14917" s="124" t="s">
        <v>16684</v>
      </c>
      <c r="G14917" s="118" t="s">
        <v>235</v>
      </c>
      <c r="H14917" s="137">
        <v>41257</v>
      </c>
      <c r="I14917" s="119">
        <v>52</v>
      </c>
      <c r="J14917" s="129"/>
      <c r="K14917" s="129"/>
      <c r="L14917" s="129">
        <v>0</v>
      </c>
      <c r="M14917" s="134" t="s">
        <v>29653</v>
      </c>
    </row>
    <row r="14918" spans="1:13" hidden="1" x14ac:dyDescent="0.25">
      <c r="A14918" s="128"/>
      <c r="B14918" s="2"/>
      <c r="C14918" s="139" t="s">
        <v>16587</v>
      </c>
      <c r="D14918" s="124" t="s">
        <v>16588</v>
      </c>
      <c r="E14918" s="118" t="s">
        <v>16685</v>
      </c>
      <c r="F14918" s="124" t="s">
        <v>16686</v>
      </c>
      <c r="G14918" s="118" t="s">
        <v>235</v>
      </c>
      <c r="H14918" s="137">
        <v>41689</v>
      </c>
      <c r="I14918" s="119">
        <v>59</v>
      </c>
      <c r="J14918" s="129"/>
      <c r="K14918" s="129"/>
      <c r="L14918" s="129">
        <v>0</v>
      </c>
      <c r="M14918" s="134" t="s">
        <v>28478</v>
      </c>
    </row>
    <row r="14919" spans="1:13" hidden="1" x14ac:dyDescent="0.25">
      <c r="A14919" s="128"/>
      <c r="B14919" s="2"/>
      <c r="C14919" s="139" t="s">
        <v>16587</v>
      </c>
      <c r="D14919" s="124" t="s">
        <v>16588</v>
      </c>
      <c r="E14919" s="118" t="s">
        <v>10739</v>
      </c>
      <c r="F14919" s="124" t="s">
        <v>10740</v>
      </c>
      <c r="G14919" s="118" t="s">
        <v>235</v>
      </c>
      <c r="H14919" s="137">
        <v>40357</v>
      </c>
      <c r="I14919" s="119">
        <v>65</v>
      </c>
      <c r="J14919" s="129"/>
      <c r="K14919" s="129"/>
      <c r="L14919" s="129">
        <v>0</v>
      </c>
      <c r="M14919" s="134" t="s">
        <v>26692</v>
      </c>
    </row>
    <row r="14920" spans="1:13" hidden="1" x14ac:dyDescent="0.25">
      <c r="A14920" s="128"/>
      <c r="B14920" s="2"/>
      <c r="C14920" s="139" t="s">
        <v>16587</v>
      </c>
      <c r="D14920" s="124" t="s">
        <v>16588</v>
      </c>
      <c r="E14920" s="118" t="s">
        <v>16687</v>
      </c>
      <c r="F14920" s="124" t="s">
        <v>16688</v>
      </c>
      <c r="G14920" s="118" t="s">
        <v>235</v>
      </c>
      <c r="H14920" s="137">
        <v>41495</v>
      </c>
      <c r="I14920" s="119">
        <v>42.59</v>
      </c>
      <c r="J14920" s="129"/>
      <c r="K14920" s="129"/>
      <c r="L14920" s="129">
        <v>0</v>
      </c>
      <c r="M14920" s="134" t="s">
        <v>26693</v>
      </c>
    </row>
    <row r="14921" spans="1:13" hidden="1" x14ac:dyDescent="0.25">
      <c r="A14921" s="128"/>
      <c r="B14921" s="2"/>
      <c r="C14921" s="139" t="s">
        <v>16587</v>
      </c>
      <c r="D14921" s="124" t="s">
        <v>16588</v>
      </c>
      <c r="E14921" s="118" t="s">
        <v>16689</v>
      </c>
      <c r="F14921" s="124" t="s">
        <v>16690</v>
      </c>
      <c r="G14921" s="118" t="s">
        <v>235</v>
      </c>
      <c r="H14921" s="137">
        <v>41379</v>
      </c>
      <c r="I14921" s="119">
        <v>84</v>
      </c>
      <c r="J14921" s="129"/>
      <c r="K14921" s="129"/>
      <c r="L14921" s="129">
        <v>0</v>
      </c>
      <c r="M14921" s="134" t="s">
        <v>29209</v>
      </c>
    </row>
    <row r="14922" spans="1:13" hidden="1" x14ac:dyDescent="0.25">
      <c r="A14922" s="128"/>
      <c r="B14922" s="2"/>
      <c r="C14922" s="139" t="s">
        <v>16587</v>
      </c>
      <c r="D14922" s="124" t="s">
        <v>16588</v>
      </c>
      <c r="E14922" s="118" t="s">
        <v>16691</v>
      </c>
      <c r="F14922" s="124" t="s">
        <v>16692</v>
      </c>
      <c r="G14922" s="118" t="s">
        <v>235</v>
      </c>
      <c r="H14922" s="137">
        <v>40612</v>
      </c>
      <c r="I14922" s="119">
        <v>60</v>
      </c>
      <c r="J14922" s="129"/>
      <c r="K14922" s="129"/>
      <c r="L14922" s="129">
        <v>0</v>
      </c>
      <c r="M14922" s="134" t="s">
        <v>26694</v>
      </c>
    </row>
    <row r="14923" spans="1:13" hidden="1" x14ac:dyDescent="0.25">
      <c r="A14923" s="128"/>
      <c r="B14923" s="2"/>
      <c r="C14923" s="139" t="s">
        <v>16587</v>
      </c>
      <c r="D14923" s="124" t="s">
        <v>16588</v>
      </c>
      <c r="E14923" s="118" t="s">
        <v>11741</v>
      </c>
      <c r="F14923" s="124" t="s">
        <v>11742</v>
      </c>
      <c r="G14923" s="118" t="s">
        <v>235</v>
      </c>
      <c r="H14923" s="137">
        <v>41775</v>
      </c>
      <c r="I14923" s="119">
        <v>42.59</v>
      </c>
      <c r="J14923" s="129"/>
      <c r="K14923" s="129"/>
      <c r="L14923" s="129">
        <v>0</v>
      </c>
      <c r="M14923" s="134" t="s">
        <v>29821</v>
      </c>
    </row>
    <row r="14924" spans="1:13" hidden="1" x14ac:dyDescent="0.25">
      <c r="A14924" s="128"/>
      <c r="B14924" s="2"/>
      <c r="C14924" s="139" t="s">
        <v>16587</v>
      </c>
      <c r="D14924" s="124" t="s">
        <v>16588</v>
      </c>
      <c r="E14924" s="118" t="s">
        <v>16693</v>
      </c>
      <c r="F14924" s="124" t="s">
        <v>16694</v>
      </c>
      <c r="G14924" s="118" t="s">
        <v>235</v>
      </c>
      <c r="H14924" s="137">
        <v>41613</v>
      </c>
      <c r="I14924" s="119">
        <v>52</v>
      </c>
      <c r="J14924" s="129"/>
      <c r="K14924" s="129"/>
      <c r="L14924" s="129">
        <v>0</v>
      </c>
      <c r="M14924" s="134" t="s">
        <v>26695</v>
      </c>
    </row>
    <row r="14925" spans="1:13" hidden="1" x14ac:dyDescent="0.25">
      <c r="A14925" s="128"/>
      <c r="B14925" s="2"/>
      <c r="C14925" s="139" t="s">
        <v>16587</v>
      </c>
      <c r="D14925" s="124" t="s">
        <v>16588</v>
      </c>
      <c r="E14925" s="118" t="s">
        <v>10741</v>
      </c>
      <c r="F14925" s="124" t="s">
        <v>10742</v>
      </c>
      <c r="G14925" s="118" t="s">
        <v>235</v>
      </c>
      <c r="H14925" s="137">
        <v>45968</v>
      </c>
      <c r="I14925" s="119">
        <v>68</v>
      </c>
      <c r="J14925" s="129"/>
      <c r="K14925" s="129"/>
      <c r="L14925" s="129">
        <v>0</v>
      </c>
      <c r="M14925" s="134" t="s">
        <v>26696</v>
      </c>
    </row>
    <row r="14926" spans="1:13" hidden="1" x14ac:dyDescent="0.25">
      <c r="A14926" s="128"/>
      <c r="B14926" s="2"/>
      <c r="C14926" s="139" t="s">
        <v>16587</v>
      </c>
      <c r="D14926" s="124" t="s">
        <v>16588</v>
      </c>
      <c r="E14926" s="118" t="s">
        <v>10743</v>
      </c>
      <c r="F14926" s="124" t="s">
        <v>10744</v>
      </c>
      <c r="G14926" s="118" t="s">
        <v>235</v>
      </c>
      <c r="H14926" s="137">
        <v>41319</v>
      </c>
      <c r="I14926" s="119">
        <v>40</v>
      </c>
      <c r="J14926" s="129"/>
      <c r="K14926" s="129"/>
      <c r="L14926" s="129">
        <v>0</v>
      </c>
      <c r="M14926" s="134" t="s">
        <v>26697</v>
      </c>
    </row>
    <row r="14927" spans="1:13" hidden="1" x14ac:dyDescent="0.25">
      <c r="A14927" s="128"/>
      <c r="B14927" s="2"/>
      <c r="C14927" s="139" t="s">
        <v>16587</v>
      </c>
      <c r="D14927" s="124" t="s">
        <v>16588</v>
      </c>
      <c r="E14927" s="118" t="s">
        <v>16695</v>
      </c>
      <c r="F14927" s="124" t="s">
        <v>16696</v>
      </c>
      <c r="G14927" s="118" t="s">
        <v>235</v>
      </c>
      <c r="H14927" s="137">
        <v>41151</v>
      </c>
      <c r="I14927" s="119">
        <v>59</v>
      </c>
      <c r="J14927" s="129"/>
      <c r="K14927" s="129"/>
      <c r="L14927" s="129">
        <v>0</v>
      </c>
      <c r="M14927" s="134" t="s">
        <v>26698</v>
      </c>
    </row>
    <row r="14928" spans="1:13" hidden="1" x14ac:dyDescent="0.25">
      <c r="A14928" s="128"/>
      <c r="B14928" s="2"/>
      <c r="C14928" s="139" t="s">
        <v>16587</v>
      </c>
      <c r="D14928" s="124" t="s">
        <v>16588</v>
      </c>
      <c r="E14928" s="118" t="s">
        <v>16697</v>
      </c>
      <c r="F14928" s="124" t="s">
        <v>16698</v>
      </c>
      <c r="G14928" s="118" t="s">
        <v>235</v>
      </c>
      <c r="H14928" s="137">
        <v>41708</v>
      </c>
      <c r="I14928" s="119">
        <v>52</v>
      </c>
      <c r="J14928" s="129"/>
      <c r="K14928" s="129"/>
      <c r="L14928" s="129">
        <v>0</v>
      </c>
      <c r="M14928" s="134" t="s">
        <v>26699</v>
      </c>
    </row>
    <row r="14929" spans="1:13" hidden="1" x14ac:dyDescent="0.25">
      <c r="A14929" s="128"/>
      <c r="B14929" s="2"/>
      <c r="C14929" s="139" t="s">
        <v>16587</v>
      </c>
      <c r="D14929" s="124" t="s">
        <v>16588</v>
      </c>
      <c r="E14929" s="118" t="s">
        <v>16699</v>
      </c>
      <c r="F14929" s="124" t="s">
        <v>16700</v>
      </c>
      <c r="G14929" s="118" t="s">
        <v>235</v>
      </c>
      <c r="H14929" s="137">
        <v>40820</v>
      </c>
      <c r="I14929" s="119">
        <v>60</v>
      </c>
      <c r="J14929" s="129"/>
      <c r="K14929" s="129"/>
      <c r="L14929" s="129">
        <v>0</v>
      </c>
      <c r="M14929" s="134" t="s">
        <v>26700</v>
      </c>
    </row>
    <row r="14930" spans="1:13" hidden="1" x14ac:dyDescent="0.25">
      <c r="A14930" s="128"/>
      <c r="B14930" s="2"/>
      <c r="C14930" s="139" t="s">
        <v>16587</v>
      </c>
      <c r="D14930" s="124" t="s">
        <v>16588</v>
      </c>
      <c r="E14930" s="118" t="s">
        <v>16701</v>
      </c>
      <c r="F14930" s="124" t="s">
        <v>16702</v>
      </c>
      <c r="G14930" s="118" t="s">
        <v>235</v>
      </c>
      <c r="H14930" s="137">
        <v>45267</v>
      </c>
      <c r="I14930" s="119">
        <v>68</v>
      </c>
      <c r="J14930" s="129"/>
      <c r="K14930" s="129"/>
      <c r="L14930" s="129">
        <v>0</v>
      </c>
      <c r="M14930" s="134" t="s">
        <v>29054</v>
      </c>
    </row>
    <row r="14931" spans="1:13" hidden="1" x14ac:dyDescent="0.25">
      <c r="A14931" s="128"/>
      <c r="B14931" s="2"/>
      <c r="C14931" s="139" t="s">
        <v>16587</v>
      </c>
      <c r="D14931" s="124" t="s">
        <v>16588</v>
      </c>
      <c r="E14931" s="118" t="s">
        <v>10745</v>
      </c>
      <c r="F14931" s="124" t="s">
        <v>10746</v>
      </c>
      <c r="G14931" s="118" t="s">
        <v>235</v>
      </c>
      <c r="H14931" s="137">
        <v>40567</v>
      </c>
      <c r="I14931" s="119">
        <v>63.8</v>
      </c>
      <c r="J14931" s="129"/>
      <c r="K14931" s="129"/>
      <c r="L14931" s="129">
        <v>0</v>
      </c>
      <c r="M14931" s="134" t="s">
        <v>26701</v>
      </c>
    </row>
    <row r="14932" spans="1:13" hidden="1" x14ac:dyDescent="0.25">
      <c r="A14932" s="128"/>
      <c r="B14932" s="2"/>
      <c r="C14932" s="139" t="s">
        <v>16587</v>
      </c>
      <c r="D14932" s="124" t="s">
        <v>16588</v>
      </c>
      <c r="E14932" s="118" t="s">
        <v>16703</v>
      </c>
      <c r="F14932" s="124" t="s">
        <v>16704</v>
      </c>
      <c r="G14932" s="118" t="s">
        <v>235</v>
      </c>
      <c r="H14932" s="137">
        <v>44917</v>
      </c>
      <c r="I14932" s="119">
        <v>71.78</v>
      </c>
      <c r="J14932" s="129"/>
      <c r="K14932" s="129"/>
      <c r="L14932" s="129">
        <v>0</v>
      </c>
      <c r="M14932" s="134" t="s">
        <v>26702</v>
      </c>
    </row>
    <row r="14933" spans="1:13" hidden="1" x14ac:dyDescent="0.25">
      <c r="A14933" s="128"/>
      <c r="B14933" s="2"/>
      <c r="C14933" s="139" t="s">
        <v>16587</v>
      </c>
      <c r="D14933" s="124" t="s">
        <v>16588</v>
      </c>
      <c r="E14933" s="118" t="s">
        <v>16705</v>
      </c>
      <c r="F14933" s="124" t="s">
        <v>16706</v>
      </c>
      <c r="G14933" s="118" t="s">
        <v>235</v>
      </c>
      <c r="H14933" s="137">
        <v>40595</v>
      </c>
      <c r="I14933" s="119">
        <v>55</v>
      </c>
      <c r="J14933" s="129"/>
      <c r="K14933" s="129"/>
      <c r="L14933" s="129">
        <v>0</v>
      </c>
      <c r="M14933" s="134" t="s">
        <v>26703</v>
      </c>
    </row>
    <row r="14934" spans="1:13" hidden="1" x14ac:dyDescent="0.25">
      <c r="A14934" s="128"/>
      <c r="B14934" s="2"/>
      <c r="C14934" s="139" t="s">
        <v>16587</v>
      </c>
      <c r="D14934" s="124" t="s">
        <v>16588</v>
      </c>
      <c r="E14934" s="118" t="s">
        <v>10747</v>
      </c>
      <c r="F14934" s="124" t="s">
        <v>10748</v>
      </c>
      <c r="G14934" s="118" t="s">
        <v>235</v>
      </c>
      <c r="H14934" s="137">
        <v>40758</v>
      </c>
      <c r="I14934" s="119">
        <v>50</v>
      </c>
      <c r="J14934" s="129"/>
      <c r="K14934" s="129"/>
      <c r="L14934" s="129">
        <v>0</v>
      </c>
      <c r="M14934" s="134" t="s">
        <v>26704</v>
      </c>
    </row>
    <row r="14935" spans="1:13" hidden="1" x14ac:dyDescent="0.25">
      <c r="A14935" s="128"/>
      <c r="B14935" s="2"/>
      <c r="C14935" s="139" t="s">
        <v>16587</v>
      </c>
      <c r="D14935" s="124" t="s">
        <v>16588</v>
      </c>
      <c r="E14935" s="118" t="s">
        <v>16707</v>
      </c>
      <c r="F14935" s="124" t="s">
        <v>16708</v>
      </c>
      <c r="G14935" s="118" t="s">
        <v>235</v>
      </c>
      <c r="H14935" s="137">
        <v>40648</v>
      </c>
      <c r="I14935" s="119">
        <v>52</v>
      </c>
      <c r="J14935" s="129"/>
      <c r="K14935" s="129"/>
      <c r="L14935" s="129">
        <v>0</v>
      </c>
      <c r="M14935" s="134" t="s">
        <v>26705</v>
      </c>
    </row>
    <row r="14936" spans="1:13" hidden="1" x14ac:dyDescent="0.25">
      <c r="A14936" s="128"/>
      <c r="B14936" s="2"/>
      <c r="C14936" s="139" t="s">
        <v>16587</v>
      </c>
      <c r="D14936" s="124" t="s">
        <v>16588</v>
      </c>
      <c r="E14936" s="118" t="s">
        <v>16709</v>
      </c>
      <c r="F14936" s="124" t="s">
        <v>16710</v>
      </c>
      <c r="G14936" s="118" t="s">
        <v>235</v>
      </c>
      <c r="H14936" s="137">
        <v>40638</v>
      </c>
      <c r="I14936" s="119">
        <v>97.17</v>
      </c>
      <c r="J14936" s="129"/>
      <c r="K14936" s="129"/>
      <c r="L14936" s="129">
        <v>0</v>
      </c>
      <c r="M14936" s="134" t="s">
        <v>29371</v>
      </c>
    </row>
    <row r="14937" spans="1:13" hidden="1" x14ac:dyDescent="0.25">
      <c r="A14937" s="128"/>
      <c r="B14937" s="2"/>
      <c r="C14937" s="139" t="s">
        <v>16587</v>
      </c>
      <c r="D14937" s="124" t="s">
        <v>16588</v>
      </c>
      <c r="E14937" s="118" t="s">
        <v>16711</v>
      </c>
      <c r="F14937" s="124" t="s">
        <v>16712</v>
      </c>
      <c r="G14937" s="118" t="s">
        <v>235</v>
      </c>
      <c r="H14937" s="137">
        <v>41575</v>
      </c>
      <c r="I14937" s="119">
        <v>52</v>
      </c>
      <c r="J14937" s="129"/>
      <c r="K14937" s="129"/>
      <c r="L14937" s="129">
        <v>0</v>
      </c>
      <c r="M14937" s="134"/>
    </row>
    <row r="14938" spans="1:13" hidden="1" x14ac:dyDescent="0.25">
      <c r="A14938" s="128"/>
      <c r="B14938" s="2"/>
      <c r="C14938" s="139" t="s">
        <v>16587</v>
      </c>
      <c r="D14938" s="124" t="s">
        <v>16588</v>
      </c>
      <c r="E14938" s="118" t="s">
        <v>16713</v>
      </c>
      <c r="F14938" s="124" t="s">
        <v>16714</v>
      </c>
      <c r="G14938" s="118" t="s">
        <v>235</v>
      </c>
      <c r="H14938" s="137">
        <v>40631</v>
      </c>
      <c r="I14938" s="119">
        <v>40.18</v>
      </c>
      <c r="J14938" s="129"/>
      <c r="K14938" s="129"/>
      <c r="L14938" s="129">
        <v>0</v>
      </c>
      <c r="M14938" s="134"/>
    </row>
    <row r="14939" spans="1:13" hidden="1" x14ac:dyDescent="0.25">
      <c r="A14939" s="128"/>
      <c r="B14939" s="2"/>
      <c r="C14939" s="139" t="s">
        <v>16587</v>
      </c>
      <c r="D14939" s="124" t="s">
        <v>16588</v>
      </c>
      <c r="E14939" s="118" t="s">
        <v>16715</v>
      </c>
      <c r="F14939" s="124" t="s">
        <v>16716</v>
      </c>
      <c r="G14939" s="118" t="s">
        <v>235</v>
      </c>
      <c r="H14939" s="137">
        <v>40640</v>
      </c>
      <c r="I14939" s="119">
        <v>65</v>
      </c>
      <c r="J14939" s="129"/>
      <c r="K14939" s="129"/>
      <c r="L14939" s="129">
        <v>0</v>
      </c>
      <c r="M14939" s="134" t="s">
        <v>26706</v>
      </c>
    </row>
    <row r="14940" spans="1:13" hidden="1" x14ac:dyDescent="0.25">
      <c r="A14940" s="128"/>
      <c r="B14940" s="2"/>
      <c r="C14940" s="139" t="s">
        <v>16587</v>
      </c>
      <c r="D14940" s="124" t="s">
        <v>16588</v>
      </c>
      <c r="E14940" s="118" t="s">
        <v>10749</v>
      </c>
      <c r="F14940" s="124" t="s">
        <v>10750</v>
      </c>
      <c r="G14940" s="118" t="s">
        <v>235</v>
      </c>
      <c r="H14940" s="137">
        <v>42430</v>
      </c>
      <c r="I14940" s="119">
        <v>83</v>
      </c>
      <c r="J14940" s="129"/>
      <c r="K14940" s="129"/>
      <c r="L14940" s="129">
        <v>0</v>
      </c>
      <c r="M14940" s="134" t="s">
        <v>26707</v>
      </c>
    </row>
    <row r="14941" spans="1:13" hidden="1" x14ac:dyDescent="0.25">
      <c r="A14941" s="128"/>
      <c r="B14941" s="2"/>
      <c r="C14941" s="139" t="s">
        <v>16587</v>
      </c>
      <c r="D14941" s="124" t="s">
        <v>16588</v>
      </c>
      <c r="E14941" s="118" t="s">
        <v>16717</v>
      </c>
      <c r="F14941" s="124" t="s">
        <v>16718</v>
      </c>
      <c r="G14941" s="118" t="s">
        <v>235</v>
      </c>
      <c r="H14941" s="137">
        <v>40675</v>
      </c>
      <c r="I14941" s="119">
        <v>55</v>
      </c>
      <c r="J14941" s="129"/>
      <c r="K14941" s="129"/>
      <c r="L14941" s="129">
        <v>0</v>
      </c>
      <c r="M14941" s="134" t="s">
        <v>26708</v>
      </c>
    </row>
    <row r="14942" spans="1:13" hidden="1" x14ac:dyDescent="0.25">
      <c r="A14942" s="128"/>
      <c r="B14942" s="2"/>
      <c r="C14942" s="139" t="s">
        <v>16587</v>
      </c>
      <c r="D14942" s="124" t="s">
        <v>16588</v>
      </c>
      <c r="E14942" s="118" t="s">
        <v>16719</v>
      </c>
      <c r="F14942" s="124" t="s">
        <v>16720</v>
      </c>
      <c r="G14942" s="118" t="s">
        <v>235</v>
      </c>
      <c r="H14942" s="137">
        <v>40686</v>
      </c>
      <c r="I14942" s="119">
        <v>40.18</v>
      </c>
      <c r="J14942" s="129"/>
      <c r="K14942" s="129"/>
      <c r="L14942" s="129">
        <v>0</v>
      </c>
      <c r="M14942" s="134" t="s">
        <v>26709</v>
      </c>
    </row>
    <row r="14943" spans="1:13" hidden="1" x14ac:dyDescent="0.25">
      <c r="A14943" s="128"/>
      <c r="B14943" s="2"/>
      <c r="C14943" s="139" t="s">
        <v>16587</v>
      </c>
      <c r="D14943" s="124" t="s">
        <v>16588</v>
      </c>
      <c r="E14943" s="118" t="s">
        <v>16721</v>
      </c>
      <c r="F14943" s="124" t="s">
        <v>16722</v>
      </c>
      <c r="G14943" s="118" t="s">
        <v>235</v>
      </c>
      <c r="H14943" s="137">
        <v>41879</v>
      </c>
      <c r="I14943" s="119">
        <v>44</v>
      </c>
      <c r="J14943" s="129"/>
      <c r="K14943" s="129"/>
      <c r="L14943" s="129">
        <v>0</v>
      </c>
      <c r="M14943" s="134" t="s">
        <v>26710</v>
      </c>
    </row>
    <row r="14944" spans="1:13" hidden="1" x14ac:dyDescent="0.25">
      <c r="A14944" s="128"/>
      <c r="B14944" s="2"/>
      <c r="C14944" s="139" t="s">
        <v>16587</v>
      </c>
      <c r="D14944" s="124" t="s">
        <v>16588</v>
      </c>
      <c r="E14944" s="118" t="s">
        <v>16723</v>
      </c>
      <c r="F14944" s="124" t="s">
        <v>16724</v>
      </c>
      <c r="G14944" s="118" t="s">
        <v>235</v>
      </c>
      <c r="H14944" s="137">
        <v>45758</v>
      </c>
      <c r="I14944" s="119">
        <v>75</v>
      </c>
      <c r="J14944" s="129"/>
      <c r="K14944" s="129"/>
      <c r="L14944" s="129">
        <v>0</v>
      </c>
      <c r="M14944" s="134" t="s">
        <v>26711</v>
      </c>
    </row>
    <row r="14945" spans="1:13" hidden="1" x14ac:dyDescent="0.25">
      <c r="A14945" s="128"/>
      <c r="B14945" s="2"/>
      <c r="C14945" s="139" t="s">
        <v>16587</v>
      </c>
      <c r="D14945" s="124" t="s">
        <v>16588</v>
      </c>
      <c r="E14945" s="118" t="s">
        <v>16725</v>
      </c>
      <c r="F14945" s="124" t="s">
        <v>16726</v>
      </c>
      <c r="G14945" s="118" t="s">
        <v>235</v>
      </c>
      <c r="H14945" s="137">
        <v>45731</v>
      </c>
      <c r="I14945" s="119">
        <v>75</v>
      </c>
      <c r="J14945" s="129"/>
      <c r="K14945" s="129"/>
      <c r="L14945" s="129">
        <v>0</v>
      </c>
      <c r="M14945" s="134" t="s">
        <v>26712</v>
      </c>
    </row>
    <row r="14946" spans="1:13" hidden="1" x14ac:dyDescent="0.25">
      <c r="A14946" s="128"/>
      <c r="B14946" s="2"/>
      <c r="C14946" s="139" t="s">
        <v>16587</v>
      </c>
      <c r="D14946" s="124" t="s">
        <v>16588</v>
      </c>
      <c r="E14946" s="118" t="s">
        <v>10751</v>
      </c>
      <c r="F14946" s="124" t="s">
        <v>10752</v>
      </c>
      <c r="G14946" s="118" t="s">
        <v>235</v>
      </c>
      <c r="H14946" s="137"/>
      <c r="I14946" s="119"/>
      <c r="J14946" s="129"/>
      <c r="K14946" s="129"/>
      <c r="L14946" s="129">
        <v>0</v>
      </c>
      <c r="M14946" s="134" t="s">
        <v>26713</v>
      </c>
    </row>
    <row r="14947" spans="1:13" hidden="1" x14ac:dyDescent="0.25">
      <c r="A14947" s="128"/>
      <c r="B14947" s="2"/>
      <c r="C14947" s="139" t="s">
        <v>16587</v>
      </c>
      <c r="D14947" s="124" t="s">
        <v>16588</v>
      </c>
      <c r="E14947" s="118" t="s">
        <v>16727</v>
      </c>
      <c r="F14947" s="124" t="s">
        <v>16728</v>
      </c>
      <c r="G14947" s="118" t="s">
        <v>235</v>
      </c>
      <c r="H14947" s="137">
        <v>45666</v>
      </c>
      <c r="I14947" s="119">
        <v>75</v>
      </c>
      <c r="J14947" s="129"/>
      <c r="K14947" s="129"/>
      <c r="L14947" s="129">
        <v>0</v>
      </c>
      <c r="M14947" s="134" t="s">
        <v>26714</v>
      </c>
    </row>
    <row r="14948" spans="1:13" hidden="1" x14ac:dyDescent="0.25">
      <c r="A14948" s="128"/>
      <c r="B14948" s="2"/>
      <c r="C14948" s="139" t="s">
        <v>16587</v>
      </c>
      <c r="D14948" s="124" t="s">
        <v>16588</v>
      </c>
      <c r="E14948" s="118" t="s">
        <v>16729</v>
      </c>
      <c r="F14948" s="124" t="s">
        <v>16730</v>
      </c>
      <c r="G14948" s="118" t="s">
        <v>235</v>
      </c>
      <c r="H14948" s="137">
        <v>43013</v>
      </c>
      <c r="I14948" s="119">
        <v>69</v>
      </c>
      <c r="J14948" s="129"/>
      <c r="K14948" s="129"/>
      <c r="L14948" s="129">
        <v>0</v>
      </c>
      <c r="M14948" s="134" t="s">
        <v>26715</v>
      </c>
    </row>
    <row r="14949" spans="1:13" hidden="1" x14ac:dyDescent="0.25">
      <c r="A14949" s="128"/>
      <c r="B14949" s="2"/>
      <c r="C14949" s="139" t="s">
        <v>16587</v>
      </c>
      <c r="D14949" s="124" t="s">
        <v>16588</v>
      </c>
      <c r="E14949" s="118" t="s">
        <v>16731</v>
      </c>
      <c r="F14949" s="124" t="s">
        <v>16732</v>
      </c>
      <c r="G14949" s="118" t="s">
        <v>235</v>
      </c>
      <c r="H14949" s="137">
        <v>45204</v>
      </c>
      <c r="I14949" s="119">
        <v>75</v>
      </c>
      <c r="J14949" s="129"/>
      <c r="K14949" s="129"/>
      <c r="L14949" s="129">
        <v>0</v>
      </c>
      <c r="M14949" s="134" t="s">
        <v>26716</v>
      </c>
    </row>
    <row r="14950" spans="1:13" hidden="1" x14ac:dyDescent="0.25">
      <c r="A14950" s="128"/>
      <c r="B14950" s="2"/>
      <c r="C14950" s="139" t="s">
        <v>16587</v>
      </c>
      <c r="D14950" s="124" t="s">
        <v>16588</v>
      </c>
      <c r="E14950" s="118" t="s">
        <v>16733</v>
      </c>
      <c r="F14950" s="124" t="s">
        <v>16734</v>
      </c>
      <c r="G14950" s="118" t="s">
        <v>235</v>
      </c>
      <c r="H14950" s="137">
        <v>43578</v>
      </c>
      <c r="I14950" s="119">
        <v>69</v>
      </c>
      <c r="J14950" s="129"/>
      <c r="K14950" s="129"/>
      <c r="L14950" s="129">
        <v>0</v>
      </c>
      <c r="M14950" s="134" t="s">
        <v>26717</v>
      </c>
    </row>
    <row r="14951" spans="1:13" hidden="1" x14ac:dyDescent="0.25">
      <c r="A14951" s="128"/>
      <c r="B14951" s="2"/>
      <c r="C14951" s="139" t="s">
        <v>16587</v>
      </c>
      <c r="D14951" s="124" t="s">
        <v>16588</v>
      </c>
      <c r="E14951" s="118" t="s">
        <v>16735</v>
      </c>
      <c r="F14951" s="124" t="s">
        <v>16736</v>
      </c>
      <c r="G14951" s="118" t="s">
        <v>235</v>
      </c>
      <c r="H14951" s="137">
        <v>45731</v>
      </c>
      <c r="I14951" s="119">
        <v>75.900000000000006</v>
      </c>
      <c r="J14951" s="129"/>
      <c r="K14951" s="129"/>
      <c r="L14951" s="129">
        <v>0</v>
      </c>
      <c r="M14951" s="134"/>
    </row>
    <row r="14952" spans="1:13" hidden="1" x14ac:dyDescent="0.25">
      <c r="A14952" s="128"/>
      <c r="B14952" s="2"/>
      <c r="C14952" s="139" t="s">
        <v>16587</v>
      </c>
      <c r="D14952" s="124" t="s">
        <v>16588</v>
      </c>
      <c r="E14952" s="118" t="s">
        <v>16737</v>
      </c>
      <c r="F14952" s="124" t="s">
        <v>16738</v>
      </c>
      <c r="G14952" s="118" t="s">
        <v>235</v>
      </c>
      <c r="H14952" s="137">
        <v>45448</v>
      </c>
      <c r="I14952" s="119">
        <v>116.38</v>
      </c>
      <c r="J14952" s="129"/>
      <c r="K14952" s="129"/>
      <c r="L14952" s="129">
        <v>0</v>
      </c>
      <c r="M14952" s="134" t="s">
        <v>26718</v>
      </c>
    </row>
    <row r="14953" spans="1:13" hidden="1" x14ac:dyDescent="0.25">
      <c r="A14953" s="128"/>
      <c r="B14953" s="2"/>
      <c r="C14953" s="139" t="s">
        <v>16587</v>
      </c>
      <c r="D14953" s="124" t="s">
        <v>16588</v>
      </c>
      <c r="E14953" s="118" t="s">
        <v>16739</v>
      </c>
      <c r="F14953" s="124" t="s">
        <v>16740</v>
      </c>
      <c r="G14953" s="118" t="s">
        <v>235</v>
      </c>
      <c r="H14953" s="137">
        <v>45846</v>
      </c>
      <c r="I14953" s="119">
        <v>75</v>
      </c>
      <c r="J14953" s="129"/>
      <c r="K14953" s="129"/>
      <c r="L14953" s="129">
        <v>0</v>
      </c>
      <c r="M14953" s="134" t="s">
        <v>26719</v>
      </c>
    </row>
    <row r="14954" spans="1:13" hidden="1" x14ac:dyDescent="0.25">
      <c r="A14954" s="128"/>
      <c r="B14954" s="2"/>
      <c r="C14954" s="139" t="s">
        <v>16587</v>
      </c>
      <c r="D14954" s="124" t="s">
        <v>16588</v>
      </c>
      <c r="E14954" s="118" t="s">
        <v>16741</v>
      </c>
      <c r="F14954" s="124" t="s">
        <v>16742</v>
      </c>
      <c r="G14954" s="118" t="s">
        <v>235</v>
      </c>
      <c r="H14954" s="137">
        <v>45763</v>
      </c>
      <c r="I14954" s="119">
        <v>125</v>
      </c>
      <c r="J14954" s="129"/>
      <c r="K14954" s="129"/>
      <c r="L14954" s="129">
        <v>0</v>
      </c>
      <c r="M14954" s="134" t="s">
        <v>26720</v>
      </c>
    </row>
    <row r="14955" spans="1:13" hidden="1" x14ac:dyDescent="0.25">
      <c r="A14955" s="128"/>
      <c r="B14955" s="2"/>
      <c r="C14955" s="139" t="s">
        <v>16587</v>
      </c>
      <c r="D14955" s="124" t="s">
        <v>16588</v>
      </c>
      <c r="E14955" s="118" t="s">
        <v>16743</v>
      </c>
      <c r="F14955" s="124" t="s">
        <v>16744</v>
      </c>
      <c r="G14955" s="118" t="s">
        <v>235</v>
      </c>
      <c r="H14955" s="137">
        <v>45217</v>
      </c>
      <c r="I14955" s="119">
        <v>75</v>
      </c>
      <c r="J14955" s="129"/>
      <c r="K14955" s="129"/>
      <c r="L14955" s="129">
        <v>0</v>
      </c>
      <c r="M14955" s="134" t="s">
        <v>26721</v>
      </c>
    </row>
    <row r="14956" spans="1:13" hidden="1" x14ac:dyDescent="0.25">
      <c r="A14956" s="128"/>
      <c r="B14956" s="2"/>
      <c r="C14956" s="139" t="s">
        <v>16587</v>
      </c>
      <c r="D14956" s="124" t="s">
        <v>16588</v>
      </c>
      <c r="E14956" s="118" t="s">
        <v>16745</v>
      </c>
      <c r="F14956" s="124" t="s">
        <v>16746</v>
      </c>
      <c r="G14956" s="118" t="s">
        <v>235</v>
      </c>
      <c r="H14956" s="137">
        <v>41347</v>
      </c>
      <c r="I14956" s="119">
        <v>49</v>
      </c>
      <c r="J14956" s="129"/>
      <c r="K14956" s="129"/>
      <c r="L14956" s="129">
        <v>0</v>
      </c>
      <c r="M14956" s="134" t="s">
        <v>26722</v>
      </c>
    </row>
    <row r="14957" spans="1:13" hidden="1" x14ac:dyDescent="0.25">
      <c r="A14957" s="128"/>
      <c r="B14957" s="2"/>
      <c r="C14957" s="139" t="s">
        <v>16587</v>
      </c>
      <c r="D14957" s="124" t="s">
        <v>16588</v>
      </c>
      <c r="E14957" s="118" t="s">
        <v>16747</v>
      </c>
      <c r="F14957" s="124" t="s">
        <v>16748</v>
      </c>
      <c r="G14957" s="118" t="s">
        <v>235</v>
      </c>
      <c r="H14957" s="137">
        <v>42653</v>
      </c>
      <c r="I14957" s="119">
        <v>60.9</v>
      </c>
      <c r="J14957" s="129"/>
      <c r="K14957" s="129"/>
      <c r="L14957" s="129">
        <v>0</v>
      </c>
      <c r="M14957" s="134" t="s">
        <v>29178</v>
      </c>
    </row>
    <row r="14958" spans="1:13" hidden="1" x14ac:dyDescent="0.25">
      <c r="A14958" s="128"/>
      <c r="B14958" s="2"/>
      <c r="C14958" s="139" t="s">
        <v>16587</v>
      </c>
      <c r="D14958" s="124" t="s">
        <v>16588</v>
      </c>
      <c r="E14958" s="118" t="s">
        <v>16749</v>
      </c>
      <c r="F14958" s="124" t="s">
        <v>16750</v>
      </c>
      <c r="G14958" s="118" t="s">
        <v>235</v>
      </c>
      <c r="H14958" s="137">
        <v>45446</v>
      </c>
      <c r="I14958" s="119">
        <v>79</v>
      </c>
      <c r="J14958" s="129"/>
      <c r="K14958" s="129"/>
      <c r="L14958" s="129">
        <v>0</v>
      </c>
      <c r="M14958" s="134" t="s">
        <v>26723</v>
      </c>
    </row>
    <row r="14959" spans="1:13" hidden="1" x14ac:dyDescent="0.25">
      <c r="A14959" s="128"/>
      <c r="B14959" s="2"/>
      <c r="C14959" s="139" t="s">
        <v>16587</v>
      </c>
      <c r="D14959" s="124" t="s">
        <v>16588</v>
      </c>
      <c r="E14959" s="118" t="s">
        <v>16751</v>
      </c>
      <c r="F14959" s="124" t="s">
        <v>16752</v>
      </c>
      <c r="G14959" s="118" t="s">
        <v>235</v>
      </c>
      <c r="H14959" s="137">
        <v>44062</v>
      </c>
      <c r="I14959" s="119">
        <v>74.5</v>
      </c>
      <c r="J14959" s="129"/>
      <c r="K14959" s="129"/>
      <c r="L14959" s="129">
        <v>0</v>
      </c>
      <c r="M14959" s="134" t="s">
        <v>26724</v>
      </c>
    </row>
    <row r="14960" spans="1:13" hidden="1" x14ac:dyDescent="0.25">
      <c r="A14960" s="128"/>
      <c r="B14960" s="2"/>
      <c r="C14960" s="139" t="s">
        <v>16587</v>
      </c>
      <c r="D14960" s="124" t="s">
        <v>16588</v>
      </c>
      <c r="E14960" s="118" t="s">
        <v>16753</v>
      </c>
      <c r="F14960" s="124" t="s">
        <v>16754</v>
      </c>
      <c r="G14960" s="118" t="s">
        <v>235</v>
      </c>
      <c r="H14960" s="137">
        <v>46107</v>
      </c>
      <c r="I14960" s="119">
        <v>75</v>
      </c>
      <c r="J14960" s="129"/>
      <c r="K14960" s="129"/>
      <c r="L14960" s="129">
        <v>0</v>
      </c>
      <c r="M14960" s="134" t="s">
        <v>26725</v>
      </c>
    </row>
    <row r="14961" spans="1:13" hidden="1" x14ac:dyDescent="0.25">
      <c r="A14961" s="128"/>
      <c r="B14961" s="2"/>
      <c r="C14961" s="139" t="s">
        <v>16587</v>
      </c>
      <c r="D14961" s="124" t="s">
        <v>16588</v>
      </c>
      <c r="E14961" s="118" t="s">
        <v>16755</v>
      </c>
      <c r="F14961" s="124" t="s">
        <v>16756</v>
      </c>
      <c r="G14961" s="118" t="s">
        <v>235</v>
      </c>
      <c r="H14961" s="137">
        <v>43670</v>
      </c>
      <c r="I14961" s="119">
        <v>69</v>
      </c>
      <c r="J14961" s="129"/>
      <c r="K14961" s="129"/>
      <c r="L14961" s="129">
        <v>0</v>
      </c>
      <c r="M14961" s="134" t="s">
        <v>26726</v>
      </c>
    </row>
    <row r="14962" spans="1:13" hidden="1" x14ac:dyDescent="0.25">
      <c r="A14962" s="128"/>
      <c r="B14962" s="2"/>
      <c r="C14962" s="139" t="s">
        <v>16587</v>
      </c>
      <c r="D14962" s="124" t="s">
        <v>16588</v>
      </c>
      <c r="E14962" s="118" t="s">
        <v>16757</v>
      </c>
      <c r="F14962" s="124" t="s">
        <v>16758</v>
      </c>
      <c r="G14962" s="118" t="s">
        <v>235</v>
      </c>
      <c r="H14962" s="137">
        <v>44144</v>
      </c>
      <c r="I14962" s="119">
        <v>74.5</v>
      </c>
      <c r="J14962" s="129"/>
      <c r="K14962" s="129"/>
      <c r="L14962" s="129">
        <v>0</v>
      </c>
      <c r="M14962" s="134" t="s">
        <v>26727</v>
      </c>
    </row>
    <row r="14963" spans="1:13" hidden="1" x14ac:dyDescent="0.25">
      <c r="A14963" s="128"/>
      <c r="B14963" s="2"/>
      <c r="C14963" s="139" t="s">
        <v>16587</v>
      </c>
      <c r="D14963" s="124" t="s">
        <v>16588</v>
      </c>
      <c r="E14963" s="118" t="s">
        <v>16759</v>
      </c>
      <c r="F14963" s="124" t="s">
        <v>16760</v>
      </c>
      <c r="G14963" s="118" t="s">
        <v>235</v>
      </c>
      <c r="H14963" s="137">
        <v>45797</v>
      </c>
      <c r="I14963" s="119">
        <v>75</v>
      </c>
      <c r="J14963" s="129"/>
      <c r="K14963" s="129"/>
      <c r="L14963" s="129">
        <v>0</v>
      </c>
      <c r="M14963" s="134" t="s">
        <v>26728</v>
      </c>
    </row>
    <row r="14964" spans="1:13" hidden="1" x14ac:dyDescent="0.25">
      <c r="A14964" s="128"/>
      <c r="B14964" s="2"/>
      <c r="C14964" s="139" t="s">
        <v>16587</v>
      </c>
      <c r="D14964" s="124" t="s">
        <v>16588</v>
      </c>
      <c r="E14964" s="118" t="s">
        <v>16761</v>
      </c>
      <c r="F14964" s="124" t="s">
        <v>16762</v>
      </c>
      <c r="G14964" s="118" t="s">
        <v>235</v>
      </c>
      <c r="H14964" s="137">
        <v>46108</v>
      </c>
      <c r="I14964" s="119">
        <v>98</v>
      </c>
      <c r="J14964" s="129"/>
      <c r="K14964" s="129"/>
      <c r="L14964" s="129">
        <v>0</v>
      </c>
      <c r="M14964" s="134" t="s">
        <v>30549</v>
      </c>
    </row>
    <row r="14965" spans="1:13" hidden="1" x14ac:dyDescent="0.25">
      <c r="A14965" s="128"/>
      <c r="B14965" s="2"/>
      <c r="C14965" s="139" t="s">
        <v>16587</v>
      </c>
      <c r="D14965" s="124" t="s">
        <v>16588</v>
      </c>
      <c r="E14965" s="118" t="s">
        <v>16763</v>
      </c>
      <c r="F14965" s="124" t="s">
        <v>16764</v>
      </c>
      <c r="G14965" s="118" t="s">
        <v>235</v>
      </c>
      <c r="H14965" s="137">
        <v>41893</v>
      </c>
      <c r="I14965" s="119">
        <v>44</v>
      </c>
      <c r="J14965" s="129"/>
      <c r="K14965" s="129"/>
      <c r="L14965" s="129">
        <v>0</v>
      </c>
      <c r="M14965" s="134" t="s">
        <v>26729</v>
      </c>
    </row>
    <row r="14966" spans="1:13" hidden="1" x14ac:dyDescent="0.25">
      <c r="A14966" s="128"/>
      <c r="B14966" s="2"/>
      <c r="C14966" s="139" t="s">
        <v>16587</v>
      </c>
      <c r="D14966" s="124" t="s">
        <v>16588</v>
      </c>
      <c r="E14966" s="118" t="s">
        <v>16765</v>
      </c>
      <c r="F14966" s="124" t="s">
        <v>16766</v>
      </c>
      <c r="G14966" s="118" t="s">
        <v>235</v>
      </c>
      <c r="H14966" s="137">
        <v>45041</v>
      </c>
      <c r="I14966" s="119">
        <v>75</v>
      </c>
      <c r="J14966" s="129"/>
      <c r="K14966" s="129"/>
      <c r="L14966" s="129">
        <v>0</v>
      </c>
      <c r="M14966" s="134" t="s">
        <v>26730</v>
      </c>
    </row>
    <row r="14967" spans="1:13" hidden="1" x14ac:dyDescent="0.25">
      <c r="A14967" s="128"/>
      <c r="B14967" s="2"/>
      <c r="C14967" s="139" t="s">
        <v>16587</v>
      </c>
      <c r="D14967" s="124" t="s">
        <v>16588</v>
      </c>
      <c r="E14967" s="118" t="s">
        <v>16767</v>
      </c>
      <c r="F14967" s="124" t="s">
        <v>16768</v>
      </c>
      <c r="G14967" s="118" t="s">
        <v>235</v>
      </c>
      <c r="H14967" s="137">
        <v>43341</v>
      </c>
      <c r="I14967" s="119">
        <v>69</v>
      </c>
      <c r="J14967" s="129"/>
      <c r="K14967" s="129"/>
      <c r="L14967" s="129">
        <v>0</v>
      </c>
      <c r="M14967" s="134" t="s">
        <v>26731</v>
      </c>
    </row>
    <row r="14968" spans="1:13" hidden="1" x14ac:dyDescent="0.25">
      <c r="A14968" s="128"/>
      <c r="B14968" s="2"/>
      <c r="C14968" s="139" t="s">
        <v>16587</v>
      </c>
      <c r="D14968" s="124" t="s">
        <v>16588</v>
      </c>
      <c r="E14968" s="118" t="s">
        <v>10561</v>
      </c>
      <c r="F14968" s="124" t="s">
        <v>10562</v>
      </c>
      <c r="G14968" s="118" t="s">
        <v>235</v>
      </c>
      <c r="H14968" s="137">
        <v>41823</v>
      </c>
      <c r="I14968" s="119">
        <v>40</v>
      </c>
      <c r="J14968" s="129"/>
      <c r="K14968" s="129"/>
      <c r="L14968" s="129">
        <v>0</v>
      </c>
      <c r="M14968" s="134" t="s">
        <v>32968</v>
      </c>
    </row>
    <row r="14969" spans="1:13" hidden="1" x14ac:dyDescent="0.25">
      <c r="A14969" s="128"/>
      <c r="B14969" s="2"/>
      <c r="C14969" s="139" t="s">
        <v>16587</v>
      </c>
      <c r="D14969" s="124" t="s">
        <v>16588</v>
      </c>
      <c r="E14969" s="118" t="s">
        <v>16769</v>
      </c>
      <c r="F14969" s="124" t="s">
        <v>16770</v>
      </c>
      <c r="G14969" s="118" t="s">
        <v>235</v>
      </c>
      <c r="H14969" s="137">
        <v>42913</v>
      </c>
      <c r="I14969" s="119">
        <v>109.5</v>
      </c>
      <c r="J14969" s="129"/>
      <c r="K14969" s="129"/>
      <c r="L14969" s="129">
        <v>0</v>
      </c>
      <c r="M14969" s="134" t="s">
        <v>29668</v>
      </c>
    </row>
    <row r="14970" spans="1:13" hidden="1" x14ac:dyDescent="0.25">
      <c r="A14970" s="128"/>
      <c r="B14970" s="2"/>
      <c r="C14970" s="139" t="s">
        <v>16587</v>
      </c>
      <c r="D14970" s="124" t="s">
        <v>16588</v>
      </c>
      <c r="E14970" s="118" t="s">
        <v>10753</v>
      </c>
      <c r="F14970" s="124" t="s">
        <v>10754</v>
      </c>
      <c r="G14970" s="118" t="s">
        <v>235</v>
      </c>
      <c r="H14970" s="137">
        <v>41579</v>
      </c>
      <c r="I14970" s="119">
        <v>59</v>
      </c>
      <c r="J14970" s="129"/>
      <c r="K14970" s="129"/>
      <c r="L14970" s="129">
        <v>0</v>
      </c>
      <c r="M14970" s="134" t="s">
        <v>26732</v>
      </c>
    </row>
    <row r="14971" spans="1:13" hidden="1" x14ac:dyDescent="0.25">
      <c r="A14971" s="128"/>
      <c r="B14971" s="2"/>
      <c r="C14971" s="139" t="s">
        <v>16587</v>
      </c>
      <c r="D14971" s="124" t="s">
        <v>16588</v>
      </c>
      <c r="E14971" s="118" t="s">
        <v>10755</v>
      </c>
      <c r="F14971" s="124" t="s">
        <v>10756</v>
      </c>
      <c r="G14971" s="118" t="s">
        <v>235</v>
      </c>
      <c r="H14971" s="137">
        <v>41235</v>
      </c>
      <c r="I14971" s="119">
        <v>59</v>
      </c>
      <c r="J14971" s="129"/>
      <c r="K14971" s="129"/>
      <c r="L14971" s="129">
        <v>0</v>
      </c>
      <c r="M14971" s="134" t="s">
        <v>26733</v>
      </c>
    </row>
    <row r="14972" spans="1:13" hidden="1" x14ac:dyDescent="0.25">
      <c r="A14972" s="128"/>
      <c r="B14972" s="2"/>
      <c r="C14972" s="139" t="s">
        <v>16587</v>
      </c>
      <c r="D14972" s="124" t="s">
        <v>16588</v>
      </c>
      <c r="E14972" s="118" t="s">
        <v>16771</v>
      </c>
      <c r="F14972" s="124" t="s">
        <v>16772</v>
      </c>
      <c r="G14972" s="118" t="s">
        <v>235</v>
      </c>
      <c r="H14972" s="137">
        <v>42209</v>
      </c>
      <c r="I14972" s="119">
        <v>62</v>
      </c>
      <c r="J14972" s="129"/>
      <c r="K14972" s="129"/>
      <c r="L14972" s="129">
        <v>0</v>
      </c>
      <c r="M14972" s="134" t="s">
        <v>26734</v>
      </c>
    </row>
    <row r="14973" spans="1:13" hidden="1" x14ac:dyDescent="0.25">
      <c r="A14973" s="128"/>
      <c r="B14973" s="2"/>
      <c r="C14973" s="139" t="s">
        <v>16587</v>
      </c>
      <c r="D14973" s="124" t="s">
        <v>16588</v>
      </c>
      <c r="E14973" s="118" t="s">
        <v>16773</v>
      </c>
      <c r="F14973" s="124" t="s">
        <v>16774</v>
      </c>
      <c r="G14973" s="118" t="s">
        <v>235</v>
      </c>
      <c r="H14973" s="137">
        <v>40707</v>
      </c>
      <c r="I14973" s="119">
        <v>59</v>
      </c>
      <c r="J14973" s="129"/>
      <c r="K14973" s="129"/>
      <c r="L14973" s="129">
        <v>0</v>
      </c>
      <c r="M14973" s="134" t="s">
        <v>26735</v>
      </c>
    </row>
    <row r="14974" spans="1:13" hidden="1" x14ac:dyDescent="0.25">
      <c r="A14974" s="128"/>
      <c r="B14974" s="2"/>
      <c r="C14974" s="139" t="s">
        <v>16587</v>
      </c>
      <c r="D14974" s="124" t="s">
        <v>16588</v>
      </c>
      <c r="E14974" s="118" t="s">
        <v>10757</v>
      </c>
      <c r="F14974" s="124" t="s">
        <v>10758</v>
      </c>
      <c r="G14974" s="118" t="s">
        <v>235</v>
      </c>
      <c r="H14974" s="137">
        <v>41845</v>
      </c>
      <c r="I14974" s="119">
        <v>59</v>
      </c>
      <c r="J14974" s="129"/>
      <c r="K14974" s="129"/>
      <c r="L14974" s="129">
        <v>0</v>
      </c>
      <c r="M14974" s="134" t="s">
        <v>26736</v>
      </c>
    </row>
    <row r="14975" spans="1:13" hidden="1" x14ac:dyDescent="0.25">
      <c r="A14975" s="128"/>
      <c r="B14975" s="2"/>
      <c r="C14975" s="139" t="s">
        <v>16587</v>
      </c>
      <c r="D14975" s="124" t="s">
        <v>16588</v>
      </c>
      <c r="E14975" s="118" t="s">
        <v>16775</v>
      </c>
      <c r="F14975" s="124" t="s">
        <v>16776</v>
      </c>
      <c r="G14975" s="118" t="s">
        <v>235</v>
      </c>
      <c r="H14975" s="137">
        <v>40707</v>
      </c>
      <c r="I14975" s="119">
        <v>52</v>
      </c>
      <c r="J14975" s="129"/>
      <c r="K14975" s="129"/>
      <c r="L14975" s="129">
        <v>0</v>
      </c>
      <c r="M14975" s="134" t="s">
        <v>26737</v>
      </c>
    </row>
    <row r="14976" spans="1:13" hidden="1" x14ac:dyDescent="0.25">
      <c r="A14976" s="128"/>
      <c r="B14976" s="2"/>
      <c r="C14976" s="139" t="s">
        <v>16587</v>
      </c>
      <c r="D14976" s="124" t="s">
        <v>16588</v>
      </c>
      <c r="E14976" s="118" t="s">
        <v>10759</v>
      </c>
      <c r="F14976" s="124" t="s">
        <v>10760</v>
      </c>
      <c r="G14976" s="118" t="s">
        <v>235</v>
      </c>
      <c r="H14976" s="137">
        <v>41789</v>
      </c>
      <c r="I14976" s="119">
        <v>52</v>
      </c>
      <c r="J14976" s="129"/>
      <c r="K14976" s="129"/>
      <c r="L14976" s="129">
        <v>0</v>
      </c>
      <c r="M14976" s="134" t="s">
        <v>26738</v>
      </c>
    </row>
    <row r="14977" spans="1:13" hidden="1" x14ac:dyDescent="0.25">
      <c r="A14977" s="128"/>
      <c r="B14977" s="2"/>
      <c r="C14977" s="139" t="s">
        <v>16587</v>
      </c>
      <c r="D14977" s="124" t="s">
        <v>16588</v>
      </c>
      <c r="E14977" s="118" t="s">
        <v>16777</v>
      </c>
      <c r="F14977" s="124" t="s">
        <v>16778</v>
      </c>
      <c r="G14977" s="118" t="s">
        <v>235</v>
      </c>
      <c r="H14977" s="137">
        <v>40283</v>
      </c>
      <c r="I14977" s="119">
        <v>42</v>
      </c>
      <c r="J14977" s="129"/>
      <c r="K14977" s="129"/>
      <c r="L14977" s="129">
        <v>0</v>
      </c>
      <c r="M14977" s="134" t="s">
        <v>26739</v>
      </c>
    </row>
    <row r="14978" spans="1:13" hidden="1" x14ac:dyDescent="0.25">
      <c r="A14978" s="128"/>
      <c r="B14978" s="2"/>
      <c r="C14978" s="139" t="s">
        <v>16587</v>
      </c>
      <c r="D14978" s="124" t="s">
        <v>16588</v>
      </c>
      <c r="E14978" s="118" t="s">
        <v>10761</v>
      </c>
      <c r="F14978" s="124" t="s">
        <v>10762</v>
      </c>
      <c r="G14978" s="118" t="s">
        <v>235</v>
      </c>
      <c r="H14978" s="137">
        <v>41709</v>
      </c>
      <c r="I14978" s="119">
        <v>52</v>
      </c>
      <c r="J14978" s="129"/>
      <c r="K14978" s="129"/>
      <c r="L14978" s="129">
        <v>0</v>
      </c>
      <c r="M14978" s="134" t="s">
        <v>26740</v>
      </c>
    </row>
    <row r="14979" spans="1:13" hidden="1" x14ac:dyDescent="0.25">
      <c r="A14979" s="128"/>
      <c r="B14979" s="2"/>
      <c r="C14979" s="139" t="s">
        <v>16587</v>
      </c>
      <c r="D14979" s="124" t="s">
        <v>16588</v>
      </c>
      <c r="E14979" s="118" t="s">
        <v>10763</v>
      </c>
      <c r="F14979" s="124" t="s">
        <v>10764</v>
      </c>
      <c r="G14979" s="118" t="s">
        <v>235</v>
      </c>
      <c r="H14979" s="137">
        <v>41597</v>
      </c>
      <c r="I14979" s="119">
        <v>52</v>
      </c>
      <c r="J14979" s="129"/>
      <c r="K14979" s="129"/>
      <c r="L14979" s="129">
        <v>0</v>
      </c>
      <c r="M14979" s="134" t="s">
        <v>26741</v>
      </c>
    </row>
    <row r="14980" spans="1:13" hidden="1" x14ac:dyDescent="0.25">
      <c r="A14980" s="128"/>
      <c r="B14980" s="2"/>
      <c r="C14980" s="139" t="s">
        <v>16587</v>
      </c>
      <c r="D14980" s="124" t="s">
        <v>16588</v>
      </c>
      <c r="E14980" s="118" t="s">
        <v>16779</v>
      </c>
      <c r="F14980" s="124" t="s">
        <v>10676</v>
      </c>
      <c r="G14980" s="118" t="s">
        <v>235</v>
      </c>
      <c r="H14980" s="137">
        <v>40707</v>
      </c>
      <c r="I14980" s="119">
        <v>52</v>
      </c>
      <c r="J14980" s="129"/>
      <c r="K14980" s="129"/>
      <c r="L14980" s="129">
        <v>0</v>
      </c>
      <c r="M14980" s="134" t="s">
        <v>26742</v>
      </c>
    </row>
    <row r="14981" spans="1:13" hidden="1" x14ac:dyDescent="0.25">
      <c r="A14981" s="128"/>
      <c r="B14981" s="2"/>
      <c r="C14981" s="139" t="s">
        <v>16587</v>
      </c>
      <c r="D14981" s="124" t="s">
        <v>16588</v>
      </c>
      <c r="E14981" s="118" t="s">
        <v>16780</v>
      </c>
      <c r="F14981" s="124" t="s">
        <v>16781</v>
      </c>
      <c r="G14981" s="118" t="s">
        <v>235</v>
      </c>
      <c r="H14981" s="137">
        <v>41408</v>
      </c>
      <c r="I14981" s="119">
        <v>52</v>
      </c>
      <c r="J14981" s="129"/>
      <c r="K14981" s="129"/>
      <c r="L14981" s="129">
        <v>0</v>
      </c>
      <c r="M14981" s="134" t="s">
        <v>28108</v>
      </c>
    </row>
    <row r="14982" spans="1:13" hidden="1" x14ac:dyDescent="0.25">
      <c r="A14982" s="128"/>
      <c r="B14982" s="2"/>
      <c r="C14982" s="139" t="s">
        <v>16587</v>
      </c>
      <c r="D14982" s="124" t="s">
        <v>16588</v>
      </c>
      <c r="E14982" s="118" t="s">
        <v>10765</v>
      </c>
      <c r="F14982" s="124" t="s">
        <v>10766</v>
      </c>
      <c r="G14982" s="118" t="s">
        <v>235</v>
      </c>
      <c r="H14982" s="137">
        <v>42095</v>
      </c>
      <c r="I14982" s="119">
        <v>55</v>
      </c>
      <c r="J14982" s="129"/>
      <c r="K14982" s="129"/>
      <c r="L14982" s="129">
        <v>0</v>
      </c>
      <c r="M14982" s="134" t="s">
        <v>26743</v>
      </c>
    </row>
    <row r="14983" spans="1:13" hidden="1" x14ac:dyDescent="0.25">
      <c r="A14983" s="128"/>
      <c r="B14983" s="2"/>
      <c r="C14983" s="139" t="s">
        <v>16587</v>
      </c>
      <c r="D14983" s="124" t="s">
        <v>16588</v>
      </c>
      <c r="E14983" s="118" t="s">
        <v>10767</v>
      </c>
      <c r="F14983" s="124" t="s">
        <v>10768</v>
      </c>
      <c r="G14983" s="118" t="s">
        <v>235</v>
      </c>
      <c r="H14983" s="137">
        <v>43950</v>
      </c>
      <c r="I14983" s="119">
        <v>72</v>
      </c>
      <c r="J14983" s="129"/>
      <c r="K14983" s="129"/>
      <c r="L14983" s="129">
        <v>0</v>
      </c>
      <c r="M14983" s="134" t="s">
        <v>26744</v>
      </c>
    </row>
    <row r="14984" spans="1:13" hidden="1" x14ac:dyDescent="0.25">
      <c r="A14984" s="128"/>
      <c r="B14984" s="2"/>
      <c r="C14984" s="139" t="s">
        <v>16587</v>
      </c>
      <c r="D14984" s="124" t="s">
        <v>16588</v>
      </c>
      <c r="E14984" s="118" t="s">
        <v>16782</v>
      </c>
      <c r="F14984" s="124" t="s">
        <v>16783</v>
      </c>
      <c r="G14984" s="118" t="s">
        <v>235</v>
      </c>
      <c r="H14984" s="137">
        <v>41613</v>
      </c>
      <c r="I14984" s="119">
        <v>52</v>
      </c>
      <c r="J14984" s="129"/>
      <c r="K14984" s="129"/>
      <c r="L14984" s="129">
        <v>0</v>
      </c>
      <c r="M14984" s="134" t="s">
        <v>26745</v>
      </c>
    </row>
    <row r="14985" spans="1:13" hidden="1" x14ac:dyDescent="0.25">
      <c r="A14985" s="128"/>
      <c r="B14985" s="2"/>
      <c r="C14985" s="139" t="s">
        <v>16587</v>
      </c>
      <c r="D14985" s="124" t="s">
        <v>16588</v>
      </c>
      <c r="E14985" s="118" t="s">
        <v>16784</v>
      </c>
      <c r="F14985" s="124" t="s">
        <v>16785</v>
      </c>
      <c r="G14985" s="118" t="s">
        <v>235</v>
      </c>
      <c r="H14985" s="137">
        <v>41990</v>
      </c>
      <c r="I14985" s="119">
        <v>52</v>
      </c>
      <c r="J14985" s="129"/>
      <c r="K14985" s="129"/>
      <c r="L14985" s="129">
        <v>0</v>
      </c>
      <c r="M14985" s="134" t="s">
        <v>26746</v>
      </c>
    </row>
    <row r="14986" spans="1:13" hidden="1" x14ac:dyDescent="0.25">
      <c r="A14986" s="128"/>
      <c r="B14986" s="2"/>
      <c r="C14986" s="139" t="s">
        <v>16587</v>
      </c>
      <c r="D14986" s="124" t="s">
        <v>16588</v>
      </c>
      <c r="E14986" s="118" t="s">
        <v>16786</v>
      </c>
      <c r="F14986" s="124" t="s">
        <v>16787</v>
      </c>
      <c r="G14986" s="118" t="s">
        <v>235</v>
      </c>
      <c r="H14986" s="137">
        <v>45524</v>
      </c>
      <c r="I14986" s="119">
        <v>68</v>
      </c>
      <c r="J14986" s="129"/>
      <c r="K14986" s="129"/>
      <c r="L14986" s="129">
        <v>0</v>
      </c>
      <c r="M14986" s="134" t="s">
        <v>26747</v>
      </c>
    </row>
    <row r="14987" spans="1:13" hidden="1" x14ac:dyDescent="0.25">
      <c r="A14987" s="128"/>
      <c r="B14987" s="2"/>
      <c r="C14987" s="139" t="s">
        <v>16587</v>
      </c>
      <c r="D14987" s="124" t="s">
        <v>16588</v>
      </c>
      <c r="E14987" s="118" t="s">
        <v>10769</v>
      </c>
      <c r="F14987" s="124" t="s">
        <v>10770</v>
      </c>
      <c r="G14987" s="118" t="s">
        <v>235</v>
      </c>
      <c r="H14987" s="137">
        <v>43696</v>
      </c>
      <c r="I14987" s="119">
        <v>57</v>
      </c>
      <c r="J14987" s="129"/>
      <c r="K14987" s="129"/>
      <c r="L14987" s="129">
        <v>0</v>
      </c>
      <c r="M14987" s="134" t="s">
        <v>26748</v>
      </c>
    </row>
    <row r="14988" spans="1:13" hidden="1" x14ac:dyDescent="0.25">
      <c r="A14988" s="128"/>
      <c r="B14988" s="2"/>
      <c r="C14988" s="139" t="s">
        <v>16587</v>
      </c>
      <c r="D14988" s="124" t="s">
        <v>16588</v>
      </c>
      <c r="E14988" s="118" t="s">
        <v>16788</v>
      </c>
      <c r="F14988" s="124" t="s">
        <v>16789</v>
      </c>
      <c r="G14988" s="118" t="s">
        <v>235</v>
      </c>
      <c r="H14988" s="137"/>
      <c r="I14988" s="119"/>
      <c r="J14988" s="129"/>
      <c r="K14988" s="129"/>
      <c r="L14988" s="129">
        <v>0</v>
      </c>
      <c r="M14988" s="134" t="s">
        <v>32657</v>
      </c>
    </row>
    <row r="14989" spans="1:13" hidden="1" x14ac:dyDescent="0.25">
      <c r="A14989" s="128"/>
      <c r="B14989" s="2"/>
      <c r="C14989" s="139" t="s">
        <v>16587</v>
      </c>
      <c r="D14989" s="124" t="s">
        <v>16588</v>
      </c>
      <c r="E14989" s="118" t="s">
        <v>10771</v>
      </c>
      <c r="F14989" s="124" t="s">
        <v>10772</v>
      </c>
      <c r="G14989" s="118" t="s">
        <v>235</v>
      </c>
      <c r="H14989" s="137">
        <v>45993</v>
      </c>
      <c r="I14989" s="119">
        <v>68</v>
      </c>
      <c r="J14989" s="129"/>
      <c r="K14989" s="129"/>
      <c r="L14989" s="129">
        <v>0</v>
      </c>
      <c r="M14989" s="134" t="s">
        <v>26749</v>
      </c>
    </row>
    <row r="14990" spans="1:13" hidden="1" x14ac:dyDescent="0.25">
      <c r="A14990" s="128"/>
      <c r="B14990" s="2"/>
      <c r="C14990" s="139" t="s">
        <v>16587</v>
      </c>
      <c r="D14990" s="124" t="s">
        <v>16588</v>
      </c>
      <c r="E14990" s="118" t="s">
        <v>16790</v>
      </c>
      <c r="F14990" s="124" t="s">
        <v>16791</v>
      </c>
      <c r="G14990" s="118" t="s">
        <v>235</v>
      </c>
      <c r="H14990" s="137">
        <v>44601</v>
      </c>
      <c r="I14990" s="119">
        <v>68</v>
      </c>
      <c r="J14990" s="129"/>
      <c r="K14990" s="129"/>
      <c r="L14990" s="129">
        <v>0</v>
      </c>
      <c r="M14990" s="134" t="s">
        <v>26750</v>
      </c>
    </row>
    <row r="14991" spans="1:13" hidden="1" x14ac:dyDescent="0.25">
      <c r="A14991" s="128"/>
      <c r="B14991" s="2"/>
      <c r="C14991" s="139" t="s">
        <v>16587</v>
      </c>
      <c r="D14991" s="124" t="s">
        <v>16588</v>
      </c>
      <c r="E14991" s="118" t="s">
        <v>10773</v>
      </c>
      <c r="F14991" s="124" t="s">
        <v>10774</v>
      </c>
      <c r="G14991" s="118" t="s">
        <v>235</v>
      </c>
      <c r="H14991" s="137">
        <v>45425</v>
      </c>
      <c r="I14991" s="119">
        <v>68</v>
      </c>
      <c r="J14991" s="129"/>
      <c r="K14991" s="129"/>
      <c r="L14991" s="129">
        <v>0</v>
      </c>
      <c r="M14991" s="134" t="s">
        <v>32108</v>
      </c>
    </row>
    <row r="14992" spans="1:13" hidden="1" x14ac:dyDescent="0.25">
      <c r="A14992" s="128"/>
      <c r="B14992" s="2"/>
      <c r="C14992" s="139" t="s">
        <v>16587</v>
      </c>
      <c r="D14992" s="124" t="s">
        <v>16588</v>
      </c>
      <c r="E14992" s="118" t="s">
        <v>16792</v>
      </c>
      <c r="F14992" s="124" t="s">
        <v>16793</v>
      </c>
      <c r="G14992" s="118" t="s">
        <v>235</v>
      </c>
      <c r="H14992" s="137">
        <v>40893</v>
      </c>
      <c r="I14992" s="119">
        <v>70.64</v>
      </c>
      <c r="J14992" s="129"/>
      <c r="K14992" s="129"/>
      <c r="L14992" s="129">
        <v>0</v>
      </c>
      <c r="M14992" s="134" t="s">
        <v>26751</v>
      </c>
    </row>
    <row r="14993" spans="1:13" hidden="1" x14ac:dyDescent="0.25">
      <c r="A14993" s="128"/>
      <c r="B14993" s="2"/>
      <c r="C14993" s="139" t="s">
        <v>16587</v>
      </c>
      <c r="D14993" s="124" t="s">
        <v>16588</v>
      </c>
      <c r="E14993" s="118" t="s">
        <v>16794</v>
      </c>
      <c r="F14993" s="124" t="s">
        <v>16795</v>
      </c>
      <c r="G14993" s="118" t="s">
        <v>235</v>
      </c>
      <c r="H14993" s="137">
        <v>40759</v>
      </c>
      <c r="I14993" s="119">
        <v>52</v>
      </c>
      <c r="J14993" s="129"/>
      <c r="K14993" s="129"/>
      <c r="L14993" s="129">
        <v>0</v>
      </c>
      <c r="M14993" s="134" t="s">
        <v>26752</v>
      </c>
    </row>
    <row r="14994" spans="1:13" hidden="1" x14ac:dyDescent="0.25">
      <c r="A14994" s="128"/>
      <c r="B14994" s="2"/>
      <c r="C14994" s="139" t="s">
        <v>16587</v>
      </c>
      <c r="D14994" s="124" t="s">
        <v>16588</v>
      </c>
      <c r="E14994" s="118" t="s">
        <v>16796</v>
      </c>
      <c r="F14994" s="124" t="s">
        <v>16797</v>
      </c>
      <c r="G14994" s="118" t="s">
        <v>235</v>
      </c>
      <c r="H14994" s="137">
        <v>41240</v>
      </c>
      <c r="I14994" s="119">
        <v>69</v>
      </c>
      <c r="J14994" s="129"/>
      <c r="K14994" s="129"/>
      <c r="L14994" s="129">
        <v>0</v>
      </c>
      <c r="M14994" s="134" t="s">
        <v>26753</v>
      </c>
    </row>
    <row r="14995" spans="1:13" hidden="1" x14ac:dyDescent="0.25">
      <c r="A14995" s="128"/>
      <c r="B14995" s="2"/>
      <c r="C14995" s="139" t="s">
        <v>16587</v>
      </c>
      <c r="D14995" s="124" t="s">
        <v>16588</v>
      </c>
      <c r="E14995" s="118" t="s">
        <v>10775</v>
      </c>
      <c r="F14995" s="124" t="s">
        <v>10776</v>
      </c>
      <c r="G14995" s="118" t="s">
        <v>235</v>
      </c>
      <c r="H14995" s="137">
        <v>41186</v>
      </c>
      <c r="I14995" s="119">
        <v>100</v>
      </c>
      <c r="J14995" s="129"/>
      <c r="K14995" s="129"/>
      <c r="L14995" s="129">
        <v>0</v>
      </c>
      <c r="M14995" s="134" t="s">
        <v>26754</v>
      </c>
    </row>
    <row r="14996" spans="1:13" hidden="1" x14ac:dyDescent="0.25">
      <c r="A14996" s="128"/>
      <c r="B14996" s="2"/>
      <c r="C14996" s="139" t="s">
        <v>16587</v>
      </c>
      <c r="D14996" s="124" t="s">
        <v>16588</v>
      </c>
      <c r="E14996" s="118" t="s">
        <v>16798</v>
      </c>
      <c r="F14996" s="124" t="s">
        <v>16799</v>
      </c>
      <c r="G14996" s="118" t="s">
        <v>235</v>
      </c>
      <c r="H14996" s="137">
        <v>41782</v>
      </c>
      <c r="I14996" s="119">
        <v>42.59</v>
      </c>
      <c r="J14996" s="129"/>
      <c r="K14996" s="129"/>
      <c r="L14996" s="129">
        <v>0</v>
      </c>
      <c r="M14996" s="134" t="s">
        <v>26755</v>
      </c>
    </row>
    <row r="14997" spans="1:13" hidden="1" x14ac:dyDescent="0.25">
      <c r="A14997" s="128"/>
      <c r="B14997" s="2"/>
      <c r="C14997" s="139" t="s">
        <v>16587</v>
      </c>
      <c r="D14997" s="124" t="s">
        <v>16588</v>
      </c>
      <c r="E14997" s="118" t="s">
        <v>16800</v>
      </c>
      <c r="F14997" s="124" t="s">
        <v>16801</v>
      </c>
      <c r="G14997" s="118" t="s">
        <v>235</v>
      </c>
      <c r="H14997" s="137">
        <v>45905</v>
      </c>
      <c r="I14997" s="119">
        <v>68</v>
      </c>
      <c r="J14997" s="129"/>
      <c r="K14997" s="129"/>
      <c r="L14997" s="129">
        <v>0</v>
      </c>
      <c r="M14997" s="134" t="s">
        <v>26756</v>
      </c>
    </row>
    <row r="14998" spans="1:13" hidden="1" x14ac:dyDescent="0.25">
      <c r="A14998" s="128"/>
      <c r="B14998" s="2"/>
      <c r="C14998" s="139" t="s">
        <v>16587</v>
      </c>
      <c r="D14998" s="124" t="s">
        <v>16588</v>
      </c>
      <c r="E14998" s="118" t="s">
        <v>16802</v>
      </c>
      <c r="F14998" s="124" t="s">
        <v>16803</v>
      </c>
      <c r="G14998" s="118" t="s">
        <v>235</v>
      </c>
      <c r="H14998" s="137">
        <v>40798</v>
      </c>
      <c r="I14998" s="119">
        <v>40.18</v>
      </c>
      <c r="J14998" s="129"/>
      <c r="K14998" s="129"/>
      <c r="L14998" s="129">
        <v>0</v>
      </c>
      <c r="M14998" s="134" t="s">
        <v>26757</v>
      </c>
    </row>
    <row r="14999" spans="1:13" hidden="1" x14ac:dyDescent="0.25">
      <c r="A14999" s="128"/>
      <c r="B14999" s="2"/>
      <c r="C14999" s="139" t="s">
        <v>16587</v>
      </c>
      <c r="D14999" s="124" t="s">
        <v>16588</v>
      </c>
      <c r="E14999" s="118" t="s">
        <v>10777</v>
      </c>
      <c r="F14999" s="124" t="s">
        <v>10778</v>
      </c>
      <c r="G14999" s="118" t="s">
        <v>235</v>
      </c>
      <c r="H14999" s="137"/>
      <c r="I14999" s="119"/>
      <c r="J14999" s="129"/>
      <c r="K14999" s="129"/>
      <c r="L14999" s="129">
        <v>0</v>
      </c>
      <c r="M14999" s="134" t="s">
        <v>24315</v>
      </c>
    </row>
    <row r="15000" spans="1:13" hidden="1" x14ac:dyDescent="0.25">
      <c r="A15000" s="128"/>
      <c r="B15000" s="2"/>
      <c r="C15000" s="139" t="s">
        <v>16587</v>
      </c>
      <c r="D15000" s="124" t="s">
        <v>16588</v>
      </c>
      <c r="E15000" s="118" t="s">
        <v>16804</v>
      </c>
      <c r="F15000" s="124" t="s">
        <v>16805</v>
      </c>
      <c r="G15000" s="118" t="s">
        <v>235</v>
      </c>
      <c r="H15000" s="137">
        <v>41026</v>
      </c>
      <c r="I15000" s="119">
        <v>52</v>
      </c>
      <c r="J15000" s="129"/>
      <c r="K15000" s="129"/>
      <c r="L15000" s="129">
        <v>0</v>
      </c>
      <c r="M15000" s="134" t="s">
        <v>32282</v>
      </c>
    </row>
    <row r="15001" spans="1:13" hidden="1" x14ac:dyDescent="0.25">
      <c r="A15001" s="128"/>
      <c r="B15001" s="2"/>
      <c r="C15001" s="139" t="s">
        <v>16587</v>
      </c>
      <c r="D15001" s="124" t="s">
        <v>16588</v>
      </c>
      <c r="E15001" s="118" t="s">
        <v>10779</v>
      </c>
      <c r="F15001" s="124" t="s">
        <v>10780</v>
      </c>
      <c r="G15001" s="118" t="s">
        <v>235</v>
      </c>
      <c r="H15001" s="137">
        <v>42018</v>
      </c>
      <c r="I15001" s="119">
        <v>59</v>
      </c>
      <c r="J15001" s="129"/>
      <c r="K15001" s="129"/>
      <c r="L15001" s="129">
        <v>0</v>
      </c>
      <c r="M15001" s="134" t="s">
        <v>26758</v>
      </c>
    </row>
    <row r="15002" spans="1:13" hidden="1" x14ac:dyDescent="0.25">
      <c r="A15002" s="128"/>
      <c r="B15002" s="2"/>
      <c r="C15002" s="139" t="s">
        <v>16587</v>
      </c>
      <c r="D15002" s="124" t="s">
        <v>16588</v>
      </c>
      <c r="E15002" s="118" t="s">
        <v>16806</v>
      </c>
      <c r="F15002" s="124" t="s">
        <v>16807</v>
      </c>
      <c r="G15002" s="118" t="s">
        <v>235</v>
      </c>
      <c r="H15002" s="137">
        <v>40842</v>
      </c>
      <c r="I15002" s="119">
        <v>79</v>
      </c>
      <c r="J15002" s="129"/>
      <c r="K15002" s="129"/>
      <c r="L15002" s="129">
        <v>0</v>
      </c>
      <c r="M15002" s="134" t="s">
        <v>26759</v>
      </c>
    </row>
    <row r="15003" spans="1:13" hidden="1" x14ac:dyDescent="0.25">
      <c r="A15003" s="128"/>
      <c r="B15003" s="2"/>
      <c r="C15003" s="139" t="s">
        <v>16587</v>
      </c>
      <c r="D15003" s="124" t="s">
        <v>16588</v>
      </c>
      <c r="E15003" s="118" t="s">
        <v>16808</v>
      </c>
      <c r="F15003" s="124" t="s">
        <v>16809</v>
      </c>
      <c r="G15003" s="118" t="s">
        <v>235</v>
      </c>
      <c r="H15003" s="137">
        <v>40819</v>
      </c>
      <c r="I15003" s="119">
        <v>69</v>
      </c>
      <c r="J15003" s="129"/>
      <c r="K15003" s="129"/>
      <c r="L15003" s="129">
        <v>0</v>
      </c>
      <c r="M15003" s="134" t="s">
        <v>26760</v>
      </c>
    </row>
    <row r="15004" spans="1:13" hidden="1" x14ac:dyDescent="0.25">
      <c r="A15004" s="128"/>
      <c r="B15004" s="2"/>
      <c r="C15004" s="139" t="s">
        <v>16587</v>
      </c>
      <c r="D15004" s="124" t="s">
        <v>16588</v>
      </c>
      <c r="E15004" s="118" t="s">
        <v>16810</v>
      </c>
      <c r="F15004" s="124" t="s">
        <v>16811</v>
      </c>
      <c r="G15004" s="118" t="s">
        <v>235</v>
      </c>
      <c r="H15004" s="137">
        <v>43802</v>
      </c>
      <c r="I15004" s="119">
        <v>57</v>
      </c>
      <c r="J15004" s="129"/>
      <c r="K15004" s="129"/>
      <c r="L15004" s="129">
        <v>0</v>
      </c>
      <c r="M15004" s="134" t="s">
        <v>26761</v>
      </c>
    </row>
    <row r="15005" spans="1:13" hidden="1" x14ac:dyDescent="0.25">
      <c r="A15005" s="128"/>
      <c r="B15005" s="2"/>
      <c r="C15005" s="139" t="s">
        <v>16587</v>
      </c>
      <c r="D15005" s="124" t="s">
        <v>16588</v>
      </c>
      <c r="E15005" s="118" t="s">
        <v>16812</v>
      </c>
      <c r="F15005" s="124" t="s">
        <v>16813</v>
      </c>
      <c r="G15005" s="118" t="s">
        <v>235</v>
      </c>
      <c r="H15005" s="137"/>
      <c r="I15005" s="119"/>
      <c r="J15005" s="129"/>
      <c r="K15005" s="129"/>
      <c r="L15005" s="129">
        <v>0</v>
      </c>
      <c r="M15005" s="134" t="s">
        <v>26762</v>
      </c>
    </row>
    <row r="15006" spans="1:13" hidden="1" x14ac:dyDescent="0.25">
      <c r="A15006" s="128"/>
      <c r="B15006" s="2"/>
      <c r="C15006" s="139" t="s">
        <v>16587</v>
      </c>
      <c r="D15006" s="124" t="s">
        <v>16588</v>
      </c>
      <c r="E15006" s="118" t="s">
        <v>16814</v>
      </c>
      <c r="F15006" s="124" t="s">
        <v>16815</v>
      </c>
      <c r="G15006" s="118" t="s">
        <v>235</v>
      </c>
      <c r="H15006" s="137">
        <v>40835</v>
      </c>
      <c r="I15006" s="119">
        <v>57</v>
      </c>
      <c r="J15006" s="129"/>
      <c r="K15006" s="129"/>
      <c r="L15006" s="129">
        <v>0</v>
      </c>
      <c r="M15006" s="134" t="s">
        <v>26763</v>
      </c>
    </row>
    <row r="15007" spans="1:13" hidden="1" x14ac:dyDescent="0.25">
      <c r="A15007" s="128"/>
      <c r="B15007" s="2"/>
      <c r="C15007" s="139" t="s">
        <v>16587</v>
      </c>
      <c r="D15007" s="124" t="s">
        <v>16588</v>
      </c>
      <c r="E15007" s="118" t="s">
        <v>16816</v>
      </c>
      <c r="F15007" s="124" t="s">
        <v>16817</v>
      </c>
      <c r="G15007" s="118" t="s">
        <v>235</v>
      </c>
      <c r="H15007" s="137">
        <v>40919</v>
      </c>
      <c r="I15007" s="119">
        <v>93</v>
      </c>
      <c r="J15007" s="129"/>
      <c r="K15007" s="129"/>
      <c r="L15007" s="129">
        <v>0</v>
      </c>
      <c r="M15007" s="134" t="s">
        <v>26764</v>
      </c>
    </row>
    <row r="15008" spans="1:13" hidden="1" x14ac:dyDescent="0.25">
      <c r="A15008" s="128"/>
      <c r="B15008" s="2"/>
      <c r="C15008" s="139" t="s">
        <v>16587</v>
      </c>
      <c r="D15008" s="124" t="s">
        <v>16588</v>
      </c>
      <c r="E15008" s="118" t="s">
        <v>16818</v>
      </c>
      <c r="F15008" s="124" t="s">
        <v>16819</v>
      </c>
      <c r="G15008" s="118" t="s">
        <v>235</v>
      </c>
      <c r="H15008" s="137">
        <v>43626</v>
      </c>
      <c r="I15008" s="119">
        <v>110</v>
      </c>
      <c r="J15008" s="129"/>
      <c r="K15008" s="129"/>
      <c r="L15008" s="129">
        <v>0</v>
      </c>
      <c r="M15008" s="134" t="s">
        <v>26765</v>
      </c>
    </row>
    <row r="15009" spans="1:13" hidden="1" x14ac:dyDescent="0.25">
      <c r="A15009" s="128"/>
      <c r="B15009" s="2"/>
      <c r="C15009" s="139" t="s">
        <v>16587</v>
      </c>
      <c r="D15009" s="124" t="s">
        <v>16588</v>
      </c>
      <c r="E15009" s="118" t="s">
        <v>10781</v>
      </c>
      <c r="F15009" s="124" t="s">
        <v>10782</v>
      </c>
      <c r="G15009" s="118" t="s">
        <v>235</v>
      </c>
      <c r="H15009" s="137"/>
      <c r="I15009" s="119"/>
      <c r="J15009" s="129"/>
      <c r="K15009" s="129"/>
      <c r="L15009" s="129">
        <v>0</v>
      </c>
      <c r="M15009" s="134" t="s">
        <v>26766</v>
      </c>
    </row>
    <row r="15010" spans="1:13" hidden="1" x14ac:dyDescent="0.25">
      <c r="A15010" s="128"/>
      <c r="B15010" s="2"/>
      <c r="C15010" s="139" t="s">
        <v>16587</v>
      </c>
      <c r="D15010" s="124" t="s">
        <v>16588</v>
      </c>
      <c r="E15010" s="118" t="s">
        <v>16820</v>
      </c>
      <c r="F15010" s="124" t="s">
        <v>16821</v>
      </c>
      <c r="G15010" s="118" t="s">
        <v>235</v>
      </c>
      <c r="H15010" s="137">
        <v>40932</v>
      </c>
      <c r="I15010" s="119">
        <v>75</v>
      </c>
      <c r="J15010" s="129"/>
      <c r="K15010" s="129"/>
      <c r="L15010" s="129">
        <v>0</v>
      </c>
      <c r="M15010" s="134" t="s">
        <v>33343</v>
      </c>
    </row>
    <row r="15011" spans="1:13" hidden="1" x14ac:dyDescent="0.25">
      <c r="A15011" s="128"/>
      <c r="B15011" s="2"/>
      <c r="C15011" s="139" t="s">
        <v>16587</v>
      </c>
      <c r="D15011" s="124" t="s">
        <v>16588</v>
      </c>
      <c r="E15011" s="118" t="s">
        <v>10783</v>
      </c>
      <c r="F15011" s="124" t="s">
        <v>10784</v>
      </c>
      <c r="G15011" s="118" t="s">
        <v>235</v>
      </c>
      <c r="H15011" s="137">
        <v>42047</v>
      </c>
      <c r="I15011" s="119">
        <v>78</v>
      </c>
      <c r="J15011" s="129"/>
      <c r="K15011" s="129"/>
      <c r="L15011" s="129">
        <v>0</v>
      </c>
      <c r="M15011" s="134" t="s">
        <v>26767</v>
      </c>
    </row>
    <row r="15012" spans="1:13" hidden="1" x14ac:dyDescent="0.25">
      <c r="A15012" s="128"/>
      <c r="B15012" s="2"/>
      <c r="C15012" s="139" t="s">
        <v>16587</v>
      </c>
      <c r="D15012" s="124" t="s">
        <v>16588</v>
      </c>
      <c r="E15012" s="118" t="s">
        <v>16822</v>
      </c>
      <c r="F15012" s="124" t="s">
        <v>16823</v>
      </c>
      <c r="G15012" s="118" t="s">
        <v>235</v>
      </c>
      <c r="H15012" s="137">
        <v>40955</v>
      </c>
      <c r="I15012" s="119">
        <v>52</v>
      </c>
      <c r="J15012" s="129"/>
      <c r="K15012" s="129"/>
      <c r="L15012" s="129">
        <v>0</v>
      </c>
      <c r="M15012" s="134" t="s">
        <v>26768</v>
      </c>
    </row>
    <row r="15013" spans="1:13" hidden="1" x14ac:dyDescent="0.25">
      <c r="A15013" s="128"/>
      <c r="B15013" s="2"/>
      <c r="C15013" s="139" t="s">
        <v>16587</v>
      </c>
      <c r="D15013" s="124" t="s">
        <v>16588</v>
      </c>
      <c r="E15013" s="118" t="s">
        <v>16824</v>
      </c>
      <c r="F15013" s="124" t="s">
        <v>16825</v>
      </c>
      <c r="G15013" s="118" t="s">
        <v>235</v>
      </c>
      <c r="H15013" s="137"/>
      <c r="I15013" s="119"/>
      <c r="J15013" s="129"/>
      <c r="K15013" s="129"/>
      <c r="L15013" s="129">
        <v>0</v>
      </c>
      <c r="M15013" s="134" t="s">
        <v>26769</v>
      </c>
    </row>
    <row r="15014" spans="1:13" hidden="1" x14ac:dyDescent="0.25">
      <c r="A15014" s="128"/>
      <c r="B15014" s="2"/>
      <c r="C15014" s="139" t="s">
        <v>16587</v>
      </c>
      <c r="D15014" s="124" t="s">
        <v>16588</v>
      </c>
      <c r="E15014" s="118" t="s">
        <v>16826</v>
      </c>
      <c r="F15014" s="124" t="s">
        <v>16827</v>
      </c>
      <c r="G15014" s="118" t="s">
        <v>235</v>
      </c>
      <c r="H15014" s="137">
        <v>41221</v>
      </c>
      <c r="I15014" s="119">
        <v>40</v>
      </c>
      <c r="J15014" s="129"/>
      <c r="K15014" s="129"/>
      <c r="L15014" s="129">
        <v>0</v>
      </c>
      <c r="M15014" s="134" t="s">
        <v>26770</v>
      </c>
    </row>
    <row r="15015" spans="1:13" hidden="1" x14ac:dyDescent="0.25">
      <c r="A15015" s="128"/>
      <c r="B15015" s="2"/>
      <c r="C15015" s="139" t="s">
        <v>16587</v>
      </c>
      <c r="D15015" s="124" t="s">
        <v>16588</v>
      </c>
      <c r="E15015" s="118" t="s">
        <v>16828</v>
      </c>
      <c r="F15015" s="124" t="s">
        <v>16829</v>
      </c>
      <c r="G15015" s="118" t="s">
        <v>235</v>
      </c>
      <c r="H15015" s="137">
        <v>41240</v>
      </c>
      <c r="I15015" s="119">
        <v>234.93</v>
      </c>
      <c r="J15015" s="129"/>
      <c r="K15015" s="129"/>
      <c r="L15015" s="129">
        <v>0</v>
      </c>
      <c r="M15015" s="134" t="s">
        <v>26771</v>
      </c>
    </row>
    <row r="15016" spans="1:13" hidden="1" x14ac:dyDescent="0.25">
      <c r="A15016" s="128"/>
      <c r="B15016" s="2"/>
      <c r="C15016" s="139" t="s">
        <v>16587</v>
      </c>
      <c r="D15016" s="124" t="s">
        <v>16588</v>
      </c>
      <c r="E15016" s="118" t="s">
        <v>16830</v>
      </c>
      <c r="F15016" s="124" t="s">
        <v>16831</v>
      </c>
      <c r="G15016" s="118" t="s">
        <v>235</v>
      </c>
      <c r="H15016" s="137">
        <v>41094</v>
      </c>
      <c r="I15016" s="119">
        <v>52</v>
      </c>
      <c r="J15016" s="129"/>
      <c r="K15016" s="129"/>
      <c r="L15016" s="129">
        <v>0</v>
      </c>
      <c r="M15016" s="134" t="s">
        <v>26772</v>
      </c>
    </row>
    <row r="15017" spans="1:13" hidden="1" x14ac:dyDescent="0.25">
      <c r="A15017" s="128"/>
      <c r="B15017" s="2"/>
      <c r="C15017" s="139" t="s">
        <v>16587</v>
      </c>
      <c r="D15017" s="124" t="s">
        <v>16588</v>
      </c>
      <c r="E15017" s="118" t="s">
        <v>16832</v>
      </c>
      <c r="F15017" s="124" t="s">
        <v>16833</v>
      </c>
      <c r="G15017" s="118" t="s">
        <v>235</v>
      </c>
      <c r="H15017" s="137">
        <v>42087</v>
      </c>
      <c r="I15017" s="119">
        <v>48</v>
      </c>
      <c r="J15017" s="129"/>
      <c r="K15017" s="129"/>
      <c r="L15017" s="129">
        <v>0</v>
      </c>
      <c r="M15017" s="134" t="s">
        <v>32276</v>
      </c>
    </row>
    <row r="15018" spans="1:13" hidden="1" x14ac:dyDescent="0.25">
      <c r="A15018" s="128"/>
      <c r="B15018" s="2"/>
      <c r="C15018" s="139" t="s">
        <v>16587</v>
      </c>
      <c r="D15018" s="124" t="s">
        <v>16588</v>
      </c>
      <c r="E15018" s="118" t="s">
        <v>10785</v>
      </c>
      <c r="F15018" s="124" t="s">
        <v>10786</v>
      </c>
      <c r="G15018" s="118" t="s">
        <v>235</v>
      </c>
      <c r="H15018" s="137">
        <v>42208</v>
      </c>
      <c r="I15018" s="119">
        <v>58</v>
      </c>
      <c r="J15018" s="129"/>
      <c r="K15018" s="129"/>
      <c r="L15018" s="129">
        <v>0</v>
      </c>
      <c r="M15018" s="134"/>
    </row>
    <row r="15019" spans="1:13" hidden="1" x14ac:dyDescent="0.25">
      <c r="A15019" s="128"/>
      <c r="B15019" s="2"/>
      <c r="C15019" s="139" t="s">
        <v>16587</v>
      </c>
      <c r="D15019" s="124" t="s">
        <v>16588</v>
      </c>
      <c r="E15019" s="118" t="s">
        <v>16834</v>
      </c>
      <c r="F15019" s="124" t="s">
        <v>16835</v>
      </c>
      <c r="G15019" s="118" t="s">
        <v>235</v>
      </c>
      <c r="H15019" s="137">
        <v>41136</v>
      </c>
      <c r="I15019" s="119">
        <v>52</v>
      </c>
      <c r="J15019" s="129"/>
      <c r="K15019" s="129"/>
      <c r="L15019" s="129">
        <v>0</v>
      </c>
      <c r="M15019" s="134" t="s">
        <v>26773</v>
      </c>
    </row>
    <row r="15020" spans="1:13" hidden="1" x14ac:dyDescent="0.25">
      <c r="A15020" s="128"/>
      <c r="B15020" s="2"/>
      <c r="C15020" s="139" t="s">
        <v>16587</v>
      </c>
      <c r="D15020" s="124" t="s">
        <v>16588</v>
      </c>
      <c r="E15020" s="118" t="s">
        <v>16836</v>
      </c>
      <c r="F15020" s="124" t="s">
        <v>16837</v>
      </c>
      <c r="G15020" s="118" t="s">
        <v>235</v>
      </c>
      <c r="H15020" s="137">
        <v>41191</v>
      </c>
      <c r="I15020" s="119">
        <v>40</v>
      </c>
      <c r="J15020" s="129"/>
      <c r="K15020" s="129"/>
      <c r="L15020" s="129">
        <v>0</v>
      </c>
      <c r="M15020" s="134" t="s">
        <v>26774</v>
      </c>
    </row>
    <row r="15021" spans="1:13" hidden="1" x14ac:dyDescent="0.25">
      <c r="A15021" s="128"/>
      <c r="B15021" s="2"/>
      <c r="C15021" s="139" t="s">
        <v>16587</v>
      </c>
      <c r="D15021" s="124" t="s">
        <v>16588</v>
      </c>
      <c r="E15021" s="118" t="s">
        <v>16838</v>
      </c>
      <c r="F15021" s="124" t="s">
        <v>16839</v>
      </c>
      <c r="G15021" s="118" t="s">
        <v>235</v>
      </c>
      <c r="H15021" s="137">
        <v>41165</v>
      </c>
      <c r="I15021" s="119">
        <v>55</v>
      </c>
      <c r="J15021" s="129"/>
      <c r="K15021" s="129"/>
      <c r="L15021" s="129">
        <v>0</v>
      </c>
      <c r="M15021" s="134" t="s">
        <v>31406</v>
      </c>
    </row>
    <row r="15022" spans="1:13" hidden="1" x14ac:dyDescent="0.25">
      <c r="A15022" s="128"/>
      <c r="B15022" s="2"/>
      <c r="C15022" s="139" t="s">
        <v>16587</v>
      </c>
      <c r="D15022" s="124" t="s">
        <v>16588</v>
      </c>
      <c r="E15022" s="118" t="s">
        <v>16840</v>
      </c>
      <c r="F15022" s="124" t="s">
        <v>16841</v>
      </c>
      <c r="G15022" s="118" t="s">
        <v>235</v>
      </c>
      <c r="H15022" s="137">
        <v>41166</v>
      </c>
      <c r="I15022" s="119">
        <v>52.5</v>
      </c>
      <c r="J15022" s="129"/>
      <c r="K15022" s="129"/>
      <c r="L15022" s="129">
        <v>0</v>
      </c>
      <c r="M15022" s="134" t="s">
        <v>26775</v>
      </c>
    </row>
    <row r="15023" spans="1:13" hidden="1" x14ac:dyDescent="0.25">
      <c r="A15023" s="128"/>
      <c r="B15023" s="2"/>
      <c r="C15023" s="139" t="s">
        <v>16587</v>
      </c>
      <c r="D15023" s="124" t="s">
        <v>16588</v>
      </c>
      <c r="E15023" s="118" t="s">
        <v>10787</v>
      </c>
      <c r="F15023" s="124" t="s">
        <v>10788</v>
      </c>
      <c r="G15023" s="118" t="s">
        <v>235</v>
      </c>
      <c r="H15023" s="137">
        <v>41176</v>
      </c>
      <c r="I15023" s="119">
        <v>74</v>
      </c>
      <c r="J15023" s="129"/>
      <c r="K15023" s="129"/>
      <c r="L15023" s="129">
        <v>0</v>
      </c>
      <c r="M15023" s="134" t="s">
        <v>32986</v>
      </c>
    </row>
    <row r="15024" spans="1:13" hidden="1" x14ac:dyDescent="0.25">
      <c r="A15024" s="128"/>
      <c r="B15024" s="2"/>
      <c r="C15024" s="139" t="s">
        <v>16587</v>
      </c>
      <c r="D15024" s="124" t="s">
        <v>16588</v>
      </c>
      <c r="E15024" s="118" t="s">
        <v>16842</v>
      </c>
      <c r="F15024" s="124" t="s">
        <v>16843</v>
      </c>
      <c r="G15024" s="118" t="s">
        <v>235</v>
      </c>
      <c r="H15024" s="137">
        <v>41192</v>
      </c>
      <c r="I15024" s="119">
        <v>40</v>
      </c>
      <c r="J15024" s="129"/>
      <c r="K15024" s="129"/>
      <c r="L15024" s="129">
        <v>0</v>
      </c>
      <c r="M15024" s="134" t="s">
        <v>26776</v>
      </c>
    </row>
    <row r="15025" spans="1:13" hidden="1" x14ac:dyDescent="0.25">
      <c r="A15025" s="128"/>
      <c r="B15025" s="2"/>
      <c r="C15025" s="139" t="s">
        <v>16587</v>
      </c>
      <c r="D15025" s="124" t="s">
        <v>16588</v>
      </c>
      <c r="E15025" s="118" t="s">
        <v>10789</v>
      </c>
      <c r="F15025" s="124" t="s">
        <v>10790</v>
      </c>
      <c r="G15025" s="118" t="s">
        <v>235</v>
      </c>
      <c r="H15025" s="137">
        <v>41214</v>
      </c>
      <c r="I15025" s="119">
        <v>40</v>
      </c>
      <c r="J15025" s="129"/>
      <c r="K15025" s="129"/>
      <c r="L15025" s="129">
        <v>0</v>
      </c>
      <c r="M15025" s="134" t="s">
        <v>26777</v>
      </c>
    </row>
    <row r="15026" spans="1:13" hidden="1" x14ac:dyDescent="0.25">
      <c r="A15026" s="128"/>
      <c r="B15026" s="2"/>
      <c r="C15026" s="139" t="s">
        <v>16587</v>
      </c>
      <c r="D15026" s="124" t="s">
        <v>16588</v>
      </c>
      <c r="E15026" s="118" t="s">
        <v>16844</v>
      </c>
      <c r="F15026" s="124" t="s">
        <v>16845</v>
      </c>
      <c r="G15026" s="118" t="s">
        <v>235</v>
      </c>
      <c r="H15026" s="137"/>
      <c r="I15026" s="119"/>
      <c r="J15026" s="129"/>
      <c r="K15026" s="129"/>
      <c r="L15026" s="129">
        <v>0</v>
      </c>
      <c r="M15026" s="134" t="s">
        <v>31288</v>
      </c>
    </row>
    <row r="15027" spans="1:13" hidden="1" x14ac:dyDescent="0.25">
      <c r="A15027" s="128"/>
      <c r="B15027" s="2"/>
      <c r="C15027" s="139" t="s">
        <v>16587</v>
      </c>
      <c r="D15027" s="124" t="s">
        <v>16588</v>
      </c>
      <c r="E15027" s="118" t="s">
        <v>16846</v>
      </c>
      <c r="F15027" s="124" t="s">
        <v>16847</v>
      </c>
      <c r="G15027" s="118" t="s">
        <v>235</v>
      </c>
      <c r="H15027" s="137"/>
      <c r="I15027" s="119"/>
      <c r="J15027" s="129"/>
      <c r="K15027" s="129"/>
      <c r="L15027" s="129">
        <v>0</v>
      </c>
      <c r="M15027" s="134" t="s">
        <v>33322</v>
      </c>
    </row>
    <row r="15028" spans="1:13" hidden="1" x14ac:dyDescent="0.25">
      <c r="A15028" s="128"/>
      <c r="B15028" s="2"/>
      <c r="C15028" s="139" t="s">
        <v>16587</v>
      </c>
      <c r="D15028" s="124" t="s">
        <v>16588</v>
      </c>
      <c r="E15028" s="118" t="s">
        <v>16848</v>
      </c>
      <c r="F15028" s="124" t="s">
        <v>16849</v>
      </c>
      <c r="G15028" s="118" t="s">
        <v>235</v>
      </c>
      <c r="H15028" s="137">
        <v>41250</v>
      </c>
      <c r="I15028" s="119">
        <v>146</v>
      </c>
      <c r="J15028" s="129"/>
      <c r="K15028" s="129"/>
      <c r="L15028" s="129">
        <v>0</v>
      </c>
      <c r="M15028" s="134" t="s">
        <v>26778</v>
      </c>
    </row>
    <row r="15029" spans="1:13" hidden="1" x14ac:dyDescent="0.25">
      <c r="A15029" s="128"/>
      <c r="B15029" s="2"/>
      <c r="C15029" s="139" t="s">
        <v>16587</v>
      </c>
      <c r="D15029" s="124" t="s">
        <v>16588</v>
      </c>
      <c r="E15029" s="118" t="s">
        <v>10791</v>
      </c>
      <c r="F15029" s="124" t="s">
        <v>10792</v>
      </c>
      <c r="G15029" s="118" t="s">
        <v>235</v>
      </c>
      <c r="H15029" s="137">
        <v>41536</v>
      </c>
      <c r="I15029" s="119">
        <v>52</v>
      </c>
      <c r="J15029" s="129"/>
      <c r="K15029" s="129"/>
      <c r="L15029" s="129">
        <v>0</v>
      </c>
      <c r="M15029" s="134" t="s">
        <v>26779</v>
      </c>
    </row>
    <row r="15030" spans="1:13" hidden="1" x14ac:dyDescent="0.25">
      <c r="A15030" s="128"/>
      <c r="B15030" s="2"/>
      <c r="C15030" s="139" t="s">
        <v>16587</v>
      </c>
      <c r="D15030" s="124" t="s">
        <v>16588</v>
      </c>
      <c r="E15030" s="118" t="s">
        <v>16850</v>
      </c>
      <c r="F15030" s="124" t="s">
        <v>16851</v>
      </c>
      <c r="G15030" s="118" t="s">
        <v>235</v>
      </c>
      <c r="H15030" s="137">
        <v>41260</v>
      </c>
      <c r="I15030" s="119">
        <v>95</v>
      </c>
      <c r="J15030" s="129"/>
      <c r="K15030" s="129"/>
      <c r="L15030" s="129">
        <v>0</v>
      </c>
      <c r="M15030" s="134" t="s">
        <v>26780</v>
      </c>
    </row>
    <row r="15031" spans="1:13" hidden="1" x14ac:dyDescent="0.25">
      <c r="A15031" s="128"/>
      <c r="B15031" s="2"/>
      <c r="C15031" s="139" t="s">
        <v>16587</v>
      </c>
      <c r="D15031" s="124" t="s">
        <v>16588</v>
      </c>
      <c r="E15031" s="118" t="s">
        <v>16852</v>
      </c>
      <c r="F15031" s="124" t="s">
        <v>16853</v>
      </c>
      <c r="G15031" s="118" t="s">
        <v>235</v>
      </c>
      <c r="H15031" s="137">
        <v>41260</v>
      </c>
      <c r="I15031" s="119">
        <v>95</v>
      </c>
      <c r="J15031" s="129"/>
      <c r="K15031" s="129"/>
      <c r="L15031" s="129">
        <v>0</v>
      </c>
      <c r="M15031" s="134" t="s">
        <v>34456</v>
      </c>
    </row>
    <row r="15032" spans="1:13" hidden="1" x14ac:dyDescent="0.25">
      <c r="A15032" s="128"/>
      <c r="B15032" s="2"/>
      <c r="C15032" s="139" t="s">
        <v>16587</v>
      </c>
      <c r="D15032" s="124" t="s">
        <v>16588</v>
      </c>
      <c r="E15032" s="118" t="s">
        <v>16854</v>
      </c>
      <c r="F15032" s="124" t="s">
        <v>16855</v>
      </c>
      <c r="G15032" s="118" t="s">
        <v>235</v>
      </c>
      <c r="H15032" s="137">
        <v>41879</v>
      </c>
      <c r="I15032" s="119">
        <v>136.15</v>
      </c>
      <c r="J15032" s="129"/>
      <c r="K15032" s="129"/>
      <c r="L15032" s="129">
        <v>0</v>
      </c>
      <c r="M15032" s="134" t="s">
        <v>29172</v>
      </c>
    </row>
    <row r="15033" spans="1:13" hidden="1" x14ac:dyDescent="0.25">
      <c r="A15033" s="128"/>
      <c r="B15033" s="2"/>
      <c r="C15033" s="139" t="s">
        <v>16587</v>
      </c>
      <c r="D15033" s="124" t="s">
        <v>16588</v>
      </c>
      <c r="E15033" s="118" t="s">
        <v>16856</v>
      </c>
      <c r="F15033" s="124" t="s">
        <v>16857</v>
      </c>
      <c r="G15033" s="118" t="s">
        <v>235</v>
      </c>
      <c r="H15033" s="137">
        <v>41886</v>
      </c>
      <c r="I15033" s="119">
        <v>136.25</v>
      </c>
      <c r="J15033" s="129"/>
      <c r="K15033" s="129"/>
      <c r="L15033" s="129">
        <v>0</v>
      </c>
      <c r="M15033" s="134" t="s">
        <v>35532</v>
      </c>
    </row>
    <row r="15034" spans="1:13" hidden="1" x14ac:dyDescent="0.25">
      <c r="A15034" s="128"/>
      <c r="B15034" s="2"/>
      <c r="C15034" s="139" t="s">
        <v>16587</v>
      </c>
      <c r="D15034" s="124" t="s">
        <v>16588</v>
      </c>
      <c r="E15034" s="118" t="s">
        <v>16858</v>
      </c>
      <c r="F15034" s="124" t="s">
        <v>16859</v>
      </c>
      <c r="G15034" s="118" t="s">
        <v>235</v>
      </c>
      <c r="H15034" s="137">
        <v>41879</v>
      </c>
      <c r="I15034" s="119">
        <v>136.15</v>
      </c>
      <c r="J15034" s="129"/>
      <c r="K15034" s="129"/>
      <c r="L15034" s="129">
        <v>0</v>
      </c>
      <c r="M15034" s="134" t="s">
        <v>30052</v>
      </c>
    </row>
    <row r="15035" spans="1:13" hidden="1" x14ac:dyDescent="0.25">
      <c r="A15035" s="128"/>
      <c r="B15035" s="2"/>
      <c r="C15035" s="139" t="s">
        <v>16587</v>
      </c>
      <c r="D15035" s="124" t="s">
        <v>16588</v>
      </c>
      <c r="E15035" s="118" t="s">
        <v>16860</v>
      </c>
      <c r="F15035" s="124" t="s">
        <v>16861</v>
      </c>
      <c r="G15035" s="118" t="s">
        <v>235</v>
      </c>
      <c r="H15035" s="137">
        <v>41879</v>
      </c>
      <c r="I15035" s="119">
        <v>136.15</v>
      </c>
      <c r="J15035" s="129"/>
      <c r="K15035" s="129"/>
      <c r="L15035" s="129">
        <v>0</v>
      </c>
      <c r="M15035" s="134" t="s">
        <v>33354</v>
      </c>
    </row>
    <row r="15036" spans="1:13" hidden="1" x14ac:dyDescent="0.25">
      <c r="A15036" s="128"/>
      <c r="B15036" s="2"/>
      <c r="C15036" s="139" t="s">
        <v>16587</v>
      </c>
      <c r="D15036" s="124" t="s">
        <v>16588</v>
      </c>
      <c r="E15036" s="118" t="s">
        <v>16862</v>
      </c>
      <c r="F15036" s="124" t="s">
        <v>16863</v>
      </c>
      <c r="G15036" s="118" t="s">
        <v>235</v>
      </c>
      <c r="H15036" s="137">
        <v>41879</v>
      </c>
      <c r="I15036" s="119">
        <v>136.15</v>
      </c>
      <c r="J15036" s="129"/>
      <c r="K15036" s="129"/>
      <c r="L15036" s="129">
        <v>0</v>
      </c>
      <c r="M15036" s="134" t="s">
        <v>29011</v>
      </c>
    </row>
    <row r="15037" spans="1:13" hidden="1" x14ac:dyDescent="0.25">
      <c r="A15037" s="128"/>
      <c r="B15037" s="2"/>
      <c r="C15037" s="139" t="s">
        <v>16587</v>
      </c>
      <c r="D15037" s="124" t="s">
        <v>16588</v>
      </c>
      <c r="E15037" s="118" t="s">
        <v>16864</v>
      </c>
      <c r="F15037" s="124" t="s">
        <v>16865</v>
      </c>
      <c r="G15037" s="118" t="s">
        <v>235</v>
      </c>
      <c r="H15037" s="137">
        <v>41879</v>
      </c>
      <c r="I15037" s="119">
        <v>136.15</v>
      </c>
      <c r="J15037" s="129"/>
      <c r="K15037" s="129"/>
      <c r="L15037" s="129">
        <v>0</v>
      </c>
      <c r="M15037" s="134" t="s">
        <v>30196</v>
      </c>
    </row>
    <row r="15038" spans="1:13" hidden="1" x14ac:dyDescent="0.25">
      <c r="A15038" s="128"/>
      <c r="B15038" s="2"/>
      <c r="C15038" s="139" t="s">
        <v>16587</v>
      </c>
      <c r="D15038" s="124" t="s">
        <v>16588</v>
      </c>
      <c r="E15038" s="118" t="s">
        <v>16866</v>
      </c>
      <c r="F15038" s="124" t="s">
        <v>16867</v>
      </c>
      <c r="G15038" s="118" t="s">
        <v>235</v>
      </c>
      <c r="H15038" s="137">
        <v>45540</v>
      </c>
      <c r="I15038" s="119">
        <v>68</v>
      </c>
      <c r="J15038" s="129"/>
      <c r="K15038" s="129"/>
      <c r="L15038" s="129">
        <v>0</v>
      </c>
      <c r="M15038" s="134" t="s">
        <v>26781</v>
      </c>
    </row>
    <row r="15039" spans="1:13" hidden="1" x14ac:dyDescent="0.25">
      <c r="A15039" s="128"/>
      <c r="B15039" s="2"/>
      <c r="C15039" s="139" t="s">
        <v>16587</v>
      </c>
      <c r="D15039" s="124" t="s">
        <v>16588</v>
      </c>
      <c r="E15039" s="118" t="s">
        <v>16868</v>
      </c>
      <c r="F15039" s="124" t="s">
        <v>16869</v>
      </c>
      <c r="G15039" s="118" t="s">
        <v>235</v>
      </c>
      <c r="H15039" s="137">
        <v>41261</v>
      </c>
      <c r="I15039" s="119">
        <v>37.549999999999997</v>
      </c>
      <c r="J15039" s="129"/>
      <c r="K15039" s="129"/>
      <c r="L15039" s="129">
        <v>0</v>
      </c>
      <c r="M15039" s="134" t="s">
        <v>26782</v>
      </c>
    </row>
    <row r="15040" spans="1:13" hidden="1" x14ac:dyDescent="0.25">
      <c r="A15040" s="128"/>
      <c r="B15040" s="2"/>
      <c r="C15040" s="139" t="s">
        <v>16587</v>
      </c>
      <c r="D15040" s="124" t="s">
        <v>16588</v>
      </c>
      <c r="E15040" s="118" t="s">
        <v>10793</v>
      </c>
      <c r="F15040" s="124" t="s">
        <v>10794</v>
      </c>
      <c r="G15040" s="118" t="s">
        <v>235</v>
      </c>
      <c r="H15040" s="137">
        <v>41520</v>
      </c>
      <c r="I15040" s="119">
        <v>52</v>
      </c>
      <c r="J15040" s="129"/>
      <c r="K15040" s="129"/>
      <c r="L15040" s="129">
        <v>0</v>
      </c>
      <c r="M15040" s="134" t="s">
        <v>26783</v>
      </c>
    </row>
    <row r="15041" spans="1:13" hidden="1" x14ac:dyDescent="0.25">
      <c r="A15041" s="128"/>
      <c r="B15041" s="2"/>
      <c r="C15041" s="139" t="s">
        <v>16587</v>
      </c>
      <c r="D15041" s="124" t="s">
        <v>16588</v>
      </c>
      <c r="E15041" s="118" t="s">
        <v>16870</v>
      </c>
      <c r="F15041" s="124" t="s">
        <v>16871</v>
      </c>
      <c r="G15041" s="118" t="s">
        <v>235</v>
      </c>
      <c r="H15041" s="137">
        <v>41283</v>
      </c>
      <c r="I15041" s="119">
        <v>77</v>
      </c>
      <c r="J15041" s="129"/>
      <c r="K15041" s="129"/>
      <c r="L15041" s="129">
        <v>0</v>
      </c>
      <c r="M15041" s="134" t="s">
        <v>26784</v>
      </c>
    </row>
    <row r="15042" spans="1:13" hidden="1" x14ac:dyDescent="0.25">
      <c r="A15042" s="128"/>
      <c r="B15042" s="2"/>
      <c r="C15042" s="139" t="s">
        <v>16587</v>
      </c>
      <c r="D15042" s="124" t="s">
        <v>16588</v>
      </c>
      <c r="E15042" s="118" t="s">
        <v>16872</v>
      </c>
      <c r="F15042" s="124" t="s">
        <v>16873</v>
      </c>
      <c r="G15042" s="118" t="s">
        <v>235</v>
      </c>
      <c r="H15042" s="137">
        <v>43013</v>
      </c>
      <c r="I15042" s="119">
        <v>72</v>
      </c>
      <c r="J15042" s="129"/>
      <c r="K15042" s="129"/>
      <c r="L15042" s="129">
        <v>0</v>
      </c>
      <c r="M15042" s="134" t="s">
        <v>32329</v>
      </c>
    </row>
    <row r="15043" spans="1:13" hidden="1" x14ac:dyDescent="0.25">
      <c r="A15043" s="128"/>
      <c r="B15043" s="2"/>
      <c r="C15043" s="139" t="s">
        <v>16587</v>
      </c>
      <c r="D15043" s="124" t="s">
        <v>16588</v>
      </c>
      <c r="E15043" s="118" t="s">
        <v>16874</v>
      </c>
      <c r="F15043" s="124" t="s">
        <v>16875</v>
      </c>
      <c r="G15043" s="118" t="s">
        <v>235</v>
      </c>
      <c r="H15043" s="137">
        <v>41718</v>
      </c>
      <c r="I15043" s="119">
        <v>136.25</v>
      </c>
      <c r="J15043" s="129"/>
      <c r="K15043" s="129"/>
      <c r="L15043" s="129">
        <v>0</v>
      </c>
      <c r="M15043" s="134" t="s">
        <v>26785</v>
      </c>
    </row>
    <row r="15044" spans="1:13" hidden="1" x14ac:dyDescent="0.25">
      <c r="A15044" s="128"/>
      <c r="B15044" s="2"/>
      <c r="C15044" s="139" t="s">
        <v>16587</v>
      </c>
      <c r="D15044" s="124" t="s">
        <v>16588</v>
      </c>
      <c r="E15044" s="118" t="s">
        <v>16876</v>
      </c>
      <c r="F15044" s="124" t="s">
        <v>16877</v>
      </c>
      <c r="G15044" s="118" t="s">
        <v>235</v>
      </c>
      <c r="H15044" s="137">
        <v>41325</v>
      </c>
      <c r="I15044" s="119">
        <v>68</v>
      </c>
      <c r="J15044" s="129"/>
      <c r="K15044" s="129"/>
      <c r="L15044" s="129">
        <v>0</v>
      </c>
      <c r="M15044" s="134" t="s">
        <v>26786</v>
      </c>
    </row>
    <row r="15045" spans="1:13" hidden="1" x14ac:dyDescent="0.25">
      <c r="A15045" s="128"/>
      <c r="B15045" s="2"/>
      <c r="C15045" s="139" t="s">
        <v>16587</v>
      </c>
      <c r="D15045" s="124" t="s">
        <v>16588</v>
      </c>
      <c r="E15045" s="118" t="s">
        <v>16878</v>
      </c>
      <c r="F15045" s="124" t="s">
        <v>16879</v>
      </c>
      <c r="G15045" s="118" t="s">
        <v>235</v>
      </c>
      <c r="H15045" s="137">
        <v>41325</v>
      </c>
      <c r="I15045" s="119">
        <v>68</v>
      </c>
      <c r="J15045" s="129"/>
      <c r="K15045" s="129"/>
      <c r="L15045" s="129">
        <v>0</v>
      </c>
      <c r="M15045" s="134" t="s">
        <v>26787</v>
      </c>
    </row>
    <row r="15046" spans="1:13" hidden="1" x14ac:dyDescent="0.25">
      <c r="A15046" s="128"/>
      <c r="B15046" s="2"/>
      <c r="C15046" s="139" t="s">
        <v>16587</v>
      </c>
      <c r="D15046" s="124" t="s">
        <v>16588</v>
      </c>
      <c r="E15046" s="118" t="s">
        <v>16880</v>
      </c>
      <c r="F15046" s="124" t="s">
        <v>16881</v>
      </c>
      <c r="G15046" s="118" t="s">
        <v>235</v>
      </c>
      <c r="H15046" s="137">
        <v>45425</v>
      </c>
      <c r="I15046" s="119">
        <v>68</v>
      </c>
      <c r="J15046" s="129"/>
      <c r="K15046" s="129"/>
      <c r="L15046" s="129">
        <v>0</v>
      </c>
      <c r="M15046" s="134" t="s">
        <v>26788</v>
      </c>
    </row>
    <row r="15047" spans="1:13" hidden="1" x14ac:dyDescent="0.25">
      <c r="A15047" s="128"/>
      <c r="B15047" s="2"/>
      <c r="C15047" s="139" t="s">
        <v>16587</v>
      </c>
      <c r="D15047" s="124" t="s">
        <v>16588</v>
      </c>
      <c r="E15047" s="118" t="s">
        <v>16882</v>
      </c>
      <c r="F15047" s="124" t="s">
        <v>16883</v>
      </c>
      <c r="G15047" s="118" t="s">
        <v>235</v>
      </c>
      <c r="H15047" s="137">
        <v>41355</v>
      </c>
      <c r="I15047" s="119">
        <v>89</v>
      </c>
      <c r="J15047" s="129"/>
      <c r="K15047" s="129"/>
      <c r="L15047" s="129">
        <v>0</v>
      </c>
      <c r="M15047" s="134" t="s">
        <v>26789</v>
      </c>
    </row>
    <row r="15048" spans="1:13" hidden="1" x14ac:dyDescent="0.25">
      <c r="A15048" s="128"/>
      <c r="B15048" s="2"/>
      <c r="C15048" s="139" t="s">
        <v>16587</v>
      </c>
      <c r="D15048" s="124" t="s">
        <v>16588</v>
      </c>
      <c r="E15048" s="118" t="s">
        <v>16884</v>
      </c>
      <c r="F15048" s="124" t="s">
        <v>16885</v>
      </c>
      <c r="G15048" s="118" t="s">
        <v>235</v>
      </c>
      <c r="H15048" s="137">
        <v>41879</v>
      </c>
      <c r="I15048" s="119">
        <v>136.15</v>
      </c>
      <c r="J15048" s="129"/>
      <c r="K15048" s="129"/>
      <c r="L15048" s="129">
        <v>0</v>
      </c>
      <c r="M15048" s="134" t="s">
        <v>26790</v>
      </c>
    </row>
    <row r="15049" spans="1:13" hidden="1" x14ac:dyDescent="0.25">
      <c r="A15049" s="128"/>
      <c r="B15049" s="2"/>
      <c r="C15049" s="139" t="s">
        <v>16587</v>
      </c>
      <c r="D15049" s="124" t="s">
        <v>16588</v>
      </c>
      <c r="E15049" s="118" t="s">
        <v>16886</v>
      </c>
      <c r="F15049" s="124" t="s">
        <v>16887</v>
      </c>
      <c r="G15049" s="118" t="s">
        <v>235</v>
      </c>
      <c r="H15049" s="137">
        <v>41879</v>
      </c>
      <c r="I15049" s="119">
        <v>136.15</v>
      </c>
      <c r="J15049" s="129"/>
      <c r="K15049" s="129"/>
      <c r="L15049" s="129">
        <v>0</v>
      </c>
      <c r="M15049" s="134" t="s">
        <v>26791</v>
      </c>
    </row>
    <row r="15050" spans="1:13" hidden="1" x14ac:dyDescent="0.25">
      <c r="A15050" s="128"/>
      <c r="B15050" s="2"/>
      <c r="C15050" s="139" t="s">
        <v>16587</v>
      </c>
      <c r="D15050" s="124" t="s">
        <v>16588</v>
      </c>
      <c r="E15050" s="118" t="s">
        <v>16888</v>
      </c>
      <c r="F15050" s="124" t="s">
        <v>16889</v>
      </c>
      <c r="G15050" s="118" t="s">
        <v>235</v>
      </c>
      <c r="H15050" s="137">
        <v>41879</v>
      </c>
      <c r="I15050" s="119">
        <v>136.15</v>
      </c>
      <c r="J15050" s="129"/>
      <c r="K15050" s="129"/>
      <c r="L15050" s="129">
        <v>0</v>
      </c>
      <c r="M15050" s="134" t="s">
        <v>26734</v>
      </c>
    </row>
    <row r="15051" spans="1:13" hidden="1" x14ac:dyDescent="0.25">
      <c r="A15051" s="128"/>
      <c r="B15051" s="2"/>
      <c r="C15051" s="139" t="s">
        <v>16587</v>
      </c>
      <c r="D15051" s="124" t="s">
        <v>16588</v>
      </c>
      <c r="E15051" s="118" t="s">
        <v>10795</v>
      </c>
      <c r="F15051" s="124" t="s">
        <v>10796</v>
      </c>
      <c r="G15051" s="118" t="s">
        <v>235</v>
      </c>
      <c r="H15051" s="137">
        <v>41551</v>
      </c>
      <c r="I15051" s="119">
        <v>52</v>
      </c>
      <c r="J15051" s="129"/>
      <c r="K15051" s="129"/>
      <c r="L15051" s="129">
        <v>0</v>
      </c>
      <c r="M15051" s="134" t="s">
        <v>30190</v>
      </c>
    </row>
    <row r="15052" spans="1:13" hidden="1" x14ac:dyDescent="0.25">
      <c r="A15052" s="128"/>
      <c r="B15052" s="2"/>
      <c r="C15052" s="139" t="s">
        <v>16587</v>
      </c>
      <c r="D15052" s="124" t="s">
        <v>16588</v>
      </c>
      <c r="E15052" s="118" t="s">
        <v>16890</v>
      </c>
      <c r="F15052" s="124" t="s">
        <v>16891</v>
      </c>
      <c r="G15052" s="118" t="s">
        <v>235</v>
      </c>
      <c r="H15052" s="137">
        <v>41879</v>
      </c>
      <c r="I15052" s="119">
        <v>136.15</v>
      </c>
      <c r="J15052" s="129"/>
      <c r="K15052" s="129"/>
      <c r="L15052" s="129">
        <v>0</v>
      </c>
      <c r="M15052" s="134" t="s">
        <v>26792</v>
      </c>
    </row>
    <row r="15053" spans="1:13" hidden="1" x14ac:dyDescent="0.25">
      <c r="A15053" s="128"/>
      <c r="B15053" s="2"/>
      <c r="C15053" s="139" t="s">
        <v>16587</v>
      </c>
      <c r="D15053" s="124" t="s">
        <v>16588</v>
      </c>
      <c r="E15053" s="118" t="s">
        <v>16892</v>
      </c>
      <c r="F15053" s="124" t="s">
        <v>16893</v>
      </c>
      <c r="G15053" s="118" t="s">
        <v>235</v>
      </c>
      <c r="H15053" s="137">
        <v>41358</v>
      </c>
      <c r="I15053" s="119">
        <v>70</v>
      </c>
      <c r="J15053" s="129"/>
      <c r="K15053" s="129"/>
      <c r="L15053" s="129">
        <v>0</v>
      </c>
      <c r="M15053" s="134" t="s">
        <v>35535</v>
      </c>
    </row>
    <row r="15054" spans="1:13" hidden="1" x14ac:dyDescent="0.25">
      <c r="A15054" s="128"/>
      <c r="B15054" s="2"/>
      <c r="C15054" s="139" t="s">
        <v>16587</v>
      </c>
      <c r="D15054" s="124" t="s">
        <v>16588</v>
      </c>
      <c r="E15054" s="118" t="s">
        <v>16894</v>
      </c>
      <c r="F15054" s="124" t="s">
        <v>16895</v>
      </c>
      <c r="G15054" s="118" t="s">
        <v>235</v>
      </c>
      <c r="H15054" s="137">
        <v>41379</v>
      </c>
      <c r="I15054" s="119">
        <v>42.59</v>
      </c>
      <c r="J15054" s="129"/>
      <c r="K15054" s="129"/>
      <c r="L15054" s="129">
        <v>0</v>
      </c>
      <c r="M15054" s="134" t="s">
        <v>26793</v>
      </c>
    </row>
    <row r="15055" spans="1:13" hidden="1" x14ac:dyDescent="0.25">
      <c r="A15055" s="128"/>
      <c r="B15055" s="2"/>
      <c r="C15055" s="139" t="s">
        <v>16587</v>
      </c>
      <c r="D15055" s="124" t="s">
        <v>16588</v>
      </c>
      <c r="E15055" s="118" t="s">
        <v>16896</v>
      </c>
      <c r="F15055" s="124" t="s">
        <v>16897</v>
      </c>
      <c r="G15055" s="118" t="s">
        <v>235</v>
      </c>
      <c r="H15055" s="137">
        <v>42032</v>
      </c>
      <c r="I15055" s="119">
        <v>60</v>
      </c>
      <c r="J15055" s="129"/>
      <c r="K15055" s="129"/>
      <c r="L15055" s="129">
        <v>0</v>
      </c>
      <c r="M15055" s="134" t="s">
        <v>26794</v>
      </c>
    </row>
    <row r="15056" spans="1:13" hidden="1" x14ac:dyDescent="0.25">
      <c r="A15056" s="128"/>
      <c r="B15056" s="2"/>
      <c r="C15056" s="139" t="s">
        <v>16587</v>
      </c>
      <c r="D15056" s="124" t="s">
        <v>16588</v>
      </c>
      <c r="E15056" s="118" t="s">
        <v>16898</v>
      </c>
      <c r="F15056" s="124" t="s">
        <v>16899</v>
      </c>
      <c r="G15056" s="118" t="s">
        <v>235</v>
      </c>
      <c r="H15056" s="137">
        <v>41493</v>
      </c>
      <c r="I15056" s="119">
        <v>60</v>
      </c>
      <c r="J15056" s="129"/>
      <c r="K15056" s="129"/>
      <c r="L15056" s="129">
        <v>0</v>
      </c>
      <c r="M15056" s="134" t="s">
        <v>26795</v>
      </c>
    </row>
    <row r="15057" spans="1:13" hidden="1" x14ac:dyDescent="0.25">
      <c r="A15057" s="128"/>
      <c r="B15057" s="2"/>
      <c r="C15057" s="139" t="s">
        <v>16587</v>
      </c>
      <c r="D15057" s="124" t="s">
        <v>16588</v>
      </c>
      <c r="E15057" s="118" t="s">
        <v>16900</v>
      </c>
      <c r="F15057" s="124" t="s">
        <v>16901</v>
      </c>
      <c r="G15057" s="118" t="s">
        <v>235</v>
      </c>
      <c r="H15057" s="137">
        <v>41494</v>
      </c>
      <c r="I15057" s="119">
        <v>42.59</v>
      </c>
      <c r="J15057" s="129"/>
      <c r="K15057" s="129"/>
      <c r="L15057" s="129">
        <v>0</v>
      </c>
      <c r="M15057" s="134" t="s">
        <v>26796</v>
      </c>
    </row>
    <row r="15058" spans="1:13" hidden="1" x14ac:dyDescent="0.25">
      <c r="A15058" s="128"/>
      <c r="B15058" s="2"/>
      <c r="C15058" s="139" t="s">
        <v>16587</v>
      </c>
      <c r="D15058" s="124" t="s">
        <v>16588</v>
      </c>
      <c r="E15058" s="118" t="s">
        <v>16902</v>
      </c>
      <c r="F15058" s="124" t="s">
        <v>16903</v>
      </c>
      <c r="G15058" s="118" t="s">
        <v>235</v>
      </c>
      <c r="H15058" s="137">
        <v>41494</v>
      </c>
      <c r="I15058" s="119">
        <v>42.59</v>
      </c>
      <c r="J15058" s="129"/>
      <c r="K15058" s="129"/>
      <c r="L15058" s="129">
        <v>0</v>
      </c>
      <c r="M15058" s="134" t="s">
        <v>26797</v>
      </c>
    </row>
    <row r="15059" spans="1:13" hidden="1" x14ac:dyDescent="0.25">
      <c r="A15059" s="128"/>
      <c r="B15059" s="2"/>
      <c r="C15059" s="139" t="s">
        <v>16587</v>
      </c>
      <c r="D15059" s="124" t="s">
        <v>16588</v>
      </c>
      <c r="E15059" s="118" t="s">
        <v>16904</v>
      </c>
      <c r="F15059" s="124" t="s">
        <v>16905</v>
      </c>
      <c r="G15059" s="118" t="s">
        <v>235</v>
      </c>
      <c r="H15059" s="137">
        <v>41949</v>
      </c>
      <c r="I15059" s="119">
        <v>59</v>
      </c>
      <c r="J15059" s="129"/>
      <c r="K15059" s="129"/>
      <c r="L15059" s="129">
        <v>0</v>
      </c>
      <c r="M15059" s="134" t="s">
        <v>26798</v>
      </c>
    </row>
    <row r="15060" spans="1:13" hidden="1" x14ac:dyDescent="0.25">
      <c r="A15060" s="128"/>
      <c r="B15060" s="2"/>
      <c r="C15060" s="139" t="s">
        <v>16587</v>
      </c>
      <c r="D15060" s="124" t="s">
        <v>16588</v>
      </c>
      <c r="E15060" s="118" t="s">
        <v>16906</v>
      </c>
      <c r="F15060" s="124" t="s">
        <v>16907</v>
      </c>
      <c r="G15060" s="118" t="s">
        <v>235</v>
      </c>
      <c r="H15060" s="137">
        <v>45316</v>
      </c>
      <c r="I15060" s="119">
        <v>68</v>
      </c>
      <c r="J15060" s="129"/>
      <c r="K15060" s="129"/>
      <c r="L15060" s="129">
        <v>0</v>
      </c>
      <c r="M15060" s="134" t="s">
        <v>26799</v>
      </c>
    </row>
    <row r="15061" spans="1:13" hidden="1" x14ac:dyDescent="0.25">
      <c r="A15061" s="128"/>
      <c r="B15061" s="2"/>
      <c r="C15061" s="139" t="s">
        <v>16587</v>
      </c>
      <c r="D15061" s="124" t="s">
        <v>16588</v>
      </c>
      <c r="E15061" s="118" t="s">
        <v>16908</v>
      </c>
      <c r="F15061" s="124" t="s">
        <v>16909</v>
      </c>
      <c r="G15061" s="118" t="s">
        <v>235</v>
      </c>
      <c r="H15061" s="137">
        <v>41580</v>
      </c>
      <c r="I15061" s="119">
        <v>236.92</v>
      </c>
      <c r="J15061" s="129"/>
      <c r="K15061" s="129"/>
      <c r="L15061" s="129">
        <v>0</v>
      </c>
      <c r="M15061" s="134" t="s">
        <v>26800</v>
      </c>
    </row>
    <row r="15062" spans="1:13" hidden="1" x14ac:dyDescent="0.25">
      <c r="A15062" s="128"/>
      <c r="B15062" s="2"/>
      <c r="C15062" s="139" t="s">
        <v>16587</v>
      </c>
      <c r="D15062" s="124" t="s">
        <v>16588</v>
      </c>
      <c r="E15062" s="118" t="s">
        <v>10797</v>
      </c>
      <c r="F15062" s="124" t="s">
        <v>10798</v>
      </c>
      <c r="G15062" s="118" t="s">
        <v>235</v>
      </c>
      <c r="H15062" s="137"/>
      <c r="I15062" s="119"/>
      <c r="J15062" s="129"/>
      <c r="K15062" s="129"/>
      <c r="L15062" s="129">
        <v>0</v>
      </c>
      <c r="M15062" s="134" t="s">
        <v>26801</v>
      </c>
    </row>
    <row r="15063" spans="1:13" hidden="1" x14ac:dyDescent="0.25">
      <c r="A15063" s="128"/>
      <c r="B15063" s="2"/>
      <c r="C15063" s="139" t="s">
        <v>16587</v>
      </c>
      <c r="D15063" s="124" t="s">
        <v>16588</v>
      </c>
      <c r="E15063" s="118" t="s">
        <v>16910</v>
      </c>
      <c r="F15063" s="124" t="s">
        <v>16911</v>
      </c>
      <c r="G15063" s="118" t="s">
        <v>235</v>
      </c>
      <c r="H15063" s="137">
        <v>41587</v>
      </c>
      <c r="I15063" s="119">
        <v>49</v>
      </c>
      <c r="J15063" s="129"/>
      <c r="K15063" s="129"/>
      <c r="L15063" s="129">
        <v>0</v>
      </c>
      <c r="M15063" s="134" t="s">
        <v>31124</v>
      </c>
    </row>
    <row r="15064" spans="1:13" hidden="1" x14ac:dyDescent="0.25">
      <c r="A15064" s="128"/>
      <c r="B15064" s="2"/>
      <c r="C15064" s="139" t="s">
        <v>16587</v>
      </c>
      <c r="D15064" s="124" t="s">
        <v>16588</v>
      </c>
      <c r="E15064" s="118" t="s">
        <v>16912</v>
      </c>
      <c r="F15064" s="124" t="s">
        <v>16913</v>
      </c>
      <c r="G15064" s="118" t="s">
        <v>235</v>
      </c>
      <c r="H15064" s="137">
        <v>42648</v>
      </c>
      <c r="I15064" s="119">
        <v>74</v>
      </c>
      <c r="J15064" s="129"/>
      <c r="K15064" s="129"/>
      <c r="L15064" s="129">
        <v>0</v>
      </c>
      <c r="M15064" s="134" t="s">
        <v>26802</v>
      </c>
    </row>
    <row r="15065" spans="1:13" hidden="1" x14ac:dyDescent="0.25">
      <c r="A15065" s="128"/>
      <c r="B15065" s="2"/>
      <c r="C15065" s="139" t="s">
        <v>16587</v>
      </c>
      <c r="D15065" s="124" t="s">
        <v>16588</v>
      </c>
      <c r="E15065" s="118" t="s">
        <v>16914</v>
      </c>
      <c r="F15065" s="124" t="s">
        <v>16915</v>
      </c>
      <c r="G15065" s="118" t="s">
        <v>235</v>
      </c>
      <c r="H15065" s="137"/>
      <c r="I15065" s="119"/>
      <c r="J15065" s="129"/>
      <c r="K15065" s="129"/>
      <c r="L15065" s="129">
        <v>0</v>
      </c>
      <c r="M15065" s="134" t="s">
        <v>26803</v>
      </c>
    </row>
    <row r="15066" spans="1:13" hidden="1" x14ac:dyDescent="0.25">
      <c r="A15066" s="128"/>
      <c r="B15066" s="2"/>
      <c r="C15066" s="139" t="s">
        <v>16587</v>
      </c>
      <c r="D15066" s="124" t="s">
        <v>16588</v>
      </c>
      <c r="E15066" s="118" t="s">
        <v>16916</v>
      </c>
      <c r="F15066" s="124" t="s">
        <v>16917</v>
      </c>
      <c r="G15066" s="118" t="s">
        <v>235</v>
      </c>
      <c r="H15066" s="137">
        <v>41709</v>
      </c>
      <c r="I15066" s="119">
        <v>237.29</v>
      </c>
      <c r="J15066" s="129"/>
      <c r="K15066" s="129"/>
      <c r="L15066" s="129">
        <v>0</v>
      </c>
      <c r="M15066" s="134" t="s">
        <v>26804</v>
      </c>
    </row>
    <row r="15067" spans="1:13" hidden="1" x14ac:dyDescent="0.25">
      <c r="A15067" s="128"/>
      <c r="B15067" s="2"/>
      <c r="C15067" s="139" t="s">
        <v>16587</v>
      </c>
      <c r="D15067" s="124" t="s">
        <v>16588</v>
      </c>
      <c r="E15067" s="118" t="s">
        <v>16918</v>
      </c>
      <c r="F15067" s="124" t="s">
        <v>16919</v>
      </c>
      <c r="G15067" s="118" t="s">
        <v>235</v>
      </c>
      <c r="H15067" s="137">
        <v>41815</v>
      </c>
      <c r="I15067" s="119">
        <v>59</v>
      </c>
      <c r="J15067" s="129"/>
      <c r="K15067" s="129"/>
      <c r="L15067" s="129">
        <v>0</v>
      </c>
      <c r="M15067" s="134" t="s">
        <v>26805</v>
      </c>
    </row>
    <row r="15068" spans="1:13" hidden="1" x14ac:dyDescent="0.25">
      <c r="A15068" s="128"/>
      <c r="B15068" s="2"/>
      <c r="C15068" s="139" t="s">
        <v>16587</v>
      </c>
      <c r="D15068" s="124" t="s">
        <v>16588</v>
      </c>
      <c r="E15068" s="118" t="s">
        <v>16920</v>
      </c>
      <c r="F15068" s="124" t="s">
        <v>16921</v>
      </c>
      <c r="G15068" s="118" t="s">
        <v>235</v>
      </c>
      <c r="H15068" s="137">
        <v>42600</v>
      </c>
      <c r="I15068" s="119">
        <v>52.5</v>
      </c>
      <c r="J15068" s="129"/>
      <c r="K15068" s="129"/>
      <c r="L15068" s="129">
        <v>0</v>
      </c>
      <c r="M15068" s="134" t="s">
        <v>26806</v>
      </c>
    </row>
    <row r="15069" spans="1:13" hidden="1" x14ac:dyDescent="0.25">
      <c r="A15069" s="128"/>
      <c r="B15069" s="2"/>
      <c r="C15069" s="139" t="s">
        <v>16587</v>
      </c>
      <c r="D15069" s="124" t="s">
        <v>16588</v>
      </c>
      <c r="E15069" s="118" t="s">
        <v>10799</v>
      </c>
      <c r="F15069" s="124" t="s">
        <v>10800</v>
      </c>
      <c r="G15069" s="118" t="s">
        <v>235</v>
      </c>
      <c r="H15069" s="137">
        <v>40520</v>
      </c>
      <c r="I15069" s="119">
        <v>51</v>
      </c>
      <c r="J15069" s="129"/>
      <c r="K15069" s="129"/>
      <c r="L15069" s="129">
        <v>0</v>
      </c>
      <c r="M15069" s="134" t="s">
        <v>26807</v>
      </c>
    </row>
    <row r="15070" spans="1:13" hidden="1" x14ac:dyDescent="0.25">
      <c r="A15070" s="128"/>
      <c r="B15070" s="2"/>
      <c r="C15070" s="139" t="s">
        <v>16587</v>
      </c>
      <c r="D15070" s="124" t="s">
        <v>16588</v>
      </c>
      <c r="E15070" s="118" t="s">
        <v>16922</v>
      </c>
      <c r="F15070" s="124" t="s">
        <v>16923</v>
      </c>
      <c r="G15070" s="118" t="s">
        <v>235</v>
      </c>
      <c r="H15070" s="137">
        <v>41817</v>
      </c>
      <c r="I15070" s="119">
        <v>59</v>
      </c>
      <c r="J15070" s="129"/>
      <c r="K15070" s="129"/>
      <c r="L15070" s="129">
        <v>0</v>
      </c>
      <c r="M15070" s="134" t="s">
        <v>26808</v>
      </c>
    </row>
    <row r="15071" spans="1:13" hidden="1" x14ac:dyDescent="0.25">
      <c r="A15071" s="128"/>
      <c r="B15071" s="2"/>
      <c r="C15071" s="139" t="s">
        <v>16587</v>
      </c>
      <c r="D15071" s="124" t="s">
        <v>16588</v>
      </c>
      <c r="E15071" s="118" t="s">
        <v>16924</v>
      </c>
      <c r="F15071" s="124" t="s">
        <v>16925</v>
      </c>
      <c r="G15071" s="118" t="s">
        <v>235</v>
      </c>
      <c r="H15071" s="137">
        <v>41796</v>
      </c>
      <c r="I15071" s="119">
        <v>136.25</v>
      </c>
      <c r="J15071" s="129"/>
      <c r="K15071" s="129"/>
      <c r="L15071" s="129">
        <v>0</v>
      </c>
      <c r="M15071" s="134" t="s">
        <v>24326</v>
      </c>
    </row>
    <row r="15072" spans="1:13" hidden="1" x14ac:dyDescent="0.25">
      <c r="A15072" s="128"/>
      <c r="B15072" s="2"/>
      <c r="C15072" s="139" t="s">
        <v>16587</v>
      </c>
      <c r="D15072" s="124" t="s">
        <v>16588</v>
      </c>
      <c r="E15072" s="118" t="s">
        <v>16926</v>
      </c>
      <c r="F15072" s="124" t="s">
        <v>16927</v>
      </c>
      <c r="G15072" s="118" t="s">
        <v>235</v>
      </c>
      <c r="H15072" s="137">
        <v>41872</v>
      </c>
      <c r="I15072" s="119">
        <v>136.25</v>
      </c>
      <c r="J15072" s="129"/>
      <c r="K15072" s="129"/>
      <c r="L15072" s="129">
        <v>0</v>
      </c>
      <c r="M15072" s="134" t="s">
        <v>24327</v>
      </c>
    </row>
    <row r="15073" spans="1:13" hidden="1" x14ac:dyDescent="0.25">
      <c r="A15073" s="128"/>
      <c r="B15073" s="2"/>
      <c r="C15073" s="139" t="s">
        <v>16587</v>
      </c>
      <c r="D15073" s="124" t="s">
        <v>16588</v>
      </c>
      <c r="E15073" s="118" t="s">
        <v>16928</v>
      </c>
      <c r="F15073" s="124" t="s">
        <v>16929</v>
      </c>
      <c r="G15073" s="118" t="s">
        <v>235</v>
      </c>
      <c r="H15073" s="137"/>
      <c r="I15073" s="119"/>
      <c r="J15073" s="129"/>
      <c r="K15073" s="129"/>
      <c r="L15073" s="129">
        <v>0</v>
      </c>
      <c r="M15073" s="134" t="s">
        <v>26809</v>
      </c>
    </row>
    <row r="15074" spans="1:13" hidden="1" x14ac:dyDescent="0.25">
      <c r="A15074" s="128"/>
      <c r="B15074" s="2"/>
      <c r="C15074" s="139" t="s">
        <v>16587</v>
      </c>
      <c r="D15074" s="124" t="s">
        <v>16588</v>
      </c>
      <c r="E15074" s="118" t="s">
        <v>16930</v>
      </c>
      <c r="F15074" s="124" t="s">
        <v>16931</v>
      </c>
      <c r="G15074" s="118" t="s">
        <v>235</v>
      </c>
      <c r="H15074" s="137"/>
      <c r="I15074" s="119"/>
      <c r="J15074" s="129"/>
      <c r="K15074" s="129"/>
      <c r="L15074" s="129">
        <v>0</v>
      </c>
      <c r="M15074" s="134" t="s">
        <v>26810</v>
      </c>
    </row>
    <row r="15075" spans="1:13" hidden="1" x14ac:dyDescent="0.25">
      <c r="A15075" s="128"/>
      <c r="B15075" s="2"/>
      <c r="C15075" s="139" t="s">
        <v>16587</v>
      </c>
      <c r="D15075" s="124" t="s">
        <v>16588</v>
      </c>
      <c r="E15075" s="118" t="s">
        <v>10801</v>
      </c>
      <c r="F15075" s="124" t="s">
        <v>10802</v>
      </c>
      <c r="G15075" s="118" t="s">
        <v>235</v>
      </c>
      <c r="H15075" s="137">
        <v>41778</v>
      </c>
      <c r="I15075" s="119">
        <v>52</v>
      </c>
      <c r="J15075" s="129"/>
      <c r="K15075" s="129"/>
      <c r="L15075" s="129">
        <v>0</v>
      </c>
      <c r="M15075" s="134" t="s">
        <v>26811</v>
      </c>
    </row>
    <row r="15076" spans="1:13" hidden="1" x14ac:dyDescent="0.25">
      <c r="A15076" s="128"/>
      <c r="B15076" s="2"/>
      <c r="C15076" s="139" t="s">
        <v>16587</v>
      </c>
      <c r="D15076" s="124" t="s">
        <v>16588</v>
      </c>
      <c r="E15076" s="118" t="s">
        <v>10803</v>
      </c>
      <c r="F15076" s="124" t="s">
        <v>10804</v>
      </c>
      <c r="G15076" s="118" t="s">
        <v>235</v>
      </c>
      <c r="H15076" s="137">
        <v>41585</v>
      </c>
      <c r="I15076" s="119">
        <v>52</v>
      </c>
      <c r="J15076" s="129"/>
      <c r="K15076" s="129"/>
      <c r="L15076" s="129">
        <v>0</v>
      </c>
      <c r="M15076" s="134" t="s">
        <v>32439</v>
      </c>
    </row>
    <row r="15077" spans="1:13" hidden="1" x14ac:dyDescent="0.25">
      <c r="A15077" s="128"/>
      <c r="B15077" s="2"/>
      <c r="C15077" s="139" t="s">
        <v>16587</v>
      </c>
      <c r="D15077" s="124" t="s">
        <v>16588</v>
      </c>
      <c r="E15077" s="118" t="s">
        <v>16932</v>
      </c>
      <c r="F15077" s="124" t="s">
        <v>16933</v>
      </c>
      <c r="G15077" s="118" t="s">
        <v>235</v>
      </c>
      <c r="H15077" s="137">
        <v>45425</v>
      </c>
      <c r="I15077" s="119">
        <v>68</v>
      </c>
      <c r="J15077" s="129"/>
      <c r="K15077" s="129"/>
      <c r="L15077" s="129">
        <v>0</v>
      </c>
      <c r="M15077" s="134" t="s">
        <v>26812</v>
      </c>
    </row>
    <row r="15078" spans="1:13" hidden="1" x14ac:dyDescent="0.25">
      <c r="A15078" s="128"/>
      <c r="B15078" s="2"/>
      <c r="C15078" s="139" t="s">
        <v>16587</v>
      </c>
      <c r="D15078" s="124" t="s">
        <v>16588</v>
      </c>
      <c r="E15078" s="118" t="s">
        <v>16934</v>
      </c>
      <c r="F15078" s="124" t="s">
        <v>16935</v>
      </c>
      <c r="G15078" s="118" t="s">
        <v>235</v>
      </c>
      <c r="H15078" s="137">
        <v>43845</v>
      </c>
      <c r="I15078" s="119">
        <v>57</v>
      </c>
      <c r="J15078" s="129"/>
      <c r="K15078" s="129"/>
      <c r="L15078" s="129">
        <v>0</v>
      </c>
      <c r="M15078" s="134" t="s">
        <v>26813</v>
      </c>
    </row>
    <row r="15079" spans="1:13" hidden="1" x14ac:dyDescent="0.25">
      <c r="A15079" s="128"/>
      <c r="B15079" s="2"/>
      <c r="C15079" s="139" t="s">
        <v>16587</v>
      </c>
      <c r="D15079" s="124" t="s">
        <v>16588</v>
      </c>
      <c r="E15079" s="118" t="s">
        <v>16936</v>
      </c>
      <c r="F15079" s="124" t="s">
        <v>16937</v>
      </c>
      <c r="G15079" s="118" t="s">
        <v>235</v>
      </c>
      <c r="H15079" s="137">
        <v>44832</v>
      </c>
      <c r="I15079" s="119">
        <v>68</v>
      </c>
      <c r="J15079" s="129"/>
      <c r="K15079" s="129"/>
      <c r="L15079" s="129">
        <v>0</v>
      </c>
      <c r="M15079" s="134" t="s">
        <v>26814</v>
      </c>
    </row>
    <row r="15080" spans="1:13" hidden="1" x14ac:dyDescent="0.25">
      <c r="A15080" s="128"/>
      <c r="B15080" s="2"/>
      <c r="C15080" s="139" t="s">
        <v>16587</v>
      </c>
      <c r="D15080" s="124" t="s">
        <v>16588</v>
      </c>
      <c r="E15080" s="118" t="s">
        <v>16938</v>
      </c>
      <c r="F15080" s="124" t="s">
        <v>16939</v>
      </c>
      <c r="G15080" s="118" t="s">
        <v>235</v>
      </c>
      <c r="H15080" s="137">
        <v>43845</v>
      </c>
      <c r="I15080" s="119">
        <v>57</v>
      </c>
      <c r="J15080" s="129"/>
      <c r="K15080" s="129"/>
      <c r="L15080" s="129">
        <v>0</v>
      </c>
      <c r="M15080" s="134" t="s">
        <v>26815</v>
      </c>
    </row>
    <row r="15081" spans="1:13" hidden="1" x14ac:dyDescent="0.25">
      <c r="A15081" s="128"/>
      <c r="B15081" s="2"/>
      <c r="C15081" s="139" t="s">
        <v>16587</v>
      </c>
      <c r="D15081" s="124" t="s">
        <v>16588</v>
      </c>
      <c r="E15081" s="118" t="s">
        <v>11722</v>
      </c>
      <c r="F15081" s="124" t="s">
        <v>11723</v>
      </c>
      <c r="G15081" s="118" t="s">
        <v>235</v>
      </c>
      <c r="H15081" s="137">
        <v>45425</v>
      </c>
      <c r="I15081" s="119">
        <v>68</v>
      </c>
      <c r="J15081" s="129"/>
      <c r="K15081" s="129"/>
      <c r="L15081" s="129">
        <v>0</v>
      </c>
      <c r="M15081" s="134" t="s">
        <v>26816</v>
      </c>
    </row>
    <row r="15082" spans="1:13" hidden="1" x14ac:dyDescent="0.25">
      <c r="A15082" s="128"/>
      <c r="B15082" s="2"/>
      <c r="C15082" s="139" t="s">
        <v>16587</v>
      </c>
      <c r="D15082" s="124" t="s">
        <v>16588</v>
      </c>
      <c r="E15082" s="118" t="s">
        <v>256</v>
      </c>
      <c r="F15082" s="124" t="s">
        <v>257</v>
      </c>
      <c r="G15082" s="118" t="s">
        <v>235</v>
      </c>
      <c r="H15082" s="137">
        <v>45316</v>
      </c>
      <c r="I15082" s="119">
        <v>68</v>
      </c>
      <c r="J15082" s="129"/>
      <c r="K15082" s="129"/>
      <c r="L15082" s="129">
        <v>0</v>
      </c>
      <c r="M15082" s="134" t="s">
        <v>26817</v>
      </c>
    </row>
    <row r="15083" spans="1:13" hidden="1" x14ac:dyDescent="0.25">
      <c r="A15083" s="128"/>
      <c r="B15083" s="2"/>
      <c r="C15083" s="139" t="s">
        <v>16587</v>
      </c>
      <c r="D15083" s="124" t="s">
        <v>16588</v>
      </c>
      <c r="E15083" s="118" t="s">
        <v>16940</v>
      </c>
      <c r="F15083" s="124" t="s">
        <v>16941</v>
      </c>
      <c r="G15083" s="118" t="s">
        <v>235</v>
      </c>
      <c r="H15083" s="137">
        <v>43845</v>
      </c>
      <c r="I15083" s="119">
        <v>57</v>
      </c>
      <c r="J15083" s="129"/>
      <c r="K15083" s="129"/>
      <c r="L15083" s="129">
        <v>0</v>
      </c>
      <c r="M15083" s="134" t="s">
        <v>26818</v>
      </c>
    </row>
    <row r="15084" spans="1:13" hidden="1" x14ac:dyDescent="0.25">
      <c r="A15084" s="128"/>
      <c r="B15084" s="2"/>
      <c r="C15084" s="139" t="s">
        <v>16587</v>
      </c>
      <c r="D15084" s="124" t="s">
        <v>16588</v>
      </c>
      <c r="E15084" s="118" t="s">
        <v>16942</v>
      </c>
      <c r="F15084" s="124" t="s">
        <v>16943</v>
      </c>
      <c r="G15084" s="118" t="s">
        <v>235</v>
      </c>
      <c r="H15084" s="137">
        <v>45820</v>
      </c>
      <c r="I15084" s="119">
        <v>68</v>
      </c>
      <c r="J15084" s="129"/>
      <c r="K15084" s="129"/>
      <c r="L15084" s="129">
        <v>0</v>
      </c>
      <c r="M15084" s="134" t="s">
        <v>26819</v>
      </c>
    </row>
    <row r="15085" spans="1:13" hidden="1" x14ac:dyDescent="0.25">
      <c r="A15085" s="128"/>
      <c r="B15085" s="2"/>
      <c r="C15085" s="139" t="s">
        <v>16587</v>
      </c>
      <c r="D15085" s="124" t="s">
        <v>16588</v>
      </c>
      <c r="E15085" s="118" t="s">
        <v>16944</v>
      </c>
      <c r="F15085" s="124" t="s">
        <v>16945</v>
      </c>
      <c r="G15085" s="118" t="s">
        <v>235</v>
      </c>
      <c r="H15085" s="137">
        <v>43626</v>
      </c>
      <c r="I15085" s="119">
        <v>57</v>
      </c>
      <c r="J15085" s="129"/>
      <c r="K15085" s="129"/>
      <c r="L15085" s="129">
        <v>0</v>
      </c>
      <c r="M15085" s="134" t="s">
        <v>31144</v>
      </c>
    </row>
    <row r="15086" spans="1:13" hidden="1" x14ac:dyDescent="0.25">
      <c r="A15086" s="128"/>
      <c r="B15086" s="2"/>
      <c r="C15086" s="139" t="s">
        <v>16587</v>
      </c>
      <c r="D15086" s="124" t="s">
        <v>16588</v>
      </c>
      <c r="E15086" s="118" t="s">
        <v>16946</v>
      </c>
      <c r="F15086" s="124" t="s">
        <v>16947</v>
      </c>
      <c r="G15086" s="118" t="s">
        <v>235</v>
      </c>
      <c r="H15086" s="137">
        <v>44498</v>
      </c>
      <c r="I15086" s="119">
        <v>68</v>
      </c>
      <c r="J15086" s="129"/>
      <c r="K15086" s="129"/>
      <c r="L15086" s="129">
        <v>0</v>
      </c>
      <c r="M15086" s="134" t="s">
        <v>33133</v>
      </c>
    </row>
    <row r="15087" spans="1:13" hidden="1" x14ac:dyDescent="0.25">
      <c r="A15087" s="128"/>
      <c r="B15087" s="2"/>
      <c r="C15087" s="139" t="s">
        <v>16587</v>
      </c>
      <c r="D15087" s="124" t="s">
        <v>16588</v>
      </c>
      <c r="E15087" s="118" t="s">
        <v>10805</v>
      </c>
      <c r="F15087" s="124" t="s">
        <v>10806</v>
      </c>
      <c r="G15087" s="118" t="s">
        <v>235</v>
      </c>
      <c r="H15087" s="137">
        <v>40553</v>
      </c>
      <c r="I15087" s="119">
        <v>51</v>
      </c>
      <c r="J15087" s="129"/>
      <c r="K15087" s="129"/>
      <c r="L15087" s="129">
        <v>0</v>
      </c>
      <c r="M15087" s="134" t="s">
        <v>26820</v>
      </c>
    </row>
    <row r="15088" spans="1:13" hidden="1" x14ac:dyDescent="0.25">
      <c r="A15088" s="128"/>
      <c r="B15088" s="2"/>
      <c r="C15088" s="139" t="s">
        <v>16587</v>
      </c>
      <c r="D15088" s="124" t="s">
        <v>16588</v>
      </c>
      <c r="E15088" s="118" t="s">
        <v>16948</v>
      </c>
      <c r="F15088" s="124" t="s">
        <v>16949</v>
      </c>
      <c r="G15088" s="118" t="s">
        <v>235</v>
      </c>
      <c r="H15088" s="137">
        <v>43845</v>
      </c>
      <c r="I15088" s="119">
        <v>57</v>
      </c>
      <c r="J15088" s="129"/>
      <c r="K15088" s="129"/>
      <c r="L15088" s="129">
        <v>0</v>
      </c>
      <c r="M15088" s="134" t="s">
        <v>26821</v>
      </c>
    </row>
    <row r="15089" spans="1:13" hidden="1" x14ac:dyDescent="0.25">
      <c r="A15089" s="128"/>
      <c r="B15089" s="2"/>
      <c r="C15089" s="139" t="s">
        <v>16587</v>
      </c>
      <c r="D15089" s="124" t="s">
        <v>16588</v>
      </c>
      <c r="E15089" s="118" t="s">
        <v>16950</v>
      </c>
      <c r="F15089" s="124" t="s">
        <v>16951</v>
      </c>
      <c r="G15089" s="118" t="s">
        <v>235</v>
      </c>
      <c r="H15089" s="137">
        <v>42020</v>
      </c>
      <c r="I15089" s="119">
        <v>167.88</v>
      </c>
      <c r="J15089" s="129"/>
      <c r="K15089" s="129"/>
      <c r="L15089" s="129">
        <v>0</v>
      </c>
      <c r="M15089" s="134" t="s">
        <v>26822</v>
      </c>
    </row>
    <row r="15090" spans="1:13" hidden="1" x14ac:dyDescent="0.25">
      <c r="A15090" s="128"/>
      <c r="B15090" s="2"/>
      <c r="C15090" s="139" t="s">
        <v>16587</v>
      </c>
      <c r="D15090" s="124" t="s">
        <v>16588</v>
      </c>
      <c r="E15090" s="118" t="s">
        <v>16952</v>
      </c>
      <c r="F15090" s="124" t="s">
        <v>16953</v>
      </c>
      <c r="G15090" s="118" t="s">
        <v>235</v>
      </c>
      <c r="H15090" s="137">
        <v>43760</v>
      </c>
      <c r="I15090" s="119">
        <v>220.2</v>
      </c>
      <c r="J15090" s="129"/>
      <c r="K15090" s="129"/>
      <c r="L15090" s="129">
        <v>0</v>
      </c>
      <c r="M15090" s="134" t="s">
        <v>26823</v>
      </c>
    </row>
    <row r="15091" spans="1:13" hidden="1" x14ac:dyDescent="0.25">
      <c r="A15091" s="128"/>
      <c r="B15091" s="2"/>
      <c r="C15091" s="139" t="s">
        <v>16587</v>
      </c>
      <c r="D15091" s="124" t="s">
        <v>16588</v>
      </c>
      <c r="E15091" s="118" t="s">
        <v>16954</v>
      </c>
      <c r="F15091" s="124" t="s">
        <v>16955</v>
      </c>
      <c r="G15091" s="118" t="s">
        <v>235</v>
      </c>
      <c r="H15091" s="137">
        <v>45110</v>
      </c>
      <c r="I15091" s="119">
        <v>337.8</v>
      </c>
      <c r="J15091" s="129"/>
      <c r="K15091" s="129"/>
      <c r="L15091" s="129">
        <v>0</v>
      </c>
      <c r="M15091" s="134" t="s">
        <v>32459</v>
      </c>
    </row>
    <row r="15092" spans="1:13" hidden="1" x14ac:dyDescent="0.25">
      <c r="A15092" s="128"/>
      <c r="B15092" s="2"/>
      <c r="C15092" s="139" t="s">
        <v>16587</v>
      </c>
      <c r="D15092" s="124" t="s">
        <v>16588</v>
      </c>
      <c r="E15092" s="118" t="s">
        <v>16956</v>
      </c>
      <c r="F15092" s="124" t="s">
        <v>16957</v>
      </c>
      <c r="G15092" s="118" t="s">
        <v>235</v>
      </c>
      <c r="H15092" s="137">
        <v>43878</v>
      </c>
      <c r="I15092" s="119">
        <v>330.6</v>
      </c>
      <c r="J15092" s="129"/>
      <c r="K15092" s="129"/>
      <c r="L15092" s="129">
        <v>0</v>
      </c>
      <c r="M15092" s="134" t="s">
        <v>26824</v>
      </c>
    </row>
    <row r="15093" spans="1:13" hidden="1" x14ac:dyDescent="0.25">
      <c r="A15093" s="128"/>
      <c r="B15093" s="2"/>
      <c r="C15093" s="139" t="s">
        <v>16587</v>
      </c>
      <c r="D15093" s="124" t="s">
        <v>16588</v>
      </c>
      <c r="E15093" s="118" t="s">
        <v>16958</v>
      </c>
      <c r="F15093" s="124" t="s">
        <v>16959</v>
      </c>
      <c r="G15093" s="118" t="s">
        <v>235</v>
      </c>
      <c r="H15093" s="137">
        <v>45316</v>
      </c>
      <c r="I15093" s="119">
        <v>337.79</v>
      </c>
      <c r="J15093" s="129"/>
      <c r="K15093" s="129"/>
      <c r="L15093" s="129">
        <v>0</v>
      </c>
      <c r="M15093" s="134" t="s">
        <v>32146</v>
      </c>
    </row>
    <row r="15094" spans="1:13" hidden="1" x14ac:dyDescent="0.25">
      <c r="A15094" s="128"/>
      <c r="B15094" s="2"/>
      <c r="C15094" s="139" t="s">
        <v>16587</v>
      </c>
      <c r="D15094" s="124" t="s">
        <v>16588</v>
      </c>
      <c r="E15094" s="118" t="s">
        <v>16960</v>
      </c>
      <c r="F15094" s="124" t="s">
        <v>16961</v>
      </c>
      <c r="G15094" s="118" t="s">
        <v>235</v>
      </c>
      <c r="H15094" s="137">
        <v>45110</v>
      </c>
      <c r="I15094" s="119">
        <v>337.8</v>
      </c>
      <c r="J15094" s="129"/>
      <c r="K15094" s="129"/>
      <c r="L15094" s="129">
        <v>0</v>
      </c>
      <c r="M15094" s="134" t="s">
        <v>26825</v>
      </c>
    </row>
    <row r="15095" spans="1:13" hidden="1" x14ac:dyDescent="0.25">
      <c r="A15095" s="128"/>
      <c r="B15095" s="2"/>
      <c r="C15095" s="139" t="s">
        <v>16587</v>
      </c>
      <c r="D15095" s="124" t="s">
        <v>16588</v>
      </c>
      <c r="E15095" s="118" t="s">
        <v>16962</v>
      </c>
      <c r="F15095" s="124" t="s">
        <v>16963</v>
      </c>
      <c r="G15095" s="118" t="s">
        <v>235</v>
      </c>
      <c r="H15095" s="137">
        <v>44686</v>
      </c>
      <c r="I15095" s="119">
        <v>400.8</v>
      </c>
      <c r="J15095" s="129"/>
      <c r="K15095" s="129"/>
      <c r="L15095" s="129">
        <v>0</v>
      </c>
      <c r="M15095" s="134" t="s">
        <v>26826</v>
      </c>
    </row>
    <row r="15096" spans="1:13" hidden="1" x14ac:dyDescent="0.25">
      <c r="A15096" s="128"/>
      <c r="B15096" s="2"/>
      <c r="C15096" s="139" t="s">
        <v>16587</v>
      </c>
      <c r="D15096" s="124" t="s">
        <v>16588</v>
      </c>
      <c r="E15096" s="118" t="s">
        <v>10807</v>
      </c>
      <c r="F15096" s="124" t="s">
        <v>10808</v>
      </c>
      <c r="G15096" s="118" t="s">
        <v>235</v>
      </c>
      <c r="H15096" s="137">
        <v>40443</v>
      </c>
      <c r="I15096" s="119">
        <v>52</v>
      </c>
      <c r="J15096" s="129"/>
      <c r="K15096" s="129"/>
      <c r="L15096" s="129">
        <v>0</v>
      </c>
      <c r="M15096" s="134" t="s">
        <v>26827</v>
      </c>
    </row>
    <row r="15097" spans="1:13" hidden="1" x14ac:dyDescent="0.25">
      <c r="A15097" s="128"/>
      <c r="B15097" s="2"/>
      <c r="C15097" s="139" t="s">
        <v>16587</v>
      </c>
      <c r="D15097" s="124" t="s">
        <v>16588</v>
      </c>
      <c r="E15097" s="118" t="s">
        <v>27527</v>
      </c>
      <c r="F15097" s="124" t="s">
        <v>27528</v>
      </c>
      <c r="G15097" s="118" t="s">
        <v>235</v>
      </c>
      <c r="H15097" s="137">
        <v>45152</v>
      </c>
      <c r="I15097" s="119">
        <v>74</v>
      </c>
      <c r="J15097" s="129"/>
      <c r="K15097" s="129"/>
      <c r="L15097" s="129">
        <v>0</v>
      </c>
      <c r="M15097" s="134" t="s">
        <v>30989</v>
      </c>
    </row>
    <row r="15098" spans="1:13" hidden="1" x14ac:dyDescent="0.25">
      <c r="A15098" s="128"/>
      <c r="B15098" s="2"/>
      <c r="C15098" s="139" t="s">
        <v>16587</v>
      </c>
      <c r="D15098" s="124" t="s">
        <v>16588</v>
      </c>
      <c r="E15098" s="118" t="s">
        <v>10809</v>
      </c>
      <c r="F15098" s="124" t="s">
        <v>10810</v>
      </c>
      <c r="G15098" s="118" t="s">
        <v>235</v>
      </c>
      <c r="H15098" s="137">
        <v>40280</v>
      </c>
      <c r="I15098" s="119">
        <v>42</v>
      </c>
      <c r="J15098" s="129"/>
      <c r="K15098" s="129"/>
      <c r="L15098" s="129">
        <v>0</v>
      </c>
      <c r="M15098" s="134" t="s">
        <v>26828</v>
      </c>
    </row>
    <row r="15099" spans="1:13" hidden="1" x14ac:dyDescent="0.25">
      <c r="A15099" s="128"/>
      <c r="B15099" s="2"/>
      <c r="C15099" s="139" t="s">
        <v>16587</v>
      </c>
      <c r="D15099" s="124" t="s">
        <v>16588</v>
      </c>
      <c r="E15099" s="118" t="s">
        <v>10811</v>
      </c>
      <c r="F15099" s="124" t="s">
        <v>10812</v>
      </c>
      <c r="G15099" s="118" t="s">
        <v>235</v>
      </c>
      <c r="H15099" s="137"/>
      <c r="I15099" s="119"/>
      <c r="J15099" s="129"/>
      <c r="K15099" s="129"/>
      <c r="L15099" s="129">
        <v>0</v>
      </c>
      <c r="M15099" s="134" t="s">
        <v>26829</v>
      </c>
    </row>
    <row r="15100" spans="1:13" hidden="1" x14ac:dyDescent="0.25">
      <c r="A15100" s="128"/>
      <c r="B15100" s="2"/>
      <c r="C15100" s="139" t="s">
        <v>16587</v>
      </c>
      <c r="D15100" s="124" t="s">
        <v>16588</v>
      </c>
      <c r="E15100" s="118" t="s">
        <v>16964</v>
      </c>
      <c r="F15100" s="124" t="s">
        <v>16965</v>
      </c>
      <c r="G15100" s="118" t="s">
        <v>235</v>
      </c>
      <c r="H15100" s="137">
        <v>43489</v>
      </c>
      <c r="I15100" s="119">
        <v>111</v>
      </c>
      <c r="J15100" s="129"/>
      <c r="K15100" s="129"/>
      <c r="L15100" s="129">
        <v>0</v>
      </c>
      <c r="M15100" s="134" t="s">
        <v>26830</v>
      </c>
    </row>
    <row r="15101" spans="1:13" hidden="1" x14ac:dyDescent="0.25">
      <c r="A15101" s="128"/>
      <c r="B15101" s="2"/>
      <c r="C15101" s="139" t="s">
        <v>16587</v>
      </c>
      <c r="D15101" s="124" t="s">
        <v>16588</v>
      </c>
      <c r="E15101" s="118" t="s">
        <v>16966</v>
      </c>
      <c r="F15101" s="124" t="s">
        <v>16967</v>
      </c>
      <c r="G15101" s="118" t="s">
        <v>235</v>
      </c>
      <c r="H15101" s="137">
        <v>43921</v>
      </c>
      <c r="I15101" s="119">
        <v>100</v>
      </c>
      <c r="J15101" s="129"/>
      <c r="K15101" s="129"/>
      <c r="L15101" s="129">
        <v>0</v>
      </c>
      <c r="M15101" s="134" t="s">
        <v>26831</v>
      </c>
    </row>
    <row r="15102" spans="1:13" hidden="1" x14ac:dyDescent="0.25">
      <c r="A15102" s="128"/>
      <c r="B15102" s="2"/>
      <c r="C15102" s="139" t="s">
        <v>16587</v>
      </c>
      <c r="D15102" s="124" t="s">
        <v>16588</v>
      </c>
      <c r="E15102" s="118" t="s">
        <v>16968</v>
      </c>
      <c r="F15102" s="124" t="s">
        <v>16969</v>
      </c>
      <c r="G15102" s="118" t="s">
        <v>235</v>
      </c>
      <c r="H15102" s="137">
        <v>45398</v>
      </c>
      <c r="I15102" s="119">
        <v>105</v>
      </c>
      <c r="J15102" s="129"/>
      <c r="K15102" s="129"/>
      <c r="L15102" s="129">
        <v>0</v>
      </c>
      <c r="M15102" s="134" t="s">
        <v>26832</v>
      </c>
    </row>
    <row r="15103" spans="1:13" hidden="1" x14ac:dyDescent="0.25">
      <c r="A15103" s="128"/>
      <c r="B15103" s="2"/>
      <c r="C15103" s="139" t="s">
        <v>16587</v>
      </c>
      <c r="D15103" s="124" t="s">
        <v>16588</v>
      </c>
      <c r="E15103" s="118" t="s">
        <v>16970</v>
      </c>
      <c r="F15103" s="124" t="s">
        <v>16971</v>
      </c>
      <c r="G15103" s="118" t="s">
        <v>235</v>
      </c>
      <c r="H15103" s="137">
        <v>45162</v>
      </c>
      <c r="I15103" s="119">
        <v>110</v>
      </c>
      <c r="J15103" s="129"/>
      <c r="K15103" s="129"/>
      <c r="L15103" s="129">
        <v>0</v>
      </c>
      <c r="M15103" s="134" t="s">
        <v>34459</v>
      </c>
    </row>
    <row r="15104" spans="1:13" hidden="1" x14ac:dyDescent="0.25">
      <c r="A15104" s="128"/>
      <c r="B15104" s="2"/>
      <c r="C15104" s="139" t="s">
        <v>16587</v>
      </c>
      <c r="D15104" s="124" t="s">
        <v>16588</v>
      </c>
      <c r="E15104" s="118" t="s">
        <v>16972</v>
      </c>
      <c r="F15104" s="124" t="s">
        <v>16973</v>
      </c>
      <c r="G15104" s="118" t="s">
        <v>235</v>
      </c>
      <c r="H15104" s="137">
        <v>44154</v>
      </c>
      <c r="I15104" s="119">
        <v>111</v>
      </c>
      <c r="J15104" s="129"/>
      <c r="K15104" s="129"/>
      <c r="L15104" s="129">
        <v>0</v>
      </c>
      <c r="M15104" s="134" t="s">
        <v>26833</v>
      </c>
    </row>
    <row r="15105" spans="1:13" hidden="1" x14ac:dyDescent="0.25">
      <c r="A15105" s="128"/>
      <c r="B15105" s="2"/>
      <c r="C15105" s="139" t="s">
        <v>16587</v>
      </c>
      <c r="D15105" s="124" t="s">
        <v>16588</v>
      </c>
      <c r="E15105" s="118" t="s">
        <v>10813</v>
      </c>
      <c r="F15105" s="124" t="s">
        <v>10814</v>
      </c>
      <c r="G15105" s="118" t="s">
        <v>235</v>
      </c>
      <c r="H15105" s="137">
        <v>40506</v>
      </c>
      <c r="I15105" s="119">
        <v>51</v>
      </c>
      <c r="J15105" s="129"/>
      <c r="K15105" s="129"/>
      <c r="L15105" s="129">
        <v>0</v>
      </c>
      <c r="M15105" s="134" t="s">
        <v>26834</v>
      </c>
    </row>
    <row r="15106" spans="1:13" hidden="1" x14ac:dyDescent="0.25">
      <c r="A15106" s="128"/>
      <c r="B15106" s="2"/>
      <c r="C15106" s="139" t="s">
        <v>16587</v>
      </c>
      <c r="D15106" s="124" t="s">
        <v>16588</v>
      </c>
      <c r="E15106" s="118" t="s">
        <v>16974</v>
      </c>
      <c r="F15106" s="124" t="s">
        <v>18865</v>
      </c>
      <c r="G15106" s="118" t="s">
        <v>235</v>
      </c>
      <c r="H15106" s="137">
        <v>42608</v>
      </c>
      <c r="I15106" s="119">
        <v>101</v>
      </c>
      <c r="J15106" s="129"/>
      <c r="K15106" s="129"/>
      <c r="L15106" s="129">
        <v>0</v>
      </c>
      <c r="M15106" s="134" t="s">
        <v>26835</v>
      </c>
    </row>
    <row r="15107" spans="1:13" hidden="1" x14ac:dyDescent="0.25">
      <c r="A15107" s="128"/>
      <c r="B15107" s="2"/>
      <c r="C15107" s="139" t="s">
        <v>16587</v>
      </c>
      <c r="D15107" s="124" t="s">
        <v>16588</v>
      </c>
      <c r="E15107" s="118" t="s">
        <v>16975</v>
      </c>
      <c r="F15107" s="124" t="s">
        <v>16976</v>
      </c>
      <c r="G15107" s="118" t="s">
        <v>235</v>
      </c>
      <c r="H15107" s="137">
        <v>43403</v>
      </c>
      <c r="I15107" s="119">
        <v>111</v>
      </c>
      <c r="J15107" s="129"/>
      <c r="K15107" s="129"/>
      <c r="L15107" s="129">
        <v>0</v>
      </c>
      <c r="M15107" s="134" t="s">
        <v>26836</v>
      </c>
    </row>
    <row r="15108" spans="1:13" hidden="1" x14ac:dyDescent="0.25">
      <c r="A15108" s="128"/>
      <c r="B15108" s="2"/>
      <c r="C15108" s="139" t="s">
        <v>16587</v>
      </c>
      <c r="D15108" s="124" t="s">
        <v>16588</v>
      </c>
      <c r="E15108" s="118" t="s">
        <v>16977</v>
      </c>
      <c r="F15108" s="124" t="s">
        <v>16978</v>
      </c>
      <c r="G15108" s="118" t="s">
        <v>235</v>
      </c>
      <c r="H15108" s="137">
        <v>46073</v>
      </c>
      <c r="I15108" s="119">
        <v>88</v>
      </c>
      <c r="J15108" s="129"/>
      <c r="K15108" s="129"/>
      <c r="L15108" s="129">
        <v>0</v>
      </c>
      <c r="M15108" s="134" t="s">
        <v>26837</v>
      </c>
    </row>
    <row r="15109" spans="1:13" hidden="1" x14ac:dyDescent="0.25">
      <c r="A15109" s="128"/>
      <c r="B15109" s="2"/>
      <c r="C15109" s="139" t="s">
        <v>16587</v>
      </c>
      <c r="D15109" s="124" t="s">
        <v>16588</v>
      </c>
      <c r="E15109" s="118" t="s">
        <v>16979</v>
      </c>
      <c r="F15109" s="124" t="s">
        <v>16980</v>
      </c>
      <c r="G15109" s="118" t="s">
        <v>235</v>
      </c>
      <c r="H15109" s="137">
        <v>43615</v>
      </c>
      <c r="I15109" s="119">
        <v>187.61</v>
      </c>
      <c r="J15109" s="129"/>
      <c r="K15109" s="129"/>
      <c r="L15109" s="129">
        <v>0</v>
      </c>
      <c r="M15109" s="134" t="s">
        <v>26838</v>
      </c>
    </row>
    <row r="15110" spans="1:13" hidden="1" x14ac:dyDescent="0.25">
      <c r="A15110" s="128"/>
      <c r="B15110" s="2"/>
      <c r="C15110" s="139" t="s">
        <v>16587</v>
      </c>
      <c r="D15110" s="124" t="s">
        <v>16588</v>
      </c>
      <c r="E15110" s="118" t="s">
        <v>16981</v>
      </c>
      <c r="F15110" s="124" t="s">
        <v>16982</v>
      </c>
      <c r="G15110" s="118" t="s">
        <v>235</v>
      </c>
      <c r="H15110" s="137">
        <v>43711</v>
      </c>
      <c r="I15110" s="119">
        <v>187.61</v>
      </c>
      <c r="J15110" s="129"/>
      <c r="K15110" s="129"/>
      <c r="L15110" s="129">
        <v>0</v>
      </c>
      <c r="M15110" s="134" t="s">
        <v>26839</v>
      </c>
    </row>
    <row r="15111" spans="1:13" hidden="1" x14ac:dyDescent="0.25">
      <c r="A15111" s="128"/>
      <c r="B15111" s="2"/>
      <c r="C15111" s="139" t="s">
        <v>16587</v>
      </c>
      <c r="D15111" s="124" t="s">
        <v>16588</v>
      </c>
      <c r="E15111" s="118" t="s">
        <v>16983</v>
      </c>
      <c r="F15111" s="124" t="s">
        <v>16984</v>
      </c>
      <c r="G15111" s="118" t="s">
        <v>235</v>
      </c>
      <c r="H15111" s="137">
        <v>43773</v>
      </c>
      <c r="I15111" s="119">
        <v>100</v>
      </c>
      <c r="J15111" s="129"/>
      <c r="K15111" s="129"/>
      <c r="L15111" s="129">
        <v>0</v>
      </c>
      <c r="M15111" s="134" t="s">
        <v>26840</v>
      </c>
    </row>
    <row r="15112" spans="1:13" hidden="1" x14ac:dyDescent="0.25">
      <c r="A15112" s="128"/>
      <c r="B15112" s="2"/>
      <c r="C15112" s="139" t="s">
        <v>16587</v>
      </c>
      <c r="D15112" s="124" t="s">
        <v>16588</v>
      </c>
      <c r="E15112" s="118" t="s">
        <v>16985</v>
      </c>
      <c r="F15112" s="124" t="s">
        <v>16986</v>
      </c>
      <c r="G15112" s="118" t="s">
        <v>235</v>
      </c>
      <c r="H15112" s="137">
        <v>43773</v>
      </c>
      <c r="I15112" s="119">
        <v>100</v>
      </c>
      <c r="J15112" s="129"/>
      <c r="K15112" s="129"/>
      <c r="L15112" s="129">
        <v>0</v>
      </c>
      <c r="M15112" s="134" t="s">
        <v>26841</v>
      </c>
    </row>
    <row r="15113" spans="1:13" hidden="1" x14ac:dyDescent="0.25">
      <c r="A15113" s="128"/>
      <c r="B15113" s="2"/>
      <c r="C15113" s="139" t="s">
        <v>16587</v>
      </c>
      <c r="D15113" s="124" t="s">
        <v>16588</v>
      </c>
      <c r="E15113" s="118" t="s">
        <v>16987</v>
      </c>
      <c r="F15113" s="124" t="s">
        <v>16988</v>
      </c>
      <c r="G15113" s="118" t="s">
        <v>235</v>
      </c>
      <c r="H15113" s="137">
        <v>42667</v>
      </c>
      <c r="I15113" s="119">
        <v>89</v>
      </c>
      <c r="J15113" s="129"/>
      <c r="K15113" s="129"/>
      <c r="L15113" s="129">
        <v>0</v>
      </c>
      <c r="M15113" s="134" t="s">
        <v>26842</v>
      </c>
    </row>
    <row r="15114" spans="1:13" hidden="1" x14ac:dyDescent="0.25">
      <c r="A15114" s="128"/>
      <c r="B15114" s="2"/>
      <c r="C15114" s="139" t="s">
        <v>16587</v>
      </c>
      <c r="D15114" s="124" t="s">
        <v>16588</v>
      </c>
      <c r="E15114" s="118" t="s">
        <v>16989</v>
      </c>
      <c r="F15114" s="124" t="s">
        <v>16990</v>
      </c>
      <c r="G15114" s="118" t="s">
        <v>235</v>
      </c>
      <c r="H15114" s="137">
        <v>43879</v>
      </c>
      <c r="I15114" s="119">
        <v>100</v>
      </c>
      <c r="J15114" s="129"/>
      <c r="K15114" s="129"/>
      <c r="L15114" s="129">
        <v>0</v>
      </c>
      <c r="M15114" s="134" t="s">
        <v>26843</v>
      </c>
    </row>
    <row r="15115" spans="1:13" hidden="1" x14ac:dyDescent="0.25">
      <c r="A15115" s="128"/>
      <c r="B15115" s="2"/>
      <c r="C15115" s="139" t="s">
        <v>16587</v>
      </c>
      <c r="D15115" s="124" t="s">
        <v>16588</v>
      </c>
      <c r="E15115" s="118" t="s">
        <v>16991</v>
      </c>
      <c r="F15115" s="124" t="s">
        <v>16992</v>
      </c>
      <c r="G15115" s="118" t="s">
        <v>235</v>
      </c>
      <c r="H15115" s="137">
        <v>44265</v>
      </c>
      <c r="I15115" s="119">
        <v>218.75</v>
      </c>
      <c r="J15115" s="129"/>
      <c r="K15115" s="129"/>
      <c r="L15115" s="129">
        <v>0</v>
      </c>
      <c r="M15115" s="134" t="s">
        <v>26844</v>
      </c>
    </row>
    <row r="15116" spans="1:13" hidden="1" x14ac:dyDescent="0.25">
      <c r="A15116" s="128"/>
      <c r="B15116" s="2"/>
      <c r="C15116" s="139" t="s">
        <v>16587</v>
      </c>
      <c r="D15116" s="124" t="s">
        <v>16588</v>
      </c>
      <c r="E15116" s="118" t="s">
        <v>16993</v>
      </c>
      <c r="F15116" s="124" t="s">
        <v>16994</v>
      </c>
      <c r="G15116" s="118" t="s">
        <v>235</v>
      </c>
      <c r="H15116" s="137"/>
      <c r="I15116" s="119"/>
      <c r="J15116" s="129"/>
      <c r="K15116" s="129"/>
      <c r="L15116" s="129">
        <v>0</v>
      </c>
      <c r="M15116" s="134" t="s">
        <v>26845</v>
      </c>
    </row>
    <row r="15117" spans="1:13" hidden="1" x14ac:dyDescent="0.25">
      <c r="A15117" s="128"/>
      <c r="B15117" s="2"/>
      <c r="C15117" s="139" t="s">
        <v>16587</v>
      </c>
      <c r="D15117" s="124" t="s">
        <v>16588</v>
      </c>
      <c r="E15117" s="118" t="s">
        <v>16995</v>
      </c>
      <c r="F15117" s="124" t="s">
        <v>16996</v>
      </c>
      <c r="G15117" s="118" t="s">
        <v>235</v>
      </c>
      <c r="H15117" s="137">
        <v>43315</v>
      </c>
      <c r="I15117" s="119">
        <v>111</v>
      </c>
      <c r="J15117" s="129"/>
      <c r="K15117" s="129"/>
      <c r="L15117" s="129">
        <v>0</v>
      </c>
      <c r="M15117" s="134" t="s">
        <v>26846</v>
      </c>
    </row>
    <row r="15118" spans="1:13" hidden="1" x14ac:dyDescent="0.25">
      <c r="A15118" s="128"/>
      <c r="B15118" s="2"/>
      <c r="C15118" s="139" t="s">
        <v>16587</v>
      </c>
      <c r="D15118" s="124" t="s">
        <v>16588</v>
      </c>
      <c r="E15118" s="118" t="s">
        <v>16997</v>
      </c>
      <c r="F15118" s="124" t="s">
        <v>16998</v>
      </c>
      <c r="G15118" s="118" t="s">
        <v>235</v>
      </c>
      <c r="H15118" s="137">
        <v>43808</v>
      </c>
      <c r="I15118" s="119">
        <v>103.83</v>
      </c>
      <c r="J15118" s="129"/>
      <c r="K15118" s="129"/>
      <c r="L15118" s="129">
        <v>0</v>
      </c>
      <c r="M15118" s="134" t="s">
        <v>30744</v>
      </c>
    </row>
    <row r="15119" spans="1:13" hidden="1" x14ac:dyDescent="0.25">
      <c r="A15119" s="128"/>
      <c r="B15119" s="2"/>
      <c r="C15119" s="139" t="s">
        <v>16587</v>
      </c>
      <c r="D15119" s="124" t="s">
        <v>16588</v>
      </c>
      <c r="E15119" s="118" t="s">
        <v>16999</v>
      </c>
      <c r="F15119" s="124" t="s">
        <v>17000</v>
      </c>
      <c r="G15119" s="118" t="s">
        <v>235</v>
      </c>
      <c r="H15119" s="137">
        <v>43518</v>
      </c>
      <c r="I15119" s="119">
        <v>111</v>
      </c>
      <c r="J15119" s="129"/>
      <c r="K15119" s="129"/>
      <c r="L15119" s="129">
        <v>0</v>
      </c>
      <c r="M15119" s="134" t="s">
        <v>26847</v>
      </c>
    </row>
    <row r="15120" spans="1:13" hidden="1" x14ac:dyDescent="0.25">
      <c r="A15120" s="128"/>
      <c r="B15120" s="2"/>
      <c r="C15120" s="139" t="s">
        <v>16587</v>
      </c>
      <c r="D15120" s="124" t="s">
        <v>16588</v>
      </c>
      <c r="E15120" s="118" t="s">
        <v>17001</v>
      </c>
      <c r="F15120" s="124" t="s">
        <v>17002</v>
      </c>
      <c r="G15120" s="118" t="s">
        <v>235</v>
      </c>
      <c r="H15120" s="137">
        <v>41906</v>
      </c>
      <c r="I15120" s="119">
        <v>55</v>
      </c>
      <c r="J15120" s="129"/>
      <c r="K15120" s="129"/>
      <c r="L15120" s="129">
        <v>0</v>
      </c>
      <c r="M15120" s="134" t="s">
        <v>26848</v>
      </c>
    </row>
    <row r="15121" spans="1:13" hidden="1" x14ac:dyDescent="0.25">
      <c r="A15121" s="128"/>
      <c r="B15121" s="2"/>
      <c r="C15121" s="139" t="s">
        <v>16587</v>
      </c>
      <c r="D15121" s="124" t="s">
        <v>16588</v>
      </c>
      <c r="E15121" s="118" t="s">
        <v>17003</v>
      </c>
      <c r="F15121" s="124" t="s">
        <v>17004</v>
      </c>
      <c r="G15121" s="118" t="s">
        <v>235</v>
      </c>
      <c r="H15121" s="137">
        <v>43677</v>
      </c>
      <c r="I15121" s="119">
        <v>110</v>
      </c>
      <c r="J15121" s="129"/>
      <c r="K15121" s="129"/>
      <c r="L15121" s="129">
        <v>0</v>
      </c>
      <c r="M15121" s="134" t="s">
        <v>33331</v>
      </c>
    </row>
    <row r="15122" spans="1:13" hidden="1" x14ac:dyDescent="0.25">
      <c r="A15122" s="128"/>
      <c r="B15122" s="2"/>
      <c r="C15122" s="139" t="s">
        <v>16587</v>
      </c>
      <c r="D15122" s="124" t="s">
        <v>16588</v>
      </c>
      <c r="E15122" s="118" t="s">
        <v>17005</v>
      </c>
      <c r="F15122" s="124" t="s">
        <v>17006</v>
      </c>
      <c r="G15122" s="118" t="s">
        <v>235</v>
      </c>
      <c r="H15122" s="137">
        <v>45925</v>
      </c>
      <c r="I15122" s="119">
        <v>95</v>
      </c>
      <c r="J15122" s="129"/>
      <c r="K15122" s="129"/>
      <c r="L15122" s="129">
        <v>0</v>
      </c>
      <c r="M15122" s="134" t="s">
        <v>26849</v>
      </c>
    </row>
    <row r="15123" spans="1:13" hidden="1" x14ac:dyDescent="0.25">
      <c r="A15123" s="128"/>
      <c r="B15123" s="2"/>
      <c r="C15123" s="139" t="s">
        <v>16587</v>
      </c>
      <c r="D15123" s="124" t="s">
        <v>16588</v>
      </c>
      <c r="E15123" s="118" t="s">
        <v>17007</v>
      </c>
      <c r="F15123" s="124" t="s">
        <v>17008</v>
      </c>
      <c r="G15123" s="118" t="s">
        <v>235</v>
      </c>
      <c r="H15123" s="137">
        <v>43733</v>
      </c>
      <c r="I15123" s="119">
        <v>111</v>
      </c>
      <c r="J15123" s="129"/>
      <c r="K15123" s="129"/>
      <c r="L15123" s="129">
        <v>0</v>
      </c>
      <c r="M15123" s="134" t="s">
        <v>26850</v>
      </c>
    </row>
    <row r="15124" spans="1:13" hidden="1" x14ac:dyDescent="0.25">
      <c r="A15124" s="128"/>
      <c r="B15124" s="2"/>
      <c r="C15124" s="139" t="s">
        <v>16587</v>
      </c>
      <c r="D15124" s="124" t="s">
        <v>16588</v>
      </c>
      <c r="E15124" s="118" t="s">
        <v>17009</v>
      </c>
      <c r="F15124" s="124" t="s">
        <v>17010</v>
      </c>
      <c r="G15124" s="118" t="s">
        <v>235</v>
      </c>
      <c r="H15124" s="137">
        <v>43761</v>
      </c>
      <c r="I15124" s="119">
        <v>111</v>
      </c>
      <c r="J15124" s="129"/>
      <c r="K15124" s="129"/>
      <c r="L15124" s="129">
        <v>0</v>
      </c>
      <c r="M15124" s="134" t="s">
        <v>26851</v>
      </c>
    </row>
    <row r="15125" spans="1:13" hidden="1" x14ac:dyDescent="0.25">
      <c r="A15125" s="128"/>
      <c r="B15125" s="2"/>
      <c r="C15125" s="139" t="s">
        <v>16587</v>
      </c>
      <c r="D15125" s="124" t="s">
        <v>16588</v>
      </c>
      <c r="E15125" s="118" t="s">
        <v>17011</v>
      </c>
      <c r="F15125" s="124" t="s">
        <v>17012</v>
      </c>
      <c r="G15125" s="118" t="s">
        <v>235</v>
      </c>
      <c r="H15125" s="137">
        <v>45671</v>
      </c>
      <c r="I15125" s="119">
        <v>91</v>
      </c>
      <c r="J15125" s="129"/>
      <c r="K15125" s="129"/>
      <c r="L15125" s="129">
        <v>0</v>
      </c>
      <c r="M15125" s="134" t="s">
        <v>26852</v>
      </c>
    </row>
    <row r="15126" spans="1:13" hidden="1" x14ac:dyDescent="0.25">
      <c r="A15126" s="128"/>
      <c r="B15126" s="2"/>
      <c r="C15126" s="139" t="s">
        <v>16587</v>
      </c>
      <c r="D15126" s="124" t="s">
        <v>16588</v>
      </c>
      <c r="E15126" s="118" t="s">
        <v>17013</v>
      </c>
      <c r="F15126" s="124" t="s">
        <v>17014</v>
      </c>
      <c r="G15126" s="118" t="s">
        <v>235</v>
      </c>
      <c r="H15126" s="137"/>
      <c r="I15126" s="119"/>
      <c r="J15126" s="129"/>
      <c r="K15126" s="129"/>
      <c r="L15126" s="129">
        <v>0</v>
      </c>
      <c r="M15126" s="134" t="s">
        <v>26853</v>
      </c>
    </row>
    <row r="15127" spans="1:13" hidden="1" x14ac:dyDescent="0.25">
      <c r="A15127" s="128"/>
      <c r="B15127" s="2"/>
      <c r="C15127" s="139" t="s">
        <v>16587</v>
      </c>
      <c r="D15127" s="124" t="s">
        <v>16588</v>
      </c>
      <c r="E15127" s="118" t="s">
        <v>17015</v>
      </c>
      <c r="F15127" s="124" t="s">
        <v>17016</v>
      </c>
      <c r="G15127" s="118" t="s">
        <v>235</v>
      </c>
      <c r="H15127" s="137">
        <v>45086</v>
      </c>
      <c r="I15127" s="119">
        <v>285.87</v>
      </c>
      <c r="J15127" s="129"/>
      <c r="K15127" s="129"/>
      <c r="L15127" s="129">
        <v>0</v>
      </c>
      <c r="M15127" s="134" t="s">
        <v>26854</v>
      </c>
    </row>
    <row r="15128" spans="1:13" hidden="1" x14ac:dyDescent="0.25">
      <c r="A15128" s="128"/>
      <c r="B15128" s="2"/>
      <c r="C15128" s="139" t="s">
        <v>16587</v>
      </c>
      <c r="D15128" s="124" t="s">
        <v>16588</v>
      </c>
      <c r="E15128" s="118" t="s">
        <v>17017</v>
      </c>
      <c r="F15128" s="124" t="s">
        <v>17018</v>
      </c>
      <c r="G15128" s="118" t="s">
        <v>235</v>
      </c>
      <c r="H15128" s="137">
        <v>45716</v>
      </c>
      <c r="I15128" s="119">
        <v>98</v>
      </c>
      <c r="J15128" s="129"/>
      <c r="K15128" s="129"/>
      <c r="L15128" s="129">
        <v>0</v>
      </c>
      <c r="M15128" s="134" t="s">
        <v>26855</v>
      </c>
    </row>
    <row r="15129" spans="1:13" hidden="1" x14ac:dyDescent="0.25">
      <c r="A15129" s="128"/>
      <c r="B15129" s="2"/>
      <c r="C15129" s="139" t="s">
        <v>16587</v>
      </c>
      <c r="D15129" s="124" t="s">
        <v>16588</v>
      </c>
      <c r="E15129" s="118" t="s">
        <v>17019</v>
      </c>
      <c r="F15129" s="124" t="s">
        <v>17020</v>
      </c>
      <c r="G15129" s="118" t="s">
        <v>235</v>
      </c>
      <c r="H15129" s="137">
        <v>42921</v>
      </c>
      <c r="I15129" s="119">
        <v>111</v>
      </c>
      <c r="J15129" s="129"/>
      <c r="K15129" s="129"/>
      <c r="L15129" s="129">
        <v>0</v>
      </c>
      <c r="M15129" s="134"/>
    </row>
    <row r="15130" spans="1:13" hidden="1" x14ac:dyDescent="0.25">
      <c r="A15130" s="128"/>
      <c r="B15130" s="2"/>
      <c r="C15130" s="139" t="s">
        <v>16587</v>
      </c>
      <c r="D15130" s="124" t="s">
        <v>16588</v>
      </c>
      <c r="E15130" s="118" t="s">
        <v>17021</v>
      </c>
      <c r="F15130" s="124" t="s">
        <v>17022</v>
      </c>
      <c r="G15130" s="118" t="s">
        <v>235</v>
      </c>
      <c r="H15130" s="137">
        <v>43452</v>
      </c>
      <c r="I15130" s="119">
        <v>111</v>
      </c>
      <c r="J15130" s="129"/>
      <c r="K15130" s="129"/>
      <c r="L15130" s="129">
        <v>0</v>
      </c>
      <c r="M15130" s="134" t="s">
        <v>26856</v>
      </c>
    </row>
    <row r="15131" spans="1:13" hidden="1" x14ac:dyDescent="0.25">
      <c r="A15131" s="128"/>
      <c r="B15131" s="2"/>
      <c r="C15131" s="139" t="s">
        <v>16587</v>
      </c>
      <c r="D15131" s="124" t="s">
        <v>16588</v>
      </c>
      <c r="E15131" s="118" t="s">
        <v>17023</v>
      </c>
      <c r="F15131" s="124" t="s">
        <v>17024</v>
      </c>
      <c r="G15131" s="118" t="s">
        <v>235</v>
      </c>
      <c r="H15131" s="137">
        <v>44263</v>
      </c>
      <c r="I15131" s="119">
        <v>105</v>
      </c>
      <c r="J15131" s="129"/>
      <c r="K15131" s="129"/>
      <c r="L15131" s="129">
        <v>0</v>
      </c>
      <c r="M15131" s="134" t="s">
        <v>26857</v>
      </c>
    </row>
    <row r="15132" spans="1:13" hidden="1" x14ac:dyDescent="0.25">
      <c r="A15132" s="128"/>
      <c r="B15132" s="2"/>
      <c r="C15132" s="139" t="s">
        <v>16587</v>
      </c>
      <c r="D15132" s="124" t="s">
        <v>16588</v>
      </c>
      <c r="E15132" s="118" t="s">
        <v>17025</v>
      </c>
      <c r="F15132" s="124" t="s">
        <v>17026</v>
      </c>
      <c r="G15132" s="118" t="s">
        <v>235</v>
      </c>
      <c r="H15132" s="137">
        <v>43684</v>
      </c>
      <c r="I15132" s="119">
        <v>187.61</v>
      </c>
      <c r="J15132" s="129"/>
      <c r="K15132" s="129"/>
      <c r="L15132" s="129">
        <v>0</v>
      </c>
      <c r="M15132" s="134" t="s">
        <v>26858</v>
      </c>
    </row>
    <row r="15133" spans="1:13" hidden="1" x14ac:dyDescent="0.25">
      <c r="A15133" s="128"/>
      <c r="B15133" s="2"/>
      <c r="C15133" s="139" t="s">
        <v>16587</v>
      </c>
      <c r="D15133" s="124" t="s">
        <v>16588</v>
      </c>
      <c r="E15133" s="118" t="s">
        <v>17027</v>
      </c>
      <c r="F15133" s="124" t="s">
        <v>17028</v>
      </c>
      <c r="G15133" s="118" t="s">
        <v>235</v>
      </c>
      <c r="H15133" s="137">
        <v>42342</v>
      </c>
      <c r="I15133" s="119">
        <v>95</v>
      </c>
      <c r="J15133" s="129"/>
      <c r="K15133" s="129"/>
      <c r="L15133" s="129">
        <v>0</v>
      </c>
      <c r="M15133" s="134" t="s">
        <v>29306</v>
      </c>
    </row>
    <row r="15134" spans="1:13" hidden="1" x14ac:dyDescent="0.25">
      <c r="A15134" s="128"/>
      <c r="B15134" s="2"/>
      <c r="C15134" s="139" t="s">
        <v>16587</v>
      </c>
      <c r="D15134" s="124" t="s">
        <v>16588</v>
      </c>
      <c r="E15134" s="118" t="s">
        <v>17029</v>
      </c>
      <c r="F15134" s="124" t="s">
        <v>17030</v>
      </c>
      <c r="G15134" s="118" t="s">
        <v>235</v>
      </c>
      <c r="H15134" s="137">
        <v>42942</v>
      </c>
      <c r="I15134" s="119">
        <v>105</v>
      </c>
      <c r="J15134" s="129"/>
      <c r="K15134" s="129"/>
      <c r="L15134" s="129">
        <v>0</v>
      </c>
      <c r="M15134" s="134" t="s">
        <v>29111</v>
      </c>
    </row>
    <row r="15135" spans="1:13" hidden="1" x14ac:dyDescent="0.25">
      <c r="A15135" s="128"/>
      <c r="B15135" s="2"/>
      <c r="C15135" s="139" t="s">
        <v>16587</v>
      </c>
      <c r="D15135" s="124" t="s">
        <v>16588</v>
      </c>
      <c r="E15135" s="118" t="s">
        <v>17031</v>
      </c>
      <c r="F15135" s="124" t="s">
        <v>17032</v>
      </c>
      <c r="G15135" s="118" t="s">
        <v>235</v>
      </c>
      <c r="H15135" s="137">
        <v>42942</v>
      </c>
      <c r="I15135" s="119">
        <v>105</v>
      </c>
      <c r="J15135" s="129"/>
      <c r="K15135" s="129"/>
      <c r="L15135" s="129">
        <v>0</v>
      </c>
      <c r="M15135" s="134" t="s">
        <v>26859</v>
      </c>
    </row>
    <row r="15136" spans="1:13" hidden="1" x14ac:dyDescent="0.25">
      <c r="A15136" s="128"/>
      <c r="B15136" s="2"/>
      <c r="C15136" s="139" t="s">
        <v>16587</v>
      </c>
      <c r="D15136" s="124" t="s">
        <v>16588</v>
      </c>
      <c r="E15136" s="118" t="s">
        <v>17033</v>
      </c>
      <c r="F15136" s="124" t="s">
        <v>17034</v>
      </c>
      <c r="G15136" s="118" t="s">
        <v>235</v>
      </c>
      <c r="H15136" s="137">
        <v>40229</v>
      </c>
      <c r="I15136" s="119">
        <v>67.5</v>
      </c>
      <c r="J15136" s="129"/>
      <c r="K15136" s="129"/>
      <c r="L15136" s="129">
        <v>0</v>
      </c>
      <c r="M15136" s="134" t="s">
        <v>26860</v>
      </c>
    </row>
    <row r="15137" spans="1:13" hidden="1" x14ac:dyDescent="0.25">
      <c r="A15137" s="128"/>
      <c r="B15137" s="2"/>
      <c r="C15137" s="139" t="s">
        <v>16587</v>
      </c>
      <c r="D15137" s="124" t="s">
        <v>16588</v>
      </c>
      <c r="E15137" s="118" t="s">
        <v>17035</v>
      </c>
      <c r="F15137" s="124" t="s">
        <v>17036</v>
      </c>
      <c r="G15137" s="118" t="s">
        <v>235</v>
      </c>
      <c r="H15137" s="137">
        <v>43403</v>
      </c>
      <c r="I15137" s="119">
        <v>79.5</v>
      </c>
      <c r="J15137" s="129"/>
      <c r="K15137" s="129"/>
      <c r="L15137" s="129">
        <v>0</v>
      </c>
      <c r="M15137" s="134" t="s">
        <v>26861</v>
      </c>
    </row>
    <row r="15138" spans="1:13" hidden="1" x14ac:dyDescent="0.25">
      <c r="A15138" s="128"/>
      <c r="B15138" s="2"/>
      <c r="C15138" s="139" t="s">
        <v>16587</v>
      </c>
      <c r="D15138" s="124" t="s">
        <v>16588</v>
      </c>
      <c r="E15138" s="118" t="s">
        <v>17037</v>
      </c>
      <c r="F15138" s="124" t="s">
        <v>17038</v>
      </c>
      <c r="G15138" s="118" t="s">
        <v>235</v>
      </c>
      <c r="H15138" s="137">
        <v>42942</v>
      </c>
      <c r="I15138" s="119">
        <v>105</v>
      </c>
      <c r="J15138" s="129"/>
      <c r="K15138" s="129"/>
      <c r="L15138" s="129">
        <v>0</v>
      </c>
      <c r="M15138" s="134" t="s">
        <v>35103</v>
      </c>
    </row>
    <row r="15139" spans="1:13" hidden="1" x14ac:dyDescent="0.25">
      <c r="A15139" s="128"/>
      <c r="B15139" s="2"/>
      <c r="C15139" s="139" t="s">
        <v>16587</v>
      </c>
      <c r="D15139" s="124" t="s">
        <v>16588</v>
      </c>
      <c r="E15139" s="118" t="s">
        <v>17039</v>
      </c>
      <c r="F15139" s="124" t="s">
        <v>17040</v>
      </c>
      <c r="G15139" s="118" t="s">
        <v>235</v>
      </c>
      <c r="H15139" s="137">
        <v>42942</v>
      </c>
      <c r="I15139" s="119">
        <v>242</v>
      </c>
      <c r="J15139" s="129"/>
      <c r="K15139" s="129"/>
      <c r="L15139" s="129">
        <v>0</v>
      </c>
      <c r="M15139" s="134" t="s">
        <v>34462</v>
      </c>
    </row>
    <row r="15140" spans="1:13" hidden="1" x14ac:dyDescent="0.25">
      <c r="A15140" s="128"/>
      <c r="B15140" s="2"/>
      <c r="C15140" s="139" t="s">
        <v>16587</v>
      </c>
      <c r="D15140" s="124" t="s">
        <v>16588</v>
      </c>
      <c r="E15140" s="118" t="s">
        <v>17041</v>
      </c>
      <c r="F15140" s="124" t="s">
        <v>17042</v>
      </c>
      <c r="G15140" s="118" t="s">
        <v>235</v>
      </c>
      <c r="H15140" s="137">
        <v>42942</v>
      </c>
      <c r="I15140" s="119">
        <v>280</v>
      </c>
      <c r="J15140" s="129"/>
      <c r="K15140" s="129"/>
      <c r="L15140" s="129">
        <v>0</v>
      </c>
      <c r="M15140" s="134" t="s">
        <v>29450</v>
      </c>
    </row>
    <row r="15141" spans="1:13" hidden="1" x14ac:dyDescent="0.25">
      <c r="A15141" s="128"/>
      <c r="B15141" s="2"/>
      <c r="C15141" s="139" t="s">
        <v>16587</v>
      </c>
      <c r="D15141" s="124" t="s">
        <v>16588</v>
      </c>
      <c r="E15141" s="118" t="s">
        <v>17043</v>
      </c>
      <c r="F15141" s="124" t="s">
        <v>17044</v>
      </c>
      <c r="G15141" s="118" t="s">
        <v>235</v>
      </c>
      <c r="H15141" s="137">
        <v>42228</v>
      </c>
      <c r="I15141" s="119">
        <v>336</v>
      </c>
      <c r="J15141" s="129"/>
      <c r="K15141" s="129"/>
      <c r="L15141" s="129">
        <v>0</v>
      </c>
      <c r="M15141" s="134" t="s">
        <v>26862</v>
      </c>
    </row>
    <row r="15142" spans="1:13" hidden="1" x14ac:dyDescent="0.25">
      <c r="A15142" s="128"/>
      <c r="B15142" s="2"/>
      <c r="C15142" s="139" t="s">
        <v>16587</v>
      </c>
      <c r="D15142" s="124" t="s">
        <v>16588</v>
      </c>
      <c r="E15142" s="118" t="s">
        <v>5574</v>
      </c>
      <c r="F15142" s="124" t="s">
        <v>5575</v>
      </c>
      <c r="G15142" s="118" t="s">
        <v>235</v>
      </c>
      <c r="H15142" s="137">
        <v>42228</v>
      </c>
      <c r="I15142" s="119">
        <v>252</v>
      </c>
      <c r="J15142" s="129"/>
      <c r="K15142" s="129"/>
      <c r="L15142" s="129">
        <v>0</v>
      </c>
      <c r="M15142" s="134" t="s">
        <v>30187</v>
      </c>
    </row>
    <row r="15143" spans="1:13" hidden="1" x14ac:dyDescent="0.25">
      <c r="A15143" s="128"/>
      <c r="B15143" s="2"/>
      <c r="C15143" s="139" t="s">
        <v>16587</v>
      </c>
      <c r="D15143" s="124" t="s">
        <v>16588</v>
      </c>
      <c r="E15143" s="118" t="s">
        <v>15802</v>
      </c>
      <c r="F15143" s="124" t="s">
        <v>15803</v>
      </c>
      <c r="G15143" s="118" t="s">
        <v>235</v>
      </c>
      <c r="H15143" s="137">
        <v>41473</v>
      </c>
      <c r="I15143" s="119">
        <v>52</v>
      </c>
      <c r="J15143" s="129"/>
      <c r="K15143" s="129"/>
      <c r="L15143" s="129">
        <v>0</v>
      </c>
      <c r="M15143" s="134" t="s">
        <v>26863</v>
      </c>
    </row>
    <row r="15144" spans="1:13" hidden="1" x14ac:dyDescent="0.25">
      <c r="A15144" s="128"/>
      <c r="B15144" s="2"/>
      <c r="C15144" s="139" t="s">
        <v>16587</v>
      </c>
      <c r="D15144" s="124" t="s">
        <v>16588</v>
      </c>
      <c r="E15144" s="118" t="s">
        <v>17045</v>
      </c>
      <c r="F15144" s="124" t="s">
        <v>17046</v>
      </c>
      <c r="G15144" s="118" t="s">
        <v>235</v>
      </c>
      <c r="H15144" s="137">
        <v>43139</v>
      </c>
      <c r="I15144" s="119">
        <v>159</v>
      </c>
      <c r="J15144" s="129"/>
      <c r="K15144" s="129"/>
      <c r="L15144" s="129">
        <v>0</v>
      </c>
      <c r="M15144" s="134" t="s">
        <v>26864</v>
      </c>
    </row>
    <row r="15145" spans="1:13" hidden="1" x14ac:dyDescent="0.25">
      <c r="A15145" s="128"/>
      <c r="B15145" s="2"/>
      <c r="C15145" s="139" t="s">
        <v>16587</v>
      </c>
      <c r="D15145" s="124" t="s">
        <v>16588</v>
      </c>
      <c r="E15145" s="118" t="s">
        <v>17047</v>
      </c>
      <c r="F15145" s="124" t="s">
        <v>17048</v>
      </c>
      <c r="G15145" s="118" t="s">
        <v>235</v>
      </c>
      <c r="H15145" s="137">
        <v>43843</v>
      </c>
      <c r="I15145" s="119">
        <v>176.4</v>
      </c>
      <c r="J15145" s="129"/>
      <c r="K15145" s="129"/>
      <c r="L15145" s="129">
        <v>0</v>
      </c>
      <c r="M15145" s="134" t="s">
        <v>26865</v>
      </c>
    </row>
    <row r="15146" spans="1:13" hidden="1" x14ac:dyDescent="0.25">
      <c r="A15146" s="128"/>
      <c r="B15146" s="2"/>
      <c r="C15146" s="139" t="s">
        <v>16587</v>
      </c>
      <c r="D15146" s="124" t="s">
        <v>16588</v>
      </c>
      <c r="E15146" s="118" t="s">
        <v>17049</v>
      </c>
      <c r="F15146" s="124" t="s">
        <v>17050</v>
      </c>
      <c r="G15146" s="118" t="s">
        <v>235</v>
      </c>
      <c r="H15146" s="137">
        <v>43843</v>
      </c>
      <c r="I15146" s="119">
        <v>176.4</v>
      </c>
      <c r="J15146" s="129"/>
      <c r="K15146" s="129"/>
      <c r="L15146" s="129">
        <v>0</v>
      </c>
      <c r="M15146" s="134" t="s">
        <v>26866</v>
      </c>
    </row>
    <row r="15147" spans="1:13" hidden="1" x14ac:dyDescent="0.25">
      <c r="A15147" s="128"/>
      <c r="B15147" s="2"/>
      <c r="C15147" s="139" t="s">
        <v>16587</v>
      </c>
      <c r="D15147" s="124" t="s">
        <v>16588</v>
      </c>
      <c r="E15147" s="118" t="s">
        <v>17051</v>
      </c>
      <c r="F15147" s="124" t="s">
        <v>17052</v>
      </c>
      <c r="G15147" s="118" t="s">
        <v>235</v>
      </c>
      <c r="H15147" s="137">
        <v>43801</v>
      </c>
      <c r="I15147" s="119">
        <v>158.76</v>
      </c>
      <c r="J15147" s="129"/>
      <c r="K15147" s="129"/>
      <c r="L15147" s="129">
        <v>0</v>
      </c>
      <c r="M15147" s="134" t="s">
        <v>26867</v>
      </c>
    </row>
    <row r="15148" spans="1:13" hidden="1" x14ac:dyDescent="0.25">
      <c r="A15148" s="128"/>
      <c r="B15148" s="2"/>
      <c r="C15148" s="139" t="s">
        <v>16587</v>
      </c>
      <c r="D15148" s="124" t="s">
        <v>16588</v>
      </c>
      <c r="E15148" s="118" t="s">
        <v>17053</v>
      </c>
      <c r="F15148" s="124" t="s">
        <v>17054</v>
      </c>
      <c r="G15148" s="118" t="s">
        <v>235</v>
      </c>
      <c r="H15148" s="137">
        <v>43612</v>
      </c>
      <c r="I15148" s="119">
        <v>176.4</v>
      </c>
      <c r="J15148" s="129"/>
      <c r="K15148" s="129"/>
      <c r="L15148" s="129">
        <v>0</v>
      </c>
      <c r="M15148" s="134" t="s">
        <v>26868</v>
      </c>
    </row>
    <row r="15149" spans="1:13" hidden="1" x14ac:dyDescent="0.25">
      <c r="A15149" s="128"/>
      <c r="B15149" s="2"/>
      <c r="C15149" s="139" t="s">
        <v>16587</v>
      </c>
      <c r="D15149" s="124" t="s">
        <v>16588</v>
      </c>
      <c r="E15149" s="118" t="s">
        <v>17055</v>
      </c>
      <c r="F15149" s="124" t="s">
        <v>17056</v>
      </c>
      <c r="G15149" s="118" t="s">
        <v>235</v>
      </c>
      <c r="H15149" s="137">
        <v>43843</v>
      </c>
      <c r="I15149" s="119">
        <v>176.4</v>
      </c>
      <c r="J15149" s="129"/>
      <c r="K15149" s="129"/>
      <c r="L15149" s="129">
        <v>0</v>
      </c>
      <c r="M15149" s="134" t="s">
        <v>26869</v>
      </c>
    </row>
    <row r="15150" spans="1:13" hidden="1" x14ac:dyDescent="0.25">
      <c r="A15150" s="128"/>
      <c r="B15150" s="2"/>
      <c r="C15150" s="139" t="s">
        <v>16587</v>
      </c>
      <c r="D15150" s="124" t="s">
        <v>16588</v>
      </c>
      <c r="E15150" s="118" t="s">
        <v>17057</v>
      </c>
      <c r="F15150" s="124" t="s">
        <v>17058</v>
      </c>
      <c r="G15150" s="118" t="s">
        <v>235</v>
      </c>
      <c r="H15150" s="137">
        <v>43346</v>
      </c>
      <c r="I15150" s="119">
        <v>166.8</v>
      </c>
      <c r="J15150" s="129"/>
      <c r="K15150" s="129"/>
      <c r="L15150" s="129">
        <v>0</v>
      </c>
      <c r="M15150" s="134" t="s">
        <v>26870</v>
      </c>
    </row>
    <row r="15151" spans="1:13" hidden="1" x14ac:dyDescent="0.25">
      <c r="A15151" s="128"/>
      <c r="B15151" s="2"/>
      <c r="C15151" s="139" t="s">
        <v>16587</v>
      </c>
      <c r="D15151" s="124" t="s">
        <v>16588</v>
      </c>
      <c r="E15151" s="118" t="s">
        <v>17059</v>
      </c>
      <c r="F15151" s="124" t="s">
        <v>17060</v>
      </c>
      <c r="G15151" s="118" t="s">
        <v>235</v>
      </c>
      <c r="H15151" s="137">
        <v>44544</v>
      </c>
      <c r="I15151" s="119">
        <v>196.2</v>
      </c>
      <c r="J15151" s="129"/>
      <c r="K15151" s="129"/>
      <c r="L15151" s="129">
        <v>0</v>
      </c>
      <c r="M15151" s="134" t="s">
        <v>26871</v>
      </c>
    </row>
    <row r="15152" spans="1:13" hidden="1" x14ac:dyDescent="0.25">
      <c r="A15152" s="128"/>
      <c r="B15152" s="2"/>
      <c r="C15152" s="139" t="s">
        <v>16587</v>
      </c>
      <c r="D15152" s="124" t="s">
        <v>16588</v>
      </c>
      <c r="E15152" s="118" t="s">
        <v>17061</v>
      </c>
      <c r="F15152" s="124" t="s">
        <v>17062</v>
      </c>
      <c r="G15152" s="118" t="s">
        <v>235</v>
      </c>
      <c r="H15152" s="137">
        <v>43287</v>
      </c>
      <c r="I15152" s="119">
        <v>145.19999999999999</v>
      </c>
      <c r="J15152" s="129"/>
      <c r="K15152" s="129"/>
      <c r="L15152" s="129">
        <v>0</v>
      </c>
      <c r="M15152" s="134" t="s">
        <v>26872</v>
      </c>
    </row>
    <row r="15153" spans="1:13" hidden="1" x14ac:dyDescent="0.25">
      <c r="A15153" s="128"/>
      <c r="B15153" s="2"/>
      <c r="C15153" s="139" t="s">
        <v>16587</v>
      </c>
      <c r="D15153" s="124" t="s">
        <v>16588</v>
      </c>
      <c r="E15153" s="118" t="s">
        <v>17063</v>
      </c>
      <c r="F15153" s="124" t="s">
        <v>17064</v>
      </c>
      <c r="G15153" s="118" t="s">
        <v>235</v>
      </c>
      <c r="H15153" s="137">
        <v>43433</v>
      </c>
      <c r="I15153" s="119">
        <v>130.68</v>
      </c>
      <c r="J15153" s="129"/>
      <c r="K15153" s="129"/>
      <c r="L15153" s="129">
        <v>0</v>
      </c>
      <c r="M15153" s="134" t="s">
        <v>26873</v>
      </c>
    </row>
    <row r="15154" spans="1:13" hidden="1" x14ac:dyDescent="0.25">
      <c r="A15154" s="128"/>
      <c r="B15154" s="2"/>
      <c r="C15154" s="139" t="s">
        <v>16587</v>
      </c>
      <c r="D15154" s="124" t="s">
        <v>16588</v>
      </c>
      <c r="E15154" s="118" t="s">
        <v>17065</v>
      </c>
      <c r="F15154" s="124" t="s">
        <v>17066</v>
      </c>
      <c r="G15154" s="118" t="s">
        <v>235</v>
      </c>
      <c r="H15154" s="137"/>
      <c r="I15154" s="119"/>
      <c r="J15154" s="129"/>
      <c r="K15154" s="129"/>
      <c r="L15154" s="129">
        <v>0</v>
      </c>
      <c r="M15154" s="134" t="s">
        <v>26874</v>
      </c>
    </row>
    <row r="15155" spans="1:13" hidden="1" x14ac:dyDescent="0.25">
      <c r="A15155" s="128"/>
      <c r="B15155" s="2"/>
      <c r="C15155" s="139" t="s">
        <v>16587</v>
      </c>
      <c r="D15155" s="124" t="s">
        <v>16588</v>
      </c>
      <c r="E15155" s="118" t="s">
        <v>17067</v>
      </c>
      <c r="F15155" s="124" t="s">
        <v>17068</v>
      </c>
      <c r="G15155" s="118" t="s">
        <v>235</v>
      </c>
      <c r="H15155" s="137"/>
      <c r="I15155" s="119"/>
      <c r="J15155" s="129"/>
      <c r="K15155" s="129"/>
      <c r="L15155" s="129">
        <v>0</v>
      </c>
      <c r="M15155" s="134" t="s">
        <v>29600</v>
      </c>
    </row>
    <row r="15156" spans="1:13" hidden="1" x14ac:dyDescent="0.25">
      <c r="A15156" s="128"/>
      <c r="B15156" s="2"/>
      <c r="C15156" s="139" t="s">
        <v>16587</v>
      </c>
      <c r="D15156" s="124" t="s">
        <v>16588</v>
      </c>
      <c r="E15156" s="118" t="s">
        <v>17069</v>
      </c>
      <c r="F15156" s="124" t="s">
        <v>17070</v>
      </c>
      <c r="G15156" s="118" t="s">
        <v>235</v>
      </c>
      <c r="H15156" s="137">
        <v>44067</v>
      </c>
      <c r="I15156" s="119">
        <v>162</v>
      </c>
      <c r="J15156" s="129"/>
      <c r="K15156" s="129"/>
      <c r="L15156" s="129">
        <v>0</v>
      </c>
      <c r="M15156" s="134" t="s">
        <v>26875</v>
      </c>
    </row>
    <row r="15157" spans="1:13" hidden="1" x14ac:dyDescent="0.25">
      <c r="A15157" s="128"/>
      <c r="B15157" s="2"/>
      <c r="C15157" s="139" t="s">
        <v>16587</v>
      </c>
      <c r="D15157" s="124" t="s">
        <v>16588</v>
      </c>
      <c r="E15157" s="118" t="s">
        <v>17071</v>
      </c>
      <c r="F15157" s="124" t="s">
        <v>17072</v>
      </c>
      <c r="G15157" s="118" t="s">
        <v>235</v>
      </c>
      <c r="H15157" s="137">
        <v>45219</v>
      </c>
      <c r="I15157" s="119">
        <v>200.4</v>
      </c>
      <c r="J15157" s="129"/>
      <c r="K15157" s="129"/>
      <c r="L15157" s="129">
        <v>0</v>
      </c>
      <c r="M15157" s="134" t="s">
        <v>26876</v>
      </c>
    </row>
    <row r="15158" spans="1:13" hidden="1" x14ac:dyDescent="0.25">
      <c r="A15158" s="128"/>
      <c r="B15158" s="2"/>
      <c r="C15158" s="139" t="s">
        <v>16587</v>
      </c>
      <c r="D15158" s="124" t="s">
        <v>16588</v>
      </c>
      <c r="E15158" s="118" t="s">
        <v>17073</v>
      </c>
      <c r="F15158" s="124" t="s">
        <v>17074</v>
      </c>
      <c r="G15158" s="118" t="s">
        <v>235</v>
      </c>
      <c r="H15158" s="137">
        <v>43852</v>
      </c>
      <c r="I15158" s="119">
        <v>154.19999999999999</v>
      </c>
      <c r="J15158" s="129"/>
      <c r="K15158" s="129"/>
      <c r="L15158" s="129">
        <v>0</v>
      </c>
      <c r="M15158" s="134" t="s">
        <v>26877</v>
      </c>
    </row>
    <row r="15159" spans="1:13" hidden="1" x14ac:dyDescent="0.25">
      <c r="A15159" s="128"/>
      <c r="B15159" s="2"/>
      <c r="C15159" s="139" t="s">
        <v>16587</v>
      </c>
      <c r="D15159" s="124" t="s">
        <v>16588</v>
      </c>
      <c r="E15159" s="118" t="s">
        <v>17075</v>
      </c>
      <c r="F15159" s="124" t="s">
        <v>17076</v>
      </c>
      <c r="G15159" s="118" t="s">
        <v>235</v>
      </c>
      <c r="H15159" s="137">
        <v>44875</v>
      </c>
      <c r="I15159" s="119">
        <v>187.2</v>
      </c>
      <c r="J15159" s="129"/>
      <c r="K15159" s="129"/>
      <c r="L15159" s="129">
        <v>0</v>
      </c>
      <c r="M15159" s="134" t="s">
        <v>26878</v>
      </c>
    </row>
    <row r="15160" spans="1:13" hidden="1" x14ac:dyDescent="0.25">
      <c r="A15160" s="128"/>
      <c r="B15160" s="2"/>
      <c r="C15160" s="139" t="s">
        <v>16587</v>
      </c>
      <c r="D15160" s="124" t="s">
        <v>16588</v>
      </c>
      <c r="E15160" s="118" t="s">
        <v>17077</v>
      </c>
      <c r="F15160" s="124" t="s">
        <v>17078</v>
      </c>
      <c r="G15160" s="118" t="s">
        <v>235</v>
      </c>
      <c r="H15160" s="137">
        <v>43973</v>
      </c>
      <c r="I15160" s="119">
        <v>162</v>
      </c>
      <c r="J15160" s="129"/>
      <c r="K15160" s="129"/>
      <c r="L15160" s="129">
        <v>0</v>
      </c>
      <c r="M15160" s="134" t="s">
        <v>26879</v>
      </c>
    </row>
    <row r="15161" spans="1:13" hidden="1" x14ac:dyDescent="0.25">
      <c r="A15161" s="128"/>
      <c r="B15161" s="2"/>
      <c r="C15161" s="139" t="s">
        <v>16587</v>
      </c>
      <c r="D15161" s="124" t="s">
        <v>16588</v>
      </c>
      <c r="E15161" s="118" t="s">
        <v>17079</v>
      </c>
      <c r="F15161" s="124" t="s">
        <v>17080</v>
      </c>
      <c r="G15161" s="118" t="s">
        <v>235</v>
      </c>
      <c r="H15161" s="137">
        <v>42740</v>
      </c>
      <c r="I15161" s="119">
        <v>153.24</v>
      </c>
      <c r="J15161" s="129"/>
      <c r="K15161" s="129"/>
      <c r="L15161" s="129">
        <v>0</v>
      </c>
      <c r="M15161" s="134" t="s">
        <v>26880</v>
      </c>
    </row>
    <row r="15162" spans="1:13" hidden="1" x14ac:dyDescent="0.25">
      <c r="A15162" s="128"/>
      <c r="B15162" s="2"/>
      <c r="C15162" s="139" t="s">
        <v>16587</v>
      </c>
      <c r="D15162" s="124" t="s">
        <v>16588</v>
      </c>
      <c r="E15162" s="118" t="s">
        <v>17081</v>
      </c>
      <c r="F15162" s="124" t="s">
        <v>17082</v>
      </c>
      <c r="G15162" s="118" t="s">
        <v>235</v>
      </c>
      <c r="H15162" s="137">
        <v>42713</v>
      </c>
      <c r="I15162" s="119">
        <v>100.9</v>
      </c>
      <c r="J15162" s="129"/>
      <c r="K15162" s="129"/>
      <c r="L15162" s="129">
        <v>0</v>
      </c>
      <c r="M15162" s="134" t="s">
        <v>26881</v>
      </c>
    </row>
    <row r="15163" spans="1:13" hidden="1" x14ac:dyDescent="0.25">
      <c r="A15163" s="128"/>
      <c r="B15163" s="2"/>
      <c r="C15163" s="139" t="s">
        <v>16587</v>
      </c>
      <c r="D15163" s="124" t="s">
        <v>16588</v>
      </c>
      <c r="E15163" s="118" t="s">
        <v>17083</v>
      </c>
      <c r="F15163" s="124" t="s">
        <v>17084</v>
      </c>
      <c r="G15163" s="118" t="s">
        <v>235</v>
      </c>
      <c r="H15163" s="137">
        <v>42716</v>
      </c>
      <c r="I15163" s="119">
        <v>100.9</v>
      </c>
      <c r="J15163" s="129"/>
      <c r="K15163" s="129"/>
      <c r="L15163" s="129">
        <v>0</v>
      </c>
      <c r="M15163" s="134" t="s">
        <v>26882</v>
      </c>
    </row>
    <row r="15164" spans="1:13" hidden="1" x14ac:dyDescent="0.25">
      <c r="A15164" s="128"/>
      <c r="B15164" s="2"/>
      <c r="C15164" s="139" t="s">
        <v>16587</v>
      </c>
      <c r="D15164" s="124" t="s">
        <v>16588</v>
      </c>
      <c r="E15164" s="118" t="s">
        <v>17085</v>
      </c>
      <c r="F15164" s="124" t="s">
        <v>17086</v>
      </c>
      <c r="G15164" s="118" t="s">
        <v>235</v>
      </c>
      <c r="H15164" s="137">
        <v>43777</v>
      </c>
      <c r="I15164" s="119">
        <v>154.19999999999999</v>
      </c>
      <c r="J15164" s="129"/>
      <c r="K15164" s="129"/>
      <c r="L15164" s="129">
        <v>0</v>
      </c>
      <c r="M15164" s="134" t="s">
        <v>26883</v>
      </c>
    </row>
    <row r="15165" spans="1:13" hidden="1" x14ac:dyDescent="0.25">
      <c r="A15165" s="128"/>
      <c r="B15165" s="2"/>
      <c r="C15165" s="139" t="s">
        <v>16587</v>
      </c>
      <c r="D15165" s="124" t="s">
        <v>16588</v>
      </c>
      <c r="E15165" s="118" t="s">
        <v>17087</v>
      </c>
      <c r="F15165" s="124" t="s">
        <v>17088</v>
      </c>
      <c r="G15165" s="118" t="s">
        <v>235</v>
      </c>
      <c r="H15165" s="137">
        <v>44865</v>
      </c>
      <c r="I15165" s="119">
        <v>187.2</v>
      </c>
      <c r="J15165" s="129"/>
      <c r="K15165" s="129"/>
      <c r="L15165" s="129">
        <v>0</v>
      </c>
      <c r="M15165" s="134" t="s">
        <v>26884</v>
      </c>
    </row>
    <row r="15166" spans="1:13" hidden="1" x14ac:dyDescent="0.25">
      <c r="A15166" s="128"/>
      <c r="B15166" s="2"/>
      <c r="C15166" s="139" t="s">
        <v>16587</v>
      </c>
      <c r="D15166" s="124" t="s">
        <v>16588</v>
      </c>
      <c r="E15166" s="118" t="s">
        <v>17089</v>
      </c>
      <c r="F15166" s="124" t="s">
        <v>17090</v>
      </c>
      <c r="G15166" s="118" t="s">
        <v>235</v>
      </c>
      <c r="H15166" s="137">
        <v>45447</v>
      </c>
      <c r="I15166" s="119">
        <v>200.4</v>
      </c>
      <c r="J15166" s="129"/>
      <c r="K15166" s="129"/>
      <c r="L15166" s="129">
        <v>0</v>
      </c>
      <c r="M15166" s="134" t="s">
        <v>26885</v>
      </c>
    </row>
    <row r="15167" spans="1:13" hidden="1" x14ac:dyDescent="0.25">
      <c r="A15167" s="128"/>
      <c r="B15167" s="2"/>
      <c r="C15167" s="283" t="s">
        <v>16587</v>
      </c>
      <c r="D15167" s="284" t="s">
        <v>16588</v>
      </c>
      <c r="E15167" s="285" t="s">
        <v>17091</v>
      </c>
      <c r="F15167" s="284" t="s">
        <v>17092</v>
      </c>
      <c r="G15167" s="285" t="s">
        <v>235</v>
      </c>
      <c r="H15167" s="286">
        <v>46059</v>
      </c>
      <c r="I15167" s="287">
        <v>200.4</v>
      </c>
      <c r="J15167" s="129"/>
      <c r="K15167" s="129"/>
      <c r="L15167" s="129">
        <v>0</v>
      </c>
      <c r="M15167" s="134" t="s">
        <v>26886</v>
      </c>
    </row>
    <row r="15168" spans="1:13" hidden="1" x14ac:dyDescent="0.25">
      <c r="A15168" s="128"/>
      <c r="B15168" s="2"/>
      <c r="C15168" s="139" t="s">
        <v>16587</v>
      </c>
      <c r="D15168" s="124" t="s">
        <v>16588</v>
      </c>
      <c r="E15168" s="118" t="s">
        <v>17093</v>
      </c>
      <c r="F15168" s="124" t="s">
        <v>17094</v>
      </c>
      <c r="G15168" s="118" t="s">
        <v>235</v>
      </c>
      <c r="H15168" s="137">
        <v>43788</v>
      </c>
      <c r="I15168" s="119">
        <v>187.61</v>
      </c>
      <c r="J15168" s="129"/>
      <c r="K15168" s="129"/>
      <c r="L15168" s="129">
        <v>0</v>
      </c>
      <c r="M15168" s="134" t="s">
        <v>26887</v>
      </c>
    </row>
    <row r="15169" spans="1:13" hidden="1" x14ac:dyDescent="0.25">
      <c r="A15169" s="128"/>
      <c r="B15169" s="2"/>
      <c r="C15169" s="139" t="s">
        <v>16587</v>
      </c>
      <c r="D15169" s="124" t="s">
        <v>16588</v>
      </c>
      <c r="E15169" s="118" t="s">
        <v>17095</v>
      </c>
      <c r="F15169" s="124" t="s">
        <v>17096</v>
      </c>
      <c r="G15169" s="118" t="s">
        <v>235</v>
      </c>
      <c r="H15169" s="137">
        <v>44004</v>
      </c>
      <c r="I15169" s="119">
        <v>594.83000000000004</v>
      </c>
      <c r="J15169" s="129"/>
      <c r="K15169" s="129"/>
      <c r="L15169" s="129">
        <v>0</v>
      </c>
      <c r="M15169" s="134" t="s">
        <v>31763</v>
      </c>
    </row>
    <row r="15170" spans="1:13" hidden="1" x14ac:dyDescent="0.25">
      <c r="A15170" s="128"/>
      <c r="B15170" s="2"/>
      <c r="C15170" s="241" t="s">
        <v>16587</v>
      </c>
      <c r="D15170" s="124" t="s">
        <v>16588</v>
      </c>
      <c r="E15170" s="118" t="s">
        <v>17097</v>
      </c>
      <c r="F15170" s="124" t="s">
        <v>17098</v>
      </c>
      <c r="G15170" s="118" t="s">
        <v>235</v>
      </c>
      <c r="H15170" s="137">
        <v>44004</v>
      </c>
      <c r="I15170" s="119">
        <v>594.83000000000004</v>
      </c>
      <c r="J15170" s="129"/>
      <c r="K15170" s="129"/>
      <c r="L15170" s="129">
        <v>0</v>
      </c>
      <c r="M15170" s="134" t="s">
        <v>26888</v>
      </c>
    </row>
    <row r="15171" spans="1:13" hidden="1" x14ac:dyDescent="0.25">
      <c r="A15171" s="128"/>
      <c r="B15171" s="2"/>
      <c r="C15171" s="139" t="s">
        <v>16587</v>
      </c>
      <c r="D15171" s="124" t="s">
        <v>16588</v>
      </c>
      <c r="E15171" s="118" t="s">
        <v>17099</v>
      </c>
      <c r="F15171" s="124" t="s">
        <v>17100</v>
      </c>
      <c r="G15171" s="118" t="s">
        <v>235</v>
      </c>
      <c r="H15171" s="137">
        <v>45818</v>
      </c>
      <c r="I15171" s="119">
        <v>200.4</v>
      </c>
      <c r="J15171" s="129"/>
      <c r="K15171" s="129"/>
      <c r="L15171" s="129">
        <v>0</v>
      </c>
      <c r="M15171" s="134" t="s">
        <v>26889</v>
      </c>
    </row>
    <row r="15172" spans="1:13" hidden="1" x14ac:dyDescent="0.25">
      <c r="A15172" s="128"/>
      <c r="B15172" s="2"/>
      <c r="C15172" s="139" t="s">
        <v>16587</v>
      </c>
      <c r="D15172" s="124" t="s">
        <v>16588</v>
      </c>
      <c r="E15172" s="118" t="s">
        <v>17101</v>
      </c>
      <c r="F15172" s="124" t="s">
        <v>17102</v>
      </c>
      <c r="G15172" s="118" t="s">
        <v>235</v>
      </c>
      <c r="H15172" s="137">
        <v>40686</v>
      </c>
      <c r="I15172" s="119">
        <v>52</v>
      </c>
      <c r="J15172" s="129"/>
      <c r="K15172" s="129"/>
      <c r="L15172" s="129">
        <v>0</v>
      </c>
      <c r="M15172" s="134" t="s">
        <v>26890</v>
      </c>
    </row>
    <row r="15173" spans="1:13" hidden="1" x14ac:dyDescent="0.25">
      <c r="A15173" s="128"/>
      <c r="B15173" s="2"/>
      <c r="C15173" s="139" t="s">
        <v>16587</v>
      </c>
      <c r="D15173" s="124" t="s">
        <v>16588</v>
      </c>
      <c r="E15173" s="118" t="s">
        <v>17103</v>
      </c>
      <c r="F15173" s="124" t="s">
        <v>17104</v>
      </c>
      <c r="G15173" s="118" t="s">
        <v>235</v>
      </c>
      <c r="H15173" s="137">
        <v>45463</v>
      </c>
      <c r="I15173" s="119">
        <v>200.4</v>
      </c>
      <c r="J15173" s="129"/>
      <c r="K15173" s="129"/>
      <c r="L15173" s="129">
        <v>0</v>
      </c>
      <c r="M15173" s="134" t="s">
        <v>26891</v>
      </c>
    </row>
    <row r="15174" spans="1:13" hidden="1" x14ac:dyDescent="0.25">
      <c r="A15174" s="128"/>
      <c r="B15174" s="2"/>
      <c r="C15174" s="139" t="s">
        <v>16587</v>
      </c>
      <c r="D15174" s="124" t="s">
        <v>16588</v>
      </c>
      <c r="E15174" s="118" t="s">
        <v>17105</v>
      </c>
      <c r="F15174" s="124" t="s">
        <v>5571</v>
      </c>
      <c r="G15174" s="118" t="s">
        <v>235</v>
      </c>
      <c r="H15174" s="137">
        <v>43376</v>
      </c>
      <c r="I15174" s="119">
        <v>176.99</v>
      </c>
      <c r="J15174" s="129"/>
      <c r="K15174" s="129"/>
      <c r="L15174" s="129">
        <v>0</v>
      </c>
      <c r="M15174" s="134" t="s">
        <v>26892</v>
      </c>
    </row>
    <row r="15175" spans="1:13" hidden="1" x14ac:dyDescent="0.25">
      <c r="A15175" s="128"/>
      <c r="B15175" s="2"/>
      <c r="C15175" s="139" t="s">
        <v>16587</v>
      </c>
      <c r="D15175" s="124" t="s">
        <v>16588</v>
      </c>
      <c r="E15175" s="118" t="s">
        <v>17106</v>
      </c>
      <c r="F15175" s="124" t="s">
        <v>17107</v>
      </c>
      <c r="G15175" s="118" t="s">
        <v>235</v>
      </c>
      <c r="H15175" s="137">
        <v>44418</v>
      </c>
      <c r="I15175" s="119">
        <v>240.63</v>
      </c>
      <c r="J15175" s="129"/>
      <c r="K15175" s="129"/>
      <c r="L15175" s="129">
        <v>0</v>
      </c>
      <c r="M15175" s="134" t="s">
        <v>26893</v>
      </c>
    </row>
    <row r="15176" spans="1:13" hidden="1" x14ac:dyDescent="0.25">
      <c r="A15176" s="128"/>
      <c r="B15176" s="2"/>
      <c r="C15176" s="139" t="s">
        <v>16587</v>
      </c>
      <c r="D15176" s="124" t="s">
        <v>16588</v>
      </c>
      <c r="E15176" s="118" t="s">
        <v>17108</v>
      </c>
      <c r="F15176" s="124" t="s">
        <v>17109</v>
      </c>
      <c r="G15176" s="118" t="s">
        <v>235</v>
      </c>
      <c r="H15176" s="137">
        <v>43376</v>
      </c>
      <c r="I15176" s="119">
        <v>176.99</v>
      </c>
      <c r="J15176" s="129"/>
      <c r="K15176" s="129"/>
      <c r="L15176" s="129">
        <v>0</v>
      </c>
      <c r="M15176" s="134" t="s">
        <v>26894</v>
      </c>
    </row>
    <row r="15177" spans="1:13" hidden="1" x14ac:dyDescent="0.25">
      <c r="A15177" s="128"/>
      <c r="B15177" s="2"/>
      <c r="C15177" s="139" t="s">
        <v>16587</v>
      </c>
      <c r="D15177" s="124" t="s">
        <v>16588</v>
      </c>
      <c r="E15177" s="118" t="s">
        <v>17110</v>
      </c>
      <c r="F15177" s="124" t="s">
        <v>17111</v>
      </c>
      <c r="G15177" s="118" t="s">
        <v>235</v>
      </c>
      <c r="H15177" s="137">
        <v>42832</v>
      </c>
      <c r="I15177" s="119">
        <v>168.56</v>
      </c>
      <c r="J15177" s="129"/>
      <c r="K15177" s="129"/>
      <c r="L15177" s="129">
        <v>0</v>
      </c>
      <c r="M15177" s="134" t="s">
        <v>26895</v>
      </c>
    </row>
    <row r="15178" spans="1:13" hidden="1" x14ac:dyDescent="0.25">
      <c r="A15178" s="128"/>
      <c r="B15178" s="2"/>
      <c r="C15178" s="139" t="s">
        <v>16587</v>
      </c>
      <c r="D15178" s="124" t="s">
        <v>16588</v>
      </c>
      <c r="E15178" s="118" t="s">
        <v>17112</v>
      </c>
      <c r="F15178" s="124" t="s">
        <v>17113</v>
      </c>
      <c r="G15178" s="118" t="s">
        <v>235</v>
      </c>
      <c r="H15178" s="137"/>
      <c r="I15178" s="119"/>
      <c r="J15178" s="129"/>
      <c r="K15178" s="129"/>
      <c r="L15178" s="129">
        <v>0</v>
      </c>
      <c r="M15178" s="134" t="s">
        <v>26896</v>
      </c>
    </row>
    <row r="15179" spans="1:13" hidden="1" x14ac:dyDescent="0.25">
      <c r="A15179" s="128"/>
      <c r="B15179" s="2"/>
      <c r="C15179" s="139" t="s">
        <v>16587</v>
      </c>
      <c r="D15179" s="124" t="s">
        <v>16588</v>
      </c>
      <c r="E15179" s="118" t="s">
        <v>17114</v>
      </c>
      <c r="F15179" s="124" t="s">
        <v>17115</v>
      </c>
      <c r="G15179" s="118" t="s">
        <v>235</v>
      </c>
      <c r="H15179" s="137">
        <v>44727</v>
      </c>
      <c r="I15179" s="119">
        <v>74</v>
      </c>
      <c r="J15179" s="129"/>
      <c r="K15179" s="129"/>
      <c r="L15179" s="129">
        <v>0</v>
      </c>
      <c r="M15179" s="134" t="s">
        <v>26897</v>
      </c>
    </row>
    <row r="15180" spans="1:13" hidden="1" x14ac:dyDescent="0.25">
      <c r="A15180" s="128"/>
      <c r="B15180" s="2"/>
      <c r="C15180" s="139" t="s">
        <v>16587</v>
      </c>
      <c r="D15180" s="124" t="s">
        <v>16588</v>
      </c>
      <c r="E15180" s="118" t="s">
        <v>17116</v>
      </c>
      <c r="F15180" s="124" t="s">
        <v>17117</v>
      </c>
      <c r="G15180" s="118" t="s">
        <v>235</v>
      </c>
      <c r="H15180" s="137">
        <v>44603</v>
      </c>
      <c r="I15180" s="119">
        <v>285.87</v>
      </c>
      <c r="J15180" s="129"/>
      <c r="K15180" s="129"/>
      <c r="L15180" s="129">
        <v>0</v>
      </c>
      <c r="M15180" s="134" t="s">
        <v>26898</v>
      </c>
    </row>
    <row r="15181" spans="1:13" hidden="1" x14ac:dyDescent="0.25">
      <c r="A15181" s="128"/>
      <c r="B15181" s="2"/>
      <c r="C15181" s="139" t="s">
        <v>16587</v>
      </c>
      <c r="D15181" s="124" t="s">
        <v>16588</v>
      </c>
      <c r="E15181" s="118" t="s">
        <v>10815</v>
      </c>
      <c r="F15181" s="124" t="s">
        <v>10816</v>
      </c>
      <c r="G15181" s="118" t="s">
        <v>235</v>
      </c>
      <c r="H15181" s="137">
        <v>41570</v>
      </c>
      <c r="I15181" s="119">
        <v>52</v>
      </c>
      <c r="J15181" s="129"/>
      <c r="K15181" s="129"/>
      <c r="L15181" s="129">
        <v>0</v>
      </c>
      <c r="M15181" s="134" t="s">
        <v>26899</v>
      </c>
    </row>
    <row r="15182" spans="1:13" hidden="1" x14ac:dyDescent="0.25">
      <c r="A15182" s="128"/>
      <c r="B15182" s="2"/>
      <c r="C15182" s="139" t="s">
        <v>16587</v>
      </c>
      <c r="D15182" s="124" t="s">
        <v>16588</v>
      </c>
      <c r="E15182" s="118" t="s">
        <v>17118</v>
      </c>
      <c r="F15182" s="124" t="s">
        <v>17119</v>
      </c>
      <c r="G15182" s="118" t="s">
        <v>235</v>
      </c>
      <c r="H15182" s="137"/>
      <c r="I15182" s="119"/>
      <c r="J15182" s="129"/>
      <c r="K15182" s="129"/>
      <c r="L15182" s="129">
        <v>0</v>
      </c>
      <c r="M15182" s="134" t="s">
        <v>26900</v>
      </c>
    </row>
    <row r="15183" spans="1:13" hidden="1" x14ac:dyDescent="0.25">
      <c r="A15183" s="128"/>
      <c r="B15183" s="2"/>
      <c r="C15183" s="139" t="s">
        <v>16587</v>
      </c>
      <c r="D15183" s="124" t="s">
        <v>16588</v>
      </c>
      <c r="E15183" s="118" t="s">
        <v>10817</v>
      </c>
      <c r="F15183" s="124" t="s">
        <v>10818</v>
      </c>
      <c r="G15183" s="118" t="s">
        <v>235</v>
      </c>
      <c r="H15183" s="137">
        <v>40743</v>
      </c>
      <c r="I15183" s="119">
        <v>39.5</v>
      </c>
      <c r="J15183" s="129"/>
      <c r="K15183" s="129"/>
      <c r="L15183" s="129">
        <v>0</v>
      </c>
      <c r="M15183" s="134" t="s">
        <v>26901</v>
      </c>
    </row>
    <row r="15184" spans="1:13" hidden="1" x14ac:dyDescent="0.25">
      <c r="A15184" s="128"/>
      <c r="B15184" s="2"/>
      <c r="C15184" s="139" t="s">
        <v>16587</v>
      </c>
      <c r="D15184" s="124" t="s">
        <v>16588</v>
      </c>
      <c r="E15184" s="118" t="s">
        <v>17120</v>
      </c>
      <c r="F15184" s="124" t="s">
        <v>17121</v>
      </c>
      <c r="G15184" s="118" t="s">
        <v>235</v>
      </c>
      <c r="H15184" s="137">
        <v>44645</v>
      </c>
      <c r="I15184" s="119">
        <v>264.60000000000002</v>
      </c>
      <c r="J15184" s="129"/>
      <c r="K15184" s="129"/>
      <c r="L15184" s="129">
        <v>0</v>
      </c>
      <c r="M15184" s="134" t="s">
        <v>26902</v>
      </c>
    </row>
    <row r="15185" spans="1:13" hidden="1" x14ac:dyDescent="0.25">
      <c r="A15185" s="128"/>
      <c r="B15185" s="2"/>
      <c r="C15185" s="139" t="s">
        <v>16587</v>
      </c>
      <c r="D15185" s="124" t="s">
        <v>16588</v>
      </c>
      <c r="E15185" s="118" t="s">
        <v>17122</v>
      </c>
      <c r="F15185" s="124" t="s">
        <v>17123</v>
      </c>
      <c r="G15185" s="118" t="s">
        <v>235</v>
      </c>
      <c r="H15185" s="137">
        <v>43843</v>
      </c>
      <c r="I15185" s="119">
        <v>218.4</v>
      </c>
      <c r="J15185" s="129"/>
      <c r="K15185" s="129"/>
      <c r="L15185" s="129">
        <v>0</v>
      </c>
      <c r="M15185" s="134" t="s">
        <v>26903</v>
      </c>
    </row>
    <row r="15186" spans="1:13" hidden="1" x14ac:dyDescent="0.25">
      <c r="A15186" s="128"/>
      <c r="B15186" s="2"/>
      <c r="C15186" s="139" t="s">
        <v>16587</v>
      </c>
      <c r="D15186" s="124" t="s">
        <v>16588</v>
      </c>
      <c r="E15186" s="118" t="s">
        <v>17124</v>
      </c>
      <c r="F15186" s="124" t="s">
        <v>17125</v>
      </c>
      <c r="G15186" s="118" t="s">
        <v>235</v>
      </c>
      <c r="H15186" s="137">
        <v>43843</v>
      </c>
      <c r="I15186" s="119">
        <v>218.4</v>
      </c>
      <c r="J15186" s="129"/>
      <c r="K15186" s="129"/>
      <c r="L15186" s="129">
        <v>0</v>
      </c>
      <c r="M15186" s="134" t="s">
        <v>32690</v>
      </c>
    </row>
    <row r="15187" spans="1:13" hidden="1" x14ac:dyDescent="0.25">
      <c r="A15187" s="128"/>
      <c r="B15187" s="2"/>
      <c r="C15187" s="139" t="s">
        <v>16587</v>
      </c>
      <c r="D15187" s="124" t="s">
        <v>16588</v>
      </c>
      <c r="E15187" s="118" t="s">
        <v>35528</v>
      </c>
      <c r="F15187" s="124" t="s">
        <v>35529</v>
      </c>
      <c r="G15187" s="118" t="s">
        <v>235</v>
      </c>
      <c r="H15187" s="137">
        <v>45513</v>
      </c>
      <c r="I15187" s="119">
        <v>236</v>
      </c>
      <c r="J15187" s="129"/>
      <c r="K15187" s="129"/>
      <c r="L15187" s="129">
        <v>0</v>
      </c>
      <c r="M15187" s="134" t="s">
        <v>34996</v>
      </c>
    </row>
    <row r="15188" spans="1:13" hidden="1" x14ac:dyDescent="0.25">
      <c r="A15188" s="128"/>
      <c r="B15188" s="2"/>
      <c r="C15188" s="139" t="s">
        <v>16587</v>
      </c>
      <c r="D15188" s="124" t="s">
        <v>16588</v>
      </c>
      <c r="E15188" s="118" t="s">
        <v>10819</v>
      </c>
      <c r="F15188" s="124" t="s">
        <v>10820</v>
      </c>
      <c r="G15188" s="118" t="s">
        <v>235</v>
      </c>
      <c r="H15188" s="137">
        <v>41186</v>
      </c>
      <c r="I15188" s="119">
        <v>49</v>
      </c>
      <c r="J15188" s="129"/>
      <c r="K15188" s="129"/>
      <c r="L15188" s="129">
        <v>0</v>
      </c>
      <c r="M15188" s="134" t="s">
        <v>26904</v>
      </c>
    </row>
    <row r="15189" spans="1:13" hidden="1" x14ac:dyDescent="0.25">
      <c r="A15189" s="128"/>
      <c r="B15189" s="2"/>
      <c r="C15189" s="139" t="s">
        <v>16587</v>
      </c>
      <c r="D15189" s="124" t="s">
        <v>16588</v>
      </c>
      <c r="E15189" s="118" t="s">
        <v>17126</v>
      </c>
      <c r="F15189" s="124" t="s">
        <v>17127</v>
      </c>
      <c r="G15189" s="118" t="s">
        <v>235</v>
      </c>
      <c r="H15189" s="137">
        <v>43843</v>
      </c>
      <c r="I15189" s="119">
        <v>290.39999999999998</v>
      </c>
      <c r="J15189" s="129"/>
      <c r="K15189" s="129"/>
      <c r="L15189" s="129">
        <v>0</v>
      </c>
      <c r="M15189" s="134" t="s">
        <v>26905</v>
      </c>
    </row>
    <row r="15190" spans="1:13" hidden="1" x14ac:dyDescent="0.25">
      <c r="A15190" s="128"/>
      <c r="B15190" s="2"/>
      <c r="C15190" s="139" t="s">
        <v>16587</v>
      </c>
      <c r="D15190" s="124" t="s">
        <v>16588</v>
      </c>
      <c r="E15190" s="118" t="s">
        <v>17128</v>
      </c>
      <c r="F15190" s="124" t="s">
        <v>17129</v>
      </c>
      <c r="G15190" s="118" t="s">
        <v>235</v>
      </c>
      <c r="H15190" s="137">
        <v>43973</v>
      </c>
      <c r="I15190" s="119">
        <v>304.8</v>
      </c>
      <c r="J15190" s="129"/>
      <c r="K15190" s="129"/>
      <c r="L15190" s="129">
        <v>0</v>
      </c>
      <c r="M15190" s="134" t="s">
        <v>30064</v>
      </c>
    </row>
    <row r="15191" spans="1:13" hidden="1" x14ac:dyDescent="0.25">
      <c r="A15191" s="128"/>
      <c r="B15191" s="2"/>
      <c r="C15191" s="139" t="s">
        <v>16587</v>
      </c>
      <c r="D15191" s="124" t="s">
        <v>16588</v>
      </c>
      <c r="E15191" s="118" t="s">
        <v>17130</v>
      </c>
      <c r="F15191" s="124" t="s">
        <v>17131</v>
      </c>
      <c r="G15191" s="118" t="s">
        <v>235</v>
      </c>
      <c r="H15191" s="137">
        <v>43588</v>
      </c>
      <c r="I15191" s="119">
        <v>242</v>
      </c>
      <c r="J15191" s="129"/>
      <c r="K15191" s="129"/>
      <c r="L15191" s="129">
        <v>0</v>
      </c>
      <c r="M15191" s="134" t="s">
        <v>30501</v>
      </c>
    </row>
    <row r="15192" spans="1:13" hidden="1" x14ac:dyDescent="0.25">
      <c r="A15192" s="128"/>
      <c r="B15192" s="2"/>
      <c r="C15192" s="139" t="s">
        <v>16587</v>
      </c>
      <c r="D15192" s="124" t="s">
        <v>16588</v>
      </c>
      <c r="E15192" s="118" t="s">
        <v>17132</v>
      </c>
      <c r="F15192" s="124" t="s">
        <v>17133</v>
      </c>
      <c r="G15192" s="118" t="s">
        <v>235</v>
      </c>
      <c r="H15192" s="137">
        <v>43668</v>
      </c>
      <c r="I15192" s="119">
        <v>290.39999999999998</v>
      </c>
      <c r="J15192" s="129"/>
      <c r="K15192" s="129"/>
      <c r="L15192" s="129">
        <v>0</v>
      </c>
      <c r="M15192" s="134" t="s">
        <v>26906</v>
      </c>
    </row>
    <row r="15193" spans="1:13" hidden="1" x14ac:dyDescent="0.25">
      <c r="A15193" s="128"/>
      <c r="B15193" s="2"/>
      <c r="C15193" s="139" t="s">
        <v>16587</v>
      </c>
      <c r="D15193" s="124" t="s">
        <v>16588</v>
      </c>
      <c r="E15193" s="118" t="s">
        <v>17134</v>
      </c>
      <c r="F15193" s="124" t="s">
        <v>17135</v>
      </c>
      <c r="G15193" s="118" t="s">
        <v>235</v>
      </c>
      <c r="H15193" s="137">
        <v>43843</v>
      </c>
      <c r="I15193" s="119">
        <v>290.39999999999998</v>
      </c>
      <c r="J15193" s="129"/>
      <c r="K15193" s="129"/>
      <c r="L15193" s="129">
        <v>0</v>
      </c>
      <c r="M15193" s="134" t="s">
        <v>26907</v>
      </c>
    </row>
    <row r="15194" spans="1:13" hidden="1" x14ac:dyDescent="0.25">
      <c r="A15194" s="128"/>
      <c r="B15194" s="2"/>
      <c r="C15194" s="139" t="s">
        <v>16587</v>
      </c>
      <c r="D15194" s="124" t="s">
        <v>16588</v>
      </c>
      <c r="E15194" s="118" t="s">
        <v>17136</v>
      </c>
      <c r="F15194" s="124" t="s">
        <v>17137</v>
      </c>
      <c r="G15194" s="118" t="s">
        <v>235</v>
      </c>
      <c r="H15194" s="137">
        <v>43880</v>
      </c>
      <c r="I15194" s="119">
        <v>290.39999999999998</v>
      </c>
      <c r="J15194" s="129"/>
      <c r="K15194" s="129"/>
      <c r="L15194" s="129">
        <v>0</v>
      </c>
      <c r="M15194" s="134" t="s">
        <v>26908</v>
      </c>
    </row>
    <row r="15195" spans="1:13" hidden="1" x14ac:dyDescent="0.25">
      <c r="A15195" s="128"/>
      <c r="B15195" s="2"/>
      <c r="C15195" s="139" t="s">
        <v>16587</v>
      </c>
      <c r="D15195" s="124" t="s">
        <v>16588</v>
      </c>
      <c r="E15195" s="118" t="s">
        <v>17138</v>
      </c>
      <c r="F15195" s="124" t="s">
        <v>17139</v>
      </c>
      <c r="G15195" s="118" t="s">
        <v>235</v>
      </c>
      <c r="H15195" s="137">
        <v>43843</v>
      </c>
      <c r="I15195" s="119">
        <v>290.39999999999998</v>
      </c>
      <c r="J15195" s="129"/>
      <c r="K15195" s="129"/>
      <c r="L15195" s="129">
        <v>0</v>
      </c>
      <c r="M15195" s="134" t="s">
        <v>33039</v>
      </c>
    </row>
    <row r="15196" spans="1:13" hidden="1" x14ac:dyDescent="0.25">
      <c r="A15196" s="128"/>
      <c r="B15196" s="2"/>
      <c r="C15196" s="139" t="s">
        <v>16587</v>
      </c>
      <c r="D15196" s="124" t="s">
        <v>16588</v>
      </c>
      <c r="E15196" s="118" t="s">
        <v>17140</v>
      </c>
      <c r="F15196" s="124" t="s">
        <v>17141</v>
      </c>
      <c r="G15196" s="118" t="s">
        <v>235</v>
      </c>
      <c r="H15196" s="137">
        <v>43843</v>
      </c>
      <c r="I15196" s="119">
        <v>290.39999999999998</v>
      </c>
      <c r="J15196" s="129"/>
      <c r="K15196" s="129"/>
      <c r="L15196" s="129">
        <v>0</v>
      </c>
      <c r="M15196" s="134" t="s">
        <v>30311</v>
      </c>
    </row>
    <row r="15197" spans="1:13" hidden="1" x14ac:dyDescent="0.25">
      <c r="A15197" s="128"/>
      <c r="B15197" s="2"/>
      <c r="C15197" s="139" t="s">
        <v>16587</v>
      </c>
      <c r="D15197" s="124" t="s">
        <v>16588</v>
      </c>
      <c r="E15197" s="118" t="s">
        <v>17142</v>
      </c>
      <c r="F15197" s="124" t="s">
        <v>17143</v>
      </c>
      <c r="G15197" s="118" t="s">
        <v>235</v>
      </c>
      <c r="H15197" s="137">
        <v>43843</v>
      </c>
      <c r="I15197" s="119">
        <v>290.39999999999998</v>
      </c>
      <c r="J15197" s="129"/>
      <c r="K15197" s="129"/>
      <c r="L15197" s="129">
        <v>0</v>
      </c>
      <c r="M15197" s="134" t="s">
        <v>26909</v>
      </c>
    </row>
    <row r="15198" spans="1:13" hidden="1" x14ac:dyDescent="0.25">
      <c r="A15198" s="128"/>
      <c r="B15198" s="2"/>
      <c r="C15198" s="139" t="s">
        <v>16587</v>
      </c>
      <c r="D15198" s="124" t="s">
        <v>16588</v>
      </c>
      <c r="E15198" s="118" t="s">
        <v>10821</v>
      </c>
      <c r="F15198" s="124" t="s">
        <v>10822</v>
      </c>
      <c r="G15198" s="118" t="s">
        <v>235</v>
      </c>
      <c r="H15198" s="137"/>
      <c r="I15198" s="119"/>
      <c r="J15198" s="129"/>
      <c r="K15198" s="129"/>
      <c r="L15198" s="129">
        <v>0</v>
      </c>
      <c r="M15198" s="134" t="s">
        <v>26910</v>
      </c>
    </row>
    <row r="15199" spans="1:13" hidden="1" x14ac:dyDescent="0.25">
      <c r="A15199" s="128"/>
      <c r="B15199" s="2"/>
      <c r="C15199" s="139" t="s">
        <v>16587</v>
      </c>
      <c r="D15199" s="124" t="s">
        <v>16588</v>
      </c>
      <c r="E15199" s="118" t="s">
        <v>17144</v>
      </c>
      <c r="F15199" s="124" t="s">
        <v>18864</v>
      </c>
      <c r="G15199" s="118" t="s">
        <v>235</v>
      </c>
      <c r="H15199" s="137">
        <v>43880</v>
      </c>
      <c r="I15199" s="119">
        <v>290.39999999999998</v>
      </c>
      <c r="J15199" s="129"/>
      <c r="K15199" s="129"/>
      <c r="L15199" s="129">
        <v>0</v>
      </c>
      <c r="M15199" s="134" t="s">
        <v>26911</v>
      </c>
    </row>
    <row r="15200" spans="1:13" hidden="1" x14ac:dyDescent="0.25">
      <c r="A15200" s="128"/>
      <c r="B15200" s="2"/>
      <c r="C15200" s="139" t="s">
        <v>16587</v>
      </c>
      <c r="D15200" s="124" t="s">
        <v>16588</v>
      </c>
      <c r="E15200" s="118" t="s">
        <v>17145</v>
      </c>
      <c r="F15200" s="124" t="s">
        <v>17146</v>
      </c>
      <c r="G15200" s="118" t="s">
        <v>235</v>
      </c>
      <c r="H15200" s="137">
        <v>43843</v>
      </c>
      <c r="I15200" s="119">
        <v>290.39999999999998</v>
      </c>
      <c r="J15200" s="129"/>
      <c r="K15200" s="129"/>
      <c r="L15200" s="129">
        <v>0</v>
      </c>
      <c r="M15200" s="134" t="s">
        <v>31448</v>
      </c>
    </row>
    <row r="15201" spans="1:13" hidden="1" x14ac:dyDescent="0.25">
      <c r="A15201" s="128"/>
      <c r="B15201" s="2"/>
      <c r="C15201" s="139" t="s">
        <v>16587</v>
      </c>
      <c r="D15201" s="124" t="s">
        <v>16588</v>
      </c>
      <c r="E15201" s="118" t="s">
        <v>17147</v>
      </c>
      <c r="F15201" s="124" t="s">
        <v>17148</v>
      </c>
      <c r="G15201" s="118" t="s">
        <v>235</v>
      </c>
      <c r="H15201" s="137">
        <v>43843</v>
      </c>
      <c r="I15201" s="119">
        <v>290.39999999999998</v>
      </c>
      <c r="J15201" s="129"/>
      <c r="K15201" s="129"/>
      <c r="L15201" s="129">
        <v>0</v>
      </c>
      <c r="M15201" s="134" t="s">
        <v>26912</v>
      </c>
    </row>
    <row r="15202" spans="1:13" hidden="1" x14ac:dyDescent="0.25">
      <c r="A15202" s="128"/>
      <c r="B15202" s="2"/>
      <c r="C15202" s="139" t="s">
        <v>16587</v>
      </c>
      <c r="D15202" s="124" t="s">
        <v>16588</v>
      </c>
      <c r="E15202" s="118" t="s">
        <v>17149</v>
      </c>
      <c r="F15202" s="124" t="s">
        <v>17150</v>
      </c>
      <c r="G15202" s="118" t="s">
        <v>235</v>
      </c>
      <c r="H15202" s="137">
        <v>43843</v>
      </c>
      <c r="I15202" s="119">
        <v>290.39999999999998</v>
      </c>
      <c r="J15202" s="129"/>
      <c r="K15202" s="129"/>
      <c r="L15202" s="129">
        <v>0</v>
      </c>
      <c r="M15202" s="134" t="s">
        <v>26913</v>
      </c>
    </row>
    <row r="15203" spans="1:13" hidden="1" x14ac:dyDescent="0.25">
      <c r="A15203" s="128"/>
      <c r="B15203" s="2"/>
      <c r="C15203" s="139" t="s">
        <v>16587</v>
      </c>
      <c r="D15203" s="124" t="s">
        <v>16588</v>
      </c>
      <c r="E15203" s="118" t="s">
        <v>17151</v>
      </c>
      <c r="F15203" s="124" t="s">
        <v>17152</v>
      </c>
      <c r="G15203" s="118" t="s">
        <v>235</v>
      </c>
      <c r="H15203" s="137">
        <v>43880</v>
      </c>
      <c r="I15203" s="119">
        <v>290.39999999999998</v>
      </c>
      <c r="J15203" s="129"/>
      <c r="K15203" s="129"/>
      <c r="L15203" s="129">
        <v>0</v>
      </c>
      <c r="M15203" s="134" t="s">
        <v>26914</v>
      </c>
    </row>
    <row r="15204" spans="1:13" hidden="1" x14ac:dyDescent="0.25">
      <c r="A15204" s="128"/>
      <c r="B15204" s="2"/>
      <c r="C15204" s="139" t="s">
        <v>16587</v>
      </c>
      <c r="D15204" s="124" t="s">
        <v>16588</v>
      </c>
      <c r="E15204" s="118" t="s">
        <v>10823</v>
      </c>
      <c r="F15204" s="124" t="s">
        <v>10824</v>
      </c>
      <c r="G15204" s="118" t="s">
        <v>235</v>
      </c>
      <c r="H15204" s="137"/>
      <c r="I15204" s="119"/>
      <c r="J15204" s="129"/>
      <c r="K15204" s="129"/>
      <c r="L15204" s="129">
        <v>0</v>
      </c>
      <c r="M15204" s="134" t="s">
        <v>26915</v>
      </c>
    </row>
    <row r="15205" spans="1:13" hidden="1" x14ac:dyDescent="0.25">
      <c r="A15205" s="128"/>
      <c r="B15205" s="2"/>
      <c r="C15205" s="139" t="s">
        <v>16587</v>
      </c>
      <c r="D15205" s="124" t="s">
        <v>16588</v>
      </c>
      <c r="E15205" s="118" t="s">
        <v>10825</v>
      </c>
      <c r="F15205" s="124" t="s">
        <v>10826</v>
      </c>
      <c r="G15205" s="118" t="s">
        <v>235</v>
      </c>
      <c r="H15205" s="137">
        <v>41789</v>
      </c>
      <c r="I15205" s="119">
        <v>51</v>
      </c>
      <c r="J15205" s="129"/>
      <c r="K15205" s="129"/>
      <c r="L15205" s="129">
        <v>0</v>
      </c>
      <c r="M15205" s="134" t="s">
        <v>26916</v>
      </c>
    </row>
    <row r="15206" spans="1:13" hidden="1" x14ac:dyDescent="0.25">
      <c r="A15206" s="128"/>
      <c r="B15206" s="2"/>
      <c r="C15206" s="139" t="s">
        <v>16587</v>
      </c>
      <c r="D15206" s="124" t="s">
        <v>16588</v>
      </c>
      <c r="E15206" s="118" t="s">
        <v>17153</v>
      </c>
      <c r="F15206" s="124" t="s">
        <v>17154</v>
      </c>
      <c r="G15206" s="118" t="s">
        <v>235</v>
      </c>
      <c r="H15206" s="137">
        <v>44088</v>
      </c>
      <c r="I15206" s="119">
        <v>395</v>
      </c>
      <c r="J15206" s="129"/>
      <c r="K15206" s="129"/>
      <c r="L15206" s="129">
        <v>0</v>
      </c>
      <c r="M15206" s="134" t="s">
        <v>26917</v>
      </c>
    </row>
    <row r="15207" spans="1:13" hidden="1" x14ac:dyDescent="0.25">
      <c r="A15207" s="128"/>
      <c r="B15207" s="2"/>
      <c r="C15207" s="139" t="s">
        <v>16587</v>
      </c>
      <c r="D15207" s="124" t="s">
        <v>16588</v>
      </c>
      <c r="E15207" s="118" t="s">
        <v>17155</v>
      </c>
      <c r="F15207" s="124" t="s">
        <v>17156</v>
      </c>
      <c r="G15207" s="118" t="s">
        <v>235</v>
      </c>
      <c r="H15207" s="137">
        <v>45043</v>
      </c>
      <c r="I15207" s="119">
        <v>625</v>
      </c>
      <c r="J15207" s="129"/>
      <c r="K15207" s="129"/>
      <c r="L15207" s="129">
        <v>0</v>
      </c>
      <c r="M15207" s="134" t="s">
        <v>26918</v>
      </c>
    </row>
    <row r="15208" spans="1:13" hidden="1" x14ac:dyDescent="0.25">
      <c r="A15208" s="128"/>
      <c r="B15208" s="2"/>
      <c r="C15208" s="139" t="s">
        <v>16587</v>
      </c>
      <c r="D15208" s="124" t="s">
        <v>16588</v>
      </c>
      <c r="E15208" s="118" t="s">
        <v>17157</v>
      </c>
      <c r="F15208" s="124" t="s">
        <v>16620</v>
      </c>
      <c r="G15208" s="118" t="s">
        <v>235</v>
      </c>
      <c r="H15208" s="137"/>
      <c r="I15208" s="119"/>
      <c r="J15208" s="129"/>
      <c r="K15208" s="129"/>
      <c r="L15208" s="129">
        <v>0</v>
      </c>
      <c r="M15208" s="134" t="s">
        <v>26746</v>
      </c>
    </row>
    <row r="15209" spans="1:13" hidden="1" x14ac:dyDescent="0.25">
      <c r="A15209" s="128"/>
      <c r="B15209" s="2"/>
      <c r="C15209" s="139" t="s">
        <v>16587</v>
      </c>
      <c r="D15209" s="124" t="s">
        <v>16588</v>
      </c>
      <c r="E15209" s="118" t="s">
        <v>17158</v>
      </c>
      <c r="F15209" s="124" t="s">
        <v>17159</v>
      </c>
      <c r="G15209" s="118" t="s">
        <v>235</v>
      </c>
      <c r="H15209" s="137"/>
      <c r="I15209" s="119"/>
      <c r="J15209" s="129"/>
      <c r="K15209" s="129"/>
      <c r="L15209" s="129">
        <v>0</v>
      </c>
      <c r="M15209" s="134" t="s">
        <v>26919</v>
      </c>
    </row>
    <row r="15210" spans="1:13" hidden="1" x14ac:dyDescent="0.25">
      <c r="A15210" s="128"/>
      <c r="B15210" s="2"/>
      <c r="C15210" s="139" t="s">
        <v>16587</v>
      </c>
      <c r="D15210" s="124" t="s">
        <v>16588</v>
      </c>
      <c r="E15210" s="118" t="s">
        <v>10827</v>
      </c>
      <c r="F15210" s="124" t="s">
        <v>10828</v>
      </c>
      <c r="G15210" s="118" t="s">
        <v>235</v>
      </c>
      <c r="H15210" s="137">
        <v>41263</v>
      </c>
      <c r="I15210" s="119">
        <v>49</v>
      </c>
      <c r="J15210" s="129"/>
      <c r="K15210" s="129"/>
      <c r="L15210" s="129">
        <v>0</v>
      </c>
      <c r="M15210" s="134" t="s">
        <v>26920</v>
      </c>
    </row>
    <row r="15211" spans="1:13" hidden="1" x14ac:dyDescent="0.25">
      <c r="A15211" s="128"/>
      <c r="B15211" s="2"/>
      <c r="C15211" s="139" t="s">
        <v>16587</v>
      </c>
      <c r="D15211" s="124" t="s">
        <v>16588</v>
      </c>
      <c r="E15211" s="118" t="s">
        <v>17160</v>
      </c>
      <c r="F15211" s="124" t="s">
        <v>17161</v>
      </c>
      <c r="G15211" s="118" t="s">
        <v>235</v>
      </c>
      <c r="H15211" s="137"/>
      <c r="I15211" s="119"/>
      <c r="J15211" s="129"/>
      <c r="K15211" s="129"/>
      <c r="L15211" s="129">
        <v>0</v>
      </c>
      <c r="M15211" s="134" t="s">
        <v>26921</v>
      </c>
    </row>
    <row r="15212" spans="1:13" hidden="1" x14ac:dyDescent="0.25">
      <c r="A15212" s="128"/>
      <c r="B15212" s="2"/>
      <c r="C15212" s="139" t="s">
        <v>16587</v>
      </c>
      <c r="D15212" s="124" t="s">
        <v>16588</v>
      </c>
      <c r="E15212" s="118" t="s">
        <v>10829</v>
      </c>
      <c r="F15212" s="124" t="s">
        <v>10830</v>
      </c>
      <c r="G15212" s="118" t="s">
        <v>235</v>
      </c>
      <c r="H15212" s="137">
        <v>40778</v>
      </c>
      <c r="I15212" s="119">
        <v>49</v>
      </c>
      <c r="J15212" s="129"/>
      <c r="K15212" s="129"/>
      <c r="L15212" s="129">
        <v>0</v>
      </c>
      <c r="M15212" s="134" t="s">
        <v>26922</v>
      </c>
    </row>
    <row r="15213" spans="1:13" hidden="1" x14ac:dyDescent="0.25">
      <c r="A15213" s="128"/>
      <c r="B15213" s="2"/>
      <c r="C15213" s="139" t="s">
        <v>16587</v>
      </c>
      <c r="D15213" s="124" t="s">
        <v>16588</v>
      </c>
      <c r="E15213" s="118" t="s">
        <v>18863</v>
      </c>
      <c r="F15213" s="124" t="s">
        <v>18862</v>
      </c>
      <c r="G15213" s="118" t="s">
        <v>235</v>
      </c>
      <c r="H15213" s="137">
        <v>44875</v>
      </c>
      <c r="I15213" s="119">
        <v>575</v>
      </c>
      <c r="J15213" s="129"/>
      <c r="K15213" s="129"/>
      <c r="L15213" s="129">
        <v>0</v>
      </c>
      <c r="M15213" s="134" t="s">
        <v>26773</v>
      </c>
    </row>
    <row r="15214" spans="1:13" hidden="1" x14ac:dyDescent="0.25">
      <c r="A15214" s="128"/>
      <c r="B15214" s="2"/>
      <c r="C15214" s="139" t="s">
        <v>16587</v>
      </c>
      <c r="D15214" s="124" t="s">
        <v>16588</v>
      </c>
      <c r="E15214" s="118" t="s">
        <v>17162</v>
      </c>
      <c r="F15214" s="124" t="s">
        <v>17163</v>
      </c>
      <c r="G15214" s="118" t="s">
        <v>235</v>
      </c>
      <c r="H15214" s="137">
        <v>43938</v>
      </c>
      <c r="I15214" s="119">
        <v>395</v>
      </c>
      <c r="J15214" s="129"/>
      <c r="K15214" s="129"/>
      <c r="L15214" s="129">
        <v>0</v>
      </c>
      <c r="M15214" s="134" t="s">
        <v>26923</v>
      </c>
    </row>
    <row r="15215" spans="1:13" hidden="1" x14ac:dyDescent="0.25">
      <c r="A15215" s="128"/>
      <c r="B15215" s="2"/>
      <c r="C15215" s="139" t="s">
        <v>16587</v>
      </c>
      <c r="D15215" s="124" t="s">
        <v>16588</v>
      </c>
      <c r="E15215" s="118" t="s">
        <v>10831</v>
      </c>
      <c r="F15215" s="124" t="s">
        <v>10832</v>
      </c>
      <c r="G15215" s="118" t="s">
        <v>235</v>
      </c>
      <c r="H15215" s="137">
        <v>41131</v>
      </c>
      <c r="I15215" s="119">
        <v>35</v>
      </c>
      <c r="J15215" s="129"/>
      <c r="K15215" s="129"/>
      <c r="L15215" s="129">
        <v>0</v>
      </c>
      <c r="M15215" s="134" t="s">
        <v>26924</v>
      </c>
    </row>
    <row r="15216" spans="1:13" hidden="1" x14ac:dyDescent="0.25">
      <c r="A15216" s="128"/>
      <c r="B15216" s="2"/>
      <c r="C15216" s="139" t="s">
        <v>16587</v>
      </c>
      <c r="D15216" s="124" t="s">
        <v>16588</v>
      </c>
      <c r="E15216" s="118" t="s">
        <v>17164</v>
      </c>
      <c r="F15216" s="124" t="s">
        <v>17165</v>
      </c>
      <c r="G15216" s="118" t="s">
        <v>235</v>
      </c>
      <c r="H15216" s="137">
        <v>44264</v>
      </c>
      <c r="I15216" s="119">
        <v>395</v>
      </c>
      <c r="J15216" s="129"/>
      <c r="K15216" s="129"/>
      <c r="L15216" s="129">
        <v>0</v>
      </c>
      <c r="M15216" s="134" t="s">
        <v>32436</v>
      </c>
    </row>
    <row r="15217" spans="1:13" hidden="1" x14ac:dyDescent="0.25">
      <c r="A15217" s="128"/>
      <c r="B15217" s="2"/>
      <c r="C15217" s="139" t="s">
        <v>16587</v>
      </c>
      <c r="D15217" s="124" t="s">
        <v>16588</v>
      </c>
      <c r="E15217" s="118" t="s">
        <v>42503</v>
      </c>
      <c r="F15217" s="124" t="s">
        <v>42504</v>
      </c>
      <c r="G15217" s="118" t="s">
        <v>235</v>
      </c>
      <c r="H15217" s="137">
        <v>46079</v>
      </c>
      <c r="I15217" s="119">
        <v>95</v>
      </c>
      <c r="J15217" s="129"/>
      <c r="K15217" s="129"/>
      <c r="L15217" s="129">
        <v>0</v>
      </c>
      <c r="M15217" s="134" t="s">
        <v>26925</v>
      </c>
    </row>
    <row r="15218" spans="1:13" hidden="1" x14ac:dyDescent="0.25">
      <c r="A15218" s="128"/>
      <c r="B15218" s="2"/>
      <c r="C15218" s="139" t="s">
        <v>16587</v>
      </c>
      <c r="D15218" s="124" t="s">
        <v>16588</v>
      </c>
      <c r="E15218" s="118" t="s">
        <v>42505</v>
      </c>
      <c r="F15218" s="124" t="s">
        <v>42506</v>
      </c>
      <c r="G15218" s="118" t="s">
        <v>235</v>
      </c>
      <c r="H15218" s="137">
        <v>45940</v>
      </c>
      <c r="I15218" s="119">
        <v>95</v>
      </c>
      <c r="J15218" s="129"/>
      <c r="K15218" s="129"/>
      <c r="L15218" s="129">
        <v>0</v>
      </c>
      <c r="M15218" s="134" t="s">
        <v>26926</v>
      </c>
    </row>
    <row r="15219" spans="1:13" hidden="1" x14ac:dyDescent="0.25">
      <c r="A15219" s="128"/>
      <c r="B15219" s="2"/>
      <c r="C15219" s="139" t="s">
        <v>16587</v>
      </c>
      <c r="D15219" s="124" t="s">
        <v>16588</v>
      </c>
      <c r="E15219" s="118" t="s">
        <v>10833</v>
      </c>
      <c r="F15219" s="124" t="s">
        <v>10834</v>
      </c>
      <c r="G15219" s="118" t="s">
        <v>235</v>
      </c>
      <c r="H15219" s="137">
        <v>42090</v>
      </c>
      <c r="I15219" s="119">
        <v>51</v>
      </c>
      <c r="J15219" s="129"/>
      <c r="K15219" s="129"/>
      <c r="L15219" s="129">
        <v>0</v>
      </c>
      <c r="M15219" s="134" t="s">
        <v>26927</v>
      </c>
    </row>
    <row r="15220" spans="1:13" hidden="1" x14ac:dyDescent="0.25">
      <c r="A15220" s="128"/>
      <c r="B15220" s="2"/>
      <c r="C15220" s="139" t="s">
        <v>16587</v>
      </c>
      <c r="D15220" s="124" t="s">
        <v>16588</v>
      </c>
      <c r="E15220" s="118" t="s">
        <v>42507</v>
      </c>
      <c r="F15220" s="124" t="s">
        <v>42508</v>
      </c>
      <c r="G15220" s="118" t="s">
        <v>235</v>
      </c>
      <c r="H15220" s="137">
        <v>46051</v>
      </c>
      <c r="I15220" s="119">
        <v>95</v>
      </c>
      <c r="J15220" s="129"/>
      <c r="K15220" s="129"/>
      <c r="L15220" s="129">
        <v>0</v>
      </c>
      <c r="M15220" s="134" t="s">
        <v>26928</v>
      </c>
    </row>
    <row r="15221" spans="1:13" hidden="1" x14ac:dyDescent="0.25">
      <c r="A15221" s="128"/>
      <c r="B15221" s="2"/>
      <c r="C15221" s="139" t="s">
        <v>16587</v>
      </c>
      <c r="D15221" s="124" t="s">
        <v>16588</v>
      </c>
      <c r="E15221" s="118" t="s">
        <v>42509</v>
      </c>
      <c r="F15221" s="124" t="s">
        <v>42510</v>
      </c>
      <c r="G15221" s="118" t="s">
        <v>235</v>
      </c>
      <c r="H15221" s="137">
        <v>45925</v>
      </c>
      <c r="I15221" s="119">
        <v>95</v>
      </c>
      <c r="J15221" s="129"/>
      <c r="K15221" s="129"/>
      <c r="L15221" s="129">
        <v>0</v>
      </c>
      <c r="M15221" s="134" t="s">
        <v>26929</v>
      </c>
    </row>
    <row r="15222" spans="1:13" hidden="1" x14ac:dyDescent="0.25">
      <c r="A15222" s="128"/>
      <c r="B15222" s="2"/>
      <c r="C15222" s="139" t="s">
        <v>16587</v>
      </c>
      <c r="D15222" s="124" t="s">
        <v>16588</v>
      </c>
      <c r="E15222" s="118" t="s">
        <v>42511</v>
      </c>
      <c r="F15222" s="124" t="s">
        <v>42512</v>
      </c>
      <c r="G15222" s="118" t="s">
        <v>235</v>
      </c>
      <c r="H15222" s="137">
        <v>46051</v>
      </c>
      <c r="I15222" s="119">
        <v>95</v>
      </c>
      <c r="J15222" s="129"/>
      <c r="K15222" s="129"/>
      <c r="L15222" s="129">
        <v>0</v>
      </c>
      <c r="M15222" s="134" t="s">
        <v>32501</v>
      </c>
    </row>
    <row r="15223" spans="1:13" hidden="1" x14ac:dyDescent="0.25">
      <c r="A15223" s="128"/>
      <c r="B15223" s="2"/>
      <c r="C15223" s="139" t="s">
        <v>16587</v>
      </c>
      <c r="D15223" s="124" t="s">
        <v>16588</v>
      </c>
      <c r="E15223" s="118" t="s">
        <v>42513</v>
      </c>
      <c r="F15223" s="124" t="s">
        <v>42514</v>
      </c>
      <c r="G15223" s="118" t="s">
        <v>235</v>
      </c>
      <c r="H15223" s="137">
        <v>45925</v>
      </c>
      <c r="I15223" s="119">
        <v>95</v>
      </c>
      <c r="J15223" s="129"/>
      <c r="K15223" s="129"/>
      <c r="L15223" s="129">
        <v>0</v>
      </c>
      <c r="M15223" s="134" t="s">
        <v>26930</v>
      </c>
    </row>
    <row r="15224" spans="1:13" hidden="1" x14ac:dyDescent="0.25">
      <c r="A15224" s="128"/>
      <c r="B15224" s="2"/>
      <c r="C15224" s="139" t="s">
        <v>16587</v>
      </c>
      <c r="D15224" s="124" t="s">
        <v>16588</v>
      </c>
      <c r="E15224" s="118" t="s">
        <v>42515</v>
      </c>
      <c r="F15224" s="124" t="s">
        <v>42516</v>
      </c>
      <c r="G15224" s="118" t="s">
        <v>235</v>
      </c>
      <c r="H15224" s="137">
        <v>46051</v>
      </c>
      <c r="I15224" s="119">
        <v>95</v>
      </c>
      <c r="J15224" s="129"/>
      <c r="K15224" s="129"/>
      <c r="L15224" s="129">
        <v>0</v>
      </c>
      <c r="M15224" s="134" t="s">
        <v>26931</v>
      </c>
    </row>
    <row r="15225" spans="1:13" hidden="1" x14ac:dyDescent="0.25">
      <c r="A15225" s="128"/>
      <c r="B15225" s="2"/>
      <c r="C15225" s="139" t="s">
        <v>16587</v>
      </c>
      <c r="D15225" s="124" t="s">
        <v>16588</v>
      </c>
      <c r="E15225" s="118" t="s">
        <v>42517</v>
      </c>
      <c r="F15225" s="124" t="s">
        <v>42518</v>
      </c>
      <c r="G15225" s="118" t="s">
        <v>235</v>
      </c>
      <c r="H15225" s="137">
        <v>46009</v>
      </c>
      <c r="I15225" s="119">
        <v>95</v>
      </c>
      <c r="J15225" s="129"/>
      <c r="K15225" s="129"/>
      <c r="L15225" s="129">
        <v>0</v>
      </c>
      <c r="M15225" s="134" t="s">
        <v>26932</v>
      </c>
    </row>
    <row r="15226" spans="1:13" hidden="1" x14ac:dyDescent="0.25">
      <c r="A15226" s="128"/>
      <c r="B15226" s="2"/>
      <c r="C15226" s="139" t="s">
        <v>16587</v>
      </c>
      <c r="D15226" s="124" t="s">
        <v>16588</v>
      </c>
      <c r="E15226" s="118" t="s">
        <v>17166</v>
      </c>
      <c r="F15226" s="124" t="s">
        <v>17167</v>
      </c>
      <c r="G15226" s="118" t="s">
        <v>235</v>
      </c>
      <c r="H15226" s="137">
        <v>41856</v>
      </c>
      <c r="I15226" s="119">
        <v>48</v>
      </c>
      <c r="J15226" s="129"/>
      <c r="K15226" s="129"/>
      <c r="L15226" s="129">
        <v>0</v>
      </c>
      <c r="M15226" s="134" t="s">
        <v>26933</v>
      </c>
    </row>
    <row r="15227" spans="1:13" hidden="1" x14ac:dyDescent="0.25">
      <c r="A15227" s="128"/>
      <c r="B15227" s="2"/>
      <c r="C15227" s="139" t="s">
        <v>16587</v>
      </c>
      <c r="D15227" s="124" t="s">
        <v>16588</v>
      </c>
      <c r="E15227" s="118" t="s">
        <v>42519</v>
      </c>
      <c r="F15227" s="124" t="s">
        <v>42520</v>
      </c>
      <c r="G15227" s="118" t="s">
        <v>235</v>
      </c>
      <c r="H15227" s="137">
        <v>45968</v>
      </c>
      <c r="I15227" s="119">
        <v>95</v>
      </c>
      <c r="J15227" s="129"/>
      <c r="K15227" s="129"/>
      <c r="L15227" s="129">
        <v>0</v>
      </c>
      <c r="M15227" s="134" t="s">
        <v>26934</v>
      </c>
    </row>
    <row r="15228" spans="1:13" hidden="1" x14ac:dyDescent="0.25">
      <c r="A15228" s="128"/>
      <c r="B15228" s="2"/>
      <c r="C15228" s="139" t="s">
        <v>16587</v>
      </c>
      <c r="D15228" s="124" t="s">
        <v>16588</v>
      </c>
      <c r="E15228" s="118" t="s">
        <v>42521</v>
      </c>
      <c r="F15228" s="124" t="s">
        <v>42522</v>
      </c>
      <c r="G15228" s="118" t="s">
        <v>235</v>
      </c>
      <c r="H15228" s="137">
        <v>45968</v>
      </c>
      <c r="I15228" s="119">
        <v>95</v>
      </c>
      <c r="J15228" s="129"/>
      <c r="K15228" s="129"/>
      <c r="L15228" s="129">
        <v>0</v>
      </c>
      <c r="M15228" s="134" t="s">
        <v>26935</v>
      </c>
    </row>
    <row r="15229" spans="1:13" hidden="1" x14ac:dyDescent="0.25">
      <c r="A15229" s="128"/>
      <c r="B15229" s="2"/>
      <c r="C15229" s="139" t="s">
        <v>16587</v>
      </c>
      <c r="D15229" s="124" t="s">
        <v>16588</v>
      </c>
      <c r="E15229" s="118" t="s">
        <v>10835</v>
      </c>
      <c r="F15229" s="124" t="s">
        <v>10836</v>
      </c>
      <c r="G15229" s="118" t="s">
        <v>235</v>
      </c>
      <c r="H15229" s="137"/>
      <c r="I15229" s="119"/>
      <c r="J15229" s="129"/>
      <c r="K15229" s="129"/>
      <c r="L15229" s="129">
        <v>0</v>
      </c>
      <c r="M15229" s="134" t="s">
        <v>32149</v>
      </c>
    </row>
    <row r="15230" spans="1:13" hidden="1" x14ac:dyDescent="0.25">
      <c r="A15230" s="128"/>
      <c r="B15230" s="2"/>
      <c r="C15230" s="139" t="s">
        <v>16587</v>
      </c>
      <c r="D15230" s="124" t="s">
        <v>16588</v>
      </c>
      <c r="E15230" s="118" t="s">
        <v>10837</v>
      </c>
      <c r="F15230" s="124" t="s">
        <v>10838</v>
      </c>
      <c r="G15230" s="118" t="s">
        <v>235</v>
      </c>
      <c r="H15230" s="137"/>
      <c r="I15230" s="119"/>
      <c r="J15230" s="129"/>
      <c r="K15230" s="129"/>
      <c r="L15230" s="129">
        <v>0</v>
      </c>
      <c r="M15230" s="134" t="s">
        <v>30193</v>
      </c>
    </row>
    <row r="15231" spans="1:13" hidden="1" x14ac:dyDescent="0.25">
      <c r="A15231" s="128"/>
      <c r="B15231" s="2"/>
      <c r="C15231" s="139" t="s">
        <v>16587</v>
      </c>
      <c r="D15231" s="124" t="s">
        <v>16588</v>
      </c>
      <c r="E15231" s="118" t="s">
        <v>10839</v>
      </c>
      <c r="F15231" s="124" t="s">
        <v>10840</v>
      </c>
      <c r="G15231" s="118" t="s">
        <v>235</v>
      </c>
      <c r="H15231" s="137"/>
      <c r="I15231" s="119"/>
      <c r="J15231" s="129"/>
      <c r="K15231" s="129"/>
      <c r="L15231" s="129">
        <v>0</v>
      </c>
      <c r="M15231" s="134" t="s">
        <v>31785</v>
      </c>
    </row>
    <row r="15232" spans="1:13" hidden="1" x14ac:dyDescent="0.25">
      <c r="A15232" s="128"/>
      <c r="B15232" s="2"/>
      <c r="C15232" s="139" t="s">
        <v>16587</v>
      </c>
      <c r="D15232" s="124" t="s">
        <v>16588</v>
      </c>
      <c r="E15232" s="118" t="s">
        <v>10841</v>
      </c>
      <c r="F15232" s="124" t="s">
        <v>10842</v>
      </c>
      <c r="G15232" s="118" t="s">
        <v>235</v>
      </c>
      <c r="H15232" s="137">
        <v>40590</v>
      </c>
      <c r="I15232" s="119">
        <v>50</v>
      </c>
      <c r="J15232" s="129"/>
      <c r="K15232" s="129"/>
      <c r="L15232" s="129">
        <v>0</v>
      </c>
      <c r="M15232" s="134" t="s">
        <v>26936</v>
      </c>
    </row>
    <row r="15233" spans="1:13" hidden="1" x14ac:dyDescent="0.25">
      <c r="A15233" s="128"/>
      <c r="B15233" s="2"/>
      <c r="C15233" s="139" t="s">
        <v>16587</v>
      </c>
      <c r="D15233" s="124" t="s">
        <v>16588</v>
      </c>
      <c r="E15233" s="118" t="s">
        <v>10843</v>
      </c>
      <c r="F15233" s="124" t="s">
        <v>10844</v>
      </c>
      <c r="G15233" s="118" t="s">
        <v>235</v>
      </c>
      <c r="H15233" s="137"/>
      <c r="I15233" s="119"/>
      <c r="J15233" s="129"/>
      <c r="K15233" s="129"/>
      <c r="L15233" s="129">
        <v>0</v>
      </c>
      <c r="M15233" s="134" t="s">
        <v>26937</v>
      </c>
    </row>
    <row r="15234" spans="1:13" hidden="1" x14ac:dyDescent="0.25">
      <c r="A15234" s="128"/>
      <c r="B15234" s="2"/>
      <c r="C15234" s="139" t="s">
        <v>16587</v>
      </c>
      <c r="D15234" s="124" t="s">
        <v>16588</v>
      </c>
      <c r="E15234" s="118" t="s">
        <v>17168</v>
      </c>
      <c r="F15234" s="124" t="s">
        <v>17169</v>
      </c>
      <c r="G15234" s="118" t="s">
        <v>235</v>
      </c>
      <c r="H15234" s="137"/>
      <c r="I15234" s="119"/>
      <c r="J15234" s="129"/>
      <c r="K15234" s="129"/>
      <c r="L15234" s="129">
        <v>0</v>
      </c>
      <c r="M15234" s="134" t="s">
        <v>26938</v>
      </c>
    </row>
    <row r="15235" spans="1:13" hidden="1" x14ac:dyDescent="0.25">
      <c r="A15235" s="128"/>
      <c r="B15235" s="2"/>
      <c r="C15235" s="139" t="s">
        <v>16587</v>
      </c>
      <c r="D15235" s="124" t="s">
        <v>16588</v>
      </c>
      <c r="E15235" s="118" t="s">
        <v>17170</v>
      </c>
      <c r="F15235" s="124" t="s">
        <v>17171</v>
      </c>
      <c r="G15235" s="118" t="s">
        <v>235</v>
      </c>
      <c r="H15235" s="137"/>
      <c r="I15235" s="119"/>
      <c r="J15235" s="129"/>
      <c r="K15235" s="129"/>
      <c r="L15235" s="129">
        <v>0</v>
      </c>
      <c r="M15235" s="134" t="s">
        <v>26939</v>
      </c>
    </row>
    <row r="15236" spans="1:13" hidden="1" x14ac:dyDescent="0.25">
      <c r="A15236" s="128"/>
      <c r="B15236" s="2"/>
      <c r="C15236" s="139" t="s">
        <v>16587</v>
      </c>
      <c r="D15236" s="124" t="s">
        <v>16588</v>
      </c>
      <c r="E15236" s="118" t="s">
        <v>10845</v>
      </c>
      <c r="F15236" s="124" t="s">
        <v>10846</v>
      </c>
      <c r="G15236" s="118" t="s">
        <v>235</v>
      </c>
      <c r="H15236" s="137"/>
      <c r="I15236" s="119"/>
      <c r="J15236" s="129"/>
      <c r="K15236" s="129"/>
      <c r="L15236" s="129">
        <v>0</v>
      </c>
      <c r="M15236" s="134" t="s">
        <v>32117</v>
      </c>
    </row>
    <row r="15237" spans="1:13" hidden="1" x14ac:dyDescent="0.25">
      <c r="A15237" s="128"/>
      <c r="B15237" s="2"/>
      <c r="C15237" s="139" t="s">
        <v>16587</v>
      </c>
      <c r="D15237" s="124" t="s">
        <v>16588</v>
      </c>
      <c r="E15237" s="118" t="s">
        <v>258</v>
      </c>
      <c r="F15237" s="124" t="s">
        <v>259</v>
      </c>
      <c r="G15237" s="118" t="s">
        <v>235</v>
      </c>
      <c r="H15237" s="137">
        <v>41879</v>
      </c>
      <c r="I15237" s="119">
        <v>42.5</v>
      </c>
      <c r="J15237" s="129"/>
      <c r="K15237" s="129"/>
      <c r="L15237" s="129">
        <v>0</v>
      </c>
      <c r="M15237" s="134" t="s">
        <v>26940</v>
      </c>
    </row>
    <row r="15238" spans="1:13" hidden="1" x14ac:dyDescent="0.25">
      <c r="A15238" s="128"/>
      <c r="B15238" s="2"/>
      <c r="C15238" s="139" t="s">
        <v>16587</v>
      </c>
      <c r="D15238" s="124" t="s">
        <v>16588</v>
      </c>
      <c r="E15238" s="118" t="s">
        <v>10847</v>
      </c>
      <c r="F15238" s="124" t="s">
        <v>10848</v>
      </c>
      <c r="G15238" s="118" t="s">
        <v>235</v>
      </c>
      <c r="H15238" s="137"/>
      <c r="I15238" s="119"/>
      <c r="J15238" s="129"/>
      <c r="K15238" s="129"/>
      <c r="L15238" s="129">
        <v>0</v>
      </c>
      <c r="M15238" s="134" t="s">
        <v>26941</v>
      </c>
    </row>
    <row r="15239" spans="1:13" hidden="1" x14ac:dyDescent="0.25">
      <c r="A15239" s="128"/>
      <c r="B15239" s="2"/>
      <c r="C15239" s="139" t="s">
        <v>16587</v>
      </c>
      <c r="D15239" s="124" t="s">
        <v>16588</v>
      </c>
      <c r="E15239" s="118" t="s">
        <v>10849</v>
      </c>
      <c r="F15239" s="124" t="s">
        <v>10850</v>
      </c>
      <c r="G15239" s="118" t="s">
        <v>235</v>
      </c>
      <c r="H15239" s="137">
        <v>41484</v>
      </c>
      <c r="I15239" s="119">
        <v>50</v>
      </c>
      <c r="J15239" s="129"/>
      <c r="K15239" s="129"/>
      <c r="L15239" s="129">
        <v>0</v>
      </c>
      <c r="M15239" s="134"/>
    </row>
    <row r="15240" spans="1:13" hidden="1" x14ac:dyDescent="0.25">
      <c r="A15240" s="128"/>
      <c r="B15240" s="2"/>
      <c r="C15240" s="139" t="s">
        <v>16587</v>
      </c>
      <c r="D15240" s="124" t="s">
        <v>16588</v>
      </c>
      <c r="E15240" s="118" t="s">
        <v>10851</v>
      </c>
      <c r="F15240" s="124" t="s">
        <v>10852</v>
      </c>
      <c r="G15240" s="118" t="s">
        <v>235</v>
      </c>
      <c r="H15240" s="137"/>
      <c r="I15240" s="119"/>
      <c r="J15240" s="129"/>
      <c r="K15240" s="129"/>
      <c r="L15240" s="129">
        <v>0</v>
      </c>
      <c r="M15240" s="134" t="s">
        <v>26942</v>
      </c>
    </row>
    <row r="15241" spans="1:13" hidden="1" x14ac:dyDescent="0.25">
      <c r="A15241" s="128"/>
      <c r="B15241" s="2"/>
      <c r="C15241" s="139" t="s">
        <v>16587</v>
      </c>
      <c r="D15241" s="124" t="s">
        <v>16588</v>
      </c>
      <c r="E15241" s="118" t="s">
        <v>10853</v>
      </c>
      <c r="F15241" s="124" t="s">
        <v>10854</v>
      </c>
      <c r="G15241" s="118" t="s">
        <v>235</v>
      </c>
      <c r="H15241" s="137">
        <v>41150</v>
      </c>
      <c r="I15241" s="119">
        <v>49</v>
      </c>
      <c r="J15241" s="129"/>
      <c r="K15241" s="129"/>
      <c r="L15241" s="129">
        <v>0</v>
      </c>
      <c r="M15241" s="134" t="s">
        <v>32111</v>
      </c>
    </row>
    <row r="15242" spans="1:13" hidden="1" x14ac:dyDescent="0.25">
      <c r="A15242" s="128"/>
      <c r="B15242" s="2"/>
      <c r="C15242" s="139" t="s">
        <v>16587</v>
      </c>
      <c r="D15242" s="124" t="s">
        <v>16588</v>
      </c>
      <c r="E15242" s="118" t="s">
        <v>10855</v>
      </c>
      <c r="F15242" s="124" t="s">
        <v>10856</v>
      </c>
      <c r="G15242" s="118" t="s">
        <v>235</v>
      </c>
      <c r="H15242" s="137">
        <v>42117</v>
      </c>
      <c r="I15242" s="119">
        <v>51</v>
      </c>
      <c r="J15242" s="129"/>
      <c r="K15242" s="129"/>
      <c r="L15242" s="129">
        <v>0</v>
      </c>
      <c r="M15242" s="134" t="s">
        <v>26943</v>
      </c>
    </row>
    <row r="15243" spans="1:13" hidden="1" x14ac:dyDescent="0.25">
      <c r="A15243" s="128"/>
      <c r="B15243" s="2"/>
      <c r="C15243" s="139" t="s">
        <v>16587</v>
      </c>
      <c r="D15243" s="124" t="s">
        <v>16588</v>
      </c>
      <c r="E15243" s="118" t="s">
        <v>10857</v>
      </c>
      <c r="F15243" s="124" t="s">
        <v>10858</v>
      </c>
      <c r="G15243" s="118" t="s">
        <v>235</v>
      </c>
      <c r="H15243" s="137"/>
      <c r="I15243" s="119"/>
      <c r="J15243" s="129"/>
      <c r="K15243" s="129"/>
      <c r="L15243" s="129">
        <v>0</v>
      </c>
      <c r="M15243" s="134" t="s">
        <v>26944</v>
      </c>
    </row>
    <row r="15244" spans="1:13" hidden="1" x14ac:dyDescent="0.25">
      <c r="A15244" s="128"/>
      <c r="B15244" s="2"/>
      <c r="C15244" s="139" t="s">
        <v>16587</v>
      </c>
      <c r="D15244" s="124" t="s">
        <v>16588</v>
      </c>
      <c r="E15244" s="118" t="s">
        <v>10563</v>
      </c>
      <c r="F15244" s="124" t="s">
        <v>10564</v>
      </c>
      <c r="G15244" s="118" t="s">
        <v>235</v>
      </c>
      <c r="H15244" s="137">
        <v>41823</v>
      </c>
      <c r="I15244" s="119">
        <v>51</v>
      </c>
      <c r="J15244" s="129"/>
      <c r="K15244" s="129"/>
      <c r="L15244" s="129">
        <v>0</v>
      </c>
      <c r="M15244" s="134" t="s">
        <v>31512</v>
      </c>
    </row>
    <row r="15245" spans="1:13" hidden="1" x14ac:dyDescent="0.25">
      <c r="A15245" s="128"/>
      <c r="B15245" s="2"/>
      <c r="C15245" s="139" t="s">
        <v>16587</v>
      </c>
      <c r="D15245" s="124" t="s">
        <v>16588</v>
      </c>
      <c r="E15245" s="118" t="s">
        <v>10859</v>
      </c>
      <c r="F15245" s="124" t="s">
        <v>10860</v>
      </c>
      <c r="G15245" s="118" t="s">
        <v>235</v>
      </c>
      <c r="H15245" s="137"/>
      <c r="I15245" s="119"/>
      <c r="J15245" s="129"/>
      <c r="K15245" s="129"/>
      <c r="L15245" s="129">
        <v>0</v>
      </c>
      <c r="M15245" s="134" t="s">
        <v>26945</v>
      </c>
    </row>
    <row r="15246" spans="1:13" hidden="1" x14ac:dyDescent="0.25">
      <c r="A15246" s="128"/>
      <c r="B15246" s="2"/>
      <c r="C15246" s="139" t="s">
        <v>16587</v>
      </c>
      <c r="D15246" s="124" t="s">
        <v>16588</v>
      </c>
      <c r="E15246" s="118" t="s">
        <v>10861</v>
      </c>
      <c r="F15246" s="124" t="s">
        <v>10862</v>
      </c>
      <c r="G15246" s="118" t="s">
        <v>235</v>
      </c>
      <c r="H15246" s="137"/>
      <c r="I15246" s="119"/>
      <c r="J15246" s="129"/>
      <c r="K15246" s="129"/>
      <c r="L15246" s="129">
        <v>0</v>
      </c>
      <c r="M15246" s="134" t="s">
        <v>26946</v>
      </c>
    </row>
    <row r="15247" spans="1:13" hidden="1" x14ac:dyDescent="0.25">
      <c r="A15247" s="128"/>
      <c r="B15247" s="2"/>
      <c r="C15247" s="139" t="s">
        <v>16587</v>
      </c>
      <c r="D15247" s="124" t="s">
        <v>16588</v>
      </c>
      <c r="E15247" s="118" t="s">
        <v>10863</v>
      </c>
      <c r="F15247" s="124" t="s">
        <v>10864</v>
      </c>
      <c r="G15247" s="118" t="s">
        <v>235</v>
      </c>
      <c r="H15247" s="137"/>
      <c r="I15247" s="119"/>
      <c r="J15247" s="129"/>
      <c r="K15247" s="129"/>
      <c r="L15247" s="129">
        <v>0</v>
      </c>
      <c r="M15247" s="134" t="s">
        <v>26947</v>
      </c>
    </row>
    <row r="15248" spans="1:13" hidden="1" x14ac:dyDescent="0.25">
      <c r="A15248" s="128"/>
      <c r="B15248" s="2"/>
      <c r="C15248" s="139" t="s">
        <v>16587</v>
      </c>
      <c r="D15248" s="124" t="s">
        <v>16588</v>
      </c>
      <c r="E15248" s="118" t="s">
        <v>260</v>
      </c>
      <c r="F15248" s="124" t="s">
        <v>261</v>
      </c>
      <c r="G15248" s="118" t="s">
        <v>235</v>
      </c>
      <c r="H15248" s="137">
        <v>41879</v>
      </c>
      <c r="I15248" s="119">
        <v>42.5</v>
      </c>
      <c r="J15248" s="129"/>
      <c r="K15248" s="129"/>
      <c r="L15248" s="129">
        <v>0</v>
      </c>
      <c r="M15248" s="134" t="s">
        <v>26948</v>
      </c>
    </row>
    <row r="15249" spans="1:13" hidden="1" x14ac:dyDescent="0.25">
      <c r="A15249" s="128"/>
      <c r="B15249" s="2"/>
      <c r="C15249" s="139" t="s">
        <v>16587</v>
      </c>
      <c r="D15249" s="124" t="s">
        <v>16588</v>
      </c>
      <c r="E15249" s="118" t="s">
        <v>262</v>
      </c>
      <c r="F15249" s="124" t="s">
        <v>263</v>
      </c>
      <c r="G15249" s="118" t="s">
        <v>235</v>
      </c>
      <c r="H15249" s="137">
        <v>41879</v>
      </c>
      <c r="I15249" s="119">
        <v>42.5</v>
      </c>
      <c r="J15249" s="129"/>
      <c r="K15249" s="129"/>
      <c r="L15249" s="129">
        <v>0</v>
      </c>
      <c r="M15249" s="134" t="s">
        <v>28541</v>
      </c>
    </row>
    <row r="15250" spans="1:13" hidden="1" x14ac:dyDescent="0.25">
      <c r="A15250" s="128"/>
      <c r="B15250" s="2"/>
      <c r="C15250" s="139" t="s">
        <v>16587</v>
      </c>
      <c r="D15250" s="124" t="s">
        <v>16588</v>
      </c>
      <c r="E15250" s="118" t="s">
        <v>250</v>
      </c>
      <c r="F15250" s="124" t="s">
        <v>251</v>
      </c>
      <c r="G15250" s="118" t="s">
        <v>235</v>
      </c>
      <c r="H15250" s="137">
        <v>41879</v>
      </c>
      <c r="I15250" s="119">
        <v>42.5</v>
      </c>
      <c r="J15250" s="129"/>
      <c r="K15250" s="129"/>
      <c r="L15250" s="129">
        <v>0</v>
      </c>
      <c r="M15250" s="134" t="s">
        <v>26949</v>
      </c>
    </row>
    <row r="15251" spans="1:13" hidden="1" x14ac:dyDescent="0.25">
      <c r="A15251" s="128"/>
      <c r="B15251" s="2"/>
      <c r="C15251" s="139" t="s">
        <v>16587</v>
      </c>
      <c r="D15251" s="124" t="s">
        <v>16588</v>
      </c>
      <c r="E15251" s="118" t="s">
        <v>252</v>
      </c>
      <c r="F15251" s="124" t="s">
        <v>253</v>
      </c>
      <c r="G15251" s="118" t="s">
        <v>235</v>
      </c>
      <c r="H15251" s="137">
        <v>41933</v>
      </c>
      <c r="I15251" s="119">
        <v>173</v>
      </c>
      <c r="J15251" s="129"/>
      <c r="K15251" s="129"/>
      <c r="L15251" s="129">
        <v>0</v>
      </c>
      <c r="M15251" s="134" t="s">
        <v>26950</v>
      </c>
    </row>
    <row r="15252" spans="1:13" hidden="1" x14ac:dyDescent="0.25">
      <c r="A15252" s="128"/>
      <c r="B15252" s="2"/>
      <c r="C15252" s="139" t="s">
        <v>16587</v>
      </c>
      <c r="D15252" s="124" t="s">
        <v>16588</v>
      </c>
      <c r="E15252" s="118" t="s">
        <v>10865</v>
      </c>
      <c r="F15252" s="124" t="s">
        <v>10866</v>
      </c>
      <c r="G15252" s="118" t="s">
        <v>235</v>
      </c>
      <c r="H15252" s="137">
        <v>41856</v>
      </c>
      <c r="I15252" s="119">
        <v>48</v>
      </c>
      <c r="J15252" s="129"/>
      <c r="K15252" s="129"/>
      <c r="L15252" s="129">
        <v>0</v>
      </c>
      <c r="M15252" s="134" t="s">
        <v>26951</v>
      </c>
    </row>
    <row r="15253" spans="1:13" hidden="1" x14ac:dyDescent="0.25">
      <c r="A15253" s="128"/>
      <c r="B15253" s="2"/>
      <c r="C15253" s="139" t="s">
        <v>16587</v>
      </c>
      <c r="D15253" s="124" t="s">
        <v>16588</v>
      </c>
      <c r="E15253" s="118" t="s">
        <v>10867</v>
      </c>
      <c r="F15253" s="124" t="s">
        <v>10868</v>
      </c>
      <c r="G15253" s="118" t="s">
        <v>235</v>
      </c>
      <c r="H15253" s="137">
        <v>41242</v>
      </c>
      <c r="I15253" s="119">
        <v>50</v>
      </c>
      <c r="J15253" s="129"/>
      <c r="K15253" s="129"/>
      <c r="L15253" s="129">
        <v>0</v>
      </c>
      <c r="M15253" s="134" t="s">
        <v>26952</v>
      </c>
    </row>
    <row r="15254" spans="1:13" hidden="1" x14ac:dyDescent="0.25">
      <c r="A15254" s="128"/>
      <c r="B15254" s="2"/>
      <c r="C15254" s="139" t="s">
        <v>16587</v>
      </c>
      <c r="D15254" s="124" t="s">
        <v>16588</v>
      </c>
      <c r="E15254" s="118" t="s">
        <v>10869</v>
      </c>
      <c r="F15254" s="124" t="s">
        <v>10870</v>
      </c>
      <c r="G15254" s="118" t="s">
        <v>235</v>
      </c>
      <c r="H15254" s="137">
        <v>41710</v>
      </c>
      <c r="I15254" s="119">
        <v>50</v>
      </c>
      <c r="J15254" s="129"/>
      <c r="K15254" s="129"/>
      <c r="L15254" s="129">
        <v>0</v>
      </c>
      <c r="M15254" s="134" t="s">
        <v>26953</v>
      </c>
    </row>
    <row r="15255" spans="1:13" hidden="1" x14ac:dyDescent="0.25">
      <c r="A15255" s="128"/>
      <c r="B15255" s="2"/>
      <c r="C15255" s="139" t="s">
        <v>16587</v>
      </c>
      <c r="D15255" s="124" t="s">
        <v>16588</v>
      </c>
      <c r="E15255" s="118" t="s">
        <v>10871</v>
      </c>
      <c r="F15255" s="124" t="s">
        <v>10872</v>
      </c>
      <c r="G15255" s="118" t="s">
        <v>235</v>
      </c>
      <c r="H15255" s="137"/>
      <c r="I15255" s="119"/>
      <c r="J15255" s="129">
        <v>1.2</v>
      </c>
      <c r="K15255" s="129">
        <v>2.4</v>
      </c>
      <c r="L15255" s="129">
        <v>2.88</v>
      </c>
      <c r="M15255" s="134" t="s">
        <v>26954</v>
      </c>
    </row>
    <row r="15256" spans="1:13" hidden="1" x14ac:dyDescent="0.25">
      <c r="A15256" s="128"/>
      <c r="B15256" s="2"/>
      <c r="C15256" s="139" t="s">
        <v>16587</v>
      </c>
      <c r="D15256" s="124" t="s">
        <v>16588</v>
      </c>
      <c r="E15256" s="118" t="s">
        <v>10873</v>
      </c>
      <c r="F15256" s="124" t="s">
        <v>10874</v>
      </c>
      <c r="G15256" s="118" t="s">
        <v>235</v>
      </c>
      <c r="H15256" s="137"/>
      <c r="I15256" s="119"/>
      <c r="J15256" s="129">
        <v>1.2</v>
      </c>
      <c r="K15256" s="129">
        <v>2.4</v>
      </c>
      <c r="L15256" s="129">
        <v>2.88</v>
      </c>
      <c r="M15256" s="134" t="s">
        <v>30574</v>
      </c>
    </row>
    <row r="15257" spans="1:13" hidden="1" x14ac:dyDescent="0.25">
      <c r="A15257" s="128"/>
      <c r="B15257" s="2"/>
      <c r="C15257" s="139" t="s">
        <v>16587</v>
      </c>
      <c r="D15257" s="124" t="s">
        <v>16588</v>
      </c>
      <c r="E15257" s="118" t="s">
        <v>10875</v>
      </c>
      <c r="F15257" s="124" t="s">
        <v>10876</v>
      </c>
      <c r="G15257" s="118" t="s">
        <v>235</v>
      </c>
      <c r="H15257" s="137">
        <v>41110</v>
      </c>
      <c r="I15257" s="119">
        <v>50</v>
      </c>
      <c r="J15257" s="129">
        <v>1.2</v>
      </c>
      <c r="K15257" s="129">
        <v>2.4</v>
      </c>
      <c r="L15257" s="129">
        <v>2.88</v>
      </c>
      <c r="M15257" s="134" t="s">
        <v>26955</v>
      </c>
    </row>
    <row r="15258" spans="1:13" hidden="1" x14ac:dyDescent="0.25">
      <c r="A15258" s="128"/>
      <c r="B15258" s="2"/>
      <c r="C15258" s="139" t="s">
        <v>16587</v>
      </c>
      <c r="D15258" s="124" t="s">
        <v>16588</v>
      </c>
      <c r="E15258" s="118" t="s">
        <v>10877</v>
      </c>
      <c r="F15258" s="124" t="s">
        <v>10878</v>
      </c>
      <c r="G15258" s="118" t="s">
        <v>235</v>
      </c>
      <c r="H15258" s="137"/>
      <c r="I15258" s="119"/>
      <c r="J15258" s="129">
        <v>1.2</v>
      </c>
      <c r="K15258" s="129">
        <v>2.4</v>
      </c>
      <c r="L15258" s="129">
        <v>2.88</v>
      </c>
      <c r="M15258" s="134" t="s">
        <v>26956</v>
      </c>
    </row>
    <row r="15259" spans="1:13" hidden="1" x14ac:dyDescent="0.25">
      <c r="A15259" s="128"/>
      <c r="B15259" s="2"/>
      <c r="C15259" s="139" t="s">
        <v>16587</v>
      </c>
      <c r="D15259" s="124" t="s">
        <v>16588</v>
      </c>
      <c r="E15259" s="118" t="s">
        <v>10879</v>
      </c>
      <c r="F15259" s="124" t="s">
        <v>10880</v>
      </c>
      <c r="G15259" s="118" t="s">
        <v>235</v>
      </c>
      <c r="H15259" s="137"/>
      <c r="I15259" s="119"/>
      <c r="J15259" s="129">
        <v>1.2</v>
      </c>
      <c r="K15259" s="129">
        <v>2.4</v>
      </c>
      <c r="L15259" s="129">
        <v>2.88</v>
      </c>
      <c r="M15259" s="134" t="s">
        <v>26957</v>
      </c>
    </row>
    <row r="15260" spans="1:13" hidden="1" x14ac:dyDescent="0.25">
      <c r="A15260" s="128"/>
      <c r="B15260" s="2"/>
      <c r="C15260" s="139" t="s">
        <v>16587</v>
      </c>
      <c r="D15260" s="124" t="s">
        <v>16588</v>
      </c>
      <c r="E15260" s="118" t="s">
        <v>10881</v>
      </c>
      <c r="F15260" s="124" t="s">
        <v>10882</v>
      </c>
      <c r="G15260" s="118" t="s">
        <v>235</v>
      </c>
      <c r="H15260" s="137">
        <v>40716</v>
      </c>
      <c r="I15260" s="119">
        <v>50</v>
      </c>
      <c r="J15260" s="129"/>
      <c r="K15260" s="129"/>
      <c r="L15260" s="129">
        <v>0</v>
      </c>
      <c r="M15260" s="134" t="s">
        <v>26958</v>
      </c>
    </row>
    <row r="15261" spans="1:13" hidden="1" x14ac:dyDescent="0.25">
      <c r="A15261" s="128"/>
      <c r="B15261" s="2"/>
      <c r="C15261" s="139" t="s">
        <v>16587</v>
      </c>
      <c r="D15261" s="124" t="s">
        <v>16588</v>
      </c>
      <c r="E15261" s="118" t="s">
        <v>10883</v>
      </c>
      <c r="F15261" s="124" t="s">
        <v>10884</v>
      </c>
      <c r="G15261" s="118" t="s">
        <v>235</v>
      </c>
      <c r="H15261" s="137"/>
      <c r="I15261" s="119"/>
      <c r="J15261" s="129">
        <v>1.2</v>
      </c>
      <c r="K15261" s="129">
        <v>2.4</v>
      </c>
      <c r="L15261" s="129">
        <v>2.88</v>
      </c>
      <c r="M15261" s="134" t="s">
        <v>26959</v>
      </c>
    </row>
    <row r="15262" spans="1:13" hidden="1" x14ac:dyDescent="0.25">
      <c r="A15262" s="128"/>
      <c r="B15262" s="2"/>
      <c r="C15262" s="139" t="s">
        <v>16587</v>
      </c>
      <c r="D15262" s="124" t="s">
        <v>16588</v>
      </c>
      <c r="E15262" s="118" t="s">
        <v>10885</v>
      </c>
      <c r="F15262" s="124" t="s">
        <v>10886</v>
      </c>
      <c r="G15262" s="118" t="s">
        <v>235</v>
      </c>
      <c r="H15262" s="137"/>
      <c r="I15262" s="119"/>
      <c r="J15262" s="129">
        <v>1.2</v>
      </c>
      <c r="K15262" s="129">
        <v>2.4</v>
      </c>
      <c r="L15262" s="129">
        <v>2.88</v>
      </c>
      <c r="M15262" s="134" t="s">
        <v>26960</v>
      </c>
    </row>
    <row r="15263" spans="1:13" hidden="1" x14ac:dyDescent="0.25">
      <c r="A15263" s="128"/>
      <c r="B15263" s="2"/>
      <c r="C15263" s="139" t="s">
        <v>16587</v>
      </c>
      <c r="D15263" s="124" t="s">
        <v>16588</v>
      </c>
      <c r="E15263" s="118" t="s">
        <v>10887</v>
      </c>
      <c r="F15263" s="124" t="s">
        <v>10888</v>
      </c>
      <c r="G15263" s="118" t="s">
        <v>235</v>
      </c>
      <c r="H15263" s="137">
        <v>41065</v>
      </c>
      <c r="I15263" s="119">
        <v>50</v>
      </c>
      <c r="J15263" s="129">
        <v>1.2</v>
      </c>
      <c r="K15263" s="129">
        <v>2.4</v>
      </c>
      <c r="L15263" s="129">
        <v>2.88</v>
      </c>
      <c r="M15263" s="134" t="s">
        <v>28484</v>
      </c>
    </row>
    <row r="15264" spans="1:13" hidden="1" x14ac:dyDescent="0.25">
      <c r="A15264" s="128"/>
      <c r="B15264" s="2"/>
      <c r="C15264" s="139" t="s">
        <v>16587</v>
      </c>
      <c r="D15264" s="124" t="s">
        <v>16588</v>
      </c>
      <c r="E15264" s="118" t="s">
        <v>17172</v>
      </c>
      <c r="F15264" s="124" t="s">
        <v>17173</v>
      </c>
      <c r="G15264" s="118" t="s">
        <v>235</v>
      </c>
      <c r="H15264" s="137">
        <v>42954</v>
      </c>
      <c r="I15264" s="119">
        <v>603.19000000000005</v>
      </c>
      <c r="J15264" s="129">
        <v>1.2</v>
      </c>
      <c r="K15264" s="129">
        <v>2.4</v>
      </c>
      <c r="L15264" s="129">
        <v>2.88</v>
      </c>
      <c r="M15264" s="134" t="s">
        <v>26961</v>
      </c>
    </row>
    <row r="15265" spans="1:13" hidden="1" x14ac:dyDescent="0.25">
      <c r="A15265" s="128"/>
      <c r="B15265" s="2"/>
      <c r="C15265" s="139" t="s">
        <v>16587</v>
      </c>
      <c r="D15265" s="124" t="s">
        <v>16588</v>
      </c>
      <c r="E15265" s="118" t="s">
        <v>10889</v>
      </c>
      <c r="F15265" s="124" t="s">
        <v>10890</v>
      </c>
      <c r="G15265" s="118" t="s">
        <v>235</v>
      </c>
      <c r="H15265" s="137">
        <v>40470</v>
      </c>
      <c r="I15265" s="119">
        <v>127.97</v>
      </c>
      <c r="J15265" s="129">
        <v>1.2</v>
      </c>
      <c r="K15265" s="129">
        <v>2.4</v>
      </c>
      <c r="L15265" s="129">
        <v>2.88</v>
      </c>
      <c r="M15265" s="134" t="s">
        <v>26962</v>
      </c>
    </row>
    <row r="15266" spans="1:13" hidden="1" x14ac:dyDescent="0.25">
      <c r="A15266" s="128"/>
      <c r="B15266" s="2"/>
      <c r="C15266" s="139" t="s">
        <v>16587</v>
      </c>
      <c r="D15266" s="124" t="s">
        <v>16588</v>
      </c>
      <c r="E15266" s="118" t="s">
        <v>10891</v>
      </c>
      <c r="F15266" s="124" t="s">
        <v>10892</v>
      </c>
      <c r="G15266" s="118" t="s">
        <v>235</v>
      </c>
      <c r="H15266" s="137"/>
      <c r="I15266" s="119"/>
      <c r="J15266" s="129">
        <v>1.2</v>
      </c>
      <c r="K15266" s="129">
        <v>2.4</v>
      </c>
      <c r="L15266" s="129">
        <v>2.88</v>
      </c>
      <c r="M15266" s="134" t="s">
        <v>30649</v>
      </c>
    </row>
    <row r="15267" spans="1:13" hidden="1" x14ac:dyDescent="0.25">
      <c r="A15267" s="128"/>
      <c r="B15267" s="2"/>
      <c r="C15267" s="139" t="s">
        <v>16587</v>
      </c>
      <c r="D15267" s="124" t="s">
        <v>16588</v>
      </c>
      <c r="E15267" s="118" t="s">
        <v>10893</v>
      </c>
      <c r="F15267" s="124" t="s">
        <v>10894</v>
      </c>
      <c r="G15267" s="118" t="s">
        <v>235</v>
      </c>
      <c r="H15267" s="137"/>
      <c r="I15267" s="119"/>
      <c r="J15267" s="129">
        <v>1.2</v>
      </c>
      <c r="K15267" s="129">
        <v>2.4</v>
      </c>
      <c r="L15267" s="129">
        <v>2.88</v>
      </c>
      <c r="M15267" s="134"/>
    </row>
    <row r="15268" spans="1:13" hidden="1" x14ac:dyDescent="0.25">
      <c r="A15268" s="128"/>
      <c r="B15268" s="2"/>
      <c r="C15268" s="139" t="s">
        <v>16587</v>
      </c>
      <c r="D15268" s="124" t="s">
        <v>16588</v>
      </c>
      <c r="E15268" s="118" t="s">
        <v>10895</v>
      </c>
      <c r="F15268" s="124" t="s">
        <v>10896</v>
      </c>
      <c r="G15268" s="118" t="s">
        <v>235</v>
      </c>
      <c r="H15268" s="137"/>
      <c r="I15268" s="119"/>
      <c r="J15268" s="129">
        <v>1.2</v>
      </c>
      <c r="K15268" s="129">
        <v>2.4</v>
      </c>
      <c r="L15268" s="129">
        <v>2.88</v>
      </c>
      <c r="M15268" s="134" t="s">
        <v>33568</v>
      </c>
    </row>
    <row r="15269" spans="1:13" hidden="1" x14ac:dyDescent="0.25">
      <c r="A15269" s="128"/>
      <c r="B15269" s="2"/>
      <c r="C15269" s="139" t="s">
        <v>16587</v>
      </c>
      <c r="D15269" s="124" t="s">
        <v>16588</v>
      </c>
      <c r="E15269" s="118" t="s">
        <v>10897</v>
      </c>
      <c r="F15269" s="124" t="s">
        <v>10898</v>
      </c>
      <c r="G15269" s="118" t="s">
        <v>235</v>
      </c>
      <c r="H15269" s="137"/>
      <c r="I15269" s="119"/>
      <c r="J15269" s="129">
        <v>1.2</v>
      </c>
      <c r="K15269" s="129">
        <v>2.4</v>
      </c>
      <c r="L15269" s="129">
        <v>2.88</v>
      </c>
      <c r="M15269" s="134"/>
    </row>
    <row r="15270" spans="1:13" hidden="1" x14ac:dyDescent="0.25">
      <c r="A15270" s="128"/>
      <c r="B15270" s="2"/>
      <c r="C15270" s="139" t="s">
        <v>16587</v>
      </c>
      <c r="D15270" s="124" t="s">
        <v>16588</v>
      </c>
      <c r="E15270" s="118" t="s">
        <v>10899</v>
      </c>
      <c r="F15270" s="124" t="s">
        <v>10900</v>
      </c>
      <c r="G15270" s="118" t="s">
        <v>235</v>
      </c>
      <c r="H15270" s="137"/>
      <c r="I15270" s="119"/>
      <c r="J15270" s="129">
        <v>1.2</v>
      </c>
      <c r="K15270" s="129">
        <v>2.4</v>
      </c>
      <c r="L15270" s="129">
        <v>2.88</v>
      </c>
      <c r="M15270" s="134" t="s">
        <v>26963</v>
      </c>
    </row>
    <row r="15271" spans="1:13" hidden="1" x14ac:dyDescent="0.25">
      <c r="A15271" s="128"/>
      <c r="B15271" s="2"/>
      <c r="C15271" s="139" t="s">
        <v>16587</v>
      </c>
      <c r="D15271" s="124" t="s">
        <v>16588</v>
      </c>
      <c r="E15271" s="118" t="s">
        <v>10901</v>
      </c>
      <c r="F15271" s="124" t="s">
        <v>10902</v>
      </c>
      <c r="G15271" s="118" t="s">
        <v>235</v>
      </c>
      <c r="H15271" s="137"/>
      <c r="I15271" s="119"/>
      <c r="J15271" s="129">
        <v>1.2</v>
      </c>
      <c r="K15271" s="129">
        <v>2.4</v>
      </c>
      <c r="L15271" s="129">
        <v>2.88</v>
      </c>
      <c r="M15271" s="134" t="s">
        <v>26964</v>
      </c>
    </row>
    <row r="15272" spans="1:13" hidden="1" x14ac:dyDescent="0.25">
      <c r="A15272" s="128"/>
      <c r="B15272" s="2"/>
      <c r="C15272" s="139" t="s">
        <v>17174</v>
      </c>
      <c r="D15272" s="124" t="s">
        <v>17175</v>
      </c>
      <c r="E15272" s="118" t="s">
        <v>48</v>
      </c>
      <c r="F15272" s="124" t="s">
        <v>35249</v>
      </c>
      <c r="G15272" s="118" t="s">
        <v>235</v>
      </c>
      <c r="H15272" s="137">
        <v>43354</v>
      </c>
      <c r="I15272" s="119">
        <v>290.39</v>
      </c>
      <c r="J15272" s="129">
        <v>1.2</v>
      </c>
      <c r="K15272" s="129">
        <v>2.4</v>
      </c>
      <c r="L15272" s="129">
        <v>2.88</v>
      </c>
      <c r="M15272" s="134" t="s">
        <v>26965</v>
      </c>
    </row>
    <row r="15273" spans="1:13" hidden="1" x14ac:dyDescent="0.25">
      <c r="A15273" s="128"/>
      <c r="B15273" s="2"/>
      <c r="C15273" s="139" t="s">
        <v>17176</v>
      </c>
      <c r="D15273" s="124" t="s">
        <v>17177</v>
      </c>
      <c r="E15273" s="118" t="s">
        <v>48</v>
      </c>
      <c r="F15273" s="124" t="s">
        <v>35249</v>
      </c>
      <c r="G15273" s="118" t="s">
        <v>235</v>
      </c>
      <c r="H15273" s="137">
        <v>45853</v>
      </c>
      <c r="I15273" s="119">
        <v>9.6300000000000008</v>
      </c>
      <c r="J15273" s="129">
        <v>1.2</v>
      </c>
      <c r="K15273" s="129">
        <v>2.4</v>
      </c>
      <c r="L15273" s="129">
        <v>2.88</v>
      </c>
      <c r="M15273" s="134" t="s">
        <v>26966</v>
      </c>
    </row>
    <row r="15274" spans="1:13" hidden="1" x14ac:dyDescent="0.25">
      <c r="A15274" s="128"/>
      <c r="B15274" s="2"/>
      <c r="C15274" s="139" t="s">
        <v>42523</v>
      </c>
      <c r="D15274" s="124" t="s">
        <v>42524</v>
      </c>
      <c r="E15274" s="118" t="s">
        <v>48</v>
      </c>
      <c r="F15274" s="124" t="s">
        <v>35249</v>
      </c>
      <c r="G15274" s="118" t="s">
        <v>235</v>
      </c>
      <c r="H15274" s="137">
        <v>46058</v>
      </c>
      <c r="I15274" s="119">
        <v>9.6300000000000008</v>
      </c>
      <c r="J15274" s="129">
        <v>1.2</v>
      </c>
      <c r="K15274" s="129">
        <v>2.4</v>
      </c>
      <c r="L15274" s="129">
        <v>2.88</v>
      </c>
      <c r="M15274" s="134" t="s">
        <v>17794</v>
      </c>
    </row>
    <row r="15275" spans="1:13" hidden="1" x14ac:dyDescent="0.25">
      <c r="A15275" s="128"/>
      <c r="B15275" s="2"/>
      <c r="C15275" s="139" t="s">
        <v>33661</v>
      </c>
      <c r="D15275" s="124" t="s">
        <v>33662</v>
      </c>
      <c r="E15275" s="118" t="s">
        <v>48</v>
      </c>
      <c r="F15275" s="124" t="s">
        <v>35249</v>
      </c>
      <c r="G15275" s="118" t="s">
        <v>235</v>
      </c>
      <c r="H15275" s="137"/>
      <c r="I15275" s="119"/>
      <c r="J15275" s="129">
        <v>1.2</v>
      </c>
      <c r="K15275" s="129">
        <v>2.4</v>
      </c>
      <c r="L15275" s="129">
        <v>2.88</v>
      </c>
      <c r="M15275" s="134" t="s">
        <v>26967</v>
      </c>
    </row>
    <row r="15276" spans="1:13" hidden="1" x14ac:dyDescent="0.25">
      <c r="A15276" s="128"/>
      <c r="B15276" s="2"/>
      <c r="C15276" s="139" t="s">
        <v>17178</v>
      </c>
      <c r="D15276" s="124" t="s">
        <v>17179</v>
      </c>
      <c r="E15276" s="118" t="s">
        <v>48</v>
      </c>
      <c r="F15276" s="124" t="s">
        <v>35249</v>
      </c>
      <c r="G15276" s="118" t="s">
        <v>235</v>
      </c>
      <c r="H15276" s="137">
        <v>44076</v>
      </c>
      <c r="I15276" s="119">
        <v>12.6</v>
      </c>
      <c r="J15276" s="129">
        <v>1.2</v>
      </c>
      <c r="K15276" s="129">
        <v>2.4</v>
      </c>
      <c r="L15276" s="129">
        <v>2.88</v>
      </c>
      <c r="M15276" s="134" t="s">
        <v>26968</v>
      </c>
    </row>
    <row r="15277" spans="1:13" hidden="1" x14ac:dyDescent="0.25">
      <c r="A15277" s="128"/>
      <c r="B15277" s="2"/>
      <c r="C15277" s="139" t="s">
        <v>17180</v>
      </c>
      <c r="D15277" s="124" t="s">
        <v>17181</v>
      </c>
      <c r="E15277" s="118" t="s">
        <v>17118</v>
      </c>
      <c r="F15277" s="124" t="s">
        <v>17119</v>
      </c>
      <c r="G15277" s="118" t="s">
        <v>235</v>
      </c>
      <c r="H15277" s="137">
        <v>43700</v>
      </c>
      <c r="I15277" s="119">
        <v>218.4</v>
      </c>
      <c r="J15277" s="129">
        <v>1.2</v>
      </c>
      <c r="K15277" s="129">
        <v>2.4</v>
      </c>
      <c r="L15277" s="129">
        <v>2.88</v>
      </c>
      <c r="M15277" s="134" t="s">
        <v>26969</v>
      </c>
    </row>
    <row r="15278" spans="1:13" hidden="1" x14ac:dyDescent="0.25">
      <c r="A15278" s="128"/>
      <c r="B15278" s="2"/>
      <c r="C15278" s="139" t="s">
        <v>17180</v>
      </c>
      <c r="D15278" s="124" t="s">
        <v>17181</v>
      </c>
      <c r="E15278" s="118" t="s">
        <v>17122</v>
      </c>
      <c r="F15278" s="124" t="s">
        <v>17123</v>
      </c>
      <c r="G15278" s="118" t="s">
        <v>235</v>
      </c>
      <c r="H15278" s="137">
        <v>43684</v>
      </c>
      <c r="I15278" s="119">
        <v>218.4</v>
      </c>
      <c r="J15278" s="129">
        <v>1.2</v>
      </c>
      <c r="K15278" s="129">
        <v>2.4</v>
      </c>
      <c r="L15278" s="129">
        <v>2.88</v>
      </c>
      <c r="M15278" s="134" t="s">
        <v>26970</v>
      </c>
    </row>
    <row r="15279" spans="1:13" hidden="1" x14ac:dyDescent="0.25">
      <c r="A15279" s="128"/>
      <c r="B15279" s="2"/>
      <c r="C15279" s="139" t="s">
        <v>17180</v>
      </c>
      <c r="D15279" s="124" t="s">
        <v>17181</v>
      </c>
      <c r="E15279" s="118" t="s">
        <v>17124</v>
      </c>
      <c r="F15279" s="124" t="s">
        <v>17125</v>
      </c>
      <c r="G15279" s="118" t="s">
        <v>235</v>
      </c>
      <c r="H15279" s="137">
        <v>43684</v>
      </c>
      <c r="I15279" s="119">
        <v>218.4</v>
      </c>
      <c r="J15279" s="129">
        <v>1.2</v>
      </c>
      <c r="K15279" s="129">
        <v>2.4</v>
      </c>
      <c r="L15279" s="129">
        <v>2.88</v>
      </c>
      <c r="M15279" s="134" t="s">
        <v>26971</v>
      </c>
    </row>
    <row r="15280" spans="1:13" hidden="1" x14ac:dyDescent="0.25">
      <c r="A15280" s="128"/>
      <c r="B15280" s="2"/>
      <c r="C15280" s="139" t="s">
        <v>29474</v>
      </c>
      <c r="D15280" s="124" t="s">
        <v>29475</v>
      </c>
      <c r="E15280" s="118" t="s">
        <v>48</v>
      </c>
      <c r="F15280" s="124" t="s">
        <v>35249</v>
      </c>
      <c r="G15280" s="118" t="s">
        <v>235</v>
      </c>
      <c r="H15280" s="137"/>
      <c r="I15280" s="119"/>
      <c r="J15280" s="129">
        <v>1.2</v>
      </c>
      <c r="K15280" s="129">
        <v>2.4</v>
      </c>
      <c r="L15280" s="129">
        <v>2.88</v>
      </c>
      <c r="M15280" s="134" t="s">
        <v>26972</v>
      </c>
    </row>
    <row r="15281" spans="1:13" hidden="1" x14ac:dyDescent="0.25">
      <c r="A15281" s="128"/>
      <c r="B15281" s="2"/>
      <c r="C15281" s="139" t="s">
        <v>29497</v>
      </c>
      <c r="D15281" s="124" t="s">
        <v>29498</v>
      </c>
      <c r="E15281" s="118" t="s">
        <v>48</v>
      </c>
      <c r="F15281" s="124" t="s">
        <v>35249</v>
      </c>
      <c r="G15281" s="118" t="s">
        <v>235</v>
      </c>
      <c r="H15281" s="137"/>
      <c r="I15281" s="119"/>
      <c r="J15281" s="129">
        <v>1.2</v>
      </c>
      <c r="K15281" s="129"/>
      <c r="L15281" s="129">
        <v>0</v>
      </c>
      <c r="M15281" s="134" t="s">
        <v>26973</v>
      </c>
    </row>
    <row r="15282" spans="1:13" hidden="1" x14ac:dyDescent="0.25">
      <c r="A15282" s="128"/>
      <c r="B15282" s="2"/>
      <c r="C15282" s="139" t="s">
        <v>29246</v>
      </c>
      <c r="D15282" s="124" t="s">
        <v>29247</v>
      </c>
      <c r="E15282" s="118" t="s">
        <v>48</v>
      </c>
      <c r="F15282" s="124" t="s">
        <v>35249</v>
      </c>
      <c r="G15282" s="118" t="s">
        <v>235</v>
      </c>
      <c r="H15282" s="137"/>
      <c r="I15282" s="119"/>
      <c r="J15282" s="129">
        <v>1.2</v>
      </c>
      <c r="K15282" s="129"/>
      <c r="L15282" s="129">
        <v>0</v>
      </c>
      <c r="M15282" s="134" t="s">
        <v>26974</v>
      </c>
    </row>
    <row r="15283" spans="1:13" hidden="1" x14ac:dyDescent="0.25">
      <c r="A15283" s="128"/>
      <c r="B15283" s="2"/>
      <c r="C15283" s="139" t="s">
        <v>17182</v>
      </c>
      <c r="D15283" s="124" t="s">
        <v>17183</v>
      </c>
      <c r="E15283" s="118" t="s">
        <v>48</v>
      </c>
      <c r="F15283" s="124" t="s">
        <v>35249</v>
      </c>
      <c r="G15283" s="118" t="s">
        <v>235</v>
      </c>
      <c r="H15283" s="137">
        <v>43367</v>
      </c>
      <c r="I15283" s="119">
        <v>50</v>
      </c>
      <c r="J15283" s="129">
        <v>1.2</v>
      </c>
      <c r="K15283" s="129">
        <v>2.4</v>
      </c>
      <c r="L15283" s="129">
        <v>2.88</v>
      </c>
      <c r="M15283" s="134" t="s">
        <v>26975</v>
      </c>
    </row>
    <row r="15284" spans="1:13" hidden="1" x14ac:dyDescent="0.25">
      <c r="A15284" s="128"/>
      <c r="B15284" s="2"/>
      <c r="C15284" s="139" t="s">
        <v>17184</v>
      </c>
      <c r="D15284" s="124" t="s">
        <v>17185</v>
      </c>
      <c r="E15284" s="118" t="s">
        <v>48</v>
      </c>
      <c r="F15284" s="124" t="s">
        <v>35249</v>
      </c>
      <c r="G15284" s="118" t="s">
        <v>235</v>
      </c>
      <c r="H15284" s="137">
        <v>41869</v>
      </c>
      <c r="I15284" s="119">
        <v>167.4</v>
      </c>
      <c r="J15284" s="129">
        <v>1.2</v>
      </c>
      <c r="K15284" s="129">
        <v>2.4</v>
      </c>
      <c r="L15284" s="129">
        <v>2.88</v>
      </c>
      <c r="M15284" s="134" t="s">
        <v>26976</v>
      </c>
    </row>
    <row r="15285" spans="1:13" hidden="1" x14ac:dyDescent="0.25">
      <c r="A15285" s="128"/>
      <c r="B15285" s="2"/>
      <c r="C15285" s="139" t="s">
        <v>17186</v>
      </c>
      <c r="D15285" s="124" t="s">
        <v>17187</v>
      </c>
      <c r="E15285" s="118" t="s">
        <v>48</v>
      </c>
      <c r="F15285" s="124" t="s">
        <v>35249</v>
      </c>
      <c r="G15285" s="118" t="s">
        <v>11</v>
      </c>
      <c r="H15285" s="137">
        <v>44195</v>
      </c>
      <c r="I15285" s="119">
        <v>102</v>
      </c>
      <c r="J15285" s="129">
        <v>1.2</v>
      </c>
      <c r="K15285" s="129">
        <v>2.4</v>
      </c>
      <c r="L15285" s="129">
        <v>2.88</v>
      </c>
      <c r="M15285" s="134" t="s">
        <v>26977</v>
      </c>
    </row>
    <row r="15286" spans="1:13" hidden="1" x14ac:dyDescent="0.25">
      <c r="A15286" s="128"/>
      <c r="B15286" s="2"/>
      <c r="C15286" s="139" t="s">
        <v>17188</v>
      </c>
      <c r="D15286" s="124" t="s">
        <v>17189</v>
      </c>
      <c r="E15286" s="118" t="s">
        <v>48</v>
      </c>
      <c r="F15286" s="124" t="s">
        <v>35249</v>
      </c>
      <c r="G15286" s="118" t="s">
        <v>235</v>
      </c>
      <c r="H15286" s="137">
        <v>44839</v>
      </c>
      <c r="I15286" s="119">
        <v>55.86</v>
      </c>
      <c r="J15286" s="129"/>
      <c r="K15286" s="129"/>
      <c r="L15286" s="129">
        <v>0</v>
      </c>
      <c r="M15286" s="134" t="s">
        <v>26978</v>
      </c>
    </row>
    <row r="15287" spans="1:13" hidden="1" x14ac:dyDescent="0.25">
      <c r="A15287" s="128"/>
      <c r="B15287" s="2"/>
      <c r="C15287" s="139" t="s">
        <v>17190</v>
      </c>
      <c r="D15287" s="124" t="s">
        <v>17191</v>
      </c>
      <c r="E15287" s="118" t="s">
        <v>48</v>
      </c>
      <c r="F15287" s="124" t="s">
        <v>35249</v>
      </c>
      <c r="G15287" s="118" t="s">
        <v>235</v>
      </c>
      <c r="H15287" s="137">
        <v>43045</v>
      </c>
      <c r="I15287" s="119">
        <v>12</v>
      </c>
      <c r="J15287" s="129"/>
      <c r="K15287" s="129"/>
      <c r="L15287" s="129">
        <v>0</v>
      </c>
      <c r="M15287" s="134" t="s">
        <v>26979</v>
      </c>
    </row>
    <row r="15288" spans="1:13" hidden="1" x14ac:dyDescent="0.25">
      <c r="A15288" s="128"/>
      <c r="B15288" s="2"/>
      <c r="C15288" s="139" t="s">
        <v>17192</v>
      </c>
      <c r="D15288" s="124" t="s">
        <v>17193</v>
      </c>
      <c r="E15288" s="118" t="s">
        <v>48</v>
      </c>
      <c r="F15288" s="124" t="s">
        <v>35249</v>
      </c>
      <c r="G15288" s="118" t="s">
        <v>235</v>
      </c>
      <c r="H15288" s="137">
        <v>44343</v>
      </c>
      <c r="I15288" s="119">
        <v>11.88</v>
      </c>
      <c r="J15288" s="129"/>
      <c r="K15288" s="129"/>
      <c r="L15288" s="129">
        <v>0</v>
      </c>
      <c r="M15288" s="134" t="s">
        <v>26980</v>
      </c>
    </row>
    <row r="15289" spans="1:13" hidden="1" x14ac:dyDescent="0.25">
      <c r="A15289" s="128"/>
      <c r="B15289" s="2"/>
      <c r="C15289" s="139" t="s">
        <v>17194</v>
      </c>
      <c r="D15289" s="124" t="s">
        <v>17195</v>
      </c>
      <c r="E15289" s="118" t="s">
        <v>48</v>
      </c>
      <c r="F15289" s="124" t="s">
        <v>35249</v>
      </c>
      <c r="G15289" s="118" t="s">
        <v>34659</v>
      </c>
      <c r="H15289" s="137">
        <v>41312</v>
      </c>
      <c r="I15289" s="119">
        <v>660</v>
      </c>
      <c r="J15289" s="129"/>
      <c r="K15289" s="129"/>
      <c r="L15289" s="129">
        <v>0</v>
      </c>
      <c r="M15289" s="134" t="s">
        <v>26981</v>
      </c>
    </row>
    <row r="15290" spans="1:13" hidden="1" x14ac:dyDescent="0.25">
      <c r="A15290" s="128"/>
      <c r="B15290" s="2"/>
      <c r="C15290" s="139" t="s">
        <v>31485</v>
      </c>
      <c r="D15290" s="124" t="s">
        <v>31486</v>
      </c>
      <c r="E15290" s="118" t="s">
        <v>48</v>
      </c>
      <c r="F15290" s="124" t="s">
        <v>35249</v>
      </c>
      <c r="G15290" s="118" t="s">
        <v>34659</v>
      </c>
      <c r="H15290" s="137"/>
      <c r="I15290" s="119"/>
      <c r="J15290" s="129">
        <v>3.66</v>
      </c>
      <c r="K15290" s="129"/>
      <c r="L15290" s="129">
        <v>0</v>
      </c>
      <c r="M15290" s="134" t="s">
        <v>26982</v>
      </c>
    </row>
    <row r="15291" spans="1:13" hidden="1" x14ac:dyDescent="0.25">
      <c r="A15291" s="128"/>
      <c r="B15291" s="2"/>
      <c r="C15291" s="139" t="s">
        <v>17196</v>
      </c>
      <c r="D15291" s="124" t="s">
        <v>17197</v>
      </c>
      <c r="E15291" s="118" t="s">
        <v>48</v>
      </c>
      <c r="F15291" s="124" t="s">
        <v>35249</v>
      </c>
      <c r="G15291" s="118" t="s">
        <v>34659</v>
      </c>
      <c r="H15291" s="137">
        <v>42124</v>
      </c>
      <c r="I15291" s="119">
        <v>650</v>
      </c>
      <c r="J15291" s="129"/>
      <c r="K15291" s="129"/>
      <c r="L15291" s="129">
        <v>0</v>
      </c>
      <c r="M15291" s="134" t="s">
        <v>26983</v>
      </c>
    </row>
    <row r="15292" spans="1:13" hidden="1" x14ac:dyDescent="0.25">
      <c r="A15292" s="128"/>
      <c r="B15292" s="2"/>
      <c r="C15292" s="139" t="s">
        <v>17198</v>
      </c>
      <c r="D15292" s="124" t="s">
        <v>17199</v>
      </c>
      <c r="E15292" s="118" t="s">
        <v>48</v>
      </c>
      <c r="F15292" s="124" t="s">
        <v>35249</v>
      </c>
      <c r="G15292" s="118" t="s">
        <v>34659</v>
      </c>
      <c r="H15292" s="137"/>
      <c r="I15292" s="119"/>
      <c r="J15292" s="129"/>
      <c r="K15292" s="129"/>
      <c r="L15292" s="129">
        <v>0</v>
      </c>
      <c r="M15292" s="134" t="s">
        <v>33672</v>
      </c>
    </row>
    <row r="15293" spans="1:13" hidden="1" x14ac:dyDescent="0.25">
      <c r="A15293" s="128"/>
      <c r="B15293" s="2"/>
      <c r="C15293" s="139" t="s">
        <v>17200</v>
      </c>
      <c r="D15293" s="124" t="s">
        <v>17201</v>
      </c>
      <c r="E15293" s="118" t="s">
        <v>48</v>
      </c>
      <c r="F15293" s="124" t="s">
        <v>35249</v>
      </c>
      <c r="G15293" s="118" t="s">
        <v>2</v>
      </c>
      <c r="H15293" s="137">
        <v>44564</v>
      </c>
      <c r="I15293" s="119">
        <v>15.7</v>
      </c>
      <c r="J15293" s="129"/>
      <c r="K15293" s="129"/>
      <c r="L15293" s="129">
        <v>0</v>
      </c>
      <c r="M15293" s="134" t="s">
        <v>26985</v>
      </c>
    </row>
    <row r="15294" spans="1:13" hidden="1" x14ac:dyDescent="0.25">
      <c r="A15294" s="128"/>
      <c r="B15294" s="2"/>
      <c r="C15294" s="139" t="s">
        <v>17202</v>
      </c>
      <c r="D15294" s="124" t="s">
        <v>17203</v>
      </c>
      <c r="E15294" s="118" t="s">
        <v>48</v>
      </c>
      <c r="F15294" s="124" t="s">
        <v>35249</v>
      </c>
      <c r="G15294" s="118" t="s">
        <v>59</v>
      </c>
      <c r="H15294" s="137">
        <v>42307</v>
      </c>
      <c r="I15294" s="119">
        <v>25</v>
      </c>
      <c r="J15294" s="129">
        <v>3</v>
      </c>
      <c r="K15294" s="129"/>
      <c r="L15294" s="129">
        <v>0</v>
      </c>
      <c r="M15294" s="134" t="s">
        <v>26984</v>
      </c>
    </row>
    <row r="15295" spans="1:13" hidden="1" x14ac:dyDescent="0.25">
      <c r="A15295" s="128"/>
      <c r="B15295" s="2"/>
      <c r="C15295" s="139" t="s">
        <v>17204</v>
      </c>
      <c r="D15295" s="124" t="s">
        <v>17205</v>
      </c>
      <c r="E15295" s="118" t="s">
        <v>48</v>
      </c>
      <c r="F15295" s="124" t="s">
        <v>35249</v>
      </c>
      <c r="G15295" s="118" t="s">
        <v>2</v>
      </c>
      <c r="H15295" s="137">
        <v>41729</v>
      </c>
      <c r="I15295" s="119">
        <v>36.5</v>
      </c>
      <c r="J15295" s="129">
        <v>3</v>
      </c>
      <c r="K15295" s="129"/>
      <c r="L15295" s="129">
        <v>0</v>
      </c>
      <c r="M15295" s="134" t="s">
        <v>26985</v>
      </c>
    </row>
    <row r="15296" spans="1:13" hidden="1" x14ac:dyDescent="0.25">
      <c r="A15296" s="128"/>
      <c r="B15296" s="2"/>
      <c r="C15296" s="139" t="s">
        <v>17206</v>
      </c>
      <c r="D15296" s="124" t="s">
        <v>17207</v>
      </c>
      <c r="E15296" s="118" t="s">
        <v>48</v>
      </c>
      <c r="F15296" s="124" t="s">
        <v>35249</v>
      </c>
      <c r="G15296" s="118" t="s">
        <v>34659</v>
      </c>
      <c r="H15296" s="137">
        <v>41396</v>
      </c>
      <c r="I15296" s="119">
        <v>352.7</v>
      </c>
      <c r="J15296" s="129">
        <v>3</v>
      </c>
      <c r="K15296" s="129"/>
      <c r="L15296" s="129">
        <v>0</v>
      </c>
      <c r="M15296" s="134" t="s">
        <v>26986</v>
      </c>
    </row>
    <row r="15297" spans="1:13" hidden="1" x14ac:dyDescent="0.25">
      <c r="A15297" s="128"/>
      <c r="B15297" s="2"/>
      <c r="C15297" s="139" t="s">
        <v>17208</v>
      </c>
      <c r="D15297" s="124" t="s">
        <v>17209</v>
      </c>
      <c r="E15297" s="118" t="s">
        <v>48</v>
      </c>
      <c r="F15297" s="124" t="s">
        <v>35249</v>
      </c>
      <c r="G15297" s="118" t="s">
        <v>34659</v>
      </c>
      <c r="H15297" s="137"/>
      <c r="I15297" s="119"/>
      <c r="J15297" s="129">
        <v>3</v>
      </c>
      <c r="K15297" s="129"/>
      <c r="L15297" s="129">
        <v>0</v>
      </c>
      <c r="M15297" s="134"/>
    </row>
    <row r="15298" spans="1:13" hidden="1" x14ac:dyDescent="0.25">
      <c r="A15298" s="128"/>
      <c r="B15298" s="2"/>
      <c r="C15298" s="139" t="s">
        <v>17210</v>
      </c>
      <c r="D15298" s="124" t="s">
        <v>17211</v>
      </c>
      <c r="E15298" s="118" t="s">
        <v>48</v>
      </c>
      <c r="F15298" s="124" t="s">
        <v>35249</v>
      </c>
      <c r="G15298" s="118" t="s">
        <v>34659</v>
      </c>
      <c r="H15298" s="137">
        <v>41457</v>
      </c>
      <c r="I15298" s="119">
        <v>1520</v>
      </c>
      <c r="J15298" s="129">
        <v>3</v>
      </c>
      <c r="K15298" s="129"/>
      <c r="L15298" s="129">
        <v>0</v>
      </c>
      <c r="M15298" s="134" t="s">
        <v>26987</v>
      </c>
    </row>
    <row r="15299" spans="1:13" hidden="1" x14ac:dyDescent="0.25">
      <c r="A15299" s="128"/>
      <c r="B15299" s="2"/>
      <c r="C15299" s="139" t="s">
        <v>17212</v>
      </c>
      <c r="D15299" s="124" t="s">
        <v>17213</v>
      </c>
      <c r="E15299" s="118" t="s">
        <v>48</v>
      </c>
      <c r="F15299" s="124" t="s">
        <v>35249</v>
      </c>
      <c r="G15299" s="118" t="s">
        <v>34659</v>
      </c>
      <c r="H15299" s="137">
        <v>41318</v>
      </c>
      <c r="I15299" s="119">
        <v>2444.29</v>
      </c>
      <c r="J15299" s="129">
        <v>3</v>
      </c>
      <c r="K15299" s="129"/>
      <c r="L15299" s="129">
        <v>0</v>
      </c>
      <c r="M15299" s="134" t="s">
        <v>26988</v>
      </c>
    </row>
    <row r="15300" spans="1:13" hidden="1" x14ac:dyDescent="0.25">
      <c r="A15300" s="128"/>
      <c r="B15300" s="2"/>
      <c r="C15300" s="139" t="s">
        <v>17214</v>
      </c>
      <c r="D15300" s="124" t="s">
        <v>17215</v>
      </c>
      <c r="E15300" s="118" t="s">
        <v>48</v>
      </c>
      <c r="F15300" s="124" t="s">
        <v>35249</v>
      </c>
      <c r="G15300" s="118" t="s">
        <v>34659</v>
      </c>
      <c r="H15300" s="137">
        <v>41373</v>
      </c>
      <c r="I15300" s="119">
        <v>832.2</v>
      </c>
      <c r="J15300" s="129">
        <v>3</v>
      </c>
      <c r="K15300" s="129"/>
      <c r="L15300" s="129">
        <v>0</v>
      </c>
      <c r="M15300" s="134" t="s">
        <v>26989</v>
      </c>
    </row>
    <row r="15301" spans="1:13" hidden="1" x14ac:dyDescent="0.25">
      <c r="A15301" s="128"/>
      <c r="B15301" s="2"/>
      <c r="C15301" s="139" t="s">
        <v>17216</v>
      </c>
      <c r="D15301" s="124" t="s">
        <v>17217</v>
      </c>
      <c r="E15301" s="118" t="s">
        <v>48</v>
      </c>
      <c r="F15301" s="124" t="s">
        <v>35249</v>
      </c>
      <c r="G15301" s="118" t="s">
        <v>34659</v>
      </c>
      <c r="H15301" s="137">
        <v>41373</v>
      </c>
      <c r="I15301" s="119">
        <v>220.29</v>
      </c>
      <c r="J15301" s="129">
        <v>6</v>
      </c>
      <c r="K15301" s="129"/>
      <c r="L15301" s="129">
        <v>0</v>
      </c>
      <c r="M15301" s="134" t="s">
        <v>26990</v>
      </c>
    </row>
    <row r="15302" spans="1:13" hidden="1" x14ac:dyDescent="0.25">
      <c r="A15302" s="128"/>
      <c r="B15302" s="2"/>
      <c r="C15302" s="139" t="s">
        <v>17218</v>
      </c>
      <c r="D15302" s="124" t="s">
        <v>17219</v>
      </c>
      <c r="E15302" s="118" t="s">
        <v>48</v>
      </c>
      <c r="F15302" s="124" t="s">
        <v>35249</v>
      </c>
      <c r="G15302" s="118" t="s">
        <v>34659</v>
      </c>
      <c r="H15302" s="137">
        <v>41373</v>
      </c>
      <c r="I15302" s="119">
        <v>550.72</v>
      </c>
      <c r="J15302" s="129">
        <v>6</v>
      </c>
      <c r="K15302" s="129"/>
      <c r="L15302" s="129">
        <v>0</v>
      </c>
      <c r="M15302" s="134" t="s">
        <v>26991</v>
      </c>
    </row>
    <row r="15303" spans="1:13" hidden="1" x14ac:dyDescent="0.25">
      <c r="A15303" s="128"/>
      <c r="B15303" s="2"/>
      <c r="C15303" s="139" t="s">
        <v>17220</v>
      </c>
      <c r="D15303" s="124" t="s">
        <v>17221</v>
      </c>
      <c r="E15303" s="118" t="s">
        <v>48</v>
      </c>
      <c r="F15303" s="124" t="s">
        <v>35249</v>
      </c>
      <c r="G15303" s="118" t="s">
        <v>2</v>
      </c>
      <c r="H15303" s="137">
        <v>42331</v>
      </c>
      <c r="I15303" s="119">
        <v>129.96</v>
      </c>
      <c r="J15303" s="129"/>
      <c r="K15303" s="129"/>
      <c r="L15303" s="129">
        <v>0</v>
      </c>
      <c r="M15303" s="134" t="s">
        <v>26992</v>
      </c>
    </row>
    <row r="15304" spans="1:13" hidden="1" x14ac:dyDescent="0.25">
      <c r="A15304" s="128"/>
      <c r="B15304" s="2"/>
      <c r="C15304" s="139" t="s">
        <v>17222</v>
      </c>
      <c r="D15304" s="124" t="s">
        <v>17223</v>
      </c>
      <c r="E15304" s="118" t="s">
        <v>48</v>
      </c>
      <c r="F15304" s="124" t="s">
        <v>35249</v>
      </c>
      <c r="G15304" s="118" t="s">
        <v>34659</v>
      </c>
      <c r="H15304" s="137">
        <v>42265</v>
      </c>
      <c r="I15304" s="119">
        <v>120</v>
      </c>
      <c r="J15304" s="129">
        <v>6</v>
      </c>
      <c r="K15304" s="129"/>
      <c r="L15304" s="129">
        <v>0</v>
      </c>
      <c r="M15304" s="134" t="s">
        <v>26993</v>
      </c>
    </row>
    <row r="15305" spans="1:13" hidden="1" x14ac:dyDescent="0.25">
      <c r="A15305" s="128"/>
      <c r="B15305" s="2"/>
      <c r="C15305" s="139" t="s">
        <v>17224</v>
      </c>
      <c r="D15305" s="124" t="s">
        <v>17225</v>
      </c>
      <c r="E15305" s="118" t="s">
        <v>48</v>
      </c>
      <c r="F15305" s="124" t="s">
        <v>35249</v>
      </c>
      <c r="G15305" s="118" t="s">
        <v>34659</v>
      </c>
      <c r="H15305" s="137"/>
      <c r="I15305" s="119"/>
      <c r="J15305" s="129">
        <v>6</v>
      </c>
      <c r="K15305" s="129"/>
      <c r="L15305" s="129">
        <v>0</v>
      </c>
      <c r="M15305" s="134" t="s">
        <v>26994</v>
      </c>
    </row>
    <row r="15306" spans="1:13" hidden="1" x14ac:dyDescent="0.25">
      <c r="A15306" s="128"/>
      <c r="B15306" s="2"/>
      <c r="C15306" s="139" t="s">
        <v>17226</v>
      </c>
      <c r="D15306" s="124" t="s">
        <v>17227</v>
      </c>
      <c r="E15306" s="118" t="s">
        <v>48</v>
      </c>
      <c r="F15306" s="124" t="s">
        <v>35249</v>
      </c>
      <c r="G15306" s="118" t="s">
        <v>34659</v>
      </c>
      <c r="H15306" s="137">
        <v>41785</v>
      </c>
      <c r="I15306" s="119">
        <v>185</v>
      </c>
      <c r="J15306" s="129">
        <v>6</v>
      </c>
      <c r="K15306" s="129"/>
      <c r="L15306" s="129">
        <v>0</v>
      </c>
      <c r="M15306" s="134" t="s">
        <v>32071</v>
      </c>
    </row>
    <row r="15307" spans="1:13" hidden="1" x14ac:dyDescent="0.25">
      <c r="A15307" s="128"/>
      <c r="B15307" s="2"/>
      <c r="C15307" s="139" t="s">
        <v>17228</v>
      </c>
      <c r="D15307" s="124" t="s">
        <v>17229</v>
      </c>
      <c r="E15307" s="118" t="s">
        <v>48</v>
      </c>
      <c r="F15307" s="124" t="s">
        <v>35249</v>
      </c>
      <c r="G15307" s="118" t="s">
        <v>34659</v>
      </c>
      <c r="H15307" s="137">
        <v>41376</v>
      </c>
      <c r="I15307" s="119">
        <v>242.21</v>
      </c>
      <c r="J15307" s="129">
        <v>6</v>
      </c>
      <c r="K15307" s="129"/>
      <c r="L15307" s="129">
        <v>0</v>
      </c>
      <c r="M15307" s="134" t="s">
        <v>26995</v>
      </c>
    </row>
    <row r="15308" spans="1:13" hidden="1" x14ac:dyDescent="0.25">
      <c r="A15308" s="128"/>
      <c r="B15308" s="2"/>
      <c r="C15308" s="139" t="s">
        <v>17230</v>
      </c>
      <c r="D15308" s="124" t="s">
        <v>17231</v>
      </c>
      <c r="E15308" s="118" t="s">
        <v>48</v>
      </c>
      <c r="F15308" s="124" t="s">
        <v>35249</v>
      </c>
      <c r="G15308" s="118" t="s">
        <v>34659</v>
      </c>
      <c r="H15308" s="137">
        <v>41974</v>
      </c>
      <c r="I15308" s="119">
        <v>185</v>
      </c>
      <c r="J15308" s="129"/>
      <c r="K15308" s="129"/>
      <c r="L15308" s="129">
        <v>0</v>
      </c>
      <c r="M15308" s="134" t="s">
        <v>26996</v>
      </c>
    </row>
    <row r="15309" spans="1:13" hidden="1" x14ac:dyDescent="0.25">
      <c r="A15309" s="128"/>
      <c r="B15309" s="2"/>
      <c r="C15309" s="139" t="s">
        <v>17232</v>
      </c>
      <c r="D15309" s="124" t="s">
        <v>17233</v>
      </c>
      <c r="E15309" s="118" t="s">
        <v>48</v>
      </c>
      <c r="F15309" s="124" t="s">
        <v>35249</v>
      </c>
      <c r="G15309" s="118" t="s">
        <v>34659</v>
      </c>
      <c r="H15309" s="137">
        <v>42314</v>
      </c>
      <c r="I15309" s="119">
        <v>1350</v>
      </c>
      <c r="J15309" s="129"/>
      <c r="K15309" s="129"/>
      <c r="L15309" s="129">
        <v>0</v>
      </c>
      <c r="M15309" s="134" t="s">
        <v>26997</v>
      </c>
    </row>
    <row r="15310" spans="1:13" hidden="1" x14ac:dyDescent="0.25">
      <c r="A15310" s="128"/>
      <c r="B15310" s="2"/>
      <c r="C15310" s="139" t="s">
        <v>17234</v>
      </c>
      <c r="D15310" s="124" t="s">
        <v>17235</v>
      </c>
      <c r="E15310" s="118" t="s">
        <v>48</v>
      </c>
      <c r="F15310" s="124" t="s">
        <v>35249</v>
      </c>
      <c r="G15310" s="118" t="s">
        <v>34659</v>
      </c>
      <c r="H15310" s="137">
        <v>41820</v>
      </c>
      <c r="I15310" s="119">
        <v>2506.1</v>
      </c>
      <c r="J15310" s="129">
        <v>6</v>
      </c>
      <c r="K15310" s="129"/>
      <c r="L15310" s="129">
        <v>0</v>
      </c>
      <c r="M15310" s="134" t="s">
        <v>26998</v>
      </c>
    </row>
    <row r="15311" spans="1:13" hidden="1" x14ac:dyDescent="0.25">
      <c r="A15311" s="128"/>
      <c r="B15311" s="2"/>
      <c r="C15311" s="139" t="s">
        <v>17236</v>
      </c>
      <c r="D15311" s="124" t="s">
        <v>17237</v>
      </c>
      <c r="E15311" s="118" t="s">
        <v>48</v>
      </c>
      <c r="F15311" s="124" t="s">
        <v>35249</v>
      </c>
      <c r="G15311" s="118" t="s">
        <v>2</v>
      </c>
      <c r="H15311" s="137">
        <v>42118</v>
      </c>
      <c r="I15311" s="119">
        <v>114.83</v>
      </c>
      <c r="J15311" s="129">
        <v>6.4</v>
      </c>
      <c r="K15311" s="129"/>
      <c r="L15311" s="129">
        <v>0</v>
      </c>
      <c r="M15311" s="134" t="s">
        <v>26999</v>
      </c>
    </row>
    <row r="15312" spans="1:13" hidden="1" x14ac:dyDescent="0.25">
      <c r="A15312" s="128"/>
      <c r="B15312" s="2"/>
      <c r="C15312" s="139" t="s">
        <v>17238</v>
      </c>
      <c r="D15312" s="124" t="s">
        <v>17239</v>
      </c>
      <c r="E15312" s="118" t="s">
        <v>48</v>
      </c>
      <c r="F15312" s="124" t="s">
        <v>35249</v>
      </c>
      <c r="G15312" s="118" t="s">
        <v>34659</v>
      </c>
      <c r="H15312" s="137">
        <v>43489</v>
      </c>
      <c r="I15312" s="119">
        <v>2141.3000000000002</v>
      </c>
      <c r="J15312" s="129"/>
      <c r="K15312" s="129"/>
      <c r="L15312" s="129">
        <v>0</v>
      </c>
      <c r="M15312" s="134" t="s">
        <v>27000</v>
      </c>
    </row>
    <row r="15313" spans="1:13" hidden="1" x14ac:dyDescent="0.25">
      <c r="A15313" s="128"/>
      <c r="B15313" s="2"/>
      <c r="C15313" s="139" t="s">
        <v>32586</v>
      </c>
      <c r="D15313" s="124" t="s">
        <v>32587</v>
      </c>
      <c r="E15313" s="118" t="s">
        <v>48</v>
      </c>
      <c r="F15313" s="124" t="s">
        <v>35249</v>
      </c>
      <c r="G15313" s="118" t="s">
        <v>2</v>
      </c>
      <c r="H15313" s="137"/>
      <c r="I15313" s="119"/>
      <c r="J15313" s="129"/>
      <c r="K15313" s="129"/>
      <c r="L15313" s="129">
        <v>0</v>
      </c>
      <c r="M15313" s="134" t="s">
        <v>27001</v>
      </c>
    </row>
    <row r="15314" spans="1:13" hidden="1" x14ac:dyDescent="0.25">
      <c r="A15314" s="128"/>
      <c r="B15314" s="2"/>
      <c r="C15314" s="139" t="s">
        <v>30818</v>
      </c>
      <c r="D15314" s="124" t="s">
        <v>30819</v>
      </c>
      <c r="E15314" s="118" t="s">
        <v>48</v>
      </c>
      <c r="F15314" s="124" t="s">
        <v>35249</v>
      </c>
      <c r="G15314" s="118" t="s">
        <v>2</v>
      </c>
      <c r="H15314" s="137"/>
      <c r="I15314" s="119"/>
      <c r="J15314" s="129"/>
      <c r="K15314" s="129"/>
      <c r="L15314" s="129">
        <v>0</v>
      </c>
      <c r="M15314" s="134" t="s">
        <v>27002</v>
      </c>
    </row>
    <row r="15315" spans="1:13" hidden="1" x14ac:dyDescent="0.25">
      <c r="A15315" s="128"/>
      <c r="B15315" s="2"/>
      <c r="C15315" s="139" t="s">
        <v>17240</v>
      </c>
      <c r="D15315" s="124" t="s">
        <v>17241</v>
      </c>
      <c r="E15315" s="118" t="s">
        <v>48</v>
      </c>
      <c r="F15315" s="124" t="s">
        <v>35249</v>
      </c>
      <c r="G15315" s="118" t="s">
        <v>58</v>
      </c>
      <c r="H15315" s="137">
        <v>45086</v>
      </c>
      <c r="I15315" s="119">
        <v>112.8</v>
      </c>
      <c r="J15315" s="129"/>
      <c r="K15315" s="129"/>
      <c r="L15315" s="129">
        <v>0</v>
      </c>
      <c r="M15315" s="134" t="s">
        <v>27003</v>
      </c>
    </row>
    <row r="15316" spans="1:13" hidden="1" x14ac:dyDescent="0.25">
      <c r="A15316" s="128"/>
      <c r="B15316" s="2"/>
      <c r="C15316" s="139" t="s">
        <v>17242</v>
      </c>
      <c r="D15316" s="124" t="s">
        <v>17243</v>
      </c>
      <c r="E15316" s="118" t="s">
        <v>48</v>
      </c>
      <c r="F15316" s="124" t="s">
        <v>35249</v>
      </c>
      <c r="G15316" s="118" t="s">
        <v>34659</v>
      </c>
      <c r="H15316" s="137">
        <v>43504</v>
      </c>
      <c r="I15316" s="119">
        <v>2718.9</v>
      </c>
      <c r="J15316" s="129"/>
      <c r="K15316" s="129"/>
      <c r="L15316" s="129">
        <v>0</v>
      </c>
      <c r="M15316" s="134" t="s">
        <v>27004</v>
      </c>
    </row>
    <row r="15317" spans="1:13" hidden="1" x14ac:dyDescent="0.25">
      <c r="A15317" s="128"/>
      <c r="B15317" s="2"/>
      <c r="C15317" s="139" t="s">
        <v>17244</v>
      </c>
      <c r="D15317" s="124" t="s">
        <v>17245</v>
      </c>
      <c r="E15317" s="118" t="s">
        <v>48</v>
      </c>
      <c r="F15317" s="124" t="s">
        <v>35249</v>
      </c>
      <c r="G15317" s="118" t="s">
        <v>6</v>
      </c>
      <c r="H15317" s="137">
        <v>43587</v>
      </c>
      <c r="I15317" s="119">
        <v>20</v>
      </c>
      <c r="J15317" s="129"/>
      <c r="K15317" s="129"/>
      <c r="L15317" s="129">
        <v>0</v>
      </c>
      <c r="M15317" s="134" t="s">
        <v>27005</v>
      </c>
    </row>
    <row r="15318" spans="1:13" hidden="1" x14ac:dyDescent="0.25">
      <c r="A15318" s="128"/>
      <c r="B15318" s="2"/>
      <c r="C15318" s="139" t="s">
        <v>17246</v>
      </c>
      <c r="D15318" s="124" t="s">
        <v>17247</v>
      </c>
      <c r="E15318" s="118" t="s">
        <v>48</v>
      </c>
      <c r="F15318" s="124" t="s">
        <v>35249</v>
      </c>
      <c r="G15318" s="118" t="s">
        <v>2</v>
      </c>
      <c r="H15318" s="137">
        <v>40507</v>
      </c>
      <c r="I15318" s="119">
        <v>850</v>
      </c>
      <c r="J15318" s="129"/>
      <c r="K15318" s="129"/>
      <c r="L15318" s="129">
        <v>0</v>
      </c>
      <c r="M15318" s="134" t="s">
        <v>27006</v>
      </c>
    </row>
    <row r="15319" spans="1:13" hidden="1" x14ac:dyDescent="0.25">
      <c r="A15319" s="128"/>
      <c r="B15319" s="2"/>
      <c r="C15319" s="139" t="s">
        <v>17248</v>
      </c>
      <c r="D15319" s="124" t="s">
        <v>17249</v>
      </c>
      <c r="E15319" s="118" t="s">
        <v>48</v>
      </c>
      <c r="F15319" s="124" t="s">
        <v>35249</v>
      </c>
      <c r="G15319" s="118" t="s">
        <v>2</v>
      </c>
      <c r="H15319" s="137">
        <v>41277</v>
      </c>
      <c r="I15319" s="119">
        <v>357</v>
      </c>
      <c r="J15319" s="129"/>
      <c r="K15319" s="129"/>
      <c r="L15319" s="129">
        <v>0</v>
      </c>
      <c r="M15319" s="134" t="s">
        <v>27007</v>
      </c>
    </row>
    <row r="15320" spans="1:13" hidden="1" x14ac:dyDescent="0.25">
      <c r="A15320" s="128"/>
      <c r="B15320" s="2"/>
      <c r="C15320" s="139" t="s">
        <v>17250</v>
      </c>
      <c r="D15320" s="124" t="s">
        <v>17251</v>
      </c>
      <c r="E15320" s="118" t="s">
        <v>48</v>
      </c>
      <c r="F15320" s="124" t="s">
        <v>35249</v>
      </c>
      <c r="G15320" s="118" t="s">
        <v>2</v>
      </c>
      <c r="H15320" s="137">
        <v>42780</v>
      </c>
      <c r="I15320" s="119">
        <v>180</v>
      </c>
      <c r="J15320" s="129"/>
      <c r="K15320" s="129"/>
      <c r="L15320" s="129">
        <v>0</v>
      </c>
      <c r="M15320" s="134">
        <v>140427</v>
      </c>
    </row>
    <row r="15321" spans="1:13" hidden="1" x14ac:dyDescent="0.25">
      <c r="A15321" s="128"/>
      <c r="B15321" s="2"/>
      <c r="C15321" s="139" t="s">
        <v>17252</v>
      </c>
      <c r="D15321" s="124" t="s">
        <v>17253</v>
      </c>
      <c r="E15321" s="118" t="s">
        <v>48</v>
      </c>
      <c r="F15321" s="124" t="s">
        <v>35249</v>
      </c>
      <c r="G15321" s="118" t="s">
        <v>2</v>
      </c>
      <c r="H15321" s="137">
        <v>44701</v>
      </c>
      <c r="I15321" s="119">
        <v>1783.94</v>
      </c>
      <c r="J15321" s="129"/>
      <c r="K15321" s="129"/>
      <c r="L15321" s="129">
        <v>0</v>
      </c>
      <c r="M15321" s="134" t="s">
        <v>27008</v>
      </c>
    </row>
    <row r="15322" spans="1:13" hidden="1" x14ac:dyDescent="0.25">
      <c r="A15322" s="128"/>
      <c r="B15322" s="2"/>
      <c r="C15322" s="139" t="s">
        <v>17254</v>
      </c>
      <c r="D15322" s="124" t="s">
        <v>17255</v>
      </c>
      <c r="E15322" s="118" t="s">
        <v>48</v>
      </c>
      <c r="F15322" s="124" t="s">
        <v>35249</v>
      </c>
      <c r="G15322" s="118" t="s">
        <v>2</v>
      </c>
      <c r="H15322" s="137">
        <v>41051</v>
      </c>
      <c r="I15322" s="119">
        <v>589.64</v>
      </c>
      <c r="J15322" s="129"/>
      <c r="K15322" s="129"/>
      <c r="L15322" s="129">
        <v>0</v>
      </c>
      <c r="M15322" s="134" t="s">
        <v>27009</v>
      </c>
    </row>
    <row r="15323" spans="1:13" hidden="1" x14ac:dyDescent="0.25">
      <c r="A15323" s="128"/>
      <c r="B15323" s="2"/>
      <c r="C15323" s="139" t="s">
        <v>17256</v>
      </c>
      <c r="D15323" s="124" t="s">
        <v>17257</v>
      </c>
      <c r="E15323" s="118" t="s">
        <v>48</v>
      </c>
      <c r="F15323" s="124" t="s">
        <v>35249</v>
      </c>
      <c r="G15323" s="118" t="s">
        <v>2</v>
      </c>
      <c r="H15323" s="137">
        <v>42928</v>
      </c>
      <c r="I15323" s="119">
        <v>320</v>
      </c>
      <c r="J15323" s="129"/>
      <c r="K15323" s="129"/>
      <c r="L15323" s="129">
        <v>0</v>
      </c>
      <c r="M15323" s="134" t="s">
        <v>27010</v>
      </c>
    </row>
    <row r="15324" spans="1:13" hidden="1" x14ac:dyDescent="0.25">
      <c r="A15324" s="128"/>
      <c r="B15324" s="2"/>
      <c r="C15324" s="139" t="s">
        <v>28152</v>
      </c>
      <c r="D15324" s="124" t="s">
        <v>28153</v>
      </c>
      <c r="E15324" s="118" t="s">
        <v>48</v>
      </c>
      <c r="F15324" s="124" t="s">
        <v>35249</v>
      </c>
      <c r="G15324" s="118" t="s">
        <v>11</v>
      </c>
      <c r="H15324" s="137"/>
      <c r="I15324" s="119"/>
      <c r="J15324" s="129"/>
      <c r="K15324" s="129"/>
      <c r="L15324" s="129">
        <v>0</v>
      </c>
      <c r="M15324" s="134" t="s">
        <v>27011</v>
      </c>
    </row>
    <row r="15325" spans="1:13" hidden="1" x14ac:dyDescent="0.25">
      <c r="A15325" s="128"/>
      <c r="B15325" s="2"/>
      <c r="C15325" s="139" t="s">
        <v>29195</v>
      </c>
      <c r="D15325" s="124" t="s">
        <v>29196</v>
      </c>
      <c r="E15325" s="118" t="s">
        <v>48</v>
      </c>
      <c r="F15325" s="124" t="s">
        <v>35249</v>
      </c>
      <c r="G15325" s="118" t="s">
        <v>2</v>
      </c>
      <c r="H15325" s="137">
        <v>46064</v>
      </c>
      <c r="I15325" s="119">
        <v>189.75</v>
      </c>
      <c r="J15325" s="129"/>
      <c r="K15325" s="129"/>
      <c r="L15325" s="129">
        <v>0</v>
      </c>
      <c r="M15325" s="134" t="s">
        <v>27012</v>
      </c>
    </row>
    <row r="15326" spans="1:13" hidden="1" x14ac:dyDescent="0.25">
      <c r="A15326" s="128"/>
      <c r="B15326" s="2"/>
      <c r="C15326" s="139" t="s">
        <v>29855</v>
      </c>
      <c r="D15326" s="124" t="s">
        <v>29856</v>
      </c>
      <c r="E15326" s="118" t="s">
        <v>48</v>
      </c>
      <c r="F15326" s="124" t="s">
        <v>35249</v>
      </c>
      <c r="G15326" s="118" t="s">
        <v>2</v>
      </c>
      <c r="H15326" s="137">
        <v>46064</v>
      </c>
      <c r="I15326" s="119">
        <v>94.87</v>
      </c>
      <c r="J15326" s="129"/>
      <c r="K15326" s="129"/>
      <c r="L15326" s="129">
        <v>0</v>
      </c>
      <c r="M15326" s="134" t="s">
        <v>27013</v>
      </c>
    </row>
    <row r="15327" spans="1:13" hidden="1" x14ac:dyDescent="0.25">
      <c r="A15327" s="128"/>
      <c r="B15327" s="2"/>
      <c r="C15327" s="139" t="s">
        <v>28590</v>
      </c>
      <c r="D15327" s="124" t="s">
        <v>28591</v>
      </c>
      <c r="E15327" s="118" t="s">
        <v>48</v>
      </c>
      <c r="F15327" s="124" t="s">
        <v>35249</v>
      </c>
      <c r="G15327" s="118" t="s">
        <v>2</v>
      </c>
      <c r="H15327" s="137"/>
      <c r="I15327" s="119"/>
      <c r="J15327" s="129"/>
      <c r="K15327" s="129"/>
      <c r="L15327" s="129">
        <v>0</v>
      </c>
      <c r="M15327" s="134" t="s">
        <v>27014</v>
      </c>
    </row>
    <row r="15328" spans="1:13" hidden="1" x14ac:dyDescent="0.25">
      <c r="A15328" s="128"/>
      <c r="B15328" s="2"/>
      <c r="C15328" s="139" t="s">
        <v>29651</v>
      </c>
      <c r="D15328" s="124" t="s">
        <v>29652</v>
      </c>
      <c r="E15328" s="118" t="s">
        <v>48</v>
      </c>
      <c r="F15328" s="124" t="s">
        <v>35249</v>
      </c>
      <c r="G15328" s="118" t="s">
        <v>2</v>
      </c>
      <c r="H15328" s="137"/>
      <c r="I15328" s="119"/>
      <c r="J15328" s="129"/>
      <c r="K15328" s="129"/>
      <c r="L15328" s="129">
        <v>0</v>
      </c>
      <c r="M15328" s="134" t="s">
        <v>27015</v>
      </c>
    </row>
    <row r="15329" spans="1:13" hidden="1" x14ac:dyDescent="0.25">
      <c r="A15329" s="128"/>
      <c r="B15329" s="2"/>
      <c r="C15329" s="139" t="s">
        <v>28476</v>
      </c>
      <c r="D15329" s="124" t="s">
        <v>28477</v>
      </c>
      <c r="E15329" s="118" t="s">
        <v>48</v>
      </c>
      <c r="F15329" s="124" t="s">
        <v>35249</v>
      </c>
      <c r="G15329" s="118" t="s">
        <v>2</v>
      </c>
      <c r="H15329" s="137"/>
      <c r="I15329" s="119"/>
      <c r="J15329" s="129"/>
      <c r="K15329" s="129"/>
      <c r="L15329" s="129">
        <v>0</v>
      </c>
      <c r="M15329" s="134" t="s">
        <v>27016</v>
      </c>
    </row>
    <row r="15330" spans="1:13" hidden="1" x14ac:dyDescent="0.25">
      <c r="A15330" s="128"/>
      <c r="B15330" s="2"/>
      <c r="C15330" s="139" t="s">
        <v>17258</v>
      </c>
      <c r="D15330" s="124" t="s">
        <v>17259</v>
      </c>
      <c r="E15330" s="118" t="s">
        <v>48</v>
      </c>
      <c r="F15330" s="124" t="s">
        <v>35249</v>
      </c>
      <c r="G15330" s="118" t="s">
        <v>2</v>
      </c>
      <c r="H15330" s="137">
        <v>46064</v>
      </c>
      <c r="I15330" s="119">
        <v>189.75</v>
      </c>
      <c r="J15330" s="129"/>
      <c r="K15330" s="129"/>
      <c r="L15330" s="129">
        <v>0</v>
      </c>
      <c r="M15330" s="134"/>
    </row>
    <row r="15331" spans="1:13" hidden="1" x14ac:dyDescent="0.25">
      <c r="A15331" s="128"/>
      <c r="B15331" s="2"/>
      <c r="C15331" s="139" t="s">
        <v>17260</v>
      </c>
      <c r="D15331" s="124" t="s">
        <v>17261</v>
      </c>
      <c r="E15331" s="118" t="s">
        <v>48</v>
      </c>
      <c r="F15331" s="124" t="s">
        <v>35249</v>
      </c>
      <c r="G15331" s="118" t="s">
        <v>2</v>
      </c>
      <c r="H15331" s="137">
        <v>45569</v>
      </c>
      <c r="I15331" s="119">
        <v>39.5</v>
      </c>
      <c r="J15331" s="129"/>
      <c r="K15331" s="129"/>
      <c r="L15331" s="129">
        <v>0</v>
      </c>
      <c r="M15331" s="134" t="s">
        <v>27017</v>
      </c>
    </row>
    <row r="15332" spans="1:13" hidden="1" x14ac:dyDescent="0.25">
      <c r="A15332" s="128"/>
      <c r="B15332" s="2"/>
      <c r="C15332" s="139" t="s">
        <v>29207</v>
      </c>
      <c r="D15332" s="124" t="s">
        <v>29208</v>
      </c>
      <c r="E15332" s="118" t="s">
        <v>48</v>
      </c>
      <c r="F15332" s="124" t="s">
        <v>35249</v>
      </c>
      <c r="G15332" s="118" t="s">
        <v>2</v>
      </c>
      <c r="H15332" s="137"/>
      <c r="I15332" s="119"/>
      <c r="J15332" s="129"/>
      <c r="K15332" s="129"/>
      <c r="L15332" s="129">
        <v>0</v>
      </c>
      <c r="M15332" s="134" t="s">
        <v>27018</v>
      </c>
    </row>
    <row r="15333" spans="1:13" hidden="1" x14ac:dyDescent="0.25">
      <c r="A15333" s="128"/>
      <c r="B15333" s="2"/>
      <c r="C15333" s="139" t="s">
        <v>17262</v>
      </c>
      <c r="D15333" s="124" t="s">
        <v>17263</v>
      </c>
      <c r="E15333" s="118" t="s">
        <v>48</v>
      </c>
      <c r="F15333" s="124" t="s">
        <v>35249</v>
      </c>
      <c r="G15333" s="118" t="s">
        <v>2</v>
      </c>
      <c r="H15333" s="137">
        <v>46064</v>
      </c>
      <c r="I15333" s="119">
        <v>94.87</v>
      </c>
      <c r="J15333" s="129"/>
      <c r="K15333" s="129"/>
      <c r="L15333" s="129">
        <v>0</v>
      </c>
      <c r="M15333" s="134" t="s">
        <v>27019</v>
      </c>
    </row>
    <row r="15334" spans="1:13" hidden="1" x14ac:dyDescent="0.25">
      <c r="A15334" s="128"/>
      <c r="B15334" s="2"/>
      <c r="C15334" s="139" t="s">
        <v>29819</v>
      </c>
      <c r="D15334" s="124" t="s">
        <v>29820</v>
      </c>
      <c r="E15334" s="118" t="s">
        <v>48</v>
      </c>
      <c r="F15334" s="124" t="s">
        <v>35249</v>
      </c>
      <c r="G15334" s="118" t="s">
        <v>2</v>
      </c>
      <c r="H15334" s="137"/>
      <c r="I15334" s="119"/>
      <c r="J15334" s="129"/>
      <c r="K15334" s="129"/>
      <c r="L15334" s="129">
        <v>0</v>
      </c>
      <c r="M15334" s="134" t="s">
        <v>27020</v>
      </c>
    </row>
    <row r="15335" spans="1:13" hidden="1" x14ac:dyDescent="0.25">
      <c r="A15335" s="128"/>
      <c r="B15335" s="2"/>
      <c r="C15335" s="139" t="s">
        <v>17264</v>
      </c>
      <c r="D15335" s="124" t="s">
        <v>17265</v>
      </c>
      <c r="E15335" s="118" t="s">
        <v>48</v>
      </c>
      <c r="F15335" s="124" t="s">
        <v>35249</v>
      </c>
      <c r="G15335" s="118" t="s">
        <v>2</v>
      </c>
      <c r="H15335" s="137">
        <v>44742</v>
      </c>
      <c r="I15335" s="119">
        <v>414.66</v>
      </c>
      <c r="J15335" s="129"/>
      <c r="K15335" s="129"/>
      <c r="L15335" s="129">
        <v>0</v>
      </c>
      <c r="M15335" s="134" t="s">
        <v>31051</v>
      </c>
    </row>
    <row r="15336" spans="1:13" hidden="1" x14ac:dyDescent="0.25">
      <c r="A15336" s="128"/>
      <c r="B15336" s="2"/>
      <c r="C15336" s="139" t="s">
        <v>17266</v>
      </c>
      <c r="D15336" s="124" t="s">
        <v>17267</v>
      </c>
      <c r="E15336" s="118" t="s">
        <v>48</v>
      </c>
      <c r="F15336" s="124" t="s">
        <v>35249</v>
      </c>
      <c r="G15336" s="118" t="s">
        <v>2</v>
      </c>
      <c r="H15336" s="137">
        <v>44909</v>
      </c>
      <c r="I15336" s="119">
        <v>6.03</v>
      </c>
      <c r="J15336" s="129"/>
      <c r="K15336" s="129"/>
      <c r="L15336" s="129">
        <v>0</v>
      </c>
      <c r="M15336" s="134" t="s">
        <v>27021</v>
      </c>
    </row>
    <row r="15337" spans="1:13" hidden="1" x14ac:dyDescent="0.25">
      <c r="A15337" s="128"/>
      <c r="B15337" s="2"/>
      <c r="C15337" s="139" t="s">
        <v>17268</v>
      </c>
      <c r="D15337" s="124" t="s">
        <v>17269</v>
      </c>
      <c r="E15337" s="118" t="s">
        <v>48</v>
      </c>
      <c r="F15337" s="124" t="s">
        <v>35249</v>
      </c>
      <c r="G15337" s="118" t="s">
        <v>34659</v>
      </c>
      <c r="H15337" s="137">
        <v>46120</v>
      </c>
      <c r="I15337" s="119">
        <v>239</v>
      </c>
      <c r="J15337" s="129"/>
      <c r="K15337" s="129"/>
      <c r="L15337" s="129">
        <v>0</v>
      </c>
      <c r="M15337" s="134" t="s">
        <v>27022</v>
      </c>
    </row>
    <row r="15338" spans="1:13" hidden="1" x14ac:dyDescent="0.25">
      <c r="A15338" s="128"/>
      <c r="B15338" s="2"/>
      <c r="C15338" s="139" t="s">
        <v>17270</v>
      </c>
      <c r="D15338" s="124" t="s">
        <v>17271</v>
      </c>
      <c r="E15338" s="118" t="s">
        <v>48</v>
      </c>
      <c r="F15338" s="124" t="s">
        <v>35249</v>
      </c>
      <c r="G15338" s="118" t="s">
        <v>34659</v>
      </c>
      <c r="H15338" s="137"/>
      <c r="I15338" s="119"/>
      <c r="J15338" s="129"/>
      <c r="K15338" s="129"/>
      <c r="L15338" s="129">
        <v>0</v>
      </c>
      <c r="M15338" s="134" t="s">
        <v>27023</v>
      </c>
    </row>
    <row r="15339" spans="1:13" hidden="1" x14ac:dyDescent="0.25">
      <c r="A15339" s="128"/>
      <c r="B15339" s="2"/>
      <c r="C15339" s="139" t="s">
        <v>17272</v>
      </c>
      <c r="D15339" s="124" t="s">
        <v>17273</v>
      </c>
      <c r="E15339" s="118" t="s">
        <v>48</v>
      </c>
      <c r="F15339" s="124" t="s">
        <v>35249</v>
      </c>
      <c r="G15339" s="118" t="s">
        <v>2</v>
      </c>
      <c r="H15339" s="137">
        <v>44918</v>
      </c>
      <c r="I15339" s="119">
        <v>1.82</v>
      </c>
      <c r="J15339" s="129"/>
      <c r="K15339" s="129"/>
      <c r="L15339" s="129">
        <v>0</v>
      </c>
      <c r="M15339" s="134" t="s">
        <v>27024</v>
      </c>
    </row>
    <row r="15340" spans="1:13" hidden="1" x14ac:dyDescent="0.25">
      <c r="A15340" s="128"/>
      <c r="B15340" s="2"/>
      <c r="C15340" s="139" t="s">
        <v>17274</v>
      </c>
      <c r="D15340" s="124" t="s">
        <v>17275</v>
      </c>
      <c r="E15340" s="118" t="s">
        <v>48</v>
      </c>
      <c r="F15340" s="124" t="s">
        <v>35249</v>
      </c>
      <c r="G15340" s="118" t="s">
        <v>2</v>
      </c>
      <c r="H15340" s="137">
        <v>44582</v>
      </c>
      <c r="I15340" s="119">
        <v>38.5</v>
      </c>
      <c r="J15340" s="129"/>
      <c r="K15340" s="129"/>
      <c r="L15340" s="129">
        <v>0</v>
      </c>
      <c r="M15340" s="134" t="s">
        <v>27025</v>
      </c>
    </row>
    <row r="15341" spans="1:13" hidden="1" x14ac:dyDescent="0.25">
      <c r="A15341" s="128"/>
      <c r="B15341" s="2"/>
      <c r="C15341" s="139" t="s">
        <v>29052</v>
      </c>
      <c r="D15341" s="124" t="s">
        <v>29053</v>
      </c>
      <c r="E15341" s="118" t="s">
        <v>48</v>
      </c>
      <c r="F15341" s="124" t="s">
        <v>35249</v>
      </c>
      <c r="G15341" s="118" t="s">
        <v>2</v>
      </c>
      <c r="H15341" s="137"/>
      <c r="I15341" s="119"/>
      <c r="J15341" s="129"/>
      <c r="K15341" s="129"/>
      <c r="L15341" s="129">
        <v>0</v>
      </c>
      <c r="M15341" s="134" t="s">
        <v>27026</v>
      </c>
    </row>
    <row r="15342" spans="1:13" hidden="1" x14ac:dyDescent="0.25">
      <c r="A15342" s="128"/>
      <c r="B15342" s="2"/>
      <c r="C15342" s="139" t="s">
        <v>17276</v>
      </c>
      <c r="D15342" s="124" t="s">
        <v>17277</v>
      </c>
      <c r="E15342" s="118" t="s">
        <v>48</v>
      </c>
      <c r="F15342" s="124" t="s">
        <v>35249</v>
      </c>
      <c r="G15342" s="118" t="s">
        <v>2</v>
      </c>
      <c r="H15342" s="137">
        <v>43271</v>
      </c>
      <c r="I15342" s="119">
        <v>17</v>
      </c>
      <c r="J15342" s="129"/>
      <c r="K15342" s="129"/>
      <c r="L15342" s="129">
        <v>0</v>
      </c>
      <c r="M15342" s="134" t="s">
        <v>31107</v>
      </c>
    </row>
    <row r="15343" spans="1:13" hidden="1" x14ac:dyDescent="0.25">
      <c r="A15343" s="128"/>
      <c r="B15343" s="2"/>
      <c r="C15343" s="139" t="s">
        <v>17278</v>
      </c>
      <c r="D15343" s="124" t="s">
        <v>17279</v>
      </c>
      <c r="E15343" s="118" t="s">
        <v>48</v>
      </c>
      <c r="F15343" s="124" t="s">
        <v>35249</v>
      </c>
      <c r="G15343" s="118" t="s">
        <v>2</v>
      </c>
      <c r="H15343" s="137">
        <v>41547</v>
      </c>
      <c r="I15343" s="119">
        <v>25.86</v>
      </c>
      <c r="J15343" s="129"/>
      <c r="K15343" s="129"/>
      <c r="L15343" s="129">
        <v>0</v>
      </c>
      <c r="M15343" s="134" t="s">
        <v>27027</v>
      </c>
    </row>
    <row r="15344" spans="1:13" hidden="1" x14ac:dyDescent="0.25">
      <c r="A15344" s="128"/>
      <c r="B15344" s="2"/>
      <c r="C15344" s="139" t="s">
        <v>17280</v>
      </c>
      <c r="D15344" s="124" t="s">
        <v>17281</v>
      </c>
      <c r="E15344" s="118" t="s">
        <v>48</v>
      </c>
      <c r="F15344" s="124" t="s">
        <v>35249</v>
      </c>
      <c r="G15344" s="118" t="s">
        <v>2</v>
      </c>
      <c r="H15344" s="137">
        <v>43151</v>
      </c>
      <c r="I15344" s="119">
        <v>3.3</v>
      </c>
      <c r="J15344" s="129"/>
      <c r="K15344" s="129"/>
      <c r="L15344" s="129">
        <v>0</v>
      </c>
      <c r="M15344" s="134" t="s">
        <v>19667</v>
      </c>
    </row>
    <row r="15345" spans="1:13" hidden="1" x14ac:dyDescent="0.25">
      <c r="A15345" s="128"/>
      <c r="B15345" s="2"/>
      <c r="C15345" s="139" t="s">
        <v>17282</v>
      </c>
      <c r="D15345" s="124" t="s">
        <v>17283</v>
      </c>
      <c r="E15345" s="118" t="s">
        <v>48</v>
      </c>
      <c r="F15345" s="124" t="s">
        <v>35249</v>
      </c>
      <c r="G15345" s="118" t="s">
        <v>2</v>
      </c>
      <c r="H15345" s="137">
        <v>45898</v>
      </c>
      <c r="I15345" s="119">
        <v>0.97</v>
      </c>
      <c r="J15345" s="129"/>
      <c r="K15345" s="129"/>
      <c r="L15345" s="129">
        <v>0</v>
      </c>
      <c r="M15345" s="134" t="s">
        <v>27028</v>
      </c>
    </row>
    <row r="15346" spans="1:13" hidden="1" x14ac:dyDescent="0.25">
      <c r="A15346" s="128"/>
      <c r="B15346" s="2"/>
      <c r="C15346" s="139" t="s">
        <v>17284</v>
      </c>
      <c r="D15346" s="124" t="s">
        <v>17285</v>
      </c>
      <c r="E15346" s="118" t="s">
        <v>48</v>
      </c>
      <c r="F15346" s="124" t="s">
        <v>35249</v>
      </c>
      <c r="G15346" s="118" t="s">
        <v>2</v>
      </c>
      <c r="H15346" s="137">
        <v>44847</v>
      </c>
      <c r="I15346" s="119">
        <v>436.5</v>
      </c>
      <c r="J15346" s="129"/>
      <c r="K15346" s="129"/>
      <c r="L15346" s="129">
        <v>0</v>
      </c>
      <c r="M15346" s="134" t="s">
        <v>27029</v>
      </c>
    </row>
    <row r="15347" spans="1:13" hidden="1" x14ac:dyDescent="0.25">
      <c r="A15347" s="128"/>
      <c r="B15347" s="2"/>
      <c r="C15347" s="139" t="s">
        <v>29369</v>
      </c>
      <c r="D15347" s="124" t="s">
        <v>29370</v>
      </c>
      <c r="E15347" s="118" t="s">
        <v>48</v>
      </c>
      <c r="F15347" s="124" t="s">
        <v>35249</v>
      </c>
      <c r="G15347" s="118" t="s">
        <v>2</v>
      </c>
      <c r="H15347" s="137"/>
      <c r="I15347" s="119"/>
      <c r="J15347" s="129"/>
      <c r="K15347" s="129"/>
      <c r="L15347" s="129">
        <v>0</v>
      </c>
      <c r="M15347" s="134" t="s">
        <v>27030</v>
      </c>
    </row>
    <row r="15348" spans="1:13" hidden="1" x14ac:dyDescent="0.25">
      <c r="A15348" s="128"/>
      <c r="B15348" s="2"/>
      <c r="C15348" s="139" t="s">
        <v>17286</v>
      </c>
      <c r="D15348" s="124" t="s">
        <v>17287</v>
      </c>
      <c r="E15348" s="118" t="s">
        <v>48</v>
      </c>
      <c r="F15348" s="124" t="s">
        <v>35249</v>
      </c>
      <c r="G15348" s="118" t="s">
        <v>2</v>
      </c>
      <c r="H15348" s="137">
        <v>42678</v>
      </c>
      <c r="I15348" s="119">
        <v>24</v>
      </c>
      <c r="J15348" s="129"/>
      <c r="K15348" s="129"/>
      <c r="L15348" s="129">
        <v>0</v>
      </c>
      <c r="M15348" s="134"/>
    </row>
    <row r="15349" spans="1:13" hidden="1" x14ac:dyDescent="0.25">
      <c r="A15349" s="128"/>
      <c r="B15349" s="2"/>
      <c r="C15349" s="139" t="s">
        <v>29893</v>
      </c>
      <c r="D15349" s="124" t="s">
        <v>29894</v>
      </c>
      <c r="E15349" s="118" t="s">
        <v>48</v>
      </c>
      <c r="F15349" s="124" t="s">
        <v>35249</v>
      </c>
      <c r="G15349" s="118" t="s">
        <v>2</v>
      </c>
      <c r="H15349" s="137"/>
      <c r="I15349" s="119"/>
      <c r="J15349" s="129"/>
      <c r="K15349" s="129"/>
      <c r="L15349" s="129">
        <v>0</v>
      </c>
      <c r="M15349" s="134" t="s">
        <v>27031</v>
      </c>
    </row>
    <row r="15350" spans="1:13" hidden="1" x14ac:dyDescent="0.25">
      <c r="A15350" s="128"/>
      <c r="B15350" s="2"/>
      <c r="C15350" s="139" t="s">
        <v>17288</v>
      </c>
      <c r="D15350" s="124" t="s">
        <v>17289</v>
      </c>
      <c r="E15350" s="118" t="s">
        <v>48</v>
      </c>
      <c r="F15350" s="124" t="s">
        <v>35249</v>
      </c>
      <c r="G15350" s="118" t="s">
        <v>2</v>
      </c>
      <c r="H15350" s="137">
        <v>44594</v>
      </c>
      <c r="I15350" s="119">
        <v>114</v>
      </c>
      <c r="J15350" s="129"/>
      <c r="K15350" s="129"/>
      <c r="L15350" s="129">
        <v>0</v>
      </c>
      <c r="M15350" s="134" t="s">
        <v>27032</v>
      </c>
    </row>
    <row r="15351" spans="1:13" hidden="1" x14ac:dyDescent="0.25">
      <c r="A15351" s="128"/>
      <c r="B15351" s="2"/>
      <c r="C15351" s="139" t="s">
        <v>17290</v>
      </c>
      <c r="D15351" s="124" t="s">
        <v>17291</v>
      </c>
      <c r="E15351" s="118" t="s">
        <v>48</v>
      </c>
      <c r="F15351" s="124" t="s">
        <v>35249</v>
      </c>
      <c r="G15351" s="118" t="s">
        <v>2</v>
      </c>
      <c r="H15351" s="137"/>
      <c r="I15351" s="119"/>
      <c r="J15351" s="129"/>
      <c r="K15351" s="129"/>
      <c r="L15351" s="129">
        <v>0</v>
      </c>
      <c r="M15351" s="134" t="s">
        <v>27033</v>
      </c>
    </row>
    <row r="15352" spans="1:13" hidden="1" x14ac:dyDescent="0.25">
      <c r="A15352" s="128"/>
      <c r="B15352" s="2"/>
      <c r="C15352" s="139" t="s">
        <v>17292</v>
      </c>
      <c r="D15352" s="124" t="s">
        <v>17293</v>
      </c>
      <c r="E15352" s="118" t="s">
        <v>48</v>
      </c>
      <c r="F15352" s="124" t="s">
        <v>35249</v>
      </c>
      <c r="G15352" s="118" t="s">
        <v>2</v>
      </c>
      <c r="H15352" s="137">
        <v>41801</v>
      </c>
      <c r="I15352" s="119">
        <v>166.3</v>
      </c>
      <c r="J15352" s="129"/>
      <c r="K15352" s="129"/>
      <c r="L15352" s="129">
        <v>0</v>
      </c>
      <c r="M15352" s="134" t="s">
        <v>27034</v>
      </c>
    </row>
    <row r="15353" spans="1:13" hidden="1" x14ac:dyDescent="0.25">
      <c r="A15353" s="128"/>
      <c r="B15353" s="2"/>
      <c r="C15353" s="139" t="s">
        <v>17294</v>
      </c>
      <c r="D15353" s="124" t="s">
        <v>17295</v>
      </c>
      <c r="E15353" s="118" t="s">
        <v>48</v>
      </c>
      <c r="F15353" s="124" t="s">
        <v>35249</v>
      </c>
      <c r="G15353" s="118" t="s">
        <v>2</v>
      </c>
      <c r="H15353" s="137">
        <v>41801</v>
      </c>
      <c r="I15353" s="119">
        <v>166.3</v>
      </c>
      <c r="J15353" s="129"/>
      <c r="K15353" s="129"/>
      <c r="L15353" s="129">
        <v>0</v>
      </c>
      <c r="M15353" s="134" t="s">
        <v>27035</v>
      </c>
    </row>
    <row r="15354" spans="1:13" hidden="1" x14ac:dyDescent="0.25">
      <c r="A15354" s="128"/>
      <c r="B15354" s="2"/>
      <c r="C15354" s="139" t="s">
        <v>17296</v>
      </c>
      <c r="D15354" s="124" t="s">
        <v>17297</v>
      </c>
      <c r="E15354" s="118" t="s">
        <v>48</v>
      </c>
      <c r="F15354" s="124" t="s">
        <v>35249</v>
      </c>
      <c r="G15354" s="118" t="s">
        <v>2</v>
      </c>
      <c r="H15354" s="137">
        <v>41297</v>
      </c>
      <c r="I15354" s="119">
        <v>10</v>
      </c>
      <c r="J15354" s="129"/>
      <c r="K15354" s="129"/>
      <c r="L15354" s="129">
        <v>0</v>
      </c>
      <c r="M15354" s="134" t="s">
        <v>31622</v>
      </c>
    </row>
    <row r="15355" spans="1:13" hidden="1" x14ac:dyDescent="0.25">
      <c r="A15355" s="128"/>
      <c r="B15355" s="2"/>
      <c r="C15355" s="139" t="s">
        <v>17298</v>
      </c>
      <c r="D15355" s="124" t="s">
        <v>17299</v>
      </c>
      <c r="E15355" s="118" t="s">
        <v>48</v>
      </c>
      <c r="F15355" s="124" t="s">
        <v>35249</v>
      </c>
      <c r="G15355" s="118" t="s">
        <v>2</v>
      </c>
      <c r="H15355" s="137">
        <v>40505</v>
      </c>
      <c r="I15355" s="119">
        <v>20</v>
      </c>
      <c r="J15355" s="129"/>
      <c r="K15355" s="129"/>
      <c r="L15355" s="129">
        <v>0</v>
      </c>
      <c r="M15355" s="134" t="s">
        <v>27036</v>
      </c>
    </row>
    <row r="15356" spans="1:13" hidden="1" x14ac:dyDescent="0.25">
      <c r="A15356" s="128"/>
      <c r="B15356" s="2"/>
      <c r="C15356" s="139" t="s">
        <v>17300</v>
      </c>
      <c r="D15356" s="124" t="s">
        <v>17301</v>
      </c>
      <c r="E15356" s="118" t="s">
        <v>48</v>
      </c>
      <c r="F15356" s="124" t="s">
        <v>35249</v>
      </c>
      <c r="G15356" s="118" t="s">
        <v>2</v>
      </c>
      <c r="H15356" s="137">
        <v>44105</v>
      </c>
      <c r="I15356" s="119">
        <v>23.5</v>
      </c>
      <c r="J15356" s="129"/>
      <c r="K15356" s="129"/>
      <c r="L15356" s="129">
        <v>0</v>
      </c>
      <c r="M15356" s="134" t="s">
        <v>27037</v>
      </c>
    </row>
    <row r="15357" spans="1:13" hidden="1" x14ac:dyDescent="0.25">
      <c r="A15357" s="128"/>
      <c r="B15357" s="2"/>
      <c r="C15357" s="139" t="s">
        <v>17302</v>
      </c>
      <c r="D15357" s="124" t="s">
        <v>17303</v>
      </c>
      <c r="E15357" s="118" t="s">
        <v>48</v>
      </c>
      <c r="F15357" s="124" t="s">
        <v>35249</v>
      </c>
      <c r="G15357" s="118" t="s">
        <v>2</v>
      </c>
      <c r="H15357" s="137">
        <v>43311</v>
      </c>
      <c r="I15357" s="119">
        <v>18.5</v>
      </c>
      <c r="J15357" s="129"/>
      <c r="K15357" s="129"/>
      <c r="L15357" s="129">
        <v>0</v>
      </c>
      <c r="M15357" s="134" t="s">
        <v>27038</v>
      </c>
    </row>
    <row r="15358" spans="1:13" hidden="1" x14ac:dyDescent="0.25">
      <c r="A15358" s="128"/>
      <c r="B15358" s="2"/>
      <c r="C15358" s="139" t="s">
        <v>17304</v>
      </c>
      <c r="D15358" s="124" t="s">
        <v>17305</v>
      </c>
      <c r="E15358" s="118" t="s">
        <v>48</v>
      </c>
      <c r="F15358" s="124" t="s">
        <v>35249</v>
      </c>
      <c r="G15358" s="118" t="s">
        <v>2</v>
      </c>
      <c r="H15358" s="137">
        <v>44048</v>
      </c>
      <c r="I15358" s="119">
        <v>28.5</v>
      </c>
      <c r="J15358" s="129"/>
      <c r="K15358" s="129"/>
      <c r="L15358" s="129">
        <v>0</v>
      </c>
      <c r="M15358" s="134" t="s">
        <v>27039</v>
      </c>
    </row>
    <row r="15359" spans="1:13" hidden="1" x14ac:dyDescent="0.25">
      <c r="A15359" s="128"/>
      <c r="B15359" s="2"/>
      <c r="C15359" s="139" t="s">
        <v>17306</v>
      </c>
      <c r="D15359" s="124" t="s">
        <v>17307</v>
      </c>
      <c r="E15359" s="118" t="s">
        <v>48</v>
      </c>
      <c r="F15359" s="124" t="s">
        <v>35249</v>
      </c>
      <c r="G15359" s="118" t="s">
        <v>2</v>
      </c>
      <c r="H15359" s="137">
        <v>40889</v>
      </c>
      <c r="I15359" s="119">
        <v>21</v>
      </c>
      <c r="J15359" s="129"/>
      <c r="K15359" s="129"/>
      <c r="L15359" s="129">
        <v>0</v>
      </c>
      <c r="M15359" s="134" t="s">
        <v>27040</v>
      </c>
    </row>
    <row r="15360" spans="1:13" hidden="1" x14ac:dyDescent="0.25">
      <c r="A15360" s="128"/>
      <c r="B15360" s="2"/>
      <c r="C15360" s="139" t="s">
        <v>17308</v>
      </c>
      <c r="D15360" s="124" t="s">
        <v>17309</v>
      </c>
      <c r="E15360" s="118" t="s">
        <v>48</v>
      </c>
      <c r="F15360" s="124" t="s">
        <v>35249</v>
      </c>
      <c r="G15360" s="118" t="s">
        <v>2</v>
      </c>
      <c r="H15360" s="137">
        <v>41465</v>
      </c>
      <c r="I15360" s="119">
        <v>21</v>
      </c>
      <c r="J15360" s="129"/>
      <c r="K15360" s="129"/>
      <c r="L15360" s="129">
        <v>0</v>
      </c>
      <c r="M15360" s="134" t="s">
        <v>27041</v>
      </c>
    </row>
    <row r="15361" spans="1:13" hidden="1" x14ac:dyDescent="0.25">
      <c r="A15361" s="128"/>
      <c r="B15361" s="2"/>
      <c r="C15361" s="139" t="s">
        <v>17310</v>
      </c>
      <c r="D15361" s="124" t="s">
        <v>17311</v>
      </c>
      <c r="E15361" s="118" t="s">
        <v>48</v>
      </c>
      <c r="F15361" s="124" t="s">
        <v>35249</v>
      </c>
      <c r="G15361" s="118" t="s">
        <v>2</v>
      </c>
      <c r="H15361" s="137">
        <v>40882</v>
      </c>
      <c r="I15361" s="119">
        <v>12</v>
      </c>
      <c r="J15361" s="129"/>
      <c r="K15361" s="129"/>
      <c r="L15361" s="129">
        <v>0</v>
      </c>
      <c r="M15361" s="134" t="s">
        <v>27042</v>
      </c>
    </row>
    <row r="15362" spans="1:13" hidden="1" x14ac:dyDescent="0.25">
      <c r="A15362" s="128"/>
      <c r="B15362" s="2"/>
      <c r="C15362" s="139" t="s">
        <v>17312</v>
      </c>
      <c r="D15362" s="124" t="s">
        <v>17313</v>
      </c>
      <c r="E15362" s="118" t="s">
        <v>48</v>
      </c>
      <c r="F15362" s="124" t="s">
        <v>35249</v>
      </c>
      <c r="G15362" s="118" t="s">
        <v>2</v>
      </c>
      <c r="H15362" s="137">
        <v>41124</v>
      </c>
      <c r="I15362" s="119">
        <v>0.9</v>
      </c>
      <c r="J15362" s="129"/>
      <c r="K15362" s="129"/>
      <c r="L15362" s="129">
        <v>0</v>
      </c>
      <c r="M15362" s="134" t="s">
        <v>27043</v>
      </c>
    </row>
    <row r="15363" spans="1:13" hidden="1" x14ac:dyDescent="0.25">
      <c r="A15363" s="128"/>
      <c r="B15363" s="2"/>
      <c r="C15363" s="139" t="s">
        <v>17314</v>
      </c>
      <c r="D15363" s="124" t="s">
        <v>17315</v>
      </c>
      <c r="E15363" s="118" t="s">
        <v>48</v>
      </c>
      <c r="F15363" s="124" t="s">
        <v>35249</v>
      </c>
      <c r="G15363" s="118" t="s">
        <v>2</v>
      </c>
      <c r="H15363" s="137">
        <v>41547</v>
      </c>
      <c r="I15363" s="119">
        <v>25.86</v>
      </c>
      <c r="J15363" s="129"/>
      <c r="K15363" s="129"/>
      <c r="L15363" s="129">
        <v>0</v>
      </c>
      <c r="M15363" s="134" t="s">
        <v>27044</v>
      </c>
    </row>
    <row r="15364" spans="1:13" hidden="1" x14ac:dyDescent="0.25">
      <c r="A15364" s="128"/>
      <c r="B15364" s="2"/>
      <c r="C15364" s="139" t="s">
        <v>17316</v>
      </c>
      <c r="D15364" s="124" t="s">
        <v>17317</v>
      </c>
      <c r="E15364" s="118" t="s">
        <v>48</v>
      </c>
      <c r="F15364" s="124" t="s">
        <v>35249</v>
      </c>
      <c r="G15364" s="118" t="s">
        <v>2</v>
      </c>
      <c r="H15364" s="137">
        <v>41547</v>
      </c>
      <c r="I15364" s="119">
        <v>60.35</v>
      </c>
      <c r="J15364" s="129"/>
      <c r="K15364" s="129"/>
      <c r="L15364" s="129">
        <v>0</v>
      </c>
      <c r="M15364" s="134" t="s">
        <v>27045</v>
      </c>
    </row>
    <row r="15365" spans="1:13" hidden="1" x14ac:dyDescent="0.25">
      <c r="A15365" s="128"/>
      <c r="B15365" s="2"/>
      <c r="C15365" s="139" t="s">
        <v>17318</v>
      </c>
      <c r="D15365" s="124" t="s">
        <v>17319</v>
      </c>
      <c r="E15365" s="118" t="s">
        <v>48</v>
      </c>
      <c r="F15365" s="124" t="s">
        <v>35249</v>
      </c>
      <c r="G15365" s="118" t="s">
        <v>2</v>
      </c>
      <c r="H15365" s="137">
        <v>42948</v>
      </c>
      <c r="I15365" s="119">
        <v>102.06</v>
      </c>
      <c r="J15365" s="129"/>
      <c r="K15365" s="129"/>
      <c r="L15365" s="129">
        <v>0</v>
      </c>
      <c r="M15365" s="134" t="s">
        <v>32630</v>
      </c>
    </row>
    <row r="15366" spans="1:13" hidden="1" x14ac:dyDescent="0.25">
      <c r="A15366" s="128"/>
      <c r="B15366" s="2"/>
      <c r="C15366" s="139" t="s">
        <v>17320</v>
      </c>
      <c r="D15366" s="124" t="s">
        <v>17321</v>
      </c>
      <c r="E15366" s="118" t="s">
        <v>48</v>
      </c>
      <c r="F15366" s="124" t="s">
        <v>35249</v>
      </c>
      <c r="G15366" s="118" t="s">
        <v>2</v>
      </c>
      <c r="H15366" s="137">
        <v>41547</v>
      </c>
      <c r="I15366" s="119">
        <v>86.21</v>
      </c>
      <c r="J15366" s="129"/>
      <c r="K15366" s="129"/>
      <c r="L15366" s="129">
        <v>0</v>
      </c>
      <c r="M15366" s="134" t="s">
        <v>27046</v>
      </c>
    </row>
    <row r="15367" spans="1:13" hidden="1" x14ac:dyDescent="0.25">
      <c r="A15367" s="128"/>
      <c r="B15367" s="2"/>
      <c r="C15367" s="139" t="s">
        <v>17322</v>
      </c>
      <c r="D15367" s="124" t="s">
        <v>17323</v>
      </c>
      <c r="E15367" s="118" t="s">
        <v>48</v>
      </c>
      <c r="F15367" s="124" t="s">
        <v>35249</v>
      </c>
      <c r="G15367" s="118" t="s">
        <v>2</v>
      </c>
      <c r="H15367" s="137">
        <v>45877</v>
      </c>
      <c r="I15367" s="119">
        <v>0.8</v>
      </c>
      <c r="J15367" s="129"/>
      <c r="K15367" s="129"/>
      <c r="L15367" s="129">
        <v>0</v>
      </c>
      <c r="M15367" s="134" t="s">
        <v>27046</v>
      </c>
    </row>
    <row r="15368" spans="1:13" hidden="1" x14ac:dyDescent="0.25">
      <c r="A15368" s="128"/>
      <c r="B15368" s="2"/>
      <c r="C15368" s="139" t="s">
        <v>29176</v>
      </c>
      <c r="D15368" s="124" t="s">
        <v>29177</v>
      </c>
      <c r="E15368" s="118" t="s">
        <v>48</v>
      </c>
      <c r="F15368" s="124" t="s">
        <v>35249</v>
      </c>
      <c r="G15368" s="118" t="s">
        <v>2</v>
      </c>
      <c r="H15368" s="137"/>
      <c r="I15368" s="119"/>
      <c r="J15368" s="129"/>
      <c r="K15368" s="129"/>
      <c r="L15368" s="129">
        <v>0</v>
      </c>
      <c r="M15368" s="134" t="s">
        <v>27047</v>
      </c>
    </row>
    <row r="15369" spans="1:13" hidden="1" x14ac:dyDescent="0.25">
      <c r="A15369" s="128"/>
      <c r="B15369" s="2"/>
      <c r="C15369" s="139" t="s">
        <v>19065</v>
      </c>
      <c r="D15369" s="124" t="s">
        <v>19064</v>
      </c>
      <c r="E15369" s="118" t="s">
        <v>48</v>
      </c>
      <c r="F15369" s="124" t="s">
        <v>35249</v>
      </c>
      <c r="G15369" s="118" t="s">
        <v>6</v>
      </c>
      <c r="H15369" s="137"/>
      <c r="I15369" s="119"/>
      <c r="J15369" s="129"/>
      <c r="K15369" s="129"/>
      <c r="L15369" s="129">
        <v>0</v>
      </c>
      <c r="M15369" s="134" t="s">
        <v>35190</v>
      </c>
    </row>
    <row r="15370" spans="1:13" hidden="1" x14ac:dyDescent="0.25">
      <c r="A15370" s="128"/>
      <c r="B15370" s="2"/>
      <c r="C15370" s="139" t="s">
        <v>17324</v>
      </c>
      <c r="D15370" s="124" t="s">
        <v>17325</v>
      </c>
      <c r="E15370" s="118" t="s">
        <v>48</v>
      </c>
      <c r="F15370" s="124" t="s">
        <v>35249</v>
      </c>
      <c r="G15370" s="118" t="s">
        <v>34659</v>
      </c>
      <c r="H15370" s="137">
        <v>41890</v>
      </c>
      <c r="I15370" s="119">
        <v>21</v>
      </c>
      <c r="J15370" s="129"/>
      <c r="K15370" s="129"/>
      <c r="L15370" s="129">
        <v>0</v>
      </c>
      <c r="M15370" s="134" t="s">
        <v>27048</v>
      </c>
    </row>
    <row r="15371" spans="1:13" hidden="1" x14ac:dyDescent="0.25">
      <c r="A15371" s="128"/>
      <c r="B15371" s="2"/>
      <c r="C15371" s="139" t="s">
        <v>17326</v>
      </c>
      <c r="D15371" s="124" t="s">
        <v>17327</v>
      </c>
      <c r="E15371" s="118" t="s">
        <v>48</v>
      </c>
      <c r="F15371" s="124" t="s">
        <v>35249</v>
      </c>
      <c r="G15371" s="118" t="s">
        <v>34659</v>
      </c>
      <c r="H15371" s="137">
        <v>41890</v>
      </c>
      <c r="I15371" s="119">
        <v>51</v>
      </c>
      <c r="J15371" s="129"/>
      <c r="K15371" s="129"/>
      <c r="L15371" s="129">
        <v>0</v>
      </c>
      <c r="M15371" s="134" t="s">
        <v>27049</v>
      </c>
    </row>
    <row r="15372" spans="1:13" hidden="1" x14ac:dyDescent="0.25">
      <c r="A15372" s="128"/>
      <c r="B15372" s="2"/>
      <c r="C15372" s="139" t="s">
        <v>17328</v>
      </c>
      <c r="D15372" s="124" t="s">
        <v>17329</v>
      </c>
      <c r="E15372" s="118" t="s">
        <v>48</v>
      </c>
      <c r="F15372" s="124" t="s">
        <v>35249</v>
      </c>
      <c r="G15372" s="118" t="s">
        <v>34659</v>
      </c>
      <c r="H15372" s="137">
        <v>41890</v>
      </c>
      <c r="I15372" s="119">
        <v>21</v>
      </c>
      <c r="J15372" s="129"/>
      <c r="K15372" s="129"/>
      <c r="L15372" s="129">
        <v>0</v>
      </c>
      <c r="M15372" s="134" t="s">
        <v>27050</v>
      </c>
    </row>
    <row r="15373" spans="1:13" hidden="1" x14ac:dyDescent="0.25">
      <c r="A15373" s="128"/>
      <c r="B15373" s="2"/>
      <c r="C15373" s="139" t="s">
        <v>17330</v>
      </c>
      <c r="D15373" s="124" t="s">
        <v>17331</v>
      </c>
      <c r="E15373" s="118" t="s">
        <v>48</v>
      </c>
      <c r="F15373" s="124" t="s">
        <v>35249</v>
      </c>
      <c r="G15373" s="118" t="s">
        <v>34659</v>
      </c>
      <c r="H15373" s="137">
        <v>41890</v>
      </c>
      <c r="I15373" s="119">
        <v>17</v>
      </c>
      <c r="J15373" s="129"/>
      <c r="K15373" s="129"/>
      <c r="L15373" s="129">
        <v>0</v>
      </c>
      <c r="M15373" s="134" t="s">
        <v>33645</v>
      </c>
    </row>
    <row r="15374" spans="1:13" hidden="1" x14ac:dyDescent="0.25">
      <c r="A15374" s="128"/>
      <c r="B15374" s="2"/>
      <c r="C15374" s="139" t="s">
        <v>17332</v>
      </c>
      <c r="D15374" s="124" t="s">
        <v>17333</v>
      </c>
      <c r="E15374" s="118" t="s">
        <v>48</v>
      </c>
      <c r="F15374" s="124" t="s">
        <v>35249</v>
      </c>
      <c r="G15374" s="118" t="s">
        <v>2</v>
      </c>
      <c r="H15374" s="137">
        <v>41977</v>
      </c>
      <c r="I15374" s="119">
        <v>80.209999999999994</v>
      </c>
      <c r="J15374" s="129"/>
      <c r="K15374" s="129"/>
      <c r="L15374" s="129">
        <v>0</v>
      </c>
      <c r="M15374" s="134" t="s">
        <v>27051</v>
      </c>
    </row>
    <row r="15375" spans="1:13" hidden="1" x14ac:dyDescent="0.25">
      <c r="A15375" s="128"/>
      <c r="B15375" s="2"/>
      <c r="C15375" s="139" t="s">
        <v>30547</v>
      </c>
      <c r="D15375" s="124" t="s">
        <v>30548</v>
      </c>
      <c r="E15375" s="118" t="s">
        <v>48</v>
      </c>
      <c r="F15375" s="124" t="s">
        <v>35249</v>
      </c>
      <c r="G15375" s="118" t="s">
        <v>34659</v>
      </c>
      <c r="H15375" s="137"/>
      <c r="I15375" s="119"/>
      <c r="J15375" s="129"/>
      <c r="K15375" s="129"/>
      <c r="L15375" s="129">
        <v>0</v>
      </c>
      <c r="M15375" s="134" t="s">
        <v>27052</v>
      </c>
    </row>
    <row r="15376" spans="1:13" hidden="1" x14ac:dyDescent="0.25">
      <c r="A15376" s="128"/>
      <c r="B15376" s="2"/>
      <c r="C15376" s="139" t="s">
        <v>17334</v>
      </c>
      <c r="D15376" s="124" t="s">
        <v>17335</v>
      </c>
      <c r="E15376" s="118" t="s">
        <v>48</v>
      </c>
      <c r="F15376" s="124" t="s">
        <v>35249</v>
      </c>
      <c r="G15376" s="118" t="s">
        <v>34659</v>
      </c>
      <c r="H15376" s="137">
        <v>41890</v>
      </c>
      <c r="I15376" s="119">
        <v>27</v>
      </c>
      <c r="J15376" s="129"/>
      <c r="K15376" s="129"/>
      <c r="L15376" s="129">
        <v>0</v>
      </c>
      <c r="M15376" s="134" t="s">
        <v>33562</v>
      </c>
    </row>
    <row r="15377" spans="1:13" hidden="1" x14ac:dyDescent="0.25">
      <c r="A15377" s="128"/>
      <c r="B15377" s="2"/>
      <c r="C15377" s="139" t="s">
        <v>17336</v>
      </c>
      <c r="D15377" s="124" t="s">
        <v>17337</v>
      </c>
      <c r="E15377" s="118" t="s">
        <v>48</v>
      </c>
      <c r="F15377" s="124" t="s">
        <v>35249</v>
      </c>
      <c r="G15377" s="118" t="s">
        <v>34659</v>
      </c>
      <c r="H15377" s="137">
        <v>41583</v>
      </c>
      <c r="I15377" s="119">
        <v>12</v>
      </c>
      <c r="J15377" s="129"/>
      <c r="K15377" s="129"/>
      <c r="L15377" s="129">
        <v>0</v>
      </c>
      <c r="M15377" s="134" t="s">
        <v>27053</v>
      </c>
    </row>
    <row r="15378" spans="1:13" hidden="1" x14ac:dyDescent="0.25">
      <c r="A15378" s="128"/>
      <c r="B15378" s="2"/>
      <c r="C15378" s="139" t="s">
        <v>17338</v>
      </c>
      <c r="D15378" s="124" t="s">
        <v>17339</v>
      </c>
      <c r="E15378" s="118" t="s">
        <v>48</v>
      </c>
      <c r="F15378" s="124" t="s">
        <v>35249</v>
      </c>
      <c r="G15378" s="118" t="s">
        <v>2</v>
      </c>
      <c r="H15378" s="137">
        <v>42863</v>
      </c>
      <c r="I15378" s="119">
        <v>0.4</v>
      </c>
      <c r="J15378" s="129"/>
      <c r="K15378" s="129"/>
      <c r="L15378" s="129">
        <v>0</v>
      </c>
      <c r="M15378" s="134" t="s">
        <v>27054</v>
      </c>
    </row>
    <row r="15379" spans="1:13" hidden="1" x14ac:dyDescent="0.25">
      <c r="A15379" s="128"/>
      <c r="B15379" s="2"/>
      <c r="C15379" s="139" t="s">
        <v>32966</v>
      </c>
      <c r="D15379" s="124" t="s">
        <v>32967</v>
      </c>
      <c r="E15379" s="118" t="s">
        <v>48</v>
      </c>
      <c r="F15379" s="124" t="s">
        <v>35249</v>
      </c>
      <c r="G15379" s="118" t="s">
        <v>2</v>
      </c>
      <c r="H15379" s="137"/>
      <c r="I15379" s="119"/>
      <c r="J15379" s="129"/>
      <c r="K15379" s="129"/>
      <c r="L15379" s="129">
        <v>0</v>
      </c>
      <c r="M15379" s="134" t="s">
        <v>31934</v>
      </c>
    </row>
    <row r="15380" spans="1:13" hidden="1" x14ac:dyDescent="0.25">
      <c r="A15380" s="128"/>
      <c r="B15380" s="2"/>
      <c r="C15380" s="139" t="s">
        <v>29666</v>
      </c>
      <c r="D15380" s="124" t="s">
        <v>29667</v>
      </c>
      <c r="E15380" s="118" t="s">
        <v>48</v>
      </c>
      <c r="F15380" s="124" t="s">
        <v>35249</v>
      </c>
      <c r="G15380" s="118" t="s">
        <v>2</v>
      </c>
      <c r="H15380" s="137">
        <v>46085</v>
      </c>
      <c r="I15380" s="119">
        <v>7.69</v>
      </c>
      <c r="J15380" s="129"/>
      <c r="K15380" s="129"/>
      <c r="L15380" s="129">
        <v>0</v>
      </c>
      <c r="M15380" s="134" t="s">
        <v>27055</v>
      </c>
    </row>
    <row r="15381" spans="1:13" hidden="1" x14ac:dyDescent="0.25">
      <c r="A15381" s="128"/>
      <c r="B15381" s="2"/>
      <c r="C15381" s="139" t="s">
        <v>17340</v>
      </c>
      <c r="D15381" s="124" t="s">
        <v>17341</v>
      </c>
      <c r="E15381" s="118" t="s">
        <v>48</v>
      </c>
      <c r="F15381" s="124" t="s">
        <v>35249</v>
      </c>
      <c r="G15381" s="118" t="s">
        <v>34659</v>
      </c>
      <c r="H15381" s="137"/>
      <c r="I15381" s="119"/>
      <c r="J15381" s="129"/>
      <c r="K15381" s="129"/>
      <c r="L15381" s="129">
        <v>0</v>
      </c>
      <c r="M15381" s="134" t="s">
        <v>30947</v>
      </c>
    </row>
    <row r="15382" spans="1:13" hidden="1" x14ac:dyDescent="0.25">
      <c r="A15382" s="128"/>
      <c r="B15382" s="2"/>
      <c r="C15382" s="139" t="s">
        <v>17342</v>
      </c>
      <c r="D15382" s="124" t="s">
        <v>17343</v>
      </c>
      <c r="E15382" s="118" t="s">
        <v>48</v>
      </c>
      <c r="F15382" s="124" t="s">
        <v>35249</v>
      </c>
      <c r="G15382" s="118" t="s">
        <v>2</v>
      </c>
      <c r="H15382" s="137">
        <v>41817</v>
      </c>
      <c r="I15382" s="119">
        <v>0.5</v>
      </c>
      <c r="J15382" s="129"/>
      <c r="K15382" s="129"/>
      <c r="L15382" s="129">
        <v>0</v>
      </c>
      <c r="M15382" s="134" t="s">
        <v>31365</v>
      </c>
    </row>
    <row r="15383" spans="1:13" hidden="1" x14ac:dyDescent="0.25">
      <c r="A15383" s="128"/>
      <c r="B15383" s="2"/>
      <c r="C15383" s="139" t="s">
        <v>17344</v>
      </c>
      <c r="D15383" s="124" t="s">
        <v>17345</v>
      </c>
      <c r="E15383" s="118" t="s">
        <v>48</v>
      </c>
      <c r="F15383" s="124" t="s">
        <v>35249</v>
      </c>
      <c r="G15383" s="118" t="s">
        <v>2</v>
      </c>
      <c r="H15383" s="137">
        <v>42303</v>
      </c>
      <c r="I15383" s="119">
        <v>2</v>
      </c>
      <c r="J15383" s="129"/>
      <c r="K15383" s="129"/>
      <c r="L15383" s="129">
        <v>0</v>
      </c>
      <c r="M15383" s="134" t="s">
        <v>27056</v>
      </c>
    </row>
    <row r="15384" spans="1:13" hidden="1" x14ac:dyDescent="0.25">
      <c r="A15384" s="128"/>
      <c r="B15384" s="2"/>
      <c r="C15384" s="139" t="s">
        <v>17346</v>
      </c>
      <c r="D15384" s="124" t="s">
        <v>17347</v>
      </c>
      <c r="E15384" s="118" t="s">
        <v>48</v>
      </c>
      <c r="F15384" s="124" t="s">
        <v>35249</v>
      </c>
      <c r="G15384" s="118" t="s">
        <v>2</v>
      </c>
      <c r="H15384" s="137">
        <v>42690</v>
      </c>
      <c r="I15384" s="119">
        <v>7</v>
      </c>
      <c r="J15384" s="129"/>
      <c r="K15384" s="129"/>
      <c r="L15384" s="129">
        <v>0</v>
      </c>
      <c r="M15384" s="134" t="s">
        <v>27056</v>
      </c>
    </row>
    <row r="15385" spans="1:13" hidden="1" x14ac:dyDescent="0.25">
      <c r="A15385" s="128"/>
      <c r="B15385" s="2"/>
      <c r="C15385" s="139" t="s">
        <v>17348</v>
      </c>
      <c r="D15385" s="124" t="s">
        <v>17349</v>
      </c>
      <c r="E15385" s="118" t="s">
        <v>48</v>
      </c>
      <c r="F15385" s="124" t="s">
        <v>35249</v>
      </c>
      <c r="G15385" s="118" t="s">
        <v>2</v>
      </c>
      <c r="H15385" s="137">
        <v>43153</v>
      </c>
      <c r="I15385" s="119">
        <v>0.74</v>
      </c>
      <c r="J15385" s="129"/>
      <c r="K15385" s="129"/>
      <c r="L15385" s="129">
        <v>0</v>
      </c>
      <c r="M15385" s="134" t="s">
        <v>27057</v>
      </c>
    </row>
    <row r="15386" spans="1:13" hidden="1" x14ac:dyDescent="0.25">
      <c r="A15386" s="128"/>
      <c r="B15386" s="2"/>
      <c r="C15386" s="139" t="s">
        <v>17350</v>
      </c>
      <c r="D15386" s="124" t="s">
        <v>17351</v>
      </c>
      <c r="E15386" s="118" t="s">
        <v>48</v>
      </c>
      <c r="F15386" s="124" t="s">
        <v>35249</v>
      </c>
      <c r="G15386" s="118" t="s">
        <v>2</v>
      </c>
      <c r="H15386" s="137">
        <v>42849</v>
      </c>
      <c r="I15386" s="119">
        <v>0.85</v>
      </c>
      <c r="J15386" s="129"/>
      <c r="K15386" s="129"/>
      <c r="L15386" s="129">
        <v>0</v>
      </c>
      <c r="M15386" s="134" t="s">
        <v>32377</v>
      </c>
    </row>
    <row r="15387" spans="1:13" hidden="1" x14ac:dyDescent="0.25">
      <c r="A15387" s="128"/>
      <c r="B15387" s="2"/>
      <c r="C15387" s="139" t="s">
        <v>17352</v>
      </c>
      <c r="D15387" s="124" t="s">
        <v>17353</v>
      </c>
      <c r="E15387" s="118" t="s">
        <v>48</v>
      </c>
      <c r="F15387" s="124" t="s">
        <v>35249</v>
      </c>
      <c r="G15387" s="118" t="s">
        <v>2</v>
      </c>
      <c r="H15387" s="137">
        <v>41158</v>
      </c>
      <c r="I15387" s="119">
        <v>0.82</v>
      </c>
      <c r="J15387" s="129"/>
      <c r="K15387" s="129"/>
      <c r="L15387" s="129">
        <v>0</v>
      </c>
      <c r="M15387" s="134" t="s">
        <v>33382</v>
      </c>
    </row>
    <row r="15388" spans="1:13" hidden="1" x14ac:dyDescent="0.25">
      <c r="A15388" s="128"/>
      <c r="B15388" s="2"/>
      <c r="C15388" s="139" t="s">
        <v>17354</v>
      </c>
      <c r="D15388" s="124" t="s">
        <v>17355</v>
      </c>
      <c r="E15388" s="118" t="s">
        <v>48</v>
      </c>
      <c r="F15388" s="124" t="s">
        <v>35249</v>
      </c>
      <c r="G15388" s="118" t="s">
        <v>2</v>
      </c>
      <c r="H15388" s="137">
        <v>45868</v>
      </c>
      <c r="I15388" s="119">
        <v>2.1</v>
      </c>
      <c r="J15388" s="129"/>
      <c r="K15388" s="129"/>
      <c r="L15388" s="129">
        <v>0</v>
      </c>
      <c r="M15388" s="134" t="s">
        <v>27058</v>
      </c>
    </row>
    <row r="15389" spans="1:13" hidden="1" x14ac:dyDescent="0.25">
      <c r="A15389" s="128"/>
      <c r="B15389" s="2"/>
      <c r="C15389" s="139" t="s">
        <v>17356</v>
      </c>
      <c r="D15389" s="124" t="s">
        <v>17357</v>
      </c>
      <c r="E15389" s="118" t="s">
        <v>48</v>
      </c>
      <c r="F15389" s="124" t="s">
        <v>35249</v>
      </c>
      <c r="G15389" s="118" t="s">
        <v>34659</v>
      </c>
      <c r="H15389" s="137"/>
      <c r="I15389" s="119"/>
      <c r="J15389" s="129"/>
      <c r="K15389" s="129"/>
      <c r="L15389" s="129">
        <v>0</v>
      </c>
      <c r="M15389" s="134" t="s">
        <v>31273</v>
      </c>
    </row>
    <row r="15390" spans="1:13" hidden="1" x14ac:dyDescent="0.25">
      <c r="A15390" s="128"/>
      <c r="B15390" s="2"/>
      <c r="C15390" s="139" t="s">
        <v>18846</v>
      </c>
      <c r="D15390" s="124" t="s">
        <v>18845</v>
      </c>
      <c r="E15390" s="118" t="s">
        <v>48</v>
      </c>
      <c r="F15390" s="124" t="s">
        <v>35249</v>
      </c>
      <c r="G15390" s="118" t="s">
        <v>34659</v>
      </c>
      <c r="H15390" s="137"/>
      <c r="I15390" s="119"/>
      <c r="J15390" s="129"/>
      <c r="K15390" s="129"/>
      <c r="L15390" s="129">
        <v>0</v>
      </c>
      <c r="M15390" s="134" t="s">
        <v>27059</v>
      </c>
    </row>
    <row r="15391" spans="1:13" hidden="1" x14ac:dyDescent="0.25">
      <c r="A15391" s="128"/>
      <c r="B15391" s="2"/>
      <c r="C15391" s="139" t="s">
        <v>17358</v>
      </c>
      <c r="D15391" s="124" t="s">
        <v>17359</v>
      </c>
      <c r="E15391" s="118" t="s">
        <v>48</v>
      </c>
      <c r="F15391" s="124" t="s">
        <v>35249</v>
      </c>
      <c r="G15391" s="118" t="s">
        <v>2</v>
      </c>
      <c r="H15391" s="137">
        <v>43140</v>
      </c>
      <c r="I15391" s="119">
        <v>0.62</v>
      </c>
      <c r="J15391" s="129"/>
      <c r="K15391" s="129"/>
      <c r="L15391" s="129">
        <v>0</v>
      </c>
      <c r="M15391" s="134" t="s">
        <v>27059</v>
      </c>
    </row>
    <row r="15392" spans="1:13" hidden="1" x14ac:dyDescent="0.25">
      <c r="A15392" s="128"/>
      <c r="B15392" s="2"/>
      <c r="C15392" s="139" t="s">
        <v>28106</v>
      </c>
      <c r="D15392" s="124" t="s">
        <v>28107</v>
      </c>
      <c r="E15392" s="118" t="s">
        <v>48</v>
      </c>
      <c r="F15392" s="124" t="s">
        <v>35249</v>
      </c>
      <c r="G15392" s="118" t="s">
        <v>34659</v>
      </c>
      <c r="H15392" s="137"/>
      <c r="I15392" s="119"/>
      <c r="J15392" s="129"/>
      <c r="K15392" s="129"/>
      <c r="L15392" s="129">
        <v>0</v>
      </c>
      <c r="M15392" s="134" t="s">
        <v>27060</v>
      </c>
    </row>
    <row r="15393" spans="1:13" hidden="1" x14ac:dyDescent="0.25">
      <c r="A15393" s="128"/>
      <c r="B15393" s="2"/>
      <c r="C15393" s="139" t="s">
        <v>17360</v>
      </c>
      <c r="D15393" s="124" t="s">
        <v>17361</v>
      </c>
      <c r="E15393" s="118" t="s">
        <v>48</v>
      </c>
      <c r="F15393" s="124" t="s">
        <v>35249</v>
      </c>
      <c r="G15393" s="118" t="s">
        <v>34659</v>
      </c>
      <c r="H15393" s="137"/>
      <c r="I15393" s="119"/>
      <c r="J15393" s="129"/>
      <c r="K15393" s="129"/>
      <c r="L15393" s="129">
        <v>0</v>
      </c>
      <c r="M15393" s="134" t="s">
        <v>27061</v>
      </c>
    </row>
    <row r="15394" spans="1:13" hidden="1" x14ac:dyDescent="0.25">
      <c r="A15394" s="128"/>
      <c r="B15394" s="2"/>
      <c r="C15394" s="139" t="s">
        <v>17362</v>
      </c>
      <c r="D15394" s="124" t="s">
        <v>17363</v>
      </c>
      <c r="E15394" s="118" t="s">
        <v>48</v>
      </c>
      <c r="F15394" s="124" t="s">
        <v>35249</v>
      </c>
      <c r="G15394" s="118" t="s">
        <v>34659</v>
      </c>
      <c r="H15394" s="137">
        <v>42573</v>
      </c>
      <c r="I15394" s="119">
        <v>3.16</v>
      </c>
      <c r="J15394" s="129"/>
      <c r="K15394" s="129"/>
      <c r="L15394" s="129">
        <v>0</v>
      </c>
      <c r="M15394" s="134" t="s">
        <v>27062</v>
      </c>
    </row>
    <row r="15395" spans="1:13" hidden="1" x14ac:dyDescent="0.25">
      <c r="A15395" s="128"/>
      <c r="B15395" s="2"/>
      <c r="C15395" s="139" t="s">
        <v>17364</v>
      </c>
      <c r="D15395" s="124" t="s">
        <v>17365</v>
      </c>
      <c r="E15395" s="118" t="s">
        <v>48</v>
      </c>
      <c r="F15395" s="124" t="s">
        <v>35249</v>
      </c>
      <c r="G15395" s="118" t="s">
        <v>2</v>
      </c>
      <c r="H15395" s="137">
        <v>40234</v>
      </c>
      <c r="I15395" s="119">
        <v>18.5</v>
      </c>
      <c r="J15395" s="129"/>
      <c r="K15395" s="129"/>
      <c r="L15395" s="129">
        <v>0</v>
      </c>
      <c r="M15395" s="134" t="s">
        <v>27063</v>
      </c>
    </row>
    <row r="15396" spans="1:13" hidden="1" x14ac:dyDescent="0.25">
      <c r="A15396" s="128"/>
      <c r="B15396" s="2"/>
      <c r="C15396" s="139" t="s">
        <v>17366</v>
      </c>
      <c r="D15396" s="124" t="s">
        <v>17367</v>
      </c>
      <c r="E15396" s="118" t="s">
        <v>48</v>
      </c>
      <c r="F15396" s="124" t="s">
        <v>35249</v>
      </c>
      <c r="G15396" s="118" t="s">
        <v>2</v>
      </c>
      <c r="H15396" s="137">
        <v>40536</v>
      </c>
      <c r="I15396" s="119">
        <v>5.98</v>
      </c>
      <c r="J15396" s="129"/>
      <c r="K15396" s="129"/>
      <c r="L15396" s="129">
        <v>0</v>
      </c>
      <c r="M15396" s="134" t="s">
        <v>28965</v>
      </c>
    </row>
    <row r="15397" spans="1:13" hidden="1" x14ac:dyDescent="0.25">
      <c r="A15397" s="128"/>
      <c r="B15397" s="2"/>
      <c r="C15397" s="139" t="s">
        <v>17368</v>
      </c>
      <c r="D15397" s="124" t="s">
        <v>17369</v>
      </c>
      <c r="E15397" s="118" t="s">
        <v>48</v>
      </c>
      <c r="F15397" s="124" t="s">
        <v>35249</v>
      </c>
      <c r="G15397" s="118" t="s">
        <v>2</v>
      </c>
      <c r="H15397" s="137">
        <v>44690</v>
      </c>
      <c r="I15397" s="119">
        <v>6.79</v>
      </c>
      <c r="J15397" s="129"/>
      <c r="K15397" s="129"/>
      <c r="L15397" s="129">
        <v>0</v>
      </c>
      <c r="M15397" s="134" t="s">
        <v>31368</v>
      </c>
    </row>
    <row r="15398" spans="1:13" hidden="1" x14ac:dyDescent="0.25">
      <c r="A15398" s="128"/>
      <c r="B15398" s="2"/>
      <c r="C15398" s="139" t="s">
        <v>17370</v>
      </c>
      <c r="D15398" s="124" t="s">
        <v>17371</v>
      </c>
      <c r="E15398" s="118" t="s">
        <v>48</v>
      </c>
      <c r="F15398" s="124" t="s">
        <v>35249</v>
      </c>
      <c r="G15398" s="118" t="s">
        <v>2</v>
      </c>
      <c r="H15398" s="137">
        <v>41297</v>
      </c>
      <c r="I15398" s="119">
        <v>3.8</v>
      </c>
      <c r="J15398" s="129"/>
      <c r="K15398" s="129"/>
      <c r="L15398" s="129">
        <v>0</v>
      </c>
      <c r="M15398" s="134" t="s">
        <v>27064</v>
      </c>
    </row>
    <row r="15399" spans="1:13" hidden="1" x14ac:dyDescent="0.25">
      <c r="A15399" s="128"/>
      <c r="B15399" s="2"/>
      <c r="C15399" s="139" t="s">
        <v>32655</v>
      </c>
      <c r="D15399" s="124" t="s">
        <v>32656</v>
      </c>
      <c r="E15399" s="118" t="s">
        <v>48</v>
      </c>
      <c r="F15399" s="124" t="s">
        <v>35249</v>
      </c>
      <c r="G15399" s="118" t="s">
        <v>2</v>
      </c>
      <c r="H15399" s="137"/>
      <c r="I15399" s="119"/>
      <c r="J15399" s="129"/>
      <c r="K15399" s="129"/>
      <c r="L15399" s="129">
        <v>0</v>
      </c>
      <c r="M15399" s="134" t="s">
        <v>31718</v>
      </c>
    </row>
    <row r="15400" spans="1:13" hidden="1" x14ac:dyDescent="0.25">
      <c r="A15400" s="128"/>
      <c r="B15400" s="2"/>
      <c r="C15400" s="139" t="s">
        <v>17372</v>
      </c>
      <c r="D15400" s="124" t="s">
        <v>17373</v>
      </c>
      <c r="E15400" s="118" t="s">
        <v>48</v>
      </c>
      <c r="F15400" s="124" t="s">
        <v>35249</v>
      </c>
      <c r="G15400" s="118" t="s">
        <v>2</v>
      </c>
      <c r="H15400" s="137">
        <v>45952</v>
      </c>
      <c r="I15400" s="119">
        <v>3.75</v>
      </c>
      <c r="J15400" s="129"/>
      <c r="K15400" s="129"/>
      <c r="L15400" s="129">
        <v>0</v>
      </c>
      <c r="M15400" s="134" t="s">
        <v>27065</v>
      </c>
    </row>
    <row r="15401" spans="1:13" hidden="1" x14ac:dyDescent="0.25">
      <c r="A15401" s="128"/>
      <c r="B15401" s="2"/>
      <c r="C15401" s="139" t="s">
        <v>17374</v>
      </c>
      <c r="D15401" s="124" t="s">
        <v>17375</v>
      </c>
      <c r="E15401" s="118" t="s">
        <v>48</v>
      </c>
      <c r="F15401" s="124" t="s">
        <v>35249</v>
      </c>
      <c r="G15401" s="118" t="s">
        <v>34659</v>
      </c>
      <c r="H15401" s="137">
        <v>42573</v>
      </c>
      <c r="I15401" s="119">
        <v>0.98</v>
      </c>
      <c r="J15401" s="129"/>
      <c r="K15401" s="129"/>
      <c r="L15401" s="129">
        <v>0</v>
      </c>
      <c r="M15401" s="134" t="s">
        <v>27066</v>
      </c>
    </row>
    <row r="15402" spans="1:13" hidden="1" x14ac:dyDescent="0.25">
      <c r="A15402" s="128"/>
      <c r="B15402" s="2"/>
      <c r="C15402" s="139" t="s">
        <v>32106</v>
      </c>
      <c r="D15402" s="124" t="s">
        <v>32107</v>
      </c>
      <c r="E15402" s="118" t="s">
        <v>48</v>
      </c>
      <c r="F15402" s="124" t="s">
        <v>35249</v>
      </c>
      <c r="G15402" s="118" t="s">
        <v>2</v>
      </c>
      <c r="H15402" s="137"/>
      <c r="I15402" s="119"/>
      <c r="J15402" s="129"/>
      <c r="K15402" s="129"/>
      <c r="L15402" s="129">
        <v>0</v>
      </c>
      <c r="M15402" s="134" t="s">
        <v>27067</v>
      </c>
    </row>
    <row r="15403" spans="1:13" hidden="1" x14ac:dyDescent="0.25">
      <c r="A15403" s="128"/>
      <c r="B15403" s="2"/>
      <c r="C15403" s="139" t="s">
        <v>17376</v>
      </c>
      <c r="D15403" s="124" t="s">
        <v>17377</v>
      </c>
      <c r="E15403" s="118" t="s">
        <v>48</v>
      </c>
      <c r="F15403" s="124" t="s">
        <v>35249</v>
      </c>
      <c r="G15403" s="118" t="s">
        <v>2</v>
      </c>
      <c r="H15403" s="137">
        <v>44075</v>
      </c>
      <c r="I15403" s="119">
        <v>4.8</v>
      </c>
      <c r="J15403" s="129"/>
      <c r="K15403" s="129"/>
      <c r="L15403" s="129">
        <v>0</v>
      </c>
      <c r="M15403" s="134" t="s">
        <v>27068</v>
      </c>
    </row>
    <row r="15404" spans="1:13" hidden="1" x14ac:dyDescent="0.25">
      <c r="A15404" s="128"/>
      <c r="B15404" s="2"/>
      <c r="C15404" s="139" t="s">
        <v>17378</v>
      </c>
      <c r="D15404" s="124" t="s">
        <v>17379</v>
      </c>
      <c r="E15404" s="118" t="s">
        <v>48</v>
      </c>
      <c r="F15404" s="124" t="s">
        <v>35249</v>
      </c>
      <c r="G15404" s="118" t="s">
        <v>34659</v>
      </c>
      <c r="H15404" s="137">
        <v>42738</v>
      </c>
      <c r="I15404" s="119">
        <v>3.45</v>
      </c>
      <c r="J15404" s="129"/>
      <c r="K15404" s="129"/>
      <c r="L15404" s="129">
        <v>0</v>
      </c>
      <c r="M15404" s="134" t="s">
        <v>27954</v>
      </c>
    </row>
    <row r="15405" spans="1:13" hidden="1" x14ac:dyDescent="0.25">
      <c r="A15405" s="128"/>
      <c r="B15405" s="2"/>
      <c r="C15405" s="139" t="s">
        <v>17380</v>
      </c>
      <c r="D15405" s="124" t="s">
        <v>17381</v>
      </c>
      <c r="E15405" s="118" t="s">
        <v>48</v>
      </c>
      <c r="F15405" s="124" t="s">
        <v>35249</v>
      </c>
      <c r="G15405" s="118" t="s">
        <v>2</v>
      </c>
      <c r="H15405" s="137">
        <v>45952</v>
      </c>
      <c r="I15405" s="119">
        <v>2.54</v>
      </c>
      <c r="J15405" s="129"/>
      <c r="K15405" s="129"/>
      <c r="L15405" s="129">
        <v>0</v>
      </c>
      <c r="M15405" s="134" t="s">
        <v>27069</v>
      </c>
    </row>
    <row r="15406" spans="1:13" hidden="1" x14ac:dyDescent="0.25">
      <c r="A15406" s="128"/>
      <c r="B15406" s="2"/>
      <c r="C15406" s="139" t="s">
        <v>17382</v>
      </c>
      <c r="D15406" s="124" t="s">
        <v>17383</v>
      </c>
      <c r="E15406" s="118" t="s">
        <v>48</v>
      </c>
      <c r="F15406" s="124" t="s">
        <v>35249</v>
      </c>
      <c r="G15406" s="118" t="s">
        <v>2</v>
      </c>
      <c r="H15406" s="137">
        <v>45063</v>
      </c>
      <c r="I15406" s="119">
        <v>3.6</v>
      </c>
      <c r="J15406" s="129"/>
      <c r="K15406" s="129"/>
      <c r="L15406" s="129">
        <v>0</v>
      </c>
      <c r="M15406" s="134" t="s">
        <v>30049</v>
      </c>
    </row>
    <row r="15407" spans="1:13" hidden="1" x14ac:dyDescent="0.25">
      <c r="A15407" s="128"/>
      <c r="B15407" s="2"/>
      <c r="C15407" s="139" t="s">
        <v>17384</v>
      </c>
      <c r="D15407" s="124" t="s">
        <v>17385</v>
      </c>
      <c r="E15407" s="118" t="s">
        <v>48</v>
      </c>
      <c r="F15407" s="124" t="s">
        <v>35249</v>
      </c>
      <c r="G15407" s="118" t="s">
        <v>2</v>
      </c>
      <c r="H15407" s="137">
        <v>43616</v>
      </c>
      <c r="I15407" s="119">
        <v>0.69</v>
      </c>
      <c r="J15407" s="129"/>
      <c r="K15407" s="129"/>
      <c r="L15407" s="129">
        <v>0</v>
      </c>
      <c r="M15407" s="134" t="s">
        <v>32065</v>
      </c>
    </row>
    <row r="15408" spans="1:13" hidden="1" x14ac:dyDescent="0.25">
      <c r="A15408" s="128"/>
      <c r="B15408" s="2"/>
      <c r="C15408" s="139" t="s">
        <v>17386</v>
      </c>
      <c r="D15408" s="124" t="s">
        <v>17387</v>
      </c>
      <c r="E15408" s="118" t="s">
        <v>48</v>
      </c>
      <c r="F15408" s="124" t="s">
        <v>35249</v>
      </c>
      <c r="G15408" s="118" t="s">
        <v>2</v>
      </c>
      <c r="H15408" s="137">
        <v>42431</v>
      </c>
      <c r="I15408" s="119">
        <v>0.57999999999999996</v>
      </c>
      <c r="J15408" s="129"/>
      <c r="K15408" s="129"/>
      <c r="L15408" s="129">
        <v>0</v>
      </c>
      <c r="M15408" s="134"/>
    </row>
    <row r="15409" spans="1:13" hidden="1" x14ac:dyDescent="0.25">
      <c r="A15409" s="128"/>
      <c r="B15409" s="2"/>
      <c r="C15409" s="139" t="s">
        <v>17388</v>
      </c>
      <c r="D15409" s="124" t="s">
        <v>17389</v>
      </c>
      <c r="E15409" s="118" t="s">
        <v>48</v>
      </c>
      <c r="F15409" s="124" t="s">
        <v>35249</v>
      </c>
      <c r="G15409" s="118" t="s">
        <v>2</v>
      </c>
      <c r="H15409" s="137">
        <v>42051</v>
      </c>
      <c r="I15409" s="119">
        <v>0.75</v>
      </c>
      <c r="J15409" s="129"/>
      <c r="K15409" s="129"/>
      <c r="L15409" s="129">
        <v>0</v>
      </c>
      <c r="M15409" s="134" t="s">
        <v>27070</v>
      </c>
    </row>
    <row r="15410" spans="1:13" hidden="1" x14ac:dyDescent="0.25">
      <c r="A15410" s="128"/>
      <c r="B15410" s="2"/>
      <c r="C15410" s="139" t="s">
        <v>18852</v>
      </c>
      <c r="D15410" s="124" t="s">
        <v>18851</v>
      </c>
      <c r="E15410" s="118" t="s">
        <v>48</v>
      </c>
      <c r="F15410" s="124" t="s">
        <v>35249</v>
      </c>
      <c r="G15410" s="118" t="s">
        <v>34659</v>
      </c>
      <c r="H15410" s="137"/>
      <c r="I15410" s="119"/>
      <c r="J15410" s="129"/>
      <c r="K15410" s="129"/>
      <c r="L15410" s="129">
        <v>0</v>
      </c>
      <c r="M15410" s="134" t="s">
        <v>27071</v>
      </c>
    </row>
    <row r="15411" spans="1:13" hidden="1" x14ac:dyDescent="0.25">
      <c r="A15411" s="128"/>
      <c r="B15411" s="2"/>
      <c r="C15411" s="139" t="s">
        <v>32280</v>
      </c>
      <c r="D15411" s="124" t="s">
        <v>32281</v>
      </c>
      <c r="E15411" s="118" t="s">
        <v>48</v>
      </c>
      <c r="F15411" s="124" t="s">
        <v>35249</v>
      </c>
      <c r="G15411" s="118" t="s">
        <v>2</v>
      </c>
      <c r="H15411" s="137"/>
      <c r="I15411" s="119"/>
      <c r="J15411" s="129"/>
      <c r="K15411" s="129"/>
      <c r="L15411" s="129">
        <v>0</v>
      </c>
      <c r="M15411" s="134" t="s">
        <v>27072</v>
      </c>
    </row>
    <row r="15412" spans="1:13" hidden="1" x14ac:dyDescent="0.25">
      <c r="A15412" s="128"/>
      <c r="B15412" s="2"/>
      <c r="C15412" s="139" t="s">
        <v>17390</v>
      </c>
      <c r="D15412" s="124" t="s">
        <v>17391</v>
      </c>
      <c r="E15412" s="118" t="s">
        <v>48</v>
      </c>
      <c r="F15412" s="124" t="s">
        <v>35249</v>
      </c>
      <c r="G15412" s="118" t="s">
        <v>2</v>
      </c>
      <c r="H15412" s="137">
        <v>44551</v>
      </c>
      <c r="I15412" s="119">
        <v>0.7</v>
      </c>
      <c r="J15412" s="129"/>
      <c r="K15412" s="129"/>
      <c r="L15412" s="129">
        <v>0</v>
      </c>
      <c r="M15412" s="134" t="s">
        <v>27073</v>
      </c>
    </row>
    <row r="15413" spans="1:13" hidden="1" x14ac:dyDescent="0.25">
      <c r="A15413" s="128"/>
      <c r="B15413" s="2"/>
      <c r="C15413" s="139" t="s">
        <v>18850</v>
      </c>
      <c r="D15413" s="124" t="s">
        <v>18849</v>
      </c>
      <c r="E15413" s="118" t="s">
        <v>48</v>
      </c>
      <c r="F15413" s="124" t="s">
        <v>35249</v>
      </c>
      <c r="G15413" s="118" t="s">
        <v>34659</v>
      </c>
      <c r="H15413" s="137"/>
      <c r="I15413" s="119"/>
      <c r="J15413" s="129"/>
      <c r="K15413" s="129"/>
      <c r="L15413" s="129">
        <v>0</v>
      </c>
      <c r="M15413" s="134" t="s">
        <v>27074</v>
      </c>
    </row>
    <row r="15414" spans="1:13" hidden="1" x14ac:dyDescent="0.25">
      <c r="A15414" s="128"/>
      <c r="B15414" s="2"/>
      <c r="C15414" s="139" t="s">
        <v>17392</v>
      </c>
      <c r="D15414" s="124" t="s">
        <v>17393</v>
      </c>
      <c r="E15414" s="118" t="s">
        <v>48</v>
      </c>
      <c r="F15414" s="124" t="s">
        <v>35249</v>
      </c>
      <c r="G15414" s="118" t="s">
        <v>2</v>
      </c>
      <c r="H15414" s="137">
        <v>43559</v>
      </c>
      <c r="I15414" s="119">
        <v>0.75</v>
      </c>
      <c r="J15414" s="129"/>
      <c r="K15414" s="129"/>
      <c r="L15414" s="129">
        <v>0</v>
      </c>
      <c r="M15414" s="134" t="s">
        <v>27075</v>
      </c>
    </row>
    <row r="15415" spans="1:13" hidden="1" x14ac:dyDescent="0.25">
      <c r="A15415" s="128"/>
      <c r="B15415" s="2"/>
      <c r="C15415" s="139" t="s">
        <v>17394</v>
      </c>
      <c r="D15415" s="124" t="s">
        <v>17395</v>
      </c>
      <c r="E15415" s="118" t="s">
        <v>48</v>
      </c>
      <c r="F15415" s="124" t="s">
        <v>35249</v>
      </c>
      <c r="G15415" s="118" t="s">
        <v>2</v>
      </c>
      <c r="H15415" s="137">
        <v>43909</v>
      </c>
      <c r="I15415" s="119">
        <v>0.91</v>
      </c>
      <c r="J15415" s="129"/>
      <c r="K15415" s="129"/>
      <c r="L15415" s="129">
        <v>0</v>
      </c>
      <c r="M15415" s="134" t="s">
        <v>27076</v>
      </c>
    </row>
    <row r="15416" spans="1:13" hidden="1" x14ac:dyDescent="0.25">
      <c r="A15416" s="128"/>
      <c r="B15416" s="2"/>
      <c r="C15416" s="139" t="s">
        <v>17396</v>
      </c>
      <c r="D15416" s="124" t="s">
        <v>17397</v>
      </c>
      <c r="E15416" s="118" t="s">
        <v>48</v>
      </c>
      <c r="F15416" s="124" t="s">
        <v>35249</v>
      </c>
      <c r="G15416" s="118" t="s">
        <v>2</v>
      </c>
      <c r="H15416" s="137"/>
      <c r="I15416" s="119"/>
      <c r="J15416" s="129"/>
      <c r="K15416" s="129"/>
      <c r="L15416" s="129">
        <v>0</v>
      </c>
      <c r="M15416" s="134" t="s">
        <v>27077</v>
      </c>
    </row>
    <row r="15417" spans="1:13" hidden="1" x14ac:dyDescent="0.25">
      <c r="A15417" s="128"/>
      <c r="B15417" s="2"/>
      <c r="C15417" s="139" t="s">
        <v>17398</v>
      </c>
      <c r="D15417" s="124" t="s">
        <v>17399</v>
      </c>
      <c r="E15417" s="118" t="s">
        <v>48</v>
      </c>
      <c r="F15417" s="124" t="s">
        <v>35249</v>
      </c>
      <c r="G15417" s="118" t="s">
        <v>2</v>
      </c>
      <c r="H15417" s="137">
        <v>42473</v>
      </c>
      <c r="I15417" s="119">
        <v>1.37</v>
      </c>
      <c r="J15417" s="129"/>
      <c r="K15417" s="129"/>
      <c r="L15417" s="129">
        <v>0</v>
      </c>
      <c r="M15417" s="134" t="s">
        <v>27078</v>
      </c>
    </row>
    <row r="15418" spans="1:13" hidden="1" x14ac:dyDescent="0.25">
      <c r="A15418" s="128"/>
      <c r="B15418" s="2"/>
      <c r="C15418" s="139" t="s">
        <v>17400</v>
      </c>
      <c r="D15418" s="124" t="s">
        <v>17401</v>
      </c>
      <c r="E15418" s="118" t="s">
        <v>48</v>
      </c>
      <c r="F15418" s="124" t="s">
        <v>35249</v>
      </c>
      <c r="G15418" s="118" t="s">
        <v>2</v>
      </c>
      <c r="H15418" s="137">
        <v>42915</v>
      </c>
      <c r="I15418" s="119">
        <v>1.23</v>
      </c>
      <c r="J15418" s="129"/>
      <c r="K15418" s="129"/>
      <c r="L15418" s="129">
        <v>0</v>
      </c>
      <c r="M15418" s="134" t="s">
        <v>27079</v>
      </c>
    </row>
    <row r="15419" spans="1:13" hidden="1" x14ac:dyDescent="0.25">
      <c r="A15419" s="128"/>
      <c r="B15419" s="2"/>
      <c r="C15419" s="139" t="s">
        <v>17402</v>
      </c>
      <c r="D15419" s="124" t="s">
        <v>17403</v>
      </c>
      <c r="E15419" s="118" t="s">
        <v>48</v>
      </c>
      <c r="F15419" s="124" t="s">
        <v>35249</v>
      </c>
      <c r="G15419" s="118" t="s">
        <v>2</v>
      </c>
      <c r="H15419" s="137">
        <v>43306</v>
      </c>
      <c r="I15419" s="119">
        <v>2.21</v>
      </c>
      <c r="J15419" s="129"/>
      <c r="K15419" s="129"/>
      <c r="L15419" s="129">
        <v>0</v>
      </c>
      <c r="M15419" s="134" t="s">
        <v>35538</v>
      </c>
    </row>
    <row r="15420" spans="1:13" hidden="1" x14ac:dyDescent="0.25">
      <c r="A15420" s="128"/>
      <c r="B15420" s="2"/>
      <c r="C15420" s="139" t="s">
        <v>18848</v>
      </c>
      <c r="D15420" s="124" t="s">
        <v>18847</v>
      </c>
      <c r="E15420" s="118" t="s">
        <v>48</v>
      </c>
      <c r="F15420" s="124" t="s">
        <v>35249</v>
      </c>
      <c r="G15420" s="118" t="s">
        <v>34659</v>
      </c>
      <c r="H15420" s="137">
        <v>40249</v>
      </c>
      <c r="I15420" s="119">
        <v>2.67</v>
      </c>
      <c r="J15420" s="129"/>
      <c r="K15420" s="129"/>
      <c r="L15420" s="129">
        <v>0</v>
      </c>
      <c r="M15420" s="134" t="s">
        <v>33471</v>
      </c>
    </row>
    <row r="15421" spans="1:13" hidden="1" x14ac:dyDescent="0.25">
      <c r="A15421" s="128"/>
      <c r="B15421" s="2"/>
      <c r="C15421" s="139" t="s">
        <v>33341</v>
      </c>
      <c r="D15421" s="124" t="s">
        <v>33342</v>
      </c>
      <c r="E15421" s="118" t="s">
        <v>48</v>
      </c>
      <c r="F15421" s="124" t="s">
        <v>35249</v>
      </c>
      <c r="G15421" s="118" t="s">
        <v>2</v>
      </c>
      <c r="H15421" s="137"/>
      <c r="I15421" s="119"/>
      <c r="J15421" s="129"/>
      <c r="K15421" s="129"/>
      <c r="L15421" s="129">
        <v>0</v>
      </c>
      <c r="M15421" s="134" t="s">
        <v>27080</v>
      </c>
    </row>
    <row r="15422" spans="1:13" hidden="1" x14ac:dyDescent="0.25">
      <c r="A15422" s="128"/>
      <c r="B15422" s="2"/>
      <c r="C15422" s="139" t="s">
        <v>17404</v>
      </c>
      <c r="D15422" s="124" t="s">
        <v>17405</v>
      </c>
      <c r="E15422" s="118" t="s">
        <v>48</v>
      </c>
      <c r="F15422" s="124" t="s">
        <v>35249</v>
      </c>
      <c r="G15422" s="118" t="s">
        <v>2</v>
      </c>
      <c r="H15422" s="137">
        <v>41576</v>
      </c>
      <c r="I15422" s="119">
        <v>4.24</v>
      </c>
      <c r="J15422" s="129"/>
      <c r="K15422" s="129"/>
      <c r="L15422" s="129">
        <v>0</v>
      </c>
      <c r="M15422" s="134" t="s">
        <v>26649</v>
      </c>
    </row>
    <row r="15423" spans="1:13" hidden="1" x14ac:dyDescent="0.25">
      <c r="A15423" s="128"/>
      <c r="B15423" s="2"/>
      <c r="C15423" s="139" t="s">
        <v>17406</v>
      </c>
      <c r="D15423" s="124" t="s">
        <v>17407</v>
      </c>
      <c r="E15423" s="118" t="s">
        <v>48</v>
      </c>
      <c r="F15423" s="124" t="s">
        <v>35249</v>
      </c>
      <c r="G15423" s="118" t="s">
        <v>2</v>
      </c>
      <c r="H15423" s="137">
        <v>41683</v>
      </c>
      <c r="I15423" s="119">
        <v>2.75</v>
      </c>
      <c r="J15423" s="129"/>
      <c r="K15423" s="129"/>
      <c r="L15423" s="129">
        <v>0</v>
      </c>
      <c r="M15423" s="134" t="s">
        <v>27081</v>
      </c>
    </row>
    <row r="15424" spans="1:13" hidden="1" x14ac:dyDescent="0.25">
      <c r="A15424" s="128"/>
      <c r="B15424" s="2"/>
      <c r="C15424" s="139" t="s">
        <v>17408</v>
      </c>
      <c r="D15424" s="124" t="s">
        <v>17409</v>
      </c>
      <c r="E15424" s="118" t="s">
        <v>48</v>
      </c>
      <c r="F15424" s="124" t="s">
        <v>35249</v>
      </c>
      <c r="G15424" s="118" t="s">
        <v>2</v>
      </c>
      <c r="H15424" s="137"/>
      <c r="I15424" s="119"/>
      <c r="J15424" s="129"/>
      <c r="K15424" s="129"/>
      <c r="L15424" s="129">
        <v>0</v>
      </c>
      <c r="M15424" s="134" t="s">
        <v>27082</v>
      </c>
    </row>
    <row r="15425" spans="1:13" hidden="1" x14ac:dyDescent="0.25">
      <c r="A15425" s="128"/>
      <c r="B15425" s="2"/>
      <c r="C15425" s="139" t="s">
        <v>17410</v>
      </c>
      <c r="D15425" s="124" t="s">
        <v>17411</v>
      </c>
      <c r="E15425" s="118" t="s">
        <v>48</v>
      </c>
      <c r="F15425" s="124" t="s">
        <v>35249</v>
      </c>
      <c r="G15425" s="118" t="s">
        <v>2</v>
      </c>
      <c r="H15425" s="137">
        <v>41983</v>
      </c>
      <c r="I15425" s="119">
        <v>0.7</v>
      </c>
      <c r="J15425" s="129"/>
      <c r="K15425" s="129"/>
      <c r="L15425" s="129">
        <v>0</v>
      </c>
      <c r="M15425" s="134" t="s">
        <v>27083</v>
      </c>
    </row>
    <row r="15426" spans="1:13" hidden="1" x14ac:dyDescent="0.25">
      <c r="A15426" s="128"/>
      <c r="B15426" s="2"/>
      <c r="C15426" s="139" t="s">
        <v>17412</v>
      </c>
      <c r="D15426" s="124" t="s">
        <v>17413</v>
      </c>
      <c r="E15426" s="118" t="s">
        <v>48</v>
      </c>
      <c r="F15426" s="124" t="s">
        <v>35249</v>
      </c>
      <c r="G15426" s="118" t="s">
        <v>2</v>
      </c>
      <c r="H15426" s="137">
        <v>41332</v>
      </c>
      <c r="I15426" s="119">
        <v>3.92</v>
      </c>
      <c r="J15426" s="129"/>
      <c r="K15426" s="129"/>
      <c r="L15426" s="129">
        <v>0</v>
      </c>
      <c r="M15426" s="134" t="s">
        <v>27084</v>
      </c>
    </row>
    <row r="15427" spans="1:13" hidden="1" x14ac:dyDescent="0.25">
      <c r="A15427" s="128"/>
      <c r="B15427" s="2"/>
      <c r="C15427" s="139" t="s">
        <v>17414</v>
      </c>
      <c r="D15427" s="124" t="s">
        <v>17415</v>
      </c>
      <c r="E15427" s="118" t="s">
        <v>48</v>
      </c>
      <c r="F15427" s="124" t="s">
        <v>35249</v>
      </c>
      <c r="G15427" s="118" t="s">
        <v>2</v>
      </c>
      <c r="H15427" s="137">
        <v>40261</v>
      </c>
      <c r="I15427" s="119">
        <v>1.91</v>
      </c>
      <c r="J15427" s="129"/>
      <c r="K15427" s="129"/>
      <c r="L15427" s="129">
        <v>0</v>
      </c>
      <c r="M15427" s="134" t="s">
        <v>27085</v>
      </c>
    </row>
    <row r="15428" spans="1:13" hidden="1" x14ac:dyDescent="0.25">
      <c r="A15428" s="128"/>
      <c r="B15428" s="2"/>
      <c r="C15428" s="139" t="s">
        <v>32274</v>
      </c>
      <c r="D15428" s="124" t="s">
        <v>32275</v>
      </c>
      <c r="E15428" s="118" t="s">
        <v>48</v>
      </c>
      <c r="F15428" s="124" t="s">
        <v>35249</v>
      </c>
      <c r="G15428" s="118" t="s">
        <v>2</v>
      </c>
      <c r="H15428" s="137"/>
      <c r="I15428" s="119"/>
      <c r="J15428" s="129"/>
      <c r="K15428" s="129"/>
      <c r="L15428" s="129">
        <v>0</v>
      </c>
      <c r="M15428" s="134" t="s">
        <v>30498</v>
      </c>
    </row>
    <row r="15429" spans="1:13" hidden="1" x14ac:dyDescent="0.25">
      <c r="A15429" s="128"/>
      <c r="B15429" s="2"/>
      <c r="C15429" s="139" t="s">
        <v>18828</v>
      </c>
      <c r="D15429" s="124" t="s">
        <v>18827</v>
      </c>
      <c r="E15429" s="118" t="s">
        <v>48</v>
      </c>
      <c r="F15429" s="124" t="s">
        <v>35249</v>
      </c>
      <c r="G15429" s="118" t="s">
        <v>34659</v>
      </c>
      <c r="H15429" s="137">
        <v>40960</v>
      </c>
      <c r="I15429" s="119">
        <v>1.25</v>
      </c>
      <c r="J15429" s="129"/>
      <c r="K15429" s="129"/>
      <c r="L15429" s="129">
        <v>0</v>
      </c>
      <c r="M15429" s="134" t="s">
        <v>27086</v>
      </c>
    </row>
    <row r="15430" spans="1:13" hidden="1" x14ac:dyDescent="0.25">
      <c r="A15430" s="128"/>
      <c r="B15430" s="2"/>
      <c r="C15430" s="139" t="s">
        <v>17416</v>
      </c>
      <c r="D15430" s="124" t="s">
        <v>17417</v>
      </c>
      <c r="E15430" s="118" t="s">
        <v>48</v>
      </c>
      <c r="F15430" s="124" t="s">
        <v>35249</v>
      </c>
      <c r="G15430" s="118" t="s">
        <v>2</v>
      </c>
      <c r="H15430" s="137">
        <v>42541</v>
      </c>
      <c r="I15430" s="119">
        <v>0.8</v>
      </c>
      <c r="J15430" s="129"/>
      <c r="K15430" s="129"/>
      <c r="L15430" s="129">
        <v>0</v>
      </c>
      <c r="M15430" s="134" t="s">
        <v>27087</v>
      </c>
    </row>
    <row r="15431" spans="1:13" hidden="1" x14ac:dyDescent="0.25">
      <c r="A15431" s="128"/>
      <c r="B15431" s="2"/>
      <c r="C15431" s="139" t="s">
        <v>17418</v>
      </c>
      <c r="D15431" s="124" t="s">
        <v>17419</v>
      </c>
      <c r="E15431" s="118" t="s">
        <v>48</v>
      </c>
      <c r="F15431" s="124" t="s">
        <v>35249</v>
      </c>
      <c r="G15431" s="118" t="s">
        <v>2</v>
      </c>
      <c r="H15431" s="137">
        <v>46107</v>
      </c>
      <c r="I15431" s="119">
        <v>2.17</v>
      </c>
      <c r="J15431" s="129"/>
      <c r="K15431" s="129"/>
      <c r="L15431" s="129">
        <v>0</v>
      </c>
      <c r="M15431" s="134" t="s">
        <v>27088</v>
      </c>
    </row>
    <row r="15432" spans="1:13" hidden="1" x14ac:dyDescent="0.25">
      <c r="A15432" s="128"/>
      <c r="B15432" s="2"/>
      <c r="C15432" s="139" t="s">
        <v>31404</v>
      </c>
      <c r="D15432" s="124" t="s">
        <v>31405</v>
      </c>
      <c r="E15432" s="118" t="s">
        <v>48</v>
      </c>
      <c r="F15432" s="124" t="s">
        <v>35249</v>
      </c>
      <c r="G15432" s="118" t="s">
        <v>2</v>
      </c>
      <c r="H15432" s="137"/>
      <c r="I15432" s="119"/>
      <c r="J15432" s="129"/>
      <c r="K15432" s="129"/>
      <c r="L15432" s="129">
        <v>0</v>
      </c>
      <c r="M15432" s="134" t="s">
        <v>27089</v>
      </c>
    </row>
    <row r="15433" spans="1:13" hidden="1" x14ac:dyDescent="0.25">
      <c r="A15433" s="128"/>
      <c r="B15433" s="2"/>
      <c r="C15433" s="139" t="s">
        <v>17420</v>
      </c>
      <c r="D15433" s="124" t="s">
        <v>17421</v>
      </c>
      <c r="E15433" s="118" t="s">
        <v>48</v>
      </c>
      <c r="F15433" s="124" t="s">
        <v>35249</v>
      </c>
      <c r="G15433" s="118" t="s">
        <v>2</v>
      </c>
      <c r="H15433" s="137">
        <v>40521</v>
      </c>
      <c r="I15433" s="119">
        <v>4.5</v>
      </c>
      <c r="J15433" s="129"/>
      <c r="K15433" s="129"/>
      <c r="L15433" s="129">
        <v>0</v>
      </c>
      <c r="M15433" s="134" t="s">
        <v>27090</v>
      </c>
    </row>
    <row r="15434" spans="1:13" hidden="1" x14ac:dyDescent="0.25">
      <c r="A15434" s="128"/>
      <c r="B15434" s="2"/>
      <c r="C15434" s="139" t="s">
        <v>32984</v>
      </c>
      <c r="D15434" s="124" t="s">
        <v>32985</v>
      </c>
      <c r="E15434" s="118" t="s">
        <v>48</v>
      </c>
      <c r="F15434" s="124" t="s">
        <v>35249</v>
      </c>
      <c r="G15434" s="118" t="s">
        <v>2</v>
      </c>
      <c r="H15434" s="137">
        <v>44939</v>
      </c>
      <c r="I15434" s="119">
        <v>0.67</v>
      </c>
      <c r="J15434" s="129"/>
      <c r="K15434" s="129"/>
      <c r="L15434" s="129">
        <v>0</v>
      </c>
      <c r="M15434" s="134" t="s">
        <v>27091</v>
      </c>
    </row>
    <row r="15435" spans="1:13" hidden="1" x14ac:dyDescent="0.25">
      <c r="A15435" s="128"/>
      <c r="B15435" s="2"/>
      <c r="C15435" s="139" t="s">
        <v>17422</v>
      </c>
      <c r="D15435" s="124" t="s">
        <v>17423</v>
      </c>
      <c r="E15435" s="118" t="s">
        <v>48</v>
      </c>
      <c r="F15435" s="124" t="s">
        <v>35249</v>
      </c>
      <c r="G15435" s="118" t="s">
        <v>2</v>
      </c>
      <c r="H15435" s="137">
        <v>44154</v>
      </c>
      <c r="I15435" s="119">
        <v>8.5</v>
      </c>
      <c r="J15435" s="129"/>
      <c r="K15435" s="129"/>
      <c r="L15435" s="129">
        <v>0</v>
      </c>
      <c r="M15435" s="134" t="s">
        <v>27092</v>
      </c>
    </row>
    <row r="15436" spans="1:13" hidden="1" x14ac:dyDescent="0.25">
      <c r="A15436" s="128"/>
      <c r="B15436" s="2"/>
      <c r="C15436" s="139" t="s">
        <v>17424</v>
      </c>
      <c r="D15436" s="124" t="s">
        <v>17425</v>
      </c>
      <c r="E15436" s="118" t="s">
        <v>48</v>
      </c>
      <c r="F15436" s="124" t="s">
        <v>35249</v>
      </c>
      <c r="G15436" s="118" t="s">
        <v>2</v>
      </c>
      <c r="H15436" s="137">
        <v>41576</v>
      </c>
      <c r="I15436" s="119">
        <v>1</v>
      </c>
      <c r="J15436" s="129"/>
      <c r="K15436" s="129"/>
      <c r="L15436" s="129">
        <v>0</v>
      </c>
      <c r="M15436" s="134" t="s">
        <v>27093</v>
      </c>
    </row>
    <row r="15437" spans="1:13" hidden="1" x14ac:dyDescent="0.25">
      <c r="A15437" s="128"/>
      <c r="B15437" s="2"/>
      <c r="C15437" s="139" t="s">
        <v>31286</v>
      </c>
      <c r="D15437" s="124" t="s">
        <v>31287</v>
      </c>
      <c r="E15437" s="118" t="s">
        <v>48</v>
      </c>
      <c r="F15437" s="124" t="s">
        <v>35249</v>
      </c>
      <c r="G15437" s="118" t="s">
        <v>2</v>
      </c>
      <c r="H15437" s="137"/>
      <c r="I15437" s="119"/>
      <c r="J15437" s="129"/>
      <c r="K15437" s="129"/>
      <c r="L15437" s="129">
        <v>0</v>
      </c>
      <c r="M15437" s="134" t="s">
        <v>27094</v>
      </c>
    </row>
    <row r="15438" spans="1:13" hidden="1" x14ac:dyDescent="0.25">
      <c r="A15438" s="128"/>
      <c r="B15438" s="2"/>
      <c r="C15438" s="139" t="s">
        <v>42525</v>
      </c>
      <c r="D15438" s="124" t="s">
        <v>42526</v>
      </c>
      <c r="E15438" s="118" t="s">
        <v>48</v>
      </c>
      <c r="F15438" s="124" t="s">
        <v>35249</v>
      </c>
      <c r="G15438" s="118" t="s">
        <v>2</v>
      </c>
      <c r="H15438" s="137"/>
      <c r="I15438" s="119"/>
      <c r="J15438" s="129"/>
      <c r="K15438" s="129"/>
      <c r="L15438" s="129">
        <v>0</v>
      </c>
      <c r="M15438" s="134" t="s">
        <v>27095</v>
      </c>
    </row>
    <row r="15439" spans="1:13" hidden="1" x14ac:dyDescent="0.25">
      <c r="A15439" s="128"/>
      <c r="B15439" s="2"/>
      <c r="C15439" s="139" t="s">
        <v>33320</v>
      </c>
      <c r="D15439" s="124" t="s">
        <v>33321</v>
      </c>
      <c r="E15439" s="118" t="s">
        <v>48</v>
      </c>
      <c r="F15439" s="124" t="s">
        <v>35249</v>
      </c>
      <c r="G15439" s="118" t="s">
        <v>2</v>
      </c>
      <c r="H15439" s="137">
        <v>46076</v>
      </c>
      <c r="I15439" s="119">
        <v>4.8</v>
      </c>
      <c r="J15439" s="129"/>
      <c r="K15439" s="129"/>
      <c r="L15439" s="129">
        <v>0</v>
      </c>
      <c r="M15439" s="134" t="s">
        <v>27096</v>
      </c>
    </row>
    <row r="15440" spans="1:13" hidden="1" x14ac:dyDescent="0.25">
      <c r="A15440" s="128"/>
      <c r="B15440" s="2"/>
      <c r="C15440" s="139" t="s">
        <v>17426</v>
      </c>
      <c r="D15440" s="124" t="s">
        <v>17427</v>
      </c>
      <c r="E15440" s="118" t="s">
        <v>48</v>
      </c>
      <c r="F15440" s="124" t="s">
        <v>35249</v>
      </c>
      <c r="G15440" s="118" t="s">
        <v>2</v>
      </c>
      <c r="H15440" s="137">
        <v>46085</v>
      </c>
      <c r="I15440" s="119">
        <v>4.5</v>
      </c>
      <c r="J15440" s="129"/>
      <c r="K15440" s="129"/>
      <c r="L15440" s="129">
        <v>0</v>
      </c>
      <c r="M15440" s="134" t="s">
        <v>27097</v>
      </c>
    </row>
    <row r="15441" spans="1:13" hidden="1" x14ac:dyDescent="0.25">
      <c r="A15441" s="128"/>
      <c r="B15441" s="2"/>
      <c r="C15441" s="139" t="s">
        <v>17428</v>
      </c>
      <c r="D15441" s="124" t="s">
        <v>17429</v>
      </c>
      <c r="E15441" s="118" t="s">
        <v>48</v>
      </c>
      <c r="F15441" s="124" t="s">
        <v>35249</v>
      </c>
      <c r="G15441" s="118" t="s">
        <v>2</v>
      </c>
      <c r="H15441" s="137">
        <v>46050</v>
      </c>
      <c r="I15441" s="119">
        <v>3.79</v>
      </c>
      <c r="J15441" s="129"/>
      <c r="K15441" s="129"/>
      <c r="L15441" s="129">
        <v>0</v>
      </c>
      <c r="M15441" s="134" t="s">
        <v>27098</v>
      </c>
    </row>
    <row r="15442" spans="1:13" hidden="1" x14ac:dyDescent="0.25">
      <c r="A15442" s="128"/>
      <c r="B15442" s="2"/>
      <c r="C15442" s="139" t="s">
        <v>17430</v>
      </c>
      <c r="D15442" s="124" t="s">
        <v>17431</v>
      </c>
      <c r="E15442" s="118" t="s">
        <v>48</v>
      </c>
      <c r="F15442" s="124" t="s">
        <v>35249</v>
      </c>
      <c r="G15442" s="118" t="s">
        <v>2</v>
      </c>
      <c r="H15442" s="137">
        <v>45680</v>
      </c>
      <c r="I15442" s="119">
        <v>1.35</v>
      </c>
      <c r="J15442" s="129"/>
      <c r="K15442" s="129"/>
      <c r="L15442" s="129">
        <v>0</v>
      </c>
      <c r="M15442" s="134" t="s">
        <v>27099</v>
      </c>
    </row>
    <row r="15443" spans="1:13" hidden="1" x14ac:dyDescent="0.25">
      <c r="A15443" s="128"/>
      <c r="B15443" s="2"/>
      <c r="C15443" s="139" t="s">
        <v>34457</v>
      </c>
      <c r="D15443" s="124" t="s">
        <v>34458</v>
      </c>
      <c r="E15443" s="118" t="s">
        <v>48</v>
      </c>
      <c r="F15443" s="124" t="s">
        <v>35249</v>
      </c>
      <c r="G15443" s="118" t="s">
        <v>2</v>
      </c>
      <c r="H15443" s="137">
        <v>46008</v>
      </c>
      <c r="I15443" s="119">
        <v>11.5</v>
      </c>
      <c r="J15443" s="129"/>
      <c r="K15443" s="129"/>
      <c r="L15443" s="129">
        <v>0</v>
      </c>
      <c r="M15443" s="134" t="s">
        <v>27100</v>
      </c>
    </row>
    <row r="15444" spans="1:13" hidden="1" x14ac:dyDescent="0.25">
      <c r="A15444" s="128"/>
      <c r="B15444" s="2"/>
      <c r="C15444" s="139" t="s">
        <v>29170</v>
      </c>
      <c r="D15444" s="124" t="s">
        <v>29171</v>
      </c>
      <c r="E15444" s="118" t="s">
        <v>48</v>
      </c>
      <c r="F15444" s="124" t="s">
        <v>35249</v>
      </c>
      <c r="G15444" s="118" t="s">
        <v>2</v>
      </c>
      <c r="H15444" s="137"/>
      <c r="I15444" s="119"/>
      <c r="J15444" s="129"/>
      <c r="K15444" s="129"/>
      <c r="L15444" s="129">
        <v>0</v>
      </c>
      <c r="M15444" s="134" t="s">
        <v>27101</v>
      </c>
    </row>
    <row r="15445" spans="1:13" hidden="1" x14ac:dyDescent="0.25">
      <c r="A15445" s="128"/>
      <c r="B15445" s="2"/>
      <c r="C15445" s="139" t="s">
        <v>35530</v>
      </c>
      <c r="D15445" s="124" t="s">
        <v>35531</v>
      </c>
      <c r="E15445" s="118" t="s">
        <v>48</v>
      </c>
      <c r="F15445" s="124" t="s">
        <v>35249</v>
      </c>
      <c r="G15445" s="118" t="s">
        <v>2</v>
      </c>
      <c r="H15445" s="137"/>
      <c r="I15445" s="119"/>
      <c r="J15445" s="129"/>
      <c r="K15445" s="129"/>
      <c r="L15445" s="129">
        <v>0</v>
      </c>
      <c r="M15445" s="134" t="s">
        <v>27102</v>
      </c>
    </row>
    <row r="15446" spans="1:13" hidden="1" x14ac:dyDescent="0.25">
      <c r="A15446" s="128"/>
      <c r="B15446" s="2"/>
      <c r="C15446" s="139" t="s">
        <v>30050</v>
      </c>
      <c r="D15446" s="124" t="s">
        <v>30051</v>
      </c>
      <c r="E15446" s="118" t="s">
        <v>48</v>
      </c>
      <c r="F15446" s="124" t="s">
        <v>35249</v>
      </c>
      <c r="G15446" s="118" t="s">
        <v>2</v>
      </c>
      <c r="H15446" s="137">
        <v>44966</v>
      </c>
      <c r="I15446" s="119">
        <v>7.2</v>
      </c>
      <c r="J15446" s="129"/>
      <c r="K15446" s="129"/>
      <c r="L15446" s="129">
        <v>0</v>
      </c>
      <c r="M15446" s="134" t="s">
        <v>31988</v>
      </c>
    </row>
    <row r="15447" spans="1:13" hidden="1" x14ac:dyDescent="0.25">
      <c r="A15447" s="128"/>
      <c r="B15447" s="2"/>
      <c r="C15447" s="139" t="s">
        <v>33352</v>
      </c>
      <c r="D15447" s="124" t="s">
        <v>33353</v>
      </c>
      <c r="E15447" s="118" t="s">
        <v>48</v>
      </c>
      <c r="F15447" s="124" t="s">
        <v>35249</v>
      </c>
      <c r="G15447" s="118" t="s">
        <v>2</v>
      </c>
      <c r="H15447" s="137"/>
      <c r="I15447" s="119"/>
      <c r="J15447" s="129"/>
      <c r="K15447" s="129"/>
      <c r="L15447" s="129">
        <v>0</v>
      </c>
      <c r="M15447" s="134" t="s">
        <v>27103</v>
      </c>
    </row>
    <row r="15448" spans="1:13" hidden="1" x14ac:dyDescent="0.25">
      <c r="A15448" s="128"/>
      <c r="B15448" s="2"/>
      <c r="C15448" s="139" t="s">
        <v>29009</v>
      </c>
      <c r="D15448" s="124" t="s">
        <v>29010</v>
      </c>
      <c r="E15448" s="118" t="s">
        <v>48</v>
      </c>
      <c r="F15448" s="124" t="s">
        <v>35249</v>
      </c>
      <c r="G15448" s="118" t="s">
        <v>2</v>
      </c>
      <c r="H15448" s="137">
        <v>46035</v>
      </c>
      <c r="I15448" s="119">
        <v>3.34</v>
      </c>
      <c r="J15448" s="129"/>
      <c r="K15448" s="129"/>
      <c r="L15448" s="129">
        <v>0</v>
      </c>
      <c r="M15448" s="134" t="s">
        <v>30848</v>
      </c>
    </row>
    <row r="15449" spans="1:13" hidden="1" x14ac:dyDescent="0.25">
      <c r="A15449" s="128"/>
      <c r="B15449" s="2"/>
      <c r="C15449" s="139" t="s">
        <v>30194</v>
      </c>
      <c r="D15449" s="124" t="s">
        <v>30195</v>
      </c>
      <c r="E15449" s="118" t="s">
        <v>48</v>
      </c>
      <c r="F15449" s="124" t="s">
        <v>35249</v>
      </c>
      <c r="G15449" s="118" t="s">
        <v>2</v>
      </c>
      <c r="H15449" s="137"/>
      <c r="I15449" s="119"/>
      <c r="J15449" s="129"/>
      <c r="K15449" s="129"/>
      <c r="L15449" s="129">
        <v>0</v>
      </c>
      <c r="M15449" s="134" t="s">
        <v>27104</v>
      </c>
    </row>
    <row r="15450" spans="1:13" hidden="1" x14ac:dyDescent="0.25">
      <c r="A15450" s="128"/>
      <c r="B15450" s="2"/>
      <c r="C15450" s="139" t="s">
        <v>17432</v>
      </c>
      <c r="D15450" s="124" t="s">
        <v>17433</v>
      </c>
      <c r="E15450" s="118" t="s">
        <v>48</v>
      </c>
      <c r="F15450" s="124" t="s">
        <v>35249</v>
      </c>
      <c r="G15450" s="118" t="s">
        <v>2</v>
      </c>
      <c r="H15450" s="137">
        <v>43273</v>
      </c>
      <c r="I15450" s="119">
        <v>1.5</v>
      </c>
      <c r="J15450" s="129"/>
      <c r="K15450" s="129"/>
      <c r="L15450" s="129">
        <v>0</v>
      </c>
      <c r="M15450" s="134" t="s">
        <v>27105</v>
      </c>
    </row>
    <row r="15451" spans="1:13" hidden="1" x14ac:dyDescent="0.25">
      <c r="A15451" s="128"/>
      <c r="B15451" s="2"/>
      <c r="C15451" s="139" t="s">
        <v>17434</v>
      </c>
      <c r="D15451" s="124" t="s">
        <v>17435</v>
      </c>
      <c r="E15451" s="118" t="s">
        <v>48</v>
      </c>
      <c r="F15451" s="124" t="s">
        <v>35249</v>
      </c>
      <c r="G15451" s="118" t="s">
        <v>2</v>
      </c>
      <c r="H15451" s="137">
        <v>44491</v>
      </c>
      <c r="I15451" s="119">
        <v>1.01</v>
      </c>
      <c r="J15451" s="129"/>
      <c r="K15451" s="129"/>
      <c r="L15451" s="129">
        <v>0</v>
      </c>
      <c r="M15451" s="134" t="s">
        <v>27106</v>
      </c>
    </row>
    <row r="15452" spans="1:13" hidden="1" x14ac:dyDescent="0.25">
      <c r="A15452" s="128"/>
      <c r="B15452" s="2"/>
      <c r="C15452" s="139" t="s">
        <v>17436</v>
      </c>
      <c r="D15452" s="124" t="s">
        <v>17437</v>
      </c>
      <c r="E15452" s="118" t="s">
        <v>48</v>
      </c>
      <c r="F15452" s="124" t="s">
        <v>35249</v>
      </c>
      <c r="G15452" s="118" t="s">
        <v>2</v>
      </c>
      <c r="H15452" s="137">
        <v>43297</v>
      </c>
      <c r="I15452" s="119">
        <v>1.59</v>
      </c>
      <c r="J15452" s="129"/>
      <c r="K15452" s="129"/>
      <c r="L15452" s="129">
        <v>0</v>
      </c>
      <c r="M15452" s="134" t="s">
        <v>27107</v>
      </c>
    </row>
    <row r="15453" spans="1:13" hidden="1" x14ac:dyDescent="0.25">
      <c r="A15453" s="128"/>
      <c r="B15453" s="2"/>
      <c r="C15453" s="139" t="s">
        <v>17438</v>
      </c>
      <c r="D15453" s="124" t="s">
        <v>17439</v>
      </c>
      <c r="E15453" s="118" t="s">
        <v>48</v>
      </c>
      <c r="F15453" s="124" t="s">
        <v>35249</v>
      </c>
      <c r="G15453" s="118" t="s">
        <v>2</v>
      </c>
      <c r="H15453" s="137">
        <v>46065</v>
      </c>
      <c r="I15453" s="119">
        <v>1.62</v>
      </c>
      <c r="J15453" s="129"/>
      <c r="K15453" s="129"/>
      <c r="L15453" s="129">
        <v>0</v>
      </c>
      <c r="M15453" s="134" t="s">
        <v>27108</v>
      </c>
    </row>
    <row r="15454" spans="1:13" hidden="1" x14ac:dyDescent="0.25">
      <c r="A15454" s="128"/>
      <c r="B15454" s="2"/>
      <c r="C15454" s="139" t="s">
        <v>32327</v>
      </c>
      <c r="D15454" s="124" t="s">
        <v>32328</v>
      </c>
      <c r="E15454" s="118" t="s">
        <v>48</v>
      </c>
      <c r="F15454" s="124" t="s">
        <v>35249</v>
      </c>
      <c r="G15454" s="118" t="s">
        <v>2</v>
      </c>
      <c r="H15454" s="137"/>
      <c r="I15454" s="119"/>
      <c r="J15454" s="129"/>
      <c r="K15454" s="129"/>
      <c r="L15454" s="129">
        <v>0</v>
      </c>
      <c r="M15454" s="134" t="s">
        <v>27109</v>
      </c>
    </row>
    <row r="15455" spans="1:13" hidden="1" x14ac:dyDescent="0.25">
      <c r="A15455" s="128"/>
      <c r="B15455" s="2"/>
      <c r="C15455" s="139" t="s">
        <v>17440</v>
      </c>
      <c r="D15455" s="124" t="s">
        <v>17441</v>
      </c>
      <c r="E15455" s="118" t="s">
        <v>48</v>
      </c>
      <c r="F15455" s="124" t="s">
        <v>35249</v>
      </c>
      <c r="G15455" s="118" t="s">
        <v>2</v>
      </c>
      <c r="H15455" s="137">
        <v>46065</v>
      </c>
      <c r="I15455" s="119">
        <v>2.13</v>
      </c>
      <c r="J15455" s="129"/>
      <c r="K15455" s="129"/>
      <c r="L15455" s="129">
        <v>0</v>
      </c>
      <c r="M15455" s="134" t="s">
        <v>30863</v>
      </c>
    </row>
    <row r="15456" spans="1:13" hidden="1" x14ac:dyDescent="0.25">
      <c r="A15456" s="128"/>
      <c r="B15456" s="2"/>
      <c r="C15456" s="139" t="s">
        <v>42527</v>
      </c>
      <c r="D15456" s="124" t="s">
        <v>42528</v>
      </c>
      <c r="E15456" s="118" t="s">
        <v>48</v>
      </c>
      <c r="F15456" s="124" t="s">
        <v>35249</v>
      </c>
      <c r="G15456" s="118" t="s">
        <v>2</v>
      </c>
      <c r="H15456" s="137">
        <v>45972</v>
      </c>
      <c r="I15456" s="119">
        <v>2.6</v>
      </c>
      <c r="J15456" s="129"/>
      <c r="K15456" s="129"/>
      <c r="L15456" s="129">
        <v>0</v>
      </c>
      <c r="M15456" s="134" t="s">
        <v>27110</v>
      </c>
    </row>
    <row r="15457" spans="1:13" hidden="1" x14ac:dyDescent="0.25">
      <c r="A15457" s="128"/>
      <c r="B15457" s="2"/>
      <c r="C15457" s="139" t="s">
        <v>17442</v>
      </c>
      <c r="D15457" s="124" t="s">
        <v>17443</v>
      </c>
      <c r="E15457" s="118" t="s">
        <v>48</v>
      </c>
      <c r="F15457" s="124" t="s">
        <v>35249</v>
      </c>
      <c r="G15457" s="118" t="s">
        <v>2</v>
      </c>
      <c r="H15457" s="137">
        <v>46119</v>
      </c>
      <c r="I15457" s="119">
        <v>2.98</v>
      </c>
      <c r="J15457" s="129"/>
      <c r="K15457" s="129"/>
      <c r="L15457" s="129">
        <v>0</v>
      </c>
      <c r="M15457" s="134" t="s">
        <v>27111</v>
      </c>
    </row>
    <row r="15458" spans="1:13" hidden="1" x14ac:dyDescent="0.25">
      <c r="A15458" s="128"/>
      <c r="B15458" s="2"/>
      <c r="C15458" s="139" t="s">
        <v>17444</v>
      </c>
      <c r="D15458" s="124" t="s">
        <v>17445</v>
      </c>
      <c r="E15458" s="118" t="s">
        <v>48</v>
      </c>
      <c r="F15458" s="124" t="s">
        <v>35249</v>
      </c>
      <c r="G15458" s="118" t="s">
        <v>2</v>
      </c>
      <c r="H15458" s="137">
        <v>44454</v>
      </c>
      <c r="I15458" s="119">
        <v>4.5</v>
      </c>
      <c r="J15458" s="129"/>
      <c r="K15458" s="129"/>
      <c r="L15458" s="129">
        <v>0</v>
      </c>
      <c r="M15458" s="134" t="s">
        <v>27112</v>
      </c>
    </row>
    <row r="15459" spans="1:13" hidden="1" x14ac:dyDescent="0.25">
      <c r="A15459" s="128"/>
      <c r="B15459" s="2"/>
      <c r="C15459" s="139" t="s">
        <v>17446</v>
      </c>
      <c r="D15459" s="124" t="s">
        <v>17447</v>
      </c>
      <c r="E15459" s="118" t="s">
        <v>48</v>
      </c>
      <c r="F15459" s="124" t="s">
        <v>35249</v>
      </c>
      <c r="G15459" s="118" t="s">
        <v>2</v>
      </c>
      <c r="H15459" s="137">
        <v>46008</v>
      </c>
      <c r="I15459" s="119">
        <v>0.6</v>
      </c>
      <c r="J15459" s="129"/>
      <c r="K15459" s="129"/>
      <c r="L15459" s="129">
        <v>0</v>
      </c>
      <c r="M15459" s="134" t="s">
        <v>27113</v>
      </c>
    </row>
    <row r="15460" spans="1:13" hidden="1" x14ac:dyDescent="0.25">
      <c r="A15460" s="128"/>
      <c r="B15460" s="2"/>
      <c r="C15460" s="139" t="s">
        <v>17448</v>
      </c>
      <c r="D15460" s="124" t="s">
        <v>17449</v>
      </c>
      <c r="E15460" s="118" t="s">
        <v>48</v>
      </c>
      <c r="F15460" s="124" t="s">
        <v>35249</v>
      </c>
      <c r="G15460" s="118" t="s">
        <v>2</v>
      </c>
      <c r="H15460" s="137">
        <v>46105</v>
      </c>
      <c r="I15460" s="119">
        <v>0.95</v>
      </c>
      <c r="J15460" s="129"/>
      <c r="K15460" s="129"/>
      <c r="L15460" s="129">
        <v>0</v>
      </c>
      <c r="M15460" s="134" t="s">
        <v>27114</v>
      </c>
    </row>
    <row r="15461" spans="1:13" hidden="1" x14ac:dyDescent="0.25">
      <c r="A15461" s="128"/>
      <c r="B15461" s="2"/>
      <c r="C15461" s="139" t="s">
        <v>17450</v>
      </c>
      <c r="D15461" s="124" t="s">
        <v>17451</v>
      </c>
      <c r="E15461" s="118" t="s">
        <v>48</v>
      </c>
      <c r="F15461" s="124" t="s">
        <v>35249</v>
      </c>
      <c r="G15461" s="118" t="s">
        <v>2</v>
      </c>
      <c r="H15461" s="137">
        <v>46104</v>
      </c>
      <c r="I15461" s="119">
        <v>1.7</v>
      </c>
      <c r="J15461" s="129"/>
      <c r="K15461" s="129"/>
      <c r="L15461" s="129">
        <v>0</v>
      </c>
      <c r="M15461" s="134" t="s">
        <v>27115</v>
      </c>
    </row>
    <row r="15462" spans="1:13" hidden="1" x14ac:dyDescent="0.25">
      <c r="A15462" s="128"/>
      <c r="B15462" s="2"/>
      <c r="C15462" s="139" t="s">
        <v>17452</v>
      </c>
      <c r="D15462" s="124" t="s">
        <v>17453</v>
      </c>
      <c r="E15462" s="118" t="s">
        <v>48</v>
      </c>
      <c r="F15462" s="124" t="s">
        <v>35249</v>
      </c>
      <c r="G15462" s="118" t="s">
        <v>2</v>
      </c>
      <c r="H15462" s="137">
        <v>45922</v>
      </c>
      <c r="I15462" s="119">
        <v>2.6</v>
      </c>
      <c r="J15462" s="129"/>
      <c r="K15462" s="129"/>
      <c r="L15462" s="129">
        <v>0</v>
      </c>
      <c r="M15462" s="134" t="s">
        <v>27116</v>
      </c>
    </row>
    <row r="15463" spans="1:13" hidden="1" x14ac:dyDescent="0.25">
      <c r="A15463" s="128"/>
      <c r="B15463" s="2"/>
      <c r="C15463" s="139" t="s">
        <v>17454</v>
      </c>
      <c r="D15463" s="124" t="s">
        <v>17455</v>
      </c>
      <c r="E15463" s="118" t="s">
        <v>48</v>
      </c>
      <c r="F15463" s="124" t="s">
        <v>35249</v>
      </c>
      <c r="G15463" s="118" t="s">
        <v>2</v>
      </c>
      <c r="H15463" s="137">
        <v>44895</v>
      </c>
      <c r="I15463" s="119">
        <v>3.7</v>
      </c>
      <c r="J15463" s="129"/>
      <c r="K15463" s="129"/>
      <c r="L15463" s="129">
        <v>0</v>
      </c>
      <c r="M15463" s="134" t="s">
        <v>32162</v>
      </c>
    </row>
    <row r="15464" spans="1:13" hidden="1" x14ac:dyDescent="0.25">
      <c r="A15464" s="128"/>
      <c r="B15464" s="2"/>
      <c r="C15464" s="139" t="s">
        <v>30188</v>
      </c>
      <c r="D15464" s="124" t="s">
        <v>30189</v>
      </c>
      <c r="E15464" s="118" t="s">
        <v>48</v>
      </c>
      <c r="F15464" s="124" t="s">
        <v>35249</v>
      </c>
      <c r="G15464" s="118" t="s">
        <v>2</v>
      </c>
      <c r="H15464" s="137">
        <v>45525</v>
      </c>
      <c r="I15464" s="119">
        <v>8.41</v>
      </c>
      <c r="J15464" s="129"/>
      <c r="K15464" s="129"/>
      <c r="L15464" s="129">
        <v>0</v>
      </c>
      <c r="M15464" s="134" t="s">
        <v>27117</v>
      </c>
    </row>
    <row r="15465" spans="1:13" hidden="1" x14ac:dyDescent="0.25">
      <c r="A15465" s="128"/>
      <c r="B15465" s="2"/>
      <c r="C15465" s="139" t="s">
        <v>17456</v>
      </c>
      <c r="D15465" s="124" t="s">
        <v>17457</v>
      </c>
      <c r="E15465" s="118" t="s">
        <v>48</v>
      </c>
      <c r="F15465" s="124" t="s">
        <v>35249</v>
      </c>
      <c r="G15465" s="118" t="s">
        <v>2</v>
      </c>
      <c r="H15465" s="137">
        <v>46101</v>
      </c>
      <c r="I15465" s="119">
        <v>8.4700000000000006</v>
      </c>
      <c r="J15465" s="129"/>
      <c r="K15465" s="129"/>
      <c r="L15465" s="129">
        <v>0</v>
      </c>
      <c r="M15465" s="134" t="s">
        <v>27118</v>
      </c>
    </row>
    <row r="15466" spans="1:13" hidden="1" x14ac:dyDescent="0.25">
      <c r="A15466" s="128"/>
      <c r="B15466" s="2"/>
      <c r="C15466" s="139" t="s">
        <v>35533</v>
      </c>
      <c r="D15466" s="124" t="s">
        <v>35534</v>
      </c>
      <c r="E15466" s="118" t="s">
        <v>48</v>
      </c>
      <c r="F15466" s="124" t="s">
        <v>35249</v>
      </c>
      <c r="G15466" s="118" t="s">
        <v>2</v>
      </c>
      <c r="H15466" s="137">
        <v>46008</v>
      </c>
      <c r="I15466" s="119">
        <v>0.9</v>
      </c>
      <c r="J15466" s="129"/>
      <c r="K15466" s="129"/>
      <c r="L15466" s="129">
        <v>0</v>
      </c>
      <c r="M15466" s="134" t="s">
        <v>27119</v>
      </c>
    </row>
    <row r="15467" spans="1:13" hidden="1" x14ac:dyDescent="0.25">
      <c r="A15467" s="128"/>
      <c r="B15467" s="2"/>
      <c r="C15467" s="139" t="s">
        <v>17458</v>
      </c>
      <c r="D15467" s="124" t="s">
        <v>17459</v>
      </c>
      <c r="E15467" s="118" t="s">
        <v>48</v>
      </c>
      <c r="F15467" s="124" t="s">
        <v>35249</v>
      </c>
      <c r="G15467" s="118" t="s">
        <v>2</v>
      </c>
      <c r="H15467" s="137">
        <v>45316</v>
      </c>
      <c r="I15467" s="119">
        <v>1.05</v>
      </c>
      <c r="J15467" s="129"/>
      <c r="K15467" s="129"/>
      <c r="L15467" s="129">
        <v>0</v>
      </c>
      <c r="M15467" s="134" t="s">
        <v>27120</v>
      </c>
    </row>
    <row r="15468" spans="1:13" hidden="1" x14ac:dyDescent="0.25">
      <c r="A15468" s="128"/>
      <c r="B15468" s="2"/>
      <c r="C15468" s="139" t="s">
        <v>17460</v>
      </c>
      <c r="D15468" s="124" t="s">
        <v>17461</v>
      </c>
      <c r="E15468" s="118" t="s">
        <v>48</v>
      </c>
      <c r="F15468" s="124" t="s">
        <v>35249</v>
      </c>
      <c r="G15468" s="118" t="s">
        <v>2</v>
      </c>
      <c r="H15468" s="137">
        <v>46043</v>
      </c>
      <c r="I15468" s="119">
        <v>2.21</v>
      </c>
      <c r="J15468" s="129"/>
      <c r="K15468" s="129"/>
      <c r="L15468" s="129">
        <v>0</v>
      </c>
      <c r="M15468" s="134" t="s">
        <v>27121</v>
      </c>
    </row>
    <row r="15469" spans="1:13" hidden="1" x14ac:dyDescent="0.25">
      <c r="A15469" s="128"/>
      <c r="B15469" s="2"/>
      <c r="C15469" s="139" t="s">
        <v>19246</v>
      </c>
      <c r="D15469" s="124" t="s">
        <v>19245</v>
      </c>
      <c r="E15469" s="118" t="s">
        <v>48</v>
      </c>
      <c r="F15469" s="124" t="s">
        <v>35249</v>
      </c>
      <c r="G15469" s="118" t="s">
        <v>2</v>
      </c>
      <c r="H15469" s="137">
        <v>46000</v>
      </c>
      <c r="I15469" s="119">
        <v>0.82</v>
      </c>
      <c r="J15469" s="129"/>
      <c r="K15469" s="129"/>
      <c r="L15469" s="129">
        <v>0</v>
      </c>
      <c r="M15469" s="134" t="s">
        <v>27122</v>
      </c>
    </row>
    <row r="15470" spans="1:13" hidden="1" x14ac:dyDescent="0.25">
      <c r="A15470" s="128"/>
      <c r="B15470" s="2"/>
      <c r="C15470" s="139" t="s">
        <v>17462</v>
      </c>
      <c r="D15470" s="124" t="s">
        <v>17463</v>
      </c>
      <c r="E15470" s="118" t="s">
        <v>48</v>
      </c>
      <c r="F15470" s="124" t="s">
        <v>35249</v>
      </c>
      <c r="G15470" s="118" t="s">
        <v>2</v>
      </c>
      <c r="H15470" s="137">
        <v>46105</v>
      </c>
      <c r="I15470" s="119">
        <v>6.83</v>
      </c>
      <c r="J15470" s="129"/>
      <c r="K15470" s="129"/>
      <c r="L15470" s="129">
        <v>0</v>
      </c>
      <c r="M15470" s="134" t="s">
        <v>27123</v>
      </c>
    </row>
    <row r="15471" spans="1:13" hidden="1" x14ac:dyDescent="0.25">
      <c r="A15471" s="128"/>
      <c r="B15471" s="2"/>
      <c r="C15471" s="139" t="s">
        <v>17464</v>
      </c>
      <c r="D15471" s="124" t="s">
        <v>17465</v>
      </c>
      <c r="E15471" s="118" t="s">
        <v>48</v>
      </c>
      <c r="F15471" s="124" t="s">
        <v>35249</v>
      </c>
      <c r="G15471" s="118" t="s">
        <v>2</v>
      </c>
      <c r="H15471" s="137">
        <v>45910</v>
      </c>
      <c r="I15471" s="119">
        <v>2.5</v>
      </c>
      <c r="J15471" s="129"/>
      <c r="K15471" s="129"/>
      <c r="L15471" s="129">
        <v>0</v>
      </c>
      <c r="M15471" s="134" t="s">
        <v>27124</v>
      </c>
    </row>
    <row r="15472" spans="1:13" hidden="1" x14ac:dyDescent="0.25">
      <c r="A15472" s="128"/>
      <c r="B15472" s="2"/>
      <c r="C15472" s="139" t="s">
        <v>17466</v>
      </c>
      <c r="D15472" s="124" t="s">
        <v>17467</v>
      </c>
      <c r="E15472" s="118" t="s">
        <v>48</v>
      </c>
      <c r="F15472" s="124" t="s">
        <v>35249</v>
      </c>
      <c r="G15472" s="118" t="s">
        <v>2</v>
      </c>
      <c r="H15472" s="137">
        <v>46078</v>
      </c>
      <c r="I15472" s="119">
        <v>3.4</v>
      </c>
      <c r="J15472" s="129"/>
      <c r="K15472" s="129"/>
      <c r="L15472" s="129">
        <v>0</v>
      </c>
      <c r="M15472" s="134" t="s">
        <v>27125</v>
      </c>
    </row>
    <row r="15473" spans="1:13" hidden="1" x14ac:dyDescent="0.25">
      <c r="A15473" s="128"/>
      <c r="B15473" s="2"/>
      <c r="C15473" s="139" t="s">
        <v>17468</v>
      </c>
      <c r="D15473" s="124" t="s">
        <v>17469</v>
      </c>
      <c r="E15473" s="118" t="s">
        <v>48</v>
      </c>
      <c r="F15473" s="124" t="s">
        <v>35249</v>
      </c>
      <c r="G15473" s="118" t="s">
        <v>2</v>
      </c>
      <c r="H15473" s="137">
        <v>45771</v>
      </c>
      <c r="I15473" s="119">
        <v>7.8</v>
      </c>
      <c r="J15473" s="129"/>
      <c r="K15473" s="129"/>
      <c r="L15473" s="129">
        <v>0</v>
      </c>
      <c r="M15473" s="134" t="s">
        <v>27126</v>
      </c>
    </row>
    <row r="15474" spans="1:13" hidden="1" x14ac:dyDescent="0.25">
      <c r="A15474" s="128"/>
      <c r="B15474" s="2"/>
      <c r="C15474" s="139" t="s">
        <v>17470</v>
      </c>
      <c r="D15474" s="124" t="s">
        <v>17471</v>
      </c>
      <c r="E15474" s="118" t="s">
        <v>48</v>
      </c>
      <c r="F15474" s="124" t="s">
        <v>35249</v>
      </c>
      <c r="G15474" s="118" t="s">
        <v>2</v>
      </c>
      <c r="H15474" s="137">
        <v>42710</v>
      </c>
      <c r="I15474" s="119">
        <v>5.57</v>
      </c>
      <c r="J15474" s="129"/>
      <c r="K15474" s="129"/>
      <c r="L15474" s="129">
        <v>0</v>
      </c>
      <c r="M15474" s="134" t="s">
        <v>27127</v>
      </c>
    </row>
    <row r="15475" spans="1:13" hidden="1" x14ac:dyDescent="0.25">
      <c r="A15475" s="128"/>
      <c r="B15475" s="2"/>
      <c r="C15475" s="139" t="s">
        <v>17472</v>
      </c>
      <c r="D15475" s="124" t="s">
        <v>17473</v>
      </c>
      <c r="E15475" s="118" t="s">
        <v>48</v>
      </c>
      <c r="F15475" s="124" t="s">
        <v>35249</v>
      </c>
      <c r="G15475" s="118" t="s">
        <v>2</v>
      </c>
      <c r="H15475" s="137">
        <v>45966</v>
      </c>
      <c r="I15475" s="119">
        <v>9.16</v>
      </c>
      <c r="J15475" s="129"/>
      <c r="K15475" s="129"/>
      <c r="L15475" s="129">
        <v>0</v>
      </c>
      <c r="M15475" s="134" t="s">
        <v>27128</v>
      </c>
    </row>
    <row r="15476" spans="1:13" hidden="1" x14ac:dyDescent="0.25">
      <c r="A15476" s="128"/>
      <c r="B15476" s="2"/>
      <c r="C15476" s="139" t="s">
        <v>31122</v>
      </c>
      <c r="D15476" s="124" t="s">
        <v>31123</v>
      </c>
      <c r="E15476" s="118" t="s">
        <v>48</v>
      </c>
      <c r="F15476" s="124" t="s">
        <v>35249</v>
      </c>
      <c r="G15476" s="118" t="s">
        <v>2</v>
      </c>
      <c r="H15476" s="137">
        <v>45751</v>
      </c>
      <c r="I15476" s="119">
        <v>15</v>
      </c>
      <c r="J15476" s="129"/>
      <c r="K15476" s="129"/>
      <c r="L15476" s="129">
        <v>0</v>
      </c>
      <c r="M15476" s="134" t="s">
        <v>27129</v>
      </c>
    </row>
    <row r="15477" spans="1:13" hidden="1" x14ac:dyDescent="0.25">
      <c r="A15477" s="128"/>
      <c r="B15477" s="2"/>
      <c r="C15477" s="139" t="s">
        <v>42529</v>
      </c>
      <c r="D15477" s="124" t="s">
        <v>42530</v>
      </c>
      <c r="E15477" s="118" t="s">
        <v>48</v>
      </c>
      <c r="F15477" s="124" t="s">
        <v>35249</v>
      </c>
      <c r="G15477" s="118" t="s">
        <v>2</v>
      </c>
      <c r="H15477" s="137">
        <v>46119</v>
      </c>
      <c r="I15477" s="119">
        <v>11.99</v>
      </c>
      <c r="J15477" s="129"/>
      <c r="K15477" s="129"/>
      <c r="L15477" s="129">
        <v>0</v>
      </c>
      <c r="M15477" s="134" t="s">
        <v>27130</v>
      </c>
    </row>
    <row r="15478" spans="1:13" hidden="1" x14ac:dyDescent="0.25">
      <c r="A15478" s="128"/>
      <c r="B15478" s="2"/>
      <c r="C15478" s="139" t="s">
        <v>17474</v>
      </c>
      <c r="D15478" s="124" t="s">
        <v>17475</v>
      </c>
      <c r="E15478" s="118" t="s">
        <v>48</v>
      </c>
      <c r="F15478" s="124" t="s">
        <v>35249</v>
      </c>
      <c r="G15478" s="118" t="s">
        <v>2</v>
      </c>
      <c r="H15478" s="137">
        <v>46030</v>
      </c>
      <c r="I15478" s="119">
        <v>9.74</v>
      </c>
      <c r="J15478" s="129"/>
      <c r="K15478" s="129"/>
      <c r="L15478" s="129">
        <v>0</v>
      </c>
      <c r="M15478" s="134" t="s">
        <v>27131</v>
      </c>
    </row>
    <row r="15479" spans="1:13" hidden="1" x14ac:dyDescent="0.25">
      <c r="A15479" s="128"/>
      <c r="B15479" s="2"/>
      <c r="C15479" s="139" t="s">
        <v>42531</v>
      </c>
      <c r="D15479" s="124" t="s">
        <v>42532</v>
      </c>
      <c r="E15479" s="118" t="s">
        <v>48</v>
      </c>
      <c r="F15479" s="124" t="s">
        <v>35249</v>
      </c>
      <c r="G15479" s="118" t="s">
        <v>2</v>
      </c>
      <c r="H15479" s="137"/>
      <c r="I15479" s="119"/>
      <c r="J15479" s="129"/>
      <c r="K15479" s="129"/>
      <c r="L15479" s="129">
        <v>0</v>
      </c>
      <c r="M15479" s="134" t="s">
        <v>27132</v>
      </c>
    </row>
    <row r="15480" spans="1:13" hidden="1" x14ac:dyDescent="0.25">
      <c r="A15480" s="128"/>
      <c r="B15480" s="2"/>
      <c r="C15480" s="139" t="s">
        <v>17476</v>
      </c>
      <c r="D15480" s="124" t="s">
        <v>17477</v>
      </c>
      <c r="E15480" s="118" t="s">
        <v>48</v>
      </c>
      <c r="F15480" s="124" t="s">
        <v>35249</v>
      </c>
      <c r="G15480" s="118" t="s">
        <v>2</v>
      </c>
      <c r="H15480" s="137">
        <v>44939</v>
      </c>
      <c r="I15480" s="119">
        <v>0.7</v>
      </c>
      <c r="J15480" s="129"/>
      <c r="K15480" s="129"/>
      <c r="L15480" s="129">
        <v>0</v>
      </c>
      <c r="M15480" s="134" t="s">
        <v>27133</v>
      </c>
    </row>
    <row r="15481" spans="1:13" hidden="1" x14ac:dyDescent="0.25">
      <c r="A15481" s="128"/>
      <c r="B15481" s="2"/>
      <c r="C15481" s="139" t="s">
        <v>18838</v>
      </c>
      <c r="D15481" s="124" t="s">
        <v>18837</v>
      </c>
      <c r="E15481" s="118" t="s">
        <v>48</v>
      </c>
      <c r="F15481" s="124" t="s">
        <v>35249</v>
      </c>
      <c r="G15481" s="118" t="s">
        <v>34659</v>
      </c>
      <c r="H15481" s="137">
        <v>41653</v>
      </c>
      <c r="I15481" s="119">
        <v>0.86</v>
      </c>
      <c r="J15481" s="129"/>
      <c r="K15481" s="129"/>
      <c r="L15481" s="129">
        <v>0</v>
      </c>
      <c r="M15481" s="134" t="s">
        <v>27134</v>
      </c>
    </row>
    <row r="15482" spans="1:13" hidden="1" x14ac:dyDescent="0.25">
      <c r="A15482" s="128"/>
      <c r="B15482" s="2"/>
      <c r="C15482" s="139" t="s">
        <v>17478</v>
      </c>
      <c r="D15482" s="124" t="s">
        <v>17479</v>
      </c>
      <c r="E15482" s="118" t="s">
        <v>48</v>
      </c>
      <c r="F15482" s="124" t="s">
        <v>35249</v>
      </c>
      <c r="G15482" s="118" t="s">
        <v>2</v>
      </c>
      <c r="H15482" s="137">
        <v>43510</v>
      </c>
      <c r="I15482" s="119">
        <v>3.09</v>
      </c>
      <c r="J15482" s="129"/>
      <c r="K15482" s="129"/>
      <c r="L15482" s="129">
        <v>0</v>
      </c>
      <c r="M15482" s="134" t="s">
        <v>27135</v>
      </c>
    </row>
    <row r="15483" spans="1:13" hidden="1" x14ac:dyDescent="0.25">
      <c r="A15483" s="128"/>
      <c r="B15483" s="2"/>
      <c r="C15483" s="139" t="s">
        <v>17480</v>
      </c>
      <c r="D15483" s="124" t="s">
        <v>17481</v>
      </c>
      <c r="E15483" s="118" t="s">
        <v>48</v>
      </c>
      <c r="F15483" s="124" t="s">
        <v>35249</v>
      </c>
      <c r="G15483" s="118" t="s">
        <v>2</v>
      </c>
      <c r="H15483" s="137">
        <v>46065</v>
      </c>
      <c r="I15483" s="119">
        <v>5.98</v>
      </c>
      <c r="J15483" s="129"/>
      <c r="K15483" s="129"/>
      <c r="L15483" s="129">
        <v>0</v>
      </c>
      <c r="M15483" s="134" t="s">
        <v>27136</v>
      </c>
    </row>
    <row r="15484" spans="1:13" hidden="1" x14ac:dyDescent="0.25">
      <c r="A15484" s="128"/>
      <c r="B15484" s="2"/>
      <c r="C15484" s="139" t="s">
        <v>18842</v>
      </c>
      <c r="D15484" s="124" t="s">
        <v>18841</v>
      </c>
      <c r="E15484" s="118" t="s">
        <v>48</v>
      </c>
      <c r="F15484" s="124" t="s">
        <v>35249</v>
      </c>
      <c r="G15484" s="118" t="s">
        <v>34659</v>
      </c>
      <c r="H15484" s="137">
        <v>40455</v>
      </c>
      <c r="I15484" s="119">
        <v>0.81</v>
      </c>
      <c r="J15484" s="129"/>
      <c r="K15484" s="129"/>
      <c r="L15484" s="129">
        <v>0</v>
      </c>
      <c r="M15484" s="134" t="s">
        <v>27137</v>
      </c>
    </row>
    <row r="15485" spans="1:13" hidden="1" x14ac:dyDescent="0.25">
      <c r="A15485" s="128"/>
      <c r="B15485" s="2"/>
      <c r="C15485" s="139" t="s">
        <v>17482</v>
      </c>
      <c r="D15485" s="124" t="s">
        <v>17483</v>
      </c>
      <c r="E15485" s="118" t="s">
        <v>48</v>
      </c>
      <c r="F15485" s="124" t="s">
        <v>35249</v>
      </c>
      <c r="G15485" s="118" t="s">
        <v>2</v>
      </c>
      <c r="H15485" s="137">
        <v>45301</v>
      </c>
      <c r="I15485" s="119">
        <v>1.4</v>
      </c>
      <c r="J15485" s="129"/>
      <c r="K15485" s="129"/>
      <c r="L15485" s="129">
        <v>0</v>
      </c>
      <c r="M15485" s="134" t="s">
        <v>27138</v>
      </c>
    </row>
    <row r="15486" spans="1:13" hidden="1" x14ac:dyDescent="0.25">
      <c r="A15486" s="128"/>
      <c r="B15486" s="2"/>
      <c r="C15486" s="139" t="s">
        <v>17484</v>
      </c>
      <c r="D15486" s="124" t="s">
        <v>17485</v>
      </c>
      <c r="E15486" s="118" t="s">
        <v>48</v>
      </c>
      <c r="F15486" s="124" t="s">
        <v>35249</v>
      </c>
      <c r="G15486" s="118" t="s">
        <v>2</v>
      </c>
      <c r="H15486" s="137">
        <v>40711</v>
      </c>
      <c r="I15486" s="119">
        <v>1.38</v>
      </c>
      <c r="J15486" s="129"/>
      <c r="K15486" s="129"/>
      <c r="L15486" s="129">
        <v>0</v>
      </c>
      <c r="M15486" s="134" t="s">
        <v>29727</v>
      </c>
    </row>
    <row r="15487" spans="1:13" hidden="1" x14ac:dyDescent="0.25">
      <c r="A15487" s="128"/>
      <c r="B15487" s="2"/>
      <c r="C15487" s="139" t="s">
        <v>18840</v>
      </c>
      <c r="D15487" s="124" t="s">
        <v>18839</v>
      </c>
      <c r="E15487" s="118" t="s">
        <v>48</v>
      </c>
      <c r="F15487" s="124" t="s">
        <v>35249</v>
      </c>
      <c r="G15487" s="118" t="s">
        <v>34659</v>
      </c>
      <c r="H15487" s="137"/>
      <c r="I15487" s="119"/>
      <c r="J15487" s="129"/>
      <c r="K15487" s="129"/>
      <c r="L15487" s="129">
        <v>0</v>
      </c>
      <c r="M15487" s="134" t="s">
        <v>27139</v>
      </c>
    </row>
    <row r="15488" spans="1:13" hidden="1" x14ac:dyDescent="0.25">
      <c r="A15488" s="128"/>
      <c r="B15488" s="2"/>
      <c r="C15488" s="139" t="s">
        <v>17486</v>
      </c>
      <c r="D15488" s="124" t="s">
        <v>17487</v>
      </c>
      <c r="E15488" s="118" t="s">
        <v>48</v>
      </c>
      <c r="F15488" s="124" t="s">
        <v>35249</v>
      </c>
      <c r="G15488" s="118" t="s">
        <v>2</v>
      </c>
      <c r="H15488" s="137">
        <v>40604</v>
      </c>
      <c r="I15488" s="119">
        <v>0.6</v>
      </c>
      <c r="J15488" s="129"/>
      <c r="K15488" s="129"/>
      <c r="L15488" s="129">
        <v>0</v>
      </c>
      <c r="M15488" s="134" t="s">
        <v>27140</v>
      </c>
    </row>
    <row r="15489" spans="1:13" hidden="1" x14ac:dyDescent="0.25">
      <c r="A15489" s="128"/>
      <c r="B15489" s="2"/>
      <c r="C15489" s="139" t="s">
        <v>17488</v>
      </c>
      <c r="D15489" s="124" t="s">
        <v>17489</v>
      </c>
      <c r="E15489" s="118" t="s">
        <v>48</v>
      </c>
      <c r="F15489" s="124" t="s">
        <v>35249</v>
      </c>
      <c r="G15489" s="118" t="s">
        <v>2</v>
      </c>
      <c r="H15489" s="137">
        <v>42895</v>
      </c>
      <c r="I15489" s="119">
        <v>0.64</v>
      </c>
      <c r="J15489" s="129"/>
      <c r="K15489" s="129"/>
      <c r="L15489" s="129">
        <v>0</v>
      </c>
      <c r="M15489" s="134" t="s">
        <v>27141</v>
      </c>
    </row>
    <row r="15490" spans="1:13" hidden="1" x14ac:dyDescent="0.25">
      <c r="A15490" s="128"/>
      <c r="B15490" s="2"/>
      <c r="C15490" s="139" t="s">
        <v>17490</v>
      </c>
      <c r="D15490" s="124" t="s">
        <v>17491</v>
      </c>
      <c r="E15490" s="118" t="s">
        <v>48</v>
      </c>
      <c r="F15490" s="124" t="s">
        <v>35249</v>
      </c>
      <c r="G15490" s="118" t="s">
        <v>2</v>
      </c>
      <c r="H15490" s="137">
        <v>42173</v>
      </c>
      <c r="I15490" s="119">
        <v>4.9000000000000004</v>
      </c>
      <c r="J15490" s="129"/>
      <c r="K15490" s="129"/>
      <c r="L15490" s="129">
        <v>0</v>
      </c>
      <c r="M15490" s="134" t="s">
        <v>31791</v>
      </c>
    </row>
    <row r="15491" spans="1:13" hidden="1" x14ac:dyDescent="0.25">
      <c r="A15491" s="128"/>
      <c r="B15491" s="2"/>
      <c r="C15491" s="139" t="s">
        <v>32437</v>
      </c>
      <c r="D15491" s="124" t="s">
        <v>32438</v>
      </c>
      <c r="E15491" s="118" t="s">
        <v>48</v>
      </c>
      <c r="F15491" s="124" t="s">
        <v>35249</v>
      </c>
      <c r="G15491" s="118" t="s">
        <v>2</v>
      </c>
      <c r="H15491" s="137">
        <v>45224</v>
      </c>
      <c r="I15491" s="119">
        <v>3.6</v>
      </c>
      <c r="J15491" s="129"/>
      <c r="K15491" s="129"/>
      <c r="L15491" s="129">
        <v>0</v>
      </c>
      <c r="M15491" s="134" t="s">
        <v>27142</v>
      </c>
    </row>
    <row r="15492" spans="1:13" hidden="1" x14ac:dyDescent="0.25">
      <c r="A15492" s="128"/>
      <c r="B15492" s="2"/>
      <c r="C15492" s="139" t="s">
        <v>17492</v>
      </c>
      <c r="D15492" s="124" t="s">
        <v>17493</v>
      </c>
      <c r="E15492" s="118" t="s">
        <v>48</v>
      </c>
      <c r="F15492" s="124" t="s">
        <v>35249</v>
      </c>
      <c r="G15492" s="118" t="s">
        <v>2</v>
      </c>
      <c r="H15492" s="137">
        <v>45961</v>
      </c>
      <c r="I15492" s="119">
        <v>1.49</v>
      </c>
      <c r="J15492" s="129"/>
      <c r="K15492" s="129"/>
      <c r="L15492" s="129">
        <v>0</v>
      </c>
      <c r="M15492" s="134" t="s">
        <v>27143</v>
      </c>
    </row>
    <row r="15493" spans="1:13" hidden="1" x14ac:dyDescent="0.25">
      <c r="A15493" s="128"/>
      <c r="B15493" s="2"/>
      <c r="C15493" s="139" t="s">
        <v>17494</v>
      </c>
      <c r="D15493" s="124" t="s">
        <v>17495</v>
      </c>
      <c r="E15493" s="118" t="s">
        <v>48</v>
      </c>
      <c r="F15493" s="124" t="s">
        <v>35249</v>
      </c>
      <c r="G15493" s="118" t="s">
        <v>2</v>
      </c>
      <c r="H15493" s="137">
        <v>44397</v>
      </c>
      <c r="I15493" s="119">
        <v>7.3</v>
      </c>
      <c r="J15493" s="129"/>
      <c r="K15493" s="129"/>
      <c r="L15493" s="129">
        <v>0</v>
      </c>
      <c r="M15493" s="134" t="s">
        <v>32105</v>
      </c>
    </row>
    <row r="15494" spans="1:13" hidden="1" x14ac:dyDescent="0.25">
      <c r="A15494" s="128"/>
      <c r="B15494" s="2"/>
      <c r="C15494" s="139" t="s">
        <v>17496</v>
      </c>
      <c r="D15494" s="124" t="s">
        <v>17497</v>
      </c>
      <c r="E15494" s="118" t="s">
        <v>48</v>
      </c>
      <c r="F15494" s="124" t="s">
        <v>35249</v>
      </c>
      <c r="G15494" s="118" t="s">
        <v>2</v>
      </c>
      <c r="H15494" s="137">
        <v>43250</v>
      </c>
      <c r="I15494" s="119">
        <v>0.75</v>
      </c>
      <c r="J15494" s="129"/>
      <c r="K15494" s="129"/>
      <c r="L15494" s="129">
        <v>0</v>
      </c>
      <c r="M15494" s="134" t="s">
        <v>27144</v>
      </c>
    </row>
    <row r="15495" spans="1:13" hidden="1" x14ac:dyDescent="0.25">
      <c r="A15495" s="128"/>
      <c r="B15495" s="2"/>
      <c r="C15495" s="139" t="s">
        <v>17498</v>
      </c>
      <c r="D15495" s="124" t="s">
        <v>17499</v>
      </c>
      <c r="E15495" s="118" t="s">
        <v>48</v>
      </c>
      <c r="F15495" s="124" t="s">
        <v>35249</v>
      </c>
      <c r="G15495" s="118" t="s">
        <v>2</v>
      </c>
      <c r="H15495" s="137">
        <v>44567</v>
      </c>
      <c r="I15495" s="119">
        <v>5.59</v>
      </c>
      <c r="J15495" s="129"/>
      <c r="K15495" s="129"/>
      <c r="L15495" s="129">
        <v>0</v>
      </c>
      <c r="M15495" s="134" t="s">
        <v>27145</v>
      </c>
    </row>
    <row r="15496" spans="1:13" hidden="1" x14ac:dyDescent="0.25">
      <c r="A15496" s="128"/>
      <c r="B15496" s="2"/>
      <c r="C15496" s="139" t="s">
        <v>17500</v>
      </c>
      <c r="D15496" s="124" t="s">
        <v>17501</v>
      </c>
      <c r="E15496" s="118" t="s">
        <v>48</v>
      </c>
      <c r="F15496" s="124" t="s">
        <v>35249</v>
      </c>
      <c r="G15496" s="118" t="s">
        <v>2</v>
      </c>
      <c r="H15496" s="137">
        <v>45989</v>
      </c>
      <c r="I15496" s="119">
        <v>8.1999999999999993</v>
      </c>
      <c r="J15496" s="129"/>
      <c r="K15496" s="129"/>
      <c r="L15496" s="129">
        <v>0</v>
      </c>
      <c r="M15496" s="134" t="s">
        <v>27146</v>
      </c>
    </row>
    <row r="15497" spans="1:13" hidden="1" x14ac:dyDescent="0.25">
      <c r="A15497" s="128"/>
      <c r="B15497" s="2"/>
      <c r="C15497" s="139" t="s">
        <v>17502</v>
      </c>
      <c r="D15497" s="124" t="s">
        <v>17503</v>
      </c>
      <c r="E15497" s="118" t="s">
        <v>48</v>
      </c>
      <c r="F15497" s="124" t="s">
        <v>35249</v>
      </c>
      <c r="G15497" s="118" t="s">
        <v>34659</v>
      </c>
      <c r="H15497" s="137">
        <v>43942</v>
      </c>
      <c r="I15497" s="119">
        <v>5.69</v>
      </c>
      <c r="J15497" s="129"/>
      <c r="K15497" s="129"/>
      <c r="L15497" s="129">
        <v>0</v>
      </c>
      <c r="M15497" s="134" t="s">
        <v>27147</v>
      </c>
    </row>
    <row r="15498" spans="1:13" hidden="1" x14ac:dyDescent="0.25">
      <c r="A15498" s="128"/>
      <c r="B15498" s="2"/>
      <c r="C15498" s="139" t="s">
        <v>17504</v>
      </c>
      <c r="D15498" s="124" t="s">
        <v>17505</v>
      </c>
      <c r="E15498" s="118" t="s">
        <v>48</v>
      </c>
      <c r="F15498" s="124" t="s">
        <v>35249</v>
      </c>
      <c r="G15498" s="118" t="s">
        <v>2</v>
      </c>
      <c r="H15498" s="137">
        <v>43943</v>
      </c>
      <c r="I15498" s="119">
        <v>5.41</v>
      </c>
      <c r="J15498" s="129"/>
      <c r="K15498" s="129"/>
      <c r="L15498" s="129">
        <v>0</v>
      </c>
      <c r="M15498" s="134" t="s">
        <v>27148</v>
      </c>
    </row>
    <row r="15499" spans="1:13" hidden="1" x14ac:dyDescent="0.25">
      <c r="A15499" s="128"/>
      <c r="B15499" s="2"/>
      <c r="C15499" s="139" t="s">
        <v>17506</v>
      </c>
      <c r="D15499" s="124" t="s">
        <v>17507</v>
      </c>
      <c r="E15499" s="118" t="s">
        <v>48</v>
      </c>
      <c r="F15499" s="124" t="s">
        <v>35249</v>
      </c>
      <c r="G15499" s="118" t="s">
        <v>2</v>
      </c>
      <c r="H15499" s="137">
        <v>41396</v>
      </c>
      <c r="I15499" s="119">
        <v>0.18</v>
      </c>
      <c r="J15499" s="129"/>
      <c r="K15499" s="129"/>
      <c r="L15499" s="129">
        <v>0</v>
      </c>
      <c r="M15499" s="134" t="s">
        <v>27149</v>
      </c>
    </row>
    <row r="15500" spans="1:13" hidden="1" x14ac:dyDescent="0.25">
      <c r="A15500" s="128"/>
      <c r="B15500" s="2"/>
      <c r="C15500" s="139" t="s">
        <v>31142</v>
      </c>
      <c r="D15500" s="124" t="s">
        <v>31143</v>
      </c>
      <c r="E15500" s="118" t="s">
        <v>48</v>
      </c>
      <c r="F15500" s="124" t="s">
        <v>35249</v>
      </c>
      <c r="G15500" s="118" t="s">
        <v>2</v>
      </c>
      <c r="H15500" s="137"/>
      <c r="I15500" s="119"/>
      <c r="J15500" s="129"/>
      <c r="K15500" s="129"/>
      <c r="L15500" s="129">
        <v>0</v>
      </c>
      <c r="M15500" s="134" t="s">
        <v>27150</v>
      </c>
    </row>
    <row r="15501" spans="1:13" hidden="1" x14ac:dyDescent="0.25">
      <c r="A15501" s="128"/>
      <c r="B15501" s="2"/>
      <c r="C15501" s="139" t="s">
        <v>33131</v>
      </c>
      <c r="D15501" s="124" t="s">
        <v>33132</v>
      </c>
      <c r="E15501" s="118" t="s">
        <v>48</v>
      </c>
      <c r="F15501" s="124" t="s">
        <v>35249</v>
      </c>
      <c r="G15501" s="118" t="s">
        <v>34659</v>
      </c>
      <c r="H15501" s="137"/>
      <c r="I15501" s="119"/>
      <c r="J15501" s="129"/>
      <c r="K15501" s="129"/>
      <c r="L15501" s="129">
        <v>0</v>
      </c>
      <c r="M15501" s="134" t="s">
        <v>27151</v>
      </c>
    </row>
    <row r="15502" spans="1:13" hidden="1" x14ac:dyDescent="0.25">
      <c r="A15502" s="128"/>
      <c r="B15502" s="2"/>
      <c r="C15502" s="139" t="s">
        <v>17508</v>
      </c>
      <c r="D15502" s="124" t="s">
        <v>17509</v>
      </c>
      <c r="E15502" s="118" t="s">
        <v>48</v>
      </c>
      <c r="F15502" s="124" t="s">
        <v>35249</v>
      </c>
      <c r="G15502" s="118" t="s">
        <v>2</v>
      </c>
      <c r="H15502" s="137">
        <v>42569</v>
      </c>
      <c r="I15502" s="119">
        <v>7.8</v>
      </c>
      <c r="J15502" s="129"/>
      <c r="K15502" s="129"/>
      <c r="L15502" s="129">
        <v>0</v>
      </c>
      <c r="M15502" s="134" t="s">
        <v>27152</v>
      </c>
    </row>
    <row r="15503" spans="1:13" hidden="1" x14ac:dyDescent="0.25">
      <c r="A15503" s="128"/>
      <c r="B15503" s="2"/>
      <c r="C15503" s="139" t="s">
        <v>17510</v>
      </c>
      <c r="D15503" s="124" t="s">
        <v>17511</v>
      </c>
      <c r="E15503" s="118" t="s">
        <v>48</v>
      </c>
      <c r="F15503" s="124" t="s">
        <v>35249</v>
      </c>
      <c r="G15503" s="118" t="s">
        <v>2</v>
      </c>
      <c r="H15503" s="137">
        <v>41474</v>
      </c>
      <c r="I15503" s="119">
        <v>2.2999999999999998</v>
      </c>
      <c r="J15503" s="129"/>
      <c r="K15503" s="129"/>
      <c r="L15503" s="129">
        <v>0</v>
      </c>
      <c r="M15503" s="134" t="s">
        <v>27153</v>
      </c>
    </row>
    <row r="15504" spans="1:13" hidden="1" x14ac:dyDescent="0.25">
      <c r="A15504" s="128"/>
      <c r="B15504" s="2"/>
      <c r="C15504" s="139" t="s">
        <v>17512</v>
      </c>
      <c r="D15504" s="124" t="s">
        <v>17513</v>
      </c>
      <c r="E15504" s="118" t="s">
        <v>48</v>
      </c>
      <c r="F15504" s="124" t="s">
        <v>35249</v>
      </c>
      <c r="G15504" s="118" t="s">
        <v>2</v>
      </c>
      <c r="H15504" s="137">
        <v>44630</v>
      </c>
      <c r="I15504" s="119">
        <v>0.34</v>
      </c>
      <c r="J15504" s="129"/>
      <c r="K15504" s="129"/>
      <c r="L15504" s="129">
        <v>0</v>
      </c>
      <c r="M15504" s="134" t="s">
        <v>27154</v>
      </c>
    </row>
    <row r="15505" spans="1:13" hidden="1" x14ac:dyDescent="0.25">
      <c r="A15505" s="128"/>
      <c r="B15505" s="2"/>
      <c r="C15505" s="139" t="s">
        <v>17514</v>
      </c>
      <c r="D15505" s="124" t="s">
        <v>17515</v>
      </c>
      <c r="E15505" s="118" t="s">
        <v>48</v>
      </c>
      <c r="F15505" s="124" t="s">
        <v>35249</v>
      </c>
      <c r="G15505" s="118" t="s">
        <v>2</v>
      </c>
      <c r="H15505" s="137">
        <v>40676</v>
      </c>
      <c r="I15505" s="119">
        <v>0.6</v>
      </c>
      <c r="J15505" s="129"/>
      <c r="K15505" s="129"/>
      <c r="L15505" s="129">
        <v>0</v>
      </c>
      <c r="M15505" s="134" t="s">
        <v>27155</v>
      </c>
    </row>
    <row r="15506" spans="1:13" hidden="1" x14ac:dyDescent="0.25">
      <c r="A15506" s="128"/>
      <c r="B15506" s="2"/>
      <c r="C15506" s="139" t="s">
        <v>32457</v>
      </c>
      <c r="D15506" s="124" t="s">
        <v>32458</v>
      </c>
      <c r="E15506" s="118" t="s">
        <v>48</v>
      </c>
      <c r="F15506" s="124" t="s">
        <v>35249</v>
      </c>
      <c r="G15506" s="118" t="s">
        <v>2</v>
      </c>
      <c r="H15506" s="137"/>
      <c r="I15506" s="119"/>
      <c r="J15506" s="129"/>
      <c r="K15506" s="129"/>
      <c r="L15506" s="129">
        <v>0</v>
      </c>
      <c r="M15506" s="134" t="s">
        <v>27156</v>
      </c>
    </row>
    <row r="15507" spans="1:13" hidden="1" x14ac:dyDescent="0.25">
      <c r="A15507" s="128"/>
      <c r="B15507" s="2"/>
      <c r="C15507" s="139" t="s">
        <v>17516</v>
      </c>
      <c r="D15507" s="124" t="s">
        <v>17517</v>
      </c>
      <c r="E15507" s="118" t="s">
        <v>48</v>
      </c>
      <c r="F15507" s="124" t="s">
        <v>35249</v>
      </c>
      <c r="G15507" s="118" t="s">
        <v>2</v>
      </c>
      <c r="H15507" s="137">
        <v>43474</v>
      </c>
      <c r="I15507" s="119">
        <v>0.65</v>
      </c>
      <c r="J15507" s="129"/>
      <c r="K15507" s="129"/>
      <c r="L15507" s="129">
        <v>0</v>
      </c>
      <c r="M15507" s="134" t="s">
        <v>27157</v>
      </c>
    </row>
    <row r="15508" spans="1:13" hidden="1" x14ac:dyDescent="0.25">
      <c r="A15508" s="128"/>
      <c r="B15508" s="2"/>
      <c r="C15508" s="139" t="s">
        <v>32144</v>
      </c>
      <c r="D15508" s="124" t="s">
        <v>32145</v>
      </c>
      <c r="E15508" s="118" t="s">
        <v>48</v>
      </c>
      <c r="F15508" s="124" t="s">
        <v>35249</v>
      </c>
      <c r="G15508" s="118" t="s">
        <v>2</v>
      </c>
      <c r="H15508" s="137"/>
      <c r="I15508" s="119"/>
      <c r="J15508" s="129"/>
      <c r="K15508" s="129"/>
      <c r="L15508" s="129">
        <v>0</v>
      </c>
      <c r="M15508" s="134" t="s">
        <v>27158</v>
      </c>
    </row>
    <row r="15509" spans="1:13" hidden="1" x14ac:dyDescent="0.25">
      <c r="A15509" s="128"/>
      <c r="B15509" s="2"/>
      <c r="C15509" s="139" t="s">
        <v>17518</v>
      </c>
      <c r="D15509" s="124" t="s">
        <v>17519</v>
      </c>
      <c r="E15509" s="118" t="s">
        <v>48</v>
      </c>
      <c r="F15509" s="124" t="s">
        <v>35249</v>
      </c>
      <c r="G15509" s="118" t="s">
        <v>2</v>
      </c>
      <c r="H15509" s="137">
        <v>44530</v>
      </c>
      <c r="I15509" s="119">
        <v>0.85</v>
      </c>
      <c r="J15509" s="129"/>
      <c r="K15509" s="129"/>
      <c r="L15509" s="129">
        <v>0</v>
      </c>
      <c r="M15509" s="134" t="s">
        <v>27159</v>
      </c>
    </row>
    <row r="15510" spans="1:13" hidden="1" x14ac:dyDescent="0.25">
      <c r="A15510" s="128"/>
      <c r="B15510" s="2"/>
      <c r="C15510" s="139" t="s">
        <v>17520</v>
      </c>
      <c r="D15510" s="124" t="s">
        <v>17521</v>
      </c>
      <c r="E15510" s="118" t="s">
        <v>48</v>
      </c>
      <c r="F15510" s="124" t="s">
        <v>35249</v>
      </c>
      <c r="G15510" s="118" t="s">
        <v>2</v>
      </c>
      <c r="H15510" s="137">
        <v>44565</v>
      </c>
      <c r="I15510" s="119">
        <v>0.75</v>
      </c>
      <c r="J15510" s="129"/>
      <c r="K15510" s="129"/>
      <c r="L15510" s="129">
        <v>0</v>
      </c>
      <c r="M15510" s="134" t="s">
        <v>27160</v>
      </c>
    </row>
    <row r="15511" spans="1:13" hidden="1" x14ac:dyDescent="0.25">
      <c r="A15511" s="128"/>
      <c r="B15511" s="2"/>
      <c r="C15511" s="139" t="s">
        <v>17522</v>
      </c>
      <c r="D15511" s="124" t="s">
        <v>17523</v>
      </c>
      <c r="E15511" s="118" t="s">
        <v>48</v>
      </c>
      <c r="F15511" s="124" t="s">
        <v>35249</v>
      </c>
      <c r="G15511" s="118" t="s">
        <v>2</v>
      </c>
      <c r="H15511" s="137">
        <v>44629</v>
      </c>
      <c r="I15511" s="119">
        <v>1.5</v>
      </c>
      <c r="J15511" s="129"/>
      <c r="K15511" s="129"/>
      <c r="L15511" s="129">
        <v>0</v>
      </c>
      <c r="M15511" s="134" t="s">
        <v>27161</v>
      </c>
    </row>
    <row r="15512" spans="1:13" hidden="1" x14ac:dyDescent="0.25">
      <c r="A15512" s="128"/>
      <c r="B15512" s="2"/>
      <c r="C15512" s="139" t="s">
        <v>30987</v>
      </c>
      <c r="D15512" s="124" t="s">
        <v>30988</v>
      </c>
      <c r="E15512" s="118" t="s">
        <v>48</v>
      </c>
      <c r="F15512" s="124" t="s">
        <v>35249</v>
      </c>
      <c r="G15512" s="118" t="s">
        <v>2</v>
      </c>
      <c r="H15512" s="137"/>
      <c r="I15512" s="119"/>
      <c r="J15512" s="129"/>
      <c r="K15512" s="129"/>
      <c r="L15512" s="129">
        <v>0</v>
      </c>
      <c r="M15512" s="134" t="s">
        <v>27162</v>
      </c>
    </row>
    <row r="15513" spans="1:13" hidden="1" x14ac:dyDescent="0.25">
      <c r="A15513" s="128"/>
      <c r="B15513" s="2"/>
      <c r="C15513" s="139" t="s">
        <v>17524</v>
      </c>
      <c r="D15513" s="124" t="s">
        <v>17525</v>
      </c>
      <c r="E15513" s="118" t="s">
        <v>48</v>
      </c>
      <c r="F15513" s="124" t="s">
        <v>35249</v>
      </c>
      <c r="G15513" s="118" t="s">
        <v>2</v>
      </c>
      <c r="H15513" s="137">
        <v>41519</v>
      </c>
      <c r="I15513" s="119">
        <v>2.2999999999999998</v>
      </c>
      <c r="J15513" s="129"/>
      <c r="K15513" s="129"/>
      <c r="L15513" s="129">
        <v>0</v>
      </c>
      <c r="M15513" s="134" t="s">
        <v>27163</v>
      </c>
    </row>
    <row r="15514" spans="1:13" hidden="1" x14ac:dyDescent="0.25">
      <c r="A15514" s="128"/>
      <c r="B15514" s="2"/>
      <c r="C15514" s="139" t="s">
        <v>17526</v>
      </c>
      <c r="D15514" s="124" t="s">
        <v>17527</v>
      </c>
      <c r="E15514" s="118" t="s">
        <v>48</v>
      </c>
      <c r="F15514" s="124" t="s">
        <v>35249</v>
      </c>
      <c r="G15514" s="118" t="s">
        <v>2</v>
      </c>
      <c r="H15514" s="137">
        <v>40568</v>
      </c>
      <c r="I15514" s="119">
        <v>1.2</v>
      </c>
      <c r="J15514" s="129"/>
      <c r="K15514" s="129"/>
      <c r="L15514" s="129">
        <v>0</v>
      </c>
      <c r="M15514" s="134" t="s">
        <v>27165</v>
      </c>
    </row>
    <row r="15515" spans="1:13" hidden="1" x14ac:dyDescent="0.25">
      <c r="A15515" s="128"/>
      <c r="B15515" s="2"/>
      <c r="C15515" s="139" t="s">
        <v>17528</v>
      </c>
      <c r="D15515" s="124" t="s">
        <v>17529</v>
      </c>
      <c r="E15515" s="118" t="s">
        <v>48</v>
      </c>
      <c r="F15515" s="124" t="s">
        <v>35249</v>
      </c>
      <c r="G15515" s="118" t="s">
        <v>2</v>
      </c>
      <c r="H15515" s="137">
        <v>45593</v>
      </c>
      <c r="I15515" s="119">
        <v>2.6</v>
      </c>
      <c r="J15515" s="129"/>
      <c r="K15515" s="129"/>
      <c r="L15515" s="129">
        <v>0</v>
      </c>
      <c r="M15515" s="134" t="s">
        <v>27166</v>
      </c>
    </row>
    <row r="15516" spans="1:13" hidden="1" x14ac:dyDescent="0.25">
      <c r="A15516" s="128"/>
      <c r="B15516" s="2"/>
      <c r="C15516" s="139" t="s">
        <v>18844</v>
      </c>
      <c r="D15516" s="124" t="s">
        <v>18843</v>
      </c>
      <c r="E15516" s="118" t="s">
        <v>48</v>
      </c>
      <c r="F15516" s="124" t="s">
        <v>35249</v>
      </c>
      <c r="G15516" s="118" t="s">
        <v>34659</v>
      </c>
      <c r="H15516" s="137"/>
      <c r="I15516" s="119"/>
      <c r="J15516" s="129"/>
      <c r="K15516" s="129"/>
      <c r="L15516" s="129">
        <v>0</v>
      </c>
      <c r="M15516" s="134" t="s">
        <v>27167</v>
      </c>
    </row>
    <row r="15517" spans="1:13" hidden="1" x14ac:dyDescent="0.25">
      <c r="A15517" s="128"/>
      <c r="B15517" s="2"/>
      <c r="C15517" s="139" t="s">
        <v>17530</v>
      </c>
      <c r="D15517" s="124" t="s">
        <v>17531</v>
      </c>
      <c r="E15517" s="118" t="s">
        <v>48</v>
      </c>
      <c r="F15517" s="124" t="s">
        <v>35249</v>
      </c>
      <c r="G15517" s="118" t="s">
        <v>2</v>
      </c>
      <c r="H15517" s="137">
        <v>42677</v>
      </c>
      <c r="I15517" s="119">
        <v>0.39</v>
      </c>
      <c r="J15517" s="129"/>
      <c r="K15517" s="129"/>
      <c r="L15517" s="129">
        <v>0</v>
      </c>
      <c r="M15517" s="134" t="s">
        <v>32279</v>
      </c>
    </row>
    <row r="15518" spans="1:13" hidden="1" x14ac:dyDescent="0.25">
      <c r="A15518" s="128"/>
      <c r="B15518" s="2"/>
      <c r="C15518" s="139" t="s">
        <v>34460</v>
      </c>
      <c r="D15518" s="124" t="s">
        <v>34461</v>
      </c>
      <c r="E15518" s="118" t="s">
        <v>48</v>
      </c>
      <c r="F15518" s="124" t="s">
        <v>35249</v>
      </c>
      <c r="G15518" s="118" t="s">
        <v>2</v>
      </c>
      <c r="H15518" s="137">
        <v>45799</v>
      </c>
      <c r="I15518" s="119">
        <v>0.6</v>
      </c>
      <c r="J15518" s="129"/>
      <c r="K15518" s="129"/>
      <c r="L15518" s="129">
        <v>0</v>
      </c>
      <c r="M15518" s="134" t="s">
        <v>27168</v>
      </c>
    </row>
    <row r="15519" spans="1:13" hidden="1" x14ac:dyDescent="0.25">
      <c r="A15519" s="128"/>
      <c r="B15519" s="2"/>
      <c r="C15519" s="139" t="s">
        <v>17532</v>
      </c>
      <c r="D15519" s="124" t="s">
        <v>17533</v>
      </c>
      <c r="E15519" s="118" t="s">
        <v>48</v>
      </c>
      <c r="F15519" s="124" t="s">
        <v>35249</v>
      </c>
      <c r="G15519" s="118" t="s">
        <v>2</v>
      </c>
      <c r="H15519" s="137"/>
      <c r="I15519" s="119"/>
      <c r="J15519" s="129"/>
      <c r="K15519" s="129"/>
      <c r="L15519" s="129">
        <v>0</v>
      </c>
      <c r="M15519" s="134" t="s">
        <v>27169</v>
      </c>
    </row>
    <row r="15520" spans="1:13" hidden="1" x14ac:dyDescent="0.25">
      <c r="A15520" s="128"/>
      <c r="B15520" s="2"/>
      <c r="C15520" s="139" t="s">
        <v>17534</v>
      </c>
      <c r="D15520" s="124" t="s">
        <v>17535</v>
      </c>
      <c r="E15520" s="118" t="s">
        <v>48</v>
      </c>
      <c r="F15520" s="124" t="s">
        <v>35249</v>
      </c>
      <c r="G15520" s="118" t="s">
        <v>2</v>
      </c>
      <c r="H15520" s="137"/>
      <c r="I15520" s="119"/>
      <c r="J15520" s="129"/>
      <c r="K15520" s="129"/>
      <c r="L15520" s="129">
        <v>0</v>
      </c>
      <c r="M15520" s="134" t="s">
        <v>27170</v>
      </c>
    </row>
    <row r="15521" spans="1:13" hidden="1" x14ac:dyDescent="0.25">
      <c r="A15521" s="128"/>
      <c r="B15521" s="2"/>
      <c r="C15521" s="139" t="s">
        <v>17536</v>
      </c>
      <c r="D15521" s="124" t="s">
        <v>17537</v>
      </c>
      <c r="E15521" s="118" t="s">
        <v>48</v>
      </c>
      <c r="F15521" s="124" t="s">
        <v>35249</v>
      </c>
      <c r="G15521" s="118" t="s">
        <v>2</v>
      </c>
      <c r="H15521" s="137">
        <v>42480</v>
      </c>
      <c r="I15521" s="119">
        <v>0.39</v>
      </c>
      <c r="J15521" s="129"/>
      <c r="K15521" s="129"/>
      <c r="L15521" s="129">
        <v>0</v>
      </c>
      <c r="M15521" s="134" t="s">
        <v>27171</v>
      </c>
    </row>
    <row r="15522" spans="1:13" hidden="1" x14ac:dyDescent="0.25">
      <c r="A15522" s="128"/>
      <c r="B15522" s="2"/>
      <c r="C15522" s="139" t="s">
        <v>17538</v>
      </c>
      <c r="D15522" s="124" t="s">
        <v>17539</v>
      </c>
      <c r="E15522" s="118" t="s">
        <v>48</v>
      </c>
      <c r="F15522" s="124" t="s">
        <v>35249</v>
      </c>
      <c r="G15522" s="118" t="s">
        <v>2</v>
      </c>
      <c r="H15522" s="137">
        <v>43565</v>
      </c>
      <c r="I15522" s="119">
        <v>0.5</v>
      </c>
      <c r="J15522" s="129"/>
      <c r="K15522" s="129"/>
      <c r="L15522" s="129">
        <v>0</v>
      </c>
      <c r="M15522" s="134" t="s">
        <v>27172</v>
      </c>
    </row>
    <row r="15523" spans="1:13" hidden="1" x14ac:dyDescent="0.25">
      <c r="A15523" s="128"/>
      <c r="B15523" s="2"/>
      <c r="C15523" s="139" t="s">
        <v>17540</v>
      </c>
      <c r="D15523" s="124" t="s">
        <v>17541</v>
      </c>
      <c r="E15523" s="118" t="s">
        <v>48</v>
      </c>
      <c r="F15523" s="124" t="s">
        <v>35249</v>
      </c>
      <c r="G15523" s="118" t="s">
        <v>2</v>
      </c>
      <c r="H15523" s="137">
        <v>44545</v>
      </c>
      <c r="I15523" s="119">
        <v>0.34</v>
      </c>
      <c r="J15523" s="129"/>
      <c r="K15523" s="129"/>
      <c r="L15523" s="129">
        <v>0</v>
      </c>
      <c r="M15523" s="134" t="s">
        <v>27173</v>
      </c>
    </row>
    <row r="15524" spans="1:13" hidden="1" x14ac:dyDescent="0.25">
      <c r="A15524" s="128"/>
      <c r="B15524" s="2"/>
      <c r="C15524" s="139" t="s">
        <v>17542</v>
      </c>
      <c r="D15524" s="124" t="s">
        <v>17543</v>
      </c>
      <c r="E15524" s="118" t="s">
        <v>48</v>
      </c>
      <c r="F15524" s="124" t="s">
        <v>35249</v>
      </c>
      <c r="G15524" s="118" t="s">
        <v>2</v>
      </c>
      <c r="H15524" s="137">
        <v>45818</v>
      </c>
      <c r="I15524" s="119">
        <v>0.5</v>
      </c>
      <c r="J15524" s="129"/>
      <c r="K15524" s="129"/>
      <c r="L15524" s="129">
        <v>0</v>
      </c>
      <c r="M15524" s="134" t="s">
        <v>27174</v>
      </c>
    </row>
    <row r="15525" spans="1:13" hidden="1" x14ac:dyDescent="0.25">
      <c r="A15525" s="128"/>
      <c r="B15525" s="2"/>
      <c r="C15525" s="139" t="s">
        <v>17544</v>
      </c>
      <c r="D15525" s="124" t="s">
        <v>17545</v>
      </c>
      <c r="E15525" s="118" t="s">
        <v>48</v>
      </c>
      <c r="F15525" s="124" t="s">
        <v>35249</v>
      </c>
      <c r="G15525" s="118" t="s">
        <v>2</v>
      </c>
      <c r="H15525" s="137">
        <v>45257</v>
      </c>
      <c r="I15525" s="119">
        <v>1.6</v>
      </c>
      <c r="J15525" s="129"/>
      <c r="K15525" s="129"/>
      <c r="L15525" s="129">
        <v>0</v>
      </c>
      <c r="M15525" s="134" t="s">
        <v>27175</v>
      </c>
    </row>
    <row r="15526" spans="1:13" hidden="1" x14ac:dyDescent="0.25">
      <c r="A15526" s="128"/>
      <c r="B15526" s="2"/>
      <c r="C15526" s="139" t="s">
        <v>17546</v>
      </c>
      <c r="D15526" s="124" t="s">
        <v>17547</v>
      </c>
      <c r="E15526" s="118" t="s">
        <v>48</v>
      </c>
      <c r="F15526" s="124" t="s">
        <v>35249</v>
      </c>
      <c r="G15526" s="118" t="s">
        <v>2</v>
      </c>
      <c r="H15526" s="137">
        <v>43405</v>
      </c>
      <c r="I15526" s="119">
        <v>0.46</v>
      </c>
      <c r="J15526" s="129"/>
      <c r="K15526" s="129"/>
      <c r="L15526" s="129">
        <v>0</v>
      </c>
      <c r="M15526" s="134" t="s">
        <v>27176</v>
      </c>
    </row>
    <row r="15527" spans="1:13" hidden="1" x14ac:dyDescent="0.25">
      <c r="A15527" s="128"/>
      <c r="B15527" s="2"/>
      <c r="C15527" s="139" t="s">
        <v>17548</v>
      </c>
      <c r="D15527" s="124" t="s">
        <v>17549</v>
      </c>
      <c r="E15527" s="118" t="s">
        <v>48</v>
      </c>
      <c r="F15527" s="124" t="s">
        <v>35249</v>
      </c>
      <c r="G15527" s="118" t="s">
        <v>2</v>
      </c>
      <c r="H15527" s="137">
        <v>42811</v>
      </c>
      <c r="I15527" s="119">
        <v>0.4</v>
      </c>
      <c r="J15527" s="129"/>
      <c r="K15527" s="129"/>
      <c r="L15527" s="129">
        <v>0</v>
      </c>
      <c r="M15527" s="134" t="s">
        <v>27177</v>
      </c>
    </row>
    <row r="15528" spans="1:13" hidden="1" x14ac:dyDescent="0.25">
      <c r="A15528" s="128"/>
      <c r="B15528" s="2"/>
      <c r="C15528" s="139" t="s">
        <v>17550</v>
      </c>
      <c r="D15528" s="124" t="s">
        <v>17551</v>
      </c>
      <c r="E15528" s="118" t="s">
        <v>48</v>
      </c>
      <c r="F15528" s="124" t="s">
        <v>35249</v>
      </c>
      <c r="G15528" s="118" t="s">
        <v>2</v>
      </c>
      <c r="H15528" s="137">
        <v>41261</v>
      </c>
      <c r="I15528" s="119">
        <v>0.16</v>
      </c>
      <c r="J15528" s="129"/>
      <c r="K15528" s="129"/>
      <c r="L15528" s="129">
        <v>0</v>
      </c>
      <c r="M15528" s="134" t="s">
        <v>27178</v>
      </c>
    </row>
    <row r="15529" spans="1:13" hidden="1" x14ac:dyDescent="0.25">
      <c r="A15529" s="128"/>
      <c r="B15529" s="2"/>
      <c r="C15529" s="139" t="s">
        <v>17552</v>
      </c>
      <c r="D15529" s="124" t="s">
        <v>17553</v>
      </c>
      <c r="E15529" s="118" t="s">
        <v>48</v>
      </c>
      <c r="F15529" s="124" t="s">
        <v>35249</v>
      </c>
      <c r="G15529" s="118" t="s">
        <v>2</v>
      </c>
      <c r="H15529" s="137">
        <v>45266</v>
      </c>
      <c r="I15529" s="119">
        <v>0.25</v>
      </c>
      <c r="J15529" s="129"/>
      <c r="K15529" s="129"/>
      <c r="L15529" s="129">
        <v>0</v>
      </c>
      <c r="M15529" s="134" t="s">
        <v>27179</v>
      </c>
    </row>
    <row r="15530" spans="1:13" hidden="1" x14ac:dyDescent="0.25">
      <c r="A15530" s="128"/>
      <c r="B15530" s="2"/>
      <c r="C15530" s="139" t="s">
        <v>17554</v>
      </c>
      <c r="D15530" s="124" t="s">
        <v>17555</v>
      </c>
      <c r="E15530" s="118" t="s">
        <v>48</v>
      </c>
      <c r="F15530" s="124" t="s">
        <v>35249</v>
      </c>
      <c r="G15530" s="118" t="s">
        <v>2</v>
      </c>
      <c r="H15530" s="137">
        <v>43153</v>
      </c>
      <c r="I15530" s="119">
        <v>1.95</v>
      </c>
      <c r="J15530" s="129"/>
      <c r="K15530" s="129"/>
      <c r="L15530" s="129">
        <v>0</v>
      </c>
      <c r="M15530" s="134" t="s">
        <v>27180</v>
      </c>
    </row>
    <row r="15531" spans="1:13" hidden="1" x14ac:dyDescent="0.25">
      <c r="A15531" s="128"/>
      <c r="B15531" s="2"/>
      <c r="C15531" s="139" t="s">
        <v>17556</v>
      </c>
      <c r="D15531" s="124" t="s">
        <v>17557</v>
      </c>
      <c r="E15531" s="118" t="s">
        <v>48</v>
      </c>
      <c r="F15531" s="124" t="s">
        <v>35249</v>
      </c>
      <c r="G15531" s="118" t="s">
        <v>2</v>
      </c>
      <c r="H15531" s="137">
        <v>43479</v>
      </c>
      <c r="I15531" s="119">
        <v>1.2</v>
      </c>
      <c r="J15531" s="129"/>
      <c r="K15531" s="129"/>
      <c r="L15531" s="129">
        <v>0</v>
      </c>
      <c r="M15531" s="134" t="s">
        <v>27176</v>
      </c>
    </row>
    <row r="15532" spans="1:13" hidden="1" x14ac:dyDescent="0.25">
      <c r="A15532" s="128"/>
      <c r="B15532" s="2"/>
      <c r="C15532" s="139" t="s">
        <v>17558</v>
      </c>
      <c r="D15532" s="124" t="s">
        <v>17559</v>
      </c>
      <c r="E15532" s="118" t="s">
        <v>48</v>
      </c>
      <c r="F15532" s="124" t="s">
        <v>35249</v>
      </c>
      <c r="G15532" s="118" t="s">
        <v>2</v>
      </c>
      <c r="H15532" s="137">
        <v>46003</v>
      </c>
      <c r="I15532" s="119">
        <v>1.9</v>
      </c>
      <c r="J15532" s="129"/>
      <c r="K15532" s="129"/>
      <c r="L15532" s="129">
        <v>0</v>
      </c>
      <c r="M15532" s="134" t="s">
        <v>31451</v>
      </c>
    </row>
    <row r="15533" spans="1:13" hidden="1" x14ac:dyDescent="0.25">
      <c r="A15533" s="128"/>
      <c r="B15533" s="2"/>
      <c r="C15533" s="139" t="s">
        <v>30742</v>
      </c>
      <c r="D15533" s="124" t="s">
        <v>30743</v>
      </c>
      <c r="E15533" s="118" t="s">
        <v>48</v>
      </c>
      <c r="F15533" s="124" t="s">
        <v>35249</v>
      </c>
      <c r="G15533" s="118" t="s">
        <v>2</v>
      </c>
      <c r="H15533" s="137"/>
      <c r="I15533" s="119"/>
      <c r="J15533" s="129"/>
      <c r="K15533" s="129"/>
      <c r="L15533" s="129">
        <v>0</v>
      </c>
      <c r="M15533" s="134" t="s">
        <v>27181</v>
      </c>
    </row>
    <row r="15534" spans="1:13" hidden="1" x14ac:dyDescent="0.25">
      <c r="A15534" s="128"/>
      <c r="B15534" s="2"/>
      <c r="C15534" s="139" t="s">
        <v>17560</v>
      </c>
      <c r="D15534" s="124" t="s">
        <v>17561</v>
      </c>
      <c r="E15534" s="118" t="s">
        <v>48</v>
      </c>
      <c r="F15534" s="124" t="s">
        <v>35249</v>
      </c>
      <c r="G15534" s="118" t="s">
        <v>2</v>
      </c>
      <c r="H15534" s="137">
        <v>45356</v>
      </c>
      <c r="I15534" s="119">
        <v>0.4</v>
      </c>
      <c r="J15534" s="129"/>
      <c r="K15534" s="129"/>
      <c r="L15534" s="129">
        <v>0</v>
      </c>
      <c r="M15534" s="134" t="s">
        <v>27182</v>
      </c>
    </row>
    <row r="15535" spans="1:13" hidden="1" x14ac:dyDescent="0.25">
      <c r="A15535" s="128"/>
      <c r="B15535" s="2"/>
      <c r="C15535" s="139" t="s">
        <v>17562</v>
      </c>
      <c r="D15535" s="124" t="s">
        <v>17563</v>
      </c>
      <c r="E15535" s="118" t="s">
        <v>48</v>
      </c>
      <c r="F15535" s="124" t="s">
        <v>35249</v>
      </c>
      <c r="G15535" s="118" t="s">
        <v>2</v>
      </c>
      <c r="H15535" s="137">
        <v>45244</v>
      </c>
      <c r="I15535" s="119">
        <v>1.2</v>
      </c>
      <c r="J15535" s="129"/>
      <c r="K15535" s="129"/>
      <c r="L15535" s="129">
        <v>0</v>
      </c>
      <c r="M15535" s="134" t="s">
        <v>27183</v>
      </c>
    </row>
    <row r="15536" spans="1:13" hidden="1" x14ac:dyDescent="0.25">
      <c r="A15536" s="128"/>
      <c r="B15536" s="2"/>
      <c r="C15536" s="139" t="s">
        <v>33329</v>
      </c>
      <c r="D15536" s="124" t="s">
        <v>33330</v>
      </c>
      <c r="E15536" s="118" t="s">
        <v>48</v>
      </c>
      <c r="F15536" s="124" t="s">
        <v>35249</v>
      </c>
      <c r="G15536" s="118" t="s">
        <v>2</v>
      </c>
      <c r="H15536" s="137"/>
      <c r="I15536" s="119"/>
      <c r="J15536" s="129"/>
      <c r="K15536" s="129"/>
      <c r="L15536" s="129">
        <v>0</v>
      </c>
      <c r="M15536" s="134" t="s">
        <v>27184</v>
      </c>
    </row>
    <row r="15537" spans="1:13" hidden="1" x14ac:dyDescent="0.25">
      <c r="A15537" s="128"/>
      <c r="B15537" s="2"/>
      <c r="C15537" s="139" t="s">
        <v>17564</v>
      </c>
      <c r="D15537" s="124" t="s">
        <v>17565</v>
      </c>
      <c r="E15537" s="118" t="s">
        <v>48</v>
      </c>
      <c r="F15537" s="124" t="s">
        <v>35249</v>
      </c>
      <c r="G15537" s="118" t="s">
        <v>2</v>
      </c>
      <c r="H15537" s="137"/>
      <c r="I15537" s="119"/>
      <c r="J15537" s="129"/>
      <c r="K15537" s="129"/>
      <c r="L15537" s="129">
        <v>0</v>
      </c>
      <c r="M15537" s="134" t="s">
        <v>27185</v>
      </c>
    </row>
    <row r="15538" spans="1:13" hidden="1" x14ac:dyDescent="0.25">
      <c r="A15538" s="128"/>
      <c r="B15538" s="2"/>
      <c r="C15538" s="139" t="s">
        <v>17566</v>
      </c>
      <c r="D15538" s="124" t="s">
        <v>17567</v>
      </c>
      <c r="E15538" s="118" t="s">
        <v>48</v>
      </c>
      <c r="F15538" s="124" t="s">
        <v>35249</v>
      </c>
      <c r="G15538" s="118" t="s">
        <v>2</v>
      </c>
      <c r="H15538" s="137">
        <v>42774</v>
      </c>
      <c r="I15538" s="119">
        <v>1.1599999999999999</v>
      </c>
      <c r="J15538" s="129"/>
      <c r="K15538" s="129"/>
      <c r="L15538" s="129">
        <v>0</v>
      </c>
      <c r="M15538" s="134" t="s">
        <v>27186</v>
      </c>
    </row>
    <row r="15539" spans="1:13" hidden="1" x14ac:dyDescent="0.25">
      <c r="A15539" s="128"/>
      <c r="B15539" s="2"/>
      <c r="C15539" s="139" t="s">
        <v>17568</v>
      </c>
      <c r="D15539" s="124" t="s">
        <v>17569</v>
      </c>
      <c r="E15539" s="118" t="s">
        <v>48</v>
      </c>
      <c r="F15539" s="124" t="s">
        <v>35249</v>
      </c>
      <c r="G15539" s="118" t="s">
        <v>2</v>
      </c>
      <c r="H15539" s="137">
        <v>42914</v>
      </c>
      <c r="I15539" s="119">
        <v>2.13</v>
      </c>
      <c r="J15539" s="129"/>
      <c r="K15539" s="129"/>
      <c r="L15539" s="129">
        <v>0</v>
      </c>
      <c r="M15539" s="134" t="s">
        <v>27195</v>
      </c>
    </row>
    <row r="15540" spans="1:13" hidden="1" x14ac:dyDescent="0.25">
      <c r="A15540" s="128"/>
      <c r="B15540" s="2"/>
      <c r="C15540" s="139" t="s">
        <v>17570</v>
      </c>
      <c r="D15540" s="124" t="s">
        <v>17571</v>
      </c>
      <c r="E15540" s="118" t="s">
        <v>48</v>
      </c>
      <c r="F15540" s="124" t="s">
        <v>35249</v>
      </c>
      <c r="G15540" s="118" t="s">
        <v>2</v>
      </c>
      <c r="H15540" s="137">
        <v>43977</v>
      </c>
      <c r="I15540" s="119">
        <v>2.2999999999999998</v>
      </c>
      <c r="J15540" s="129"/>
      <c r="K15540" s="129"/>
      <c r="L15540" s="129">
        <v>0</v>
      </c>
      <c r="M15540" s="134" t="s">
        <v>27187</v>
      </c>
    </row>
    <row r="15541" spans="1:13" hidden="1" x14ac:dyDescent="0.25">
      <c r="A15541" s="128"/>
      <c r="B15541" s="2"/>
      <c r="C15541" s="139" t="s">
        <v>17572</v>
      </c>
      <c r="D15541" s="124" t="s">
        <v>17573</v>
      </c>
      <c r="E15541" s="118" t="s">
        <v>48</v>
      </c>
      <c r="F15541" s="124" t="s">
        <v>35249</v>
      </c>
      <c r="G15541" s="118" t="s">
        <v>2</v>
      </c>
      <c r="H15541" s="137">
        <v>44110</v>
      </c>
      <c r="I15541" s="119">
        <v>9</v>
      </c>
      <c r="J15541" s="129"/>
      <c r="K15541" s="129"/>
      <c r="L15541" s="129">
        <v>0</v>
      </c>
      <c r="M15541" s="134" t="s">
        <v>27187</v>
      </c>
    </row>
    <row r="15542" spans="1:13" hidden="1" x14ac:dyDescent="0.25">
      <c r="A15542" s="128"/>
      <c r="B15542" s="2"/>
      <c r="C15542" s="139" t="s">
        <v>17574</v>
      </c>
      <c r="D15542" s="124" t="s">
        <v>17575</v>
      </c>
      <c r="E15542" s="118" t="s">
        <v>48</v>
      </c>
      <c r="F15542" s="124" t="s">
        <v>35249</v>
      </c>
      <c r="G15542" s="118" t="s">
        <v>2</v>
      </c>
      <c r="H15542" s="137">
        <v>43403</v>
      </c>
      <c r="I15542" s="119">
        <v>0.26</v>
      </c>
      <c r="J15542" s="129"/>
      <c r="K15542" s="129"/>
      <c r="L15542" s="129">
        <v>0</v>
      </c>
      <c r="M15542" s="134" t="s">
        <v>27188</v>
      </c>
    </row>
    <row r="15543" spans="1:13" hidden="1" x14ac:dyDescent="0.25">
      <c r="A15543" s="128"/>
      <c r="B15543" s="2"/>
      <c r="C15543" s="139" t="s">
        <v>17576</v>
      </c>
      <c r="D15543" s="124" t="s">
        <v>17577</v>
      </c>
      <c r="E15543" s="118" t="s">
        <v>48</v>
      </c>
      <c r="F15543" s="124" t="s">
        <v>35249</v>
      </c>
      <c r="G15543" s="118" t="s">
        <v>2</v>
      </c>
      <c r="H15543" s="137">
        <v>43636</v>
      </c>
      <c r="I15543" s="119">
        <v>1.3</v>
      </c>
      <c r="J15543" s="129"/>
      <c r="K15543" s="129"/>
      <c r="L15543" s="129">
        <v>0</v>
      </c>
      <c r="M15543" s="134" t="s">
        <v>27189</v>
      </c>
    </row>
    <row r="15544" spans="1:13" hidden="1" x14ac:dyDescent="0.25">
      <c r="A15544" s="128"/>
      <c r="B15544" s="2"/>
      <c r="C15544" s="139" t="s">
        <v>31245</v>
      </c>
      <c r="D15544" s="124" t="s">
        <v>31246</v>
      </c>
      <c r="E15544" s="118" t="s">
        <v>48</v>
      </c>
      <c r="F15544" s="124" t="s">
        <v>35249</v>
      </c>
      <c r="G15544" s="118" t="s">
        <v>2</v>
      </c>
      <c r="H15544" s="137"/>
      <c r="I15544" s="119"/>
      <c r="J15544" s="129"/>
      <c r="K15544" s="129"/>
      <c r="L15544" s="129">
        <v>0</v>
      </c>
      <c r="M15544" s="134" t="s">
        <v>27190</v>
      </c>
    </row>
    <row r="15545" spans="1:13" hidden="1" x14ac:dyDescent="0.25">
      <c r="A15545" s="128"/>
      <c r="B15545" s="2"/>
      <c r="C15545" s="139" t="s">
        <v>17578</v>
      </c>
      <c r="D15545" s="124" t="s">
        <v>17579</v>
      </c>
      <c r="E15545" s="118" t="s">
        <v>48</v>
      </c>
      <c r="F15545" s="124" t="s">
        <v>35249</v>
      </c>
      <c r="G15545" s="118" t="s">
        <v>2</v>
      </c>
      <c r="H15545" s="137">
        <v>43635</v>
      </c>
      <c r="I15545" s="119">
        <v>0.52</v>
      </c>
      <c r="J15545" s="129"/>
      <c r="K15545" s="129"/>
      <c r="L15545" s="129">
        <v>0</v>
      </c>
      <c r="M15545" s="134" t="s">
        <v>27191</v>
      </c>
    </row>
    <row r="15546" spans="1:13" hidden="1" x14ac:dyDescent="0.25">
      <c r="A15546" s="128"/>
      <c r="B15546" s="2"/>
      <c r="C15546" s="139" t="s">
        <v>17580</v>
      </c>
      <c r="D15546" s="124" t="s">
        <v>17581</v>
      </c>
      <c r="E15546" s="118" t="s">
        <v>48</v>
      </c>
      <c r="F15546" s="124" t="s">
        <v>35249</v>
      </c>
      <c r="G15546" s="118" t="s">
        <v>2</v>
      </c>
      <c r="H15546" s="137">
        <v>46078</v>
      </c>
      <c r="I15546" s="119">
        <v>0.89</v>
      </c>
      <c r="J15546" s="129"/>
      <c r="K15546" s="129"/>
      <c r="L15546" s="129">
        <v>0</v>
      </c>
      <c r="M15546" s="134" t="s">
        <v>27192</v>
      </c>
    </row>
    <row r="15547" spans="1:13" hidden="1" x14ac:dyDescent="0.25">
      <c r="A15547" s="128"/>
      <c r="B15547" s="2"/>
      <c r="C15547" s="139" t="s">
        <v>17582</v>
      </c>
      <c r="D15547" s="124" t="s">
        <v>17583</v>
      </c>
      <c r="E15547" s="118" t="s">
        <v>48</v>
      </c>
      <c r="F15547" s="124" t="s">
        <v>35249</v>
      </c>
      <c r="G15547" s="118" t="s">
        <v>34659</v>
      </c>
      <c r="H15547" s="137">
        <v>42550</v>
      </c>
      <c r="I15547" s="119">
        <v>0.44</v>
      </c>
      <c r="J15547" s="129"/>
      <c r="K15547" s="129"/>
      <c r="L15547" s="129">
        <v>0</v>
      </c>
      <c r="M15547" s="134" t="s">
        <v>27193</v>
      </c>
    </row>
    <row r="15548" spans="1:13" hidden="1" x14ac:dyDescent="0.25">
      <c r="A15548" s="128"/>
      <c r="B15548" s="2"/>
      <c r="C15548" s="139" t="s">
        <v>29304</v>
      </c>
      <c r="D15548" s="124" t="s">
        <v>29305</v>
      </c>
      <c r="E15548" s="118" t="s">
        <v>48</v>
      </c>
      <c r="F15548" s="124" t="s">
        <v>35249</v>
      </c>
      <c r="G15548" s="118" t="s">
        <v>2</v>
      </c>
      <c r="H15548" s="137">
        <v>45260</v>
      </c>
      <c r="I15548" s="119">
        <v>65</v>
      </c>
      <c r="J15548" s="129"/>
      <c r="K15548" s="129"/>
      <c r="L15548" s="129">
        <v>0</v>
      </c>
      <c r="M15548" s="134" t="s">
        <v>27194</v>
      </c>
    </row>
    <row r="15549" spans="1:13" hidden="1" x14ac:dyDescent="0.25">
      <c r="A15549" s="128"/>
      <c r="B15549" s="2"/>
      <c r="C15549" s="139" t="s">
        <v>29109</v>
      </c>
      <c r="D15549" s="124" t="s">
        <v>29110</v>
      </c>
      <c r="E15549" s="118" t="s">
        <v>48</v>
      </c>
      <c r="F15549" s="124" t="s">
        <v>35249</v>
      </c>
      <c r="G15549" s="118" t="s">
        <v>2</v>
      </c>
      <c r="H15549" s="137">
        <v>45252</v>
      </c>
      <c r="I15549" s="119">
        <v>3</v>
      </c>
      <c r="J15549" s="129"/>
      <c r="K15549" s="129"/>
      <c r="L15549" s="129">
        <v>0</v>
      </c>
      <c r="M15549" s="134" t="s">
        <v>27196</v>
      </c>
    </row>
    <row r="15550" spans="1:13" hidden="1" x14ac:dyDescent="0.25">
      <c r="A15550" s="128"/>
      <c r="B15550" s="2"/>
      <c r="C15550" s="139" t="s">
        <v>17584</v>
      </c>
      <c r="D15550" s="124" t="s">
        <v>17585</v>
      </c>
      <c r="E15550" s="118" t="s">
        <v>48</v>
      </c>
      <c r="F15550" s="124" t="s">
        <v>35249</v>
      </c>
      <c r="G15550" s="118" t="s">
        <v>2</v>
      </c>
      <c r="H15550" s="137">
        <v>43446</v>
      </c>
      <c r="I15550" s="119">
        <v>5</v>
      </c>
      <c r="J15550" s="129"/>
      <c r="K15550" s="129"/>
      <c r="L15550" s="129">
        <v>0</v>
      </c>
      <c r="M15550" s="134" t="s">
        <v>27197</v>
      </c>
    </row>
    <row r="15551" spans="1:13" hidden="1" x14ac:dyDescent="0.25">
      <c r="A15551" s="128"/>
      <c r="B15551" s="2"/>
      <c r="C15551" s="139" t="s">
        <v>17586</v>
      </c>
      <c r="D15551" s="124" t="s">
        <v>17587</v>
      </c>
      <c r="E15551" s="118" t="s">
        <v>48</v>
      </c>
      <c r="F15551" s="124" t="s">
        <v>35249</v>
      </c>
      <c r="G15551" s="118" t="s">
        <v>2</v>
      </c>
      <c r="H15551" s="137">
        <v>44533</v>
      </c>
      <c r="I15551" s="119">
        <v>8</v>
      </c>
      <c r="J15551" s="129"/>
      <c r="K15551" s="129"/>
      <c r="L15551" s="129">
        <v>0</v>
      </c>
      <c r="M15551" s="134" t="s">
        <v>27198</v>
      </c>
    </row>
    <row r="15552" spans="1:13" hidden="1" x14ac:dyDescent="0.25">
      <c r="A15552" s="128"/>
      <c r="B15552" s="2"/>
      <c r="C15552" s="139" t="s">
        <v>17588</v>
      </c>
      <c r="D15552" s="124" t="s">
        <v>17589</v>
      </c>
      <c r="E15552" s="118" t="s">
        <v>48</v>
      </c>
      <c r="F15552" s="124" t="s">
        <v>35249</v>
      </c>
      <c r="G15552" s="118" t="s">
        <v>2</v>
      </c>
      <c r="H15552" s="137">
        <v>44271</v>
      </c>
      <c r="I15552" s="119">
        <v>5.7</v>
      </c>
      <c r="J15552" s="129"/>
      <c r="K15552" s="129"/>
      <c r="L15552" s="129">
        <v>0</v>
      </c>
      <c r="M15552" s="134" t="s">
        <v>27199</v>
      </c>
    </row>
    <row r="15553" spans="1:13" hidden="1" x14ac:dyDescent="0.25">
      <c r="A15553" s="128"/>
      <c r="B15553" s="2"/>
      <c r="C15553" s="139" t="s">
        <v>35101</v>
      </c>
      <c r="D15553" s="124" t="s">
        <v>35102</v>
      </c>
      <c r="E15553" s="118" t="s">
        <v>48</v>
      </c>
      <c r="F15553" s="124" t="s">
        <v>35249</v>
      </c>
      <c r="G15553" s="118" t="s">
        <v>2</v>
      </c>
      <c r="H15553" s="137">
        <v>45572</v>
      </c>
      <c r="I15553" s="119">
        <v>2.2999999999999998</v>
      </c>
      <c r="J15553" s="129"/>
      <c r="K15553" s="129"/>
      <c r="L15553" s="129">
        <v>0</v>
      </c>
      <c r="M15553" s="134" t="s">
        <v>27200</v>
      </c>
    </row>
    <row r="15554" spans="1:13" hidden="1" x14ac:dyDescent="0.25">
      <c r="A15554" s="128"/>
      <c r="B15554" s="2"/>
      <c r="C15554" s="139" t="s">
        <v>34463</v>
      </c>
      <c r="D15554" s="124" t="s">
        <v>34464</v>
      </c>
      <c r="E15554" s="118" t="s">
        <v>48</v>
      </c>
      <c r="F15554" s="124" t="s">
        <v>35249</v>
      </c>
      <c r="G15554" s="118" t="s">
        <v>2</v>
      </c>
      <c r="H15554" s="137">
        <v>45257</v>
      </c>
      <c r="I15554" s="119">
        <v>39.590000000000003</v>
      </c>
      <c r="J15554" s="129"/>
      <c r="K15554" s="129"/>
      <c r="L15554" s="129">
        <v>0</v>
      </c>
      <c r="M15554" s="134" t="s">
        <v>27201</v>
      </c>
    </row>
    <row r="15555" spans="1:13" hidden="1" x14ac:dyDescent="0.25">
      <c r="A15555" s="128"/>
      <c r="B15555" s="2"/>
      <c r="C15555" s="139" t="s">
        <v>29448</v>
      </c>
      <c r="D15555" s="124" t="s">
        <v>29449</v>
      </c>
      <c r="E15555" s="118" t="s">
        <v>48</v>
      </c>
      <c r="F15555" s="124" t="s">
        <v>35249</v>
      </c>
      <c r="G15555" s="118" t="s">
        <v>2</v>
      </c>
      <c r="H15555" s="137">
        <v>45799</v>
      </c>
      <c r="I15555" s="119">
        <v>6.76</v>
      </c>
      <c r="J15555" s="129"/>
      <c r="K15555" s="129"/>
      <c r="L15555" s="129">
        <v>0</v>
      </c>
      <c r="M15555" s="134" t="s">
        <v>27202</v>
      </c>
    </row>
    <row r="15556" spans="1:13" hidden="1" x14ac:dyDescent="0.25">
      <c r="A15556" s="128"/>
      <c r="B15556" s="2"/>
      <c r="C15556" s="139" t="s">
        <v>17590</v>
      </c>
      <c r="D15556" s="124" t="s">
        <v>17591</v>
      </c>
      <c r="E15556" s="118" t="s">
        <v>48</v>
      </c>
      <c r="F15556" s="124" t="s">
        <v>35249</v>
      </c>
      <c r="G15556" s="118" t="s">
        <v>2</v>
      </c>
      <c r="H15556" s="137">
        <v>43857</v>
      </c>
      <c r="I15556" s="119">
        <v>1.1000000000000001</v>
      </c>
      <c r="J15556" s="129"/>
      <c r="K15556" s="129"/>
      <c r="L15556" s="129">
        <v>0</v>
      </c>
      <c r="M15556" s="134" t="s">
        <v>27203</v>
      </c>
    </row>
    <row r="15557" spans="1:13" hidden="1" x14ac:dyDescent="0.25">
      <c r="A15557" s="128"/>
      <c r="B15557" s="2"/>
      <c r="C15557" s="139" t="s">
        <v>30185</v>
      </c>
      <c r="D15557" s="124" t="s">
        <v>30186</v>
      </c>
      <c r="E15557" s="118" t="s">
        <v>48</v>
      </c>
      <c r="F15557" s="124" t="s">
        <v>35249</v>
      </c>
      <c r="G15557" s="118" t="s">
        <v>2</v>
      </c>
      <c r="H15557" s="137"/>
      <c r="I15557" s="119"/>
      <c r="J15557" s="129"/>
      <c r="K15557" s="129"/>
      <c r="L15557" s="129">
        <v>0</v>
      </c>
      <c r="M15557" s="134" t="s">
        <v>27204</v>
      </c>
    </row>
    <row r="15558" spans="1:13" hidden="1" x14ac:dyDescent="0.25">
      <c r="A15558" s="128"/>
      <c r="B15558" s="2"/>
      <c r="C15558" s="139" t="s">
        <v>17592</v>
      </c>
      <c r="D15558" s="124" t="s">
        <v>17593</v>
      </c>
      <c r="E15558" s="118" t="s">
        <v>48</v>
      </c>
      <c r="F15558" s="124" t="s">
        <v>35249</v>
      </c>
      <c r="G15558" s="118" t="s">
        <v>2</v>
      </c>
      <c r="H15558" s="137">
        <v>41365</v>
      </c>
      <c r="I15558" s="119">
        <v>33</v>
      </c>
      <c r="J15558" s="129"/>
      <c r="K15558" s="129"/>
      <c r="L15558" s="129">
        <v>0</v>
      </c>
      <c r="M15558" s="134" t="s">
        <v>27205</v>
      </c>
    </row>
    <row r="15559" spans="1:13" hidden="1" x14ac:dyDescent="0.25">
      <c r="A15559" s="128"/>
      <c r="B15559" s="2"/>
      <c r="C15559" s="139" t="s">
        <v>17594</v>
      </c>
      <c r="D15559" s="124" t="s">
        <v>17595</v>
      </c>
      <c r="E15559" s="118" t="s">
        <v>48</v>
      </c>
      <c r="F15559" s="124" t="s">
        <v>35249</v>
      </c>
      <c r="G15559" s="118" t="s">
        <v>34659</v>
      </c>
      <c r="H15559" s="137">
        <v>42188</v>
      </c>
      <c r="I15559" s="119">
        <v>6</v>
      </c>
      <c r="J15559" s="129"/>
      <c r="K15559" s="129"/>
      <c r="L15559" s="129">
        <v>0</v>
      </c>
      <c r="M15559" s="134" t="s">
        <v>35183</v>
      </c>
    </row>
    <row r="15560" spans="1:13" hidden="1" x14ac:dyDescent="0.25">
      <c r="A15560" s="128"/>
      <c r="B15560" s="2"/>
      <c r="C15560" s="139" t="s">
        <v>17596</v>
      </c>
      <c r="D15560" s="124" t="s">
        <v>17597</v>
      </c>
      <c r="E15560" s="118" t="s">
        <v>48</v>
      </c>
      <c r="F15560" s="124" t="s">
        <v>35249</v>
      </c>
      <c r="G15560" s="118" t="s">
        <v>2</v>
      </c>
      <c r="H15560" s="137">
        <v>44567</v>
      </c>
      <c r="I15560" s="119">
        <v>4.28</v>
      </c>
      <c r="J15560" s="129"/>
      <c r="K15560" s="129"/>
      <c r="L15560" s="129">
        <v>0</v>
      </c>
      <c r="M15560" s="134" t="s">
        <v>27206</v>
      </c>
    </row>
    <row r="15561" spans="1:13" hidden="1" x14ac:dyDescent="0.25">
      <c r="A15561" s="128"/>
      <c r="B15561" s="2"/>
      <c r="C15561" s="139" t="s">
        <v>17598</v>
      </c>
      <c r="D15561" s="124" t="s">
        <v>17599</v>
      </c>
      <c r="E15561" s="118" t="s">
        <v>48</v>
      </c>
      <c r="F15561" s="124" t="s">
        <v>35249</v>
      </c>
      <c r="G15561" s="118" t="s">
        <v>2</v>
      </c>
      <c r="H15561" s="137">
        <v>44909</v>
      </c>
      <c r="I15561" s="119">
        <v>5.08</v>
      </c>
      <c r="J15561" s="129"/>
      <c r="K15561" s="129"/>
      <c r="L15561" s="129">
        <v>0</v>
      </c>
      <c r="M15561" s="134" t="s">
        <v>27207</v>
      </c>
    </row>
    <row r="15562" spans="1:13" hidden="1" x14ac:dyDescent="0.25">
      <c r="A15562" s="128"/>
      <c r="B15562" s="2"/>
      <c r="C15562" s="139" t="s">
        <v>17600</v>
      </c>
      <c r="D15562" s="124" t="s">
        <v>17601</v>
      </c>
      <c r="E15562" s="118" t="s">
        <v>48</v>
      </c>
      <c r="F15562" s="124" t="s">
        <v>35249</v>
      </c>
      <c r="G15562" s="118" t="s">
        <v>2</v>
      </c>
      <c r="H15562" s="137">
        <v>45236</v>
      </c>
      <c r="I15562" s="119">
        <v>4.2</v>
      </c>
      <c r="J15562" s="129"/>
      <c r="K15562" s="129"/>
      <c r="L15562" s="129">
        <v>0</v>
      </c>
      <c r="M15562" s="134" t="s">
        <v>27208</v>
      </c>
    </row>
    <row r="15563" spans="1:13" hidden="1" x14ac:dyDescent="0.25">
      <c r="A15563" s="128"/>
      <c r="B15563" s="2"/>
      <c r="C15563" s="139" t="s">
        <v>17602</v>
      </c>
      <c r="D15563" s="124" t="s">
        <v>17603</v>
      </c>
      <c r="E15563" s="118" t="s">
        <v>48</v>
      </c>
      <c r="F15563" s="124" t="s">
        <v>35249</v>
      </c>
      <c r="G15563" s="118" t="s">
        <v>34659</v>
      </c>
      <c r="H15563" s="137">
        <v>42683</v>
      </c>
      <c r="I15563" s="119">
        <v>5.58</v>
      </c>
      <c r="J15563" s="129"/>
      <c r="K15563" s="129"/>
      <c r="L15563" s="129">
        <v>0</v>
      </c>
      <c r="M15563" s="134" t="s">
        <v>27209</v>
      </c>
    </row>
    <row r="15564" spans="1:13" hidden="1" x14ac:dyDescent="0.25">
      <c r="A15564" s="128"/>
      <c r="B15564" s="2"/>
      <c r="C15564" s="139" t="s">
        <v>17604</v>
      </c>
      <c r="D15564" s="124" t="s">
        <v>17605</v>
      </c>
      <c r="E15564" s="118" t="s">
        <v>48</v>
      </c>
      <c r="F15564" s="124" t="s">
        <v>35249</v>
      </c>
      <c r="G15564" s="118" t="s">
        <v>34659</v>
      </c>
      <c r="H15564" s="137">
        <v>42044</v>
      </c>
      <c r="I15564" s="119">
        <v>10</v>
      </c>
      <c r="J15564" s="129"/>
      <c r="K15564" s="129"/>
      <c r="L15564" s="129">
        <v>0</v>
      </c>
      <c r="M15564" s="134" t="s">
        <v>27210</v>
      </c>
    </row>
    <row r="15565" spans="1:13" hidden="1" x14ac:dyDescent="0.25">
      <c r="A15565" s="128"/>
      <c r="B15565" s="2"/>
      <c r="C15565" s="139" t="s">
        <v>17606</v>
      </c>
      <c r="D15565" s="124" t="s">
        <v>17607</v>
      </c>
      <c r="E15565" s="118" t="s">
        <v>48</v>
      </c>
      <c r="F15565" s="124" t="s">
        <v>35249</v>
      </c>
      <c r="G15565" s="118" t="s">
        <v>34659</v>
      </c>
      <c r="H15565" s="137">
        <v>45252</v>
      </c>
      <c r="I15565" s="119">
        <v>5</v>
      </c>
      <c r="J15565" s="129"/>
      <c r="K15565" s="129"/>
      <c r="L15565" s="129">
        <v>0</v>
      </c>
      <c r="M15565" s="134" t="s">
        <v>27211</v>
      </c>
    </row>
    <row r="15566" spans="1:13" hidden="1" x14ac:dyDescent="0.25">
      <c r="A15566" s="128"/>
      <c r="B15566" s="2"/>
      <c r="C15566" s="139" t="s">
        <v>17608</v>
      </c>
      <c r="D15566" s="124" t="s">
        <v>17609</v>
      </c>
      <c r="E15566" s="118" t="s">
        <v>48</v>
      </c>
      <c r="F15566" s="124" t="s">
        <v>35249</v>
      </c>
      <c r="G15566" s="118" t="s">
        <v>2</v>
      </c>
      <c r="H15566" s="137">
        <v>44552</v>
      </c>
      <c r="I15566" s="119">
        <v>4.74</v>
      </c>
      <c r="J15566" s="129"/>
      <c r="K15566" s="129"/>
      <c r="L15566" s="129">
        <v>0</v>
      </c>
      <c r="M15566" s="134" t="s">
        <v>32318</v>
      </c>
    </row>
    <row r="15567" spans="1:13" hidden="1" x14ac:dyDescent="0.25">
      <c r="A15567" s="128"/>
      <c r="B15567" s="2"/>
      <c r="C15567" s="139" t="s">
        <v>17610</v>
      </c>
      <c r="D15567" s="124" t="s">
        <v>17611</v>
      </c>
      <c r="E15567" s="118" t="s">
        <v>48</v>
      </c>
      <c r="F15567" s="124" t="s">
        <v>35249</v>
      </c>
      <c r="G15567" s="118" t="s">
        <v>34659</v>
      </c>
      <c r="H15567" s="137"/>
      <c r="I15567" s="119"/>
      <c r="J15567" s="129"/>
      <c r="K15567" s="129"/>
      <c r="L15567" s="129">
        <v>0</v>
      </c>
      <c r="M15567" s="134" t="s">
        <v>27212</v>
      </c>
    </row>
    <row r="15568" spans="1:13" hidden="1" x14ac:dyDescent="0.25">
      <c r="A15568" s="128"/>
      <c r="B15568" s="2"/>
      <c r="C15568" s="139" t="s">
        <v>42533</v>
      </c>
      <c r="D15568" s="124" t="s">
        <v>42534</v>
      </c>
      <c r="E15568" s="118" t="s">
        <v>48</v>
      </c>
      <c r="F15568" s="124" t="s">
        <v>35249</v>
      </c>
      <c r="G15568" s="118" t="s">
        <v>2</v>
      </c>
      <c r="H15568" s="137">
        <v>45950</v>
      </c>
      <c r="I15568" s="119">
        <v>10.51</v>
      </c>
      <c r="J15568" s="129"/>
      <c r="K15568" s="129"/>
      <c r="L15568" s="129">
        <v>0</v>
      </c>
      <c r="M15568" s="134" t="s">
        <v>27213</v>
      </c>
    </row>
    <row r="15569" spans="1:13" hidden="1" x14ac:dyDescent="0.25">
      <c r="A15569" s="128"/>
      <c r="B15569" s="2"/>
      <c r="C15569" s="139" t="s">
        <v>17612</v>
      </c>
      <c r="D15569" s="124" t="s">
        <v>17613</v>
      </c>
      <c r="E15569" s="118" t="s">
        <v>48</v>
      </c>
      <c r="F15569" s="124" t="s">
        <v>35249</v>
      </c>
      <c r="G15569" s="118" t="s">
        <v>34659</v>
      </c>
      <c r="H15569" s="137">
        <v>42683</v>
      </c>
      <c r="I15569" s="119">
        <v>0.44</v>
      </c>
      <c r="J15569" s="129"/>
      <c r="K15569" s="129"/>
      <c r="L15569" s="129">
        <v>0</v>
      </c>
      <c r="M15569" s="134" t="s">
        <v>27214</v>
      </c>
    </row>
    <row r="15570" spans="1:13" hidden="1" x14ac:dyDescent="0.25">
      <c r="A15570" s="128"/>
      <c r="B15570" s="2"/>
      <c r="C15570" s="241" t="s">
        <v>17614</v>
      </c>
      <c r="D15570" s="124" t="s">
        <v>17615</v>
      </c>
      <c r="E15570" s="118" t="s">
        <v>48</v>
      </c>
      <c r="F15570" s="124" t="s">
        <v>35249</v>
      </c>
      <c r="G15570" s="118" t="s">
        <v>2</v>
      </c>
      <c r="H15570" s="137">
        <v>42667</v>
      </c>
      <c r="I15570" s="119">
        <v>0.5</v>
      </c>
      <c r="J15570" s="129"/>
      <c r="K15570" s="129"/>
      <c r="L15570" s="129">
        <v>0</v>
      </c>
      <c r="M15570" s="134" t="s">
        <v>27215</v>
      </c>
    </row>
    <row r="15571" spans="1:13" hidden="1" x14ac:dyDescent="0.25">
      <c r="A15571" s="128"/>
      <c r="B15571" s="2"/>
      <c r="C15571" s="139" t="s">
        <v>29599</v>
      </c>
      <c r="D15571" s="124" t="s">
        <v>35191</v>
      </c>
      <c r="E15571" s="118" t="s">
        <v>48</v>
      </c>
      <c r="F15571" s="124" t="s">
        <v>35249</v>
      </c>
      <c r="G15571" s="118" t="s">
        <v>2</v>
      </c>
      <c r="H15571" s="137">
        <v>45806</v>
      </c>
      <c r="I15571" s="119">
        <v>2.11</v>
      </c>
      <c r="J15571" s="129"/>
      <c r="K15571" s="129"/>
      <c r="L15571" s="129">
        <v>0</v>
      </c>
      <c r="M15571" s="134" t="s">
        <v>27216</v>
      </c>
    </row>
    <row r="15572" spans="1:13" hidden="1" x14ac:dyDescent="0.25">
      <c r="A15572" s="128"/>
      <c r="B15572" s="2"/>
      <c r="C15572" s="139" t="s">
        <v>17616</v>
      </c>
      <c r="D15572" s="124" t="s">
        <v>17617</v>
      </c>
      <c r="E15572" s="118" t="s">
        <v>48</v>
      </c>
      <c r="F15572" s="124" t="s">
        <v>35249</v>
      </c>
      <c r="G15572" s="118" t="s">
        <v>2</v>
      </c>
      <c r="H15572" s="137">
        <v>44155</v>
      </c>
      <c r="I15572" s="119">
        <v>0.87</v>
      </c>
      <c r="J15572" s="129"/>
      <c r="K15572" s="129"/>
      <c r="L15572" s="129">
        <v>0</v>
      </c>
      <c r="M15572" s="134" t="s">
        <v>27217</v>
      </c>
    </row>
    <row r="15573" spans="1:13" hidden="1" x14ac:dyDescent="0.25">
      <c r="A15573" s="128"/>
      <c r="B15573" s="2"/>
      <c r="C15573" s="139" t="s">
        <v>17618</v>
      </c>
      <c r="D15573" s="124" t="s">
        <v>17619</v>
      </c>
      <c r="E15573" s="118" t="s">
        <v>48</v>
      </c>
      <c r="F15573" s="124" t="s">
        <v>35249</v>
      </c>
      <c r="G15573" s="118" t="s">
        <v>2</v>
      </c>
      <c r="H15573" s="137">
        <v>44307</v>
      </c>
      <c r="I15573" s="119">
        <v>1.64</v>
      </c>
      <c r="J15573" s="129"/>
      <c r="K15573" s="129"/>
      <c r="L15573" s="129">
        <v>0</v>
      </c>
      <c r="M15573" s="134" t="s">
        <v>30282</v>
      </c>
    </row>
    <row r="15574" spans="1:13" hidden="1" x14ac:dyDescent="0.25">
      <c r="A15574" s="128"/>
      <c r="B15574" s="2"/>
      <c r="C15574" s="139" t="s">
        <v>17620</v>
      </c>
      <c r="D15574" s="124" t="s">
        <v>17621</v>
      </c>
      <c r="E15574" s="118" t="s">
        <v>48</v>
      </c>
      <c r="F15574" s="124" t="s">
        <v>35249</v>
      </c>
      <c r="G15574" s="118" t="s">
        <v>34659</v>
      </c>
      <c r="H15574" s="137"/>
      <c r="I15574" s="119"/>
      <c r="J15574" s="129"/>
      <c r="K15574" s="129"/>
      <c r="L15574" s="129">
        <v>0</v>
      </c>
      <c r="M15574" s="134" t="s">
        <v>27218</v>
      </c>
    </row>
    <row r="15575" spans="1:13" hidden="1" x14ac:dyDescent="0.25">
      <c r="A15575" s="128"/>
      <c r="B15575" s="2"/>
      <c r="C15575" s="139" t="s">
        <v>17622</v>
      </c>
      <c r="D15575" s="124" t="s">
        <v>17623</v>
      </c>
      <c r="E15575" s="118" t="s">
        <v>48</v>
      </c>
      <c r="F15575" s="124" t="s">
        <v>35249</v>
      </c>
      <c r="G15575" s="118" t="s">
        <v>2</v>
      </c>
      <c r="H15575" s="137">
        <v>45547</v>
      </c>
      <c r="I15575" s="119">
        <v>1.9</v>
      </c>
      <c r="J15575" s="129"/>
      <c r="K15575" s="129"/>
      <c r="L15575" s="129">
        <v>0</v>
      </c>
      <c r="M15575" s="134" t="s">
        <v>27219</v>
      </c>
    </row>
    <row r="15576" spans="1:13" hidden="1" x14ac:dyDescent="0.25">
      <c r="A15576" s="128"/>
      <c r="B15576" s="2"/>
      <c r="C15576" s="139" t="s">
        <v>17624</v>
      </c>
      <c r="D15576" s="124" t="s">
        <v>17625</v>
      </c>
      <c r="E15576" s="118" t="s">
        <v>48</v>
      </c>
      <c r="F15576" s="124" t="s">
        <v>35249</v>
      </c>
      <c r="G15576" s="118" t="s">
        <v>2</v>
      </c>
      <c r="H15576" s="137">
        <v>45419</v>
      </c>
      <c r="I15576" s="119">
        <v>3</v>
      </c>
      <c r="J15576" s="129"/>
      <c r="K15576" s="129"/>
      <c r="L15576" s="129">
        <v>0</v>
      </c>
      <c r="M15576" s="134" t="s">
        <v>27220</v>
      </c>
    </row>
    <row r="15577" spans="1:13" hidden="1" x14ac:dyDescent="0.25">
      <c r="A15577" s="128"/>
      <c r="B15577" s="2"/>
      <c r="C15577" s="139" t="s">
        <v>17626</v>
      </c>
      <c r="D15577" s="124" t="s">
        <v>17627</v>
      </c>
      <c r="E15577" s="118" t="s">
        <v>48</v>
      </c>
      <c r="F15577" s="124" t="s">
        <v>35249</v>
      </c>
      <c r="G15577" s="118" t="s">
        <v>34659</v>
      </c>
      <c r="H15577" s="137">
        <v>41744</v>
      </c>
      <c r="I15577" s="119">
        <v>38</v>
      </c>
      <c r="J15577" s="129"/>
      <c r="K15577" s="129"/>
      <c r="L15577" s="129">
        <v>0</v>
      </c>
      <c r="M15577" s="134" t="s">
        <v>27221</v>
      </c>
    </row>
    <row r="15578" spans="1:13" hidden="1" x14ac:dyDescent="0.25">
      <c r="A15578" s="128"/>
      <c r="B15578" s="2"/>
      <c r="C15578" s="139" t="s">
        <v>17628</v>
      </c>
      <c r="D15578" s="124" t="s">
        <v>17629</v>
      </c>
      <c r="E15578" s="118" t="s">
        <v>48</v>
      </c>
      <c r="F15578" s="124" t="s">
        <v>35249</v>
      </c>
      <c r="G15578" s="118" t="s">
        <v>2</v>
      </c>
      <c r="H15578" s="137">
        <v>44517</v>
      </c>
      <c r="I15578" s="119">
        <v>16.7</v>
      </c>
      <c r="J15578" s="129"/>
      <c r="K15578" s="129"/>
      <c r="L15578" s="129">
        <v>0</v>
      </c>
      <c r="M15578" s="134" t="s">
        <v>27222</v>
      </c>
    </row>
    <row r="15579" spans="1:13" hidden="1" x14ac:dyDescent="0.25">
      <c r="A15579" s="128"/>
      <c r="B15579" s="2"/>
      <c r="C15579" s="139" t="s">
        <v>17630</v>
      </c>
      <c r="D15579" s="124" t="s">
        <v>17631</v>
      </c>
      <c r="E15579" s="118" t="s">
        <v>48</v>
      </c>
      <c r="F15579" s="124" t="s">
        <v>35249</v>
      </c>
      <c r="G15579" s="118" t="s">
        <v>34659</v>
      </c>
      <c r="H15579" s="137"/>
      <c r="I15579" s="119"/>
      <c r="J15579" s="129"/>
      <c r="K15579" s="129"/>
      <c r="L15579" s="129">
        <v>0</v>
      </c>
      <c r="M15579" s="134" t="s">
        <v>27223</v>
      </c>
    </row>
    <row r="15580" spans="1:13" hidden="1" x14ac:dyDescent="0.25">
      <c r="A15580" s="128"/>
      <c r="B15580" s="2"/>
      <c r="C15580" s="139" t="s">
        <v>17632</v>
      </c>
      <c r="D15580" s="124" t="s">
        <v>17633</v>
      </c>
      <c r="E15580" s="118" t="s">
        <v>48</v>
      </c>
      <c r="F15580" s="124" t="s">
        <v>35249</v>
      </c>
      <c r="G15580" s="118" t="s">
        <v>34659</v>
      </c>
      <c r="H15580" s="137"/>
      <c r="I15580" s="119"/>
      <c r="J15580" s="129"/>
      <c r="K15580" s="129"/>
      <c r="L15580" s="129">
        <v>0</v>
      </c>
      <c r="M15580" s="134" t="s">
        <v>27224</v>
      </c>
    </row>
    <row r="15581" spans="1:13" hidden="1" x14ac:dyDescent="0.25">
      <c r="A15581" s="128"/>
      <c r="B15581" s="2"/>
      <c r="C15581" s="139" t="s">
        <v>17634</v>
      </c>
      <c r="D15581" s="124" t="s">
        <v>17635</v>
      </c>
      <c r="E15581" s="118" t="s">
        <v>48</v>
      </c>
      <c r="F15581" s="124" t="s">
        <v>35249</v>
      </c>
      <c r="G15581" s="118" t="s">
        <v>34659</v>
      </c>
      <c r="H15581" s="137"/>
      <c r="I15581" s="119"/>
      <c r="J15581" s="129"/>
      <c r="K15581" s="129"/>
      <c r="L15581" s="129">
        <v>0</v>
      </c>
      <c r="M15581" s="134" t="s">
        <v>27225</v>
      </c>
    </row>
    <row r="15582" spans="1:13" hidden="1" x14ac:dyDescent="0.25">
      <c r="A15582" s="128"/>
      <c r="B15582" s="2"/>
      <c r="C15582" s="139" t="s">
        <v>17636</v>
      </c>
      <c r="D15582" s="124" t="s">
        <v>17637</v>
      </c>
      <c r="E15582" s="118" t="s">
        <v>48</v>
      </c>
      <c r="F15582" s="124" t="s">
        <v>35249</v>
      </c>
      <c r="G15582" s="118" t="s">
        <v>34659</v>
      </c>
      <c r="H15582" s="137">
        <v>41817</v>
      </c>
      <c r="I15582" s="119">
        <v>8.5</v>
      </c>
      <c r="J15582" s="129"/>
      <c r="K15582" s="129"/>
      <c r="L15582" s="129">
        <v>0</v>
      </c>
      <c r="M15582" s="134" t="s">
        <v>27226</v>
      </c>
    </row>
    <row r="15583" spans="1:13" hidden="1" x14ac:dyDescent="0.25">
      <c r="A15583" s="128"/>
      <c r="B15583" s="2"/>
      <c r="C15583" s="139" t="s">
        <v>17638</v>
      </c>
      <c r="D15583" s="124" t="s">
        <v>17639</v>
      </c>
      <c r="E15583" s="118" t="s">
        <v>48</v>
      </c>
      <c r="F15583" s="124" t="s">
        <v>35249</v>
      </c>
      <c r="G15583" s="118" t="s">
        <v>34659</v>
      </c>
      <c r="H15583" s="137">
        <v>42058</v>
      </c>
      <c r="I15583" s="119">
        <v>9.81</v>
      </c>
      <c r="J15583" s="129"/>
      <c r="K15583" s="129"/>
      <c r="L15583" s="129">
        <v>0</v>
      </c>
      <c r="M15583" s="134" t="s">
        <v>27227</v>
      </c>
    </row>
    <row r="15584" spans="1:13" hidden="1" x14ac:dyDescent="0.25">
      <c r="A15584" s="128"/>
      <c r="B15584" s="2"/>
      <c r="C15584" s="139" t="s">
        <v>17640</v>
      </c>
      <c r="D15584" s="124" t="s">
        <v>17641</v>
      </c>
      <c r="E15584" s="118" t="s">
        <v>48</v>
      </c>
      <c r="F15584" s="124" t="s">
        <v>35249</v>
      </c>
      <c r="G15584" s="118" t="s">
        <v>2</v>
      </c>
      <c r="H15584" s="137">
        <v>43707</v>
      </c>
      <c r="I15584" s="119">
        <v>1.2</v>
      </c>
      <c r="J15584" s="129"/>
      <c r="K15584" s="129"/>
      <c r="L15584" s="129">
        <v>0</v>
      </c>
      <c r="M15584" s="134" t="s">
        <v>27228</v>
      </c>
    </row>
    <row r="15585" spans="1:13" hidden="1" x14ac:dyDescent="0.25">
      <c r="A15585" s="128"/>
      <c r="B15585" s="2"/>
      <c r="C15585" s="139" t="s">
        <v>31761</v>
      </c>
      <c r="D15585" s="124" t="s">
        <v>31762</v>
      </c>
      <c r="E15585" s="118" t="s">
        <v>48</v>
      </c>
      <c r="F15585" s="124" t="s">
        <v>35249</v>
      </c>
      <c r="G15585" s="118" t="s">
        <v>2</v>
      </c>
      <c r="H15585" s="137"/>
      <c r="I15585" s="119"/>
      <c r="J15585" s="129"/>
      <c r="K15585" s="129"/>
      <c r="L15585" s="129">
        <v>0</v>
      </c>
      <c r="M15585" s="134" t="s">
        <v>27229</v>
      </c>
    </row>
    <row r="15586" spans="1:13" hidden="1" x14ac:dyDescent="0.25">
      <c r="A15586" s="128"/>
      <c r="B15586" s="2"/>
      <c r="C15586" s="139" t="s">
        <v>17642</v>
      </c>
      <c r="D15586" s="124" t="s">
        <v>17643</v>
      </c>
      <c r="E15586" s="118" t="s">
        <v>48</v>
      </c>
      <c r="F15586" s="124" t="s">
        <v>35249</v>
      </c>
      <c r="G15586" s="118" t="s">
        <v>2</v>
      </c>
      <c r="H15586" s="137">
        <v>44900</v>
      </c>
      <c r="I15586" s="119">
        <v>1.65</v>
      </c>
      <c r="J15586" s="129"/>
      <c r="K15586" s="129"/>
      <c r="L15586" s="129">
        <v>0</v>
      </c>
      <c r="M15586" s="134" t="s">
        <v>27230</v>
      </c>
    </row>
    <row r="15587" spans="1:13" hidden="1" x14ac:dyDescent="0.25">
      <c r="A15587" s="128"/>
      <c r="B15587" s="2"/>
      <c r="C15587" s="139" t="s">
        <v>17644</v>
      </c>
      <c r="D15587" s="124" t="s">
        <v>17645</v>
      </c>
      <c r="E15587" s="118" t="s">
        <v>48</v>
      </c>
      <c r="F15587" s="124" t="s">
        <v>35249</v>
      </c>
      <c r="G15587" s="118" t="s">
        <v>2</v>
      </c>
      <c r="H15587" s="137">
        <v>45867</v>
      </c>
      <c r="I15587" s="119">
        <v>1.62</v>
      </c>
      <c r="J15587" s="129"/>
      <c r="K15587" s="129"/>
      <c r="L15587" s="129">
        <v>0</v>
      </c>
      <c r="M15587" s="134" t="s">
        <v>27231</v>
      </c>
    </row>
    <row r="15588" spans="1:13" hidden="1" x14ac:dyDescent="0.25">
      <c r="A15588" s="128"/>
      <c r="B15588" s="2"/>
      <c r="C15588" s="139" t="s">
        <v>17646</v>
      </c>
      <c r="D15588" s="124" t="s">
        <v>17647</v>
      </c>
      <c r="E15588" s="118" t="s">
        <v>48</v>
      </c>
      <c r="F15588" s="124" t="s">
        <v>35249</v>
      </c>
      <c r="G15588" s="118" t="s">
        <v>2</v>
      </c>
      <c r="H15588" s="137">
        <v>46085</v>
      </c>
      <c r="I15588" s="119">
        <v>2.34</v>
      </c>
      <c r="J15588" s="129"/>
      <c r="K15588" s="129"/>
      <c r="L15588" s="129">
        <v>0</v>
      </c>
      <c r="M15588" s="134" t="s">
        <v>27232</v>
      </c>
    </row>
    <row r="15589" spans="1:13" hidden="1" x14ac:dyDescent="0.25">
      <c r="A15589" s="128"/>
      <c r="B15589" s="2"/>
      <c r="C15589" s="139" t="s">
        <v>17648</v>
      </c>
      <c r="D15589" s="124" t="s">
        <v>17649</v>
      </c>
      <c r="E15589" s="118" t="s">
        <v>48</v>
      </c>
      <c r="F15589" s="124" t="s">
        <v>35249</v>
      </c>
      <c r="G15589" s="118" t="s">
        <v>2</v>
      </c>
      <c r="H15589" s="137">
        <v>44309</v>
      </c>
      <c r="I15589" s="119">
        <v>8</v>
      </c>
      <c r="J15589" s="129"/>
      <c r="K15589" s="129"/>
      <c r="L15589" s="129">
        <v>0</v>
      </c>
      <c r="M15589" s="134" t="s">
        <v>27233</v>
      </c>
    </row>
    <row r="15590" spans="1:13" hidden="1" x14ac:dyDescent="0.25">
      <c r="A15590" s="128"/>
      <c r="B15590" s="2"/>
      <c r="C15590" s="139" t="s">
        <v>17650</v>
      </c>
      <c r="D15590" s="124" t="s">
        <v>17651</v>
      </c>
      <c r="E15590" s="118" t="s">
        <v>48</v>
      </c>
      <c r="F15590" s="124" t="s">
        <v>35249</v>
      </c>
      <c r="G15590" s="118" t="s">
        <v>2</v>
      </c>
      <c r="H15590" s="137">
        <v>46105</v>
      </c>
      <c r="I15590" s="119">
        <v>16.84</v>
      </c>
      <c r="J15590" s="129"/>
      <c r="K15590" s="129"/>
      <c r="L15590" s="129">
        <v>0</v>
      </c>
      <c r="M15590" s="134" t="s">
        <v>27234</v>
      </c>
    </row>
    <row r="15591" spans="1:13" hidden="1" x14ac:dyDescent="0.25">
      <c r="A15591" s="128"/>
      <c r="B15591" s="2"/>
      <c r="C15591" s="139" t="s">
        <v>17652</v>
      </c>
      <c r="D15591" s="124" t="s">
        <v>17653</v>
      </c>
      <c r="E15591" s="118" t="s">
        <v>48</v>
      </c>
      <c r="F15591" s="124" t="s">
        <v>35249</v>
      </c>
      <c r="G15591" s="118" t="s">
        <v>2</v>
      </c>
      <c r="H15591" s="137">
        <v>44219</v>
      </c>
      <c r="I15591" s="119">
        <v>3.3</v>
      </c>
      <c r="J15591" s="129"/>
      <c r="K15591" s="129"/>
      <c r="L15591" s="129">
        <v>0</v>
      </c>
      <c r="M15591" s="134" t="s">
        <v>27235</v>
      </c>
    </row>
    <row r="15592" spans="1:13" hidden="1" x14ac:dyDescent="0.25">
      <c r="A15592" s="128"/>
      <c r="B15592" s="2"/>
      <c r="C15592" s="139" t="s">
        <v>17654</v>
      </c>
      <c r="D15592" s="124" t="s">
        <v>17655</v>
      </c>
      <c r="E15592" s="118" t="s">
        <v>48</v>
      </c>
      <c r="F15592" s="124" t="s">
        <v>35249</v>
      </c>
      <c r="G15592" s="118" t="s">
        <v>2</v>
      </c>
      <c r="H15592" s="137">
        <v>46085</v>
      </c>
      <c r="I15592" s="119">
        <v>3.49</v>
      </c>
      <c r="J15592" s="129"/>
      <c r="K15592" s="129"/>
      <c r="L15592" s="129">
        <v>0</v>
      </c>
      <c r="M15592" s="134" t="s">
        <v>27236</v>
      </c>
    </row>
    <row r="15593" spans="1:13" hidden="1" x14ac:dyDescent="0.25">
      <c r="A15593" s="128"/>
      <c r="B15593" s="2"/>
      <c r="C15593" s="139" t="s">
        <v>17656</v>
      </c>
      <c r="D15593" s="124" t="s">
        <v>17657</v>
      </c>
      <c r="E15593" s="118" t="s">
        <v>48</v>
      </c>
      <c r="F15593" s="124" t="s">
        <v>35249</v>
      </c>
      <c r="G15593" s="118" t="s">
        <v>2</v>
      </c>
      <c r="H15593" s="137">
        <v>44658</v>
      </c>
      <c r="I15593" s="119">
        <v>6.5</v>
      </c>
      <c r="J15593" s="129"/>
      <c r="K15593" s="129"/>
      <c r="L15593" s="129">
        <v>0</v>
      </c>
      <c r="M15593" s="134" t="s">
        <v>27237</v>
      </c>
    </row>
    <row r="15594" spans="1:13" hidden="1" x14ac:dyDescent="0.25">
      <c r="A15594" s="128"/>
      <c r="B15594" s="2"/>
      <c r="C15594" s="139" t="s">
        <v>17658</v>
      </c>
      <c r="D15594" s="124" t="s">
        <v>17659</v>
      </c>
      <c r="E15594" s="118" t="s">
        <v>48</v>
      </c>
      <c r="F15594" s="124" t="s">
        <v>35249</v>
      </c>
      <c r="G15594" s="118" t="s">
        <v>2</v>
      </c>
      <c r="H15594" s="137">
        <v>43955</v>
      </c>
      <c r="I15594" s="119">
        <v>3.45</v>
      </c>
      <c r="J15594" s="129"/>
      <c r="K15594" s="129"/>
      <c r="L15594" s="129">
        <v>0</v>
      </c>
      <c r="M15594" s="134" t="s">
        <v>27238</v>
      </c>
    </row>
    <row r="15595" spans="1:13" hidden="1" x14ac:dyDescent="0.25">
      <c r="A15595" s="128"/>
      <c r="B15595" s="2"/>
      <c r="C15595" s="139" t="s">
        <v>17660</v>
      </c>
      <c r="D15595" s="124" t="s">
        <v>17661</v>
      </c>
      <c r="E15595" s="118" t="s">
        <v>48</v>
      </c>
      <c r="F15595" s="124" t="s">
        <v>35249</v>
      </c>
      <c r="G15595" s="118" t="s">
        <v>2</v>
      </c>
      <c r="H15595" s="137">
        <v>43510</v>
      </c>
      <c r="I15595" s="119">
        <v>1.5</v>
      </c>
      <c r="J15595" s="129"/>
      <c r="K15595" s="129"/>
      <c r="L15595" s="129">
        <v>0</v>
      </c>
      <c r="M15595" s="134" t="s">
        <v>27239</v>
      </c>
    </row>
    <row r="15596" spans="1:13" hidden="1" x14ac:dyDescent="0.25">
      <c r="A15596" s="128"/>
      <c r="B15596" s="2"/>
      <c r="C15596" s="139" t="s">
        <v>17662</v>
      </c>
      <c r="D15596" s="124" t="s">
        <v>17663</v>
      </c>
      <c r="E15596" s="118" t="s">
        <v>48</v>
      </c>
      <c r="F15596" s="124" t="s">
        <v>35249</v>
      </c>
      <c r="G15596" s="118" t="s">
        <v>34659</v>
      </c>
      <c r="H15596" s="137">
        <v>42550</v>
      </c>
      <c r="I15596" s="119">
        <v>4</v>
      </c>
      <c r="J15596" s="129"/>
      <c r="K15596" s="129"/>
      <c r="L15596" s="129">
        <v>0</v>
      </c>
      <c r="M15596" s="134" t="s">
        <v>27240</v>
      </c>
    </row>
    <row r="15597" spans="1:13" hidden="1" x14ac:dyDescent="0.25">
      <c r="A15597" s="128"/>
      <c r="B15597" s="2"/>
      <c r="C15597" s="139" t="s">
        <v>17664</v>
      </c>
      <c r="D15597" s="124" t="s">
        <v>17665</v>
      </c>
      <c r="E15597" s="118" t="s">
        <v>48</v>
      </c>
      <c r="F15597" s="124" t="s">
        <v>35249</v>
      </c>
      <c r="G15597" s="118" t="s">
        <v>2</v>
      </c>
      <c r="H15597" s="137">
        <v>41835</v>
      </c>
      <c r="I15597" s="119">
        <v>20</v>
      </c>
      <c r="J15597" s="129"/>
      <c r="K15597" s="129"/>
      <c r="L15597" s="129">
        <v>0</v>
      </c>
      <c r="M15597" s="134" t="s">
        <v>27241</v>
      </c>
    </row>
    <row r="15598" spans="1:13" hidden="1" x14ac:dyDescent="0.25">
      <c r="A15598" s="128"/>
      <c r="B15598" s="2"/>
      <c r="C15598" s="139" t="s">
        <v>17666</v>
      </c>
      <c r="D15598" s="124" t="s">
        <v>17667</v>
      </c>
      <c r="E15598" s="118" t="s">
        <v>48</v>
      </c>
      <c r="F15598" s="124" t="s">
        <v>35249</v>
      </c>
      <c r="G15598" s="118" t="s">
        <v>2</v>
      </c>
      <c r="H15598" s="137">
        <v>43511</v>
      </c>
      <c r="I15598" s="119">
        <v>3.9</v>
      </c>
      <c r="J15598" s="129"/>
      <c r="K15598" s="129"/>
      <c r="L15598" s="129">
        <v>0</v>
      </c>
      <c r="M15598" s="134" t="s">
        <v>27242</v>
      </c>
    </row>
    <row r="15599" spans="1:13" hidden="1" x14ac:dyDescent="0.25">
      <c r="A15599" s="128"/>
      <c r="B15599" s="2"/>
      <c r="C15599" s="139" t="s">
        <v>17668</v>
      </c>
      <c r="D15599" s="124" t="s">
        <v>17669</v>
      </c>
      <c r="E15599" s="118" t="s">
        <v>48</v>
      </c>
      <c r="F15599" s="124" t="s">
        <v>35249</v>
      </c>
      <c r="G15599" s="118" t="s">
        <v>2</v>
      </c>
      <c r="H15599" s="137">
        <v>44074</v>
      </c>
      <c r="I15599" s="119">
        <v>0.61</v>
      </c>
      <c r="J15599" s="129"/>
      <c r="K15599" s="129"/>
      <c r="L15599" s="129">
        <v>0</v>
      </c>
      <c r="M15599" s="134" t="s">
        <v>27243</v>
      </c>
    </row>
    <row r="15600" spans="1:13" hidden="1" x14ac:dyDescent="0.25">
      <c r="A15600" s="128"/>
      <c r="B15600" s="2"/>
      <c r="C15600" s="139" t="s">
        <v>17670</v>
      </c>
      <c r="D15600" s="124" t="s">
        <v>17671</v>
      </c>
      <c r="E15600" s="118" t="s">
        <v>48</v>
      </c>
      <c r="F15600" s="124" t="s">
        <v>35249</v>
      </c>
      <c r="G15600" s="118" t="s">
        <v>2</v>
      </c>
      <c r="H15600" s="137">
        <v>42054</v>
      </c>
      <c r="I15600" s="119">
        <v>0.55000000000000004</v>
      </c>
      <c r="J15600" s="129"/>
      <c r="K15600" s="129"/>
      <c r="L15600" s="129">
        <v>0</v>
      </c>
      <c r="M15600" s="134" t="s">
        <v>27244</v>
      </c>
    </row>
    <row r="15601" spans="1:13" hidden="1" x14ac:dyDescent="0.25">
      <c r="A15601" s="128"/>
      <c r="B15601" s="2"/>
      <c r="C15601" s="139" t="s">
        <v>17672</v>
      </c>
      <c r="D15601" s="124" t="s">
        <v>17673</v>
      </c>
      <c r="E15601" s="118" t="s">
        <v>48</v>
      </c>
      <c r="F15601" s="124" t="s">
        <v>35249</v>
      </c>
      <c r="G15601" s="118" t="s">
        <v>2</v>
      </c>
      <c r="H15601" s="137">
        <v>43977</v>
      </c>
      <c r="I15601" s="119">
        <v>2.57</v>
      </c>
      <c r="J15601" s="129"/>
      <c r="K15601" s="129"/>
      <c r="L15601" s="129">
        <v>0</v>
      </c>
      <c r="M15601" s="134" t="s">
        <v>27245</v>
      </c>
    </row>
    <row r="15602" spans="1:13" hidden="1" x14ac:dyDescent="0.25">
      <c r="A15602" s="128"/>
      <c r="B15602" s="2"/>
      <c r="C15602" s="139" t="s">
        <v>32688</v>
      </c>
      <c r="D15602" s="124" t="s">
        <v>32689</v>
      </c>
      <c r="E15602" s="118" t="s">
        <v>48</v>
      </c>
      <c r="F15602" s="124" t="s">
        <v>35249</v>
      </c>
      <c r="G15602" s="118" t="s">
        <v>2</v>
      </c>
      <c r="H15602" s="137"/>
      <c r="I15602" s="119"/>
      <c r="J15602" s="129"/>
      <c r="K15602" s="129"/>
      <c r="L15602" s="129">
        <v>0</v>
      </c>
      <c r="M15602" s="134" t="s">
        <v>27246</v>
      </c>
    </row>
    <row r="15603" spans="1:13" hidden="1" x14ac:dyDescent="0.25">
      <c r="A15603" s="128"/>
      <c r="B15603" s="2"/>
      <c r="C15603" s="139" t="s">
        <v>34994</v>
      </c>
      <c r="D15603" s="124" t="s">
        <v>34995</v>
      </c>
      <c r="E15603" s="118" t="s">
        <v>48</v>
      </c>
      <c r="F15603" s="124" t="s">
        <v>35249</v>
      </c>
      <c r="G15603" s="118" t="s">
        <v>2</v>
      </c>
      <c r="H15603" s="137">
        <v>45531</v>
      </c>
      <c r="I15603" s="119">
        <v>7</v>
      </c>
      <c r="J15603" s="129"/>
      <c r="K15603" s="129"/>
      <c r="L15603" s="129">
        <v>0</v>
      </c>
      <c r="M15603" s="134" t="s">
        <v>27247</v>
      </c>
    </row>
    <row r="15604" spans="1:13" hidden="1" x14ac:dyDescent="0.25">
      <c r="A15604" s="128"/>
      <c r="B15604" s="2"/>
      <c r="C15604" s="139" t="s">
        <v>17674</v>
      </c>
      <c r="D15604" s="124" t="s">
        <v>17675</v>
      </c>
      <c r="E15604" s="118" t="s">
        <v>48</v>
      </c>
      <c r="F15604" s="124" t="s">
        <v>35249</v>
      </c>
      <c r="G15604" s="118" t="s">
        <v>2</v>
      </c>
      <c r="H15604" s="137">
        <v>41143</v>
      </c>
      <c r="I15604" s="119">
        <v>7.5</v>
      </c>
      <c r="J15604" s="129"/>
      <c r="K15604" s="129"/>
      <c r="L15604" s="129">
        <v>0</v>
      </c>
      <c r="M15604" s="134" t="s">
        <v>27248</v>
      </c>
    </row>
    <row r="15605" spans="1:13" hidden="1" x14ac:dyDescent="0.25">
      <c r="A15605" s="128"/>
      <c r="B15605" s="2"/>
      <c r="C15605" s="139" t="s">
        <v>17676</v>
      </c>
      <c r="D15605" s="124" t="s">
        <v>17677</v>
      </c>
      <c r="E15605" s="118" t="s">
        <v>48</v>
      </c>
      <c r="F15605" s="124" t="s">
        <v>35249</v>
      </c>
      <c r="G15605" s="118" t="s">
        <v>2</v>
      </c>
      <c r="H15605" s="137">
        <v>43210</v>
      </c>
      <c r="I15605" s="119">
        <v>1.2</v>
      </c>
      <c r="J15605" s="129"/>
      <c r="K15605" s="129"/>
      <c r="L15605" s="129">
        <v>0</v>
      </c>
      <c r="M15605" s="134" t="s">
        <v>27249</v>
      </c>
    </row>
    <row r="15606" spans="1:13" hidden="1" x14ac:dyDescent="0.25">
      <c r="A15606" s="128"/>
      <c r="B15606" s="2"/>
      <c r="C15606" s="139" t="s">
        <v>30062</v>
      </c>
      <c r="D15606" s="124" t="s">
        <v>30063</v>
      </c>
      <c r="E15606" s="118" t="s">
        <v>48</v>
      </c>
      <c r="F15606" s="124" t="s">
        <v>35249</v>
      </c>
      <c r="G15606" s="118" t="s">
        <v>2</v>
      </c>
      <c r="H15606" s="137">
        <v>44957</v>
      </c>
      <c r="I15606" s="119">
        <v>2.15</v>
      </c>
      <c r="J15606" s="129"/>
      <c r="K15606" s="129"/>
      <c r="L15606" s="129">
        <v>0</v>
      </c>
      <c r="M15606" s="134" t="s">
        <v>27250</v>
      </c>
    </row>
    <row r="15607" spans="1:13" hidden="1" x14ac:dyDescent="0.25">
      <c r="A15607" s="128"/>
      <c r="B15607" s="2"/>
      <c r="C15607" s="139" t="s">
        <v>30499</v>
      </c>
      <c r="D15607" s="124" t="s">
        <v>30500</v>
      </c>
      <c r="E15607" s="118" t="s">
        <v>48</v>
      </c>
      <c r="F15607" s="124" t="s">
        <v>35249</v>
      </c>
      <c r="G15607" s="118" t="s">
        <v>2</v>
      </c>
      <c r="H15607" s="137"/>
      <c r="I15607" s="119"/>
      <c r="J15607" s="129"/>
      <c r="K15607" s="129"/>
      <c r="L15607" s="129">
        <v>0</v>
      </c>
      <c r="M15607" s="134" t="s">
        <v>27251</v>
      </c>
    </row>
    <row r="15608" spans="1:13" hidden="1" x14ac:dyDescent="0.25">
      <c r="A15608" s="128"/>
      <c r="B15608" s="2"/>
      <c r="C15608" s="139" t="s">
        <v>17678</v>
      </c>
      <c r="D15608" s="124" t="s">
        <v>17679</v>
      </c>
      <c r="E15608" s="118" t="s">
        <v>48</v>
      </c>
      <c r="F15608" s="124" t="s">
        <v>35249</v>
      </c>
      <c r="G15608" s="118" t="s">
        <v>2</v>
      </c>
      <c r="H15608" s="137">
        <v>43297</v>
      </c>
      <c r="I15608" s="119">
        <v>1.05</v>
      </c>
      <c r="J15608" s="129"/>
      <c r="K15608" s="129"/>
      <c r="L15608" s="129">
        <v>0</v>
      </c>
      <c r="M15608" s="134" t="s">
        <v>27252</v>
      </c>
    </row>
    <row r="15609" spans="1:13" hidden="1" x14ac:dyDescent="0.25">
      <c r="A15609" s="128"/>
      <c r="B15609" s="2"/>
      <c r="C15609" s="139" t="s">
        <v>17680</v>
      </c>
      <c r="D15609" s="124" t="s">
        <v>17681</v>
      </c>
      <c r="E15609" s="118" t="s">
        <v>48</v>
      </c>
      <c r="F15609" s="124" t="s">
        <v>35249</v>
      </c>
      <c r="G15609" s="118" t="s">
        <v>2</v>
      </c>
      <c r="H15609" s="137">
        <v>43312</v>
      </c>
      <c r="I15609" s="119">
        <v>1.66</v>
      </c>
      <c r="J15609" s="129"/>
      <c r="K15609" s="129"/>
      <c r="L15609" s="129">
        <v>0</v>
      </c>
      <c r="M15609" s="134" t="s">
        <v>27253</v>
      </c>
    </row>
    <row r="15610" spans="1:13" hidden="1" x14ac:dyDescent="0.25">
      <c r="A15610" s="128"/>
      <c r="B15610" s="2"/>
      <c r="C15610" s="139" t="s">
        <v>17682</v>
      </c>
      <c r="D15610" s="124" t="s">
        <v>17683</v>
      </c>
      <c r="E15610" s="118" t="s">
        <v>48</v>
      </c>
      <c r="F15610" s="124" t="s">
        <v>35249</v>
      </c>
      <c r="G15610" s="118" t="s">
        <v>2</v>
      </c>
      <c r="H15610" s="137">
        <v>45219</v>
      </c>
      <c r="I15610" s="119">
        <v>4</v>
      </c>
      <c r="J15610" s="129"/>
      <c r="K15610" s="129"/>
      <c r="L15610" s="129">
        <v>0</v>
      </c>
      <c r="M15610" s="134" t="s">
        <v>27254</v>
      </c>
    </row>
    <row r="15611" spans="1:13" hidden="1" x14ac:dyDescent="0.25">
      <c r="A15611" s="128"/>
      <c r="B15611" s="2"/>
      <c r="C15611" s="139" t="s">
        <v>33037</v>
      </c>
      <c r="D15611" s="124" t="s">
        <v>33038</v>
      </c>
      <c r="E15611" s="118" t="s">
        <v>48</v>
      </c>
      <c r="F15611" s="124" t="s">
        <v>35249</v>
      </c>
      <c r="G15611" s="118" t="s">
        <v>2</v>
      </c>
      <c r="H15611" s="137"/>
      <c r="I15611" s="119"/>
      <c r="J15611" s="129"/>
      <c r="K15611" s="129"/>
      <c r="L15611" s="129">
        <v>0</v>
      </c>
      <c r="M15611" s="134" t="s">
        <v>27255</v>
      </c>
    </row>
    <row r="15612" spans="1:13" hidden="1" x14ac:dyDescent="0.25">
      <c r="A15612" s="128"/>
      <c r="B15612" s="2"/>
      <c r="C15612" s="139" t="s">
        <v>30309</v>
      </c>
      <c r="D15612" s="124" t="s">
        <v>30310</v>
      </c>
      <c r="E15612" s="118" t="s">
        <v>48</v>
      </c>
      <c r="F15612" s="124" t="s">
        <v>35249</v>
      </c>
      <c r="G15612" s="118" t="s">
        <v>2</v>
      </c>
      <c r="H15612" s="137"/>
      <c r="I15612" s="119"/>
      <c r="J15612" s="129"/>
      <c r="K15612" s="129"/>
      <c r="L15612" s="129">
        <v>0</v>
      </c>
      <c r="M15612" s="134" t="s">
        <v>27256</v>
      </c>
    </row>
    <row r="15613" spans="1:13" hidden="1" x14ac:dyDescent="0.25">
      <c r="A15613" s="128"/>
      <c r="B15613" s="2"/>
      <c r="C15613" s="139" t="s">
        <v>17684</v>
      </c>
      <c r="D15613" s="124" t="s">
        <v>17685</v>
      </c>
      <c r="E15613" s="118" t="s">
        <v>48</v>
      </c>
      <c r="F15613" s="124" t="s">
        <v>35249</v>
      </c>
      <c r="G15613" s="118" t="s">
        <v>2</v>
      </c>
      <c r="H15613" s="137">
        <v>43088</v>
      </c>
      <c r="I15613" s="119">
        <v>0.95</v>
      </c>
      <c r="J15613" s="129"/>
      <c r="K15613" s="129"/>
      <c r="L15613" s="129">
        <v>0</v>
      </c>
      <c r="M15613" s="134" t="s">
        <v>27257</v>
      </c>
    </row>
    <row r="15614" spans="1:13" hidden="1" x14ac:dyDescent="0.25">
      <c r="A15614" s="128"/>
      <c r="B15614" s="2"/>
      <c r="C15614" s="139" t="s">
        <v>17686</v>
      </c>
      <c r="D15614" s="124" t="s">
        <v>17687</v>
      </c>
      <c r="E15614" s="118" t="s">
        <v>48</v>
      </c>
      <c r="F15614" s="124" t="s">
        <v>35249</v>
      </c>
      <c r="G15614" s="118" t="s">
        <v>2</v>
      </c>
      <c r="H15614" s="137">
        <v>43297</v>
      </c>
      <c r="I15614" s="119">
        <v>1</v>
      </c>
      <c r="J15614" s="129"/>
      <c r="K15614" s="129"/>
      <c r="L15614" s="129">
        <v>0</v>
      </c>
      <c r="M15614" s="134" t="s">
        <v>27258</v>
      </c>
    </row>
    <row r="15615" spans="1:13" hidden="1" x14ac:dyDescent="0.25">
      <c r="A15615" s="128"/>
      <c r="B15615" s="2"/>
      <c r="C15615" s="139" t="s">
        <v>17688</v>
      </c>
      <c r="D15615" s="124" t="s">
        <v>17689</v>
      </c>
      <c r="E15615" s="118" t="s">
        <v>48</v>
      </c>
      <c r="F15615" s="124" t="s">
        <v>35249</v>
      </c>
      <c r="G15615" s="118" t="s">
        <v>2</v>
      </c>
      <c r="H15615" s="137">
        <v>44361</v>
      </c>
      <c r="I15615" s="119">
        <v>0.73</v>
      </c>
      <c r="J15615" s="129"/>
      <c r="K15615" s="129"/>
      <c r="L15615" s="129">
        <v>0</v>
      </c>
      <c r="M15615" s="134" t="s">
        <v>27259</v>
      </c>
    </row>
    <row r="15616" spans="1:13" hidden="1" x14ac:dyDescent="0.25">
      <c r="A15616" s="128"/>
      <c r="B15616" s="2"/>
      <c r="C15616" s="139" t="s">
        <v>31446</v>
      </c>
      <c r="D15616" s="124" t="s">
        <v>31447</v>
      </c>
      <c r="E15616" s="118" t="s">
        <v>48</v>
      </c>
      <c r="F15616" s="124" t="s">
        <v>35249</v>
      </c>
      <c r="G15616" s="118" t="s">
        <v>2</v>
      </c>
      <c r="H15616" s="137"/>
      <c r="I15616" s="119"/>
      <c r="J15616" s="129"/>
      <c r="K15616" s="129"/>
      <c r="L15616" s="129">
        <v>0</v>
      </c>
      <c r="M15616" s="134" t="s">
        <v>27260</v>
      </c>
    </row>
    <row r="15617" spans="1:13" hidden="1" x14ac:dyDescent="0.25">
      <c r="A15617" s="128"/>
      <c r="B15617" s="2"/>
      <c r="C15617" s="139" t="s">
        <v>17690</v>
      </c>
      <c r="D15617" s="124" t="s">
        <v>17691</v>
      </c>
      <c r="E15617" s="118" t="s">
        <v>48</v>
      </c>
      <c r="F15617" s="124" t="s">
        <v>35249</v>
      </c>
      <c r="G15617" s="118" t="s">
        <v>2</v>
      </c>
      <c r="H15617" s="137">
        <v>43516</v>
      </c>
      <c r="I15617" s="119">
        <v>1.45</v>
      </c>
      <c r="J15617" s="129"/>
      <c r="K15617" s="129"/>
      <c r="L15617" s="129">
        <v>0</v>
      </c>
      <c r="M15617" s="134" t="s">
        <v>27261</v>
      </c>
    </row>
    <row r="15618" spans="1:13" hidden="1" x14ac:dyDescent="0.25">
      <c r="A15618" s="128"/>
      <c r="B15618" s="2"/>
      <c r="C15618" s="139" t="s">
        <v>17692</v>
      </c>
      <c r="D15618" s="124" t="s">
        <v>17693</v>
      </c>
      <c r="E15618" s="118" t="s">
        <v>48</v>
      </c>
      <c r="F15618" s="124" t="s">
        <v>35249</v>
      </c>
      <c r="G15618" s="118" t="s">
        <v>2</v>
      </c>
      <c r="H15618" s="137">
        <v>43942</v>
      </c>
      <c r="I15618" s="119">
        <v>1.06</v>
      </c>
      <c r="J15618" s="129"/>
      <c r="K15618" s="129"/>
      <c r="L15618" s="129">
        <v>0</v>
      </c>
      <c r="M15618" s="134" t="s">
        <v>27262</v>
      </c>
    </row>
    <row r="15619" spans="1:13" hidden="1" x14ac:dyDescent="0.25">
      <c r="A15619" s="128"/>
      <c r="B15619" s="2"/>
      <c r="C15619" s="139" t="s">
        <v>17694</v>
      </c>
      <c r="D15619" s="124" t="s">
        <v>17695</v>
      </c>
      <c r="E15619" s="118" t="s">
        <v>48</v>
      </c>
      <c r="F15619" s="124" t="s">
        <v>35249</v>
      </c>
      <c r="G15619" s="118" t="s">
        <v>2</v>
      </c>
      <c r="H15619" s="137">
        <v>44587</v>
      </c>
      <c r="I15619" s="119">
        <v>2.4500000000000002</v>
      </c>
      <c r="J15619" s="129"/>
      <c r="K15619" s="129"/>
      <c r="L15619" s="129">
        <v>0</v>
      </c>
      <c r="M15619" s="134" t="s">
        <v>27263</v>
      </c>
    </row>
    <row r="15620" spans="1:13" hidden="1" x14ac:dyDescent="0.25">
      <c r="A15620" s="128"/>
      <c r="B15620" s="2"/>
      <c r="C15620" s="139" t="s">
        <v>17696</v>
      </c>
      <c r="D15620" s="124" t="s">
        <v>17697</v>
      </c>
      <c r="E15620" s="118" t="s">
        <v>48</v>
      </c>
      <c r="F15620" s="124" t="s">
        <v>35249</v>
      </c>
      <c r="G15620" s="118" t="s">
        <v>2</v>
      </c>
      <c r="H15620" s="137">
        <v>41348</v>
      </c>
      <c r="I15620" s="119">
        <v>1.3</v>
      </c>
      <c r="J15620" s="129"/>
      <c r="K15620" s="129"/>
      <c r="L15620" s="129">
        <v>0</v>
      </c>
      <c r="M15620" s="134" t="s">
        <v>27264</v>
      </c>
    </row>
    <row r="15621" spans="1:13" hidden="1" x14ac:dyDescent="0.25">
      <c r="A15621" s="128"/>
      <c r="B15621" s="2"/>
      <c r="C15621" s="139" t="s">
        <v>17698</v>
      </c>
      <c r="D15621" s="124" t="s">
        <v>17699</v>
      </c>
      <c r="E15621" s="118" t="s">
        <v>48</v>
      </c>
      <c r="F15621" s="124" t="s">
        <v>35249</v>
      </c>
      <c r="G15621" s="118" t="s">
        <v>2</v>
      </c>
      <c r="H15621" s="137">
        <v>44573</v>
      </c>
      <c r="I15621" s="119">
        <v>1.8</v>
      </c>
      <c r="J15621" s="129"/>
      <c r="K15621" s="129"/>
      <c r="L15621" s="129">
        <v>0</v>
      </c>
      <c r="M15621" s="134" t="s">
        <v>27265</v>
      </c>
    </row>
    <row r="15622" spans="1:13" hidden="1" x14ac:dyDescent="0.25">
      <c r="A15622" s="128"/>
      <c r="B15622" s="2"/>
      <c r="C15622" s="139" t="s">
        <v>17700</v>
      </c>
      <c r="D15622" s="124" t="s">
        <v>17701</v>
      </c>
      <c r="E15622" s="118" t="s">
        <v>48</v>
      </c>
      <c r="F15622" s="124" t="s">
        <v>35249</v>
      </c>
      <c r="G15622" s="118" t="s">
        <v>2</v>
      </c>
      <c r="H15622" s="137">
        <v>42886</v>
      </c>
      <c r="I15622" s="119">
        <v>0.57999999999999996</v>
      </c>
      <c r="J15622" s="129"/>
      <c r="K15622" s="129"/>
      <c r="L15622" s="129">
        <v>0</v>
      </c>
      <c r="M15622" s="134" t="s">
        <v>27266</v>
      </c>
    </row>
    <row r="15623" spans="1:13" hidden="1" x14ac:dyDescent="0.25">
      <c r="A15623" s="128"/>
      <c r="B15623" s="2"/>
      <c r="C15623" s="139" t="s">
        <v>17702</v>
      </c>
      <c r="D15623" s="124" t="s">
        <v>17703</v>
      </c>
      <c r="E15623" s="118" t="s">
        <v>48</v>
      </c>
      <c r="F15623" s="124" t="s">
        <v>35249</v>
      </c>
      <c r="G15623" s="118" t="s">
        <v>2</v>
      </c>
      <c r="H15623" s="137">
        <v>43047</v>
      </c>
      <c r="I15623" s="119">
        <v>3.8</v>
      </c>
      <c r="J15623" s="129"/>
      <c r="K15623" s="129"/>
      <c r="L15623" s="129">
        <v>0</v>
      </c>
      <c r="M15623" s="134" t="s">
        <v>27267</v>
      </c>
    </row>
    <row r="15624" spans="1:13" hidden="1" x14ac:dyDescent="0.25">
      <c r="A15624" s="128"/>
      <c r="B15624" s="2"/>
      <c r="C15624" s="139" t="s">
        <v>17704</v>
      </c>
      <c r="D15624" s="124" t="s">
        <v>17705</v>
      </c>
      <c r="E15624" s="118" t="s">
        <v>48</v>
      </c>
      <c r="F15624" s="124" t="s">
        <v>35249</v>
      </c>
      <c r="G15624" s="118" t="s">
        <v>2</v>
      </c>
      <c r="H15624" s="137">
        <v>44021</v>
      </c>
      <c r="I15624" s="119">
        <v>9.8000000000000007</v>
      </c>
      <c r="J15624" s="129"/>
      <c r="K15624" s="129"/>
      <c r="L15624" s="129">
        <v>0</v>
      </c>
      <c r="M15624" s="134" t="s">
        <v>27268</v>
      </c>
    </row>
    <row r="15625" spans="1:13" hidden="1" x14ac:dyDescent="0.25">
      <c r="A15625" s="128"/>
      <c r="B15625" s="2"/>
      <c r="C15625" s="139" t="s">
        <v>17706</v>
      </c>
      <c r="D15625" s="124" t="s">
        <v>17707</v>
      </c>
      <c r="E15625" s="118" t="s">
        <v>48</v>
      </c>
      <c r="F15625" s="124" t="s">
        <v>35249</v>
      </c>
      <c r="G15625" s="118" t="s">
        <v>2</v>
      </c>
      <c r="H15625" s="137">
        <v>43658</v>
      </c>
      <c r="I15625" s="119">
        <v>4.3600000000000003</v>
      </c>
      <c r="J15625" s="129"/>
      <c r="K15625" s="129"/>
      <c r="L15625" s="129">
        <v>0</v>
      </c>
      <c r="M15625" s="134" t="s">
        <v>27269</v>
      </c>
    </row>
    <row r="15626" spans="1:13" hidden="1" x14ac:dyDescent="0.25">
      <c r="A15626" s="128"/>
      <c r="B15626" s="2"/>
      <c r="C15626" s="139" t="s">
        <v>17708</v>
      </c>
      <c r="D15626" s="124" t="s">
        <v>17709</v>
      </c>
      <c r="E15626" s="118" t="s">
        <v>48</v>
      </c>
      <c r="F15626" s="124" t="s">
        <v>35249</v>
      </c>
      <c r="G15626" s="118" t="s">
        <v>2</v>
      </c>
      <c r="H15626" s="137">
        <v>43978</v>
      </c>
      <c r="I15626" s="119">
        <v>7.5</v>
      </c>
      <c r="J15626" s="129"/>
      <c r="K15626" s="129"/>
      <c r="L15626" s="129">
        <v>0</v>
      </c>
      <c r="M15626" s="134" t="s">
        <v>27270</v>
      </c>
    </row>
    <row r="15627" spans="1:13" hidden="1" x14ac:dyDescent="0.25">
      <c r="A15627" s="128"/>
      <c r="B15627" s="2"/>
      <c r="C15627" s="139" t="s">
        <v>17710</v>
      </c>
      <c r="D15627" s="124" t="s">
        <v>17711</v>
      </c>
      <c r="E15627" s="118" t="s">
        <v>48</v>
      </c>
      <c r="F15627" s="124" t="s">
        <v>35249</v>
      </c>
      <c r="G15627" s="118" t="s">
        <v>2</v>
      </c>
      <c r="H15627" s="137">
        <v>41723</v>
      </c>
      <c r="I15627" s="119">
        <v>1.8</v>
      </c>
      <c r="J15627" s="129"/>
      <c r="K15627" s="129"/>
      <c r="L15627" s="129">
        <v>0</v>
      </c>
      <c r="M15627" s="134" t="s">
        <v>27271</v>
      </c>
    </row>
    <row r="15628" spans="1:13" hidden="1" x14ac:dyDescent="0.25">
      <c r="A15628" s="128"/>
      <c r="B15628" s="2"/>
      <c r="C15628" s="139" t="s">
        <v>17712</v>
      </c>
      <c r="D15628" s="124" t="s">
        <v>17713</v>
      </c>
      <c r="E15628" s="118" t="s">
        <v>48</v>
      </c>
      <c r="F15628" s="124" t="s">
        <v>35249</v>
      </c>
      <c r="G15628" s="118" t="s">
        <v>34659</v>
      </c>
      <c r="H15628" s="137">
        <v>41554</v>
      </c>
      <c r="I15628" s="119">
        <v>0.4</v>
      </c>
      <c r="J15628" s="129"/>
      <c r="K15628" s="129"/>
      <c r="L15628" s="129">
        <v>0</v>
      </c>
      <c r="M15628" s="134" t="s">
        <v>32636</v>
      </c>
    </row>
    <row r="15629" spans="1:13" hidden="1" x14ac:dyDescent="0.25">
      <c r="A15629" s="128"/>
      <c r="B15629" s="2"/>
      <c r="C15629" s="139" t="s">
        <v>17714</v>
      </c>
      <c r="D15629" s="124" t="s">
        <v>17715</v>
      </c>
      <c r="E15629" s="118" t="s">
        <v>48</v>
      </c>
      <c r="F15629" s="124" t="s">
        <v>35249</v>
      </c>
      <c r="G15629" s="118" t="s">
        <v>2</v>
      </c>
      <c r="H15629" s="137">
        <v>45945</v>
      </c>
      <c r="I15629" s="119">
        <v>1.3</v>
      </c>
      <c r="J15629" s="129"/>
      <c r="K15629" s="129"/>
      <c r="L15629" s="129">
        <v>0</v>
      </c>
      <c r="M15629" s="134" t="s">
        <v>27272</v>
      </c>
    </row>
    <row r="15630" spans="1:13" hidden="1" x14ac:dyDescent="0.25">
      <c r="A15630" s="128"/>
      <c r="B15630" s="2"/>
      <c r="C15630" s="139" t="s">
        <v>17716</v>
      </c>
      <c r="D15630" s="124" t="s">
        <v>17717</v>
      </c>
      <c r="E15630" s="118" t="s">
        <v>48</v>
      </c>
      <c r="F15630" s="124" t="s">
        <v>35249</v>
      </c>
      <c r="G15630" s="118" t="s">
        <v>34659</v>
      </c>
      <c r="H15630" s="137">
        <v>41554</v>
      </c>
      <c r="I15630" s="119">
        <v>0.48</v>
      </c>
      <c r="J15630" s="129"/>
      <c r="K15630" s="129"/>
      <c r="L15630" s="129">
        <v>0</v>
      </c>
      <c r="M15630" s="134" t="s">
        <v>27273</v>
      </c>
    </row>
    <row r="15631" spans="1:13" hidden="1" x14ac:dyDescent="0.25">
      <c r="A15631" s="128"/>
      <c r="B15631" s="2"/>
      <c r="C15631" s="139" t="s">
        <v>17718</v>
      </c>
      <c r="D15631" s="124" t="s">
        <v>17719</v>
      </c>
      <c r="E15631" s="118" t="s">
        <v>48</v>
      </c>
      <c r="F15631" s="124" t="s">
        <v>35249</v>
      </c>
      <c r="G15631" s="118" t="s">
        <v>34659</v>
      </c>
      <c r="H15631" s="137">
        <v>41970</v>
      </c>
      <c r="I15631" s="119">
        <v>30</v>
      </c>
      <c r="J15631" s="129"/>
      <c r="K15631" s="129"/>
      <c r="L15631" s="129">
        <v>0</v>
      </c>
      <c r="M15631" s="134" t="s">
        <v>27274</v>
      </c>
    </row>
    <row r="15632" spans="1:13" hidden="1" x14ac:dyDescent="0.25">
      <c r="A15632" s="128"/>
      <c r="B15632" s="2"/>
      <c r="C15632" s="139" t="s">
        <v>32434</v>
      </c>
      <c r="D15632" s="124" t="s">
        <v>32435</v>
      </c>
      <c r="E15632" s="118" t="s">
        <v>48</v>
      </c>
      <c r="F15632" s="124" t="s">
        <v>35249</v>
      </c>
      <c r="G15632" s="118" t="s">
        <v>2</v>
      </c>
      <c r="H15632" s="137"/>
      <c r="I15632" s="119"/>
      <c r="J15632" s="129"/>
      <c r="K15632" s="129"/>
      <c r="L15632" s="129">
        <v>0</v>
      </c>
      <c r="M15632" s="134" t="s">
        <v>27275</v>
      </c>
    </row>
    <row r="15633" spans="1:13" hidden="1" x14ac:dyDescent="0.25">
      <c r="A15633" s="128"/>
      <c r="B15633" s="2"/>
      <c r="C15633" s="139" t="s">
        <v>17720</v>
      </c>
      <c r="D15633" s="124" t="s">
        <v>17721</v>
      </c>
      <c r="E15633" s="118" t="s">
        <v>48</v>
      </c>
      <c r="F15633" s="124" t="s">
        <v>35249</v>
      </c>
      <c r="G15633" s="118" t="s">
        <v>2</v>
      </c>
      <c r="H15633" s="137">
        <v>43922</v>
      </c>
      <c r="I15633" s="119">
        <v>0.49</v>
      </c>
      <c r="J15633" s="129"/>
      <c r="K15633" s="129"/>
      <c r="L15633" s="129">
        <v>0</v>
      </c>
      <c r="M15633" s="134" t="s">
        <v>27276</v>
      </c>
    </row>
    <row r="15634" spans="1:13" hidden="1" x14ac:dyDescent="0.25">
      <c r="A15634" s="128"/>
      <c r="B15634" s="2"/>
      <c r="C15634" s="139" t="s">
        <v>17722</v>
      </c>
      <c r="D15634" s="124" t="s">
        <v>17723</v>
      </c>
      <c r="E15634" s="118" t="s">
        <v>48</v>
      </c>
      <c r="F15634" s="124" t="s">
        <v>35249</v>
      </c>
      <c r="G15634" s="118" t="s">
        <v>2</v>
      </c>
      <c r="H15634" s="137">
        <v>41219</v>
      </c>
      <c r="I15634" s="119">
        <v>1.2</v>
      </c>
      <c r="J15634" s="129"/>
      <c r="K15634" s="129"/>
      <c r="L15634" s="129">
        <v>0</v>
      </c>
      <c r="M15634" s="134" t="s">
        <v>27277</v>
      </c>
    </row>
    <row r="15635" spans="1:13" hidden="1" x14ac:dyDescent="0.25">
      <c r="A15635" s="128"/>
      <c r="B15635" s="2"/>
      <c r="C15635" s="139" t="s">
        <v>19248</v>
      </c>
      <c r="D15635" s="124" t="s">
        <v>19247</v>
      </c>
      <c r="E15635" s="118" t="s">
        <v>48</v>
      </c>
      <c r="F15635" s="124" t="s">
        <v>35249</v>
      </c>
      <c r="G15635" s="118" t="s">
        <v>34659</v>
      </c>
      <c r="H15635" s="137">
        <v>41220</v>
      </c>
      <c r="I15635" s="119">
        <v>0.7</v>
      </c>
      <c r="J15635" s="129"/>
      <c r="K15635" s="129"/>
      <c r="L15635" s="129">
        <v>0</v>
      </c>
      <c r="M15635" s="134" t="s">
        <v>32462</v>
      </c>
    </row>
    <row r="15636" spans="1:13" hidden="1" x14ac:dyDescent="0.25">
      <c r="A15636" s="128"/>
      <c r="B15636" s="2"/>
      <c r="C15636" s="139" t="s">
        <v>17724</v>
      </c>
      <c r="D15636" s="124" t="s">
        <v>17725</v>
      </c>
      <c r="E15636" s="118" t="s">
        <v>48</v>
      </c>
      <c r="F15636" s="124" t="s">
        <v>35249</v>
      </c>
      <c r="G15636" s="118" t="s">
        <v>2</v>
      </c>
      <c r="H15636" s="137">
        <v>42962</v>
      </c>
      <c r="I15636" s="119">
        <v>1.5</v>
      </c>
      <c r="J15636" s="129"/>
      <c r="K15636" s="129"/>
      <c r="L15636" s="129">
        <v>0</v>
      </c>
      <c r="M15636" s="134" t="s">
        <v>27278</v>
      </c>
    </row>
    <row r="15637" spans="1:13" hidden="1" x14ac:dyDescent="0.25">
      <c r="A15637" s="128"/>
      <c r="B15637" s="2"/>
      <c r="C15637" s="139" t="s">
        <v>17726</v>
      </c>
      <c r="D15637" s="124" t="s">
        <v>17727</v>
      </c>
      <c r="E15637" s="118" t="s">
        <v>48</v>
      </c>
      <c r="F15637" s="124" t="s">
        <v>35249</v>
      </c>
      <c r="G15637" s="118" t="s">
        <v>2</v>
      </c>
      <c r="H15637" s="137">
        <v>44243</v>
      </c>
      <c r="I15637" s="119">
        <v>0.33</v>
      </c>
      <c r="J15637" s="129"/>
      <c r="K15637" s="129"/>
      <c r="L15637" s="129">
        <v>0</v>
      </c>
      <c r="M15637" s="134" t="s">
        <v>27279</v>
      </c>
    </row>
    <row r="15638" spans="1:13" hidden="1" x14ac:dyDescent="0.25">
      <c r="A15638" s="128"/>
      <c r="B15638" s="2"/>
      <c r="C15638" s="139" t="s">
        <v>32499</v>
      </c>
      <c r="D15638" s="124" t="s">
        <v>32500</v>
      </c>
      <c r="E15638" s="118" t="s">
        <v>48</v>
      </c>
      <c r="F15638" s="124" t="s">
        <v>35249</v>
      </c>
      <c r="G15638" s="118" t="s">
        <v>2</v>
      </c>
      <c r="H15638" s="137"/>
      <c r="I15638" s="119"/>
      <c r="J15638" s="129"/>
      <c r="K15638" s="129"/>
      <c r="L15638" s="129">
        <v>0</v>
      </c>
      <c r="M15638" s="134" t="s">
        <v>27280</v>
      </c>
    </row>
    <row r="15639" spans="1:13" hidden="1" x14ac:dyDescent="0.25">
      <c r="A15639" s="128"/>
      <c r="B15639" s="2"/>
      <c r="C15639" s="139" t="s">
        <v>17728</v>
      </c>
      <c r="D15639" s="124" t="s">
        <v>17729</v>
      </c>
      <c r="E15639" s="118" t="s">
        <v>48</v>
      </c>
      <c r="F15639" s="124" t="s">
        <v>35249</v>
      </c>
      <c r="G15639" s="118" t="s">
        <v>2</v>
      </c>
      <c r="H15639" s="137"/>
      <c r="I15639" s="119"/>
      <c r="J15639" s="129"/>
      <c r="K15639" s="129"/>
      <c r="L15639" s="129">
        <v>0</v>
      </c>
      <c r="M15639" s="134" t="s">
        <v>27281</v>
      </c>
    </row>
    <row r="15640" spans="1:13" hidden="1" x14ac:dyDescent="0.25">
      <c r="A15640" s="128"/>
      <c r="B15640" s="2"/>
      <c r="C15640" s="139" t="s">
        <v>42535</v>
      </c>
      <c r="D15640" s="124" t="s">
        <v>42536</v>
      </c>
      <c r="E15640" s="118" t="s">
        <v>48</v>
      </c>
      <c r="F15640" s="124" t="s">
        <v>35249</v>
      </c>
      <c r="G15640" s="118" t="s">
        <v>2</v>
      </c>
      <c r="H15640" s="137">
        <v>46122</v>
      </c>
      <c r="I15640" s="119">
        <v>1</v>
      </c>
      <c r="J15640" s="129"/>
      <c r="K15640" s="129"/>
      <c r="L15640" s="129">
        <v>0</v>
      </c>
      <c r="M15640" s="134" t="s">
        <v>27282</v>
      </c>
    </row>
    <row r="15641" spans="1:13" hidden="1" x14ac:dyDescent="0.25">
      <c r="A15641" s="128"/>
      <c r="B15641" s="2"/>
      <c r="C15641" s="139" t="s">
        <v>17730</v>
      </c>
      <c r="D15641" s="124" t="s">
        <v>17731</v>
      </c>
      <c r="E15641" s="118" t="s">
        <v>48</v>
      </c>
      <c r="F15641" s="124" t="s">
        <v>35249</v>
      </c>
      <c r="G15641" s="118" t="s">
        <v>2</v>
      </c>
      <c r="H15641" s="137">
        <v>43453</v>
      </c>
      <c r="I15641" s="119">
        <v>0.2</v>
      </c>
      <c r="J15641" s="129"/>
      <c r="K15641" s="129"/>
      <c r="L15641" s="129">
        <v>0</v>
      </c>
      <c r="M15641" s="134" t="s">
        <v>24377</v>
      </c>
    </row>
    <row r="15642" spans="1:13" hidden="1" x14ac:dyDescent="0.25">
      <c r="A15642" s="128"/>
      <c r="B15642" s="2"/>
      <c r="C15642" s="139" t="s">
        <v>17732</v>
      </c>
      <c r="D15642" s="124" t="s">
        <v>17733</v>
      </c>
      <c r="E15642" s="118" t="s">
        <v>48</v>
      </c>
      <c r="F15642" s="124" t="s">
        <v>35249</v>
      </c>
      <c r="G15642" s="118" t="s">
        <v>2</v>
      </c>
      <c r="H15642" s="137">
        <v>43342</v>
      </c>
      <c r="I15642" s="119">
        <v>44.84</v>
      </c>
      <c r="J15642" s="129"/>
      <c r="K15642" s="129"/>
      <c r="L15642" s="129">
        <v>0</v>
      </c>
      <c r="M15642" s="134" t="s">
        <v>27283</v>
      </c>
    </row>
    <row r="15643" spans="1:13" hidden="1" x14ac:dyDescent="0.25">
      <c r="A15643" s="128"/>
      <c r="B15643" s="2"/>
      <c r="C15643" s="139" t="s">
        <v>17734</v>
      </c>
      <c r="D15643" s="124" t="s">
        <v>17735</v>
      </c>
      <c r="E15643" s="118" t="s">
        <v>48</v>
      </c>
      <c r="F15643" s="124" t="s">
        <v>35249</v>
      </c>
      <c r="G15643" s="118" t="s">
        <v>2</v>
      </c>
      <c r="H15643" s="137">
        <v>41423</v>
      </c>
      <c r="I15643" s="119">
        <v>1.2</v>
      </c>
      <c r="J15643" s="129"/>
      <c r="K15643" s="129"/>
      <c r="L15643" s="129">
        <v>0</v>
      </c>
      <c r="M15643" s="134" t="s">
        <v>27284</v>
      </c>
    </row>
    <row r="15644" spans="1:13" hidden="1" x14ac:dyDescent="0.25">
      <c r="A15644" s="128"/>
      <c r="B15644" s="2"/>
      <c r="C15644" s="139" t="s">
        <v>17736</v>
      </c>
      <c r="D15644" s="124" t="s">
        <v>17737</v>
      </c>
      <c r="E15644" s="118" t="s">
        <v>48</v>
      </c>
      <c r="F15644" s="124" t="s">
        <v>35249</v>
      </c>
      <c r="G15644" s="118" t="s">
        <v>2</v>
      </c>
      <c r="H15644" s="137">
        <v>42074</v>
      </c>
      <c r="I15644" s="119">
        <v>0.76</v>
      </c>
      <c r="J15644" s="129"/>
      <c r="K15644" s="129"/>
      <c r="L15644" s="129">
        <v>0</v>
      </c>
      <c r="M15644" s="134" t="s">
        <v>27285</v>
      </c>
    </row>
    <row r="15645" spans="1:13" hidden="1" x14ac:dyDescent="0.25">
      <c r="A15645" s="128"/>
      <c r="B15645" s="2"/>
      <c r="C15645" s="139" t="s">
        <v>18836</v>
      </c>
      <c r="D15645" s="124" t="s">
        <v>18835</v>
      </c>
      <c r="E15645" s="118" t="s">
        <v>48</v>
      </c>
      <c r="F15645" s="124" t="s">
        <v>35249</v>
      </c>
      <c r="G15645" s="118" t="s">
        <v>34659</v>
      </c>
      <c r="H15645" s="137"/>
      <c r="I15645" s="119"/>
      <c r="J15645" s="129"/>
      <c r="K15645" s="129"/>
      <c r="L15645" s="129">
        <v>0</v>
      </c>
      <c r="M15645" s="134" t="s">
        <v>27286</v>
      </c>
    </row>
    <row r="15646" spans="1:13" hidden="1" x14ac:dyDescent="0.25">
      <c r="A15646" s="128"/>
      <c r="B15646" s="2"/>
      <c r="C15646" s="139" t="s">
        <v>32147</v>
      </c>
      <c r="D15646" s="124" t="s">
        <v>32148</v>
      </c>
      <c r="E15646" s="118" t="s">
        <v>48</v>
      </c>
      <c r="F15646" s="124" t="s">
        <v>35249</v>
      </c>
      <c r="G15646" s="118" t="s">
        <v>2</v>
      </c>
      <c r="H15646" s="137"/>
      <c r="I15646" s="119"/>
      <c r="J15646" s="129"/>
      <c r="K15646" s="129"/>
      <c r="L15646" s="129">
        <v>0</v>
      </c>
      <c r="M15646" s="134" t="s">
        <v>27287</v>
      </c>
    </row>
    <row r="15647" spans="1:13" hidden="1" x14ac:dyDescent="0.25">
      <c r="A15647" s="128"/>
      <c r="B15647" s="2"/>
      <c r="C15647" s="139" t="s">
        <v>30191</v>
      </c>
      <c r="D15647" s="124" t="s">
        <v>30192</v>
      </c>
      <c r="E15647" s="118" t="s">
        <v>48</v>
      </c>
      <c r="F15647" s="124" t="s">
        <v>35249</v>
      </c>
      <c r="G15647" s="118" t="s">
        <v>2</v>
      </c>
      <c r="H15647" s="137">
        <v>45944</v>
      </c>
      <c r="I15647" s="119">
        <v>4.0999999999999996</v>
      </c>
      <c r="J15647" s="129"/>
      <c r="K15647" s="129"/>
      <c r="L15647" s="129">
        <v>0</v>
      </c>
      <c r="M15647" s="134" t="s">
        <v>27288</v>
      </c>
    </row>
    <row r="15648" spans="1:13" hidden="1" x14ac:dyDescent="0.25">
      <c r="A15648" s="128"/>
      <c r="B15648" s="2"/>
      <c r="C15648" s="139" t="s">
        <v>31783</v>
      </c>
      <c r="D15648" s="124" t="s">
        <v>31784</v>
      </c>
      <c r="E15648" s="118" t="s">
        <v>48</v>
      </c>
      <c r="F15648" s="124" t="s">
        <v>35249</v>
      </c>
      <c r="G15648" s="118" t="s">
        <v>2</v>
      </c>
      <c r="H15648" s="137"/>
      <c r="I15648" s="119"/>
      <c r="J15648" s="129"/>
      <c r="K15648" s="129"/>
      <c r="L15648" s="129">
        <v>0</v>
      </c>
      <c r="M15648" s="134" t="s">
        <v>27289</v>
      </c>
    </row>
    <row r="15649" spans="1:13" hidden="1" x14ac:dyDescent="0.25">
      <c r="A15649" s="128"/>
      <c r="B15649" s="2"/>
      <c r="C15649" s="139" t="s">
        <v>17738</v>
      </c>
      <c r="D15649" s="124" t="s">
        <v>17739</v>
      </c>
      <c r="E15649" s="118" t="s">
        <v>48</v>
      </c>
      <c r="F15649" s="124" t="s">
        <v>35249</v>
      </c>
      <c r="G15649" s="118" t="s">
        <v>2</v>
      </c>
      <c r="H15649" s="137">
        <v>44957</v>
      </c>
      <c r="I15649" s="119">
        <v>0.85</v>
      </c>
      <c r="J15649" s="129"/>
      <c r="K15649" s="129"/>
      <c r="L15649" s="129">
        <v>0</v>
      </c>
      <c r="M15649" s="134" t="s">
        <v>27290</v>
      </c>
    </row>
    <row r="15650" spans="1:13" hidden="1" x14ac:dyDescent="0.25">
      <c r="A15650" s="128"/>
      <c r="B15650" s="2"/>
      <c r="C15650" s="139" t="s">
        <v>17740</v>
      </c>
      <c r="D15650" s="124" t="s">
        <v>17741</v>
      </c>
      <c r="E15650" s="118" t="s">
        <v>48</v>
      </c>
      <c r="F15650" s="124" t="s">
        <v>35249</v>
      </c>
      <c r="G15650" s="118" t="s">
        <v>2</v>
      </c>
      <c r="H15650" s="137">
        <v>46008</v>
      </c>
      <c r="I15650" s="119">
        <v>0.85</v>
      </c>
      <c r="J15650" s="129"/>
      <c r="K15650" s="129"/>
      <c r="L15650" s="129">
        <v>0</v>
      </c>
      <c r="M15650" s="134" t="s">
        <v>27291</v>
      </c>
    </row>
    <row r="15651" spans="1:13" hidden="1" x14ac:dyDescent="0.25">
      <c r="A15651" s="128"/>
      <c r="B15651" s="2"/>
      <c r="C15651" s="139" t="s">
        <v>17742</v>
      </c>
      <c r="D15651" s="124" t="s">
        <v>17743</v>
      </c>
      <c r="E15651" s="118" t="s">
        <v>48</v>
      </c>
      <c r="F15651" s="124" t="s">
        <v>35249</v>
      </c>
      <c r="G15651" s="118" t="s">
        <v>2</v>
      </c>
      <c r="H15651" s="137">
        <v>44321</v>
      </c>
      <c r="I15651" s="119">
        <v>0.62</v>
      </c>
      <c r="J15651" s="129"/>
      <c r="K15651" s="129"/>
      <c r="L15651" s="129">
        <v>0</v>
      </c>
      <c r="M15651" s="134" t="s">
        <v>27292</v>
      </c>
    </row>
    <row r="15652" spans="1:13" hidden="1" x14ac:dyDescent="0.25">
      <c r="A15652" s="128"/>
      <c r="B15652" s="2"/>
      <c r="C15652" s="139" t="s">
        <v>17744</v>
      </c>
      <c r="D15652" s="124" t="s">
        <v>17745</v>
      </c>
      <c r="E15652" s="118" t="s">
        <v>48</v>
      </c>
      <c r="F15652" s="124" t="s">
        <v>35249</v>
      </c>
      <c r="G15652" s="118" t="s">
        <v>2</v>
      </c>
      <c r="H15652" s="137">
        <v>41319</v>
      </c>
      <c r="I15652" s="119">
        <v>3.8</v>
      </c>
      <c r="J15652" s="129"/>
      <c r="K15652" s="129"/>
      <c r="L15652" s="129">
        <v>0</v>
      </c>
      <c r="M15652" s="134" t="s">
        <v>24380</v>
      </c>
    </row>
    <row r="15653" spans="1:13" hidden="1" x14ac:dyDescent="0.25">
      <c r="A15653" s="128"/>
      <c r="B15653" s="2"/>
      <c r="C15653" s="139" t="s">
        <v>32115</v>
      </c>
      <c r="D15653" s="124" t="s">
        <v>32116</v>
      </c>
      <c r="E15653" s="118" t="s">
        <v>48</v>
      </c>
      <c r="F15653" s="124" t="s">
        <v>35249</v>
      </c>
      <c r="G15653" s="118" t="s">
        <v>2</v>
      </c>
      <c r="H15653" s="137">
        <v>46091</v>
      </c>
      <c r="I15653" s="119">
        <v>4.5</v>
      </c>
      <c r="J15653" s="129"/>
      <c r="K15653" s="129"/>
      <c r="L15653" s="129">
        <v>0</v>
      </c>
      <c r="M15653" s="134" t="s">
        <v>31249</v>
      </c>
    </row>
    <row r="15654" spans="1:13" hidden="1" x14ac:dyDescent="0.25">
      <c r="A15654" s="128"/>
      <c r="B15654" s="2"/>
      <c r="C15654" s="139" t="s">
        <v>17746</v>
      </c>
      <c r="D15654" s="124" t="s">
        <v>17747</v>
      </c>
      <c r="E15654" s="118" t="s">
        <v>48</v>
      </c>
      <c r="F15654" s="124" t="s">
        <v>35249</v>
      </c>
      <c r="G15654" s="118" t="s">
        <v>2</v>
      </c>
      <c r="H15654" s="137">
        <v>43346</v>
      </c>
      <c r="I15654" s="119">
        <v>0.3</v>
      </c>
      <c r="J15654" s="129"/>
      <c r="K15654" s="129"/>
      <c r="L15654" s="129">
        <v>0</v>
      </c>
      <c r="M15654" s="134" t="s">
        <v>27293</v>
      </c>
    </row>
    <row r="15655" spans="1:13" hidden="1" x14ac:dyDescent="0.25">
      <c r="A15655" s="128"/>
      <c r="B15655" s="2"/>
      <c r="C15655" s="139" t="s">
        <v>17748</v>
      </c>
      <c r="D15655" s="124" t="s">
        <v>17749</v>
      </c>
      <c r="E15655" s="118" t="s">
        <v>48</v>
      </c>
      <c r="F15655" s="124" t="s">
        <v>35249</v>
      </c>
      <c r="G15655" s="118" t="s">
        <v>2</v>
      </c>
      <c r="H15655" s="137">
        <v>43305</v>
      </c>
      <c r="I15655" s="119">
        <v>0.28000000000000003</v>
      </c>
      <c r="J15655" s="129"/>
      <c r="K15655" s="129"/>
      <c r="L15655" s="129">
        <v>0</v>
      </c>
      <c r="M15655" s="134" t="s">
        <v>27294</v>
      </c>
    </row>
    <row r="15656" spans="1:13" hidden="1" x14ac:dyDescent="0.25">
      <c r="A15656" s="128"/>
      <c r="B15656" s="2"/>
      <c r="C15656" s="139" t="s">
        <v>29563</v>
      </c>
      <c r="D15656" s="124" t="s">
        <v>29564</v>
      </c>
      <c r="E15656" s="118" t="s">
        <v>48</v>
      </c>
      <c r="F15656" s="124" t="s">
        <v>35249</v>
      </c>
      <c r="G15656" s="118" t="s">
        <v>2</v>
      </c>
      <c r="H15656" s="137"/>
      <c r="I15656" s="119"/>
      <c r="J15656" s="129"/>
      <c r="K15656" s="129"/>
      <c r="L15656" s="129">
        <v>0</v>
      </c>
      <c r="M15656" s="134" t="s">
        <v>24381</v>
      </c>
    </row>
    <row r="15657" spans="1:13" hidden="1" x14ac:dyDescent="0.25">
      <c r="A15657" s="128"/>
      <c r="B15657" s="2"/>
      <c r="C15657" s="139" t="s">
        <v>17750</v>
      </c>
      <c r="D15657" s="124" t="s">
        <v>17751</v>
      </c>
      <c r="E15657" s="118" t="s">
        <v>48</v>
      </c>
      <c r="F15657" s="124" t="s">
        <v>35249</v>
      </c>
      <c r="G15657" s="118" t="s">
        <v>2</v>
      </c>
      <c r="H15657" s="137">
        <v>46007</v>
      </c>
      <c r="I15657" s="119">
        <v>3.56</v>
      </c>
      <c r="J15657" s="129"/>
      <c r="K15657" s="129"/>
      <c r="L15657" s="129">
        <v>0</v>
      </c>
      <c r="M15657" s="134" t="s">
        <v>31732</v>
      </c>
    </row>
    <row r="15658" spans="1:13" hidden="1" x14ac:dyDescent="0.25">
      <c r="A15658" s="128"/>
      <c r="B15658" s="2"/>
      <c r="C15658" s="139" t="s">
        <v>32109</v>
      </c>
      <c r="D15658" s="124" t="s">
        <v>32110</v>
      </c>
      <c r="E15658" s="118" t="s">
        <v>48</v>
      </c>
      <c r="F15658" s="124" t="s">
        <v>35249</v>
      </c>
      <c r="G15658" s="118" t="s">
        <v>2</v>
      </c>
      <c r="H15658" s="137"/>
      <c r="I15658" s="119"/>
      <c r="J15658" s="129"/>
      <c r="K15658" s="129"/>
      <c r="L15658" s="129">
        <v>0</v>
      </c>
      <c r="M15658" s="134" t="s">
        <v>27295</v>
      </c>
    </row>
    <row r="15659" spans="1:13" hidden="1" x14ac:dyDescent="0.25">
      <c r="A15659" s="128"/>
      <c r="B15659" s="2"/>
      <c r="C15659" s="139" t="s">
        <v>17752</v>
      </c>
      <c r="D15659" s="124" t="s">
        <v>17753</v>
      </c>
      <c r="E15659" s="118" t="s">
        <v>48</v>
      </c>
      <c r="F15659" s="124" t="s">
        <v>35249</v>
      </c>
      <c r="G15659" s="118" t="s">
        <v>2</v>
      </c>
      <c r="H15659" s="137">
        <v>44748</v>
      </c>
      <c r="I15659" s="119">
        <v>2.6</v>
      </c>
      <c r="J15659" s="129"/>
      <c r="K15659" s="129"/>
      <c r="L15659" s="129">
        <v>0</v>
      </c>
      <c r="M15659" s="134" t="s">
        <v>27296</v>
      </c>
    </row>
    <row r="15660" spans="1:13" hidden="1" x14ac:dyDescent="0.25">
      <c r="A15660" s="128"/>
      <c r="B15660" s="2"/>
      <c r="C15660" s="139" t="s">
        <v>17754</v>
      </c>
      <c r="D15660" s="124" t="s">
        <v>17755</v>
      </c>
      <c r="E15660" s="118" t="s">
        <v>48</v>
      </c>
      <c r="F15660" s="124" t="s">
        <v>35249</v>
      </c>
      <c r="G15660" s="118" t="s">
        <v>2</v>
      </c>
      <c r="H15660" s="137">
        <v>46084</v>
      </c>
      <c r="I15660" s="119">
        <v>1.8</v>
      </c>
      <c r="J15660" s="129"/>
      <c r="K15660" s="129"/>
      <c r="L15660" s="129">
        <v>0</v>
      </c>
      <c r="M15660" s="134" t="s">
        <v>27297</v>
      </c>
    </row>
    <row r="15661" spans="1:13" hidden="1" x14ac:dyDescent="0.25">
      <c r="A15661" s="128"/>
      <c r="B15661" s="2"/>
      <c r="C15661" s="139" t="s">
        <v>31510</v>
      </c>
      <c r="D15661" s="124" t="s">
        <v>31511</v>
      </c>
      <c r="E15661" s="118" t="s">
        <v>48</v>
      </c>
      <c r="F15661" s="124" t="s">
        <v>35249</v>
      </c>
      <c r="G15661" s="118" t="s">
        <v>2</v>
      </c>
      <c r="H15661" s="137">
        <v>44974</v>
      </c>
      <c r="I15661" s="119">
        <v>1.73</v>
      </c>
      <c r="J15661" s="129"/>
      <c r="K15661" s="129"/>
      <c r="L15661" s="129">
        <v>0</v>
      </c>
      <c r="M15661" s="134" t="s">
        <v>27298</v>
      </c>
    </row>
    <row r="15662" spans="1:13" hidden="1" x14ac:dyDescent="0.25">
      <c r="A15662" s="128"/>
      <c r="B15662" s="2"/>
      <c r="C15662" s="139" t="s">
        <v>17756</v>
      </c>
      <c r="D15662" s="124" t="s">
        <v>17757</v>
      </c>
      <c r="E15662" s="118" t="s">
        <v>48</v>
      </c>
      <c r="F15662" s="124" t="s">
        <v>35249</v>
      </c>
      <c r="G15662" s="118" t="s">
        <v>2</v>
      </c>
      <c r="H15662" s="137">
        <v>44775</v>
      </c>
      <c r="I15662" s="119">
        <v>2.25</v>
      </c>
      <c r="J15662" s="129"/>
      <c r="K15662" s="129"/>
      <c r="L15662" s="129">
        <v>0</v>
      </c>
      <c r="M15662" s="134" t="s">
        <v>27299</v>
      </c>
    </row>
    <row r="15663" spans="1:13" hidden="1" x14ac:dyDescent="0.25">
      <c r="A15663" s="128"/>
      <c r="B15663" s="2"/>
      <c r="C15663" s="139" t="s">
        <v>19244</v>
      </c>
      <c r="D15663" s="124" t="s">
        <v>19243</v>
      </c>
      <c r="E15663" s="118" t="s">
        <v>48</v>
      </c>
      <c r="F15663" s="124" t="s">
        <v>35249</v>
      </c>
      <c r="G15663" s="118" t="s">
        <v>2</v>
      </c>
      <c r="H15663" s="137">
        <v>44830</v>
      </c>
      <c r="I15663" s="119">
        <v>1.9</v>
      </c>
      <c r="J15663" s="129"/>
      <c r="K15663" s="129"/>
      <c r="L15663" s="129">
        <v>0</v>
      </c>
      <c r="M15663" s="134" t="s">
        <v>27300</v>
      </c>
    </row>
    <row r="15664" spans="1:13" hidden="1" x14ac:dyDescent="0.25">
      <c r="A15664" s="128"/>
      <c r="B15664" s="2"/>
      <c r="C15664" s="139" t="s">
        <v>17758</v>
      </c>
      <c r="D15664" s="124" t="s">
        <v>17759</v>
      </c>
      <c r="E15664" s="118" t="s">
        <v>48</v>
      </c>
      <c r="F15664" s="124" t="s">
        <v>35249</v>
      </c>
      <c r="G15664" s="118" t="s">
        <v>2</v>
      </c>
      <c r="H15664" s="137">
        <v>43273</v>
      </c>
      <c r="I15664" s="119">
        <v>1.3</v>
      </c>
      <c r="J15664" s="129"/>
      <c r="K15664" s="129"/>
      <c r="L15664" s="129">
        <v>0</v>
      </c>
      <c r="M15664" s="134" t="s">
        <v>27301</v>
      </c>
    </row>
    <row r="15665" spans="1:13" hidden="1" x14ac:dyDescent="0.25">
      <c r="A15665" s="128"/>
      <c r="B15665" s="2"/>
      <c r="C15665" s="139" t="s">
        <v>17760</v>
      </c>
      <c r="D15665" s="124" t="s">
        <v>17761</v>
      </c>
      <c r="E15665" s="118" t="s">
        <v>48</v>
      </c>
      <c r="F15665" s="124" t="s">
        <v>35249</v>
      </c>
      <c r="G15665" s="118" t="s">
        <v>2</v>
      </c>
      <c r="H15665" s="137">
        <v>43273</v>
      </c>
      <c r="I15665" s="119">
        <v>0.96</v>
      </c>
      <c r="J15665" s="129"/>
      <c r="K15665" s="129"/>
      <c r="L15665" s="129">
        <v>0</v>
      </c>
      <c r="M15665" s="134" t="s">
        <v>27302</v>
      </c>
    </row>
    <row r="15666" spans="1:13" hidden="1" x14ac:dyDescent="0.25">
      <c r="A15666" s="128"/>
      <c r="B15666" s="2"/>
      <c r="C15666" s="139" t="s">
        <v>28539</v>
      </c>
      <c r="D15666" s="124" t="s">
        <v>28540</v>
      </c>
      <c r="E15666" s="118" t="s">
        <v>48</v>
      </c>
      <c r="F15666" s="124" t="s">
        <v>35249</v>
      </c>
      <c r="G15666" s="118" t="s">
        <v>34659</v>
      </c>
      <c r="H15666" s="137"/>
      <c r="I15666" s="119"/>
      <c r="J15666" s="129"/>
      <c r="K15666" s="129"/>
      <c r="L15666" s="129">
        <v>0</v>
      </c>
      <c r="M15666" s="134" t="s">
        <v>27303</v>
      </c>
    </row>
    <row r="15667" spans="1:13" hidden="1" x14ac:dyDescent="0.25">
      <c r="A15667" s="128"/>
      <c r="B15667" s="2"/>
      <c r="C15667" s="139" t="s">
        <v>17762</v>
      </c>
      <c r="D15667" s="124" t="s">
        <v>17763</v>
      </c>
      <c r="E15667" s="118" t="s">
        <v>48</v>
      </c>
      <c r="F15667" s="124" t="s">
        <v>35249</v>
      </c>
      <c r="G15667" s="118" t="s">
        <v>2</v>
      </c>
      <c r="H15667" s="137">
        <v>44970</v>
      </c>
      <c r="I15667" s="119">
        <v>440</v>
      </c>
      <c r="J15667" s="129"/>
      <c r="K15667" s="129"/>
      <c r="L15667" s="129">
        <v>0</v>
      </c>
      <c r="M15667" s="134" t="s">
        <v>27289</v>
      </c>
    </row>
    <row r="15668" spans="1:13" hidden="1" x14ac:dyDescent="0.25">
      <c r="A15668" s="128"/>
      <c r="B15668" s="2"/>
      <c r="C15668" s="139" t="s">
        <v>42537</v>
      </c>
      <c r="D15668" s="124" t="s">
        <v>42538</v>
      </c>
      <c r="E15668" s="118" t="s">
        <v>48</v>
      </c>
      <c r="F15668" s="124" t="s">
        <v>35249</v>
      </c>
      <c r="G15668" s="118" t="s">
        <v>2</v>
      </c>
      <c r="H15668" s="137"/>
      <c r="I15668" s="119"/>
      <c r="J15668" s="129"/>
      <c r="K15668" s="129"/>
      <c r="L15668" s="129">
        <v>0</v>
      </c>
      <c r="M15668" s="134" t="s">
        <v>27304</v>
      </c>
    </row>
    <row r="15669" spans="1:13" hidden="1" x14ac:dyDescent="0.25">
      <c r="A15669" s="128"/>
      <c r="B15669" s="2"/>
      <c r="C15669" s="139" t="s">
        <v>17764</v>
      </c>
      <c r="D15669" s="124" t="s">
        <v>17765</v>
      </c>
      <c r="E15669" s="118" t="s">
        <v>48</v>
      </c>
      <c r="F15669" s="124" t="s">
        <v>35249</v>
      </c>
      <c r="G15669" s="118" t="s">
        <v>2</v>
      </c>
      <c r="H15669" s="137">
        <v>42872</v>
      </c>
      <c r="I15669" s="119">
        <v>230.6</v>
      </c>
      <c r="J15669" s="129"/>
      <c r="K15669" s="129"/>
      <c r="L15669" s="129">
        <v>0</v>
      </c>
      <c r="M15669" s="134" t="s">
        <v>27305</v>
      </c>
    </row>
    <row r="15670" spans="1:13" hidden="1" x14ac:dyDescent="0.25">
      <c r="A15670" s="128"/>
      <c r="B15670" s="2"/>
      <c r="C15670" s="139" t="s">
        <v>17766</v>
      </c>
      <c r="D15670" s="124" t="s">
        <v>17767</v>
      </c>
      <c r="E15670" s="118" t="s">
        <v>48</v>
      </c>
      <c r="F15670" s="124" t="s">
        <v>35249</v>
      </c>
      <c r="G15670" s="118" t="s">
        <v>2</v>
      </c>
      <c r="H15670" s="137">
        <v>44219</v>
      </c>
      <c r="I15670" s="119">
        <v>0.22</v>
      </c>
      <c r="J15670" s="129"/>
      <c r="K15670" s="129"/>
      <c r="L15670" s="129">
        <v>0</v>
      </c>
      <c r="M15670" s="134" t="s">
        <v>34465</v>
      </c>
    </row>
    <row r="15671" spans="1:13" hidden="1" x14ac:dyDescent="0.25">
      <c r="A15671" s="128"/>
      <c r="B15671" s="2"/>
      <c r="C15671" s="139" t="s">
        <v>17768</v>
      </c>
      <c r="D15671" s="124" t="s">
        <v>17769</v>
      </c>
      <c r="E15671" s="118" t="s">
        <v>48</v>
      </c>
      <c r="F15671" s="124" t="s">
        <v>35249</v>
      </c>
      <c r="G15671" s="118" t="s">
        <v>2</v>
      </c>
      <c r="H15671" s="137">
        <v>43130</v>
      </c>
      <c r="I15671" s="119">
        <v>24.81</v>
      </c>
      <c r="J15671" s="129"/>
      <c r="K15671" s="129"/>
      <c r="L15671" s="129">
        <v>0</v>
      </c>
      <c r="M15671" s="134" t="s">
        <v>27306</v>
      </c>
    </row>
    <row r="15672" spans="1:13" hidden="1" x14ac:dyDescent="0.25">
      <c r="A15672" s="128"/>
      <c r="B15672" s="2"/>
      <c r="C15672" s="139" t="s">
        <v>17770</v>
      </c>
      <c r="D15672" s="124" t="s">
        <v>17771</v>
      </c>
      <c r="E15672" s="118" t="s">
        <v>48</v>
      </c>
      <c r="F15672" s="124" t="s">
        <v>35249</v>
      </c>
      <c r="G15672" s="118" t="s">
        <v>2</v>
      </c>
      <c r="H15672" s="137">
        <v>44571</v>
      </c>
      <c r="I15672" s="119">
        <v>67.260000000000005</v>
      </c>
      <c r="J15672" s="129"/>
      <c r="K15672" s="129"/>
      <c r="L15672" s="129">
        <v>0</v>
      </c>
      <c r="M15672" s="134" t="s">
        <v>27307</v>
      </c>
    </row>
    <row r="15673" spans="1:13" hidden="1" x14ac:dyDescent="0.25">
      <c r="A15673" s="128"/>
      <c r="B15673" s="2"/>
      <c r="C15673" s="139" t="s">
        <v>17772</v>
      </c>
      <c r="D15673" s="124" t="s">
        <v>17773</v>
      </c>
      <c r="E15673" s="118" t="s">
        <v>48</v>
      </c>
      <c r="F15673" s="124" t="s">
        <v>35249</v>
      </c>
      <c r="G15673" s="118" t="s">
        <v>2</v>
      </c>
      <c r="H15673" s="137">
        <v>44587</v>
      </c>
      <c r="I15673" s="119">
        <v>12.4</v>
      </c>
      <c r="J15673" s="129"/>
      <c r="K15673" s="129"/>
      <c r="L15673" s="129">
        <v>0</v>
      </c>
      <c r="M15673" s="134" t="s">
        <v>27308</v>
      </c>
    </row>
    <row r="15674" spans="1:13" hidden="1" x14ac:dyDescent="0.25">
      <c r="A15674" s="128"/>
      <c r="B15674" s="2"/>
      <c r="C15674" s="139" t="s">
        <v>30572</v>
      </c>
      <c r="D15674" s="124" t="s">
        <v>30573</v>
      </c>
      <c r="E15674" s="118" t="s">
        <v>48</v>
      </c>
      <c r="F15674" s="124" t="s">
        <v>35249</v>
      </c>
      <c r="G15674" s="118" t="s">
        <v>2</v>
      </c>
      <c r="H15674" s="137"/>
      <c r="I15674" s="119"/>
      <c r="J15674" s="129"/>
      <c r="K15674" s="129"/>
      <c r="L15674" s="129">
        <v>0</v>
      </c>
      <c r="M15674" s="134" t="s">
        <v>24386</v>
      </c>
    </row>
    <row r="15675" spans="1:13" hidden="1" x14ac:dyDescent="0.25">
      <c r="A15675" s="128"/>
      <c r="B15675" s="2"/>
      <c r="C15675" s="139" t="s">
        <v>17774</v>
      </c>
      <c r="D15675" s="124" t="s">
        <v>17775</v>
      </c>
      <c r="E15675" s="118" t="s">
        <v>48</v>
      </c>
      <c r="F15675" s="124" t="s">
        <v>35249</v>
      </c>
      <c r="G15675" s="118" t="s">
        <v>2</v>
      </c>
      <c r="H15675" s="137">
        <v>44533</v>
      </c>
      <c r="I15675" s="119">
        <v>6.5</v>
      </c>
      <c r="J15675" s="129"/>
      <c r="K15675" s="129"/>
      <c r="L15675" s="129">
        <v>0</v>
      </c>
      <c r="M15675" s="134" t="s">
        <v>31797</v>
      </c>
    </row>
    <row r="15676" spans="1:13" hidden="1" x14ac:dyDescent="0.25">
      <c r="A15676" s="128"/>
      <c r="B15676" s="2"/>
      <c r="C15676" s="139" t="s">
        <v>17776</v>
      </c>
      <c r="D15676" s="124" t="s">
        <v>17777</v>
      </c>
      <c r="E15676" s="118" t="s">
        <v>48</v>
      </c>
      <c r="F15676" s="124" t="s">
        <v>35249</v>
      </c>
      <c r="G15676" s="118" t="s">
        <v>2</v>
      </c>
      <c r="H15676" s="137">
        <v>46065</v>
      </c>
      <c r="I15676" s="119">
        <v>1.22</v>
      </c>
      <c r="J15676" s="129"/>
      <c r="K15676" s="129"/>
      <c r="L15676" s="129">
        <v>0</v>
      </c>
      <c r="M15676" s="134" t="s">
        <v>27309</v>
      </c>
    </row>
    <row r="15677" spans="1:13" hidden="1" x14ac:dyDescent="0.25">
      <c r="A15677" s="128"/>
      <c r="B15677" s="2"/>
      <c r="C15677" s="139" t="s">
        <v>17778</v>
      </c>
      <c r="D15677" s="124" t="s">
        <v>17779</v>
      </c>
      <c r="E15677" s="118" t="s">
        <v>48</v>
      </c>
      <c r="F15677" s="124" t="s">
        <v>35249</v>
      </c>
      <c r="G15677" s="118" t="s">
        <v>2</v>
      </c>
      <c r="H15677" s="137">
        <v>45258</v>
      </c>
      <c r="I15677" s="119">
        <v>0.61</v>
      </c>
      <c r="J15677" s="129"/>
      <c r="K15677" s="129"/>
      <c r="L15677" s="129">
        <v>0</v>
      </c>
      <c r="M15677" s="134" t="s">
        <v>27310</v>
      </c>
    </row>
    <row r="15678" spans="1:13" hidden="1" x14ac:dyDescent="0.25">
      <c r="A15678" s="128"/>
      <c r="B15678" s="2"/>
      <c r="C15678" s="139" t="s">
        <v>18834</v>
      </c>
      <c r="D15678" s="124" t="s">
        <v>18833</v>
      </c>
      <c r="E15678" s="118" t="s">
        <v>48</v>
      </c>
      <c r="F15678" s="124" t="s">
        <v>35249</v>
      </c>
      <c r="G15678" s="118" t="s">
        <v>2</v>
      </c>
      <c r="H15678" s="137">
        <v>44923</v>
      </c>
      <c r="I15678" s="119">
        <v>13.2</v>
      </c>
      <c r="J15678" s="129"/>
      <c r="K15678" s="129"/>
      <c r="L15678" s="129">
        <v>0</v>
      </c>
      <c r="M15678" s="134" t="s">
        <v>24385</v>
      </c>
    </row>
    <row r="15679" spans="1:13" hidden="1" x14ac:dyDescent="0.25">
      <c r="A15679" s="128"/>
      <c r="B15679" s="2"/>
      <c r="C15679" s="139" t="s">
        <v>19240</v>
      </c>
      <c r="D15679" s="124" t="s">
        <v>19239</v>
      </c>
      <c r="E15679" s="118" t="s">
        <v>48</v>
      </c>
      <c r="F15679" s="124" t="s">
        <v>35249</v>
      </c>
      <c r="G15679" s="118" t="s">
        <v>2</v>
      </c>
      <c r="H15679" s="137">
        <v>45259</v>
      </c>
      <c r="I15679" s="119">
        <v>148</v>
      </c>
      <c r="J15679" s="129"/>
      <c r="K15679" s="129"/>
      <c r="L15679" s="129">
        <v>0</v>
      </c>
      <c r="M15679" s="134" t="s">
        <v>27311</v>
      </c>
    </row>
    <row r="15680" spans="1:13" hidden="1" x14ac:dyDescent="0.25">
      <c r="A15680" s="128"/>
      <c r="B15680" s="2"/>
      <c r="C15680" s="139" t="s">
        <v>19238</v>
      </c>
      <c r="D15680" s="124" t="s">
        <v>19237</v>
      </c>
      <c r="E15680" s="118" t="s">
        <v>48</v>
      </c>
      <c r="F15680" s="124" t="s">
        <v>35249</v>
      </c>
      <c r="G15680" s="118" t="s">
        <v>2</v>
      </c>
      <c r="H15680" s="137">
        <v>44923</v>
      </c>
      <c r="I15680" s="119">
        <v>95</v>
      </c>
      <c r="J15680" s="129"/>
      <c r="K15680" s="129"/>
      <c r="L15680" s="129">
        <v>0</v>
      </c>
      <c r="M15680" s="134" t="s">
        <v>31515</v>
      </c>
    </row>
    <row r="15681" spans="1:13" hidden="1" x14ac:dyDescent="0.25">
      <c r="A15681" s="128"/>
      <c r="B15681" s="2"/>
      <c r="C15681" s="139" t="s">
        <v>28482</v>
      </c>
      <c r="D15681" s="124" t="s">
        <v>28483</v>
      </c>
      <c r="E15681" s="118" t="s">
        <v>48</v>
      </c>
      <c r="F15681" s="124" t="s">
        <v>35249</v>
      </c>
      <c r="G15681" s="118" t="s">
        <v>2</v>
      </c>
      <c r="H15681" s="137"/>
      <c r="I15681" s="119"/>
      <c r="J15681" s="129"/>
      <c r="K15681" s="129"/>
      <c r="L15681" s="129">
        <v>0</v>
      </c>
      <c r="M15681" s="134" t="s">
        <v>30577</v>
      </c>
    </row>
    <row r="15682" spans="1:13" hidden="1" x14ac:dyDescent="0.25">
      <c r="A15682" s="128"/>
      <c r="B15682" s="2"/>
      <c r="C15682" s="139" t="s">
        <v>17780</v>
      </c>
      <c r="D15682" s="124" t="s">
        <v>17781</v>
      </c>
      <c r="E15682" s="118" t="s">
        <v>48</v>
      </c>
      <c r="F15682" s="124" t="s">
        <v>35249</v>
      </c>
      <c r="G15682" s="118" t="s">
        <v>2</v>
      </c>
      <c r="H15682" s="137">
        <v>43761</v>
      </c>
      <c r="I15682" s="119">
        <v>9.58</v>
      </c>
      <c r="J15682" s="129"/>
      <c r="K15682" s="129"/>
      <c r="L15682" s="129">
        <v>0</v>
      </c>
      <c r="M15682" s="134"/>
    </row>
    <row r="15683" spans="1:13" hidden="1" x14ac:dyDescent="0.25">
      <c r="A15683" s="128"/>
      <c r="B15683" s="2"/>
      <c r="C15683" s="139" t="s">
        <v>17782</v>
      </c>
      <c r="D15683" s="124" t="s">
        <v>17783</v>
      </c>
      <c r="E15683" s="118" t="s">
        <v>48</v>
      </c>
      <c r="F15683" s="124" t="s">
        <v>35249</v>
      </c>
      <c r="G15683" s="118" t="s">
        <v>2</v>
      </c>
      <c r="H15683" s="137">
        <v>43312</v>
      </c>
      <c r="I15683" s="119">
        <v>2.95</v>
      </c>
      <c r="J15683" s="129"/>
      <c r="K15683" s="129"/>
      <c r="L15683" s="129">
        <v>0</v>
      </c>
      <c r="M15683" s="134" t="s">
        <v>27312</v>
      </c>
    </row>
    <row r="15684" spans="1:13" hidden="1" x14ac:dyDescent="0.25">
      <c r="A15684" s="128"/>
      <c r="B15684" s="2"/>
      <c r="C15684" s="139" t="s">
        <v>30647</v>
      </c>
      <c r="D15684" s="124" t="s">
        <v>30648</v>
      </c>
      <c r="E15684" s="118" t="s">
        <v>48</v>
      </c>
      <c r="F15684" s="124" t="s">
        <v>35249</v>
      </c>
      <c r="G15684" s="118" t="s">
        <v>2</v>
      </c>
      <c r="H15684" s="137"/>
      <c r="I15684" s="119"/>
      <c r="J15684" s="129"/>
      <c r="K15684" s="129"/>
      <c r="L15684" s="129">
        <v>0</v>
      </c>
      <c r="M15684" s="134" t="s">
        <v>27313</v>
      </c>
    </row>
    <row r="15685" spans="1:13" hidden="1" x14ac:dyDescent="0.25">
      <c r="A15685" s="128"/>
      <c r="B15685" s="2"/>
      <c r="C15685" s="139" t="s">
        <v>31301</v>
      </c>
      <c r="D15685" s="124" t="s">
        <v>31302</v>
      </c>
      <c r="E15685" s="118" t="s">
        <v>48</v>
      </c>
      <c r="F15685" s="124" t="s">
        <v>35249</v>
      </c>
      <c r="G15685" s="118" t="s">
        <v>2</v>
      </c>
      <c r="H15685" s="137"/>
      <c r="I15685" s="119"/>
      <c r="J15685" s="129"/>
      <c r="K15685" s="129"/>
      <c r="L15685" s="129">
        <v>0</v>
      </c>
      <c r="M15685" s="134" t="s">
        <v>27314</v>
      </c>
    </row>
    <row r="15686" spans="1:13" hidden="1" x14ac:dyDescent="0.25">
      <c r="A15686" s="128"/>
      <c r="B15686" s="2"/>
      <c r="C15686" s="139" t="s">
        <v>33566</v>
      </c>
      <c r="D15686" s="124" t="s">
        <v>33567</v>
      </c>
      <c r="E15686" s="118" t="s">
        <v>48</v>
      </c>
      <c r="F15686" s="124" t="s">
        <v>35249</v>
      </c>
      <c r="G15686" s="118" t="s">
        <v>2</v>
      </c>
      <c r="H15686" s="137"/>
      <c r="I15686" s="119"/>
      <c r="J15686" s="129"/>
      <c r="K15686" s="129"/>
      <c r="L15686" s="129">
        <v>0</v>
      </c>
      <c r="M15686" s="134" t="s">
        <v>27315</v>
      </c>
    </row>
    <row r="15687" spans="1:13" hidden="1" x14ac:dyDescent="0.25">
      <c r="A15687" s="128"/>
      <c r="B15687" s="2"/>
      <c r="C15687" s="139" t="s">
        <v>17784</v>
      </c>
      <c r="D15687" s="124" t="s">
        <v>17785</v>
      </c>
      <c r="E15687" s="118" t="s">
        <v>48</v>
      </c>
      <c r="F15687" s="124" t="s">
        <v>35249</v>
      </c>
      <c r="G15687" s="118" t="s">
        <v>59</v>
      </c>
      <c r="H15687" s="137">
        <v>42690</v>
      </c>
      <c r="I15687" s="119">
        <v>11.5</v>
      </c>
      <c r="J15687" s="129"/>
      <c r="K15687" s="129"/>
      <c r="L15687" s="129">
        <v>0</v>
      </c>
      <c r="M15687" s="134" t="s">
        <v>27316</v>
      </c>
    </row>
    <row r="15688" spans="1:13" hidden="1" x14ac:dyDescent="0.25">
      <c r="A15688" s="128"/>
      <c r="B15688" s="2"/>
      <c r="C15688" s="139" t="s">
        <v>17786</v>
      </c>
      <c r="D15688" s="124" t="s">
        <v>17787</v>
      </c>
      <c r="E15688" s="118" t="s">
        <v>48</v>
      </c>
      <c r="F15688" s="124" t="s">
        <v>35249</v>
      </c>
      <c r="G15688" s="118" t="s">
        <v>2</v>
      </c>
      <c r="H15688" s="137"/>
      <c r="I15688" s="119"/>
      <c r="J15688" s="129"/>
      <c r="K15688" s="129"/>
      <c r="L15688" s="129">
        <v>0</v>
      </c>
      <c r="M15688" s="134" t="s">
        <v>27317</v>
      </c>
    </row>
    <row r="15689" spans="1:13" hidden="1" x14ac:dyDescent="0.25">
      <c r="A15689" s="128"/>
      <c r="B15689" s="2"/>
      <c r="C15689" s="139" t="s">
        <v>17788</v>
      </c>
      <c r="D15689" s="124" t="s">
        <v>17789</v>
      </c>
      <c r="E15689" s="118" t="s">
        <v>48</v>
      </c>
      <c r="F15689" s="124" t="s">
        <v>35249</v>
      </c>
      <c r="G15689" s="118" t="s">
        <v>2</v>
      </c>
      <c r="H15689" s="137">
        <v>41597</v>
      </c>
      <c r="I15689" s="119">
        <v>2.9</v>
      </c>
      <c r="J15689" s="129"/>
      <c r="K15689" s="129"/>
      <c r="L15689" s="129">
        <v>0</v>
      </c>
      <c r="M15689" s="134" t="s">
        <v>27318</v>
      </c>
    </row>
    <row r="15690" spans="1:13" hidden="1" x14ac:dyDescent="0.25">
      <c r="A15690" s="128"/>
      <c r="B15690" s="2"/>
      <c r="C15690" s="139" t="s">
        <v>17790</v>
      </c>
      <c r="D15690" s="124" t="s">
        <v>17791</v>
      </c>
      <c r="E15690" s="118" t="s">
        <v>48</v>
      </c>
      <c r="F15690" s="124" t="s">
        <v>35249</v>
      </c>
      <c r="G15690" s="118" t="s">
        <v>2</v>
      </c>
      <c r="H15690" s="137">
        <v>46078</v>
      </c>
      <c r="I15690" s="119">
        <v>3.22</v>
      </c>
      <c r="J15690" s="129"/>
      <c r="K15690" s="129"/>
      <c r="L15690" s="129">
        <v>0</v>
      </c>
      <c r="M15690" s="134" t="s">
        <v>27319</v>
      </c>
    </row>
    <row r="15691" spans="1:13" hidden="1" x14ac:dyDescent="0.25">
      <c r="A15691" s="128"/>
      <c r="B15691" s="2"/>
      <c r="C15691" s="139" t="s">
        <v>17792</v>
      </c>
      <c r="D15691" s="124" t="s">
        <v>17793</v>
      </c>
      <c r="E15691" s="118" t="s">
        <v>48</v>
      </c>
      <c r="F15691" s="124" t="s">
        <v>35249</v>
      </c>
      <c r="G15691" s="118" t="s">
        <v>2</v>
      </c>
      <c r="H15691" s="137">
        <v>46092</v>
      </c>
      <c r="I15691" s="119">
        <v>3.23</v>
      </c>
      <c r="J15691" s="129"/>
      <c r="K15691" s="129"/>
      <c r="L15691" s="129">
        <v>0</v>
      </c>
      <c r="M15691" s="134" t="s">
        <v>27320</v>
      </c>
    </row>
    <row r="15692" spans="1:13" hidden="1" x14ac:dyDescent="0.25">
      <c r="A15692" s="128"/>
      <c r="B15692" s="2"/>
      <c r="C15692" s="139" t="s">
        <v>17794</v>
      </c>
      <c r="D15692" s="124" t="s">
        <v>17795</v>
      </c>
      <c r="E15692" s="118" t="s">
        <v>48</v>
      </c>
      <c r="F15692" s="124" t="s">
        <v>35249</v>
      </c>
      <c r="G15692" s="118" t="s">
        <v>2</v>
      </c>
      <c r="H15692" s="137">
        <v>43187</v>
      </c>
      <c r="I15692" s="119">
        <v>7</v>
      </c>
      <c r="J15692" s="129"/>
      <c r="K15692" s="129"/>
      <c r="L15692" s="129">
        <v>0</v>
      </c>
      <c r="M15692" s="134" t="s">
        <v>24391</v>
      </c>
    </row>
    <row r="15693" spans="1:13" hidden="1" x14ac:dyDescent="0.25">
      <c r="A15693" s="128"/>
      <c r="B15693" s="2"/>
      <c r="C15693" s="139" t="s">
        <v>17796</v>
      </c>
      <c r="D15693" s="124" t="s">
        <v>17797</v>
      </c>
      <c r="E15693" s="118" t="s">
        <v>48</v>
      </c>
      <c r="F15693" s="124" t="s">
        <v>35249</v>
      </c>
      <c r="G15693" s="118" t="s">
        <v>2</v>
      </c>
      <c r="H15693" s="137"/>
      <c r="I15693" s="119"/>
      <c r="J15693" s="129"/>
      <c r="K15693" s="129"/>
      <c r="L15693" s="129">
        <v>0</v>
      </c>
      <c r="M15693" s="134" t="s">
        <v>24392</v>
      </c>
    </row>
    <row r="15694" spans="1:13" hidden="1" x14ac:dyDescent="0.25">
      <c r="A15694" s="128"/>
      <c r="B15694" s="2"/>
      <c r="C15694" s="139" t="s">
        <v>17798</v>
      </c>
      <c r="D15694" s="124" t="s">
        <v>17799</v>
      </c>
      <c r="E15694" s="118" t="s">
        <v>48</v>
      </c>
      <c r="F15694" s="124" t="s">
        <v>35249</v>
      </c>
      <c r="G15694" s="118" t="s">
        <v>2</v>
      </c>
      <c r="H15694" s="137">
        <v>43922</v>
      </c>
      <c r="I15694" s="119">
        <v>3.3</v>
      </c>
      <c r="J15694" s="129"/>
      <c r="K15694" s="129"/>
      <c r="L15694" s="129">
        <v>0</v>
      </c>
      <c r="M15694" s="134" t="s">
        <v>24393</v>
      </c>
    </row>
    <row r="15695" spans="1:13" hidden="1" x14ac:dyDescent="0.25">
      <c r="A15695" s="128"/>
      <c r="B15695" s="2"/>
      <c r="C15695" s="139" t="s">
        <v>17800</v>
      </c>
      <c r="D15695" s="124" t="s">
        <v>17801</v>
      </c>
      <c r="E15695" s="118" t="s">
        <v>48</v>
      </c>
      <c r="F15695" s="124" t="s">
        <v>35249</v>
      </c>
      <c r="G15695" s="118" t="s">
        <v>2</v>
      </c>
      <c r="H15695" s="137">
        <v>46092</v>
      </c>
      <c r="I15695" s="119">
        <v>17.73</v>
      </c>
      <c r="J15695" s="129"/>
      <c r="K15695" s="129"/>
      <c r="L15695" s="129">
        <v>0</v>
      </c>
      <c r="M15695" s="134" t="s">
        <v>27321</v>
      </c>
    </row>
    <row r="15696" spans="1:13" hidden="1" x14ac:dyDescent="0.25">
      <c r="A15696" s="128"/>
      <c r="B15696" s="2"/>
      <c r="C15696" s="139" t="s">
        <v>17802</v>
      </c>
      <c r="D15696" s="124" t="s">
        <v>17803</v>
      </c>
      <c r="E15696" s="118" t="s">
        <v>48</v>
      </c>
      <c r="F15696" s="124" t="s">
        <v>35249</v>
      </c>
      <c r="G15696" s="118" t="s">
        <v>2</v>
      </c>
      <c r="H15696" s="137">
        <v>43228</v>
      </c>
      <c r="I15696" s="119">
        <v>4.0999999999999996</v>
      </c>
      <c r="J15696" s="129"/>
      <c r="K15696" s="129"/>
      <c r="L15696" s="129">
        <v>0</v>
      </c>
      <c r="M15696" s="134" t="s">
        <v>30992</v>
      </c>
    </row>
    <row r="15697" spans="1:13" hidden="1" x14ac:dyDescent="0.25">
      <c r="A15697" s="128"/>
      <c r="B15697" s="2"/>
      <c r="C15697" s="139" t="s">
        <v>17804</v>
      </c>
      <c r="D15697" s="124" t="s">
        <v>17805</v>
      </c>
      <c r="E15697" s="118" t="s">
        <v>48</v>
      </c>
      <c r="F15697" s="124" t="s">
        <v>35249</v>
      </c>
      <c r="G15697" s="118" t="s">
        <v>2</v>
      </c>
      <c r="H15697" s="137">
        <v>41044</v>
      </c>
      <c r="I15697" s="119">
        <v>8</v>
      </c>
      <c r="J15697" s="129"/>
      <c r="K15697" s="129"/>
      <c r="L15697" s="129">
        <v>0</v>
      </c>
      <c r="M15697" s="134" t="s">
        <v>27322</v>
      </c>
    </row>
    <row r="15698" spans="1:13" hidden="1" x14ac:dyDescent="0.25">
      <c r="A15698" s="128"/>
      <c r="B15698" s="2"/>
      <c r="C15698" s="139" t="s">
        <v>17806</v>
      </c>
      <c r="D15698" s="124" t="s">
        <v>17807</v>
      </c>
      <c r="E15698" s="118" t="s">
        <v>48</v>
      </c>
      <c r="F15698" s="124" t="s">
        <v>35249</v>
      </c>
      <c r="G15698" s="118" t="s">
        <v>2</v>
      </c>
      <c r="H15698" s="137">
        <v>45986</v>
      </c>
      <c r="I15698" s="119">
        <v>5.31</v>
      </c>
      <c r="J15698" s="129"/>
      <c r="K15698" s="129"/>
      <c r="L15698" s="129">
        <v>0</v>
      </c>
      <c r="M15698" s="134" t="s">
        <v>27323</v>
      </c>
    </row>
    <row r="15699" spans="1:13" hidden="1" x14ac:dyDescent="0.25">
      <c r="A15699" s="128"/>
      <c r="B15699" s="2"/>
      <c r="C15699" s="139" t="s">
        <v>17808</v>
      </c>
      <c r="D15699" s="124" t="s">
        <v>17809</v>
      </c>
      <c r="E15699" s="118" t="s">
        <v>48</v>
      </c>
      <c r="F15699" s="124" t="s">
        <v>35249</v>
      </c>
      <c r="G15699" s="118" t="s">
        <v>2</v>
      </c>
      <c r="H15699" s="137">
        <v>46121</v>
      </c>
      <c r="I15699" s="119">
        <v>21.49</v>
      </c>
      <c r="J15699" s="129"/>
      <c r="K15699" s="129"/>
      <c r="L15699" s="129">
        <v>0</v>
      </c>
      <c r="M15699" s="134" t="s">
        <v>27324</v>
      </c>
    </row>
    <row r="15700" spans="1:13" hidden="1" x14ac:dyDescent="0.25">
      <c r="A15700" s="128"/>
      <c r="B15700" s="2"/>
      <c r="C15700" s="139" t="s">
        <v>17810</v>
      </c>
      <c r="D15700" s="124" t="s">
        <v>17811</v>
      </c>
      <c r="E15700" s="118" t="s">
        <v>48</v>
      </c>
      <c r="F15700" s="124" t="s">
        <v>35249</v>
      </c>
      <c r="G15700" s="118" t="s">
        <v>2</v>
      </c>
      <c r="H15700" s="137">
        <v>46045</v>
      </c>
      <c r="I15700" s="119">
        <v>14.77</v>
      </c>
      <c r="J15700" s="129"/>
      <c r="K15700" s="129"/>
      <c r="L15700" s="129">
        <v>0</v>
      </c>
      <c r="M15700" s="134" t="s">
        <v>27325</v>
      </c>
    </row>
    <row r="15701" spans="1:13" hidden="1" x14ac:dyDescent="0.25">
      <c r="A15701" s="128"/>
      <c r="B15701" s="2"/>
      <c r="C15701" s="139" t="s">
        <v>17812</v>
      </c>
      <c r="D15701" s="124" t="s">
        <v>17813</v>
      </c>
      <c r="E15701" s="118" t="s">
        <v>48</v>
      </c>
      <c r="F15701" s="124" t="s">
        <v>35249</v>
      </c>
      <c r="G15701" s="118" t="s">
        <v>2</v>
      </c>
      <c r="H15701" s="137">
        <v>45322</v>
      </c>
      <c r="I15701" s="119">
        <v>40.700000000000003</v>
      </c>
      <c r="J15701" s="129"/>
      <c r="K15701" s="129"/>
      <c r="L15701" s="129">
        <v>0</v>
      </c>
      <c r="M15701" s="134"/>
    </row>
    <row r="15702" spans="1:13" hidden="1" x14ac:dyDescent="0.25">
      <c r="A15702" s="128"/>
      <c r="B15702" s="2"/>
      <c r="C15702" s="139" t="s">
        <v>17814</v>
      </c>
      <c r="D15702" s="124" t="s">
        <v>17815</v>
      </c>
      <c r="E15702" s="118" t="s">
        <v>48</v>
      </c>
      <c r="F15702" s="124" t="s">
        <v>35249</v>
      </c>
      <c r="G15702" s="118" t="s">
        <v>2</v>
      </c>
      <c r="H15702" s="137">
        <v>46092</v>
      </c>
      <c r="I15702" s="119">
        <v>11.55</v>
      </c>
      <c r="J15702" s="129"/>
      <c r="K15702" s="129"/>
      <c r="L15702" s="129">
        <v>0</v>
      </c>
      <c r="M15702" s="134" t="s">
        <v>27326</v>
      </c>
    </row>
    <row r="15703" spans="1:13" hidden="1" x14ac:dyDescent="0.25">
      <c r="A15703" s="128"/>
      <c r="B15703" s="2"/>
      <c r="C15703" s="139" t="s">
        <v>17816</v>
      </c>
      <c r="D15703" s="124" t="s">
        <v>17817</v>
      </c>
      <c r="E15703" s="118" t="s">
        <v>48</v>
      </c>
      <c r="F15703" s="124" t="s">
        <v>35249</v>
      </c>
      <c r="G15703" s="118" t="s">
        <v>2</v>
      </c>
      <c r="H15703" s="137">
        <v>45839</v>
      </c>
      <c r="I15703" s="119">
        <v>8.8000000000000007</v>
      </c>
      <c r="J15703" s="129"/>
      <c r="K15703" s="129"/>
      <c r="L15703" s="129">
        <v>0</v>
      </c>
      <c r="M15703" s="134" t="s">
        <v>35542</v>
      </c>
    </row>
    <row r="15704" spans="1:13" hidden="1" x14ac:dyDescent="0.25">
      <c r="A15704" s="128"/>
      <c r="B15704" s="2"/>
      <c r="C15704" s="139" t="s">
        <v>17818</v>
      </c>
      <c r="D15704" s="124" t="s">
        <v>17819</v>
      </c>
      <c r="E15704" s="118" t="s">
        <v>48</v>
      </c>
      <c r="F15704" s="124" t="s">
        <v>35249</v>
      </c>
      <c r="G15704" s="118" t="s">
        <v>2</v>
      </c>
      <c r="H15704" s="137">
        <v>44098</v>
      </c>
      <c r="I15704" s="119">
        <v>36.5</v>
      </c>
      <c r="J15704" s="129"/>
      <c r="K15704" s="129"/>
      <c r="L15704" s="129">
        <v>0</v>
      </c>
      <c r="M15704" s="134" t="s">
        <v>31069</v>
      </c>
    </row>
    <row r="15705" spans="1:13" hidden="1" x14ac:dyDescent="0.25">
      <c r="A15705" s="128"/>
      <c r="B15705" s="2"/>
      <c r="C15705" s="139" t="s">
        <v>17820</v>
      </c>
      <c r="D15705" s="124" t="s">
        <v>17821</v>
      </c>
      <c r="E15705" s="118" t="s">
        <v>48</v>
      </c>
      <c r="F15705" s="124" t="s">
        <v>35249</v>
      </c>
      <c r="G15705" s="118" t="s">
        <v>2</v>
      </c>
      <c r="H15705" s="137">
        <v>46078</v>
      </c>
      <c r="I15705" s="119">
        <v>7.06</v>
      </c>
      <c r="J15705" s="129"/>
      <c r="K15705" s="129"/>
      <c r="L15705" s="129">
        <v>0</v>
      </c>
      <c r="M15705" s="134" t="s">
        <v>32654</v>
      </c>
    </row>
    <row r="15706" spans="1:13" hidden="1" x14ac:dyDescent="0.25">
      <c r="A15706" s="128"/>
      <c r="B15706" s="2"/>
      <c r="C15706" s="139" t="s">
        <v>17822</v>
      </c>
      <c r="D15706" s="124" t="s">
        <v>17823</v>
      </c>
      <c r="E15706" s="118" t="s">
        <v>48</v>
      </c>
      <c r="F15706" s="124" t="s">
        <v>35249</v>
      </c>
      <c r="G15706" s="118" t="s">
        <v>2</v>
      </c>
      <c r="H15706" s="137"/>
      <c r="I15706" s="119"/>
      <c r="J15706" s="129"/>
      <c r="K15706" s="129"/>
      <c r="L15706" s="129">
        <v>0</v>
      </c>
      <c r="M15706" s="134" t="s">
        <v>27327</v>
      </c>
    </row>
    <row r="15707" spans="1:13" hidden="1" x14ac:dyDescent="0.25">
      <c r="A15707" s="128"/>
      <c r="B15707" s="2"/>
      <c r="C15707" s="139" t="s">
        <v>17824</v>
      </c>
      <c r="D15707" s="124" t="s">
        <v>17825</v>
      </c>
      <c r="E15707" s="118" t="s">
        <v>48</v>
      </c>
      <c r="F15707" s="124" t="s">
        <v>35249</v>
      </c>
      <c r="G15707" s="118" t="s">
        <v>2</v>
      </c>
      <c r="H15707" s="137">
        <v>41044</v>
      </c>
      <c r="I15707" s="119">
        <v>7.35</v>
      </c>
      <c r="J15707" s="129"/>
      <c r="K15707" s="129"/>
      <c r="L15707" s="129">
        <v>0</v>
      </c>
      <c r="M15707" s="134" t="s">
        <v>27328</v>
      </c>
    </row>
    <row r="15708" spans="1:13" hidden="1" x14ac:dyDescent="0.25">
      <c r="A15708" s="128"/>
      <c r="B15708" s="2"/>
      <c r="C15708" s="139" t="s">
        <v>17826</v>
      </c>
      <c r="D15708" s="124" t="s">
        <v>17827</v>
      </c>
      <c r="E15708" s="118" t="s">
        <v>48</v>
      </c>
      <c r="F15708" s="124" t="s">
        <v>35249</v>
      </c>
      <c r="G15708" s="118" t="s">
        <v>2</v>
      </c>
      <c r="H15708" s="137">
        <v>45986</v>
      </c>
      <c r="I15708" s="119">
        <v>8.8000000000000007</v>
      </c>
      <c r="J15708" s="129"/>
      <c r="K15708" s="129"/>
      <c r="L15708" s="129">
        <v>0</v>
      </c>
      <c r="M15708" s="134" t="s">
        <v>27329</v>
      </c>
    </row>
    <row r="15709" spans="1:13" hidden="1" x14ac:dyDescent="0.25">
      <c r="A15709" s="128"/>
      <c r="B15709" s="2"/>
      <c r="C15709" s="139" t="s">
        <v>17828</v>
      </c>
      <c r="D15709" s="124" t="s">
        <v>17829</v>
      </c>
      <c r="E15709" s="118" t="s">
        <v>48</v>
      </c>
      <c r="F15709" s="124" t="s">
        <v>35249</v>
      </c>
      <c r="G15709" s="118" t="s">
        <v>2</v>
      </c>
      <c r="H15709" s="137">
        <v>42583</v>
      </c>
      <c r="I15709" s="119">
        <v>7</v>
      </c>
      <c r="J15709" s="129"/>
      <c r="K15709" s="129"/>
      <c r="L15709" s="129">
        <v>0</v>
      </c>
      <c r="M15709" s="134" t="s">
        <v>33619</v>
      </c>
    </row>
    <row r="15710" spans="1:13" hidden="1" x14ac:dyDescent="0.25">
      <c r="A15710" s="128"/>
      <c r="B15710" s="2"/>
      <c r="C15710" s="139" t="s">
        <v>33670</v>
      </c>
      <c r="D15710" s="124" t="s">
        <v>33671</v>
      </c>
      <c r="E15710" s="118" t="s">
        <v>48</v>
      </c>
      <c r="F15710" s="124" t="s">
        <v>35249</v>
      </c>
      <c r="G15710" s="118" t="s">
        <v>2</v>
      </c>
      <c r="H15710" s="137"/>
      <c r="I15710" s="119"/>
      <c r="J15710" s="129"/>
      <c r="K15710" s="129"/>
      <c r="L15710" s="129">
        <v>0</v>
      </c>
      <c r="M15710" s="134" t="s">
        <v>28422</v>
      </c>
    </row>
    <row r="15711" spans="1:13" hidden="1" x14ac:dyDescent="0.25">
      <c r="A15711" s="128"/>
      <c r="B15711" s="2"/>
      <c r="C15711" s="139" t="s">
        <v>33545</v>
      </c>
      <c r="D15711" s="124" t="s">
        <v>33546</v>
      </c>
      <c r="E15711" s="118" t="s">
        <v>48</v>
      </c>
      <c r="F15711" s="124" t="s">
        <v>35249</v>
      </c>
      <c r="G15711" s="118" t="s">
        <v>2</v>
      </c>
      <c r="H15711" s="137"/>
      <c r="I15711" s="119"/>
      <c r="J15711" s="129"/>
      <c r="K15711" s="129"/>
      <c r="L15711" s="129">
        <v>0</v>
      </c>
      <c r="M15711" s="134" t="s">
        <v>28328</v>
      </c>
    </row>
    <row r="15712" spans="1:13" hidden="1" x14ac:dyDescent="0.25">
      <c r="A15712" s="128"/>
      <c r="B15712" s="2"/>
      <c r="C15712" s="139" t="s">
        <v>17830</v>
      </c>
      <c r="D15712" s="124" t="s">
        <v>17831</v>
      </c>
      <c r="E15712" s="118" t="s">
        <v>48</v>
      </c>
      <c r="F15712" s="124" t="s">
        <v>35249</v>
      </c>
      <c r="G15712" s="118" t="s">
        <v>2</v>
      </c>
      <c r="H15712" s="137">
        <v>42055</v>
      </c>
      <c r="I15712" s="119">
        <v>6.45</v>
      </c>
      <c r="J15712" s="129"/>
      <c r="K15712" s="129"/>
      <c r="L15712" s="129">
        <v>0</v>
      </c>
      <c r="M15712" s="134" t="s">
        <v>27900</v>
      </c>
    </row>
    <row r="15713" spans="1:13" hidden="1" x14ac:dyDescent="0.25">
      <c r="A15713" s="128"/>
      <c r="B15713" s="2"/>
      <c r="C15713" s="139" t="s">
        <v>18832</v>
      </c>
      <c r="D15713" s="124" t="s">
        <v>18831</v>
      </c>
      <c r="E15713" s="118" t="s">
        <v>48</v>
      </c>
      <c r="F15713" s="124" t="s">
        <v>35249</v>
      </c>
      <c r="G15713" s="118" t="s">
        <v>34659</v>
      </c>
      <c r="H15713" s="137">
        <v>40456</v>
      </c>
      <c r="I15713" s="119">
        <v>1.5</v>
      </c>
      <c r="J15713" s="129"/>
      <c r="K15713" s="129"/>
      <c r="L15713" s="129">
        <v>0</v>
      </c>
      <c r="M15713" s="134" t="s">
        <v>28055</v>
      </c>
    </row>
    <row r="15714" spans="1:13" hidden="1" x14ac:dyDescent="0.25">
      <c r="A15714" s="128"/>
      <c r="B15714" s="2"/>
      <c r="C15714" s="139" t="s">
        <v>17832</v>
      </c>
      <c r="D15714" s="124" t="s">
        <v>17833</v>
      </c>
      <c r="E15714" s="118" t="s">
        <v>48</v>
      </c>
      <c r="F15714" s="124" t="s">
        <v>35249</v>
      </c>
      <c r="G15714" s="118" t="s">
        <v>2</v>
      </c>
      <c r="H15714" s="137">
        <v>42600</v>
      </c>
      <c r="I15714" s="119">
        <v>2.4</v>
      </c>
      <c r="J15714" s="129"/>
      <c r="K15714" s="129"/>
      <c r="L15714" s="129">
        <v>0</v>
      </c>
      <c r="M15714" s="134" t="s">
        <v>27330</v>
      </c>
    </row>
    <row r="15715" spans="1:13" hidden="1" x14ac:dyDescent="0.25">
      <c r="A15715" s="128"/>
      <c r="B15715" s="2"/>
      <c r="C15715" s="139" t="s">
        <v>33620</v>
      </c>
      <c r="D15715" s="124" t="s">
        <v>33621</v>
      </c>
      <c r="E15715" s="118" t="s">
        <v>48</v>
      </c>
      <c r="F15715" s="124" t="s">
        <v>35249</v>
      </c>
      <c r="G15715" s="118" t="s">
        <v>2</v>
      </c>
      <c r="H15715" s="137"/>
      <c r="I15715" s="119"/>
      <c r="J15715" s="129"/>
      <c r="K15715" s="129"/>
      <c r="L15715" s="129">
        <v>0</v>
      </c>
      <c r="M15715" s="134" t="s">
        <v>27331</v>
      </c>
    </row>
    <row r="15716" spans="1:13" hidden="1" x14ac:dyDescent="0.25">
      <c r="A15716" s="128"/>
      <c r="B15716" s="2"/>
      <c r="C15716" s="139" t="s">
        <v>17834</v>
      </c>
      <c r="D15716" s="124" t="s">
        <v>17835</v>
      </c>
      <c r="E15716" s="118" t="s">
        <v>48</v>
      </c>
      <c r="F15716" s="124" t="s">
        <v>35249</v>
      </c>
      <c r="G15716" s="118" t="s">
        <v>2</v>
      </c>
      <c r="H15716" s="137"/>
      <c r="I15716" s="119"/>
      <c r="J15716" s="129"/>
      <c r="K15716" s="129"/>
      <c r="L15716" s="129">
        <v>0</v>
      </c>
      <c r="M15716" s="134" t="s">
        <v>31991</v>
      </c>
    </row>
    <row r="15717" spans="1:13" hidden="1" x14ac:dyDescent="0.25">
      <c r="A15717" s="128"/>
      <c r="B15717" s="2"/>
      <c r="C15717" s="139" t="s">
        <v>17836</v>
      </c>
      <c r="D15717" s="124" t="s">
        <v>17837</v>
      </c>
      <c r="E15717" s="118" t="s">
        <v>48</v>
      </c>
      <c r="F15717" s="124" t="s">
        <v>35249</v>
      </c>
      <c r="G15717" s="118" t="s">
        <v>2</v>
      </c>
      <c r="H15717" s="137"/>
      <c r="I15717" s="119"/>
      <c r="J15717" s="129"/>
      <c r="K15717" s="129"/>
      <c r="L15717" s="129">
        <v>0</v>
      </c>
      <c r="M15717" s="134"/>
    </row>
    <row r="15718" spans="1:13" hidden="1" x14ac:dyDescent="0.25">
      <c r="A15718" s="128"/>
      <c r="B15718" s="2"/>
      <c r="C15718" s="139" t="s">
        <v>17838</v>
      </c>
      <c r="D15718" s="124" t="s">
        <v>17839</v>
      </c>
      <c r="E15718" s="118" t="s">
        <v>48</v>
      </c>
      <c r="F15718" s="124" t="s">
        <v>35249</v>
      </c>
      <c r="G15718" s="118" t="s">
        <v>2</v>
      </c>
      <c r="H15718" s="137"/>
      <c r="I15718" s="119"/>
      <c r="J15718" s="129"/>
      <c r="K15718" s="129"/>
      <c r="L15718" s="129">
        <v>0</v>
      </c>
      <c r="M15718" s="134"/>
    </row>
    <row r="15719" spans="1:13" hidden="1" x14ac:dyDescent="0.25">
      <c r="A15719" s="128"/>
      <c r="B15719" s="2"/>
      <c r="C15719" s="139" t="s">
        <v>17840</v>
      </c>
      <c r="D15719" s="124" t="s">
        <v>17841</v>
      </c>
      <c r="E15719" s="118" t="s">
        <v>48</v>
      </c>
      <c r="F15719" s="124" t="s">
        <v>35249</v>
      </c>
      <c r="G15719" s="118" t="s">
        <v>2</v>
      </c>
      <c r="H15719" s="137">
        <v>43152</v>
      </c>
      <c r="I15719" s="119">
        <v>2.4500000000000002</v>
      </c>
      <c r="J15719" s="129"/>
      <c r="K15719" s="129"/>
      <c r="L15719" s="129">
        <v>0</v>
      </c>
      <c r="M15719" s="134" t="s">
        <v>27332</v>
      </c>
    </row>
    <row r="15720" spans="1:13" hidden="1" x14ac:dyDescent="0.25">
      <c r="A15720" s="128"/>
      <c r="B15720" s="2"/>
      <c r="C15720" s="139" t="s">
        <v>17842</v>
      </c>
      <c r="D15720" s="124" t="s">
        <v>17843</v>
      </c>
      <c r="E15720" s="118" t="s">
        <v>48</v>
      </c>
      <c r="F15720" s="124" t="s">
        <v>35249</v>
      </c>
      <c r="G15720" s="118" t="s">
        <v>2</v>
      </c>
      <c r="H15720" s="137">
        <v>46121</v>
      </c>
      <c r="I15720" s="119">
        <v>41.63</v>
      </c>
      <c r="J15720" s="129"/>
      <c r="K15720" s="129"/>
      <c r="L15720" s="129">
        <v>0</v>
      </c>
      <c r="M15720" s="134" t="s">
        <v>31430</v>
      </c>
    </row>
    <row r="15721" spans="1:13" hidden="1" x14ac:dyDescent="0.25">
      <c r="A15721" s="128"/>
      <c r="B15721" s="2"/>
      <c r="C15721" s="139" t="s">
        <v>17844</v>
      </c>
      <c r="D15721" s="124" t="s">
        <v>17845</v>
      </c>
      <c r="E15721" s="118" t="s">
        <v>48</v>
      </c>
      <c r="F15721" s="124" t="s">
        <v>35249</v>
      </c>
      <c r="G15721" s="118" t="s">
        <v>2</v>
      </c>
      <c r="H15721" s="137">
        <v>43607</v>
      </c>
      <c r="I15721" s="119">
        <v>7.2</v>
      </c>
      <c r="J15721" s="129"/>
      <c r="K15721" s="129"/>
      <c r="L15721" s="129">
        <v>0</v>
      </c>
      <c r="M15721" s="134" t="s">
        <v>27333</v>
      </c>
    </row>
    <row r="15722" spans="1:13" hidden="1" x14ac:dyDescent="0.25">
      <c r="A15722" s="128"/>
      <c r="B15722" s="2"/>
      <c r="C15722" s="139" t="s">
        <v>17846</v>
      </c>
      <c r="D15722" s="124" t="s">
        <v>17847</v>
      </c>
      <c r="E15722" s="118" t="s">
        <v>48</v>
      </c>
      <c r="F15722" s="124" t="s">
        <v>35249</v>
      </c>
      <c r="G15722" s="118" t="s">
        <v>2</v>
      </c>
      <c r="H15722" s="137">
        <v>44761</v>
      </c>
      <c r="I15722" s="119">
        <v>55.27</v>
      </c>
      <c r="J15722" s="129"/>
      <c r="K15722" s="129"/>
      <c r="L15722" s="129">
        <v>0</v>
      </c>
      <c r="M15722" s="134" t="s">
        <v>33024</v>
      </c>
    </row>
    <row r="15723" spans="1:13" hidden="1" x14ac:dyDescent="0.25">
      <c r="A15723" s="128"/>
      <c r="B15723" s="2"/>
      <c r="C15723" s="139" t="s">
        <v>17848</v>
      </c>
      <c r="D15723" s="124" t="s">
        <v>17849</v>
      </c>
      <c r="E15723" s="118" t="s">
        <v>48</v>
      </c>
      <c r="F15723" s="124" t="s">
        <v>35249</v>
      </c>
      <c r="G15723" s="118" t="s">
        <v>2</v>
      </c>
      <c r="H15723" s="137">
        <v>42108</v>
      </c>
      <c r="I15723" s="119">
        <v>14.37</v>
      </c>
      <c r="J15723" s="129"/>
      <c r="K15723" s="129"/>
      <c r="L15723" s="129">
        <v>0</v>
      </c>
      <c r="M15723" s="134" t="s">
        <v>30552</v>
      </c>
    </row>
    <row r="15724" spans="1:13" hidden="1" x14ac:dyDescent="0.25">
      <c r="A15724" s="128"/>
      <c r="B15724" s="2"/>
      <c r="C15724" s="139" t="s">
        <v>32069</v>
      </c>
      <c r="D15724" s="124" t="s">
        <v>32070</v>
      </c>
      <c r="E15724" s="118" t="s">
        <v>48</v>
      </c>
      <c r="F15724" s="124" t="s">
        <v>35249</v>
      </c>
      <c r="G15724" s="118" t="s">
        <v>2</v>
      </c>
      <c r="H15724" s="137"/>
      <c r="I15724" s="119"/>
      <c r="J15724" s="129"/>
      <c r="K15724" s="129"/>
      <c r="L15724" s="129">
        <v>0</v>
      </c>
      <c r="M15724" s="134" t="s">
        <v>30598</v>
      </c>
    </row>
    <row r="15725" spans="1:13" hidden="1" x14ac:dyDescent="0.25">
      <c r="A15725" s="128"/>
      <c r="B15725" s="2"/>
      <c r="C15725" s="139" t="s">
        <v>17850</v>
      </c>
      <c r="D15725" s="124" t="s">
        <v>17851</v>
      </c>
      <c r="E15725" s="118" t="s">
        <v>48</v>
      </c>
      <c r="F15725" s="124" t="s">
        <v>35249</v>
      </c>
      <c r="G15725" s="118" t="s">
        <v>2</v>
      </c>
      <c r="H15725" s="137">
        <v>43273</v>
      </c>
      <c r="I15725" s="119">
        <v>1.25</v>
      </c>
      <c r="J15725" s="129"/>
      <c r="K15725" s="129"/>
      <c r="L15725" s="129">
        <v>0</v>
      </c>
      <c r="M15725" s="134"/>
    </row>
    <row r="15726" spans="1:13" hidden="1" x14ac:dyDescent="0.25">
      <c r="A15726" s="128"/>
      <c r="B15726" s="2"/>
      <c r="C15726" s="139" t="s">
        <v>17852</v>
      </c>
      <c r="D15726" s="124" t="s">
        <v>17853</v>
      </c>
      <c r="E15726" s="118" t="s">
        <v>48</v>
      </c>
      <c r="F15726" s="124" t="s">
        <v>35249</v>
      </c>
      <c r="G15726" s="118" t="s">
        <v>2</v>
      </c>
      <c r="H15726" s="137">
        <v>43273</v>
      </c>
      <c r="I15726" s="119">
        <v>0.9</v>
      </c>
      <c r="J15726" s="129"/>
      <c r="K15726" s="129"/>
      <c r="L15726" s="129">
        <v>0</v>
      </c>
      <c r="M15726" s="134"/>
    </row>
    <row r="15727" spans="1:13" hidden="1" x14ac:dyDescent="0.25">
      <c r="A15727" s="128"/>
      <c r="B15727" s="2"/>
      <c r="C15727" s="139" t="s">
        <v>17854</v>
      </c>
      <c r="D15727" s="124" t="s">
        <v>17855</v>
      </c>
      <c r="E15727" s="118" t="s">
        <v>48</v>
      </c>
      <c r="F15727" s="124" t="s">
        <v>35249</v>
      </c>
      <c r="G15727" s="118" t="s">
        <v>2</v>
      </c>
      <c r="H15727" s="137">
        <v>43318</v>
      </c>
      <c r="I15727" s="119">
        <v>0.49</v>
      </c>
      <c r="J15727" s="129"/>
      <c r="K15727" s="129"/>
      <c r="L15727" s="129">
        <v>0</v>
      </c>
      <c r="M15727" s="134"/>
    </row>
    <row r="15728" spans="1:13" hidden="1" x14ac:dyDescent="0.25">
      <c r="A15728" s="128"/>
      <c r="B15728" s="2"/>
      <c r="C15728" s="139" t="s">
        <v>17856</v>
      </c>
      <c r="D15728" s="124" t="s">
        <v>17857</v>
      </c>
      <c r="E15728" s="118" t="s">
        <v>48</v>
      </c>
      <c r="F15728" s="124" t="s">
        <v>35249</v>
      </c>
      <c r="G15728" s="118" t="s">
        <v>2</v>
      </c>
      <c r="H15728" s="137">
        <v>43306</v>
      </c>
      <c r="I15728" s="119">
        <v>1.5</v>
      </c>
      <c r="J15728" s="129"/>
      <c r="K15728" s="129"/>
      <c r="L15728" s="129">
        <v>0</v>
      </c>
      <c r="M15728" s="134"/>
    </row>
    <row r="15729" spans="1:13" hidden="1" x14ac:dyDescent="0.25">
      <c r="A15729" s="128"/>
      <c r="B15729" s="2"/>
      <c r="C15729" s="139" t="s">
        <v>17858</v>
      </c>
      <c r="D15729" s="124" t="s">
        <v>17859</v>
      </c>
      <c r="E15729" s="118" t="s">
        <v>48</v>
      </c>
      <c r="F15729" s="124" t="s">
        <v>35249</v>
      </c>
      <c r="G15729" s="118" t="s">
        <v>2</v>
      </c>
      <c r="H15729" s="137">
        <v>44018</v>
      </c>
      <c r="I15729" s="119">
        <v>0.68</v>
      </c>
      <c r="J15729" s="129"/>
      <c r="K15729" s="129"/>
      <c r="L15729" s="129">
        <v>0</v>
      </c>
      <c r="M15729" s="134"/>
    </row>
    <row r="15730" spans="1:13" hidden="1" x14ac:dyDescent="0.25">
      <c r="A15730" s="128"/>
      <c r="B15730" s="2"/>
      <c r="C15730" s="139" t="s">
        <v>17860</v>
      </c>
      <c r="D15730" s="124" t="s">
        <v>17861</v>
      </c>
      <c r="E15730" s="118" t="s">
        <v>48</v>
      </c>
      <c r="F15730" s="124" t="s">
        <v>35249</v>
      </c>
      <c r="G15730" s="118" t="s">
        <v>2</v>
      </c>
      <c r="H15730" s="137">
        <v>43714</v>
      </c>
      <c r="I15730" s="119">
        <v>1.6</v>
      </c>
      <c r="J15730" s="129"/>
      <c r="K15730" s="129"/>
      <c r="L15730" s="129">
        <v>0</v>
      </c>
      <c r="M15730" s="134"/>
    </row>
    <row r="15731" spans="1:13" hidden="1" x14ac:dyDescent="0.25">
      <c r="A15731" s="128"/>
      <c r="B15731" s="2"/>
      <c r="C15731" s="139" t="s">
        <v>17862</v>
      </c>
      <c r="D15731" s="124" t="s">
        <v>17863</v>
      </c>
      <c r="E15731" s="118" t="s">
        <v>48</v>
      </c>
      <c r="F15731" s="124" t="s">
        <v>35249</v>
      </c>
      <c r="G15731" s="118" t="s">
        <v>2</v>
      </c>
      <c r="H15731" s="137">
        <v>45001</v>
      </c>
      <c r="I15731" s="119">
        <v>0.44</v>
      </c>
      <c r="J15731" s="129"/>
      <c r="K15731" s="129"/>
      <c r="L15731" s="129">
        <v>0</v>
      </c>
      <c r="M15731" s="134"/>
    </row>
    <row r="15732" spans="1:13" hidden="1" x14ac:dyDescent="0.25">
      <c r="A15732" s="128"/>
      <c r="B15732" s="2"/>
      <c r="C15732" s="139" t="s">
        <v>17864</v>
      </c>
      <c r="D15732" s="124" t="s">
        <v>17865</v>
      </c>
      <c r="E15732" s="118" t="s">
        <v>48</v>
      </c>
      <c r="F15732" s="124" t="s">
        <v>35249</v>
      </c>
      <c r="G15732" s="118" t="s">
        <v>2</v>
      </c>
      <c r="H15732" s="137">
        <v>46065</v>
      </c>
      <c r="I15732" s="119">
        <v>4.5</v>
      </c>
      <c r="J15732" s="129"/>
      <c r="K15732" s="129"/>
      <c r="L15732" s="129">
        <v>0</v>
      </c>
      <c r="M15732" s="134" t="s">
        <v>27334</v>
      </c>
    </row>
    <row r="15733" spans="1:13" hidden="1" x14ac:dyDescent="0.25">
      <c r="A15733" s="128"/>
      <c r="B15733" s="2"/>
      <c r="C15733" s="139" t="s">
        <v>17866</v>
      </c>
      <c r="D15733" s="124" t="s">
        <v>17867</v>
      </c>
      <c r="E15733" s="118" t="s">
        <v>48</v>
      </c>
      <c r="F15733" s="124" t="s">
        <v>35249</v>
      </c>
      <c r="G15733" s="118" t="s">
        <v>2</v>
      </c>
      <c r="H15733" s="137">
        <v>44979</v>
      </c>
      <c r="I15733" s="119">
        <v>0.78</v>
      </c>
      <c r="J15733" s="129"/>
      <c r="K15733" s="129"/>
      <c r="L15733" s="129">
        <v>0</v>
      </c>
      <c r="M15733" s="134" t="s">
        <v>27335</v>
      </c>
    </row>
    <row r="15734" spans="1:13" hidden="1" x14ac:dyDescent="0.25">
      <c r="A15734" s="128"/>
      <c r="B15734" s="2"/>
      <c r="C15734" s="139" t="s">
        <v>17868</v>
      </c>
      <c r="D15734" s="124" t="s">
        <v>17869</v>
      </c>
      <c r="E15734" s="118" t="s">
        <v>48</v>
      </c>
      <c r="F15734" s="124" t="s">
        <v>35249</v>
      </c>
      <c r="G15734" s="118" t="s">
        <v>2</v>
      </c>
      <c r="H15734" s="137">
        <v>46085</v>
      </c>
      <c r="I15734" s="119">
        <v>0.45</v>
      </c>
      <c r="J15734" s="129"/>
      <c r="K15734" s="129"/>
      <c r="L15734" s="129">
        <v>0</v>
      </c>
      <c r="M15734" s="134" t="s">
        <v>27336</v>
      </c>
    </row>
    <row r="15735" spans="1:13" hidden="1" x14ac:dyDescent="0.25">
      <c r="A15735" s="128"/>
      <c r="B15735" s="2"/>
      <c r="C15735" s="139" t="s">
        <v>17870</v>
      </c>
      <c r="D15735" s="124" t="s">
        <v>17871</v>
      </c>
      <c r="E15735" s="118" t="s">
        <v>48</v>
      </c>
      <c r="F15735" s="124" t="s">
        <v>35249</v>
      </c>
      <c r="G15735" s="118" t="s">
        <v>2</v>
      </c>
      <c r="H15735" s="137">
        <v>45742</v>
      </c>
      <c r="I15735" s="119">
        <v>1.07</v>
      </c>
      <c r="J15735" s="129"/>
      <c r="K15735" s="129"/>
      <c r="L15735" s="129">
        <v>0</v>
      </c>
      <c r="M15735" s="134" t="s">
        <v>27337</v>
      </c>
    </row>
    <row r="15736" spans="1:13" hidden="1" x14ac:dyDescent="0.25">
      <c r="A15736" s="128"/>
      <c r="B15736" s="2"/>
      <c r="C15736" s="139" t="s">
        <v>17872</v>
      </c>
      <c r="D15736" s="124" t="s">
        <v>17873</v>
      </c>
      <c r="E15736" s="118" t="s">
        <v>48</v>
      </c>
      <c r="F15736" s="124" t="s">
        <v>35249</v>
      </c>
      <c r="G15736" s="118" t="s">
        <v>2</v>
      </c>
      <c r="H15736" s="137">
        <v>43654</v>
      </c>
      <c r="I15736" s="119">
        <v>2.33</v>
      </c>
      <c r="J15736" s="129"/>
      <c r="K15736" s="129"/>
      <c r="L15736" s="129">
        <v>0</v>
      </c>
      <c r="M15736" s="134" t="s">
        <v>25200</v>
      </c>
    </row>
    <row r="15737" spans="1:13" hidden="1" x14ac:dyDescent="0.25">
      <c r="A15737" s="128"/>
      <c r="B15737" s="2"/>
      <c r="C15737" s="139" t="s">
        <v>17874</v>
      </c>
      <c r="D15737" s="124" t="s">
        <v>17875</v>
      </c>
      <c r="E15737" s="118" t="s">
        <v>48</v>
      </c>
      <c r="F15737" s="124" t="s">
        <v>35249</v>
      </c>
      <c r="G15737" s="118" t="s">
        <v>34659</v>
      </c>
      <c r="H15737" s="137">
        <v>41324</v>
      </c>
      <c r="I15737" s="119">
        <v>6</v>
      </c>
      <c r="J15737" s="129"/>
      <c r="K15737" s="129"/>
      <c r="L15737" s="129">
        <v>0</v>
      </c>
      <c r="M15737" s="134" t="s">
        <v>27338</v>
      </c>
    </row>
    <row r="15738" spans="1:13" hidden="1" x14ac:dyDescent="0.25">
      <c r="A15738" s="128"/>
      <c r="B15738" s="2"/>
      <c r="C15738" s="139" t="s">
        <v>33344</v>
      </c>
      <c r="D15738" s="124" t="s">
        <v>33345</v>
      </c>
      <c r="E15738" s="118" t="s">
        <v>48</v>
      </c>
      <c r="F15738" s="124" t="s">
        <v>35249</v>
      </c>
      <c r="G15738" s="118" t="s">
        <v>2</v>
      </c>
      <c r="H15738" s="137"/>
      <c r="I15738" s="119"/>
      <c r="J15738" s="129"/>
      <c r="K15738" s="129"/>
      <c r="L15738" s="129">
        <v>0</v>
      </c>
      <c r="M15738" s="134" t="s">
        <v>31994</v>
      </c>
    </row>
    <row r="15739" spans="1:13" hidden="1" x14ac:dyDescent="0.25">
      <c r="A15739" s="128"/>
      <c r="B15739" s="2"/>
      <c r="C15739" s="139" t="s">
        <v>17876</v>
      </c>
      <c r="D15739" s="124" t="s">
        <v>17877</v>
      </c>
      <c r="E15739" s="118" t="s">
        <v>48</v>
      </c>
      <c r="F15739" s="124" t="s">
        <v>35249</v>
      </c>
      <c r="G15739" s="118" t="s">
        <v>34659</v>
      </c>
      <c r="H15739" s="137">
        <v>41324</v>
      </c>
      <c r="I15739" s="119">
        <v>8</v>
      </c>
      <c r="J15739" s="129"/>
      <c r="K15739" s="129"/>
      <c r="L15739" s="129">
        <v>0</v>
      </c>
      <c r="M15739" s="134" t="s">
        <v>27339</v>
      </c>
    </row>
    <row r="15740" spans="1:13" hidden="1" x14ac:dyDescent="0.25">
      <c r="A15740" s="128"/>
      <c r="B15740" s="2"/>
      <c r="C15740" s="139" t="s">
        <v>17878</v>
      </c>
      <c r="D15740" s="124" t="s">
        <v>17879</v>
      </c>
      <c r="E15740" s="118" t="s">
        <v>48</v>
      </c>
      <c r="F15740" s="124" t="s">
        <v>35249</v>
      </c>
      <c r="G15740" s="118" t="s">
        <v>2</v>
      </c>
      <c r="H15740" s="137">
        <v>41597</v>
      </c>
      <c r="I15740" s="119">
        <v>110</v>
      </c>
      <c r="J15740" s="129"/>
      <c r="K15740" s="129"/>
      <c r="L15740" s="129">
        <v>0</v>
      </c>
      <c r="M15740" s="134" t="s">
        <v>33489</v>
      </c>
    </row>
    <row r="15741" spans="1:13" hidden="1" x14ac:dyDescent="0.25">
      <c r="A15741" s="128"/>
      <c r="B15741" s="2"/>
      <c r="C15741" s="139" t="s">
        <v>17880</v>
      </c>
      <c r="D15741" s="124" t="s">
        <v>17881</v>
      </c>
      <c r="E15741" s="118" t="s">
        <v>48</v>
      </c>
      <c r="F15741" s="124" t="s">
        <v>35249</v>
      </c>
      <c r="G15741" s="118" t="s">
        <v>2</v>
      </c>
      <c r="H15741" s="137">
        <v>44441</v>
      </c>
      <c r="I15741" s="119">
        <v>259</v>
      </c>
      <c r="J15741" s="129"/>
      <c r="K15741" s="129"/>
      <c r="L15741" s="129">
        <v>0</v>
      </c>
      <c r="M15741" s="134" t="s">
        <v>28769</v>
      </c>
    </row>
    <row r="15742" spans="1:13" hidden="1" x14ac:dyDescent="0.25">
      <c r="A15742" s="128"/>
      <c r="B15742" s="2"/>
      <c r="C15742" s="139" t="s">
        <v>17882</v>
      </c>
      <c r="D15742" s="124" t="s">
        <v>17883</v>
      </c>
      <c r="E15742" s="118" t="s">
        <v>48</v>
      </c>
      <c r="F15742" s="124" t="s">
        <v>35249</v>
      </c>
      <c r="G15742" s="118" t="s">
        <v>2</v>
      </c>
      <c r="H15742" s="137">
        <v>42461</v>
      </c>
      <c r="I15742" s="119">
        <v>10</v>
      </c>
      <c r="J15742" s="129"/>
      <c r="K15742" s="129"/>
      <c r="L15742" s="129">
        <v>0</v>
      </c>
      <c r="M15742" s="134" t="s">
        <v>27340</v>
      </c>
    </row>
    <row r="15743" spans="1:13" hidden="1" x14ac:dyDescent="0.25">
      <c r="A15743" s="128"/>
      <c r="B15743" s="2"/>
      <c r="C15743" s="139" t="s">
        <v>17884</v>
      </c>
      <c r="D15743" s="124" t="s">
        <v>17885</v>
      </c>
      <c r="E15743" s="118" t="s">
        <v>48</v>
      </c>
      <c r="F15743" s="124" t="s">
        <v>35249</v>
      </c>
      <c r="G15743" s="118" t="s">
        <v>2</v>
      </c>
      <c r="H15743" s="137">
        <v>42486</v>
      </c>
      <c r="I15743" s="119">
        <v>10.6</v>
      </c>
      <c r="J15743" s="129"/>
      <c r="K15743" s="129"/>
      <c r="L15743" s="129">
        <v>0</v>
      </c>
      <c r="M15743" s="134" t="s">
        <v>27341</v>
      </c>
    </row>
    <row r="15744" spans="1:13" hidden="1" x14ac:dyDescent="0.25">
      <c r="A15744" s="128"/>
      <c r="B15744" s="2"/>
      <c r="C15744" s="139" t="s">
        <v>17886</v>
      </c>
      <c r="D15744" s="124" t="s">
        <v>17887</v>
      </c>
      <c r="E15744" s="118" t="s">
        <v>48</v>
      </c>
      <c r="F15744" s="124" t="s">
        <v>35249</v>
      </c>
      <c r="G15744" s="118" t="s">
        <v>2</v>
      </c>
      <c r="H15744" s="137">
        <v>45986</v>
      </c>
      <c r="I15744" s="119">
        <v>14.39</v>
      </c>
      <c r="J15744" s="129"/>
      <c r="K15744" s="129"/>
      <c r="L15744" s="129">
        <v>0</v>
      </c>
      <c r="M15744" s="134" t="s">
        <v>27342</v>
      </c>
    </row>
    <row r="15745" spans="1:13" hidden="1" x14ac:dyDescent="0.25">
      <c r="A15745" s="128"/>
      <c r="B15745" s="2"/>
      <c r="C15745" s="139" t="s">
        <v>17888</v>
      </c>
      <c r="D15745" s="124" t="s">
        <v>17889</v>
      </c>
      <c r="E15745" s="118" t="s">
        <v>48</v>
      </c>
      <c r="F15745" s="124" t="s">
        <v>35249</v>
      </c>
      <c r="G15745" s="118" t="s">
        <v>2</v>
      </c>
      <c r="H15745" s="137">
        <v>43789</v>
      </c>
      <c r="I15745" s="119">
        <v>4.95</v>
      </c>
      <c r="J15745" s="129"/>
      <c r="K15745" s="129"/>
      <c r="L15745" s="129">
        <v>0</v>
      </c>
      <c r="M15745" s="134" t="s">
        <v>27343</v>
      </c>
    </row>
    <row r="15746" spans="1:13" hidden="1" x14ac:dyDescent="0.25">
      <c r="A15746" s="128"/>
      <c r="B15746" s="2"/>
      <c r="C15746" s="139" t="s">
        <v>17890</v>
      </c>
      <c r="D15746" s="124" t="s">
        <v>17891</v>
      </c>
      <c r="E15746" s="118" t="s">
        <v>48</v>
      </c>
      <c r="F15746" s="124" t="s">
        <v>35249</v>
      </c>
      <c r="G15746" s="118" t="s">
        <v>2</v>
      </c>
      <c r="H15746" s="137">
        <v>45560</v>
      </c>
      <c r="I15746" s="119">
        <v>14.78</v>
      </c>
      <c r="J15746" s="129"/>
      <c r="K15746" s="129"/>
      <c r="L15746" s="129">
        <v>0</v>
      </c>
      <c r="M15746" s="134" t="s">
        <v>33495</v>
      </c>
    </row>
    <row r="15747" spans="1:13" hidden="1" x14ac:dyDescent="0.25">
      <c r="A15747" s="128"/>
      <c r="B15747" s="2"/>
      <c r="C15747" s="139" t="s">
        <v>17892</v>
      </c>
      <c r="D15747" s="124" t="s">
        <v>17893</v>
      </c>
      <c r="E15747" s="118" t="s">
        <v>48</v>
      </c>
      <c r="F15747" s="124" t="s">
        <v>35249</v>
      </c>
      <c r="G15747" s="118" t="s">
        <v>2</v>
      </c>
      <c r="H15747" s="137"/>
      <c r="I15747" s="119"/>
      <c r="J15747" s="129"/>
      <c r="K15747" s="129"/>
      <c r="L15747" s="129">
        <v>0</v>
      </c>
      <c r="M15747" s="134" t="s">
        <v>27344</v>
      </c>
    </row>
    <row r="15748" spans="1:13" hidden="1" x14ac:dyDescent="0.25">
      <c r="A15748" s="128"/>
      <c r="B15748" s="2"/>
      <c r="C15748" s="139" t="s">
        <v>18830</v>
      </c>
      <c r="D15748" s="124" t="s">
        <v>18829</v>
      </c>
      <c r="E15748" s="118" t="s">
        <v>48</v>
      </c>
      <c r="F15748" s="124" t="s">
        <v>35249</v>
      </c>
      <c r="G15748" s="118" t="s">
        <v>34659</v>
      </c>
      <c r="H15748" s="137">
        <v>40799</v>
      </c>
      <c r="I15748" s="119">
        <v>10.8</v>
      </c>
      <c r="J15748" s="129"/>
      <c r="K15748" s="129"/>
      <c r="L15748" s="129">
        <v>0</v>
      </c>
      <c r="M15748" s="134" t="s">
        <v>27345</v>
      </c>
    </row>
    <row r="15749" spans="1:13" hidden="1" x14ac:dyDescent="0.25">
      <c r="A15749" s="128"/>
      <c r="B15749" s="2"/>
      <c r="C15749" s="139" t="s">
        <v>17894</v>
      </c>
      <c r="D15749" s="124" t="s">
        <v>17895</v>
      </c>
      <c r="E15749" s="118" t="s">
        <v>48</v>
      </c>
      <c r="F15749" s="124" t="s">
        <v>35249</v>
      </c>
      <c r="G15749" s="118" t="s">
        <v>2</v>
      </c>
      <c r="H15749" s="137">
        <v>45797</v>
      </c>
      <c r="I15749" s="119">
        <v>52.8</v>
      </c>
      <c r="J15749" s="129"/>
      <c r="K15749" s="129"/>
      <c r="L15749" s="129">
        <v>0</v>
      </c>
      <c r="M15749" s="134" t="s">
        <v>27346</v>
      </c>
    </row>
    <row r="15750" spans="1:13" hidden="1" x14ac:dyDescent="0.25">
      <c r="A15750" s="128"/>
      <c r="B15750" s="2"/>
      <c r="C15750" s="139" t="s">
        <v>17896</v>
      </c>
      <c r="D15750" s="124" t="s">
        <v>17897</v>
      </c>
      <c r="E15750" s="118" t="s">
        <v>48</v>
      </c>
      <c r="F15750" s="124" t="s">
        <v>35249</v>
      </c>
      <c r="G15750" s="118" t="s">
        <v>2</v>
      </c>
      <c r="H15750" s="137">
        <v>42593</v>
      </c>
      <c r="I15750" s="119">
        <v>47</v>
      </c>
      <c r="J15750" s="129"/>
      <c r="K15750" s="129"/>
      <c r="L15750" s="129">
        <v>0</v>
      </c>
      <c r="M15750" s="134" t="s">
        <v>29692</v>
      </c>
    </row>
    <row r="15751" spans="1:13" hidden="1" x14ac:dyDescent="0.25">
      <c r="A15751" s="128"/>
      <c r="B15751" s="2"/>
      <c r="C15751" s="139" t="s">
        <v>17898</v>
      </c>
      <c r="D15751" s="124" t="s">
        <v>17899</v>
      </c>
      <c r="E15751" s="118" t="s">
        <v>48</v>
      </c>
      <c r="F15751" s="124" t="s">
        <v>35249</v>
      </c>
      <c r="G15751" s="118" t="s">
        <v>2</v>
      </c>
      <c r="H15751" s="137">
        <v>41498</v>
      </c>
      <c r="I15751" s="119">
        <v>47</v>
      </c>
      <c r="J15751" s="129"/>
      <c r="K15751" s="129"/>
      <c r="L15751" s="129">
        <v>0</v>
      </c>
      <c r="M15751" s="134" t="s">
        <v>27347</v>
      </c>
    </row>
    <row r="15752" spans="1:13" hidden="1" x14ac:dyDescent="0.25">
      <c r="A15752" s="128"/>
      <c r="B15752" s="2"/>
      <c r="C15752" s="139" t="s">
        <v>17900</v>
      </c>
      <c r="D15752" s="124" t="s">
        <v>17901</v>
      </c>
      <c r="E15752" s="118" t="s">
        <v>48</v>
      </c>
      <c r="F15752" s="124" t="s">
        <v>35249</v>
      </c>
      <c r="G15752" s="118" t="s">
        <v>2</v>
      </c>
      <c r="H15752" s="137">
        <v>43614</v>
      </c>
      <c r="I15752" s="119">
        <v>18</v>
      </c>
      <c r="J15752" s="129"/>
      <c r="K15752" s="129"/>
      <c r="L15752" s="129">
        <v>0</v>
      </c>
      <c r="M15752" s="134" t="s">
        <v>29606</v>
      </c>
    </row>
    <row r="15753" spans="1:13" hidden="1" x14ac:dyDescent="0.25">
      <c r="A15753" s="128"/>
      <c r="B15753" s="2"/>
      <c r="C15753" s="139" t="s">
        <v>31049</v>
      </c>
      <c r="D15753" s="124" t="s">
        <v>31050</v>
      </c>
      <c r="E15753" s="118" t="s">
        <v>48</v>
      </c>
      <c r="F15753" s="124" t="s">
        <v>35249</v>
      </c>
      <c r="G15753" s="118" t="s">
        <v>2</v>
      </c>
      <c r="H15753" s="137"/>
      <c r="I15753" s="119"/>
      <c r="J15753" s="129"/>
      <c r="K15753" s="129"/>
      <c r="L15753" s="129">
        <v>0</v>
      </c>
      <c r="M15753" s="134" t="s">
        <v>27348</v>
      </c>
    </row>
    <row r="15754" spans="1:13" hidden="1" x14ac:dyDescent="0.25">
      <c r="A15754" s="128"/>
      <c r="B15754" s="2"/>
      <c r="C15754" s="139" t="s">
        <v>17902</v>
      </c>
      <c r="D15754" s="124" t="s">
        <v>17903</v>
      </c>
      <c r="E15754" s="118" t="s">
        <v>48</v>
      </c>
      <c r="F15754" s="124" t="s">
        <v>35249</v>
      </c>
      <c r="G15754" s="118" t="s">
        <v>2</v>
      </c>
      <c r="H15754" s="137">
        <v>44866</v>
      </c>
      <c r="I15754" s="119">
        <v>15</v>
      </c>
      <c r="J15754" s="129"/>
      <c r="K15754" s="129"/>
      <c r="L15754" s="129">
        <v>0</v>
      </c>
      <c r="M15754" s="134" t="s">
        <v>27349</v>
      </c>
    </row>
    <row r="15755" spans="1:13" hidden="1" x14ac:dyDescent="0.25">
      <c r="A15755" s="128"/>
      <c r="B15755" s="2"/>
      <c r="C15755" s="139" t="s">
        <v>17904</v>
      </c>
      <c r="D15755" s="124" t="s">
        <v>17905</v>
      </c>
      <c r="E15755" s="118" t="s">
        <v>48</v>
      </c>
      <c r="F15755" s="124" t="s">
        <v>35249</v>
      </c>
      <c r="G15755" s="118" t="s">
        <v>2</v>
      </c>
      <c r="H15755" s="137">
        <v>41670</v>
      </c>
      <c r="I15755" s="119">
        <v>12</v>
      </c>
      <c r="J15755" s="129"/>
      <c r="K15755" s="129"/>
      <c r="L15755" s="129">
        <v>0</v>
      </c>
      <c r="M15755" s="134" t="s">
        <v>27350</v>
      </c>
    </row>
    <row r="15756" spans="1:13" hidden="1" x14ac:dyDescent="0.25">
      <c r="A15756" s="128"/>
      <c r="B15756" s="2"/>
      <c r="C15756" s="139" t="s">
        <v>17906</v>
      </c>
      <c r="D15756" s="124" t="s">
        <v>17907</v>
      </c>
      <c r="E15756" s="118" t="s">
        <v>48</v>
      </c>
      <c r="F15756" s="124" t="s">
        <v>35249</v>
      </c>
      <c r="G15756" s="118" t="s">
        <v>2</v>
      </c>
      <c r="H15756" s="137">
        <v>42593</v>
      </c>
      <c r="I15756" s="119">
        <v>41</v>
      </c>
      <c r="J15756" s="129"/>
      <c r="K15756" s="129"/>
      <c r="L15756" s="129">
        <v>0</v>
      </c>
      <c r="M15756" s="134" t="s">
        <v>31876</v>
      </c>
    </row>
    <row r="15757" spans="1:13" hidden="1" x14ac:dyDescent="0.25">
      <c r="A15757" s="128"/>
      <c r="B15757" s="2"/>
      <c r="C15757" s="139" t="s">
        <v>17908</v>
      </c>
      <c r="D15757" s="124" t="s">
        <v>17909</v>
      </c>
      <c r="E15757" s="118" t="s">
        <v>48</v>
      </c>
      <c r="F15757" s="124" t="s">
        <v>35249</v>
      </c>
      <c r="G15757" s="118" t="s">
        <v>2</v>
      </c>
      <c r="H15757" s="137">
        <v>46100</v>
      </c>
      <c r="I15757" s="119">
        <v>55.8</v>
      </c>
      <c r="J15757" s="129"/>
      <c r="K15757" s="129"/>
      <c r="L15757" s="129">
        <v>0</v>
      </c>
      <c r="M15757" s="134" t="s">
        <v>33027</v>
      </c>
    </row>
    <row r="15758" spans="1:13" hidden="1" x14ac:dyDescent="0.25">
      <c r="A15758" s="128"/>
      <c r="B15758" s="2"/>
      <c r="C15758" s="139" t="s">
        <v>17910</v>
      </c>
      <c r="D15758" s="124" t="s">
        <v>17911</v>
      </c>
      <c r="E15758" s="118" t="s">
        <v>48</v>
      </c>
      <c r="F15758" s="124" t="s">
        <v>35249</v>
      </c>
      <c r="G15758" s="118" t="s">
        <v>2</v>
      </c>
      <c r="H15758" s="137"/>
      <c r="I15758" s="119"/>
      <c r="J15758" s="129"/>
      <c r="K15758" s="129"/>
      <c r="L15758" s="129">
        <v>0</v>
      </c>
      <c r="M15758" s="134" t="s">
        <v>27351</v>
      </c>
    </row>
    <row r="15759" spans="1:13" hidden="1" x14ac:dyDescent="0.25">
      <c r="A15759" s="128"/>
      <c r="B15759" s="2"/>
      <c r="C15759" s="139" t="s">
        <v>17912</v>
      </c>
      <c r="D15759" s="124" t="s">
        <v>17913</v>
      </c>
      <c r="E15759" s="118" t="s">
        <v>48</v>
      </c>
      <c r="F15759" s="124" t="s">
        <v>35249</v>
      </c>
      <c r="G15759" s="118" t="s">
        <v>2</v>
      </c>
      <c r="H15759" s="137"/>
      <c r="I15759" s="119"/>
      <c r="J15759" s="129"/>
      <c r="K15759" s="129"/>
      <c r="L15759" s="129">
        <v>0</v>
      </c>
      <c r="M15759" s="134" t="s">
        <v>27352</v>
      </c>
    </row>
    <row r="15760" spans="1:13" hidden="1" x14ac:dyDescent="0.25">
      <c r="A15760" s="128"/>
      <c r="B15760" s="2"/>
      <c r="C15760" s="139" t="s">
        <v>31105</v>
      </c>
      <c r="D15760" s="124" t="s">
        <v>31106</v>
      </c>
      <c r="E15760" s="118" t="s">
        <v>48</v>
      </c>
      <c r="F15760" s="124" t="s">
        <v>35249</v>
      </c>
      <c r="G15760" s="118" t="s">
        <v>2</v>
      </c>
      <c r="H15760" s="137"/>
      <c r="I15760" s="119"/>
      <c r="J15760" s="129"/>
      <c r="K15760" s="129"/>
      <c r="L15760" s="129">
        <v>0</v>
      </c>
      <c r="M15760" s="134" t="s">
        <v>27353</v>
      </c>
    </row>
    <row r="15761" spans="1:13" hidden="1" x14ac:dyDescent="0.25">
      <c r="A15761" s="128"/>
      <c r="B15761" s="2"/>
      <c r="C15761" s="139" t="s">
        <v>17914</v>
      </c>
      <c r="D15761" s="124" t="s">
        <v>17915</v>
      </c>
      <c r="E15761" s="118" t="s">
        <v>48</v>
      </c>
      <c r="F15761" s="124" t="s">
        <v>35249</v>
      </c>
      <c r="G15761" s="118" t="s">
        <v>2</v>
      </c>
      <c r="H15761" s="137"/>
      <c r="I15761" s="119"/>
      <c r="J15761" s="129"/>
      <c r="K15761" s="129"/>
      <c r="L15761" s="129">
        <v>0</v>
      </c>
      <c r="M15761" s="134" t="s">
        <v>27354</v>
      </c>
    </row>
    <row r="15762" spans="1:13" hidden="1" x14ac:dyDescent="0.25">
      <c r="A15762" s="128"/>
      <c r="B15762" s="2"/>
      <c r="C15762" s="139" t="s">
        <v>17916</v>
      </c>
      <c r="D15762" s="124" t="s">
        <v>17917</v>
      </c>
      <c r="E15762" s="118" t="s">
        <v>48</v>
      </c>
      <c r="F15762" s="124" t="s">
        <v>35249</v>
      </c>
      <c r="G15762" s="118" t="s">
        <v>2</v>
      </c>
      <c r="H15762" s="137">
        <v>43236</v>
      </c>
      <c r="I15762" s="119">
        <v>18.5</v>
      </c>
      <c r="J15762" s="129"/>
      <c r="K15762" s="129"/>
      <c r="L15762" s="129">
        <v>0</v>
      </c>
      <c r="M15762" s="134" t="s">
        <v>27355</v>
      </c>
    </row>
    <row r="15763" spans="1:13" hidden="1" x14ac:dyDescent="0.25">
      <c r="A15763" s="128"/>
      <c r="B15763" s="2"/>
      <c r="C15763" s="139" t="s">
        <v>17918</v>
      </c>
      <c r="D15763" s="124" t="s">
        <v>17919</v>
      </c>
      <c r="E15763" s="118" t="s">
        <v>48</v>
      </c>
      <c r="F15763" s="124" t="s">
        <v>35249</v>
      </c>
      <c r="G15763" s="118" t="s">
        <v>2</v>
      </c>
      <c r="H15763" s="137">
        <v>41318</v>
      </c>
      <c r="I15763" s="119">
        <v>45</v>
      </c>
      <c r="J15763" s="129"/>
      <c r="K15763" s="129"/>
      <c r="L15763" s="129">
        <v>0</v>
      </c>
      <c r="M15763" s="134" t="s">
        <v>27356</v>
      </c>
    </row>
    <row r="15764" spans="1:13" hidden="1" x14ac:dyDescent="0.25">
      <c r="A15764" s="128"/>
      <c r="B15764" s="2"/>
      <c r="C15764" s="139" t="s">
        <v>17920</v>
      </c>
      <c r="D15764" s="124" t="s">
        <v>17921</v>
      </c>
      <c r="E15764" s="118" t="s">
        <v>48</v>
      </c>
      <c r="F15764" s="124" t="s">
        <v>35249</v>
      </c>
      <c r="G15764" s="118" t="s">
        <v>2</v>
      </c>
      <c r="H15764" s="137">
        <v>41318</v>
      </c>
      <c r="I15764" s="119">
        <v>90</v>
      </c>
      <c r="J15764" s="129"/>
      <c r="K15764" s="129"/>
      <c r="L15764" s="129">
        <v>0</v>
      </c>
      <c r="M15764" s="134" t="s">
        <v>27357</v>
      </c>
    </row>
    <row r="15765" spans="1:13" hidden="1" x14ac:dyDescent="0.25">
      <c r="A15765" s="128"/>
      <c r="B15765" s="2"/>
      <c r="C15765" s="139" t="s">
        <v>17922</v>
      </c>
      <c r="D15765" s="124" t="s">
        <v>17923</v>
      </c>
      <c r="E15765" s="118" t="s">
        <v>48</v>
      </c>
      <c r="F15765" s="124" t="s">
        <v>35249</v>
      </c>
      <c r="G15765" s="118" t="s">
        <v>2</v>
      </c>
      <c r="H15765" s="137"/>
      <c r="I15765" s="119"/>
      <c r="J15765" s="129"/>
      <c r="K15765" s="129"/>
      <c r="L15765" s="129">
        <v>0</v>
      </c>
      <c r="M15765" s="134" t="s">
        <v>27358</v>
      </c>
    </row>
    <row r="15766" spans="1:13" hidden="1" x14ac:dyDescent="0.25">
      <c r="A15766" s="128"/>
      <c r="B15766" s="2"/>
      <c r="C15766" s="139" t="s">
        <v>17924</v>
      </c>
      <c r="D15766" s="124" t="s">
        <v>17925</v>
      </c>
      <c r="E15766" s="118" t="s">
        <v>48</v>
      </c>
      <c r="F15766" s="124" t="s">
        <v>35249</v>
      </c>
      <c r="G15766" s="118" t="s">
        <v>2</v>
      </c>
      <c r="H15766" s="137">
        <v>40392</v>
      </c>
      <c r="I15766" s="119">
        <v>15</v>
      </c>
      <c r="J15766" s="129"/>
      <c r="K15766" s="129"/>
      <c r="L15766" s="129">
        <v>0</v>
      </c>
      <c r="M15766" s="134" t="s">
        <v>27359</v>
      </c>
    </row>
    <row r="15767" spans="1:13" hidden="1" x14ac:dyDescent="0.25">
      <c r="A15767" s="128"/>
      <c r="B15767" s="2"/>
      <c r="C15767" s="139" t="s">
        <v>17926</v>
      </c>
      <c r="D15767" s="124" t="s">
        <v>17927</v>
      </c>
      <c r="E15767" s="118" t="s">
        <v>48</v>
      </c>
      <c r="F15767" s="124" t="s">
        <v>35249</v>
      </c>
      <c r="G15767" s="118" t="s">
        <v>2</v>
      </c>
      <c r="H15767" s="137">
        <v>45994</v>
      </c>
      <c r="I15767" s="119">
        <v>2.1</v>
      </c>
      <c r="J15767" s="129"/>
      <c r="K15767" s="129"/>
      <c r="L15767" s="129">
        <v>0</v>
      </c>
      <c r="M15767" s="134" t="s">
        <v>27360</v>
      </c>
    </row>
    <row r="15768" spans="1:13" hidden="1" x14ac:dyDescent="0.25">
      <c r="A15768" s="128"/>
      <c r="B15768" s="2"/>
      <c r="C15768" s="139" t="s">
        <v>17928</v>
      </c>
      <c r="D15768" s="124" t="s">
        <v>17929</v>
      </c>
      <c r="E15768" s="118" t="s">
        <v>48</v>
      </c>
      <c r="F15768" s="124" t="s">
        <v>35249</v>
      </c>
      <c r="G15768" s="118" t="s">
        <v>2</v>
      </c>
      <c r="H15768" s="137">
        <v>44748</v>
      </c>
      <c r="I15768" s="119">
        <v>0.38</v>
      </c>
      <c r="J15768" s="129"/>
      <c r="K15768" s="129"/>
      <c r="L15768" s="129">
        <v>0</v>
      </c>
      <c r="M15768" s="134" t="s">
        <v>27361</v>
      </c>
    </row>
    <row r="15769" spans="1:13" hidden="1" x14ac:dyDescent="0.25">
      <c r="A15769" s="128"/>
      <c r="B15769" s="2"/>
      <c r="C15769" s="139" t="s">
        <v>17930</v>
      </c>
      <c r="D15769" s="124" t="s">
        <v>17931</v>
      </c>
      <c r="E15769" s="118" t="s">
        <v>48</v>
      </c>
      <c r="F15769" s="124" t="s">
        <v>35249</v>
      </c>
      <c r="G15769" s="118" t="s">
        <v>2</v>
      </c>
      <c r="H15769" s="137">
        <v>44882</v>
      </c>
      <c r="I15769" s="119">
        <v>0.67</v>
      </c>
      <c r="J15769" s="129"/>
      <c r="K15769" s="129"/>
      <c r="L15769" s="129">
        <v>0</v>
      </c>
      <c r="M15769" s="134" t="s">
        <v>27362</v>
      </c>
    </row>
    <row r="15770" spans="1:13" hidden="1" x14ac:dyDescent="0.25">
      <c r="A15770" s="128"/>
      <c r="B15770" s="2"/>
      <c r="C15770" s="139" t="s">
        <v>17932</v>
      </c>
      <c r="D15770" s="124" t="s">
        <v>17933</v>
      </c>
      <c r="E15770" s="118" t="s">
        <v>48</v>
      </c>
      <c r="F15770" s="124" t="s">
        <v>35249</v>
      </c>
      <c r="G15770" s="118" t="s">
        <v>2</v>
      </c>
      <c r="H15770" s="137">
        <v>44882</v>
      </c>
      <c r="I15770" s="119">
        <v>0.57999999999999996</v>
      </c>
      <c r="J15770" s="129"/>
      <c r="K15770" s="129"/>
      <c r="L15770" s="129">
        <v>0</v>
      </c>
      <c r="M15770" s="134" t="s">
        <v>27363</v>
      </c>
    </row>
    <row r="15771" spans="1:13" hidden="1" x14ac:dyDescent="0.25">
      <c r="A15771" s="128"/>
      <c r="B15771" s="2"/>
      <c r="C15771" s="139" t="s">
        <v>19242</v>
      </c>
      <c r="D15771" s="124" t="s">
        <v>19241</v>
      </c>
      <c r="E15771" s="118" t="s">
        <v>48</v>
      </c>
      <c r="F15771" s="124" t="s">
        <v>35249</v>
      </c>
      <c r="G15771" s="118" t="s">
        <v>2</v>
      </c>
      <c r="H15771" s="137">
        <v>44882</v>
      </c>
      <c r="I15771" s="119">
        <v>0.75</v>
      </c>
      <c r="J15771" s="129"/>
      <c r="K15771" s="129"/>
      <c r="L15771" s="129">
        <v>0</v>
      </c>
      <c r="M15771" s="134" t="s">
        <v>27364</v>
      </c>
    </row>
    <row r="15772" spans="1:13" hidden="1" x14ac:dyDescent="0.25">
      <c r="A15772" s="128"/>
      <c r="B15772" s="2"/>
      <c r="C15772" s="139" t="s">
        <v>31620</v>
      </c>
      <c r="D15772" s="124" t="s">
        <v>31621</v>
      </c>
      <c r="E15772" s="118" t="s">
        <v>48</v>
      </c>
      <c r="F15772" s="124" t="s">
        <v>35249</v>
      </c>
      <c r="G15772" s="118" t="s">
        <v>2</v>
      </c>
      <c r="H15772" s="137"/>
      <c r="I15772" s="119"/>
      <c r="J15772" s="129"/>
      <c r="K15772" s="129"/>
      <c r="L15772" s="129">
        <v>0</v>
      </c>
      <c r="M15772" s="134" t="s">
        <v>24394</v>
      </c>
    </row>
    <row r="15773" spans="1:13" hidden="1" x14ac:dyDescent="0.25">
      <c r="A15773" s="128"/>
      <c r="B15773" s="2"/>
      <c r="C15773" s="139" t="s">
        <v>17934</v>
      </c>
      <c r="D15773" s="124" t="s">
        <v>17935</v>
      </c>
      <c r="E15773" s="118" t="s">
        <v>48</v>
      </c>
      <c r="F15773" s="124" t="s">
        <v>35249</v>
      </c>
      <c r="G15773" s="118" t="s">
        <v>2</v>
      </c>
      <c r="H15773" s="137">
        <v>44680</v>
      </c>
      <c r="I15773" s="119">
        <v>0.87</v>
      </c>
      <c r="J15773" s="129"/>
      <c r="K15773" s="129"/>
      <c r="L15773" s="129">
        <v>0</v>
      </c>
      <c r="M15773" s="134" t="s">
        <v>29218</v>
      </c>
    </row>
    <row r="15774" spans="1:13" hidden="1" x14ac:dyDescent="0.25">
      <c r="A15774" s="128"/>
      <c r="B15774" s="2"/>
      <c r="C15774" s="139" t="s">
        <v>17936</v>
      </c>
      <c r="D15774" s="124" t="s">
        <v>17937</v>
      </c>
      <c r="E15774" s="118" t="s">
        <v>48</v>
      </c>
      <c r="F15774" s="124" t="s">
        <v>35249</v>
      </c>
      <c r="G15774" s="118" t="s">
        <v>2</v>
      </c>
      <c r="H15774" s="137">
        <v>44680</v>
      </c>
      <c r="I15774" s="119">
        <v>1.2</v>
      </c>
      <c r="J15774" s="129"/>
      <c r="K15774" s="129"/>
      <c r="L15774" s="129">
        <v>0</v>
      </c>
      <c r="M15774" s="134"/>
    </row>
    <row r="15775" spans="1:13" hidden="1" x14ac:dyDescent="0.25">
      <c r="A15775" s="128"/>
      <c r="B15775" s="2"/>
      <c r="C15775" s="139" t="s">
        <v>17938</v>
      </c>
      <c r="D15775" s="124" t="s">
        <v>17939</v>
      </c>
      <c r="E15775" s="118" t="s">
        <v>48</v>
      </c>
      <c r="F15775" s="124" t="s">
        <v>35249</v>
      </c>
      <c r="G15775" s="118" t="s">
        <v>2</v>
      </c>
      <c r="H15775" s="137">
        <v>43829</v>
      </c>
      <c r="I15775" s="119">
        <v>3.05</v>
      </c>
      <c r="J15775" s="129"/>
      <c r="K15775" s="129"/>
      <c r="L15775" s="129">
        <v>0</v>
      </c>
      <c r="M15775" s="134">
        <v>23487836</v>
      </c>
    </row>
    <row r="15776" spans="1:13" hidden="1" x14ac:dyDescent="0.25">
      <c r="A15776" s="128"/>
      <c r="B15776" s="2"/>
      <c r="C15776" s="139" t="s">
        <v>17940</v>
      </c>
      <c r="D15776" s="124" t="s">
        <v>17941</v>
      </c>
      <c r="E15776" s="118" t="s">
        <v>48</v>
      </c>
      <c r="F15776" s="124" t="s">
        <v>35249</v>
      </c>
      <c r="G15776" s="118" t="s">
        <v>2</v>
      </c>
      <c r="H15776" s="137">
        <v>43829</v>
      </c>
      <c r="I15776" s="119">
        <v>3.8</v>
      </c>
      <c r="J15776" s="129"/>
      <c r="K15776" s="129"/>
      <c r="L15776" s="129">
        <v>0</v>
      </c>
      <c r="M15776" s="134" t="s">
        <v>27365</v>
      </c>
    </row>
    <row r="15777" spans="1:13" hidden="1" x14ac:dyDescent="0.25">
      <c r="A15777" s="128"/>
      <c r="B15777" s="2"/>
      <c r="C15777" s="139" t="s">
        <v>17942</v>
      </c>
      <c r="D15777" s="124" t="s">
        <v>17943</v>
      </c>
      <c r="E15777" s="118" t="s">
        <v>48</v>
      </c>
      <c r="F15777" s="124" t="s">
        <v>35249</v>
      </c>
      <c r="G15777" s="118" t="s">
        <v>34659</v>
      </c>
      <c r="H15777" s="137">
        <v>46099</v>
      </c>
      <c r="I15777" s="119">
        <v>138</v>
      </c>
      <c r="J15777" s="129"/>
      <c r="K15777" s="129"/>
      <c r="L15777" s="129">
        <v>0</v>
      </c>
      <c r="M15777" s="134" t="s">
        <v>27364</v>
      </c>
    </row>
    <row r="15778" spans="1:13" hidden="1" x14ac:dyDescent="0.25">
      <c r="A15778" s="128"/>
      <c r="B15778" s="2"/>
      <c r="C15778" s="139" t="s">
        <v>17944</v>
      </c>
      <c r="D15778" s="124" t="s">
        <v>17945</v>
      </c>
      <c r="E15778" s="118" t="s">
        <v>48</v>
      </c>
      <c r="F15778" s="124" t="s">
        <v>35249</v>
      </c>
      <c r="G15778" s="118" t="s">
        <v>2</v>
      </c>
      <c r="H15778" s="137">
        <v>43271</v>
      </c>
      <c r="I15778" s="119">
        <v>81.650000000000006</v>
      </c>
      <c r="J15778" s="129"/>
      <c r="K15778" s="129"/>
      <c r="L15778" s="129">
        <v>0</v>
      </c>
      <c r="M15778" s="134" t="s">
        <v>27366</v>
      </c>
    </row>
    <row r="15779" spans="1:13" hidden="1" x14ac:dyDescent="0.25">
      <c r="A15779" s="128"/>
      <c r="B15779" s="2"/>
      <c r="C15779" s="139" t="s">
        <v>17946</v>
      </c>
      <c r="D15779" s="124" t="s">
        <v>17947</v>
      </c>
      <c r="E15779" s="118" t="s">
        <v>48</v>
      </c>
      <c r="F15779" s="124" t="s">
        <v>35249</v>
      </c>
      <c r="G15779" s="118" t="s">
        <v>2</v>
      </c>
      <c r="H15779" s="137">
        <v>43780</v>
      </c>
      <c r="I15779" s="119">
        <v>2674.95</v>
      </c>
      <c r="J15779" s="129"/>
      <c r="K15779" s="129"/>
      <c r="L15779" s="129">
        <v>0</v>
      </c>
      <c r="M15779" s="134" t="s">
        <v>27367</v>
      </c>
    </row>
    <row r="15780" spans="1:13" hidden="1" x14ac:dyDescent="0.25">
      <c r="A15780" s="128"/>
      <c r="B15780" s="2"/>
      <c r="C15780" s="139" t="s">
        <v>17948</v>
      </c>
      <c r="D15780" s="124" t="s">
        <v>17949</v>
      </c>
      <c r="E15780" s="118" t="s">
        <v>48</v>
      </c>
      <c r="F15780" s="124" t="s">
        <v>35249</v>
      </c>
      <c r="G15780" s="118" t="s">
        <v>2</v>
      </c>
      <c r="H15780" s="137">
        <v>43328</v>
      </c>
      <c r="I15780" s="119">
        <v>1861.16</v>
      </c>
      <c r="J15780" s="129"/>
      <c r="K15780" s="129"/>
      <c r="L15780" s="129">
        <v>0</v>
      </c>
      <c r="M15780" s="134" t="s">
        <v>27367</v>
      </c>
    </row>
    <row r="15781" spans="1:13" hidden="1" x14ac:dyDescent="0.25">
      <c r="A15781" s="128"/>
      <c r="B15781" s="2"/>
      <c r="C15781" s="139" t="s">
        <v>17950</v>
      </c>
      <c r="D15781" s="124" t="s">
        <v>17951</v>
      </c>
      <c r="E15781" s="118" t="s">
        <v>48</v>
      </c>
      <c r="F15781" s="124" t="s">
        <v>35249</v>
      </c>
      <c r="G15781" s="118" t="s">
        <v>34659</v>
      </c>
      <c r="H15781" s="137"/>
      <c r="I15781" s="119"/>
      <c r="J15781" s="129"/>
      <c r="K15781" s="129"/>
      <c r="L15781" s="129">
        <v>0</v>
      </c>
      <c r="M15781" s="134" t="s">
        <v>27368</v>
      </c>
    </row>
    <row r="15782" spans="1:13" hidden="1" x14ac:dyDescent="0.25">
      <c r="A15782" s="128"/>
      <c r="B15782" s="2"/>
      <c r="C15782" s="139" t="s">
        <v>17952</v>
      </c>
      <c r="D15782" s="124" t="s">
        <v>17953</v>
      </c>
      <c r="E15782" s="118" t="s">
        <v>48</v>
      </c>
      <c r="F15782" s="124" t="s">
        <v>35249</v>
      </c>
      <c r="G15782" s="118" t="s">
        <v>34659</v>
      </c>
      <c r="H15782" s="137"/>
      <c r="I15782" s="119"/>
      <c r="J15782" s="129"/>
      <c r="K15782" s="129"/>
      <c r="L15782" s="129">
        <v>0</v>
      </c>
      <c r="M15782" s="134" t="s">
        <v>27369</v>
      </c>
    </row>
    <row r="15783" spans="1:13" hidden="1" x14ac:dyDescent="0.25">
      <c r="A15783" s="128"/>
      <c r="B15783" s="2"/>
      <c r="C15783" s="139" t="s">
        <v>32628</v>
      </c>
      <c r="D15783" s="124" t="s">
        <v>32629</v>
      </c>
      <c r="E15783" s="118" t="s">
        <v>48</v>
      </c>
      <c r="F15783" s="124" t="s">
        <v>35249</v>
      </c>
      <c r="G15783" s="118" t="s">
        <v>34659</v>
      </c>
      <c r="H15783" s="137"/>
      <c r="I15783" s="119"/>
      <c r="J15783" s="129"/>
      <c r="K15783" s="129"/>
      <c r="L15783" s="129">
        <v>0</v>
      </c>
      <c r="M15783" s="134" t="s">
        <v>27370</v>
      </c>
    </row>
    <row r="15784" spans="1:13" hidden="1" x14ac:dyDescent="0.25">
      <c r="A15784" s="128"/>
      <c r="B15784" s="2"/>
      <c r="C15784" s="139" t="s">
        <v>17954</v>
      </c>
      <c r="D15784" s="124" t="s">
        <v>17955</v>
      </c>
      <c r="E15784" s="118" t="s">
        <v>48</v>
      </c>
      <c r="F15784" s="124" t="s">
        <v>35249</v>
      </c>
      <c r="G15784" s="118" t="s">
        <v>6</v>
      </c>
      <c r="H15784" s="137">
        <v>46106</v>
      </c>
      <c r="I15784" s="119">
        <v>30</v>
      </c>
      <c r="J15784" s="129"/>
      <c r="K15784" s="129"/>
      <c r="L15784" s="129">
        <v>0</v>
      </c>
      <c r="M15784" s="134" t="s">
        <v>27371</v>
      </c>
    </row>
    <row r="15785" spans="1:13" hidden="1" x14ac:dyDescent="0.25">
      <c r="A15785" s="128"/>
      <c r="B15785" s="2"/>
      <c r="C15785" s="139" t="s">
        <v>17956</v>
      </c>
      <c r="D15785" s="124" t="s">
        <v>17957</v>
      </c>
      <c r="E15785" s="118" t="s">
        <v>48</v>
      </c>
      <c r="F15785" s="124" t="s">
        <v>35249</v>
      </c>
      <c r="G15785" s="118" t="s">
        <v>6</v>
      </c>
      <c r="H15785" s="137">
        <v>46087</v>
      </c>
      <c r="I15785" s="119">
        <v>17</v>
      </c>
      <c r="J15785" s="129"/>
      <c r="K15785" s="129"/>
      <c r="L15785" s="129">
        <v>0</v>
      </c>
      <c r="M15785" s="134" t="s">
        <v>27372</v>
      </c>
    </row>
    <row r="15786" spans="1:13" hidden="1" x14ac:dyDescent="0.25">
      <c r="A15786" s="128"/>
      <c r="B15786" s="2"/>
      <c r="C15786" s="139" t="s">
        <v>17958</v>
      </c>
      <c r="D15786" s="124" t="s">
        <v>17959</v>
      </c>
      <c r="E15786" s="118" t="s">
        <v>48</v>
      </c>
      <c r="F15786" s="124" t="s">
        <v>35249</v>
      </c>
      <c r="G15786" s="118" t="s">
        <v>2</v>
      </c>
      <c r="H15786" s="137">
        <v>44816</v>
      </c>
      <c r="I15786" s="119">
        <v>127.2</v>
      </c>
      <c r="J15786" s="129"/>
      <c r="K15786" s="129"/>
      <c r="L15786" s="129">
        <v>0</v>
      </c>
      <c r="M15786" s="134" t="s">
        <v>27373</v>
      </c>
    </row>
    <row r="15787" spans="1:13" hidden="1" x14ac:dyDescent="0.25">
      <c r="A15787" s="128"/>
      <c r="B15787" s="2"/>
      <c r="C15787" s="139" t="s">
        <v>35188</v>
      </c>
      <c r="D15787" s="124" t="s">
        <v>35189</v>
      </c>
      <c r="E15787" s="118" t="s">
        <v>48</v>
      </c>
      <c r="F15787" s="124" t="s">
        <v>35249</v>
      </c>
      <c r="G15787" s="118" t="s">
        <v>2</v>
      </c>
      <c r="H15787" s="137"/>
      <c r="I15787" s="119"/>
      <c r="J15787" s="129"/>
      <c r="K15787" s="129"/>
      <c r="L15787" s="129">
        <v>0</v>
      </c>
      <c r="M15787" s="134" t="s">
        <v>31967</v>
      </c>
    </row>
    <row r="15788" spans="1:13" hidden="1" x14ac:dyDescent="0.25">
      <c r="A15788" s="128"/>
      <c r="B15788" s="2"/>
      <c r="C15788" s="139" t="s">
        <v>17960</v>
      </c>
      <c r="D15788" s="124" t="s">
        <v>17961</v>
      </c>
      <c r="E15788" s="118" t="s">
        <v>48</v>
      </c>
      <c r="F15788" s="124" t="s">
        <v>35249</v>
      </c>
      <c r="G15788" s="118" t="s">
        <v>2</v>
      </c>
      <c r="H15788" s="137">
        <v>43987</v>
      </c>
      <c r="I15788" s="119">
        <v>538.83000000000004</v>
      </c>
      <c r="J15788" s="129"/>
      <c r="K15788" s="129"/>
      <c r="L15788" s="129">
        <v>0</v>
      </c>
      <c r="M15788" s="134" t="s">
        <v>27374</v>
      </c>
    </row>
    <row r="15789" spans="1:13" hidden="1" x14ac:dyDescent="0.25">
      <c r="A15789" s="128"/>
      <c r="B15789" s="2"/>
      <c r="C15789" s="139" t="s">
        <v>17962</v>
      </c>
      <c r="D15789" s="124" t="s">
        <v>17963</v>
      </c>
      <c r="E15789" s="118" t="s">
        <v>48</v>
      </c>
      <c r="F15789" s="124" t="s">
        <v>35249</v>
      </c>
      <c r="G15789" s="118" t="s">
        <v>30</v>
      </c>
      <c r="H15789" s="137">
        <v>43479</v>
      </c>
      <c r="I15789" s="119">
        <v>520</v>
      </c>
      <c r="J15789" s="129"/>
      <c r="K15789" s="129"/>
      <c r="L15789" s="129">
        <v>0</v>
      </c>
      <c r="M15789" s="134" t="s">
        <v>27375</v>
      </c>
    </row>
    <row r="15790" spans="1:13" hidden="1" x14ac:dyDescent="0.25">
      <c r="A15790" s="128"/>
      <c r="B15790" s="2"/>
      <c r="C15790" s="139" t="s">
        <v>17964</v>
      </c>
      <c r="D15790" s="124" t="s">
        <v>17965</v>
      </c>
      <c r="E15790" s="118" t="s">
        <v>48</v>
      </c>
      <c r="F15790" s="124" t="s">
        <v>35249</v>
      </c>
      <c r="G15790" s="118" t="s">
        <v>30</v>
      </c>
      <c r="H15790" s="137"/>
      <c r="I15790" s="119"/>
      <c r="J15790" s="129"/>
      <c r="K15790" s="129"/>
      <c r="L15790" s="129">
        <v>0</v>
      </c>
      <c r="M15790" s="134" t="s">
        <v>27376</v>
      </c>
    </row>
    <row r="15791" spans="1:13" hidden="1" x14ac:dyDescent="0.25">
      <c r="A15791" s="128"/>
      <c r="B15791" s="2"/>
      <c r="C15791" s="139" t="s">
        <v>33643</v>
      </c>
      <c r="D15791" s="124" t="s">
        <v>33644</v>
      </c>
      <c r="E15791" s="118" t="s">
        <v>48</v>
      </c>
      <c r="F15791" s="124" t="s">
        <v>35249</v>
      </c>
      <c r="G15791" s="118" t="s">
        <v>30</v>
      </c>
      <c r="H15791" s="137"/>
      <c r="I15791" s="119"/>
      <c r="J15791" s="129"/>
      <c r="K15791" s="129"/>
      <c r="L15791" s="129">
        <v>0</v>
      </c>
      <c r="M15791" s="134" t="s">
        <v>27377</v>
      </c>
    </row>
    <row r="15792" spans="1:13" hidden="1" x14ac:dyDescent="0.25">
      <c r="A15792" s="128"/>
      <c r="B15792" s="2"/>
      <c r="C15792" s="139" t="s">
        <v>17966</v>
      </c>
      <c r="D15792" s="124" t="s">
        <v>17967</v>
      </c>
      <c r="E15792" s="118" t="s">
        <v>7846</v>
      </c>
      <c r="F15792" s="124" t="s">
        <v>7847</v>
      </c>
      <c r="G15792" s="118" t="s">
        <v>30</v>
      </c>
      <c r="H15792" s="137"/>
      <c r="I15792" s="119"/>
      <c r="J15792" s="129"/>
      <c r="K15792" s="129"/>
      <c r="L15792" s="129">
        <v>0</v>
      </c>
      <c r="M15792" s="134" t="s">
        <v>27378</v>
      </c>
    </row>
    <row r="15793" spans="1:13" hidden="1" x14ac:dyDescent="0.25">
      <c r="A15793" s="128"/>
      <c r="B15793" s="2"/>
      <c r="C15793" s="139" t="s">
        <v>17968</v>
      </c>
      <c r="D15793" s="124" t="s">
        <v>17969</v>
      </c>
      <c r="E15793" s="118" t="s">
        <v>48</v>
      </c>
      <c r="F15793" s="124" t="s">
        <v>35249</v>
      </c>
      <c r="G15793" s="118" t="s">
        <v>30</v>
      </c>
      <c r="H15793" s="137">
        <v>44595</v>
      </c>
      <c r="I15793" s="119">
        <v>985</v>
      </c>
      <c r="J15793" s="129"/>
      <c r="K15793" s="129"/>
      <c r="L15793" s="129">
        <v>0</v>
      </c>
      <c r="M15793" s="134" t="s">
        <v>31546</v>
      </c>
    </row>
    <row r="15794" spans="1:13" hidden="1" x14ac:dyDescent="0.25">
      <c r="A15794" s="128"/>
      <c r="B15794" s="2"/>
      <c r="C15794" s="139" t="s">
        <v>33560</v>
      </c>
      <c r="D15794" s="124" t="s">
        <v>33561</v>
      </c>
      <c r="E15794" s="118" t="s">
        <v>48</v>
      </c>
      <c r="F15794" s="124" t="s">
        <v>35249</v>
      </c>
      <c r="G15794" s="118" t="s">
        <v>59</v>
      </c>
      <c r="H15794" s="137"/>
      <c r="I15794" s="119"/>
      <c r="J15794" s="129"/>
      <c r="K15794" s="129"/>
      <c r="L15794" s="129">
        <v>0</v>
      </c>
      <c r="M15794" s="134" t="s">
        <v>29603</v>
      </c>
    </row>
    <row r="15795" spans="1:13" hidden="1" x14ac:dyDescent="0.25">
      <c r="A15795" s="128"/>
      <c r="B15795" s="2"/>
      <c r="C15795" s="139" t="s">
        <v>17970</v>
      </c>
      <c r="D15795" s="124" t="s">
        <v>17971</v>
      </c>
      <c r="E15795" s="118" t="s">
        <v>48</v>
      </c>
      <c r="F15795" s="124" t="s">
        <v>35249</v>
      </c>
      <c r="G15795" s="118" t="s">
        <v>30</v>
      </c>
      <c r="H15795" s="137">
        <v>45735</v>
      </c>
      <c r="I15795" s="119">
        <v>775</v>
      </c>
      <c r="J15795" s="129"/>
      <c r="K15795" s="129"/>
      <c r="L15795" s="129">
        <v>0</v>
      </c>
      <c r="M15795" s="134" t="s">
        <v>27379</v>
      </c>
    </row>
    <row r="15796" spans="1:13" hidden="1" x14ac:dyDescent="0.25">
      <c r="A15796" s="128"/>
      <c r="B15796" s="2"/>
      <c r="C15796" s="139" t="s">
        <v>17972</v>
      </c>
      <c r="D15796" s="124" t="s">
        <v>17973</v>
      </c>
      <c r="E15796" s="118" t="s">
        <v>48</v>
      </c>
      <c r="F15796" s="124" t="s">
        <v>35249</v>
      </c>
      <c r="G15796" s="118" t="s">
        <v>30</v>
      </c>
      <c r="H15796" s="137">
        <v>45117</v>
      </c>
      <c r="I15796" s="119">
        <v>831</v>
      </c>
      <c r="J15796" s="129"/>
      <c r="K15796" s="129"/>
      <c r="L15796" s="129">
        <v>0</v>
      </c>
      <c r="M15796" s="134" t="s">
        <v>27380</v>
      </c>
    </row>
    <row r="15797" spans="1:13" hidden="1" x14ac:dyDescent="0.25">
      <c r="A15797" s="128"/>
      <c r="B15797" s="2"/>
      <c r="C15797" s="139" t="s">
        <v>31932</v>
      </c>
      <c r="D15797" s="124" t="s">
        <v>31933</v>
      </c>
      <c r="E15797" s="118" t="s">
        <v>48</v>
      </c>
      <c r="F15797" s="124" t="s">
        <v>35249</v>
      </c>
      <c r="G15797" s="118" t="s">
        <v>30</v>
      </c>
      <c r="H15797" s="137"/>
      <c r="I15797" s="119"/>
      <c r="J15797" s="129"/>
      <c r="K15797" s="129"/>
      <c r="L15797" s="129">
        <v>0</v>
      </c>
      <c r="M15797" s="134" t="s">
        <v>27381</v>
      </c>
    </row>
    <row r="15798" spans="1:13" hidden="1" x14ac:dyDescent="0.25">
      <c r="A15798" s="128"/>
      <c r="B15798" s="2"/>
      <c r="C15798" s="139" t="s">
        <v>17974</v>
      </c>
      <c r="D15798" s="124" t="s">
        <v>17975</v>
      </c>
      <c r="E15798" s="118" t="s">
        <v>48</v>
      </c>
      <c r="F15798" s="124" t="s">
        <v>35249</v>
      </c>
      <c r="G15798" s="118" t="s">
        <v>30</v>
      </c>
      <c r="H15798" s="137"/>
      <c r="I15798" s="119"/>
      <c r="J15798" s="129"/>
      <c r="K15798" s="129"/>
      <c r="L15798" s="129">
        <v>0</v>
      </c>
      <c r="M15798" s="134" t="s">
        <v>24396</v>
      </c>
    </row>
    <row r="15799" spans="1:13" hidden="1" x14ac:dyDescent="0.25">
      <c r="A15799" s="128"/>
      <c r="B15799" s="2"/>
      <c r="C15799" s="139" t="s">
        <v>30945</v>
      </c>
      <c r="D15799" s="124" t="s">
        <v>30946</v>
      </c>
      <c r="E15799" s="118" t="s">
        <v>48</v>
      </c>
      <c r="F15799" s="124" t="s">
        <v>35249</v>
      </c>
      <c r="G15799" s="118" t="s">
        <v>30</v>
      </c>
      <c r="H15799" s="137"/>
      <c r="I15799" s="119"/>
      <c r="J15799" s="129"/>
      <c r="K15799" s="129"/>
      <c r="L15799" s="129">
        <v>0</v>
      </c>
      <c r="M15799" s="134" t="s">
        <v>27382</v>
      </c>
    </row>
    <row r="15800" spans="1:13" hidden="1" x14ac:dyDescent="0.25">
      <c r="A15800" s="128"/>
      <c r="B15800" s="2"/>
      <c r="C15800" s="139" t="s">
        <v>31363</v>
      </c>
      <c r="D15800" s="124" t="s">
        <v>31364</v>
      </c>
      <c r="E15800" s="118" t="s">
        <v>48</v>
      </c>
      <c r="F15800" s="124" t="s">
        <v>35249</v>
      </c>
      <c r="G15800" s="118" t="s">
        <v>30</v>
      </c>
      <c r="H15800" s="137"/>
      <c r="I15800" s="119"/>
      <c r="J15800" s="129"/>
      <c r="K15800" s="129"/>
      <c r="L15800" s="129">
        <v>0</v>
      </c>
      <c r="M15800" s="134"/>
    </row>
    <row r="15801" spans="1:13" hidden="1" x14ac:dyDescent="0.25">
      <c r="A15801" s="128"/>
      <c r="B15801" s="2"/>
      <c r="C15801" s="139" t="s">
        <v>17976</v>
      </c>
      <c r="D15801" s="124" t="s">
        <v>17977</v>
      </c>
      <c r="E15801" s="118" t="s">
        <v>17978</v>
      </c>
      <c r="F15801" s="124" t="s">
        <v>17979</v>
      </c>
      <c r="G15801" s="118" t="s">
        <v>30</v>
      </c>
      <c r="H15801" s="137"/>
      <c r="I15801" s="119"/>
      <c r="J15801" s="129"/>
      <c r="K15801" s="129"/>
      <c r="L15801" s="129">
        <v>0</v>
      </c>
      <c r="M15801" s="134" t="s">
        <v>35080</v>
      </c>
    </row>
    <row r="15802" spans="1:13" hidden="1" x14ac:dyDescent="0.25">
      <c r="A15802" s="128"/>
      <c r="B15802" s="2"/>
      <c r="C15802" s="139" t="s">
        <v>17976</v>
      </c>
      <c r="D15802" s="124" t="s">
        <v>17977</v>
      </c>
      <c r="E15802" s="118" t="s">
        <v>7846</v>
      </c>
      <c r="F15802" s="124" t="s">
        <v>7847</v>
      </c>
      <c r="G15802" s="118" t="s">
        <v>30</v>
      </c>
      <c r="H15802" s="137"/>
      <c r="I15802" s="119"/>
      <c r="J15802" s="129"/>
      <c r="K15802" s="129"/>
      <c r="L15802" s="129">
        <v>0</v>
      </c>
      <c r="M15802" s="134" t="s">
        <v>30507</v>
      </c>
    </row>
    <row r="15803" spans="1:13" hidden="1" x14ac:dyDescent="0.25">
      <c r="A15803" s="128"/>
      <c r="B15803" s="2"/>
      <c r="C15803" s="139" t="s">
        <v>17980</v>
      </c>
      <c r="D15803" s="124" t="s">
        <v>17981</v>
      </c>
      <c r="E15803" s="118" t="s">
        <v>7846</v>
      </c>
      <c r="F15803" s="124" t="s">
        <v>7847</v>
      </c>
      <c r="G15803" s="118" t="s">
        <v>30</v>
      </c>
      <c r="H15803" s="137"/>
      <c r="I15803" s="119"/>
      <c r="J15803" s="129"/>
      <c r="K15803" s="129"/>
      <c r="L15803" s="129">
        <v>0</v>
      </c>
      <c r="M15803" s="134" t="s">
        <v>30093</v>
      </c>
    </row>
    <row r="15804" spans="1:13" hidden="1" x14ac:dyDescent="0.25">
      <c r="A15804" s="128"/>
      <c r="B15804" s="2"/>
      <c r="C15804" s="139" t="s">
        <v>32375</v>
      </c>
      <c r="D15804" s="124" t="s">
        <v>32376</v>
      </c>
      <c r="E15804" s="118" t="s">
        <v>48</v>
      </c>
      <c r="F15804" s="124" t="s">
        <v>35249</v>
      </c>
      <c r="G15804" s="118" t="s">
        <v>30</v>
      </c>
      <c r="H15804" s="137"/>
      <c r="I15804" s="119"/>
      <c r="J15804" s="129"/>
      <c r="K15804" s="129"/>
      <c r="L15804" s="129">
        <v>0</v>
      </c>
      <c r="M15804" s="134" t="s">
        <v>27383</v>
      </c>
    </row>
    <row r="15805" spans="1:13" hidden="1" x14ac:dyDescent="0.25">
      <c r="A15805" s="128"/>
      <c r="B15805" s="2"/>
      <c r="C15805" s="139" t="s">
        <v>33380</v>
      </c>
      <c r="D15805" s="124" t="s">
        <v>33381</v>
      </c>
      <c r="E15805" s="118" t="s">
        <v>48</v>
      </c>
      <c r="F15805" s="124" t="s">
        <v>35249</v>
      </c>
      <c r="G15805" s="118" t="s">
        <v>30</v>
      </c>
      <c r="H15805" s="137"/>
      <c r="I15805" s="119"/>
      <c r="J15805" s="129"/>
      <c r="K15805" s="129"/>
      <c r="L15805" s="129">
        <v>0</v>
      </c>
      <c r="M15805" s="134" t="s">
        <v>27384</v>
      </c>
    </row>
    <row r="15806" spans="1:13" hidden="1" x14ac:dyDescent="0.25">
      <c r="A15806" s="128"/>
      <c r="B15806" s="2"/>
      <c r="C15806" s="139" t="s">
        <v>17982</v>
      </c>
      <c r="D15806" s="124" t="s">
        <v>17983</v>
      </c>
      <c r="E15806" s="118" t="s">
        <v>48</v>
      </c>
      <c r="F15806" s="124" t="s">
        <v>35249</v>
      </c>
      <c r="G15806" s="118" t="s">
        <v>30</v>
      </c>
      <c r="H15806" s="137"/>
      <c r="I15806" s="119"/>
      <c r="J15806" s="129"/>
      <c r="K15806" s="129"/>
      <c r="L15806" s="129">
        <v>0</v>
      </c>
      <c r="M15806" s="134" t="s">
        <v>27385</v>
      </c>
    </row>
    <row r="15807" spans="1:13" hidden="1" x14ac:dyDescent="0.25">
      <c r="A15807" s="128"/>
      <c r="B15807" s="2"/>
      <c r="C15807" s="139" t="s">
        <v>31271</v>
      </c>
      <c r="D15807" s="124" t="s">
        <v>31272</v>
      </c>
      <c r="E15807" s="118" t="s">
        <v>48</v>
      </c>
      <c r="F15807" s="124" t="s">
        <v>35249</v>
      </c>
      <c r="G15807" s="118" t="s">
        <v>30</v>
      </c>
      <c r="H15807" s="137"/>
      <c r="I15807" s="119"/>
      <c r="J15807" s="129"/>
      <c r="K15807" s="129"/>
      <c r="L15807" s="129">
        <v>0</v>
      </c>
      <c r="M15807" s="134" t="s">
        <v>27386</v>
      </c>
    </row>
    <row r="15808" spans="1:13" hidden="1" x14ac:dyDescent="0.25">
      <c r="A15808" s="128"/>
      <c r="B15808" s="2"/>
      <c r="C15808" s="139" t="s">
        <v>17984</v>
      </c>
      <c r="D15808" s="124" t="s">
        <v>17985</v>
      </c>
      <c r="E15808" s="118" t="s">
        <v>17978</v>
      </c>
      <c r="F15808" s="124" t="s">
        <v>17979</v>
      </c>
      <c r="G15808" s="118" t="s">
        <v>30</v>
      </c>
      <c r="H15808" s="137"/>
      <c r="I15808" s="119"/>
      <c r="J15808" s="129"/>
      <c r="K15808" s="129"/>
      <c r="L15808" s="129">
        <v>0</v>
      </c>
      <c r="M15808" s="134" t="s">
        <v>27387</v>
      </c>
    </row>
    <row r="15809" spans="1:13" hidden="1" x14ac:dyDescent="0.25">
      <c r="A15809" s="128"/>
      <c r="B15809" s="2"/>
      <c r="C15809" s="139" t="s">
        <v>17984</v>
      </c>
      <c r="D15809" s="124" t="s">
        <v>17985</v>
      </c>
      <c r="E15809" s="118" t="s">
        <v>7846</v>
      </c>
      <c r="F15809" s="124" t="s">
        <v>7847</v>
      </c>
      <c r="G15809" s="118" t="s">
        <v>30</v>
      </c>
      <c r="H15809" s="137"/>
      <c r="I15809" s="119"/>
      <c r="J15809" s="129"/>
      <c r="K15809" s="129"/>
      <c r="L15809" s="129">
        <v>0</v>
      </c>
      <c r="M15809" s="134" t="s">
        <v>27388</v>
      </c>
    </row>
    <row r="15810" spans="1:13" hidden="1" x14ac:dyDescent="0.25">
      <c r="A15810" s="128"/>
      <c r="B15810" s="2"/>
      <c r="C15810" s="139" t="s">
        <v>17986</v>
      </c>
      <c r="D15810" s="124" t="s">
        <v>17987</v>
      </c>
      <c r="E15810" s="118" t="s">
        <v>48</v>
      </c>
      <c r="F15810" s="124" t="s">
        <v>35249</v>
      </c>
      <c r="G15810" s="118" t="s">
        <v>30</v>
      </c>
      <c r="H15810" s="137">
        <v>44018</v>
      </c>
      <c r="I15810" s="119">
        <v>172.42</v>
      </c>
      <c r="J15810" s="129"/>
      <c r="K15810" s="129"/>
      <c r="L15810" s="129">
        <v>0</v>
      </c>
      <c r="M15810" s="134" t="s">
        <v>27389</v>
      </c>
    </row>
    <row r="15811" spans="1:13" hidden="1" x14ac:dyDescent="0.25">
      <c r="A15811" s="128"/>
      <c r="B15811" s="2"/>
      <c r="C15811" s="139" t="s">
        <v>17988</v>
      </c>
      <c r="D15811" s="124" t="s">
        <v>17989</v>
      </c>
      <c r="E15811" s="118" t="s">
        <v>48</v>
      </c>
      <c r="F15811" s="124" t="s">
        <v>35249</v>
      </c>
      <c r="G15811" s="118" t="s">
        <v>30</v>
      </c>
      <c r="H15811" s="137">
        <v>43252</v>
      </c>
      <c r="I15811" s="119">
        <v>290</v>
      </c>
      <c r="J15811" s="129"/>
      <c r="K15811" s="129"/>
      <c r="L15811" s="129">
        <v>0</v>
      </c>
      <c r="M15811" s="134" t="s">
        <v>35027</v>
      </c>
    </row>
    <row r="15812" spans="1:13" hidden="1" x14ac:dyDescent="0.25">
      <c r="A15812" s="128"/>
      <c r="B15812" s="2"/>
      <c r="C15812" s="139" t="s">
        <v>17990</v>
      </c>
      <c r="D15812" s="124" t="s">
        <v>17991</v>
      </c>
      <c r="E15812" s="118" t="s">
        <v>48</v>
      </c>
      <c r="F15812" s="124" t="s">
        <v>35249</v>
      </c>
      <c r="G15812" s="118" t="s">
        <v>30</v>
      </c>
      <c r="H15812" s="137">
        <v>45849</v>
      </c>
      <c r="I15812" s="119">
        <v>350.08</v>
      </c>
      <c r="J15812" s="129"/>
      <c r="K15812" s="129"/>
      <c r="L15812" s="129">
        <v>0</v>
      </c>
      <c r="M15812" s="134" t="s">
        <v>27390</v>
      </c>
    </row>
    <row r="15813" spans="1:13" hidden="1" x14ac:dyDescent="0.25">
      <c r="A15813" s="128"/>
      <c r="B15813" s="2"/>
      <c r="C15813" s="139" t="s">
        <v>17992</v>
      </c>
      <c r="D15813" s="124" t="s">
        <v>17993</v>
      </c>
      <c r="E15813" s="118" t="s">
        <v>48</v>
      </c>
      <c r="F15813" s="124" t="s">
        <v>35249</v>
      </c>
      <c r="G15813" s="118" t="s">
        <v>30</v>
      </c>
      <c r="H15813" s="137">
        <v>41655</v>
      </c>
      <c r="I15813" s="119">
        <v>400</v>
      </c>
      <c r="J15813" s="129"/>
      <c r="K15813" s="129"/>
      <c r="L15813" s="129">
        <v>0</v>
      </c>
      <c r="M15813" s="134" t="s">
        <v>28748</v>
      </c>
    </row>
    <row r="15814" spans="1:13" hidden="1" x14ac:dyDescent="0.25">
      <c r="A15814" s="128"/>
      <c r="B15814" s="2"/>
      <c r="C15814" s="139" t="s">
        <v>28963</v>
      </c>
      <c r="D15814" s="124" t="s">
        <v>28964</v>
      </c>
      <c r="E15814" s="118" t="s">
        <v>48</v>
      </c>
      <c r="F15814" s="124" t="s">
        <v>35249</v>
      </c>
      <c r="G15814" s="118" t="s">
        <v>30</v>
      </c>
      <c r="H15814" s="137"/>
      <c r="I15814" s="119"/>
      <c r="J15814" s="129"/>
      <c r="K15814" s="129"/>
      <c r="L15814" s="129">
        <v>0</v>
      </c>
      <c r="M15814" s="134" t="s">
        <v>27391</v>
      </c>
    </row>
    <row r="15815" spans="1:13" hidden="1" x14ac:dyDescent="0.25">
      <c r="A15815" s="128"/>
      <c r="B15815" s="2"/>
      <c r="C15815" s="139" t="s">
        <v>31366</v>
      </c>
      <c r="D15815" s="124" t="s">
        <v>31367</v>
      </c>
      <c r="E15815" s="118" t="s">
        <v>48</v>
      </c>
      <c r="F15815" s="124" t="s">
        <v>35249</v>
      </c>
      <c r="G15815" s="118" t="s">
        <v>30</v>
      </c>
      <c r="H15815" s="137"/>
      <c r="I15815" s="119"/>
      <c r="J15815" s="129"/>
      <c r="K15815" s="129"/>
      <c r="L15815" s="129">
        <v>0</v>
      </c>
      <c r="M15815" s="134" t="s">
        <v>27392</v>
      </c>
    </row>
    <row r="15816" spans="1:13" hidden="1" x14ac:dyDescent="0.25">
      <c r="A15816" s="128"/>
      <c r="B15816" s="2"/>
      <c r="C15816" s="139" t="s">
        <v>17994</v>
      </c>
      <c r="D15816" s="124" t="s">
        <v>17995</v>
      </c>
      <c r="E15816" s="118" t="s">
        <v>48</v>
      </c>
      <c r="F15816" s="124" t="s">
        <v>35249</v>
      </c>
      <c r="G15816" s="118" t="s">
        <v>30</v>
      </c>
      <c r="H15816" s="137">
        <v>43859</v>
      </c>
      <c r="I15816" s="119">
        <v>300</v>
      </c>
      <c r="J15816" s="129"/>
      <c r="K15816" s="129"/>
      <c r="L15816" s="129">
        <v>0</v>
      </c>
      <c r="M15816" s="134" t="s">
        <v>30090</v>
      </c>
    </row>
    <row r="15817" spans="1:13" hidden="1" x14ac:dyDescent="0.25">
      <c r="A15817" s="128"/>
      <c r="B15817" s="2"/>
      <c r="C15817" s="139" t="s">
        <v>31716</v>
      </c>
      <c r="D15817" s="124" t="s">
        <v>31717</v>
      </c>
      <c r="E15817" s="118" t="s">
        <v>48</v>
      </c>
      <c r="F15817" s="124" t="s">
        <v>35249</v>
      </c>
      <c r="G15817" s="118" t="s">
        <v>30</v>
      </c>
      <c r="H15817" s="137"/>
      <c r="I15817" s="119"/>
      <c r="J15817" s="129"/>
      <c r="K15817" s="129"/>
      <c r="L15817" s="129">
        <v>0</v>
      </c>
      <c r="M15817" s="134" t="s">
        <v>28302</v>
      </c>
    </row>
    <row r="15818" spans="1:13" hidden="1" x14ac:dyDescent="0.25">
      <c r="A15818" s="128"/>
      <c r="B15818" s="2"/>
      <c r="C15818" s="139" t="s">
        <v>17996</v>
      </c>
      <c r="D15818" s="124" t="s">
        <v>17997</v>
      </c>
      <c r="E15818" s="118" t="s">
        <v>48</v>
      </c>
      <c r="F15818" s="124" t="s">
        <v>35249</v>
      </c>
      <c r="G15818" s="118" t="s">
        <v>30</v>
      </c>
      <c r="H15818" s="137">
        <v>42445</v>
      </c>
      <c r="I15818" s="119">
        <v>575</v>
      </c>
      <c r="J15818" s="129"/>
      <c r="K15818" s="129"/>
      <c r="L15818" s="129">
        <v>0</v>
      </c>
      <c r="M15818" s="134" t="s">
        <v>31238</v>
      </c>
    </row>
    <row r="15819" spans="1:13" hidden="1" x14ac:dyDescent="0.25">
      <c r="A15819" s="128"/>
      <c r="B15819" s="2"/>
      <c r="C15819" s="139" t="s">
        <v>42539</v>
      </c>
      <c r="D15819" s="124" t="s">
        <v>42540</v>
      </c>
      <c r="E15819" s="118" t="s">
        <v>48</v>
      </c>
      <c r="F15819" s="124" t="s">
        <v>35249</v>
      </c>
      <c r="G15819" s="118" t="s">
        <v>30</v>
      </c>
      <c r="H15819" s="137"/>
      <c r="I15819" s="119"/>
      <c r="J15819" s="129"/>
      <c r="K15819" s="129"/>
      <c r="L15819" s="129">
        <v>0</v>
      </c>
      <c r="M15819" s="134" t="s">
        <v>30830</v>
      </c>
    </row>
    <row r="15820" spans="1:13" hidden="1" x14ac:dyDescent="0.25">
      <c r="A15820" s="128"/>
      <c r="B15820" s="2"/>
      <c r="C15820" s="139" t="s">
        <v>42541</v>
      </c>
      <c r="D15820" s="124" t="s">
        <v>42542</v>
      </c>
      <c r="E15820" s="118" t="s">
        <v>48</v>
      </c>
      <c r="F15820" s="124" t="s">
        <v>35249</v>
      </c>
      <c r="G15820" s="118" t="s">
        <v>30</v>
      </c>
      <c r="H15820" s="137">
        <v>45799</v>
      </c>
      <c r="I15820" s="119">
        <v>394</v>
      </c>
      <c r="J15820" s="129"/>
      <c r="K15820" s="129"/>
      <c r="L15820" s="129">
        <v>0</v>
      </c>
      <c r="M15820" s="134" t="s">
        <v>27393</v>
      </c>
    </row>
    <row r="15821" spans="1:13" hidden="1" x14ac:dyDescent="0.25">
      <c r="A15821" s="128"/>
      <c r="B15821" s="2"/>
      <c r="C15821" s="139" t="s">
        <v>42543</v>
      </c>
      <c r="D15821" s="124" t="s">
        <v>42544</v>
      </c>
      <c r="E15821" s="118" t="s">
        <v>48</v>
      </c>
      <c r="F15821" s="124" t="s">
        <v>35249</v>
      </c>
      <c r="G15821" s="118" t="s">
        <v>30</v>
      </c>
      <c r="H15821" s="137"/>
      <c r="I15821" s="119"/>
      <c r="J15821" s="129"/>
      <c r="K15821" s="129"/>
      <c r="L15821" s="129">
        <v>0</v>
      </c>
      <c r="M15821" s="134" t="s">
        <v>27394</v>
      </c>
    </row>
    <row r="15822" spans="1:13" hidden="1" x14ac:dyDescent="0.25">
      <c r="A15822" s="128"/>
      <c r="B15822" s="2"/>
      <c r="C15822" s="139" t="s">
        <v>42545</v>
      </c>
      <c r="D15822" s="124" t="s">
        <v>42546</v>
      </c>
      <c r="E15822" s="118" t="s">
        <v>48</v>
      </c>
      <c r="F15822" s="124" t="s">
        <v>35249</v>
      </c>
      <c r="G15822" s="118" t="s">
        <v>30</v>
      </c>
      <c r="H15822" s="137">
        <v>45846</v>
      </c>
      <c r="I15822" s="119">
        <v>598</v>
      </c>
      <c r="J15822" s="129"/>
      <c r="K15822" s="129"/>
      <c r="L15822" s="129">
        <v>0</v>
      </c>
      <c r="M15822" s="134" t="s">
        <v>27395</v>
      </c>
    </row>
    <row r="15823" spans="1:13" hidden="1" x14ac:dyDescent="0.25">
      <c r="A15823" s="128"/>
      <c r="B15823" s="2"/>
      <c r="C15823" s="139" t="s">
        <v>42547</v>
      </c>
      <c r="D15823" s="124" t="s">
        <v>42548</v>
      </c>
      <c r="E15823" s="118" t="s">
        <v>48</v>
      </c>
      <c r="F15823" s="124" t="s">
        <v>35249</v>
      </c>
      <c r="G15823" s="118" t="s">
        <v>30</v>
      </c>
      <c r="H15823" s="137"/>
      <c r="I15823" s="119"/>
      <c r="J15823" s="129"/>
      <c r="K15823" s="129"/>
      <c r="L15823" s="129">
        <v>0</v>
      </c>
      <c r="M15823" s="134" t="s">
        <v>27396</v>
      </c>
    </row>
    <row r="15824" spans="1:13" hidden="1" x14ac:dyDescent="0.25">
      <c r="A15824" s="128"/>
      <c r="B15824" s="2"/>
      <c r="C15824" s="139" t="s">
        <v>42549</v>
      </c>
      <c r="D15824" s="124" t="s">
        <v>42550</v>
      </c>
      <c r="E15824" s="118" t="s">
        <v>48</v>
      </c>
      <c r="F15824" s="124" t="s">
        <v>35249</v>
      </c>
      <c r="G15824" s="118" t="s">
        <v>30</v>
      </c>
      <c r="H15824" s="137">
        <v>45799</v>
      </c>
      <c r="I15824" s="119">
        <v>493</v>
      </c>
      <c r="J15824" s="129"/>
      <c r="K15824" s="129"/>
      <c r="L15824" s="129">
        <v>0</v>
      </c>
      <c r="M15824" s="134" t="s">
        <v>27397</v>
      </c>
    </row>
    <row r="15825" spans="1:13" hidden="1" x14ac:dyDescent="0.25">
      <c r="A15825" s="128"/>
      <c r="B15825" s="2"/>
      <c r="C15825" s="139" t="s">
        <v>17998</v>
      </c>
      <c r="D15825" s="124" t="s">
        <v>17999</v>
      </c>
      <c r="E15825" s="118" t="s">
        <v>48</v>
      </c>
      <c r="F15825" s="124" t="s">
        <v>35249</v>
      </c>
      <c r="G15825" s="118" t="s">
        <v>30</v>
      </c>
      <c r="H15825" s="137">
        <v>43252</v>
      </c>
      <c r="I15825" s="119">
        <v>429.4</v>
      </c>
      <c r="J15825" s="129"/>
      <c r="K15825" s="129"/>
      <c r="L15825" s="129">
        <v>0</v>
      </c>
      <c r="M15825" s="134" t="s">
        <v>27398</v>
      </c>
    </row>
    <row r="15826" spans="1:13" hidden="1" x14ac:dyDescent="0.25">
      <c r="A15826" s="128"/>
      <c r="B15826" s="2"/>
      <c r="C15826" s="139" t="s">
        <v>18000</v>
      </c>
      <c r="D15826" s="124" t="s">
        <v>18001</v>
      </c>
      <c r="E15826" s="118" t="s">
        <v>48</v>
      </c>
      <c r="F15826" s="124" t="s">
        <v>35249</v>
      </c>
      <c r="G15826" s="118" t="s">
        <v>2</v>
      </c>
      <c r="H15826" s="137">
        <v>42283</v>
      </c>
      <c r="I15826" s="119">
        <v>1864.61</v>
      </c>
      <c r="J15826" s="129"/>
      <c r="K15826" s="129"/>
      <c r="L15826" s="129">
        <v>0</v>
      </c>
      <c r="M15826" s="134" t="s">
        <v>33299</v>
      </c>
    </row>
    <row r="15827" spans="1:13" hidden="1" x14ac:dyDescent="0.25">
      <c r="A15827" s="128"/>
      <c r="B15827" s="2"/>
      <c r="C15827" s="139" t="s">
        <v>18002</v>
      </c>
      <c r="D15827" s="124" t="s">
        <v>18003</v>
      </c>
      <c r="E15827" s="118" t="s">
        <v>48</v>
      </c>
      <c r="F15827" s="124" t="s">
        <v>35249</v>
      </c>
      <c r="G15827" s="118" t="s">
        <v>30</v>
      </c>
      <c r="H15827" s="137">
        <v>44482</v>
      </c>
      <c r="I15827" s="119">
        <v>410.28</v>
      </c>
      <c r="J15827" s="129"/>
      <c r="K15827" s="129"/>
      <c r="L15827" s="129">
        <v>0</v>
      </c>
      <c r="M15827" s="134" t="s">
        <v>27399</v>
      </c>
    </row>
    <row r="15828" spans="1:13" hidden="1" x14ac:dyDescent="0.25">
      <c r="A15828" s="128"/>
      <c r="B15828" s="2"/>
      <c r="C15828" s="139" t="s">
        <v>27952</v>
      </c>
      <c r="D15828" s="124" t="s">
        <v>27953</v>
      </c>
      <c r="E15828" s="118" t="s">
        <v>48</v>
      </c>
      <c r="F15828" s="124" t="s">
        <v>35249</v>
      </c>
      <c r="G15828" s="118" t="s">
        <v>2</v>
      </c>
      <c r="H15828" s="137">
        <v>45246</v>
      </c>
      <c r="I15828" s="119">
        <v>866</v>
      </c>
      <c r="J15828" s="129"/>
      <c r="K15828" s="129"/>
      <c r="L15828" s="129">
        <v>0</v>
      </c>
      <c r="M15828" s="134"/>
    </row>
    <row r="15829" spans="1:13" hidden="1" x14ac:dyDescent="0.25">
      <c r="A15829" s="128"/>
      <c r="B15829" s="2"/>
      <c r="C15829" s="139" t="s">
        <v>18004</v>
      </c>
      <c r="D15829" s="124" t="s">
        <v>18005</v>
      </c>
      <c r="E15829" s="118" t="s">
        <v>48</v>
      </c>
      <c r="F15829" s="124" t="s">
        <v>35249</v>
      </c>
      <c r="G15829" s="118" t="s">
        <v>2</v>
      </c>
      <c r="H15829" s="137"/>
      <c r="I15829" s="119"/>
      <c r="J15829" s="129"/>
      <c r="K15829" s="129"/>
      <c r="L15829" s="129">
        <v>0</v>
      </c>
      <c r="M15829" s="134" t="s">
        <v>27400</v>
      </c>
    </row>
    <row r="15830" spans="1:13" hidden="1" x14ac:dyDescent="0.25">
      <c r="A15830" s="128"/>
      <c r="B15830" s="2"/>
      <c r="C15830" s="139" t="s">
        <v>42551</v>
      </c>
      <c r="D15830" s="124" t="s">
        <v>42552</v>
      </c>
      <c r="E15830" s="118" t="s">
        <v>48</v>
      </c>
      <c r="F15830" s="124" t="s">
        <v>35249</v>
      </c>
      <c r="G15830" s="118" t="s">
        <v>2</v>
      </c>
      <c r="H15830" s="137">
        <v>45939</v>
      </c>
      <c r="I15830" s="119">
        <v>5100</v>
      </c>
      <c r="J15830" s="129"/>
      <c r="K15830" s="129"/>
      <c r="L15830" s="129">
        <v>0</v>
      </c>
      <c r="M15830" s="134" t="s">
        <v>27401</v>
      </c>
    </row>
    <row r="15831" spans="1:13" hidden="1" x14ac:dyDescent="0.25">
      <c r="A15831" s="128"/>
      <c r="B15831" s="2"/>
      <c r="C15831" s="139" t="s">
        <v>30047</v>
      </c>
      <c r="D15831" s="124" t="s">
        <v>30048</v>
      </c>
      <c r="E15831" s="118" t="s">
        <v>48</v>
      </c>
      <c r="F15831" s="124" t="s">
        <v>35249</v>
      </c>
      <c r="G15831" s="118" t="s">
        <v>2</v>
      </c>
      <c r="H15831" s="137"/>
      <c r="I15831" s="119"/>
      <c r="J15831" s="129"/>
      <c r="K15831" s="129"/>
      <c r="L15831" s="129">
        <v>0</v>
      </c>
      <c r="M15831" s="134" t="s">
        <v>31470</v>
      </c>
    </row>
    <row r="15832" spans="1:13" hidden="1" x14ac:dyDescent="0.25">
      <c r="A15832" s="128"/>
      <c r="B15832" s="2"/>
      <c r="C15832" s="139" t="s">
        <v>32063</v>
      </c>
      <c r="D15832" s="124" t="s">
        <v>32064</v>
      </c>
      <c r="E15832" s="118" t="s">
        <v>48</v>
      </c>
      <c r="F15832" s="124" t="s">
        <v>35249</v>
      </c>
      <c r="G15832" s="118" t="s">
        <v>2</v>
      </c>
      <c r="H15832" s="137"/>
      <c r="I15832" s="119"/>
      <c r="J15832" s="129"/>
      <c r="K15832" s="129"/>
      <c r="L15832" s="129">
        <v>0</v>
      </c>
      <c r="M15832" s="134" t="s">
        <v>27402</v>
      </c>
    </row>
    <row r="15833" spans="1:13" hidden="1" x14ac:dyDescent="0.25">
      <c r="A15833" s="128"/>
      <c r="B15833" s="2"/>
      <c r="C15833" s="139" t="s">
        <v>18006</v>
      </c>
      <c r="D15833" s="124" t="s">
        <v>18007</v>
      </c>
      <c r="E15833" s="118" t="s">
        <v>48</v>
      </c>
      <c r="F15833" s="124" t="s">
        <v>35249</v>
      </c>
      <c r="G15833" s="118" t="s">
        <v>235</v>
      </c>
      <c r="H15833" s="137">
        <v>41977</v>
      </c>
      <c r="I15833" s="119">
        <v>11.21</v>
      </c>
      <c r="J15833" s="129"/>
      <c r="K15833" s="129"/>
      <c r="L15833" s="129">
        <v>0</v>
      </c>
      <c r="M15833" s="134" t="s">
        <v>27402</v>
      </c>
    </row>
    <row r="15834" spans="1:13" hidden="1" x14ac:dyDescent="0.25">
      <c r="A15834" s="128"/>
      <c r="B15834" s="2"/>
      <c r="C15834" s="139" t="s">
        <v>18008</v>
      </c>
      <c r="D15834" s="124" t="s">
        <v>18009</v>
      </c>
      <c r="E15834" s="118" t="s">
        <v>48</v>
      </c>
      <c r="F15834" s="124" t="s">
        <v>35249</v>
      </c>
      <c r="G15834" s="118" t="s">
        <v>235</v>
      </c>
      <c r="H15834" s="137">
        <v>46043</v>
      </c>
      <c r="I15834" s="119">
        <v>15.1</v>
      </c>
      <c r="J15834" s="129"/>
      <c r="K15834" s="129"/>
      <c r="L15834" s="129">
        <v>0</v>
      </c>
      <c r="M15834" s="134" t="s">
        <v>27402</v>
      </c>
    </row>
    <row r="15835" spans="1:13" hidden="1" x14ac:dyDescent="0.25">
      <c r="A15835" s="128"/>
      <c r="B15835" s="2"/>
      <c r="C15835" s="139" t="s">
        <v>18010</v>
      </c>
      <c r="D15835" s="124" t="s">
        <v>18011</v>
      </c>
      <c r="E15835" s="118" t="s">
        <v>48</v>
      </c>
      <c r="F15835" s="124" t="s">
        <v>35249</v>
      </c>
      <c r="G15835" s="118" t="s">
        <v>2</v>
      </c>
      <c r="H15835" s="137">
        <v>44524</v>
      </c>
      <c r="I15835" s="119">
        <v>95.31</v>
      </c>
      <c r="J15835" s="129"/>
      <c r="K15835" s="129"/>
      <c r="L15835" s="129">
        <v>0</v>
      </c>
      <c r="M15835" s="134" t="s">
        <v>27402</v>
      </c>
    </row>
    <row r="15836" spans="1:13" hidden="1" x14ac:dyDescent="0.25">
      <c r="A15836" s="128"/>
      <c r="B15836" s="2"/>
      <c r="C15836" s="139" t="s">
        <v>18012</v>
      </c>
      <c r="D15836" s="124" t="s">
        <v>18013</v>
      </c>
      <c r="E15836" s="118" t="s">
        <v>48</v>
      </c>
      <c r="F15836" s="124" t="s">
        <v>35249</v>
      </c>
      <c r="G15836" s="118" t="s">
        <v>34659</v>
      </c>
      <c r="H15836" s="137">
        <v>41520</v>
      </c>
      <c r="I15836" s="119">
        <v>48.35</v>
      </c>
      <c r="J15836" s="129"/>
      <c r="K15836" s="129"/>
      <c r="L15836" s="129">
        <v>0</v>
      </c>
      <c r="M15836" s="134" t="s">
        <v>27402</v>
      </c>
    </row>
    <row r="15837" spans="1:13" hidden="1" x14ac:dyDescent="0.25">
      <c r="A15837" s="128"/>
      <c r="B15837" s="2"/>
      <c r="C15837" s="139" t="s">
        <v>18014</v>
      </c>
      <c r="D15837" s="124" t="s">
        <v>18015</v>
      </c>
      <c r="E15837" s="118" t="s">
        <v>48</v>
      </c>
      <c r="F15837" s="124" t="s">
        <v>35249</v>
      </c>
      <c r="G15837" s="118" t="s">
        <v>34659</v>
      </c>
      <c r="H15837" s="137">
        <v>42402</v>
      </c>
      <c r="I15837" s="119">
        <v>77.86</v>
      </c>
      <c r="J15837" s="129"/>
      <c r="K15837" s="129"/>
      <c r="L15837" s="129">
        <v>0</v>
      </c>
      <c r="M15837" s="134" t="s">
        <v>27402</v>
      </c>
    </row>
    <row r="15838" spans="1:13" hidden="1" x14ac:dyDescent="0.25">
      <c r="A15838" s="128"/>
      <c r="B15838" s="2"/>
      <c r="C15838" s="139" t="s">
        <v>18016</v>
      </c>
      <c r="D15838" s="124" t="s">
        <v>18017</v>
      </c>
      <c r="E15838" s="118" t="s">
        <v>48</v>
      </c>
      <c r="F15838" s="124" t="s">
        <v>35249</v>
      </c>
      <c r="G15838" s="118" t="s">
        <v>34659</v>
      </c>
      <c r="H15838" s="137">
        <v>42296</v>
      </c>
      <c r="I15838" s="119">
        <v>192.25</v>
      </c>
      <c r="J15838" s="129"/>
      <c r="K15838" s="129"/>
      <c r="L15838" s="129">
        <v>0</v>
      </c>
      <c r="M15838" s="134" t="s">
        <v>27403</v>
      </c>
    </row>
    <row r="15839" spans="1:13" hidden="1" x14ac:dyDescent="0.25">
      <c r="A15839" s="128"/>
      <c r="B15839" s="2"/>
      <c r="C15839" s="139" t="s">
        <v>18018</v>
      </c>
      <c r="D15839" s="124" t="s">
        <v>18019</v>
      </c>
      <c r="E15839" s="118" t="s">
        <v>48</v>
      </c>
      <c r="F15839" s="124" t="s">
        <v>35249</v>
      </c>
      <c r="G15839" s="118" t="s">
        <v>34659</v>
      </c>
      <c r="H15839" s="137">
        <v>42353</v>
      </c>
      <c r="I15839" s="119">
        <v>144.16999999999999</v>
      </c>
      <c r="J15839" s="129"/>
      <c r="K15839" s="129"/>
      <c r="L15839" s="129">
        <v>0</v>
      </c>
      <c r="M15839" s="134" t="s">
        <v>27403</v>
      </c>
    </row>
    <row r="15840" spans="1:13" hidden="1" x14ac:dyDescent="0.25">
      <c r="A15840" s="128"/>
      <c r="B15840" s="2"/>
      <c r="C15840" s="139" t="s">
        <v>18020</v>
      </c>
      <c r="D15840" s="124" t="s">
        <v>18021</v>
      </c>
      <c r="E15840" s="118" t="s">
        <v>48</v>
      </c>
      <c r="F15840" s="124" t="s">
        <v>35249</v>
      </c>
      <c r="G15840" s="118" t="s">
        <v>34659</v>
      </c>
      <c r="H15840" s="137">
        <v>42356</v>
      </c>
      <c r="I15840" s="119">
        <v>77.86</v>
      </c>
      <c r="J15840" s="129"/>
      <c r="K15840" s="129"/>
      <c r="L15840" s="129">
        <v>0</v>
      </c>
      <c r="M15840" s="134" t="s">
        <v>27403</v>
      </c>
    </row>
    <row r="15841" spans="1:13" hidden="1" x14ac:dyDescent="0.25">
      <c r="A15841" s="128"/>
      <c r="B15841" s="2"/>
      <c r="C15841" s="139" t="s">
        <v>18022</v>
      </c>
      <c r="D15841" s="124" t="s">
        <v>18023</v>
      </c>
      <c r="E15841" s="118" t="s">
        <v>48</v>
      </c>
      <c r="F15841" s="124" t="s">
        <v>35249</v>
      </c>
      <c r="G15841" s="118" t="s">
        <v>34659</v>
      </c>
      <c r="H15841" s="137">
        <v>42530</v>
      </c>
      <c r="I15841" s="119">
        <v>98.03</v>
      </c>
      <c r="J15841" s="129"/>
      <c r="K15841" s="129"/>
      <c r="L15841" s="129">
        <v>0</v>
      </c>
      <c r="M15841" s="134" t="s">
        <v>27403</v>
      </c>
    </row>
    <row r="15842" spans="1:13" hidden="1" x14ac:dyDescent="0.25">
      <c r="A15842" s="128"/>
      <c r="B15842" s="2"/>
      <c r="C15842" s="139" t="s">
        <v>18024</v>
      </c>
      <c r="D15842" s="124" t="s">
        <v>18025</v>
      </c>
      <c r="E15842" s="118" t="s">
        <v>48</v>
      </c>
      <c r="F15842" s="124" t="s">
        <v>35249</v>
      </c>
      <c r="G15842" s="118" t="s">
        <v>2</v>
      </c>
      <c r="H15842" s="137">
        <v>43902</v>
      </c>
      <c r="I15842" s="119">
        <v>506</v>
      </c>
      <c r="J15842" s="129"/>
      <c r="K15842" s="129"/>
      <c r="L15842" s="129">
        <v>0</v>
      </c>
      <c r="M15842" s="134" t="s">
        <v>27403</v>
      </c>
    </row>
    <row r="15843" spans="1:13" hidden="1" x14ac:dyDescent="0.25">
      <c r="A15843" s="128"/>
      <c r="B15843" s="2"/>
      <c r="C15843" s="139" t="s">
        <v>18026</v>
      </c>
      <c r="D15843" s="124" t="s">
        <v>18027</v>
      </c>
      <c r="E15843" s="118" t="s">
        <v>48</v>
      </c>
      <c r="F15843" s="124" t="s">
        <v>35249</v>
      </c>
      <c r="G15843" s="118" t="s">
        <v>2</v>
      </c>
      <c r="H15843" s="137">
        <v>43882</v>
      </c>
      <c r="I15843" s="119">
        <v>750</v>
      </c>
      <c r="J15843" s="129"/>
      <c r="K15843" s="129"/>
      <c r="L15843" s="129">
        <v>0</v>
      </c>
      <c r="M15843" s="134" t="s">
        <v>27403</v>
      </c>
    </row>
    <row r="15844" spans="1:13" hidden="1" x14ac:dyDescent="0.25">
      <c r="A15844" s="128"/>
      <c r="B15844" s="2"/>
      <c r="C15844" s="139" t="s">
        <v>35536</v>
      </c>
      <c r="D15844" s="124" t="s">
        <v>35537</v>
      </c>
      <c r="E15844" s="118" t="s">
        <v>48</v>
      </c>
      <c r="F15844" s="124" t="s">
        <v>35249</v>
      </c>
      <c r="G15844" s="118" t="s">
        <v>2</v>
      </c>
      <c r="H15844" s="137">
        <v>45901</v>
      </c>
      <c r="I15844" s="119">
        <v>250</v>
      </c>
      <c r="J15844" s="129"/>
      <c r="K15844" s="129"/>
      <c r="L15844" s="129">
        <v>0</v>
      </c>
      <c r="M15844" s="134" t="s">
        <v>27403</v>
      </c>
    </row>
    <row r="15845" spans="1:13" hidden="1" x14ac:dyDescent="0.25">
      <c r="A15845" s="128"/>
      <c r="B15845" s="2"/>
      <c r="C15845" s="139" t="s">
        <v>33469</v>
      </c>
      <c r="D15845" s="124" t="s">
        <v>33470</v>
      </c>
      <c r="E15845" s="118" t="s">
        <v>48</v>
      </c>
      <c r="F15845" s="124" t="s">
        <v>35249</v>
      </c>
      <c r="G15845" s="118" t="s">
        <v>2</v>
      </c>
      <c r="H15845" s="137"/>
      <c r="I15845" s="119"/>
      <c r="J15845" s="129"/>
      <c r="K15845" s="129"/>
      <c r="L15845" s="129">
        <v>0</v>
      </c>
      <c r="M15845" s="134" t="s">
        <v>27404</v>
      </c>
    </row>
    <row r="15846" spans="1:13" hidden="1" x14ac:dyDescent="0.25">
      <c r="A15846" s="128"/>
      <c r="B15846" s="2"/>
      <c r="C15846" s="139" t="s">
        <v>18028</v>
      </c>
      <c r="D15846" s="124" t="s">
        <v>18029</v>
      </c>
      <c r="E15846" s="118" t="s">
        <v>48</v>
      </c>
      <c r="F15846" s="124" t="s">
        <v>35249</v>
      </c>
      <c r="G15846" s="118" t="s">
        <v>235</v>
      </c>
      <c r="H15846" s="137">
        <v>42314</v>
      </c>
      <c r="I15846" s="119">
        <v>618.4</v>
      </c>
      <c r="J15846" s="129"/>
      <c r="K15846" s="129"/>
      <c r="L15846" s="129">
        <v>0</v>
      </c>
      <c r="M15846" s="134" t="s">
        <v>27404</v>
      </c>
    </row>
    <row r="15847" spans="1:13" hidden="1" x14ac:dyDescent="0.25">
      <c r="A15847" s="128"/>
      <c r="B15847" s="2"/>
      <c r="C15847" s="139" t="s">
        <v>18030</v>
      </c>
      <c r="D15847" s="124" t="s">
        <v>18031</v>
      </c>
      <c r="E15847" s="118" t="s">
        <v>48</v>
      </c>
      <c r="F15847" s="124" t="s">
        <v>35249</v>
      </c>
      <c r="G15847" s="118" t="s">
        <v>34659</v>
      </c>
      <c r="H15847" s="137">
        <v>41400</v>
      </c>
      <c r="I15847" s="119">
        <v>430.64</v>
      </c>
      <c r="J15847" s="129"/>
      <c r="K15847" s="129"/>
      <c r="L15847" s="129">
        <v>0</v>
      </c>
      <c r="M15847" s="134" t="s">
        <v>27404</v>
      </c>
    </row>
    <row r="15848" spans="1:13" hidden="1" x14ac:dyDescent="0.25">
      <c r="A15848" s="128"/>
      <c r="B15848" s="2"/>
      <c r="C15848" s="139" t="s">
        <v>18032</v>
      </c>
      <c r="D15848" s="124" t="s">
        <v>18033</v>
      </c>
      <c r="E15848" s="118" t="s">
        <v>48</v>
      </c>
      <c r="F15848" s="124" t="s">
        <v>35249</v>
      </c>
      <c r="G15848" s="118" t="s">
        <v>34659</v>
      </c>
      <c r="H15848" s="137">
        <v>41369</v>
      </c>
      <c r="I15848" s="119">
        <v>451.74</v>
      </c>
      <c r="J15848" s="129"/>
      <c r="K15848" s="129"/>
      <c r="L15848" s="129">
        <v>0</v>
      </c>
      <c r="M15848" s="134" t="s">
        <v>27404</v>
      </c>
    </row>
    <row r="15849" spans="1:13" hidden="1" x14ac:dyDescent="0.25">
      <c r="A15849" s="128"/>
      <c r="B15849" s="2"/>
      <c r="C15849" s="139" t="s">
        <v>18034</v>
      </c>
      <c r="D15849" s="124" t="s">
        <v>18035</v>
      </c>
      <c r="E15849" s="118" t="s">
        <v>48</v>
      </c>
      <c r="F15849" s="124" t="s">
        <v>35249</v>
      </c>
      <c r="G15849" s="118" t="s">
        <v>34659</v>
      </c>
      <c r="H15849" s="137">
        <v>41527</v>
      </c>
      <c r="I15849" s="119">
        <v>296.07</v>
      </c>
      <c r="J15849" s="129"/>
      <c r="K15849" s="129"/>
      <c r="L15849" s="129">
        <v>0</v>
      </c>
      <c r="M15849" s="134" t="s">
        <v>27404</v>
      </c>
    </row>
    <row r="15850" spans="1:13" hidden="1" x14ac:dyDescent="0.25">
      <c r="A15850" s="128"/>
      <c r="B15850" s="2"/>
      <c r="C15850" s="139" t="s">
        <v>18036</v>
      </c>
      <c r="D15850" s="124" t="s">
        <v>18037</v>
      </c>
      <c r="E15850" s="118" t="s">
        <v>48</v>
      </c>
      <c r="F15850" s="124" t="s">
        <v>35249</v>
      </c>
      <c r="G15850" s="118" t="s">
        <v>235</v>
      </c>
      <c r="H15850" s="137">
        <v>41374</v>
      </c>
      <c r="I15850" s="119">
        <v>114.77</v>
      </c>
      <c r="J15850" s="129"/>
      <c r="K15850" s="129"/>
      <c r="L15850" s="129">
        <v>0</v>
      </c>
      <c r="M15850" s="134" t="s">
        <v>27404</v>
      </c>
    </row>
    <row r="15851" spans="1:13" hidden="1" x14ac:dyDescent="0.25">
      <c r="A15851" s="128"/>
      <c r="B15851" s="2"/>
      <c r="C15851" s="139" t="s">
        <v>18038</v>
      </c>
      <c r="D15851" s="124" t="s">
        <v>18039</v>
      </c>
      <c r="E15851" s="118" t="s">
        <v>48</v>
      </c>
      <c r="F15851" s="124" t="s">
        <v>35249</v>
      </c>
      <c r="G15851" s="118" t="s">
        <v>2</v>
      </c>
      <c r="H15851" s="137">
        <v>46106</v>
      </c>
      <c r="I15851" s="119">
        <v>25.65</v>
      </c>
      <c r="J15851" s="129"/>
      <c r="K15851" s="129"/>
      <c r="L15851" s="129">
        <v>0</v>
      </c>
      <c r="M15851" s="134" t="s">
        <v>27405</v>
      </c>
    </row>
    <row r="15852" spans="1:13" hidden="1" x14ac:dyDescent="0.25">
      <c r="A15852" s="128"/>
      <c r="B15852" s="2"/>
      <c r="C15852" s="139" t="s">
        <v>18040</v>
      </c>
      <c r="D15852" s="124" t="s">
        <v>18041</v>
      </c>
      <c r="E15852" s="118" t="s">
        <v>48</v>
      </c>
      <c r="F15852" s="124" t="s">
        <v>35249</v>
      </c>
      <c r="G15852" s="118" t="s">
        <v>34659</v>
      </c>
      <c r="H15852" s="137">
        <v>42419</v>
      </c>
      <c r="I15852" s="119">
        <v>335.2</v>
      </c>
      <c r="J15852" s="129"/>
      <c r="K15852" s="129"/>
      <c r="L15852" s="129">
        <v>0</v>
      </c>
      <c r="M15852" s="134" t="s">
        <v>27405</v>
      </c>
    </row>
    <row r="15853" spans="1:13" hidden="1" x14ac:dyDescent="0.25">
      <c r="A15853" s="128"/>
      <c r="B15853" s="2"/>
      <c r="C15853" s="139" t="s">
        <v>30496</v>
      </c>
      <c r="D15853" s="124" t="s">
        <v>30497</v>
      </c>
      <c r="E15853" s="118" t="s">
        <v>48</v>
      </c>
      <c r="F15853" s="124" t="s">
        <v>35249</v>
      </c>
      <c r="G15853" s="118" t="s">
        <v>2</v>
      </c>
      <c r="H15853" s="137"/>
      <c r="I15853" s="119"/>
      <c r="J15853" s="129"/>
      <c r="K15853" s="129"/>
      <c r="L15853" s="129">
        <v>0</v>
      </c>
      <c r="M15853" s="134" t="s">
        <v>27405</v>
      </c>
    </row>
    <row r="15854" spans="1:13" hidden="1" x14ac:dyDescent="0.25">
      <c r="A15854" s="128"/>
      <c r="B15854" s="2"/>
      <c r="C15854" s="139" t="s">
        <v>18042</v>
      </c>
      <c r="D15854" s="124" t="s">
        <v>18043</v>
      </c>
      <c r="E15854" s="118" t="s">
        <v>48</v>
      </c>
      <c r="F15854" s="124" t="s">
        <v>35249</v>
      </c>
      <c r="G15854" s="118" t="s">
        <v>2</v>
      </c>
      <c r="H15854" s="137">
        <v>43291</v>
      </c>
      <c r="I15854" s="119">
        <v>136</v>
      </c>
      <c r="J15854" s="129"/>
      <c r="K15854" s="129"/>
      <c r="L15854" s="129">
        <v>0</v>
      </c>
      <c r="M15854" s="134" t="s">
        <v>27405</v>
      </c>
    </row>
    <row r="15855" spans="1:13" hidden="1" x14ac:dyDescent="0.25">
      <c r="A15855" s="128"/>
      <c r="B15855" s="2"/>
      <c r="C15855" s="139" t="s">
        <v>18044</v>
      </c>
      <c r="D15855" s="124" t="s">
        <v>18045</v>
      </c>
      <c r="E15855" s="118" t="s">
        <v>48</v>
      </c>
      <c r="F15855" s="124" t="s">
        <v>35249</v>
      </c>
      <c r="G15855" s="118" t="s">
        <v>235</v>
      </c>
      <c r="H15855" s="137">
        <v>45874</v>
      </c>
      <c r="I15855" s="119">
        <v>8.5500000000000007</v>
      </c>
      <c r="J15855" s="129"/>
      <c r="K15855" s="129"/>
      <c r="L15855" s="129">
        <v>0</v>
      </c>
      <c r="M15855" s="134" t="s">
        <v>27405</v>
      </c>
    </row>
    <row r="15856" spans="1:13" hidden="1" x14ac:dyDescent="0.25">
      <c r="A15856" s="128"/>
      <c r="B15856" s="2"/>
      <c r="C15856" s="139" t="s">
        <v>18046</v>
      </c>
      <c r="D15856" s="124" t="s">
        <v>18047</v>
      </c>
      <c r="E15856" s="118" t="s">
        <v>48</v>
      </c>
      <c r="F15856" s="124" t="s">
        <v>35249</v>
      </c>
      <c r="G15856" s="118" t="s">
        <v>34659</v>
      </c>
      <c r="H15856" s="137">
        <v>41369</v>
      </c>
      <c r="I15856" s="119">
        <v>84.09</v>
      </c>
      <c r="J15856" s="129"/>
      <c r="K15856" s="129"/>
      <c r="L15856" s="129">
        <v>0</v>
      </c>
      <c r="M15856" s="134" t="s">
        <v>27405</v>
      </c>
    </row>
    <row r="15857" spans="1:13" hidden="1" x14ac:dyDescent="0.25">
      <c r="A15857" s="128"/>
      <c r="B15857" s="2"/>
      <c r="C15857" s="139" t="s">
        <v>18048</v>
      </c>
      <c r="D15857" s="124" t="s">
        <v>18049</v>
      </c>
      <c r="E15857" s="118" t="s">
        <v>48</v>
      </c>
      <c r="F15857" s="124" t="s">
        <v>35249</v>
      </c>
      <c r="G15857" s="118" t="s">
        <v>34659</v>
      </c>
      <c r="H15857" s="137">
        <v>41439</v>
      </c>
      <c r="I15857" s="119">
        <v>543.1</v>
      </c>
      <c r="J15857" s="129"/>
      <c r="K15857" s="129"/>
      <c r="L15857" s="129">
        <v>0</v>
      </c>
      <c r="M15857" s="134" t="s">
        <v>27405</v>
      </c>
    </row>
    <row r="15858" spans="1:13" hidden="1" x14ac:dyDescent="0.25">
      <c r="A15858" s="128"/>
      <c r="B15858" s="2"/>
      <c r="C15858" s="139" t="s">
        <v>42553</v>
      </c>
      <c r="D15858" s="124" t="s">
        <v>42554</v>
      </c>
      <c r="E15858" s="118" t="s">
        <v>48</v>
      </c>
      <c r="F15858" s="124" t="s">
        <v>35249</v>
      </c>
      <c r="G15858" s="118" t="s">
        <v>2</v>
      </c>
      <c r="H15858" s="137"/>
      <c r="I15858" s="119"/>
      <c r="J15858" s="129"/>
      <c r="K15858" s="129"/>
      <c r="L15858" s="129">
        <v>0</v>
      </c>
      <c r="M15858" s="134" t="s">
        <v>27406</v>
      </c>
    </row>
    <row r="15859" spans="1:13" hidden="1" x14ac:dyDescent="0.25">
      <c r="A15859" s="128"/>
      <c r="B15859" s="2"/>
      <c r="C15859" s="139" t="s">
        <v>19256</v>
      </c>
      <c r="D15859" s="124" t="s">
        <v>19255</v>
      </c>
      <c r="E15859" s="118" t="s">
        <v>48</v>
      </c>
      <c r="F15859" s="124" t="s">
        <v>35249</v>
      </c>
      <c r="G15859" s="118" t="s">
        <v>2</v>
      </c>
      <c r="H15859" s="137">
        <v>45553</v>
      </c>
      <c r="I15859" s="119">
        <v>109</v>
      </c>
      <c r="J15859" s="129"/>
      <c r="K15859" s="129"/>
      <c r="L15859" s="129">
        <v>0</v>
      </c>
      <c r="M15859" s="134" t="s">
        <v>27406</v>
      </c>
    </row>
    <row r="15860" spans="1:13" hidden="1" x14ac:dyDescent="0.25">
      <c r="A15860" s="128"/>
      <c r="B15860" s="2"/>
      <c r="C15860" s="139" t="s">
        <v>18050</v>
      </c>
      <c r="D15860" s="124" t="s">
        <v>42555</v>
      </c>
      <c r="E15860" s="118" t="s">
        <v>48</v>
      </c>
      <c r="F15860" s="124" t="s">
        <v>35249</v>
      </c>
      <c r="G15860" s="118" t="s">
        <v>2</v>
      </c>
      <c r="H15860" s="137">
        <v>46035</v>
      </c>
      <c r="I15860" s="119">
        <v>1620</v>
      </c>
      <c r="J15860" s="129"/>
      <c r="K15860" s="129"/>
      <c r="L15860" s="129">
        <v>0</v>
      </c>
      <c r="M15860" s="134" t="s">
        <v>27406</v>
      </c>
    </row>
    <row r="15861" spans="1:13" hidden="1" x14ac:dyDescent="0.25">
      <c r="A15861" s="128"/>
      <c r="B15861" s="2"/>
      <c r="C15861" s="139" t="s">
        <v>18051</v>
      </c>
      <c r="D15861" s="124" t="s">
        <v>18052</v>
      </c>
      <c r="E15861" s="118" t="s">
        <v>48</v>
      </c>
      <c r="F15861" s="124" t="s">
        <v>35249</v>
      </c>
      <c r="G15861" s="118" t="s">
        <v>2</v>
      </c>
      <c r="H15861" s="137">
        <v>44230</v>
      </c>
      <c r="I15861" s="119">
        <v>43.18</v>
      </c>
      <c r="J15861" s="129"/>
      <c r="K15861" s="129"/>
      <c r="L15861" s="129">
        <v>0</v>
      </c>
      <c r="M15861" s="134" t="s">
        <v>27406</v>
      </c>
    </row>
    <row r="15862" spans="1:13" hidden="1" x14ac:dyDescent="0.25">
      <c r="A15862" s="128"/>
      <c r="B15862" s="2"/>
      <c r="C15862" s="139" t="s">
        <v>18053</v>
      </c>
      <c r="D15862" s="124" t="s">
        <v>18054</v>
      </c>
      <c r="E15862" s="118" t="s">
        <v>48</v>
      </c>
      <c r="F15862" s="124" t="s">
        <v>35249</v>
      </c>
      <c r="G15862" s="118" t="s">
        <v>2</v>
      </c>
      <c r="H15862" s="137">
        <v>44446</v>
      </c>
      <c r="I15862" s="119">
        <v>8700</v>
      </c>
      <c r="J15862" s="129"/>
      <c r="K15862" s="129"/>
      <c r="L15862" s="129">
        <v>0</v>
      </c>
      <c r="M15862" s="134" t="s">
        <v>27406</v>
      </c>
    </row>
    <row r="15863" spans="1:13" hidden="1" x14ac:dyDescent="0.25">
      <c r="A15863" s="128"/>
      <c r="B15863" s="2"/>
      <c r="C15863" s="139" t="s">
        <v>18055</v>
      </c>
      <c r="D15863" s="124" t="s">
        <v>18056</v>
      </c>
      <c r="E15863" s="118" t="s">
        <v>48</v>
      </c>
      <c r="F15863" s="124" t="s">
        <v>35249</v>
      </c>
      <c r="G15863" s="118" t="s">
        <v>2</v>
      </c>
      <c r="H15863" s="137">
        <v>41603</v>
      </c>
      <c r="I15863" s="119">
        <v>70</v>
      </c>
      <c r="J15863" s="129"/>
      <c r="K15863" s="129"/>
      <c r="L15863" s="129">
        <v>0</v>
      </c>
      <c r="M15863" s="134" t="s">
        <v>27406</v>
      </c>
    </row>
    <row r="15864" spans="1:13" hidden="1" x14ac:dyDescent="0.25">
      <c r="A15864" s="128"/>
      <c r="B15864" s="2"/>
      <c r="C15864" s="139" t="s">
        <v>18057</v>
      </c>
      <c r="D15864" s="124" t="s">
        <v>18058</v>
      </c>
      <c r="E15864" s="118" t="s">
        <v>48</v>
      </c>
      <c r="F15864" s="124" t="s">
        <v>35249</v>
      </c>
      <c r="G15864" s="118" t="s">
        <v>34659</v>
      </c>
      <c r="H15864" s="137">
        <v>41887</v>
      </c>
      <c r="I15864" s="119">
        <v>251</v>
      </c>
      <c r="J15864" s="129"/>
      <c r="K15864" s="129"/>
      <c r="L15864" s="129">
        <v>0</v>
      </c>
      <c r="M15864" s="134" t="s">
        <v>27406</v>
      </c>
    </row>
    <row r="15865" spans="1:13" hidden="1" x14ac:dyDescent="0.25">
      <c r="A15865" s="128"/>
      <c r="B15865" s="2"/>
      <c r="C15865" s="139" t="s">
        <v>18059</v>
      </c>
      <c r="D15865" s="124" t="s">
        <v>18060</v>
      </c>
      <c r="E15865" s="118" t="s">
        <v>48</v>
      </c>
      <c r="F15865" s="124" t="s">
        <v>35249</v>
      </c>
      <c r="G15865" s="118" t="s">
        <v>34659</v>
      </c>
      <c r="H15865" s="137">
        <v>41887</v>
      </c>
      <c r="I15865" s="119">
        <v>369</v>
      </c>
      <c r="J15865" s="129"/>
      <c r="K15865" s="129"/>
      <c r="L15865" s="129">
        <v>0</v>
      </c>
      <c r="M15865" s="134" t="s">
        <v>27407</v>
      </c>
    </row>
    <row r="15866" spans="1:13" hidden="1" x14ac:dyDescent="0.25">
      <c r="A15866" s="128"/>
      <c r="B15866" s="2"/>
      <c r="C15866" s="139" t="s">
        <v>18061</v>
      </c>
      <c r="D15866" s="124" t="s">
        <v>18062</v>
      </c>
      <c r="E15866" s="118" t="s">
        <v>48</v>
      </c>
      <c r="F15866" s="124" t="s">
        <v>35249</v>
      </c>
      <c r="G15866" s="118" t="s">
        <v>34659</v>
      </c>
      <c r="H15866" s="137">
        <v>41676</v>
      </c>
      <c r="I15866" s="119">
        <v>59.14</v>
      </c>
      <c r="J15866" s="129"/>
      <c r="K15866" s="129"/>
      <c r="L15866" s="129">
        <v>0</v>
      </c>
      <c r="M15866" s="134" t="s">
        <v>27407</v>
      </c>
    </row>
    <row r="15867" spans="1:13" hidden="1" x14ac:dyDescent="0.25">
      <c r="A15867" s="128"/>
      <c r="B15867" s="2"/>
      <c r="C15867" s="139" t="s">
        <v>18063</v>
      </c>
      <c r="D15867" s="124" t="s">
        <v>18064</v>
      </c>
      <c r="E15867" s="118" t="s">
        <v>48</v>
      </c>
      <c r="F15867" s="124" t="s">
        <v>35249</v>
      </c>
      <c r="G15867" s="118" t="s">
        <v>34659</v>
      </c>
      <c r="H15867" s="137">
        <v>41436</v>
      </c>
      <c r="I15867" s="119">
        <v>285</v>
      </c>
      <c r="J15867" s="129"/>
      <c r="K15867" s="129"/>
      <c r="L15867" s="129">
        <v>0</v>
      </c>
      <c r="M15867" s="134" t="s">
        <v>27407</v>
      </c>
    </row>
    <row r="15868" spans="1:13" hidden="1" x14ac:dyDescent="0.25">
      <c r="A15868" s="128"/>
      <c r="B15868" s="2"/>
      <c r="C15868" s="139" t="s">
        <v>18065</v>
      </c>
      <c r="D15868" s="124" t="s">
        <v>18066</v>
      </c>
      <c r="E15868" s="118" t="s">
        <v>48</v>
      </c>
      <c r="F15868" s="124" t="s">
        <v>35249</v>
      </c>
      <c r="G15868" s="118" t="s">
        <v>34659</v>
      </c>
      <c r="H15868" s="137">
        <v>41436</v>
      </c>
      <c r="I15868" s="119">
        <v>312</v>
      </c>
      <c r="J15868" s="129"/>
      <c r="K15868" s="129"/>
      <c r="L15868" s="129">
        <v>0</v>
      </c>
      <c r="M15868" s="134" t="s">
        <v>27408</v>
      </c>
    </row>
    <row r="15869" spans="1:13" hidden="1" x14ac:dyDescent="0.25">
      <c r="A15869" s="128"/>
      <c r="B15869" s="2"/>
      <c r="C15869" s="139" t="s">
        <v>18067</v>
      </c>
      <c r="D15869" s="124" t="s">
        <v>18068</v>
      </c>
      <c r="E15869" s="118" t="s">
        <v>48</v>
      </c>
      <c r="F15869" s="124" t="s">
        <v>35249</v>
      </c>
      <c r="G15869" s="118" t="s">
        <v>2</v>
      </c>
      <c r="H15869" s="137">
        <v>42221</v>
      </c>
      <c r="I15869" s="119">
        <v>110</v>
      </c>
      <c r="J15869" s="129"/>
      <c r="K15869" s="129"/>
      <c r="L15869" s="129">
        <v>0</v>
      </c>
      <c r="M15869" s="134" t="s">
        <v>27408</v>
      </c>
    </row>
    <row r="15870" spans="1:13" hidden="1" x14ac:dyDescent="0.25">
      <c r="A15870" s="128"/>
      <c r="B15870" s="2"/>
      <c r="C15870" s="139" t="s">
        <v>18069</v>
      </c>
      <c r="D15870" s="124" t="s">
        <v>18070</v>
      </c>
      <c r="E15870" s="118" t="s">
        <v>48</v>
      </c>
      <c r="F15870" s="124" t="s">
        <v>35249</v>
      </c>
      <c r="G15870" s="118" t="s">
        <v>2</v>
      </c>
      <c r="H15870" s="137">
        <v>44860</v>
      </c>
      <c r="I15870" s="119">
        <v>1100</v>
      </c>
      <c r="J15870" s="129"/>
      <c r="K15870" s="129"/>
      <c r="L15870" s="129">
        <v>0</v>
      </c>
      <c r="M15870" s="134" t="s">
        <v>27408</v>
      </c>
    </row>
    <row r="15871" spans="1:13" hidden="1" x14ac:dyDescent="0.25">
      <c r="A15871" s="128"/>
      <c r="B15871" s="2"/>
      <c r="C15871" s="139" t="s">
        <v>18071</v>
      </c>
      <c r="D15871" s="124" t="s">
        <v>18072</v>
      </c>
      <c r="E15871" s="118" t="s">
        <v>48</v>
      </c>
      <c r="F15871" s="124" t="s">
        <v>35249</v>
      </c>
      <c r="G15871" s="118" t="s">
        <v>2</v>
      </c>
      <c r="H15871" s="137"/>
      <c r="I15871" s="119"/>
      <c r="J15871" s="129"/>
      <c r="K15871" s="129"/>
      <c r="L15871" s="129">
        <v>0</v>
      </c>
      <c r="M15871" s="134" t="s">
        <v>27408</v>
      </c>
    </row>
    <row r="15872" spans="1:13" hidden="1" x14ac:dyDescent="0.25">
      <c r="A15872" s="128"/>
      <c r="B15872" s="2"/>
      <c r="C15872" s="139" t="s">
        <v>31986</v>
      </c>
      <c r="D15872" s="124" t="s">
        <v>31987</v>
      </c>
      <c r="E15872" s="118" t="s">
        <v>48</v>
      </c>
      <c r="F15872" s="124" t="s">
        <v>35249</v>
      </c>
      <c r="G15872" s="118" t="s">
        <v>34659</v>
      </c>
      <c r="H15872" s="137"/>
      <c r="I15872" s="119"/>
      <c r="J15872" s="129"/>
      <c r="K15872" s="129"/>
      <c r="L15872" s="129">
        <v>0</v>
      </c>
      <c r="M15872" s="134" t="s">
        <v>27408</v>
      </c>
    </row>
    <row r="15873" spans="1:13" hidden="1" x14ac:dyDescent="0.25">
      <c r="A15873" s="128"/>
      <c r="B15873" s="2"/>
      <c r="C15873" s="139" t="s">
        <v>18073</v>
      </c>
      <c r="D15873" s="124" t="s">
        <v>18074</v>
      </c>
      <c r="E15873" s="118" t="s">
        <v>48</v>
      </c>
      <c r="F15873" s="124" t="s">
        <v>35249</v>
      </c>
      <c r="G15873" s="118" t="s">
        <v>34659</v>
      </c>
      <c r="H15873" s="137">
        <v>41414</v>
      </c>
      <c r="I15873" s="119">
        <v>689</v>
      </c>
      <c r="J15873" s="129"/>
      <c r="K15873" s="129"/>
      <c r="L15873" s="129">
        <v>0</v>
      </c>
      <c r="M15873" s="134" t="s">
        <v>27408</v>
      </c>
    </row>
    <row r="15874" spans="1:13" hidden="1" x14ac:dyDescent="0.25">
      <c r="A15874" s="128"/>
      <c r="B15874" s="2"/>
      <c r="C15874" s="139" t="s">
        <v>30846</v>
      </c>
      <c r="D15874" s="124" t="s">
        <v>30847</v>
      </c>
      <c r="E15874" s="118" t="s">
        <v>48</v>
      </c>
      <c r="F15874" s="124" t="s">
        <v>35249</v>
      </c>
      <c r="G15874" s="118" t="s">
        <v>2</v>
      </c>
      <c r="H15874" s="137"/>
      <c r="I15874" s="119"/>
      <c r="J15874" s="129"/>
      <c r="K15874" s="129"/>
      <c r="L15874" s="129">
        <v>0</v>
      </c>
      <c r="M15874" s="134" t="s">
        <v>27409</v>
      </c>
    </row>
    <row r="15875" spans="1:13" hidden="1" x14ac:dyDescent="0.25">
      <c r="A15875" s="128"/>
      <c r="B15875" s="2"/>
      <c r="C15875" s="139" t="s">
        <v>18075</v>
      </c>
      <c r="D15875" s="124" t="s">
        <v>18076</v>
      </c>
      <c r="E15875" s="118" t="s">
        <v>48</v>
      </c>
      <c r="F15875" s="124" t="s">
        <v>35249</v>
      </c>
      <c r="G15875" s="118" t="s">
        <v>2</v>
      </c>
      <c r="H15875" s="137">
        <v>46108</v>
      </c>
      <c r="I15875" s="119">
        <v>3540.5</v>
      </c>
      <c r="J15875" s="129"/>
      <c r="K15875" s="129"/>
      <c r="L15875" s="129">
        <v>0</v>
      </c>
      <c r="M15875" s="134" t="s">
        <v>27409</v>
      </c>
    </row>
    <row r="15876" spans="1:13" hidden="1" x14ac:dyDescent="0.25">
      <c r="A15876" s="128"/>
      <c r="B15876" s="2"/>
      <c r="C15876" s="139" t="s">
        <v>18077</v>
      </c>
      <c r="D15876" s="124" t="s">
        <v>18078</v>
      </c>
      <c r="E15876" s="118" t="s">
        <v>48</v>
      </c>
      <c r="F15876" s="124" t="s">
        <v>35249</v>
      </c>
      <c r="G15876" s="118" t="s">
        <v>2</v>
      </c>
      <c r="H15876" s="137">
        <v>44124</v>
      </c>
      <c r="I15876" s="119">
        <v>90</v>
      </c>
      <c r="J15876" s="129"/>
      <c r="K15876" s="129"/>
      <c r="L15876" s="129">
        <v>0</v>
      </c>
      <c r="M15876" s="134" t="s">
        <v>27410</v>
      </c>
    </row>
    <row r="15877" spans="1:13" hidden="1" x14ac:dyDescent="0.25">
      <c r="A15877" s="128"/>
      <c r="B15877" s="2"/>
      <c r="C15877" s="139" t="s">
        <v>18079</v>
      </c>
      <c r="D15877" s="124" t="s">
        <v>18080</v>
      </c>
      <c r="E15877" s="118" t="s">
        <v>48</v>
      </c>
      <c r="F15877" s="124" t="s">
        <v>35249</v>
      </c>
      <c r="G15877" s="118" t="s">
        <v>2</v>
      </c>
      <c r="H15877" s="137">
        <v>46042</v>
      </c>
      <c r="I15877" s="119">
        <v>700</v>
      </c>
      <c r="J15877" s="129"/>
      <c r="K15877" s="129"/>
      <c r="L15877" s="129">
        <v>0</v>
      </c>
      <c r="M15877" s="134" t="s">
        <v>27410</v>
      </c>
    </row>
    <row r="15878" spans="1:13" hidden="1" x14ac:dyDescent="0.25">
      <c r="A15878" s="128"/>
      <c r="B15878" s="2"/>
      <c r="C15878" s="139" t="s">
        <v>18081</v>
      </c>
      <c r="D15878" s="124" t="s">
        <v>18082</v>
      </c>
      <c r="E15878" s="118" t="s">
        <v>48</v>
      </c>
      <c r="F15878" s="124" t="s">
        <v>35249</v>
      </c>
      <c r="G15878" s="118" t="s">
        <v>2</v>
      </c>
      <c r="H15878" s="137"/>
      <c r="I15878" s="119"/>
      <c r="J15878" s="129"/>
      <c r="K15878" s="129"/>
      <c r="L15878" s="129">
        <v>0</v>
      </c>
      <c r="M15878" s="134" t="s">
        <v>27411</v>
      </c>
    </row>
    <row r="15879" spans="1:13" hidden="1" x14ac:dyDescent="0.25">
      <c r="A15879" s="128"/>
      <c r="B15879" s="2"/>
      <c r="C15879" s="139" t="s">
        <v>18083</v>
      </c>
      <c r="D15879" s="124" t="s">
        <v>18084</v>
      </c>
      <c r="E15879" s="118" t="s">
        <v>48</v>
      </c>
      <c r="F15879" s="124" t="s">
        <v>35249</v>
      </c>
      <c r="G15879" s="118" t="s">
        <v>2</v>
      </c>
      <c r="H15879" s="137">
        <v>46035</v>
      </c>
      <c r="I15879" s="119">
        <v>367</v>
      </c>
      <c r="J15879" s="129"/>
      <c r="K15879" s="129"/>
      <c r="L15879" s="129">
        <v>0</v>
      </c>
      <c r="M15879" s="134" t="s">
        <v>24397</v>
      </c>
    </row>
    <row r="15880" spans="1:13" hidden="1" x14ac:dyDescent="0.25">
      <c r="A15880" s="128"/>
      <c r="B15880" s="2"/>
      <c r="C15880" s="139" t="s">
        <v>18085</v>
      </c>
      <c r="D15880" s="124" t="s">
        <v>18086</v>
      </c>
      <c r="E15880" s="118" t="s">
        <v>48</v>
      </c>
      <c r="F15880" s="124" t="s">
        <v>35249</v>
      </c>
      <c r="G15880" s="118" t="s">
        <v>2</v>
      </c>
      <c r="H15880" s="137">
        <v>41130</v>
      </c>
      <c r="I15880" s="119">
        <v>368</v>
      </c>
      <c r="J15880" s="129"/>
      <c r="K15880" s="129"/>
      <c r="L15880" s="129">
        <v>0</v>
      </c>
      <c r="M15880" s="134" t="s">
        <v>24397</v>
      </c>
    </row>
    <row r="15881" spans="1:13" hidden="1" x14ac:dyDescent="0.25">
      <c r="A15881" s="128"/>
      <c r="B15881" s="2"/>
      <c r="C15881" s="139" t="s">
        <v>30861</v>
      </c>
      <c r="D15881" s="124" t="s">
        <v>30862</v>
      </c>
      <c r="E15881" s="118" t="s">
        <v>48</v>
      </c>
      <c r="F15881" s="124" t="s">
        <v>35249</v>
      </c>
      <c r="G15881" s="118" t="s">
        <v>2</v>
      </c>
      <c r="H15881" s="137">
        <v>45057</v>
      </c>
      <c r="I15881" s="119">
        <v>152</v>
      </c>
      <c r="J15881" s="129"/>
      <c r="K15881" s="129"/>
      <c r="L15881" s="129">
        <v>0</v>
      </c>
      <c r="M15881" s="134" t="s">
        <v>27412</v>
      </c>
    </row>
    <row r="15882" spans="1:13" hidden="1" x14ac:dyDescent="0.25">
      <c r="A15882" s="128"/>
      <c r="B15882" s="2"/>
      <c r="C15882" s="139" t="s">
        <v>18087</v>
      </c>
      <c r="D15882" s="124" t="s">
        <v>18088</v>
      </c>
      <c r="E15882" s="118" t="s">
        <v>48</v>
      </c>
      <c r="F15882" s="124" t="s">
        <v>35249</v>
      </c>
      <c r="G15882" s="118" t="s">
        <v>2</v>
      </c>
      <c r="H15882" s="137"/>
      <c r="I15882" s="119"/>
      <c r="J15882" s="129"/>
      <c r="K15882" s="129"/>
      <c r="L15882" s="129">
        <v>0</v>
      </c>
      <c r="M15882" s="134" t="s">
        <v>24398</v>
      </c>
    </row>
    <row r="15883" spans="1:13" hidden="1" x14ac:dyDescent="0.25">
      <c r="A15883" s="128"/>
      <c r="B15883" s="2"/>
      <c r="C15883" s="139" t="s">
        <v>18089</v>
      </c>
      <c r="D15883" s="124" t="s">
        <v>18090</v>
      </c>
      <c r="E15883" s="118" t="s">
        <v>48</v>
      </c>
      <c r="F15883" s="124" t="s">
        <v>35249</v>
      </c>
      <c r="G15883" s="118" t="s">
        <v>2</v>
      </c>
      <c r="H15883" s="137">
        <v>46052</v>
      </c>
      <c r="I15883" s="119">
        <v>205</v>
      </c>
      <c r="J15883" s="129"/>
      <c r="K15883" s="129"/>
      <c r="L15883" s="129">
        <v>0</v>
      </c>
      <c r="M15883" s="134" t="s">
        <v>27413</v>
      </c>
    </row>
    <row r="15884" spans="1:13" hidden="1" x14ac:dyDescent="0.25">
      <c r="A15884" s="128"/>
      <c r="B15884" s="2"/>
      <c r="C15884" s="139" t="s">
        <v>18091</v>
      </c>
      <c r="D15884" s="124" t="s">
        <v>18092</v>
      </c>
      <c r="E15884" s="118" t="s">
        <v>48</v>
      </c>
      <c r="F15884" s="124" t="s">
        <v>35249</v>
      </c>
      <c r="G15884" s="118" t="s">
        <v>2</v>
      </c>
      <c r="H15884" s="137">
        <v>43795</v>
      </c>
      <c r="I15884" s="119">
        <v>250</v>
      </c>
      <c r="J15884" s="129"/>
      <c r="K15884" s="129"/>
      <c r="L15884" s="129">
        <v>0</v>
      </c>
      <c r="M15884" s="134" t="s">
        <v>27413</v>
      </c>
    </row>
    <row r="15885" spans="1:13" hidden="1" x14ac:dyDescent="0.25">
      <c r="A15885" s="128"/>
      <c r="B15885" s="2"/>
      <c r="C15885" s="139" t="s">
        <v>18093</v>
      </c>
      <c r="D15885" s="124" t="s">
        <v>18094</v>
      </c>
      <c r="E15885" s="118" t="s">
        <v>48</v>
      </c>
      <c r="F15885" s="124" t="s">
        <v>35249</v>
      </c>
      <c r="G15885" s="118" t="s">
        <v>2</v>
      </c>
      <c r="H15885" s="137">
        <v>44817</v>
      </c>
      <c r="I15885" s="119">
        <v>115.78</v>
      </c>
      <c r="J15885" s="129"/>
      <c r="K15885" s="129"/>
      <c r="L15885" s="129">
        <v>0</v>
      </c>
      <c r="M15885" s="134" t="s">
        <v>27414</v>
      </c>
    </row>
    <row r="15886" spans="1:13" hidden="1" x14ac:dyDescent="0.25">
      <c r="A15886" s="128"/>
      <c r="B15886" s="2"/>
      <c r="C15886" s="139" t="s">
        <v>18095</v>
      </c>
      <c r="D15886" s="124" t="s">
        <v>18096</v>
      </c>
      <c r="E15886" s="118" t="s">
        <v>48</v>
      </c>
      <c r="F15886" s="124" t="s">
        <v>35249</v>
      </c>
      <c r="G15886" s="118" t="s">
        <v>2</v>
      </c>
      <c r="H15886" s="137">
        <v>44088</v>
      </c>
      <c r="I15886" s="119">
        <v>90</v>
      </c>
      <c r="J15886" s="129"/>
      <c r="K15886" s="129"/>
      <c r="L15886" s="129">
        <v>0</v>
      </c>
      <c r="M15886" s="134" t="s">
        <v>27414</v>
      </c>
    </row>
    <row r="15887" spans="1:13" hidden="1" x14ac:dyDescent="0.25">
      <c r="A15887" s="128"/>
      <c r="B15887" s="2"/>
      <c r="C15887" s="139" t="s">
        <v>18097</v>
      </c>
      <c r="D15887" s="124" t="s">
        <v>18098</v>
      </c>
      <c r="E15887" s="118" t="s">
        <v>48</v>
      </c>
      <c r="F15887" s="124" t="s">
        <v>35249</v>
      </c>
      <c r="G15887" s="118" t="s">
        <v>2</v>
      </c>
      <c r="H15887" s="137">
        <v>46108</v>
      </c>
      <c r="I15887" s="119">
        <v>3045.8</v>
      </c>
      <c r="J15887" s="129"/>
      <c r="K15887" s="129"/>
      <c r="L15887" s="129">
        <v>0</v>
      </c>
      <c r="M15887" s="134" t="s">
        <v>27414</v>
      </c>
    </row>
    <row r="15888" spans="1:13" hidden="1" x14ac:dyDescent="0.25">
      <c r="A15888" s="128"/>
      <c r="B15888" s="2"/>
      <c r="C15888" s="139" t="s">
        <v>18099</v>
      </c>
      <c r="D15888" s="124" t="s">
        <v>18100</v>
      </c>
      <c r="E15888" s="118" t="s">
        <v>48</v>
      </c>
      <c r="F15888" s="124" t="s">
        <v>35249</v>
      </c>
      <c r="G15888" s="118" t="s">
        <v>2</v>
      </c>
      <c r="H15888" s="137">
        <v>43629</v>
      </c>
      <c r="I15888" s="119">
        <v>129.28</v>
      </c>
      <c r="J15888" s="129"/>
      <c r="K15888" s="129"/>
      <c r="L15888" s="129">
        <v>0</v>
      </c>
      <c r="M15888" s="134" t="s">
        <v>27414</v>
      </c>
    </row>
    <row r="15889" spans="1:13" hidden="1" x14ac:dyDescent="0.25">
      <c r="A15889" s="128"/>
      <c r="B15889" s="2"/>
      <c r="C15889" s="139" t="s">
        <v>32160</v>
      </c>
      <c r="D15889" s="124" t="s">
        <v>32161</v>
      </c>
      <c r="E15889" s="118" t="s">
        <v>48</v>
      </c>
      <c r="F15889" s="124" t="s">
        <v>35249</v>
      </c>
      <c r="G15889" s="118" t="s">
        <v>2</v>
      </c>
      <c r="H15889" s="137"/>
      <c r="I15889" s="119"/>
      <c r="J15889" s="129"/>
      <c r="K15889" s="129"/>
      <c r="L15889" s="129">
        <v>0</v>
      </c>
      <c r="M15889" s="134" t="s">
        <v>27414</v>
      </c>
    </row>
    <row r="15890" spans="1:13" hidden="1" x14ac:dyDescent="0.25">
      <c r="A15890" s="128"/>
      <c r="B15890" s="2"/>
      <c r="C15890" s="139" t="s">
        <v>18101</v>
      </c>
      <c r="D15890" s="124" t="s">
        <v>18102</v>
      </c>
      <c r="E15890" s="118" t="s">
        <v>48</v>
      </c>
      <c r="F15890" s="124" t="s">
        <v>35249</v>
      </c>
      <c r="G15890" s="118" t="s">
        <v>2</v>
      </c>
      <c r="H15890" s="137">
        <v>41603</v>
      </c>
      <c r="I15890" s="119">
        <v>700</v>
      </c>
      <c r="J15890" s="129"/>
      <c r="K15890" s="129"/>
      <c r="L15890" s="129">
        <v>0</v>
      </c>
      <c r="M15890" s="134" t="s">
        <v>24399</v>
      </c>
    </row>
    <row r="15891" spans="1:13" hidden="1" x14ac:dyDescent="0.25">
      <c r="A15891" s="128"/>
      <c r="B15891" s="2"/>
      <c r="C15891" s="139" t="s">
        <v>18103</v>
      </c>
      <c r="D15891" s="124" t="s">
        <v>18104</v>
      </c>
      <c r="E15891" s="118" t="s">
        <v>48</v>
      </c>
      <c r="F15891" s="124" t="s">
        <v>35249</v>
      </c>
      <c r="G15891" s="118" t="s">
        <v>2</v>
      </c>
      <c r="H15891" s="137">
        <v>43185</v>
      </c>
      <c r="I15891" s="119">
        <v>54.28</v>
      </c>
      <c r="J15891" s="129"/>
      <c r="K15891" s="129"/>
      <c r="L15891" s="129">
        <v>0</v>
      </c>
      <c r="M15891" s="134" t="s">
        <v>24399</v>
      </c>
    </row>
    <row r="15892" spans="1:13" hidden="1" x14ac:dyDescent="0.25">
      <c r="A15892" s="128"/>
      <c r="B15892" s="2"/>
      <c r="C15892" s="139" t="s">
        <v>18105</v>
      </c>
      <c r="D15892" s="124" t="s">
        <v>18106</v>
      </c>
      <c r="E15892" s="118" t="s">
        <v>48</v>
      </c>
      <c r="F15892" s="124" t="s">
        <v>35249</v>
      </c>
      <c r="G15892" s="118" t="s">
        <v>2</v>
      </c>
      <c r="H15892" s="137">
        <v>46003</v>
      </c>
      <c r="I15892" s="119">
        <v>266.64</v>
      </c>
      <c r="J15892" s="129"/>
      <c r="K15892" s="129"/>
      <c r="L15892" s="129">
        <v>0</v>
      </c>
      <c r="M15892" s="134" t="s">
        <v>24399</v>
      </c>
    </row>
    <row r="15893" spans="1:13" hidden="1" x14ac:dyDescent="0.25">
      <c r="A15893" s="128"/>
      <c r="B15893" s="2"/>
      <c r="C15893" s="139" t="s">
        <v>18107</v>
      </c>
      <c r="D15893" s="124" t="s">
        <v>18108</v>
      </c>
      <c r="E15893" s="118" t="s">
        <v>48</v>
      </c>
      <c r="F15893" s="124" t="s">
        <v>35249</v>
      </c>
      <c r="G15893" s="118" t="s">
        <v>2</v>
      </c>
      <c r="H15893" s="137"/>
      <c r="I15893" s="119"/>
      <c r="J15893" s="129"/>
      <c r="K15893" s="129"/>
      <c r="L15893" s="129">
        <v>0</v>
      </c>
      <c r="M15893" s="134" t="s">
        <v>27415</v>
      </c>
    </row>
    <row r="15894" spans="1:13" hidden="1" x14ac:dyDescent="0.25">
      <c r="A15894" s="128"/>
      <c r="B15894" s="2"/>
      <c r="C15894" s="139" t="s">
        <v>18109</v>
      </c>
      <c r="D15894" s="124" t="s">
        <v>18110</v>
      </c>
      <c r="E15894" s="118" t="s">
        <v>48</v>
      </c>
      <c r="F15894" s="124" t="s">
        <v>35249</v>
      </c>
      <c r="G15894" s="118" t="s">
        <v>2</v>
      </c>
      <c r="H15894" s="137">
        <v>45943</v>
      </c>
      <c r="I15894" s="119">
        <v>330</v>
      </c>
      <c r="J15894" s="129"/>
      <c r="K15894" s="129"/>
      <c r="L15894" s="129">
        <v>0</v>
      </c>
      <c r="M15894" s="134" t="s">
        <v>27415</v>
      </c>
    </row>
    <row r="15895" spans="1:13" hidden="1" x14ac:dyDescent="0.25">
      <c r="A15895" s="128"/>
      <c r="B15895" s="2"/>
      <c r="C15895" s="139" t="s">
        <v>18111</v>
      </c>
      <c r="D15895" s="124" t="s">
        <v>18112</v>
      </c>
      <c r="E15895" s="118" t="s">
        <v>48</v>
      </c>
      <c r="F15895" s="124" t="s">
        <v>35249</v>
      </c>
      <c r="G15895" s="118" t="s">
        <v>2</v>
      </c>
      <c r="H15895" s="137">
        <v>44359</v>
      </c>
      <c r="I15895" s="119">
        <v>525.79999999999995</v>
      </c>
      <c r="J15895" s="129"/>
      <c r="K15895" s="129"/>
      <c r="L15895" s="129">
        <v>0</v>
      </c>
      <c r="M15895" s="134" t="s">
        <v>27415</v>
      </c>
    </row>
    <row r="15896" spans="1:13" hidden="1" x14ac:dyDescent="0.25">
      <c r="A15896" s="128"/>
      <c r="B15896" s="2"/>
      <c r="C15896" s="283" t="s">
        <v>18113</v>
      </c>
      <c r="D15896" s="284" t="s">
        <v>18114</v>
      </c>
      <c r="E15896" s="285" t="s">
        <v>48</v>
      </c>
      <c r="F15896" s="284" t="s">
        <v>35249</v>
      </c>
      <c r="G15896" s="285" t="s">
        <v>2</v>
      </c>
      <c r="H15896" s="286">
        <v>46121</v>
      </c>
      <c r="I15896" s="287">
        <v>177.95</v>
      </c>
      <c r="J15896" s="129"/>
      <c r="K15896" s="129"/>
      <c r="L15896" s="129">
        <v>0</v>
      </c>
      <c r="M15896" s="134" t="s">
        <v>27416</v>
      </c>
    </row>
    <row r="15897" spans="1:13" hidden="1" x14ac:dyDescent="0.25">
      <c r="A15897" s="128"/>
      <c r="B15897" s="2"/>
      <c r="C15897" s="139" t="s">
        <v>18115</v>
      </c>
      <c r="D15897" s="124" t="s">
        <v>18116</v>
      </c>
      <c r="E15897" s="118" t="s">
        <v>48</v>
      </c>
      <c r="F15897" s="124" t="s">
        <v>35249</v>
      </c>
      <c r="G15897" s="118" t="s">
        <v>2</v>
      </c>
      <c r="H15897" s="137">
        <v>45981</v>
      </c>
      <c r="I15897" s="119">
        <v>129.13999999999999</v>
      </c>
      <c r="J15897" s="129"/>
      <c r="K15897" s="129"/>
      <c r="L15897" s="129">
        <v>0</v>
      </c>
      <c r="M15897" s="134" t="s">
        <v>27417</v>
      </c>
    </row>
    <row r="15898" spans="1:13" hidden="1" x14ac:dyDescent="0.25">
      <c r="A15898" s="128"/>
      <c r="B15898" s="2"/>
      <c r="C15898" s="139" t="s">
        <v>18117</v>
      </c>
      <c r="D15898" s="124" t="s">
        <v>18118</v>
      </c>
      <c r="E15898" s="118" t="s">
        <v>48</v>
      </c>
      <c r="F15898" s="124" t="s">
        <v>35249</v>
      </c>
      <c r="G15898" s="118" t="s">
        <v>2</v>
      </c>
      <c r="H15898" s="137">
        <v>46050</v>
      </c>
      <c r="I15898" s="119">
        <v>179.02</v>
      </c>
      <c r="J15898" s="129"/>
      <c r="K15898" s="129"/>
      <c r="L15898" s="129">
        <v>0</v>
      </c>
      <c r="M15898" s="134" t="s">
        <v>27418</v>
      </c>
    </row>
    <row r="15899" spans="1:13" hidden="1" x14ac:dyDescent="0.25">
      <c r="A15899" s="128"/>
      <c r="B15899" s="2"/>
      <c r="C15899" s="139" t="s">
        <v>18119</v>
      </c>
      <c r="D15899" s="124" t="s">
        <v>18120</v>
      </c>
      <c r="E15899" s="118" t="s">
        <v>48</v>
      </c>
      <c r="F15899" s="124" t="s">
        <v>35249</v>
      </c>
      <c r="G15899" s="118" t="s">
        <v>2</v>
      </c>
      <c r="H15899" s="137">
        <v>44812</v>
      </c>
      <c r="I15899" s="119">
        <v>187.34</v>
      </c>
      <c r="J15899" s="129"/>
      <c r="K15899" s="129"/>
      <c r="L15899" s="129">
        <v>0</v>
      </c>
      <c r="M15899" s="134" t="s">
        <v>27418</v>
      </c>
    </row>
    <row r="15900" spans="1:13" hidden="1" x14ac:dyDescent="0.25">
      <c r="A15900" s="128"/>
      <c r="B15900" s="2"/>
      <c r="C15900" s="139" t="s">
        <v>18121</v>
      </c>
      <c r="D15900" s="124" t="s">
        <v>18122</v>
      </c>
      <c r="E15900" s="118" t="s">
        <v>48</v>
      </c>
      <c r="F15900" s="124" t="s">
        <v>35249</v>
      </c>
      <c r="G15900" s="118" t="s">
        <v>2</v>
      </c>
      <c r="H15900" s="137"/>
      <c r="I15900" s="119"/>
      <c r="J15900" s="129"/>
      <c r="K15900" s="129"/>
      <c r="L15900" s="129">
        <v>0</v>
      </c>
      <c r="M15900" s="134" t="s">
        <v>27419</v>
      </c>
    </row>
    <row r="15901" spans="1:13" hidden="1" x14ac:dyDescent="0.25">
      <c r="A15901" s="128"/>
      <c r="B15901" s="2"/>
      <c r="C15901" s="139" t="s">
        <v>18123</v>
      </c>
      <c r="D15901" s="124" t="s">
        <v>18124</v>
      </c>
      <c r="E15901" s="118" t="s">
        <v>48</v>
      </c>
      <c r="F15901" s="124" t="s">
        <v>35249</v>
      </c>
      <c r="G15901" s="118" t="s">
        <v>2</v>
      </c>
      <c r="H15901" s="137"/>
      <c r="I15901" s="119"/>
      <c r="J15901" s="129"/>
      <c r="K15901" s="129"/>
      <c r="L15901" s="129">
        <v>0</v>
      </c>
      <c r="M15901" s="134" t="s">
        <v>27419</v>
      </c>
    </row>
    <row r="15902" spans="1:13" hidden="1" x14ac:dyDescent="0.25">
      <c r="A15902" s="128"/>
      <c r="B15902" s="2"/>
      <c r="C15902" s="139" t="s">
        <v>18125</v>
      </c>
      <c r="D15902" s="124" t="s">
        <v>18126</v>
      </c>
      <c r="E15902" s="118" t="s">
        <v>48</v>
      </c>
      <c r="F15902" s="124" t="s">
        <v>35249</v>
      </c>
      <c r="G15902" s="118" t="s">
        <v>2</v>
      </c>
      <c r="H15902" s="137">
        <v>45785</v>
      </c>
      <c r="I15902" s="119">
        <v>155.86000000000001</v>
      </c>
      <c r="J15902" s="129"/>
      <c r="K15902" s="129"/>
      <c r="L15902" s="129">
        <v>0</v>
      </c>
      <c r="M15902" s="134" t="s">
        <v>27420</v>
      </c>
    </row>
    <row r="15903" spans="1:13" hidden="1" x14ac:dyDescent="0.25">
      <c r="A15903" s="128"/>
      <c r="B15903" s="2"/>
      <c r="C15903" s="139" t="s">
        <v>18127</v>
      </c>
      <c r="D15903" s="124" t="s">
        <v>18128</v>
      </c>
      <c r="E15903" s="118" t="s">
        <v>48</v>
      </c>
      <c r="F15903" s="124" t="s">
        <v>35249</v>
      </c>
      <c r="G15903" s="118" t="s">
        <v>2</v>
      </c>
      <c r="H15903" s="137">
        <v>46121</v>
      </c>
      <c r="I15903" s="119">
        <v>188.55</v>
      </c>
      <c r="J15903" s="129"/>
      <c r="K15903" s="129"/>
      <c r="L15903" s="129">
        <v>0</v>
      </c>
      <c r="M15903" s="134" t="s">
        <v>27420</v>
      </c>
    </row>
    <row r="15904" spans="1:13" hidden="1" x14ac:dyDescent="0.25">
      <c r="A15904" s="128"/>
      <c r="B15904" s="2"/>
      <c r="C15904" s="139" t="s">
        <v>18129</v>
      </c>
      <c r="D15904" s="124" t="s">
        <v>18130</v>
      </c>
      <c r="E15904" s="118" t="s">
        <v>48</v>
      </c>
      <c r="F15904" s="124" t="s">
        <v>35249</v>
      </c>
      <c r="G15904" s="118" t="s">
        <v>2</v>
      </c>
      <c r="H15904" s="137"/>
      <c r="I15904" s="119"/>
      <c r="J15904" s="129"/>
      <c r="K15904" s="129"/>
      <c r="L15904" s="129">
        <v>0</v>
      </c>
      <c r="M15904" s="134" t="s">
        <v>27420</v>
      </c>
    </row>
    <row r="15905" spans="1:13" hidden="1" x14ac:dyDescent="0.25">
      <c r="A15905" s="128"/>
      <c r="B15905" s="2"/>
      <c r="C15905" s="139" t="s">
        <v>18131</v>
      </c>
      <c r="D15905" s="124" t="s">
        <v>18132</v>
      </c>
      <c r="E15905" s="118" t="s">
        <v>48</v>
      </c>
      <c r="F15905" s="124" t="s">
        <v>35249</v>
      </c>
      <c r="G15905" s="118" t="s">
        <v>2</v>
      </c>
      <c r="H15905" s="137">
        <v>46022</v>
      </c>
      <c r="I15905" s="119">
        <v>194.5</v>
      </c>
      <c r="J15905" s="129"/>
      <c r="K15905" s="129"/>
      <c r="L15905" s="129">
        <v>0</v>
      </c>
      <c r="M15905" s="134" t="s">
        <v>27420</v>
      </c>
    </row>
    <row r="15906" spans="1:13" hidden="1" x14ac:dyDescent="0.25">
      <c r="A15906" s="128"/>
      <c r="B15906" s="2"/>
      <c r="C15906" s="139" t="s">
        <v>18133</v>
      </c>
      <c r="D15906" s="124" t="s">
        <v>18134</v>
      </c>
      <c r="E15906" s="118" t="s">
        <v>48</v>
      </c>
      <c r="F15906" s="124" t="s">
        <v>35249</v>
      </c>
      <c r="G15906" s="118" t="s">
        <v>2</v>
      </c>
      <c r="H15906" s="137">
        <v>46121</v>
      </c>
      <c r="I15906" s="119">
        <v>122.41</v>
      </c>
      <c r="J15906" s="129"/>
      <c r="K15906" s="129"/>
      <c r="L15906" s="129">
        <v>0</v>
      </c>
      <c r="M15906" s="134" t="s">
        <v>27420</v>
      </c>
    </row>
    <row r="15907" spans="1:13" hidden="1" x14ac:dyDescent="0.25">
      <c r="A15907" s="128"/>
      <c r="B15907" s="2"/>
      <c r="C15907" s="139" t="s">
        <v>18135</v>
      </c>
      <c r="D15907" s="124" t="s">
        <v>18136</v>
      </c>
      <c r="E15907" s="118" t="s">
        <v>48</v>
      </c>
      <c r="F15907" s="124" t="s">
        <v>35249</v>
      </c>
      <c r="G15907" s="118" t="s">
        <v>2</v>
      </c>
      <c r="H15907" s="137"/>
      <c r="I15907" s="119"/>
      <c r="J15907" s="129"/>
      <c r="K15907" s="129"/>
      <c r="L15907" s="129">
        <v>0</v>
      </c>
      <c r="M15907" s="134" t="s">
        <v>27420</v>
      </c>
    </row>
    <row r="15908" spans="1:13" hidden="1" x14ac:dyDescent="0.25">
      <c r="A15908" s="128"/>
      <c r="B15908" s="2"/>
      <c r="C15908" s="139" t="s">
        <v>18137</v>
      </c>
      <c r="D15908" s="124" t="s">
        <v>18138</v>
      </c>
      <c r="E15908" s="118" t="s">
        <v>48</v>
      </c>
      <c r="F15908" s="124" t="s">
        <v>35249</v>
      </c>
      <c r="G15908" s="118" t="s">
        <v>2</v>
      </c>
      <c r="H15908" s="137"/>
      <c r="I15908" s="119"/>
      <c r="J15908" s="129"/>
      <c r="K15908" s="129"/>
      <c r="L15908" s="129">
        <v>0</v>
      </c>
      <c r="M15908" s="134" t="s">
        <v>27420</v>
      </c>
    </row>
    <row r="15909" spans="1:13" hidden="1" x14ac:dyDescent="0.25">
      <c r="A15909" s="128"/>
      <c r="B15909" s="2"/>
      <c r="C15909" s="139" t="s">
        <v>18139</v>
      </c>
      <c r="D15909" s="124" t="s">
        <v>18140</v>
      </c>
      <c r="E15909" s="118" t="s">
        <v>48</v>
      </c>
      <c r="F15909" s="124" t="s">
        <v>35249</v>
      </c>
      <c r="G15909" s="118" t="s">
        <v>2</v>
      </c>
      <c r="H15909" s="137">
        <v>45943</v>
      </c>
      <c r="I15909" s="119">
        <v>220</v>
      </c>
      <c r="J15909" s="129"/>
      <c r="K15909" s="129"/>
      <c r="L15909" s="129">
        <v>0</v>
      </c>
      <c r="M15909" s="134" t="s">
        <v>27420</v>
      </c>
    </row>
    <row r="15910" spans="1:13" hidden="1" x14ac:dyDescent="0.25">
      <c r="A15910" s="128"/>
      <c r="B15910" s="2"/>
      <c r="C15910" s="139" t="s">
        <v>18141</v>
      </c>
      <c r="D15910" s="124" t="s">
        <v>18142</v>
      </c>
      <c r="E15910" s="118" t="s">
        <v>48</v>
      </c>
      <c r="F15910" s="124" t="s">
        <v>35249</v>
      </c>
      <c r="G15910" s="118" t="s">
        <v>2</v>
      </c>
      <c r="H15910" s="137"/>
      <c r="I15910" s="119"/>
      <c r="J15910" s="129"/>
      <c r="K15910" s="129"/>
      <c r="L15910" s="129">
        <v>0</v>
      </c>
      <c r="M15910" s="134" t="s">
        <v>27421</v>
      </c>
    </row>
    <row r="15911" spans="1:13" hidden="1" x14ac:dyDescent="0.25">
      <c r="A15911" s="128"/>
      <c r="B15911" s="2"/>
      <c r="C15911" s="139" t="s">
        <v>18143</v>
      </c>
      <c r="D15911" s="124" t="s">
        <v>18144</v>
      </c>
      <c r="E15911" s="118" t="s">
        <v>48</v>
      </c>
      <c r="F15911" s="124" t="s">
        <v>35249</v>
      </c>
      <c r="G15911" s="118" t="s">
        <v>2</v>
      </c>
      <c r="H15911" s="137"/>
      <c r="I15911" s="119"/>
      <c r="J15911" s="129"/>
      <c r="K15911" s="129"/>
      <c r="L15911" s="129">
        <v>0</v>
      </c>
      <c r="M15911" s="134" t="s">
        <v>27421</v>
      </c>
    </row>
    <row r="15912" spans="1:13" hidden="1" x14ac:dyDescent="0.25">
      <c r="A15912" s="128"/>
      <c r="B15912" s="2"/>
      <c r="C15912" s="139" t="s">
        <v>29725</v>
      </c>
      <c r="D15912" s="124" t="s">
        <v>29726</v>
      </c>
      <c r="E15912" s="118" t="s">
        <v>48</v>
      </c>
      <c r="F15912" s="124" t="s">
        <v>35249</v>
      </c>
      <c r="G15912" s="118" t="s">
        <v>2</v>
      </c>
      <c r="H15912" s="137"/>
      <c r="I15912" s="119"/>
      <c r="J15912" s="129"/>
      <c r="K15912" s="129"/>
      <c r="L15912" s="129">
        <v>0</v>
      </c>
      <c r="M15912" s="134" t="s">
        <v>27422</v>
      </c>
    </row>
    <row r="15913" spans="1:13" hidden="1" x14ac:dyDescent="0.25">
      <c r="A15913" s="128"/>
      <c r="B15913" s="2"/>
      <c r="C15913" s="139" t="s">
        <v>18145</v>
      </c>
      <c r="D15913" s="124" t="s">
        <v>18146</v>
      </c>
      <c r="E15913" s="118" t="s">
        <v>48</v>
      </c>
      <c r="F15913" s="124" t="s">
        <v>35249</v>
      </c>
      <c r="G15913" s="118" t="s">
        <v>2</v>
      </c>
      <c r="H15913" s="137">
        <v>44027</v>
      </c>
      <c r="I15913" s="119">
        <v>674</v>
      </c>
      <c r="J15913" s="129"/>
      <c r="K15913" s="129"/>
      <c r="L15913" s="129">
        <v>0</v>
      </c>
      <c r="M15913" s="134" t="s">
        <v>27422</v>
      </c>
    </row>
    <row r="15914" spans="1:13" hidden="1" x14ac:dyDescent="0.25">
      <c r="A15914" s="128"/>
      <c r="B15914" s="2"/>
      <c r="C15914" s="139" t="s">
        <v>18147</v>
      </c>
      <c r="D15914" s="124" t="s">
        <v>18148</v>
      </c>
      <c r="E15914" s="118" t="s">
        <v>48</v>
      </c>
      <c r="F15914" s="124" t="s">
        <v>35249</v>
      </c>
      <c r="G15914" s="118" t="s">
        <v>2</v>
      </c>
      <c r="H15914" s="137">
        <v>46048</v>
      </c>
      <c r="I15914" s="119">
        <v>116.27</v>
      </c>
      <c r="J15914" s="129"/>
      <c r="K15914" s="129"/>
      <c r="L15914" s="129">
        <v>0</v>
      </c>
      <c r="M15914" s="134" t="s">
        <v>27422</v>
      </c>
    </row>
    <row r="15915" spans="1:13" hidden="1" x14ac:dyDescent="0.25">
      <c r="A15915" s="128"/>
      <c r="B15915" s="2"/>
      <c r="C15915" s="139" t="s">
        <v>18149</v>
      </c>
      <c r="D15915" s="124" t="s">
        <v>18150</v>
      </c>
      <c r="E15915" s="118" t="s">
        <v>48</v>
      </c>
      <c r="F15915" s="124" t="s">
        <v>35249</v>
      </c>
      <c r="G15915" s="118" t="s">
        <v>2</v>
      </c>
      <c r="H15915" s="137">
        <v>43822</v>
      </c>
      <c r="I15915" s="119">
        <v>110</v>
      </c>
      <c r="J15915" s="129"/>
      <c r="K15915" s="129"/>
      <c r="L15915" s="129">
        <v>0</v>
      </c>
      <c r="M15915" s="134" t="s">
        <v>27422</v>
      </c>
    </row>
    <row r="15916" spans="1:13" hidden="1" x14ac:dyDescent="0.25">
      <c r="A15916" s="128"/>
      <c r="B15916" s="2"/>
      <c r="C15916" s="139" t="s">
        <v>31789</v>
      </c>
      <c r="D15916" s="124" t="s">
        <v>31790</v>
      </c>
      <c r="E15916" s="118" t="s">
        <v>48</v>
      </c>
      <c r="F15916" s="124" t="s">
        <v>35249</v>
      </c>
      <c r="G15916" s="118" t="s">
        <v>2</v>
      </c>
      <c r="H15916" s="137"/>
      <c r="I15916" s="119"/>
      <c r="J15916" s="129"/>
      <c r="K15916" s="129"/>
      <c r="L15916" s="129">
        <v>0</v>
      </c>
      <c r="M15916" s="134" t="s">
        <v>27422</v>
      </c>
    </row>
    <row r="15917" spans="1:13" hidden="1" x14ac:dyDescent="0.25">
      <c r="A15917" s="128"/>
      <c r="B15917" s="2"/>
      <c r="C15917" s="139" t="s">
        <v>18151</v>
      </c>
      <c r="D15917" s="124" t="s">
        <v>18152</v>
      </c>
      <c r="E15917" s="118" t="s">
        <v>48</v>
      </c>
      <c r="F15917" s="124" t="s">
        <v>35249</v>
      </c>
      <c r="G15917" s="118" t="s">
        <v>2</v>
      </c>
      <c r="H15917" s="137">
        <v>46062</v>
      </c>
      <c r="I15917" s="119">
        <v>96.38</v>
      </c>
      <c r="J15917" s="129"/>
      <c r="K15917" s="129"/>
      <c r="L15917" s="129">
        <v>0</v>
      </c>
      <c r="M15917" s="134" t="s">
        <v>27422</v>
      </c>
    </row>
    <row r="15918" spans="1:13" hidden="1" x14ac:dyDescent="0.25">
      <c r="A15918" s="128"/>
      <c r="B15918" s="2"/>
      <c r="C15918" s="139" t="s">
        <v>18153</v>
      </c>
      <c r="D15918" s="124" t="s">
        <v>18154</v>
      </c>
      <c r="E15918" s="118" t="s">
        <v>48</v>
      </c>
      <c r="F15918" s="124" t="s">
        <v>35249</v>
      </c>
      <c r="G15918" s="118" t="s">
        <v>2</v>
      </c>
      <c r="H15918" s="137"/>
      <c r="I15918" s="119"/>
      <c r="J15918" s="129"/>
      <c r="K15918" s="129"/>
      <c r="L15918" s="129">
        <v>0</v>
      </c>
      <c r="M15918" s="134" t="s">
        <v>27422</v>
      </c>
    </row>
    <row r="15919" spans="1:13" hidden="1" x14ac:dyDescent="0.25">
      <c r="A15919" s="128"/>
      <c r="B15919" s="2"/>
      <c r="C15919" s="139" t="s">
        <v>32103</v>
      </c>
      <c r="D15919" s="124" t="s">
        <v>32104</v>
      </c>
      <c r="E15919" s="118" t="s">
        <v>48</v>
      </c>
      <c r="F15919" s="124" t="s">
        <v>35249</v>
      </c>
      <c r="G15919" s="118" t="s">
        <v>2</v>
      </c>
      <c r="H15919" s="137">
        <v>45678</v>
      </c>
      <c r="I15919" s="119">
        <v>482.4</v>
      </c>
      <c r="J15919" s="129"/>
      <c r="K15919" s="129"/>
      <c r="L15919" s="129">
        <v>0</v>
      </c>
      <c r="M15919" s="134" t="s">
        <v>27423</v>
      </c>
    </row>
    <row r="15920" spans="1:13" hidden="1" x14ac:dyDescent="0.25">
      <c r="A15920" s="128"/>
      <c r="B15920" s="2"/>
      <c r="C15920" s="139" t="s">
        <v>18155</v>
      </c>
      <c r="D15920" s="124" t="s">
        <v>18156</v>
      </c>
      <c r="E15920" s="118" t="s">
        <v>48</v>
      </c>
      <c r="F15920" s="124" t="s">
        <v>35249</v>
      </c>
      <c r="G15920" s="118" t="s">
        <v>2</v>
      </c>
      <c r="H15920" s="137"/>
      <c r="I15920" s="119"/>
      <c r="J15920" s="129"/>
      <c r="K15920" s="129"/>
      <c r="L15920" s="129">
        <v>0</v>
      </c>
      <c r="M15920" s="134" t="s">
        <v>27423</v>
      </c>
    </row>
    <row r="15921" spans="1:13" hidden="1" x14ac:dyDescent="0.25">
      <c r="A15921" s="128"/>
      <c r="B15921" s="2"/>
      <c r="C15921" s="139" t="s">
        <v>18861</v>
      </c>
      <c r="D15921" s="124" t="s">
        <v>18860</v>
      </c>
      <c r="E15921" s="118" t="s">
        <v>48</v>
      </c>
      <c r="F15921" s="124" t="s">
        <v>35249</v>
      </c>
      <c r="G15921" s="118" t="s">
        <v>2</v>
      </c>
      <c r="H15921" s="137">
        <v>42122</v>
      </c>
      <c r="I15921" s="119">
        <v>265.89999999999998</v>
      </c>
      <c r="J15921" s="129"/>
      <c r="K15921" s="129"/>
      <c r="L15921" s="129">
        <v>0</v>
      </c>
      <c r="M15921" s="134" t="s">
        <v>27424</v>
      </c>
    </row>
    <row r="15922" spans="1:13" hidden="1" x14ac:dyDescent="0.25">
      <c r="A15922" s="128"/>
      <c r="B15922" s="2"/>
      <c r="C15922" s="139" t="s">
        <v>18859</v>
      </c>
      <c r="D15922" s="124" t="s">
        <v>18858</v>
      </c>
      <c r="E15922" s="118" t="s">
        <v>48</v>
      </c>
      <c r="F15922" s="124" t="s">
        <v>35249</v>
      </c>
      <c r="G15922" s="118" t="s">
        <v>2</v>
      </c>
      <c r="H15922" s="137">
        <v>41571</v>
      </c>
      <c r="I15922" s="119">
        <v>231.44</v>
      </c>
      <c r="J15922" s="129"/>
      <c r="K15922" s="129"/>
      <c r="L15922" s="129">
        <v>0</v>
      </c>
      <c r="M15922" s="134" t="s">
        <v>27424</v>
      </c>
    </row>
    <row r="15923" spans="1:13" hidden="1" x14ac:dyDescent="0.25">
      <c r="A15923" s="128"/>
      <c r="B15923" s="2"/>
      <c r="C15923" s="139" t="s">
        <v>18157</v>
      </c>
      <c r="D15923" s="124" t="s">
        <v>18158</v>
      </c>
      <c r="E15923" s="118" t="s">
        <v>48</v>
      </c>
      <c r="F15923" s="124" t="s">
        <v>35249</v>
      </c>
      <c r="G15923" s="118" t="s">
        <v>2</v>
      </c>
      <c r="H15923" s="137">
        <v>44488</v>
      </c>
      <c r="I15923" s="119">
        <v>730.7</v>
      </c>
      <c r="J15923" s="129"/>
      <c r="K15923" s="129"/>
      <c r="L15923" s="129">
        <v>0</v>
      </c>
      <c r="M15923" s="134" t="s">
        <v>27424</v>
      </c>
    </row>
    <row r="15924" spans="1:13" hidden="1" x14ac:dyDescent="0.25">
      <c r="A15924" s="128"/>
      <c r="B15924" s="2"/>
      <c r="C15924" s="139" t="s">
        <v>18159</v>
      </c>
      <c r="D15924" s="124" t="s">
        <v>18160</v>
      </c>
      <c r="E15924" s="118" t="s">
        <v>48</v>
      </c>
      <c r="F15924" s="124" t="s">
        <v>35249</v>
      </c>
      <c r="G15924" s="118" t="s">
        <v>2</v>
      </c>
      <c r="H15924" s="137">
        <v>45938</v>
      </c>
      <c r="I15924" s="119">
        <v>1071.5999999999999</v>
      </c>
      <c r="J15924" s="129"/>
      <c r="K15924" s="129"/>
      <c r="L15924" s="129">
        <v>0</v>
      </c>
      <c r="M15924" s="134" t="s">
        <v>27424</v>
      </c>
    </row>
    <row r="15925" spans="1:13" hidden="1" x14ac:dyDescent="0.25">
      <c r="A15925" s="128"/>
      <c r="B15925" s="2"/>
      <c r="C15925" s="139" t="s">
        <v>18161</v>
      </c>
      <c r="D15925" s="124" t="s">
        <v>18162</v>
      </c>
      <c r="E15925" s="118" t="s">
        <v>48</v>
      </c>
      <c r="F15925" s="124" t="s">
        <v>35249</v>
      </c>
      <c r="G15925" s="118" t="s">
        <v>2</v>
      </c>
      <c r="H15925" s="137"/>
      <c r="I15925" s="119"/>
      <c r="J15925" s="129"/>
      <c r="K15925" s="129"/>
      <c r="L15925" s="129">
        <v>0</v>
      </c>
      <c r="M15925" s="134" t="s">
        <v>27424</v>
      </c>
    </row>
    <row r="15926" spans="1:13" hidden="1" x14ac:dyDescent="0.25">
      <c r="A15926" s="128"/>
      <c r="B15926" s="2"/>
      <c r="C15926" s="139" t="s">
        <v>18163</v>
      </c>
      <c r="D15926" s="124" t="s">
        <v>18164</v>
      </c>
      <c r="E15926" s="118" t="s">
        <v>48</v>
      </c>
      <c r="F15926" s="124" t="s">
        <v>35249</v>
      </c>
      <c r="G15926" s="118" t="s">
        <v>2</v>
      </c>
      <c r="H15926" s="137">
        <v>44544</v>
      </c>
      <c r="I15926" s="119">
        <v>915</v>
      </c>
      <c r="J15926" s="129"/>
      <c r="K15926" s="129"/>
      <c r="L15926" s="129">
        <v>0</v>
      </c>
      <c r="M15926" s="134" t="s">
        <v>27424</v>
      </c>
    </row>
    <row r="15927" spans="1:13" hidden="1" x14ac:dyDescent="0.25">
      <c r="A15927" s="128"/>
      <c r="B15927" s="2"/>
      <c r="C15927" s="139" t="s">
        <v>18165</v>
      </c>
      <c r="D15927" s="124" t="s">
        <v>18166</v>
      </c>
      <c r="E15927" s="118" t="s">
        <v>48</v>
      </c>
      <c r="F15927" s="124" t="s">
        <v>35249</v>
      </c>
      <c r="G15927" s="118" t="s">
        <v>2</v>
      </c>
      <c r="H15927" s="137">
        <v>45219</v>
      </c>
      <c r="I15927" s="119">
        <v>1533</v>
      </c>
      <c r="J15927" s="129"/>
      <c r="K15927" s="129"/>
      <c r="L15927" s="129">
        <v>0</v>
      </c>
      <c r="M15927" s="134" t="s">
        <v>27424</v>
      </c>
    </row>
    <row r="15928" spans="1:13" hidden="1" x14ac:dyDescent="0.25">
      <c r="A15928" s="128"/>
      <c r="B15928" s="2"/>
      <c r="C15928" s="139" t="s">
        <v>18167</v>
      </c>
      <c r="D15928" s="124" t="s">
        <v>18168</v>
      </c>
      <c r="E15928" s="118" t="s">
        <v>48</v>
      </c>
      <c r="F15928" s="124" t="s">
        <v>35249</v>
      </c>
      <c r="G15928" s="118" t="s">
        <v>2</v>
      </c>
      <c r="H15928" s="137">
        <v>45553</v>
      </c>
      <c r="I15928" s="119">
        <v>389.45</v>
      </c>
      <c r="J15928" s="129"/>
      <c r="K15928" s="129"/>
      <c r="L15928" s="129">
        <v>0</v>
      </c>
      <c r="M15928" s="134" t="s">
        <v>27425</v>
      </c>
    </row>
    <row r="15929" spans="1:13" hidden="1" x14ac:dyDescent="0.25">
      <c r="A15929" s="128"/>
      <c r="B15929" s="2"/>
      <c r="C15929" s="139" t="s">
        <v>18169</v>
      </c>
      <c r="D15929" s="124" t="s">
        <v>18170</v>
      </c>
      <c r="E15929" s="118" t="s">
        <v>48</v>
      </c>
      <c r="F15929" s="124" t="s">
        <v>35249</v>
      </c>
      <c r="G15929" s="118" t="s">
        <v>2</v>
      </c>
      <c r="H15929" s="137">
        <v>46084</v>
      </c>
      <c r="I15929" s="119">
        <v>328.36</v>
      </c>
      <c r="J15929" s="129"/>
      <c r="K15929" s="129"/>
      <c r="L15929" s="129">
        <v>0</v>
      </c>
      <c r="M15929" s="134" t="s">
        <v>27425</v>
      </c>
    </row>
    <row r="15930" spans="1:13" hidden="1" x14ac:dyDescent="0.25">
      <c r="A15930" s="128"/>
      <c r="B15930" s="2"/>
      <c r="C15930" s="139" t="s">
        <v>18171</v>
      </c>
      <c r="D15930" s="124" t="s">
        <v>18172</v>
      </c>
      <c r="E15930" s="118" t="s">
        <v>48</v>
      </c>
      <c r="F15930" s="124" t="s">
        <v>35249</v>
      </c>
      <c r="G15930" s="118" t="s">
        <v>2</v>
      </c>
      <c r="H15930" s="137">
        <v>41593</v>
      </c>
      <c r="I15930" s="119">
        <v>131</v>
      </c>
      <c r="J15930" s="129"/>
      <c r="K15930" s="129"/>
      <c r="L15930" s="129">
        <v>0</v>
      </c>
      <c r="M15930" s="134" t="s">
        <v>27425</v>
      </c>
    </row>
    <row r="15931" spans="1:13" hidden="1" x14ac:dyDescent="0.25">
      <c r="A15931" s="128"/>
      <c r="B15931" s="2"/>
      <c r="C15931" s="139" t="s">
        <v>18173</v>
      </c>
      <c r="D15931" s="124" t="s">
        <v>18174</v>
      </c>
      <c r="E15931" s="118" t="s">
        <v>48</v>
      </c>
      <c r="F15931" s="124" t="s">
        <v>35249</v>
      </c>
      <c r="G15931" s="118" t="s">
        <v>2</v>
      </c>
      <c r="H15931" s="137">
        <v>44575</v>
      </c>
      <c r="I15931" s="119">
        <v>908</v>
      </c>
      <c r="J15931" s="129"/>
      <c r="K15931" s="129"/>
      <c r="L15931" s="129">
        <v>0</v>
      </c>
      <c r="M15931" s="134" t="s">
        <v>27425</v>
      </c>
    </row>
    <row r="15932" spans="1:13" hidden="1" x14ac:dyDescent="0.25">
      <c r="A15932" s="128"/>
      <c r="B15932" s="2"/>
      <c r="C15932" s="139" t="s">
        <v>18175</v>
      </c>
      <c r="D15932" s="124" t="s">
        <v>18176</v>
      </c>
      <c r="E15932" s="118" t="s">
        <v>48</v>
      </c>
      <c r="F15932" s="124" t="s">
        <v>35249</v>
      </c>
      <c r="G15932" s="118" t="s">
        <v>2</v>
      </c>
      <c r="H15932" s="137">
        <v>46034</v>
      </c>
      <c r="I15932" s="119">
        <v>2100</v>
      </c>
      <c r="J15932" s="129"/>
      <c r="K15932" s="129"/>
      <c r="L15932" s="129">
        <v>0</v>
      </c>
      <c r="M15932" s="134" t="s">
        <v>27425</v>
      </c>
    </row>
    <row r="15933" spans="1:13" hidden="1" x14ac:dyDescent="0.25">
      <c r="A15933" s="128"/>
      <c r="B15933" s="2"/>
      <c r="C15933" s="139" t="s">
        <v>18177</v>
      </c>
      <c r="D15933" s="124" t="s">
        <v>18178</v>
      </c>
      <c r="E15933" s="118" t="s">
        <v>48</v>
      </c>
      <c r="F15933" s="124" t="s">
        <v>35249</v>
      </c>
      <c r="G15933" s="118" t="s">
        <v>2</v>
      </c>
      <c r="H15933" s="137">
        <v>46003</v>
      </c>
      <c r="I15933" s="119">
        <v>148.30000000000001</v>
      </c>
      <c r="J15933" s="129"/>
      <c r="K15933" s="129"/>
      <c r="L15933" s="129">
        <v>0</v>
      </c>
      <c r="M15933" s="134" t="s">
        <v>27425</v>
      </c>
    </row>
    <row r="15934" spans="1:13" hidden="1" x14ac:dyDescent="0.25">
      <c r="A15934" s="128"/>
      <c r="B15934" s="2"/>
      <c r="C15934" s="139" t="s">
        <v>42556</v>
      </c>
      <c r="D15934" s="124" t="s">
        <v>42557</v>
      </c>
      <c r="E15934" s="118" t="s">
        <v>48</v>
      </c>
      <c r="F15934" s="124" t="s">
        <v>35249</v>
      </c>
      <c r="G15934" s="118" t="s">
        <v>2</v>
      </c>
      <c r="H15934" s="137">
        <v>45950</v>
      </c>
      <c r="I15934" s="119">
        <v>102</v>
      </c>
      <c r="J15934" s="129"/>
      <c r="K15934" s="129"/>
      <c r="L15934" s="129">
        <v>0</v>
      </c>
      <c r="M15934" s="134" t="s">
        <v>27425</v>
      </c>
    </row>
    <row r="15935" spans="1:13" hidden="1" x14ac:dyDescent="0.25">
      <c r="A15935" s="128"/>
      <c r="B15935" s="2"/>
      <c r="C15935" s="139" t="s">
        <v>18179</v>
      </c>
      <c r="D15935" s="124" t="s">
        <v>18180</v>
      </c>
      <c r="E15935" s="118" t="s">
        <v>48</v>
      </c>
      <c r="F15935" s="124" t="s">
        <v>35249</v>
      </c>
      <c r="G15935" s="118" t="s">
        <v>2</v>
      </c>
      <c r="H15935" s="137"/>
      <c r="I15935" s="119"/>
      <c r="J15935" s="129"/>
      <c r="K15935" s="129"/>
      <c r="L15935" s="129">
        <v>0</v>
      </c>
      <c r="M15935" s="134" t="s">
        <v>27426</v>
      </c>
    </row>
    <row r="15936" spans="1:13" hidden="1" x14ac:dyDescent="0.25">
      <c r="A15936" s="128"/>
      <c r="B15936" s="2"/>
      <c r="C15936" s="139" t="s">
        <v>18181</v>
      </c>
      <c r="D15936" s="124" t="s">
        <v>18182</v>
      </c>
      <c r="E15936" s="118" t="s">
        <v>48</v>
      </c>
      <c r="F15936" s="124" t="s">
        <v>35249</v>
      </c>
      <c r="G15936" s="118" t="s">
        <v>2</v>
      </c>
      <c r="H15936" s="137">
        <v>43431</v>
      </c>
      <c r="I15936" s="119">
        <v>385</v>
      </c>
      <c r="J15936" s="129"/>
      <c r="K15936" s="129"/>
      <c r="L15936" s="129">
        <v>0</v>
      </c>
      <c r="M15936" s="134" t="s">
        <v>27427</v>
      </c>
    </row>
    <row r="15937" spans="1:13" hidden="1" x14ac:dyDescent="0.25">
      <c r="A15937" s="128"/>
      <c r="B15937" s="2"/>
      <c r="C15937" s="139" t="s">
        <v>42558</v>
      </c>
      <c r="D15937" s="124" t="s">
        <v>42559</v>
      </c>
      <c r="E15937" s="118" t="s">
        <v>48</v>
      </c>
      <c r="F15937" s="124" t="s">
        <v>35249</v>
      </c>
      <c r="G15937" s="118" t="s">
        <v>2</v>
      </c>
      <c r="H15937" s="137">
        <v>45950</v>
      </c>
      <c r="I15937" s="119">
        <v>95</v>
      </c>
      <c r="J15937" s="129"/>
      <c r="K15937" s="129"/>
      <c r="L15937" s="129">
        <v>0</v>
      </c>
      <c r="M15937" s="134" t="s">
        <v>27427</v>
      </c>
    </row>
    <row r="15938" spans="1:13" hidden="1" x14ac:dyDescent="0.25">
      <c r="A15938" s="128"/>
      <c r="B15938" s="2"/>
      <c r="C15938" s="283" t="s">
        <v>18183</v>
      </c>
      <c r="D15938" s="284" t="s">
        <v>18184</v>
      </c>
      <c r="E15938" s="285" t="s">
        <v>48</v>
      </c>
      <c r="F15938" s="284" t="s">
        <v>35249</v>
      </c>
      <c r="G15938" s="285" t="s">
        <v>2</v>
      </c>
      <c r="H15938" s="286">
        <v>46020</v>
      </c>
      <c r="I15938" s="287">
        <v>89.54</v>
      </c>
      <c r="J15938" s="129"/>
      <c r="K15938" s="129"/>
      <c r="L15938" s="129">
        <v>0</v>
      </c>
      <c r="M15938" s="134" t="s">
        <v>27427</v>
      </c>
    </row>
    <row r="15939" spans="1:13" hidden="1" x14ac:dyDescent="0.25">
      <c r="A15939" s="128"/>
      <c r="B15939" s="2"/>
      <c r="C15939" s="139" t="s">
        <v>18185</v>
      </c>
      <c r="D15939" s="124" t="s">
        <v>18186</v>
      </c>
      <c r="E15939" s="118" t="s">
        <v>48</v>
      </c>
      <c r="F15939" s="124" t="s">
        <v>35249</v>
      </c>
      <c r="G15939" s="118" t="s">
        <v>2</v>
      </c>
      <c r="H15939" s="137">
        <v>46062</v>
      </c>
      <c r="I15939" s="119">
        <v>82.39</v>
      </c>
      <c r="J15939" s="129"/>
      <c r="K15939" s="129"/>
      <c r="L15939" s="129">
        <v>0</v>
      </c>
      <c r="M15939" s="134" t="s">
        <v>27427</v>
      </c>
    </row>
    <row r="15940" spans="1:13" hidden="1" x14ac:dyDescent="0.25">
      <c r="A15940" s="128"/>
      <c r="B15940" s="2"/>
      <c r="C15940" s="139" t="s">
        <v>18187</v>
      </c>
      <c r="D15940" s="124" t="s">
        <v>18188</v>
      </c>
      <c r="E15940" s="118" t="s">
        <v>48</v>
      </c>
      <c r="F15940" s="124" t="s">
        <v>35249</v>
      </c>
      <c r="G15940" s="118" t="s">
        <v>2</v>
      </c>
      <c r="H15940" s="137"/>
      <c r="I15940" s="119"/>
      <c r="J15940" s="129"/>
      <c r="K15940" s="129"/>
      <c r="L15940" s="129">
        <v>0</v>
      </c>
      <c r="M15940" s="134" t="s">
        <v>27427</v>
      </c>
    </row>
    <row r="15941" spans="1:13" hidden="1" x14ac:dyDescent="0.25">
      <c r="A15941" s="128"/>
      <c r="B15941" s="2"/>
      <c r="C15941" s="139" t="s">
        <v>18189</v>
      </c>
      <c r="D15941" s="124" t="s">
        <v>18190</v>
      </c>
      <c r="E15941" s="118" t="s">
        <v>48</v>
      </c>
      <c r="F15941" s="124" t="s">
        <v>35249</v>
      </c>
      <c r="G15941" s="118" t="s">
        <v>2</v>
      </c>
      <c r="H15941" s="137">
        <v>43108</v>
      </c>
      <c r="I15941" s="119">
        <v>249.49</v>
      </c>
      <c r="J15941" s="129"/>
      <c r="K15941" s="129"/>
      <c r="L15941" s="129">
        <v>0</v>
      </c>
      <c r="M15941" s="134" t="s">
        <v>27427</v>
      </c>
    </row>
    <row r="15942" spans="1:13" hidden="1" x14ac:dyDescent="0.25">
      <c r="A15942" s="128"/>
      <c r="B15942" s="2"/>
      <c r="C15942" s="139" t="s">
        <v>18192</v>
      </c>
      <c r="D15942" s="124" t="s">
        <v>18193</v>
      </c>
      <c r="E15942" s="118" t="s">
        <v>48</v>
      </c>
      <c r="F15942" s="124" t="s">
        <v>35249</v>
      </c>
      <c r="G15942" s="118" t="s">
        <v>2</v>
      </c>
      <c r="H15942" s="137"/>
      <c r="I15942" s="119"/>
      <c r="J15942" s="129"/>
      <c r="K15942" s="129"/>
      <c r="L15942" s="129">
        <v>0</v>
      </c>
      <c r="M15942" s="134" t="s">
        <v>24400</v>
      </c>
    </row>
    <row r="15943" spans="1:13" hidden="1" x14ac:dyDescent="0.25">
      <c r="A15943" s="128"/>
      <c r="B15943" s="2"/>
      <c r="C15943" s="139" t="s">
        <v>18194</v>
      </c>
      <c r="D15943" s="124" t="s">
        <v>18195</v>
      </c>
      <c r="E15943" s="118" t="s">
        <v>48</v>
      </c>
      <c r="F15943" s="124" t="s">
        <v>35249</v>
      </c>
      <c r="G15943" s="118" t="s">
        <v>2</v>
      </c>
      <c r="H15943" s="137">
        <v>44951</v>
      </c>
      <c r="I15943" s="119">
        <v>135</v>
      </c>
      <c r="J15943" s="129"/>
      <c r="K15943" s="129"/>
      <c r="L15943" s="129">
        <v>0</v>
      </c>
      <c r="M15943" s="134" t="s">
        <v>24400</v>
      </c>
    </row>
    <row r="15944" spans="1:13" hidden="1" x14ac:dyDescent="0.25">
      <c r="A15944" s="128"/>
      <c r="B15944" s="2"/>
      <c r="C15944" s="139" t="s">
        <v>18196</v>
      </c>
      <c r="D15944" s="124" t="s">
        <v>18197</v>
      </c>
      <c r="E15944" s="118" t="s">
        <v>48</v>
      </c>
      <c r="F15944" s="124" t="s">
        <v>35249</v>
      </c>
      <c r="G15944" s="118" t="s">
        <v>2</v>
      </c>
      <c r="H15944" s="137">
        <v>43202</v>
      </c>
      <c r="I15944" s="119">
        <v>124</v>
      </c>
      <c r="J15944" s="129"/>
      <c r="K15944" s="129"/>
      <c r="L15944" s="129">
        <v>0</v>
      </c>
      <c r="M15944" s="134" t="s">
        <v>27428</v>
      </c>
    </row>
    <row r="15945" spans="1:13" hidden="1" x14ac:dyDescent="0.25">
      <c r="A15945" s="128"/>
      <c r="B15945" s="2"/>
      <c r="C15945" s="139" t="s">
        <v>32277</v>
      </c>
      <c r="D15945" s="124" t="s">
        <v>32278</v>
      </c>
      <c r="E15945" s="118" t="s">
        <v>48</v>
      </c>
      <c r="F15945" s="124" t="s">
        <v>35249</v>
      </c>
      <c r="G15945" s="118" t="s">
        <v>2</v>
      </c>
      <c r="H15945" s="137"/>
      <c r="I15945" s="119"/>
      <c r="J15945" s="129"/>
      <c r="K15945" s="129"/>
      <c r="L15945" s="129">
        <v>0</v>
      </c>
      <c r="M15945" s="134" t="s">
        <v>27428</v>
      </c>
    </row>
    <row r="15946" spans="1:13" hidden="1" x14ac:dyDescent="0.25">
      <c r="A15946" s="128"/>
      <c r="B15946" s="2"/>
      <c r="C15946" s="139" t="s">
        <v>18198</v>
      </c>
      <c r="D15946" s="124" t="s">
        <v>18199</v>
      </c>
      <c r="E15946" s="118" t="s">
        <v>48</v>
      </c>
      <c r="F15946" s="124" t="s">
        <v>35249</v>
      </c>
      <c r="G15946" s="118" t="s">
        <v>2</v>
      </c>
      <c r="H15946" s="137"/>
      <c r="I15946" s="119"/>
      <c r="J15946" s="129"/>
      <c r="K15946" s="129"/>
      <c r="L15946" s="129">
        <v>0</v>
      </c>
      <c r="M15946" s="134" t="s">
        <v>27428</v>
      </c>
    </row>
    <row r="15947" spans="1:13" hidden="1" x14ac:dyDescent="0.25">
      <c r="A15947" s="128"/>
      <c r="B15947" s="2"/>
      <c r="C15947" s="139" t="s">
        <v>18200</v>
      </c>
      <c r="D15947" s="124" t="s">
        <v>18201</v>
      </c>
      <c r="E15947" s="118" t="s">
        <v>48</v>
      </c>
      <c r="F15947" s="124" t="s">
        <v>35249</v>
      </c>
      <c r="G15947" s="118" t="s">
        <v>2</v>
      </c>
      <c r="H15947" s="137">
        <v>44592</v>
      </c>
      <c r="I15947" s="119">
        <v>535</v>
      </c>
      <c r="J15947" s="129"/>
      <c r="K15947" s="129"/>
      <c r="L15947" s="129">
        <v>0</v>
      </c>
      <c r="M15947" s="134" t="s">
        <v>27428</v>
      </c>
    </row>
    <row r="15948" spans="1:13" hidden="1" x14ac:dyDescent="0.25">
      <c r="A15948" s="128"/>
      <c r="B15948" s="2"/>
      <c r="C15948" s="139" t="s">
        <v>18202</v>
      </c>
      <c r="D15948" s="124" t="s">
        <v>18203</v>
      </c>
      <c r="E15948" s="118" t="s">
        <v>48</v>
      </c>
      <c r="F15948" s="124" t="s">
        <v>35249</v>
      </c>
      <c r="G15948" s="118" t="s">
        <v>2</v>
      </c>
      <c r="H15948" s="137">
        <v>43277</v>
      </c>
      <c r="I15948" s="119">
        <v>395.5</v>
      </c>
      <c r="J15948" s="129"/>
      <c r="K15948" s="129"/>
      <c r="L15948" s="129">
        <v>0</v>
      </c>
      <c r="M15948" s="134" t="s">
        <v>27428</v>
      </c>
    </row>
    <row r="15949" spans="1:13" hidden="1" x14ac:dyDescent="0.25">
      <c r="A15949" s="128"/>
      <c r="B15949" s="2"/>
      <c r="C15949" s="139" t="s">
        <v>18204</v>
      </c>
      <c r="D15949" s="124" t="s">
        <v>18205</v>
      </c>
      <c r="E15949" s="118" t="s">
        <v>48</v>
      </c>
      <c r="F15949" s="124" t="s">
        <v>35249</v>
      </c>
      <c r="G15949" s="118" t="s">
        <v>2</v>
      </c>
      <c r="H15949" s="137"/>
      <c r="I15949" s="119"/>
      <c r="J15949" s="129"/>
      <c r="K15949" s="129"/>
      <c r="L15949" s="129">
        <v>0</v>
      </c>
      <c r="M15949" s="134" t="s">
        <v>27428</v>
      </c>
    </row>
    <row r="15950" spans="1:13" hidden="1" x14ac:dyDescent="0.25">
      <c r="A15950" s="128"/>
      <c r="B15950" s="2"/>
      <c r="C15950" s="139" t="s">
        <v>18206</v>
      </c>
      <c r="D15950" s="124" t="s">
        <v>18207</v>
      </c>
      <c r="E15950" s="118" t="s">
        <v>48</v>
      </c>
      <c r="F15950" s="124" t="s">
        <v>35249</v>
      </c>
      <c r="G15950" s="118" t="s">
        <v>2</v>
      </c>
      <c r="H15950" s="137">
        <v>42766</v>
      </c>
      <c r="I15950" s="119">
        <v>351.66</v>
      </c>
      <c r="J15950" s="129"/>
      <c r="K15950" s="129"/>
      <c r="L15950" s="129">
        <v>0</v>
      </c>
      <c r="M15950" s="134" t="s">
        <v>27429</v>
      </c>
    </row>
    <row r="15951" spans="1:13" hidden="1" x14ac:dyDescent="0.25">
      <c r="A15951" s="128"/>
      <c r="B15951" s="2"/>
      <c r="C15951" s="139" t="s">
        <v>18208</v>
      </c>
      <c r="D15951" s="124" t="s">
        <v>18209</v>
      </c>
      <c r="E15951" s="118" t="s">
        <v>48</v>
      </c>
      <c r="F15951" s="124" t="s">
        <v>35249</v>
      </c>
      <c r="G15951" s="118" t="s">
        <v>30</v>
      </c>
      <c r="H15951" s="137"/>
      <c r="I15951" s="119"/>
      <c r="J15951" s="129"/>
      <c r="K15951" s="129"/>
      <c r="L15951" s="129">
        <v>0</v>
      </c>
      <c r="M15951" s="134" t="s">
        <v>27429</v>
      </c>
    </row>
    <row r="15952" spans="1:13" hidden="1" x14ac:dyDescent="0.25">
      <c r="A15952" s="128"/>
      <c r="B15952" s="2"/>
      <c r="C15952" s="139" t="s">
        <v>18210</v>
      </c>
      <c r="D15952" s="124" t="s">
        <v>18211</v>
      </c>
      <c r="E15952" s="118" t="s">
        <v>48</v>
      </c>
      <c r="F15952" s="124" t="s">
        <v>35249</v>
      </c>
      <c r="G15952" s="118" t="s">
        <v>2</v>
      </c>
      <c r="H15952" s="137"/>
      <c r="I15952" s="119"/>
      <c r="J15952" s="129"/>
      <c r="K15952" s="129"/>
      <c r="L15952" s="129">
        <v>0</v>
      </c>
      <c r="M15952" s="134" t="s">
        <v>27429</v>
      </c>
    </row>
    <row r="15953" spans="1:13" hidden="1" x14ac:dyDescent="0.25">
      <c r="A15953" s="128"/>
      <c r="B15953" s="2"/>
      <c r="C15953" s="139" t="s">
        <v>18212</v>
      </c>
      <c r="D15953" s="124" t="s">
        <v>18213</v>
      </c>
      <c r="E15953" s="118" t="s">
        <v>48</v>
      </c>
      <c r="F15953" s="124" t="s">
        <v>35249</v>
      </c>
      <c r="G15953" s="118" t="s">
        <v>2</v>
      </c>
      <c r="H15953" s="137"/>
      <c r="I15953" s="119"/>
      <c r="J15953" s="129"/>
      <c r="K15953" s="129"/>
      <c r="L15953" s="129">
        <v>0</v>
      </c>
      <c r="M15953" s="134" t="s">
        <v>27429</v>
      </c>
    </row>
    <row r="15954" spans="1:13" hidden="1" x14ac:dyDescent="0.25">
      <c r="A15954" s="128"/>
      <c r="B15954" s="2"/>
      <c r="C15954" s="139" t="s">
        <v>18214</v>
      </c>
      <c r="D15954" s="124" t="s">
        <v>18215</v>
      </c>
      <c r="E15954" s="118" t="s">
        <v>48</v>
      </c>
      <c r="F15954" s="124" t="s">
        <v>35249</v>
      </c>
      <c r="G15954" s="118" t="s">
        <v>2</v>
      </c>
      <c r="H15954" s="137"/>
      <c r="I15954" s="119"/>
      <c r="J15954" s="129"/>
      <c r="K15954" s="129"/>
      <c r="L15954" s="129">
        <v>0</v>
      </c>
      <c r="M15954" s="134" t="s">
        <v>27429</v>
      </c>
    </row>
    <row r="15955" spans="1:13" hidden="1" x14ac:dyDescent="0.25">
      <c r="A15955" s="128"/>
      <c r="B15955" s="2"/>
      <c r="C15955" s="139" t="s">
        <v>18216</v>
      </c>
      <c r="D15955" s="124" t="s">
        <v>18217</v>
      </c>
      <c r="E15955" s="118" t="s">
        <v>48</v>
      </c>
      <c r="F15955" s="124" t="s">
        <v>35249</v>
      </c>
      <c r="G15955" s="118" t="s">
        <v>2</v>
      </c>
      <c r="H15955" s="137">
        <v>42332</v>
      </c>
      <c r="I15955" s="119">
        <v>230.1</v>
      </c>
      <c r="J15955" s="129"/>
      <c r="K15955" s="129"/>
      <c r="L15955" s="129">
        <v>0</v>
      </c>
      <c r="M15955" s="134" t="s">
        <v>27429</v>
      </c>
    </row>
    <row r="15956" spans="1:13" hidden="1" x14ac:dyDescent="0.25">
      <c r="A15956" s="128"/>
      <c r="B15956" s="2"/>
      <c r="C15956" s="139" t="s">
        <v>18218</v>
      </c>
      <c r="D15956" s="124" t="s">
        <v>18219</v>
      </c>
      <c r="E15956" s="118" t="s">
        <v>48</v>
      </c>
      <c r="F15956" s="124" t="s">
        <v>35249</v>
      </c>
      <c r="G15956" s="118" t="s">
        <v>2</v>
      </c>
      <c r="H15956" s="137">
        <v>45667</v>
      </c>
      <c r="I15956" s="119">
        <v>295.37</v>
      </c>
      <c r="J15956" s="129"/>
      <c r="K15956" s="129"/>
      <c r="L15956" s="129">
        <v>0</v>
      </c>
      <c r="M15956" s="134" t="s">
        <v>30040</v>
      </c>
    </row>
    <row r="15957" spans="1:13" hidden="1" x14ac:dyDescent="0.25">
      <c r="A15957" s="128"/>
      <c r="B15957" s="2"/>
      <c r="C15957" s="139" t="s">
        <v>18220</v>
      </c>
      <c r="D15957" s="124" t="s">
        <v>18221</v>
      </c>
      <c r="E15957" s="118" t="s">
        <v>48</v>
      </c>
      <c r="F15957" s="124" t="s">
        <v>35249</v>
      </c>
      <c r="G15957" s="118" t="s">
        <v>2</v>
      </c>
      <c r="H15957" s="137">
        <v>45597</v>
      </c>
      <c r="I15957" s="119">
        <v>354.11</v>
      </c>
      <c r="J15957" s="129"/>
      <c r="K15957" s="129"/>
      <c r="L15957" s="129">
        <v>0</v>
      </c>
      <c r="M15957" s="134" t="s">
        <v>27430</v>
      </c>
    </row>
    <row r="15958" spans="1:13" hidden="1" x14ac:dyDescent="0.25">
      <c r="A15958" s="128"/>
      <c r="B15958" s="2"/>
      <c r="C15958" s="139" t="s">
        <v>18222</v>
      </c>
      <c r="D15958" s="124" t="s">
        <v>18223</v>
      </c>
      <c r="E15958" s="118" t="s">
        <v>48</v>
      </c>
      <c r="F15958" s="124" t="s">
        <v>35249</v>
      </c>
      <c r="G15958" s="118" t="s">
        <v>2</v>
      </c>
      <c r="H15958" s="137">
        <v>46105</v>
      </c>
      <c r="I15958" s="119">
        <v>402</v>
      </c>
      <c r="J15958" s="129"/>
      <c r="K15958" s="129"/>
      <c r="L15958" s="129">
        <v>0</v>
      </c>
      <c r="M15958" s="134" t="s">
        <v>27431</v>
      </c>
    </row>
    <row r="15959" spans="1:13" hidden="1" x14ac:dyDescent="0.25">
      <c r="A15959" s="128"/>
      <c r="B15959" s="2"/>
      <c r="C15959" s="139" t="s">
        <v>18224</v>
      </c>
      <c r="D15959" s="124" t="s">
        <v>18225</v>
      </c>
      <c r="E15959" s="118" t="s">
        <v>48</v>
      </c>
      <c r="F15959" s="124" t="s">
        <v>35249</v>
      </c>
      <c r="G15959" s="118" t="s">
        <v>2</v>
      </c>
      <c r="H15959" s="137"/>
      <c r="I15959" s="119"/>
      <c r="J15959" s="129"/>
      <c r="K15959" s="129"/>
      <c r="L15959" s="129">
        <v>0</v>
      </c>
      <c r="M15959" s="134" t="s">
        <v>27432</v>
      </c>
    </row>
    <row r="15960" spans="1:13" hidden="1" x14ac:dyDescent="0.25">
      <c r="A15960" s="128"/>
      <c r="B15960" s="2"/>
      <c r="C15960" s="139" t="s">
        <v>31449</v>
      </c>
      <c r="D15960" s="124" t="s">
        <v>31450</v>
      </c>
      <c r="E15960" s="118" t="s">
        <v>48</v>
      </c>
      <c r="F15960" s="124" t="s">
        <v>35249</v>
      </c>
      <c r="G15960" s="118" t="s">
        <v>2</v>
      </c>
      <c r="H15960" s="137"/>
      <c r="I15960" s="119"/>
      <c r="J15960" s="129"/>
      <c r="K15960" s="129"/>
      <c r="L15960" s="129">
        <v>0</v>
      </c>
      <c r="M15960" s="134" t="s">
        <v>27433</v>
      </c>
    </row>
    <row r="15961" spans="1:13" hidden="1" x14ac:dyDescent="0.25">
      <c r="A15961" s="128"/>
      <c r="B15961" s="2"/>
      <c r="C15961" s="139" t="s">
        <v>18226</v>
      </c>
      <c r="D15961" s="124" t="s">
        <v>18227</v>
      </c>
      <c r="E15961" s="118" t="s">
        <v>48</v>
      </c>
      <c r="F15961" s="124" t="s">
        <v>35249</v>
      </c>
      <c r="G15961" s="118" t="s">
        <v>2</v>
      </c>
      <c r="H15961" s="137"/>
      <c r="I15961" s="119"/>
      <c r="J15961" s="129"/>
      <c r="K15961" s="129"/>
      <c r="L15961" s="129">
        <v>0</v>
      </c>
      <c r="M15961" s="134" t="s">
        <v>27434</v>
      </c>
    </row>
    <row r="15962" spans="1:13" hidden="1" x14ac:dyDescent="0.25">
      <c r="A15962" s="128"/>
      <c r="B15962" s="2"/>
      <c r="C15962" s="139" t="s">
        <v>18228</v>
      </c>
      <c r="D15962" s="124" t="s">
        <v>18229</v>
      </c>
      <c r="E15962" s="118" t="s">
        <v>48</v>
      </c>
      <c r="F15962" s="124" t="s">
        <v>35249</v>
      </c>
      <c r="G15962" s="118" t="s">
        <v>2</v>
      </c>
      <c r="H15962" s="137">
        <v>44966</v>
      </c>
      <c r="I15962" s="119">
        <v>371</v>
      </c>
      <c r="J15962" s="129"/>
      <c r="K15962" s="129"/>
      <c r="L15962" s="129">
        <v>0</v>
      </c>
      <c r="M15962" s="134" t="s">
        <v>24403</v>
      </c>
    </row>
    <row r="15963" spans="1:13" hidden="1" x14ac:dyDescent="0.25">
      <c r="A15963" s="128"/>
      <c r="B15963" s="2"/>
      <c r="C15963" s="139" t="s">
        <v>18230</v>
      </c>
      <c r="D15963" s="124" t="s">
        <v>18231</v>
      </c>
      <c r="E15963" s="118" t="s">
        <v>48</v>
      </c>
      <c r="F15963" s="124" t="s">
        <v>35249</v>
      </c>
      <c r="G15963" s="118" t="s">
        <v>2</v>
      </c>
      <c r="H15963" s="137">
        <v>44441</v>
      </c>
      <c r="I15963" s="119">
        <v>396</v>
      </c>
      <c r="J15963" s="129"/>
      <c r="K15963" s="129"/>
      <c r="L15963" s="129">
        <v>0</v>
      </c>
      <c r="M15963" s="134" t="s">
        <v>27435</v>
      </c>
    </row>
    <row r="15964" spans="1:13" hidden="1" x14ac:dyDescent="0.25">
      <c r="A15964" s="128"/>
      <c r="B15964" s="2"/>
      <c r="C15964" s="139" t="s">
        <v>18232</v>
      </c>
      <c r="D15964" s="124" t="s">
        <v>18233</v>
      </c>
      <c r="E15964" s="118" t="s">
        <v>48</v>
      </c>
      <c r="F15964" s="124" t="s">
        <v>35249</v>
      </c>
      <c r="G15964" s="118" t="s">
        <v>2</v>
      </c>
      <c r="H15964" s="137"/>
      <c r="I15964" s="119"/>
      <c r="J15964" s="129"/>
      <c r="K15964" s="129"/>
      <c r="L15964" s="129">
        <v>0</v>
      </c>
      <c r="M15964" s="134" t="s">
        <v>27436</v>
      </c>
    </row>
    <row r="15965" spans="1:13" hidden="1" x14ac:dyDescent="0.25">
      <c r="A15965" s="128"/>
      <c r="B15965" s="2"/>
      <c r="C15965" s="139" t="s">
        <v>18234</v>
      </c>
      <c r="D15965" s="124" t="s">
        <v>18235</v>
      </c>
      <c r="E15965" s="118" t="s">
        <v>48</v>
      </c>
      <c r="F15965" s="124" t="s">
        <v>35249</v>
      </c>
      <c r="G15965" s="118" t="s">
        <v>2</v>
      </c>
      <c r="H15965" s="137">
        <v>45254</v>
      </c>
      <c r="I15965" s="119">
        <v>355.95</v>
      </c>
      <c r="J15965" s="129"/>
      <c r="K15965" s="129"/>
      <c r="L15965" s="129">
        <v>0</v>
      </c>
      <c r="M15965" s="134" t="s">
        <v>27437</v>
      </c>
    </row>
    <row r="15966" spans="1:13" hidden="1" x14ac:dyDescent="0.25">
      <c r="A15966" s="128"/>
      <c r="B15966" s="2"/>
      <c r="C15966" s="139" t="s">
        <v>18236</v>
      </c>
      <c r="D15966" s="124" t="s">
        <v>18237</v>
      </c>
      <c r="E15966" s="118" t="s">
        <v>48</v>
      </c>
      <c r="F15966" s="124" t="s">
        <v>35249</v>
      </c>
      <c r="G15966" s="118" t="s">
        <v>2</v>
      </c>
      <c r="H15966" s="137">
        <v>43588</v>
      </c>
      <c r="I15966" s="119">
        <v>258.72000000000003</v>
      </c>
      <c r="J15966" s="129"/>
      <c r="K15966" s="129"/>
      <c r="L15966" s="129">
        <v>0</v>
      </c>
      <c r="M15966" s="134" t="s">
        <v>34468</v>
      </c>
    </row>
    <row r="15967" spans="1:13" hidden="1" x14ac:dyDescent="0.25">
      <c r="A15967" s="128"/>
      <c r="B15967" s="2"/>
      <c r="C15967" s="139" t="s">
        <v>18255</v>
      </c>
      <c r="D15967" s="124" t="s">
        <v>35539</v>
      </c>
      <c r="E15967" s="118" t="s">
        <v>48</v>
      </c>
      <c r="F15967" s="124" t="s">
        <v>35249</v>
      </c>
      <c r="G15967" s="118" t="s">
        <v>2</v>
      </c>
      <c r="H15967" s="137">
        <v>45532</v>
      </c>
      <c r="I15967" s="119">
        <v>229.16</v>
      </c>
      <c r="J15967" s="129"/>
      <c r="K15967" s="129"/>
      <c r="L15967" s="129">
        <v>0</v>
      </c>
      <c r="M15967" s="134" t="s">
        <v>32522</v>
      </c>
    </row>
    <row r="15968" spans="1:13" hidden="1" x14ac:dyDescent="0.25">
      <c r="A15968" s="128"/>
      <c r="B15968" s="2"/>
      <c r="C15968" s="139" t="s">
        <v>18240</v>
      </c>
      <c r="D15968" s="124" t="s">
        <v>18239</v>
      </c>
      <c r="E15968" s="118" t="s">
        <v>48</v>
      </c>
      <c r="F15968" s="124" t="s">
        <v>35249</v>
      </c>
      <c r="G15968" s="118" t="s">
        <v>2</v>
      </c>
      <c r="H15968" s="137">
        <v>44482</v>
      </c>
      <c r="I15968" s="119">
        <v>1250</v>
      </c>
      <c r="J15968" s="129"/>
      <c r="K15968" s="129"/>
      <c r="L15968" s="129">
        <v>0</v>
      </c>
      <c r="M15968" s="134" t="s">
        <v>27438</v>
      </c>
    </row>
    <row r="15969" spans="1:13" hidden="1" x14ac:dyDescent="0.25">
      <c r="A15969" s="128"/>
      <c r="B15969" s="2"/>
      <c r="C15969" s="139" t="s">
        <v>18238</v>
      </c>
      <c r="D15969" s="124" t="s">
        <v>18239</v>
      </c>
      <c r="E15969" s="118" t="s">
        <v>48</v>
      </c>
      <c r="F15969" s="124" t="s">
        <v>35249</v>
      </c>
      <c r="G15969" s="118" t="s">
        <v>2</v>
      </c>
      <c r="H15969" s="137">
        <v>42151</v>
      </c>
      <c r="I15969" s="119">
        <v>863.84</v>
      </c>
      <c r="J15969" s="129"/>
      <c r="K15969" s="129"/>
      <c r="L15969" s="129">
        <v>0</v>
      </c>
      <c r="M15969" s="134"/>
    </row>
    <row r="15970" spans="1:13" hidden="1" x14ac:dyDescent="0.25">
      <c r="A15970" s="128"/>
      <c r="B15970" s="2"/>
      <c r="C15970" s="139" t="s">
        <v>18241</v>
      </c>
      <c r="D15970" s="124" t="s">
        <v>18242</v>
      </c>
      <c r="E15970" s="118" t="s">
        <v>48</v>
      </c>
      <c r="F15970" s="124" t="s">
        <v>35249</v>
      </c>
      <c r="G15970" s="118" t="s">
        <v>2</v>
      </c>
      <c r="H15970" s="137">
        <v>46062</v>
      </c>
      <c r="I15970" s="119">
        <v>226.08</v>
      </c>
      <c r="J15970" s="129"/>
      <c r="K15970" s="129"/>
      <c r="L15970" s="129">
        <v>0</v>
      </c>
      <c r="M15970" s="134" t="s">
        <v>27439</v>
      </c>
    </row>
    <row r="15971" spans="1:13" hidden="1" x14ac:dyDescent="0.25">
      <c r="A15971" s="128"/>
      <c r="B15971" s="2"/>
      <c r="C15971" s="139" t="s">
        <v>18243</v>
      </c>
      <c r="D15971" s="124" t="s">
        <v>18244</v>
      </c>
      <c r="E15971" s="118" t="s">
        <v>48</v>
      </c>
      <c r="F15971" s="124" t="s">
        <v>35249</v>
      </c>
      <c r="G15971" s="118" t="s">
        <v>2</v>
      </c>
      <c r="H15971" s="137"/>
      <c r="I15971" s="119"/>
      <c r="J15971" s="129"/>
      <c r="K15971" s="129"/>
      <c r="L15971" s="129">
        <v>0</v>
      </c>
      <c r="M15971" s="134" t="s">
        <v>32498</v>
      </c>
    </row>
    <row r="15972" spans="1:13" hidden="1" x14ac:dyDescent="0.25">
      <c r="A15972" s="128"/>
      <c r="B15972" s="2"/>
      <c r="C15972" s="139" t="s">
        <v>18245</v>
      </c>
      <c r="D15972" s="124" t="s">
        <v>18246</v>
      </c>
      <c r="E15972" s="118" t="s">
        <v>48</v>
      </c>
      <c r="F15972" s="124" t="s">
        <v>35249</v>
      </c>
      <c r="G15972" s="118" t="s">
        <v>2</v>
      </c>
      <c r="H15972" s="137">
        <v>45943</v>
      </c>
      <c r="I15972" s="119">
        <v>340</v>
      </c>
      <c r="J15972" s="129"/>
      <c r="K15972" s="129"/>
      <c r="L15972" s="129">
        <v>0</v>
      </c>
      <c r="M15972" s="134"/>
    </row>
    <row r="15973" spans="1:13" hidden="1" x14ac:dyDescent="0.25">
      <c r="A15973" s="128"/>
      <c r="B15973" s="2"/>
      <c r="C15973" s="139" t="s">
        <v>18247</v>
      </c>
      <c r="D15973" s="124" t="s">
        <v>18248</v>
      </c>
      <c r="E15973" s="118" t="s">
        <v>48</v>
      </c>
      <c r="F15973" s="124" t="s">
        <v>35249</v>
      </c>
      <c r="G15973" s="118" t="s">
        <v>2</v>
      </c>
      <c r="H15973" s="137">
        <v>45476</v>
      </c>
      <c r="I15973" s="119">
        <v>772.8</v>
      </c>
      <c r="J15973" s="129"/>
      <c r="K15973" s="129"/>
      <c r="L15973" s="129">
        <v>0</v>
      </c>
      <c r="M15973" s="134" t="s">
        <v>27440</v>
      </c>
    </row>
    <row r="15974" spans="1:13" hidden="1" x14ac:dyDescent="0.25">
      <c r="A15974" s="128"/>
      <c r="B15974" s="2"/>
      <c r="C15974" s="139" t="s">
        <v>18249</v>
      </c>
      <c r="D15974" s="124" t="s">
        <v>18250</v>
      </c>
      <c r="E15974" s="118" t="s">
        <v>48</v>
      </c>
      <c r="F15974" s="124" t="s">
        <v>35249</v>
      </c>
      <c r="G15974" s="118" t="s">
        <v>2</v>
      </c>
      <c r="H15974" s="137"/>
      <c r="I15974" s="119"/>
      <c r="J15974" s="129"/>
      <c r="K15974" s="129"/>
      <c r="L15974" s="129">
        <v>0</v>
      </c>
      <c r="M15974" s="134" t="s">
        <v>34779</v>
      </c>
    </row>
    <row r="15975" spans="1:13" hidden="1" x14ac:dyDescent="0.25">
      <c r="A15975" s="128"/>
      <c r="B15975" s="2"/>
      <c r="C15975" s="139" t="s">
        <v>18251</v>
      </c>
      <c r="D15975" s="124" t="s">
        <v>18252</v>
      </c>
      <c r="E15975" s="118" t="s">
        <v>48</v>
      </c>
      <c r="F15975" s="124" t="s">
        <v>35249</v>
      </c>
      <c r="G15975" s="118" t="s">
        <v>2</v>
      </c>
      <c r="H15975" s="137">
        <v>43451</v>
      </c>
      <c r="I15975" s="119">
        <v>478</v>
      </c>
      <c r="J15975" s="129"/>
      <c r="K15975" s="129"/>
      <c r="L15975" s="129">
        <v>0</v>
      </c>
      <c r="M15975" s="134"/>
    </row>
    <row r="15976" spans="1:13" hidden="1" x14ac:dyDescent="0.25">
      <c r="A15976" s="128"/>
      <c r="B15976" s="2"/>
      <c r="C15976" s="139" t="s">
        <v>18253</v>
      </c>
      <c r="D15976" s="124" t="s">
        <v>18254</v>
      </c>
      <c r="E15976" s="118" t="s">
        <v>48</v>
      </c>
      <c r="F15976" s="124" t="s">
        <v>35249</v>
      </c>
      <c r="G15976" s="118" t="s">
        <v>2</v>
      </c>
      <c r="H15976" s="137"/>
      <c r="I15976" s="119"/>
      <c r="J15976" s="129"/>
      <c r="K15976" s="129"/>
      <c r="L15976" s="129">
        <v>0</v>
      </c>
      <c r="M15976" s="134"/>
    </row>
    <row r="15977" spans="1:13" hidden="1" x14ac:dyDescent="0.25">
      <c r="A15977" s="128"/>
      <c r="B15977" s="2"/>
      <c r="C15977" s="139" t="s">
        <v>18256</v>
      </c>
      <c r="D15977" s="124" t="s">
        <v>18257</v>
      </c>
      <c r="E15977" s="118" t="s">
        <v>48</v>
      </c>
      <c r="F15977" s="124" t="s">
        <v>35249</v>
      </c>
      <c r="G15977" s="118" t="s">
        <v>2</v>
      </c>
      <c r="H15977" s="137">
        <v>46090</v>
      </c>
      <c r="I15977" s="119">
        <v>135.52000000000001</v>
      </c>
      <c r="J15977" s="129"/>
      <c r="K15977" s="129"/>
      <c r="L15977" s="129">
        <v>0</v>
      </c>
      <c r="M15977" s="134"/>
    </row>
    <row r="15978" spans="1:13" hidden="1" x14ac:dyDescent="0.25">
      <c r="A15978" s="128"/>
      <c r="B15978" s="2"/>
      <c r="C15978" s="139" t="s">
        <v>18258</v>
      </c>
      <c r="D15978" s="124" t="s">
        <v>18259</v>
      </c>
      <c r="E15978" s="118" t="s">
        <v>48</v>
      </c>
      <c r="F15978" s="124" t="s">
        <v>35249</v>
      </c>
      <c r="G15978" s="118" t="s">
        <v>2</v>
      </c>
      <c r="H15978" s="137"/>
      <c r="I15978" s="119"/>
      <c r="J15978" s="129"/>
      <c r="K15978" s="129"/>
      <c r="L15978" s="129">
        <v>0</v>
      </c>
      <c r="M15978" s="134"/>
    </row>
    <row r="15979" spans="1:13" hidden="1" x14ac:dyDescent="0.25">
      <c r="A15979" s="128"/>
      <c r="B15979" s="2"/>
      <c r="C15979" s="139" t="s">
        <v>18260</v>
      </c>
      <c r="D15979" s="124" t="s">
        <v>18261</v>
      </c>
      <c r="E15979" s="118" t="s">
        <v>48</v>
      </c>
      <c r="F15979" s="124" t="s">
        <v>35249</v>
      </c>
      <c r="G15979" s="118" t="s">
        <v>2</v>
      </c>
      <c r="H15979" s="137">
        <v>45069</v>
      </c>
      <c r="I15979" s="119">
        <v>245</v>
      </c>
      <c r="J15979" s="129"/>
      <c r="K15979" s="129"/>
      <c r="L15979" s="129">
        <v>0</v>
      </c>
      <c r="M15979" s="134"/>
    </row>
    <row r="15980" spans="1:13" hidden="1" x14ac:dyDescent="0.25">
      <c r="A15980" s="128"/>
      <c r="B15980" s="2"/>
      <c r="C15980" s="139" t="s">
        <v>18262</v>
      </c>
      <c r="D15980" s="124" t="s">
        <v>18263</v>
      </c>
      <c r="E15980" s="118" t="s">
        <v>48</v>
      </c>
      <c r="F15980" s="124" t="s">
        <v>35249</v>
      </c>
      <c r="G15980" s="118" t="s">
        <v>2</v>
      </c>
      <c r="H15980" s="137">
        <v>45981</v>
      </c>
      <c r="I15980" s="119">
        <v>133.13999999999999</v>
      </c>
      <c r="J15980" s="129"/>
      <c r="K15980" s="129"/>
      <c r="L15980" s="129">
        <v>0</v>
      </c>
      <c r="M15980" s="134"/>
    </row>
    <row r="15981" spans="1:13" hidden="1" x14ac:dyDescent="0.25">
      <c r="A15981" s="128"/>
      <c r="B15981" s="2"/>
      <c r="C15981" s="139" t="s">
        <v>18264</v>
      </c>
      <c r="D15981" s="124" t="s">
        <v>18265</v>
      </c>
      <c r="E15981" s="118" t="s">
        <v>48</v>
      </c>
      <c r="F15981" s="124" t="s">
        <v>35249</v>
      </c>
      <c r="G15981" s="118" t="s">
        <v>2</v>
      </c>
      <c r="H15981" s="137">
        <v>42306</v>
      </c>
      <c r="I15981" s="119">
        <v>76</v>
      </c>
      <c r="J15981" s="129"/>
      <c r="K15981" s="129"/>
      <c r="L15981" s="129">
        <v>0</v>
      </c>
      <c r="M15981" s="134"/>
    </row>
    <row r="15982" spans="1:13" hidden="1" x14ac:dyDescent="0.25">
      <c r="A15982" s="128"/>
      <c r="B15982" s="2"/>
      <c r="C15982" s="139" t="s">
        <v>18266</v>
      </c>
      <c r="D15982" s="124" t="s">
        <v>18267</v>
      </c>
      <c r="E15982" s="118" t="s">
        <v>48</v>
      </c>
      <c r="F15982" s="124" t="s">
        <v>35249</v>
      </c>
      <c r="G15982" s="118" t="s">
        <v>2</v>
      </c>
      <c r="H15982" s="137">
        <v>44105</v>
      </c>
      <c r="I15982" s="119">
        <v>147</v>
      </c>
      <c r="J15982" s="129"/>
      <c r="K15982" s="129"/>
      <c r="L15982" s="129">
        <v>0</v>
      </c>
      <c r="M15982" s="134"/>
    </row>
    <row r="15983" spans="1:13" hidden="1" x14ac:dyDescent="0.25">
      <c r="A15983" s="128"/>
      <c r="B15983" s="2"/>
      <c r="C15983" s="139" t="s">
        <v>18268</v>
      </c>
      <c r="D15983" s="124" t="s">
        <v>18269</v>
      </c>
      <c r="E15983" s="118" t="s">
        <v>48</v>
      </c>
      <c r="F15983" s="124" t="s">
        <v>35249</v>
      </c>
      <c r="G15983" s="118" t="s">
        <v>2</v>
      </c>
      <c r="H15983" s="137"/>
      <c r="I15983" s="119"/>
      <c r="J15983" s="129"/>
      <c r="K15983" s="129"/>
      <c r="L15983" s="129">
        <v>0</v>
      </c>
      <c r="M15983" s="134"/>
    </row>
    <row r="15984" spans="1:13" hidden="1" x14ac:dyDescent="0.25">
      <c r="A15984" s="128"/>
      <c r="B15984" s="2"/>
      <c r="C15984" s="139" t="s">
        <v>18270</v>
      </c>
      <c r="D15984" s="124" t="s">
        <v>18271</v>
      </c>
      <c r="E15984" s="118" t="s">
        <v>48</v>
      </c>
      <c r="F15984" s="124" t="s">
        <v>35249</v>
      </c>
      <c r="G15984" s="118" t="s">
        <v>2</v>
      </c>
      <c r="H15984" s="137">
        <v>43879</v>
      </c>
      <c r="I15984" s="119">
        <v>895</v>
      </c>
      <c r="J15984" s="129"/>
      <c r="K15984" s="129"/>
      <c r="L15984" s="129">
        <v>0</v>
      </c>
      <c r="M15984" s="134"/>
    </row>
    <row r="15985" spans="1:13" hidden="1" x14ac:dyDescent="0.25">
      <c r="A15985" s="128"/>
      <c r="B15985" s="2"/>
      <c r="C15985" s="139" t="s">
        <v>18272</v>
      </c>
      <c r="D15985" s="124" t="s">
        <v>18273</v>
      </c>
      <c r="E15985" s="118" t="s">
        <v>48</v>
      </c>
      <c r="F15985" s="124" t="s">
        <v>35249</v>
      </c>
      <c r="G15985" s="118" t="s">
        <v>2</v>
      </c>
      <c r="H15985" s="137"/>
      <c r="I15985" s="119"/>
      <c r="J15985" s="129"/>
      <c r="K15985" s="129"/>
      <c r="L15985" s="129">
        <v>0</v>
      </c>
      <c r="M15985" s="134"/>
    </row>
    <row r="15986" spans="1:13" hidden="1" x14ac:dyDescent="0.25">
      <c r="A15986" s="128"/>
      <c r="B15986" s="2"/>
      <c r="C15986" s="139" t="s">
        <v>18274</v>
      </c>
      <c r="D15986" s="124" t="s">
        <v>18275</v>
      </c>
      <c r="E15986" s="118" t="s">
        <v>48</v>
      </c>
      <c r="F15986" s="124" t="s">
        <v>35249</v>
      </c>
      <c r="G15986" s="118" t="s">
        <v>2</v>
      </c>
      <c r="H15986" s="137">
        <v>43301</v>
      </c>
      <c r="I15986" s="119">
        <v>180.25</v>
      </c>
      <c r="J15986" s="129"/>
      <c r="K15986" s="129"/>
      <c r="L15986" s="129">
        <v>0</v>
      </c>
      <c r="M15986" s="134"/>
    </row>
    <row r="15987" spans="1:13" hidden="1" x14ac:dyDescent="0.25">
      <c r="A15987" s="128"/>
      <c r="B15987" s="2"/>
      <c r="C15987" s="139" t="s">
        <v>35181</v>
      </c>
      <c r="D15987" s="124" t="s">
        <v>35182</v>
      </c>
      <c r="E15987" s="118" t="s">
        <v>48</v>
      </c>
      <c r="F15987" s="124" t="s">
        <v>35249</v>
      </c>
      <c r="G15987" s="118" t="s">
        <v>2</v>
      </c>
      <c r="H15987" s="137">
        <v>45532</v>
      </c>
      <c r="I15987" s="119">
        <v>348.67</v>
      </c>
      <c r="J15987" s="129"/>
      <c r="K15987" s="129"/>
      <c r="L15987" s="129">
        <v>0</v>
      </c>
      <c r="M15987" s="134"/>
    </row>
    <row r="15988" spans="1:13" hidden="1" x14ac:dyDescent="0.25">
      <c r="A15988" s="128"/>
      <c r="B15988" s="2"/>
      <c r="C15988" s="139" t="s">
        <v>18276</v>
      </c>
      <c r="D15988" s="124" t="s">
        <v>18277</v>
      </c>
      <c r="E15988" s="118" t="s">
        <v>48</v>
      </c>
      <c r="F15988" s="124" t="s">
        <v>35249</v>
      </c>
      <c r="G15988" s="118" t="s">
        <v>2</v>
      </c>
      <c r="H15988" s="137">
        <v>43990</v>
      </c>
      <c r="I15988" s="119">
        <v>127</v>
      </c>
      <c r="J15988" s="129"/>
      <c r="K15988" s="129"/>
      <c r="L15988" s="129">
        <v>0</v>
      </c>
      <c r="M15988" s="134"/>
    </row>
    <row r="15989" spans="1:13" hidden="1" x14ac:dyDescent="0.25">
      <c r="A15989" s="128"/>
      <c r="B15989" s="2"/>
      <c r="C15989" s="139" t="s">
        <v>18278</v>
      </c>
      <c r="D15989" s="124" t="s">
        <v>18279</v>
      </c>
      <c r="E15989" s="118" t="s">
        <v>48</v>
      </c>
      <c r="F15989" s="124" t="s">
        <v>35249</v>
      </c>
      <c r="G15989" s="118" t="s">
        <v>2</v>
      </c>
      <c r="H15989" s="137">
        <v>43060</v>
      </c>
      <c r="I15989" s="119">
        <v>75.25</v>
      </c>
      <c r="J15989" s="129"/>
      <c r="K15989" s="129"/>
      <c r="L15989" s="129">
        <v>0</v>
      </c>
      <c r="M15989" s="134"/>
    </row>
    <row r="15990" spans="1:13" hidden="1" x14ac:dyDescent="0.25">
      <c r="A15990" s="128"/>
      <c r="B15990" s="2"/>
      <c r="C15990" s="139" t="s">
        <v>18280</v>
      </c>
      <c r="D15990" s="124" t="s">
        <v>18281</v>
      </c>
      <c r="E15990" s="118" t="s">
        <v>48</v>
      </c>
      <c r="F15990" s="124" t="s">
        <v>35249</v>
      </c>
      <c r="G15990" s="118" t="s">
        <v>2</v>
      </c>
      <c r="H15990" s="137"/>
      <c r="I15990" s="119"/>
      <c r="J15990" s="129"/>
      <c r="K15990" s="129"/>
      <c r="L15990" s="129">
        <v>0</v>
      </c>
      <c r="M15990" s="134"/>
    </row>
    <row r="15991" spans="1:13" hidden="1" x14ac:dyDescent="0.25">
      <c r="A15991" s="128"/>
      <c r="B15991" s="2"/>
      <c r="C15991" s="139" t="s">
        <v>18282</v>
      </c>
      <c r="D15991" s="124" t="s">
        <v>18283</v>
      </c>
      <c r="E15991" s="118" t="s">
        <v>48</v>
      </c>
      <c r="F15991" s="124" t="s">
        <v>35249</v>
      </c>
      <c r="G15991" s="118" t="s">
        <v>2</v>
      </c>
      <c r="H15991" s="137">
        <v>45502</v>
      </c>
      <c r="I15991" s="119">
        <v>249.57</v>
      </c>
      <c r="J15991" s="129"/>
      <c r="K15991" s="129"/>
      <c r="L15991" s="129">
        <v>0</v>
      </c>
      <c r="M15991" s="134"/>
    </row>
    <row r="15992" spans="1:13" hidden="1" x14ac:dyDescent="0.25">
      <c r="A15992" s="128"/>
      <c r="B15992" s="2"/>
      <c r="C15992" s="139" t="s">
        <v>18284</v>
      </c>
      <c r="D15992" s="124" t="s">
        <v>18285</v>
      </c>
      <c r="E15992" s="118" t="s">
        <v>48</v>
      </c>
      <c r="F15992" s="124" t="s">
        <v>35249</v>
      </c>
      <c r="G15992" s="118" t="s">
        <v>2</v>
      </c>
      <c r="H15992" s="137">
        <v>46121</v>
      </c>
      <c r="I15992" s="119">
        <v>555.16999999999996</v>
      </c>
      <c r="J15992" s="129"/>
      <c r="K15992" s="129"/>
      <c r="L15992" s="129">
        <v>0</v>
      </c>
      <c r="M15992" s="134"/>
    </row>
    <row r="15993" spans="1:13" hidden="1" x14ac:dyDescent="0.25">
      <c r="A15993" s="128"/>
      <c r="B15993" s="2"/>
      <c r="C15993" s="139" t="s">
        <v>18286</v>
      </c>
      <c r="D15993" s="124" t="s">
        <v>18287</v>
      </c>
      <c r="E15993" s="118" t="s">
        <v>48</v>
      </c>
      <c r="F15993" s="124" t="s">
        <v>35249</v>
      </c>
      <c r="G15993" s="118" t="s">
        <v>2</v>
      </c>
      <c r="H15993" s="137">
        <v>42032</v>
      </c>
      <c r="I15993" s="119">
        <v>815.4</v>
      </c>
      <c r="J15993" s="129"/>
      <c r="K15993" s="129"/>
      <c r="L15993" s="129">
        <v>0</v>
      </c>
      <c r="M15993" s="134"/>
    </row>
    <row r="15994" spans="1:13" hidden="1" x14ac:dyDescent="0.25">
      <c r="A15994" s="128"/>
      <c r="B15994" s="2"/>
      <c r="C15994" s="139" t="s">
        <v>32316</v>
      </c>
      <c r="D15994" s="124" t="s">
        <v>32317</v>
      </c>
      <c r="E15994" s="118" t="s">
        <v>48</v>
      </c>
      <c r="F15994" s="124" t="s">
        <v>35249</v>
      </c>
      <c r="G15994" s="118" t="s">
        <v>2</v>
      </c>
      <c r="H15994" s="137"/>
      <c r="I15994" s="119"/>
      <c r="J15994" s="129"/>
      <c r="K15994" s="129"/>
      <c r="L15994" s="129">
        <v>0</v>
      </c>
      <c r="M15994" s="134"/>
    </row>
    <row r="15995" spans="1:13" hidden="1" x14ac:dyDescent="0.25">
      <c r="A15995" s="128"/>
      <c r="B15995" s="2"/>
      <c r="C15995" s="139" t="s">
        <v>18288</v>
      </c>
      <c r="D15995" s="124" t="s">
        <v>18289</v>
      </c>
      <c r="E15995" s="118" t="s">
        <v>48</v>
      </c>
      <c r="F15995" s="124" t="s">
        <v>35249</v>
      </c>
      <c r="G15995" s="118" t="s">
        <v>2</v>
      </c>
      <c r="H15995" s="137"/>
      <c r="I15995" s="119"/>
      <c r="J15995" s="129"/>
      <c r="K15995" s="129"/>
      <c r="L15995" s="129">
        <v>0</v>
      </c>
      <c r="M15995" s="134"/>
    </row>
    <row r="15996" spans="1:13" hidden="1" x14ac:dyDescent="0.25">
      <c r="A15996" s="128"/>
      <c r="B15996" s="2"/>
      <c r="C15996" s="139" t="s">
        <v>18290</v>
      </c>
      <c r="D15996" s="124" t="s">
        <v>18291</v>
      </c>
      <c r="E15996" s="118" t="s">
        <v>48</v>
      </c>
      <c r="F15996" s="124" t="s">
        <v>35249</v>
      </c>
      <c r="G15996" s="118" t="s">
        <v>2</v>
      </c>
      <c r="H15996" s="137"/>
      <c r="I15996" s="119"/>
      <c r="J15996" s="129"/>
      <c r="K15996" s="129"/>
      <c r="L15996" s="129">
        <v>0</v>
      </c>
      <c r="M15996" s="134"/>
    </row>
    <row r="15997" spans="1:13" hidden="1" x14ac:dyDescent="0.25">
      <c r="A15997" s="128"/>
      <c r="B15997" s="2"/>
      <c r="C15997" s="139" t="s">
        <v>18292</v>
      </c>
      <c r="D15997" s="124" t="s">
        <v>18293</v>
      </c>
      <c r="E15997" s="118" t="s">
        <v>48</v>
      </c>
      <c r="F15997" s="124" t="s">
        <v>35249</v>
      </c>
      <c r="G15997" s="118" t="s">
        <v>2</v>
      </c>
      <c r="H15997" s="137">
        <v>45544</v>
      </c>
      <c r="I15997" s="119">
        <v>183.69</v>
      </c>
      <c r="J15997" s="129"/>
      <c r="K15997" s="129"/>
      <c r="L15997" s="129">
        <v>0</v>
      </c>
      <c r="M15997" s="134"/>
    </row>
    <row r="15998" spans="1:13" hidden="1" x14ac:dyDescent="0.25">
      <c r="A15998" s="128"/>
      <c r="B15998" s="2"/>
      <c r="C15998" s="139" t="s">
        <v>18294</v>
      </c>
      <c r="D15998" s="124" t="s">
        <v>18295</v>
      </c>
      <c r="E15998" s="118" t="s">
        <v>48</v>
      </c>
      <c r="F15998" s="124" t="s">
        <v>35249</v>
      </c>
      <c r="G15998" s="118" t="s">
        <v>2</v>
      </c>
      <c r="H15998" s="137">
        <v>44525</v>
      </c>
      <c r="I15998" s="119">
        <v>973</v>
      </c>
      <c r="J15998" s="129"/>
      <c r="K15998" s="129"/>
      <c r="L15998" s="129">
        <v>0</v>
      </c>
      <c r="M15998" s="134"/>
    </row>
    <row r="15999" spans="1:13" hidden="1" x14ac:dyDescent="0.25">
      <c r="A15999" s="128"/>
      <c r="B15999" s="2"/>
      <c r="C15999" s="139" t="s">
        <v>18296</v>
      </c>
      <c r="D15999" s="124" t="s">
        <v>18297</v>
      </c>
      <c r="E15999" s="118" t="s">
        <v>48</v>
      </c>
      <c r="F15999" s="124" t="s">
        <v>35249</v>
      </c>
      <c r="G15999" s="118" t="s">
        <v>2</v>
      </c>
      <c r="H15999" s="137">
        <v>43357</v>
      </c>
      <c r="I15999" s="119">
        <v>147.02000000000001</v>
      </c>
      <c r="J15999" s="129"/>
      <c r="K15999" s="129"/>
      <c r="L15999" s="129">
        <v>0</v>
      </c>
      <c r="M15999" s="134"/>
    </row>
    <row r="16000" spans="1:13" hidden="1" x14ac:dyDescent="0.25">
      <c r="A16000" s="128"/>
      <c r="B16000" s="2"/>
      <c r="C16000" s="139" t="s">
        <v>18298</v>
      </c>
      <c r="D16000" s="124" t="s">
        <v>18299</v>
      </c>
      <c r="E16000" s="118" t="s">
        <v>48</v>
      </c>
      <c r="F16000" s="124" t="s">
        <v>35249</v>
      </c>
      <c r="G16000" s="118" t="s">
        <v>2</v>
      </c>
      <c r="H16000" s="137">
        <v>43333</v>
      </c>
      <c r="I16000" s="119">
        <v>271</v>
      </c>
      <c r="J16000" s="129"/>
      <c r="K16000" s="129"/>
      <c r="L16000" s="129">
        <v>0</v>
      </c>
      <c r="M16000" s="134"/>
    </row>
    <row r="16001" spans="1:13" hidden="1" x14ac:dyDescent="0.25">
      <c r="A16001" s="128"/>
      <c r="B16001" s="2"/>
      <c r="C16001" s="139" t="s">
        <v>30280</v>
      </c>
      <c r="D16001" s="124" t="s">
        <v>30281</v>
      </c>
      <c r="E16001" s="118" t="s">
        <v>48</v>
      </c>
      <c r="F16001" s="124" t="s">
        <v>35249</v>
      </c>
      <c r="G16001" s="118" t="s">
        <v>2</v>
      </c>
      <c r="H16001" s="137"/>
      <c r="I16001" s="119"/>
      <c r="J16001" s="129"/>
      <c r="K16001" s="129"/>
      <c r="L16001" s="129">
        <v>0</v>
      </c>
      <c r="M16001" s="134"/>
    </row>
    <row r="16002" spans="1:13" hidden="1" x14ac:dyDescent="0.25">
      <c r="A16002" s="128"/>
      <c r="B16002" s="2"/>
      <c r="C16002" s="139" t="s">
        <v>18300</v>
      </c>
      <c r="D16002" s="124" t="s">
        <v>18301</v>
      </c>
      <c r="E16002" s="118" t="s">
        <v>48</v>
      </c>
      <c r="F16002" s="124" t="s">
        <v>35249</v>
      </c>
      <c r="G16002" s="118" t="s">
        <v>2</v>
      </c>
      <c r="H16002" s="137">
        <v>43355</v>
      </c>
      <c r="I16002" s="119">
        <v>120.45</v>
      </c>
      <c r="J16002" s="129"/>
      <c r="K16002" s="129"/>
      <c r="L16002" s="129">
        <v>0</v>
      </c>
      <c r="M16002" s="134"/>
    </row>
    <row r="16003" spans="1:13" hidden="1" x14ac:dyDescent="0.25">
      <c r="A16003" s="128"/>
      <c r="B16003" s="2"/>
      <c r="C16003" s="139" t="s">
        <v>18302</v>
      </c>
      <c r="D16003" s="124" t="s">
        <v>18303</v>
      </c>
      <c r="E16003" s="118" t="s">
        <v>48</v>
      </c>
      <c r="F16003" s="124" t="s">
        <v>35249</v>
      </c>
      <c r="G16003" s="118" t="s">
        <v>2</v>
      </c>
      <c r="H16003" s="137"/>
      <c r="I16003" s="119"/>
      <c r="J16003" s="129"/>
      <c r="K16003" s="129"/>
      <c r="L16003" s="129">
        <v>0</v>
      </c>
      <c r="M16003" s="134"/>
    </row>
    <row r="16004" spans="1:13" hidden="1" x14ac:dyDescent="0.25">
      <c r="A16004" s="128"/>
      <c r="B16004" s="2"/>
      <c r="C16004" s="139" t="s">
        <v>18304</v>
      </c>
      <c r="D16004" s="124" t="s">
        <v>18305</v>
      </c>
      <c r="E16004" s="118" t="s">
        <v>48</v>
      </c>
      <c r="F16004" s="124" t="s">
        <v>35249</v>
      </c>
      <c r="G16004" s="118" t="s">
        <v>2</v>
      </c>
      <c r="H16004" s="137"/>
      <c r="I16004" s="119"/>
      <c r="J16004" s="129"/>
      <c r="K16004" s="129"/>
      <c r="L16004" s="129">
        <v>0</v>
      </c>
      <c r="M16004" s="134"/>
    </row>
    <row r="16005" spans="1:13" hidden="1" x14ac:dyDescent="0.25">
      <c r="A16005" s="128"/>
      <c r="B16005" s="2"/>
      <c r="C16005" s="139" t="s">
        <v>18306</v>
      </c>
      <c r="D16005" s="124" t="s">
        <v>18307</v>
      </c>
      <c r="E16005" s="118" t="s">
        <v>48</v>
      </c>
      <c r="F16005" s="124" t="s">
        <v>35249</v>
      </c>
      <c r="G16005" s="118" t="s">
        <v>2</v>
      </c>
      <c r="H16005" s="137">
        <v>41290</v>
      </c>
      <c r="I16005" s="119">
        <v>68.5</v>
      </c>
      <c r="J16005" s="129"/>
      <c r="K16005" s="129"/>
      <c r="L16005" s="129">
        <v>0</v>
      </c>
      <c r="M16005" s="134"/>
    </row>
    <row r="16006" spans="1:13" hidden="1" x14ac:dyDescent="0.25">
      <c r="A16006" s="128"/>
      <c r="B16006" s="2"/>
      <c r="C16006" s="139" t="s">
        <v>18308</v>
      </c>
      <c r="D16006" s="124" t="s">
        <v>18309</v>
      </c>
      <c r="E16006" s="118" t="s">
        <v>48</v>
      </c>
      <c r="F16006" s="124" t="s">
        <v>35249</v>
      </c>
      <c r="G16006" s="118" t="s">
        <v>2</v>
      </c>
      <c r="H16006" s="137">
        <v>42412</v>
      </c>
      <c r="I16006" s="119">
        <v>86.35</v>
      </c>
      <c r="J16006" s="129"/>
      <c r="K16006" s="129"/>
      <c r="L16006" s="129">
        <v>0</v>
      </c>
      <c r="M16006" s="134"/>
    </row>
    <row r="16007" spans="1:13" hidden="1" x14ac:dyDescent="0.25">
      <c r="A16007" s="128"/>
      <c r="B16007" s="2"/>
      <c r="C16007" s="139" t="s">
        <v>18310</v>
      </c>
      <c r="D16007" s="124" t="s">
        <v>18311</v>
      </c>
      <c r="E16007" s="118" t="s">
        <v>48</v>
      </c>
      <c r="F16007" s="124" t="s">
        <v>35249</v>
      </c>
      <c r="G16007" s="118" t="s">
        <v>2</v>
      </c>
      <c r="H16007" s="137">
        <v>46062</v>
      </c>
      <c r="I16007" s="119">
        <v>158.63999999999999</v>
      </c>
      <c r="J16007" s="129"/>
      <c r="K16007" s="129"/>
      <c r="L16007" s="129">
        <v>0</v>
      </c>
      <c r="M16007" s="134"/>
    </row>
    <row r="16008" spans="1:13" hidden="1" x14ac:dyDescent="0.25">
      <c r="A16008" s="128"/>
      <c r="B16008" s="2"/>
      <c r="C16008" s="139" t="s">
        <v>18312</v>
      </c>
      <c r="D16008" s="124" t="s">
        <v>18313</v>
      </c>
      <c r="E16008" s="118" t="s">
        <v>48</v>
      </c>
      <c r="F16008" s="124" t="s">
        <v>35249</v>
      </c>
      <c r="G16008" s="118" t="s">
        <v>2</v>
      </c>
      <c r="H16008" s="137"/>
      <c r="I16008" s="119"/>
      <c r="J16008" s="129"/>
      <c r="K16008" s="129"/>
      <c r="L16008" s="129">
        <v>0</v>
      </c>
      <c r="M16008" s="134"/>
    </row>
    <row r="16009" spans="1:13" hidden="1" x14ac:dyDescent="0.25">
      <c r="A16009" s="128"/>
      <c r="B16009" s="2"/>
      <c r="C16009" s="139" t="s">
        <v>18314</v>
      </c>
      <c r="D16009" s="124" t="s">
        <v>18315</v>
      </c>
      <c r="E16009" s="118" t="s">
        <v>48</v>
      </c>
      <c r="F16009" s="124" t="s">
        <v>35249</v>
      </c>
      <c r="G16009" s="118" t="s">
        <v>2</v>
      </c>
      <c r="H16009" s="137">
        <v>43983</v>
      </c>
      <c r="I16009" s="119">
        <v>99.84</v>
      </c>
      <c r="J16009" s="129"/>
      <c r="K16009" s="129"/>
      <c r="L16009" s="129">
        <v>0</v>
      </c>
      <c r="M16009" s="134"/>
    </row>
    <row r="16010" spans="1:13" hidden="1" x14ac:dyDescent="0.25">
      <c r="A16010" s="128"/>
      <c r="B16010" s="2"/>
      <c r="C16010" s="139" t="s">
        <v>18316</v>
      </c>
      <c r="D16010" s="124" t="s">
        <v>18317</v>
      </c>
      <c r="E16010" s="118" t="s">
        <v>48</v>
      </c>
      <c r="F16010" s="124" t="s">
        <v>35249</v>
      </c>
      <c r="G16010" s="118" t="s">
        <v>2</v>
      </c>
      <c r="H16010" s="137"/>
      <c r="I16010" s="119"/>
      <c r="J16010" s="129"/>
      <c r="K16010" s="129"/>
      <c r="L16010" s="129">
        <v>0</v>
      </c>
      <c r="M16010" s="134"/>
    </row>
    <row r="16011" spans="1:13" hidden="1" x14ac:dyDescent="0.25">
      <c r="A16011" s="128"/>
      <c r="B16011" s="2"/>
      <c r="C16011" s="139" t="s">
        <v>18318</v>
      </c>
      <c r="D16011" s="124" t="s">
        <v>18319</v>
      </c>
      <c r="E16011" s="118" t="s">
        <v>48</v>
      </c>
      <c r="F16011" s="124" t="s">
        <v>35249</v>
      </c>
      <c r="G16011" s="118" t="s">
        <v>2</v>
      </c>
      <c r="H16011" s="137">
        <v>41446</v>
      </c>
      <c r="I16011" s="119">
        <v>135</v>
      </c>
      <c r="J16011" s="129"/>
      <c r="K16011" s="129"/>
      <c r="L16011" s="129">
        <v>0</v>
      </c>
      <c r="M16011" s="134"/>
    </row>
    <row r="16012" spans="1:13" hidden="1" x14ac:dyDescent="0.25">
      <c r="A16012" s="128"/>
      <c r="B16012" s="2"/>
      <c r="C16012" s="139" t="s">
        <v>18320</v>
      </c>
      <c r="D16012" s="124" t="s">
        <v>18321</v>
      </c>
      <c r="E16012" s="118" t="s">
        <v>48</v>
      </c>
      <c r="F16012" s="124" t="s">
        <v>35249</v>
      </c>
      <c r="G16012" s="118" t="s">
        <v>2</v>
      </c>
      <c r="H16012" s="137">
        <v>45652</v>
      </c>
      <c r="I16012" s="119">
        <v>128.80000000000001</v>
      </c>
      <c r="J16012" s="129"/>
      <c r="K16012" s="129"/>
      <c r="L16012" s="129">
        <v>0</v>
      </c>
      <c r="M16012" s="134"/>
    </row>
    <row r="16013" spans="1:13" hidden="1" x14ac:dyDescent="0.25">
      <c r="A16013" s="128"/>
      <c r="B16013" s="2"/>
      <c r="C16013" s="139" t="s">
        <v>18322</v>
      </c>
      <c r="D16013" s="124" t="s">
        <v>18323</v>
      </c>
      <c r="E16013" s="118" t="s">
        <v>48</v>
      </c>
      <c r="F16013" s="124" t="s">
        <v>35249</v>
      </c>
      <c r="G16013" s="118" t="s">
        <v>2</v>
      </c>
      <c r="H16013" s="137">
        <v>40770</v>
      </c>
      <c r="I16013" s="119">
        <v>585</v>
      </c>
      <c r="J16013" s="129"/>
      <c r="K16013" s="129"/>
      <c r="L16013" s="129">
        <v>0</v>
      </c>
      <c r="M16013" s="134"/>
    </row>
    <row r="16014" spans="1:13" hidden="1" x14ac:dyDescent="0.25">
      <c r="A16014" s="128"/>
      <c r="B16014" s="2"/>
      <c r="C16014" s="139" t="s">
        <v>18324</v>
      </c>
      <c r="D16014" s="124" t="s">
        <v>18325</v>
      </c>
      <c r="E16014" s="118" t="s">
        <v>48</v>
      </c>
      <c r="F16014" s="124" t="s">
        <v>35249</v>
      </c>
      <c r="G16014" s="118" t="s">
        <v>2</v>
      </c>
      <c r="H16014" s="137">
        <v>45091</v>
      </c>
      <c r="I16014" s="119">
        <v>158</v>
      </c>
      <c r="J16014" s="129"/>
      <c r="K16014" s="129"/>
      <c r="L16014" s="129">
        <v>0</v>
      </c>
      <c r="M16014" s="134"/>
    </row>
    <row r="16015" spans="1:13" hidden="1" x14ac:dyDescent="0.25">
      <c r="A16015" s="128"/>
      <c r="B16015" s="2"/>
      <c r="C16015" s="139" t="s">
        <v>18326</v>
      </c>
      <c r="D16015" s="124" t="s">
        <v>18327</v>
      </c>
      <c r="E16015" s="118" t="s">
        <v>48</v>
      </c>
      <c r="F16015" s="124" t="s">
        <v>35249</v>
      </c>
      <c r="G16015" s="118" t="s">
        <v>2</v>
      </c>
      <c r="H16015" s="137">
        <v>43061</v>
      </c>
      <c r="I16015" s="119">
        <v>114</v>
      </c>
      <c r="J16015" s="129"/>
      <c r="K16015" s="129"/>
      <c r="L16015" s="129">
        <v>0</v>
      </c>
      <c r="M16015" s="134"/>
    </row>
    <row r="16016" spans="1:13" hidden="1" x14ac:dyDescent="0.25">
      <c r="A16016" s="128"/>
      <c r="B16016" s="2"/>
      <c r="C16016" s="139" t="s">
        <v>18328</v>
      </c>
      <c r="D16016" s="124" t="s">
        <v>18329</v>
      </c>
      <c r="E16016" s="118" t="s">
        <v>48</v>
      </c>
      <c r="F16016" s="124" t="s">
        <v>35249</v>
      </c>
      <c r="G16016" s="118" t="s">
        <v>2</v>
      </c>
      <c r="H16016" s="137">
        <v>45950</v>
      </c>
      <c r="I16016" s="119">
        <v>45.87</v>
      </c>
      <c r="J16016" s="129"/>
      <c r="K16016" s="129"/>
      <c r="L16016" s="129">
        <v>0</v>
      </c>
      <c r="M16016" s="134"/>
    </row>
    <row r="16017" spans="1:13" hidden="1" x14ac:dyDescent="0.25">
      <c r="A16017" s="128"/>
      <c r="B16017" s="2"/>
      <c r="C16017" s="139" t="s">
        <v>18330</v>
      </c>
      <c r="D16017" s="124" t="s">
        <v>18331</v>
      </c>
      <c r="E16017" s="118" t="s">
        <v>48</v>
      </c>
      <c r="F16017" s="124" t="s">
        <v>35249</v>
      </c>
      <c r="G16017" s="118" t="s">
        <v>2</v>
      </c>
      <c r="H16017" s="137"/>
      <c r="I16017" s="119"/>
      <c r="J16017" s="129"/>
      <c r="K16017" s="129"/>
      <c r="L16017" s="129">
        <v>0</v>
      </c>
      <c r="M16017" s="134"/>
    </row>
    <row r="16018" spans="1:13" hidden="1" x14ac:dyDescent="0.25">
      <c r="A16018" s="128"/>
      <c r="B16018" s="2"/>
      <c r="C16018" s="139" t="s">
        <v>18332</v>
      </c>
      <c r="D16018" s="124" t="s">
        <v>18333</v>
      </c>
      <c r="E16018" s="118" t="s">
        <v>48</v>
      </c>
      <c r="F16018" s="124" t="s">
        <v>35249</v>
      </c>
      <c r="G16018" s="118" t="s">
        <v>2</v>
      </c>
      <c r="H16018" s="137">
        <v>43962</v>
      </c>
      <c r="I16018" s="119">
        <v>504</v>
      </c>
      <c r="J16018" s="129"/>
      <c r="K16018" s="129"/>
      <c r="L16018" s="129">
        <v>0</v>
      </c>
      <c r="M16018" s="134"/>
    </row>
    <row r="16019" spans="1:13" hidden="1" x14ac:dyDescent="0.25">
      <c r="A16019" s="128"/>
      <c r="B16019" s="2"/>
      <c r="C16019" s="139" t="s">
        <v>18334</v>
      </c>
      <c r="D16019" s="124" t="s">
        <v>18335</v>
      </c>
      <c r="E16019" s="118" t="s">
        <v>48</v>
      </c>
      <c r="F16019" s="124" t="s">
        <v>35249</v>
      </c>
      <c r="G16019" s="118" t="s">
        <v>2</v>
      </c>
      <c r="H16019" s="137"/>
      <c r="I16019" s="119"/>
      <c r="J16019" s="129"/>
      <c r="K16019" s="129"/>
      <c r="L16019" s="129">
        <v>0</v>
      </c>
      <c r="M16019" s="134"/>
    </row>
    <row r="16020" spans="1:13" hidden="1" x14ac:dyDescent="0.25">
      <c r="A16020" s="128"/>
      <c r="B16020" s="2"/>
      <c r="C16020" s="139" t="s">
        <v>18336</v>
      </c>
      <c r="D16020" s="124" t="s">
        <v>18337</v>
      </c>
      <c r="E16020" s="118" t="s">
        <v>48</v>
      </c>
      <c r="F16020" s="124" t="s">
        <v>35249</v>
      </c>
      <c r="G16020" s="118" t="s">
        <v>2</v>
      </c>
      <c r="H16020" s="137">
        <v>45785</v>
      </c>
      <c r="I16020" s="119">
        <v>327.54000000000002</v>
      </c>
      <c r="J16020" s="129"/>
      <c r="K16020" s="129"/>
      <c r="L16020" s="129">
        <v>0</v>
      </c>
      <c r="M16020" s="134"/>
    </row>
    <row r="16021" spans="1:13" hidden="1" x14ac:dyDescent="0.25">
      <c r="A16021" s="128"/>
      <c r="B16021" s="2"/>
      <c r="C16021" s="139" t="s">
        <v>18338</v>
      </c>
      <c r="D16021" s="124" t="s">
        <v>18339</v>
      </c>
      <c r="E16021" s="118" t="s">
        <v>48</v>
      </c>
      <c r="F16021" s="124" t="s">
        <v>35249</v>
      </c>
      <c r="G16021" s="118" t="s">
        <v>2</v>
      </c>
      <c r="H16021" s="137"/>
      <c r="I16021" s="119"/>
      <c r="J16021" s="129"/>
      <c r="K16021" s="129"/>
      <c r="L16021" s="129">
        <v>0</v>
      </c>
      <c r="M16021" s="134"/>
    </row>
    <row r="16022" spans="1:13" hidden="1" x14ac:dyDescent="0.25">
      <c r="A16022" s="128"/>
      <c r="B16022" s="2"/>
      <c r="C16022" s="139" t="s">
        <v>18340</v>
      </c>
      <c r="D16022" s="124" t="s">
        <v>18341</v>
      </c>
      <c r="E16022" s="118" t="s">
        <v>48</v>
      </c>
      <c r="F16022" s="124" t="s">
        <v>35249</v>
      </c>
      <c r="G16022" s="118" t="s">
        <v>2</v>
      </c>
      <c r="H16022" s="137"/>
      <c r="I16022" s="119"/>
      <c r="J16022" s="129"/>
      <c r="K16022" s="129"/>
      <c r="L16022" s="129">
        <v>0</v>
      </c>
      <c r="M16022" s="134"/>
    </row>
    <row r="16023" spans="1:13" hidden="1" x14ac:dyDescent="0.25">
      <c r="A16023" s="128"/>
      <c r="B16023" s="2"/>
      <c r="C16023" s="139" t="s">
        <v>18342</v>
      </c>
      <c r="D16023" s="124" t="s">
        <v>18343</v>
      </c>
      <c r="E16023" s="118" t="s">
        <v>48</v>
      </c>
      <c r="F16023" s="124" t="s">
        <v>35249</v>
      </c>
      <c r="G16023" s="118" t="s">
        <v>2</v>
      </c>
      <c r="H16023" s="137"/>
      <c r="I16023" s="119"/>
      <c r="J16023" s="129"/>
      <c r="K16023" s="129"/>
      <c r="L16023" s="129">
        <v>0</v>
      </c>
      <c r="M16023" s="134"/>
    </row>
    <row r="16024" spans="1:13" hidden="1" x14ac:dyDescent="0.25">
      <c r="A16024" s="128"/>
      <c r="B16024" s="2"/>
      <c r="C16024" s="139" t="s">
        <v>18344</v>
      </c>
      <c r="D16024" s="124" t="s">
        <v>18345</v>
      </c>
      <c r="E16024" s="118" t="s">
        <v>48</v>
      </c>
      <c r="F16024" s="124" t="s">
        <v>35249</v>
      </c>
      <c r="G16024" s="118" t="s">
        <v>2</v>
      </c>
      <c r="H16024" s="137">
        <v>44420</v>
      </c>
      <c r="I16024" s="119">
        <v>945.88</v>
      </c>
      <c r="J16024" s="129"/>
      <c r="K16024" s="129"/>
      <c r="L16024" s="129">
        <v>0</v>
      </c>
      <c r="M16024" s="134"/>
    </row>
    <row r="16025" spans="1:13" hidden="1" x14ac:dyDescent="0.25">
      <c r="A16025" s="128"/>
      <c r="B16025" s="2"/>
      <c r="C16025" s="139" t="s">
        <v>18346</v>
      </c>
      <c r="D16025" s="124" t="s">
        <v>18347</v>
      </c>
      <c r="E16025" s="118" t="s">
        <v>48</v>
      </c>
      <c r="F16025" s="124" t="s">
        <v>35249</v>
      </c>
      <c r="G16025" s="118" t="s">
        <v>2</v>
      </c>
      <c r="H16025" s="137"/>
      <c r="I16025" s="119"/>
      <c r="J16025" s="129"/>
      <c r="K16025" s="129"/>
      <c r="L16025" s="129">
        <v>0</v>
      </c>
      <c r="M16025" s="134"/>
    </row>
    <row r="16026" spans="1:13" hidden="1" x14ac:dyDescent="0.25">
      <c r="A16026" s="128"/>
      <c r="B16026" s="2"/>
      <c r="C16026" s="139" t="s">
        <v>18348</v>
      </c>
      <c r="D16026" s="124" t="s">
        <v>18349</v>
      </c>
      <c r="E16026" s="118" t="s">
        <v>48</v>
      </c>
      <c r="F16026" s="124" t="s">
        <v>35249</v>
      </c>
      <c r="G16026" s="118" t="s">
        <v>2</v>
      </c>
      <c r="H16026" s="137">
        <v>40815</v>
      </c>
      <c r="I16026" s="119">
        <v>565.4</v>
      </c>
      <c r="J16026" s="129"/>
      <c r="K16026" s="129"/>
      <c r="L16026" s="129">
        <v>0</v>
      </c>
      <c r="M16026" s="134"/>
    </row>
    <row r="16027" spans="1:13" hidden="1" x14ac:dyDescent="0.25">
      <c r="A16027" s="128"/>
      <c r="B16027" s="2"/>
      <c r="C16027" s="139" t="s">
        <v>42560</v>
      </c>
      <c r="D16027" s="124" t="s">
        <v>42561</v>
      </c>
      <c r="E16027" s="118" t="s">
        <v>48</v>
      </c>
      <c r="F16027" s="124" t="s">
        <v>35249</v>
      </c>
      <c r="G16027" s="118" t="s">
        <v>2</v>
      </c>
      <c r="H16027" s="137">
        <v>46070</v>
      </c>
      <c r="I16027" s="119">
        <v>850</v>
      </c>
      <c r="J16027" s="129"/>
      <c r="K16027" s="129"/>
      <c r="L16027" s="129">
        <v>0</v>
      </c>
      <c r="M16027" s="134"/>
    </row>
    <row r="16028" spans="1:13" hidden="1" x14ac:dyDescent="0.25">
      <c r="A16028" s="128"/>
      <c r="B16028" s="2"/>
      <c r="C16028" s="139" t="s">
        <v>18350</v>
      </c>
      <c r="D16028" s="124" t="s">
        <v>18351</v>
      </c>
      <c r="E16028" s="118" t="s">
        <v>48</v>
      </c>
      <c r="F16028" s="124" t="s">
        <v>35249</v>
      </c>
      <c r="G16028" s="118" t="s">
        <v>2</v>
      </c>
      <c r="H16028" s="137">
        <v>46035</v>
      </c>
      <c r="I16028" s="119">
        <v>925</v>
      </c>
      <c r="J16028" s="129"/>
      <c r="K16028" s="129"/>
      <c r="L16028" s="129">
        <v>0</v>
      </c>
      <c r="M16028" s="134"/>
    </row>
    <row r="16029" spans="1:13" hidden="1" x14ac:dyDescent="0.25">
      <c r="A16029" s="128"/>
      <c r="B16029" s="2"/>
      <c r="C16029" s="139" t="s">
        <v>18352</v>
      </c>
      <c r="D16029" s="124" t="s">
        <v>18353</v>
      </c>
      <c r="E16029" s="118" t="s">
        <v>48</v>
      </c>
      <c r="F16029" s="124" t="s">
        <v>35249</v>
      </c>
      <c r="G16029" s="118" t="s">
        <v>2</v>
      </c>
      <c r="H16029" s="137"/>
      <c r="I16029" s="119"/>
      <c r="J16029" s="129"/>
      <c r="K16029" s="129"/>
      <c r="L16029" s="129">
        <v>0</v>
      </c>
      <c r="M16029" s="134"/>
    </row>
    <row r="16030" spans="1:13" hidden="1" x14ac:dyDescent="0.25">
      <c r="A16030" s="128"/>
      <c r="B16030" s="2"/>
      <c r="C16030" s="139" t="s">
        <v>18354</v>
      </c>
      <c r="D16030" s="124" t="s">
        <v>18355</v>
      </c>
      <c r="E16030" s="118" t="s">
        <v>48</v>
      </c>
      <c r="F16030" s="124" t="s">
        <v>35249</v>
      </c>
      <c r="G16030" s="118" t="s">
        <v>2</v>
      </c>
      <c r="H16030" s="137">
        <v>45938</v>
      </c>
      <c r="I16030" s="119">
        <v>705</v>
      </c>
      <c r="J16030" s="129"/>
      <c r="K16030" s="129"/>
      <c r="L16030" s="129">
        <v>0</v>
      </c>
      <c r="M16030" s="134"/>
    </row>
    <row r="16031" spans="1:13" hidden="1" x14ac:dyDescent="0.25">
      <c r="A16031" s="128"/>
      <c r="B16031" s="2"/>
      <c r="C16031" s="139" t="s">
        <v>18356</v>
      </c>
      <c r="D16031" s="124" t="s">
        <v>18357</v>
      </c>
      <c r="E16031" s="118" t="s">
        <v>48</v>
      </c>
      <c r="F16031" s="124" t="s">
        <v>35249</v>
      </c>
      <c r="G16031" s="118" t="s">
        <v>2</v>
      </c>
      <c r="H16031" s="137">
        <v>45726</v>
      </c>
      <c r="I16031" s="119">
        <v>245.93</v>
      </c>
      <c r="J16031" s="129"/>
      <c r="K16031" s="129"/>
      <c r="L16031" s="129">
        <v>0</v>
      </c>
      <c r="M16031" s="134"/>
    </row>
    <row r="16032" spans="1:13" hidden="1" x14ac:dyDescent="0.25">
      <c r="A16032" s="128"/>
      <c r="B16032" s="2"/>
      <c r="C16032" s="139" t="s">
        <v>18358</v>
      </c>
      <c r="D16032" s="124" t="s">
        <v>18359</v>
      </c>
      <c r="E16032" s="118" t="s">
        <v>48</v>
      </c>
      <c r="F16032" s="124" t="s">
        <v>35249</v>
      </c>
      <c r="G16032" s="118" t="s">
        <v>2</v>
      </c>
      <c r="H16032" s="137"/>
      <c r="I16032" s="119"/>
      <c r="J16032" s="129"/>
      <c r="K16032" s="129"/>
      <c r="L16032" s="129">
        <v>0</v>
      </c>
      <c r="M16032" s="134"/>
    </row>
    <row r="16033" spans="1:13" hidden="1" x14ac:dyDescent="0.25">
      <c r="A16033" s="128"/>
      <c r="B16033" s="2"/>
      <c r="C16033" s="139" t="s">
        <v>18360</v>
      </c>
      <c r="D16033" s="124" t="s">
        <v>18361</v>
      </c>
      <c r="E16033" s="118" t="s">
        <v>48</v>
      </c>
      <c r="F16033" s="124" t="s">
        <v>35249</v>
      </c>
      <c r="G16033" s="118" t="s">
        <v>2</v>
      </c>
      <c r="H16033" s="137">
        <v>43962</v>
      </c>
      <c r="I16033" s="119">
        <v>602</v>
      </c>
      <c r="J16033" s="129"/>
      <c r="K16033" s="129"/>
      <c r="L16033" s="129">
        <v>0</v>
      </c>
      <c r="M16033" s="134"/>
    </row>
    <row r="16034" spans="1:13" hidden="1" x14ac:dyDescent="0.25">
      <c r="A16034" s="128"/>
      <c r="B16034" s="2"/>
      <c r="C16034" s="139" t="s">
        <v>18362</v>
      </c>
      <c r="D16034" s="124" t="s">
        <v>18363</v>
      </c>
      <c r="E16034" s="118" t="s">
        <v>48</v>
      </c>
      <c r="F16034" s="124" t="s">
        <v>35249</v>
      </c>
      <c r="G16034" s="118" t="s">
        <v>2</v>
      </c>
      <c r="H16034" s="137"/>
      <c r="I16034" s="119"/>
      <c r="J16034" s="129"/>
      <c r="K16034" s="129"/>
      <c r="L16034" s="129">
        <v>0</v>
      </c>
      <c r="M16034" s="134"/>
    </row>
    <row r="16035" spans="1:13" hidden="1" x14ac:dyDescent="0.25">
      <c r="A16035" s="128"/>
      <c r="B16035" s="2"/>
      <c r="C16035" s="139" t="s">
        <v>18364</v>
      </c>
      <c r="D16035" s="124" t="s">
        <v>18365</v>
      </c>
      <c r="E16035" s="118" t="s">
        <v>48</v>
      </c>
      <c r="F16035" s="124" t="s">
        <v>35249</v>
      </c>
      <c r="G16035" s="118" t="s">
        <v>2</v>
      </c>
      <c r="H16035" s="137">
        <v>41373</v>
      </c>
      <c r="I16035" s="119">
        <v>272</v>
      </c>
      <c r="J16035" s="129"/>
      <c r="K16035" s="129"/>
      <c r="L16035" s="129">
        <v>0</v>
      </c>
      <c r="M16035" s="134"/>
    </row>
    <row r="16036" spans="1:13" hidden="1" x14ac:dyDescent="0.25">
      <c r="A16036" s="128"/>
      <c r="B16036" s="2"/>
      <c r="C16036" s="139" t="s">
        <v>18366</v>
      </c>
      <c r="D16036" s="124" t="s">
        <v>18367</v>
      </c>
      <c r="E16036" s="118" t="s">
        <v>48</v>
      </c>
      <c r="F16036" s="124" t="s">
        <v>35249</v>
      </c>
      <c r="G16036" s="118" t="s">
        <v>2</v>
      </c>
      <c r="H16036" s="137">
        <v>44351</v>
      </c>
      <c r="I16036" s="119">
        <v>583.96</v>
      </c>
      <c r="J16036" s="129"/>
      <c r="K16036" s="129"/>
      <c r="L16036" s="129">
        <v>0</v>
      </c>
      <c r="M16036" s="134"/>
    </row>
    <row r="16037" spans="1:13" hidden="1" x14ac:dyDescent="0.25">
      <c r="A16037" s="128"/>
      <c r="B16037" s="2"/>
      <c r="C16037" s="139" t="s">
        <v>18368</v>
      </c>
      <c r="D16037" s="124" t="s">
        <v>18369</v>
      </c>
      <c r="E16037" s="118" t="s">
        <v>48</v>
      </c>
      <c r="F16037" s="124" t="s">
        <v>35249</v>
      </c>
      <c r="G16037" s="118" t="s">
        <v>2</v>
      </c>
      <c r="H16037" s="137"/>
      <c r="I16037" s="119"/>
      <c r="J16037" s="129"/>
      <c r="K16037" s="129"/>
      <c r="L16037" s="129">
        <v>0</v>
      </c>
      <c r="M16037" s="134"/>
    </row>
    <row r="16038" spans="1:13" hidden="1" x14ac:dyDescent="0.25">
      <c r="A16038" s="128"/>
      <c r="B16038" s="2"/>
      <c r="C16038" s="139" t="s">
        <v>18370</v>
      </c>
      <c r="D16038" s="124" t="s">
        <v>18371</v>
      </c>
      <c r="E16038" s="118" t="s">
        <v>48</v>
      </c>
      <c r="F16038" s="124" t="s">
        <v>35249</v>
      </c>
      <c r="G16038" s="118" t="s">
        <v>2</v>
      </c>
      <c r="H16038" s="137"/>
      <c r="I16038" s="119"/>
      <c r="J16038" s="129"/>
      <c r="K16038" s="129"/>
      <c r="L16038" s="129">
        <v>0</v>
      </c>
      <c r="M16038" s="134"/>
    </row>
    <row r="16039" spans="1:13" hidden="1" x14ac:dyDescent="0.25">
      <c r="A16039" s="128"/>
      <c r="B16039" s="2"/>
      <c r="C16039" s="139" t="s">
        <v>18372</v>
      </c>
      <c r="D16039" s="124" t="s">
        <v>18373</v>
      </c>
      <c r="E16039" s="118" t="s">
        <v>48</v>
      </c>
      <c r="F16039" s="124" t="s">
        <v>35249</v>
      </c>
      <c r="G16039" s="118" t="s">
        <v>2</v>
      </c>
      <c r="H16039" s="137">
        <v>43560</v>
      </c>
      <c r="I16039" s="119">
        <v>1580</v>
      </c>
      <c r="J16039" s="129"/>
      <c r="K16039" s="129"/>
      <c r="L16039" s="129">
        <v>0</v>
      </c>
      <c r="M16039" s="134"/>
    </row>
    <row r="16040" spans="1:13" hidden="1" x14ac:dyDescent="0.25">
      <c r="A16040" s="128"/>
      <c r="B16040" s="2"/>
      <c r="C16040" s="139" t="s">
        <v>18374</v>
      </c>
      <c r="D16040" s="124" t="s">
        <v>18375</v>
      </c>
      <c r="E16040" s="118" t="s">
        <v>48</v>
      </c>
      <c r="F16040" s="124" t="s">
        <v>35249</v>
      </c>
      <c r="G16040" s="118" t="s">
        <v>2</v>
      </c>
      <c r="H16040" s="137">
        <v>45740</v>
      </c>
      <c r="I16040" s="119">
        <v>145.58000000000001</v>
      </c>
      <c r="J16040" s="129"/>
      <c r="K16040" s="129"/>
      <c r="L16040" s="129">
        <v>0</v>
      </c>
      <c r="M16040" s="134"/>
    </row>
    <row r="16041" spans="1:13" hidden="1" x14ac:dyDescent="0.25">
      <c r="A16041" s="128"/>
      <c r="B16041" s="2"/>
      <c r="C16041" s="139" t="s">
        <v>18376</v>
      </c>
      <c r="D16041" s="124" t="s">
        <v>18377</v>
      </c>
      <c r="E16041" s="118" t="s">
        <v>48</v>
      </c>
      <c r="F16041" s="124" t="s">
        <v>35249</v>
      </c>
      <c r="G16041" s="118" t="s">
        <v>2</v>
      </c>
      <c r="H16041" s="137"/>
      <c r="I16041" s="119"/>
      <c r="J16041" s="129"/>
      <c r="K16041" s="129"/>
      <c r="L16041" s="129">
        <v>0</v>
      </c>
      <c r="M16041" s="134"/>
    </row>
    <row r="16042" spans="1:13" hidden="1" x14ac:dyDescent="0.25">
      <c r="A16042" s="128"/>
      <c r="B16042" s="2"/>
      <c r="C16042" s="139" t="s">
        <v>18378</v>
      </c>
      <c r="D16042" s="124" t="s">
        <v>18379</v>
      </c>
      <c r="E16042" s="118" t="s">
        <v>48</v>
      </c>
      <c r="F16042" s="124" t="s">
        <v>35249</v>
      </c>
      <c r="G16042" s="118" t="s">
        <v>2</v>
      </c>
      <c r="H16042" s="137"/>
      <c r="I16042" s="119"/>
      <c r="J16042" s="129"/>
      <c r="K16042" s="129"/>
      <c r="L16042" s="129">
        <v>0</v>
      </c>
      <c r="M16042" s="134"/>
    </row>
    <row r="16043" spans="1:13" hidden="1" x14ac:dyDescent="0.25">
      <c r="A16043" s="128"/>
      <c r="B16043" s="2"/>
      <c r="C16043" s="139" t="s">
        <v>18380</v>
      </c>
      <c r="D16043" s="124" t="s">
        <v>18381</v>
      </c>
      <c r="E16043" s="118" t="s">
        <v>48</v>
      </c>
      <c r="F16043" s="124" t="s">
        <v>35249</v>
      </c>
      <c r="G16043" s="118" t="s">
        <v>2</v>
      </c>
      <c r="H16043" s="137">
        <v>44482</v>
      </c>
      <c r="I16043" s="119">
        <v>138.4</v>
      </c>
      <c r="J16043" s="129"/>
      <c r="K16043" s="129"/>
      <c r="L16043" s="129">
        <v>0</v>
      </c>
      <c r="M16043" s="134"/>
    </row>
    <row r="16044" spans="1:13" hidden="1" x14ac:dyDescent="0.25">
      <c r="A16044" s="128"/>
      <c r="B16044" s="2"/>
      <c r="C16044" s="139" t="s">
        <v>18382</v>
      </c>
      <c r="D16044" s="124" t="s">
        <v>18383</v>
      </c>
      <c r="E16044" s="118" t="s">
        <v>48</v>
      </c>
      <c r="F16044" s="124" t="s">
        <v>35249</v>
      </c>
      <c r="G16044" s="118" t="s">
        <v>2</v>
      </c>
      <c r="H16044" s="137">
        <v>46083</v>
      </c>
      <c r="I16044" s="119">
        <v>70.48</v>
      </c>
      <c r="J16044" s="129"/>
      <c r="K16044" s="129"/>
      <c r="L16044" s="129">
        <v>0</v>
      </c>
      <c r="M16044" s="134"/>
    </row>
    <row r="16045" spans="1:13" hidden="1" x14ac:dyDescent="0.25">
      <c r="A16045" s="128"/>
      <c r="B16045" s="2"/>
      <c r="C16045" s="139" t="s">
        <v>18384</v>
      </c>
      <c r="D16045" s="124" t="s">
        <v>18385</v>
      </c>
      <c r="E16045" s="118" t="s">
        <v>48</v>
      </c>
      <c r="F16045" s="124" t="s">
        <v>35249</v>
      </c>
      <c r="G16045" s="118" t="s">
        <v>2</v>
      </c>
      <c r="H16045" s="137"/>
      <c r="I16045" s="119"/>
      <c r="J16045" s="129"/>
      <c r="K16045" s="129"/>
      <c r="L16045" s="129">
        <v>0</v>
      </c>
      <c r="M16045" s="134"/>
    </row>
    <row r="16046" spans="1:13" hidden="1" x14ac:dyDescent="0.25">
      <c r="A16046" s="128"/>
      <c r="B16046" s="2"/>
      <c r="C16046" s="139" t="s">
        <v>18386</v>
      </c>
      <c r="D16046" s="124" t="s">
        <v>18387</v>
      </c>
      <c r="E16046" s="118" t="s">
        <v>48</v>
      </c>
      <c r="F16046" s="124" t="s">
        <v>35249</v>
      </c>
      <c r="G16046" s="118" t="s">
        <v>2</v>
      </c>
      <c r="H16046" s="137"/>
      <c r="I16046" s="119"/>
      <c r="J16046" s="129"/>
      <c r="K16046" s="129"/>
      <c r="L16046" s="129">
        <v>0</v>
      </c>
      <c r="M16046" s="134"/>
    </row>
    <row r="16047" spans="1:13" hidden="1" x14ac:dyDescent="0.25">
      <c r="A16047" s="128"/>
      <c r="B16047" s="2"/>
      <c r="C16047" s="139" t="s">
        <v>18388</v>
      </c>
      <c r="D16047" s="124" t="s">
        <v>18389</v>
      </c>
      <c r="E16047" s="118" t="s">
        <v>48</v>
      </c>
      <c r="F16047" s="124" t="s">
        <v>35249</v>
      </c>
      <c r="G16047" s="118" t="s">
        <v>2</v>
      </c>
      <c r="H16047" s="137">
        <v>42213</v>
      </c>
      <c r="I16047" s="119">
        <v>345</v>
      </c>
      <c r="J16047" s="129"/>
      <c r="K16047" s="129"/>
      <c r="L16047" s="129">
        <v>0</v>
      </c>
      <c r="M16047" s="134"/>
    </row>
    <row r="16048" spans="1:13" hidden="1" x14ac:dyDescent="0.25">
      <c r="A16048" s="128"/>
      <c r="B16048" s="2"/>
      <c r="C16048" s="139" t="s">
        <v>18390</v>
      </c>
      <c r="D16048" s="124" t="s">
        <v>18391</v>
      </c>
      <c r="E16048" s="118" t="s">
        <v>48</v>
      </c>
      <c r="F16048" s="124" t="s">
        <v>35249</v>
      </c>
      <c r="G16048" s="118" t="s">
        <v>2</v>
      </c>
      <c r="H16048" s="137">
        <v>44088</v>
      </c>
      <c r="I16048" s="119">
        <v>160</v>
      </c>
      <c r="J16048" s="129"/>
      <c r="K16048" s="129"/>
      <c r="L16048" s="129">
        <v>0</v>
      </c>
      <c r="M16048" s="134"/>
    </row>
    <row r="16049" spans="1:13" hidden="1" x14ac:dyDescent="0.25">
      <c r="A16049" s="128"/>
      <c r="B16049" s="2"/>
      <c r="C16049" s="139" t="s">
        <v>18392</v>
      </c>
      <c r="D16049" s="124" t="s">
        <v>18393</v>
      </c>
      <c r="E16049" s="118" t="s">
        <v>48</v>
      </c>
      <c r="F16049" s="124" t="s">
        <v>35249</v>
      </c>
      <c r="G16049" s="118" t="s">
        <v>2</v>
      </c>
      <c r="H16049" s="137"/>
      <c r="I16049" s="119"/>
      <c r="J16049" s="129"/>
      <c r="K16049" s="129"/>
      <c r="L16049" s="129">
        <v>0</v>
      </c>
      <c r="M16049" s="134"/>
    </row>
    <row r="16050" spans="1:13" hidden="1" x14ac:dyDescent="0.25">
      <c r="A16050" s="128"/>
      <c r="B16050" s="2"/>
      <c r="C16050" s="139" t="s">
        <v>18394</v>
      </c>
      <c r="D16050" s="124" t="s">
        <v>18395</v>
      </c>
      <c r="E16050" s="118" t="s">
        <v>48</v>
      </c>
      <c r="F16050" s="124" t="s">
        <v>35249</v>
      </c>
      <c r="G16050" s="118" t="s">
        <v>2</v>
      </c>
      <c r="H16050" s="137">
        <v>46001</v>
      </c>
      <c r="I16050" s="119">
        <v>72.66</v>
      </c>
      <c r="J16050" s="129"/>
      <c r="K16050" s="129"/>
      <c r="L16050" s="129">
        <v>0</v>
      </c>
      <c r="M16050" s="134"/>
    </row>
    <row r="16051" spans="1:13" hidden="1" x14ac:dyDescent="0.25">
      <c r="A16051" s="128"/>
      <c r="B16051" s="2"/>
      <c r="C16051" s="139" t="s">
        <v>42562</v>
      </c>
      <c r="D16051" s="124" t="s">
        <v>42563</v>
      </c>
      <c r="E16051" s="118" t="s">
        <v>48</v>
      </c>
      <c r="F16051" s="124" t="s">
        <v>35249</v>
      </c>
      <c r="G16051" s="118" t="s">
        <v>2</v>
      </c>
      <c r="H16051" s="137">
        <v>46062</v>
      </c>
      <c r="I16051" s="119">
        <v>122.89</v>
      </c>
      <c r="J16051" s="129"/>
      <c r="K16051" s="129"/>
      <c r="L16051" s="129">
        <v>0</v>
      </c>
      <c r="M16051" s="134"/>
    </row>
    <row r="16052" spans="1:13" hidden="1" x14ac:dyDescent="0.25">
      <c r="A16052" s="128"/>
      <c r="B16052" s="2"/>
      <c r="C16052" s="139" t="s">
        <v>18396</v>
      </c>
      <c r="D16052" s="124" t="s">
        <v>18397</v>
      </c>
      <c r="E16052" s="118" t="s">
        <v>48</v>
      </c>
      <c r="F16052" s="124" t="s">
        <v>35249</v>
      </c>
      <c r="G16052" s="118" t="s">
        <v>2</v>
      </c>
      <c r="H16052" s="137">
        <v>42194</v>
      </c>
      <c r="I16052" s="119">
        <v>62.08</v>
      </c>
      <c r="J16052" s="129"/>
      <c r="K16052" s="129"/>
      <c r="L16052" s="129">
        <v>0</v>
      </c>
      <c r="M16052" s="134"/>
    </row>
    <row r="16053" spans="1:13" hidden="1" x14ac:dyDescent="0.25">
      <c r="A16053" s="128"/>
      <c r="B16053" s="2"/>
      <c r="C16053" s="139" t="s">
        <v>18398</v>
      </c>
      <c r="D16053" s="124" t="s">
        <v>18399</v>
      </c>
      <c r="E16053" s="118" t="s">
        <v>48</v>
      </c>
      <c r="F16053" s="124" t="s">
        <v>35249</v>
      </c>
      <c r="G16053" s="118" t="s">
        <v>2</v>
      </c>
      <c r="H16053" s="137"/>
      <c r="I16053" s="119"/>
      <c r="J16053" s="129"/>
      <c r="K16053" s="129"/>
      <c r="L16053" s="129">
        <v>0</v>
      </c>
      <c r="M16053" s="134"/>
    </row>
    <row r="16054" spans="1:13" hidden="1" x14ac:dyDescent="0.25">
      <c r="A16054" s="128"/>
      <c r="B16054" s="2"/>
      <c r="C16054" s="139" t="s">
        <v>18400</v>
      </c>
      <c r="D16054" s="124" t="s">
        <v>18401</v>
      </c>
      <c r="E16054" s="118" t="s">
        <v>48</v>
      </c>
      <c r="F16054" s="124" t="s">
        <v>35249</v>
      </c>
      <c r="G16054" s="118" t="s">
        <v>2</v>
      </c>
      <c r="H16054" s="137"/>
      <c r="I16054" s="119"/>
      <c r="J16054" s="129"/>
      <c r="K16054" s="129"/>
      <c r="L16054" s="129">
        <v>0</v>
      </c>
      <c r="M16054" s="134"/>
    </row>
    <row r="16055" spans="1:13" hidden="1" x14ac:dyDescent="0.25">
      <c r="A16055" s="128"/>
      <c r="B16055" s="2"/>
      <c r="C16055" s="139" t="s">
        <v>18402</v>
      </c>
      <c r="D16055" s="124" t="s">
        <v>18403</v>
      </c>
      <c r="E16055" s="118" t="s">
        <v>48</v>
      </c>
      <c r="F16055" s="124" t="s">
        <v>35249</v>
      </c>
      <c r="G16055" s="118" t="s">
        <v>2</v>
      </c>
      <c r="H16055" s="137"/>
      <c r="I16055" s="119"/>
      <c r="J16055" s="129"/>
      <c r="K16055" s="129"/>
      <c r="L16055" s="129">
        <v>0</v>
      </c>
      <c r="M16055" s="134"/>
    </row>
    <row r="16056" spans="1:13" hidden="1" x14ac:dyDescent="0.25">
      <c r="A16056" s="128"/>
      <c r="B16056" s="2"/>
      <c r="C16056" s="139" t="s">
        <v>18404</v>
      </c>
      <c r="D16056" s="124" t="s">
        <v>18405</v>
      </c>
      <c r="E16056" s="118" t="s">
        <v>48</v>
      </c>
      <c r="F16056" s="124" t="s">
        <v>35249</v>
      </c>
      <c r="G16056" s="118" t="s">
        <v>2</v>
      </c>
      <c r="H16056" s="137">
        <v>42536</v>
      </c>
      <c r="I16056" s="119">
        <v>72</v>
      </c>
      <c r="J16056" s="129"/>
      <c r="K16056" s="129"/>
      <c r="L16056" s="129">
        <v>0</v>
      </c>
      <c r="M16056" s="134"/>
    </row>
    <row r="16057" spans="1:13" hidden="1" x14ac:dyDescent="0.25">
      <c r="A16057" s="128"/>
      <c r="B16057" s="2"/>
      <c r="C16057" s="139" t="s">
        <v>18406</v>
      </c>
      <c r="D16057" s="124" t="s">
        <v>18407</v>
      </c>
      <c r="E16057" s="118" t="s">
        <v>48</v>
      </c>
      <c r="F16057" s="124" t="s">
        <v>35249</v>
      </c>
      <c r="G16057" s="118" t="s">
        <v>34659</v>
      </c>
      <c r="H16057" s="137">
        <v>41407</v>
      </c>
      <c r="I16057" s="119">
        <v>380.28</v>
      </c>
      <c r="J16057" s="129"/>
      <c r="K16057" s="129"/>
      <c r="L16057" s="129">
        <v>0</v>
      </c>
      <c r="M16057" s="134"/>
    </row>
    <row r="16058" spans="1:13" hidden="1" x14ac:dyDescent="0.25">
      <c r="A16058" s="128"/>
      <c r="B16058" s="2"/>
      <c r="C16058" s="139" t="s">
        <v>32634</v>
      </c>
      <c r="D16058" s="124" t="s">
        <v>32635</v>
      </c>
      <c r="E16058" s="118" t="s">
        <v>48</v>
      </c>
      <c r="F16058" s="124" t="s">
        <v>35249</v>
      </c>
      <c r="G16058" s="118" t="s">
        <v>2</v>
      </c>
      <c r="H16058" s="137"/>
      <c r="I16058" s="119"/>
      <c r="J16058" s="129"/>
      <c r="K16058" s="129"/>
      <c r="L16058" s="129">
        <v>0</v>
      </c>
      <c r="M16058" s="134"/>
    </row>
    <row r="16059" spans="1:13" hidden="1" x14ac:dyDescent="0.25">
      <c r="A16059" s="128"/>
      <c r="B16059" s="2"/>
      <c r="C16059" s="139" t="s">
        <v>18408</v>
      </c>
      <c r="D16059" s="124" t="s">
        <v>18409</v>
      </c>
      <c r="E16059" s="118"/>
      <c r="F16059" s="124" t="s">
        <v>35249</v>
      </c>
      <c r="G16059" s="118" t="s">
        <v>34659</v>
      </c>
      <c r="H16059" s="137">
        <v>42383</v>
      </c>
      <c r="I16059" s="119">
        <v>20.11</v>
      </c>
      <c r="J16059" s="129"/>
      <c r="K16059" s="129"/>
      <c r="L16059" s="129">
        <v>0</v>
      </c>
      <c r="M16059" s="134"/>
    </row>
    <row r="16060" spans="1:13" hidden="1" x14ac:dyDescent="0.25">
      <c r="A16060" s="128"/>
      <c r="B16060" s="2"/>
      <c r="C16060" s="139" t="s">
        <v>18410</v>
      </c>
      <c r="D16060" s="124" t="s">
        <v>18411</v>
      </c>
      <c r="E16060" s="118"/>
      <c r="F16060" s="124" t="s">
        <v>35249</v>
      </c>
      <c r="G16060" s="118" t="s">
        <v>2</v>
      </c>
      <c r="H16060" s="137">
        <v>44516</v>
      </c>
      <c r="I16060" s="119">
        <v>179.21</v>
      </c>
      <c r="J16060" s="129"/>
      <c r="K16060" s="129"/>
      <c r="L16060" s="129">
        <v>0</v>
      </c>
      <c r="M16060" s="134"/>
    </row>
    <row r="16061" spans="1:13" hidden="1" x14ac:dyDescent="0.25">
      <c r="A16061" s="128"/>
      <c r="B16061" s="2"/>
      <c r="C16061" s="139" t="s">
        <v>18412</v>
      </c>
      <c r="D16061" s="124" t="s">
        <v>18413</v>
      </c>
      <c r="E16061" s="118"/>
      <c r="F16061" s="124" t="s">
        <v>35249</v>
      </c>
      <c r="G16061" s="118" t="s">
        <v>2</v>
      </c>
      <c r="H16061" s="137">
        <v>45328</v>
      </c>
      <c r="I16061" s="119">
        <v>2.5</v>
      </c>
      <c r="J16061" s="129"/>
      <c r="K16061" s="129"/>
      <c r="L16061" s="129">
        <v>0</v>
      </c>
      <c r="M16061" s="134"/>
    </row>
    <row r="16062" spans="1:13" hidden="1" x14ac:dyDescent="0.25">
      <c r="A16062" s="128"/>
      <c r="B16062" s="2"/>
      <c r="C16062" s="139" t="s">
        <v>18414</v>
      </c>
      <c r="D16062" s="124" t="s">
        <v>18415</v>
      </c>
      <c r="E16062" s="118"/>
      <c r="F16062" s="124" t="s">
        <v>35249</v>
      </c>
      <c r="G16062" s="118" t="s">
        <v>2</v>
      </c>
      <c r="H16062" s="137">
        <v>42928</v>
      </c>
      <c r="I16062" s="119">
        <v>52</v>
      </c>
      <c r="J16062" s="129"/>
      <c r="K16062" s="129"/>
      <c r="L16062" s="129">
        <v>0</v>
      </c>
      <c r="M16062" s="134"/>
    </row>
    <row r="16063" spans="1:13" hidden="1" x14ac:dyDescent="0.25">
      <c r="A16063" s="128"/>
      <c r="B16063" s="2"/>
      <c r="C16063" s="139" t="s">
        <v>42564</v>
      </c>
      <c r="D16063" s="124" t="s">
        <v>42565</v>
      </c>
      <c r="E16063" s="118"/>
      <c r="F16063" s="124" t="s">
        <v>35249</v>
      </c>
      <c r="G16063" s="118" t="s">
        <v>2</v>
      </c>
      <c r="H16063" s="137"/>
      <c r="I16063" s="119"/>
      <c r="J16063" s="129"/>
      <c r="K16063" s="129"/>
      <c r="L16063" s="129">
        <v>0</v>
      </c>
      <c r="M16063" s="134"/>
    </row>
    <row r="16064" spans="1:13" hidden="1" x14ac:dyDescent="0.25">
      <c r="A16064" s="128"/>
      <c r="B16064" s="2"/>
      <c r="C16064" s="139" t="s">
        <v>18416</v>
      </c>
      <c r="D16064" s="124" t="s">
        <v>18417</v>
      </c>
      <c r="E16064" s="118" t="s">
        <v>48</v>
      </c>
      <c r="F16064" s="124" t="s">
        <v>35249</v>
      </c>
      <c r="G16064" s="118" t="s">
        <v>2</v>
      </c>
      <c r="H16064" s="137">
        <v>42962</v>
      </c>
      <c r="I16064" s="119">
        <v>0.14000000000000001</v>
      </c>
      <c r="J16064" s="129"/>
      <c r="K16064" s="129"/>
      <c r="L16064" s="129">
        <v>0</v>
      </c>
      <c r="M16064" s="134"/>
    </row>
    <row r="16065" spans="1:13" hidden="1" x14ac:dyDescent="0.25">
      <c r="A16065" s="128"/>
      <c r="B16065" s="2"/>
      <c r="C16065" s="139" t="s">
        <v>18418</v>
      </c>
      <c r="D16065" s="124" t="s">
        <v>18419</v>
      </c>
      <c r="E16065" s="118" t="s">
        <v>48</v>
      </c>
      <c r="F16065" s="124" t="s">
        <v>35249</v>
      </c>
      <c r="G16065" s="118" t="s">
        <v>2</v>
      </c>
      <c r="H16065" s="137">
        <v>43893</v>
      </c>
      <c r="I16065" s="119">
        <v>2.8</v>
      </c>
      <c r="J16065" s="129"/>
      <c r="K16065" s="129"/>
      <c r="L16065" s="129">
        <v>0</v>
      </c>
      <c r="M16065" s="134"/>
    </row>
    <row r="16066" spans="1:13" hidden="1" x14ac:dyDescent="0.25">
      <c r="A16066" s="128"/>
      <c r="B16066" s="2"/>
      <c r="C16066" s="139" t="s">
        <v>32460</v>
      </c>
      <c r="D16066" s="124" t="s">
        <v>32461</v>
      </c>
      <c r="E16066" s="118" t="s">
        <v>48</v>
      </c>
      <c r="F16066" s="124" t="s">
        <v>35249</v>
      </c>
      <c r="G16066" s="118" t="s">
        <v>2</v>
      </c>
      <c r="H16066" s="137"/>
      <c r="I16066" s="119"/>
      <c r="J16066" s="129"/>
      <c r="K16066" s="129"/>
      <c r="L16066" s="129">
        <v>0</v>
      </c>
      <c r="M16066" s="134"/>
    </row>
    <row r="16067" spans="1:13" hidden="1" x14ac:dyDescent="0.25">
      <c r="A16067" s="128"/>
      <c r="B16067" s="2"/>
      <c r="C16067" s="139" t="s">
        <v>18420</v>
      </c>
      <c r="D16067" s="124" t="s">
        <v>18421</v>
      </c>
      <c r="E16067" s="118" t="s">
        <v>48</v>
      </c>
      <c r="F16067" s="124" t="s">
        <v>35249</v>
      </c>
      <c r="G16067" s="118" t="s">
        <v>2</v>
      </c>
      <c r="H16067" s="137">
        <v>44977</v>
      </c>
      <c r="I16067" s="119">
        <v>10</v>
      </c>
      <c r="J16067" s="129"/>
      <c r="K16067" s="129"/>
      <c r="L16067" s="129">
        <v>0</v>
      </c>
      <c r="M16067" s="134"/>
    </row>
    <row r="16068" spans="1:13" hidden="1" x14ac:dyDescent="0.25">
      <c r="A16068" s="128"/>
      <c r="B16068" s="2"/>
      <c r="C16068" s="139" t="s">
        <v>18422</v>
      </c>
      <c r="D16068" s="124" t="s">
        <v>18423</v>
      </c>
      <c r="E16068" s="118" t="s">
        <v>48</v>
      </c>
      <c r="F16068" s="124" t="s">
        <v>35249</v>
      </c>
      <c r="G16068" s="118" t="s">
        <v>2</v>
      </c>
      <c r="H16068" s="137">
        <v>44587</v>
      </c>
      <c r="I16068" s="119">
        <v>3.4</v>
      </c>
      <c r="J16068" s="129"/>
      <c r="K16068" s="129"/>
      <c r="L16068" s="129">
        <v>0</v>
      </c>
      <c r="M16068" s="134"/>
    </row>
    <row r="16069" spans="1:13" hidden="1" x14ac:dyDescent="0.25">
      <c r="A16069" s="128"/>
      <c r="B16069" s="2"/>
      <c r="C16069" s="139" t="s">
        <v>18424</v>
      </c>
      <c r="D16069" s="124" t="s">
        <v>18425</v>
      </c>
      <c r="E16069" s="118" t="s">
        <v>48</v>
      </c>
      <c r="F16069" s="124" t="s">
        <v>35249</v>
      </c>
      <c r="G16069" s="118" t="s">
        <v>2</v>
      </c>
      <c r="H16069" s="137">
        <v>44572</v>
      </c>
      <c r="I16069" s="119">
        <v>1.5</v>
      </c>
      <c r="J16069" s="129"/>
      <c r="K16069" s="129"/>
      <c r="L16069" s="129">
        <v>0</v>
      </c>
      <c r="M16069" s="134"/>
    </row>
    <row r="16070" spans="1:13" hidden="1" x14ac:dyDescent="0.25">
      <c r="A16070" s="128"/>
      <c r="B16070" s="2"/>
      <c r="C16070" s="139" t="s">
        <v>18426</v>
      </c>
      <c r="D16070" s="124" t="s">
        <v>18427</v>
      </c>
      <c r="E16070" s="118" t="s">
        <v>48</v>
      </c>
      <c r="F16070" s="124" t="s">
        <v>35249</v>
      </c>
      <c r="G16070" s="118" t="s">
        <v>2</v>
      </c>
      <c r="H16070" s="137">
        <v>42333</v>
      </c>
      <c r="I16070" s="119">
        <v>3.3</v>
      </c>
      <c r="J16070" s="129"/>
      <c r="K16070" s="129"/>
      <c r="L16070" s="129">
        <v>0</v>
      </c>
      <c r="M16070" s="134"/>
    </row>
    <row r="16071" spans="1:13" hidden="1" x14ac:dyDescent="0.25">
      <c r="A16071" s="128"/>
      <c r="B16071" s="2"/>
      <c r="C16071" s="139" t="s">
        <v>18428</v>
      </c>
      <c r="D16071" s="124" t="s">
        <v>18429</v>
      </c>
      <c r="E16071" s="118" t="s">
        <v>48</v>
      </c>
      <c r="F16071" s="124" t="s">
        <v>35249</v>
      </c>
      <c r="G16071" s="118" t="s">
        <v>2</v>
      </c>
      <c r="H16071" s="137">
        <v>40515</v>
      </c>
      <c r="I16071" s="119">
        <v>11.87</v>
      </c>
      <c r="J16071" s="129"/>
      <c r="K16071" s="129"/>
      <c r="L16071" s="129">
        <v>0</v>
      </c>
      <c r="M16071" s="134"/>
    </row>
    <row r="16072" spans="1:13" hidden="1" x14ac:dyDescent="0.25">
      <c r="A16072" s="128"/>
      <c r="B16072" s="2"/>
      <c r="C16072" s="139" t="s">
        <v>18430</v>
      </c>
      <c r="D16072" s="124" t="s">
        <v>18431</v>
      </c>
      <c r="E16072" s="118" t="s">
        <v>48</v>
      </c>
      <c r="F16072" s="124" t="s">
        <v>35249</v>
      </c>
      <c r="G16072" s="118" t="s">
        <v>2</v>
      </c>
      <c r="H16072" s="137">
        <v>45125</v>
      </c>
      <c r="I16072" s="119">
        <v>12.5</v>
      </c>
      <c r="J16072" s="129"/>
      <c r="K16072" s="129"/>
      <c r="L16072" s="129">
        <v>0</v>
      </c>
      <c r="M16072" s="134"/>
    </row>
    <row r="16073" spans="1:13" hidden="1" x14ac:dyDescent="0.25">
      <c r="A16073" s="128"/>
      <c r="B16073" s="2"/>
      <c r="C16073" s="139" t="s">
        <v>18432</v>
      </c>
      <c r="D16073" s="124" t="s">
        <v>18433</v>
      </c>
      <c r="E16073" s="118" t="s">
        <v>48</v>
      </c>
      <c r="F16073" s="124" t="s">
        <v>35249</v>
      </c>
      <c r="G16073" s="118" t="s">
        <v>2</v>
      </c>
      <c r="H16073" s="137">
        <v>44552</v>
      </c>
      <c r="I16073" s="119">
        <v>1.5</v>
      </c>
      <c r="J16073" s="129"/>
      <c r="K16073" s="129"/>
      <c r="L16073" s="129">
        <v>0</v>
      </c>
      <c r="M16073" s="134"/>
    </row>
    <row r="16074" spans="1:13" hidden="1" x14ac:dyDescent="0.25">
      <c r="A16074" s="128"/>
      <c r="B16074" s="2"/>
      <c r="C16074" s="139" t="s">
        <v>18434</v>
      </c>
      <c r="D16074" s="124" t="s">
        <v>18435</v>
      </c>
      <c r="E16074" s="118" t="s">
        <v>48</v>
      </c>
      <c r="F16074" s="124" t="s">
        <v>35249</v>
      </c>
      <c r="G16074" s="118" t="s">
        <v>2</v>
      </c>
      <c r="H16074" s="137">
        <v>43516</v>
      </c>
      <c r="I16074" s="119">
        <v>2.5</v>
      </c>
      <c r="J16074" s="129"/>
      <c r="K16074" s="129"/>
      <c r="L16074" s="129">
        <v>0</v>
      </c>
      <c r="M16074" s="134"/>
    </row>
    <row r="16075" spans="1:13" hidden="1" x14ac:dyDescent="0.25">
      <c r="A16075" s="128"/>
      <c r="B16075" s="2"/>
      <c r="C16075" s="139" t="s">
        <v>18436</v>
      </c>
      <c r="D16075" s="124" t="s">
        <v>18437</v>
      </c>
      <c r="E16075" s="118" t="s">
        <v>48</v>
      </c>
      <c r="F16075" s="124" t="s">
        <v>35249</v>
      </c>
      <c r="G16075" s="118" t="s">
        <v>2</v>
      </c>
      <c r="H16075" s="137">
        <v>46105</v>
      </c>
      <c r="I16075" s="119">
        <v>4.3600000000000003</v>
      </c>
      <c r="J16075" s="129"/>
      <c r="K16075" s="129"/>
      <c r="L16075" s="129">
        <v>0</v>
      </c>
      <c r="M16075" s="134"/>
    </row>
    <row r="16076" spans="1:13" hidden="1" x14ac:dyDescent="0.25">
      <c r="A16076" s="128"/>
      <c r="B16076" s="2"/>
      <c r="C16076" s="139" t="s">
        <v>18438</v>
      </c>
      <c r="D16076" s="124" t="s">
        <v>18439</v>
      </c>
      <c r="E16076" s="118" t="s">
        <v>48</v>
      </c>
      <c r="F16076" s="124" t="s">
        <v>35249</v>
      </c>
      <c r="G16076" s="118" t="s">
        <v>2</v>
      </c>
      <c r="H16076" s="137">
        <v>43510</v>
      </c>
      <c r="I16076" s="119">
        <v>1.9</v>
      </c>
      <c r="J16076" s="129"/>
      <c r="K16076" s="129"/>
      <c r="L16076" s="129">
        <v>0</v>
      </c>
      <c r="M16076" s="134"/>
    </row>
    <row r="16077" spans="1:13" hidden="1" x14ac:dyDescent="0.25">
      <c r="A16077" s="128"/>
      <c r="B16077" s="2"/>
      <c r="C16077" s="139" t="s">
        <v>18440</v>
      </c>
      <c r="D16077" s="124" t="s">
        <v>18441</v>
      </c>
      <c r="E16077" s="118" t="s">
        <v>48</v>
      </c>
      <c r="F16077" s="124" t="s">
        <v>35249</v>
      </c>
      <c r="G16077" s="118" t="s">
        <v>2</v>
      </c>
      <c r="H16077" s="137">
        <v>45252</v>
      </c>
      <c r="I16077" s="119">
        <v>1.36</v>
      </c>
      <c r="J16077" s="129"/>
      <c r="K16077" s="129"/>
      <c r="L16077" s="129">
        <v>0</v>
      </c>
      <c r="M16077" s="134"/>
    </row>
    <row r="16078" spans="1:13" hidden="1" x14ac:dyDescent="0.25">
      <c r="A16078" s="128"/>
      <c r="B16078" s="2"/>
      <c r="C16078" s="139" t="s">
        <v>18442</v>
      </c>
      <c r="D16078" s="124" t="s">
        <v>18443</v>
      </c>
      <c r="E16078" s="118" t="s">
        <v>48</v>
      </c>
      <c r="F16078" s="124" t="s">
        <v>35249</v>
      </c>
      <c r="G16078" s="118" t="s">
        <v>2</v>
      </c>
      <c r="H16078" s="137">
        <v>45979</v>
      </c>
      <c r="I16078" s="119">
        <v>1.05</v>
      </c>
      <c r="J16078" s="129"/>
      <c r="K16078" s="129"/>
      <c r="L16078" s="129">
        <v>0</v>
      </c>
      <c r="M16078" s="134"/>
    </row>
    <row r="16079" spans="1:13" hidden="1" x14ac:dyDescent="0.25">
      <c r="A16079" s="128"/>
      <c r="B16079" s="2"/>
      <c r="C16079" s="139" t="s">
        <v>18444</v>
      </c>
      <c r="D16079" s="124" t="s">
        <v>18445</v>
      </c>
      <c r="E16079" s="118" t="s">
        <v>48</v>
      </c>
      <c r="F16079" s="124" t="s">
        <v>35249</v>
      </c>
      <c r="G16079" s="118" t="s">
        <v>34659</v>
      </c>
      <c r="H16079" s="137">
        <v>42188</v>
      </c>
      <c r="I16079" s="119">
        <v>1.5</v>
      </c>
      <c r="J16079" s="129"/>
      <c r="K16079" s="129"/>
      <c r="L16079" s="129">
        <v>0</v>
      </c>
      <c r="M16079" s="134"/>
    </row>
    <row r="16080" spans="1:13" hidden="1" x14ac:dyDescent="0.25">
      <c r="A16080" s="128"/>
      <c r="B16080" s="2"/>
      <c r="C16080" s="139" t="s">
        <v>18446</v>
      </c>
      <c r="D16080" s="124" t="s">
        <v>18447</v>
      </c>
      <c r="E16080" s="118" t="s">
        <v>48</v>
      </c>
      <c r="F16080" s="124" t="s">
        <v>35249</v>
      </c>
      <c r="G16080" s="118" t="s">
        <v>2</v>
      </c>
      <c r="H16080" s="137">
        <v>44823</v>
      </c>
      <c r="I16080" s="119">
        <v>0.62</v>
      </c>
      <c r="J16080" s="129"/>
      <c r="K16080" s="129"/>
      <c r="L16080" s="129">
        <v>0</v>
      </c>
      <c r="M16080" s="134"/>
    </row>
    <row r="16081" spans="1:13" hidden="1" x14ac:dyDescent="0.25">
      <c r="A16081" s="128"/>
      <c r="B16081" s="2"/>
      <c r="C16081" s="139" t="s">
        <v>18448</v>
      </c>
      <c r="D16081" s="124" t="s">
        <v>18449</v>
      </c>
      <c r="E16081" s="118" t="s">
        <v>48</v>
      </c>
      <c r="F16081" s="124" t="s">
        <v>35249</v>
      </c>
      <c r="G16081" s="118" t="s">
        <v>2</v>
      </c>
      <c r="H16081" s="137">
        <v>46042</v>
      </c>
      <c r="I16081" s="119">
        <v>0.35</v>
      </c>
      <c r="J16081" s="129"/>
      <c r="K16081" s="129"/>
      <c r="L16081" s="129">
        <v>0</v>
      </c>
      <c r="M16081" s="134"/>
    </row>
    <row r="16082" spans="1:13" hidden="1" x14ac:dyDescent="0.25">
      <c r="A16082" s="128"/>
      <c r="B16082" s="2"/>
      <c r="C16082" s="139" t="s">
        <v>18450</v>
      </c>
      <c r="D16082" s="124" t="s">
        <v>18451</v>
      </c>
      <c r="E16082" s="118" t="s">
        <v>48</v>
      </c>
      <c r="F16082" s="124" t="s">
        <v>35249</v>
      </c>
      <c r="G16082" s="118" t="s">
        <v>2</v>
      </c>
      <c r="H16082" s="137">
        <v>44385</v>
      </c>
      <c r="I16082" s="119">
        <v>1.2</v>
      </c>
      <c r="J16082" s="129"/>
      <c r="K16082" s="129"/>
      <c r="L16082" s="129">
        <v>0</v>
      </c>
      <c r="M16082" s="134"/>
    </row>
    <row r="16083" spans="1:13" hidden="1" x14ac:dyDescent="0.25">
      <c r="A16083" s="128"/>
      <c r="B16083" s="2"/>
      <c r="C16083" s="139" t="s">
        <v>18452</v>
      </c>
      <c r="D16083" s="124" t="s">
        <v>18453</v>
      </c>
      <c r="E16083" s="118" t="s">
        <v>48</v>
      </c>
      <c r="F16083" s="124" t="s">
        <v>35249</v>
      </c>
      <c r="G16083" s="118" t="s">
        <v>2</v>
      </c>
      <c r="H16083" s="137">
        <v>45131</v>
      </c>
      <c r="I16083" s="119">
        <v>0.65</v>
      </c>
      <c r="J16083" s="129"/>
      <c r="K16083" s="129"/>
      <c r="L16083" s="129">
        <v>0</v>
      </c>
      <c r="M16083" s="134"/>
    </row>
    <row r="16084" spans="1:13" hidden="1" x14ac:dyDescent="0.25">
      <c r="A16084" s="128"/>
      <c r="B16084" s="2"/>
      <c r="C16084" s="139" t="s">
        <v>31247</v>
      </c>
      <c r="D16084" s="124" t="s">
        <v>31248</v>
      </c>
      <c r="E16084" s="118" t="s">
        <v>48</v>
      </c>
      <c r="F16084" s="124" t="s">
        <v>35249</v>
      </c>
      <c r="G16084" s="118" t="s">
        <v>2</v>
      </c>
      <c r="H16084" s="137"/>
      <c r="I16084" s="119"/>
      <c r="J16084" s="129"/>
      <c r="K16084" s="129"/>
      <c r="L16084" s="129">
        <v>0</v>
      </c>
      <c r="M16084" s="134"/>
    </row>
    <row r="16085" spans="1:13" hidden="1" x14ac:dyDescent="0.25">
      <c r="A16085" s="128"/>
      <c r="B16085" s="2"/>
      <c r="C16085" s="139" t="s">
        <v>18454</v>
      </c>
      <c r="D16085" s="124" t="s">
        <v>18455</v>
      </c>
      <c r="E16085" s="118" t="s">
        <v>48</v>
      </c>
      <c r="F16085" s="124" t="s">
        <v>35249</v>
      </c>
      <c r="G16085" s="118" t="s">
        <v>2</v>
      </c>
      <c r="H16085" s="137">
        <v>43656</v>
      </c>
      <c r="I16085" s="119">
        <v>2.4</v>
      </c>
      <c r="J16085" s="129"/>
      <c r="K16085" s="129"/>
      <c r="L16085" s="129">
        <v>0</v>
      </c>
      <c r="M16085" s="134"/>
    </row>
    <row r="16086" spans="1:13" hidden="1" x14ac:dyDescent="0.25">
      <c r="A16086" s="128"/>
      <c r="B16086" s="2"/>
      <c r="C16086" s="139" t="s">
        <v>18456</v>
      </c>
      <c r="D16086" s="124" t="s">
        <v>18457</v>
      </c>
      <c r="E16086" s="118" t="s">
        <v>48</v>
      </c>
      <c r="F16086" s="124" t="s">
        <v>35249</v>
      </c>
      <c r="G16086" s="118" t="s">
        <v>2</v>
      </c>
      <c r="H16086" s="137">
        <v>46122</v>
      </c>
      <c r="I16086" s="119">
        <v>0.65</v>
      </c>
      <c r="J16086" s="129"/>
      <c r="K16086" s="129"/>
      <c r="L16086" s="129">
        <v>0</v>
      </c>
      <c r="M16086" s="134"/>
    </row>
    <row r="16087" spans="1:13" hidden="1" x14ac:dyDescent="0.25">
      <c r="A16087" s="128"/>
      <c r="B16087" s="2"/>
      <c r="C16087" s="139" t="s">
        <v>18458</v>
      </c>
      <c r="D16087" s="124" t="s">
        <v>18459</v>
      </c>
      <c r="E16087" s="118" t="s">
        <v>48</v>
      </c>
      <c r="F16087" s="124" t="s">
        <v>35249</v>
      </c>
      <c r="G16087" s="118" t="s">
        <v>2</v>
      </c>
      <c r="H16087" s="137">
        <v>45806</v>
      </c>
      <c r="I16087" s="119">
        <v>0.16</v>
      </c>
      <c r="J16087" s="129"/>
      <c r="K16087" s="129"/>
      <c r="L16087" s="129">
        <v>0</v>
      </c>
      <c r="M16087" s="134"/>
    </row>
    <row r="16088" spans="1:13" hidden="1" x14ac:dyDescent="0.25">
      <c r="A16088" s="128"/>
      <c r="B16088" s="2"/>
      <c r="C16088" s="139" t="s">
        <v>31730</v>
      </c>
      <c r="D16088" s="124" t="s">
        <v>31731</v>
      </c>
      <c r="E16088" s="118" t="s">
        <v>48</v>
      </c>
      <c r="F16088" s="124" t="s">
        <v>35249</v>
      </c>
      <c r="G16088" s="118" t="s">
        <v>34659</v>
      </c>
      <c r="H16088" s="137">
        <v>45257</v>
      </c>
      <c r="I16088" s="119">
        <v>4</v>
      </c>
      <c r="J16088" s="129"/>
      <c r="K16088" s="129"/>
      <c r="L16088" s="129">
        <v>0</v>
      </c>
      <c r="M16088" s="134"/>
    </row>
    <row r="16089" spans="1:13" hidden="1" x14ac:dyDescent="0.25">
      <c r="A16089" s="128"/>
      <c r="B16089" s="2"/>
      <c r="C16089" s="139" t="s">
        <v>18460</v>
      </c>
      <c r="D16089" s="124" t="s">
        <v>18461</v>
      </c>
      <c r="E16089" s="118" t="s">
        <v>48</v>
      </c>
      <c r="F16089" s="124" t="s">
        <v>35249</v>
      </c>
      <c r="G16089" s="118" t="s">
        <v>2</v>
      </c>
      <c r="H16089" s="137">
        <v>44525</v>
      </c>
      <c r="I16089" s="119">
        <v>7.5</v>
      </c>
      <c r="J16089" s="129"/>
      <c r="K16089" s="129"/>
      <c r="L16089" s="129">
        <v>0</v>
      </c>
      <c r="M16089" s="134"/>
    </row>
    <row r="16090" spans="1:13" hidden="1" x14ac:dyDescent="0.25">
      <c r="A16090" s="128"/>
      <c r="B16090" s="2"/>
      <c r="C16090" s="139" t="s">
        <v>18462</v>
      </c>
      <c r="D16090" s="124" t="s">
        <v>18463</v>
      </c>
      <c r="E16090" s="118" t="s">
        <v>48</v>
      </c>
      <c r="F16090" s="124" t="s">
        <v>35249</v>
      </c>
      <c r="G16090" s="118" t="s">
        <v>2</v>
      </c>
      <c r="H16090" s="137">
        <v>44952</v>
      </c>
      <c r="I16090" s="119">
        <v>1.36</v>
      </c>
      <c r="J16090" s="129"/>
      <c r="K16090" s="129"/>
      <c r="L16090" s="129">
        <v>0</v>
      </c>
      <c r="M16090" s="134"/>
    </row>
    <row r="16091" spans="1:13" hidden="1" x14ac:dyDescent="0.25">
      <c r="A16091" s="128"/>
      <c r="B16091" s="2"/>
      <c r="C16091" s="139" t="s">
        <v>18464</v>
      </c>
      <c r="D16091" s="124" t="s">
        <v>18465</v>
      </c>
      <c r="E16091" s="118" t="s">
        <v>48</v>
      </c>
      <c r="F16091" s="124" t="s">
        <v>35249</v>
      </c>
      <c r="G16091" s="118" t="s">
        <v>2</v>
      </c>
      <c r="H16091" s="137">
        <v>46073</v>
      </c>
      <c r="I16091" s="119">
        <v>2.16</v>
      </c>
      <c r="J16091" s="129"/>
      <c r="K16091" s="129"/>
      <c r="L16091" s="129">
        <v>0</v>
      </c>
      <c r="M16091" s="134"/>
    </row>
    <row r="16092" spans="1:13" hidden="1" x14ac:dyDescent="0.25">
      <c r="A16092" s="128"/>
      <c r="B16092" s="2"/>
      <c r="C16092" s="139" t="s">
        <v>18466</v>
      </c>
      <c r="D16092" s="124" t="s">
        <v>18467</v>
      </c>
      <c r="E16092" s="118" t="s">
        <v>48</v>
      </c>
      <c r="F16092" s="124" t="s">
        <v>35249</v>
      </c>
      <c r="G16092" s="118" t="s">
        <v>2</v>
      </c>
      <c r="H16092" s="137">
        <v>42970</v>
      </c>
      <c r="I16092" s="119">
        <v>5.24</v>
      </c>
      <c r="J16092" s="129"/>
      <c r="K16092" s="129"/>
      <c r="L16092" s="129">
        <v>0</v>
      </c>
      <c r="M16092" s="134"/>
    </row>
    <row r="16093" spans="1:13" hidden="1" x14ac:dyDescent="0.25">
      <c r="A16093" s="128"/>
      <c r="B16093" s="2"/>
      <c r="C16093" s="139" t="s">
        <v>18468</v>
      </c>
      <c r="D16093" s="124" t="s">
        <v>18469</v>
      </c>
      <c r="E16093" s="118" t="s">
        <v>48</v>
      </c>
      <c r="F16093" s="124" t="s">
        <v>35249</v>
      </c>
      <c r="G16093" s="118" t="s">
        <v>2</v>
      </c>
      <c r="H16093" s="137">
        <v>44498</v>
      </c>
      <c r="I16093" s="119">
        <v>4.5</v>
      </c>
      <c r="J16093" s="129"/>
      <c r="K16093" s="129"/>
      <c r="L16093" s="129">
        <v>0</v>
      </c>
      <c r="M16093" s="134"/>
    </row>
    <row r="16094" spans="1:13" hidden="1" x14ac:dyDescent="0.25">
      <c r="A16094" s="128"/>
      <c r="B16094" s="2"/>
      <c r="C16094" s="139" t="s">
        <v>18470</v>
      </c>
      <c r="D16094" s="124" t="s">
        <v>18471</v>
      </c>
      <c r="E16094" s="118" t="s">
        <v>48</v>
      </c>
      <c r="F16094" s="124" t="s">
        <v>35249</v>
      </c>
      <c r="G16094" s="118" t="s">
        <v>2</v>
      </c>
      <c r="H16094" s="137">
        <v>44607</v>
      </c>
      <c r="I16094" s="119">
        <v>2.14</v>
      </c>
      <c r="J16094" s="129"/>
      <c r="K16094" s="129"/>
      <c r="L16094" s="129">
        <v>0</v>
      </c>
      <c r="M16094" s="134"/>
    </row>
    <row r="16095" spans="1:13" hidden="1" x14ac:dyDescent="0.25">
      <c r="A16095" s="128"/>
      <c r="B16095" s="2"/>
      <c r="C16095" s="139" t="s">
        <v>18472</v>
      </c>
      <c r="D16095" s="124" t="s">
        <v>18473</v>
      </c>
      <c r="E16095" s="118" t="s">
        <v>48</v>
      </c>
      <c r="F16095" s="124" t="s">
        <v>35249</v>
      </c>
      <c r="G16095" s="118" t="s">
        <v>2</v>
      </c>
      <c r="H16095" s="137">
        <v>46085</v>
      </c>
      <c r="I16095" s="119">
        <v>0.59</v>
      </c>
      <c r="J16095" s="129"/>
      <c r="K16095" s="129"/>
      <c r="L16095" s="129">
        <v>0</v>
      </c>
      <c r="M16095" s="134"/>
    </row>
    <row r="16096" spans="1:13" hidden="1" x14ac:dyDescent="0.25">
      <c r="A16096" s="128"/>
      <c r="B16096" s="2"/>
      <c r="C16096" s="139" t="s">
        <v>18474</v>
      </c>
      <c r="D16096" s="124" t="s">
        <v>18475</v>
      </c>
      <c r="E16096" s="118" t="s">
        <v>48</v>
      </c>
      <c r="F16096" s="124" t="s">
        <v>35249</v>
      </c>
      <c r="G16096" s="118" t="s">
        <v>2</v>
      </c>
      <c r="H16096" s="137">
        <v>40283</v>
      </c>
      <c r="I16096" s="119">
        <v>0.42</v>
      </c>
      <c r="J16096" s="129"/>
      <c r="K16096" s="129"/>
      <c r="L16096" s="129">
        <v>0</v>
      </c>
      <c r="M16096" s="134"/>
    </row>
    <row r="16097" spans="1:13" hidden="1" x14ac:dyDescent="0.25">
      <c r="A16097" s="128"/>
      <c r="B16097" s="2"/>
      <c r="C16097" s="139" t="s">
        <v>18476</v>
      </c>
      <c r="D16097" s="124" t="s">
        <v>18477</v>
      </c>
      <c r="E16097" s="118" t="s">
        <v>48</v>
      </c>
      <c r="F16097" s="124" t="s">
        <v>35249</v>
      </c>
      <c r="G16097" s="118" t="s">
        <v>2</v>
      </c>
      <c r="H16097" s="137">
        <v>41962</v>
      </c>
      <c r="I16097" s="119">
        <v>0.4</v>
      </c>
      <c r="J16097" s="129"/>
      <c r="K16097" s="129"/>
      <c r="L16097" s="129">
        <v>0</v>
      </c>
      <c r="M16097" s="134"/>
    </row>
    <row r="16098" spans="1:13" hidden="1" x14ac:dyDescent="0.25">
      <c r="A16098" s="128"/>
      <c r="B16098" s="2"/>
      <c r="C16098" s="139" t="s">
        <v>28854</v>
      </c>
      <c r="D16098" s="124" t="s">
        <v>28855</v>
      </c>
      <c r="E16098" s="118" t="s">
        <v>48</v>
      </c>
      <c r="F16098" s="124" t="s">
        <v>35249</v>
      </c>
      <c r="G16098" s="118" t="s">
        <v>34659</v>
      </c>
      <c r="H16098" s="137"/>
      <c r="I16098" s="119"/>
      <c r="J16098" s="129"/>
      <c r="K16098" s="129"/>
      <c r="L16098" s="129">
        <v>0</v>
      </c>
      <c r="M16098" s="134"/>
    </row>
    <row r="16099" spans="1:13" hidden="1" x14ac:dyDescent="0.25">
      <c r="A16099" s="128"/>
      <c r="B16099" s="2"/>
      <c r="C16099" s="139" t="s">
        <v>18478</v>
      </c>
      <c r="D16099" s="124" t="s">
        <v>18479</v>
      </c>
      <c r="E16099" s="118" t="s">
        <v>48</v>
      </c>
      <c r="F16099" s="124" t="s">
        <v>35249</v>
      </c>
      <c r="G16099" s="118" t="s">
        <v>2</v>
      </c>
      <c r="H16099" s="137">
        <v>42866</v>
      </c>
      <c r="I16099" s="119">
        <v>0.26</v>
      </c>
      <c r="J16099" s="129"/>
      <c r="K16099" s="129"/>
      <c r="L16099" s="129">
        <v>0</v>
      </c>
      <c r="M16099" s="134"/>
    </row>
    <row r="16100" spans="1:13" hidden="1" x14ac:dyDescent="0.25">
      <c r="A16100" s="128"/>
      <c r="B16100" s="2"/>
      <c r="C16100" s="139" t="s">
        <v>18480</v>
      </c>
      <c r="D16100" s="124" t="s">
        <v>18481</v>
      </c>
      <c r="E16100" s="118" t="s">
        <v>48</v>
      </c>
      <c r="F16100" s="124" t="s">
        <v>35249</v>
      </c>
      <c r="G16100" s="118" t="s">
        <v>2</v>
      </c>
      <c r="H16100" s="137">
        <v>45069</v>
      </c>
      <c r="I16100" s="119">
        <v>0.85</v>
      </c>
      <c r="J16100" s="129"/>
      <c r="K16100" s="129"/>
      <c r="L16100" s="129">
        <v>0</v>
      </c>
      <c r="M16100" s="134"/>
    </row>
    <row r="16101" spans="1:13" hidden="1" x14ac:dyDescent="0.25">
      <c r="A16101" s="128"/>
      <c r="B16101" s="2"/>
      <c r="C16101" s="139" t="s">
        <v>34466</v>
      </c>
      <c r="D16101" s="124" t="s">
        <v>34467</v>
      </c>
      <c r="E16101" s="118" t="s">
        <v>48</v>
      </c>
      <c r="F16101" s="124" t="s">
        <v>35249</v>
      </c>
      <c r="G16101" s="118" t="s">
        <v>2</v>
      </c>
      <c r="H16101" s="137">
        <v>45299</v>
      </c>
      <c r="I16101" s="119">
        <v>6.5</v>
      </c>
      <c r="J16101" s="129"/>
      <c r="K16101" s="129"/>
      <c r="L16101" s="129">
        <v>0</v>
      </c>
      <c r="M16101" s="134"/>
    </row>
    <row r="16102" spans="1:13" hidden="1" x14ac:dyDescent="0.25">
      <c r="A16102" s="128"/>
      <c r="B16102" s="2"/>
      <c r="C16102" s="139" t="s">
        <v>18482</v>
      </c>
      <c r="D16102" s="124" t="s">
        <v>18483</v>
      </c>
      <c r="E16102" s="118" t="s">
        <v>48</v>
      </c>
      <c r="F16102" s="124" t="s">
        <v>35249</v>
      </c>
      <c r="G16102" s="118" t="s">
        <v>2</v>
      </c>
      <c r="H16102" s="137">
        <v>42333</v>
      </c>
      <c r="I16102" s="119">
        <v>0.7</v>
      </c>
      <c r="J16102" s="129"/>
      <c r="K16102" s="129"/>
      <c r="L16102" s="129">
        <v>0</v>
      </c>
      <c r="M16102" s="134"/>
    </row>
    <row r="16103" spans="1:13" hidden="1" x14ac:dyDescent="0.25">
      <c r="A16103" s="128"/>
      <c r="B16103" s="2"/>
      <c r="C16103" s="139" t="s">
        <v>18484</v>
      </c>
      <c r="D16103" s="124" t="s">
        <v>18485</v>
      </c>
      <c r="E16103" s="118" t="s">
        <v>48</v>
      </c>
      <c r="F16103" s="124" t="s">
        <v>35249</v>
      </c>
      <c r="G16103" s="118" t="s">
        <v>2</v>
      </c>
      <c r="H16103" s="137">
        <v>43593</v>
      </c>
      <c r="I16103" s="119">
        <v>0.28999999999999998</v>
      </c>
      <c r="J16103" s="129"/>
      <c r="K16103" s="129"/>
      <c r="L16103" s="129">
        <v>0</v>
      </c>
      <c r="M16103" s="134"/>
    </row>
    <row r="16104" spans="1:13" hidden="1" x14ac:dyDescent="0.25">
      <c r="A16104" s="128"/>
      <c r="B16104" s="2"/>
      <c r="C16104" s="139" t="s">
        <v>18486</v>
      </c>
      <c r="D16104" s="124" t="s">
        <v>18487</v>
      </c>
      <c r="E16104" s="118" t="s">
        <v>48</v>
      </c>
      <c r="F16104" s="124" t="s">
        <v>35249</v>
      </c>
      <c r="G16104" s="118" t="s">
        <v>2</v>
      </c>
      <c r="H16104" s="137">
        <v>45944</v>
      </c>
      <c r="I16104" s="119">
        <v>2</v>
      </c>
      <c r="J16104" s="129"/>
      <c r="K16104" s="129"/>
      <c r="L16104" s="129">
        <v>0</v>
      </c>
      <c r="M16104" s="134"/>
    </row>
    <row r="16105" spans="1:13" hidden="1" x14ac:dyDescent="0.25">
      <c r="A16105" s="128"/>
      <c r="B16105" s="2"/>
      <c r="C16105" s="139" t="s">
        <v>18488</v>
      </c>
      <c r="D16105" s="124" t="s">
        <v>18489</v>
      </c>
      <c r="E16105" s="118" t="s">
        <v>48</v>
      </c>
      <c r="F16105" s="124" t="s">
        <v>35249</v>
      </c>
      <c r="G16105" s="118" t="s">
        <v>2</v>
      </c>
      <c r="H16105" s="137">
        <v>43353</v>
      </c>
      <c r="I16105" s="119">
        <v>0.4</v>
      </c>
      <c r="J16105" s="129"/>
      <c r="K16105" s="129"/>
      <c r="L16105" s="129">
        <v>0</v>
      </c>
      <c r="M16105" s="134"/>
    </row>
    <row r="16106" spans="1:13" hidden="1" x14ac:dyDescent="0.25">
      <c r="A16106" s="128"/>
      <c r="B16106" s="2"/>
      <c r="C16106" s="139" t="s">
        <v>31795</v>
      </c>
      <c r="D16106" s="124" t="s">
        <v>31796</v>
      </c>
      <c r="E16106" s="118" t="s">
        <v>48</v>
      </c>
      <c r="F16106" s="124" t="s">
        <v>35249</v>
      </c>
      <c r="G16106" s="118" t="s">
        <v>2</v>
      </c>
      <c r="H16106" s="137"/>
      <c r="I16106" s="119"/>
      <c r="J16106" s="129"/>
      <c r="K16106" s="129"/>
      <c r="L16106" s="129">
        <v>0</v>
      </c>
      <c r="M16106" s="134"/>
    </row>
    <row r="16107" spans="1:13" hidden="1" x14ac:dyDescent="0.25">
      <c r="A16107" s="128"/>
      <c r="B16107" s="2"/>
      <c r="C16107" s="139" t="s">
        <v>18490</v>
      </c>
      <c r="D16107" s="124" t="s">
        <v>18491</v>
      </c>
      <c r="E16107" s="118" t="s">
        <v>48</v>
      </c>
      <c r="F16107" s="124" t="s">
        <v>35249</v>
      </c>
      <c r="G16107" s="118" t="s">
        <v>2</v>
      </c>
      <c r="H16107" s="137">
        <v>46042</v>
      </c>
      <c r="I16107" s="119">
        <v>0.22</v>
      </c>
      <c r="J16107" s="129"/>
      <c r="K16107" s="129"/>
      <c r="L16107" s="129">
        <v>0</v>
      </c>
      <c r="M16107" s="134"/>
    </row>
    <row r="16108" spans="1:13" hidden="1" x14ac:dyDescent="0.25">
      <c r="A16108" s="128"/>
      <c r="B16108" s="2"/>
      <c r="C16108" s="139" t="s">
        <v>18492</v>
      </c>
      <c r="D16108" s="124" t="s">
        <v>18493</v>
      </c>
      <c r="E16108" s="118" t="s">
        <v>48</v>
      </c>
      <c r="F16108" s="124" t="s">
        <v>35249</v>
      </c>
      <c r="G16108" s="118" t="s">
        <v>2</v>
      </c>
      <c r="H16108" s="137">
        <v>46006</v>
      </c>
      <c r="I16108" s="119">
        <v>0.68</v>
      </c>
      <c r="J16108" s="129"/>
      <c r="K16108" s="129"/>
      <c r="L16108" s="129">
        <v>0</v>
      </c>
      <c r="M16108" s="134"/>
    </row>
    <row r="16109" spans="1:13" hidden="1" x14ac:dyDescent="0.25">
      <c r="A16109" s="128"/>
      <c r="B16109" s="2"/>
      <c r="C16109" s="139" t="s">
        <v>18494</v>
      </c>
      <c r="D16109" s="124" t="s">
        <v>18495</v>
      </c>
      <c r="E16109" s="118" t="s">
        <v>48</v>
      </c>
      <c r="F16109" s="124" t="s">
        <v>35249</v>
      </c>
      <c r="G16109" s="118" t="s">
        <v>2</v>
      </c>
      <c r="H16109" s="137">
        <v>46003</v>
      </c>
      <c r="I16109" s="119">
        <v>0.33</v>
      </c>
      <c r="J16109" s="129"/>
      <c r="K16109" s="129"/>
      <c r="L16109" s="129">
        <v>0</v>
      </c>
      <c r="M16109" s="134"/>
    </row>
    <row r="16110" spans="1:13" hidden="1" x14ac:dyDescent="0.25">
      <c r="A16110" s="128"/>
      <c r="B16110" s="2"/>
      <c r="C16110" s="139" t="s">
        <v>18496</v>
      </c>
      <c r="D16110" s="124" t="s">
        <v>18497</v>
      </c>
      <c r="E16110" s="118" t="s">
        <v>48</v>
      </c>
      <c r="F16110" s="124" t="s">
        <v>35249</v>
      </c>
      <c r="G16110" s="118" t="s">
        <v>2</v>
      </c>
      <c r="H16110" s="137">
        <v>43409</v>
      </c>
      <c r="I16110" s="119">
        <v>20.38</v>
      </c>
      <c r="J16110" s="129"/>
      <c r="K16110" s="129"/>
      <c r="L16110" s="129">
        <v>0</v>
      </c>
      <c r="M16110" s="134"/>
    </row>
    <row r="16111" spans="1:13" hidden="1" x14ac:dyDescent="0.25">
      <c r="A16111" s="128"/>
      <c r="B16111" s="2"/>
      <c r="C16111" s="139" t="s">
        <v>31513</v>
      </c>
      <c r="D16111" s="124" t="s">
        <v>31514</v>
      </c>
      <c r="E16111" s="118" t="s">
        <v>48</v>
      </c>
      <c r="F16111" s="124" t="s">
        <v>35249</v>
      </c>
      <c r="G16111" s="118" t="s">
        <v>2</v>
      </c>
      <c r="H16111" s="137"/>
      <c r="I16111" s="119"/>
      <c r="J16111" s="129"/>
      <c r="K16111" s="129"/>
      <c r="L16111" s="129">
        <v>0</v>
      </c>
      <c r="M16111" s="134"/>
    </row>
    <row r="16112" spans="1:13" hidden="1" x14ac:dyDescent="0.25">
      <c r="A16112" s="128"/>
      <c r="B16112" s="2"/>
      <c r="C16112" s="139" t="s">
        <v>30575</v>
      </c>
      <c r="D16112" s="124" t="s">
        <v>30576</v>
      </c>
      <c r="E16112" s="118" t="s">
        <v>48</v>
      </c>
      <c r="F16112" s="124" t="s">
        <v>35249</v>
      </c>
      <c r="G16112" s="118" t="s">
        <v>2</v>
      </c>
      <c r="H16112" s="137"/>
      <c r="I16112" s="119"/>
      <c r="J16112" s="129"/>
      <c r="K16112" s="129"/>
      <c r="L16112" s="129">
        <v>0</v>
      </c>
      <c r="M16112" s="134"/>
    </row>
    <row r="16113" spans="1:13" hidden="1" x14ac:dyDescent="0.25">
      <c r="A16113" s="128"/>
      <c r="B16113" s="2"/>
      <c r="C16113" s="139" t="s">
        <v>18498</v>
      </c>
      <c r="D16113" s="124" t="s">
        <v>18499</v>
      </c>
      <c r="E16113" s="118" t="s">
        <v>48</v>
      </c>
      <c r="F16113" s="124" t="s">
        <v>35249</v>
      </c>
      <c r="G16113" s="118" t="s">
        <v>2</v>
      </c>
      <c r="H16113" s="137">
        <v>44434</v>
      </c>
      <c r="I16113" s="119">
        <v>1</v>
      </c>
      <c r="J16113" s="129"/>
      <c r="K16113" s="129"/>
      <c r="L16113" s="129">
        <v>0</v>
      </c>
      <c r="M16113" s="134"/>
    </row>
    <row r="16114" spans="1:13" hidden="1" x14ac:dyDescent="0.25">
      <c r="A16114" s="128"/>
      <c r="B16114" s="2"/>
      <c r="C16114" s="139" t="s">
        <v>18500</v>
      </c>
      <c r="D16114" s="124" t="s">
        <v>18501</v>
      </c>
      <c r="E16114" s="118" t="s">
        <v>48</v>
      </c>
      <c r="F16114" s="124" t="s">
        <v>35249</v>
      </c>
      <c r="G16114" s="118" t="s">
        <v>2</v>
      </c>
      <c r="H16114" s="137">
        <v>45898</v>
      </c>
      <c r="I16114" s="119">
        <v>1.2</v>
      </c>
      <c r="J16114" s="129"/>
      <c r="K16114" s="129"/>
      <c r="L16114" s="129">
        <v>0</v>
      </c>
      <c r="M16114" s="134"/>
    </row>
    <row r="16115" spans="1:13" hidden="1" x14ac:dyDescent="0.25">
      <c r="A16115" s="128"/>
      <c r="B16115" s="2"/>
      <c r="C16115" s="139" t="s">
        <v>18502</v>
      </c>
      <c r="D16115" s="124" t="s">
        <v>18503</v>
      </c>
      <c r="E16115" s="118" t="s">
        <v>48</v>
      </c>
      <c r="F16115" s="124" t="s">
        <v>35249</v>
      </c>
      <c r="G16115" s="118" t="s">
        <v>2</v>
      </c>
      <c r="H16115" s="137">
        <v>46093</v>
      </c>
      <c r="I16115" s="119">
        <v>1.21</v>
      </c>
      <c r="J16115" s="129"/>
      <c r="K16115" s="129"/>
      <c r="L16115" s="129">
        <v>0</v>
      </c>
      <c r="M16115" s="134"/>
    </row>
    <row r="16116" spans="1:13" hidden="1" x14ac:dyDescent="0.25">
      <c r="A16116" s="128"/>
      <c r="B16116" s="2"/>
      <c r="C16116" s="139" t="s">
        <v>18504</v>
      </c>
      <c r="D16116" s="124" t="s">
        <v>18505</v>
      </c>
      <c r="E16116" s="118" t="s">
        <v>48</v>
      </c>
      <c r="F16116" s="124" t="s">
        <v>35249</v>
      </c>
      <c r="G16116" s="118" t="s">
        <v>2</v>
      </c>
      <c r="H16116" s="137">
        <v>40960</v>
      </c>
      <c r="I16116" s="119">
        <v>0.9</v>
      </c>
      <c r="J16116" s="129"/>
      <c r="K16116" s="129"/>
      <c r="L16116" s="129">
        <v>0</v>
      </c>
      <c r="M16116" s="134"/>
    </row>
    <row r="16117" spans="1:13" hidden="1" x14ac:dyDescent="0.25">
      <c r="A16117" s="128"/>
      <c r="B16117" s="2"/>
      <c r="C16117" s="139" t="s">
        <v>18506</v>
      </c>
      <c r="D16117" s="124" t="s">
        <v>18507</v>
      </c>
      <c r="E16117" s="118" t="s">
        <v>48</v>
      </c>
      <c r="F16117" s="124" t="s">
        <v>35249</v>
      </c>
      <c r="G16117" s="118" t="s">
        <v>2</v>
      </c>
      <c r="H16117" s="137">
        <v>43448</v>
      </c>
      <c r="I16117" s="119">
        <v>2</v>
      </c>
      <c r="J16117" s="129"/>
      <c r="K16117" s="129"/>
      <c r="L16117" s="129">
        <v>0</v>
      </c>
      <c r="M16117" s="134"/>
    </row>
    <row r="16118" spans="1:13" hidden="1" x14ac:dyDescent="0.25">
      <c r="A16118" s="128"/>
      <c r="B16118" s="2"/>
      <c r="C16118" s="139" t="s">
        <v>18508</v>
      </c>
      <c r="D16118" s="124" t="s">
        <v>18509</v>
      </c>
      <c r="E16118" s="118" t="s">
        <v>48</v>
      </c>
      <c r="F16118" s="124" t="s">
        <v>35249</v>
      </c>
      <c r="G16118" s="118" t="s">
        <v>2</v>
      </c>
      <c r="H16118" s="137">
        <v>41087</v>
      </c>
      <c r="I16118" s="119">
        <v>1.4</v>
      </c>
      <c r="J16118" s="129"/>
      <c r="K16118" s="129"/>
      <c r="L16118" s="129">
        <v>0</v>
      </c>
      <c r="M16118" s="134"/>
    </row>
    <row r="16119" spans="1:13" hidden="1" x14ac:dyDescent="0.25">
      <c r="A16119" s="128"/>
      <c r="B16119" s="2"/>
      <c r="C16119" s="139" t="s">
        <v>18510</v>
      </c>
      <c r="D16119" s="124" t="s">
        <v>18511</v>
      </c>
      <c r="E16119" s="118" t="s">
        <v>48</v>
      </c>
      <c r="F16119" s="124" t="s">
        <v>35249</v>
      </c>
      <c r="G16119" s="118" t="s">
        <v>2</v>
      </c>
      <c r="H16119" s="137">
        <v>43327</v>
      </c>
      <c r="I16119" s="119">
        <v>1.19</v>
      </c>
      <c r="J16119" s="129"/>
      <c r="K16119" s="129"/>
      <c r="L16119" s="129">
        <v>0</v>
      </c>
      <c r="M16119" s="134"/>
    </row>
    <row r="16120" spans="1:13" hidden="1" x14ac:dyDescent="0.25">
      <c r="A16120" s="128"/>
      <c r="B16120" s="2"/>
      <c r="C16120" s="139" t="s">
        <v>18512</v>
      </c>
      <c r="D16120" s="124" t="s">
        <v>18513</v>
      </c>
      <c r="E16120" s="118" t="s">
        <v>48</v>
      </c>
      <c r="F16120" s="124" t="s">
        <v>35249</v>
      </c>
      <c r="G16120" s="118" t="s">
        <v>2</v>
      </c>
      <c r="H16120" s="137">
        <v>44424</v>
      </c>
      <c r="I16120" s="119">
        <v>0.67</v>
      </c>
      <c r="J16120" s="129"/>
      <c r="K16120" s="129"/>
      <c r="L16120" s="129">
        <v>0</v>
      </c>
      <c r="M16120" s="134"/>
    </row>
    <row r="16121" spans="1:13" hidden="1" x14ac:dyDescent="0.25">
      <c r="A16121" s="128"/>
      <c r="B16121" s="2"/>
      <c r="C16121" s="139" t="s">
        <v>18514</v>
      </c>
      <c r="D16121" s="124" t="s">
        <v>18515</v>
      </c>
      <c r="E16121" s="118" t="s">
        <v>48</v>
      </c>
      <c r="F16121" s="124" t="s">
        <v>35249</v>
      </c>
      <c r="G16121" s="118" t="s">
        <v>2</v>
      </c>
      <c r="H16121" s="137">
        <v>43517</v>
      </c>
      <c r="I16121" s="119">
        <v>1.56</v>
      </c>
      <c r="J16121" s="129"/>
      <c r="K16121" s="129"/>
      <c r="L16121" s="129">
        <v>0</v>
      </c>
      <c r="M16121" s="134"/>
    </row>
    <row r="16122" spans="1:13" hidden="1" x14ac:dyDescent="0.25">
      <c r="A16122" s="128"/>
      <c r="B16122" s="2"/>
      <c r="C16122" s="139" t="s">
        <v>18516</v>
      </c>
      <c r="D16122" s="124" t="s">
        <v>18517</v>
      </c>
      <c r="E16122" s="118" t="s">
        <v>48</v>
      </c>
      <c r="F16122" s="124" t="s">
        <v>35249</v>
      </c>
      <c r="G16122" s="118" t="s">
        <v>2</v>
      </c>
      <c r="H16122" s="137">
        <v>45419</v>
      </c>
      <c r="I16122" s="119">
        <v>1.1599999999999999</v>
      </c>
      <c r="J16122" s="129"/>
      <c r="K16122" s="129"/>
      <c r="L16122" s="129">
        <v>0</v>
      </c>
      <c r="M16122" s="134"/>
    </row>
    <row r="16123" spans="1:13" hidden="1" x14ac:dyDescent="0.25">
      <c r="A16123" s="128"/>
      <c r="B16123" s="2"/>
      <c r="C16123" s="139" t="s">
        <v>18518</v>
      </c>
      <c r="D16123" s="124" t="s">
        <v>18519</v>
      </c>
      <c r="E16123" s="118" t="s">
        <v>48</v>
      </c>
      <c r="F16123" s="124" t="s">
        <v>35249</v>
      </c>
      <c r="G16123" s="118" t="s">
        <v>2</v>
      </c>
      <c r="H16123" s="137">
        <v>42604</v>
      </c>
      <c r="I16123" s="119">
        <v>2</v>
      </c>
      <c r="J16123" s="129"/>
      <c r="K16123" s="129"/>
      <c r="L16123" s="129">
        <v>0</v>
      </c>
      <c r="M16123" s="134"/>
    </row>
    <row r="16124" spans="1:13" hidden="1" x14ac:dyDescent="0.25">
      <c r="A16124" s="128"/>
      <c r="B16124" s="2"/>
      <c r="C16124" s="139" t="s">
        <v>18520</v>
      </c>
      <c r="D16124" s="124" t="s">
        <v>18521</v>
      </c>
      <c r="E16124" s="118" t="s">
        <v>48</v>
      </c>
      <c r="F16124" s="124" t="s">
        <v>35249</v>
      </c>
      <c r="G16124" s="118" t="s">
        <v>2</v>
      </c>
      <c r="H16124" s="137">
        <v>45944</v>
      </c>
      <c r="I16124" s="119">
        <v>0.95</v>
      </c>
      <c r="J16124" s="129"/>
      <c r="K16124" s="129"/>
      <c r="L16124" s="129">
        <v>0</v>
      </c>
      <c r="M16124" s="134"/>
    </row>
    <row r="16125" spans="1:13" hidden="1" x14ac:dyDescent="0.25">
      <c r="A16125" s="128"/>
      <c r="B16125" s="2"/>
      <c r="C16125" s="139" t="s">
        <v>18522</v>
      </c>
      <c r="D16125" s="124" t="s">
        <v>18523</v>
      </c>
      <c r="E16125" s="118" t="s">
        <v>48</v>
      </c>
      <c r="F16125" s="124" t="s">
        <v>35249</v>
      </c>
      <c r="G16125" s="118" t="s">
        <v>2</v>
      </c>
      <c r="H16125" s="137">
        <v>44243</v>
      </c>
      <c r="I16125" s="119">
        <v>1.4</v>
      </c>
      <c r="J16125" s="129"/>
      <c r="K16125" s="129"/>
      <c r="L16125" s="129">
        <v>0</v>
      </c>
      <c r="M16125" s="134"/>
    </row>
    <row r="16126" spans="1:13" hidden="1" x14ac:dyDescent="0.25">
      <c r="A16126" s="128"/>
      <c r="B16126" s="2"/>
      <c r="C16126" s="139" t="s">
        <v>18524</v>
      </c>
      <c r="D16126" s="124" t="s">
        <v>18525</v>
      </c>
      <c r="E16126" s="118" t="s">
        <v>48</v>
      </c>
      <c r="F16126" s="124" t="s">
        <v>35249</v>
      </c>
      <c r="G16126" s="118" t="s">
        <v>2</v>
      </c>
      <c r="H16126" s="137">
        <v>43095</v>
      </c>
      <c r="I16126" s="119">
        <v>1.35</v>
      </c>
      <c r="J16126" s="129"/>
      <c r="K16126" s="129"/>
      <c r="L16126" s="129">
        <v>0</v>
      </c>
      <c r="M16126" s="134"/>
    </row>
    <row r="16127" spans="1:13" hidden="1" x14ac:dyDescent="0.25">
      <c r="A16127" s="128"/>
      <c r="B16127" s="2"/>
      <c r="C16127" s="139" t="s">
        <v>30990</v>
      </c>
      <c r="D16127" s="124" t="s">
        <v>30991</v>
      </c>
      <c r="E16127" s="118" t="s">
        <v>48</v>
      </c>
      <c r="F16127" s="124" t="s">
        <v>35249</v>
      </c>
      <c r="G16127" s="118" t="s">
        <v>2</v>
      </c>
      <c r="H16127" s="137"/>
      <c r="I16127" s="119"/>
      <c r="J16127" s="129"/>
      <c r="K16127" s="129"/>
      <c r="L16127" s="129">
        <v>0</v>
      </c>
      <c r="M16127" s="134"/>
    </row>
    <row r="16128" spans="1:13" hidden="1" x14ac:dyDescent="0.25">
      <c r="A16128" s="128"/>
      <c r="B16128" s="2"/>
      <c r="C16128" s="139" t="s">
        <v>18526</v>
      </c>
      <c r="D16128" s="124" t="s">
        <v>18527</v>
      </c>
      <c r="E16128" s="118" t="s">
        <v>48</v>
      </c>
      <c r="F16128" s="124" t="s">
        <v>35249</v>
      </c>
      <c r="G16128" s="118" t="s">
        <v>2</v>
      </c>
      <c r="H16128" s="137">
        <v>44490</v>
      </c>
      <c r="I16128" s="119">
        <v>0.4</v>
      </c>
      <c r="J16128" s="129"/>
      <c r="K16128" s="129"/>
      <c r="L16128" s="129">
        <v>0</v>
      </c>
      <c r="M16128" s="134"/>
    </row>
    <row r="16129" spans="1:13" hidden="1" x14ac:dyDescent="0.25">
      <c r="A16129" s="128"/>
      <c r="B16129" s="2"/>
      <c r="C16129" s="139" t="s">
        <v>18528</v>
      </c>
      <c r="D16129" s="124" t="s">
        <v>18529</v>
      </c>
      <c r="E16129" s="118" t="s">
        <v>48</v>
      </c>
      <c r="F16129" s="124" t="s">
        <v>35249</v>
      </c>
      <c r="G16129" s="118" t="s">
        <v>2</v>
      </c>
      <c r="H16129" s="137">
        <v>46065</v>
      </c>
      <c r="I16129" s="119">
        <v>0.6</v>
      </c>
      <c r="J16129" s="129"/>
      <c r="K16129" s="129"/>
      <c r="L16129" s="129">
        <v>0</v>
      </c>
      <c r="M16129" s="134"/>
    </row>
    <row r="16130" spans="1:13" hidden="1" x14ac:dyDescent="0.25">
      <c r="A16130" s="128"/>
      <c r="B16130" s="2"/>
      <c r="C16130" s="139" t="s">
        <v>18530</v>
      </c>
      <c r="D16130" s="124" t="s">
        <v>18531</v>
      </c>
      <c r="E16130" s="118" t="s">
        <v>48</v>
      </c>
      <c r="F16130" s="124" t="s">
        <v>35249</v>
      </c>
      <c r="G16130" s="118" t="s">
        <v>2</v>
      </c>
      <c r="H16130" s="137">
        <v>45818</v>
      </c>
      <c r="I16130" s="119">
        <v>0.4</v>
      </c>
      <c r="J16130" s="129"/>
      <c r="K16130" s="129"/>
      <c r="L16130" s="129">
        <v>0</v>
      </c>
      <c r="M16130" s="134"/>
    </row>
    <row r="16131" spans="1:13" hidden="1" x14ac:dyDescent="0.25">
      <c r="A16131" s="128"/>
      <c r="B16131" s="2"/>
      <c r="C16131" s="139" t="s">
        <v>18532</v>
      </c>
      <c r="D16131" s="124" t="s">
        <v>18533</v>
      </c>
      <c r="E16131" s="118" t="s">
        <v>48</v>
      </c>
      <c r="F16131" s="124" t="s">
        <v>35249</v>
      </c>
      <c r="G16131" s="118" t="s">
        <v>2</v>
      </c>
      <c r="H16131" s="137">
        <v>43312</v>
      </c>
      <c r="I16131" s="119">
        <v>0.56000000000000005</v>
      </c>
      <c r="J16131" s="129"/>
      <c r="K16131" s="129"/>
      <c r="L16131" s="129">
        <v>0</v>
      </c>
      <c r="M16131" s="134"/>
    </row>
    <row r="16132" spans="1:13" hidden="1" x14ac:dyDescent="0.25">
      <c r="A16132" s="128"/>
      <c r="B16132" s="2"/>
      <c r="C16132" s="139" t="s">
        <v>18534</v>
      </c>
      <c r="D16132" s="124" t="s">
        <v>18535</v>
      </c>
      <c r="E16132" s="118" t="s">
        <v>48</v>
      </c>
      <c r="F16132" s="124" t="s">
        <v>35249</v>
      </c>
      <c r="G16132" s="118" t="s">
        <v>2</v>
      </c>
      <c r="H16132" s="137">
        <v>43096</v>
      </c>
      <c r="I16132" s="119">
        <v>1.1599999999999999</v>
      </c>
      <c r="J16132" s="129"/>
      <c r="K16132" s="129"/>
      <c r="L16132" s="129">
        <v>0</v>
      </c>
      <c r="M16132" s="134"/>
    </row>
    <row r="16133" spans="1:13" hidden="1" x14ac:dyDescent="0.25">
      <c r="A16133" s="128"/>
      <c r="B16133" s="2"/>
      <c r="C16133" s="139" t="s">
        <v>42566</v>
      </c>
      <c r="D16133" s="124" t="s">
        <v>42567</v>
      </c>
      <c r="E16133" s="118" t="s">
        <v>48</v>
      </c>
      <c r="F16133" s="124" t="s">
        <v>35249</v>
      </c>
      <c r="G16133" s="118" t="s">
        <v>2</v>
      </c>
      <c r="H16133" s="137"/>
      <c r="I16133" s="119"/>
      <c r="J16133" s="129"/>
      <c r="K16133" s="129"/>
      <c r="L16133" s="129">
        <v>0</v>
      </c>
      <c r="M16133" s="134"/>
    </row>
    <row r="16134" spans="1:13" hidden="1" x14ac:dyDescent="0.25">
      <c r="A16134" s="128"/>
      <c r="B16134" s="2"/>
      <c r="C16134" s="139" t="s">
        <v>18536</v>
      </c>
      <c r="D16134" s="124" t="s">
        <v>18537</v>
      </c>
      <c r="E16134" s="118" t="s">
        <v>48</v>
      </c>
      <c r="F16134" s="124" t="s">
        <v>35249</v>
      </c>
      <c r="G16134" s="118" t="s">
        <v>2</v>
      </c>
      <c r="H16134" s="137">
        <v>43417</v>
      </c>
      <c r="I16134" s="119">
        <v>0.95</v>
      </c>
      <c r="J16134" s="129"/>
      <c r="K16134" s="129"/>
      <c r="L16134" s="129">
        <v>0</v>
      </c>
      <c r="M16134" s="134"/>
    </row>
    <row r="16135" spans="1:13" hidden="1" x14ac:dyDescent="0.25">
      <c r="A16135" s="128"/>
      <c r="B16135" s="2"/>
      <c r="C16135" s="139" t="s">
        <v>35540</v>
      </c>
      <c r="D16135" s="124" t="s">
        <v>35541</v>
      </c>
      <c r="E16135" s="118" t="s">
        <v>48</v>
      </c>
      <c r="F16135" s="124" t="s">
        <v>35249</v>
      </c>
      <c r="G16135" s="118" t="s">
        <v>2</v>
      </c>
      <c r="H16135" s="137">
        <v>45540</v>
      </c>
      <c r="I16135" s="119">
        <v>3.5</v>
      </c>
      <c r="J16135" s="129"/>
      <c r="K16135" s="129"/>
      <c r="L16135" s="129">
        <v>0</v>
      </c>
      <c r="M16135" s="134"/>
    </row>
    <row r="16136" spans="1:13" hidden="1" x14ac:dyDescent="0.25">
      <c r="A16136" s="128"/>
      <c r="B16136" s="2"/>
      <c r="C16136" s="139" t="s">
        <v>31067</v>
      </c>
      <c r="D16136" s="124" t="s">
        <v>31068</v>
      </c>
      <c r="E16136" s="118" t="s">
        <v>48</v>
      </c>
      <c r="F16136" s="124" t="s">
        <v>35249</v>
      </c>
      <c r="G16136" s="118" t="s">
        <v>2</v>
      </c>
      <c r="H16136" s="137"/>
      <c r="I16136" s="119"/>
      <c r="J16136" s="129"/>
      <c r="K16136" s="129"/>
      <c r="L16136" s="129">
        <v>0</v>
      </c>
      <c r="M16136" s="134"/>
    </row>
    <row r="16137" spans="1:13" hidden="1" x14ac:dyDescent="0.25">
      <c r="A16137" s="128"/>
      <c r="B16137" s="2"/>
      <c r="C16137" s="139" t="s">
        <v>32652</v>
      </c>
      <c r="D16137" s="124" t="s">
        <v>32653</v>
      </c>
      <c r="E16137" s="118" t="s">
        <v>48</v>
      </c>
      <c r="F16137" s="124" t="s">
        <v>35249</v>
      </c>
      <c r="G16137" s="118" t="s">
        <v>2</v>
      </c>
      <c r="H16137" s="137"/>
      <c r="I16137" s="119"/>
      <c r="J16137" s="129"/>
      <c r="K16137" s="129"/>
      <c r="L16137" s="129">
        <v>0</v>
      </c>
      <c r="M16137" s="134"/>
    </row>
    <row r="16138" spans="1:13" hidden="1" x14ac:dyDescent="0.25">
      <c r="A16138" s="128"/>
      <c r="B16138" s="2"/>
      <c r="C16138" s="139" t="s">
        <v>18538</v>
      </c>
      <c r="D16138" s="124" t="s">
        <v>18539</v>
      </c>
      <c r="E16138" s="118" t="s">
        <v>48</v>
      </c>
      <c r="F16138" s="124" t="s">
        <v>35249</v>
      </c>
      <c r="G16138" s="118" t="s">
        <v>34659</v>
      </c>
      <c r="H16138" s="137">
        <v>41400</v>
      </c>
      <c r="I16138" s="119">
        <v>30.33</v>
      </c>
      <c r="J16138" s="129"/>
      <c r="K16138" s="129"/>
      <c r="L16138" s="129">
        <v>0</v>
      </c>
      <c r="M16138" s="134"/>
    </row>
    <row r="16139" spans="1:13" hidden="1" x14ac:dyDescent="0.25">
      <c r="A16139" s="128"/>
      <c r="B16139" s="2"/>
      <c r="C16139" s="139" t="s">
        <v>18540</v>
      </c>
      <c r="D16139" s="124" t="s">
        <v>18541</v>
      </c>
      <c r="E16139" s="118" t="s">
        <v>48</v>
      </c>
      <c r="F16139" s="124" t="s">
        <v>35249</v>
      </c>
      <c r="G16139" s="118" t="s">
        <v>34659</v>
      </c>
      <c r="H16139" s="137">
        <v>42349</v>
      </c>
      <c r="I16139" s="119">
        <v>83.77</v>
      </c>
      <c r="J16139" s="129"/>
      <c r="K16139" s="129"/>
      <c r="L16139" s="129">
        <v>0</v>
      </c>
      <c r="M16139" s="134"/>
    </row>
    <row r="16140" spans="1:13" hidden="1" x14ac:dyDescent="0.25">
      <c r="A16140" s="128"/>
      <c r="B16140" s="2"/>
      <c r="C16140" s="139" t="s">
        <v>18542</v>
      </c>
      <c r="D16140" s="124" t="s">
        <v>18543</v>
      </c>
      <c r="E16140" s="118" t="s">
        <v>48</v>
      </c>
      <c r="F16140" s="124" t="s">
        <v>35249</v>
      </c>
      <c r="G16140" s="118" t="s">
        <v>34659</v>
      </c>
      <c r="H16140" s="137">
        <v>41374</v>
      </c>
      <c r="I16140" s="119">
        <v>42.47</v>
      </c>
      <c r="J16140" s="129"/>
      <c r="K16140" s="129"/>
      <c r="L16140" s="129">
        <v>0</v>
      </c>
      <c r="M16140" s="134"/>
    </row>
    <row r="16141" spans="1:13" hidden="1" x14ac:dyDescent="0.25">
      <c r="A16141" s="128"/>
      <c r="B16141" s="2"/>
      <c r="C16141" s="139" t="s">
        <v>33617</v>
      </c>
      <c r="D16141" s="124" t="s">
        <v>33618</v>
      </c>
      <c r="E16141" s="118" t="s">
        <v>48</v>
      </c>
      <c r="F16141" s="124" t="s">
        <v>35249</v>
      </c>
      <c r="G16141" s="118" t="s">
        <v>2</v>
      </c>
      <c r="H16141" s="137"/>
      <c r="I16141" s="119"/>
      <c r="J16141" s="129"/>
      <c r="K16141" s="129"/>
      <c r="L16141" s="129">
        <v>0</v>
      </c>
      <c r="M16141" s="134"/>
    </row>
    <row r="16142" spans="1:13" hidden="1" x14ac:dyDescent="0.25">
      <c r="A16142" s="128"/>
      <c r="B16142" s="2"/>
      <c r="C16142" s="139" t="s">
        <v>28420</v>
      </c>
      <c r="D16142" s="124" t="s">
        <v>28421</v>
      </c>
      <c r="E16142" s="118" t="s">
        <v>48</v>
      </c>
      <c r="F16142" s="124" t="s">
        <v>35249</v>
      </c>
      <c r="G16142" s="118" t="s">
        <v>34659</v>
      </c>
      <c r="H16142" s="137"/>
      <c r="I16142" s="119"/>
      <c r="J16142" s="129"/>
      <c r="K16142" s="129"/>
      <c r="L16142" s="129">
        <v>0</v>
      </c>
      <c r="M16142" s="134"/>
    </row>
    <row r="16143" spans="1:13" hidden="1" x14ac:dyDescent="0.25">
      <c r="A16143" s="128"/>
      <c r="B16143" s="2"/>
      <c r="C16143" s="139" t="s">
        <v>28326</v>
      </c>
      <c r="D16143" s="124" t="s">
        <v>28327</v>
      </c>
      <c r="E16143" s="118" t="s">
        <v>48</v>
      </c>
      <c r="F16143" s="124" t="s">
        <v>35249</v>
      </c>
      <c r="G16143" s="118" t="s">
        <v>34659</v>
      </c>
      <c r="H16143" s="137"/>
      <c r="I16143" s="119"/>
      <c r="J16143" s="129"/>
      <c r="K16143" s="129"/>
      <c r="L16143" s="129">
        <v>0</v>
      </c>
      <c r="M16143" s="134"/>
    </row>
    <row r="16144" spans="1:13" hidden="1" x14ac:dyDescent="0.25">
      <c r="A16144" s="128"/>
      <c r="B16144" s="2"/>
      <c r="C16144" s="139" t="s">
        <v>27898</v>
      </c>
      <c r="D16144" s="124" t="s">
        <v>27899</v>
      </c>
      <c r="E16144" s="118" t="s">
        <v>48</v>
      </c>
      <c r="F16144" s="124" t="s">
        <v>35249</v>
      </c>
      <c r="G16144" s="118" t="s">
        <v>34659</v>
      </c>
      <c r="H16144" s="137"/>
      <c r="I16144" s="119"/>
      <c r="J16144" s="129"/>
      <c r="K16144" s="129"/>
      <c r="L16144" s="129">
        <v>0</v>
      </c>
      <c r="M16144" s="134"/>
    </row>
    <row r="16145" spans="1:13" hidden="1" x14ac:dyDescent="0.25">
      <c r="A16145" s="128"/>
      <c r="B16145" s="2"/>
      <c r="C16145" s="139" t="s">
        <v>28053</v>
      </c>
      <c r="D16145" s="124" t="s">
        <v>28054</v>
      </c>
      <c r="E16145" s="118" t="s">
        <v>48</v>
      </c>
      <c r="F16145" s="124" t="s">
        <v>35249</v>
      </c>
      <c r="G16145" s="118" t="s">
        <v>34659</v>
      </c>
      <c r="H16145" s="137"/>
      <c r="I16145" s="119"/>
      <c r="J16145" s="129"/>
      <c r="K16145" s="129"/>
      <c r="L16145" s="129">
        <v>0</v>
      </c>
      <c r="M16145" s="134"/>
    </row>
    <row r="16146" spans="1:13" hidden="1" x14ac:dyDescent="0.25">
      <c r="A16146" s="128"/>
      <c r="B16146" s="2"/>
      <c r="C16146" s="139" t="s">
        <v>18544</v>
      </c>
      <c r="D16146" s="124" t="s">
        <v>18545</v>
      </c>
      <c r="E16146" s="118" t="s">
        <v>48</v>
      </c>
      <c r="F16146" s="124" t="s">
        <v>35249</v>
      </c>
      <c r="G16146" s="118" t="s">
        <v>34659</v>
      </c>
      <c r="H16146" s="137">
        <v>42353</v>
      </c>
      <c r="I16146" s="119">
        <v>109.21</v>
      </c>
      <c r="J16146" s="129"/>
      <c r="K16146" s="129"/>
      <c r="L16146" s="129">
        <v>0</v>
      </c>
      <c r="M16146" s="134"/>
    </row>
    <row r="16147" spans="1:13" hidden="1" x14ac:dyDescent="0.25">
      <c r="A16147" s="128"/>
      <c r="B16147" s="2"/>
      <c r="C16147" s="139" t="s">
        <v>18546</v>
      </c>
      <c r="D16147" s="124" t="s">
        <v>18547</v>
      </c>
      <c r="E16147" s="118" t="s">
        <v>48</v>
      </c>
      <c r="F16147" s="124" t="s">
        <v>35249</v>
      </c>
      <c r="G16147" s="118" t="s">
        <v>34659</v>
      </c>
      <c r="H16147" s="137">
        <v>42408</v>
      </c>
      <c r="I16147" s="119">
        <v>185.9</v>
      </c>
      <c r="J16147" s="129"/>
      <c r="K16147" s="129"/>
      <c r="L16147" s="129">
        <v>0</v>
      </c>
      <c r="M16147" s="134"/>
    </row>
    <row r="16148" spans="1:13" hidden="1" x14ac:dyDescent="0.25">
      <c r="A16148" s="128"/>
      <c r="B16148" s="2"/>
      <c r="C16148" s="139" t="s">
        <v>31989</v>
      </c>
      <c r="D16148" s="124" t="s">
        <v>31990</v>
      </c>
      <c r="E16148" s="118" t="s">
        <v>48</v>
      </c>
      <c r="F16148" s="124" t="s">
        <v>35249</v>
      </c>
      <c r="G16148" s="118" t="s">
        <v>34659</v>
      </c>
      <c r="H16148" s="137"/>
      <c r="I16148" s="119"/>
      <c r="J16148" s="129"/>
      <c r="K16148" s="129"/>
      <c r="L16148" s="129">
        <v>0</v>
      </c>
      <c r="M16148" s="134"/>
    </row>
    <row r="16149" spans="1:13" hidden="1" x14ac:dyDescent="0.25">
      <c r="A16149" s="128"/>
      <c r="B16149" s="2"/>
      <c r="C16149" s="139" t="s">
        <v>18548</v>
      </c>
      <c r="D16149" s="124" t="s">
        <v>18549</v>
      </c>
      <c r="E16149" s="118" t="s">
        <v>48</v>
      </c>
      <c r="F16149" s="124" t="s">
        <v>35249</v>
      </c>
      <c r="G16149" s="118" t="s">
        <v>2</v>
      </c>
      <c r="H16149" s="137">
        <v>40911</v>
      </c>
      <c r="I16149" s="119">
        <v>846.1</v>
      </c>
      <c r="J16149" s="129"/>
      <c r="K16149" s="129"/>
      <c r="L16149" s="129">
        <v>0</v>
      </c>
      <c r="M16149" s="134"/>
    </row>
    <row r="16150" spans="1:13" hidden="1" x14ac:dyDescent="0.25">
      <c r="A16150" s="128"/>
      <c r="B16150" s="2"/>
      <c r="C16150" s="139" t="s">
        <v>18550</v>
      </c>
      <c r="D16150" s="124" t="s">
        <v>18551</v>
      </c>
      <c r="E16150" s="118" t="s">
        <v>48</v>
      </c>
      <c r="F16150" s="124" t="s">
        <v>35249</v>
      </c>
      <c r="G16150" s="118" t="s">
        <v>2</v>
      </c>
      <c r="H16150" s="137">
        <v>41229</v>
      </c>
      <c r="I16150" s="119">
        <v>1136.46</v>
      </c>
      <c r="J16150" s="129"/>
      <c r="K16150" s="129"/>
      <c r="L16150" s="129">
        <v>0</v>
      </c>
      <c r="M16150" s="134"/>
    </row>
    <row r="16151" spans="1:13" hidden="1" x14ac:dyDescent="0.25">
      <c r="A16151" s="128"/>
      <c r="B16151" s="2"/>
      <c r="C16151" s="139" t="s">
        <v>18552</v>
      </c>
      <c r="D16151" s="124" t="s">
        <v>18553</v>
      </c>
      <c r="E16151" s="118" t="s">
        <v>48</v>
      </c>
      <c r="F16151" s="124" t="s">
        <v>35249</v>
      </c>
      <c r="G16151" s="118" t="s">
        <v>34659</v>
      </c>
      <c r="H16151" s="137">
        <v>42275</v>
      </c>
      <c r="I16151" s="119">
        <v>2950</v>
      </c>
      <c r="J16151" s="129"/>
      <c r="K16151" s="129"/>
      <c r="L16151" s="129">
        <v>0</v>
      </c>
      <c r="M16151" s="134"/>
    </row>
    <row r="16152" spans="1:13" hidden="1" x14ac:dyDescent="0.25">
      <c r="A16152" s="128"/>
      <c r="B16152" s="2"/>
      <c r="C16152" s="139" t="s">
        <v>31428</v>
      </c>
      <c r="D16152" s="124" t="s">
        <v>31429</v>
      </c>
      <c r="E16152" s="118" t="s">
        <v>48</v>
      </c>
      <c r="F16152" s="124" t="s">
        <v>35249</v>
      </c>
      <c r="G16152" s="118" t="s">
        <v>34659</v>
      </c>
      <c r="H16152" s="137"/>
      <c r="I16152" s="119"/>
      <c r="J16152" s="129"/>
      <c r="K16152" s="129"/>
      <c r="L16152" s="129">
        <v>0</v>
      </c>
      <c r="M16152" s="134"/>
    </row>
    <row r="16153" spans="1:13" hidden="1" x14ac:dyDescent="0.25">
      <c r="A16153" s="128"/>
      <c r="B16153" s="2"/>
      <c r="C16153" s="139" t="s">
        <v>18554</v>
      </c>
      <c r="D16153" s="124" t="s">
        <v>18555</v>
      </c>
      <c r="E16153" s="118" t="s">
        <v>48</v>
      </c>
      <c r="F16153" s="124" t="s">
        <v>35249</v>
      </c>
      <c r="G16153" s="118" t="s">
        <v>34659</v>
      </c>
      <c r="H16153" s="137">
        <v>41866</v>
      </c>
      <c r="I16153" s="119">
        <v>492.5</v>
      </c>
      <c r="J16153" s="129"/>
      <c r="K16153" s="129"/>
      <c r="L16153" s="129">
        <v>0</v>
      </c>
      <c r="M16153" s="134"/>
    </row>
    <row r="16154" spans="1:13" hidden="1" x14ac:dyDescent="0.25">
      <c r="A16154" s="128"/>
      <c r="B16154" s="2"/>
      <c r="C16154" s="139" t="s">
        <v>33022</v>
      </c>
      <c r="D16154" s="124" t="s">
        <v>33023</v>
      </c>
      <c r="E16154" s="118" t="s">
        <v>48</v>
      </c>
      <c r="F16154" s="124" t="s">
        <v>35249</v>
      </c>
      <c r="G16154" s="118" t="s">
        <v>34659</v>
      </c>
      <c r="H16154" s="137"/>
      <c r="I16154" s="119"/>
      <c r="J16154" s="129"/>
      <c r="K16154" s="129"/>
      <c r="L16154" s="129">
        <v>0</v>
      </c>
      <c r="M16154" s="134"/>
    </row>
    <row r="16155" spans="1:13" hidden="1" x14ac:dyDescent="0.25">
      <c r="A16155" s="128"/>
      <c r="B16155" s="2"/>
      <c r="C16155" s="139" t="s">
        <v>30550</v>
      </c>
      <c r="D16155" s="124" t="s">
        <v>30551</v>
      </c>
      <c r="E16155" s="118" t="s">
        <v>48</v>
      </c>
      <c r="F16155" s="124" t="s">
        <v>35249</v>
      </c>
      <c r="G16155" s="118" t="s">
        <v>34659</v>
      </c>
      <c r="H16155" s="137"/>
      <c r="I16155" s="119"/>
      <c r="J16155" s="129"/>
      <c r="K16155" s="129"/>
      <c r="L16155" s="129">
        <v>0</v>
      </c>
      <c r="M16155" s="134"/>
    </row>
    <row r="16156" spans="1:13" hidden="1" x14ac:dyDescent="0.25">
      <c r="A16156" s="128"/>
      <c r="B16156" s="2"/>
      <c r="C16156" s="139" t="s">
        <v>30596</v>
      </c>
      <c r="D16156" s="124" t="s">
        <v>30597</v>
      </c>
      <c r="E16156" s="118" t="s">
        <v>48</v>
      </c>
      <c r="F16156" s="124" t="s">
        <v>35249</v>
      </c>
      <c r="G16156" s="118" t="s">
        <v>34659</v>
      </c>
      <c r="H16156" s="137"/>
      <c r="I16156" s="119"/>
      <c r="J16156" s="129"/>
      <c r="K16156" s="129"/>
      <c r="L16156" s="129">
        <v>0</v>
      </c>
      <c r="M16156" s="134"/>
    </row>
    <row r="16157" spans="1:13" hidden="1" x14ac:dyDescent="0.25">
      <c r="A16157" s="128"/>
      <c r="B16157" s="2"/>
      <c r="C16157" s="139" t="s">
        <v>18556</v>
      </c>
      <c r="D16157" s="124" t="s">
        <v>18557</v>
      </c>
      <c r="E16157" s="118" t="s">
        <v>48</v>
      </c>
      <c r="F16157" s="124" t="s">
        <v>35249</v>
      </c>
      <c r="G16157" s="118" t="s">
        <v>2</v>
      </c>
      <c r="H16157" s="137">
        <v>44300</v>
      </c>
      <c r="I16157" s="119">
        <v>1623</v>
      </c>
      <c r="J16157" s="129"/>
      <c r="K16157" s="129"/>
      <c r="L16157" s="129">
        <v>0</v>
      </c>
      <c r="M16157" s="134"/>
    </row>
    <row r="16158" spans="1:13" hidden="1" x14ac:dyDescent="0.25">
      <c r="A16158" s="128"/>
      <c r="B16158" s="2"/>
      <c r="C16158" s="139" t="s">
        <v>34919</v>
      </c>
      <c r="D16158" s="124" t="s">
        <v>34920</v>
      </c>
      <c r="E16158" s="118" t="s">
        <v>34917</v>
      </c>
      <c r="F16158" s="124" t="s">
        <v>34918</v>
      </c>
      <c r="G16158" s="118" t="s">
        <v>2</v>
      </c>
      <c r="H16158" s="137">
        <v>46065</v>
      </c>
      <c r="I16158" s="119">
        <v>1645</v>
      </c>
      <c r="J16158" s="129"/>
      <c r="K16158" s="129"/>
      <c r="L16158" s="129">
        <v>0</v>
      </c>
      <c r="M16158" s="134"/>
    </row>
    <row r="16159" spans="1:13" hidden="1" x14ac:dyDescent="0.25">
      <c r="A16159" s="128"/>
      <c r="B16159" s="2"/>
      <c r="C16159" s="139" t="s">
        <v>34919</v>
      </c>
      <c r="D16159" s="124" t="s">
        <v>34920</v>
      </c>
      <c r="E16159" s="118" t="s">
        <v>27513</v>
      </c>
      <c r="F16159" s="124" t="s">
        <v>27514</v>
      </c>
      <c r="G16159" s="118" t="s">
        <v>2</v>
      </c>
      <c r="H16159" s="137">
        <v>46065</v>
      </c>
      <c r="I16159" s="119">
        <v>664</v>
      </c>
      <c r="J16159" s="129"/>
      <c r="K16159" s="129"/>
      <c r="L16159" s="129">
        <v>0</v>
      </c>
      <c r="M16159" s="134"/>
    </row>
    <row r="16160" spans="1:13" hidden="1" x14ac:dyDescent="0.25">
      <c r="A16160" s="128"/>
      <c r="B16160" s="2"/>
      <c r="C16160" s="139" t="s">
        <v>34915</v>
      </c>
      <c r="D16160" s="124" t="s">
        <v>34916</v>
      </c>
      <c r="E16160" s="118" t="s">
        <v>34917</v>
      </c>
      <c r="F16160" s="124" t="s">
        <v>34918</v>
      </c>
      <c r="G16160" s="118" t="s">
        <v>2</v>
      </c>
      <c r="H16160" s="137">
        <v>46065</v>
      </c>
      <c r="I16160" s="119">
        <v>2485</v>
      </c>
      <c r="J16160" s="129"/>
      <c r="K16160" s="129"/>
      <c r="L16160" s="129">
        <v>0</v>
      </c>
      <c r="M16160" s="134"/>
    </row>
    <row r="16161" spans="1:13" hidden="1" x14ac:dyDescent="0.25">
      <c r="A16161" s="128"/>
      <c r="B16161" s="2"/>
      <c r="C16161" s="139" t="s">
        <v>34915</v>
      </c>
      <c r="D16161" s="124" t="s">
        <v>34916</v>
      </c>
      <c r="E16161" s="118" t="s">
        <v>27513</v>
      </c>
      <c r="F16161" s="124" t="s">
        <v>27514</v>
      </c>
      <c r="G16161" s="118" t="s">
        <v>2</v>
      </c>
      <c r="H16161" s="137">
        <v>46065</v>
      </c>
      <c r="I16161" s="119">
        <v>950</v>
      </c>
      <c r="J16161" s="129"/>
      <c r="K16161" s="129"/>
      <c r="L16161" s="129">
        <v>0</v>
      </c>
      <c r="M16161" s="134"/>
    </row>
    <row r="16162" spans="1:13" hidden="1" x14ac:dyDescent="0.25">
      <c r="A16162" s="128"/>
      <c r="B16162" s="2"/>
      <c r="C16162" s="139" t="s">
        <v>34921</v>
      </c>
      <c r="D16162" s="124" t="s">
        <v>34922</v>
      </c>
      <c r="E16162" s="118" t="s">
        <v>34917</v>
      </c>
      <c r="F16162" s="124" t="s">
        <v>34918</v>
      </c>
      <c r="G16162" s="118" t="s">
        <v>2</v>
      </c>
      <c r="H16162" s="137">
        <v>46070</v>
      </c>
      <c r="I16162" s="119">
        <v>1520</v>
      </c>
      <c r="J16162" s="129"/>
      <c r="K16162" s="129"/>
      <c r="L16162" s="129">
        <v>0</v>
      </c>
      <c r="M16162" s="134"/>
    </row>
    <row r="16163" spans="1:13" hidden="1" x14ac:dyDescent="0.25">
      <c r="A16163" s="128"/>
      <c r="B16163" s="2"/>
      <c r="C16163" s="139" t="s">
        <v>34921</v>
      </c>
      <c r="D16163" s="124" t="s">
        <v>34922</v>
      </c>
      <c r="E16163" s="118" t="s">
        <v>27513</v>
      </c>
      <c r="F16163" s="124" t="s">
        <v>27514</v>
      </c>
      <c r="G16163" s="118" t="s">
        <v>2</v>
      </c>
      <c r="H16163" s="137">
        <v>45581</v>
      </c>
      <c r="I16163" s="119">
        <v>543.79999999999995</v>
      </c>
      <c r="J16163" s="129"/>
      <c r="K16163" s="129"/>
      <c r="L16163" s="129">
        <v>0</v>
      </c>
      <c r="M16163" s="134"/>
    </row>
    <row r="16164" spans="1:13" hidden="1" x14ac:dyDescent="0.25">
      <c r="A16164" s="128"/>
      <c r="B16164" s="2"/>
      <c r="C16164" s="139" t="s">
        <v>18558</v>
      </c>
      <c r="D16164" s="124" t="s">
        <v>18559</v>
      </c>
      <c r="E16164" s="118" t="s">
        <v>48</v>
      </c>
      <c r="F16164" s="124" t="s">
        <v>35249</v>
      </c>
      <c r="G16164" s="118" t="s">
        <v>34659</v>
      </c>
      <c r="H16164" s="137">
        <v>42191</v>
      </c>
      <c r="I16164" s="119">
        <v>55335.74</v>
      </c>
      <c r="J16164" s="129"/>
      <c r="K16164" s="129"/>
      <c r="L16164" s="129">
        <v>0</v>
      </c>
      <c r="M16164" s="134"/>
    </row>
    <row r="16165" spans="1:13" hidden="1" x14ac:dyDescent="0.25">
      <c r="A16165" s="128"/>
      <c r="B16165" s="2"/>
      <c r="C16165" s="139" t="s">
        <v>18560</v>
      </c>
      <c r="D16165" s="124" t="s">
        <v>18561</v>
      </c>
      <c r="E16165" s="118" t="s">
        <v>48</v>
      </c>
      <c r="F16165" s="124" t="s">
        <v>35249</v>
      </c>
      <c r="G16165" s="118" t="s">
        <v>34659</v>
      </c>
      <c r="H16165" s="137">
        <v>42191</v>
      </c>
      <c r="I16165" s="119">
        <v>14884.91</v>
      </c>
      <c r="J16165" s="129"/>
      <c r="K16165" s="129"/>
      <c r="L16165" s="129">
        <v>0</v>
      </c>
      <c r="M16165" s="134"/>
    </row>
    <row r="16166" spans="1:13" hidden="1" x14ac:dyDescent="0.25">
      <c r="A16166" s="128"/>
      <c r="B16166" s="2"/>
      <c r="C16166" s="139" t="s">
        <v>18562</v>
      </c>
      <c r="D16166" s="124" t="s">
        <v>18563</v>
      </c>
      <c r="E16166" s="118" t="s">
        <v>48</v>
      </c>
      <c r="F16166" s="124" t="s">
        <v>35249</v>
      </c>
      <c r="G16166" s="118" t="s">
        <v>34659</v>
      </c>
      <c r="H16166" s="137">
        <v>42137</v>
      </c>
      <c r="I16166" s="119">
        <v>1354.22</v>
      </c>
      <c r="J16166" s="129"/>
      <c r="K16166" s="129"/>
      <c r="L16166" s="129">
        <v>0</v>
      </c>
      <c r="M16166" s="134"/>
    </row>
    <row r="16167" spans="1:13" hidden="1" x14ac:dyDescent="0.25">
      <c r="A16167" s="128"/>
      <c r="B16167" s="2"/>
      <c r="C16167" s="139" t="s">
        <v>18564</v>
      </c>
      <c r="D16167" s="124" t="s">
        <v>18565</v>
      </c>
      <c r="E16167" s="118" t="s">
        <v>48</v>
      </c>
      <c r="F16167" s="124" t="s">
        <v>35249</v>
      </c>
      <c r="G16167" s="118" t="s">
        <v>34659</v>
      </c>
      <c r="H16167" s="137">
        <v>42137</v>
      </c>
      <c r="I16167" s="119">
        <v>44.3</v>
      </c>
      <c r="J16167" s="129"/>
      <c r="K16167" s="129"/>
      <c r="L16167" s="129">
        <v>0</v>
      </c>
      <c r="M16167" s="134"/>
    </row>
    <row r="16168" spans="1:13" hidden="1" x14ac:dyDescent="0.25">
      <c r="A16168" s="128"/>
      <c r="B16168" s="2"/>
      <c r="C16168" s="139" t="s">
        <v>18566</v>
      </c>
      <c r="D16168" s="124" t="s">
        <v>18567</v>
      </c>
      <c r="E16168" s="118" t="s">
        <v>48</v>
      </c>
      <c r="F16168" s="124" t="s">
        <v>35249</v>
      </c>
      <c r="G16168" s="118" t="s">
        <v>34659</v>
      </c>
      <c r="H16168" s="137">
        <v>42137</v>
      </c>
      <c r="I16168" s="119">
        <v>4298.32</v>
      </c>
      <c r="J16168" s="129"/>
      <c r="K16168" s="129"/>
      <c r="L16168" s="129">
        <v>0</v>
      </c>
      <c r="M16168" s="134"/>
    </row>
    <row r="16169" spans="1:13" hidden="1" x14ac:dyDescent="0.25">
      <c r="A16169" s="128"/>
      <c r="B16169" s="2"/>
      <c r="C16169" s="139" t="s">
        <v>18568</v>
      </c>
      <c r="D16169" s="124" t="s">
        <v>18569</v>
      </c>
      <c r="E16169" s="118" t="s">
        <v>48</v>
      </c>
      <c r="F16169" s="124" t="s">
        <v>35249</v>
      </c>
      <c r="G16169" s="118" t="s">
        <v>34659</v>
      </c>
      <c r="H16169" s="137">
        <v>42137</v>
      </c>
      <c r="I16169" s="119">
        <v>5697.24</v>
      </c>
      <c r="J16169" s="129"/>
      <c r="K16169" s="129"/>
      <c r="L16169" s="129">
        <v>0</v>
      </c>
      <c r="M16169" s="134"/>
    </row>
    <row r="16170" spans="1:13" hidden="1" x14ac:dyDescent="0.25">
      <c r="A16170" s="128"/>
      <c r="B16170" s="2"/>
      <c r="C16170" s="139" t="s">
        <v>31992</v>
      </c>
      <c r="D16170" s="124" t="s">
        <v>31993</v>
      </c>
      <c r="E16170" s="118" t="s">
        <v>48</v>
      </c>
      <c r="F16170" s="124" t="s">
        <v>35249</v>
      </c>
      <c r="G16170" s="118" t="s">
        <v>34659</v>
      </c>
      <c r="H16170" s="137"/>
      <c r="I16170" s="119"/>
      <c r="J16170" s="129"/>
      <c r="K16170" s="129"/>
      <c r="L16170" s="129">
        <v>0</v>
      </c>
      <c r="M16170" s="134"/>
    </row>
    <row r="16171" spans="1:13" hidden="1" x14ac:dyDescent="0.25">
      <c r="A16171" s="128"/>
      <c r="B16171" s="2"/>
      <c r="C16171" s="139" t="s">
        <v>18570</v>
      </c>
      <c r="D16171" s="124" t="s">
        <v>18571</v>
      </c>
      <c r="E16171" s="118" t="s">
        <v>48</v>
      </c>
      <c r="F16171" s="124" t="s">
        <v>35249</v>
      </c>
      <c r="G16171" s="118" t="s">
        <v>34659</v>
      </c>
      <c r="H16171" s="137">
        <v>41522</v>
      </c>
      <c r="I16171" s="119">
        <v>4503</v>
      </c>
      <c r="J16171" s="129"/>
      <c r="K16171" s="129"/>
      <c r="L16171" s="129">
        <v>0</v>
      </c>
      <c r="M16171" s="134"/>
    </row>
    <row r="16172" spans="1:13" hidden="1" x14ac:dyDescent="0.25">
      <c r="A16172" s="128"/>
      <c r="B16172" s="2"/>
      <c r="C16172" s="139" t="s">
        <v>33487</v>
      </c>
      <c r="D16172" s="124" t="s">
        <v>33488</v>
      </c>
      <c r="E16172" s="118" t="s">
        <v>48</v>
      </c>
      <c r="F16172" s="124" t="s">
        <v>35249</v>
      </c>
      <c r="G16172" s="118" t="s">
        <v>34659</v>
      </c>
      <c r="H16172" s="137"/>
      <c r="I16172" s="119"/>
      <c r="J16172" s="129"/>
      <c r="K16172" s="129"/>
      <c r="L16172" s="129">
        <v>0</v>
      </c>
      <c r="M16172" s="134"/>
    </row>
    <row r="16173" spans="1:13" hidden="1" x14ac:dyDescent="0.25">
      <c r="A16173" s="128"/>
      <c r="B16173" s="2"/>
      <c r="C16173" s="139" t="s">
        <v>28767</v>
      </c>
      <c r="D16173" s="124" t="s">
        <v>28768</v>
      </c>
      <c r="E16173" s="118" t="s">
        <v>48</v>
      </c>
      <c r="F16173" s="124" t="s">
        <v>35249</v>
      </c>
      <c r="G16173" s="118" t="s">
        <v>34659</v>
      </c>
      <c r="H16173" s="137"/>
      <c r="I16173" s="119"/>
      <c r="J16173" s="129"/>
      <c r="K16173" s="129"/>
      <c r="L16173" s="129">
        <v>0</v>
      </c>
      <c r="M16173" s="134"/>
    </row>
    <row r="16174" spans="1:13" hidden="1" x14ac:dyDescent="0.25">
      <c r="A16174" s="128"/>
      <c r="B16174" s="2"/>
      <c r="C16174" s="139" t="s">
        <v>18572</v>
      </c>
      <c r="D16174" s="124" t="s">
        <v>18573</v>
      </c>
      <c r="E16174" s="118" t="s">
        <v>48</v>
      </c>
      <c r="F16174" s="124" t="s">
        <v>35249</v>
      </c>
      <c r="G16174" s="118" t="s">
        <v>34659</v>
      </c>
      <c r="H16174" s="137">
        <v>41661</v>
      </c>
      <c r="I16174" s="119">
        <v>4592.59</v>
      </c>
      <c r="J16174" s="129"/>
      <c r="K16174" s="129"/>
      <c r="L16174" s="129">
        <v>0</v>
      </c>
      <c r="M16174" s="134"/>
    </row>
    <row r="16175" spans="1:13" hidden="1" x14ac:dyDescent="0.25">
      <c r="A16175" s="128"/>
      <c r="B16175" s="2"/>
      <c r="C16175" s="139" t="s">
        <v>18574</v>
      </c>
      <c r="D16175" s="124" t="s">
        <v>18575</v>
      </c>
      <c r="E16175" s="118" t="s">
        <v>48</v>
      </c>
      <c r="F16175" s="124" t="s">
        <v>35249</v>
      </c>
      <c r="G16175" s="118" t="s">
        <v>58</v>
      </c>
      <c r="H16175" s="137">
        <v>46100</v>
      </c>
      <c r="I16175" s="119">
        <v>236.2</v>
      </c>
      <c r="J16175" s="129"/>
      <c r="K16175" s="129"/>
      <c r="L16175" s="129">
        <v>0</v>
      </c>
      <c r="M16175" s="134"/>
    </row>
    <row r="16176" spans="1:13" hidden="1" x14ac:dyDescent="0.25">
      <c r="A16176" s="128"/>
      <c r="B16176" s="2"/>
      <c r="C16176" s="139" t="s">
        <v>18576</v>
      </c>
      <c r="D16176" s="124" t="s">
        <v>18577</v>
      </c>
      <c r="E16176" s="118" t="s">
        <v>48</v>
      </c>
      <c r="F16176" s="124" t="s">
        <v>35249</v>
      </c>
      <c r="G16176" s="118" t="s">
        <v>2</v>
      </c>
      <c r="H16176" s="137">
        <v>43777</v>
      </c>
      <c r="I16176" s="119">
        <v>156.5</v>
      </c>
      <c r="J16176" s="129"/>
      <c r="K16176" s="129"/>
      <c r="L16176" s="129">
        <v>0</v>
      </c>
      <c r="M16176" s="134"/>
    </row>
    <row r="16177" spans="1:13" hidden="1" x14ac:dyDescent="0.25">
      <c r="A16177" s="128"/>
      <c r="B16177" s="2"/>
      <c r="C16177" s="139" t="s">
        <v>18578</v>
      </c>
      <c r="D16177" s="124" t="s">
        <v>18579</v>
      </c>
      <c r="E16177" s="118" t="s">
        <v>48</v>
      </c>
      <c r="F16177" s="124" t="s">
        <v>35249</v>
      </c>
      <c r="G16177" s="118" t="s">
        <v>58</v>
      </c>
      <c r="H16177" s="137">
        <v>46006</v>
      </c>
      <c r="I16177" s="119">
        <v>236.8</v>
      </c>
      <c r="J16177" s="129"/>
      <c r="K16177" s="129"/>
      <c r="L16177" s="129">
        <v>0</v>
      </c>
      <c r="M16177" s="134"/>
    </row>
    <row r="16178" spans="1:13" hidden="1" x14ac:dyDescent="0.25">
      <c r="A16178" s="128"/>
      <c r="B16178" s="2"/>
      <c r="C16178" s="139" t="s">
        <v>33493</v>
      </c>
      <c r="D16178" s="124" t="s">
        <v>33494</v>
      </c>
      <c r="E16178" s="118" t="s">
        <v>48</v>
      </c>
      <c r="F16178" s="124" t="s">
        <v>35249</v>
      </c>
      <c r="G16178" s="118" t="s">
        <v>58</v>
      </c>
      <c r="H16178" s="137"/>
      <c r="I16178" s="119"/>
      <c r="J16178" s="129"/>
      <c r="K16178" s="129"/>
      <c r="L16178" s="129">
        <v>0</v>
      </c>
      <c r="M16178" s="134"/>
    </row>
    <row r="16179" spans="1:13" hidden="1" x14ac:dyDescent="0.25">
      <c r="A16179" s="128"/>
      <c r="B16179" s="2"/>
      <c r="C16179" s="139" t="s">
        <v>18580</v>
      </c>
      <c r="D16179" s="124" t="s">
        <v>18581</v>
      </c>
      <c r="E16179" s="118" t="s">
        <v>48</v>
      </c>
      <c r="F16179" s="124" t="s">
        <v>35249</v>
      </c>
      <c r="G16179" s="118" t="s">
        <v>58</v>
      </c>
      <c r="H16179" s="137">
        <v>41708</v>
      </c>
      <c r="I16179" s="119">
        <v>75.7</v>
      </c>
      <c r="J16179" s="129"/>
      <c r="K16179" s="129"/>
      <c r="L16179" s="129">
        <v>0</v>
      </c>
      <c r="M16179" s="134"/>
    </row>
    <row r="16180" spans="1:13" hidden="1" x14ac:dyDescent="0.25">
      <c r="A16180" s="128"/>
      <c r="B16180" s="2"/>
      <c r="C16180" s="139" t="s">
        <v>18582</v>
      </c>
      <c r="D16180" s="124" t="s">
        <v>18583</v>
      </c>
      <c r="E16180" s="118" t="s">
        <v>48</v>
      </c>
      <c r="F16180" s="124" t="s">
        <v>35249</v>
      </c>
      <c r="G16180" s="118" t="s">
        <v>58</v>
      </c>
      <c r="H16180" s="137">
        <v>42107</v>
      </c>
      <c r="I16180" s="119">
        <v>86.7</v>
      </c>
      <c r="J16180" s="129"/>
      <c r="K16180" s="129"/>
      <c r="L16180" s="129">
        <v>0</v>
      </c>
      <c r="M16180" s="134"/>
    </row>
    <row r="16181" spans="1:13" hidden="1" x14ac:dyDescent="0.25">
      <c r="A16181" s="128"/>
      <c r="B16181" s="2"/>
      <c r="C16181" s="139" t="s">
        <v>18584</v>
      </c>
      <c r="D16181" s="124" t="s">
        <v>18585</v>
      </c>
      <c r="E16181" s="118" t="s">
        <v>48</v>
      </c>
      <c r="F16181" s="124" t="s">
        <v>35249</v>
      </c>
      <c r="G16181" s="118" t="s">
        <v>58</v>
      </c>
      <c r="H16181" s="137">
        <v>41548</v>
      </c>
      <c r="I16181" s="119">
        <v>113.9</v>
      </c>
      <c r="J16181" s="129"/>
      <c r="K16181" s="129"/>
      <c r="L16181" s="129">
        <v>0</v>
      </c>
      <c r="M16181" s="134"/>
    </row>
    <row r="16182" spans="1:13" hidden="1" x14ac:dyDescent="0.25">
      <c r="A16182" s="128"/>
      <c r="B16182" s="2"/>
      <c r="C16182" s="139" t="s">
        <v>29690</v>
      </c>
      <c r="D16182" s="124" t="s">
        <v>29691</v>
      </c>
      <c r="E16182" s="118" t="s">
        <v>48</v>
      </c>
      <c r="F16182" s="124" t="s">
        <v>35249</v>
      </c>
      <c r="G16182" s="118" t="s">
        <v>2</v>
      </c>
      <c r="H16182" s="137"/>
      <c r="I16182" s="119"/>
      <c r="J16182" s="129"/>
      <c r="K16182" s="129"/>
      <c r="L16182" s="129">
        <v>0</v>
      </c>
      <c r="M16182" s="134"/>
    </row>
    <row r="16183" spans="1:13" hidden="1" x14ac:dyDescent="0.25">
      <c r="A16183" s="128"/>
      <c r="B16183" s="2"/>
      <c r="C16183" s="139" t="s">
        <v>18586</v>
      </c>
      <c r="D16183" s="124" t="s">
        <v>18587</v>
      </c>
      <c r="E16183" s="118" t="s">
        <v>48</v>
      </c>
      <c r="F16183" s="124" t="s">
        <v>35249</v>
      </c>
      <c r="G16183" s="118" t="s">
        <v>34659</v>
      </c>
      <c r="H16183" s="137">
        <v>41400</v>
      </c>
      <c r="I16183" s="119">
        <v>39.15</v>
      </c>
      <c r="J16183" s="129"/>
      <c r="K16183" s="129"/>
      <c r="L16183" s="129">
        <v>0</v>
      </c>
      <c r="M16183" s="134"/>
    </row>
    <row r="16184" spans="1:13" hidden="1" x14ac:dyDescent="0.25">
      <c r="A16184" s="128"/>
      <c r="B16184" s="2"/>
      <c r="C16184" s="139" t="s">
        <v>29604</v>
      </c>
      <c r="D16184" s="124" t="s">
        <v>29605</v>
      </c>
      <c r="E16184" s="118" t="s">
        <v>48</v>
      </c>
      <c r="F16184" s="124" t="s">
        <v>35249</v>
      </c>
      <c r="G16184" s="118" t="s">
        <v>34659</v>
      </c>
      <c r="H16184" s="137"/>
      <c r="I16184" s="119"/>
      <c r="J16184" s="129"/>
      <c r="K16184" s="129"/>
      <c r="L16184" s="129">
        <v>0</v>
      </c>
      <c r="M16184" s="134"/>
    </row>
    <row r="16185" spans="1:13" hidden="1" x14ac:dyDescent="0.25">
      <c r="A16185" s="128"/>
      <c r="B16185" s="2"/>
      <c r="C16185" s="139" t="s">
        <v>18588</v>
      </c>
      <c r="D16185" s="124" t="s">
        <v>18589</v>
      </c>
      <c r="E16185" s="118" t="s">
        <v>48</v>
      </c>
      <c r="F16185" s="124" t="s">
        <v>35249</v>
      </c>
      <c r="G16185" s="118" t="s">
        <v>34659</v>
      </c>
      <c r="H16185" s="137">
        <v>41390</v>
      </c>
      <c r="I16185" s="119">
        <v>95</v>
      </c>
      <c r="J16185" s="129"/>
      <c r="K16185" s="129"/>
      <c r="L16185" s="129">
        <v>0</v>
      </c>
      <c r="M16185" s="134"/>
    </row>
    <row r="16186" spans="1:13" hidden="1" x14ac:dyDescent="0.25">
      <c r="A16186" s="128"/>
      <c r="B16186" s="2"/>
      <c r="C16186" s="139" t="s">
        <v>18590</v>
      </c>
      <c r="D16186" s="124" t="s">
        <v>18591</v>
      </c>
      <c r="E16186" s="118" t="s">
        <v>48</v>
      </c>
      <c r="F16186" s="124" t="s">
        <v>35249</v>
      </c>
      <c r="G16186" s="118" t="s">
        <v>34659</v>
      </c>
      <c r="H16186" s="137">
        <v>41676</v>
      </c>
      <c r="I16186" s="119">
        <v>93.7</v>
      </c>
      <c r="J16186" s="129"/>
      <c r="K16186" s="129"/>
      <c r="L16186" s="129">
        <v>0</v>
      </c>
      <c r="M16186" s="134"/>
    </row>
    <row r="16187" spans="1:13" hidden="1" x14ac:dyDescent="0.25">
      <c r="A16187" s="128"/>
      <c r="B16187" s="2"/>
      <c r="C16187" s="139" t="s">
        <v>18592</v>
      </c>
      <c r="D16187" s="124" t="s">
        <v>18593</v>
      </c>
      <c r="E16187" s="118" t="s">
        <v>48</v>
      </c>
      <c r="F16187" s="124" t="s">
        <v>35249</v>
      </c>
      <c r="G16187" s="118" t="s">
        <v>34659</v>
      </c>
      <c r="H16187" s="137">
        <v>41402</v>
      </c>
      <c r="I16187" s="119">
        <v>1475.6</v>
      </c>
      <c r="J16187" s="129"/>
      <c r="K16187" s="129"/>
      <c r="L16187" s="129">
        <v>0</v>
      </c>
      <c r="M16187" s="134"/>
    </row>
    <row r="16188" spans="1:13" hidden="1" x14ac:dyDescent="0.25">
      <c r="A16188" s="128"/>
      <c r="B16188" s="2"/>
      <c r="C16188" s="139" t="s">
        <v>31874</v>
      </c>
      <c r="D16188" s="124" t="s">
        <v>31875</v>
      </c>
      <c r="E16188" s="118" t="s">
        <v>48</v>
      </c>
      <c r="F16188" s="124" t="s">
        <v>35249</v>
      </c>
      <c r="G16188" s="118" t="s">
        <v>34659</v>
      </c>
      <c r="H16188" s="137"/>
      <c r="I16188" s="119"/>
      <c r="J16188" s="129"/>
      <c r="K16188" s="129"/>
      <c r="L16188" s="129">
        <v>0</v>
      </c>
      <c r="M16188" s="134"/>
    </row>
    <row r="16189" spans="1:13" hidden="1" x14ac:dyDescent="0.25">
      <c r="A16189" s="128"/>
      <c r="B16189" s="2"/>
      <c r="C16189" s="139" t="s">
        <v>33025</v>
      </c>
      <c r="D16189" s="124" t="s">
        <v>33026</v>
      </c>
      <c r="E16189" s="118" t="s">
        <v>48</v>
      </c>
      <c r="F16189" s="124" t="s">
        <v>35249</v>
      </c>
      <c r="G16189" s="118" t="s">
        <v>34659</v>
      </c>
      <c r="H16189" s="137"/>
      <c r="I16189" s="119"/>
      <c r="J16189" s="129"/>
      <c r="K16189" s="129"/>
      <c r="L16189" s="129">
        <v>0</v>
      </c>
      <c r="M16189" s="134"/>
    </row>
    <row r="16190" spans="1:13" hidden="1" x14ac:dyDescent="0.25">
      <c r="A16190" s="128"/>
      <c r="B16190" s="2"/>
      <c r="C16190" s="139" t="s">
        <v>18594</v>
      </c>
      <c r="D16190" s="124" t="s">
        <v>18595</v>
      </c>
      <c r="E16190" s="118" t="s">
        <v>48</v>
      </c>
      <c r="F16190" s="124" t="s">
        <v>35249</v>
      </c>
      <c r="G16190" s="118" t="s">
        <v>34659</v>
      </c>
      <c r="H16190" s="137">
        <v>42279</v>
      </c>
      <c r="I16190" s="119">
        <v>5975</v>
      </c>
      <c r="J16190" s="129"/>
      <c r="K16190" s="129"/>
      <c r="L16190" s="129">
        <v>0</v>
      </c>
      <c r="M16190" s="134"/>
    </row>
    <row r="16191" spans="1:13" hidden="1" x14ac:dyDescent="0.25">
      <c r="A16191" s="128"/>
      <c r="B16191" s="2"/>
      <c r="C16191" s="139" t="s">
        <v>18596</v>
      </c>
      <c r="D16191" s="124" t="s">
        <v>18597</v>
      </c>
      <c r="E16191" s="118" t="s">
        <v>48</v>
      </c>
      <c r="F16191" s="124" t="s">
        <v>35249</v>
      </c>
      <c r="G16191" s="118" t="s">
        <v>34659</v>
      </c>
      <c r="H16191" s="137">
        <v>41708</v>
      </c>
      <c r="I16191" s="119">
        <v>8759.7099999999991</v>
      </c>
      <c r="J16191" s="129"/>
      <c r="K16191" s="129"/>
      <c r="L16191" s="129">
        <v>0</v>
      </c>
      <c r="M16191" s="134"/>
    </row>
    <row r="16192" spans="1:13" hidden="1" x14ac:dyDescent="0.25">
      <c r="A16192" s="128"/>
      <c r="B16192" s="2"/>
      <c r="C16192" s="139" t="s">
        <v>18598</v>
      </c>
      <c r="D16192" s="124" t="s">
        <v>18599</v>
      </c>
      <c r="E16192" s="118" t="s">
        <v>48</v>
      </c>
      <c r="F16192" s="124" t="s">
        <v>35249</v>
      </c>
      <c r="G16192" s="118" t="s">
        <v>34659</v>
      </c>
      <c r="H16192" s="137">
        <v>41352</v>
      </c>
      <c r="I16192" s="119">
        <v>59.62</v>
      </c>
      <c r="J16192" s="129"/>
      <c r="K16192" s="129"/>
      <c r="L16192" s="129">
        <v>0</v>
      </c>
      <c r="M16192" s="134"/>
    </row>
    <row r="16193" spans="1:13" hidden="1" x14ac:dyDescent="0.25">
      <c r="A16193" s="128"/>
      <c r="B16193" s="2"/>
      <c r="C16193" s="139" t="s">
        <v>18600</v>
      </c>
      <c r="D16193" s="124" t="s">
        <v>18601</v>
      </c>
      <c r="E16193" s="118" t="s">
        <v>48</v>
      </c>
      <c r="F16193" s="124" t="s">
        <v>35249</v>
      </c>
      <c r="G16193" s="118" t="s">
        <v>34659</v>
      </c>
      <c r="H16193" s="137">
        <v>41737</v>
      </c>
      <c r="I16193" s="119">
        <v>271.3</v>
      </c>
      <c r="J16193" s="129"/>
      <c r="K16193" s="129"/>
      <c r="L16193" s="129">
        <v>0</v>
      </c>
      <c r="M16193" s="134"/>
    </row>
    <row r="16194" spans="1:13" hidden="1" x14ac:dyDescent="0.25">
      <c r="A16194" s="128"/>
      <c r="B16194" s="2"/>
      <c r="C16194" s="139" t="s">
        <v>18602</v>
      </c>
      <c r="D16194" s="124" t="s">
        <v>18603</v>
      </c>
      <c r="E16194" s="118" t="s">
        <v>48</v>
      </c>
      <c r="F16194" s="124" t="s">
        <v>35249</v>
      </c>
      <c r="G16194" s="118" t="s">
        <v>34659</v>
      </c>
      <c r="H16194" s="137">
        <v>41737</v>
      </c>
      <c r="I16194" s="119">
        <v>315.39999999999998</v>
      </c>
      <c r="J16194" s="129"/>
      <c r="K16194" s="129"/>
      <c r="L16194" s="129">
        <v>0</v>
      </c>
      <c r="M16194" s="134"/>
    </row>
    <row r="16195" spans="1:13" hidden="1" x14ac:dyDescent="0.25">
      <c r="A16195" s="128"/>
      <c r="B16195" s="2"/>
      <c r="C16195" s="139" t="s">
        <v>18604</v>
      </c>
      <c r="D16195" s="124" t="s">
        <v>18605</v>
      </c>
      <c r="E16195" s="118" t="s">
        <v>48</v>
      </c>
      <c r="F16195" s="124" t="s">
        <v>35249</v>
      </c>
      <c r="G16195" s="118" t="s">
        <v>34659</v>
      </c>
      <c r="H16195" s="137">
        <v>41515</v>
      </c>
      <c r="I16195" s="119">
        <v>3591.87</v>
      </c>
      <c r="J16195" s="129"/>
      <c r="K16195" s="129"/>
      <c r="L16195" s="129">
        <v>0</v>
      </c>
      <c r="M16195" s="134"/>
    </row>
    <row r="16196" spans="1:13" hidden="1" x14ac:dyDescent="0.25">
      <c r="A16196" s="128"/>
      <c r="B16196" s="2"/>
      <c r="C16196" s="139" t="s">
        <v>18606</v>
      </c>
      <c r="D16196" s="124" t="s">
        <v>18607</v>
      </c>
      <c r="E16196" s="118" t="s">
        <v>48</v>
      </c>
      <c r="F16196" s="124" t="s">
        <v>35249</v>
      </c>
      <c r="G16196" s="118" t="s">
        <v>34659</v>
      </c>
      <c r="H16196" s="137">
        <v>41515</v>
      </c>
      <c r="I16196" s="119">
        <v>2320.29</v>
      </c>
      <c r="J16196" s="129"/>
      <c r="K16196" s="129"/>
      <c r="L16196" s="129">
        <v>0</v>
      </c>
      <c r="M16196" s="134"/>
    </row>
    <row r="16197" spans="1:13" hidden="1" x14ac:dyDescent="0.25">
      <c r="A16197" s="128"/>
      <c r="B16197" s="2"/>
      <c r="C16197" s="139" t="s">
        <v>18608</v>
      </c>
      <c r="D16197" s="124" t="s">
        <v>18609</v>
      </c>
      <c r="E16197" s="118" t="s">
        <v>48</v>
      </c>
      <c r="F16197" s="124" t="s">
        <v>35249</v>
      </c>
      <c r="G16197" s="118" t="s">
        <v>34659</v>
      </c>
      <c r="H16197" s="137">
        <v>41352</v>
      </c>
      <c r="I16197" s="119">
        <v>59.62</v>
      </c>
      <c r="J16197" s="129"/>
      <c r="K16197" s="129"/>
      <c r="L16197" s="129">
        <v>0</v>
      </c>
      <c r="M16197" s="134"/>
    </row>
    <row r="16198" spans="1:13" hidden="1" x14ac:dyDescent="0.25">
      <c r="A16198" s="128"/>
      <c r="B16198" s="2"/>
      <c r="C16198" s="139" t="s">
        <v>18610</v>
      </c>
      <c r="D16198" s="124" t="s">
        <v>18611</v>
      </c>
      <c r="E16198" s="118" t="s">
        <v>48</v>
      </c>
      <c r="F16198" s="124" t="s">
        <v>35249</v>
      </c>
      <c r="G16198" s="118" t="s">
        <v>34659</v>
      </c>
      <c r="H16198" s="137">
        <v>41996</v>
      </c>
      <c r="I16198" s="119">
        <v>3954.22</v>
      </c>
      <c r="J16198" s="129"/>
      <c r="K16198" s="129"/>
      <c r="L16198" s="129">
        <v>0</v>
      </c>
      <c r="M16198" s="134"/>
    </row>
    <row r="16199" spans="1:13" hidden="1" x14ac:dyDescent="0.25">
      <c r="A16199" s="128"/>
      <c r="B16199" s="2"/>
      <c r="C16199" s="139" t="s">
        <v>18612</v>
      </c>
      <c r="D16199" s="124" t="s">
        <v>18613</v>
      </c>
      <c r="E16199" s="118" t="s">
        <v>48</v>
      </c>
      <c r="F16199" s="124" t="s">
        <v>35249</v>
      </c>
      <c r="G16199" s="118" t="s">
        <v>34659</v>
      </c>
      <c r="H16199" s="137">
        <v>41996</v>
      </c>
      <c r="I16199" s="119">
        <v>2486.2600000000002</v>
      </c>
      <c r="J16199" s="129"/>
      <c r="K16199" s="129"/>
      <c r="L16199" s="129">
        <v>0</v>
      </c>
      <c r="M16199" s="134"/>
    </row>
    <row r="16200" spans="1:13" hidden="1" x14ac:dyDescent="0.25">
      <c r="A16200" s="128"/>
      <c r="B16200" s="2"/>
      <c r="C16200" s="139" t="s">
        <v>18614</v>
      </c>
      <c r="D16200" s="124" t="s">
        <v>18615</v>
      </c>
      <c r="E16200" s="118" t="s">
        <v>48</v>
      </c>
      <c r="F16200" s="124" t="s">
        <v>35249</v>
      </c>
      <c r="G16200" s="118" t="s">
        <v>34659</v>
      </c>
      <c r="H16200" s="137">
        <v>41689</v>
      </c>
      <c r="I16200" s="119">
        <v>4044.28</v>
      </c>
      <c r="J16200" s="129"/>
      <c r="K16200" s="129"/>
      <c r="L16200" s="129">
        <v>0</v>
      </c>
      <c r="M16200" s="134"/>
    </row>
    <row r="16201" spans="1:13" hidden="1" x14ac:dyDescent="0.25">
      <c r="A16201" s="128"/>
      <c r="B16201" s="2"/>
      <c r="C16201" s="139" t="s">
        <v>18616</v>
      </c>
      <c r="D16201" s="124" t="s">
        <v>18617</v>
      </c>
      <c r="E16201" s="118" t="s">
        <v>48</v>
      </c>
      <c r="F16201" s="124" t="s">
        <v>35249</v>
      </c>
      <c r="G16201" s="118" t="s">
        <v>2</v>
      </c>
      <c r="H16201" s="137">
        <v>46001</v>
      </c>
      <c r="I16201" s="119">
        <v>34.5</v>
      </c>
      <c r="J16201" s="129"/>
      <c r="K16201" s="129"/>
      <c r="L16201" s="129">
        <v>0</v>
      </c>
      <c r="M16201" s="134"/>
    </row>
    <row r="16202" spans="1:13" hidden="1" x14ac:dyDescent="0.25">
      <c r="A16202" s="128"/>
      <c r="B16202" s="2"/>
      <c r="C16202" s="139" t="s">
        <v>18618</v>
      </c>
      <c r="D16202" s="124" t="s">
        <v>18619</v>
      </c>
      <c r="E16202" s="118" t="s">
        <v>48</v>
      </c>
      <c r="F16202" s="124" t="s">
        <v>35249</v>
      </c>
      <c r="G16202" s="118" t="s">
        <v>2</v>
      </c>
      <c r="H16202" s="137">
        <v>41656</v>
      </c>
      <c r="I16202" s="119">
        <v>126</v>
      </c>
      <c r="J16202" s="129"/>
      <c r="K16202" s="129"/>
      <c r="L16202" s="129">
        <v>0</v>
      </c>
      <c r="M16202" s="134"/>
    </row>
    <row r="16203" spans="1:13" hidden="1" x14ac:dyDescent="0.25">
      <c r="A16203" s="128"/>
      <c r="B16203" s="2"/>
      <c r="C16203" s="139" t="s">
        <v>18620</v>
      </c>
      <c r="D16203" s="124" t="s">
        <v>18621</v>
      </c>
      <c r="E16203" s="118" t="s">
        <v>48</v>
      </c>
      <c r="F16203" s="124" t="s">
        <v>35249</v>
      </c>
      <c r="G16203" s="118" t="s">
        <v>2</v>
      </c>
      <c r="H16203" s="137">
        <v>41234</v>
      </c>
      <c r="I16203" s="119">
        <v>100</v>
      </c>
      <c r="J16203" s="129"/>
      <c r="K16203" s="129"/>
      <c r="L16203" s="129">
        <v>0</v>
      </c>
      <c r="M16203" s="134"/>
    </row>
    <row r="16204" spans="1:13" hidden="1" x14ac:dyDescent="0.25">
      <c r="A16204" s="128"/>
      <c r="B16204" s="2"/>
      <c r="C16204" s="139" t="s">
        <v>18622</v>
      </c>
      <c r="D16204" s="124" t="s">
        <v>18623</v>
      </c>
      <c r="E16204" s="118" t="s">
        <v>48</v>
      </c>
      <c r="F16204" s="124" t="s">
        <v>35249</v>
      </c>
      <c r="G16204" s="118" t="s">
        <v>2</v>
      </c>
      <c r="H16204" s="137"/>
      <c r="I16204" s="119"/>
      <c r="J16204" s="129"/>
      <c r="K16204" s="129"/>
      <c r="L16204" s="129">
        <v>0</v>
      </c>
      <c r="M16204" s="134"/>
    </row>
    <row r="16205" spans="1:13" hidden="1" x14ac:dyDescent="0.25">
      <c r="A16205" s="128"/>
      <c r="B16205" s="2"/>
      <c r="C16205" s="139" t="s">
        <v>29216</v>
      </c>
      <c r="D16205" s="124" t="s">
        <v>29217</v>
      </c>
      <c r="E16205" s="118" t="s">
        <v>48</v>
      </c>
      <c r="F16205" s="124" t="s">
        <v>35249</v>
      </c>
      <c r="G16205" s="118" t="s">
        <v>34659</v>
      </c>
      <c r="H16205" s="137"/>
      <c r="I16205" s="119"/>
      <c r="J16205" s="129"/>
      <c r="K16205" s="129"/>
      <c r="L16205" s="129">
        <v>0</v>
      </c>
      <c r="M16205" s="134"/>
    </row>
    <row r="16206" spans="1:13" hidden="1" x14ac:dyDescent="0.25">
      <c r="A16206" s="128"/>
      <c r="B16206" s="2"/>
      <c r="C16206" s="139" t="s">
        <v>18624</v>
      </c>
      <c r="D16206" s="124" t="s">
        <v>18625</v>
      </c>
      <c r="E16206" s="118" t="s">
        <v>48</v>
      </c>
      <c r="F16206" s="124" t="s">
        <v>35249</v>
      </c>
      <c r="G16206" s="118" t="s">
        <v>2</v>
      </c>
      <c r="H16206" s="137">
        <v>41031</v>
      </c>
      <c r="I16206" s="119">
        <v>18.5</v>
      </c>
      <c r="J16206" s="129"/>
      <c r="K16206" s="129"/>
      <c r="L16206" s="129">
        <v>0</v>
      </c>
      <c r="M16206" s="134"/>
    </row>
    <row r="16207" spans="1:13" hidden="1" x14ac:dyDescent="0.25">
      <c r="A16207" s="128"/>
      <c r="B16207" s="2"/>
      <c r="C16207" s="139" t="s">
        <v>29231</v>
      </c>
      <c r="D16207" s="124" t="s">
        <v>29232</v>
      </c>
      <c r="E16207" s="118" t="s">
        <v>48</v>
      </c>
      <c r="F16207" s="124" t="s">
        <v>35249</v>
      </c>
      <c r="G16207" s="118" t="s">
        <v>2</v>
      </c>
      <c r="H16207" s="137"/>
      <c r="I16207" s="119"/>
      <c r="J16207" s="129"/>
      <c r="K16207" s="129"/>
      <c r="L16207" s="129">
        <v>0</v>
      </c>
      <c r="M16207" s="134"/>
    </row>
    <row r="16208" spans="1:13" hidden="1" x14ac:dyDescent="0.25">
      <c r="A16208" s="128"/>
      <c r="B16208" s="2"/>
      <c r="C16208" s="139" t="s">
        <v>18626</v>
      </c>
      <c r="D16208" s="124" t="s">
        <v>18627</v>
      </c>
      <c r="E16208" s="118" t="s">
        <v>48</v>
      </c>
      <c r="F16208" s="124" t="s">
        <v>35249</v>
      </c>
      <c r="G16208" s="118" t="s">
        <v>2</v>
      </c>
      <c r="H16208" s="137">
        <v>42068</v>
      </c>
      <c r="I16208" s="119">
        <v>9.1300000000000008</v>
      </c>
      <c r="J16208" s="129"/>
      <c r="K16208" s="129"/>
      <c r="L16208" s="129">
        <v>0</v>
      </c>
      <c r="M16208" s="134"/>
    </row>
    <row r="16209" spans="1:13" hidden="1" x14ac:dyDescent="0.25">
      <c r="A16209" s="128"/>
      <c r="B16209" s="2"/>
      <c r="C16209" s="139" t="s">
        <v>18628</v>
      </c>
      <c r="D16209" s="124" t="s">
        <v>18629</v>
      </c>
      <c r="E16209" s="118" t="s">
        <v>48</v>
      </c>
      <c r="F16209" s="124" t="s">
        <v>35249</v>
      </c>
      <c r="G16209" s="118" t="s">
        <v>2</v>
      </c>
      <c r="H16209" s="137">
        <v>41866</v>
      </c>
      <c r="I16209" s="119">
        <v>17</v>
      </c>
      <c r="J16209" s="129"/>
      <c r="K16209" s="129"/>
      <c r="L16209" s="129">
        <v>0</v>
      </c>
      <c r="M16209" s="134"/>
    </row>
    <row r="16210" spans="1:13" hidden="1" x14ac:dyDescent="0.25">
      <c r="A16210" s="128"/>
      <c r="B16210" s="2"/>
      <c r="C16210" s="139" t="s">
        <v>18630</v>
      </c>
      <c r="D16210" s="124" t="s">
        <v>18631</v>
      </c>
      <c r="E16210" s="118" t="s">
        <v>48</v>
      </c>
      <c r="F16210" s="124" t="s">
        <v>35249</v>
      </c>
      <c r="G16210" s="118" t="s">
        <v>2</v>
      </c>
      <c r="H16210" s="137">
        <v>43788</v>
      </c>
      <c r="I16210" s="119">
        <v>171.3</v>
      </c>
      <c r="J16210" s="129"/>
      <c r="K16210" s="129"/>
      <c r="L16210" s="129">
        <v>0</v>
      </c>
      <c r="M16210" s="134"/>
    </row>
    <row r="16211" spans="1:13" hidden="1" x14ac:dyDescent="0.25">
      <c r="A16211" s="128"/>
      <c r="B16211" s="2"/>
      <c r="C16211" s="139" t="s">
        <v>18632</v>
      </c>
      <c r="D16211" s="124" t="s">
        <v>18633</v>
      </c>
      <c r="E16211" s="118" t="s">
        <v>48</v>
      </c>
      <c r="F16211" s="124" t="s">
        <v>35249</v>
      </c>
      <c r="G16211" s="118" t="s">
        <v>2</v>
      </c>
      <c r="H16211" s="137">
        <v>43125</v>
      </c>
      <c r="I16211" s="119">
        <v>57</v>
      </c>
      <c r="J16211" s="129"/>
      <c r="K16211" s="129"/>
      <c r="L16211" s="129">
        <v>0</v>
      </c>
      <c r="M16211" s="134"/>
    </row>
    <row r="16212" spans="1:13" hidden="1" x14ac:dyDescent="0.25">
      <c r="A16212" s="128"/>
      <c r="B16212" s="2"/>
      <c r="C16212" s="139" t="s">
        <v>18634</v>
      </c>
      <c r="D16212" s="124" t="s">
        <v>18635</v>
      </c>
      <c r="E16212" s="118" t="s">
        <v>48</v>
      </c>
      <c r="F16212" s="124" t="s">
        <v>35249</v>
      </c>
      <c r="G16212" s="118" t="s">
        <v>2</v>
      </c>
      <c r="H16212" s="137">
        <v>45106</v>
      </c>
      <c r="I16212" s="119">
        <v>16</v>
      </c>
      <c r="J16212" s="129"/>
      <c r="K16212" s="129"/>
      <c r="L16212" s="129">
        <v>0</v>
      </c>
      <c r="M16212" s="134"/>
    </row>
    <row r="16213" spans="1:13" hidden="1" x14ac:dyDescent="0.25">
      <c r="A16213" s="128"/>
      <c r="B16213" s="2"/>
      <c r="C16213" s="139" t="s">
        <v>18636</v>
      </c>
      <c r="D16213" s="124" t="s">
        <v>18637</v>
      </c>
      <c r="E16213" s="118" t="s">
        <v>48</v>
      </c>
      <c r="F16213" s="124" t="s">
        <v>35249</v>
      </c>
      <c r="G16213" s="118" t="s">
        <v>2</v>
      </c>
      <c r="H16213" s="137">
        <v>41771</v>
      </c>
      <c r="I16213" s="119">
        <v>54</v>
      </c>
      <c r="J16213" s="129"/>
      <c r="K16213" s="129"/>
      <c r="L16213" s="129">
        <v>0</v>
      </c>
      <c r="M16213" s="134"/>
    </row>
    <row r="16214" spans="1:13" hidden="1" x14ac:dyDescent="0.25">
      <c r="A16214" s="128"/>
      <c r="B16214" s="2"/>
      <c r="C16214" s="139" t="s">
        <v>18638</v>
      </c>
      <c r="D16214" s="124" t="s">
        <v>18639</v>
      </c>
      <c r="E16214" s="118" t="s">
        <v>48</v>
      </c>
      <c r="F16214" s="124" t="s">
        <v>35249</v>
      </c>
      <c r="G16214" s="118" t="s">
        <v>2</v>
      </c>
      <c r="H16214" s="137">
        <v>46084</v>
      </c>
      <c r="I16214" s="119">
        <v>25</v>
      </c>
      <c r="J16214" s="129"/>
      <c r="K16214" s="129"/>
      <c r="L16214" s="129">
        <v>0</v>
      </c>
      <c r="M16214" s="134"/>
    </row>
    <row r="16215" spans="1:13" hidden="1" x14ac:dyDescent="0.25">
      <c r="A16215" s="128"/>
      <c r="B16215" s="2"/>
      <c r="C16215" s="139" t="s">
        <v>18640</v>
      </c>
      <c r="D16215" s="124" t="s">
        <v>18641</v>
      </c>
      <c r="E16215" s="118" t="s">
        <v>48</v>
      </c>
      <c r="F16215" s="124" t="s">
        <v>35249</v>
      </c>
      <c r="G16215" s="118" t="s">
        <v>2</v>
      </c>
      <c r="H16215" s="137">
        <v>44349</v>
      </c>
      <c r="I16215" s="119">
        <v>150</v>
      </c>
      <c r="J16215" s="129"/>
      <c r="K16215" s="129"/>
      <c r="L16215" s="129">
        <v>0</v>
      </c>
      <c r="M16215" s="134"/>
    </row>
    <row r="16216" spans="1:13" hidden="1" x14ac:dyDescent="0.25">
      <c r="A16216" s="128"/>
      <c r="B16216" s="2"/>
      <c r="C16216" s="139" t="s">
        <v>18642</v>
      </c>
      <c r="D16216" s="124" t="s">
        <v>18643</v>
      </c>
      <c r="E16216" s="118" t="s">
        <v>48</v>
      </c>
      <c r="F16216" s="124" t="s">
        <v>35249</v>
      </c>
      <c r="G16216" s="118" t="s">
        <v>2</v>
      </c>
      <c r="H16216" s="137">
        <v>41800</v>
      </c>
      <c r="I16216" s="119">
        <v>15.33</v>
      </c>
      <c r="J16216" s="129"/>
      <c r="K16216" s="129"/>
      <c r="L16216" s="129">
        <v>0</v>
      </c>
      <c r="M16216" s="134"/>
    </row>
    <row r="16217" spans="1:13" hidden="1" x14ac:dyDescent="0.25">
      <c r="A16217" s="128"/>
      <c r="B16217" s="2"/>
      <c r="C16217" s="139" t="s">
        <v>18644</v>
      </c>
      <c r="D16217" s="124" t="s">
        <v>18645</v>
      </c>
      <c r="E16217" s="118" t="s">
        <v>48</v>
      </c>
      <c r="F16217" s="124" t="s">
        <v>35249</v>
      </c>
      <c r="G16217" s="118" t="s">
        <v>2</v>
      </c>
      <c r="H16217" s="137">
        <v>41821</v>
      </c>
      <c r="I16217" s="119">
        <v>24</v>
      </c>
      <c r="J16217" s="129"/>
      <c r="K16217" s="129"/>
      <c r="L16217" s="129">
        <v>0</v>
      </c>
      <c r="M16217" s="134"/>
    </row>
    <row r="16218" spans="1:13" hidden="1" x14ac:dyDescent="0.25">
      <c r="A16218" s="128"/>
      <c r="B16218" s="2"/>
      <c r="C16218" s="139" t="s">
        <v>18646</v>
      </c>
      <c r="D16218" s="124" t="s">
        <v>18647</v>
      </c>
      <c r="E16218" s="118" t="s">
        <v>48</v>
      </c>
      <c r="F16218" s="124" t="s">
        <v>35249</v>
      </c>
      <c r="G16218" s="118" t="s">
        <v>34659</v>
      </c>
      <c r="H16218" s="137">
        <v>45940</v>
      </c>
      <c r="I16218" s="119">
        <v>72</v>
      </c>
      <c r="J16218" s="129"/>
      <c r="K16218" s="129"/>
      <c r="L16218" s="129">
        <v>0</v>
      </c>
      <c r="M16218" s="134"/>
    </row>
    <row r="16219" spans="1:13" hidden="1" x14ac:dyDescent="0.25">
      <c r="A16219" s="128"/>
      <c r="B16219" s="2"/>
      <c r="C16219" s="139" t="s">
        <v>31965</v>
      </c>
      <c r="D16219" s="124" t="s">
        <v>31966</v>
      </c>
      <c r="E16219" s="118" t="s">
        <v>48</v>
      </c>
      <c r="F16219" s="124" t="s">
        <v>35249</v>
      </c>
      <c r="G16219" s="118" t="s">
        <v>34659</v>
      </c>
      <c r="H16219" s="137"/>
      <c r="I16219" s="119"/>
      <c r="J16219" s="129"/>
      <c r="K16219" s="129"/>
      <c r="L16219" s="129">
        <v>0</v>
      </c>
      <c r="M16219" s="134"/>
    </row>
    <row r="16220" spans="1:13" hidden="1" x14ac:dyDescent="0.25">
      <c r="A16220" s="128"/>
      <c r="B16220" s="2"/>
      <c r="C16220" s="139" t="s">
        <v>18648</v>
      </c>
      <c r="D16220" s="124" t="s">
        <v>18649</v>
      </c>
      <c r="E16220" s="118" t="s">
        <v>48</v>
      </c>
      <c r="F16220" s="124" t="s">
        <v>35249</v>
      </c>
      <c r="G16220" s="118" t="s">
        <v>34659</v>
      </c>
      <c r="H16220" s="137">
        <v>41339</v>
      </c>
      <c r="I16220" s="119">
        <v>120</v>
      </c>
      <c r="J16220" s="129"/>
      <c r="K16220" s="129"/>
      <c r="L16220" s="129">
        <v>0</v>
      </c>
      <c r="M16220" s="134"/>
    </row>
    <row r="16221" spans="1:13" hidden="1" x14ac:dyDescent="0.25">
      <c r="A16221" s="128"/>
      <c r="B16221" s="2"/>
      <c r="C16221" s="139" t="s">
        <v>18650</v>
      </c>
      <c r="D16221" s="124" t="s">
        <v>18651</v>
      </c>
      <c r="E16221" s="118" t="s">
        <v>48</v>
      </c>
      <c r="F16221" s="124" t="s">
        <v>35249</v>
      </c>
      <c r="G16221" s="118" t="s">
        <v>235</v>
      </c>
      <c r="H16221" s="137">
        <v>45731</v>
      </c>
      <c r="I16221" s="119">
        <v>3.41</v>
      </c>
      <c r="J16221" s="129"/>
      <c r="K16221" s="129"/>
      <c r="L16221" s="129">
        <v>0</v>
      </c>
      <c r="M16221" s="134"/>
    </row>
    <row r="16222" spans="1:13" hidden="1" x14ac:dyDescent="0.25">
      <c r="A16222" s="128"/>
      <c r="B16222" s="2"/>
      <c r="C16222" s="139" t="s">
        <v>18652</v>
      </c>
      <c r="D16222" s="124" t="s">
        <v>18653</v>
      </c>
      <c r="E16222" s="118" t="s">
        <v>48</v>
      </c>
      <c r="F16222" s="124" t="s">
        <v>35249</v>
      </c>
      <c r="G16222" s="118" t="s">
        <v>2</v>
      </c>
      <c r="H16222" s="137">
        <v>42927</v>
      </c>
      <c r="I16222" s="119">
        <v>15.04</v>
      </c>
      <c r="J16222" s="129"/>
      <c r="K16222" s="129"/>
      <c r="L16222" s="129">
        <v>0</v>
      </c>
      <c r="M16222" s="134"/>
    </row>
    <row r="16223" spans="1:13" hidden="1" x14ac:dyDescent="0.25">
      <c r="A16223" s="128"/>
      <c r="B16223" s="2"/>
      <c r="C16223" s="139" t="s">
        <v>18654</v>
      </c>
      <c r="D16223" s="124" t="s">
        <v>18655</v>
      </c>
      <c r="E16223" s="118" t="s">
        <v>48</v>
      </c>
      <c r="F16223" s="124" t="s">
        <v>35249</v>
      </c>
      <c r="G16223" s="118" t="s">
        <v>34659</v>
      </c>
      <c r="H16223" s="137">
        <v>42397</v>
      </c>
      <c r="I16223" s="119">
        <v>625</v>
      </c>
      <c r="J16223" s="129"/>
      <c r="K16223" s="129"/>
      <c r="L16223" s="129">
        <v>0</v>
      </c>
      <c r="M16223" s="134"/>
    </row>
    <row r="16224" spans="1:13" hidden="1" x14ac:dyDescent="0.25">
      <c r="A16224" s="128"/>
      <c r="B16224" s="2"/>
      <c r="C16224" s="139" t="s">
        <v>18656</v>
      </c>
      <c r="D16224" s="124" t="s">
        <v>18657</v>
      </c>
      <c r="E16224" s="118" t="s">
        <v>48</v>
      </c>
      <c r="F16224" s="124" t="s">
        <v>35249</v>
      </c>
      <c r="G16224" s="118" t="s">
        <v>34659</v>
      </c>
      <c r="H16224" s="137">
        <v>42229</v>
      </c>
      <c r="I16224" s="119">
        <v>460</v>
      </c>
      <c r="J16224" s="129"/>
      <c r="K16224" s="129"/>
      <c r="L16224" s="129">
        <v>0</v>
      </c>
      <c r="M16224" s="134"/>
    </row>
    <row r="16225" spans="1:13" hidden="1" x14ac:dyDescent="0.25">
      <c r="A16225" s="128"/>
      <c r="B16225" s="2"/>
      <c r="C16225" s="139" t="s">
        <v>31544</v>
      </c>
      <c r="D16225" s="124" t="s">
        <v>31545</v>
      </c>
      <c r="E16225" s="118" t="s">
        <v>48</v>
      </c>
      <c r="F16225" s="124" t="s">
        <v>35249</v>
      </c>
      <c r="G16225" s="118" t="s">
        <v>34659</v>
      </c>
      <c r="H16225" s="137"/>
      <c r="I16225" s="119"/>
      <c r="J16225" s="129"/>
      <c r="K16225" s="129"/>
      <c r="L16225" s="129">
        <v>0</v>
      </c>
      <c r="M16225" s="134"/>
    </row>
    <row r="16226" spans="1:13" hidden="1" x14ac:dyDescent="0.25">
      <c r="A16226" s="128"/>
      <c r="B16226" s="2"/>
      <c r="C16226" s="139" t="s">
        <v>29601</v>
      </c>
      <c r="D16226" s="124" t="s">
        <v>29602</v>
      </c>
      <c r="E16226" s="118" t="s">
        <v>48</v>
      </c>
      <c r="F16226" s="124" t="s">
        <v>35249</v>
      </c>
      <c r="G16226" s="118" t="s">
        <v>34659</v>
      </c>
      <c r="H16226" s="137"/>
      <c r="I16226" s="119"/>
      <c r="J16226" s="129"/>
      <c r="K16226" s="129"/>
      <c r="L16226" s="129">
        <v>0</v>
      </c>
      <c r="M16226" s="134"/>
    </row>
    <row r="16227" spans="1:13" hidden="1" x14ac:dyDescent="0.25">
      <c r="A16227" s="128"/>
      <c r="B16227" s="2"/>
      <c r="C16227" s="139" t="s">
        <v>18658</v>
      </c>
      <c r="D16227" s="124" t="s">
        <v>18659</v>
      </c>
      <c r="E16227" s="118" t="s">
        <v>48</v>
      </c>
      <c r="F16227" s="124" t="s">
        <v>35249</v>
      </c>
      <c r="G16227" s="118" t="s">
        <v>34659</v>
      </c>
      <c r="H16227" s="137">
        <v>41754</v>
      </c>
      <c r="I16227" s="119">
        <v>4091.46</v>
      </c>
      <c r="J16227" s="129"/>
      <c r="K16227" s="129"/>
      <c r="L16227" s="129">
        <v>0</v>
      </c>
      <c r="M16227" s="134"/>
    </row>
    <row r="16228" spans="1:13" hidden="1" x14ac:dyDescent="0.25">
      <c r="A16228" s="128"/>
      <c r="B16228" s="2"/>
      <c r="C16228" s="139" t="s">
        <v>18660</v>
      </c>
      <c r="D16228" s="124" t="s">
        <v>18661</v>
      </c>
      <c r="E16228" s="118" t="s">
        <v>48</v>
      </c>
      <c r="F16228" s="124" t="s">
        <v>35249</v>
      </c>
      <c r="G16228" s="118" t="s">
        <v>34659</v>
      </c>
      <c r="H16228" s="137">
        <v>41781</v>
      </c>
      <c r="I16228" s="119">
        <v>4091.46</v>
      </c>
      <c r="J16228" s="129"/>
      <c r="K16228" s="129"/>
      <c r="L16228" s="129">
        <v>0</v>
      </c>
      <c r="M16228" s="134"/>
    </row>
    <row r="16229" spans="1:13" hidden="1" x14ac:dyDescent="0.25">
      <c r="A16229" s="128"/>
      <c r="B16229" s="2"/>
      <c r="C16229" s="139" t="s">
        <v>18662</v>
      </c>
      <c r="D16229" s="124" t="s">
        <v>18663</v>
      </c>
      <c r="E16229" s="118" t="s">
        <v>48</v>
      </c>
      <c r="F16229" s="124" t="s">
        <v>35249</v>
      </c>
      <c r="G16229" s="118" t="s">
        <v>2</v>
      </c>
      <c r="H16229" s="137">
        <v>44859</v>
      </c>
      <c r="I16229" s="119">
        <v>0.8</v>
      </c>
      <c r="J16229" s="129"/>
      <c r="K16229" s="129"/>
      <c r="L16229" s="129">
        <v>0</v>
      </c>
      <c r="M16229" s="134"/>
    </row>
    <row r="16230" spans="1:13" hidden="1" x14ac:dyDescent="0.25">
      <c r="A16230" s="128"/>
      <c r="B16230" s="2"/>
      <c r="C16230" s="139" t="s">
        <v>18664</v>
      </c>
      <c r="D16230" s="124" t="s">
        <v>18665</v>
      </c>
      <c r="E16230" s="118" t="s">
        <v>48</v>
      </c>
      <c r="F16230" s="124" t="s">
        <v>35249</v>
      </c>
      <c r="G16230" s="118" t="s">
        <v>2</v>
      </c>
      <c r="H16230" s="137"/>
      <c r="I16230" s="119"/>
      <c r="J16230" s="129"/>
      <c r="K16230" s="129"/>
      <c r="L16230" s="129">
        <v>0</v>
      </c>
      <c r="M16230" s="134"/>
    </row>
    <row r="16231" spans="1:13" hidden="1" x14ac:dyDescent="0.25">
      <c r="A16231" s="128"/>
      <c r="B16231" s="2"/>
      <c r="C16231" s="139" t="s">
        <v>18666</v>
      </c>
      <c r="D16231" s="124" t="s">
        <v>18667</v>
      </c>
      <c r="E16231" s="118" t="s">
        <v>48</v>
      </c>
      <c r="F16231" s="124" t="s">
        <v>35249</v>
      </c>
      <c r="G16231" s="118" t="s">
        <v>34659</v>
      </c>
      <c r="H16231" s="137">
        <v>41964</v>
      </c>
      <c r="I16231" s="119">
        <v>1114</v>
      </c>
      <c r="J16231" s="129"/>
      <c r="K16231" s="129"/>
      <c r="L16231" s="129">
        <v>0</v>
      </c>
      <c r="M16231" s="134"/>
    </row>
    <row r="16232" spans="1:13" hidden="1" x14ac:dyDescent="0.25">
      <c r="A16232" s="128"/>
      <c r="B16232" s="2"/>
      <c r="C16232" s="139" t="s">
        <v>42568</v>
      </c>
      <c r="D16232" s="124" t="s">
        <v>42569</v>
      </c>
      <c r="E16232" s="118" t="s">
        <v>48</v>
      </c>
      <c r="F16232" s="124" t="s">
        <v>35249</v>
      </c>
      <c r="G16232" s="118" t="s">
        <v>2</v>
      </c>
      <c r="H16232" s="137"/>
      <c r="I16232" s="119"/>
      <c r="J16232" s="129"/>
      <c r="K16232" s="129"/>
      <c r="L16232" s="129">
        <v>0</v>
      </c>
      <c r="M16232" s="134"/>
    </row>
    <row r="16233" spans="1:13" hidden="1" x14ac:dyDescent="0.25">
      <c r="A16233" s="128"/>
      <c r="B16233" s="2"/>
      <c r="C16233" s="139" t="s">
        <v>18668</v>
      </c>
      <c r="D16233" s="124" t="s">
        <v>18669</v>
      </c>
      <c r="E16233" s="118" t="s">
        <v>48</v>
      </c>
      <c r="F16233" s="124" t="s">
        <v>35249</v>
      </c>
      <c r="G16233" s="118" t="s">
        <v>235</v>
      </c>
      <c r="H16233" s="137">
        <v>41143</v>
      </c>
      <c r="I16233" s="119">
        <v>50</v>
      </c>
      <c r="J16233" s="129"/>
      <c r="K16233" s="129"/>
      <c r="L16233" s="129">
        <v>0</v>
      </c>
      <c r="M16233" s="134"/>
    </row>
    <row r="16234" spans="1:13" hidden="1" x14ac:dyDescent="0.25">
      <c r="A16234" s="128"/>
      <c r="B16234" s="2"/>
      <c r="C16234" s="139" t="s">
        <v>35078</v>
      </c>
      <c r="D16234" s="124" t="s">
        <v>35079</v>
      </c>
      <c r="E16234" s="118" t="s">
        <v>48</v>
      </c>
      <c r="F16234" s="124" t="s">
        <v>35249</v>
      </c>
      <c r="G16234" s="118" t="s">
        <v>2</v>
      </c>
      <c r="H16234" s="137"/>
      <c r="I16234" s="119"/>
      <c r="J16234" s="129"/>
      <c r="K16234" s="129"/>
      <c r="L16234" s="129">
        <v>0</v>
      </c>
      <c r="M16234" s="134"/>
    </row>
    <row r="16235" spans="1:13" hidden="1" x14ac:dyDescent="0.25">
      <c r="A16235" s="128"/>
      <c r="B16235" s="2"/>
      <c r="C16235" s="139" t="s">
        <v>30505</v>
      </c>
      <c r="D16235" s="124" t="s">
        <v>30506</v>
      </c>
      <c r="E16235" s="118" t="s">
        <v>48</v>
      </c>
      <c r="F16235" s="124" t="s">
        <v>35249</v>
      </c>
      <c r="G16235" s="118" t="s">
        <v>2</v>
      </c>
      <c r="H16235" s="137">
        <v>45197</v>
      </c>
      <c r="I16235" s="119">
        <v>250</v>
      </c>
      <c r="J16235" s="129"/>
      <c r="K16235" s="129"/>
      <c r="L16235" s="129">
        <v>0</v>
      </c>
      <c r="M16235" s="134"/>
    </row>
    <row r="16236" spans="1:13" hidden="1" x14ac:dyDescent="0.25">
      <c r="A16236" s="128"/>
      <c r="B16236" s="2"/>
      <c r="C16236" s="139" t="s">
        <v>30091</v>
      </c>
      <c r="D16236" s="124" t="s">
        <v>30092</v>
      </c>
      <c r="E16236" s="118" t="s">
        <v>48</v>
      </c>
      <c r="F16236" s="124" t="s">
        <v>35249</v>
      </c>
      <c r="G16236" s="118" t="s">
        <v>2</v>
      </c>
      <c r="H16236" s="137">
        <v>45197</v>
      </c>
      <c r="I16236" s="119">
        <v>250</v>
      </c>
      <c r="J16236" s="129"/>
      <c r="K16236" s="129"/>
      <c r="L16236" s="129">
        <v>0</v>
      </c>
      <c r="M16236" s="134"/>
    </row>
    <row r="16237" spans="1:13" hidden="1" x14ac:dyDescent="0.25">
      <c r="A16237" s="128"/>
      <c r="B16237" s="2"/>
      <c r="C16237" s="139" t="s">
        <v>18670</v>
      </c>
      <c r="D16237" s="124" t="s">
        <v>18671</v>
      </c>
      <c r="E16237" s="118" t="s">
        <v>48</v>
      </c>
      <c r="F16237" s="124" t="s">
        <v>35249</v>
      </c>
      <c r="G16237" s="118" t="s">
        <v>2</v>
      </c>
      <c r="H16237" s="137">
        <v>42367</v>
      </c>
      <c r="I16237" s="119">
        <v>12950</v>
      </c>
      <c r="J16237" s="129"/>
      <c r="K16237" s="129"/>
      <c r="L16237" s="129">
        <v>0</v>
      </c>
      <c r="M16237" s="134"/>
    </row>
    <row r="16238" spans="1:13" hidden="1" x14ac:dyDescent="0.25">
      <c r="A16238" s="128"/>
      <c r="B16238" s="2"/>
      <c r="C16238" s="139" t="s">
        <v>18672</v>
      </c>
      <c r="D16238" s="124" t="s">
        <v>18673</v>
      </c>
      <c r="E16238" s="118" t="s">
        <v>48</v>
      </c>
      <c r="F16238" s="124" t="s">
        <v>35249</v>
      </c>
      <c r="G16238" s="118" t="s">
        <v>2</v>
      </c>
      <c r="H16238" s="137">
        <v>42367</v>
      </c>
      <c r="I16238" s="119">
        <v>12950</v>
      </c>
      <c r="J16238" s="129"/>
      <c r="K16238" s="129"/>
      <c r="L16238" s="129">
        <v>0</v>
      </c>
      <c r="M16238" s="134"/>
    </row>
    <row r="16239" spans="1:13" hidden="1" x14ac:dyDescent="0.25">
      <c r="A16239" s="128"/>
      <c r="B16239" s="2"/>
      <c r="C16239" s="139" t="s">
        <v>18674</v>
      </c>
      <c r="D16239" s="124" t="s">
        <v>18675</v>
      </c>
      <c r="E16239" s="118" t="s">
        <v>48</v>
      </c>
      <c r="F16239" s="124" t="s">
        <v>35249</v>
      </c>
      <c r="G16239" s="118" t="s">
        <v>2</v>
      </c>
      <c r="H16239" s="137">
        <v>42367</v>
      </c>
      <c r="I16239" s="119">
        <v>12950</v>
      </c>
      <c r="J16239" s="129"/>
      <c r="K16239" s="129"/>
      <c r="L16239" s="129">
        <v>0</v>
      </c>
      <c r="M16239" s="134"/>
    </row>
    <row r="16240" spans="1:13" hidden="1" x14ac:dyDescent="0.25">
      <c r="A16240" s="128"/>
      <c r="B16240" s="2"/>
      <c r="C16240" s="139" t="s">
        <v>18676</v>
      </c>
      <c r="D16240" s="124" t="s">
        <v>18677</v>
      </c>
      <c r="E16240" s="118" t="s">
        <v>48</v>
      </c>
      <c r="F16240" s="124" t="s">
        <v>35249</v>
      </c>
      <c r="G16240" s="118" t="s">
        <v>2</v>
      </c>
      <c r="H16240" s="137">
        <v>42367</v>
      </c>
      <c r="I16240" s="119">
        <v>10950</v>
      </c>
      <c r="J16240" s="129"/>
      <c r="K16240" s="129"/>
      <c r="L16240" s="129">
        <v>0</v>
      </c>
      <c r="M16240" s="134"/>
    </row>
    <row r="16241" spans="1:13" hidden="1" x14ac:dyDescent="0.25">
      <c r="A16241" s="128"/>
      <c r="B16241" s="2"/>
      <c r="C16241" s="139" t="s">
        <v>18678</v>
      </c>
      <c r="D16241" s="124" t="s">
        <v>18679</v>
      </c>
      <c r="E16241" s="118" t="s">
        <v>48</v>
      </c>
      <c r="F16241" s="124" t="s">
        <v>35249</v>
      </c>
      <c r="G16241" s="118" t="s">
        <v>2</v>
      </c>
      <c r="H16241" s="137">
        <v>42367</v>
      </c>
      <c r="I16241" s="119">
        <v>12950</v>
      </c>
      <c r="J16241" s="129"/>
      <c r="K16241" s="129"/>
      <c r="L16241" s="129">
        <v>0</v>
      </c>
      <c r="M16241" s="134"/>
    </row>
    <row r="16242" spans="1:13" hidden="1" x14ac:dyDescent="0.25">
      <c r="A16242" s="128"/>
      <c r="B16242" s="2"/>
      <c r="C16242" s="139" t="s">
        <v>18680</v>
      </c>
      <c r="D16242" s="124" t="s">
        <v>18681</v>
      </c>
      <c r="E16242" s="118" t="s">
        <v>48</v>
      </c>
      <c r="F16242" s="124" t="s">
        <v>35249</v>
      </c>
      <c r="G16242" s="118" t="s">
        <v>2</v>
      </c>
      <c r="H16242" s="137">
        <v>42367</v>
      </c>
      <c r="I16242" s="119">
        <v>6880</v>
      </c>
      <c r="J16242" s="129"/>
      <c r="K16242" s="129"/>
      <c r="L16242" s="129">
        <v>0</v>
      </c>
      <c r="M16242" s="134"/>
    </row>
    <row r="16243" spans="1:13" hidden="1" x14ac:dyDescent="0.25">
      <c r="A16243" s="128"/>
      <c r="B16243" s="2"/>
      <c r="C16243" s="139" t="s">
        <v>18682</v>
      </c>
      <c r="D16243" s="124" t="s">
        <v>18683</v>
      </c>
      <c r="E16243" s="118" t="s">
        <v>48</v>
      </c>
      <c r="F16243" s="124" t="s">
        <v>35249</v>
      </c>
      <c r="G16243" s="118" t="s">
        <v>2</v>
      </c>
      <c r="H16243" s="137">
        <v>42367</v>
      </c>
      <c r="I16243" s="119">
        <v>12950</v>
      </c>
      <c r="J16243" s="129"/>
      <c r="K16243" s="129"/>
      <c r="L16243" s="129">
        <v>0</v>
      </c>
      <c r="M16243" s="134"/>
    </row>
    <row r="16244" spans="1:13" hidden="1" x14ac:dyDescent="0.25">
      <c r="A16244" s="128"/>
      <c r="B16244" s="2"/>
      <c r="C16244" s="139" t="s">
        <v>35025</v>
      </c>
      <c r="D16244" s="124" t="s">
        <v>35026</v>
      </c>
      <c r="E16244" s="118" t="s">
        <v>48</v>
      </c>
      <c r="F16244" s="124" t="s">
        <v>35249</v>
      </c>
      <c r="G16244" s="118" t="s">
        <v>2</v>
      </c>
      <c r="H16244" s="137"/>
      <c r="I16244" s="119"/>
      <c r="J16244" s="129"/>
      <c r="K16244" s="129"/>
      <c r="L16244" s="129">
        <v>0</v>
      </c>
      <c r="M16244" s="134"/>
    </row>
    <row r="16245" spans="1:13" hidden="1" x14ac:dyDescent="0.25">
      <c r="A16245" s="128"/>
      <c r="B16245" s="2"/>
      <c r="C16245" s="139" t="s">
        <v>18684</v>
      </c>
      <c r="D16245" s="124" t="s">
        <v>18685</v>
      </c>
      <c r="E16245" s="118" t="s">
        <v>48</v>
      </c>
      <c r="F16245" s="124" t="s">
        <v>35249</v>
      </c>
      <c r="G16245" s="118" t="s">
        <v>2</v>
      </c>
      <c r="H16245" s="137">
        <v>43535</v>
      </c>
      <c r="I16245" s="119">
        <v>1300</v>
      </c>
      <c r="J16245" s="129"/>
      <c r="K16245" s="129"/>
      <c r="L16245" s="129">
        <v>0</v>
      </c>
      <c r="M16245" s="134"/>
    </row>
    <row r="16246" spans="1:13" hidden="1" x14ac:dyDescent="0.25">
      <c r="A16246" s="128"/>
      <c r="B16246" s="2"/>
      <c r="C16246" s="139" t="s">
        <v>28746</v>
      </c>
      <c r="D16246" s="124" t="s">
        <v>28747</v>
      </c>
      <c r="E16246" s="118" t="s">
        <v>48</v>
      </c>
      <c r="F16246" s="124" t="s">
        <v>35249</v>
      </c>
      <c r="G16246" s="118" t="s">
        <v>2</v>
      </c>
      <c r="H16246" s="137"/>
      <c r="I16246" s="119"/>
      <c r="J16246" s="129"/>
      <c r="K16246" s="129"/>
      <c r="L16246" s="129">
        <v>0</v>
      </c>
      <c r="M16246" s="134"/>
    </row>
    <row r="16247" spans="1:13" hidden="1" x14ac:dyDescent="0.25">
      <c r="A16247" s="128"/>
      <c r="B16247" s="2"/>
      <c r="C16247" s="139" t="s">
        <v>18686</v>
      </c>
      <c r="D16247" s="124" t="s">
        <v>18687</v>
      </c>
      <c r="E16247" s="118" t="s">
        <v>48</v>
      </c>
      <c r="F16247" s="124" t="s">
        <v>35249</v>
      </c>
      <c r="G16247" s="118" t="s">
        <v>2</v>
      </c>
      <c r="H16247" s="137">
        <v>41247</v>
      </c>
      <c r="I16247" s="119">
        <v>640</v>
      </c>
      <c r="J16247" s="129"/>
      <c r="K16247" s="129"/>
      <c r="L16247" s="129">
        <v>0</v>
      </c>
      <c r="M16247" s="134"/>
    </row>
    <row r="16248" spans="1:13" hidden="1" x14ac:dyDescent="0.25">
      <c r="A16248" s="128"/>
      <c r="B16248" s="2"/>
      <c r="C16248" s="139" t="s">
        <v>18688</v>
      </c>
      <c r="D16248" s="124" t="s">
        <v>18689</v>
      </c>
      <c r="E16248" s="118" t="s">
        <v>48</v>
      </c>
      <c r="F16248" s="124" t="s">
        <v>35249</v>
      </c>
      <c r="G16248" s="118" t="s">
        <v>2</v>
      </c>
      <c r="H16248" s="137">
        <v>40822</v>
      </c>
      <c r="I16248" s="119">
        <v>1120</v>
      </c>
      <c r="J16248" s="129"/>
      <c r="K16248" s="129"/>
      <c r="L16248" s="129">
        <v>0</v>
      </c>
      <c r="M16248" s="134"/>
    </row>
    <row r="16249" spans="1:13" hidden="1" x14ac:dyDescent="0.25">
      <c r="A16249" s="128"/>
      <c r="B16249" s="2"/>
      <c r="C16249" s="139" t="s">
        <v>30088</v>
      </c>
      <c r="D16249" s="124" t="s">
        <v>30089</v>
      </c>
      <c r="E16249" s="118" t="s">
        <v>48</v>
      </c>
      <c r="F16249" s="124" t="s">
        <v>35249</v>
      </c>
      <c r="G16249" s="118" t="s">
        <v>2</v>
      </c>
      <c r="H16249" s="137"/>
      <c r="I16249" s="119"/>
      <c r="J16249" s="129"/>
      <c r="K16249" s="129"/>
      <c r="L16249" s="129">
        <v>0</v>
      </c>
      <c r="M16249" s="134"/>
    </row>
    <row r="16250" spans="1:13" hidden="1" x14ac:dyDescent="0.25">
      <c r="A16250" s="128"/>
      <c r="B16250" s="2"/>
      <c r="C16250" s="139" t="s">
        <v>28300</v>
      </c>
      <c r="D16250" s="124" t="s">
        <v>28301</v>
      </c>
      <c r="E16250" s="118" t="s">
        <v>48</v>
      </c>
      <c r="F16250" s="124" t="s">
        <v>35249</v>
      </c>
      <c r="G16250" s="118" t="s">
        <v>2</v>
      </c>
      <c r="H16250" s="137"/>
      <c r="I16250" s="119"/>
      <c r="J16250" s="129"/>
      <c r="K16250" s="129"/>
      <c r="L16250" s="129">
        <v>0</v>
      </c>
      <c r="M16250" s="134"/>
    </row>
    <row r="16251" spans="1:13" hidden="1" x14ac:dyDescent="0.25">
      <c r="A16251" s="128"/>
      <c r="B16251" s="2"/>
      <c r="C16251" s="139" t="s">
        <v>31236</v>
      </c>
      <c r="D16251" s="124" t="s">
        <v>31237</v>
      </c>
      <c r="E16251" s="118" t="s">
        <v>48</v>
      </c>
      <c r="F16251" s="124" t="s">
        <v>35249</v>
      </c>
      <c r="G16251" s="118" t="s">
        <v>2</v>
      </c>
      <c r="H16251" s="137"/>
      <c r="I16251" s="119"/>
      <c r="J16251" s="129"/>
      <c r="K16251" s="129"/>
      <c r="L16251" s="129">
        <v>0</v>
      </c>
      <c r="M16251" s="134"/>
    </row>
    <row r="16252" spans="1:13" hidden="1" x14ac:dyDescent="0.25">
      <c r="A16252" s="128"/>
      <c r="B16252" s="2"/>
      <c r="C16252" s="139" t="s">
        <v>30828</v>
      </c>
      <c r="D16252" s="124" t="s">
        <v>30829</v>
      </c>
      <c r="E16252" s="118" t="s">
        <v>48</v>
      </c>
      <c r="F16252" s="124" t="s">
        <v>35249</v>
      </c>
      <c r="G16252" s="118" t="s">
        <v>2</v>
      </c>
      <c r="H16252" s="137"/>
      <c r="I16252" s="119"/>
      <c r="J16252" s="129"/>
      <c r="K16252" s="129"/>
      <c r="L16252" s="129">
        <v>0</v>
      </c>
      <c r="M16252" s="134"/>
    </row>
    <row r="16253" spans="1:13" hidden="1" x14ac:dyDescent="0.25">
      <c r="A16253" s="128"/>
      <c r="B16253" s="2"/>
      <c r="C16253" s="139" t="s">
        <v>18690</v>
      </c>
      <c r="D16253" s="124" t="s">
        <v>18691</v>
      </c>
      <c r="E16253" s="118" t="s">
        <v>48</v>
      </c>
      <c r="F16253" s="124" t="s">
        <v>35249</v>
      </c>
      <c r="G16253" s="118" t="s">
        <v>235</v>
      </c>
      <c r="H16253" s="137">
        <v>44452</v>
      </c>
      <c r="I16253" s="119">
        <v>197</v>
      </c>
      <c r="J16253" s="129"/>
      <c r="K16253" s="129"/>
      <c r="L16253" s="129">
        <v>0</v>
      </c>
      <c r="M16253" s="134"/>
    </row>
    <row r="16254" spans="1:13" hidden="1" x14ac:dyDescent="0.25">
      <c r="A16254" s="128"/>
      <c r="B16254" s="2"/>
      <c r="C16254" s="139" t="s">
        <v>18692</v>
      </c>
      <c r="D16254" s="124" t="s">
        <v>18693</v>
      </c>
      <c r="E16254" s="118" t="s">
        <v>48</v>
      </c>
      <c r="F16254" s="124" t="s">
        <v>35249</v>
      </c>
      <c r="G16254" s="118" t="s">
        <v>59</v>
      </c>
      <c r="H16254" s="137">
        <v>41667</v>
      </c>
      <c r="I16254" s="119">
        <v>1699</v>
      </c>
      <c r="J16254" s="129"/>
      <c r="K16254" s="129"/>
      <c r="L16254" s="129">
        <v>0</v>
      </c>
      <c r="M16254" s="134"/>
    </row>
    <row r="16255" spans="1:13" hidden="1" x14ac:dyDescent="0.25">
      <c r="A16255" s="128"/>
      <c r="B16255" s="2"/>
      <c r="C16255" s="139" t="s">
        <v>18694</v>
      </c>
      <c r="D16255" s="124" t="s">
        <v>18695</v>
      </c>
      <c r="E16255" s="118" t="s">
        <v>48</v>
      </c>
      <c r="F16255" s="124" t="s">
        <v>35249</v>
      </c>
      <c r="G16255" s="118" t="s">
        <v>235</v>
      </c>
      <c r="H16255" s="137">
        <v>42817</v>
      </c>
      <c r="I16255" s="119">
        <v>46.61</v>
      </c>
      <c r="J16255" s="129"/>
      <c r="K16255" s="129"/>
      <c r="L16255" s="129">
        <v>0</v>
      </c>
      <c r="M16255" s="134"/>
    </row>
    <row r="16256" spans="1:13" hidden="1" x14ac:dyDescent="0.25">
      <c r="A16256" s="128"/>
      <c r="B16256" s="2"/>
      <c r="C16256" s="139" t="s">
        <v>18696</v>
      </c>
      <c r="D16256" s="124" t="s">
        <v>18697</v>
      </c>
      <c r="E16256" s="118" t="s">
        <v>48</v>
      </c>
      <c r="F16256" s="124" t="s">
        <v>35249</v>
      </c>
      <c r="G16256" s="118" t="s">
        <v>235</v>
      </c>
      <c r="H16256" s="137">
        <v>42817</v>
      </c>
      <c r="I16256" s="119">
        <v>46.61</v>
      </c>
      <c r="J16256" s="129"/>
      <c r="K16256" s="129"/>
      <c r="L16256" s="129">
        <v>0</v>
      </c>
      <c r="M16256" s="134"/>
    </row>
    <row r="16257" spans="1:13" hidden="1" x14ac:dyDescent="0.25">
      <c r="A16257" s="128"/>
      <c r="B16257" s="2"/>
      <c r="C16257" s="139" t="s">
        <v>18698</v>
      </c>
      <c r="D16257" s="124" t="s">
        <v>18699</v>
      </c>
      <c r="E16257" s="118" t="s">
        <v>48</v>
      </c>
      <c r="F16257" s="124" t="s">
        <v>35249</v>
      </c>
      <c r="G16257" s="118" t="s">
        <v>235</v>
      </c>
      <c r="H16257" s="137">
        <v>42790</v>
      </c>
      <c r="I16257" s="119">
        <v>78.25</v>
      </c>
      <c r="J16257" s="129"/>
      <c r="K16257" s="129"/>
      <c r="L16257" s="129">
        <v>0</v>
      </c>
      <c r="M16257" s="134"/>
    </row>
    <row r="16258" spans="1:13" hidden="1" x14ac:dyDescent="0.25">
      <c r="A16258" s="128"/>
      <c r="B16258" s="2"/>
      <c r="C16258" s="139" t="s">
        <v>18700</v>
      </c>
      <c r="D16258" s="124" t="s">
        <v>18701</v>
      </c>
      <c r="E16258" s="118" t="s">
        <v>48</v>
      </c>
      <c r="F16258" s="124" t="s">
        <v>35249</v>
      </c>
      <c r="G16258" s="118" t="s">
        <v>235</v>
      </c>
      <c r="H16258" s="137">
        <v>42790</v>
      </c>
      <c r="I16258" s="119">
        <v>92.64</v>
      </c>
      <c r="J16258" s="129"/>
      <c r="K16258" s="129"/>
      <c r="L16258" s="129">
        <v>0</v>
      </c>
      <c r="M16258" s="134"/>
    </row>
    <row r="16259" spans="1:13" hidden="1" x14ac:dyDescent="0.25">
      <c r="A16259" s="128"/>
      <c r="B16259" s="2"/>
      <c r="C16259" s="139" t="s">
        <v>33297</v>
      </c>
      <c r="D16259" s="124" t="s">
        <v>33298</v>
      </c>
      <c r="E16259" s="118" t="s">
        <v>48</v>
      </c>
      <c r="F16259" s="124" t="s">
        <v>35249</v>
      </c>
      <c r="G16259" s="118" t="s">
        <v>235</v>
      </c>
      <c r="H16259" s="137"/>
      <c r="I16259" s="119"/>
      <c r="J16259" s="129"/>
      <c r="K16259" s="129"/>
      <c r="L16259" s="129">
        <v>0</v>
      </c>
      <c r="M16259" s="134"/>
    </row>
    <row r="16260" spans="1:13" hidden="1" x14ac:dyDescent="0.25">
      <c r="A16260" s="128"/>
      <c r="B16260" s="2"/>
      <c r="C16260" s="139" t="s">
        <v>18702</v>
      </c>
      <c r="D16260" s="124" t="s">
        <v>18703</v>
      </c>
      <c r="E16260" s="118" t="s">
        <v>48</v>
      </c>
      <c r="F16260" s="124" t="s">
        <v>35249</v>
      </c>
      <c r="G16260" s="118" t="s">
        <v>235</v>
      </c>
      <c r="H16260" s="137">
        <v>44354</v>
      </c>
      <c r="I16260" s="119">
        <v>109.79</v>
      </c>
      <c r="J16260" s="129"/>
      <c r="K16260" s="129"/>
      <c r="L16260" s="129">
        <v>0</v>
      </c>
      <c r="M16260" s="134"/>
    </row>
    <row r="16261" spans="1:13" hidden="1" x14ac:dyDescent="0.25">
      <c r="A16261" s="128"/>
      <c r="B16261" s="2"/>
      <c r="C16261" s="139" t="s">
        <v>18704</v>
      </c>
      <c r="D16261" s="124" t="s">
        <v>18705</v>
      </c>
      <c r="E16261" s="118" t="s">
        <v>48</v>
      </c>
      <c r="F16261" s="124" t="s">
        <v>35249</v>
      </c>
      <c r="G16261" s="118" t="s">
        <v>235</v>
      </c>
      <c r="H16261" s="137">
        <v>42496</v>
      </c>
      <c r="I16261" s="119">
        <v>2.95</v>
      </c>
      <c r="J16261" s="129"/>
      <c r="K16261" s="129"/>
      <c r="L16261" s="129">
        <v>0</v>
      </c>
      <c r="M16261" s="134"/>
    </row>
    <row r="16262" spans="1:13" hidden="1" x14ac:dyDescent="0.25">
      <c r="A16262" s="128"/>
      <c r="B16262" s="2"/>
      <c r="C16262" s="139" t="s">
        <v>18706</v>
      </c>
      <c r="D16262" s="124" t="s">
        <v>18707</v>
      </c>
      <c r="E16262" s="118" t="s">
        <v>950</v>
      </c>
      <c r="F16262" s="124" t="s">
        <v>951</v>
      </c>
      <c r="G16262" s="118" t="s">
        <v>235</v>
      </c>
      <c r="H16262" s="137">
        <v>42802</v>
      </c>
      <c r="I16262" s="119">
        <v>25</v>
      </c>
      <c r="J16262" s="129"/>
      <c r="K16262" s="129"/>
      <c r="L16262" s="129">
        <v>0</v>
      </c>
      <c r="M16262" s="134"/>
    </row>
    <row r="16263" spans="1:13" hidden="1" x14ac:dyDescent="0.25">
      <c r="A16263" s="128"/>
      <c r="B16263" s="2"/>
      <c r="C16263" s="139" t="s">
        <v>18708</v>
      </c>
      <c r="D16263" s="124" t="s">
        <v>18709</v>
      </c>
      <c r="E16263" s="118" t="s">
        <v>48</v>
      </c>
      <c r="F16263" s="124" t="s">
        <v>35249</v>
      </c>
      <c r="G16263" s="118" t="s">
        <v>6</v>
      </c>
      <c r="H16263" s="137"/>
      <c r="I16263" s="119"/>
      <c r="J16263" s="129"/>
      <c r="K16263" s="129"/>
      <c r="L16263" s="129">
        <v>0</v>
      </c>
      <c r="M16263" s="134"/>
    </row>
    <row r="16264" spans="1:13" hidden="1" x14ac:dyDescent="0.25">
      <c r="A16264" s="128"/>
      <c r="B16264" s="2"/>
      <c r="C16264" s="139" t="s">
        <v>31468</v>
      </c>
      <c r="D16264" s="124" t="s">
        <v>31469</v>
      </c>
      <c r="E16264" s="118" t="s">
        <v>48</v>
      </c>
      <c r="F16264" s="124" t="s">
        <v>35249</v>
      </c>
      <c r="G16264" s="118" t="s">
        <v>235</v>
      </c>
      <c r="H16264" s="137"/>
      <c r="I16264" s="119"/>
      <c r="J16264" s="129"/>
      <c r="K16264" s="129"/>
      <c r="L16264" s="129">
        <v>0</v>
      </c>
      <c r="M16264" s="134"/>
    </row>
    <row r="16265" spans="1:13" hidden="1" x14ac:dyDescent="0.25">
      <c r="A16265" s="128"/>
      <c r="B16265" s="2"/>
      <c r="C16265" s="139" t="s">
        <v>18710</v>
      </c>
      <c r="D16265" s="124" t="s">
        <v>18711</v>
      </c>
      <c r="E16265" s="118" t="s">
        <v>950</v>
      </c>
      <c r="F16265" s="124" t="s">
        <v>951</v>
      </c>
      <c r="G16265" s="118" t="s">
        <v>2</v>
      </c>
      <c r="H16265" s="137">
        <v>41340</v>
      </c>
      <c r="I16265" s="119">
        <v>25.08</v>
      </c>
      <c r="J16265" s="129"/>
      <c r="K16265" s="129"/>
      <c r="L16265" s="129">
        <v>0</v>
      </c>
      <c r="M16265" s="134"/>
    </row>
    <row r="16266" spans="1:13" hidden="1" x14ac:dyDescent="0.25">
      <c r="A16266" s="128"/>
      <c r="B16266" s="2"/>
      <c r="C16266" s="139" t="s">
        <v>18710</v>
      </c>
      <c r="D16266" s="124" t="s">
        <v>18711</v>
      </c>
      <c r="E16266" s="118" t="s">
        <v>451</v>
      </c>
      <c r="F16266" s="124" t="s">
        <v>380</v>
      </c>
      <c r="G16266" s="118" t="s">
        <v>2</v>
      </c>
      <c r="H16266" s="137">
        <v>41352</v>
      </c>
      <c r="I16266" s="119">
        <v>25.09</v>
      </c>
      <c r="J16266" s="129"/>
      <c r="K16266" s="129"/>
      <c r="L16266" s="129">
        <v>0</v>
      </c>
      <c r="M16266" s="134"/>
    </row>
    <row r="16267" spans="1:13" hidden="1" x14ac:dyDescent="0.25">
      <c r="A16267" s="128"/>
      <c r="B16267" s="2"/>
      <c r="C16267" s="139" t="s">
        <v>18710</v>
      </c>
      <c r="D16267" s="124" t="s">
        <v>18711</v>
      </c>
      <c r="E16267" s="118" t="s">
        <v>954</v>
      </c>
      <c r="F16267" s="124" t="s">
        <v>461</v>
      </c>
      <c r="G16267" s="118" t="s">
        <v>2</v>
      </c>
      <c r="H16267" s="137"/>
      <c r="I16267" s="119"/>
      <c r="J16267" s="129"/>
      <c r="K16267" s="129"/>
      <c r="L16267" s="129">
        <v>0</v>
      </c>
      <c r="M16267" s="134"/>
    </row>
    <row r="16268" spans="1:13" hidden="1" x14ac:dyDescent="0.25">
      <c r="A16268" s="128"/>
      <c r="B16268" s="2"/>
      <c r="C16268" s="139" t="s">
        <v>18710</v>
      </c>
      <c r="D16268" s="124" t="s">
        <v>18711</v>
      </c>
      <c r="E16268" s="118" t="s">
        <v>957</v>
      </c>
      <c r="F16268" s="124" t="s">
        <v>958</v>
      </c>
      <c r="G16268" s="118" t="s">
        <v>2</v>
      </c>
      <c r="H16268" s="137"/>
      <c r="I16268" s="119"/>
      <c r="J16268" s="129"/>
      <c r="K16268" s="129"/>
      <c r="L16268" s="129">
        <v>0</v>
      </c>
      <c r="M16268" s="134"/>
    </row>
    <row r="16269" spans="1:13" hidden="1" x14ac:dyDescent="0.25">
      <c r="A16269" s="128"/>
      <c r="B16269" s="2"/>
      <c r="C16269" s="139" t="s">
        <v>18710</v>
      </c>
      <c r="D16269" s="124" t="s">
        <v>18711</v>
      </c>
      <c r="E16269" s="118" t="s">
        <v>959</v>
      </c>
      <c r="F16269" s="124" t="s">
        <v>960</v>
      </c>
      <c r="G16269" s="118" t="s">
        <v>2</v>
      </c>
      <c r="H16269" s="137"/>
      <c r="I16269" s="119"/>
      <c r="J16269" s="129"/>
      <c r="K16269" s="129"/>
      <c r="L16269" s="129">
        <v>0</v>
      </c>
      <c r="M16269" s="134"/>
    </row>
    <row r="16270" spans="1:13" hidden="1" x14ac:dyDescent="0.25">
      <c r="A16270" s="128"/>
      <c r="B16270" s="2"/>
      <c r="C16270" s="139" t="s">
        <v>18710</v>
      </c>
      <c r="D16270" s="124" t="s">
        <v>18711</v>
      </c>
      <c r="E16270" s="118" t="s">
        <v>961</v>
      </c>
      <c r="F16270" s="124" t="s">
        <v>962</v>
      </c>
      <c r="G16270" s="118" t="s">
        <v>2</v>
      </c>
      <c r="H16270" s="137">
        <v>41631</v>
      </c>
      <c r="I16270" s="119">
        <v>25.08</v>
      </c>
      <c r="J16270" s="129"/>
      <c r="K16270" s="129"/>
      <c r="L16270" s="129">
        <v>0</v>
      </c>
      <c r="M16270" s="134"/>
    </row>
    <row r="16271" spans="1:13" hidden="1" x14ac:dyDescent="0.25">
      <c r="A16271" s="128"/>
      <c r="B16271" s="2"/>
      <c r="C16271" s="139" t="s">
        <v>18712</v>
      </c>
      <c r="D16271" s="124" t="s">
        <v>18713</v>
      </c>
      <c r="E16271" s="118" t="s">
        <v>950</v>
      </c>
      <c r="F16271" s="124" t="s">
        <v>951</v>
      </c>
      <c r="G16271" s="118" t="s">
        <v>2</v>
      </c>
      <c r="H16271" s="137">
        <v>41192</v>
      </c>
      <c r="I16271" s="119">
        <v>26.29</v>
      </c>
      <c r="J16271" s="129"/>
      <c r="K16271" s="129"/>
      <c r="L16271" s="129">
        <v>0</v>
      </c>
      <c r="M16271" s="134"/>
    </row>
    <row r="16272" spans="1:13" hidden="1" x14ac:dyDescent="0.25">
      <c r="A16272" s="128"/>
      <c r="B16272" s="2"/>
      <c r="C16272" s="139" t="s">
        <v>18712</v>
      </c>
      <c r="D16272" s="124" t="s">
        <v>18713</v>
      </c>
      <c r="E16272" s="118" t="s">
        <v>451</v>
      </c>
      <c r="F16272" s="124" t="s">
        <v>380</v>
      </c>
      <c r="G16272" s="118" t="s">
        <v>2</v>
      </c>
      <c r="H16272" s="137">
        <v>41045</v>
      </c>
      <c r="I16272" s="119">
        <v>24.58</v>
      </c>
      <c r="J16272" s="129"/>
      <c r="K16272" s="129"/>
      <c r="L16272" s="129">
        <v>0</v>
      </c>
      <c r="M16272" s="134"/>
    </row>
    <row r="16273" spans="1:13" hidden="1" x14ac:dyDescent="0.25">
      <c r="A16273" s="128"/>
      <c r="B16273" s="2"/>
      <c r="C16273" s="139" t="s">
        <v>18712</v>
      </c>
      <c r="D16273" s="124" t="s">
        <v>18713</v>
      </c>
      <c r="E16273" s="118" t="s">
        <v>954</v>
      </c>
      <c r="F16273" s="124" t="s">
        <v>461</v>
      </c>
      <c r="G16273" s="118" t="s">
        <v>2</v>
      </c>
      <c r="H16273" s="137">
        <v>41023</v>
      </c>
      <c r="I16273" s="119">
        <v>24.58</v>
      </c>
      <c r="J16273" s="129"/>
      <c r="K16273" s="129"/>
      <c r="L16273" s="129">
        <v>0</v>
      </c>
      <c r="M16273" s="134"/>
    </row>
    <row r="16274" spans="1:13" hidden="1" x14ac:dyDescent="0.25">
      <c r="A16274" s="128"/>
      <c r="B16274" s="2"/>
      <c r="C16274" s="139" t="s">
        <v>18712</v>
      </c>
      <c r="D16274" s="124" t="s">
        <v>18713</v>
      </c>
      <c r="E16274" s="118" t="s">
        <v>955</v>
      </c>
      <c r="F16274" s="124" t="s">
        <v>956</v>
      </c>
      <c r="G16274" s="118" t="s">
        <v>2</v>
      </c>
      <c r="H16274" s="137"/>
      <c r="I16274" s="119"/>
      <c r="J16274" s="129"/>
      <c r="K16274" s="129"/>
      <c r="L16274" s="129">
        <v>0</v>
      </c>
      <c r="M16274" s="134"/>
    </row>
    <row r="16275" spans="1:13" hidden="1" x14ac:dyDescent="0.25">
      <c r="A16275" s="128"/>
      <c r="B16275" s="2"/>
      <c r="C16275" s="139" t="s">
        <v>18712</v>
      </c>
      <c r="D16275" s="124" t="s">
        <v>18713</v>
      </c>
      <c r="E16275" s="118" t="s">
        <v>957</v>
      </c>
      <c r="F16275" s="124" t="s">
        <v>958</v>
      </c>
      <c r="G16275" s="118" t="s">
        <v>2</v>
      </c>
      <c r="H16275" s="137">
        <v>42572</v>
      </c>
      <c r="I16275" s="119">
        <v>33.72</v>
      </c>
      <c r="J16275" s="129"/>
      <c r="K16275" s="129"/>
      <c r="L16275" s="129">
        <v>0</v>
      </c>
      <c r="M16275" s="134"/>
    </row>
    <row r="16276" spans="1:13" hidden="1" x14ac:dyDescent="0.25">
      <c r="A16276" s="128"/>
      <c r="B16276" s="2"/>
      <c r="C16276" s="139" t="s">
        <v>18712</v>
      </c>
      <c r="D16276" s="124" t="s">
        <v>18713</v>
      </c>
      <c r="E16276" s="118" t="s">
        <v>959</v>
      </c>
      <c r="F16276" s="124" t="s">
        <v>960</v>
      </c>
      <c r="G16276" s="118" t="s">
        <v>2</v>
      </c>
      <c r="H16276" s="137">
        <v>42780</v>
      </c>
      <c r="I16276" s="119">
        <v>36.4</v>
      </c>
      <c r="J16276" s="129"/>
      <c r="K16276" s="129"/>
      <c r="L16276" s="129">
        <v>0</v>
      </c>
      <c r="M16276" s="134"/>
    </row>
    <row r="16277" spans="1:13" hidden="1" x14ac:dyDescent="0.25">
      <c r="A16277" s="128"/>
      <c r="B16277" s="2"/>
      <c r="C16277" s="139" t="s">
        <v>18712</v>
      </c>
      <c r="D16277" s="124" t="s">
        <v>18713</v>
      </c>
      <c r="E16277" s="118" t="s">
        <v>961</v>
      </c>
      <c r="F16277" s="124" t="s">
        <v>962</v>
      </c>
      <c r="G16277" s="118" t="s">
        <v>2</v>
      </c>
      <c r="H16277" s="137">
        <v>42780</v>
      </c>
      <c r="I16277" s="119">
        <v>36.4</v>
      </c>
      <c r="J16277" s="129"/>
      <c r="K16277" s="129"/>
      <c r="L16277" s="129">
        <v>0</v>
      </c>
      <c r="M16277" s="134"/>
    </row>
    <row r="16278" spans="1:13" hidden="1" x14ac:dyDescent="0.25">
      <c r="A16278" s="128"/>
      <c r="B16278" s="2"/>
      <c r="C16278" s="139" t="s">
        <v>18714</v>
      </c>
      <c r="D16278" s="124" t="s">
        <v>18715</v>
      </c>
      <c r="E16278" s="118" t="s">
        <v>950</v>
      </c>
      <c r="F16278" s="124" t="s">
        <v>951</v>
      </c>
      <c r="G16278" s="118" t="s">
        <v>2</v>
      </c>
      <c r="H16278" s="137">
        <v>41143</v>
      </c>
      <c r="I16278" s="119">
        <v>28.7</v>
      </c>
      <c r="J16278" s="129"/>
      <c r="K16278" s="129"/>
      <c r="L16278" s="129">
        <v>0</v>
      </c>
      <c r="M16278" s="134"/>
    </row>
    <row r="16279" spans="1:13" hidden="1" x14ac:dyDescent="0.25">
      <c r="A16279" s="128"/>
      <c r="B16279" s="2"/>
      <c r="C16279" s="139" t="s">
        <v>18714</v>
      </c>
      <c r="D16279" s="124" t="s">
        <v>18715</v>
      </c>
      <c r="E16279" s="118" t="s">
        <v>451</v>
      </c>
      <c r="F16279" s="124" t="s">
        <v>380</v>
      </c>
      <c r="G16279" s="118" t="s">
        <v>2</v>
      </c>
      <c r="H16279" s="137">
        <v>41320</v>
      </c>
      <c r="I16279" s="119">
        <v>28.7</v>
      </c>
      <c r="J16279" s="129"/>
      <c r="K16279" s="129"/>
      <c r="L16279" s="129">
        <v>0</v>
      </c>
      <c r="M16279" s="134"/>
    </row>
    <row r="16280" spans="1:13" hidden="1" x14ac:dyDescent="0.25">
      <c r="A16280" s="128"/>
      <c r="B16280" s="2"/>
      <c r="C16280" s="139" t="s">
        <v>18714</v>
      </c>
      <c r="D16280" s="124" t="s">
        <v>18715</v>
      </c>
      <c r="E16280" s="118" t="s">
        <v>954</v>
      </c>
      <c r="F16280" s="124" t="s">
        <v>461</v>
      </c>
      <c r="G16280" s="118" t="s">
        <v>2</v>
      </c>
      <c r="H16280" s="137"/>
      <c r="I16280" s="119"/>
      <c r="J16280" s="129"/>
      <c r="K16280" s="129"/>
      <c r="L16280" s="129">
        <v>0</v>
      </c>
      <c r="M16280" s="134"/>
    </row>
    <row r="16281" spans="1:13" hidden="1" x14ac:dyDescent="0.25">
      <c r="A16281" s="128"/>
      <c r="B16281" s="2"/>
      <c r="C16281" s="139" t="s">
        <v>18714</v>
      </c>
      <c r="D16281" s="124" t="s">
        <v>18715</v>
      </c>
      <c r="E16281" s="118" t="s">
        <v>957</v>
      </c>
      <c r="F16281" s="124" t="s">
        <v>958</v>
      </c>
      <c r="G16281" s="118" t="s">
        <v>2</v>
      </c>
      <c r="H16281" s="137">
        <v>42562</v>
      </c>
      <c r="I16281" s="119">
        <v>36.81</v>
      </c>
      <c r="J16281" s="129"/>
      <c r="K16281" s="129"/>
      <c r="L16281" s="129">
        <v>0</v>
      </c>
      <c r="M16281" s="134"/>
    </row>
    <row r="16282" spans="1:13" hidden="1" x14ac:dyDescent="0.25">
      <c r="A16282" s="128"/>
      <c r="B16282" s="2"/>
      <c r="C16282" s="139" t="s">
        <v>18714</v>
      </c>
      <c r="D16282" s="124" t="s">
        <v>18715</v>
      </c>
      <c r="E16282" s="118" t="s">
        <v>959</v>
      </c>
      <c r="F16282" s="124" t="s">
        <v>960</v>
      </c>
      <c r="G16282" s="118" t="s">
        <v>2</v>
      </c>
      <c r="H16282" s="137">
        <v>42780</v>
      </c>
      <c r="I16282" s="119">
        <v>39.74</v>
      </c>
      <c r="J16282" s="129"/>
      <c r="K16282" s="129"/>
      <c r="L16282" s="129">
        <v>0</v>
      </c>
      <c r="M16282" s="134"/>
    </row>
    <row r="16283" spans="1:13" hidden="1" x14ac:dyDescent="0.25">
      <c r="A16283" s="128"/>
      <c r="B16283" s="2"/>
      <c r="C16283" s="139" t="s">
        <v>18714</v>
      </c>
      <c r="D16283" s="124" t="s">
        <v>18715</v>
      </c>
      <c r="E16283" s="118" t="s">
        <v>961</v>
      </c>
      <c r="F16283" s="124" t="s">
        <v>962</v>
      </c>
      <c r="G16283" s="118" t="s">
        <v>2</v>
      </c>
      <c r="H16283" s="137">
        <v>42780</v>
      </c>
      <c r="I16283" s="119">
        <v>39.74</v>
      </c>
      <c r="J16283" s="129"/>
      <c r="K16283" s="129"/>
      <c r="L16283" s="129">
        <v>0</v>
      </c>
      <c r="M16283" s="134"/>
    </row>
    <row r="16284" spans="1:13" hidden="1" x14ac:dyDescent="0.25">
      <c r="A16284" s="128"/>
      <c r="B16284" s="2"/>
      <c r="C16284" s="139" t="s">
        <v>18716</v>
      </c>
      <c r="D16284" s="124" t="s">
        <v>18717</v>
      </c>
      <c r="E16284" s="118" t="s">
        <v>950</v>
      </c>
      <c r="F16284" s="124" t="s">
        <v>951</v>
      </c>
      <c r="G16284" s="118" t="s">
        <v>2</v>
      </c>
      <c r="H16284" s="137">
        <v>41159</v>
      </c>
      <c r="I16284" s="119">
        <v>31.11</v>
      </c>
      <c r="J16284" s="129"/>
      <c r="K16284" s="129"/>
      <c r="L16284" s="129">
        <v>0</v>
      </c>
      <c r="M16284" s="134"/>
    </row>
    <row r="16285" spans="1:13" hidden="1" x14ac:dyDescent="0.25">
      <c r="A16285" s="128"/>
      <c r="B16285" s="2"/>
      <c r="C16285" s="139" t="s">
        <v>18716</v>
      </c>
      <c r="D16285" s="124" t="s">
        <v>18717</v>
      </c>
      <c r="E16285" s="118" t="s">
        <v>451</v>
      </c>
      <c r="F16285" s="124" t="s">
        <v>380</v>
      </c>
      <c r="G16285" s="118" t="s">
        <v>2</v>
      </c>
      <c r="H16285" s="137">
        <v>41352</v>
      </c>
      <c r="I16285" s="119">
        <v>31.11</v>
      </c>
      <c r="J16285" s="129"/>
      <c r="K16285" s="129"/>
      <c r="L16285" s="129">
        <v>0</v>
      </c>
      <c r="M16285" s="134"/>
    </row>
    <row r="16286" spans="1:13" hidden="1" x14ac:dyDescent="0.25">
      <c r="A16286" s="128"/>
      <c r="B16286" s="2"/>
      <c r="C16286" s="139" t="s">
        <v>18716</v>
      </c>
      <c r="D16286" s="124" t="s">
        <v>18717</v>
      </c>
      <c r="E16286" s="118" t="s">
        <v>954</v>
      </c>
      <c r="F16286" s="124" t="s">
        <v>461</v>
      </c>
      <c r="G16286" s="118" t="s">
        <v>2</v>
      </c>
      <c r="H16286" s="137">
        <v>40994</v>
      </c>
      <c r="I16286" s="119">
        <v>29.09</v>
      </c>
      <c r="J16286" s="129"/>
      <c r="K16286" s="129"/>
      <c r="L16286" s="129">
        <v>0</v>
      </c>
      <c r="M16286" s="134"/>
    </row>
    <row r="16287" spans="1:13" hidden="1" x14ac:dyDescent="0.25">
      <c r="A16287" s="128"/>
      <c r="B16287" s="2"/>
      <c r="C16287" s="139" t="s">
        <v>18716</v>
      </c>
      <c r="D16287" s="124" t="s">
        <v>18717</v>
      </c>
      <c r="E16287" s="118" t="s">
        <v>955</v>
      </c>
      <c r="F16287" s="124" t="s">
        <v>956</v>
      </c>
      <c r="G16287" s="118" t="s">
        <v>2</v>
      </c>
      <c r="H16287" s="137"/>
      <c r="I16287" s="119"/>
      <c r="J16287" s="129"/>
      <c r="K16287" s="129"/>
      <c r="L16287" s="129">
        <v>0</v>
      </c>
      <c r="M16287" s="134"/>
    </row>
    <row r="16288" spans="1:13" hidden="1" x14ac:dyDescent="0.25">
      <c r="A16288" s="128"/>
      <c r="B16288" s="2"/>
      <c r="C16288" s="139" t="s">
        <v>18716</v>
      </c>
      <c r="D16288" s="124" t="s">
        <v>18717</v>
      </c>
      <c r="E16288" s="118" t="s">
        <v>957</v>
      </c>
      <c r="F16288" s="124" t="s">
        <v>958</v>
      </c>
      <c r="G16288" s="118" t="s">
        <v>2</v>
      </c>
      <c r="H16288" s="137">
        <v>42562</v>
      </c>
      <c r="I16288" s="119">
        <v>39.909999999999997</v>
      </c>
      <c r="J16288" s="129"/>
      <c r="K16288" s="129"/>
      <c r="L16288" s="129">
        <v>0</v>
      </c>
      <c r="M16288" s="134"/>
    </row>
    <row r="16289" spans="1:13" hidden="1" x14ac:dyDescent="0.25">
      <c r="A16289" s="128"/>
      <c r="B16289" s="2"/>
      <c r="C16289" s="139" t="s">
        <v>18716</v>
      </c>
      <c r="D16289" s="124" t="s">
        <v>18717</v>
      </c>
      <c r="E16289" s="118" t="s">
        <v>959</v>
      </c>
      <c r="F16289" s="124" t="s">
        <v>960</v>
      </c>
      <c r="G16289" s="118" t="s">
        <v>2</v>
      </c>
      <c r="H16289" s="137">
        <v>41905</v>
      </c>
      <c r="I16289" s="119">
        <v>30.86</v>
      </c>
      <c r="J16289" s="129"/>
      <c r="K16289" s="129"/>
      <c r="L16289" s="129">
        <v>0</v>
      </c>
      <c r="M16289" s="134"/>
    </row>
    <row r="16290" spans="1:13" hidden="1" x14ac:dyDescent="0.25">
      <c r="A16290" s="128"/>
      <c r="B16290" s="2"/>
      <c r="C16290" s="139" t="s">
        <v>18716</v>
      </c>
      <c r="D16290" s="124" t="s">
        <v>18717</v>
      </c>
      <c r="E16290" s="118" t="s">
        <v>961</v>
      </c>
      <c r="F16290" s="124" t="s">
        <v>962</v>
      </c>
      <c r="G16290" s="118" t="s">
        <v>2</v>
      </c>
      <c r="H16290" s="137"/>
      <c r="I16290" s="119"/>
      <c r="J16290" s="129"/>
      <c r="K16290" s="129"/>
      <c r="L16290" s="129">
        <v>0</v>
      </c>
      <c r="M16290" s="134"/>
    </row>
    <row r="16291" spans="1:13" hidden="1" x14ac:dyDescent="0.25">
      <c r="A16291" s="128"/>
      <c r="B16291" s="2"/>
      <c r="C16291" s="139" t="s">
        <v>18718</v>
      </c>
      <c r="D16291" s="124" t="s">
        <v>18719</v>
      </c>
      <c r="E16291" s="118" t="s">
        <v>950</v>
      </c>
      <c r="F16291" s="124" t="s">
        <v>951</v>
      </c>
      <c r="G16291" s="118" t="s">
        <v>2</v>
      </c>
      <c r="H16291" s="137"/>
      <c r="I16291" s="119"/>
      <c r="J16291" s="129"/>
      <c r="K16291" s="129"/>
      <c r="L16291" s="129">
        <v>0</v>
      </c>
      <c r="M16291" s="134"/>
    </row>
    <row r="16292" spans="1:13" hidden="1" x14ac:dyDescent="0.25">
      <c r="A16292" s="128"/>
      <c r="B16292" s="2"/>
      <c r="C16292" s="139" t="s">
        <v>18718</v>
      </c>
      <c r="D16292" s="124" t="s">
        <v>18719</v>
      </c>
      <c r="E16292" s="118" t="s">
        <v>451</v>
      </c>
      <c r="F16292" s="124" t="s">
        <v>380</v>
      </c>
      <c r="G16292" s="118" t="s">
        <v>2</v>
      </c>
      <c r="H16292" s="137">
        <v>40886</v>
      </c>
      <c r="I16292" s="119">
        <v>31.35</v>
      </c>
      <c r="J16292" s="129"/>
      <c r="K16292" s="129"/>
      <c r="L16292" s="129">
        <v>0</v>
      </c>
      <c r="M16292" s="134"/>
    </row>
    <row r="16293" spans="1:13" hidden="1" x14ac:dyDescent="0.25">
      <c r="A16293" s="128"/>
      <c r="B16293" s="2"/>
      <c r="C16293" s="139" t="s">
        <v>18718</v>
      </c>
      <c r="D16293" s="124" t="s">
        <v>18719</v>
      </c>
      <c r="E16293" s="118" t="s">
        <v>954</v>
      </c>
      <c r="F16293" s="124" t="s">
        <v>461</v>
      </c>
      <c r="G16293" s="118" t="s">
        <v>2</v>
      </c>
      <c r="H16293" s="137"/>
      <c r="I16293" s="119"/>
      <c r="J16293" s="129"/>
      <c r="K16293" s="129"/>
      <c r="L16293" s="129">
        <v>0</v>
      </c>
      <c r="M16293" s="134"/>
    </row>
    <row r="16294" spans="1:13" hidden="1" x14ac:dyDescent="0.25">
      <c r="A16294" s="128"/>
      <c r="B16294" s="2"/>
      <c r="C16294" s="139" t="s">
        <v>18718</v>
      </c>
      <c r="D16294" s="124" t="s">
        <v>18719</v>
      </c>
      <c r="E16294" s="118" t="s">
        <v>955</v>
      </c>
      <c r="F16294" s="124" t="s">
        <v>956</v>
      </c>
      <c r="G16294" s="118" t="s">
        <v>2</v>
      </c>
      <c r="H16294" s="137"/>
      <c r="I16294" s="119"/>
      <c r="J16294" s="129"/>
      <c r="K16294" s="129"/>
      <c r="L16294" s="129">
        <v>0</v>
      </c>
      <c r="M16294" s="134"/>
    </row>
    <row r="16295" spans="1:13" hidden="1" x14ac:dyDescent="0.25">
      <c r="A16295" s="128"/>
      <c r="B16295" s="2"/>
      <c r="C16295" s="139" t="s">
        <v>18718</v>
      </c>
      <c r="D16295" s="124" t="s">
        <v>18719</v>
      </c>
      <c r="E16295" s="118" t="s">
        <v>957</v>
      </c>
      <c r="F16295" s="124" t="s">
        <v>958</v>
      </c>
      <c r="G16295" s="118" t="s">
        <v>2</v>
      </c>
      <c r="H16295" s="137">
        <v>42562</v>
      </c>
      <c r="I16295" s="119">
        <v>43</v>
      </c>
      <c r="J16295" s="129"/>
      <c r="K16295" s="129"/>
      <c r="L16295" s="129">
        <v>0</v>
      </c>
      <c r="M16295" s="134"/>
    </row>
    <row r="16296" spans="1:13" hidden="1" x14ac:dyDescent="0.25">
      <c r="A16296" s="128"/>
      <c r="B16296" s="2"/>
      <c r="C16296" s="139" t="s">
        <v>18718</v>
      </c>
      <c r="D16296" s="124" t="s">
        <v>18719</v>
      </c>
      <c r="E16296" s="118" t="s">
        <v>959</v>
      </c>
      <c r="F16296" s="124" t="s">
        <v>960</v>
      </c>
      <c r="G16296" s="118" t="s">
        <v>2</v>
      </c>
      <c r="H16296" s="137">
        <v>42283</v>
      </c>
      <c r="I16296" s="119">
        <v>36.19</v>
      </c>
      <c r="J16296" s="129"/>
      <c r="K16296" s="129"/>
      <c r="L16296" s="129">
        <v>0</v>
      </c>
      <c r="M16296" s="134"/>
    </row>
    <row r="16297" spans="1:13" hidden="1" x14ac:dyDescent="0.25">
      <c r="A16297" s="128"/>
      <c r="B16297" s="2"/>
      <c r="C16297" s="139" t="s">
        <v>18718</v>
      </c>
      <c r="D16297" s="124" t="s">
        <v>18719</v>
      </c>
      <c r="E16297" s="118" t="s">
        <v>961</v>
      </c>
      <c r="F16297" s="124" t="s">
        <v>962</v>
      </c>
      <c r="G16297" s="118" t="s">
        <v>2</v>
      </c>
      <c r="H16297" s="137">
        <v>41957</v>
      </c>
      <c r="I16297" s="119">
        <v>33.53</v>
      </c>
      <c r="J16297" s="129"/>
      <c r="K16297" s="129"/>
      <c r="L16297" s="129">
        <v>0</v>
      </c>
      <c r="M16297" s="134"/>
    </row>
    <row r="16298" spans="1:13" hidden="1" x14ac:dyDescent="0.25">
      <c r="A16298" s="128"/>
      <c r="B16298" s="2"/>
      <c r="C16298" s="139" t="s">
        <v>18720</v>
      </c>
      <c r="D16298" s="124" t="s">
        <v>18721</v>
      </c>
      <c r="E16298" s="118" t="s">
        <v>950</v>
      </c>
      <c r="F16298" s="124" t="s">
        <v>951</v>
      </c>
      <c r="G16298" s="118" t="s">
        <v>2</v>
      </c>
      <c r="H16298" s="137">
        <v>41191</v>
      </c>
      <c r="I16298" s="119">
        <v>9.66</v>
      </c>
      <c r="J16298" s="129"/>
      <c r="K16298" s="129"/>
      <c r="L16298" s="129">
        <v>0</v>
      </c>
      <c r="M16298" s="134"/>
    </row>
    <row r="16299" spans="1:13" hidden="1" x14ac:dyDescent="0.25">
      <c r="A16299" s="128"/>
      <c r="B16299" s="2"/>
      <c r="C16299" s="139" t="s">
        <v>18720</v>
      </c>
      <c r="D16299" s="124" t="s">
        <v>18721</v>
      </c>
      <c r="E16299" s="118" t="s">
        <v>957</v>
      </c>
      <c r="F16299" s="124" t="s">
        <v>958</v>
      </c>
      <c r="G16299" s="118" t="s">
        <v>2</v>
      </c>
      <c r="H16299" s="137">
        <v>42943</v>
      </c>
      <c r="I16299" s="119">
        <v>15.06</v>
      </c>
      <c r="J16299" s="129"/>
      <c r="K16299" s="129"/>
      <c r="L16299" s="129">
        <v>0</v>
      </c>
      <c r="M16299" s="134"/>
    </row>
    <row r="16300" spans="1:13" hidden="1" x14ac:dyDescent="0.25">
      <c r="A16300" s="128"/>
      <c r="B16300" s="2"/>
      <c r="C16300" s="139" t="s">
        <v>18720</v>
      </c>
      <c r="D16300" s="124" t="s">
        <v>18721</v>
      </c>
      <c r="E16300" s="118" t="s">
        <v>959</v>
      </c>
      <c r="F16300" s="124" t="s">
        <v>960</v>
      </c>
      <c r="G16300" s="118" t="s">
        <v>2</v>
      </c>
      <c r="H16300" s="137">
        <v>41774</v>
      </c>
      <c r="I16300" s="119">
        <v>10.130000000000001</v>
      </c>
      <c r="J16300" s="129"/>
      <c r="K16300" s="129"/>
      <c r="L16300" s="129">
        <v>0</v>
      </c>
      <c r="M16300" s="134"/>
    </row>
    <row r="16301" spans="1:13" hidden="1" x14ac:dyDescent="0.25">
      <c r="A16301" s="128"/>
      <c r="B16301" s="2"/>
      <c r="C16301" s="139" t="s">
        <v>18722</v>
      </c>
      <c r="D16301" s="124" t="s">
        <v>18723</v>
      </c>
      <c r="E16301" s="118" t="s">
        <v>950</v>
      </c>
      <c r="F16301" s="124" t="s">
        <v>951</v>
      </c>
      <c r="G16301" s="118" t="s">
        <v>2</v>
      </c>
      <c r="H16301" s="137"/>
      <c r="I16301" s="119"/>
      <c r="J16301" s="129"/>
      <c r="K16301" s="129"/>
      <c r="L16301" s="129">
        <v>0</v>
      </c>
      <c r="M16301" s="134"/>
    </row>
    <row r="16302" spans="1:13" hidden="1" x14ac:dyDescent="0.25">
      <c r="A16302" s="128"/>
      <c r="B16302" s="2"/>
      <c r="C16302" s="139" t="s">
        <v>18722</v>
      </c>
      <c r="D16302" s="124" t="s">
        <v>18723</v>
      </c>
      <c r="E16302" s="118" t="s">
        <v>451</v>
      </c>
      <c r="F16302" s="124" t="s">
        <v>380</v>
      </c>
      <c r="G16302" s="118" t="s">
        <v>2</v>
      </c>
      <c r="H16302" s="137">
        <v>41320</v>
      </c>
      <c r="I16302" s="119">
        <v>10.9</v>
      </c>
      <c r="J16302" s="129"/>
      <c r="K16302" s="129"/>
      <c r="L16302" s="129">
        <v>0</v>
      </c>
      <c r="M16302" s="134"/>
    </row>
    <row r="16303" spans="1:13" hidden="1" x14ac:dyDescent="0.25">
      <c r="A16303" s="128"/>
      <c r="B16303" s="2"/>
      <c r="C16303" s="139" t="s">
        <v>18722</v>
      </c>
      <c r="D16303" s="124" t="s">
        <v>18723</v>
      </c>
      <c r="E16303" s="118" t="s">
        <v>954</v>
      </c>
      <c r="F16303" s="124" t="s">
        <v>461</v>
      </c>
      <c r="G16303" s="118" t="s">
        <v>2</v>
      </c>
      <c r="H16303" s="137">
        <v>40303</v>
      </c>
      <c r="I16303" s="119">
        <v>9.07</v>
      </c>
      <c r="J16303" s="129"/>
      <c r="K16303" s="129"/>
      <c r="L16303" s="129">
        <v>0</v>
      </c>
      <c r="M16303" s="134"/>
    </row>
    <row r="16304" spans="1:13" hidden="1" x14ac:dyDescent="0.25">
      <c r="A16304" s="128"/>
      <c r="B16304" s="2"/>
      <c r="C16304" s="139" t="s">
        <v>18722</v>
      </c>
      <c r="D16304" s="124" t="s">
        <v>18723</v>
      </c>
      <c r="E16304" s="118" t="s">
        <v>955</v>
      </c>
      <c r="F16304" s="124" t="s">
        <v>956</v>
      </c>
      <c r="G16304" s="118" t="s">
        <v>2</v>
      </c>
      <c r="H16304" s="137"/>
      <c r="I16304" s="119"/>
      <c r="J16304" s="129"/>
      <c r="K16304" s="129"/>
      <c r="L16304" s="129">
        <v>0</v>
      </c>
      <c r="M16304" s="134"/>
    </row>
    <row r="16305" spans="1:13" hidden="1" x14ac:dyDescent="0.25">
      <c r="A16305" s="128"/>
      <c r="B16305" s="2"/>
      <c r="C16305" s="139" t="s">
        <v>18722</v>
      </c>
      <c r="D16305" s="124" t="s">
        <v>18723</v>
      </c>
      <c r="E16305" s="118" t="s">
        <v>959</v>
      </c>
      <c r="F16305" s="124" t="s">
        <v>960</v>
      </c>
      <c r="G16305" s="118" t="s">
        <v>2</v>
      </c>
      <c r="H16305" s="137">
        <v>42282</v>
      </c>
      <c r="I16305" s="119">
        <v>11.77</v>
      </c>
      <c r="J16305" s="129"/>
      <c r="K16305" s="129"/>
      <c r="L16305" s="129">
        <v>0</v>
      </c>
      <c r="M16305" s="134"/>
    </row>
    <row r="16306" spans="1:13" hidden="1" x14ac:dyDescent="0.25">
      <c r="A16306" s="128"/>
      <c r="B16306" s="2"/>
      <c r="C16306" s="139" t="s">
        <v>18722</v>
      </c>
      <c r="D16306" s="124" t="s">
        <v>18723</v>
      </c>
      <c r="E16306" s="118" t="s">
        <v>961</v>
      </c>
      <c r="F16306" s="124" t="s">
        <v>962</v>
      </c>
      <c r="G16306" s="118" t="s">
        <v>2</v>
      </c>
      <c r="H16306" s="137">
        <v>42432</v>
      </c>
      <c r="I16306" s="119">
        <v>13.96</v>
      </c>
      <c r="J16306" s="129"/>
      <c r="K16306" s="129"/>
      <c r="L16306" s="129">
        <v>0</v>
      </c>
      <c r="M16306" s="134"/>
    </row>
    <row r="16307" spans="1:13" hidden="1" x14ac:dyDescent="0.25">
      <c r="A16307" s="128"/>
      <c r="B16307" s="2"/>
      <c r="C16307" s="139" t="s">
        <v>18724</v>
      </c>
      <c r="D16307" s="124" t="s">
        <v>18725</v>
      </c>
      <c r="E16307" s="118" t="s">
        <v>950</v>
      </c>
      <c r="F16307" s="124" t="s">
        <v>951</v>
      </c>
      <c r="G16307" s="118" t="s">
        <v>2</v>
      </c>
      <c r="H16307" s="137"/>
      <c r="I16307" s="119"/>
      <c r="J16307" s="129"/>
      <c r="K16307" s="129"/>
      <c r="L16307" s="129">
        <v>0</v>
      </c>
      <c r="M16307" s="134"/>
    </row>
    <row r="16308" spans="1:13" hidden="1" x14ac:dyDescent="0.25">
      <c r="A16308" s="128"/>
      <c r="B16308" s="2"/>
      <c r="C16308" s="139" t="s">
        <v>18724</v>
      </c>
      <c r="D16308" s="124" t="s">
        <v>18725</v>
      </c>
      <c r="E16308" s="118" t="s">
        <v>451</v>
      </c>
      <c r="F16308" s="124" t="s">
        <v>380</v>
      </c>
      <c r="G16308" s="118" t="s">
        <v>2</v>
      </c>
      <c r="H16308" s="137"/>
      <c r="I16308" s="119"/>
      <c r="J16308" s="129"/>
      <c r="K16308" s="129"/>
      <c r="L16308" s="129">
        <v>0</v>
      </c>
      <c r="M16308" s="134"/>
    </row>
    <row r="16309" spans="1:13" hidden="1" x14ac:dyDescent="0.25">
      <c r="A16309" s="128"/>
      <c r="B16309" s="2"/>
      <c r="C16309" s="139" t="s">
        <v>18726</v>
      </c>
      <c r="D16309" s="124" t="s">
        <v>18727</v>
      </c>
      <c r="E16309" s="118" t="s">
        <v>950</v>
      </c>
      <c r="F16309" s="124" t="s">
        <v>951</v>
      </c>
      <c r="G16309" s="118" t="s">
        <v>2</v>
      </c>
      <c r="H16309" s="137">
        <v>41282</v>
      </c>
      <c r="I16309" s="119">
        <v>11.94</v>
      </c>
      <c r="J16309" s="129"/>
      <c r="K16309" s="129"/>
      <c r="L16309" s="129">
        <v>0</v>
      </c>
      <c r="M16309" s="134"/>
    </row>
    <row r="16310" spans="1:13" hidden="1" x14ac:dyDescent="0.25">
      <c r="A16310" s="128"/>
      <c r="B16310" s="2"/>
      <c r="C16310" s="139" t="s">
        <v>18726</v>
      </c>
      <c r="D16310" s="124" t="s">
        <v>18727</v>
      </c>
      <c r="E16310" s="118" t="s">
        <v>957</v>
      </c>
      <c r="F16310" s="124" t="s">
        <v>958</v>
      </c>
      <c r="G16310" s="118" t="s">
        <v>2</v>
      </c>
      <c r="H16310" s="137">
        <v>43165</v>
      </c>
      <c r="I16310" s="119">
        <v>16.53</v>
      </c>
      <c r="J16310" s="129"/>
      <c r="K16310" s="129"/>
      <c r="L16310" s="129">
        <v>0</v>
      </c>
      <c r="M16310" s="134"/>
    </row>
    <row r="16311" spans="1:13" hidden="1" x14ac:dyDescent="0.25">
      <c r="A16311" s="128"/>
      <c r="B16311" s="2"/>
      <c r="C16311" s="139" t="s">
        <v>18728</v>
      </c>
      <c r="D16311" s="124" t="s">
        <v>18729</v>
      </c>
      <c r="E16311" s="118" t="s">
        <v>955</v>
      </c>
      <c r="F16311" s="124" t="s">
        <v>956</v>
      </c>
      <c r="G16311" s="118" t="s">
        <v>2</v>
      </c>
      <c r="H16311" s="137"/>
      <c r="I16311" s="119"/>
      <c r="J16311" s="129"/>
      <c r="K16311" s="129"/>
      <c r="L16311" s="129">
        <v>0</v>
      </c>
      <c r="M16311" s="134"/>
    </row>
    <row r="16312" spans="1:13" hidden="1" x14ac:dyDescent="0.25">
      <c r="A16312" s="128"/>
      <c r="B16312" s="2"/>
      <c r="C16312" s="139" t="s">
        <v>18730</v>
      </c>
      <c r="D16312" s="124" t="s">
        <v>18731</v>
      </c>
      <c r="E16312" s="118" t="s">
        <v>451</v>
      </c>
      <c r="F16312" s="124" t="s">
        <v>380</v>
      </c>
      <c r="G16312" s="118" t="s">
        <v>2</v>
      </c>
      <c r="H16312" s="137">
        <v>41320</v>
      </c>
      <c r="I16312" s="119">
        <v>12.69</v>
      </c>
      <c r="J16312" s="129"/>
      <c r="K16312" s="129"/>
      <c r="L16312" s="129">
        <v>0</v>
      </c>
      <c r="M16312" s="134"/>
    </row>
    <row r="16313" spans="1:13" hidden="1" x14ac:dyDescent="0.25">
      <c r="A16313" s="128"/>
      <c r="B16313" s="2"/>
      <c r="C16313" s="139" t="s">
        <v>18730</v>
      </c>
      <c r="D16313" s="124" t="s">
        <v>18731</v>
      </c>
      <c r="E16313" s="118" t="s">
        <v>959</v>
      </c>
      <c r="F16313" s="124" t="s">
        <v>960</v>
      </c>
      <c r="G16313" s="118" t="s">
        <v>2</v>
      </c>
      <c r="H16313" s="137">
        <v>41535</v>
      </c>
      <c r="I16313" s="119">
        <v>12.69</v>
      </c>
      <c r="J16313" s="129"/>
      <c r="K16313" s="129"/>
      <c r="L16313" s="129">
        <v>0</v>
      </c>
      <c r="M16313" s="134"/>
    </row>
    <row r="16314" spans="1:13" hidden="1" x14ac:dyDescent="0.25">
      <c r="A16314" s="128"/>
      <c r="B16314" s="2"/>
      <c r="C16314" s="139" t="s">
        <v>18732</v>
      </c>
      <c r="D16314" s="124" t="s">
        <v>18733</v>
      </c>
      <c r="E16314" s="118" t="s">
        <v>950</v>
      </c>
      <c r="F16314" s="124" t="s">
        <v>951</v>
      </c>
      <c r="G16314" s="118" t="s">
        <v>2</v>
      </c>
      <c r="H16314" s="137"/>
      <c r="I16314" s="119"/>
      <c r="J16314" s="129"/>
      <c r="K16314" s="129"/>
      <c r="L16314" s="129">
        <v>0</v>
      </c>
      <c r="M16314" s="134"/>
    </row>
    <row r="16315" spans="1:13" hidden="1" x14ac:dyDescent="0.25">
      <c r="A16315" s="128"/>
      <c r="B16315" s="2"/>
      <c r="C16315" s="139" t="s">
        <v>18734</v>
      </c>
      <c r="D16315" s="124" t="s">
        <v>18735</v>
      </c>
      <c r="E16315" s="118" t="s">
        <v>451</v>
      </c>
      <c r="F16315" s="124" t="s">
        <v>380</v>
      </c>
      <c r="G16315" s="118" t="s">
        <v>2</v>
      </c>
      <c r="H16315" s="137"/>
      <c r="I16315" s="119"/>
      <c r="J16315" s="129"/>
      <c r="K16315" s="129"/>
      <c r="L16315" s="129">
        <v>0</v>
      </c>
      <c r="M16315" s="134"/>
    </row>
    <row r="16316" spans="1:13" hidden="1" x14ac:dyDescent="0.25">
      <c r="A16316" s="128"/>
      <c r="B16316" s="2"/>
      <c r="C16316" s="139" t="s">
        <v>18736</v>
      </c>
      <c r="D16316" s="124" t="s">
        <v>18737</v>
      </c>
      <c r="E16316" s="118" t="s">
        <v>950</v>
      </c>
      <c r="F16316" s="124" t="s">
        <v>951</v>
      </c>
      <c r="G16316" s="118" t="s">
        <v>2</v>
      </c>
      <c r="H16316" s="137"/>
      <c r="I16316" s="119"/>
      <c r="J16316" s="129"/>
      <c r="K16316" s="129"/>
      <c r="L16316" s="129">
        <v>0</v>
      </c>
      <c r="M16316" s="134"/>
    </row>
    <row r="16317" spans="1:13" hidden="1" x14ac:dyDescent="0.25">
      <c r="A16317" s="128"/>
      <c r="B16317" s="2"/>
      <c r="C16317" s="139" t="s">
        <v>18736</v>
      </c>
      <c r="D16317" s="124" t="s">
        <v>18737</v>
      </c>
      <c r="E16317" s="118" t="s">
        <v>954</v>
      </c>
      <c r="F16317" s="124" t="s">
        <v>461</v>
      </c>
      <c r="G16317" s="118" t="s">
        <v>2</v>
      </c>
      <c r="H16317" s="137"/>
      <c r="I16317" s="119"/>
      <c r="J16317" s="129"/>
      <c r="K16317" s="129"/>
      <c r="L16317" s="129">
        <v>0</v>
      </c>
      <c r="M16317" s="134"/>
    </row>
    <row r="16318" spans="1:13" hidden="1" x14ac:dyDescent="0.25">
      <c r="A16318" s="128"/>
      <c r="B16318" s="2"/>
      <c r="C16318" s="139" t="s">
        <v>18738</v>
      </c>
      <c r="D16318" s="124" t="s">
        <v>18739</v>
      </c>
      <c r="E16318" s="118" t="s">
        <v>950</v>
      </c>
      <c r="F16318" s="124" t="s">
        <v>951</v>
      </c>
      <c r="G16318" s="118" t="s">
        <v>2</v>
      </c>
      <c r="H16318" s="137">
        <v>41235</v>
      </c>
      <c r="I16318" s="119">
        <v>17.190000000000001</v>
      </c>
      <c r="J16318" s="129"/>
      <c r="K16318" s="129"/>
      <c r="L16318" s="129">
        <v>0</v>
      </c>
      <c r="M16318" s="134"/>
    </row>
    <row r="16319" spans="1:13" hidden="1" x14ac:dyDescent="0.25">
      <c r="A16319" s="128"/>
      <c r="B16319" s="2"/>
      <c r="C16319" s="139" t="s">
        <v>18738</v>
      </c>
      <c r="D16319" s="124" t="s">
        <v>18739</v>
      </c>
      <c r="E16319" s="118" t="s">
        <v>451</v>
      </c>
      <c r="F16319" s="124" t="s">
        <v>380</v>
      </c>
      <c r="G16319" s="118" t="s">
        <v>2</v>
      </c>
      <c r="H16319" s="137">
        <v>41331</v>
      </c>
      <c r="I16319" s="119">
        <v>17.190000000000001</v>
      </c>
      <c r="J16319" s="129"/>
      <c r="K16319" s="129"/>
      <c r="L16319" s="129">
        <v>0</v>
      </c>
      <c r="M16319" s="134"/>
    </row>
    <row r="16320" spans="1:13" hidden="1" x14ac:dyDescent="0.25">
      <c r="A16320" s="128"/>
      <c r="B16320" s="2"/>
      <c r="C16320" s="139" t="s">
        <v>18738</v>
      </c>
      <c r="D16320" s="124" t="s">
        <v>18739</v>
      </c>
      <c r="E16320" s="118" t="s">
        <v>957</v>
      </c>
      <c r="F16320" s="124" t="s">
        <v>958</v>
      </c>
      <c r="G16320" s="118" t="s">
        <v>2</v>
      </c>
      <c r="H16320" s="137"/>
      <c r="I16320" s="119"/>
      <c r="J16320" s="129"/>
      <c r="K16320" s="129"/>
      <c r="L16320" s="129">
        <v>0</v>
      </c>
      <c r="M16320" s="134"/>
    </row>
    <row r="16321" spans="1:13" hidden="1" x14ac:dyDescent="0.25">
      <c r="A16321" s="128"/>
      <c r="B16321" s="2"/>
      <c r="C16321" s="139" t="s">
        <v>18738</v>
      </c>
      <c r="D16321" s="124" t="s">
        <v>18739</v>
      </c>
      <c r="E16321" s="118" t="s">
        <v>959</v>
      </c>
      <c r="F16321" s="124" t="s">
        <v>960</v>
      </c>
      <c r="G16321" s="118" t="s">
        <v>2</v>
      </c>
      <c r="H16321" s="137">
        <v>42282</v>
      </c>
      <c r="I16321" s="119">
        <v>18.57</v>
      </c>
      <c r="J16321" s="129"/>
      <c r="K16321" s="129"/>
      <c r="L16321" s="129">
        <v>0</v>
      </c>
      <c r="M16321" s="134"/>
    </row>
    <row r="16322" spans="1:13" hidden="1" x14ac:dyDescent="0.25">
      <c r="A16322" s="128"/>
      <c r="B16322" s="2"/>
      <c r="C16322" s="139" t="s">
        <v>18738</v>
      </c>
      <c r="D16322" s="124" t="s">
        <v>18739</v>
      </c>
      <c r="E16322" s="118" t="s">
        <v>961</v>
      </c>
      <c r="F16322" s="124" t="s">
        <v>962</v>
      </c>
      <c r="G16322" s="118" t="s">
        <v>2</v>
      </c>
      <c r="H16322" s="137">
        <v>42677</v>
      </c>
      <c r="I16322" s="119">
        <v>22.02</v>
      </c>
      <c r="J16322" s="129"/>
      <c r="K16322" s="129"/>
      <c r="L16322" s="129">
        <v>0</v>
      </c>
      <c r="M16322" s="134"/>
    </row>
    <row r="16323" spans="1:13" hidden="1" x14ac:dyDescent="0.25">
      <c r="A16323" s="128"/>
      <c r="B16323" s="2"/>
      <c r="C16323" s="139" t="s">
        <v>18740</v>
      </c>
      <c r="D16323" s="124" t="s">
        <v>18741</v>
      </c>
      <c r="E16323" s="118" t="s">
        <v>950</v>
      </c>
      <c r="F16323" s="124" t="s">
        <v>951</v>
      </c>
      <c r="G16323" s="118" t="s">
        <v>2</v>
      </c>
      <c r="H16323" s="137">
        <v>41282</v>
      </c>
      <c r="I16323" s="119">
        <v>18.23</v>
      </c>
      <c r="J16323" s="129"/>
      <c r="K16323" s="129"/>
      <c r="L16323" s="129">
        <v>0</v>
      </c>
      <c r="M16323" s="134"/>
    </row>
    <row r="16324" spans="1:13" hidden="1" x14ac:dyDescent="0.25">
      <c r="A16324" s="128"/>
      <c r="B16324" s="2"/>
      <c r="C16324" s="139" t="s">
        <v>18740</v>
      </c>
      <c r="D16324" s="124" t="s">
        <v>18741</v>
      </c>
      <c r="E16324" s="118" t="s">
        <v>957</v>
      </c>
      <c r="F16324" s="124" t="s">
        <v>958</v>
      </c>
      <c r="G16324" s="118" t="s">
        <v>2</v>
      </c>
      <c r="H16324" s="137">
        <v>43165</v>
      </c>
      <c r="I16324" s="119">
        <v>25.23</v>
      </c>
      <c r="J16324" s="129"/>
      <c r="K16324" s="129"/>
      <c r="L16324" s="129">
        <v>0</v>
      </c>
      <c r="M16324" s="134"/>
    </row>
    <row r="16325" spans="1:13" hidden="1" x14ac:dyDescent="0.25">
      <c r="A16325" s="128"/>
      <c r="B16325" s="2"/>
      <c r="C16325" s="139" t="s">
        <v>18740</v>
      </c>
      <c r="D16325" s="124" t="s">
        <v>18741</v>
      </c>
      <c r="E16325" s="118" t="s">
        <v>959</v>
      </c>
      <c r="F16325" s="124" t="s">
        <v>960</v>
      </c>
      <c r="G16325" s="118" t="s">
        <v>2</v>
      </c>
      <c r="H16325" s="137">
        <v>42459</v>
      </c>
      <c r="I16325" s="119">
        <v>23.36</v>
      </c>
      <c r="J16325" s="129"/>
      <c r="K16325" s="129"/>
      <c r="L16325" s="129">
        <v>0</v>
      </c>
      <c r="M16325" s="134"/>
    </row>
    <row r="16326" spans="1:13" hidden="1" x14ac:dyDescent="0.25">
      <c r="A16326" s="128"/>
      <c r="B16326" s="2"/>
      <c r="C16326" s="139" t="s">
        <v>18742</v>
      </c>
      <c r="D16326" s="124" t="s">
        <v>18743</v>
      </c>
      <c r="E16326" s="118" t="s">
        <v>950</v>
      </c>
      <c r="F16326" s="124" t="s">
        <v>951</v>
      </c>
      <c r="G16326" s="118" t="s">
        <v>2</v>
      </c>
      <c r="H16326" s="137"/>
      <c r="I16326" s="119"/>
      <c r="J16326" s="129"/>
      <c r="K16326" s="129"/>
      <c r="L16326" s="129">
        <v>0</v>
      </c>
      <c r="M16326" s="134"/>
    </row>
    <row r="16327" spans="1:13" hidden="1" x14ac:dyDescent="0.25">
      <c r="A16327" s="128"/>
      <c r="B16327" s="2"/>
      <c r="C16327" s="139" t="s">
        <v>18742</v>
      </c>
      <c r="D16327" s="124" t="s">
        <v>18743</v>
      </c>
      <c r="E16327" s="118" t="s">
        <v>451</v>
      </c>
      <c r="F16327" s="124" t="s">
        <v>380</v>
      </c>
      <c r="G16327" s="118" t="s">
        <v>2</v>
      </c>
      <c r="H16327" s="137"/>
      <c r="I16327" s="119"/>
      <c r="J16327" s="129"/>
      <c r="K16327" s="129"/>
      <c r="L16327" s="129">
        <v>0</v>
      </c>
      <c r="M16327" s="134"/>
    </row>
    <row r="16328" spans="1:13" hidden="1" x14ac:dyDescent="0.25">
      <c r="A16328" s="128"/>
      <c r="B16328" s="2"/>
      <c r="C16328" s="139" t="s">
        <v>18742</v>
      </c>
      <c r="D16328" s="124" t="s">
        <v>18743</v>
      </c>
      <c r="E16328" s="118" t="s">
        <v>954</v>
      </c>
      <c r="F16328" s="124" t="s">
        <v>461</v>
      </c>
      <c r="G16328" s="118" t="s">
        <v>2</v>
      </c>
      <c r="H16328" s="137"/>
      <c r="I16328" s="119"/>
      <c r="J16328" s="129"/>
      <c r="K16328" s="129"/>
      <c r="L16328" s="129">
        <v>0</v>
      </c>
      <c r="M16328" s="134"/>
    </row>
    <row r="16329" spans="1:13" hidden="1" x14ac:dyDescent="0.25">
      <c r="A16329" s="128"/>
      <c r="B16329" s="2"/>
      <c r="C16329" s="139" t="s">
        <v>18744</v>
      </c>
      <c r="D16329" s="124" t="s">
        <v>18745</v>
      </c>
      <c r="E16329" s="118" t="s">
        <v>950</v>
      </c>
      <c r="F16329" s="124" t="s">
        <v>951</v>
      </c>
      <c r="G16329" s="118" t="s">
        <v>2</v>
      </c>
      <c r="H16329" s="137"/>
      <c r="I16329" s="119"/>
      <c r="J16329" s="129"/>
      <c r="K16329" s="129"/>
      <c r="L16329" s="129">
        <v>0</v>
      </c>
      <c r="M16329" s="134"/>
    </row>
    <row r="16330" spans="1:13" hidden="1" x14ac:dyDescent="0.25">
      <c r="A16330" s="128"/>
      <c r="B16330" s="2"/>
      <c r="C16330" s="139" t="s">
        <v>18746</v>
      </c>
      <c r="D16330" s="124" t="s">
        <v>18747</v>
      </c>
      <c r="E16330" s="118" t="s">
        <v>950</v>
      </c>
      <c r="F16330" s="124" t="s">
        <v>951</v>
      </c>
      <c r="G16330" s="118" t="s">
        <v>2</v>
      </c>
      <c r="H16330" s="137"/>
      <c r="I16330" s="119"/>
      <c r="J16330" s="129"/>
      <c r="K16330" s="129"/>
      <c r="L16330" s="129">
        <v>0</v>
      </c>
      <c r="M16330" s="134"/>
    </row>
    <row r="16331" spans="1:13" hidden="1" x14ac:dyDescent="0.25">
      <c r="A16331" s="128"/>
      <c r="B16331" s="2"/>
      <c r="C16331" s="139" t="s">
        <v>18748</v>
      </c>
      <c r="D16331" s="124" t="s">
        <v>18749</v>
      </c>
      <c r="E16331" s="118" t="s">
        <v>950</v>
      </c>
      <c r="F16331" s="124" t="s">
        <v>951</v>
      </c>
      <c r="G16331" s="118" t="s">
        <v>2</v>
      </c>
      <c r="H16331" s="137"/>
      <c r="I16331" s="119"/>
      <c r="J16331" s="129"/>
      <c r="K16331" s="129"/>
      <c r="L16331" s="129">
        <v>0</v>
      </c>
      <c r="M16331" s="134"/>
    </row>
    <row r="16332" spans="1:13" hidden="1" x14ac:dyDescent="0.25">
      <c r="A16332" s="128"/>
      <c r="B16332" s="2"/>
      <c r="C16332" s="139" t="s">
        <v>18748</v>
      </c>
      <c r="D16332" s="124" t="s">
        <v>18749</v>
      </c>
      <c r="E16332" s="118" t="s">
        <v>451</v>
      </c>
      <c r="F16332" s="124" t="s">
        <v>380</v>
      </c>
      <c r="G16332" s="118" t="s">
        <v>2</v>
      </c>
      <c r="H16332" s="137"/>
      <c r="I16332" s="119"/>
      <c r="J16332" s="129"/>
      <c r="K16332" s="129"/>
      <c r="L16332" s="129">
        <v>0</v>
      </c>
      <c r="M16332" s="134"/>
    </row>
    <row r="16333" spans="1:13" hidden="1" x14ac:dyDescent="0.25">
      <c r="A16333" s="128"/>
      <c r="B16333" s="2"/>
      <c r="C16333" s="139" t="s">
        <v>18750</v>
      </c>
      <c r="D16333" s="124" t="s">
        <v>18751</v>
      </c>
      <c r="E16333" s="118" t="s">
        <v>950</v>
      </c>
      <c r="F16333" s="124" t="s">
        <v>951</v>
      </c>
      <c r="G16333" s="118" t="s">
        <v>2</v>
      </c>
      <c r="H16333" s="137"/>
      <c r="I16333" s="119"/>
      <c r="J16333" s="129"/>
      <c r="K16333" s="129"/>
      <c r="L16333" s="129">
        <v>0</v>
      </c>
      <c r="M16333" s="134"/>
    </row>
    <row r="16334" spans="1:13" hidden="1" x14ac:dyDescent="0.25">
      <c r="A16334" s="128"/>
      <c r="B16334" s="2"/>
      <c r="C16334" s="139" t="s">
        <v>18750</v>
      </c>
      <c r="D16334" s="124" t="s">
        <v>18751</v>
      </c>
      <c r="E16334" s="118" t="s">
        <v>957</v>
      </c>
      <c r="F16334" s="124" t="s">
        <v>958</v>
      </c>
      <c r="G16334" s="118" t="s">
        <v>2</v>
      </c>
      <c r="H16334" s="137">
        <v>41934</v>
      </c>
      <c r="I16334" s="119">
        <v>10.17</v>
      </c>
      <c r="J16334" s="129"/>
      <c r="K16334" s="129"/>
      <c r="L16334" s="129">
        <v>0</v>
      </c>
      <c r="M16334" s="134"/>
    </row>
    <row r="16335" spans="1:13" hidden="1" x14ac:dyDescent="0.25">
      <c r="A16335" s="128"/>
      <c r="B16335" s="2"/>
      <c r="C16335" s="139" t="s">
        <v>18752</v>
      </c>
      <c r="D16335" s="124" t="s">
        <v>18753</v>
      </c>
      <c r="E16335" s="118" t="s">
        <v>950</v>
      </c>
      <c r="F16335" s="124" t="s">
        <v>951</v>
      </c>
      <c r="G16335" s="118" t="s">
        <v>2</v>
      </c>
      <c r="H16335" s="137">
        <v>41256</v>
      </c>
      <c r="I16335" s="119">
        <v>10.92</v>
      </c>
      <c r="J16335" s="129"/>
      <c r="K16335" s="129"/>
      <c r="L16335" s="129">
        <v>0</v>
      </c>
      <c r="M16335" s="134"/>
    </row>
    <row r="16336" spans="1:13" hidden="1" x14ac:dyDescent="0.25">
      <c r="A16336" s="128"/>
      <c r="B16336" s="2"/>
      <c r="C16336" s="139" t="s">
        <v>18752</v>
      </c>
      <c r="D16336" s="124" t="s">
        <v>18753</v>
      </c>
      <c r="E16336" s="118" t="s">
        <v>451</v>
      </c>
      <c r="F16336" s="124" t="s">
        <v>380</v>
      </c>
      <c r="G16336" s="118" t="s">
        <v>2</v>
      </c>
      <c r="H16336" s="137">
        <v>41386</v>
      </c>
      <c r="I16336" s="119">
        <v>10.92</v>
      </c>
      <c r="J16336" s="129"/>
      <c r="K16336" s="129"/>
      <c r="L16336" s="129">
        <v>0</v>
      </c>
      <c r="M16336" s="134"/>
    </row>
    <row r="16337" spans="1:13" hidden="1" x14ac:dyDescent="0.25">
      <c r="A16337" s="128"/>
      <c r="B16337" s="2"/>
      <c r="C16337" s="139" t="s">
        <v>18752</v>
      </c>
      <c r="D16337" s="124" t="s">
        <v>18753</v>
      </c>
      <c r="E16337" s="118" t="s">
        <v>954</v>
      </c>
      <c r="F16337" s="124" t="s">
        <v>461</v>
      </c>
      <c r="G16337" s="118" t="s">
        <v>2</v>
      </c>
      <c r="H16337" s="137">
        <v>41191</v>
      </c>
      <c r="I16337" s="119">
        <v>10.92</v>
      </c>
      <c r="J16337" s="129"/>
      <c r="K16337" s="129"/>
      <c r="L16337" s="129">
        <v>0</v>
      </c>
      <c r="M16337" s="134"/>
    </row>
    <row r="16338" spans="1:13" hidden="1" x14ac:dyDescent="0.25">
      <c r="A16338" s="128"/>
      <c r="B16338" s="2"/>
      <c r="C16338" s="139" t="s">
        <v>18752</v>
      </c>
      <c r="D16338" s="124" t="s">
        <v>18753</v>
      </c>
      <c r="E16338" s="118" t="s">
        <v>955</v>
      </c>
      <c r="F16338" s="124" t="s">
        <v>956</v>
      </c>
      <c r="G16338" s="118" t="s">
        <v>2</v>
      </c>
      <c r="H16338" s="137">
        <v>41262</v>
      </c>
      <c r="I16338" s="119">
        <v>10.26</v>
      </c>
      <c r="J16338" s="129"/>
      <c r="K16338" s="129"/>
      <c r="L16338" s="129">
        <v>0</v>
      </c>
      <c r="M16338" s="134"/>
    </row>
    <row r="16339" spans="1:13" hidden="1" x14ac:dyDescent="0.25">
      <c r="A16339" s="128"/>
      <c r="B16339" s="2"/>
      <c r="C16339" s="139" t="s">
        <v>18752</v>
      </c>
      <c r="D16339" s="124" t="s">
        <v>18753</v>
      </c>
      <c r="E16339" s="118" t="s">
        <v>957</v>
      </c>
      <c r="F16339" s="124" t="s">
        <v>958</v>
      </c>
      <c r="G16339" s="118" t="s">
        <v>2</v>
      </c>
      <c r="H16339" s="137">
        <v>43165</v>
      </c>
      <c r="I16339" s="119">
        <v>15.12</v>
      </c>
      <c r="J16339" s="129"/>
      <c r="K16339" s="129"/>
      <c r="L16339" s="129">
        <v>0</v>
      </c>
      <c r="M16339" s="134"/>
    </row>
    <row r="16340" spans="1:13" hidden="1" x14ac:dyDescent="0.25">
      <c r="A16340" s="128"/>
      <c r="B16340" s="2"/>
      <c r="C16340" s="139" t="s">
        <v>18752</v>
      </c>
      <c r="D16340" s="124" t="s">
        <v>18753</v>
      </c>
      <c r="E16340" s="118" t="s">
        <v>959</v>
      </c>
      <c r="F16340" s="124" t="s">
        <v>960</v>
      </c>
      <c r="G16340" s="118" t="s">
        <v>2</v>
      </c>
      <c r="H16340" s="137">
        <v>43713</v>
      </c>
      <c r="I16340" s="119">
        <v>16.170000000000002</v>
      </c>
      <c r="J16340" s="129"/>
      <c r="K16340" s="129"/>
      <c r="L16340" s="129">
        <v>0</v>
      </c>
      <c r="M16340" s="134"/>
    </row>
    <row r="16341" spans="1:13" hidden="1" x14ac:dyDescent="0.25">
      <c r="A16341" s="128"/>
      <c r="B16341" s="2"/>
      <c r="C16341" s="139" t="s">
        <v>18752</v>
      </c>
      <c r="D16341" s="124" t="s">
        <v>18753</v>
      </c>
      <c r="E16341" s="118" t="s">
        <v>961</v>
      </c>
      <c r="F16341" s="124" t="s">
        <v>962</v>
      </c>
      <c r="G16341" s="118" t="s">
        <v>2</v>
      </c>
      <c r="H16341" s="137">
        <v>43788</v>
      </c>
      <c r="I16341" s="119">
        <v>16.170000000000002</v>
      </c>
      <c r="J16341" s="129"/>
      <c r="K16341" s="129"/>
      <c r="L16341" s="129">
        <v>0</v>
      </c>
      <c r="M16341" s="134"/>
    </row>
    <row r="16342" spans="1:13" hidden="1" x14ac:dyDescent="0.25">
      <c r="A16342" s="128"/>
      <c r="B16342" s="2"/>
      <c r="C16342" s="139" t="s">
        <v>18752</v>
      </c>
      <c r="D16342" s="124" t="s">
        <v>18753</v>
      </c>
      <c r="E16342" s="118" t="s">
        <v>18754</v>
      </c>
      <c r="F16342" s="124" t="s">
        <v>18755</v>
      </c>
      <c r="G16342" s="118" t="s">
        <v>2</v>
      </c>
      <c r="H16342" s="137"/>
      <c r="I16342" s="119"/>
      <c r="J16342" s="129"/>
      <c r="K16342" s="129"/>
      <c r="L16342" s="129">
        <v>0</v>
      </c>
      <c r="M16342" s="134"/>
    </row>
    <row r="16343" spans="1:13" hidden="1" x14ac:dyDescent="0.25">
      <c r="A16343" s="128"/>
      <c r="B16343" s="2"/>
      <c r="C16343" s="139" t="s">
        <v>18756</v>
      </c>
      <c r="D16343" s="124" t="s">
        <v>18757</v>
      </c>
      <c r="E16343" s="118" t="s">
        <v>950</v>
      </c>
      <c r="F16343" s="124" t="s">
        <v>951</v>
      </c>
      <c r="G16343" s="118" t="s">
        <v>2</v>
      </c>
      <c r="H16343" s="137"/>
      <c r="I16343" s="119"/>
      <c r="J16343" s="129"/>
      <c r="K16343" s="129"/>
      <c r="L16343" s="129">
        <v>0</v>
      </c>
      <c r="M16343" s="134"/>
    </row>
    <row r="16344" spans="1:13" hidden="1" x14ac:dyDescent="0.25">
      <c r="A16344" s="128"/>
      <c r="B16344" s="2"/>
      <c r="C16344" s="139" t="s">
        <v>18756</v>
      </c>
      <c r="D16344" s="124" t="s">
        <v>18757</v>
      </c>
      <c r="E16344" s="118" t="s">
        <v>954</v>
      </c>
      <c r="F16344" s="124" t="s">
        <v>461</v>
      </c>
      <c r="G16344" s="118" t="s">
        <v>2</v>
      </c>
      <c r="H16344" s="137"/>
      <c r="I16344" s="119"/>
      <c r="J16344" s="129"/>
      <c r="K16344" s="129"/>
      <c r="L16344" s="129">
        <v>0</v>
      </c>
      <c r="M16344" s="134"/>
    </row>
    <row r="16345" spans="1:13" hidden="1" x14ac:dyDescent="0.25">
      <c r="A16345" s="128"/>
      <c r="B16345" s="2"/>
      <c r="C16345" s="139" t="s">
        <v>18758</v>
      </c>
      <c r="D16345" s="124" t="s">
        <v>18759</v>
      </c>
      <c r="E16345" s="118" t="s">
        <v>950</v>
      </c>
      <c r="F16345" s="124" t="s">
        <v>951</v>
      </c>
      <c r="G16345" s="118" t="s">
        <v>2</v>
      </c>
      <c r="H16345" s="137">
        <v>41331</v>
      </c>
      <c r="I16345" s="119">
        <v>12.38</v>
      </c>
      <c r="J16345" s="129"/>
      <c r="K16345" s="129"/>
      <c r="L16345" s="129">
        <v>0</v>
      </c>
      <c r="M16345" s="134"/>
    </row>
    <row r="16346" spans="1:13" hidden="1" x14ac:dyDescent="0.25">
      <c r="A16346" s="128"/>
      <c r="B16346" s="2"/>
      <c r="C16346" s="139" t="s">
        <v>18758</v>
      </c>
      <c r="D16346" s="124" t="s">
        <v>18759</v>
      </c>
      <c r="E16346" s="118" t="s">
        <v>451</v>
      </c>
      <c r="F16346" s="124" t="s">
        <v>380</v>
      </c>
      <c r="G16346" s="118" t="s">
        <v>2</v>
      </c>
      <c r="H16346" s="137">
        <v>41235</v>
      </c>
      <c r="I16346" s="119">
        <v>12.38</v>
      </c>
      <c r="J16346" s="129"/>
      <c r="K16346" s="129"/>
      <c r="L16346" s="129">
        <v>0</v>
      </c>
      <c r="M16346" s="134"/>
    </row>
    <row r="16347" spans="1:13" hidden="1" x14ac:dyDescent="0.25">
      <c r="A16347" s="128"/>
      <c r="B16347" s="2"/>
      <c r="C16347" s="139" t="s">
        <v>18758</v>
      </c>
      <c r="D16347" s="124" t="s">
        <v>18759</v>
      </c>
      <c r="E16347" s="118" t="s">
        <v>954</v>
      </c>
      <c r="F16347" s="124" t="s">
        <v>461</v>
      </c>
      <c r="G16347" s="118" t="s">
        <v>2</v>
      </c>
      <c r="H16347" s="137">
        <v>41290</v>
      </c>
      <c r="I16347" s="119">
        <v>12.38</v>
      </c>
      <c r="J16347" s="129"/>
      <c r="K16347" s="129"/>
      <c r="L16347" s="129">
        <v>0</v>
      </c>
      <c r="M16347" s="134"/>
    </row>
    <row r="16348" spans="1:13" hidden="1" x14ac:dyDescent="0.25">
      <c r="A16348" s="128"/>
      <c r="B16348" s="2"/>
      <c r="C16348" s="139" t="s">
        <v>18758</v>
      </c>
      <c r="D16348" s="124" t="s">
        <v>18759</v>
      </c>
      <c r="E16348" s="118" t="s">
        <v>955</v>
      </c>
      <c r="F16348" s="124" t="s">
        <v>956</v>
      </c>
      <c r="G16348" s="118" t="s">
        <v>2</v>
      </c>
      <c r="H16348" s="137">
        <v>41262</v>
      </c>
      <c r="I16348" s="119">
        <v>11.64</v>
      </c>
      <c r="J16348" s="129"/>
      <c r="K16348" s="129"/>
      <c r="L16348" s="129">
        <v>0</v>
      </c>
      <c r="M16348" s="134"/>
    </row>
    <row r="16349" spans="1:13" hidden="1" x14ac:dyDescent="0.25">
      <c r="A16349" s="128"/>
      <c r="B16349" s="2"/>
      <c r="C16349" s="139" t="s">
        <v>18758</v>
      </c>
      <c r="D16349" s="124" t="s">
        <v>18759</v>
      </c>
      <c r="E16349" s="118" t="s">
        <v>957</v>
      </c>
      <c r="F16349" s="124" t="s">
        <v>958</v>
      </c>
      <c r="G16349" s="118" t="s">
        <v>2</v>
      </c>
      <c r="H16349" s="137">
        <v>43165</v>
      </c>
      <c r="I16349" s="119">
        <v>17.14</v>
      </c>
      <c r="J16349" s="129"/>
      <c r="K16349" s="129"/>
      <c r="L16349" s="129">
        <v>0</v>
      </c>
      <c r="M16349" s="134"/>
    </row>
    <row r="16350" spans="1:13" hidden="1" x14ac:dyDescent="0.25">
      <c r="A16350" s="128"/>
      <c r="B16350" s="2"/>
      <c r="C16350" s="139" t="s">
        <v>18758</v>
      </c>
      <c r="D16350" s="124" t="s">
        <v>18759</v>
      </c>
      <c r="E16350" s="118" t="s">
        <v>959</v>
      </c>
      <c r="F16350" s="124" t="s">
        <v>960</v>
      </c>
      <c r="G16350" s="118" t="s">
        <v>2</v>
      </c>
      <c r="H16350" s="137">
        <v>43395</v>
      </c>
      <c r="I16350" s="119">
        <v>18.329999999999998</v>
      </c>
      <c r="J16350" s="129"/>
      <c r="K16350" s="129"/>
      <c r="L16350" s="129">
        <v>0</v>
      </c>
      <c r="M16350" s="134"/>
    </row>
    <row r="16351" spans="1:13" hidden="1" x14ac:dyDescent="0.25">
      <c r="A16351" s="128"/>
      <c r="B16351" s="2"/>
      <c r="C16351" s="139" t="s">
        <v>18758</v>
      </c>
      <c r="D16351" s="124" t="s">
        <v>18759</v>
      </c>
      <c r="E16351" s="118" t="s">
        <v>961</v>
      </c>
      <c r="F16351" s="124" t="s">
        <v>962</v>
      </c>
      <c r="G16351" s="118" t="s">
        <v>2</v>
      </c>
      <c r="H16351" s="137">
        <v>42740</v>
      </c>
      <c r="I16351" s="119">
        <v>14.43</v>
      </c>
      <c r="J16351" s="129"/>
      <c r="K16351" s="129"/>
      <c r="L16351" s="129">
        <v>0</v>
      </c>
      <c r="M16351" s="134"/>
    </row>
    <row r="16352" spans="1:13" hidden="1" x14ac:dyDescent="0.25">
      <c r="A16352" s="128"/>
      <c r="B16352" s="2"/>
      <c r="C16352" s="139" t="s">
        <v>18760</v>
      </c>
      <c r="D16352" s="124" t="s">
        <v>18761</v>
      </c>
      <c r="E16352" s="118" t="s">
        <v>950</v>
      </c>
      <c r="F16352" s="124" t="s">
        <v>951</v>
      </c>
      <c r="G16352" s="118" t="s">
        <v>2</v>
      </c>
      <c r="H16352" s="137"/>
      <c r="I16352" s="119"/>
      <c r="J16352" s="129"/>
      <c r="K16352" s="129"/>
      <c r="L16352" s="129">
        <v>0</v>
      </c>
      <c r="M16352" s="134"/>
    </row>
    <row r="16353" spans="1:13" hidden="1" x14ac:dyDescent="0.25">
      <c r="A16353" s="128"/>
      <c r="B16353" s="2"/>
      <c r="C16353" s="139" t="s">
        <v>18760</v>
      </c>
      <c r="D16353" s="124" t="s">
        <v>18761</v>
      </c>
      <c r="E16353" s="118" t="s">
        <v>451</v>
      </c>
      <c r="F16353" s="124" t="s">
        <v>380</v>
      </c>
      <c r="G16353" s="118" t="s">
        <v>2</v>
      </c>
      <c r="H16353" s="137"/>
      <c r="I16353" s="119"/>
      <c r="J16353" s="129"/>
      <c r="K16353" s="129"/>
      <c r="L16353" s="129">
        <v>0</v>
      </c>
      <c r="M16353" s="134"/>
    </row>
    <row r="16354" spans="1:13" hidden="1" x14ac:dyDescent="0.25">
      <c r="A16354" s="128"/>
      <c r="B16354" s="2"/>
      <c r="C16354" s="139" t="s">
        <v>18762</v>
      </c>
      <c r="D16354" s="124" t="s">
        <v>18763</v>
      </c>
      <c r="E16354" s="118" t="s">
        <v>950</v>
      </c>
      <c r="F16354" s="124" t="s">
        <v>951</v>
      </c>
      <c r="G16354" s="118" t="s">
        <v>2</v>
      </c>
      <c r="H16354" s="137">
        <v>41256</v>
      </c>
      <c r="I16354" s="119">
        <v>15.02</v>
      </c>
      <c r="J16354" s="129"/>
      <c r="K16354" s="129"/>
      <c r="L16354" s="129">
        <v>0</v>
      </c>
      <c r="M16354" s="134"/>
    </row>
    <row r="16355" spans="1:13" hidden="1" x14ac:dyDescent="0.25">
      <c r="A16355" s="128"/>
      <c r="B16355" s="2"/>
      <c r="C16355" s="139" t="s">
        <v>18762</v>
      </c>
      <c r="D16355" s="124" t="s">
        <v>18763</v>
      </c>
      <c r="E16355" s="118" t="s">
        <v>451</v>
      </c>
      <c r="F16355" s="124" t="s">
        <v>380</v>
      </c>
      <c r="G16355" s="118" t="s">
        <v>2</v>
      </c>
      <c r="H16355" s="137">
        <v>41386</v>
      </c>
      <c r="I16355" s="119">
        <v>15.02</v>
      </c>
      <c r="J16355" s="129"/>
      <c r="K16355" s="129"/>
      <c r="L16355" s="129">
        <v>0</v>
      </c>
      <c r="M16355" s="134"/>
    </row>
    <row r="16356" spans="1:13" hidden="1" x14ac:dyDescent="0.25">
      <c r="A16356" s="128"/>
      <c r="B16356" s="2"/>
      <c r="C16356" s="139" t="s">
        <v>18762</v>
      </c>
      <c r="D16356" s="124" t="s">
        <v>18763</v>
      </c>
      <c r="E16356" s="118" t="s">
        <v>954</v>
      </c>
      <c r="F16356" s="124" t="s">
        <v>461</v>
      </c>
      <c r="G16356" s="118" t="s">
        <v>2</v>
      </c>
      <c r="H16356" s="137">
        <v>41290</v>
      </c>
      <c r="I16356" s="119">
        <v>15.02</v>
      </c>
      <c r="J16356" s="129"/>
      <c r="K16356" s="129"/>
      <c r="L16356" s="129">
        <v>0</v>
      </c>
      <c r="M16356" s="134"/>
    </row>
    <row r="16357" spans="1:13" hidden="1" x14ac:dyDescent="0.25">
      <c r="A16357" s="128"/>
      <c r="B16357" s="2"/>
      <c r="C16357" s="139" t="s">
        <v>18762</v>
      </c>
      <c r="D16357" s="124" t="s">
        <v>18763</v>
      </c>
      <c r="E16357" s="118" t="s">
        <v>955</v>
      </c>
      <c r="F16357" s="124" t="s">
        <v>956</v>
      </c>
      <c r="G16357" s="118" t="s">
        <v>2</v>
      </c>
      <c r="H16357" s="137"/>
      <c r="I16357" s="119"/>
      <c r="J16357" s="129"/>
      <c r="K16357" s="129"/>
      <c r="L16357" s="129">
        <v>0</v>
      </c>
      <c r="M16357" s="134"/>
    </row>
    <row r="16358" spans="1:13" hidden="1" x14ac:dyDescent="0.25">
      <c r="A16358" s="128"/>
      <c r="B16358" s="2"/>
      <c r="C16358" s="139" t="s">
        <v>18762</v>
      </c>
      <c r="D16358" s="124" t="s">
        <v>18763</v>
      </c>
      <c r="E16358" s="118" t="s">
        <v>957</v>
      </c>
      <c r="F16358" s="124" t="s">
        <v>958</v>
      </c>
      <c r="G16358" s="118" t="s">
        <v>2</v>
      </c>
      <c r="H16358" s="137">
        <v>44426</v>
      </c>
      <c r="I16358" s="119">
        <v>22.23</v>
      </c>
      <c r="J16358" s="129"/>
      <c r="K16358" s="129"/>
      <c r="L16358" s="129">
        <v>0</v>
      </c>
      <c r="M16358" s="134"/>
    </row>
    <row r="16359" spans="1:13" hidden="1" x14ac:dyDescent="0.25">
      <c r="A16359" s="128"/>
      <c r="B16359" s="2"/>
      <c r="C16359" s="139" t="s">
        <v>18762</v>
      </c>
      <c r="D16359" s="124" t="s">
        <v>18763</v>
      </c>
      <c r="E16359" s="118" t="s">
        <v>959</v>
      </c>
      <c r="F16359" s="124" t="s">
        <v>960</v>
      </c>
      <c r="G16359" s="118" t="s">
        <v>2</v>
      </c>
      <c r="H16359" s="137">
        <v>45960</v>
      </c>
      <c r="I16359" s="119">
        <v>36.549999999999997</v>
      </c>
      <c r="J16359" s="129"/>
      <c r="K16359" s="129"/>
      <c r="L16359" s="129">
        <v>0</v>
      </c>
      <c r="M16359" s="134"/>
    </row>
    <row r="16360" spans="1:13" hidden="1" x14ac:dyDescent="0.25">
      <c r="A16360" s="128"/>
      <c r="B16360" s="2"/>
      <c r="C16360" s="139" t="s">
        <v>18762</v>
      </c>
      <c r="D16360" s="124" t="s">
        <v>18763</v>
      </c>
      <c r="E16360" s="118" t="s">
        <v>961</v>
      </c>
      <c r="F16360" s="124" t="s">
        <v>962</v>
      </c>
      <c r="G16360" s="118" t="s">
        <v>2</v>
      </c>
      <c r="H16360" s="137">
        <v>42677</v>
      </c>
      <c r="I16360" s="119">
        <v>19.25</v>
      </c>
      <c r="J16360" s="129"/>
      <c r="K16360" s="129"/>
      <c r="L16360" s="129">
        <v>0</v>
      </c>
      <c r="M16360" s="134"/>
    </row>
    <row r="16361" spans="1:13" hidden="1" x14ac:dyDescent="0.25">
      <c r="A16361" s="128"/>
      <c r="B16361" s="2"/>
      <c r="C16361" s="139" t="s">
        <v>18764</v>
      </c>
      <c r="D16361" s="124" t="s">
        <v>18765</v>
      </c>
      <c r="E16361" s="118" t="s">
        <v>950</v>
      </c>
      <c r="F16361" s="124" t="s">
        <v>951</v>
      </c>
      <c r="G16361" s="118" t="s">
        <v>2</v>
      </c>
      <c r="H16361" s="137">
        <v>40277</v>
      </c>
      <c r="I16361" s="119">
        <v>13.15</v>
      </c>
      <c r="J16361" s="129"/>
      <c r="K16361" s="129"/>
      <c r="L16361" s="129">
        <v>0</v>
      </c>
      <c r="M16361" s="134"/>
    </row>
    <row r="16362" spans="1:13" hidden="1" x14ac:dyDescent="0.25">
      <c r="A16362" s="128"/>
      <c r="B16362" s="2"/>
      <c r="C16362" s="139" t="s">
        <v>18764</v>
      </c>
      <c r="D16362" s="124" t="s">
        <v>18765</v>
      </c>
      <c r="E16362" s="118" t="s">
        <v>451</v>
      </c>
      <c r="F16362" s="124" t="s">
        <v>380</v>
      </c>
      <c r="G16362" s="118" t="s">
        <v>2</v>
      </c>
      <c r="H16362" s="137">
        <v>40336</v>
      </c>
      <c r="I16362" s="119">
        <v>13.15</v>
      </c>
      <c r="J16362" s="129"/>
      <c r="K16362" s="129"/>
      <c r="L16362" s="129">
        <v>0</v>
      </c>
      <c r="M16362" s="134"/>
    </row>
    <row r="16363" spans="1:13" hidden="1" x14ac:dyDescent="0.25">
      <c r="A16363" s="128"/>
      <c r="B16363" s="2"/>
      <c r="C16363" s="139" t="s">
        <v>18764</v>
      </c>
      <c r="D16363" s="124" t="s">
        <v>18765</v>
      </c>
      <c r="E16363" s="118" t="s">
        <v>954</v>
      </c>
      <c r="F16363" s="124" t="s">
        <v>461</v>
      </c>
      <c r="G16363" s="118" t="s">
        <v>2</v>
      </c>
      <c r="H16363" s="137">
        <v>40677</v>
      </c>
      <c r="I16363" s="119">
        <v>14.05</v>
      </c>
      <c r="J16363" s="129"/>
      <c r="K16363" s="129"/>
      <c r="L16363" s="129">
        <v>0</v>
      </c>
      <c r="M16363" s="134"/>
    </row>
    <row r="16364" spans="1:13" hidden="1" x14ac:dyDescent="0.25">
      <c r="A16364" s="128"/>
      <c r="B16364" s="2"/>
      <c r="C16364" s="139" t="s">
        <v>18764</v>
      </c>
      <c r="D16364" s="124" t="s">
        <v>18765</v>
      </c>
      <c r="E16364" s="118" t="s">
        <v>955</v>
      </c>
      <c r="F16364" s="124" t="s">
        <v>956</v>
      </c>
      <c r="G16364" s="118" t="s">
        <v>2</v>
      </c>
      <c r="H16364" s="137">
        <v>40155</v>
      </c>
      <c r="I16364" s="119">
        <v>13.15</v>
      </c>
      <c r="J16364" s="129"/>
      <c r="K16364" s="129"/>
      <c r="L16364" s="129">
        <v>0</v>
      </c>
      <c r="M16364" s="134"/>
    </row>
    <row r="16365" spans="1:13" hidden="1" x14ac:dyDescent="0.25">
      <c r="A16365" s="128"/>
      <c r="B16365" s="2"/>
      <c r="C16365" s="139" t="s">
        <v>18764</v>
      </c>
      <c r="D16365" s="124" t="s">
        <v>18765</v>
      </c>
      <c r="E16365" s="118" t="s">
        <v>957</v>
      </c>
      <c r="F16365" s="124" t="s">
        <v>958</v>
      </c>
      <c r="G16365" s="118" t="s">
        <v>2</v>
      </c>
      <c r="H16365" s="137"/>
      <c r="I16365" s="119"/>
      <c r="J16365" s="129"/>
      <c r="K16365" s="129"/>
      <c r="L16365" s="129">
        <v>0</v>
      </c>
      <c r="M16365" s="134"/>
    </row>
    <row r="16366" spans="1:13" hidden="1" x14ac:dyDescent="0.25">
      <c r="A16366" s="128"/>
      <c r="B16366" s="2"/>
      <c r="C16366" s="139" t="s">
        <v>18764</v>
      </c>
      <c r="D16366" s="124" t="s">
        <v>18765</v>
      </c>
      <c r="E16366" s="118" t="s">
        <v>959</v>
      </c>
      <c r="F16366" s="124" t="s">
        <v>960</v>
      </c>
      <c r="G16366" s="118" t="s">
        <v>2</v>
      </c>
      <c r="H16366" s="137"/>
      <c r="I16366" s="119"/>
      <c r="J16366" s="129"/>
      <c r="K16366" s="129"/>
      <c r="L16366" s="129">
        <v>0</v>
      </c>
      <c r="M16366" s="134"/>
    </row>
    <row r="16367" spans="1:13" hidden="1" x14ac:dyDescent="0.25">
      <c r="A16367" s="128"/>
      <c r="B16367" s="2"/>
      <c r="C16367" s="139" t="s">
        <v>18764</v>
      </c>
      <c r="D16367" s="124" t="s">
        <v>18765</v>
      </c>
      <c r="E16367" s="118" t="s">
        <v>961</v>
      </c>
      <c r="F16367" s="124" t="s">
        <v>962</v>
      </c>
      <c r="G16367" s="118" t="s">
        <v>2</v>
      </c>
      <c r="H16367" s="137">
        <v>42349</v>
      </c>
      <c r="I16367" s="119">
        <v>18.760000000000002</v>
      </c>
      <c r="J16367" s="129"/>
      <c r="K16367" s="129"/>
      <c r="L16367" s="129">
        <v>0</v>
      </c>
      <c r="M16367" s="134"/>
    </row>
    <row r="16368" spans="1:13" hidden="1" x14ac:dyDescent="0.25">
      <c r="A16368" s="128"/>
      <c r="B16368" s="2"/>
      <c r="C16368" s="139" t="s">
        <v>18766</v>
      </c>
      <c r="D16368" s="124" t="s">
        <v>18767</v>
      </c>
      <c r="E16368" s="118" t="s">
        <v>954</v>
      </c>
      <c r="F16368" s="124" t="s">
        <v>461</v>
      </c>
      <c r="G16368" s="118" t="s">
        <v>2</v>
      </c>
      <c r="H16368" s="137"/>
      <c r="I16368" s="119"/>
      <c r="J16368" s="129"/>
      <c r="K16368" s="129"/>
      <c r="L16368" s="129">
        <v>0</v>
      </c>
      <c r="M16368" s="134"/>
    </row>
    <row r="16369" spans="1:13" hidden="1" x14ac:dyDescent="0.25">
      <c r="A16369" s="128"/>
      <c r="B16369" s="2"/>
      <c r="C16369" s="139" t="s">
        <v>18768</v>
      </c>
      <c r="D16369" s="124" t="s">
        <v>18769</v>
      </c>
      <c r="E16369" s="118" t="s">
        <v>950</v>
      </c>
      <c r="F16369" s="124" t="s">
        <v>951</v>
      </c>
      <c r="G16369" s="118" t="s">
        <v>2</v>
      </c>
      <c r="H16369" s="137">
        <v>41331</v>
      </c>
      <c r="I16369" s="119">
        <v>19.11</v>
      </c>
      <c r="J16369" s="129"/>
      <c r="K16369" s="129"/>
      <c r="L16369" s="129">
        <v>0</v>
      </c>
      <c r="M16369" s="134"/>
    </row>
    <row r="16370" spans="1:13" hidden="1" x14ac:dyDescent="0.25">
      <c r="A16370" s="128"/>
      <c r="B16370" s="2"/>
      <c r="C16370" s="139" t="s">
        <v>18768</v>
      </c>
      <c r="D16370" s="124" t="s">
        <v>18769</v>
      </c>
      <c r="E16370" s="118" t="s">
        <v>451</v>
      </c>
      <c r="F16370" s="124" t="s">
        <v>380</v>
      </c>
      <c r="G16370" s="118" t="s">
        <v>2</v>
      </c>
      <c r="H16370" s="137">
        <v>41158</v>
      </c>
      <c r="I16370" s="119">
        <v>19.11</v>
      </c>
      <c r="J16370" s="129"/>
      <c r="K16370" s="129"/>
      <c r="L16370" s="129">
        <v>0</v>
      </c>
      <c r="M16370" s="134"/>
    </row>
    <row r="16371" spans="1:13" hidden="1" x14ac:dyDescent="0.25">
      <c r="A16371" s="128"/>
      <c r="B16371" s="2"/>
      <c r="C16371" s="139" t="s">
        <v>18768</v>
      </c>
      <c r="D16371" s="124" t="s">
        <v>18769</v>
      </c>
      <c r="E16371" s="118" t="s">
        <v>954</v>
      </c>
      <c r="F16371" s="124" t="s">
        <v>461</v>
      </c>
      <c r="G16371" s="118" t="s">
        <v>2</v>
      </c>
      <c r="H16371" s="137"/>
      <c r="I16371" s="119"/>
      <c r="J16371" s="129"/>
      <c r="K16371" s="129"/>
      <c r="L16371" s="129">
        <v>0</v>
      </c>
      <c r="M16371" s="134"/>
    </row>
    <row r="16372" spans="1:13" hidden="1" x14ac:dyDescent="0.25">
      <c r="A16372" s="128"/>
      <c r="B16372" s="2"/>
      <c r="C16372" s="139" t="s">
        <v>18768</v>
      </c>
      <c r="D16372" s="124" t="s">
        <v>18769</v>
      </c>
      <c r="E16372" s="118" t="s">
        <v>957</v>
      </c>
      <c r="F16372" s="124" t="s">
        <v>958</v>
      </c>
      <c r="G16372" s="118" t="s">
        <v>2</v>
      </c>
      <c r="H16372" s="137">
        <v>42996</v>
      </c>
      <c r="I16372" s="119">
        <v>26.46</v>
      </c>
      <c r="J16372" s="129"/>
      <c r="K16372" s="129"/>
      <c r="L16372" s="129">
        <v>0</v>
      </c>
      <c r="M16372" s="134"/>
    </row>
    <row r="16373" spans="1:13" hidden="1" x14ac:dyDescent="0.25">
      <c r="A16373" s="128"/>
      <c r="B16373" s="2"/>
      <c r="C16373" s="139" t="s">
        <v>18768</v>
      </c>
      <c r="D16373" s="124" t="s">
        <v>18769</v>
      </c>
      <c r="E16373" s="118" t="s">
        <v>959</v>
      </c>
      <c r="F16373" s="124" t="s">
        <v>960</v>
      </c>
      <c r="G16373" s="118" t="s">
        <v>2</v>
      </c>
      <c r="H16373" s="137">
        <v>44316</v>
      </c>
      <c r="I16373" s="119">
        <v>40.72</v>
      </c>
      <c r="J16373" s="129"/>
      <c r="K16373" s="129"/>
      <c r="L16373" s="129">
        <v>0</v>
      </c>
      <c r="M16373" s="134"/>
    </row>
    <row r="16374" spans="1:13" hidden="1" x14ac:dyDescent="0.25">
      <c r="A16374" s="128"/>
      <c r="B16374" s="2"/>
      <c r="C16374" s="139" t="s">
        <v>18768</v>
      </c>
      <c r="D16374" s="124" t="s">
        <v>18769</v>
      </c>
      <c r="E16374" s="118" t="s">
        <v>961</v>
      </c>
      <c r="F16374" s="124" t="s">
        <v>962</v>
      </c>
      <c r="G16374" s="118" t="s">
        <v>2</v>
      </c>
      <c r="H16374" s="137">
        <v>41592</v>
      </c>
      <c r="I16374" s="119">
        <v>19.11</v>
      </c>
      <c r="J16374" s="129"/>
      <c r="K16374" s="129"/>
      <c r="L16374" s="129">
        <v>0</v>
      </c>
      <c r="M16374" s="134"/>
    </row>
    <row r="16375" spans="1:13" hidden="1" x14ac:dyDescent="0.25">
      <c r="A16375" s="128"/>
      <c r="B16375" s="2"/>
      <c r="C16375" s="139" t="s">
        <v>18770</v>
      </c>
      <c r="D16375" s="124" t="s">
        <v>18771</v>
      </c>
      <c r="E16375" s="118" t="s">
        <v>950</v>
      </c>
      <c r="F16375" s="124" t="s">
        <v>951</v>
      </c>
      <c r="G16375" s="118" t="s">
        <v>2</v>
      </c>
      <c r="H16375" s="137">
        <v>41346</v>
      </c>
      <c r="I16375" s="119">
        <v>21.16</v>
      </c>
      <c r="J16375" s="129"/>
      <c r="K16375" s="129"/>
      <c r="L16375" s="129">
        <v>0</v>
      </c>
      <c r="M16375" s="134"/>
    </row>
    <row r="16376" spans="1:13" hidden="1" x14ac:dyDescent="0.25">
      <c r="A16376" s="128"/>
      <c r="B16376" s="2"/>
      <c r="C16376" s="139" t="s">
        <v>18770</v>
      </c>
      <c r="D16376" s="124" t="s">
        <v>18771</v>
      </c>
      <c r="E16376" s="118" t="s">
        <v>957</v>
      </c>
      <c r="F16376" s="124" t="s">
        <v>958</v>
      </c>
      <c r="G16376" s="118" t="s">
        <v>2</v>
      </c>
      <c r="H16376" s="137">
        <v>41421</v>
      </c>
      <c r="I16376" s="119">
        <v>21.16</v>
      </c>
      <c r="J16376" s="129"/>
      <c r="K16376" s="129"/>
      <c r="L16376" s="129">
        <v>0</v>
      </c>
      <c r="M16376" s="134"/>
    </row>
    <row r="16377" spans="1:13" hidden="1" x14ac:dyDescent="0.25">
      <c r="A16377" s="128"/>
      <c r="B16377" s="2"/>
      <c r="C16377" s="139" t="s">
        <v>18772</v>
      </c>
      <c r="D16377" s="124" t="s">
        <v>18773</v>
      </c>
      <c r="E16377" s="118" t="s">
        <v>950</v>
      </c>
      <c r="F16377" s="124" t="s">
        <v>951</v>
      </c>
      <c r="G16377" s="118" t="s">
        <v>2</v>
      </c>
      <c r="H16377" s="137">
        <v>41235</v>
      </c>
      <c r="I16377" s="119">
        <v>6.92</v>
      </c>
      <c r="J16377" s="129"/>
      <c r="K16377" s="129"/>
      <c r="L16377" s="129">
        <v>0</v>
      </c>
      <c r="M16377" s="134"/>
    </row>
    <row r="16378" spans="1:13" hidden="1" x14ac:dyDescent="0.25">
      <c r="A16378" s="128"/>
      <c r="B16378" s="2"/>
      <c r="C16378" s="139" t="s">
        <v>18772</v>
      </c>
      <c r="D16378" s="124" t="s">
        <v>18773</v>
      </c>
      <c r="E16378" s="118" t="s">
        <v>451</v>
      </c>
      <c r="F16378" s="124" t="s">
        <v>380</v>
      </c>
      <c r="G16378" s="118" t="s">
        <v>2</v>
      </c>
      <c r="H16378" s="137">
        <v>40821</v>
      </c>
      <c r="I16378" s="119">
        <v>6.47</v>
      </c>
      <c r="J16378" s="129"/>
      <c r="K16378" s="129"/>
      <c r="L16378" s="129">
        <v>0</v>
      </c>
      <c r="M16378" s="134"/>
    </row>
    <row r="16379" spans="1:13" hidden="1" x14ac:dyDescent="0.25">
      <c r="A16379" s="128"/>
      <c r="B16379" s="2"/>
      <c r="C16379" s="139" t="s">
        <v>18772</v>
      </c>
      <c r="D16379" s="124" t="s">
        <v>18773</v>
      </c>
      <c r="E16379" s="118" t="s">
        <v>954</v>
      </c>
      <c r="F16379" s="124" t="s">
        <v>461</v>
      </c>
      <c r="G16379" s="118" t="s">
        <v>2</v>
      </c>
      <c r="H16379" s="137"/>
      <c r="I16379" s="119"/>
      <c r="J16379" s="129"/>
      <c r="K16379" s="129"/>
      <c r="L16379" s="129">
        <v>0</v>
      </c>
      <c r="M16379" s="134"/>
    </row>
    <row r="16380" spans="1:13" hidden="1" x14ac:dyDescent="0.25">
      <c r="A16380" s="128"/>
      <c r="B16380" s="2"/>
      <c r="C16380" s="139" t="s">
        <v>18772</v>
      </c>
      <c r="D16380" s="124" t="s">
        <v>18773</v>
      </c>
      <c r="E16380" s="118" t="s">
        <v>957</v>
      </c>
      <c r="F16380" s="124" t="s">
        <v>958</v>
      </c>
      <c r="G16380" s="118" t="s">
        <v>2</v>
      </c>
      <c r="H16380" s="137">
        <v>42688</v>
      </c>
      <c r="I16380" s="119">
        <v>8.8699999999999992</v>
      </c>
      <c r="J16380" s="129"/>
      <c r="K16380" s="129"/>
      <c r="L16380" s="129">
        <v>0</v>
      </c>
      <c r="M16380" s="134"/>
    </row>
    <row r="16381" spans="1:13" hidden="1" x14ac:dyDescent="0.25">
      <c r="A16381" s="128"/>
      <c r="B16381" s="2"/>
      <c r="C16381" s="139" t="s">
        <v>18772</v>
      </c>
      <c r="D16381" s="124" t="s">
        <v>18773</v>
      </c>
      <c r="E16381" s="118" t="s">
        <v>959</v>
      </c>
      <c r="F16381" s="124" t="s">
        <v>960</v>
      </c>
      <c r="G16381" s="118" t="s">
        <v>2</v>
      </c>
      <c r="H16381" s="137"/>
      <c r="I16381" s="119"/>
      <c r="J16381" s="129"/>
      <c r="K16381" s="129"/>
      <c r="L16381" s="129">
        <v>0</v>
      </c>
      <c r="M16381" s="134"/>
    </row>
    <row r="16382" spans="1:13" hidden="1" x14ac:dyDescent="0.25">
      <c r="A16382" s="128"/>
      <c r="B16382" s="2"/>
      <c r="C16382" s="139" t="s">
        <v>18772</v>
      </c>
      <c r="D16382" s="124" t="s">
        <v>18773</v>
      </c>
      <c r="E16382" s="118" t="s">
        <v>961</v>
      </c>
      <c r="F16382" s="124" t="s">
        <v>962</v>
      </c>
      <c r="G16382" s="118" t="s">
        <v>2</v>
      </c>
      <c r="H16382" s="137"/>
      <c r="I16382" s="119"/>
      <c r="J16382" s="129"/>
      <c r="K16382" s="129"/>
      <c r="L16382" s="129">
        <v>0</v>
      </c>
      <c r="M16382" s="134"/>
    </row>
    <row r="16383" spans="1:13" hidden="1" x14ac:dyDescent="0.25">
      <c r="A16383" s="128"/>
      <c r="B16383" s="2"/>
      <c r="C16383" s="139" t="s">
        <v>18774</v>
      </c>
      <c r="D16383" s="124" t="s">
        <v>18775</v>
      </c>
      <c r="E16383" s="118" t="s">
        <v>950</v>
      </c>
      <c r="F16383" s="124" t="s">
        <v>951</v>
      </c>
      <c r="G16383" s="118" t="s">
        <v>2</v>
      </c>
      <c r="H16383" s="137">
        <v>41256</v>
      </c>
      <c r="I16383" s="119">
        <v>9.4600000000000009</v>
      </c>
      <c r="J16383" s="129"/>
      <c r="K16383" s="129"/>
      <c r="L16383" s="129">
        <v>0</v>
      </c>
      <c r="M16383" s="134"/>
    </row>
    <row r="16384" spans="1:13" hidden="1" x14ac:dyDescent="0.25">
      <c r="A16384" s="128"/>
      <c r="B16384" s="2"/>
      <c r="C16384" s="139" t="s">
        <v>18774</v>
      </c>
      <c r="D16384" s="124" t="s">
        <v>18775</v>
      </c>
      <c r="E16384" s="118" t="s">
        <v>451</v>
      </c>
      <c r="F16384" s="124" t="s">
        <v>380</v>
      </c>
      <c r="G16384" s="118" t="s">
        <v>2</v>
      </c>
      <c r="H16384" s="137">
        <v>41211</v>
      </c>
      <c r="I16384" s="119">
        <v>9.4600000000000009</v>
      </c>
      <c r="J16384" s="129"/>
      <c r="K16384" s="129"/>
      <c r="L16384" s="129">
        <v>0</v>
      </c>
      <c r="M16384" s="134"/>
    </row>
    <row r="16385" spans="1:13" hidden="1" x14ac:dyDescent="0.25">
      <c r="A16385" s="128"/>
      <c r="B16385" s="2"/>
      <c r="C16385" s="139" t="s">
        <v>18774</v>
      </c>
      <c r="D16385" s="124" t="s">
        <v>18775</v>
      </c>
      <c r="E16385" s="118" t="s">
        <v>954</v>
      </c>
      <c r="F16385" s="124" t="s">
        <v>461</v>
      </c>
      <c r="G16385" s="118" t="s">
        <v>2</v>
      </c>
      <c r="H16385" s="137">
        <v>41191</v>
      </c>
      <c r="I16385" s="119">
        <v>9.4600000000000009</v>
      </c>
      <c r="J16385" s="129"/>
      <c r="K16385" s="129"/>
      <c r="L16385" s="129">
        <v>0</v>
      </c>
      <c r="M16385" s="134"/>
    </row>
    <row r="16386" spans="1:13" hidden="1" x14ac:dyDescent="0.25">
      <c r="A16386" s="128"/>
      <c r="B16386" s="2"/>
      <c r="C16386" s="139" t="s">
        <v>18774</v>
      </c>
      <c r="D16386" s="124" t="s">
        <v>18775</v>
      </c>
      <c r="E16386" s="118" t="s">
        <v>957</v>
      </c>
      <c r="F16386" s="124" t="s">
        <v>958</v>
      </c>
      <c r="G16386" s="118" t="s">
        <v>2</v>
      </c>
      <c r="H16386" s="137">
        <v>41808</v>
      </c>
      <c r="I16386" s="119">
        <v>9.4600000000000009</v>
      </c>
      <c r="J16386" s="129"/>
      <c r="K16386" s="129"/>
      <c r="L16386" s="129">
        <v>0</v>
      </c>
      <c r="M16386" s="134"/>
    </row>
    <row r="16387" spans="1:13" hidden="1" x14ac:dyDescent="0.25">
      <c r="A16387" s="128"/>
      <c r="B16387" s="2"/>
      <c r="C16387" s="139" t="s">
        <v>18774</v>
      </c>
      <c r="D16387" s="124" t="s">
        <v>18775</v>
      </c>
      <c r="E16387" s="118" t="s">
        <v>959</v>
      </c>
      <c r="F16387" s="124" t="s">
        <v>960</v>
      </c>
      <c r="G16387" s="118" t="s">
        <v>2</v>
      </c>
      <c r="H16387" s="137">
        <v>42619</v>
      </c>
      <c r="I16387" s="119">
        <v>12.12</v>
      </c>
      <c r="J16387" s="129"/>
      <c r="K16387" s="129"/>
      <c r="L16387" s="129">
        <v>0</v>
      </c>
      <c r="M16387" s="134"/>
    </row>
    <row r="16388" spans="1:13" hidden="1" x14ac:dyDescent="0.25">
      <c r="A16388" s="128"/>
      <c r="B16388" s="2"/>
      <c r="C16388" s="139" t="s">
        <v>18774</v>
      </c>
      <c r="D16388" s="124" t="s">
        <v>18775</v>
      </c>
      <c r="E16388" s="118" t="s">
        <v>961</v>
      </c>
      <c r="F16388" s="124" t="s">
        <v>962</v>
      </c>
      <c r="G16388" s="118" t="s">
        <v>2</v>
      </c>
      <c r="H16388" s="137">
        <v>42076</v>
      </c>
      <c r="I16388" s="119">
        <v>9.0500000000000007</v>
      </c>
      <c r="J16388" s="129"/>
      <c r="K16388" s="129"/>
      <c r="L16388" s="129">
        <v>0</v>
      </c>
      <c r="M16388" s="134"/>
    </row>
    <row r="16389" spans="1:13" hidden="1" x14ac:dyDescent="0.25">
      <c r="A16389" s="128"/>
      <c r="B16389" s="2"/>
      <c r="C16389" s="139" t="s">
        <v>30038</v>
      </c>
      <c r="D16389" s="124" t="s">
        <v>30039</v>
      </c>
      <c r="E16389" s="118" t="s">
        <v>48</v>
      </c>
      <c r="F16389" s="124" t="s">
        <v>35249</v>
      </c>
      <c r="G16389" s="118" t="s">
        <v>2</v>
      </c>
      <c r="H16389" s="137"/>
      <c r="I16389" s="119"/>
      <c r="J16389" s="129"/>
      <c r="K16389" s="129"/>
      <c r="L16389" s="129">
        <v>0</v>
      </c>
      <c r="M16389" s="134"/>
    </row>
    <row r="16390" spans="1:13" hidden="1" x14ac:dyDescent="0.25">
      <c r="A16390" s="128"/>
      <c r="B16390" s="2"/>
      <c r="C16390" s="139" t="s">
        <v>18776</v>
      </c>
      <c r="D16390" s="124" t="s">
        <v>18777</v>
      </c>
      <c r="E16390" s="118" t="s">
        <v>48</v>
      </c>
      <c r="F16390" s="124" t="s">
        <v>35249</v>
      </c>
      <c r="G16390" s="118" t="s">
        <v>2</v>
      </c>
      <c r="H16390" s="137">
        <v>43082</v>
      </c>
      <c r="I16390" s="119">
        <v>1000</v>
      </c>
      <c r="J16390" s="129"/>
      <c r="K16390" s="129"/>
      <c r="L16390" s="129">
        <v>0</v>
      </c>
      <c r="M16390" s="134"/>
    </row>
    <row r="16391" spans="1:13" hidden="1" x14ac:dyDescent="0.25">
      <c r="A16391" s="128"/>
      <c r="B16391" s="2"/>
      <c r="C16391" s="139" t="s">
        <v>18778</v>
      </c>
      <c r="D16391" s="124" t="s">
        <v>18779</v>
      </c>
      <c r="E16391" s="118" t="s">
        <v>48</v>
      </c>
      <c r="F16391" s="124" t="s">
        <v>35249</v>
      </c>
      <c r="G16391" s="118" t="s">
        <v>34659</v>
      </c>
      <c r="H16391" s="137">
        <v>41374</v>
      </c>
      <c r="I16391" s="119">
        <v>138.24</v>
      </c>
      <c r="J16391" s="129"/>
      <c r="K16391" s="129"/>
      <c r="L16391" s="129">
        <v>0</v>
      </c>
      <c r="M16391" s="134"/>
    </row>
    <row r="16392" spans="1:13" hidden="1" x14ac:dyDescent="0.25">
      <c r="A16392" s="128"/>
      <c r="B16392" s="2"/>
      <c r="C16392" s="139" t="s">
        <v>18780</v>
      </c>
      <c r="D16392" s="124" t="s">
        <v>18781</v>
      </c>
      <c r="E16392" s="118" t="s">
        <v>48</v>
      </c>
      <c r="F16392" s="124" t="s">
        <v>35249</v>
      </c>
      <c r="G16392" s="118" t="s">
        <v>34659</v>
      </c>
      <c r="H16392" s="137">
        <v>41368</v>
      </c>
      <c r="I16392" s="119">
        <v>44.83</v>
      </c>
      <c r="J16392" s="129"/>
      <c r="K16392" s="129"/>
      <c r="L16392" s="129">
        <v>0</v>
      </c>
      <c r="M16392" s="134"/>
    </row>
    <row r="16393" spans="1:13" hidden="1" x14ac:dyDescent="0.25">
      <c r="A16393" s="128"/>
      <c r="B16393" s="2"/>
      <c r="C16393" s="139" t="s">
        <v>18782</v>
      </c>
      <c r="D16393" s="124" t="s">
        <v>18783</v>
      </c>
      <c r="E16393" s="118" t="s">
        <v>48</v>
      </c>
      <c r="F16393" s="124" t="s">
        <v>35249</v>
      </c>
      <c r="G16393" s="118" t="s">
        <v>34659</v>
      </c>
      <c r="H16393" s="137">
        <v>41319</v>
      </c>
      <c r="I16393" s="119">
        <v>4.5999999999999996</v>
      </c>
      <c r="J16393" s="129"/>
      <c r="K16393" s="129"/>
      <c r="L16393" s="129">
        <v>0</v>
      </c>
      <c r="M16393" s="134"/>
    </row>
    <row r="16394" spans="1:13" hidden="1" x14ac:dyDescent="0.25">
      <c r="A16394" s="128"/>
      <c r="B16394" s="2"/>
      <c r="C16394" s="139" t="s">
        <v>18784</v>
      </c>
      <c r="D16394" s="124" t="s">
        <v>18785</v>
      </c>
      <c r="E16394" s="118" t="s">
        <v>48</v>
      </c>
      <c r="F16394" s="124" t="s">
        <v>35249</v>
      </c>
      <c r="G16394" s="118" t="s">
        <v>2</v>
      </c>
      <c r="H16394" s="137">
        <v>42951</v>
      </c>
      <c r="I16394" s="119">
        <v>1.46</v>
      </c>
      <c r="J16394" s="129"/>
      <c r="K16394" s="129"/>
      <c r="L16394" s="129">
        <v>0</v>
      </c>
      <c r="M16394" s="134"/>
    </row>
    <row r="16395" spans="1:13" hidden="1" x14ac:dyDescent="0.25">
      <c r="A16395" s="128"/>
      <c r="B16395" s="2"/>
      <c r="C16395" s="139" t="s">
        <v>18786</v>
      </c>
      <c r="D16395" s="124" t="s">
        <v>18787</v>
      </c>
      <c r="E16395" s="118" t="s">
        <v>48</v>
      </c>
      <c r="F16395" s="124" t="s">
        <v>35249</v>
      </c>
      <c r="G16395" s="118" t="s">
        <v>2</v>
      </c>
      <c r="H16395" s="137"/>
      <c r="I16395" s="119"/>
      <c r="J16395" s="129"/>
      <c r="K16395" s="129"/>
      <c r="L16395" s="129">
        <v>0</v>
      </c>
      <c r="M16395" s="134"/>
    </row>
    <row r="16396" spans="1:13" hidden="1" x14ac:dyDescent="0.25">
      <c r="A16396" s="128"/>
      <c r="B16396" s="2"/>
      <c r="C16396" s="139" t="s">
        <v>18788</v>
      </c>
      <c r="D16396" s="124" t="s">
        <v>18789</v>
      </c>
      <c r="E16396" s="118" t="s">
        <v>48</v>
      </c>
      <c r="F16396" s="124" t="s">
        <v>35249</v>
      </c>
      <c r="G16396" s="118" t="s">
        <v>2</v>
      </c>
      <c r="H16396" s="137">
        <v>42278</v>
      </c>
      <c r="I16396" s="119">
        <v>0.85</v>
      </c>
      <c r="J16396" s="129"/>
      <c r="K16396" s="129"/>
      <c r="L16396" s="129">
        <v>0</v>
      </c>
      <c r="M16396" s="134"/>
    </row>
    <row r="16397" spans="1:13" hidden="1" x14ac:dyDescent="0.25">
      <c r="A16397" s="128"/>
      <c r="B16397" s="2"/>
      <c r="C16397" s="139" t="s">
        <v>18790</v>
      </c>
      <c r="D16397" s="124" t="s">
        <v>18791</v>
      </c>
      <c r="E16397" s="118" t="s">
        <v>48</v>
      </c>
      <c r="F16397" s="124" t="s">
        <v>35249</v>
      </c>
      <c r="G16397" s="118" t="s">
        <v>2</v>
      </c>
      <c r="H16397" s="137">
        <v>41207</v>
      </c>
      <c r="I16397" s="119">
        <v>1.95</v>
      </c>
      <c r="J16397" s="129"/>
      <c r="K16397" s="129"/>
      <c r="L16397" s="129">
        <v>0</v>
      </c>
      <c r="M16397" s="134"/>
    </row>
    <row r="16398" spans="1:13" hidden="1" x14ac:dyDescent="0.25">
      <c r="A16398" s="128"/>
      <c r="B16398" s="2"/>
      <c r="C16398" s="139" t="s">
        <v>18792</v>
      </c>
      <c r="D16398" s="124" t="s">
        <v>18793</v>
      </c>
      <c r="E16398" s="118" t="s">
        <v>48</v>
      </c>
      <c r="F16398" s="124" t="s">
        <v>35249</v>
      </c>
      <c r="G16398" s="118" t="s">
        <v>2</v>
      </c>
      <c r="H16398" s="137">
        <v>44492</v>
      </c>
      <c r="I16398" s="119">
        <v>312.95</v>
      </c>
      <c r="J16398" s="129"/>
      <c r="K16398" s="129"/>
      <c r="L16398" s="129">
        <v>0</v>
      </c>
      <c r="M16398" s="134"/>
    </row>
    <row r="16399" spans="1:13" hidden="1" x14ac:dyDescent="0.25">
      <c r="A16399" s="128"/>
      <c r="B16399" s="2"/>
      <c r="C16399" s="139" t="s">
        <v>18794</v>
      </c>
      <c r="D16399" s="124" t="s">
        <v>35006</v>
      </c>
      <c r="E16399" s="118" t="s">
        <v>48</v>
      </c>
      <c r="F16399" s="124" t="s">
        <v>35249</v>
      </c>
      <c r="G16399" s="118" t="s">
        <v>2</v>
      </c>
      <c r="H16399" s="137">
        <v>45866</v>
      </c>
      <c r="I16399" s="119">
        <v>3.4</v>
      </c>
      <c r="J16399" s="129"/>
      <c r="K16399" s="129"/>
      <c r="L16399" s="129">
        <v>0</v>
      </c>
      <c r="M16399" s="134"/>
    </row>
    <row r="16400" spans="1:13" hidden="1" x14ac:dyDescent="0.25">
      <c r="A16400" s="128"/>
      <c r="B16400" s="2"/>
      <c r="C16400" s="139" t="s">
        <v>32520</v>
      </c>
      <c r="D16400" s="124" t="s">
        <v>32521</v>
      </c>
      <c r="E16400" s="118" t="s">
        <v>48</v>
      </c>
      <c r="F16400" s="124" t="s">
        <v>35249</v>
      </c>
      <c r="G16400" s="118" t="s">
        <v>235</v>
      </c>
      <c r="H16400" s="137"/>
      <c r="I16400" s="119"/>
      <c r="J16400" s="129"/>
      <c r="K16400" s="129"/>
      <c r="L16400" s="129">
        <v>0</v>
      </c>
      <c r="M16400" s="134"/>
    </row>
    <row r="16401" spans="1:13" hidden="1" x14ac:dyDescent="0.25">
      <c r="A16401" s="128"/>
      <c r="B16401" s="2"/>
      <c r="C16401" s="139" t="s">
        <v>18795</v>
      </c>
      <c r="D16401" s="124" t="s">
        <v>18796</v>
      </c>
      <c r="E16401" s="118" t="s">
        <v>48</v>
      </c>
      <c r="F16401" s="124" t="s">
        <v>35249</v>
      </c>
      <c r="G16401" s="118" t="s">
        <v>2</v>
      </c>
      <c r="H16401" s="137">
        <v>43665</v>
      </c>
      <c r="I16401" s="119">
        <v>243.34</v>
      </c>
      <c r="J16401" s="129"/>
      <c r="K16401" s="129"/>
      <c r="L16401" s="129">
        <v>0</v>
      </c>
      <c r="M16401" s="134"/>
    </row>
    <row r="16402" spans="1:13" hidden="1" x14ac:dyDescent="0.25">
      <c r="A16402" s="128"/>
      <c r="B16402" s="2"/>
      <c r="C16402" s="139" t="s">
        <v>18797</v>
      </c>
      <c r="D16402" s="124" t="s">
        <v>18798</v>
      </c>
      <c r="E16402" s="118" t="s">
        <v>48</v>
      </c>
      <c r="F16402" s="124" t="s">
        <v>35249</v>
      </c>
      <c r="G16402" s="118" t="s">
        <v>235</v>
      </c>
      <c r="H16402" s="137">
        <v>42633</v>
      </c>
      <c r="I16402" s="119">
        <v>45.23</v>
      </c>
      <c r="J16402" s="129"/>
      <c r="K16402" s="129"/>
      <c r="L16402" s="129">
        <v>0</v>
      </c>
      <c r="M16402" s="134"/>
    </row>
    <row r="16403" spans="1:13" hidden="1" x14ac:dyDescent="0.25">
      <c r="A16403" s="128"/>
      <c r="B16403" s="2"/>
      <c r="C16403" s="139" t="s">
        <v>18799</v>
      </c>
      <c r="D16403" s="124" t="s">
        <v>18800</v>
      </c>
      <c r="E16403" s="118" t="s">
        <v>48</v>
      </c>
      <c r="F16403" s="124" t="s">
        <v>35249</v>
      </c>
      <c r="G16403" s="118" t="s">
        <v>235</v>
      </c>
      <c r="H16403" s="137">
        <v>42735</v>
      </c>
      <c r="I16403" s="119">
        <v>25</v>
      </c>
      <c r="J16403" s="129"/>
      <c r="K16403" s="129"/>
      <c r="L16403" s="129">
        <v>0</v>
      </c>
      <c r="M16403" s="134"/>
    </row>
    <row r="16404" spans="1:13" hidden="1" x14ac:dyDescent="0.25">
      <c r="A16404" s="128"/>
      <c r="B16404" s="2"/>
      <c r="C16404" s="139" t="s">
        <v>32496</v>
      </c>
      <c r="D16404" s="124" t="s">
        <v>32497</v>
      </c>
      <c r="E16404" s="118" t="s">
        <v>48</v>
      </c>
      <c r="F16404" s="124" t="s">
        <v>35249</v>
      </c>
      <c r="G16404" s="118" t="s">
        <v>235</v>
      </c>
      <c r="H16404" s="137"/>
      <c r="I16404" s="119"/>
      <c r="J16404" s="129"/>
      <c r="K16404" s="129"/>
      <c r="L16404" s="129">
        <v>0</v>
      </c>
      <c r="M16404" s="134"/>
    </row>
    <row r="16405" spans="1:13" hidden="1" x14ac:dyDescent="0.25">
      <c r="A16405" s="128"/>
      <c r="B16405" s="2"/>
      <c r="C16405" s="139" t="s">
        <v>18801</v>
      </c>
      <c r="D16405" s="124" t="s">
        <v>18802</v>
      </c>
      <c r="E16405" s="118" t="s">
        <v>48</v>
      </c>
      <c r="F16405" s="124" t="s">
        <v>35249</v>
      </c>
      <c r="G16405" s="118" t="s">
        <v>235</v>
      </c>
      <c r="H16405" s="137">
        <v>42944</v>
      </c>
      <c r="I16405" s="119">
        <v>850</v>
      </c>
      <c r="J16405" s="129"/>
      <c r="K16405" s="129"/>
      <c r="L16405" s="129">
        <v>0</v>
      </c>
      <c r="M16405" s="134"/>
    </row>
    <row r="16406" spans="1:13" hidden="1" x14ac:dyDescent="0.25">
      <c r="A16406" s="128"/>
      <c r="B16406" s="2"/>
      <c r="C16406" s="139" t="s">
        <v>18803</v>
      </c>
      <c r="D16406" s="124" t="s">
        <v>18804</v>
      </c>
      <c r="E16406" s="118" t="s">
        <v>48</v>
      </c>
      <c r="F16406" s="124" t="s">
        <v>35249</v>
      </c>
      <c r="G16406" s="118" t="s">
        <v>235</v>
      </c>
      <c r="H16406" s="137">
        <v>42671</v>
      </c>
      <c r="I16406" s="119">
        <v>25</v>
      </c>
      <c r="J16406" s="129"/>
      <c r="K16406" s="129"/>
      <c r="L16406" s="129">
        <v>0</v>
      </c>
      <c r="M16406" s="134"/>
    </row>
  </sheetData>
  <autoFilter ref="C3:M16406" xr:uid="{00000000-0009-0000-0000-000003000000}">
    <filterColumn colId="1">
      <customFilters>
        <customFilter val="*pintura*"/>
      </customFilters>
    </filterColumn>
    <sortState xmlns:xlrd2="http://schemas.microsoft.com/office/spreadsheetml/2017/richdata2" ref="C4:M15855">
      <sortCondition ref="D3:D15855"/>
    </sortState>
  </autoFilter>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8">
    <tabColor theme="7"/>
  </sheetPr>
  <dimension ref="A1:AL73"/>
  <sheetViews>
    <sheetView zoomScaleNormal="100" workbookViewId="0">
      <selection activeCell="F11" sqref="F11"/>
    </sheetView>
  </sheetViews>
  <sheetFormatPr baseColWidth="10" defaultColWidth="11.42578125" defaultRowHeight="15" x14ac:dyDescent="0.25"/>
  <cols>
    <col min="1" max="1" width="6.7109375" style="55" customWidth="1"/>
    <col min="2" max="2" width="0.85546875" customWidth="1"/>
    <col min="3" max="3" width="22" customWidth="1"/>
    <col min="4" max="4" width="10.28515625" customWidth="1"/>
    <col min="5" max="5" width="21.5703125" customWidth="1"/>
    <col min="6" max="6" width="10.7109375" customWidth="1"/>
    <col min="7" max="7" width="11.42578125" customWidth="1"/>
    <col min="8" max="8" width="8" customWidth="1"/>
    <col min="9" max="9" width="1.42578125" customWidth="1"/>
    <col min="10" max="10" width="18.85546875" customWidth="1"/>
    <col min="11" max="11" width="7.7109375" customWidth="1"/>
    <col min="12" max="12" width="66.42578125" customWidth="1"/>
    <col min="13" max="15" width="11.42578125" customWidth="1"/>
    <col min="16" max="16" width="20.28515625" customWidth="1"/>
    <col min="17" max="17" width="19.28515625" customWidth="1"/>
    <col min="18" max="18" width="1.42578125" customWidth="1"/>
    <col min="19" max="19" width="24.7109375" customWidth="1"/>
    <col min="20" max="20" width="83.28515625" bestFit="1" customWidth="1"/>
    <col min="21" max="21" width="14.7109375" customWidth="1"/>
    <col min="22" max="22" width="1.42578125" customWidth="1"/>
    <col min="23" max="23" width="12.7109375" customWidth="1"/>
    <col min="24" max="24" width="11.140625" customWidth="1"/>
    <col min="25" max="25" width="12.7109375" customWidth="1"/>
    <col min="26" max="26" width="11.140625" customWidth="1"/>
    <col min="27" max="27" width="12.7109375" customWidth="1"/>
    <col min="28" max="28" width="11.140625" customWidth="1"/>
    <col min="29" max="29" width="12.7109375" customWidth="1"/>
    <col min="30" max="30" width="11.140625" customWidth="1"/>
    <col min="31" max="31" width="1.42578125" customWidth="1"/>
    <col min="32" max="32" width="11.85546875" bestFit="1" customWidth="1"/>
  </cols>
  <sheetData>
    <row r="1" spans="1:38" s="6" customFormat="1" ht="25.5" customHeight="1" thickTop="1" thickBot="1" x14ac:dyDescent="0.3">
      <c r="A1" s="60"/>
      <c r="B1" s="61"/>
      <c r="C1" s="86" t="s">
        <v>34496</v>
      </c>
      <c r="D1" s="62"/>
      <c r="E1" s="63"/>
      <c r="F1" s="63"/>
      <c r="G1" s="63"/>
      <c r="H1" s="64"/>
      <c r="I1" s="65"/>
      <c r="J1" s="66" t="s">
        <v>33834</v>
      </c>
      <c r="K1" s="67"/>
      <c r="L1" s="66" t="s">
        <v>34497</v>
      </c>
      <c r="M1" s="68"/>
      <c r="N1" s="69"/>
      <c r="O1" s="67"/>
      <c r="P1" s="66" t="s">
        <v>34482</v>
      </c>
      <c r="Q1" s="67"/>
      <c r="R1" s="65"/>
      <c r="S1" s="66" t="s">
        <v>34483</v>
      </c>
      <c r="T1" s="69"/>
      <c r="U1" s="67"/>
      <c r="V1" s="65"/>
      <c r="W1" s="66" t="s">
        <v>34498</v>
      </c>
      <c r="X1" s="69"/>
      <c r="Y1" s="69"/>
      <c r="Z1" s="69"/>
      <c r="AA1" s="69"/>
      <c r="AB1" s="69"/>
      <c r="AC1" s="69"/>
      <c r="AD1" s="67"/>
      <c r="AE1" s="59"/>
    </row>
    <row r="2" spans="1:38" ht="16.5" thickTop="1" thickBot="1" x14ac:dyDescent="0.3">
      <c r="A2" s="53"/>
      <c r="B2" s="2"/>
      <c r="C2" s="21" t="s">
        <v>34469</v>
      </c>
      <c r="D2" s="21" t="s">
        <v>34470</v>
      </c>
      <c r="E2" s="21" t="s">
        <v>2</v>
      </c>
      <c r="F2" s="21" t="s">
        <v>34471</v>
      </c>
      <c r="G2" s="21" t="s">
        <v>34472</v>
      </c>
      <c r="H2" s="21" t="s">
        <v>34473</v>
      </c>
      <c r="I2" s="71"/>
      <c r="J2" s="21" t="s">
        <v>34488</v>
      </c>
      <c r="K2" s="21" t="s">
        <v>34474</v>
      </c>
      <c r="L2" s="70" t="s">
        <v>34484</v>
      </c>
      <c r="M2" s="70" t="s">
        <v>34475</v>
      </c>
      <c r="N2" s="70" t="s">
        <v>34472</v>
      </c>
      <c r="O2" s="70" t="s">
        <v>34473</v>
      </c>
      <c r="P2" s="70" t="s">
        <v>34485</v>
      </c>
      <c r="Q2" s="70" t="s">
        <v>34486</v>
      </c>
      <c r="R2" s="72"/>
      <c r="S2" s="70" t="s">
        <v>34488</v>
      </c>
      <c r="T2" s="70" t="s">
        <v>34484</v>
      </c>
      <c r="U2" s="73" t="s">
        <v>34481</v>
      </c>
      <c r="V2" s="72"/>
      <c r="W2" s="70" t="s">
        <v>34476</v>
      </c>
      <c r="X2" s="70" t="s">
        <v>34477</v>
      </c>
      <c r="Y2" s="70" t="s">
        <v>34478</v>
      </c>
      <c r="Z2" s="70" t="s">
        <v>34477</v>
      </c>
      <c r="AA2" s="70" t="s">
        <v>34479</v>
      </c>
      <c r="AB2" s="70" t="s">
        <v>34477</v>
      </c>
      <c r="AC2" s="70" t="s">
        <v>34480</v>
      </c>
      <c r="AD2" s="70" t="s">
        <v>34477</v>
      </c>
      <c r="AE2" s="7"/>
    </row>
    <row r="3" spans="1:38" s="1" customFormat="1" ht="16.5" thickTop="1" thickBot="1" x14ac:dyDescent="0.3">
      <c r="A3" s="54">
        <v>1</v>
      </c>
      <c r="B3" s="2"/>
      <c r="C3" s="77" t="s">
        <v>41692</v>
      </c>
      <c r="D3" s="79">
        <v>1</v>
      </c>
      <c r="E3" s="77" t="s">
        <v>41692</v>
      </c>
      <c r="F3" s="79">
        <v>23</v>
      </c>
      <c r="G3" s="77">
        <v>0.1</v>
      </c>
      <c r="H3" s="77">
        <v>1.22</v>
      </c>
      <c r="I3" s="5"/>
      <c r="J3" s="77" t="s">
        <v>7746</v>
      </c>
      <c r="K3" s="79"/>
      <c r="L3" s="57" t="str">
        <f>IFERROR(VLOOKUP(J3,articulo:clave_comercial,2,0)," ")</f>
        <v>LAMINA NEGRA HOJA 3 X 10 CALIBRE 20 ACERO 1008 - LN20310</v>
      </c>
      <c r="M3" s="56" t="str">
        <f>UPPER(IFERROR(VLOOKUP(J3,articulo:clave_comercial,5,0)," "))</f>
        <v>HOJA</v>
      </c>
      <c r="N3" s="56" t="str">
        <f>IFERROR(IF(VLOOKUP(J3,articulo:clave_comercial,8,0)=0," ",VLOOKUP(J3,articulo:clave_comercial,8,0))," ")</f>
        <v xml:space="preserve"> </v>
      </c>
      <c r="O3" s="56" t="str">
        <f>IFERROR(IF(VLOOKUP(J3,articulo:clave_comercial,9,0)=0," ",VLOOKUP(J3,articulo:clave_comercial,9,0))," ")</f>
        <v xml:space="preserve"> </v>
      </c>
      <c r="P3" s="239" t="str">
        <f>IFERROR(IF(M3="HOJA",(D3*F3)/MAX(ROUNDDOWN((N3/G3),0)*ROUNDDOWN((O3/H3),0),ROUNDDOWN((N3/H3),0)*ROUNDDOWN((O3/G3),0)),IF(M3="HOJA ",(D3*F3)/MAX(ROUNDDOWN((N3/G3),0)*ROUNDDOWN((O3/H3),0),ROUNDDOWN((N3/H3),0)*ROUNDDOWN((O3/G3),0)),IF(M3="M",G3,IF(AND(M3="PIEZA",G3&lt;&gt;0),(D3*F3)/ROUNDDOWN((N3/G3),0),IF(M3="PIEZA",(D3*F3),IF(M3="CAJA",(D3*F3),IF(M3="DM2",(D3*F3),IF(M3="FT",(D3*F3),IF(M3="JGO",(D3*F3),IF(M3="KG",(D3*F3),IF(M3="LB",(D3*F3),IF(M3="LT",(D3*F3),IF(M3="M2",(D3*F3),IF(M3="M3",(D3*F3),IF(M3="ROLLO",(D3*F3),IF(M3="SQYDS",(D3*F3),IF(M3="UD./SERV.",(D3*F3),IF(M3="YD",(D3*F3)," ")))))))))))))))))),"")</f>
        <v/>
      </c>
      <c r="Q3" s="240">
        <f>IFERROR(IF(M3="HOJA",D3*F3*G3*H3*2*0.125,IF(AND(M3="PIEZA",H3=0),D3*F3*G3*VLOOKUP(J3,articulo:clave_comercial,10,0)*0.125,0))," ")</f>
        <v>0.70199999999999996</v>
      </c>
      <c r="R3" s="5"/>
      <c r="S3" s="57" t="str" cm="1">
        <f t="array" ref="S3">IFERROR(INDEX($J$3:$J$52,MATCH(0,INDEX(COUNTIF(S2:$S$2,$J$3:$J$52),0,0),0))," ")</f>
        <v>MVLSLA05260502</v>
      </c>
      <c r="T3" s="56" t="str" cm="1">
        <f t="array" ref="T3">IFERROR(INDEX($L$3:$L$52,MATCH(0,INDEX(COUNTIF($T2:T$2,$L$3:$L$52),0,0),0))," ")</f>
        <v>LAMINA NEGRA HOJA 3 X 10 CALIBRE 20 ACERO 1008 - LN20310</v>
      </c>
      <c r="U3" s="56">
        <f t="shared" ref="U3:U34" si="0">IFERROR(IF(AND(VLOOKUP(S3,$J$3:$Q$218,4,0)="KG",VLOOKUP(S3,$J$3:$Q$218,7,0)=0,VLOOKUP(S3,$J$3:$Q$218,8,0)=0),SUM($Q$3:$Q$218),SUMIF($J$3:$J$218,S3,$P$3:$P$218)),"")</f>
        <v>0</v>
      </c>
      <c r="V3" s="4"/>
      <c r="W3" s="74">
        <f t="shared" ref="W3:W34" si="1">IFERROR(IF(OR(M3="HOJA",M3="HOJA "),((MAX(ROUNDDOWN((0.915/G3),0)*ROUNDDOWN((2.44/H3),0),ROUNDDOWN((0.915/H3),0)*ROUNDDOWN((2.44/G3),0)))*G3*H3)/(0.915*2.44),""),"")</f>
        <v>0.98</v>
      </c>
      <c r="X3" s="75">
        <f t="shared" ref="X3:X34" si="2">IFERROR(MAX(ROUNDDOWN((0.915/G3),0)*ROUNDDOWN((2.44/H3),0),ROUNDDOWN((0.915/H3),0)*ROUNDDOWN((2.44/G3),0)),"")</f>
        <v>18</v>
      </c>
      <c r="Y3" s="74">
        <f t="shared" ref="Y3:Y34" si="3">IFERROR(IF(OR(M3="HOJA",M3="HOJA "),((MAX(ROUNDDOWN((0.915/G3),0)*ROUNDDOWN((3.05/H3),0),ROUNDDOWN((0.915/H3),0)*ROUNDDOWN((3.05/G3),0)))*G3*H3)/(0.915*3.05),""),"")</f>
        <v>0.79</v>
      </c>
      <c r="Z3" s="75">
        <f t="shared" ref="Z3:Z34" si="4">IFERROR(MAX(ROUNDDOWN((0.915/G3),0)*ROUNDDOWN((3.05/H3),0),ROUNDDOWN((0.915/H3),0)*ROUNDDOWN((3.05/G3),0)),"")</f>
        <v>18</v>
      </c>
      <c r="AA3" s="74">
        <f t="shared" ref="AA3:AA34" si="5">IFERROR(IF(OR(M3="HOJA",M3="HOJA "),((MAX(ROUNDDOWN((1.22/G3),0)*ROUNDDOWN((2.44/H3),0),ROUNDDOWN((1.22/H3),0)*ROUNDDOWN((2.44/G3),0)))*G3*H3)/(1.22*2.44),""),"")</f>
        <v>0.98</v>
      </c>
      <c r="AB3" s="75">
        <f t="shared" ref="AB3:AB34" si="6">IFERROR(MAX(ROUNDDOWN((1.22/G3),0)*ROUNDDOWN((2.44/H3),0),ROUNDDOWN((1.22/H3),0)*ROUNDDOWN((2.44/G3),0)),"")</f>
        <v>24</v>
      </c>
      <c r="AC3" s="74">
        <f t="shared" ref="AC3:AC34" si="7">IFERROR(IF(OR(M3="HOJA",M3="HOJA "),((MAX(ROUNDDOWN((1.22/G3),0)*ROUNDDOWN((3.05/H3),0),ROUNDDOWN((1.22/H3),0)*ROUNDDOWN((3.05/G3),0)))*G3*H3)/(1.22*3.05),""),"")</f>
        <v>0.98</v>
      </c>
      <c r="AD3" s="75">
        <f t="shared" ref="AD3:AD34" si="8">IFERROR(MAX(ROUNDDOWN((1.22/G3),0)*ROUNDDOWN((3.05/H3),0),ROUNDDOWN((1.22/H3),0)*ROUNDDOWN((3.05/G3),0)),"")</f>
        <v>30</v>
      </c>
      <c r="AE3" s="58"/>
      <c r="AF3"/>
      <c r="AG3"/>
      <c r="AH3"/>
      <c r="AI3"/>
      <c r="AJ3"/>
      <c r="AK3"/>
      <c r="AL3"/>
    </row>
    <row r="4" spans="1:38" s="1" customFormat="1" ht="16.5" thickTop="1" thickBot="1" x14ac:dyDescent="0.3">
      <c r="A4" s="54"/>
      <c r="B4" s="2"/>
      <c r="C4" s="77"/>
      <c r="D4" s="79"/>
      <c r="E4" s="77"/>
      <c r="F4" s="79"/>
      <c r="G4" s="77"/>
      <c r="H4" s="77"/>
      <c r="I4" s="5"/>
      <c r="J4" s="77"/>
      <c r="K4" s="79"/>
      <c r="L4" s="57" t="str">
        <f>IFERROR(VLOOKUP(J4,articulo:clave_comercial,2,0)," ")</f>
        <v xml:space="preserve"> </v>
      </c>
      <c r="M4" s="56" t="str">
        <f>UPPER(IFERROR(VLOOKUP(J4,articulo:clave_comercial,5,0)," "))</f>
        <v xml:space="preserve"> </v>
      </c>
      <c r="N4" s="56" t="str">
        <f>IFERROR(IF(VLOOKUP(J4,articulo:clave_comercial,8,0)=0," ",VLOOKUP(J4,articulo:clave_comercial,8,0))," ")</f>
        <v xml:space="preserve"> </v>
      </c>
      <c r="O4" s="56" t="str">
        <f>IFERROR(IF(VLOOKUP(J4,articulo:clave_comercial,9,0)=0," ",VLOOKUP(J4,articulo:clave_comercial,9,0))," ")</f>
        <v xml:space="preserve"> </v>
      </c>
      <c r="P4" s="239" t="str">
        <f t="shared" ref="P4:P66" si="9">IFERROR(IF(M4="HOJA",(D4*F4)/MAX(ROUNDDOWN((N4/G4),0)*ROUNDDOWN((O4/H4),0),ROUNDDOWN((N4/H4),0)*ROUNDDOWN((O4/G4),0)),IF(M4="HOJA ",(D4*F4)/MAX(ROUNDDOWN((N4/G4),0)*ROUNDDOWN((O4/H4),0),ROUNDDOWN((N4/H4),0)*ROUNDDOWN((O4/G4),0)),IF(M4="M",G4,IF(AND(M4="PIEZA",G4&lt;&gt;0),(D4*F4)/ROUNDDOWN((N4/G4),0),IF(M4="PIEZA",(D4*F4),IF(M4="CAJA",(D4*F4),IF(M4="DM2",(D4*F4),IF(M4="FT",(D4*F4),IF(M4="JGO",(D4*F4),IF(M4="KG",(D4*F4),IF(M4="LB",(D4*F4),IF(M4="LT",(D4*F4),IF(M4="M2",(D4*F4),IF(M4="M3",(D4*F4),IF(M4="ROLLO",(D4*F4),IF(M4="SQYDS",(D4*F4),IF(M4="UD./SERV.",(D4*F4),IF(M4="YD",(D4*F4)," ")))))))))))))))))),"")</f>
        <v xml:space="preserve"> </v>
      </c>
      <c r="Q4" s="240">
        <f>IFERROR(IF(M4="HOJA",D4*F4*G4*H4*2*0.125,IF(AND(M4="PIEZA",H4=0),D4*F4*G4*VLOOKUP(J4,articulo:clave_comercial,10,0)*0.125,0))," ")</f>
        <v>0</v>
      </c>
      <c r="R4" s="5"/>
      <c r="S4" s="57" cm="1">
        <f t="array" ref="S4">IFERROR(INDEX($J$3:$J$52,MATCH(0,INDEX(COUNTIF(S$2:$S3,$J$3:$J$52),0,0),0))," ")</f>
        <v>0</v>
      </c>
      <c r="T4" s="56" t="str" cm="1">
        <f t="array" ref="T4">IFERROR(INDEX($L$3:$L$52,MATCH(0,INDEX(COUNTIF($T$2:T3,$L$3:$L$52),0,0),0))," ")</f>
        <v xml:space="preserve"> </v>
      </c>
      <c r="U4" s="56" t="str">
        <f t="shared" si="0"/>
        <v/>
      </c>
      <c r="V4" s="4"/>
      <c r="W4" s="32" t="str">
        <f>IFERROR(IF(OR(M4="HOJA",M4="HOJA "),((MAX(ROUNDDOWN((0.915/G4),0)*ROUNDDOWN((2.44/H4),0),ROUNDDOWN((0.915/H4),0)*ROUNDDOWN((2.44/G4),0)))*G4*H4)/(0.915*2.44),""),"")</f>
        <v/>
      </c>
      <c r="X4" s="30" t="str">
        <f>IFERROR(MAX(ROUNDDOWN((0.915/G4),0)*ROUNDDOWN((2.44/H4),0),ROUNDDOWN((0.915/H4),0)*ROUNDDOWN((2.44/G4),0)),"")</f>
        <v/>
      </c>
      <c r="Y4" s="32" t="str">
        <f>IFERROR(IF(OR(M4="HOJA",M4="HOJA "),((MAX(ROUNDDOWN((0.915/G4),0)*ROUNDDOWN((3.05/H4),0),ROUNDDOWN((0.915/H4),0)*ROUNDDOWN((3.05/G4),0)))*G4*H4)/(0.915*3.05),""),"")</f>
        <v/>
      </c>
      <c r="Z4" s="30" t="str">
        <f>IFERROR(MAX(ROUNDDOWN((0.915/G4),0)*ROUNDDOWN((3.05/H4),0),ROUNDDOWN((0.915/H4),0)*ROUNDDOWN((3.05/G4),0)),"")</f>
        <v/>
      </c>
      <c r="AA4" s="32" t="str">
        <f>IFERROR(IF(OR(M4="HOJA",M4="HOJA "),((MAX(ROUNDDOWN((1.22/G4),0)*ROUNDDOWN((2.44/H4),0),ROUNDDOWN((1.22/H4),0)*ROUNDDOWN((2.44/G4),0)))*G4*H4)/(1.22*2.44),""),"")</f>
        <v/>
      </c>
      <c r="AB4" s="30" t="str">
        <f>IFERROR(MAX(ROUNDDOWN((1.22/G4),0)*ROUNDDOWN((2.44/H4),0),ROUNDDOWN((1.22/H4),0)*ROUNDDOWN((2.44/G4),0)),"")</f>
        <v/>
      </c>
      <c r="AC4" s="32" t="str">
        <f>IFERROR(IF(OR(M4="HOJA",M4="HOJA "),((MAX(ROUNDDOWN((1.22/G4),0)*ROUNDDOWN((3.05/H4),0),ROUNDDOWN((1.22/H4),0)*ROUNDDOWN((3.05/G4),0)))*G4*H4)/(1.22*3.05),""),"")</f>
        <v/>
      </c>
      <c r="AD4" s="30" t="str">
        <f>IFERROR(MAX(ROUNDDOWN((1.22/G4),0)*ROUNDDOWN((3.05/H4),0),ROUNDDOWN((1.22/H4),0)*ROUNDDOWN((3.05/G4),0)),"")</f>
        <v/>
      </c>
      <c r="AE4" s="58"/>
      <c r="AF4"/>
      <c r="AG4"/>
      <c r="AH4"/>
      <c r="AI4"/>
      <c r="AJ4"/>
      <c r="AK4"/>
      <c r="AL4"/>
    </row>
    <row r="5" spans="1:38" s="1" customFormat="1" ht="16.5" thickTop="1" thickBot="1" x14ac:dyDescent="0.3">
      <c r="A5" s="54"/>
      <c r="B5" s="2"/>
      <c r="C5" s="77"/>
      <c r="D5" s="79"/>
      <c r="E5" s="77"/>
      <c r="F5" s="79"/>
      <c r="G5" s="77"/>
      <c r="H5" s="77"/>
      <c r="I5" s="5"/>
      <c r="J5" s="77"/>
      <c r="K5" s="79"/>
      <c r="L5" s="57" t="str">
        <f>IFERROR(VLOOKUP(J5,articulo:clave_comercial,2,0)," ")</f>
        <v xml:space="preserve"> </v>
      </c>
      <c r="M5" s="56" t="str">
        <f>UPPER(IFERROR(VLOOKUP(J5,articulo:clave_comercial,5,0)," "))</f>
        <v xml:space="preserve"> </v>
      </c>
      <c r="N5" s="56" t="str">
        <f>IFERROR(IF(VLOOKUP(J5,articulo:clave_comercial,8,0)=0," ",VLOOKUP(J5,articulo:clave_comercial,8,0))," ")</f>
        <v xml:space="preserve"> </v>
      </c>
      <c r="O5" s="56" t="str">
        <f>IFERROR(IF(VLOOKUP(J5,articulo:clave_comercial,9,0)=0," ",VLOOKUP(J5,articulo:clave_comercial,9,0))," ")</f>
        <v xml:space="preserve"> </v>
      </c>
      <c r="P5" s="239" t="str">
        <f t="shared" si="9"/>
        <v xml:space="preserve"> </v>
      </c>
      <c r="Q5" s="240">
        <f>IFERROR(IF(M5="HOJA",D5*F5*G5*H5*2*0.125,IF(AND(M5="PIEZA",H5=0),D5*F5*G5*VLOOKUP(J5,articulo:clave_comercial,10,0)*0.125,0))," ")</f>
        <v>0</v>
      </c>
      <c r="R5" s="5"/>
      <c r="S5" s="57" t="str" cm="1">
        <f t="array" ref="S5">IFERROR(INDEX($J$3:$J$52,MATCH(0,INDEX(COUNTIF(S$2:$S4,$J$3:$J$52),0,0),0))," ")</f>
        <v xml:space="preserve"> </v>
      </c>
      <c r="T5" s="56" t="str" cm="1">
        <f t="array" ref="T5">IFERROR(INDEX($L$3:$L$52,MATCH(0,INDEX(COUNTIF($T$2:T4,$L$3:$L$52),0,0),0))," ")</f>
        <v xml:space="preserve"> </v>
      </c>
      <c r="U5" s="56" t="str">
        <f t="shared" si="0"/>
        <v/>
      </c>
      <c r="V5" s="4"/>
      <c r="W5" s="32" t="str">
        <f>IFERROR(IF(OR(M5="HOJA",M5="HOJA "),((MAX(ROUNDDOWN((0.915/G5),0)*ROUNDDOWN((2.44/H5),0),ROUNDDOWN((0.915/H5),0)*ROUNDDOWN((2.44/G5),0)))*G5*H5)/(0.915*2.44),""),"")</f>
        <v/>
      </c>
      <c r="X5" s="30" t="str">
        <f>IFERROR(MAX(ROUNDDOWN((0.915/G5),0)*ROUNDDOWN((2.44/H5),0),ROUNDDOWN((0.915/H5),0)*ROUNDDOWN((2.44/G5),0)),"")</f>
        <v/>
      </c>
      <c r="Y5" s="32" t="str">
        <f>IFERROR(IF(OR(M5="HOJA",M5="HOJA "),((MAX(ROUNDDOWN((0.915/G5),0)*ROUNDDOWN((3.05/H5),0),ROUNDDOWN((0.915/H5),0)*ROUNDDOWN((3.05/G5),0)))*G5*H5)/(0.915*3.05),""),"")</f>
        <v/>
      </c>
      <c r="Z5" s="30" t="str">
        <f>IFERROR(MAX(ROUNDDOWN((0.915/G5),0)*ROUNDDOWN((3.05/H5),0),ROUNDDOWN((0.915/H5),0)*ROUNDDOWN((3.05/G5),0)),"")</f>
        <v/>
      </c>
      <c r="AA5" s="32" t="str">
        <f>IFERROR(IF(OR(M5="HOJA",M5="HOJA "),((MAX(ROUNDDOWN((1.22/G5),0)*ROUNDDOWN((2.44/H5),0),ROUNDDOWN((1.22/H5),0)*ROUNDDOWN((2.44/G5),0)))*G5*H5)/(1.22*2.44),""),"")</f>
        <v/>
      </c>
      <c r="AB5" s="30" t="str">
        <f>IFERROR(MAX(ROUNDDOWN((1.22/G5),0)*ROUNDDOWN((2.44/H5),0),ROUNDDOWN((1.22/H5),0)*ROUNDDOWN((2.44/G5),0)),"")</f>
        <v/>
      </c>
      <c r="AC5" s="32" t="str">
        <f>IFERROR(IF(OR(M5="HOJA",M5="HOJA "),((MAX(ROUNDDOWN((1.22/G5),0)*ROUNDDOWN((3.05/H5),0),ROUNDDOWN((1.22/H5),0)*ROUNDDOWN((3.05/G5),0)))*G5*H5)/(1.22*3.05),""),"")</f>
        <v/>
      </c>
      <c r="AD5" s="30" t="str">
        <f>IFERROR(MAX(ROUNDDOWN((1.22/G5),0)*ROUNDDOWN((3.05/H5),0),ROUNDDOWN((1.22/H5),0)*ROUNDDOWN((3.05/G5),0)),"")</f>
        <v/>
      </c>
      <c r="AE5" s="58"/>
      <c r="AF5"/>
      <c r="AG5"/>
      <c r="AH5"/>
      <c r="AI5"/>
      <c r="AJ5"/>
      <c r="AK5"/>
      <c r="AL5"/>
    </row>
    <row r="6" spans="1:38" s="1" customFormat="1" ht="16.5" thickTop="1" thickBot="1" x14ac:dyDescent="0.3">
      <c r="A6" s="54"/>
      <c r="B6" s="2"/>
      <c r="C6" s="77"/>
      <c r="D6" s="79"/>
      <c r="E6" s="77"/>
      <c r="F6" s="79"/>
      <c r="G6" s="77"/>
      <c r="H6" s="79"/>
      <c r="I6" s="5"/>
      <c r="J6" s="77"/>
      <c r="K6" s="79"/>
      <c r="L6" s="57" t="str">
        <f>IFERROR(VLOOKUP(J6,articulo:clave_comercial,2,0)," ")</f>
        <v xml:space="preserve"> </v>
      </c>
      <c r="M6" s="56" t="str">
        <f>UPPER(IFERROR(VLOOKUP(J6,articulo:clave_comercial,5,0)," "))</f>
        <v xml:space="preserve"> </v>
      </c>
      <c r="N6" s="56" t="str">
        <f>IFERROR(IF(VLOOKUP(J6,articulo:clave_comercial,8,0)=0," ",VLOOKUP(J6,articulo:clave_comercial,8,0))," ")</f>
        <v xml:space="preserve"> </v>
      </c>
      <c r="O6" s="56" t="str">
        <f>IFERROR(IF(VLOOKUP(J6,articulo:clave_comercial,9,0)=0," ",VLOOKUP(J6,articulo:clave_comercial,9,0))," ")</f>
        <v xml:space="preserve"> </v>
      </c>
      <c r="P6" s="239" t="str">
        <f t="shared" si="9"/>
        <v xml:space="preserve"> </v>
      </c>
      <c r="Q6" s="240">
        <f>IFERROR(IF(M6="HOJA",D6*F6*G6*H6*2*0.125,IF(AND(M6="PIEZA",H6=0),D6*F6*G6*VLOOKUP(J6,articulo:clave_comercial,10,0)*0.125,0))," ")</f>
        <v>0</v>
      </c>
      <c r="R6" s="5"/>
      <c r="S6" s="57" t="str" cm="1">
        <f t="array" ref="S6">IFERROR(INDEX($J$3:$J$52,MATCH(0,INDEX(COUNTIF(S$2:$S5,$J$3:$J$52),0,0),0))," ")</f>
        <v xml:space="preserve"> </v>
      </c>
      <c r="T6" s="56" t="str" cm="1">
        <f t="array" ref="T6">IFERROR(INDEX($L$3:$L$52,MATCH(0,INDEX(COUNTIF($T$2:T5,$L$3:$L$52),0,0),0))," ")</f>
        <v xml:space="preserve"> </v>
      </c>
      <c r="U6" s="56" t="str">
        <f t="shared" si="0"/>
        <v/>
      </c>
      <c r="V6" s="4"/>
      <c r="W6" s="32" t="str">
        <f>IFERROR(IF(OR(M6="HOJA",M6="HOJA "),((MAX(ROUNDDOWN((0.915/G6),0)*ROUNDDOWN((2.44/H6),0),ROUNDDOWN((0.915/H6),0)*ROUNDDOWN((2.44/G6),0)))*G6*H6)/(0.915*2.44),""),"")</f>
        <v/>
      </c>
      <c r="X6" s="30" t="str">
        <f>IFERROR(MAX(ROUNDDOWN((0.915/G6),0)*ROUNDDOWN((2.44/H6),0),ROUNDDOWN((0.915/H6),0)*ROUNDDOWN((2.44/G6),0)),"")</f>
        <v/>
      </c>
      <c r="Y6" s="32" t="str">
        <f>IFERROR(IF(OR(M6="HOJA",M6="HOJA "),((MAX(ROUNDDOWN((0.915/G6),0)*ROUNDDOWN((3.05/H6),0),ROUNDDOWN((0.915/H6),0)*ROUNDDOWN((3.05/G6),0)))*G6*H6)/(0.915*3.05),""),"")</f>
        <v/>
      </c>
      <c r="Z6" s="30" t="str">
        <f>IFERROR(MAX(ROUNDDOWN((0.915/G6),0)*ROUNDDOWN((3.05/H6),0),ROUNDDOWN((0.915/H6),0)*ROUNDDOWN((3.05/G6),0)),"")</f>
        <v/>
      </c>
      <c r="AA6" s="32" t="str">
        <f>IFERROR(IF(OR(M6="HOJA",M6="HOJA "),((MAX(ROUNDDOWN((1.22/G6),0)*ROUNDDOWN((2.44/H6),0),ROUNDDOWN((1.22/H6),0)*ROUNDDOWN((2.44/G6),0)))*G6*H6)/(1.22*2.44),""),"")</f>
        <v/>
      </c>
      <c r="AB6" s="30" t="str">
        <f>IFERROR(MAX(ROUNDDOWN((1.22/G6),0)*ROUNDDOWN((2.44/H6),0),ROUNDDOWN((1.22/H6),0)*ROUNDDOWN((2.44/G6),0)),"")</f>
        <v/>
      </c>
      <c r="AC6" s="32" t="str">
        <f>IFERROR(IF(OR(M6="HOJA",M6="HOJA "),((MAX(ROUNDDOWN((1.22/G6),0)*ROUNDDOWN((3.05/H6),0),ROUNDDOWN((1.22/H6),0)*ROUNDDOWN((3.05/G6),0)))*G6*H6)/(1.22*3.05),""),"")</f>
        <v/>
      </c>
      <c r="AD6" s="30" t="str">
        <f>IFERROR(MAX(ROUNDDOWN((1.22/G6),0)*ROUNDDOWN((3.05/H6),0),ROUNDDOWN((1.22/H6),0)*ROUNDDOWN((3.05/G6),0)),"")</f>
        <v/>
      </c>
      <c r="AE6" s="58"/>
      <c r="AF6"/>
      <c r="AG6"/>
      <c r="AH6"/>
      <c r="AI6"/>
      <c r="AJ6"/>
      <c r="AK6"/>
      <c r="AL6"/>
    </row>
    <row r="7" spans="1:38" s="1" customFormat="1" ht="16.5" thickTop="1" thickBot="1" x14ac:dyDescent="0.3">
      <c r="A7" s="54"/>
      <c r="B7" s="2"/>
      <c r="C7" s="77"/>
      <c r="D7" s="79"/>
      <c r="E7" s="77"/>
      <c r="F7" s="79"/>
      <c r="G7" s="77"/>
      <c r="H7" s="79"/>
      <c r="I7" s="5"/>
      <c r="J7" s="77"/>
      <c r="K7" s="79"/>
      <c r="L7" s="57" t="str">
        <f>IFERROR(VLOOKUP(J7,articulo:clave_comercial,2,0)," ")</f>
        <v xml:space="preserve"> </v>
      </c>
      <c r="M7" s="56" t="str">
        <f>UPPER(IFERROR(VLOOKUP(J7,articulo:clave_comercial,5,0)," "))</f>
        <v xml:space="preserve"> </v>
      </c>
      <c r="N7" s="56" t="str">
        <f>IFERROR(IF(VLOOKUP(J7,articulo:clave_comercial,8,0)=0," ",VLOOKUP(J7,articulo:clave_comercial,8,0))," ")</f>
        <v xml:space="preserve"> </v>
      </c>
      <c r="O7" s="56" t="str">
        <f>IFERROR(IF(VLOOKUP(J7,articulo:clave_comercial,9,0)=0," ",VLOOKUP(J7,articulo:clave_comercial,9,0))," ")</f>
        <v xml:space="preserve"> </v>
      </c>
      <c r="P7" s="239" t="str">
        <f t="shared" si="9"/>
        <v xml:space="preserve"> </v>
      </c>
      <c r="Q7" s="240">
        <f>IFERROR(IF(M7="HOJA",D7*F7*G7*H7*2*0.125,IF(AND(M7="PIEZA",H7=0),D7*F7*G7*VLOOKUP(J7,articulo:clave_comercial,10,0)*0.125,0))," ")</f>
        <v>0</v>
      </c>
      <c r="R7" s="5"/>
      <c r="S7" s="57" t="str" cm="1">
        <f t="array" ref="S7">IFERROR(INDEX($J$3:$J$52,MATCH(0,INDEX(COUNTIF(S$2:$S6,$J$3:$J$52),0,0),0))," ")</f>
        <v xml:space="preserve"> </v>
      </c>
      <c r="T7" s="56" t="str" cm="1">
        <f t="array" ref="T7">IFERROR(INDEX($L$3:$L$52,MATCH(0,INDEX(COUNTIF($T$2:T6,$L$3:$L$52),0,0),0))," ")</f>
        <v xml:space="preserve"> </v>
      </c>
      <c r="U7" s="56" t="str">
        <f t="shared" si="0"/>
        <v/>
      </c>
      <c r="V7" s="4"/>
      <c r="W7" s="32" t="str">
        <f>IFERROR(IF(OR(M7="HOJA",M7="HOJA "),((MAX(ROUNDDOWN((0.915/G7),0)*ROUNDDOWN((2.44/H7),0),ROUNDDOWN((0.915/H7),0)*ROUNDDOWN((2.44/G7),0)))*G7*H7)/(0.915*2.44),""),"")</f>
        <v/>
      </c>
      <c r="X7" s="30" t="str">
        <f>IFERROR(MAX(ROUNDDOWN((0.915/G7),0)*ROUNDDOWN((2.44/H7),0),ROUNDDOWN((0.915/H7),0)*ROUNDDOWN((2.44/G7),0)),"")</f>
        <v/>
      </c>
      <c r="Y7" s="32" t="str">
        <f>IFERROR(IF(OR(M7="HOJA",M7="HOJA "),((MAX(ROUNDDOWN((0.915/G7),0)*ROUNDDOWN((3.05/H7),0),ROUNDDOWN((0.915/H7),0)*ROUNDDOWN((3.05/G7),0)))*G7*H7)/(0.915*3.05),""),"")</f>
        <v/>
      </c>
      <c r="Z7" s="30" t="str">
        <f>IFERROR(MAX(ROUNDDOWN((0.915/G7),0)*ROUNDDOWN((3.05/H7),0),ROUNDDOWN((0.915/H7),0)*ROUNDDOWN((3.05/G7),0)),"")</f>
        <v/>
      </c>
      <c r="AA7" s="32" t="str">
        <f>IFERROR(IF(OR(M7="HOJA",M7="HOJA "),((MAX(ROUNDDOWN((1.22/G7),0)*ROUNDDOWN((2.44/H7),0),ROUNDDOWN((1.22/H7),0)*ROUNDDOWN((2.44/G7),0)))*G7*H7)/(1.22*2.44),""),"")</f>
        <v/>
      </c>
      <c r="AB7" s="30" t="str">
        <f>IFERROR(MAX(ROUNDDOWN((1.22/G7),0)*ROUNDDOWN((2.44/H7),0),ROUNDDOWN((1.22/H7),0)*ROUNDDOWN((2.44/G7),0)),"")</f>
        <v/>
      </c>
      <c r="AC7" s="32" t="str">
        <f>IFERROR(IF(OR(M7="HOJA",M7="HOJA "),((MAX(ROUNDDOWN((1.22/G7),0)*ROUNDDOWN((3.05/H7),0),ROUNDDOWN((1.22/H7),0)*ROUNDDOWN((3.05/G7),0)))*G7*H7)/(1.22*3.05),""),"")</f>
        <v/>
      </c>
      <c r="AD7" s="30" t="str">
        <f>IFERROR(MAX(ROUNDDOWN((1.22/G7),0)*ROUNDDOWN((3.05/H7),0),ROUNDDOWN((1.22/H7),0)*ROUNDDOWN((3.05/G7),0)),"")</f>
        <v/>
      </c>
      <c r="AE7" s="58"/>
      <c r="AF7"/>
      <c r="AG7"/>
      <c r="AH7"/>
      <c r="AI7"/>
      <c r="AJ7"/>
      <c r="AK7"/>
      <c r="AL7"/>
    </row>
    <row r="8" spans="1:38" s="1" customFormat="1" ht="16.5" thickTop="1" thickBot="1" x14ac:dyDescent="0.3">
      <c r="A8" s="54"/>
      <c r="B8" s="2"/>
      <c r="C8" s="77"/>
      <c r="D8" s="79"/>
      <c r="E8" s="77"/>
      <c r="F8" s="79"/>
      <c r="G8" s="77"/>
      <c r="H8" s="79"/>
      <c r="I8" s="5"/>
      <c r="J8" s="77"/>
      <c r="K8" s="79"/>
      <c r="L8" s="57" t="str">
        <f>IFERROR(VLOOKUP(J8,articulo:clave_comercial,2,0)," ")</f>
        <v xml:space="preserve"> </v>
      </c>
      <c r="M8" s="56" t="str">
        <f>UPPER(IFERROR(VLOOKUP(J8,articulo:clave_comercial,5,0)," "))</f>
        <v xml:space="preserve"> </v>
      </c>
      <c r="N8" s="56" t="str">
        <f>IFERROR(IF(VLOOKUP(J8,articulo:clave_comercial,8,0)=0," ",VLOOKUP(J8,articulo:clave_comercial,8,0))," ")</f>
        <v xml:space="preserve"> </v>
      </c>
      <c r="O8" s="56" t="str">
        <f>IFERROR(IF(VLOOKUP(J8,articulo:clave_comercial,9,0)=0," ",VLOOKUP(J8,articulo:clave_comercial,9,0))," ")</f>
        <v xml:space="preserve"> </v>
      </c>
      <c r="P8" s="239" t="str">
        <f t="shared" si="9"/>
        <v xml:space="preserve"> </v>
      </c>
      <c r="Q8" s="240">
        <f>IFERROR(IF(M8="HOJA",D8*F8*G8*H8*2*0.125,IF(AND(M8="PIEZA",H8=0),D8*F8*G8*VLOOKUP(J8,articulo:clave_comercial,10,0)*0.125,0))," ")</f>
        <v>0</v>
      </c>
      <c r="R8" s="5"/>
      <c r="S8" s="57" t="str" cm="1">
        <f t="array" ref="S8">IFERROR(INDEX($J$3:$J$52,MATCH(0,INDEX(COUNTIF(S$2:$S7,$J$3:$J$52),0,0),0))," ")</f>
        <v xml:space="preserve"> </v>
      </c>
      <c r="T8" s="56" t="str" cm="1">
        <f t="array" ref="T8">IFERROR(INDEX($L$3:$L$52,MATCH(0,INDEX(COUNTIF($T$2:T7,$L$3:$L$52),0,0),0))," ")</f>
        <v xml:space="preserve"> </v>
      </c>
      <c r="U8" s="56" t="str">
        <f t="shared" si="0"/>
        <v/>
      </c>
      <c r="V8" s="4"/>
      <c r="W8" s="32" t="str">
        <f t="shared" si="1"/>
        <v/>
      </c>
      <c r="X8" s="30" t="str">
        <f t="shared" si="2"/>
        <v/>
      </c>
      <c r="Y8" s="32" t="str">
        <f t="shared" si="3"/>
        <v/>
      </c>
      <c r="Z8" s="30" t="str">
        <f t="shared" si="4"/>
        <v/>
      </c>
      <c r="AA8" s="32" t="str">
        <f t="shared" si="5"/>
        <v/>
      </c>
      <c r="AB8" s="30" t="str">
        <f t="shared" si="6"/>
        <v/>
      </c>
      <c r="AC8" s="32" t="str">
        <f t="shared" si="7"/>
        <v/>
      </c>
      <c r="AD8" s="30" t="str">
        <f t="shared" si="8"/>
        <v/>
      </c>
      <c r="AE8" s="58"/>
      <c r="AF8"/>
      <c r="AG8"/>
      <c r="AH8"/>
      <c r="AI8"/>
      <c r="AJ8"/>
      <c r="AK8"/>
      <c r="AL8"/>
    </row>
    <row r="9" spans="1:38" s="1" customFormat="1" ht="16.5" thickTop="1" thickBot="1" x14ac:dyDescent="0.3">
      <c r="A9" s="54">
        <v>2</v>
      </c>
      <c r="B9" s="2"/>
      <c r="C9" s="77"/>
      <c r="D9" s="79"/>
      <c r="E9" s="77"/>
      <c r="F9" s="79"/>
      <c r="G9" s="77"/>
      <c r="H9" s="79"/>
      <c r="I9" s="5"/>
      <c r="J9" s="77"/>
      <c r="K9" s="79"/>
      <c r="L9" s="57" t="str">
        <f>IFERROR(VLOOKUP(J9,articulo:clave_comercial,2,0)," ")</f>
        <v xml:space="preserve"> </v>
      </c>
      <c r="M9" s="56" t="str">
        <f>UPPER(IFERROR(VLOOKUP(J9,articulo:clave_comercial,5,0)," "))</f>
        <v xml:space="preserve"> </v>
      </c>
      <c r="N9" s="56" t="str">
        <f>IFERROR(IF(VLOOKUP(J9,articulo:clave_comercial,8,0)=0," ",VLOOKUP(J9,articulo:clave_comercial,8,0))," ")</f>
        <v xml:space="preserve"> </v>
      </c>
      <c r="O9" s="56" t="str">
        <f>IFERROR(IF(VLOOKUP(J9,articulo:clave_comercial,9,0)=0," ",VLOOKUP(J9,articulo:clave_comercial,9,0))," ")</f>
        <v xml:space="preserve"> </v>
      </c>
      <c r="P9" s="239" t="str">
        <f t="shared" si="9"/>
        <v xml:space="preserve"> </v>
      </c>
      <c r="Q9" s="240">
        <f>IFERROR(IF(M9="HOJA",D9*F9*G9*H9*2*0.125,IF(AND(M9="PIEZA",H9=0),D9*F9*G9*VLOOKUP(J9,articulo:clave_comercial,10,0)*0.125,0))," ")</f>
        <v>0</v>
      </c>
      <c r="R9" s="5"/>
      <c r="S9" s="57" t="str" cm="1">
        <f t="array" ref="S9">IFERROR(INDEX($J$3:$J$52,MATCH(0,INDEX(COUNTIF(S$2:$S8,$J$3:$J$52),0,0),0))," ")</f>
        <v xml:space="preserve"> </v>
      </c>
      <c r="T9" s="56" t="str" cm="1">
        <f t="array" ref="T9">IFERROR(INDEX($L$3:$L$52,MATCH(0,INDEX(COUNTIF($T$2:T8,$L$3:$L$52),0,0),0))," ")</f>
        <v xml:space="preserve"> </v>
      </c>
      <c r="U9" s="56" t="str">
        <f t="shared" si="0"/>
        <v/>
      </c>
      <c r="V9" s="4"/>
      <c r="W9" s="32" t="str">
        <f t="shared" si="1"/>
        <v/>
      </c>
      <c r="X9" s="30" t="str">
        <f t="shared" si="2"/>
        <v/>
      </c>
      <c r="Y9" s="32" t="str">
        <f t="shared" si="3"/>
        <v/>
      </c>
      <c r="Z9" s="30" t="str">
        <f t="shared" si="4"/>
        <v/>
      </c>
      <c r="AA9" s="32" t="str">
        <f t="shared" si="5"/>
        <v/>
      </c>
      <c r="AB9" s="30" t="str">
        <f t="shared" si="6"/>
        <v/>
      </c>
      <c r="AC9" s="32" t="str">
        <f t="shared" si="7"/>
        <v/>
      </c>
      <c r="AD9" s="30" t="str">
        <f t="shared" si="8"/>
        <v/>
      </c>
      <c r="AE9" s="58"/>
      <c r="AF9"/>
      <c r="AG9"/>
      <c r="AH9"/>
      <c r="AI9"/>
      <c r="AJ9"/>
      <c r="AK9"/>
      <c r="AL9"/>
    </row>
    <row r="10" spans="1:38" s="1" customFormat="1" ht="16.5" thickTop="1" thickBot="1" x14ac:dyDescent="0.3">
      <c r="A10" s="54"/>
      <c r="B10" s="2"/>
      <c r="C10" s="77"/>
      <c r="D10" s="79"/>
      <c r="E10" s="77"/>
      <c r="F10" s="79"/>
      <c r="G10" s="77"/>
      <c r="H10" s="79"/>
      <c r="I10" s="5"/>
      <c r="J10" s="77"/>
      <c r="K10" s="79"/>
      <c r="L10" s="57" t="str">
        <f>IFERROR(VLOOKUP(J10,articulo:clave_comercial,2,0)," ")</f>
        <v xml:space="preserve"> </v>
      </c>
      <c r="M10" s="56" t="str">
        <f>UPPER(IFERROR(VLOOKUP(J10,articulo:clave_comercial,5,0)," "))</f>
        <v xml:space="preserve"> </v>
      </c>
      <c r="N10" s="56" t="str">
        <f>IFERROR(IF(VLOOKUP(J10,articulo:clave_comercial,8,0)=0," ",VLOOKUP(J10,articulo:clave_comercial,8,0))," ")</f>
        <v xml:space="preserve"> </v>
      </c>
      <c r="O10" s="56" t="str">
        <f>IFERROR(IF(VLOOKUP(J10,articulo:clave_comercial,9,0)=0," ",VLOOKUP(J10,articulo:clave_comercial,9,0))," ")</f>
        <v xml:space="preserve"> </v>
      </c>
      <c r="P10" s="239" t="str">
        <f t="shared" si="9"/>
        <v xml:space="preserve"> </v>
      </c>
      <c r="Q10" s="240">
        <f>IFERROR(IF(M10="HOJA",D10*F10*G10*H10*2*0.125,IF(AND(M10="PIEZA",H10=0),D10*F10*G10*VLOOKUP(J10,articulo:clave_comercial,10,0)*0.125,0))," ")</f>
        <v>0</v>
      </c>
      <c r="R10" s="5"/>
      <c r="S10" s="57" t="str" cm="1">
        <f t="array" ref="S10">IFERROR(INDEX($J$3:$J$52,MATCH(0,INDEX(COUNTIF(S$2:$S9,$J$3:$J$52),0,0),0))," ")</f>
        <v xml:space="preserve"> </v>
      </c>
      <c r="T10" s="56" t="str" cm="1">
        <f t="array" ref="T10">IFERROR(INDEX($L$3:$L$52,MATCH(0,INDEX(COUNTIF($T$2:T9,$L$3:$L$52),0,0),0))," ")</f>
        <v xml:space="preserve"> </v>
      </c>
      <c r="U10" s="56" t="str">
        <f t="shared" si="0"/>
        <v/>
      </c>
      <c r="V10" s="4"/>
      <c r="W10" s="32" t="str">
        <f t="shared" si="1"/>
        <v/>
      </c>
      <c r="X10" s="30" t="str">
        <f t="shared" si="2"/>
        <v/>
      </c>
      <c r="Y10" s="32" t="str">
        <f t="shared" si="3"/>
        <v/>
      </c>
      <c r="Z10" s="30" t="str">
        <f t="shared" si="4"/>
        <v/>
      </c>
      <c r="AA10" s="32" t="str">
        <f t="shared" si="5"/>
        <v/>
      </c>
      <c r="AB10" s="30" t="str">
        <f t="shared" si="6"/>
        <v/>
      </c>
      <c r="AC10" s="32" t="str">
        <f t="shared" si="7"/>
        <v/>
      </c>
      <c r="AD10" s="30" t="str">
        <f t="shared" si="8"/>
        <v/>
      </c>
      <c r="AE10" s="58"/>
      <c r="AF10"/>
      <c r="AG10"/>
      <c r="AH10"/>
      <c r="AI10"/>
      <c r="AJ10"/>
      <c r="AK10"/>
      <c r="AL10"/>
    </row>
    <row r="11" spans="1:38" s="1" customFormat="1" ht="16.5" thickTop="1" thickBot="1" x14ac:dyDescent="0.3">
      <c r="A11" s="54"/>
      <c r="B11" s="2"/>
      <c r="C11" s="77"/>
      <c r="D11" s="79"/>
      <c r="E11" s="77"/>
      <c r="F11" s="79"/>
      <c r="G11" s="77"/>
      <c r="H11" s="79"/>
      <c r="I11" s="5"/>
      <c r="J11" s="77"/>
      <c r="K11" s="79"/>
      <c r="L11" s="57" t="str">
        <f>IFERROR(VLOOKUP(J11,articulo:clave_comercial,2,0)," ")</f>
        <v xml:space="preserve"> </v>
      </c>
      <c r="M11" s="56" t="str">
        <f>UPPER(IFERROR(VLOOKUP(J11,articulo:clave_comercial,5,0)," "))</f>
        <v xml:space="preserve"> </v>
      </c>
      <c r="N11" s="56" t="str">
        <f>IFERROR(IF(VLOOKUP(J11,articulo:clave_comercial,8,0)=0," ",VLOOKUP(J11,articulo:clave_comercial,8,0))," ")</f>
        <v xml:space="preserve"> </v>
      </c>
      <c r="O11" s="56" t="str">
        <f>IFERROR(IF(VLOOKUP(J11,articulo:clave_comercial,9,0)=0," ",VLOOKUP(J11,articulo:clave_comercial,9,0))," ")</f>
        <v xml:space="preserve"> </v>
      </c>
      <c r="P11" s="239" t="str">
        <f t="shared" si="9"/>
        <v xml:space="preserve"> </v>
      </c>
      <c r="Q11" s="240">
        <f>IFERROR(IF(M11="HOJA",D11*F11*G11*H11*2*0.125,IF(AND(M11="PIEZA",H11=0),D11*F11*G11*VLOOKUP(J11,articulo:clave_comercial,10,0)*0.125,0))," ")</f>
        <v>0</v>
      </c>
      <c r="R11" s="5"/>
      <c r="S11" s="57" t="str" cm="1">
        <f t="array" ref="S11">IFERROR(INDEX($J$3:$J$52,MATCH(0,INDEX(COUNTIF(S$2:$S10,$J$3:$J$52),0,0),0))," ")</f>
        <v xml:space="preserve"> </v>
      </c>
      <c r="T11" s="56" t="str" cm="1">
        <f t="array" ref="T11">IFERROR(INDEX($L$3:$L$52,MATCH(0,INDEX(COUNTIF($T$2:T10,$L$3:$L$52),0,0),0))," ")</f>
        <v xml:space="preserve"> </v>
      </c>
      <c r="U11" s="56" t="str">
        <f t="shared" si="0"/>
        <v/>
      </c>
      <c r="V11" s="4"/>
      <c r="W11" s="32" t="str">
        <f t="shared" si="1"/>
        <v/>
      </c>
      <c r="X11" s="30" t="str">
        <f t="shared" si="2"/>
        <v/>
      </c>
      <c r="Y11" s="32" t="str">
        <f t="shared" si="3"/>
        <v/>
      </c>
      <c r="Z11" s="30" t="str">
        <f t="shared" si="4"/>
        <v/>
      </c>
      <c r="AA11" s="32" t="str">
        <f t="shared" si="5"/>
        <v/>
      </c>
      <c r="AB11" s="30" t="str">
        <f t="shared" si="6"/>
        <v/>
      </c>
      <c r="AC11" s="32" t="str">
        <f t="shared" si="7"/>
        <v/>
      </c>
      <c r="AD11" s="30" t="str">
        <f t="shared" si="8"/>
        <v/>
      </c>
      <c r="AE11" s="58"/>
      <c r="AF11"/>
      <c r="AG11"/>
      <c r="AH11"/>
      <c r="AI11"/>
      <c r="AJ11"/>
      <c r="AK11"/>
      <c r="AL11"/>
    </row>
    <row r="12" spans="1:38" s="1" customFormat="1" ht="16.5" thickTop="1" thickBot="1" x14ac:dyDescent="0.3">
      <c r="A12" s="54"/>
      <c r="B12" s="2"/>
      <c r="C12" s="77"/>
      <c r="D12" s="79"/>
      <c r="E12" s="77"/>
      <c r="F12" s="79"/>
      <c r="G12" s="77"/>
      <c r="H12" s="79"/>
      <c r="I12" s="5"/>
      <c r="J12" s="77"/>
      <c r="K12" s="79"/>
      <c r="L12" s="57" t="str">
        <f>IFERROR(VLOOKUP(J12,articulo:clave_comercial,2,0)," ")</f>
        <v xml:space="preserve"> </v>
      </c>
      <c r="M12" s="56" t="str">
        <f>UPPER(IFERROR(VLOOKUP(J12,articulo:clave_comercial,5,0)," "))</f>
        <v xml:space="preserve"> </v>
      </c>
      <c r="N12" s="56" t="str">
        <f>IFERROR(IF(VLOOKUP(J12,articulo:clave_comercial,8,0)=0," ",VLOOKUP(J12,articulo:clave_comercial,8,0))," ")</f>
        <v xml:space="preserve"> </v>
      </c>
      <c r="O12" s="56" t="str">
        <f>IFERROR(IF(VLOOKUP(J12,articulo:clave_comercial,9,0)=0," ",VLOOKUP(J12,articulo:clave_comercial,9,0))," ")</f>
        <v xml:space="preserve"> </v>
      </c>
      <c r="P12" s="239" t="str">
        <f t="shared" si="9"/>
        <v xml:space="preserve"> </v>
      </c>
      <c r="Q12" s="240">
        <f>IFERROR(IF(M12="HOJA",D12*F12*G12*H12*2*0.125,IF(AND(M12="PIEZA",H12=0),D12*F12*G12*VLOOKUP(J12,articulo:clave_comercial,10,0)*0.125,0))," ")</f>
        <v>0</v>
      </c>
      <c r="R12" s="5"/>
      <c r="S12" s="57" t="str" cm="1">
        <f t="array" ref="S12">IFERROR(INDEX($J$3:$J$52,MATCH(0,INDEX(COUNTIF(S$2:$S11,$J$3:$J$52),0,0),0))," ")</f>
        <v xml:space="preserve"> </v>
      </c>
      <c r="T12" s="56" t="str" cm="1">
        <f t="array" ref="T12">IFERROR(INDEX($L$3:$L$52,MATCH(0,INDEX(COUNTIF($T$2:T11,$L$3:$L$52),0,0),0))," ")</f>
        <v xml:space="preserve"> </v>
      </c>
      <c r="U12" s="56" t="str">
        <f t="shared" si="0"/>
        <v/>
      </c>
      <c r="V12" s="4"/>
      <c r="W12" s="32" t="str">
        <f t="shared" si="1"/>
        <v/>
      </c>
      <c r="X12" s="30" t="str">
        <f t="shared" si="2"/>
        <v/>
      </c>
      <c r="Y12" s="32" t="str">
        <f t="shared" si="3"/>
        <v/>
      </c>
      <c r="Z12" s="30" t="str">
        <f t="shared" si="4"/>
        <v/>
      </c>
      <c r="AA12" s="32" t="str">
        <f t="shared" si="5"/>
        <v/>
      </c>
      <c r="AB12" s="30" t="str">
        <f t="shared" si="6"/>
        <v/>
      </c>
      <c r="AC12" s="32" t="str">
        <f t="shared" si="7"/>
        <v/>
      </c>
      <c r="AD12" s="30" t="str">
        <f t="shared" si="8"/>
        <v/>
      </c>
      <c r="AE12" s="58"/>
      <c r="AF12"/>
      <c r="AG12"/>
      <c r="AH12"/>
      <c r="AI12"/>
      <c r="AJ12"/>
      <c r="AK12"/>
      <c r="AL12"/>
    </row>
    <row r="13" spans="1:38" s="1" customFormat="1" ht="16.5" thickTop="1" thickBot="1" x14ac:dyDescent="0.3">
      <c r="A13" s="54"/>
      <c r="B13" s="2"/>
      <c r="C13" s="77"/>
      <c r="D13" s="79"/>
      <c r="E13" s="77"/>
      <c r="F13" s="79"/>
      <c r="G13" s="77"/>
      <c r="H13" s="79"/>
      <c r="I13" s="5"/>
      <c r="J13" s="77"/>
      <c r="K13" s="79"/>
      <c r="L13" s="57" t="str">
        <f>IFERROR(VLOOKUP(J13,articulo:clave_comercial,2,0)," ")</f>
        <v xml:space="preserve"> </v>
      </c>
      <c r="M13" s="56" t="str">
        <f>UPPER(IFERROR(VLOOKUP(J13,articulo:clave_comercial,5,0)," "))</f>
        <v xml:space="preserve"> </v>
      </c>
      <c r="N13" s="56" t="str">
        <f>IFERROR(IF(VLOOKUP(J13,articulo:clave_comercial,8,0)=0," ",VLOOKUP(J13,articulo:clave_comercial,8,0))," ")</f>
        <v xml:space="preserve"> </v>
      </c>
      <c r="O13" s="56" t="str">
        <f>IFERROR(IF(VLOOKUP(J13,articulo:clave_comercial,9,0)=0," ",VLOOKUP(J13,articulo:clave_comercial,9,0))," ")</f>
        <v xml:space="preserve"> </v>
      </c>
      <c r="P13" s="239" t="str">
        <f t="shared" si="9"/>
        <v xml:space="preserve"> </v>
      </c>
      <c r="Q13" s="240">
        <f>IFERROR(IF(M13="HOJA",D13*F13*G13*H13*2*0.125,IF(AND(M13="PIEZA",H13=0),D13*F13*G13*VLOOKUP(J13,articulo:clave_comercial,10,0)*0.125,0))," ")</f>
        <v>0</v>
      </c>
      <c r="R13" s="5"/>
      <c r="S13" s="57" t="str" cm="1">
        <f t="array" ref="S13">IFERROR(INDEX($J$3:$J$52,MATCH(0,INDEX(COUNTIF(S$2:$S12,$J$3:$J$52),0,0),0))," ")</f>
        <v xml:space="preserve"> </v>
      </c>
      <c r="T13" s="56" t="str" cm="1">
        <f t="array" ref="T13">IFERROR(INDEX($L$3:$L$52,MATCH(0,INDEX(COUNTIF($T$2:T12,$L$3:$L$52),0,0),0))," ")</f>
        <v xml:space="preserve"> </v>
      </c>
      <c r="U13" s="56" t="str">
        <f t="shared" si="0"/>
        <v/>
      </c>
      <c r="V13" s="4"/>
      <c r="W13" s="32" t="str">
        <f t="shared" si="1"/>
        <v/>
      </c>
      <c r="X13" s="30" t="str">
        <f t="shared" si="2"/>
        <v/>
      </c>
      <c r="Y13" s="32" t="str">
        <f t="shared" si="3"/>
        <v/>
      </c>
      <c r="Z13" s="30" t="str">
        <f t="shared" si="4"/>
        <v/>
      </c>
      <c r="AA13" s="32" t="str">
        <f t="shared" si="5"/>
        <v/>
      </c>
      <c r="AB13" s="30" t="str">
        <f t="shared" si="6"/>
        <v/>
      </c>
      <c r="AC13" s="32" t="str">
        <f t="shared" si="7"/>
        <v/>
      </c>
      <c r="AD13" s="30" t="str">
        <f t="shared" si="8"/>
        <v/>
      </c>
      <c r="AE13" s="58"/>
      <c r="AF13"/>
      <c r="AG13"/>
      <c r="AH13"/>
      <c r="AI13"/>
      <c r="AJ13"/>
      <c r="AK13"/>
      <c r="AL13"/>
    </row>
    <row r="14" spans="1:38" s="1" customFormat="1" ht="16.5" thickTop="1" thickBot="1" x14ac:dyDescent="0.3">
      <c r="A14" s="54"/>
      <c r="B14" s="2"/>
      <c r="C14" s="77"/>
      <c r="D14" s="79"/>
      <c r="E14" s="77"/>
      <c r="F14" s="79"/>
      <c r="G14" s="77"/>
      <c r="H14" s="79"/>
      <c r="I14" s="5"/>
      <c r="J14" s="77"/>
      <c r="K14" s="79"/>
      <c r="L14" s="57" t="str">
        <f>IFERROR(VLOOKUP(J14,articulo:clave_comercial,2,0)," ")</f>
        <v xml:space="preserve"> </v>
      </c>
      <c r="M14" s="56" t="str">
        <f>UPPER(IFERROR(VLOOKUP(J14,articulo:clave_comercial,5,0)," "))</f>
        <v xml:space="preserve"> </v>
      </c>
      <c r="N14" s="56" t="str">
        <f>IFERROR(IF(VLOOKUP(J14,articulo:clave_comercial,8,0)=0," ",VLOOKUP(J14,articulo:clave_comercial,8,0))," ")</f>
        <v xml:space="preserve"> </v>
      </c>
      <c r="O14" s="56" t="str">
        <f>IFERROR(IF(VLOOKUP(J14,articulo:clave_comercial,9,0)=0," ",VLOOKUP(J14,articulo:clave_comercial,9,0))," ")</f>
        <v xml:space="preserve"> </v>
      </c>
      <c r="P14" s="239" t="str">
        <f t="shared" si="9"/>
        <v xml:space="preserve"> </v>
      </c>
      <c r="Q14" s="240">
        <f>IFERROR(IF(M14="HOJA",D14*F14*G14*H14*2*0.125,IF(AND(M14="PIEZA",H14=0),D14*F14*G14*VLOOKUP(J14,articulo:clave_comercial,10,0)*0.125,0))," ")</f>
        <v>0</v>
      </c>
      <c r="R14" s="5"/>
      <c r="S14" s="57" t="str" cm="1">
        <f t="array" ref="S14">IFERROR(INDEX($J$3:$J$52,MATCH(0,INDEX(COUNTIF(S$2:$S13,$J$3:$J$52),0,0),0))," ")</f>
        <v xml:space="preserve"> </v>
      </c>
      <c r="T14" s="56" t="str" cm="1">
        <f t="array" ref="T14">IFERROR(INDEX($L$3:$L$52,MATCH(0,INDEX(COUNTIF($T$2:T13,$L$3:$L$52),0,0),0))," ")</f>
        <v xml:space="preserve"> </v>
      </c>
      <c r="U14" s="56" t="str">
        <f t="shared" si="0"/>
        <v/>
      </c>
      <c r="V14" s="4"/>
      <c r="W14" s="32" t="str">
        <f t="shared" si="1"/>
        <v/>
      </c>
      <c r="X14" s="30" t="str">
        <f t="shared" si="2"/>
        <v/>
      </c>
      <c r="Y14" s="32" t="str">
        <f t="shared" si="3"/>
        <v/>
      </c>
      <c r="Z14" s="30" t="str">
        <f t="shared" si="4"/>
        <v/>
      </c>
      <c r="AA14" s="32" t="str">
        <f t="shared" si="5"/>
        <v/>
      </c>
      <c r="AB14" s="30" t="str">
        <f t="shared" si="6"/>
        <v/>
      </c>
      <c r="AC14" s="32" t="str">
        <f t="shared" si="7"/>
        <v/>
      </c>
      <c r="AD14" s="30" t="str">
        <f t="shared" si="8"/>
        <v/>
      </c>
      <c r="AE14" s="58"/>
      <c r="AF14"/>
      <c r="AG14"/>
      <c r="AH14"/>
      <c r="AI14"/>
      <c r="AJ14"/>
      <c r="AK14"/>
      <c r="AL14"/>
    </row>
    <row r="15" spans="1:38" s="1" customFormat="1" ht="16.5" thickTop="1" thickBot="1" x14ac:dyDescent="0.3">
      <c r="A15" s="54">
        <v>3</v>
      </c>
      <c r="B15" s="2"/>
      <c r="C15" s="77"/>
      <c r="D15" s="79"/>
      <c r="E15" s="77"/>
      <c r="F15" s="79"/>
      <c r="G15" s="77"/>
      <c r="H15" s="79"/>
      <c r="I15" s="5"/>
      <c r="J15" s="77"/>
      <c r="K15" s="79"/>
      <c r="L15" s="57" t="str">
        <f>IFERROR(VLOOKUP(J15,articulo:clave_comercial,2,0)," ")</f>
        <v xml:space="preserve"> </v>
      </c>
      <c r="M15" s="56" t="str">
        <f>UPPER(IFERROR(VLOOKUP(J15,articulo:clave_comercial,5,0)," "))</f>
        <v xml:space="preserve"> </v>
      </c>
      <c r="N15" s="56" t="str">
        <f>IFERROR(IF(VLOOKUP(J15,articulo:clave_comercial,8,0)=0," ",VLOOKUP(J15,articulo:clave_comercial,8,0))," ")</f>
        <v xml:space="preserve"> </v>
      </c>
      <c r="O15" s="56" t="str">
        <f>IFERROR(IF(VLOOKUP(J15,articulo:clave_comercial,9,0)=0," ",VLOOKUP(J15,articulo:clave_comercial,9,0))," ")</f>
        <v xml:space="preserve"> </v>
      </c>
      <c r="P15" s="239" t="str">
        <f t="shared" si="9"/>
        <v xml:space="preserve"> </v>
      </c>
      <c r="Q15" s="240">
        <f>IFERROR(IF(M15="HOJA",D15*F15*G15*H15*2*0.125,IF(AND(M15="PIEZA",H15=0),D15*F15*G15*VLOOKUP(J15,articulo:clave_comercial,10,0)*0.125,0))," ")</f>
        <v>0</v>
      </c>
      <c r="R15" s="5"/>
      <c r="S15" s="57" t="str" cm="1">
        <f t="array" ref="S15">IFERROR(INDEX($J$3:$J$52,MATCH(0,INDEX(COUNTIF(S$2:$S14,$J$3:$J$52),0,0),0))," ")</f>
        <v xml:space="preserve"> </v>
      </c>
      <c r="T15" s="56" t="str" cm="1">
        <f t="array" ref="T15">IFERROR(INDEX($L$3:$L$52,MATCH(0,INDEX(COUNTIF($T$2:T14,$L$3:$L$52),0,0),0))," ")</f>
        <v xml:space="preserve"> </v>
      </c>
      <c r="U15" s="56" t="str">
        <f t="shared" si="0"/>
        <v/>
      </c>
      <c r="V15" s="4"/>
      <c r="W15" s="32" t="str">
        <f t="shared" si="1"/>
        <v/>
      </c>
      <c r="X15" s="30" t="str">
        <f t="shared" si="2"/>
        <v/>
      </c>
      <c r="Y15" s="32" t="str">
        <f t="shared" si="3"/>
        <v/>
      </c>
      <c r="Z15" s="30" t="str">
        <f t="shared" si="4"/>
        <v/>
      </c>
      <c r="AA15" s="32" t="str">
        <f t="shared" si="5"/>
        <v/>
      </c>
      <c r="AB15" s="30" t="str">
        <f t="shared" si="6"/>
        <v/>
      </c>
      <c r="AC15" s="32" t="str">
        <f t="shared" si="7"/>
        <v/>
      </c>
      <c r="AD15" s="30" t="str">
        <f t="shared" si="8"/>
        <v/>
      </c>
      <c r="AE15" s="58"/>
      <c r="AF15"/>
      <c r="AG15"/>
      <c r="AH15"/>
      <c r="AI15"/>
      <c r="AJ15"/>
      <c r="AK15"/>
      <c r="AL15"/>
    </row>
    <row r="16" spans="1:38" s="1" customFormat="1" ht="16.5" thickTop="1" thickBot="1" x14ac:dyDescent="0.3">
      <c r="A16" s="54"/>
      <c r="B16" s="2"/>
      <c r="C16" s="77"/>
      <c r="D16" s="79"/>
      <c r="E16" s="77"/>
      <c r="F16" s="79"/>
      <c r="G16" s="77"/>
      <c r="H16" s="79"/>
      <c r="I16" s="5"/>
      <c r="J16" s="77"/>
      <c r="K16" s="79"/>
      <c r="L16" s="57" t="str">
        <f>IFERROR(VLOOKUP(J16,articulo:clave_comercial,2,0)," ")</f>
        <v xml:space="preserve"> </v>
      </c>
      <c r="M16" s="56" t="str">
        <f>UPPER(IFERROR(VLOOKUP(J16,articulo:clave_comercial,5,0)," "))</f>
        <v xml:space="preserve"> </v>
      </c>
      <c r="N16" s="56" t="str">
        <f>IFERROR(IF(VLOOKUP(J16,articulo:clave_comercial,8,0)=0," ",VLOOKUP(J16,articulo:clave_comercial,8,0))," ")</f>
        <v xml:space="preserve"> </v>
      </c>
      <c r="O16" s="56" t="str">
        <f>IFERROR(IF(VLOOKUP(J16,articulo:clave_comercial,9,0)=0," ",VLOOKUP(J16,articulo:clave_comercial,9,0))," ")</f>
        <v xml:space="preserve"> </v>
      </c>
      <c r="P16" s="239" t="str">
        <f t="shared" si="9"/>
        <v xml:space="preserve"> </v>
      </c>
      <c r="Q16" s="240">
        <f>IFERROR(IF(M16="HOJA",D16*F16*G16*H16*2*0.125,IF(AND(M16="PIEZA",H16=0),D16*F16*G16*VLOOKUP(J16,articulo:clave_comercial,10,0)*0.125,0))," ")</f>
        <v>0</v>
      </c>
      <c r="R16" s="5"/>
      <c r="S16" s="57" t="str" cm="1">
        <f t="array" ref="S16">IFERROR(INDEX($J$3:$J$52,MATCH(0,INDEX(COUNTIF(S$2:$S15,$J$3:$J$52),0,0),0))," ")</f>
        <v xml:space="preserve"> </v>
      </c>
      <c r="T16" s="56" t="str" cm="1">
        <f t="array" ref="T16">IFERROR(INDEX($L$3:$L$52,MATCH(0,INDEX(COUNTIF($T$2:T15,$L$3:$L$52),0,0),0))," ")</f>
        <v xml:space="preserve"> </v>
      </c>
      <c r="U16" s="56" t="str">
        <f t="shared" si="0"/>
        <v/>
      </c>
      <c r="V16" s="4"/>
      <c r="W16" s="32" t="str">
        <f t="shared" si="1"/>
        <v/>
      </c>
      <c r="X16" s="30" t="str">
        <f t="shared" si="2"/>
        <v/>
      </c>
      <c r="Y16" s="32" t="str">
        <f t="shared" si="3"/>
        <v/>
      </c>
      <c r="Z16" s="30" t="str">
        <f t="shared" si="4"/>
        <v/>
      </c>
      <c r="AA16" s="32" t="str">
        <f t="shared" si="5"/>
        <v/>
      </c>
      <c r="AB16" s="30" t="str">
        <f t="shared" si="6"/>
        <v/>
      </c>
      <c r="AC16" s="32" t="str">
        <f t="shared" si="7"/>
        <v/>
      </c>
      <c r="AD16" s="30" t="str">
        <f t="shared" si="8"/>
        <v/>
      </c>
      <c r="AE16" s="58"/>
      <c r="AF16"/>
      <c r="AG16"/>
      <c r="AH16"/>
      <c r="AI16"/>
      <c r="AJ16"/>
      <c r="AK16"/>
      <c r="AL16"/>
    </row>
    <row r="17" spans="1:38" s="1" customFormat="1" ht="16.5" thickTop="1" thickBot="1" x14ac:dyDescent="0.3">
      <c r="A17" s="54"/>
      <c r="B17" s="2"/>
      <c r="C17" s="77"/>
      <c r="D17" s="79"/>
      <c r="E17" s="77"/>
      <c r="F17" s="79"/>
      <c r="G17" s="77"/>
      <c r="H17" s="79"/>
      <c r="I17" s="5"/>
      <c r="J17" s="77"/>
      <c r="K17" s="79"/>
      <c r="L17" s="57" t="str">
        <f>IFERROR(VLOOKUP(J17,articulo:clave_comercial,2,0)," ")</f>
        <v xml:space="preserve"> </v>
      </c>
      <c r="M17" s="56" t="str">
        <f>UPPER(IFERROR(VLOOKUP(J17,articulo:clave_comercial,5,0)," "))</f>
        <v xml:space="preserve"> </v>
      </c>
      <c r="N17" s="56" t="str">
        <f>IFERROR(IF(VLOOKUP(J17,articulo:clave_comercial,8,0)=0," ",VLOOKUP(J17,articulo:clave_comercial,8,0))," ")</f>
        <v xml:space="preserve"> </v>
      </c>
      <c r="O17" s="56" t="str">
        <f>IFERROR(IF(VLOOKUP(J17,articulo:clave_comercial,9,0)=0," ",VLOOKUP(J17,articulo:clave_comercial,9,0))," ")</f>
        <v xml:space="preserve"> </v>
      </c>
      <c r="P17" s="239" t="str">
        <f t="shared" si="9"/>
        <v xml:space="preserve"> </v>
      </c>
      <c r="Q17" s="240">
        <f>IFERROR(IF(M17="HOJA",D17*F17*G17*H17*2*0.125,IF(AND(M17="PIEZA",H17=0),D17*F17*G17*VLOOKUP(J17,articulo:clave_comercial,10,0)*0.125,0))," ")</f>
        <v>0</v>
      </c>
      <c r="R17" s="5"/>
      <c r="S17" s="57" t="str" cm="1">
        <f t="array" ref="S17">IFERROR(INDEX($J$3:$J$52,MATCH(0,INDEX(COUNTIF(S$2:$S16,$J$3:$J$52),0,0),0))," ")</f>
        <v xml:space="preserve"> </v>
      </c>
      <c r="T17" s="56" t="str" cm="1">
        <f t="array" ref="T17">IFERROR(INDEX($L$3:$L$52,MATCH(0,INDEX(COUNTIF($T$2:T16,$L$3:$L$52),0,0),0))," ")</f>
        <v xml:space="preserve"> </v>
      </c>
      <c r="U17" s="56" t="str">
        <f t="shared" si="0"/>
        <v/>
      </c>
      <c r="V17" s="4"/>
      <c r="W17" s="32" t="str">
        <f t="shared" si="1"/>
        <v/>
      </c>
      <c r="X17" s="30" t="str">
        <f t="shared" si="2"/>
        <v/>
      </c>
      <c r="Y17" s="32" t="str">
        <f t="shared" si="3"/>
        <v/>
      </c>
      <c r="Z17" s="30" t="str">
        <f t="shared" si="4"/>
        <v/>
      </c>
      <c r="AA17" s="32" t="str">
        <f t="shared" si="5"/>
        <v/>
      </c>
      <c r="AB17" s="30" t="str">
        <f t="shared" si="6"/>
        <v/>
      </c>
      <c r="AC17" s="32" t="str">
        <f t="shared" si="7"/>
        <v/>
      </c>
      <c r="AD17" s="30" t="str">
        <f t="shared" si="8"/>
        <v/>
      </c>
      <c r="AE17" s="58"/>
      <c r="AF17"/>
      <c r="AG17"/>
      <c r="AH17"/>
      <c r="AI17"/>
      <c r="AJ17"/>
      <c r="AK17"/>
      <c r="AL17"/>
    </row>
    <row r="18" spans="1:38" s="1" customFormat="1" ht="16.5" thickTop="1" thickBot="1" x14ac:dyDescent="0.3">
      <c r="A18" s="54"/>
      <c r="B18" s="2"/>
      <c r="C18" s="77"/>
      <c r="D18" s="79"/>
      <c r="E18" s="77"/>
      <c r="F18" s="79"/>
      <c r="G18" s="77"/>
      <c r="H18" s="79"/>
      <c r="I18" s="5"/>
      <c r="J18" s="77"/>
      <c r="K18" s="79"/>
      <c r="L18" s="57" t="str">
        <f>IFERROR(VLOOKUP(J18,articulo:clave_comercial,2,0)," ")</f>
        <v xml:space="preserve"> </v>
      </c>
      <c r="M18" s="56" t="str">
        <f>UPPER(IFERROR(VLOOKUP(J18,articulo:clave_comercial,5,0)," "))</f>
        <v xml:space="preserve"> </v>
      </c>
      <c r="N18" s="56" t="str">
        <f>IFERROR(IF(VLOOKUP(J18,articulo:clave_comercial,8,0)=0," ",VLOOKUP(J18,articulo:clave_comercial,8,0))," ")</f>
        <v xml:space="preserve"> </v>
      </c>
      <c r="O18" s="56" t="str">
        <f>IFERROR(IF(VLOOKUP(J18,articulo:clave_comercial,9,0)=0," ",VLOOKUP(J18,articulo:clave_comercial,9,0))," ")</f>
        <v xml:space="preserve"> </v>
      </c>
      <c r="P18" s="239" t="str">
        <f t="shared" si="9"/>
        <v xml:space="preserve"> </v>
      </c>
      <c r="Q18" s="240">
        <f>IFERROR(IF(M18="HOJA",D18*F18*G18*H18*2*0.125,IF(AND(M18="PIEZA",H18=0),D18*F18*G18*VLOOKUP(J18,articulo:clave_comercial,10,0)*0.125,0))," ")</f>
        <v>0</v>
      </c>
      <c r="R18" s="5"/>
      <c r="S18" s="57" t="str" cm="1">
        <f t="array" ref="S18">IFERROR(INDEX($J$3:$J$52,MATCH(0,INDEX(COUNTIF(S$2:$S16,$J$3:$J$52),0,0),0))," ")</f>
        <v xml:space="preserve"> </v>
      </c>
      <c r="T18" s="56" t="str" cm="1">
        <f t="array" ref="T18">IFERROR(INDEX($L$3:$L$52,MATCH(0,INDEX(COUNTIF($T$2:T16,$L$3:$L$52),0,0),0))," ")</f>
        <v xml:space="preserve"> </v>
      </c>
      <c r="U18" s="56" t="str">
        <f t="shared" si="0"/>
        <v/>
      </c>
      <c r="V18" s="4"/>
      <c r="W18" s="32" t="str">
        <f>IFERROR(IF(OR(M18="HOJA",M18="HOJA "),((MAX(ROUNDDOWN((0.915/G18),0)*ROUNDDOWN((2.44/H18),0),ROUNDDOWN((0.915/H18),0)*ROUNDDOWN((2.44/G18),0)))*G18*H18)/(0.915*2.44),""),"")</f>
        <v/>
      </c>
      <c r="X18" s="30" t="str">
        <f>IFERROR(MAX(ROUNDDOWN((0.915/G18),0)*ROUNDDOWN((2.44/H18),0),ROUNDDOWN((0.915/H18),0)*ROUNDDOWN((2.44/G18),0)),"")</f>
        <v/>
      </c>
      <c r="Y18" s="32" t="str">
        <f>IFERROR(IF(OR(M18="HOJA",M18="HOJA "),((MAX(ROUNDDOWN((0.915/G18),0)*ROUNDDOWN((3.05/H18),0),ROUNDDOWN((0.915/H18),0)*ROUNDDOWN((3.05/G18),0)))*G18*H18)/(0.915*3.05),""),"")</f>
        <v/>
      </c>
      <c r="Z18" s="30" t="str">
        <f>IFERROR(MAX(ROUNDDOWN((0.915/G18),0)*ROUNDDOWN((3.05/H18),0),ROUNDDOWN((0.915/H18),0)*ROUNDDOWN((3.05/G18),0)),"")</f>
        <v/>
      </c>
      <c r="AA18" s="32" t="str">
        <f>IFERROR(IF(OR(M18="HOJA",M18="HOJA "),((MAX(ROUNDDOWN((1.22/G18),0)*ROUNDDOWN((2.44/H18),0),ROUNDDOWN((1.22/H18),0)*ROUNDDOWN((2.44/G18),0)))*G18*H18)/(1.22*2.44),""),"")</f>
        <v/>
      </c>
      <c r="AB18" s="30" t="str">
        <f>IFERROR(MAX(ROUNDDOWN((1.22/G18),0)*ROUNDDOWN((2.44/H18),0),ROUNDDOWN((1.22/H18),0)*ROUNDDOWN((2.44/G18),0)),"")</f>
        <v/>
      </c>
      <c r="AC18" s="32" t="str">
        <f>IFERROR(IF(OR(M18="HOJA",M18="HOJA "),((MAX(ROUNDDOWN((1.22/G18),0)*ROUNDDOWN((3.05/H18),0),ROUNDDOWN((1.22/H18),0)*ROUNDDOWN((3.05/G18),0)))*G18*H18)/(1.22*3.05),""),"")</f>
        <v/>
      </c>
      <c r="AD18" s="30" t="str">
        <f>IFERROR(MAX(ROUNDDOWN((1.22/G18),0)*ROUNDDOWN((3.05/H18),0),ROUNDDOWN((1.22/H18),0)*ROUNDDOWN((3.05/G18),0)),"")</f>
        <v/>
      </c>
      <c r="AE18" s="58"/>
      <c r="AF18"/>
      <c r="AG18"/>
      <c r="AH18"/>
      <c r="AI18"/>
      <c r="AJ18"/>
      <c r="AK18"/>
      <c r="AL18"/>
    </row>
    <row r="19" spans="1:38" s="1" customFormat="1" ht="16.5" thickTop="1" thickBot="1" x14ac:dyDescent="0.3">
      <c r="A19" s="54"/>
      <c r="B19" s="2"/>
      <c r="C19" s="77"/>
      <c r="D19" s="79"/>
      <c r="E19" s="77"/>
      <c r="F19" s="79"/>
      <c r="G19" s="77"/>
      <c r="H19" s="79"/>
      <c r="I19" s="5"/>
      <c r="J19" s="77"/>
      <c r="K19" s="79"/>
      <c r="L19" s="57" t="str">
        <f>IFERROR(VLOOKUP(J19,articulo:clave_comercial,2,0)," ")</f>
        <v xml:space="preserve"> </v>
      </c>
      <c r="M19" s="56" t="str">
        <f>UPPER(IFERROR(VLOOKUP(J19,articulo:clave_comercial,5,0)," "))</f>
        <v xml:space="preserve"> </v>
      </c>
      <c r="N19" s="56" t="str">
        <f>IFERROR(IF(VLOOKUP(J19,articulo:clave_comercial,8,0)=0," ",VLOOKUP(J19,articulo:clave_comercial,8,0))," ")</f>
        <v xml:space="preserve"> </v>
      </c>
      <c r="O19" s="56" t="str">
        <f>IFERROR(IF(VLOOKUP(J19,articulo:clave_comercial,9,0)=0," ",VLOOKUP(J19,articulo:clave_comercial,9,0))," ")</f>
        <v xml:space="preserve"> </v>
      </c>
      <c r="P19" s="239" t="str">
        <f t="shared" si="9"/>
        <v xml:space="preserve"> </v>
      </c>
      <c r="Q19" s="240">
        <f>IFERROR(IF(M19="HOJA",D19*F19*G19*H19*2*0.125,IF(AND(M19="PIEZA",H19=0),D19*F19*G19*VLOOKUP(J19,articulo:clave_comercial,10,0)*0.125,0))," ")</f>
        <v>0</v>
      </c>
      <c r="R19" s="5"/>
      <c r="S19" s="57" t="str" cm="1">
        <f t="array" ref="S19">IFERROR(INDEX($J$3:$J$52,MATCH(0,INDEX(COUNTIF(S$2:$S17,$J$3:$J$52),0,0),0))," ")</f>
        <v xml:space="preserve"> </v>
      </c>
      <c r="T19" s="56" t="str" cm="1">
        <f t="array" ref="T19">IFERROR(INDEX($L$3:$L$52,MATCH(0,INDEX(COUNTIF($T$2:T17,$L$3:$L$52),0,0),0))," ")</f>
        <v xml:space="preserve"> </v>
      </c>
      <c r="U19" s="56" t="str">
        <f t="shared" si="0"/>
        <v/>
      </c>
      <c r="V19" s="4"/>
      <c r="W19" s="32" t="str">
        <f t="shared" si="1"/>
        <v/>
      </c>
      <c r="X19" s="30" t="str">
        <f t="shared" si="2"/>
        <v/>
      </c>
      <c r="Y19" s="32" t="str">
        <f t="shared" si="3"/>
        <v/>
      </c>
      <c r="Z19" s="30" t="str">
        <f t="shared" si="4"/>
        <v/>
      </c>
      <c r="AA19" s="32" t="str">
        <f t="shared" si="5"/>
        <v/>
      </c>
      <c r="AB19" s="30" t="str">
        <f t="shared" si="6"/>
        <v/>
      </c>
      <c r="AC19" s="32" t="str">
        <f t="shared" si="7"/>
        <v/>
      </c>
      <c r="AD19" s="30" t="str">
        <f t="shared" si="8"/>
        <v/>
      </c>
      <c r="AE19" s="58"/>
      <c r="AF19"/>
      <c r="AG19"/>
      <c r="AH19"/>
      <c r="AI19"/>
      <c r="AJ19"/>
      <c r="AK19"/>
      <c r="AL19"/>
    </row>
    <row r="20" spans="1:38" s="1" customFormat="1" ht="16.5" thickTop="1" thickBot="1" x14ac:dyDescent="0.3">
      <c r="A20" s="54"/>
      <c r="B20" s="2"/>
      <c r="C20" s="77"/>
      <c r="D20" s="79"/>
      <c r="E20" s="77"/>
      <c r="F20" s="79"/>
      <c r="G20" s="77"/>
      <c r="H20" s="79"/>
      <c r="I20" s="5"/>
      <c r="J20" s="77"/>
      <c r="K20" s="79"/>
      <c r="L20" s="57" t="str">
        <f>IFERROR(VLOOKUP(J20,articulo:clave_comercial,2,0)," ")</f>
        <v xml:space="preserve"> </v>
      </c>
      <c r="M20" s="56" t="str">
        <f>UPPER(IFERROR(VLOOKUP(J20,articulo:clave_comercial,5,0)," "))</f>
        <v xml:space="preserve"> </v>
      </c>
      <c r="N20" s="56" t="str">
        <f>IFERROR(IF(VLOOKUP(J20,articulo:clave_comercial,8,0)=0," ",VLOOKUP(J20,articulo:clave_comercial,8,0))," ")</f>
        <v xml:space="preserve"> </v>
      </c>
      <c r="O20" s="56" t="str">
        <f>IFERROR(IF(VLOOKUP(J20,articulo:clave_comercial,9,0)=0," ",VLOOKUP(J20,articulo:clave_comercial,9,0))," ")</f>
        <v xml:space="preserve"> </v>
      </c>
      <c r="P20" s="239" t="str">
        <f t="shared" si="9"/>
        <v xml:space="preserve"> </v>
      </c>
      <c r="Q20" s="240">
        <f>IFERROR(IF(M20="HOJA",D20*F20*G20*H20*2*0.125,IF(AND(M20="PIEZA",H20=0),D20*F20*G20*VLOOKUP(J20,articulo:clave_comercial,10,0)*0.125,0))," ")</f>
        <v>0</v>
      </c>
      <c r="R20" s="5"/>
      <c r="S20" s="57" t="str" cm="1">
        <f t="array" ref="S20">IFERROR(INDEX($J$3:$J$52,MATCH(0,INDEX(COUNTIF(S$2:$S19,$J$3:$J$52),0,0),0))," ")</f>
        <v xml:space="preserve"> </v>
      </c>
      <c r="T20" s="56" t="str" cm="1">
        <f t="array" ref="T20">IFERROR(INDEX($L$3:$L$52,MATCH(0,INDEX(COUNTIF($T$2:T19,$L$3:$L$52),0,0),0))," ")</f>
        <v xml:space="preserve"> </v>
      </c>
      <c r="U20" s="56" t="str">
        <f t="shared" si="0"/>
        <v/>
      </c>
      <c r="V20" s="4"/>
      <c r="W20" s="32" t="str">
        <f t="shared" si="1"/>
        <v/>
      </c>
      <c r="X20" s="30" t="str">
        <f t="shared" si="2"/>
        <v/>
      </c>
      <c r="Y20" s="32" t="str">
        <f t="shared" si="3"/>
        <v/>
      </c>
      <c r="Z20" s="30" t="str">
        <f t="shared" si="4"/>
        <v/>
      </c>
      <c r="AA20" s="32" t="str">
        <f t="shared" si="5"/>
        <v/>
      </c>
      <c r="AB20" s="30" t="str">
        <f t="shared" si="6"/>
        <v/>
      </c>
      <c r="AC20" s="32" t="str">
        <f t="shared" si="7"/>
        <v/>
      </c>
      <c r="AD20" s="30" t="str">
        <f t="shared" si="8"/>
        <v/>
      </c>
      <c r="AE20" s="58"/>
      <c r="AF20"/>
      <c r="AG20"/>
      <c r="AH20"/>
      <c r="AI20"/>
      <c r="AJ20"/>
      <c r="AK20"/>
      <c r="AL20"/>
    </row>
    <row r="21" spans="1:38" s="1" customFormat="1" ht="16.5" thickTop="1" thickBot="1" x14ac:dyDescent="0.3">
      <c r="A21" s="54">
        <v>4</v>
      </c>
      <c r="B21" s="2"/>
      <c r="C21" s="77"/>
      <c r="D21" s="79"/>
      <c r="E21" s="77"/>
      <c r="F21" s="79"/>
      <c r="G21" s="77"/>
      <c r="H21" s="79"/>
      <c r="I21" s="5"/>
      <c r="J21" s="77"/>
      <c r="K21" s="79"/>
      <c r="L21" s="57" t="str">
        <f>IFERROR(VLOOKUP(J21,articulo:clave_comercial,2,0)," ")</f>
        <v xml:space="preserve"> </v>
      </c>
      <c r="M21" s="56" t="str">
        <f>UPPER(IFERROR(VLOOKUP(J21,articulo:clave_comercial,5,0)," "))</f>
        <v xml:space="preserve"> </v>
      </c>
      <c r="N21" s="56" t="str">
        <f>IFERROR(IF(VLOOKUP(J21,articulo:clave_comercial,8,0)=0," ",VLOOKUP(J21,articulo:clave_comercial,8,0))," ")</f>
        <v xml:space="preserve"> </v>
      </c>
      <c r="O21" s="56" t="str">
        <f>IFERROR(IF(VLOOKUP(J21,articulo:clave_comercial,9,0)=0," ",VLOOKUP(J21,articulo:clave_comercial,9,0))," ")</f>
        <v xml:space="preserve"> </v>
      </c>
      <c r="P21" s="239" t="str">
        <f t="shared" si="9"/>
        <v xml:space="preserve"> </v>
      </c>
      <c r="Q21" s="240">
        <f>IFERROR(IF(M21="HOJA",D21*F21*G21*H21*2*0.125,IF(AND(M21="PIEZA",H21=0),D21*F21*G21*VLOOKUP(J21,articulo:clave_comercial,10,0)*0.125,0))," ")</f>
        <v>0</v>
      </c>
      <c r="R21" s="5"/>
      <c r="S21" s="57" t="str" cm="1">
        <f t="array" ref="S21">IFERROR(INDEX($J$3:$J$52,MATCH(0,INDEX(COUNTIF(S$2:$S20,$J$3:$J$52),0,0),0))," ")</f>
        <v xml:space="preserve"> </v>
      </c>
      <c r="T21" s="56" t="str" cm="1">
        <f t="array" ref="T21">IFERROR(INDEX($L$3:$L$52,MATCH(0,INDEX(COUNTIF($T$2:T20,$L$3:$L$52),0,0),0))," ")</f>
        <v xml:space="preserve"> </v>
      </c>
      <c r="U21" s="56" t="str">
        <f t="shared" si="0"/>
        <v/>
      </c>
      <c r="V21" s="4"/>
      <c r="W21" s="32" t="str">
        <f t="shared" si="1"/>
        <v/>
      </c>
      <c r="X21" s="30" t="str">
        <f t="shared" si="2"/>
        <v/>
      </c>
      <c r="Y21" s="32" t="str">
        <f t="shared" si="3"/>
        <v/>
      </c>
      <c r="Z21" s="30" t="str">
        <f t="shared" si="4"/>
        <v/>
      </c>
      <c r="AA21" s="32" t="str">
        <f t="shared" si="5"/>
        <v/>
      </c>
      <c r="AB21" s="30" t="str">
        <f t="shared" si="6"/>
        <v/>
      </c>
      <c r="AC21" s="32" t="str">
        <f t="shared" si="7"/>
        <v/>
      </c>
      <c r="AD21" s="30" t="str">
        <f t="shared" si="8"/>
        <v/>
      </c>
      <c r="AE21" s="58"/>
      <c r="AF21"/>
      <c r="AG21"/>
      <c r="AH21"/>
      <c r="AI21"/>
      <c r="AJ21"/>
      <c r="AK21"/>
      <c r="AL21"/>
    </row>
    <row r="22" spans="1:38" s="1" customFormat="1" ht="16.5" thickTop="1" thickBot="1" x14ac:dyDescent="0.3">
      <c r="A22" s="54"/>
      <c r="B22" s="2"/>
      <c r="C22" s="77"/>
      <c r="D22" s="79"/>
      <c r="E22" s="77"/>
      <c r="F22" s="79"/>
      <c r="G22" s="77"/>
      <c r="H22" s="79"/>
      <c r="I22" s="5"/>
      <c r="J22" s="77"/>
      <c r="K22" s="79"/>
      <c r="L22" s="57" t="str">
        <f>IFERROR(VLOOKUP(J22,articulo:clave_comercial,2,0)," ")</f>
        <v xml:space="preserve"> </v>
      </c>
      <c r="M22" s="56" t="str">
        <f>UPPER(IFERROR(VLOOKUP(J22,articulo:clave_comercial,5,0)," "))</f>
        <v xml:space="preserve"> </v>
      </c>
      <c r="N22" s="56" t="str">
        <f>IFERROR(IF(VLOOKUP(J22,articulo:clave_comercial,8,0)=0," ",VLOOKUP(J22,articulo:clave_comercial,8,0))," ")</f>
        <v xml:space="preserve"> </v>
      </c>
      <c r="O22" s="56" t="str">
        <f>IFERROR(IF(VLOOKUP(J22,articulo:clave_comercial,9,0)=0," ",VLOOKUP(J22,articulo:clave_comercial,9,0))," ")</f>
        <v xml:space="preserve"> </v>
      </c>
      <c r="P22" s="239" t="str">
        <f t="shared" si="9"/>
        <v xml:space="preserve"> </v>
      </c>
      <c r="Q22" s="240">
        <f>IFERROR(IF(M22="HOJA",D22*F22*G22*H22*2*0.125,IF(AND(M22="PIEZA",H22=0),D22*F22*G22*VLOOKUP(J22,articulo:clave_comercial,10,0)*0.125,0))," ")</f>
        <v>0</v>
      </c>
      <c r="R22" s="5"/>
      <c r="S22" s="57" t="str" cm="1">
        <f t="array" ref="S22">IFERROR(INDEX($J$3:$J$52,MATCH(0,INDEX(COUNTIF(S$2:$S21,$J$3:$J$52),0,0),0))," ")</f>
        <v xml:space="preserve"> </v>
      </c>
      <c r="T22" s="56" t="str" cm="1">
        <f t="array" ref="T22">IFERROR(INDEX($L$3:$L$52,MATCH(0,INDEX(COUNTIF($T$2:T21,$L$3:$L$52),0,0),0))," ")</f>
        <v xml:space="preserve"> </v>
      </c>
      <c r="U22" s="56" t="str">
        <f t="shared" si="0"/>
        <v/>
      </c>
      <c r="V22" s="4"/>
      <c r="W22" s="32" t="str">
        <f t="shared" si="1"/>
        <v/>
      </c>
      <c r="X22" s="30" t="str">
        <f t="shared" si="2"/>
        <v/>
      </c>
      <c r="Y22" s="32" t="str">
        <f t="shared" si="3"/>
        <v/>
      </c>
      <c r="Z22" s="30" t="str">
        <f t="shared" si="4"/>
        <v/>
      </c>
      <c r="AA22" s="32" t="str">
        <f t="shared" si="5"/>
        <v/>
      </c>
      <c r="AB22" s="30" t="str">
        <f t="shared" si="6"/>
        <v/>
      </c>
      <c r="AC22" s="32" t="str">
        <f t="shared" si="7"/>
        <v/>
      </c>
      <c r="AD22" s="30" t="str">
        <f t="shared" si="8"/>
        <v/>
      </c>
      <c r="AE22" s="58"/>
      <c r="AF22"/>
      <c r="AG22"/>
      <c r="AH22"/>
      <c r="AI22"/>
      <c r="AJ22"/>
      <c r="AK22"/>
      <c r="AL22"/>
    </row>
    <row r="23" spans="1:38" s="1" customFormat="1" ht="16.5" thickTop="1" thickBot="1" x14ac:dyDescent="0.3">
      <c r="A23" s="54"/>
      <c r="B23" s="2"/>
      <c r="C23" s="77"/>
      <c r="D23" s="79"/>
      <c r="E23" s="77"/>
      <c r="F23" s="79"/>
      <c r="G23" s="77"/>
      <c r="H23" s="79"/>
      <c r="I23" s="5"/>
      <c r="J23" s="77"/>
      <c r="K23" s="79"/>
      <c r="L23" s="57" t="str">
        <f>IFERROR(VLOOKUP(J23,articulo:clave_comercial,2,0)," ")</f>
        <v xml:space="preserve"> </v>
      </c>
      <c r="M23" s="56" t="str">
        <f>UPPER(IFERROR(VLOOKUP(J23,articulo:clave_comercial,5,0)," "))</f>
        <v xml:space="preserve"> </v>
      </c>
      <c r="N23" s="56" t="str">
        <f>IFERROR(IF(VLOOKUP(J23,articulo:clave_comercial,8,0)=0," ",VLOOKUP(J23,articulo:clave_comercial,8,0))," ")</f>
        <v xml:space="preserve"> </v>
      </c>
      <c r="O23" s="56" t="str">
        <f>IFERROR(IF(VLOOKUP(J23,articulo:clave_comercial,9,0)=0," ",VLOOKUP(J23,articulo:clave_comercial,9,0))," ")</f>
        <v xml:space="preserve"> </v>
      </c>
      <c r="P23" s="239" t="str">
        <f t="shared" si="9"/>
        <v xml:space="preserve"> </v>
      </c>
      <c r="Q23" s="240">
        <f>IFERROR(IF(M23="HOJA",D23*F23*G23*H23*2*0.125,IF(AND(M23="PIEZA",H23=0),D23*F23*G23*VLOOKUP(J23,articulo:clave_comercial,10,0)*0.125,0))," ")</f>
        <v>0</v>
      </c>
      <c r="R23" s="5"/>
      <c r="S23" s="57" t="str" cm="1">
        <f t="array" ref="S23">IFERROR(INDEX($J$3:$J$52,MATCH(0,INDEX(COUNTIF(S$2:$S22,$J$3:$J$52),0,0),0))," ")</f>
        <v xml:space="preserve"> </v>
      </c>
      <c r="T23" s="56" t="str" cm="1">
        <f t="array" ref="T23">IFERROR(INDEX($L$3:$L$52,MATCH(0,INDEX(COUNTIF($T$2:T22,$L$3:$L$52),0,0),0))," ")</f>
        <v xml:space="preserve"> </v>
      </c>
      <c r="U23" s="56" t="str">
        <f t="shared" si="0"/>
        <v/>
      </c>
      <c r="V23" s="4"/>
      <c r="W23" s="32" t="str">
        <f t="shared" si="1"/>
        <v/>
      </c>
      <c r="X23" s="30" t="str">
        <f t="shared" si="2"/>
        <v/>
      </c>
      <c r="Y23" s="32" t="str">
        <f t="shared" si="3"/>
        <v/>
      </c>
      <c r="Z23" s="30" t="str">
        <f t="shared" si="4"/>
        <v/>
      </c>
      <c r="AA23" s="32" t="str">
        <f t="shared" si="5"/>
        <v/>
      </c>
      <c r="AB23" s="30" t="str">
        <f t="shared" si="6"/>
        <v/>
      </c>
      <c r="AC23" s="32" t="str">
        <f t="shared" si="7"/>
        <v/>
      </c>
      <c r="AD23" s="30" t="str">
        <f t="shared" si="8"/>
        <v/>
      </c>
      <c r="AE23" s="58"/>
      <c r="AF23"/>
      <c r="AG23"/>
      <c r="AH23"/>
      <c r="AI23"/>
      <c r="AJ23"/>
      <c r="AK23"/>
      <c r="AL23"/>
    </row>
    <row r="24" spans="1:38" s="1" customFormat="1" ht="16.5" thickTop="1" thickBot="1" x14ac:dyDescent="0.3">
      <c r="A24" s="54"/>
      <c r="B24" s="2"/>
      <c r="C24" s="77"/>
      <c r="D24" s="79"/>
      <c r="E24" s="77"/>
      <c r="F24" s="79"/>
      <c r="G24" s="77"/>
      <c r="H24" s="79"/>
      <c r="I24" s="5"/>
      <c r="J24" s="77"/>
      <c r="K24" s="79"/>
      <c r="L24" s="57" t="str">
        <f>IFERROR(VLOOKUP(J24,articulo:clave_comercial,2,0)," ")</f>
        <v xml:space="preserve"> </v>
      </c>
      <c r="M24" s="56" t="str">
        <f>UPPER(IFERROR(VLOOKUP(J24,articulo:clave_comercial,5,0)," "))</f>
        <v xml:space="preserve"> </v>
      </c>
      <c r="N24" s="56" t="str">
        <f>IFERROR(IF(VLOOKUP(J24,articulo:clave_comercial,8,0)=0," ",VLOOKUP(J24,articulo:clave_comercial,8,0))," ")</f>
        <v xml:space="preserve"> </v>
      </c>
      <c r="O24" s="56" t="str">
        <f>IFERROR(IF(VLOOKUP(J24,articulo:clave_comercial,9,0)=0," ",VLOOKUP(J24,articulo:clave_comercial,9,0))," ")</f>
        <v xml:space="preserve"> </v>
      </c>
      <c r="P24" s="239" t="str">
        <f t="shared" si="9"/>
        <v xml:space="preserve"> </v>
      </c>
      <c r="Q24" s="240">
        <f>IFERROR(IF(M24="HOJA",D24*F24*G24*H24*2*0.125,IF(AND(M24="PIEZA",H24=0),D24*F24*G24*VLOOKUP(J24,articulo:clave_comercial,10,0)*0.125,0))," ")</f>
        <v>0</v>
      </c>
      <c r="R24" s="5"/>
      <c r="S24" s="57" t="str" cm="1">
        <f t="array" ref="S24">IFERROR(INDEX($J$3:$J$52,MATCH(0,INDEX(COUNTIF(S$2:$S23,$J$3:$J$52),0,0),0))," ")</f>
        <v xml:space="preserve"> </v>
      </c>
      <c r="T24" s="56" t="str" cm="1">
        <f t="array" ref="T24">IFERROR(INDEX($L$3:$L$52,MATCH(0,INDEX(COUNTIF($T$2:T23,$L$3:$L$52),0,0),0))," ")</f>
        <v xml:space="preserve"> </v>
      </c>
      <c r="U24" s="56" t="str">
        <f t="shared" si="0"/>
        <v/>
      </c>
      <c r="V24" s="4"/>
      <c r="W24" s="32" t="str">
        <f t="shared" si="1"/>
        <v/>
      </c>
      <c r="X24" s="30" t="str">
        <f t="shared" si="2"/>
        <v/>
      </c>
      <c r="Y24" s="32" t="str">
        <f t="shared" si="3"/>
        <v/>
      </c>
      <c r="Z24" s="30" t="str">
        <f t="shared" si="4"/>
        <v/>
      </c>
      <c r="AA24" s="32" t="str">
        <f t="shared" si="5"/>
        <v/>
      </c>
      <c r="AB24" s="30" t="str">
        <f t="shared" si="6"/>
        <v/>
      </c>
      <c r="AC24" s="32" t="str">
        <f t="shared" si="7"/>
        <v/>
      </c>
      <c r="AD24" s="30" t="str">
        <f t="shared" si="8"/>
        <v/>
      </c>
      <c r="AE24" s="58"/>
      <c r="AF24"/>
      <c r="AG24"/>
      <c r="AH24"/>
      <c r="AI24"/>
      <c r="AJ24"/>
      <c r="AK24"/>
      <c r="AL24"/>
    </row>
    <row r="25" spans="1:38" s="1" customFormat="1" ht="16.5" thickTop="1" thickBot="1" x14ac:dyDescent="0.3">
      <c r="A25" s="54"/>
      <c r="B25" s="2"/>
      <c r="C25" s="77"/>
      <c r="D25" s="79"/>
      <c r="E25" s="77"/>
      <c r="F25" s="79"/>
      <c r="G25" s="77"/>
      <c r="H25" s="79"/>
      <c r="I25" s="5"/>
      <c r="J25" s="77"/>
      <c r="K25" s="79"/>
      <c r="L25" s="57" t="str">
        <f>IFERROR(VLOOKUP(J25,articulo:clave_comercial,2,0)," ")</f>
        <v xml:space="preserve"> </v>
      </c>
      <c r="M25" s="56" t="str">
        <f>UPPER(IFERROR(VLOOKUP(J25,articulo:clave_comercial,5,0)," "))</f>
        <v xml:space="preserve"> </v>
      </c>
      <c r="N25" s="56" t="str">
        <f>IFERROR(IF(VLOOKUP(J25,articulo:clave_comercial,8,0)=0," ",VLOOKUP(J25,articulo:clave_comercial,8,0))," ")</f>
        <v xml:space="preserve"> </v>
      </c>
      <c r="O25" s="56" t="str">
        <f>IFERROR(IF(VLOOKUP(J25,articulo:clave_comercial,9,0)=0," ",VLOOKUP(J25,articulo:clave_comercial,9,0))," ")</f>
        <v xml:space="preserve"> </v>
      </c>
      <c r="P25" s="239" t="str">
        <f t="shared" si="9"/>
        <v xml:space="preserve"> </v>
      </c>
      <c r="Q25" s="240">
        <f>IFERROR(IF(M25="HOJA",D25*F25*G25*H25*2*0.125,IF(AND(M25="PIEZA",H25=0),D25*F25*G25*VLOOKUP(J25,articulo:clave_comercial,10,0)*0.125,0))," ")</f>
        <v>0</v>
      </c>
      <c r="R25" s="5"/>
      <c r="S25" s="57" t="str" cm="1">
        <f t="array" ref="S25">IFERROR(INDEX($J$3:$J$52,MATCH(0,INDEX(COUNTIF(S$2:$S24,$J$3:$J$52),0,0),0))," ")</f>
        <v xml:space="preserve"> </v>
      </c>
      <c r="T25" s="56" t="str" cm="1">
        <f t="array" ref="T25">IFERROR(INDEX($L$3:$L$52,MATCH(0,INDEX(COUNTIF($T$2:T24,$L$3:$L$52),0,0),0))," ")</f>
        <v xml:space="preserve"> </v>
      </c>
      <c r="U25" s="56" t="str">
        <f t="shared" si="0"/>
        <v/>
      </c>
      <c r="V25" s="4"/>
      <c r="W25" s="32" t="str">
        <f t="shared" si="1"/>
        <v/>
      </c>
      <c r="X25" s="30" t="str">
        <f t="shared" si="2"/>
        <v/>
      </c>
      <c r="Y25" s="32" t="str">
        <f t="shared" si="3"/>
        <v/>
      </c>
      <c r="Z25" s="30" t="str">
        <f t="shared" si="4"/>
        <v/>
      </c>
      <c r="AA25" s="32" t="str">
        <f t="shared" si="5"/>
        <v/>
      </c>
      <c r="AB25" s="30" t="str">
        <f t="shared" si="6"/>
        <v/>
      </c>
      <c r="AC25" s="32" t="str">
        <f t="shared" si="7"/>
        <v/>
      </c>
      <c r="AD25" s="30" t="str">
        <f t="shared" si="8"/>
        <v/>
      </c>
      <c r="AE25" s="58"/>
      <c r="AF25"/>
      <c r="AG25"/>
      <c r="AH25"/>
      <c r="AI25"/>
      <c r="AJ25"/>
      <c r="AK25"/>
      <c r="AL25"/>
    </row>
    <row r="26" spans="1:38" s="1" customFormat="1" ht="16.5" thickTop="1" thickBot="1" x14ac:dyDescent="0.3">
      <c r="A26" s="54"/>
      <c r="B26" s="2"/>
      <c r="C26" s="77"/>
      <c r="D26" s="79"/>
      <c r="E26" s="77"/>
      <c r="F26" s="79"/>
      <c r="G26" s="77"/>
      <c r="H26" s="79"/>
      <c r="I26" s="5"/>
      <c r="J26" s="77"/>
      <c r="K26" s="79"/>
      <c r="L26" s="57" t="str">
        <f>IFERROR(VLOOKUP(J26,articulo:clave_comercial,2,0)," ")</f>
        <v xml:space="preserve"> </v>
      </c>
      <c r="M26" s="56" t="str">
        <f>UPPER(IFERROR(VLOOKUP(J26,articulo:clave_comercial,5,0)," "))</f>
        <v xml:space="preserve"> </v>
      </c>
      <c r="N26" s="56" t="str">
        <f>IFERROR(IF(VLOOKUP(J26,articulo:clave_comercial,8,0)=0," ",VLOOKUP(J26,articulo:clave_comercial,8,0))," ")</f>
        <v xml:space="preserve"> </v>
      </c>
      <c r="O26" s="56" t="str">
        <f>IFERROR(IF(VLOOKUP(J26,articulo:clave_comercial,9,0)=0," ",VLOOKUP(J26,articulo:clave_comercial,9,0))," ")</f>
        <v xml:space="preserve"> </v>
      </c>
      <c r="P26" s="239" t="str">
        <f t="shared" si="9"/>
        <v xml:space="preserve"> </v>
      </c>
      <c r="Q26" s="240">
        <f>IFERROR(IF(M26="HOJA",D26*F26*G26*H26*2*0.125,IF(AND(M26="PIEZA",H26=0),D26*F26*G26*VLOOKUP(J26,articulo:clave_comercial,10,0)*0.125,0))," ")</f>
        <v>0</v>
      </c>
      <c r="R26" s="5"/>
      <c r="S26" s="57" t="str" cm="1">
        <f t="array" ref="S26">IFERROR(INDEX($J$3:$J$52,MATCH(0,INDEX(COUNTIF(S$2:$S25,$J$3:$J$52),0,0),0))," ")</f>
        <v xml:space="preserve"> </v>
      </c>
      <c r="T26" s="56" t="str" cm="1">
        <f t="array" ref="T26">IFERROR(INDEX($L$3:$L$52,MATCH(0,INDEX(COUNTIF($T$2:T25,$L$3:$L$52),0,0),0))," ")</f>
        <v xml:space="preserve"> </v>
      </c>
      <c r="U26" s="56" t="str">
        <f t="shared" si="0"/>
        <v/>
      </c>
      <c r="V26" s="4"/>
      <c r="W26" s="32" t="str">
        <f t="shared" si="1"/>
        <v/>
      </c>
      <c r="X26" s="30" t="str">
        <f t="shared" si="2"/>
        <v/>
      </c>
      <c r="Y26" s="32" t="str">
        <f t="shared" si="3"/>
        <v/>
      </c>
      <c r="Z26" s="30" t="str">
        <f t="shared" si="4"/>
        <v/>
      </c>
      <c r="AA26" s="32" t="str">
        <f t="shared" si="5"/>
        <v/>
      </c>
      <c r="AB26" s="30" t="str">
        <f t="shared" si="6"/>
        <v/>
      </c>
      <c r="AC26" s="32" t="str">
        <f t="shared" si="7"/>
        <v/>
      </c>
      <c r="AD26" s="30" t="str">
        <f t="shared" si="8"/>
        <v/>
      </c>
      <c r="AE26" s="58"/>
      <c r="AF26"/>
      <c r="AG26"/>
      <c r="AH26"/>
      <c r="AI26"/>
      <c r="AJ26"/>
      <c r="AK26"/>
      <c r="AL26"/>
    </row>
    <row r="27" spans="1:38" s="1" customFormat="1" ht="16.5" thickTop="1" thickBot="1" x14ac:dyDescent="0.3">
      <c r="A27" s="54">
        <v>5</v>
      </c>
      <c r="B27" s="2"/>
      <c r="C27" s="77"/>
      <c r="D27" s="79"/>
      <c r="E27" s="77"/>
      <c r="F27" s="79"/>
      <c r="G27" s="77"/>
      <c r="H27" s="79"/>
      <c r="I27" s="5"/>
      <c r="J27" s="77"/>
      <c r="K27" s="79"/>
      <c r="L27" s="57" t="str">
        <f>IFERROR(VLOOKUP(J27,articulo:clave_comercial,2,0)," ")</f>
        <v xml:space="preserve"> </v>
      </c>
      <c r="M27" s="56" t="str">
        <f>UPPER(IFERROR(VLOOKUP(J27,articulo:clave_comercial,5,0)," "))</f>
        <v xml:space="preserve"> </v>
      </c>
      <c r="N27" s="56" t="str">
        <f>IFERROR(IF(VLOOKUP(J27,articulo:clave_comercial,8,0)=0," ",VLOOKUP(J27,articulo:clave_comercial,8,0))," ")</f>
        <v xml:space="preserve"> </v>
      </c>
      <c r="O27" s="56" t="str">
        <f>IFERROR(IF(VLOOKUP(J27,articulo:clave_comercial,9,0)=0," ",VLOOKUP(J27,articulo:clave_comercial,9,0))," ")</f>
        <v xml:space="preserve"> </v>
      </c>
      <c r="P27" s="239" t="str">
        <f t="shared" si="9"/>
        <v xml:space="preserve"> </v>
      </c>
      <c r="Q27" s="240">
        <f>IFERROR(IF(M27="HOJA",D27*F27*G27*H27*2*0.125,IF(AND(M27="PIEZA",H27=0),D27*F27*G27*VLOOKUP(J27,articulo:clave_comercial,10,0)*0.125,0))," ")</f>
        <v>0</v>
      </c>
      <c r="R27" s="5"/>
      <c r="S27" s="57" t="str" cm="1">
        <f t="array" ref="S27">IFERROR(INDEX($J$3:$J$52,MATCH(0,INDEX(COUNTIF(S$2:$S26,$J$3:$J$52),0,0),0))," ")</f>
        <v xml:space="preserve"> </v>
      </c>
      <c r="T27" s="56" t="str" cm="1">
        <f t="array" ref="T27">IFERROR(INDEX($L$3:$L$52,MATCH(0,INDEX(COUNTIF($T$2:T26,$L$3:$L$52),0,0),0))," ")</f>
        <v xml:space="preserve"> </v>
      </c>
      <c r="U27" s="56" t="str">
        <f t="shared" si="0"/>
        <v/>
      </c>
      <c r="V27" s="4"/>
      <c r="W27" s="32" t="str">
        <f t="shared" si="1"/>
        <v/>
      </c>
      <c r="X27" s="30" t="str">
        <f t="shared" si="2"/>
        <v/>
      </c>
      <c r="Y27" s="32" t="str">
        <f t="shared" si="3"/>
        <v/>
      </c>
      <c r="Z27" s="30" t="str">
        <f t="shared" si="4"/>
        <v/>
      </c>
      <c r="AA27" s="32" t="str">
        <f t="shared" si="5"/>
        <v/>
      </c>
      <c r="AB27" s="30" t="str">
        <f t="shared" si="6"/>
        <v/>
      </c>
      <c r="AC27" s="32" t="str">
        <f t="shared" si="7"/>
        <v/>
      </c>
      <c r="AD27" s="30" t="str">
        <f t="shared" si="8"/>
        <v/>
      </c>
      <c r="AE27" s="58"/>
      <c r="AF27"/>
      <c r="AG27"/>
      <c r="AH27"/>
      <c r="AI27"/>
      <c r="AJ27"/>
      <c r="AK27"/>
      <c r="AL27"/>
    </row>
    <row r="28" spans="1:38" s="1" customFormat="1" ht="16.5" thickTop="1" thickBot="1" x14ac:dyDescent="0.3">
      <c r="A28" s="54"/>
      <c r="B28" s="2"/>
      <c r="C28" s="77"/>
      <c r="D28" s="79"/>
      <c r="E28" s="77"/>
      <c r="F28" s="79"/>
      <c r="G28" s="77"/>
      <c r="H28" s="79"/>
      <c r="I28" s="5"/>
      <c r="J28" s="77"/>
      <c r="K28" s="79"/>
      <c r="L28" s="57" t="str">
        <f>IFERROR(VLOOKUP(J28,articulo:clave_comercial,2,0)," ")</f>
        <v xml:space="preserve"> </v>
      </c>
      <c r="M28" s="56" t="str">
        <f>UPPER(IFERROR(VLOOKUP(J28,articulo:clave_comercial,5,0)," "))</f>
        <v xml:space="preserve"> </v>
      </c>
      <c r="N28" s="56" t="str">
        <f>IFERROR(IF(VLOOKUP(J28,articulo:clave_comercial,8,0)=0," ",VLOOKUP(J28,articulo:clave_comercial,8,0))," ")</f>
        <v xml:space="preserve"> </v>
      </c>
      <c r="O28" s="56" t="str">
        <f>IFERROR(IF(VLOOKUP(J28,articulo:clave_comercial,9,0)=0," ",VLOOKUP(J28,articulo:clave_comercial,9,0))," ")</f>
        <v xml:space="preserve"> </v>
      </c>
      <c r="P28" s="239" t="str">
        <f t="shared" si="9"/>
        <v xml:space="preserve"> </v>
      </c>
      <c r="Q28" s="240">
        <f>IFERROR(IF(M28="HOJA",D28*F28*G28*H28*2*0.125,IF(AND(M28="PIEZA",H28=0),D28*F28*G28*VLOOKUP(J28,articulo:clave_comercial,10,0)*0.125,0))," ")</f>
        <v>0</v>
      </c>
      <c r="R28" s="5"/>
      <c r="S28" s="57" t="str" cm="1">
        <f t="array" ref="S28">IFERROR(INDEX($J$3:$J$52,MATCH(0,INDEX(COUNTIF(S$2:$S27,$J$3:$J$52),0,0),0))," ")</f>
        <v xml:space="preserve"> </v>
      </c>
      <c r="T28" s="56" t="str" cm="1">
        <f t="array" ref="T28">IFERROR(INDEX($L$3:$L$52,MATCH(0,INDEX(COUNTIF($T$2:T27,$L$3:$L$52),0,0),0))," ")</f>
        <v xml:space="preserve"> </v>
      </c>
      <c r="U28" s="56" t="str">
        <f t="shared" si="0"/>
        <v/>
      </c>
      <c r="V28" s="4"/>
      <c r="W28" s="32" t="str">
        <f t="shared" si="1"/>
        <v/>
      </c>
      <c r="X28" s="30" t="str">
        <f t="shared" si="2"/>
        <v/>
      </c>
      <c r="Y28" s="32" t="str">
        <f t="shared" si="3"/>
        <v/>
      </c>
      <c r="Z28" s="30" t="str">
        <f t="shared" si="4"/>
        <v/>
      </c>
      <c r="AA28" s="32" t="str">
        <f t="shared" si="5"/>
        <v/>
      </c>
      <c r="AB28" s="30" t="str">
        <f t="shared" si="6"/>
        <v/>
      </c>
      <c r="AC28" s="32" t="str">
        <f t="shared" si="7"/>
        <v/>
      </c>
      <c r="AD28" s="30" t="str">
        <f t="shared" si="8"/>
        <v/>
      </c>
      <c r="AE28" s="58"/>
      <c r="AF28"/>
      <c r="AG28"/>
      <c r="AH28"/>
      <c r="AI28"/>
      <c r="AJ28"/>
      <c r="AK28"/>
      <c r="AL28"/>
    </row>
    <row r="29" spans="1:38" s="1" customFormat="1" ht="16.5" thickTop="1" thickBot="1" x14ac:dyDescent="0.3">
      <c r="A29" s="54"/>
      <c r="B29" s="2"/>
      <c r="C29" s="77"/>
      <c r="D29" s="79"/>
      <c r="E29" s="77"/>
      <c r="F29" s="79"/>
      <c r="G29" s="77"/>
      <c r="H29" s="79"/>
      <c r="I29" s="5"/>
      <c r="J29" s="77"/>
      <c r="K29" s="79"/>
      <c r="L29" s="57" t="str">
        <f>IFERROR(VLOOKUP(J29,articulo:clave_comercial,2,0)," ")</f>
        <v xml:space="preserve"> </v>
      </c>
      <c r="M29" s="56" t="str">
        <f>UPPER(IFERROR(VLOOKUP(J29,articulo:clave_comercial,5,0)," "))</f>
        <v xml:space="preserve"> </v>
      </c>
      <c r="N29" s="56" t="str">
        <f>IFERROR(IF(VLOOKUP(J29,articulo:clave_comercial,8,0)=0," ",VLOOKUP(J29,articulo:clave_comercial,8,0))," ")</f>
        <v xml:space="preserve"> </v>
      </c>
      <c r="O29" s="56" t="str">
        <f>IFERROR(IF(VLOOKUP(J29,articulo:clave_comercial,9,0)=0," ",VLOOKUP(J29,articulo:clave_comercial,9,0))," ")</f>
        <v xml:space="preserve"> </v>
      </c>
      <c r="P29" s="239" t="str">
        <f t="shared" si="9"/>
        <v xml:space="preserve"> </v>
      </c>
      <c r="Q29" s="240">
        <f>IFERROR(IF(M29="HOJA",D29*F29*G29*H29*2*0.125,IF(AND(M29="PIEZA",H29=0),D29*F29*G29*VLOOKUP(J29,articulo:clave_comercial,10,0)*0.125,0))," ")</f>
        <v>0</v>
      </c>
      <c r="R29" s="5"/>
      <c r="S29" s="57" t="str" cm="1">
        <f t="array" ref="S29">IFERROR(INDEX($J$3:$J$52,MATCH(0,INDEX(COUNTIF(S$2:$S28,$J$3:$J$52),0,0),0))," ")</f>
        <v xml:space="preserve"> </v>
      </c>
      <c r="T29" s="56" t="str" cm="1">
        <f t="array" ref="T29">IFERROR(INDEX($L$3:$L$52,MATCH(0,INDEX(COUNTIF($T$2:T28,$L$3:$L$52),0,0),0))," ")</f>
        <v xml:space="preserve"> </v>
      </c>
      <c r="U29" s="56" t="str">
        <f t="shared" si="0"/>
        <v/>
      </c>
      <c r="V29" s="4"/>
      <c r="W29" s="32" t="str">
        <f t="shared" si="1"/>
        <v/>
      </c>
      <c r="X29" s="30" t="str">
        <f t="shared" si="2"/>
        <v/>
      </c>
      <c r="Y29" s="32" t="str">
        <f t="shared" si="3"/>
        <v/>
      </c>
      <c r="Z29" s="30" t="str">
        <f t="shared" si="4"/>
        <v/>
      </c>
      <c r="AA29" s="32" t="str">
        <f t="shared" si="5"/>
        <v/>
      </c>
      <c r="AB29" s="30" t="str">
        <f t="shared" si="6"/>
        <v/>
      </c>
      <c r="AC29" s="32" t="str">
        <f t="shared" si="7"/>
        <v/>
      </c>
      <c r="AD29" s="30" t="str">
        <f t="shared" si="8"/>
        <v/>
      </c>
      <c r="AE29" s="58"/>
      <c r="AF29"/>
      <c r="AG29"/>
      <c r="AH29"/>
      <c r="AI29"/>
      <c r="AJ29"/>
      <c r="AK29"/>
      <c r="AL29"/>
    </row>
    <row r="30" spans="1:38" s="1" customFormat="1" ht="16.5" thickTop="1" thickBot="1" x14ac:dyDescent="0.3">
      <c r="A30" s="54"/>
      <c r="B30" s="2"/>
      <c r="C30" s="77"/>
      <c r="D30" s="79"/>
      <c r="E30" s="77"/>
      <c r="F30" s="79"/>
      <c r="G30" s="77"/>
      <c r="H30" s="79"/>
      <c r="I30" s="5"/>
      <c r="J30" s="77"/>
      <c r="K30" s="79"/>
      <c r="L30" s="57" t="str">
        <f>IFERROR(VLOOKUP(J30,articulo:clave_comercial,2,0)," ")</f>
        <v xml:space="preserve"> </v>
      </c>
      <c r="M30" s="56" t="str">
        <f>UPPER(IFERROR(VLOOKUP(J30,articulo:clave_comercial,5,0)," "))</f>
        <v xml:space="preserve"> </v>
      </c>
      <c r="N30" s="56" t="str">
        <f>IFERROR(IF(VLOOKUP(J30,articulo:clave_comercial,8,0)=0," ",VLOOKUP(J30,articulo:clave_comercial,8,0))," ")</f>
        <v xml:space="preserve"> </v>
      </c>
      <c r="O30" s="56" t="str">
        <f>IFERROR(IF(VLOOKUP(J30,articulo:clave_comercial,9,0)=0," ",VLOOKUP(J30,articulo:clave_comercial,9,0))," ")</f>
        <v xml:space="preserve"> </v>
      </c>
      <c r="P30" s="239" t="str">
        <f t="shared" si="9"/>
        <v xml:space="preserve"> </v>
      </c>
      <c r="Q30" s="240">
        <f>IFERROR(IF(M30="HOJA",D30*F30*G30*H30*2*0.125,IF(AND(M30="PIEZA",H30=0),D30*F30*G30*VLOOKUP(J30,articulo:clave_comercial,10,0)*0.125,0))," ")</f>
        <v>0</v>
      </c>
      <c r="R30" s="5"/>
      <c r="S30" s="57" t="str" cm="1">
        <f t="array" ref="S30">IFERROR(INDEX($J$3:$J$52,MATCH(0,INDEX(COUNTIF(S$2:$S29,$J$3:$J$52),0,0),0))," ")</f>
        <v xml:space="preserve"> </v>
      </c>
      <c r="T30" s="56" t="str" cm="1">
        <f t="array" ref="T30">IFERROR(INDEX($L$3:$L$52,MATCH(0,INDEX(COUNTIF($T$2:T29,$L$3:$L$52),0,0),0))," ")</f>
        <v xml:space="preserve"> </v>
      </c>
      <c r="U30" s="56" t="str">
        <f t="shared" si="0"/>
        <v/>
      </c>
      <c r="V30" s="4"/>
      <c r="W30" s="32" t="str">
        <f t="shared" si="1"/>
        <v/>
      </c>
      <c r="X30" s="30" t="str">
        <f t="shared" si="2"/>
        <v/>
      </c>
      <c r="Y30" s="32" t="str">
        <f t="shared" si="3"/>
        <v/>
      </c>
      <c r="Z30" s="30" t="str">
        <f t="shared" si="4"/>
        <v/>
      </c>
      <c r="AA30" s="32" t="str">
        <f t="shared" si="5"/>
        <v/>
      </c>
      <c r="AB30" s="30" t="str">
        <f t="shared" si="6"/>
        <v/>
      </c>
      <c r="AC30" s="32" t="str">
        <f t="shared" si="7"/>
        <v/>
      </c>
      <c r="AD30" s="30" t="str">
        <f t="shared" si="8"/>
        <v/>
      </c>
      <c r="AE30" s="58"/>
      <c r="AF30"/>
      <c r="AG30"/>
      <c r="AH30"/>
      <c r="AI30"/>
      <c r="AJ30"/>
      <c r="AK30"/>
      <c r="AL30"/>
    </row>
    <row r="31" spans="1:38" s="1" customFormat="1" ht="16.5" thickTop="1" thickBot="1" x14ac:dyDescent="0.3">
      <c r="A31" s="54"/>
      <c r="B31" s="2"/>
      <c r="C31" s="77"/>
      <c r="D31" s="79"/>
      <c r="E31" s="77"/>
      <c r="F31" s="79"/>
      <c r="G31" s="77"/>
      <c r="H31" s="79"/>
      <c r="I31" s="5"/>
      <c r="J31" s="77"/>
      <c r="K31" s="79"/>
      <c r="L31" s="57" t="str">
        <f>IFERROR(VLOOKUP(J31,articulo:clave_comercial,2,0)," ")</f>
        <v xml:space="preserve"> </v>
      </c>
      <c r="M31" s="56" t="str">
        <f>UPPER(IFERROR(VLOOKUP(J31,articulo:clave_comercial,5,0)," "))</f>
        <v xml:space="preserve"> </v>
      </c>
      <c r="N31" s="56" t="str">
        <f>IFERROR(IF(VLOOKUP(J31,articulo:clave_comercial,8,0)=0," ",VLOOKUP(J31,articulo:clave_comercial,8,0))," ")</f>
        <v xml:space="preserve"> </v>
      </c>
      <c r="O31" s="56" t="str">
        <f>IFERROR(IF(VLOOKUP(J31,articulo:clave_comercial,9,0)=0," ",VLOOKUP(J31,articulo:clave_comercial,9,0))," ")</f>
        <v xml:space="preserve"> </v>
      </c>
      <c r="P31" s="239" t="str">
        <f t="shared" si="9"/>
        <v xml:space="preserve"> </v>
      </c>
      <c r="Q31" s="240">
        <f>IFERROR(IF(M31="HOJA",D31*F31*G31*H31*2*0.125,IF(AND(M31="PIEZA",H31=0),D31*F31*G31*VLOOKUP(J31,articulo:clave_comercial,10,0)*0.125,0))," ")</f>
        <v>0</v>
      </c>
      <c r="R31" s="5"/>
      <c r="S31" s="57" t="str" cm="1">
        <f t="array" ref="S31">IFERROR(INDEX($J$3:$J$52,MATCH(0,INDEX(COUNTIF(S$2:$S30,$J$3:$J$52),0,0),0))," ")</f>
        <v xml:space="preserve"> </v>
      </c>
      <c r="T31" s="56" t="str" cm="1">
        <f t="array" ref="T31">IFERROR(INDEX($L$3:$L$52,MATCH(0,INDEX(COUNTIF($T$2:T30,$L$3:$L$52),0,0),0))," ")</f>
        <v xml:space="preserve"> </v>
      </c>
      <c r="U31" s="56" t="str">
        <f t="shared" si="0"/>
        <v/>
      </c>
      <c r="V31" s="4"/>
      <c r="W31" s="32" t="str">
        <f t="shared" si="1"/>
        <v/>
      </c>
      <c r="X31" s="30" t="str">
        <f t="shared" si="2"/>
        <v/>
      </c>
      <c r="Y31" s="32" t="str">
        <f t="shared" si="3"/>
        <v/>
      </c>
      <c r="Z31" s="30" t="str">
        <f t="shared" si="4"/>
        <v/>
      </c>
      <c r="AA31" s="32" t="str">
        <f t="shared" si="5"/>
        <v/>
      </c>
      <c r="AB31" s="30" t="str">
        <f t="shared" si="6"/>
        <v/>
      </c>
      <c r="AC31" s="32" t="str">
        <f t="shared" si="7"/>
        <v/>
      </c>
      <c r="AD31" s="30" t="str">
        <f t="shared" si="8"/>
        <v/>
      </c>
      <c r="AE31" s="58"/>
      <c r="AF31"/>
      <c r="AG31"/>
      <c r="AH31"/>
      <c r="AI31"/>
      <c r="AJ31"/>
      <c r="AK31"/>
      <c r="AL31"/>
    </row>
    <row r="32" spans="1:38" s="1" customFormat="1" ht="16.5" thickTop="1" thickBot="1" x14ac:dyDescent="0.3">
      <c r="A32" s="54"/>
      <c r="B32" s="2"/>
      <c r="C32" s="77"/>
      <c r="D32" s="79"/>
      <c r="E32" s="77"/>
      <c r="F32" s="79"/>
      <c r="G32" s="77"/>
      <c r="H32" s="79"/>
      <c r="I32" s="5"/>
      <c r="J32" s="77"/>
      <c r="K32" s="79"/>
      <c r="L32" s="57" t="str">
        <f>IFERROR(VLOOKUP(J32,articulo:clave_comercial,2,0)," ")</f>
        <v xml:space="preserve"> </v>
      </c>
      <c r="M32" s="56" t="str">
        <f>UPPER(IFERROR(VLOOKUP(J32,articulo:clave_comercial,5,0)," "))</f>
        <v xml:space="preserve"> </v>
      </c>
      <c r="N32" s="56" t="str">
        <f>IFERROR(IF(VLOOKUP(J32,articulo:clave_comercial,8,0)=0," ",VLOOKUP(J32,articulo:clave_comercial,8,0))," ")</f>
        <v xml:space="preserve"> </v>
      </c>
      <c r="O32" s="56" t="str">
        <f>IFERROR(IF(VLOOKUP(J32,articulo:clave_comercial,9,0)=0," ",VLOOKUP(J32,articulo:clave_comercial,9,0))," ")</f>
        <v xml:space="preserve"> </v>
      </c>
      <c r="P32" s="239" t="str">
        <f t="shared" si="9"/>
        <v xml:space="preserve"> </v>
      </c>
      <c r="Q32" s="240">
        <f>IFERROR(IF(M32="HOJA",D32*F32*G32*H32*2*0.125,IF(AND(M32="PIEZA",H32=0),D32*F32*G32*VLOOKUP(J32,articulo:clave_comercial,10,0)*0.125,0))," ")</f>
        <v>0</v>
      </c>
      <c r="R32" s="5"/>
      <c r="S32" s="57" t="str" cm="1">
        <f t="array" ref="S32">IFERROR(INDEX($J$3:$J$52,MATCH(0,INDEX(COUNTIF(S$2:$S31,$J$3:$J$52),0,0),0))," ")</f>
        <v xml:space="preserve"> </v>
      </c>
      <c r="T32" s="56" t="str" cm="1">
        <f t="array" ref="T32">IFERROR(INDEX($L$3:$L$52,MATCH(0,INDEX(COUNTIF($T$2:T31,$L$3:$L$52),0,0),0))," ")</f>
        <v xml:space="preserve"> </v>
      </c>
      <c r="U32" s="56" t="str">
        <f t="shared" si="0"/>
        <v/>
      </c>
      <c r="V32" s="4"/>
      <c r="W32" s="32" t="str">
        <f t="shared" si="1"/>
        <v/>
      </c>
      <c r="X32" s="30" t="str">
        <f t="shared" si="2"/>
        <v/>
      </c>
      <c r="Y32" s="32" t="str">
        <f t="shared" si="3"/>
        <v/>
      </c>
      <c r="Z32" s="30" t="str">
        <f t="shared" si="4"/>
        <v/>
      </c>
      <c r="AA32" s="32" t="str">
        <f t="shared" si="5"/>
        <v/>
      </c>
      <c r="AB32" s="30" t="str">
        <f t="shared" si="6"/>
        <v/>
      </c>
      <c r="AC32" s="32" t="str">
        <f t="shared" si="7"/>
        <v/>
      </c>
      <c r="AD32" s="30" t="str">
        <f t="shared" si="8"/>
        <v/>
      </c>
      <c r="AE32" s="58"/>
      <c r="AF32"/>
      <c r="AG32"/>
      <c r="AH32"/>
      <c r="AI32"/>
      <c r="AJ32"/>
      <c r="AK32"/>
      <c r="AL32"/>
    </row>
    <row r="33" spans="1:38" s="1" customFormat="1" ht="16.5" thickTop="1" thickBot="1" x14ac:dyDescent="0.3">
      <c r="A33" s="54"/>
      <c r="B33" s="2"/>
      <c r="C33" s="77"/>
      <c r="D33" s="79"/>
      <c r="E33" s="77"/>
      <c r="F33" s="79"/>
      <c r="G33" s="77"/>
      <c r="H33" s="79"/>
      <c r="I33" s="5"/>
      <c r="J33" s="77"/>
      <c r="K33" s="79"/>
      <c r="L33" s="57" t="str">
        <f>IFERROR(VLOOKUP(J33,articulo:clave_comercial,2,0)," ")</f>
        <v xml:space="preserve"> </v>
      </c>
      <c r="M33" s="56" t="str">
        <f>UPPER(IFERROR(VLOOKUP(J33,articulo:clave_comercial,5,0)," "))</f>
        <v xml:space="preserve"> </v>
      </c>
      <c r="N33" s="56" t="str">
        <f>IFERROR(IF(VLOOKUP(J33,articulo:clave_comercial,8,0)=0," ",VLOOKUP(J33,articulo:clave_comercial,8,0))," ")</f>
        <v xml:space="preserve"> </v>
      </c>
      <c r="O33" s="56" t="str">
        <f>IFERROR(IF(VLOOKUP(J33,articulo:clave_comercial,9,0)=0," ",VLOOKUP(J33,articulo:clave_comercial,9,0))," ")</f>
        <v xml:space="preserve"> </v>
      </c>
      <c r="P33" s="239" t="str">
        <f t="shared" si="9"/>
        <v xml:space="preserve"> </v>
      </c>
      <c r="Q33" s="240">
        <f>IFERROR(IF(M33="HOJA",D33*F33*G33*H33*2*0.125,IF(AND(M33="PIEZA",H33=0),D33*F33*G33*VLOOKUP(J33,articulo:clave_comercial,10,0)*0.125,0))," ")</f>
        <v>0</v>
      </c>
      <c r="R33" s="5"/>
      <c r="S33" s="57" t="str" cm="1">
        <f t="array" ref="S33">IFERROR(INDEX($J$3:$J$52,MATCH(0,INDEX(COUNTIF(S$2:$S32,$J$3:$J$52),0,0),0))," ")</f>
        <v xml:space="preserve"> </v>
      </c>
      <c r="T33" s="56" t="str" cm="1">
        <f t="array" ref="T33">IFERROR(INDEX($L$3:$L$52,MATCH(0,INDEX(COUNTIF($T$2:T32,$L$3:$L$52),0,0),0))," ")</f>
        <v xml:space="preserve"> </v>
      </c>
      <c r="U33" s="56" t="str">
        <f t="shared" si="0"/>
        <v/>
      </c>
      <c r="V33" s="4"/>
      <c r="W33" s="32" t="str">
        <f t="shared" si="1"/>
        <v/>
      </c>
      <c r="X33" s="30" t="str">
        <f t="shared" si="2"/>
        <v/>
      </c>
      <c r="Y33" s="32" t="str">
        <f t="shared" si="3"/>
        <v/>
      </c>
      <c r="Z33" s="30" t="str">
        <f t="shared" si="4"/>
        <v/>
      </c>
      <c r="AA33" s="32" t="str">
        <f t="shared" si="5"/>
        <v/>
      </c>
      <c r="AB33" s="30" t="str">
        <f t="shared" si="6"/>
        <v/>
      </c>
      <c r="AC33" s="32" t="str">
        <f t="shared" si="7"/>
        <v/>
      </c>
      <c r="AD33" s="30" t="str">
        <f t="shared" si="8"/>
        <v/>
      </c>
      <c r="AE33" s="58"/>
      <c r="AF33"/>
      <c r="AG33"/>
      <c r="AH33"/>
      <c r="AI33"/>
      <c r="AJ33"/>
      <c r="AK33"/>
      <c r="AL33"/>
    </row>
    <row r="34" spans="1:38" s="1" customFormat="1" ht="16.5" thickTop="1" thickBot="1" x14ac:dyDescent="0.3">
      <c r="A34" s="54"/>
      <c r="B34" s="2"/>
      <c r="C34" s="77"/>
      <c r="D34" s="79"/>
      <c r="E34" s="77"/>
      <c r="F34" s="79"/>
      <c r="G34" s="77"/>
      <c r="H34" s="79"/>
      <c r="I34" s="5"/>
      <c r="J34" s="77"/>
      <c r="K34" s="79"/>
      <c r="L34" s="57" t="str">
        <f>IFERROR(VLOOKUP(J34,articulo:clave_comercial,2,0)," ")</f>
        <v xml:space="preserve"> </v>
      </c>
      <c r="M34" s="56" t="str">
        <f>UPPER(IFERROR(VLOOKUP(J34,articulo:clave_comercial,5,0)," "))</f>
        <v xml:space="preserve"> </v>
      </c>
      <c r="N34" s="56" t="str">
        <f>IFERROR(IF(VLOOKUP(J34,articulo:clave_comercial,8,0)=0," ",VLOOKUP(J34,articulo:clave_comercial,8,0))," ")</f>
        <v xml:space="preserve"> </v>
      </c>
      <c r="O34" s="56" t="str">
        <f>IFERROR(IF(VLOOKUP(J34,articulo:clave_comercial,9,0)=0," ",VLOOKUP(J34,articulo:clave_comercial,9,0))," ")</f>
        <v xml:space="preserve"> </v>
      </c>
      <c r="P34" s="239" t="str">
        <f t="shared" si="9"/>
        <v xml:space="preserve"> </v>
      </c>
      <c r="Q34" s="240">
        <f>IFERROR(IF(M34="HOJA",D34*F34*G34*H34*2*0.125,IF(AND(M34="PIEZA",H34=0),D34*F34*G34*VLOOKUP(J34,articulo:clave_comercial,10,0)*0.125,0))," ")</f>
        <v>0</v>
      </c>
      <c r="R34" s="5"/>
      <c r="S34" s="57" t="str" cm="1">
        <f t="array" ref="S34">IFERROR(INDEX($J$3:$J$52,MATCH(0,INDEX(COUNTIF(S$2:$S33,$J$3:$J$52),0,0),0))," ")</f>
        <v xml:space="preserve"> </v>
      </c>
      <c r="T34" s="56" t="str" cm="1">
        <f t="array" ref="T34">IFERROR(INDEX($L$3:$L$52,MATCH(0,INDEX(COUNTIF($T$2:T33,$L$3:$L$52),0,0),0))," ")</f>
        <v xml:space="preserve"> </v>
      </c>
      <c r="U34" s="56" t="str">
        <f t="shared" si="0"/>
        <v/>
      </c>
      <c r="V34" s="4"/>
      <c r="W34" s="32" t="str">
        <f t="shared" si="1"/>
        <v/>
      </c>
      <c r="X34" s="30" t="str">
        <f t="shared" si="2"/>
        <v/>
      </c>
      <c r="Y34" s="32" t="str">
        <f t="shared" si="3"/>
        <v/>
      </c>
      <c r="Z34" s="30" t="str">
        <f t="shared" si="4"/>
        <v/>
      </c>
      <c r="AA34" s="32" t="str">
        <f t="shared" si="5"/>
        <v/>
      </c>
      <c r="AB34" s="30" t="str">
        <f t="shared" si="6"/>
        <v/>
      </c>
      <c r="AC34" s="32" t="str">
        <f t="shared" si="7"/>
        <v/>
      </c>
      <c r="AD34" s="30" t="str">
        <f t="shared" si="8"/>
        <v/>
      </c>
      <c r="AE34" s="58"/>
      <c r="AF34"/>
      <c r="AG34"/>
      <c r="AH34"/>
      <c r="AI34"/>
      <c r="AJ34"/>
      <c r="AK34"/>
      <c r="AL34"/>
    </row>
    <row r="35" spans="1:38" s="1" customFormat="1" ht="16.5" thickTop="1" thickBot="1" x14ac:dyDescent="0.3">
      <c r="A35" s="54">
        <v>6</v>
      </c>
      <c r="B35" s="2"/>
      <c r="C35" s="77"/>
      <c r="D35" s="79"/>
      <c r="E35" s="77"/>
      <c r="F35" s="79"/>
      <c r="G35" s="77"/>
      <c r="H35" s="79"/>
      <c r="I35" s="5"/>
      <c r="J35" s="77"/>
      <c r="K35" s="79"/>
      <c r="L35" s="57" t="str">
        <f>IFERROR(VLOOKUP(J35,articulo:clave_comercial,2,0)," ")</f>
        <v xml:space="preserve"> </v>
      </c>
      <c r="M35" s="56" t="str">
        <f>UPPER(IFERROR(VLOOKUP(J35,articulo:clave_comercial,5,0)," "))</f>
        <v xml:space="preserve"> </v>
      </c>
      <c r="N35" s="56" t="str">
        <f>IFERROR(IF(VLOOKUP(J35,articulo:clave_comercial,8,0)=0," ",VLOOKUP(J35,articulo:clave_comercial,8,0))," ")</f>
        <v xml:space="preserve"> </v>
      </c>
      <c r="O35" s="56" t="str">
        <f>IFERROR(IF(VLOOKUP(J35,articulo:clave_comercial,9,0)=0," ",VLOOKUP(J35,articulo:clave_comercial,9,0))," ")</f>
        <v xml:space="preserve"> </v>
      </c>
      <c r="P35" s="239" t="str">
        <f t="shared" si="9"/>
        <v xml:space="preserve"> </v>
      </c>
      <c r="Q35" s="240">
        <f>IFERROR(IF(M35="HOJA",D35*F35*G35*H35*2*0.125,IF(AND(M35="PIEZA",H35=0),D35*F35*G35*VLOOKUP(J35,articulo:clave_comercial,10,0)*0.125,0))," ")</f>
        <v>0</v>
      </c>
      <c r="R35" s="5"/>
      <c r="S35" s="57" t="str" cm="1">
        <f t="array" ref="S35">IFERROR(INDEX($J$3:$J$52,MATCH(0,INDEX(COUNTIF(S$2:$S34,$J$3:$J$52),0,0),0))," ")</f>
        <v xml:space="preserve"> </v>
      </c>
      <c r="T35" s="56" t="str" cm="1">
        <f t="array" ref="T35">IFERROR(INDEX($L$3:$L$52,MATCH(0,INDEX(COUNTIF($T$2:T34,$L$3:$L$52),0,0),0))," ")</f>
        <v xml:space="preserve"> </v>
      </c>
      <c r="U35" s="56" t="str">
        <f t="shared" ref="U35:U52" si="10">IFERROR(IF(AND(VLOOKUP(S35,$J$3:$Q$218,4,0)="KG",VLOOKUP(S35,$J$3:$Q$218,7,0)=0,VLOOKUP(S35,$J$3:$Q$218,8,0)=0),SUM($Q$3:$Q$218),SUMIF($J$3:$J$218,S35,$P$3:$P$218)),"")</f>
        <v/>
      </c>
      <c r="V35" s="4"/>
      <c r="W35" s="32" t="str">
        <f t="shared" ref="W35:W52" si="11">IFERROR(IF(OR(M35="HOJA",M35="HOJA "),((MAX(ROUNDDOWN((0.915/G35),0)*ROUNDDOWN((2.44/H35),0),ROUNDDOWN((0.915/H35),0)*ROUNDDOWN((2.44/G35),0)))*G35*H35)/(0.915*2.44),""),"")</f>
        <v/>
      </c>
      <c r="X35" s="30" t="str">
        <f t="shared" ref="X35:X52" si="12">IFERROR(MAX(ROUNDDOWN((0.915/G35),0)*ROUNDDOWN((2.44/H35),0),ROUNDDOWN((0.915/H35),0)*ROUNDDOWN((2.44/G35),0)),"")</f>
        <v/>
      </c>
      <c r="Y35" s="32" t="str">
        <f t="shared" ref="Y35:Y52" si="13">IFERROR(IF(OR(M35="HOJA",M35="HOJA "),((MAX(ROUNDDOWN((0.915/G35),0)*ROUNDDOWN((3.05/H35),0),ROUNDDOWN((0.915/H35),0)*ROUNDDOWN((3.05/G35),0)))*G35*H35)/(0.915*3.05),""),"")</f>
        <v/>
      </c>
      <c r="Z35" s="30" t="str">
        <f t="shared" ref="Z35:Z52" si="14">IFERROR(MAX(ROUNDDOWN((0.915/G35),0)*ROUNDDOWN((3.05/H35),0),ROUNDDOWN((0.915/H35),0)*ROUNDDOWN((3.05/G35),0)),"")</f>
        <v/>
      </c>
      <c r="AA35" s="32" t="str">
        <f t="shared" ref="AA35:AA52" si="15">IFERROR(IF(OR(M35="HOJA",M35="HOJA "),((MAX(ROUNDDOWN((1.22/G35),0)*ROUNDDOWN((2.44/H35),0),ROUNDDOWN((1.22/H35),0)*ROUNDDOWN((2.44/G35),0)))*G35*H35)/(1.22*2.44),""),"")</f>
        <v/>
      </c>
      <c r="AB35" s="30" t="str">
        <f t="shared" ref="AB35:AB52" si="16">IFERROR(MAX(ROUNDDOWN((1.22/G35),0)*ROUNDDOWN((2.44/H35),0),ROUNDDOWN((1.22/H35),0)*ROUNDDOWN((2.44/G35),0)),"")</f>
        <v/>
      </c>
      <c r="AC35" s="32" t="str">
        <f t="shared" ref="AC35:AC52" si="17">IFERROR(IF(OR(M35="HOJA",M35="HOJA "),((MAX(ROUNDDOWN((1.22/G35),0)*ROUNDDOWN((3.05/H35),0),ROUNDDOWN((1.22/H35),0)*ROUNDDOWN((3.05/G35),0)))*G35*H35)/(1.22*3.05),""),"")</f>
        <v/>
      </c>
      <c r="AD35" s="30" t="str">
        <f t="shared" ref="AD35:AD52" si="18">IFERROR(MAX(ROUNDDOWN((1.22/G35),0)*ROUNDDOWN((3.05/H35),0),ROUNDDOWN((1.22/H35),0)*ROUNDDOWN((3.05/G35),0)),"")</f>
        <v/>
      </c>
      <c r="AE35" s="58"/>
      <c r="AF35"/>
      <c r="AG35"/>
      <c r="AH35"/>
      <c r="AI35"/>
      <c r="AJ35"/>
      <c r="AK35"/>
      <c r="AL35"/>
    </row>
    <row r="36" spans="1:38" s="1" customFormat="1" ht="16.5" thickTop="1" thickBot="1" x14ac:dyDescent="0.3">
      <c r="A36" s="54"/>
      <c r="B36" s="2"/>
      <c r="C36" s="77"/>
      <c r="D36" s="79"/>
      <c r="E36" s="77"/>
      <c r="F36" s="79"/>
      <c r="G36" s="77"/>
      <c r="H36" s="79"/>
      <c r="I36" s="5"/>
      <c r="J36" s="77"/>
      <c r="K36" s="79"/>
      <c r="L36" s="57" t="str">
        <f>IFERROR(VLOOKUP(J36,articulo:clave_comercial,2,0)," ")</f>
        <v xml:space="preserve"> </v>
      </c>
      <c r="M36" s="56" t="str">
        <f>UPPER(IFERROR(VLOOKUP(J36,articulo:clave_comercial,5,0)," "))</f>
        <v xml:space="preserve"> </v>
      </c>
      <c r="N36" s="56" t="str">
        <f>IFERROR(IF(VLOOKUP(J36,articulo:clave_comercial,8,0)=0," ",VLOOKUP(J36,articulo:clave_comercial,8,0))," ")</f>
        <v xml:space="preserve"> </v>
      </c>
      <c r="O36" s="56" t="str">
        <f>IFERROR(IF(VLOOKUP(J36,articulo:clave_comercial,9,0)=0," ",VLOOKUP(J36,articulo:clave_comercial,9,0))," ")</f>
        <v xml:space="preserve"> </v>
      </c>
      <c r="P36" s="239" t="str">
        <f t="shared" si="9"/>
        <v xml:space="preserve"> </v>
      </c>
      <c r="Q36" s="240">
        <f>IFERROR(IF(M36="HOJA",D36*F36*G36*H36*2*0.125,IF(AND(M36="PIEZA",H36=0),D36*F36*G36*VLOOKUP(J36,articulo:clave_comercial,10,0)*0.125,0))," ")</f>
        <v>0</v>
      </c>
      <c r="R36" s="5"/>
      <c r="S36" s="57" t="str" cm="1">
        <f t="array" ref="S36">IFERROR(INDEX($J$3:$J$52,MATCH(0,INDEX(COUNTIF(S$2:$S35,$J$3:$J$52),0,0),0))," ")</f>
        <v xml:space="preserve"> </v>
      </c>
      <c r="T36" s="56" t="str" cm="1">
        <f t="array" ref="T36">IFERROR(INDEX($L$3:$L$52,MATCH(0,INDEX(COUNTIF($T$2:T35,$L$3:$L$52),0,0),0))," ")</f>
        <v xml:space="preserve"> </v>
      </c>
      <c r="U36" s="56" t="str">
        <f t="shared" si="10"/>
        <v/>
      </c>
      <c r="V36" s="4"/>
      <c r="W36" s="32" t="str">
        <f t="shared" si="11"/>
        <v/>
      </c>
      <c r="X36" s="30" t="str">
        <f t="shared" si="12"/>
        <v/>
      </c>
      <c r="Y36" s="32" t="str">
        <f t="shared" si="13"/>
        <v/>
      </c>
      <c r="Z36" s="30" t="str">
        <f t="shared" si="14"/>
        <v/>
      </c>
      <c r="AA36" s="32" t="str">
        <f t="shared" si="15"/>
        <v/>
      </c>
      <c r="AB36" s="30" t="str">
        <f t="shared" si="16"/>
        <v/>
      </c>
      <c r="AC36" s="32" t="str">
        <f t="shared" si="17"/>
        <v/>
      </c>
      <c r="AD36" s="30" t="str">
        <f t="shared" si="18"/>
        <v/>
      </c>
      <c r="AE36" s="242"/>
      <c r="AF36"/>
      <c r="AG36"/>
      <c r="AH36"/>
      <c r="AI36"/>
      <c r="AJ36"/>
      <c r="AK36"/>
      <c r="AL36"/>
    </row>
    <row r="37" spans="1:38" s="1" customFormat="1" ht="16.5" thickTop="1" thickBot="1" x14ac:dyDescent="0.3">
      <c r="A37" s="54"/>
      <c r="B37" s="2"/>
      <c r="C37" s="77"/>
      <c r="D37" s="79"/>
      <c r="E37" s="77"/>
      <c r="F37" s="79"/>
      <c r="G37" s="77"/>
      <c r="H37" s="79"/>
      <c r="I37" s="5"/>
      <c r="J37" s="77"/>
      <c r="K37" s="79"/>
      <c r="L37" s="57" t="str">
        <f>IFERROR(VLOOKUP(J37,articulo:clave_comercial,2,0)," ")</f>
        <v xml:space="preserve"> </v>
      </c>
      <c r="M37" s="56" t="str">
        <f>UPPER(IFERROR(VLOOKUP(J37,articulo:clave_comercial,5,0)," "))</f>
        <v xml:space="preserve"> </v>
      </c>
      <c r="N37" s="56" t="str">
        <f>IFERROR(IF(VLOOKUP(J37,articulo:clave_comercial,8,0)=0," ",VLOOKUP(J37,articulo:clave_comercial,8,0))," ")</f>
        <v xml:space="preserve"> </v>
      </c>
      <c r="O37" s="56" t="str">
        <f>IFERROR(IF(VLOOKUP(J37,articulo:clave_comercial,9,0)=0," ",VLOOKUP(J37,articulo:clave_comercial,9,0))," ")</f>
        <v xml:space="preserve"> </v>
      </c>
      <c r="P37" s="239" t="str">
        <f t="shared" si="9"/>
        <v xml:space="preserve"> </v>
      </c>
      <c r="Q37" s="240">
        <f>IFERROR(IF(M37="HOJA",D37*F37*G37*H37*2*0.125,IF(AND(M37="PIEZA",H37=0),D37*F37*G37*VLOOKUP(J37,articulo:clave_comercial,10,0)*0.125,0))," ")</f>
        <v>0</v>
      </c>
      <c r="R37" s="5"/>
      <c r="S37" s="57" t="str" cm="1">
        <f t="array" ref="S37">IFERROR(INDEX($J$3:$J$52,MATCH(0,INDEX(COUNTIF(S$2:$S36,$J$3:$J$52),0,0),0))," ")</f>
        <v xml:space="preserve"> </v>
      </c>
      <c r="T37" s="56" t="str" cm="1">
        <f t="array" ref="T37">IFERROR(INDEX($L$3:$L$52,MATCH(0,INDEX(COUNTIF($T$2:T36,$L$3:$L$52),0,0),0))," ")</f>
        <v xml:space="preserve"> </v>
      </c>
      <c r="U37" s="56" t="str">
        <f t="shared" si="10"/>
        <v/>
      </c>
      <c r="V37" s="4"/>
      <c r="W37" s="32" t="str">
        <f t="shared" si="11"/>
        <v/>
      </c>
      <c r="X37" s="30" t="str">
        <f t="shared" si="12"/>
        <v/>
      </c>
      <c r="Y37" s="32" t="str">
        <f t="shared" si="13"/>
        <v/>
      </c>
      <c r="Z37" s="30" t="str">
        <f t="shared" si="14"/>
        <v/>
      </c>
      <c r="AA37" s="32" t="str">
        <f t="shared" si="15"/>
        <v/>
      </c>
      <c r="AB37" s="30" t="str">
        <f t="shared" si="16"/>
        <v/>
      </c>
      <c r="AC37" s="32" t="str">
        <f t="shared" si="17"/>
        <v/>
      </c>
      <c r="AD37" s="30" t="str">
        <f t="shared" si="18"/>
        <v/>
      </c>
      <c r="AE37" s="242"/>
      <c r="AF37"/>
      <c r="AG37"/>
      <c r="AH37"/>
      <c r="AI37"/>
      <c r="AJ37"/>
      <c r="AK37"/>
      <c r="AL37"/>
    </row>
    <row r="38" spans="1:38" s="1" customFormat="1" ht="16.5" thickTop="1" thickBot="1" x14ac:dyDescent="0.3">
      <c r="A38" s="54"/>
      <c r="B38" s="2"/>
      <c r="C38" s="77"/>
      <c r="D38" s="79"/>
      <c r="E38" s="77"/>
      <c r="F38" s="79"/>
      <c r="G38" s="77"/>
      <c r="H38" s="79"/>
      <c r="I38" s="5"/>
      <c r="J38" s="77"/>
      <c r="K38" s="79"/>
      <c r="L38" s="57" t="str">
        <f>IFERROR(VLOOKUP(J38,articulo:clave_comercial,2,0)," ")</f>
        <v xml:space="preserve"> </v>
      </c>
      <c r="M38" s="56" t="str">
        <f>UPPER(IFERROR(VLOOKUP(J38,articulo:clave_comercial,5,0)," "))</f>
        <v xml:space="preserve"> </v>
      </c>
      <c r="N38" s="56" t="str">
        <f>IFERROR(IF(VLOOKUP(J38,articulo:clave_comercial,8,0)=0," ",VLOOKUP(J38,articulo:clave_comercial,8,0))," ")</f>
        <v xml:space="preserve"> </v>
      </c>
      <c r="O38" s="56" t="str">
        <f>IFERROR(IF(VLOOKUP(J38,articulo:clave_comercial,9,0)=0," ",VLOOKUP(J38,articulo:clave_comercial,9,0))," ")</f>
        <v xml:space="preserve"> </v>
      </c>
      <c r="P38" s="239" t="str">
        <f t="shared" si="9"/>
        <v xml:space="preserve"> </v>
      </c>
      <c r="Q38" s="240">
        <f>IFERROR(IF(M38="HOJA",D38*F38*G38*H38*2*0.125,IF(AND(M38="PIEZA",H38=0),D38*F38*G38*VLOOKUP(J38,articulo:clave_comercial,10,0)*0.125,0))," ")</f>
        <v>0</v>
      </c>
      <c r="R38" s="5"/>
      <c r="S38" s="57" t="str" cm="1">
        <f t="array" ref="S38">IFERROR(INDEX($J$3:$J$52,MATCH(0,INDEX(COUNTIF(S$2:$S37,$J$3:$J$52),0,0),0))," ")</f>
        <v xml:space="preserve"> </v>
      </c>
      <c r="T38" s="56" t="str" cm="1">
        <f t="array" ref="T38">IFERROR(INDEX($L$3:$L$52,MATCH(0,INDEX(COUNTIF($T$2:T37,$L$3:$L$52),0,0),0))," ")</f>
        <v xml:space="preserve"> </v>
      </c>
      <c r="U38" s="56" t="str">
        <f t="shared" si="10"/>
        <v/>
      </c>
      <c r="V38" s="4"/>
      <c r="W38" s="32" t="str">
        <f t="shared" si="11"/>
        <v/>
      </c>
      <c r="X38" s="30" t="str">
        <f t="shared" si="12"/>
        <v/>
      </c>
      <c r="Y38" s="32" t="str">
        <f t="shared" si="13"/>
        <v/>
      </c>
      <c r="Z38" s="30" t="str">
        <f t="shared" si="14"/>
        <v/>
      </c>
      <c r="AA38" s="32" t="str">
        <f t="shared" si="15"/>
        <v/>
      </c>
      <c r="AB38" s="30" t="str">
        <f t="shared" si="16"/>
        <v/>
      </c>
      <c r="AC38" s="32" t="str">
        <f t="shared" si="17"/>
        <v/>
      </c>
      <c r="AD38" s="30" t="str">
        <f t="shared" si="18"/>
        <v/>
      </c>
      <c r="AE38" s="242"/>
      <c r="AF38"/>
      <c r="AG38"/>
      <c r="AH38"/>
      <c r="AI38"/>
      <c r="AJ38"/>
      <c r="AK38"/>
      <c r="AL38"/>
    </row>
    <row r="39" spans="1:38" s="1" customFormat="1" ht="16.5" thickTop="1" thickBot="1" x14ac:dyDescent="0.3">
      <c r="A39" s="54"/>
      <c r="B39" s="2"/>
      <c r="C39" s="77"/>
      <c r="D39" s="79"/>
      <c r="E39" s="77"/>
      <c r="F39" s="79"/>
      <c r="G39" s="77"/>
      <c r="H39" s="79"/>
      <c r="I39" s="5"/>
      <c r="J39" s="77"/>
      <c r="K39" s="79"/>
      <c r="L39" s="57" t="str">
        <f>IFERROR(VLOOKUP(J39,articulo:clave_comercial,2,0)," ")</f>
        <v xml:space="preserve"> </v>
      </c>
      <c r="M39" s="56" t="str">
        <f>UPPER(IFERROR(VLOOKUP(J39,articulo:clave_comercial,5,0)," "))</f>
        <v xml:space="preserve"> </v>
      </c>
      <c r="N39" s="56" t="str">
        <f>IFERROR(IF(VLOOKUP(J39,articulo:clave_comercial,8,0)=0," ",VLOOKUP(J39,articulo:clave_comercial,8,0))," ")</f>
        <v xml:space="preserve"> </v>
      </c>
      <c r="O39" s="56" t="str">
        <f>IFERROR(IF(VLOOKUP(J39,articulo:clave_comercial,9,0)=0," ",VLOOKUP(J39,articulo:clave_comercial,9,0))," ")</f>
        <v xml:space="preserve"> </v>
      </c>
      <c r="P39" s="239" t="str">
        <f t="shared" si="9"/>
        <v xml:space="preserve"> </v>
      </c>
      <c r="Q39" s="240">
        <f>IFERROR(IF(M39="HOJA",D39*F39*G39*H39*2*0.125,IF(AND(M39="PIEZA",H39=0),D39*F39*G39*VLOOKUP(J39,articulo:clave_comercial,10,0)*0.125,0))," ")</f>
        <v>0</v>
      </c>
      <c r="R39" s="5"/>
      <c r="S39" s="57" t="str" cm="1">
        <f t="array" ref="S39">IFERROR(INDEX($J$3:$J$52,MATCH(0,INDEX(COUNTIF(S$2:$S38,$J$3:$J$52),0,0),0))," ")</f>
        <v xml:space="preserve"> </v>
      </c>
      <c r="T39" s="56" t="str" cm="1">
        <f t="array" ref="T39">IFERROR(INDEX($L$3:$L$52,MATCH(0,INDEX(COUNTIF($T$2:T38,$L$3:$L$52),0,0),0))," ")</f>
        <v xml:space="preserve"> </v>
      </c>
      <c r="U39" s="56" t="str">
        <f t="shared" si="10"/>
        <v/>
      </c>
      <c r="V39" s="4"/>
      <c r="W39" s="32" t="str">
        <f t="shared" si="11"/>
        <v/>
      </c>
      <c r="X39" s="30" t="str">
        <f t="shared" si="12"/>
        <v/>
      </c>
      <c r="Y39" s="32" t="str">
        <f t="shared" si="13"/>
        <v/>
      </c>
      <c r="Z39" s="30" t="str">
        <f t="shared" si="14"/>
        <v/>
      </c>
      <c r="AA39" s="32" t="str">
        <f t="shared" si="15"/>
        <v/>
      </c>
      <c r="AB39" s="30" t="str">
        <f t="shared" si="16"/>
        <v/>
      </c>
      <c r="AC39" s="32" t="str">
        <f t="shared" si="17"/>
        <v/>
      </c>
      <c r="AD39" s="30" t="str">
        <f t="shared" si="18"/>
        <v/>
      </c>
      <c r="AE39" s="242"/>
      <c r="AF39"/>
      <c r="AG39"/>
      <c r="AH39"/>
      <c r="AI39"/>
      <c r="AJ39"/>
      <c r="AK39"/>
      <c r="AL39"/>
    </row>
    <row r="40" spans="1:38" s="1" customFormat="1" ht="16.5" thickTop="1" thickBot="1" x14ac:dyDescent="0.3">
      <c r="A40" s="54"/>
      <c r="B40" s="2"/>
      <c r="C40" s="77"/>
      <c r="D40" s="79"/>
      <c r="E40" s="77"/>
      <c r="F40" s="79"/>
      <c r="G40" s="77"/>
      <c r="H40" s="79"/>
      <c r="I40" s="5"/>
      <c r="J40" s="77"/>
      <c r="K40" s="79"/>
      <c r="L40" s="57" t="str">
        <f>IFERROR(VLOOKUP(J40,articulo:clave_comercial,2,0)," ")</f>
        <v xml:space="preserve"> </v>
      </c>
      <c r="M40" s="56" t="str">
        <f>UPPER(IFERROR(VLOOKUP(J40,articulo:clave_comercial,5,0)," "))</f>
        <v xml:space="preserve"> </v>
      </c>
      <c r="N40" s="56" t="str">
        <f>IFERROR(IF(VLOOKUP(J40,articulo:clave_comercial,8,0)=0," ",VLOOKUP(J40,articulo:clave_comercial,8,0))," ")</f>
        <v xml:space="preserve"> </v>
      </c>
      <c r="O40" s="56" t="str">
        <f>IFERROR(IF(VLOOKUP(J40,articulo:clave_comercial,9,0)=0," ",VLOOKUP(J40,articulo:clave_comercial,9,0))," ")</f>
        <v xml:space="preserve"> </v>
      </c>
      <c r="P40" s="239" t="str">
        <f t="shared" si="9"/>
        <v xml:space="preserve"> </v>
      </c>
      <c r="Q40" s="240">
        <f>IFERROR(IF(M40="HOJA",D40*F40*G40*H40*2*0.125,IF(AND(M40="PIEZA",H40=0),D40*F40*G40*VLOOKUP(J40,articulo:clave_comercial,10,0)*0.125,0))," ")</f>
        <v>0</v>
      </c>
      <c r="R40" s="5"/>
      <c r="S40" s="57" t="str" cm="1">
        <f t="array" ref="S40">IFERROR(INDEX($J$3:$J$52,MATCH(0,INDEX(COUNTIF(S$2:$S39,$J$3:$J$52),0,0),0))," ")</f>
        <v xml:space="preserve"> </v>
      </c>
      <c r="T40" s="56" t="str" cm="1">
        <f t="array" ref="T40">IFERROR(INDEX($L$3:$L$52,MATCH(0,INDEX(COUNTIF($T$2:T39,$L$3:$L$52),0,0),0))," ")</f>
        <v xml:space="preserve"> </v>
      </c>
      <c r="U40" s="56" t="str">
        <f t="shared" si="10"/>
        <v/>
      </c>
      <c r="V40" s="4"/>
      <c r="W40" s="32" t="str">
        <f t="shared" si="11"/>
        <v/>
      </c>
      <c r="X40" s="30" t="str">
        <f t="shared" si="12"/>
        <v/>
      </c>
      <c r="Y40" s="32" t="str">
        <f t="shared" si="13"/>
        <v/>
      </c>
      <c r="Z40" s="30" t="str">
        <f t="shared" si="14"/>
        <v/>
      </c>
      <c r="AA40" s="32" t="str">
        <f t="shared" si="15"/>
        <v/>
      </c>
      <c r="AB40" s="30" t="str">
        <f t="shared" si="16"/>
        <v/>
      </c>
      <c r="AC40" s="32" t="str">
        <f t="shared" si="17"/>
        <v/>
      </c>
      <c r="AD40" s="30" t="str">
        <f t="shared" si="18"/>
        <v/>
      </c>
      <c r="AE40" s="242"/>
      <c r="AF40"/>
      <c r="AG40"/>
      <c r="AH40"/>
      <c r="AI40"/>
      <c r="AJ40"/>
      <c r="AK40"/>
      <c r="AL40"/>
    </row>
    <row r="41" spans="1:38" s="1" customFormat="1" ht="16.5" thickTop="1" thickBot="1" x14ac:dyDescent="0.3">
      <c r="A41" s="54"/>
      <c r="B41" s="2"/>
      <c r="C41" s="77"/>
      <c r="D41" s="79"/>
      <c r="E41" s="77"/>
      <c r="F41" s="79"/>
      <c r="G41" s="77"/>
      <c r="H41" s="79"/>
      <c r="I41" s="5"/>
      <c r="J41" s="77"/>
      <c r="K41" s="79"/>
      <c r="L41" s="57" t="str">
        <f>IFERROR(VLOOKUP(J41,articulo:clave_comercial,2,0)," ")</f>
        <v xml:space="preserve"> </v>
      </c>
      <c r="M41" s="56" t="str">
        <f>UPPER(IFERROR(VLOOKUP(J41,articulo:clave_comercial,5,0)," "))</f>
        <v xml:space="preserve"> </v>
      </c>
      <c r="N41" s="56" t="str">
        <f>IFERROR(IF(VLOOKUP(J41,articulo:clave_comercial,8,0)=0," ",VLOOKUP(J41,articulo:clave_comercial,8,0))," ")</f>
        <v xml:space="preserve"> </v>
      </c>
      <c r="O41" s="56" t="str">
        <f>IFERROR(IF(VLOOKUP(J41,articulo:clave_comercial,9,0)=0," ",VLOOKUP(J41,articulo:clave_comercial,9,0))," ")</f>
        <v xml:space="preserve"> </v>
      </c>
      <c r="P41" s="239" t="str">
        <f t="shared" si="9"/>
        <v xml:space="preserve"> </v>
      </c>
      <c r="Q41" s="240">
        <f>IFERROR(IF(M41="HOJA",D41*F41*G41*H41*2*0.125,IF(AND(M41="PIEZA",H41=0),D41*F41*G41*VLOOKUP(J41,articulo:clave_comercial,10,0)*0.125,0))," ")</f>
        <v>0</v>
      </c>
      <c r="R41" s="5"/>
      <c r="S41" s="57" t="str" cm="1">
        <f t="array" ref="S41">IFERROR(INDEX($J$3:$J$52,MATCH(0,INDEX(COUNTIF(S$2:$S40,$J$3:$J$52),0,0),0))," ")</f>
        <v xml:space="preserve"> </v>
      </c>
      <c r="T41" s="56" t="str" cm="1">
        <f t="array" ref="T41">IFERROR(INDEX($L$3:$L$52,MATCH(0,INDEX(COUNTIF($T$2:T40,$L$3:$L$52),0,0),0))," ")</f>
        <v xml:space="preserve"> </v>
      </c>
      <c r="U41" s="56" t="str">
        <f t="shared" si="10"/>
        <v/>
      </c>
      <c r="V41" s="4"/>
      <c r="W41" s="32" t="str">
        <f t="shared" si="11"/>
        <v/>
      </c>
      <c r="X41" s="30" t="str">
        <f t="shared" si="12"/>
        <v/>
      </c>
      <c r="Y41" s="32" t="str">
        <f t="shared" si="13"/>
        <v/>
      </c>
      <c r="Z41" s="30" t="str">
        <f t="shared" si="14"/>
        <v/>
      </c>
      <c r="AA41" s="32" t="str">
        <f t="shared" si="15"/>
        <v/>
      </c>
      <c r="AB41" s="30" t="str">
        <f t="shared" si="16"/>
        <v/>
      </c>
      <c r="AC41" s="32" t="str">
        <f t="shared" si="17"/>
        <v/>
      </c>
      <c r="AD41" s="30" t="str">
        <f t="shared" si="18"/>
        <v/>
      </c>
      <c r="AE41" s="242"/>
      <c r="AF41"/>
      <c r="AG41"/>
      <c r="AH41"/>
      <c r="AI41"/>
      <c r="AJ41"/>
      <c r="AK41"/>
      <c r="AL41"/>
    </row>
    <row r="42" spans="1:38" s="1" customFormat="1" ht="16.5" thickTop="1" thickBot="1" x14ac:dyDescent="0.3">
      <c r="A42" s="54">
        <v>7</v>
      </c>
      <c r="B42" s="2"/>
      <c r="C42" s="77"/>
      <c r="D42" s="79"/>
      <c r="E42" s="77"/>
      <c r="F42" s="79"/>
      <c r="G42" s="77"/>
      <c r="H42" s="79"/>
      <c r="I42" s="5"/>
      <c r="J42" s="77"/>
      <c r="K42" s="79"/>
      <c r="L42" s="57" t="str">
        <f>IFERROR(VLOOKUP(J42,articulo:clave_comercial,2,0)," ")</f>
        <v xml:space="preserve"> </v>
      </c>
      <c r="M42" s="56" t="str">
        <f>UPPER(IFERROR(VLOOKUP(J42,articulo:clave_comercial,5,0)," "))</f>
        <v xml:space="preserve"> </v>
      </c>
      <c r="N42" s="56" t="str">
        <f>IFERROR(IF(VLOOKUP(J42,articulo:clave_comercial,8,0)=0," ",VLOOKUP(J42,articulo:clave_comercial,8,0))," ")</f>
        <v xml:space="preserve"> </v>
      </c>
      <c r="O42" s="56" t="str">
        <f>IFERROR(IF(VLOOKUP(J42,articulo:clave_comercial,9,0)=0," ",VLOOKUP(J42,articulo:clave_comercial,9,0))," ")</f>
        <v xml:space="preserve"> </v>
      </c>
      <c r="P42" s="239" t="str">
        <f t="shared" si="9"/>
        <v xml:space="preserve"> </v>
      </c>
      <c r="Q42" s="240">
        <f>IFERROR(IF(M42="HOJA",D42*F42*G42*H42*2*0.125,IF(AND(M42="PIEZA",H42=0),D42*F42*G42*VLOOKUP(J42,articulo:clave_comercial,10,0)*0.125,0))," ")</f>
        <v>0</v>
      </c>
      <c r="R42" s="5"/>
      <c r="S42" s="57" t="str" cm="1">
        <f t="array" ref="S42">IFERROR(INDEX($J$3:$J$52,MATCH(0,INDEX(COUNTIF(S$2:$S41,$J$3:$J$52),0,0),0))," ")</f>
        <v xml:space="preserve"> </v>
      </c>
      <c r="T42" s="56" t="str" cm="1">
        <f t="array" ref="T42">IFERROR(INDEX($L$3:$L$52,MATCH(0,INDEX(COUNTIF($T$2:T41,$L$3:$L$52),0,0),0))," ")</f>
        <v xml:space="preserve"> </v>
      </c>
      <c r="U42" s="56" t="str">
        <f t="shared" si="10"/>
        <v/>
      </c>
      <c r="V42" s="4"/>
      <c r="W42" s="32" t="str">
        <f t="shared" si="11"/>
        <v/>
      </c>
      <c r="X42" s="30" t="str">
        <f t="shared" si="12"/>
        <v/>
      </c>
      <c r="Y42" s="32" t="str">
        <f t="shared" si="13"/>
        <v/>
      </c>
      <c r="Z42" s="30" t="str">
        <f t="shared" si="14"/>
        <v/>
      </c>
      <c r="AA42" s="32" t="str">
        <f t="shared" si="15"/>
        <v/>
      </c>
      <c r="AB42" s="30" t="str">
        <f t="shared" si="16"/>
        <v/>
      </c>
      <c r="AC42" s="32" t="str">
        <f t="shared" si="17"/>
        <v/>
      </c>
      <c r="AD42" s="30" t="str">
        <f t="shared" si="18"/>
        <v/>
      </c>
      <c r="AE42" s="242"/>
      <c r="AF42"/>
      <c r="AG42"/>
      <c r="AH42"/>
      <c r="AI42"/>
      <c r="AJ42"/>
      <c r="AK42"/>
      <c r="AL42"/>
    </row>
    <row r="43" spans="1:38" s="1" customFormat="1" ht="16.5" thickTop="1" thickBot="1" x14ac:dyDescent="0.3">
      <c r="A43" s="54"/>
      <c r="B43" s="2"/>
      <c r="C43" s="77"/>
      <c r="D43" s="79"/>
      <c r="E43" s="77"/>
      <c r="F43" s="79"/>
      <c r="G43" s="77"/>
      <c r="H43" s="79"/>
      <c r="I43" s="5"/>
      <c r="J43" s="77"/>
      <c r="K43" s="79"/>
      <c r="L43" s="57" t="str">
        <f>IFERROR(VLOOKUP(J43,articulo:clave_comercial,2,0)," ")</f>
        <v xml:space="preserve"> </v>
      </c>
      <c r="M43" s="56" t="str">
        <f>UPPER(IFERROR(VLOOKUP(J43,articulo:clave_comercial,5,0)," "))</f>
        <v xml:space="preserve"> </v>
      </c>
      <c r="N43" s="56" t="str">
        <f>IFERROR(IF(VLOOKUP(J43,articulo:clave_comercial,8,0)=0," ",VLOOKUP(J43,articulo:clave_comercial,8,0))," ")</f>
        <v xml:space="preserve"> </v>
      </c>
      <c r="O43" s="56" t="str">
        <f>IFERROR(IF(VLOOKUP(J43,articulo:clave_comercial,9,0)=0," ",VLOOKUP(J43,articulo:clave_comercial,9,0))," ")</f>
        <v xml:space="preserve"> </v>
      </c>
      <c r="P43" s="239" t="str">
        <f t="shared" si="9"/>
        <v xml:space="preserve"> </v>
      </c>
      <c r="Q43" s="240">
        <f>IFERROR(IF(M43="HOJA",D43*F43*G43*H43*2*0.125,IF(AND(M43="PIEZA",H43=0),D43*F43*G43*VLOOKUP(J43,articulo:clave_comercial,10,0)*0.125,0))," ")</f>
        <v>0</v>
      </c>
      <c r="R43" s="5"/>
      <c r="S43" s="57" t="str" cm="1">
        <f t="array" ref="S43">IFERROR(INDEX($J$3:$J$52,MATCH(0,INDEX(COUNTIF(S$2:$S42,$J$3:$J$52),0,0),0))," ")</f>
        <v xml:space="preserve"> </v>
      </c>
      <c r="T43" s="56" t="str" cm="1">
        <f t="array" ref="T43">IFERROR(INDEX($L$3:$L$52,MATCH(0,INDEX(COUNTIF($T$2:T42,$L$3:$L$52),0,0),0))," ")</f>
        <v xml:space="preserve"> </v>
      </c>
      <c r="U43" s="56" t="str">
        <f t="shared" si="10"/>
        <v/>
      </c>
      <c r="V43" s="4"/>
      <c r="W43" s="32" t="str">
        <f t="shared" si="11"/>
        <v/>
      </c>
      <c r="X43" s="30" t="str">
        <f t="shared" si="12"/>
        <v/>
      </c>
      <c r="Y43" s="32" t="str">
        <f t="shared" si="13"/>
        <v/>
      </c>
      <c r="Z43" s="30" t="str">
        <f t="shared" si="14"/>
        <v/>
      </c>
      <c r="AA43" s="32" t="str">
        <f t="shared" si="15"/>
        <v/>
      </c>
      <c r="AB43" s="30" t="str">
        <f t="shared" si="16"/>
        <v/>
      </c>
      <c r="AC43" s="32" t="str">
        <f t="shared" si="17"/>
        <v/>
      </c>
      <c r="AD43" s="30" t="str">
        <f t="shared" si="18"/>
        <v/>
      </c>
      <c r="AE43" s="242"/>
      <c r="AF43"/>
      <c r="AG43"/>
      <c r="AH43"/>
      <c r="AI43"/>
      <c r="AJ43"/>
      <c r="AK43"/>
      <c r="AL43"/>
    </row>
    <row r="44" spans="1:38" s="1" customFormat="1" ht="16.5" thickTop="1" thickBot="1" x14ac:dyDescent="0.3">
      <c r="A44" s="54"/>
      <c r="B44" s="2"/>
      <c r="C44" s="77"/>
      <c r="D44" s="79"/>
      <c r="E44" s="77"/>
      <c r="F44" s="79"/>
      <c r="G44" s="77"/>
      <c r="H44" s="79"/>
      <c r="I44" s="5"/>
      <c r="J44" s="77"/>
      <c r="K44" s="79"/>
      <c r="L44" s="57" t="str">
        <f>IFERROR(VLOOKUP(J44,articulo:clave_comercial,2,0)," ")</f>
        <v xml:space="preserve"> </v>
      </c>
      <c r="M44" s="56" t="str">
        <f>UPPER(IFERROR(VLOOKUP(J44,articulo:clave_comercial,5,0)," "))</f>
        <v xml:space="preserve"> </v>
      </c>
      <c r="N44" s="56" t="str">
        <f>IFERROR(IF(VLOOKUP(J44,articulo:clave_comercial,8,0)=0," ",VLOOKUP(J44,articulo:clave_comercial,8,0))," ")</f>
        <v xml:space="preserve"> </v>
      </c>
      <c r="O44" s="56" t="str">
        <f>IFERROR(IF(VLOOKUP(J44,articulo:clave_comercial,9,0)=0," ",VLOOKUP(J44,articulo:clave_comercial,9,0))," ")</f>
        <v xml:space="preserve"> </v>
      </c>
      <c r="P44" s="239" t="str">
        <f t="shared" si="9"/>
        <v xml:space="preserve"> </v>
      </c>
      <c r="Q44" s="240">
        <f>IFERROR(IF(M44="HOJA",D44*F44*G44*H44*2*0.125,IF(AND(M44="PIEZA",H44=0),D44*F44*G44*VLOOKUP(J44,articulo:clave_comercial,10,0)*0.125,0))," ")</f>
        <v>0</v>
      </c>
      <c r="R44" s="5"/>
      <c r="S44" s="57" t="str" cm="1">
        <f t="array" ref="S44">IFERROR(INDEX($J$3:$J$52,MATCH(0,INDEX(COUNTIF(S$2:$S43,$J$3:$J$52),0,0),0))," ")</f>
        <v xml:space="preserve"> </v>
      </c>
      <c r="T44" s="56" t="str" cm="1">
        <f t="array" ref="T44">IFERROR(INDEX($L$3:$L$52,MATCH(0,INDEX(COUNTIF($T$2:T43,$L$3:$L$52),0,0),0))," ")</f>
        <v xml:space="preserve"> </v>
      </c>
      <c r="U44" s="56" t="str">
        <f t="shared" si="10"/>
        <v/>
      </c>
      <c r="V44" s="4"/>
      <c r="W44" s="32" t="str">
        <f t="shared" si="11"/>
        <v/>
      </c>
      <c r="X44" s="30" t="str">
        <f t="shared" si="12"/>
        <v/>
      </c>
      <c r="Y44" s="32" t="str">
        <f t="shared" si="13"/>
        <v/>
      </c>
      <c r="Z44" s="30" t="str">
        <f t="shared" si="14"/>
        <v/>
      </c>
      <c r="AA44" s="32" t="str">
        <f t="shared" si="15"/>
        <v/>
      </c>
      <c r="AB44" s="30" t="str">
        <f t="shared" si="16"/>
        <v/>
      </c>
      <c r="AC44" s="32" t="str">
        <f t="shared" si="17"/>
        <v/>
      </c>
      <c r="AD44" s="30" t="str">
        <f t="shared" si="18"/>
        <v/>
      </c>
      <c r="AE44" s="242"/>
      <c r="AF44"/>
      <c r="AG44"/>
      <c r="AH44"/>
      <c r="AI44"/>
      <c r="AJ44"/>
      <c r="AK44"/>
      <c r="AL44"/>
    </row>
    <row r="45" spans="1:38" s="1" customFormat="1" ht="16.5" thickTop="1" thickBot="1" x14ac:dyDescent="0.3">
      <c r="A45" s="54"/>
      <c r="B45" s="2"/>
      <c r="C45" s="77"/>
      <c r="D45" s="79"/>
      <c r="E45" s="77"/>
      <c r="F45" s="79"/>
      <c r="G45" s="77"/>
      <c r="H45" s="79"/>
      <c r="I45" s="5"/>
      <c r="J45" s="77"/>
      <c r="K45" s="79"/>
      <c r="L45" s="57" t="str">
        <f>IFERROR(VLOOKUP(J45,articulo:clave_comercial,2,0)," ")</f>
        <v xml:space="preserve"> </v>
      </c>
      <c r="M45" s="56" t="str">
        <f>UPPER(IFERROR(VLOOKUP(J45,articulo:clave_comercial,5,0)," "))</f>
        <v xml:space="preserve"> </v>
      </c>
      <c r="N45" s="56" t="str">
        <f>IFERROR(IF(VLOOKUP(J45,articulo:clave_comercial,8,0)=0," ",VLOOKUP(J45,articulo:clave_comercial,8,0))," ")</f>
        <v xml:space="preserve"> </v>
      </c>
      <c r="O45" s="56" t="str">
        <f>IFERROR(IF(VLOOKUP(J45,articulo:clave_comercial,9,0)=0," ",VLOOKUP(J45,articulo:clave_comercial,9,0))," ")</f>
        <v xml:space="preserve"> </v>
      </c>
      <c r="P45" s="239" t="str">
        <f t="shared" si="9"/>
        <v xml:space="preserve"> </v>
      </c>
      <c r="Q45" s="240">
        <f>IFERROR(IF(M45="HOJA",D45*F45*G45*H45*2*0.125,IF(AND(M45="PIEZA",H45=0),D45*F45*G45*VLOOKUP(J45,articulo:clave_comercial,10,0)*0.125,0))," ")</f>
        <v>0</v>
      </c>
      <c r="R45" s="5"/>
      <c r="S45" s="57" t="str" cm="1">
        <f t="array" ref="S45">IFERROR(INDEX($J$3:$J$52,MATCH(0,INDEX(COUNTIF(S$2:$S44,$J$3:$J$52),0,0),0))," ")</f>
        <v xml:space="preserve"> </v>
      </c>
      <c r="T45" s="56" t="str" cm="1">
        <f t="array" ref="T45">IFERROR(INDEX($L$3:$L$52,MATCH(0,INDEX(COUNTIF($T$2:T44,$L$3:$L$52),0,0),0))," ")</f>
        <v xml:space="preserve"> </v>
      </c>
      <c r="U45" s="56" t="str">
        <f t="shared" si="10"/>
        <v/>
      </c>
      <c r="V45" s="4"/>
      <c r="W45" s="32" t="str">
        <f t="shared" si="11"/>
        <v/>
      </c>
      <c r="X45" s="30" t="str">
        <f t="shared" si="12"/>
        <v/>
      </c>
      <c r="Y45" s="32" t="str">
        <f t="shared" si="13"/>
        <v/>
      </c>
      <c r="Z45" s="30" t="str">
        <f t="shared" si="14"/>
        <v/>
      </c>
      <c r="AA45" s="32" t="str">
        <f t="shared" si="15"/>
        <v/>
      </c>
      <c r="AB45" s="30" t="str">
        <f t="shared" si="16"/>
        <v/>
      </c>
      <c r="AC45" s="32" t="str">
        <f t="shared" si="17"/>
        <v/>
      </c>
      <c r="AD45" s="30" t="str">
        <f t="shared" si="18"/>
        <v/>
      </c>
      <c r="AE45" s="242"/>
      <c r="AF45"/>
      <c r="AG45"/>
      <c r="AH45"/>
      <c r="AI45"/>
      <c r="AJ45"/>
      <c r="AK45"/>
      <c r="AL45"/>
    </row>
    <row r="46" spans="1:38" s="1" customFormat="1" ht="16.5" thickTop="1" thickBot="1" x14ac:dyDescent="0.3">
      <c r="A46" s="54"/>
      <c r="B46" s="2"/>
      <c r="C46" s="77"/>
      <c r="D46" s="79"/>
      <c r="E46" s="77"/>
      <c r="F46" s="79"/>
      <c r="G46" s="77"/>
      <c r="H46" s="79"/>
      <c r="I46" s="5"/>
      <c r="J46" s="77"/>
      <c r="K46" s="79"/>
      <c r="L46" s="57" t="str">
        <f>IFERROR(VLOOKUP(J46,articulo:clave_comercial,2,0)," ")</f>
        <v xml:space="preserve"> </v>
      </c>
      <c r="M46" s="56" t="str">
        <f>UPPER(IFERROR(VLOOKUP(J46,articulo:clave_comercial,5,0)," "))</f>
        <v xml:space="preserve"> </v>
      </c>
      <c r="N46" s="56" t="str">
        <f>IFERROR(IF(VLOOKUP(J46,articulo:clave_comercial,8,0)=0," ",VLOOKUP(J46,articulo:clave_comercial,8,0))," ")</f>
        <v xml:space="preserve"> </v>
      </c>
      <c r="O46" s="56" t="str">
        <f>IFERROR(IF(VLOOKUP(J46,articulo:clave_comercial,9,0)=0," ",VLOOKUP(J46,articulo:clave_comercial,9,0))," ")</f>
        <v xml:space="preserve"> </v>
      </c>
      <c r="P46" s="239" t="str">
        <f t="shared" si="9"/>
        <v xml:space="preserve"> </v>
      </c>
      <c r="Q46" s="240">
        <f>IFERROR(IF(M46="HOJA",D46*F46*G46*H46*2*0.125,IF(AND(M46="PIEZA",H46=0),D46*F46*G46*VLOOKUP(J46,articulo:clave_comercial,10,0)*0.125,0))," ")</f>
        <v>0</v>
      </c>
      <c r="R46" s="5"/>
      <c r="S46" s="57" t="str" cm="1">
        <f t="array" ref="S46">IFERROR(INDEX($J$3:$J$52,MATCH(0,INDEX(COUNTIF(S$2:$S45,$J$3:$J$52),0,0),0))," ")</f>
        <v xml:space="preserve"> </v>
      </c>
      <c r="T46" s="56" t="str" cm="1">
        <f t="array" ref="T46">IFERROR(INDEX($L$3:$L$52,MATCH(0,INDEX(COUNTIF($T$2:T45,$L$3:$L$52),0,0),0))," ")</f>
        <v xml:space="preserve"> </v>
      </c>
      <c r="U46" s="56" t="str">
        <f t="shared" si="10"/>
        <v/>
      </c>
      <c r="V46" s="4"/>
      <c r="W46" s="32" t="str">
        <f t="shared" si="11"/>
        <v/>
      </c>
      <c r="X46" s="30" t="str">
        <f t="shared" si="12"/>
        <v/>
      </c>
      <c r="Y46" s="32" t="str">
        <f t="shared" si="13"/>
        <v/>
      </c>
      <c r="Z46" s="30" t="str">
        <f t="shared" si="14"/>
        <v/>
      </c>
      <c r="AA46" s="32" t="str">
        <f t="shared" si="15"/>
        <v/>
      </c>
      <c r="AB46" s="30" t="str">
        <f t="shared" si="16"/>
        <v/>
      </c>
      <c r="AC46" s="32" t="str">
        <f t="shared" si="17"/>
        <v/>
      </c>
      <c r="AD46" s="30" t="str">
        <f t="shared" si="18"/>
        <v/>
      </c>
      <c r="AE46" s="242"/>
      <c r="AF46"/>
      <c r="AG46"/>
      <c r="AH46"/>
      <c r="AI46"/>
      <c r="AJ46"/>
      <c r="AK46"/>
      <c r="AL46"/>
    </row>
    <row r="47" spans="1:38" s="1" customFormat="1" ht="16.5" thickTop="1" thickBot="1" x14ac:dyDescent="0.3">
      <c r="A47" s="54"/>
      <c r="B47" s="2"/>
      <c r="C47" s="77"/>
      <c r="D47" s="79"/>
      <c r="E47" s="77"/>
      <c r="F47" s="79"/>
      <c r="G47" s="77"/>
      <c r="H47" s="79"/>
      <c r="I47" s="5"/>
      <c r="J47" s="77"/>
      <c r="K47" s="79"/>
      <c r="L47" s="57" t="str">
        <f>IFERROR(VLOOKUP(J47,articulo:clave_comercial,2,0)," ")</f>
        <v xml:space="preserve"> </v>
      </c>
      <c r="M47" s="56" t="str">
        <f>UPPER(IFERROR(VLOOKUP(J47,articulo:clave_comercial,5,0)," "))</f>
        <v xml:space="preserve"> </v>
      </c>
      <c r="N47" s="56" t="str">
        <f>IFERROR(IF(VLOOKUP(J47,articulo:clave_comercial,8,0)=0," ",VLOOKUP(J47,articulo:clave_comercial,8,0))," ")</f>
        <v xml:space="preserve"> </v>
      </c>
      <c r="O47" s="56" t="str">
        <f>IFERROR(IF(VLOOKUP(J47,articulo:clave_comercial,9,0)=0," ",VLOOKUP(J47,articulo:clave_comercial,9,0))," ")</f>
        <v xml:space="preserve"> </v>
      </c>
      <c r="P47" s="239" t="str">
        <f t="shared" si="9"/>
        <v xml:space="preserve"> </v>
      </c>
      <c r="Q47" s="240">
        <f>IFERROR(IF(M47="HOJA",D47*F47*G47*H47*2*0.125,IF(AND(M47="PIEZA",H47=0),D47*F47*G47*VLOOKUP(J47,articulo:clave_comercial,10,0)*0.125,0))," ")</f>
        <v>0</v>
      </c>
      <c r="R47" s="5"/>
      <c r="S47" s="57" t="str" cm="1">
        <f t="array" ref="S47">IFERROR(INDEX($J$3:$J$52,MATCH(0,INDEX(COUNTIF(S$2:$S46,$J$3:$J$52),0,0),0))," ")</f>
        <v xml:space="preserve"> </v>
      </c>
      <c r="T47" s="56" t="str" cm="1">
        <f t="array" ref="T47">IFERROR(INDEX($L$3:$L$52,MATCH(0,INDEX(COUNTIF($T$2:T46,$L$3:$L$52),0,0),0))," ")</f>
        <v xml:space="preserve"> </v>
      </c>
      <c r="U47" s="56" t="str">
        <f t="shared" si="10"/>
        <v/>
      </c>
      <c r="V47" s="4"/>
      <c r="W47" s="32" t="str">
        <f t="shared" si="11"/>
        <v/>
      </c>
      <c r="X47" s="30" t="str">
        <f t="shared" si="12"/>
        <v/>
      </c>
      <c r="Y47" s="32" t="str">
        <f t="shared" si="13"/>
        <v/>
      </c>
      <c r="Z47" s="30" t="str">
        <f t="shared" si="14"/>
        <v/>
      </c>
      <c r="AA47" s="32" t="str">
        <f t="shared" si="15"/>
        <v/>
      </c>
      <c r="AB47" s="30" t="str">
        <f t="shared" si="16"/>
        <v/>
      </c>
      <c r="AC47" s="32" t="str">
        <f t="shared" si="17"/>
        <v/>
      </c>
      <c r="AD47" s="30" t="str">
        <f t="shared" si="18"/>
        <v/>
      </c>
      <c r="AE47" s="242"/>
      <c r="AF47"/>
      <c r="AG47"/>
      <c r="AH47"/>
      <c r="AI47"/>
      <c r="AJ47"/>
      <c r="AK47"/>
      <c r="AL47"/>
    </row>
    <row r="48" spans="1:38" s="1" customFormat="1" ht="16.5" thickTop="1" thickBot="1" x14ac:dyDescent="0.3">
      <c r="A48" s="54"/>
      <c r="B48" s="2"/>
      <c r="C48" s="77"/>
      <c r="D48" s="79"/>
      <c r="E48" s="77"/>
      <c r="F48" s="79"/>
      <c r="G48" s="77"/>
      <c r="H48" s="79"/>
      <c r="I48" s="5"/>
      <c r="J48" s="77"/>
      <c r="K48" s="79"/>
      <c r="L48" s="57" t="str">
        <f>IFERROR(VLOOKUP(J48,articulo:clave_comercial,2,0)," ")</f>
        <v xml:space="preserve"> </v>
      </c>
      <c r="M48" s="56" t="str">
        <f>UPPER(IFERROR(VLOOKUP(J48,articulo:clave_comercial,5,0)," "))</f>
        <v xml:space="preserve"> </v>
      </c>
      <c r="N48" s="56" t="str">
        <f>IFERROR(IF(VLOOKUP(J48,articulo:clave_comercial,8,0)=0," ",VLOOKUP(J48,articulo:clave_comercial,8,0))," ")</f>
        <v xml:space="preserve"> </v>
      </c>
      <c r="O48" s="56" t="str">
        <f>IFERROR(IF(VLOOKUP(J48,articulo:clave_comercial,9,0)=0," ",VLOOKUP(J48,articulo:clave_comercial,9,0))," ")</f>
        <v xml:space="preserve"> </v>
      </c>
      <c r="P48" s="239" t="str">
        <f t="shared" si="9"/>
        <v xml:space="preserve"> </v>
      </c>
      <c r="Q48" s="240">
        <f>IFERROR(IF(M48="HOJA",D48*F48*G48*H48*2*0.125,IF(AND(M48="PIEZA",H48=0),D48*F48*G48*VLOOKUP(J48,articulo:clave_comercial,10,0)*0.125,0))," ")</f>
        <v>0</v>
      </c>
      <c r="R48" s="5"/>
      <c r="S48" s="57" t="str" cm="1">
        <f t="array" ref="S48">IFERROR(INDEX($J$3:$J$52,MATCH(0,INDEX(COUNTIF(S$2:$S47,$J$3:$J$52),0,0),0))," ")</f>
        <v xml:space="preserve"> </v>
      </c>
      <c r="T48" s="56" t="str" cm="1">
        <f t="array" ref="T48">IFERROR(INDEX($L$3:$L$52,MATCH(0,INDEX(COUNTIF($T$2:T47,$L$3:$L$52),0,0),0))," ")</f>
        <v xml:space="preserve"> </v>
      </c>
      <c r="U48" s="56" t="str">
        <f t="shared" si="10"/>
        <v/>
      </c>
      <c r="V48" s="4"/>
      <c r="W48" s="32" t="str">
        <f t="shared" si="11"/>
        <v/>
      </c>
      <c r="X48" s="30" t="str">
        <f t="shared" si="12"/>
        <v/>
      </c>
      <c r="Y48" s="32" t="str">
        <f t="shared" si="13"/>
        <v/>
      </c>
      <c r="Z48" s="30" t="str">
        <f t="shared" si="14"/>
        <v/>
      </c>
      <c r="AA48" s="32" t="str">
        <f t="shared" si="15"/>
        <v/>
      </c>
      <c r="AB48" s="30" t="str">
        <f t="shared" si="16"/>
        <v/>
      </c>
      <c r="AC48" s="32" t="str">
        <f t="shared" si="17"/>
        <v/>
      </c>
      <c r="AD48" s="30" t="str">
        <f t="shared" si="18"/>
        <v/>
      </c>
      <c r="AE48" s="242"/>
      <c r="AF48"/>
      <c r="AG48"/>
      <c r="AH48"/>
      <c r="AI48"/>
      <c r="AJ48"/>
      <c r="AK48"/>
      <c r="AL48"/>
    </row>
    <row r="49" spans="1:38" s="1" customFormat="1" ht="16.5" thickTop="1" thickBot="1" x14ac:dyDescent="0.3">
      <c r="A49" s="54">
        <v>8</v>
      </c>
      <c r="B49" s="2"/>
      <c r="C49" s="77"/>
      <c r="D49" s="79"/>
      <c r="E49" s="77"/>
      <c r="F49" s="79"/>
      <c r="G49" s="77"/>
      <c r="H49" s="79"/>
      <c r="I49" s="5"/>
      <c r="J49" s="77"/>
      <c r="K49" s="79"/>
      <c r="L49" s="57" t="str">
        <f>IFERROR(VLOOKUP(J49,articulo:clave_comercial,2,0)," ")</f>
        <v xml:space="preserve"> </v>
      </c>
      <c r="M49" s="56" t="str">
        <f>UPPER(IFERROR(VLOOKUP(J49,articulo:clave_comercial,5,0)," "))</f>
        <v xml:space="preserve"> </v>
      </c>
      <c r="N49" s="56" t="str">
        <f>IFERROR(IF(VLOOKUP(J49,articulo:clave_comercial,8,0)=0," ",VLOOKUP(J49,articulo:clave_comercial,8,0))," ")</f>
        <v xml:space="preserve"> </v>
      </c>
      <c r="O49" s="56" t="str">
        <f>IFERROR(IF(VLOOKUP(J49,articulo:clave_comercial,9,0)=0," ",VLOOKUP(J49,articulo:clave_comercial,9,0))," ")</f>
        <v xml:space="preserve"> </v>
      </c>
      <c r="P49" s="239" t="str">
        <f t="shared" si="9"/>
        <v xml:space="preserve"> </v>
      </c>
      <c r="Q49" s="240">
        <f>IFERROR(IF(M49="HOJA",D49*F49*G49*H49*2*0.125,IF(AND(M49="PIEZA",H49=0),D49*F49*G49*VLOOKUP(J49,articulo:clave_comercial,10,0)*0.125,0))," ")</f>
        <v>0</v>
      </c>
      <c r="R49" s="5"/>
      <c r="S49" s="57" t="str" cm="1">
        <f t="array" ref="S49">IFERROR(INDEX($J$3:$J$52,MATCH(0,INDEX(COUNTIF(S$2:$S48,$J$3:$J$52),0,0),0))," ")</f>
        <v xml:space="preserve"> </v>
      </c>
      <c r="T49" s="56" t="str" cm="1">
        <f t="array" ref="T49">IFERROR(INDEX($L$3:$L$52,MATCH(0,INDEX(COUNTIF($T$2:T48,$L$3:$L$52),0,0),0))," ")</f>
        <v xml:space="preserve"> </v>
      </c>
      <c r="U49" s="56" t="str">
        <f t="shared" si="10"/>
        <v/>
      </c>
      <c r="V49" s="4"/>
      <c r="W49" s="32" t="str">
        <f t="shared" si="11"/>
        <v/>
      </c>
      <c r="X49" s="30" t="str">
        <f t="shared" si="12"/>
        <v/>
      </c>
      <c r="Y49" s="32" t="str">
        <f t="shared" si="13"/>
        <v/>
      </c>
      <c r="Z49" s="30" t="str">
        <f t="shared" si="14"/>
        <v/>
      </c>
      <c r="AA49" s="32" t="str">
        <f t="shared" si="15"/>
        <v/>
      </c>
      <c r="AB49" s="30" t="str">
        <f t="shared" si="16"/>
        <v/>
      </c>
      <c r="AC49" s="32" t="str">
        <f t="shared" si="17"/>
        <v/>
      </c>
      <c r="AD49" s="30" t="str">
        <f t="shared" si="18"/>
        <v/>
      </c>
      <c r="AE49" s="242"/>
      <c r="AF49"/>
      <c r="AG49"/>
      <c r="AH49"/>
      <c r="AI49"/>
      <c r="AJ49"/>
      <c r="AK49"/>
      <c r="AL49"/>
    </row>
    <row r="50" spans="1:38" s="1" customFormat="1" ht="16.5" thickTop="1" thickBot="1" x14ac:dyDescent="0.3">
      <c r="A50" s="54"/>
      <c r="B50" s="2"/>
      <c r="C50" s="77"/>
      <c r="D50" s="79"/>
      <c r="E50" s="77"/>
      <c r="F50" s="79"/>
      <c r="G50" s="77"/>
      <c r="H50" s="79"/>
      <c r="I50" s="5"/>
      <c r="J50" s="77"/>
      <c r="K50" s="79"/>
      <c r="L50" s="57" t="str">
        <f>IFERROR(VLOOKUP(J50,articulo:clave_comercial,2,0)," ")</f>
        <v xml:space="preserve"> </v>
      </c>
      <c r="M50" s="56" t="str">
        <f>UPPER(IFERROR(VLOOKUP(J50,articulo:clave_comercial,5,0)," "))</f>
        <v xml:space="preserve"> </v>
      </c>
      <c r="N50" s="56" t="str">
        <f>IFERROR(IF(VLOOKUP(J50,articulo:clave_comercial,8,0)=0," ",VLOOKUP(J50,articulo:clave_comercial,8,0))," ")</f>
        <v xml:space="preserve"> </v>
      </c>
      <c r="O50" s="56" t="str">
        <f>IFERROR(IF(VLOOKUP(J50,articulo:clave_comercial,9,0)=0," ",VLOOKUP(J50,articulo:clave_comercial,9,0))," ")</f>
        <v xml:space="preserve"> </v>
      </c>
      <c r="P50" s="239" t="str">
        <f t="shared" si="9"/>
        <v xml:space="preserve"> </v>
      </c>
      <c r="Q50" s="240">
        <f>IFERROR(IF(M50="HOJA",D50*F50*G50*H50*2*0.125,IF(AND(M50="PIEZA",H50=0),D50*F50*G50*VLOOKUP(J50,articulo:clave_comercial,10,0)*0.125,0))," ")</f>
        <v>0</v>
      </c>
      <c r="R50" s="5"/>
      <c r="S50" s="57" t="str" cm="1">
        <f t="array" ref="S50">IFERROR(INDEX($J$3:$J$52,MATCH(0,INDEX(COUNTIF(S$2:$S49,$J$3:$J$52),0,0),0))," ")</f>
        <v xml:space="preserve"> </v>
      </c>
      <c r="T50" s="56" t="str" cm="1">
        <f t="array" ref="T50">IFERROR(INDEX($L$3:$L$52,MATCH(0,INDEX(COUNTIF($T$2:T49,$L$3:$L$52),0,0),0))," ")</f>
        <v xml:space="preserve"> </v>
      </c>
      <c r="U50" s="56" t="str">
        <f t="shared" si="10"/>
        <v/>
      </c>
      <c r="V50" s="4"/>
      <c r="W50" s="32" t="str">
        <f t="shared" si="11"/>
        <v/>
      </c>
      <c r="X50" s="30" t="str">
        <f t="shared" si="12"/>
        <v/>
      </c>
      <c r="Y50" s="32" t="str">
        <f t="shared" si="13"/>
        <v/>
      </c>
      <c r="Z50" s="30" t="str">
        <f t="shared" si="14"/>
        <v/>
      </c>
      <c r="AA50" s="32" t="str">
        <f t="shared" si="15"/>
        <v/>
      </c>
      <c r="AB50" s="30" t="str">
        <f t="shared" si="16"/>
        <v/>
      </c>
      <c r="AC50" s="32" t="str">
        <f t="shared" si="17"/>
        <v/>
      </c>
      <c r="AD50" s="30" t="str">
        <f t="shared" si="18"/>
        <v/>
      </c>
      <c r="AE50" s="242"/>
      <c r="AF50"/>
      <c r="AG50"/>
      <c r="AH50"/>
      <c r="AI50"/>
      <c r="AJ50"/>
      <c r="AK50"/>
      <c r="AL50"/>
    </row>
    <row r="51" spans="1:38" s="1" customFormat="1" ht="16.5" thickTop="1" thickBot="1" x14ac:dyDescent="0.3">
      <c r="A51" s="54"/>
      <c r="B51" s="2"/>
      <c r="C51" s="77"/>
      <c r="D51" s="79"/>
      <c r="E51" s="77"/>
      <c r="F51" s="79"/>
      <c r="G51" s="77"/>
      <c r="H51" s="79"/>
      <c r="I51" s="5"/>
      <c r="J51" s="77"/>
      <c r="K51" s="79"/>
      <c r="L51" s="57" t="str">
        <f>IFERROR(VLOOKUP(J51,articulo:clave_comercial,2,0)," ")</f>
        <v xml:space="preserve"> </v>
      </c>
      <c r="M51" s="56" t="str">
        <f>UPPER(IFERROR(VLOOKUP(J51,articulo:clave_comercial,5,0)," "))</f>
        <v xml:space="preserve"> </v>
      </c>
      <c r="N51" s="56" t="str">
        <f>IFERROR(IF(VLOOKUP(J51,articulo:clave_comercial,8,0)=0," ",VLOOKUP(J51,articulo:clave_comercial,8,0))," ")</f>
        <v xml:space="preserve"> </v>
      </c>
      <c r="O51" s="56" t="str">
        <f>IFERROR(IF(VLOOKUP(J51,articulo:clave_comercial,9,0)=0," ",VLOOKUP(J51,articulo:clave_comercial,9,0))," ")</f>
        <v xml:space="preserve"> </v>
      </c>
      <c r="P51" s="239" t="str">
        <f t="shared" si="9"/>
        <v xml:space="preserve"> </v>
      </c>
      <c r="Q51" s="240">
        <f>IFERROR(IF(M51="HOJA",D51*F51*G51*H51*2*0.125,IF(AND(M51="PIEZA",H51=0),D51*F51*G51*VLOOKUP(J51,articulo:clave_comercial,10,0)*0.125,0))," ")</f>
        <v>0</v>
      </c>
      <c r="R51" s="5"/>
      <c r="S51" s="57" t="str" cm="1">
        <f t="array" ref="S51">IFERROR(INDEX($J$3:$J$52,MATCH(0,INDEX(COUNTIF(S$2:$S50,$J$3:$J$52),0,0),0))," ")</f>
        <v xml:space="preserve"> </v>
      </c>
      <c r="T51" s="56" t="str" cm="1">
        <f t="array" ref="T51">IFERROR(INDEX($L$3:$L$52,MATCH(0,INDEX(COUNTIF($T$2:T50,$L$3:$L$52),0,0),0))," ")</f>
        <v xml:space="preserve"> </v>
      </c>
      <c r="U51" s="56" t="str">
        <f t="shared" si="10"/>
        <v/>
      </c>
      <c r="V51" s="4"/>
      <c r="W51" s="32" t="str">
        <f t="shared" si="11"/>
        <v/>
      </c>
      <c r="X51" s="30" t="str">
        <f t="shared" si="12"/>
        <v/>
      </c>
      <c r="Y51" s="32" t="str">
        <f t="shared" si="13"/>
        <v/>
      </c>
      <c r="Z51" s="30" t="str">
        <f t="shared" si="14"/>
        <v/>
      </c>
      <c r="AA51" s="32" t="str">
        <f t="shared" si="15"/>
        <v/>
      </c>
      <c r="AB51" s="30" t="str">
        <f t="shared" si="16"/>
        <v/>
      </c>
      <c r="AC51" s="32" t="str">
        <f t="shared" si="17"/>
        <v/>
      </c>
      <c r="AD51" s="30" t="str">
        <f t="shared" si="18"/>
        <v/>
      </c>
      <c r="AE51" s="242"/>
      <c r="AF51"/>
      <c r="AG51"/>
      <c r="AH51"/>
      <c r="AI51"/>
      <c r="AJ51"/>
      <c r="AK51"/>
      <c r="AL51"/>
    </row>
    <row r="52" spans="1:38" ht="16.5" thickTop="1" thickBot="1" x14ac:dyDescent="0.3">
      <c r="A52" s="54"/>
      <c r="B52" s="2"/>
      <c r="C52" s="77"/>
      <c r="D52" s="79"/>
      <c r="E52" s="77"/>
      <c r="F52" s="79"/>
      <c r="G52" s="77"/>
      <c r="H52" s="79"/>
      <c r="I52" s="5"/>
      <c r="J52" s="77"/>
      <c r="K52" s="79"/>
      <c r="L52" s="57" t="str">
        <f>IFERROR(VLOOKUP(J52,articulo:clave_comercial,2,0)," ")</f>
        <v xml:space="preserve"> </v>
      </c>
      <c r="M52" s="56" t="str">
        <f>UPPER(IFERROR(VLOOKUP(J52,articulo:clave_comercial,5,0)," "))</f>
        <v xml:space="preserve"> </v>
      </c>
      <c r="N52" s="56" t="str">
        <f>IFERROR(IF(VLOOKUP(J52,articulo:clave_comercial,8,0)=0," ",VLOOKUP(J52,articulo:clave_comercial,8,0))," ")</f>
        <v xml:space="preserve"> </v>
      </c>
      <c r="O52" s="56" t="str">
        <f>IFERROR(IF(VLOOKUP(J52,articulo:clave_comercial,9,0)=0," ",VLOOKUP(J52,articulo:clave_comercial,9,0))," ")</f>
        <v xml:space="preserve"> </v>
      </c>
      <c r="P52" s="239" t="str">
        <f t="shared" si="9"/>
        <v xml:space="preserve"> </v>
      </c>
      <c r="Q52" s="240">
        <f>IFERROR(IF(M52="HOJA",D52*F52*G52*H52*2*0.125,IF(AND(M52="PIEZA",H52=0),D52*F52*G52*VLOOKUP(J52,articulo:clave_comercial,10,0)*0.125,0))," ")</f>
        <v>0</v>
      </c>
      <c r="R52" s="5"/>
      <c r="S52" s="57" t="str" cm="1">
        <f t="array" ref="S52">IFERROR(INDEX($J$3:$J$52,MATCH(0,INDEX(COUNTIF(S$2:$S51,$J$3:$J$52),0,0),0))," ")</f>
        <v xml:space="preserve"> </v>
      </c>
      <c r="T52" s="56" t="str" cm="1">
        <f t="array" ref="T52">IFERROR(INDEX($L$3:$L$52,MATCH(0,INDEX(COUNTIF($T$2:T51,$L$3:$L$52),0,0),0))," ")</f>
        <v xml:space="preserve"> </v>
      </c>
      <c r="U52" s="56" t="str">
        <f t="shared" si="10"/>
        <v/>
      </c>
      <c r="V52" s="4"/>
      <c r="W52" s="32" t="str">
        <f t="shared" si="11"/>
        <v/>
      </c>
      <c r="X52" s="30" t="str">
        <f t="shared" si="12"/>
        <v/>
      </c>
      <c r="Y52" s="32" t="str">
        <f t="shared" si="13"/>
        <v/>
      </c>
      <c r="Z52" s="30" t="str">
        <f t="shared" si="14"/>
        <v/>
      </c>
      <c r="AA52" s="32" t="str">
        <f t="shared" si="15"/>
        <v/>
      </c>
      <c r="AB52" s="30" t="str">
        <f t="shared" si="16"/>
        <v/>
      </c>
      <c r="AC52" s="32" t="str">
        <f t="shared" si="17"/>
        <v/>
      </c>
      <c r="AD52" s="30" t="str">
        <f t="shared" si="18"/>
        <v/>
      </c>
    </row>
    <row r="53" spans="1:38" ht="16.5" thickTop="1" thickBot="1" x14ac:dyDescent="0.3">
      <c r="A53" s="54"/>
      <c r="B53" s="2"/>
      <c r="C53" s="77"/>
      <c r="D53" s="79"/>
      <c r="E53" s="77"/>
      <c r="F53" s="79"/>
      <c r="G53" s="77"/>
      <c r="H53" s="79"/>
      <c r="I53" s="5"/>
      <c r="J53" s="77"/>
      <c r="K53" s="79"/>
      <c r="L53" s="57" t="str">
        <f>IFERROR(VLOOKUP(J53,articulo:clave_comercial,2,0)," ")</f>
        <v xml:space="preserve"> </v>
      </c>
      <c r="M53" s="56" t="str">
        <f>UPPER(IFERROR(VLOOKUP(J53,articulo:clave_comercial,5,0)," "))</f>
        <v xml:space="preserve"> </v>
      </c>
      <c r="N53" s="56" t="str">
        <f>IFERROR(IF(VLOOKUP(J53,articulo:clave_comercial,8,0)=0," ",VLOOKUP(J53,articulo:clave_comercial,8,0))," ")</f>
        <v xml:space="preserve"> </v>
      </c>
      <c r="O53" s="56" t="str">
        <f>IFERROR(IF(VLOOKUP(J53,articulo:clave_comercial,9,0)=0," ",VLOOKUP(J53,articulo:clave_comercial,9,0))," ")</f>
        <v xml:space="preserve"> </v>
      </c>
      <c r="P53" s="239" t="str">
        <f t="shared" si="9"/>
        <v xml:space="preserve"> </v>
      </c>
      <c r="Q53" s="240">
        <f>IFERROR(IF(M53="HOJA",D53*F53*G53*H53*2*0.125,IF(AND(M53="PIEZA",H53=0),D53*F53*G53*VLOOKUP(J53,articulo:clave_comercial,10,0)*0.125,0))," ")</f>
        <v>0</v>
      </c>
    </row>
    <row r="54" spans="1:38" ht="16.5" thickTop="1" thickBot="1" x14ac:dyDescent="0.3">
      <c r="A54" s="54"/>
      <c r="B54" s="2"/>
      <c r="C54" s="77"/>
      <c r="D54" s="79"/>
      <c r="E54" s="77"/>
      <c r="F54" s="79"/>
      <c r="G54" s="77"/>
      <c r="H54" s="79"/>
      <c r="I54" s="5"/>
      <c r="J54" s="77"/>
      <c r="K54" s="79"/>
      <c r="L54" s="57" t="str">
        <f>IFERROR(VLOOKUP(J54,articulo:clave_comercial,2,0)," ")</f>
        <v xml:space="preserve"> </v>
      </c>
      <c r="M54" s="56" t="str">
        <f>UPPER(IFERROR(VLOOKUP(J54,articulo:clave_comercial,5,0)," "))</f>
        <v xml:space="preserve"> </v>
      </c>
      <c r="N54" s="56" t="str">
        <f>IFERROR(IF(VLOOKUP(J54,articulo:clave_comercial,8,0)=0," ",VLOOKUP(J54,articulo:clave_comercial,8,0))," ")</f>
        <v xml:space="preserve"> </v>
      </c>
      <c r="O54" s="56" t="str">
        <f>IFERROR(IF(VLOOKUP(J54,articulo:clave_comercial,9,0)=0," ",VLOOKUP(J54,articulo:clave_comercial,9,0))," ")</f>
        <v xml:space="preserve"> </v>
      </c>
      <c r="P54" s="239" t="str">
        <f t="shared" si="9"/>
        <v xml:space="preserve"> </v>
      </c>
      <c r="Q54" s="240">
        <f>IFERROR(IF(M54="HOJA",D54*F54*G54*H54*2*0.125,IF(AND(M54="PIEZA",H54=0),D54*F54*G54*VLOOKUP(J54,articulo:clave_comercial,10,0)*0.125,0))," ")</f>
        <v>0</v>
      </c>
    </row>
    <row r="55" spans="1:38" ht="16.5" thickTop="1" thickBot="1" x14ac:dyDescent="0.3">
      <c r="A55" s="54"/>
      <c r="B55" s="2"/>
      <c r="C55" s="77"/>
      <c r="D55" s="79"/>
      <c r="E55" s="77"/>
      <c r="F55" s="79"/>
      <c r="G55" s="77"/>
      <c r="H55" s="79"/>
      <c r="I55" s="5"/>
      <c r="J55" s="77"/>
      <c r="K55" s="79"/>
      <c r="L55" s="57" t="str">
        <f>IFERROR(VLOOKUP(J55,articulo:clave_comercial,2,0)," ")</f>
        <v xml:space="preserve"> </v>
      </c>
      <c r="M55" s="56" t="str">
        <f>UPPER(IFERROR(VLOOKUP(J55,articulo:clave_comercial,5,0)," "))</f>
        <v xml:space="preserve"> </v>
      </c>
      <c r="N55" s="56" t="str">
        <f>IFERROR(IF(VLOOKUP(J55,articulo:clave_comercial,8,0)=0," ",VLOOKUP(J55,articulo:clave_comercial,8,0))," ")</f>
        <v xml:space="preserve"> </v>
      </c>
      <c r="O55" s="56" t="str">
        <f>IFERROR(IF(VLOOKUP(J55,articulo:clave_comercial,9,0)=0," ",VLOOKUP(J55,articulo:clave_comercial,9,0))," ")</f>
        <v xml:space="preserve"> </v>
      </c>
      <c r="P55" s="239" t="str">
        <f t="shared" si="9"/>
        <v xml:space="preserve"> </v>
      </c>
      <c r="Q55" s="240">
        <f>IFERROR(IF(M55="HOJA",D55*F55*G55*H55*2*0.125,IF(AND(M55="PIEZA",H55=0),D55*F55*G55*VLOOKUP(J55,articulo:clave_comercial,10,0)*0.125,0))," ")</f>
        <v>0</v>
      </c>
    </row>
    <row r="56" spans="1:38" ht="16.5" thickTop="1" thickBot="1" x14ac:dyDescent="0.3">
      <c r="A56" s="54">
        <v>9</v>
      </c>
      <c r="B56" s="2"/>
      <c r="C56" s="77"/>
      <c r="D56" s="79"/>
      <c r="E56" s="77"/>
      <c r="F56" s="79"/>
      <c r="G56" s="77"/>
      <c r="H56" s="79"/>
      <c r="I56" s="5"/>
      <c r="J56" s="77"/>
      <c r="K56" s="79"/>
      <c r="L56" s="57" t="str">
        <f>IFERROR(VLOOKUP(J56,articulo:clave_comercial,2,0)," ")</f>
        <v xml:space="preserve"> </v>
      </c>
      <c r="M56" s="56" t="str">
        <f>UPPER(IFERROR(VLOOKUP(J56,articulo:clave_comercial,5,0)," "))</f>
        <v xml:space="preserve"> </v>
      </c>
      <c r="N56" s="56" t="str">
        <f>IFERROR(IF(VLOOKUP(J56,articulo:clave_comercial,8,0)=0," ",VLOOKUP(J56,articulo:clave_comercial,8,0))," ")</f>
        <v xml:space="preserve"> </v>
      </c>
      <c r="O56" s="56" t="str">
        <f>IFERROR(IF(VLOOKUP(J56,articulo:clave_comercial,9,0)=0," ",VLOOKUP(J56,articulo:clave_comercial,9,0))," ")</f>
        <v xml:space="preserve"> </v>
      </c>
      <c r="P56" s="239" t="str">
        <f t="shared" si="9"/>
        <v xml:space="preserve"> </v>
      </c>
      <c r="Q56" s="240">
        <f>IFERROR(IF(M56="HOJA",D56*F56*G56*H56*2*0.125,IF(AND(M56="PIEZA",H56=0),D56*F56*G56*VLOOKUP(J56,articulo:clave_comercial,10,0)*0.125,0))," ")</f>
        <v>0</v>
      </c>
    </row>
    <row r="57" spans="1:38" ht="16.5" thickTop="1" thickBot="1" x14ac:dyDescent="0.3">
      <c r="A57" s="54"/>
      <c r="B57" s="2"/>
      <c r="C57" s="77"/>
      <c r="D57" s="79"/>
      <c r="E57" s="77"/>
      <c r="F57" s="79"/>
      <c r="G57" s="77"/>
      <c r="H57" s="79"/>
      <c r="I57" s="5"/>
      <c r="J57" s="77"/>
      <c r="K57" s="79"/>
      <c r="L57" s="57" t="str">
        <f>IFERROR(VLOOKUP(J57,articulo:clave_comercial,2,0)," ")</f>
        <v xml:space="preserve"> </v>
      </c>
      <c r="M57" s="56" t="str">
        <f>UPPER(IFERROR(VLOOKUP(J57,articulo:clave_comercial,5,0)," "))</f>
        <v xml:space="preserve"> </v>
      </c>
      <c r="N57" s="56" t="str">
        <f>IFERROR(IF(VLOOKUP(J57,articulo:clave_comercial,8,0)=0," ",VLOOKUP(J57,articulo:clave_comercial,8,0))," ")</f>
        <v xml:space="preserve"> </v>
      </c>
      <c r="O57" s="56" t="str">
        <f>IFERROR(IF(VLOOKUP(J57,articulo:clave_comercial,9,0)=0," ",VLOOKUP(J57,articulo:clave_comercial,9,0))," ")</f>
        <v xml:space="preserve"> </v>
      </c>
      <c r="P57" s="239" t="str">
        <f t="shared" si="9"/>
        <v xml:space="preserve"> </v>
      </c>
      <c r="Q57" s="240">
        <f>IFERROR(IF(M57="HOJA",D57*F57*G57*H57*2*0.125,IF(AND(M57="PIEZA",H57=0),D57*F57*G57*VLOOKUP(J57,articulo:clave_comercial,10,0)*0.125,0))," ")</f>
        <v>0</v>
      </c>
    </row>
    <row r="58" spans="1:38" ht="16.5" thickTop="1" thickBot="1" x14ac:dyDescent="0.3">
      <c r="A58" s="54"/>
      <c r="B58" s="2"/>
      <c r="C58" s="77"/>
      <c r="D58" s="79"/>
      <c r="E58" s="77"/>
      <c r="F58" s="79"/>
      <c r="G58" s="77"/>
      <c r="H58" s="79"/>
      <c r="I58" s="5"/>
      <c r="J58" s="77"/>
      <c r="K58" s="79"/>
      <c r="L58" s="57" t="str">
        <f>IFERROR(VLOOKUP(J58,articulo:clave_comercial,2,0)," ")</f>
        <v xml:space="preserve"> </v>
      </c>
      <c r="M58" s="56" t="str">
        <f>UPPER(IFERROR(VLOOKUP(J58,articulo:clave_comercial,5,0)," "))</f>
        <v xml:space="preserve"> </v>
      </c>
      <c r="N58" s="56" t="str">
        <f>IFERROR(IF(VLOOKUP(J58,articulo:clave_comercial,8,0)=0," ",VLOOKUP(J58,articulo:clave_comercial,8,0))," ")</f>
        <v xml:space="preserve"> </v>
      </c>
      <c r="O58" s="56" t="str">
        <f>IFERROR(IF(VLOOKUP(J58,articulo:clave_comercial,9,0)=0," ",VLOOKUP(J58,articulo:clave_comercial,9,0))," ")</f>
        <v xml:space="preserve"> </v>
      </c>
      <c r="P58" s="239" t="str">
        <f t="shared" si="9"/>
        <v xml:space="preserve"> </v>
      </c>
      <c r="Q58" s="240">
        <f>IFERROR(IF(M58="HOJA",D58*F58*G58*H58*2*0.125,IF(AND(M58="PIEZA",H58=0),D58*F58*G58*VLOOKUP(J58,articulo:clave_comercial,10,0)*0.125,0))," ")</f>
        <v>0</v>
      </c>
    </row>
    <row r="59" spans="1:38" ht="16.5" thickTop="1" thickBot="1" x14ac:dyDescent="0.3">
      <c r="A59" s="54"/>
      <c r="B59" s="2"/>
      <c r="C59" s="77"/>
      <c r="D59" s="79"/>
      <c r="E59" s="77"/>
      <c r="F59" s="79"/>
      <c r="G59" s="77"/>
      <c r="H59" s="79"/>
      <c r="I59" s="5"/>
      <c r="J59" s="77"/>
      <c r="K59" s="79"/>
      <c r="L59" s="57" t="str">
        <f>IFERROR(VLOOKUP(J59,articulo:clave_comercial,2,0)," ")</f>
        <v xml:space="preserve"> </v>
      </c>
      <c r="M59" s="56" t="str">
        <f>UPPER(IFERROR(VLOOKUP(J59,articulo:clave_comercial,5,0)," "))</f>
        <v xml:space="preserve"> </v>
      </c>
      <c r="N59" s="56" t="str">
        <f>IFERROR(IF(VLOOKUP(J59,articulo:clave_comercial,8,0)=0," ",VLOOKUP(J59,articulo:clave_comercial,8,0))," ")</f>
        <v xml:space="preserve"> </v>
      </c>
      <c r="O59" s="56" t="str">
        <f>IFERROR(IF(VLOOKUP(J59,articulo:clave_comercial,9,0)=0," ",VLOOKUP(J59,articulo:clave_comercial,9,0))," ")</f>
        <v xml:space="preserve"> </v>
      </c>
      <c r="P59" s="239" t="str">
        <f t="shared" si="9"/>
        <v xml:space="preserve"> </v>
      </c>
      <c r="Q59" s="240">
        <f>IFERROR(IF(M59="HOJA",D59*F59*G59*H59*2*0.125,IF(AND(M59="PIEZA",H59=0),D59*F59*G59*VLOOKUP(J59,articulo:clave_comercial,10,0)*0.125,0))," ")</f>
        <v>0</v>
      </c>
    </row>
    <row r="60" spans="1:38" ht="16.5" thickTop="1" thickBot="1" x14ac:dyDescent="0.3">
      <c r="A60" s="54"/>
      <c r="B60" s="2"/>
      <c r="C60" s="77"/>
      <c r="D60" s="79"/>
      <c r="E60" s="77"/>
      <c r="F60" s="79"/>
      <c r="G60" s="77"/>
      <c r="H60" s="79"/>
      <c r="I60" s="5"/>
      <c r="J60" s="77"/>
      <c r="K60" s="79"/>
      <c r="L60" s="57" t="str">
        <f>IFERROR(VLOOKUP(J60,articulo:clave_comercial,2,0)," ")</f>
        <v xml:space="preserve"> </v>
      </c>
      <c r="M60" s="56" t="str">
        <f>UPPER(IFERROR(VLOOKUP(J60,articulo:clave_comercial,5,0)," "))</f>
        <v xml:space="preserve"> </v>
      </c>
      <c r="N60" s="56" t="str">
        <f>IFERROR(IF(VLOOKUP(J60,articulo:clave_comercial,8,0)=0," ",VLOOKUP(J60,articulo:clave_comercial,8,0))," ")</f>
        <v xml:space="preserve"> </v>
      </c>
      <c r="O60" s="56" t="str">
        <f>IFERROR(IF(VLOOKUP(J60,articulo:clave_comercial,9,0)=0," ",VLOOKUP(J60,articulo:clave_comercial,9,0))," ")</f>
        <v xml:space="preserve"> </v>
      </c>
      <c r="P60" s="239" t="str">
        <f t="shared" si="9"/>
        <v xml:space="preserve"> </v>
      </c>
      <c r="Q60" s="240">
        <f>IFERROR(IF(M60="HOJA",D60*F60*G60*H60*2*0.125,IF(AND(M60="PIEZA",H60=0),D60*F60*G60*VLOOKUP(J60,articulo:clave_comercial,10,0)*0.125,0))," ")</f>
        <v>0</v>
      </c>
    </row>
    <row r="61" spans="1:38" ht="16.5" thickTop="1" thickBot="1" x14ac:dyDescent="0.3">
      <c r="A61" s="54"/>
      <c r="B61" s="2"/>
      <c r="C61" s="77"/>
      <c r="D61" s="79"/>
      <c r="E61" s="77"/>
      <c r="F61" s="79"/>
      <c r="G61" s="77"/>
      <c r="H61" s="79"/>
      <c r="I61" s="5"/>
      <c r="J61" s="77"/>
      <c r="K61" s="79"/>
      <c r="L61" s="57" t="str">
        <f>IFERROR(VLOOKUP(J61,articulo:clave_comercial,2,0)," ")</f>
        <v xml:space="preserve"> </v>
      </c>
      <c r="M61" s="56" t="str">
        <f>UPPER(IFERROR(VLOOKUP(J61,articulo:clave_comercial,5,0)," "))</f>
        <v xml:space="preserve"> </v>
      </c>
      <c r="N61" s="56" t="str">
        <f>IFERROR(IF(VLOOKUP(J61,articulo:clave_comercial,8,0)=0," ",VLOOKUP(J61,articulo:clave_comercial,8,0))," ")</f>
        <v xml:space="preserve"> </v>
      </c>
      <c r="O61" s="56" t="str">
        <f>IFERROR(IF(VLOOKUP(J61,articulo:clave_comercial,9,0)=0," ",VLOOKUP(J61,articulo:clave_comercial,9,0))," ")</f>
        <v xml:space="preserve"> </v>
      </c>
      <c r="P61" s="239" t="str">
        <f t="shared" si="9"/>
        <v xml:space="preserve"> </v>
      </c>
      <c r="Q61" s="240">
        <f>IFERROR(IF(M61="HOJA",D61*F61*G61*H61*2*0.125,IF(AND(M61="PIEZA",H61=0),D61*F61*G61*VLOOKUP(J61,articulo:clave_comercial,10,0)*0.125,0))," ")</f>
        <v>0</v>
      </c>
    </row>
    <row r="62" spans="1:38" ht="16.5" thickTop="1" thickBot="1" x14ac:dyDescent="0.3">
      <c r="A62" s="54"/>
      <c r="B62" s="2"/>
      <c r="C62" s="77"/>
      <c r="D62" s="79"/>
      <c r="E62" s="77"/>
      <c r="F62" s="79"/>
      <c r="G62" s="77"/>
      <c r="H62" s="79"/>
      <c r="I62" s="5"/>
      <c r="J62" s="77"/>
      <c r="K62" s="79"/>
      <c r="L62" s="57" t="str">
        <f>IFERROR(VLOOKUP(J62,articulo:clave_comercial,2,0)," ")</f>
        <v xml:space="preserve"> </v>
      </c>
      <c r="M62" s="56" t="str">
        <f>UPPER(IFERROR(VLOOKUP(J62,articulo:clave_comercial,5,0)," "))</f>
        <v xml:space="preserve"> </v>
      </c>
      <c r="N62" s="56" t="str">
        <f>IFERROR(IF(VLOOKUP(J62,articulo:clave_comercial,8,0)=0," ",VLOOKUP(J62,articulo:clave_comercial,8,0))," ")</f>
        <v xml:space="preserve"> </v>
      </c>
      <c r="O62" s="56" t="str">
        <f>IFERROR(IF(VLOOKUP(J62,articulo:clave_comercial,9,0)=0," ",VLOOKUP(J62,articulo:clave_comercial,9,0))," ")</f>
        <v xml:space="preserve"> </v>
      </c>
      <c r="P62" s="239" t="str">
        <f t="shared" si="9"/>
        <v xml:space="preserve"> </v>
      </c>
      <c r="Q62" s="240">
        <f>IFERROR(IF(M62="HOJA",D62*F62*G62*H62*2*0.125,IF(AND(M62="PIEZA",H62=0),D62*F62*G62*VLOOKUP(J62,articulo:clave_comercial,10,0)*0.125,0))," ")</f>
        <v>0</v>
      </c>
    </row>
    <row r="63" spans="1:38" ht="16.5" thickTop="1" thickBot="1" x14ac:dyDescent="0.3">
      <c r="A63" s="54"/>
      <c r="B63" s="2"/>
      <c r="C63" s="77"/>
      <c r="D63" s="79"/>
      <c r="E63" s="77"/>
      <c r="F63" s="79"/>
      <c r="G63" s="77"/>
      <c r="H63" s="79"/>
      <c r="I63" s="5"/>
      <c r="J63" s="77"/>
      <c r="K63" s="79"/>
      <c r="L63" s="57" t="str">
        <f>IFERROR(VLOOKUP(J63,articulo:clave_comercial,2,0)," ")</f>
        <v xml:space="preserve"> </v>
      </c>
      <c r="M63" s="56" t="str">
        <f>UPPER(IFERROR(VLOOKUP(J63,articulo:clave_comercial,5,0)," "))</f>
        <v xml:space="preserve"> </v>
      </c>
      <c r="N63" s="56" t="str">
        <f>IFERROR(IF(VLOOKUP(J63,articulo:clave_comercial,8,0)=0," ",VLOOKUP(J63,articulo:clave_comercial,8,0))," ")</f>
        <v xml:space="preserve"> </v>
      </c>
      <c r="O63" s="56" t="str">
        <f>IFERROR(IF(VLOOKUP(J63,articulo:clave_comercial,9,0)=0," ",VLOOKUP(J63,articulo:clave_comercial,9,0))," ")</f>
        <v xml:space="preserve"> </v>
      </c>
      <c r="P63" s="239" t="str">
        <f t="shared" si="9"/>
        <v xml:space="preserve"> </v>
      </c>
      <c r="Q63" s="240">
        <f>IFERROR(IF(M63="HOJA",D63*F63*G63*H63*2*0.125,IF(AND(M63="PIEZA",H63=0),D63*F63*G63*VLOOKUP(J63,articulo:clave_comercial,10,0)*0.125,0))," ")</f>
        <v>0</v>
      </c>
    </row>
    <row r="64" spans="1:38" ht="16.5" thickTop="1" thickBot="1" x14ac:dyDescent="0.3">
      <c r="A64" s="54"/>
      <c r="B64" s="2"/>
      <c r="C64" s="77"/>
      <c r="D64" s="79"/>
      <c r="E64" s="77"/>
      <c r="F64" s="79"/>
      <c r="G64" s="77"/>
      <c r="H64" s="79"/>
      <c r="I64" s="5"/>
      <c r="J64" s="77"/>
      <c r="K64" s="79"/>
      <c r="L64" s="57" t="str">
        <f>IFERROR(VLOOKUP(J64,articulo:clave_comercial,2,0)," ")</f>
        <v xml:space="preserve"> </v>
      </c>
      <c r="M64" s="56" t="str">
        <f>UPPER(IFERROR(VLOOKUP(J64,articulo:clave_comercial,5,0)," "))</f>
        <v xml:space="preserve"> </v>
      </c>
      <c r="N64" s="56" t="str">
        <f>IFERROR(IF(VLOOKUP(J64,articulo:clave_comercial,8,0)=0," ",VLOOKUP(J64,articulo:clave_comercial,8,0))," ")</f>
        <v xml:space="preserve"> </v>
      </c>
      <c r="O64" s="56" t="str">
        <f>IFERROR(IF(VLOOKUP(J64,articulo:clave_comercial,9,0)=0," ",VLOOKUP(J64,articulo:clave_comercial,9,0))," ")</f>
        <v xml:space="preserve"> </v>
      </c>
      <c r="P64" s="239" t="str">
        <f t="shared" si="9"/>
        <v xml:space="preserve"> </v>
      </c>
      <c r="Q64" s="240">
        <f>IFERROR(IF(M64="HOJA",D64*F64*G64*H64*2*0.125,IF(AND(M64="PIEZA",H64=0),D64*F64*G64*VLOOKUP(J64,articulo:clave_comercial,10,0)*0.125,0))," ")</f>
        <v>0</v>
      </c>
    </row>
    <row r="65" spans="1:17" ht="16.5" thickTop="1" thickBot="1" x14ac:dyDescent="0.3">
      <c r="A65" s="54">
        <v>62</v>
      </c>
      <c r="B65" s="2"/>
      <c r="C65" s="77"/>
      <c r="D65" s="79"/>
      <c r="E65" s="77"/>
      <c r="F65" s="79"/>
      <c r="G65" s="77"/>
      <c r="H65" s="79"/>
      <c r="I65" s="5"/>
      <c r="J65" s="77"/>
      <c r="K65" s="79"/>
      <c r="L65" s="57" t="str">
        <f>IFERROR(VLOOKUP(J65,articulo:clave_comercial,2,0)," ")</f>
        <v xml:space="preserve"> </v>
      </c>
      <c r="M65" s="56" t="str">
        <f>UPPER(IFERROR(VLOOKUP(J65,articulo:clave_comercial,5,0)," "))</f>
        <v xml:space="preserve"> </v>
      </c>
      <c r="N65" s="56" t="str">
        <f>IFERROR(IF(VLOOKUP(J65,articulo:clave_comercial,8,0)=0," ",VLOOKUP(J65,articulo:clave_comercial,8,0))," ")</f>
        <v xml:space="preserve"> </v>
      </c>
      <c r="O65" s="56" t="str">
        <f>IFERROR(IF(VLOOKUP(J65,articulo:clave_comercial,9,0)=0," ",VLOOKUP(J65,articulo:clave_comercial,9,0))," ")</f>
        <v xml:space="preserve"> </v>
      </c>
      <c r="P65" s="239" t="str">
        <f t="shared" si="9"/>
        <v xml:space="preserve"> </v>
      </c>
      <c r="Q65" s="240">
        <f>IFERROR(IF(M65="HOJA",D65*F65*G65*H65*2*0.125,IF(AND(M65="PIEZA",H65=0),D65*F65*G65*VLOOKUP(J65,articulo:clave_comercial,10,0)*0.125,0))," ")</f>
        <v>0</v>
      </c>
    </row>
    <row r="66" spans="1:17" ht="16.5" thickTop="1" thickBot="1" x14ac:dyDescent="0.3">
      <c r="A66" s="54">
        <v>63</v>
      </c>
      <c r="B66" s="2"/>
      <c r="C66" s="77"/>
      <c r="D66" s="79"/>
      <c r="E66" s="77"/>
      <c r="F66" s="79"/>
      <c r="G66" s="77"/>
      <c r="H66" s="79"/>
      <c r="I66" s="5"/>
      <c r="J66" s="77"/>
      <c r="K66" s="79"/>
      <c r="L66" s="57" t="str">
        <f>IFERROR(VLOOKUP(J66,articulo:clave_comercial,2,0)," ")</f>
        <v xml:space="preserve"> </v>
      </c>
      <c r="M66" s="56" t="str">
        <f>UPPER(IFERROR(VLOOKUP(J66,articulo:clave_comercial,5,0)," "))</f>
        <v xml:space="preserve"> </v>
      </c>
      <c r="N66" s="56" t="str">
        <f>IFERROR(IF(VLOOKUP(J66,articulo:clave_comercial,8,0)=0," ",VLOOKUP(J66,articulo:clave_comercial,8,0))," ")</f>
        <v xml:space="preserve"> </v>
      </c>
      <c r="O66" s="56" t="str">
        <f>IFERROR(IF(VLOOKUP(J66,articulo:clave_comercial,9,0)=0," ",VLOOKUP(J66,articulo:clave_comercial,9,0))," ")</f>
        <v xml:space="preserve"> </v>
      </c>
      <c r="P66" s="239" t="str">
        <f t="shared" si="9"/>
        <v xml:space="preserve"> </v>
      </c>
      <c r="Q66" s="240">
        <f>IFERROR(IF(M66="HOJA",D66*F66*G66*H66*2*0.125,IF(AND(M66="PIEZA",H66=0),D66*F66*G66*VLOOKUP(J66,articulo:clave_comercial,10,0)*0.125,0))," ")</f>
        <v>0</v>
      </c>
    </row>
    <row r="67" spans="1:17" ht="16.5" thickTop="1" thickBot="1" x14ac:dyDescent="0.3">
      <c r="A67" s="54">
        <v>64</v>
      </c>
      <c r="B67" s="2"/>
      <c r="C67" s="77"/>
      <c r="D67" s="79"/>
      <c r="E67" s="77"/>
      <c r="F67" s="79"/>
      <c r="G67" s="77"/>
      <c r="H67" s="79"/>
      <c r="I67" s="5"/>
      <c r="J67" s="77"/>
      <c r="K67" s="79"/>
      <c r="L67" s="57" t="str">
        <f>IFERROR(VLOOKUP(J67,articulo:clave_comercial,2,0)," ")</f>
        <v xml:space="preserve"> </v>
      </c>
      <c r="M67" s="56" t="str">
        <f>UPPER(IFERROR(VLOOKUP(J67,articulo:clave_comercial,5,0)," "))</f>
        <v xml:space="preserve"> </v>
      </c>
      <c r="N67" s="56" t="str">
        <f>IFERROR(IF(VLOOKUP(J67,articulo:clave_comercial,8,0)=0," ",VLOOKUP(J67,articulo:clave_comercial,8,0))," ")</f>
        <v xml:space="preserve"> </v>
      </c>
      <c r="O67" s="56" t="str">
        <f>IFERROR(IF(VLOOKUP(J67,articulo:clave_comercial,9,0)=0," ",VLOOKUP(J67,articulo:clave_comercial,9,0))," ")</f>
        <v xml:space="preserve"> </v>
      </c>
      <c r="P67" s="239" t="str">
        <f t="shared" ref="P67:P72" si="19">IFERROR(IF(M67="HOJA",(D67*F67)/MAX(ROUNDDOWN((N67/G67),0)*ROUNDDOWN((O67/H67),0),ROUNDDOWN((N67/H67),0)*ROUNDDOWN((O67/G67),0)),IF(M67="HOJA ",(D67*F67)/MAX(ROUNDDOWN((N67/G67),0)*ROUNDDOWN((O67/H67),0),ROUNDDOWN((N67/H67),0)*ROUNDDOWN((O67/G67),0)),IF(M67="M",G67,IF(AND(M67="PIEZA",G67&lt;&gt;0),(D67*F67)/ROUNDDOWN((N67/G67),0),IF(M67="PIEZA",(D67*F67),IF(M67="CAJA",(D67*F67),IF(M67="DM2",(D67*F67),IF(M67="FT",(D67*F67),IF(M67="JGO",(D67*F67),IF(M67="KG",(D67*F67),IF(M67="LB",(D67*F67),IF(M67="LT",(D67*F67),IF(M67="M2",(D67*F67),IF(M67="M3",(D67*F67),IF(M67="ROLLO",(D67*F67),IF(M67="SQYDS",(D67*F67),IF(M67="UD./SERV.",(D67*F67),IF(M67="YD",(D67*F67)," ")))))))))))))))))),"")</f>
        <v xml:space="preserve"> </v>
      </c>
      <c r="Q67" s="240">
        <f>IFERROR(IF(M67="HOJA",D67*F67*G67*H67*2*0.125,IF(AND(M67="PIEZA",H67=0),D67*F67*G67*VLOOKUP(J67,articulo:clave_comercial,10,0)*0.125,0))," ")</f>
        <v>0</v>
      </c>
    </row>
    <row r="68" spans="1:17" ht="16.5" thickTop="1" thickBot="1" x14ac:dyDescent="0.3">
      <c r="A68" s="54">
        <v>65</v>
      </c>
      <c r="B68" s="2"/>
      <c r="C68" s="77"/>
      <c r="D68" s="79"/>
      <c r="E68" s="77"/>
      <c r="F68" s="79"/>
      <c r="G68" s="77"/>
      <c r="H68" s="79"/>
      <c r="I68" s="5"/>
      <c r="J68" s="77"/>
      <c r="K68" s="79"/>
      <c r="L68" s="57" t="str">
        <f>IFERROR(VLOOKUP(J68,articulo:clave_comercial,2,0)," ")</f>
        <v xml:space="preserve"> </v>
      </c>
      <c r="M68" s="56" t="str">
        <f>UPPER(IFERROR(VLOOKUP(J68,articulo:clave_comercial,5,0)," "))</f>
        <v xml:space="preserve"> </v>
      </c>
      <c r="N68" s="56" t="str">
        <f>IFERROR(IF(VLOOKUP(J68,articulo:clave_comercial,8,0)=0," ",VLOOKUP(J68,articulo:clave_comercial,8,0))," ")</f>
        <v xml:space="preserve"> </v>
      </c>
      <c r="O68" s="56" t="str">
        <f>IFERROR(IF(VLOOKUP(J68,articulo:clave_comercial,9,0)=0," ",VLOOKUP(J68,articulo:clave_comercial,9,0))," ")</f>
        <v xml:space="preserve"> </v>
      </c>
      <c r="P68" s="239" t="str">
        <f t="shared" si="19"/>
        <v xml:space="preserve"> </v>
      </c>
      <c r="Q68" s="240">
        <f>IFERROR(IF(M68="HOJA",D68*F68*G68*H68*2*0.125,IF(AND(M68="PIEZA",H68=0),D68*F68*G68*VLOOKUP(J68,articulo:clave_comercial,10,0)*0.125,0))," ")</f>
        <v>0</v>
      </c>
    </row>
    <row r="69" spans="1:17" ht="16.5" thickTop="1" thickBot="1" x14ac:dyDescent="0.3">
      <c r="A69" s="54">
        <v>66</v>
      </c>
      <c r="B69" s="2"/>
      <c r="C69" s="77"/>
      <c r="D69" s="79"/>
      <c r="E69" s="77"/>
      <c r="F69" s="79"/>
      <c r="G69" s="77"/>
      <c r="H69" s="79"/>
      <c r="I69" s="5"/>
      <c r="J69" s="77"/>
      <c r="K69" s="79"/>
      <c r="L69" s="57" t="str">
        <f>IFERROR(VLOOKUP(J69,articulo:clave_comercial,2,0)," ")</f>
        <v xml:space="preserve"> </v>
      </c>
      <c r="M69" s="56" t="str">
        <f>UPPER(IFERROR(VLOOKUP(J69,articulo:clave_comercial,5,0)," "))</f>
        <v xml:space="preserve"> </v>
      </c>
      <c r="N69" s="56" t="str">
        <f>IFERROR(IF(VLOOKUP(J69,articulo:clave_comercial,8,0)=0," ",VLOOKUP(J69,articulo:clave_comercial,8,0))," ")</f>
        <v xml:space="preserve"> </v>
      </c>
      <c r="O69" s="56" t="str">
        <f>IFERROR(IF(VLOOKUP(J69,articulo:clave_comercial,9,0)=0," ",VLOOKUP(J69,articulo:clave_comercial,9,0))," ")</f>
        <v xml:space="preserve"> </v>
      </c>
      <c r="P69" s="239" t="str">
        <f t="shared" si="19"/>
        <v xml:space="preserve"> </v>
      </c>
      <c r="Q69" s="240">
        <f>IFERROR(IF(M69="HOJA",D69*F69*G69*H69*2*0.125,IF(AND(M69="PIEZA",H69=0),D69*F69*G69*VLOOKUP(J69,articulo:clave_comercial,10,0)*0.125,0))," ")</f>
        <v>0</v>
      </c>
    </row>
    <row r="70" spans="1:17" ht="16.5" thickTop="1" thickBot="1" x14ac:dyDescent="0.3">
      <c r="A70" s="54">
        <v>67</v>
      </c>
      <c r="B70" s="2"/>
      <c r="C70" s="77"/>
      <c r="D70" s="79"/>
      <c r="E70" s="77"/>
      <c r="F70" s="79"/>
      <c r="G70" s="77"/>
      <c r="H70" s="79"/>
      <c r="I70" s="5"/>
      <c r="J70" s="77"/>
      <c r="K70" s="79"/>
      <c r="L70" s="57" t="str">
        <f>IFERROR(VLOOKUP(J70,articulo:clave_comercial,2,0)," ")</f>
        <v xml:space="preserve"> </v>
      </c>
      <c r="M70" s="56" t="str">
        <f>UPPER(IFERROR(VLOOKUP(J70,articulo:clave_comercial,5,0)," "))</f>
        <v xml:space="preserve"> </v>
      </c>
      <c r="N70" s="56" t="str">
        <f>IFERROR(IF(VLOOKUP(J70,articulo:clave_comercial,8,0)=0," ",VLOOKUP(J70,articulo:clave_comercial,8,0))," ")</f>
        <v xml:space="preserve"> </v>
      </c>
      <c r="O70" s="56" t="str">
        <f>IFERROR(IF(VLOOKUP(J70,articulo:clave_comercial,9,0)=0," ",VLOOKUP(J70,articulo:clave_comercial,9,0))," ")</f>
        <v xml:space="preserve"> </v>
      </c>
      <c r="P70" s="239" t="str">
        <f t="shared" si="19"/>
        <v xml:space="preserve"> </v>
      </c>
      <c r="Q70" s="240">
        <f>IFERROR(IF(M70="HOJA",D70*F70*G70*H70*2*0.125,IF(AND(M70="PIEZA",H70=0),D70*F70*G70*VLOOKUP(J70,articulo:clave_comercial,10,0)*0.125,0))," ")</f>
        <v>0</v>
      </c>
    </row>
    <row r="71" spans="1:17" ht="16.5" thickTop="1" thickBot="1" x14ac:dyDescent="0.3">
      <c r="A71" s="54">
        <v>68</v>
      </c>
      <c r="B71" s="2"/>
      <c r="C71" s="77"/>
      <c r="D71" s="79"/>
      <c r="E71" s="77"/>
      <c r="F71" s="79"/>
      <c r="G71" s="77"/>
      <c r="H71" s="79"/>
      <c r="I71" s="5"/>
      <c r="J71" s="77"/>
      <c r="K71" s="79"/>
      <c r="L71" s="57" t="str">
        <f>IFERROR(VLOOKUP(J71,articulo:clave_comercial,2,0)," ")</f>
        <v xml:space="preserve"> </v>
      </c>
      <c r="M71" s="56" t="str">
        <f>UPPER(IFERROR(VLOOKUP(J71,articulo:clave_comercial,5,0)," "))</f>
        <v xml:space="preserve"> </v>
      </c>
      <c r="N71" s="56" t="str">
        <f>IFERROR(IF(VLOOKUP(J71,articulo:clave_comercial,8,0)=0," ",VLOOKUP(J71,articulo:clave_comercial,8,0))," ")</f>
        <v xml:space="preserve"> </v>
      </c>
      <c r="O71" s="56" t="str">
        <f>IFERROR(IF(VLOOKUP(J71,articulo:clave_comercial,9,0)=0," ",VLOOKUP(J71,articulo:clave_comercial,9,0))," ")</f>
        <v xml:space="preserve"> </v>
      </c>
      <c r="P71" s="239" t="str">
        <f t="shared" si="19"/>
        <v xml:space="preserve"> </v>
      </c>
      <c r="Q71" s="240">
        <f>IFERROR(IF(M71="HOJA",D71*F71*G71*H71*2*0.125,IF(AND(M71="PIEZA",H71=0),D71*F71*G71*VLOOKUP(J71,articulo:clave_comercial,10,0)*0.125,0))," ")</f>
        <v>0</v>
      </c>
    </row>
    <row r="72" spans="1:17" ht="16.5" thickTop="1" thickBot="1" x14ac:dyDescent="0.3">
      <c r="A72" s="54">
        <v>69</v>
      </c>
      <c r="B72" s="2"/>
      <c r="C72" s="77"/>
      <c r="D72" s="79"/>
      <c r="E72" s="77"/>
      <c r="F72" s="79"/>
      <c r="G72" s="77"/>
      <c r="H72" s="79"/>
      <c r="I72" s="5"/>
      <c r="J72" s="77"/>
      <c r="K72" s="79"/>
      <c r="L72" s="57" t="str">
        <f>IFERROR(VLOOKUP(J72,articulo:clave_comercial,2,0)," ")</f>
        <v xml:space="preserve"> </v>
      </c>
      <c r="M72" s="56" t="str">
        <f>UPPER(IFERROR(VLOOKUP(J72,articulo:clave_comercial,5,0)," "))</f>
        <v xml:space="preserve"> </v>
      </c>
      <c r="N72" s="56" t="str">
        <f>IFERROR(IF(VLOOKUP(J72,articulo:clave_comercial,8,0)=0," ",VLOOKUP(J72,articulo:clave_comercial,8,0))," ")</f>
        <v xml:space="preserve"> </v>
      </c>
      <c r="O72" s="56" t="str">
        <f>IFERROR(IF(VLOOKUP(J72,articulo:clave_comercial,9,0)=0," ",VLOOKUP(J72,articulo:clave_comercial,9,0))," ")</f>
        <v xml:space="preserve"> </v>
      </c>
      <c r="P72" s="239" t="str">
        <f t="shared" si="19"/>
        <v xml:space="preserve"> </v>
      </c>
      <c r="Q72" s="240">
        <f>IFERROR(IF(M72="HOJA",D72*F72*G72*H72*2*0.125,IF(AND(M72="PIEZA",H72=0),D72*F72*G72*VLOOKUP(J72,articulo:clave_comercial,10,0)*0.125,0))," ")</f>
        <v>0</v>
      </c>
    </row>
    <row r="73" spans="1:17" ht="15.75" thickTop="1" x14ac:dyDescent="0.25">
      <c r="A73" s="54">
        <v>70</v>
      </c>
      <c r="B73" s="2"/>
    </row>
  </sheetData>
  <phoneticPr fontId="3" type="noConversion"/>
  <conditionalFormatting sqref="W3:W52 Y3:Y52 AA3:AA52 AC3:AC52">
    <cfRule type="top10" dxfId="0" priority="1" percent="1" rank="1"/>
  </conditionalFormatting>
  <dataValidations count="2">
    <dataValidation type="decimal" allowBlank="1" showErrorMessage="1" errorTitle="CUIDADO" error="REBASA LAS DIMENSIONES DE LAMINA COMERCIAL" promptTitle="CUIDADO" prompt="VERIFICAR QUE LAS DIMENSIONES NO REBASEN LAS DIMENSIONES DE MATERIAL COMERCIAL, Y SELECCIONAR EL MATERIAL ADECUADO_x000a_" sqref="H21:H25 H27:H31 H6:H19" xr:uid="{00000000-0002-0000-0400-000000000000}">
      <formula1>0</formula1>
      <formula2>1220</formula2>
    </dataValidation>
    <dataValidation type="decimal" allowBlank="1" showErrorMessage="1" errorTitle="CUIDADO" error="REBASA LAS DIMENSIONES DE LAMINA COMERCIAL" promptTitle="CUIDADO " prompt="VERIFICAR QUE LAS DIMENSIONES NO REBASEN LAS DIMENSIONES DE MATERIAL COMERCIAL, Y SELECCIONAR EL MATERIAL  ADECUADO_x000a__x000a_" sqref="G21:G25 G27:G31 H3:H5 G3:G19" xr:uid="{00000000-0002-0000-0400-000001000000}">
      <formula1>0</formula1>
      <formula2>3050</formula2>
    </dataValidation>
  </dataValidations>
  <pageMargins left="0.7" right="0.7" top="0.75" bottom="0.75" header="0.3" footer="0.3"/>
  <pageSetup scale="19" orientation="portrait"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2">
    <tabColor theme="4" tint="-0.499984740745262"/>
  </sheetPr>
  <dimension ref="A1:GQ199"/>
  <sheetViews>
    <sheetView showGridLines="0" topLeftCell="CR1" workbookViewId="0">
      <selection activeCell="CR3" sqref="CR3"/>
    </sheetView>
  </sheetViews>
  <sheetFormatPr baseColWidth="10" defaultColWidth="5.5703125" defaultRowHeight="16.5" customHeight="1" x14ac:dyDescent="0.25"/>
  <cols>
    <col min="1" max="1" width="7.85546875" customWidth="1"/>
    <col min="2" max="2" width="0.7109375" customWidth="1"/>
    <col min="3" max="3" width="54.28515625" bestFit="1" customWidth="1"/>
    <col min="4" max="4" width="9.28515625" bestFit="1" customWidth="1"/>
    <col min="5" max="5" width="18.5703125" bestFit="1" customWidth="1"/>
    <col min="6" max="6" width="11.7109375" bestFit="1" customWidth="1"/>
    <col min="7" max="7" width="19.42578125" bestFit="1" customWidth="1"/>
    <col min="8" max="8" width="13.140625" bestFit="1" customWidth="1"/>
    <col min="9" max="9" width="14.28515625" bestFit="1" customWidth="1"/>
    <col min="10" max="10" width="23.7109375" bestFit="1" customWidth="1"/>
    <col min="11" max="11" width="39.7109375" bestFit="1" customWidth="1"/>
    <col min="12" max="12" width="17.42578125" bestFit="1" customWidth="1"/>
    <col min="13" max="13" width="15.85546875" bestFit="1" customWidth="1"/>
    <col min="14" max="14" width="5.28515625" bestFit="1" customWidth="1"/>
    <col min="15" max="15" width="7.7109375" bestFit="1" customWidth="1"/>
    <col min="16" max="16" width="5.28515625" customWidth="1"/>
    <col min="17" max="17" width="18" bestFit="1" customWidth="1"/>
    <col min="18" max="18" width="19" bestFit="1" customWidth="1"/>
    <col min="19" max="19" width="21.28515625" bestFit="1" customWidth="1"/>
    <col min="20" max="20" width="79.42578125" bestFit="1" customWidth="1"/>
    <col min="21" max="21" width="255.7109375" bestFit="1" customWidth="1"/>
    <col min="22" max="22" width="15.42578125" bestFit="1" customWidth="1"/>
    <col min="23" max="23" width="50.7109375" bestFit="1" customWidth="1"/>
    <col min="24" max="24" width="75.85546875" bestFit="1" customWidth="1"/>
    <col min="25" max="25" width="14.28515625" bestFit="1" customWidth="1"/>
    <col min="26" max="26" width="17.28515625" bestFit="1" customWidth="1"/>
    <col min="27" max="27" width="56.28515625" bestFit="1" customWidth="1"/>
    <col min="28" max="28" width="14.7109375" bestFit="1" customWidth="1"/>
    <col min="29" max="29" width="32.7109375" bestFit="1" customWidth="1"/>
    <col min="30" max="30" width="14" bestFit="1" customWidth="1"/>
    <col min="31" max="31" width="32.7109375" bestFit="1" customWidth="1"/>
    <col min="32" max="32" width="14" bestFit="1" customWidth="1"/>
    <col min="33" max="33" width="20.28515625" bestFit="1" customWidth="1"/>
    <col min="34" max="35" width="20.28515625" customWidth="1"/>
    <col min="36" max="36" width="31.5703125" bestFit="1" customWidth="1"/>
    <col min="37" max="37" width="40.28515625" bestFit="1" customWidth="1"/>
    <col min="38" max="38" width="33.42578125" bestFit="1" customWidth="1"/>
    <col min="39" max="39" width="34.140625" bestFit="1" customWidth="1"/>
    <col min="40" max="40" width="31.7109375" bestFit="1" customWidth="1"/>
    <col min="41" max="41" width="32.140625" bestFit="1" customWidth="1"/>
    <col min="42" max="42" width="40.140625" bestFit="1" customWidth="1"/>
    <col min="43" max="45" width="9.42578125" customWidth="1"/>
    <col min="46" max="46" width="40.42578125" bestFit="1" customWidth="1"/>
    <col min="47" max="47" width="12.85546875" bestFit="1" customWidth="1"/>
    <col min="48" max="48" width="25.42578125" bestFit="1" customWidth="1"/>
    <col min="49" max="49" width="18" bestFit="1" customWidth="1"/>
    <col min="50" max="58" width="18" customWidth="1"/>
    <col min="59" max="59" width="21.7109375" bestFit="1" customWidth="1"/>
    <col min="60" max="60" width="21.7109375" customWidth="1"/>
    <col min="61" max="61" width="18" bestFit="1" customWidth="1"/>
    <col min="62" max="62" width="21" bestFit="1" customWidth="1"/>
    <col min="63" max="63" width="16.85546875" bestFit="1" customWidth="1"/>
    <col min="64" max="65" width="20.28515625" bestFit="1" customWidth="1"/>
    <col min="66" max="66" width="21.7109375" bestFit="1" customWidth="1"/>
    <col min="67" max="67" width="21.5703125" bestFit="1" customWidth="1"/>
    <col min="68" max="68" width="28.7109375" bestFit="1" customWidth="1"/>
    <col min="69" max="69" width="23.42578125" bestFit="1" customWidth="1"/>
    <col min="70" max="70" width="12.7109375" bestFit="1" customWidth="1"/>
    <col min="71" max="71" width="17.28515625" bestFit="1" customWidth="1"/>
    <col min="72" max="72" width="21" bestFit="1" customWidth="1"/>
    <col min="73" max="73" width="11.5703125" bestFit="1" customWidth="1"/>
    <col min="74" max="74" width="20.140625" bestFit="1" customWidth="1"/>
    <col min="75" max="75" width="11" bestFit="1" customWidth="1"/>
    <col min="76" max="76" width="21" bestFit="1" customWidth="1"/>
    <col min="77" max="77" width="18.28515625" bestFit="1" customWidth="1"/>
    <col min="78" max="78" width="21" bestFit="1" customWidth="1"/>
    <col min="79" max="79" width="21.7109375" bestFit="1" customWidth="1"/>
    <col min="80" max="80" width="20.28515625" bestFit="1" customWidth="1" collapsed="1"/>
    <col min="81" max="81" width="16.85546875" bestFit="1" customWidth="1"/>
    <col min="82" max="82" width="7.28515625" bestFit="1" customWidth="1"/>
    <col min="83" max="83" width="20.7109375" bestFit="1" customWidth="1"/>
    <col min="84" max="84" width="47.85546875" bestFit="1" customWidth="1"/>
    <col min="85" max="85" width="20.7109375" bestFit="1" customWidth="1" collapsed="1"/>
    <col min="86" max="86" width="19.140625" bestFit="1" customWidth="1"/>
    <col min="87" max="87" width="50.28515625" bestFit="1" customWidth="1"/>
    <col min="88" max="88" width="37.42578125" bestFit="1" customWidth="1"/>
    <col min="89" max="95" width="34.7109375" bestFit="1" customWidth="1"/>
    <col min="96" max="96" width="37" bestFit="1" customWidth="1"/>
    <col min="97" max="152" width="23.140625" customWidth="1"/>
    <col min="153" max="153" width="34.140625" bestFit="1" customWidth="1"/>
    <col min="154" max="154" width="36" bestFit="1" customWidth="1"/>
    <col min="155" max="167" width="23.140625" customWidth="1"/>
    <col min="168" max="169" width="43" bestFit="1" customWidth="1"/>
    <col min="170" max="170" width="35.28515625" bestFit="1" customWidth="1"/>
    <col min="171" max="171" width="40.140625" bestFit="1" customWidth="1"/>
    <col min="172" max="172" width="40.7109375" bestFit="1" customWidth="1"/>
    <col min="173" max="173" width="37.140625" bestFit="1" customWidth="1"/>
    <col min="174" max="174" width="43" bestFit="1" customWidth="1"/>
    <col min="175" max="175" width="37.7109375" bestFit="1" customWidth="1"/>
    <col min="176" max="176" width="43" bestFit="1" customWidth="1"/>
    <col min="177" max="177" width="35.28515625" bestFit="1" customWidth="1"/>
    <col min="178" max="178" width="40.140625" bestFit="1" customWidth="1"/>
    <col min="179" max="179" width="40.7109375" bestFit="1" customWidth="1"/>
    <col min="180" max="180" width="37.140625" bestFit="1" customWidth="1"/>
    <col min="181" max="181" width="43" bestFit="1" customWidth="1"/>
    <col min="182" max="182" width="37.7109375" bestFit="1" customWidth="1"/>
    <col min="183" max="184" width="43" bestFit="1" customWidth="1"/>
    <col min="185" max="185" width="35.28515625" bestFit="1" customWidth="1"/>
    <col min="186" max="186" width="40.140625" bestFit="1" customWidth="1"/>
    <col min="187" max="187" width="40.7109375" bestFit="1" customWidth="1"/>
    <col min="188" max="188" width="37.140625" bestFit="1" customWidth="1"/>
    <col min="189" max="189" width="43" bestFit="1" customWidth="1"/>
    <col min="190" max="190" width="37.7109375" bestFit="1" customWidth="1"/>
    <col min="191" max="191" width="16.28515625" bestFit="1" customWidth="1"/>
    <col min="192" max="193" width="43" bestFit="1" customWidth="1"/>
    <col min="194" max="194" width="35.28515625" bestFit="1" customWidth="1"/>
    <col min="195" max="195" width="40.140625" bestFit="1" customWidth="1"/>
    <col min="196" max="196" width="40.7109375" bestFit="1" customWidth="1"/>
    <col min="197" max="197" width="37.140625" bestFit="1" customWidth="1"/>
    <col min="198" max="198" width="43" bestFit="1" customWidth="1"/>
    <col min="199" max="199" width="37.7109375" bestFit="1" customWidth="1"/>
  </cols>
  <sheetData>
    <row r="1" spans="1:199" ht="16.899999999999999" customHeight="1" thickBot="1" x14ac:dyDescent="0.3">
      <c r="A1" s="17"/>
      <c r="B1" s="2"/>
      <c r="C1" s="115" t="s">
        <v>34495</v>
      </c>
      <c r="D1" s="116"/>
      <c r="E1" s="116"/>
      <c r="F1" s="116"/>
      <c r="G1" s="116"/>
      <c r="H1" s="116"/>
      <c r="I1" s="116"/>
      <c r="J1" s="116"/>
      <c r="K1" s="116"/>
      <c r="L1" s="116"/>
      <c r="M1" s="116"/>
      <c r="N1" s="116"/>
      <c r="O1" s="116"/>
      <c r="P1" s="116"/>
      <c r="Q1" s="116"/>
      <c r="R1" s="116"/>
      <c r="S1" s="116"/>
      <c r="T1" s="116"/>
      <c r="U1" s="116"/>
      <c r="V1" s="116"/>
      <c r="W1" s="116"/>
      <c r="X1" s="116"/>
      <c r="Y1" s="116"/>
      <c r="Z1" s="116"/>
      <c r="AA1" s="116"/>
      <c r="AB1" s="116"/>
      <c r="AC1" s="116"/>
      <c r="AD1" s="116"/>
      <c r="AE1" s="116"/>
      <c r="AF1" s="116"/>
      <c r="AG1" s="116"/>
      <c r="AH1" s="116"/>
      <c r="AI1" s="116"/>
      <c r="AJ1" s="116"/>
      <c r="AK1" s="116"/>
      <c r="AL1" s="116"/>
      <c r="AM1" s="116"/>
      <c r="AN1" s="116"/>
      <c r="AO1" s="116"/>
      <c r="AP1" s="116"/>
      <c r="AQ1" s="116"/>
      <c r="AR1" s="116"/>
      <c r="AS1" s="116"/>
      <c r="AT1" s="116"/>
      <c r="AU1" s="116"/>
      <c r="AV1" s="116"/>
      <c r="AW1" s="116"/>
      <c r="AX1" s="116"/>
      <c r="AY1" s="116"/>
      <c r="AZ1" s="116"/>
      <c r="BA1" s="116"/>
      <c r="BB1" s="116"/>
      <c r="BC1" s="116"/>
      <c r="BD1" s="116"/>
      <c r="BE1" s="116"/>
      <c r="BF1" s="116"/>
      <c r="BG1" s="116"/>
      <c r="BH1" s="116"/>
      <c r="BI1" s="116"/>
      <c r="BJ1" s="116"/>
      <c r="BK1" s="116"/>
      <c r="BL1" s="116"/>
      <c r="BM1" s="116"/>
      <c r="BN1" s="116"/>
      <c r="BO1" s="116"/>
      <c r="BP1" s="116"/>
      <c r="BQ1" s="116"/>
      <c r="BR1" s="116"/>
      <c r="BS1" s="116"/>
      <c r="BT1" s="116"/>
      <c r="BU1" s="116"/>
      <c r="BV1" s="116"/>
      <c r="BW1" s="116"/>
      <c r="BX1" s="116"/>
      <c r="BY1" s="116"/>
      <c r="BZ1" s="116"/>
      <c r="CA1" s="116"/>
      <c r="CB1" s="116"/>
      <c r="CC1" s="116"/>
      <c r="CD1" s="116"/>
      <c r="CE1" s="116"/>
      <c r="CF1" s="116"/>
      <c r="CG1" s="116"/>
      <c r="CH1" s="116"/>
      <c r="CI1" s="116"/>
      <c r="CJ1" s="116"/>
      <c r="CK1" s="116"/>
      <c r="CL1" s="116"/>
      <c r="CM1" s="116"/>
      <c r="CN1" s="116"/>
      <c r="CO1" s="116"/>
      <c r="CP1" s="116"/>
      <c r="CQ1" s="116"/>
      <c r="CR1" s="116"/>
      <c r="CS1" s="116"/>
      <c r="CT1" s="116"/>
      <c r="CU1" s="116"/>
      <c r="CV1" s="116"/>
      <c r="CW1" s="116"/>
      <c r="CX1" s="116"/>
      <c r="CY1" s="116"/>
      <c r="CZ1" s="116"/>
      <c r="DA1" s="116"/>
      <c r="DB1" s="116"/>
      <c r="DC1" s="116"/>
      <c r="DD1" s="116"/>
      <c r="DE1" s="116"/>
      <c r="DF1" s="116"/>
      <c r="DG1" s="116"/>
      <c r="DH1" s="116"/>
      <c r="DI1" s="116"/>
      <c r="DJ1" s="116"/>
      <c r="DK1" s="116"/>
      <c r="DL1" s="116"/>
      <c r="DM1" s="116"/>
      <c r="DN1" s="116"/>
      <c r="DO1" s="116"/>
      <c r="DP1" s="116"/>
      <c r="DQ1" s="116"/>
      <c r="DR1" s="116"/>
      <c r="DS1" s="116"/>
      <c r="DT1" s="116"/>
      <c r="DU1" s="116"/>
      <c r="DV1" s="116"/>
      <c r="DW1" s="116"/>
      <c r="DX1" s="116"/>
      <c r="DY1" s="116"/>
      <c r="DZ1" s="116"/>
      <c r="EA1" s="116"/>
      <c r="EB1" s="116"/>
      <c r="EC1" s="116"/>
      <c r="ED1" s="116"/>
      <c r="EE1" s="116"/>
      <c r="EF1" s="116"/>
      <c r="EG1" s="116"/>
      <c r="EH1" s="116"/>
      <c r="EI1" s="116"/>
      <c r="EJ1" s="116"/>
      <c r="EK1" s="116"/>
      <c r="EL1" s="116"/>
      <c r="EM1" s="116"/>
      <c r="EN1" s="116"/>
      <c r="EO1" s="116"/>
      <c r="EP1" s="116"/>
      <c r="EQ1" s="116"/>
      <c r="ER1" s="116"/>
      <c r="ES1" s="116"/>
      <c r="ET1" s="116"/>
      <c r="EU1" s="116"/>
      <c r="EV1" s="116"/>
      <c r="EW1" s="116"/>
      <c r="EX1" s="116"/>
      <c r="EY1" s="116"/>
      <c r="EZ1" s="116"/>
      <c r="FA1" s="116"/>
      <c r="FB1" s="116"/>
      <c r="FC1" s="116"/>
      <c r="FD1" s="116"/>
      <c r="FE1" s="116"/>
      <c r="FF1" s="116"/>
      <c r="FG1" s="116"/>
      <c r="FH1" s="116"/>
      <c r="FI1" s="116"/>
      <c r="FJ1" s="116"/>
      <c r="FK1" s="116"/>
      <c r="FL1" s="116"/>
      <c r="FM1" s="116"/>
      <c r="FN1" s="116"/>
      <c r="FO1" s="116"/>
      <c r="FP1" s="116"/>
      <c r="FQ1" s="116"/>
      <c r="FR1" s="116"/>
      <c r="FS1" s="116"/>
      <c r="FT1" s="116"/>
      <c r="FU1" s="116"/>
      <c r="FV1" s="116"/>
      <c r="FW1" s="116"/>
      <c r="FX1" s="116"/>
      <c r="FY1" s="116"/>
      <c r="FZ1" s="116"/>
      <c r="GA1" s="116"/>
      <c r="GB1" s="116"/>
      <c r="GC1" s="116"/>
      <c r="GD1" s="116"/>
      <c r="GE1" s="116"/>
      <c r="GF1" s="116"/>
      <c r="GG1" s="116"/>
      <c r="GH1" s="116"/>
      <c r="GI1" s="116"/>
      <c r="GJ1" s="116"/>
      <c r="GK1" s="116"/>
      <c r="GL1" s="116"/>
      <c r="GM1" s="116"/>
      <c r="GN1" s="116"/>
      <c r="GO1" s="116"/>
      <c r="GP1" s="116"/>
      <c r="GQ1" s="116"/>
    </row>
    <row r="2" spans="1:199" s="100" customFormat="1" ht="15.75" thickTop="1" x14ac:dyDescent="0.25">
      <c r="A2" s="40"/>
      <c r="B2" s="41"/>
      <c r="C2" s="42" t="s">
        <v>33881</v>
      </c>
      <c r="D2" s="42" t="s">
        <v>33858</v>
      </c>
      <c r="E2" s="42" t="s">
        <v>33882</v>
      </c>
      <c r="F2" s="42" t="s">
        <v>33883</v>
      </c>
      <c r="G2" s="42" t="s">
        <v>33884</v>
      </c>
      <c r="H2" s="42" t="s">
        <v>33885</v>
      </c>
      <c r="I2" s="42" t="s">
        <v>33887</v>
      </c>
      <c r="J2" s="42" t="s">
        <v>33886</v>
      </c>
      <c r="K2" s="42" t="s">
        <v>33888</v>
      </c>
      <c r="L2" s="42" t="s">
        <v>33889</v>
      </c>
      <c r="M2" s="42" t="s">
        <v>33890</v>
      </c>
      <c r="N2" s="42" t="s">
        <v>33891</v>
      </c>
      <c r="O2" s="42" t="s">
        <v>33892</v>
      </c>
      <c r="P2" s="42" t="s">
        <v>34805</v>
      </c>
      <c r="Q2" s="42" t="s">
        <v>33893</v>
      </c>
      <c r="R2" s="42" t="s">
        <v>33894</v>
      </c>
      <c r="S2" s="42" t="s">
        <v>33895</v>
      </c>
      <c r="T2" s="42" t="s">
        <v>33896</v>
      </c>
      <c r="U2" s="42" t="s">
        <v>33897</v>
      </c>
      <c r="V2" s="42" t="s">
        <v>33898</v>
      </c>
      <c r="W2" s="42" t="s">
        <v>33899</v>
      </c>
      <c r="X2" s="42" t="s">
        <v>33900</v>
      </c>
      <c r="Y2" s="42" t="s">
        <v>33901</v>
      </c>
      <c r="Z2" s="42" t="s">
        <v>34578</v>
      </c>
      <c r="AA2" s="42" t="s">
        <v>34614</v>
      </c>
      <c r="AB2" s="42" t="s">
        <v>34655</v>
      </c>
      <c r="AC2" s="42" t="s">
        <v>33863</v>
      </c>
      <c r="AD2" s="42" t="s">
        <v>33861</v>
      </c>
      <c r="AE2" s="42" t="s">
        <v>33862</v>
      </c>
      <c r="AF2" s="42" t="s">
        <v>33873</v>
      </c>
      <c r="AG2" s="42" t="s">
        <v>33697</v>
      </c>
      <c r="AH2" s="42" t="s">
        <v>34634</v>
      </c>
      <c r="AI2" s="42" t="s">
        <v>34635</v>
      </c>
      <c r="AJ2" s="42" t="s">
        <v>34005</v>
      </c>
      <c r="AK2" s="42" t="s">
        <v>34027</v>
      </c>
      <c r="AL2" s="42" t="s">
        <v>34045</v>
      </c>
      <c r="AM2" s="42" t="s">
        <v>34066</v>
      </c>
      <c r="AN2" s="42" t="s">
        <v>34087</v>
      </c>
      <c r="AO2" s="42" t="s">
        <v>34065</v>
      </c>
      <c r="AP2" s="42" t="s">
        <v>33729</v>
      </c>
      <c r="AQ2" s="99" t="s">
        <v>34631</v>
      </c>
      <c r="AR2" s="99" t="s">
        <v>34636</v>
      </c>
      <c r="AS2" s="99" t="s">
        <v>34637</v>
      </c>
      <c r="AT2" s="42" t="s">
        <v>33761</v>
      </c>
      <c r="AU2" s="42" t="s">
        <v>33762</v>
      </c>
      <c r="AV2" s="42" t="s">
        <v>33763</v>
      </c>
      <c r="AW2" s="42" t="s">
        <v>33864</v>
      </c>
      <c r="AX2" s="42" t="s">
        <v>33769</v>
      </c>
      <c r="AY2" s="42" t="s">
        <v>33741</v>
      </c>
      <c r="AZ2" s="42" t="s">
        <v>33816</v>
      </c>
      <c r="BA2" s="42" t="s">
        <v>33818</v>
      </c>
      <c r="BB2" s="42" t="s">
        <v>33817</v>
      </c>
      <c r="BC2" s="42" t="s">
        <v>33831</v>
      </c>
      <c r="BD2" s="42" t="s">
        <v>33820</v>
      </c>
      <c r="BE2" s="42" t="s">
        <v>34139</v>
      </c>
      <c r="BF2" s="42" t="s">
        <v>33821</v>
      </c>
      <c r="BG2" s="42" t="s">
        <v>33766</v>
      </c>
      <c r="BH2" s="42" t="s">
        <v>34501</v>
      </c>
      <c r="BI2" s="42" t="s">
        <v>33902</v>
      </c>
      <c r="BJ2" s="42" t="s">
        <v>33903</v>
      </c>
      <c r="BK2" s="42" t="s">
        <v>33904</v>
      </c>
      <c r="BL2" s="42" t="s">
        <v>33867</v>
      </c>
      <c r="BM2" s="42" t="s">
        <v>33905</v>
      </c>
      <c r="BN2" s="42" t="s">
        <v>33906</v>
      </c>
      <c r="BO2" s="42" t="s">
        <v>33907</v>
      </c>
      <c r="BP2" s="42" t="s">
        <v>33908</v>
      </c>
      <c r="BQ2" s="42" t="s">
        <v>33767</v>
      </c>
      <c r="BR2" s="42" t="s">
        <v>33819</v>
      </c>
      <c r="BS2" s="42" t="s">
        <v>34578</v>
      </c>
      <c r="BT2" s="42" t="s">
        <v>33909</v>
      </c>
      <c r="BU2" s="42" t="s">
        <v>33910</v>
      </c>
      <c r="BV2" s="42" t="s">
        <v>33911</v>
      </c>
      <c r="BW2" s="42" t="s">
        <v>33912</v>
      </c>
      <c r="BX2" s="42" t="s">
        <v>33913</v>
      </c>
      <c r="BY2" s="42" t="s">
        <v>33914</v>
      </c>
      <c r="BZ2" s="42" t="s">
        <v>33915</v>
      </c>
      <c r="CA2" s="42" t="s">
        <v>33916</v>
      </c>
      <c r="CB2" s="42" t="s">
        <v>33698</v>
      </c>
      <c r="CC2" s="42" t="s">
        <v>33770</v>
      </c>
      <c r="CD2" s="42" t="s">
        <v>33721</v>
      </c>
      <c r="CE2" s="42" t="s">
        <v>33917</v>
      </c>
      <c r="CF2" s="42" t="s">
        <v>33828</v>
      </c>
      <c r="CG2" s="42" t="s">
        <v>33918</v>
      </c>
      <c r="CH2" s="42" t="s">
        <v>33919</v>
      </c>
      <c r="CI2" s="43" t="s">
        <v>33920</v>
      </c>
      <c r="CJ2" s="43" t="s">
        <v>33921</v>
      </c>
      <c r="CK2" s="43" t="s">
        <v>34504</v>
      </c>
      <c r="CL2" s="43" t="s">
        <v>33922</v>
      </c>
      <c r="CM2" s="43" t="s">
        <v>34505</v>
      </c>
      <c r="CN2" s="43" t="s">
        <v>33923</v>
      </c>
      <c r="CO2" s="43" t="s">
        <v>34506</v>
      </c>
      <c r="CP2" s="43" t="s">
        <v>33924</v>
      </c>
      <c r="CQ2" s="43" t="s">
        <v>34543</v>
      </c>
      <c r="CR2" s="43" t="s">
        <v>33925</v>
      </c>
      <c r="CS2" s="43" t="s">
        <v>33926</v>
      </c>
      <c r="CT2" s="43" t="s">
        <v>33927</v>
      </c>
      <c r="CU2" s="43" t="s">
        <v>33928</v>
      </c>
      <c r="CV2" s="43" t="s">
        <v>33929</v>
      </c>
      <c r="CW2" s="43" t="s">
        <v>33930</v>
      </c>
      <c r="CX2" s="43" t="s">
        <v>33931</v>
      </c>
      <c r="CY2" s="43" t="s">
        <v>33932</v>
      </c>
      <c r="CZ2" s="43" t="s">
        <v>33933</v>
      </c>
      <c r="DA2" s="43" t="s">
        <v>34507</v>
      </c>
      <c r="DB2" s="43" t="s">
        <v>34508</v>
      </c>
      <c r="DC2" s="43" t="s">
        <v>34509</v>
      </c>
      <c r="DD2" s="43" t="s">
        <v>34510</v>
      </c>
      <c r="DE2" s="43" t="s">
        <v>34511</v>
      </c>
      <c r="DF2" s="43" t="s">
        <v>34512</v>
      </c>
      <c r="DG2" s="43" t="s">
        <v>34513</v>
      </c>
      <c r="DH2" s="43" t="s">
        <v>34514</v>
      </c>
      <c r="DI2" s="43" t="s">
        <v>34515</v>
      </c>
      <c r="DJ2" s="43" t="s">
        <v>33934</v>
      </c>
      <c r="DK2" s="43" t="s">
        <v>33935</v>
      </c>
      <c r="DL2" s="43" t="s">
        <v>33936</v>
      </c>
      <c r="DM2" s="43" t="s">
        <v>33937</v>
      </c>
      <c r="DN2" s="43" t="s">
        <v>33938</v>
      </c>
      <c r="DO2" s="43" t="s">
        <v>33939</v>
      </c>
      <c r="DP2" s="43" t="s">
        <v>33940</v>
      </c>
      <c r="DQ2" s="43" t="s">
        <v>33941</v>
      </c>
      <c r="DR2" s="43" t="s">
        <v>33942</v>
      </c>
      <c r="DS2" s="43" t="s">
        <v>34516</v>
      </c>
      <c r="DT2" s="43" t="s">
        <v>34517</v>
      </c>
      <c r="DU2" s="43" t="s">
        <v>34518</v>
      </c>
      <c r="DV2" s="43" t="s">
        <v>34519</v>
      </c>
      <c r="DW2" s="43" t="s">
        <v>34520</v>
      </c>
      <c r="DX2" s="43" t="s">
        <v>34521</v>
      </c>
      <c r="DY2" s="43" t="s">
        <v>34522</v>
      </c>
      <c r="DZ2" s="43" t="s">
        <v>34523</v>
      </c>
      <c r="EA2" s="43" t="s">
        <v>34524</v>
      </c>
      <c r="EB2" s="43" t="s">
        <v>33943</v>
      </c>
      <c r="EC2" s="43" t="s">
        <v>33944</v>
      </c>
      <c r="ED2" s="43" t="s">
        <v>33945</v>
      </c>
      <c r="EE2" s="43" t="s">
        <v>33946</v>
      </c>
      <c r="EF2" s="43" t="s">
        <v>33947</v>
      </c>
      <c r="EG2" s="43" t="s">
        <v>33948</v>
      </c>
      <c r="EH2" s="43" t="s">
        <v>33949</v>
      </c>
      <c r="EI2" s="43" t="s">
        <v>33950</v>
      </c>
      <c r="EJ2" s="43" t="s">
        <v>33951</v>
      </c>
      <c r="EK2" s="43" t="s">
        <v>34525</v>
      </c>
      <c r="EL2" s="43" t="s">
        <v>34526</v>
      </c>
      <c r="EM2" s="43" t="s">
        <v>34527</v>
      </c>
      <c r="EN2" s="43" t="s">
        <v>34528</v>
      </c>
      <c r="EO2" s="43" t="s">
        <v>34529</v>
      </c>
      <c r="EP2" s="43" t="s">
        <v>34530</v>
      </c>
      <c r="EQ2" s="43" t="s">
        <v>34531</v>
      </c>
      <c r="ER2" s="43" t="s">
        <v>34532</v>
      </c>
      <c r="ES2" s="43" t="s">
        <v>34533</v>
      </c>
      <c r="ET2" s="43" t="s">
        <v>33952</v>
      </c>
      <c r="EU2" s="43" t="s">
        <v>33953</v>
      </c>
      <c r="EV2" s="43" t="s">
        <v>33954</v>
      </c>
      <c r="EW2" s="43" t="s">
        <v>33955</v>
      </c>
      <c r="EX2" s="43" t="s">
        <v>33956</v>
      </c>
      <c r="EY2" s="43" t="s">
        <v>33957</v>
      </c>
      <c r="EZ2" s="43" t="s">
        <v>33958</v>
      </c>
      <c r="FA2" s="43" t="s">
        <v>33959</v>
      </c>
      <c r="FB2" s="43" t="s">
        <v>33960</v>
      </c>
      <c r="FC2" s="43" t="s">
        <v>34534</v>
      </c>
      <c r="FD2" s="43" t="s">
        <v>34535</v>
      </c>
      <c r="FE2" s="43" t="s">
        <v>34536</v>
      </c>
      <c r="FF2" s="43" t="s">
        <v>34537</v>
      </c>
      <c r="FG2" s="43" t="s">
        <v>34538</v>
      </c>
      <c r="FH2" s="43" t="s">
        <v>34539</v>
      </c>
      <c r="FI2" s="43" t="s">
        <v>34540</v>
      </c>
      <c r="FJ2" s="43" t="s">
        <v>34541</v>
      </c>
      <c r="FK2" s="43" t="s">
        <v>34542</v>
      </c>
      <c r="FL2" s="43" t="s">
        <v>33961</v>
      </c>
      <c r="FM2" s="43" t="s">
        <v>33962</v>
      </c>
      <c r="FN2" s="43" t="s">
        <v>33963</v>
      </c>
      <c r="FO2" s="43" t="s">
        <v>33964</v>
      </c>
      <c r="FP2" s="43" t="s">
        <v>33965</v>
      </c>
      <c r="FQ2" s="43" t="s">
        <v>33966</v>
      </c>
      <c r="FR2" s="43" t="s">
        <v>33967</v>
      </c>
      <c r="FS2" s="43" t="s">
        <v>33968</v>
      </c>
      <c r="FT2" s="43" t="s">
        <v>33969</v>
      </c>
      <c r="FU2" s="43" t="s">
        <v>33970</v>
      </c>
      <c r="FV2" s="43" t="s">
        <v>33971</v>
      </c>
      <c r="FW2" s="43" t="s">
        <v>33972</v>
      </c>
      <c r="FX2" s="43" t="s">
        <v>33973</v>
      </c>
      <c r="FY2" s="43" t="s">
        <v>33974</v>
      </c>
      <c r="FZ2" s="43" t="s">
        <v>33975</v>
      </c>
      <c r="GA2" s="43" t="s">
        <v>33868</v>
      </c>
      <c r="GB2" s="43" t="s">
        <v>33976</v>
      </c>
      <c r="GC2" s="43" t="s">
        <v>33977</v>
      </c>
      <c r="GD2" s="43" t="s">
        <v>33978</v>
      </c>
      <c r="GE2" s="43" t="s">
        <v>33979</v>
      </c>
      <c r="GF2" s="43" t="s">
        <v>33980</v>
      </c>
      <c r="GG2" s="43" t="s">
        <v>34297</v>
      </c>
      <c r="GH2" s="43" t="s">
        <v>34296</v>
      </c>
      <c r="GI2" s="43" t="s">
        <v>33981</v>
      </c>
      <c r="GJ2" s="43" t="s">
        <v>34007</v>
      </c>
      <c r="GK2" s="43" t="s">
        <v>33983</v>
      </c>
      <c r="GL2" s="43" t="s">
        <v>33984</v>
      </c>
      <c r="GM2" s="43" t="s">
        <v>33985</v>
      </c>
      <c r="GN2" s="43" t="s">
        <v>33986</v>
      </c>
      <c r="GO2" s="43" t="s">
        <v>33987</v>
      </c>
      <c r="GP2" s="43" t="s">
        <v>33988</v>
      </c>
      <c r="GQ2" s="43" t="s">
        <v>33989</v>
      </c>
    </row>
    <row r="3" spans="1:199" ht="16.5" customHeight="1" x14ac:dyDescent="0.25">
      <c r="A3" s="33"/>
      <c r="B3" s="2"/>
      <c r="C3" s="30" t="s">
        <v>33881</v>
      </c>
      <c r="D3" s="30" t="s">
        <v>33744</v>
      </c>
      <c r="E3" s="30" t="s">
        <v>33990</v>
      </c>
      <c r="F3" s="30" t="s">
        <v>33875</v>
      </c>
      <c r="G3" s="30" t="s">
        <v>33834</v>
      </c>
      <c r="H3" s="30" t="s">
        <v>33991</v>
      </c>
      <c r="I3" s="30" t="s">
        <v>33993</v>
      </c>
      <c r="J3" s="30" t="s">
        <v>33992</v>
      </c>
      <c r="K3" s="30" t="s">
        <v>33994</v>
      </c>
      <c r="L3" s="30" t="s">
        <v>33995</v>
      </c>
      <c r="M3" s="30" t="s">
        <v>33996</v>
      </c>
      <c r="N3" s="30" t="s">
        <v>33997</v>
      </c>
      <c r="O3" s="30" t="s">
        <v>33998</v>
      </c>
      <c r="P3" s="30" t="s">
        <v>34806</v>
      </c>
      <c r="Q3" s="30" t="s">
        <v>33999</v>
      </c>
      <c r="R3" s="30" t="s">
        <v>33829</v>
      </c>
      <c r="S3" s="30" t="s">
        <v>33840</v>
      </c>
      <c r="T3" s="30" t="s">
        <v>34638</v>
      </c>
      <c r="U3" s="30" t="s">
        <v>34567</v>
      </c>
      <c r="V3" s="31">
        <v>0</v>
      </c>
      <c r="W3" s="30" t="s">
        <v>34601</v>
      </c>
      <c r="X3" s="30" t="s">
        <v>34544</v>
      </c>
      <c r="Y3" s="31">
        <v>0</v>
      </c>
      <c r="Z3" s="30" t="s">
        <v>34623</v>
      </c>
      <c r="AA3" s="30" t="s">
        <v>34615</v>
      </c>
      <c r="AB3" s="98">
        <v>1.46</v>
      </c>
      <c r="AC3" s="30" t="s">
        <v>33742</v>
      </c>
      <c r="AD3" s="30" t="s">
        <v>34004</v>
      </c>
      <c r="AE3" s="30" t="s">
        <v>33914</v>
      </c>
      <c r="AF3" s="30" t="s">
        <v>34005</v>
      </c>
      <c r="AG3" s="30" t="s">
        <v>33914</v>
      </c>
      <c r="AH3" s="30" t="s">
        <v>34005</v>
      </c>
      <c r="AI3" s="30" t="s">
        <v>34632</v>
      </c>
      <c r="AJ3" s="30" t="s">
        <v>33866</v>
      </c>
      <c r="AK3" s="30" t="s">
        <v>34062</v>
      </c>
      <c r="AL3" s="30" t="s">
        <v>34187</v>
      </c>
      <c r="AM3" s="30" t="s">
        <v>34656</v>
      </c>
      <c r="AN3" s="30" t="s">
        <v>34199</v>
      </c>
      <c r="AO3" s="30" t="s">
        <v>34204</v>
      </c>
      <c r="AP3" s="30" t="s">
        <v>33866</v>
      </c>
      <c r="AQ3" s="44" t="s">
        <v>34499</v>
      </c>
      <c r="AR3" s="44" t="s">
        <v>34499</v>
      </c>
      <c r="AS3" s="44" t="s">
        <v>34499</v>
      </c>
      <c r="AT3" s="30" t="s">
        <v>34001</v>
      </c>
      <c r="AU3" s="30" t="s">
        <v>34002</v>
      </c>
      <c r="AV3" s="30" t="s">
        <v>34003</v>
      </c>
      <c r="AW3" s="30" t="s">
        <v>33769</v>
      </c>
      <c r="AX3" s="30" t="s">
        <v>33764</v>
      </c>
      <c r="AY3" s="30" t="s">
        <v>33827</v>
      </c>
      <c r="AZ3" s="30" t="s">
        <v>33830</v>
      </c>
      <c r="BA3" s="30" t="s">
        <v>33764</v>
      </c>
      <c r="BB3" s="30" t="s">
        <v>33827</v>
      </c>
      <c r="BC3" s="30" t="s">
        <v>33764</v>
      </c>
      <c r="BD3" s="30" t="s">
        <v>33827</v>
      </c>
      <c r="BE3" s="30" t="s">
        <v>33827</v>
      </c>
      <c r="BF3" s="30" t="s">
        <v>33865</v>
      </c>
      <c r="BG3" s="30" t="s">
        <v>33909</v>
      </c>
      <c r="BH3" s="30" t="s">
        <v>34502</v>
      </c>
      <c r="BI3" s="30" t="s">
        <v>33874</v>
      </c>
      <c r="BJ3" s="30" t="s">
        <v>33874</v>
      </c>
      <c r="BK3" s="30" t="s">
        <v>33874</v>
      </c>
      <c r="BL3" s="30" t="s">
        <v>33874</v>
      </c>
      <c r="BM3" s="30" t="s">
        <v>33874</v>
      </c>
      <c r="BN3" s="30" t="s">
        <v>33874</v>
      </c>
      <c r="BO3" s="30" t="s">
        <v>33874</v>
      </c>
      <c r="BP3" s="30" t="s">
        <v>33910</v>
      </c>
      <c r="BQ3" s="30" t="s">
        <v>34006</v>
      </c>
      <c r="BR3" s="30" t="s">
        <v>33825</v>
      </c>
      <c r="BS3" s="30" t="s">
        <v>33755</v>
      </c>
      <c r="BT3" s="30" t="s">
        <v>33910</v>
      </c>
      <c r="BU3" s="30" t="s">
        <v>33710</v>
      </c>
      <c r="BV3" s="30" t="s">
        <v>33715</v>
      </c>
      <c r="BW3" s="30" t="s">
        <v>33717</v>
      </c>
      <c r="BX3" s="30" t="s">
        <v>33771</v>
      </c>
      <c r="BY3" s="30" t="s">
        <v>33909</v>
      </c>
      <c r="BZ3" s="30" t="s">
        <v>33902</v>
      </c>
      <c r="CA3" s="30" t="s">
        <v>33905</v>
      </c>
      <c r="CB3" s="30" t="s">
        <v>33867</v>
      </c>
      <c r="CC3" s="30" t="s">
        <v>33764</v>
      </c>
      <c r="CD3" s="30" t="s">
        <v>33870</v>
      </c>
      <c r="CE3" s="30" t="s">
        <v>33918</v>
      </c>
      <c r="CF3" s="30" t="s">
        <v>33920</v>
      </c>
      <c r="CG3" s="87">
        <v>25</v>
      </c>
      <c r="CH3" s="87">
        <v>14</v>
      </c>
      <c r="CI3" s="89" t="s">
        <v>33921</v>
      </c>
      <c r="CJ3" s="89" t="s">
        <v>33925</v>
      </c>
      <c r="CK3" s="89" t="s">
        <v>34507</v>
      </c>
      <c r="CL3" s="89" t="s">
        <v>33934</v>
      </c>
      <c r="CM3" s="89" t="s">
        <v>34516</v>
      </c>
      <c r="CN3" s="89" t="s">
        <v>33943</v>
      </c>
      <c r="CO3" s="89" t="s">
        <v>34525</v>
      </c>
      <c r="CP3" s="89" t="s">
        <v>33952</v>
      </c>
      <c r="CQ3" s="89" t="s">
        <v>34534</v>
      </c>
      <c r="CR3" s="89" t="s">
        <v>34008</v>
      </c>
      <c r="CS3" s="88">
        <v>0.2</v>
      </c>
      <c r="CT3" s="88">
        <v>3</v>
      </c>
      <c r="CU3" s="88">
        <v>1.45</v>
      </c>
      <c r="CV3" s="88">
        <v>0.7</v>
      </c>
      <c r="CW3" s="88">
        <v>0.1</v>
      </c>
      <c r="CX3" s="88">
        <v>0.1</v>
      </c>
      <c r="CY3" s="88">
        <v>0.4199</v>
      </c>
      <c r="CZ3" s="88">
        <v>0.57999999999999996</v>
      </c>
      <c r="DA3" s="89" t="s">
        <v>34010</v>
      </c>
      <c r="DB3" s="88">
        <v>0.2</v>
      </c>
      <c r="DC3" s="88">
        <v>3</v>
      </c>
      <c r="DD3" s="88">
        <v>1.45</v>
      </c>
      <c r="DE3" s="88">
        <v>0.7</v>
      </c>
      <c r="DF3" s="88">
        <v>0.1</v>
      </c>
      <c r="DG3" s="88">
        <v>0.1</v>
      </c>
      <c r="DH3" s="88">
        <v>0.4199</v>
      </c>
      <c r="DI3" s="88">
        <v>0.57999999999999996</v>
      </c>
      <c r="DJ3" s="89" t="s">
        <v>34009</v>
      </c>
      <c r="DK3" s="88">
        <v>0.15</v>
      </c>
      <c r="DL3" s="88">
        <v>3</v>
      </c>
      <c r="DM3" s="88">
        <v>1.55</v>
      </c>
      <c r="DN3" s="88">
        <v>0.7</v>
      </c>
      <c r="DO3" s="88">
        <v>0.1</v>
      </c>
      <c r="DP3" s="88">
        <v>0.1</v>
      </c>
      <c r="DQ3" s="88">
        <v>0.4199</v>
      </c>
      <c r="DR3" s="88">
        <v>0.57999999999999996</v>
      </c>
      <c r="DS3" s="89" t="s">
        <v>34010</v>
      </c>
      <c r="DT3" s="88">
        <v>0.15</v>
      </c>
      <c r="DU3" s="88">
        <v>3</v>
      </c>
      <c r="DV3" s="88">
        <v>1.55</v>
      </c>
      <c r="DW3" s="88">
        <v>0.7</v>
      </c>
      <c r="DX3" s="88">
        <v>0.1</v>
      </c>
      <c r="DY3" s="88">
        <v>0.1</v>
      </c>
      <c r="DZ3" s="88">
        <v>0.4199</v>
      </c>
      <c r="EA3" s="88">
        <v>0.57999999999999996</v>
      </c>
      <c r="EB3" s="89" t="s">
        <v>34010</v>
      </c>
      <c r="EC3" s="88">
        <v>0.15</v>
      </c>
      <c r="ED3" s="88">
        <v>3</v>
      </c>
      <c r="EE3" s="88">
        <v>1.55</v>
      </c>
      <c r="EF3" s="88">
        <v>0.7</v>
      </c>
      <c r="EG3" s="88">
        <v>0.1</v>
      </c>
      <c r="EH3" s="88">
        <v>0.1</v>
      </c>
      <c r="EI3" s="88">
        <v>0.4199</v>
      </c>
      <c r="EJ3" s="88">
        <v>0.57999999999999996</v>
      </c>
      <c r="EK3" s="89" t="s">
        <v>34010</v>
      </c>
      <c r="EL3" s="88">
        <v>0.15</v>
      </c>
      <c r="EM3" s="88">
        <v>3</v>
      </c>
      <c r="EN3" s="88">
        <v>1.55</v>
      </c>
      <c r="EO3" s="88">
        <v>0.7</v>
      </c>
      <c r="EP3" s="88">
        <v>0.1</v>
      </c>
      <c r="EQ3" s="88">
        <v>0.1</v>
      </c>
      <c r="ER3" s="88">
        <v>0.4199</v>
      </c>
      <c r="ES3" s="88">
        <v>0.57999999999999996</v>
      </c>
      <c r="ET3" s="89" t="s">
        <v>34011</v>
      </c>
      <c r="EU3" s="88">
        <v>0.15</v>
      </c>
      <c r="EV3" s="88">
        <v>3</v>
      </c>
      <c r="EW3" s="88">
        <v>1.55</v>
      </c>
      <c r="EX3" s="88">
        <v>0.7</v>
      </c>
      <c r="EY3" s="88">
        <v>0.1</v>
      </c>
      <c r="EZ3" s="88">
        <v>0.1</v>
      </c>
      <c r="FA3" s="88">
        <v>0.4199</v>
      </c>
      <c r="FB3" s="88">
        <v>0.57999999999999996</v>
      </c>
      <c r="FC3" s="89" t="s">
        <v>34011</v>
      </c>
      <c r="FD3" s="88">
        <v>0.2</v>
      </c>
      <c r="FE3" s="88">
        <v>3.35</v>
      </c>
      <c r="FF3" s="88">
        <v>1.7</v>
      </c>
      <c r="FG3" s="88">
        <v>0.7</v>
      </c>
      <c r="FH3" s="88">
        <v>0.1</v>
      </c>
      <c r="FI3" s="88">
        <v>0.1</v>
      </c>
      <c r="FJ3" s="88">
        <v>0.4199</v>
      </c>
      <c r="FK3" s="88">
        <v>0.57999999999999996</v>
      </c>
      <c r="FL3" s="89" t="s">
        <v>33962</v>
      </c>
      <c r="FM3" s="89" t="s">
        <v>33963</v>
      </c>
      <c r="FN3" s="89" t="s">
        <v>34010</v>
      </c>
      <c r="FO3" s="88">
        <v>0.2</v>
      </c>
      <c r="FP3" s="88">
        <v>3</v>
      </c>
      <c r="FQ3" s="88">
        <v>1.55</v>
      </c>
      <c r="FR3" s="88">
        <v>1.95</v>
      </c>
      <c r="FS3" s="88">
        <v>2.35</v>
      </c>
      <c r="FT3" s="89" t="s">
        <v>33970</v>
      </c>
      <c r="FU3" s="89" t="s">
        <v>34010</v>
      </c>
      <c r="FV3" s="88">
        <v>0.2</v>
      </c>
      <c r="FW3" s="88">
        <v>3</v>
      </c>
      <c r="FX3" s="88">
        <v>1.45</v>
      </c>
      <c r="FY3" s="88">
        <v>1.85</v>
      </c>
      <c r="FZ3" s="88">
        <v>2.25</v>
      </c>
      <c r="GA3" s="89" t="s">
        <v>33976</v>
      </c>
      <c r="GB3" s="89" t="s">
        <v>33977</v>
      </c>
      <c r="GC3" s="89" t="s">
        <v>34010</v>
      </c>
      <c r="GD3" s="88">
        <v>0.2</v>
      </c>
      <c r="GE3" s="88">
        <v>3</v>
      </c>
      <c r="GF3" s="88">
        <v>1.5</v>
      </c>
      <c r="GG3" s="88">
        <v>1.6</v>
      </c>
      <c r="GH3" s="88">
        <v>1.7</v>
      </c>
      <c r="GI3" s="32">
        <v>0.8</v>
      </c>
      <c r="GJ3" s="89" t="s">
        <v>33983</v>
      </c>
      <c r="GK3" s="89" t="s">
        <v>33984</v>
      </c>
      <c r="GL3" s="89" t="s">
        <v>34010</v>
      </c>
      <c r="GM3" s="88">
        <v>0.1</v>
      </c>
      <c r="GN3" s="88">
        <v>2.5</v>
      </c>
      <c r="GO3" s="88">
        <v>1.4</v>
      </c>
      <c r="GP3" s="88">
        <v>1.5</v>
      </c>
      <c r="GQ3" s="88">
        <v>1.6</v>
      </c>
    </row>
    <row r="4" spans="1:199" ht="16.5" customHeight="1" x14ac:dyDescent="0.25">
      <c r="A4" s="33"/>
      <c r="B4" s="2"/>
      <c r="C4" s="30" t="s">
        <v>33858</v>
      </c>
      <c r="D4" s="30" t="s">
        <v>33855</v>
      </c>
      <c r="E4" s="30" t="s">
        <v>34012</v>
      </c>
      <c r="F4" s="30" t="s">
        <v>33876</v>
      </c>
      <c r="G4" s="30" t="s">
        <v>34013</v>
      </c>
      <c r="H4" s="30" t="s">
        <v>34014</v>
      </c>
      <c r="I4" s="30" t="s">
        <v>34016</v>
      </c>
      <c r="J4" s="30" t="s">
        <v>34015</v>
      </c>
      <c r="K4" s="30" t="s">
        <v>34017</v>
      </c>
      <c r="L4" s="30" t="s">
        <v>34018</v>
      </c>
      <c r="M4" s="30" t="s">
        <v>34019</v>
      </c>
      <c r="N4" s="30" t="s">
        <v>34020</v>
      </c>
      <c r="O4" s="30" t="s">
        <v>34021</v>
      </c>
      <c r="P4" s="30" t="s">
        <v>34812</v>
      </c>
      <c r="Q4" s="30" t="s">
        <v>34022</v>
      </c>
      <c r="R4" s="30" t="s">
        <v>33841</v>
      </c>
      <c r="S4" s="30" t="s">
        <v>33879</v>
      </c>
      <c r="T4" s="30" t="s">
        <v>34639</v>
      </c>
      <c r="U4" s="30" t="s">
        <v>34545</v>
      </c>
      <c r="V4" s="31">
        <v>0</v>
      </c>
      <c r="W4" s="30" t="s">
        <v>34600</v>
      </c>
      <c r="X4" s="30" t="s">
        <v>34546</v>
      </c>
      <c r="Y4" s="31">
        <v>90</v>
      </c>
      <c r="Z4" s="30" t="s">
        <v>34624</v>
      </c>
      <c r="AA4" s="30" t="s">
        <v>34619</v>
      </c>
      <c r="AB4" s="98">
        <v>4.8899999999999997</v>
      </c>
      <c r="AC4" s="30" t="s">
        <v>34025</v>
      </c>
      <c r="AD4" s="30" t="s">
        <v>34026</v>
      </c>
      <c r="AE4" s="30" t="s">
        <v>33915</v>
      </c>
      <c r="AF4" s="30" t="s">
        <v>34027</v>
      </c>
      <c r="AG4" s="30" t="s">
        <v>33914</v>
      </c>
      <c r="AH4" s="30" t="s">
        <v>34005</v>
      </c>
      <c r="AI4" s="30" t="s">
        <v>34640</v>
      </c>
      <c r="AJ4" s="30" t="s">
        <v>34024</v>
      </c>
      <c r="AK4" s="30" t="s">
        <v>34082</v>
      </c>
      <c r="AL4" s="30"/>
      <c r="AM4" s="30"/>
      <c r="AN4" s="30" t="s">
        <v>34000</v>
      </c>
      <c r="AO4" s="30"/>
      <c r="AP4" s="30" t="s">
        <v>34024</v>
      </c>
      <c r="AQ4" s="44" t="s">
        <v>34499</v>
      </c>
      <c r="AR4" s="44" t="s">
        <v>34499</v>
      </c>
      <c r="AS4" s="44" t="s">
        <v>34499</v>
      </c>
      <c r="AT4" s="30" t="s">
        <v>34001</v>
      </c>
      <c r="AU4" s="30" t="s">
        <v>34002</v>
      </c>
      <c r="AV4" s="30" t="s">
        <v>34003</v>
      </c>
      <c r="AW4" s="30" t="s">
        <v>33741</v>
      </c>
      <c r="AX4" s="30" t="s">
        <v>34573</v>
      </c>
      <c r="AY4" s="30" t="s">
        <v>34649</v>
      </c>
      <c r="AZ4" s="30"/>
      <c r="BA4" s="30" t="s">
        <v>34573</v>
      </c>
      <c r="BB4" s="30" t="s">
        <v>34649</v>
      </c>
      <c r="BC4" s="30" t="s">
        <v>34573</v>
      </c>
      <c r="BD4" s="30" t="s">
        <v>34649</v>
      </c>
      <c r="BE4" s="30" t="s">
        <v>34649</v>
      </c>
      <c r="BF4" s="30" t="s">
        <v>34575</v>
      </c>
      <c r="BG4" s="30" t="s">
        <v>33902</v>
      </c>
      <c r="BH4" s="30" t="s">
        <v>34503</v>
      </c>
      <c r="BI4" s="30" t="s">
        <v>34028</v>
      </c>
      <c r="BJ4" s="30" t="s">
        <v>34028</v>
      </c>
      <c r="BK4" s="30" t="s">
        <v>34028</v>
      </c>
      <c r="BL4" s="30" t="s">
        <v>34028</v>
      </c>
      <c r="BM4" s="30" t="s">
        <v>34028</v>
      </c>
      <c r="BN4" s="30" t="s">
        <v>34028</v>
      </c>
      <c r="BO4" s="30" t="s">
        <v>34028</v>
      </c>
      <c r="BP4" s="30" t="s">
        <v>33911</v>
      </c>
      <c r="BQ4" s="30" t="s">
        <v>34006</v>
      </c>
      <c r="BR4" s="30" t="s">
        <v>33824</v>
      </c>
      <c r="BS4" s="30" t="s">
        <v>34576</v>
      </c>
      <c r="BT4" s="30" t="s">
        <v>33911</v>
      </c>
      <c r="BU4" s="30" t="s">
        <v>33711</v>
      </c>
      <c r="BV4" s="30" t="s">
        <v>34029</v>
      </c>
      <c r="BW4" s="30" t="s">
        <v>33718</v>
      </c>
      <c r="BX4" s="30" t="s">
        <v>33772</v>
      </c>
      <c r="BY4" s="30"/>
      <c r="BZ4" s="30" t="s">
        <v>33903</v>
      </c>
      <c r="CA4" s="30" t="s">
        <v>33906</v>
      </c>
      <c r="CB4" s="30"/>
      <c r="CC4" s="30" t="s">
        <v>34573</v>
      </c>
      <c r="CD4" s="30" t="s">
        <v>33870</v>
      </c>
      <c r="CE4" s="30" t="s">
        <v>33918</v>
      </c>
      <c r="CF4" s="30" t="s">
        <v>33920</v>
      </c>
      <c r="CG4" s="87">
        <v>24.75</v>
      </c>
      <c r="CH4" s="87">
        <v>14.25</v>
      </c>
      <c r="CI4" s="89" t="s">
        <v>34504</v>
      </c>
      <c r="CJ4" s="89" t="s">
        <v>33926</v>
      </c>
      <c r="CK4" s="89" t="s">
        <v>34508</v>
      </c>
      <c r="CL4" s="89" t="s">
        <v>33935</v>
      </c>
      <c r="CM4" s="89" t="s">
        <v>34517</v>
      </c>
      <c r="CN4" s="89" t="s">
        <v>33944</v>
      </c>
      <c r="CO4" s="89" t="s">
        <v>34526</v>
      </c>
      <c r="CP4" s="89" t="s">
        <v>33953</v>
      </c>
      <c r="CQ4" s="89" t="s">
        <v>34535</v>
      </c>
      <c r="CR4" s="89" t="s">
        <v>34030</v>
      </c>
      <c r="CS4" s="88">
        <v>0.15</v>
      </c>
      <c r="CT4" s="88">
        <v>3</v>
      </c>
      <c r="CU4" s="88">
        <v>1.45</v>
      </c>
      <c r="CV4" s="88">
        <v>0.7</v>
      </c>
      <c r="CW4" s="88">
        <v>0.1</v>
      </c>
      <c r="CX4" s="88">
        <v>0.1</v>
      </c>
      <c r="CY4" s="88">
        <v>0.4199</v>
      </c>
      <c r="CZ4" s="88">
        <v>0.57999999999999996</v>
      </c>
      <c r="DA4" s="89" t="s">
        <v>34032</v>
      </c>
      <c r="DB4" s="88">
        <v>0.15</v>
      </c>
      <c r="DC4" s="88">
        <v>3</v>
      </c>
      <c r="DD4" s="88">
        <v>1.45</v>
      </c>
      <c r="DE4" s="88">
        <v>0.7</v>
      </c>
      <c r="DF4" s="88">
        <v>0.1</v>
      </c>
      <c r="DG4" s="88">
        <v>0.1</v>
      </c>
      <c r="DH4" s="88">
        <v>0.4199</v>
      </c>
      <c r="DI4" s="88">
        <v>0.57999999999999996</v>
      </c>
      <c r="DJ4" s="89" t="s">
        <v>34031</v>
      </c>
      <c r="DK4" s="88">
        <v>0.15</v>
      </c>
      <c r="DL4" s="88">
        <v>3</v>
      </c>
      <c r="DM4" s="88">
        <v>1.55</v>
      </c>
      <c r="DN4" s="88">
        <v>0.7</v>
      </c>
      <c r="DO4" s="88">
        <v>0.1</v>
      </c>
      <c r="DP4" s="88">
        <v>0.1</v>
      </c>
      <c r="DQ4" s="88">
        <v>0.4199</v>
      </c>
      <c r="DR4" s="88">
        <v>0.57999999999999996</v>
      </c>
      <c r="DS4" s="89" t="s">
        <v>34032</v>
      </c>
      <c r="DT4" s="88">
        <v>0.15</v>
      </c>
      <c r="DU4" s="88">
        <v>3</v>
      </c>
      <c r="DV4" s="88">
        <v>1.55</v>
      </c>
      <c r="DW4" s="88">
        <v>0.7</v>
      </c>
      <c r="DX4" s="88">
        <v>0.1</v>
      </c>
      <c r="DY4" s="88">
        <v>0.1</v>
      </c>
      <c r="DZ4" s="88">
        <v>0.4199</v>
      </c>
      <c r="EA4" s="88">
        <v>0.57999999999999996</v>
      </c>
      <c r="EB4" s="89" t="s">
        <v>34032</v>
      </c>
      <c r="EC4" s="88">
        <v>0.15</v>
      </c>
      <c r="ED4" s="88">
        <v>3</v>
      </c>
      <c r="EE4" s="88">
        <v>1.55</v>
      </c>
      <c r="EF4" s="88">
        <v>0.7</v>
      </c>
      <c r="EG4" s="88">
        <v>0.1</v>
      </c>
      <c r="EH4" s="88">
        <v>0.1</v>
      </c>
      <c r="EI4" s="88">
        <v>0.4199</v>
      </c>
      <c r="EJ4" s="88">
        <v>0.57999999999999996</v>
      </c>
      <c r="EK4" s="89" t="s">
        <v>34032</v>
      </c>
      <c r="EL4" s="88">
        <v>0.15</v>
      </c>
      <c r="EM4" s="88">
        <v>3</v>
      </c>
      <c r="EN4" s="88">
        <v>1.55</v>
      </c>
      <c r="EO4" s="88">
        <v>0.7</v>
      </c>
      <c r="EP4" s="88">
        <v>0.1</v>
      </c>
      <c r="EQ4" s="88">
        <v>0.1</v>
      </c>
      <c r="ER4" s="88">
        <v>0.4199</v>
      </c>
      <c r="ES4" s="88">
        <v>0.57999999999999996</v>
      </c>
      <c r="ET4" s="89" t="s">
        <v>34032</v>
      </c>
      <c r="EU4" s="88">
        <v>0.15</v>
      </c>
      <c r="EV4" s="88">
        <v>3</v>
      </c>
      <c r="EW4" s="88">
        <v>1.55</v>
      </c>
      <c r="EX4" s="88">
        <v>0.7</v>
      </c>
      <c r="EY4" s="88">
        <v>0.1</v>
      </c>
      <c r="EZ4" s="88">
        <v>0.1</v>
      </c>
      <c r="FA4" s="88">
        <v>0.4199</v>
      </c>
      <c r="FB4" s="88">
        <v>0.57999999999999996</v>
      </c>
      <c r="FC4" s="89" t="s">
        <v>34032</v>
      </c>
      <c r="FD4" s="88">
        <v>0.2</v>
      </c>
      <c r="FE4" s="88">
        <v>3.35</v>
      </c>
      <c r="FF4" s="88">
        <v>1.7</v>
      </c>
      <c r="FG4" s="88">
        <v>0.79990000000000006</v>
      </c>
      <c r="FH4" s="88">
        <v>0.1</v>
      </c>
      <c r="FI4" s="88">
        <v>0.1</v>
      </c>
      <c r="FJ4" s="88">
        <v>0.4199</v>
      </c>
      <c r="FK4" s="88">
        <v>0.57999999999999996</v>
      </c>
      <c r="FL4" s="89" t="s">
        <v>33969</v>
      </c>
      <c r="FM4" s="89" t="s">
        <v>33964</v>
      </c>
      <c r="FN4" s="89" t="s">
        <v>34032</v>
      </c>
      <c r="FO4" s="88">
        <v>0.15</v>
      </c>
      <c r="FP4" s="88">
        <v>3</v>
      </c>
      <c r="FQ4" s="88">
        <v>1.55</v>
      </c>
      <c r="FR4" s="88">
        <v>1.95</v>
      </c>
      <c r="FS4" s="88">
        <v>2.35</v>
      </c>
      <c r="FT4" s="89" t="s">
        <v>33971</v>
      </c>
      <c r="FU4" s="89" t="s">
        <v>34032</v>
      </c>
      <c r="FV4" s="88">
        <v>0.2</v>
      </c>
      <c r="FW4" s="88">
        <v>3</v>
      </c>
      <c r="FX4" s="88">
        <v>1.45</v>
      </c>
      <c r="FY4" s="88">
        <v>1.85</v>
      </c>
      <c r="FZ4" s="88">
        <v>2.25</v>
      </c>
      <c r="GA4" s="89"/>
      <c r="GB4" s="89" t="s">
        <v>33978</v>
      </c>
      <c r="GC4" s="89" t="s">
        <v>34032</v>
      </c>
      <c r="GD4" s="88">
        <v>0.2</v>
      </c>
      <c r="GE4" s="88">
        <v>3</v>
      </c>
      <c r="GF4" s="88">
        <v>1.5</v>
      </c>
      <c r="GG4" s="88">
        <v>1.6</v>
      </c>
      <c r="GH4" s="88">
        <v>1.7</v>
      </c>
      <c r="GI4" s="32">
        <v>0.8</v>
      </c>
      <c r="GJ4" s="89"/>
      <c r="GK4" s="89" t="s">
        <v>33985</v>
      </c>
      <c r="GL4" s="89" t="s">
        <v>34032</v>
      </c>
      <c r="GM4" s="88">
        <v>0.1</v>
      </c>
      <c r="GN4" s="88">
        <v>2.5</v>
      </c>
      <c r="GO4" s="88">
        <v>1.4</v>
      </c>
      <c r="GP4" s="88">
        <v>1.5</v>
      </c>
      <c r="GQ4" s="88">
        <v>1.6</v>
      </c>
    </row>
    <row r="5" spans="1:199" ht="16.5" customHeight="1" x14ac:dyDescent="0.25">
      <c r="A5" s="33"/>
      <c r="B5" s="2"/>
      <c r="C5" s="30" t="s">
        <v>33882</v>
      </c>
      <c r="D5" s="30" t="s">
        <v>33856</v>
      </c>
      <c r="E5" s="30" t="s">
        <v>34033</v>
      </c>
      <c r="F5" s="30" t="s">
        <v>33850</v>
      </c>
      <c r="G5" s="30" t="s">
        <v>34034</v>
      </c>
      <c r="H5" s="30" t="s">
        <v>34035</v>
      </c>
      <c r="I5" s="30" t="s">
        <v>34037</v>
      </c>
      <c r="J5" s="30" t="s">
        <v>34036</v>
      </c>
      <c r="K5" s="30" t="s">
        <v>34038</v>
      </c>
      <c r="L5" s="30" t="s">
        <v>34039</v>
      </c>
      <c r="M5" s="30" t="s">
        <v>34574</v>
      </c>
      <c r="N5" s="30" t="s">
        <v>34040</v>
      </c>
      <c r="O5" s="30" t="s">
        <v>34041</v>
      </c>
      <c r="P5" s="30" t="s">
        <v>34813</v>
      </c>
      <c r="Q5" s="30" t="s">
        <v>34042</v>
      </c>
      <c r="R5" s="30" t="s">
        <v>33843</v>
      </c>
      <c r="S5" s="30" t="s">
        <v>33845</v>
      </c>
      <c r="T5" s="30" t="s">
        <v>34641</v>
      </c>
      <c r="U5" s="30" t="s">
        <v>34547</v>
      </c>
      <c r="V5" s="31">
        <v>0</v>
      </c>
      <c r="W5" s="30" t="s">
        <v>34602</v>
      </c>
      <c r="X5" s="30" t="s">
        <v>34548</v>
      </c>
      <c r="Y5" s="31">
        <v>300</v>
      </c>
      <c r="Z5" s="30" t="s">
        <v>34642</v>
      </c>
      <c r="AA5" s="30" t="s">
        <v>34643</v>
      </c>
      <c r="AB5" s="98">
        <v>1.49</v>
      </c>
      <c r="AC5" s="30" t="s">
        <v>33741</v>
      </c>
      <c r="AD5" s="30" t="s">
        <v>34044</v>
      </c>
      <c r="AE5" s="30" t="s">
        <v>33916</v>
      </c>
      <c r="AF5" s="30" t="s">
        <v>34045</v>
      </c>
      <c r="AG5" s="30" t="s">
        <v>33914</v>
      </c>
      <c r="AH5" s="30" t="s">
        <v>34005</v>
      </c>
      <c r="AI5" s="30" t="s">
        <v>34633</v>
      </c>
      <c r="AJ5" s="30" t="s">
        <v>34043</v>
      </c>
      <c r="AK5" s="30" t="s">
        <v>34101</v>
      </c>
      <c r="AL5" s="30"/>
      <c r="AM5" s="30"/>
      <c r="AN5" s="30" t="s">
        <v>34023</v>
      </c>
      <c r="AO5" s="30"/>
      <c r="AP5" s="30" t="s">
        <v>34043</v>
      </c>
      <c r="AQ5" s="44" t="s">
        <v>34499</v>
      </c>
      <c r="AR5" s="44" t="s">
        <v>34499</v>
      </c>
      <c r="AS5" s="44" t="s">
        <v>34499</v>
      </c>
      <c r="AT5" s="30" t="s">
        <v>34001</v>
      </c>
      <c r="AU5" s="30" t="s">
        <v>34002</v>
      </c>
      <c r="AV5" s="30" t="s">
        <v>34003</v>
      </c>
      <c r="AW5" s="30" t="s">
        <v>33816</v>
      </c>
      <c r="AX5" s="30" t="s">
        <v>34644</v>
      </c>
      <c r="AY5" s="30"/>
      <c r="AZ5" s="30"/>
      <c r="BA5" s="30" t="s">
        <v>34644</v>
      </c>
      <c r="BB5" s="30" t="s">
        <v>33865</v>
      </c>
      <c r="BC5" s="30" t="s">
        <v>34644</v>
      </c>
      <c r="BD5" s="30" t="s">
        <v>33865</v>
      </c>
      <c r="BE5" s="30" t="s">
        <v>33865</v>
      </c>
      <c r="BF5" s="30"/>
      <c r="BG5" s="30" t="s">
        <v>33903</v>
      </c>
      <c r="BH5" s="30" t="s">
        <v>34503</v>
      </c>
      <c r="BI5" s="30" t="s">
        <v>34046</v>
      </c>
      <c r="BJ5" s="30" t="s">
        <v>34046</v>
      </c>
      <c r="BK5" s="30" t="s">
        <v>34046</v>
      </c>
      <c r="BL5" s="30" t="s">
        <v>34046</v>
      </c>
      <c r="BM5" s="30" t="s">
        <v>34046</v>
      </c>
      <c r="BN5" s="30" t="s">
        <v>34046</v>
      </c>
      <c r="BO5" s="30" t="s">
        <v>34046</v>
      </c>
      <c r="BP5" s="30" t="s">
        <v>33912</v>
      </c>
      <c r="BQ5" s="30" t="s">
        <v>34006</v>
      </c>
      <c r="BR5" s="30" t="s">
        <v>33829</v>
      </c>
      <c r="BS5" s="30" t="s">
        <v>33754</v>
      </c>
      <c r="BT5" s="30" t="s">
        <v>33912</v>
      </c>
      <c r="BU5" s="30" t="s">
        <v>33707</v>
      </c>
      <c r="BV5" s="30" t="s">
        <v>34048</v>
      </c>
      <c r="BW5" s="30" t="s">
        <v>33719</v>
      </c>
      <c r="BX5" s="30" t="s">
        <v>33773</v>
      </c>
      <c r="BY5" s="30"/>
      <c r="BZ5" s="30" t="s">
        <v>33904</v>
      </c>
      <c r="CA5" s="30" t="s">
        <v>33907</v>
      </c>
      <c r="CB5" s="30"/>
      <c r="CC5" s="30" t="s">
        <v>34644</v>
      </c>
      <c r="CD5" s="30" t="s">
        <v>33871</v>
      </c>
      <c r="CE5" s="30" t="s">
        <v>34658</v>
      </c>
      <c r="CF5" s="30" t="s">
        <v>33920</v>
      </c>
      <c r="CG5" s="87">
        <v>24.5</v>
      </c>
      <c r="CH5" s="87">
        <v>14.5</v>
      </c>
      <c r="CI5" s="89" t="s">
        <v>33922</v>
      </c>
      <c r="CJ5" s="89" t="s">
        <v>33927</v>
      </c>
      <c r="CK5" s="89" t="s">
        <v>34509</v>
      </c>
      <c r="CL5" s="89" t="s">
        <v>33936</v>
      </c>
      <c r="CM5" s="89" t="s">
        <v>34518</v>
      </c>
      <c r="CN5" s="89" t="s">
        <v>33945</v>
      </c>
      <c r="CO5" s="89" t="s">
        <v>34527</v>
      </c>
      <c r="CP5" s="89" t="s">
        <v>33954</v>
      </c>
      <c r="CQ5" s="89" t="s">
        <v>34536</v>
      </c>
      <c r="CR5" s="89" t="s">
        <v>34049</v>
      </c>
      <c r="CS5" s="88">
        <v>0.01</v>
      </c>
      <c r="CT5" s="88">
        <v>0.05</v>
      </c>
      <c r="CU5" s="88">
        <v>1.25</v>
      </c>
      <c r="CV5" s="88">
        <v>0.7</v>
      </c>
      <c r="CW5" s="88">
        <v>0.1</v>
      </c>
      <c r="CX5" s="88">
        <v>0.1</v>
      </c>
      <c r="CY5" s="88">
        <v>0.4199</v>
      </c>
      <c r="CZ5" s="88">
        <v>0.57999999999999996</v>
      </c>
      <c r="DA5" s="89" t="s">
        <v>34051</v>
      </c>
      <c r="DB5" s="88">
        <v>0.01</v>
      </c>
      <c r="DC5" s="88">
        <v>0.05</v>
      </c>
      <c r="DD5" s="88">
        <v>1.3</v>
      </c>
      <c r="DE5" s="88">
        <v>0.7</v>
      </c>
      <c r="DF5" s="88">
        <v>0.1</v>
      </c>
      <c r="DG5" s="88">
        <v>0.1</v>
      </c>
      <c r="DH5" s="88">
        <v>0.4199</v>
      </c>
      <c r="DI5" s="88">
        <v>0.57999999999999996</v>
      </c>
      <c r="DJ5" s="89" t="s">
        <v>34050</v>
      </c>
      <c r="DK5" s="88">
        <v>0.01</v>
      </c>
      <c r="DL5" s="88">
        <v>0.05</v>
      </c>
      <c r="DM5" s="88">
        <v>1.3</v>
      </c>
      <c r="DN5" s="88">
        <v>0.7</v>
      </c>
      <c r="DO5" s="88">
        <v>0.1</v>
      </c>
      <c r="DP5" s="88">
        <v>0.1</v>
      </c>
      <c r="DQ5" s="88">
        <v>0.4199</v>
      </c>
      <c r="DR5" s="88">
        <v>0.57999999999999996</v>
      </c>
      <c r="DS5" s="89" t="s">
        <v>34051</v>
      </c>
      <c r="DT5" s="88">
        <v>0.01</v>
      </c>
      <c r="DU5" s="88">
        <v>0.05</v>
      </c>
      <c r="DV5" s="88">
        <v>1.35</v>
      </c>
      <c r="DW5" s="88">
        <v>0.7</v>
      </c>
      <c r="DX5" s="88">
        <v>0.1</v>
      </c>
      <c r="DY5" s="88">
        <v>0.1</v>
      </c>
      <c r="DZ5" s="88">
        <v>0.4199</v>
      </c>
      <c r="EA5" s="88">
        <v>0.57999999999999996</v>
      </c>
      <c r="EB5" s="89" t="s">
        <v>34051</v>
      </c>
      <c r="EC5" s="88">
        <v>0.01</v>
      </c>
      <c r="ED5" s="88">
        <v>0.05</v>
      </c>
      <c r="EE5" s="88">
        <v>1.35</v>
      </c>
      <c r="EF5" s="88">
        <v>0.7</v>
      </c>
      <c r="EG5" s="88">
        <v>0.1</v>
      </c>
      <c r="EH5" s="88">
        <v>0.1</v>
      </c>
      <c r="EI5" s="88">
        <v>0.4199</v>
      </c>
      <c r="EJ5" s="88">
        <v>0.57999999999999996</v>
      </c>
      <c r="EK5" s="89" t="s">
        <v>34051</v>
      </c>
      <c r="EL5" s="88">
        <v>0.01</v>
      </c>
      <c r="EM5" s="88">
        <v>0.05</v>
      </c>
      <c r="EN5" s="88">
        <v>1.4</v>
      </c>
      <c r="EO5" s="88">
        <v>0.7</v>
      </c>
      <c r="EP5" s="88">
        <v>0.1</v>
      </c>
      <c r="EQ5" s="88">
        <v>0.1</v>
      </c>
      <c r="ER5" s="88">
        <v>0.4199</v>
      </c>
      <c r="ES5" s="88">
        <v>0.57999999999999996</v>
      </c>
      <c r="ET5" s="89" t="s">
        <v>34052</v>
      </c>
      <c r="EU5" s="88">
        <v>0.01</v>
      </c>
      <c r="EV5" s="88">
        <v>0.05</v>
      </c>
      <c r="EW5" s="88">
        <v>1.35</v>
      </c>
      <c r="EX5" s="88">
        <v>0.7</v>
      </c>
      <c r="EY5" s="88">
        <v>0.1</v>
      </c>
      <c r="EZ5" s="88">
        <v>0.1</v>
      </c>
      <c r="FA5" s="88">
        <v>0.4199</v>
      </c>
      <c r="FB5" s="88">
        <v>0.57999999999999996</v>
      </c>
      <c r="FC5" s="89" t="s">
        <v>34052</v>
      </c>
      <c r="FD5" s="88">
        <v>0.01</v>
      </c>
      <c r="FE5" s="88">
        <v>0.05</v>
      </c>
      <c r="FF5" s="88">
        <v>1.4</v>
      </c>
      <c r="FG5" s="88">
        <v>0.79990000000000006</v>
      </c>
      <c r="FH5" s="88">
        <v>0.1</v>
      </c>
      <c r="FI5" s="88">
        <v>0.1</v>
      </c>
      <c r="FJ5" s="88">
        <v>0.4199</v>
      </c>
      <c r="FK5" s="88">
        <v>0.57999999999999996</v>
      </c>
      <c r="FL5" s="89"/>
      <c r="FM5" s="89" t="s">
        <v>33965</v>
      </c>
      <c r="FN5" s="89" t="s">
        <v>34051</v>
      </c>
      <c r="FO5" s="88">
        <v>0.01</v>
      </c>
      <c r="FP5" s="88">
        <v>0.05</v>
      </c>
      <c r="FQ5" s="88">
        <v>1.4</v>
      </c>
      <c r="FR5" s="88">
        <v>1.8</v>
      </c>
      <c r="FS5" s="88">
        <v>2.2000000000000002</v>
      </c>
      <c r="FT5" s="89" t="s">
        <v>33972</v>
      </c>
      <c r="FU5" s="89" t="s">
        <v>34051</v>
      </c>
      <c r="FV5" s="88">
        <v>0.01</v>
      </c>
      <c r="FW5" s="88">
        <v>0.05</v>
      </c>
      <c r="FX5" s="88">
        <v>1.35</v>
      </c>
      <c r="FY5" s="88">
        <v>1.4</v>
      </c>
      <c r="FZ5" s="88">
        <v>1.45</v>
      </c>
      <c r="GA5" s="89"/>
      <c r="GB5" s="89" t="s">
        <v>33979</v>
      </c>
      <c r="GC5" s="89" t="s">
        <v>34051</v>
      </c>
      <c r="GD5" s="88">
        <v>0.01</v>
      </c>
      <c r="GE5" s="88">
        <v>0.05</v>
      </c>
      <c r="GF5" s="88">
        <v>1.25</v>
      </c>
      <c r="GG5" s="88">
        <v>1.35</v>
      </c>
      <c r="GH5" s="88">
        <v>1.45</v>
      </c>
      <c r="GI5" s="32">
        <v>0.8</v>
      </c>
      <c r="GJ5" s="89"/>
      <c r="GK5" s="89" t="s">
        <v>33986</v>
      </c>
      <c r="GL5" s="89" t="s">
        <v>34051</v>
      </c>
      <c r="GM5" s="88">
        <v>0.01</v>
      </c>
      <c r="GN5" s="88">
        <v>0.05</v>
      </c>
      <c r="GO5" s="88">
        <v>1.25</v>
      </c>
      <c r="GP5" s="88">
        <v>1.3</v>
      </c>
      <c r="GQ5" s="88">
        <v>1.35</v>
      </c>
    </row>
    <row r="6" spans="1:199" ht="16.5" customHeight="1" x14ac:dyDescent="0.25">
      <c r="A6" s="33"/>
      <c r="B6" s="2"/>
      <c r="C6" s="30" t="s">
        <v>33883</v>
      </c>
      <c r="D6" s="30" t="s">
        <v>33832</v>
      </c>
      <c r="E6" s="30" t="s">
        <v>34053</v>
      </c>
      <c r="F6" s="30" t="s">
        <v>33851</v>
      </c>
      <c r="G6" s="30" t="s">
        <v>33829</v>
      </c>
      <c r="H6" s="30" t="s">
        <v>34054</v>
      </c>
      <c r="I6" s="30" t="s">
        <v>34056</v>
      </c>
      <c r="J6" s="30" t="s">
        <v>34055</v>
      </c>
      <c r="K6" s="30" t="s">
        <v>34057</v>
      </c>
      <c r="L6" s="30" t="s">
        <v>34058</v>
      </c>
      <c r="M6" s="30"/>
      <c r="N6" s="30" t="s">
        <v>34059</v>
      </c>
      <c r="O6" s="30" t="s">
        <v>34060</v>
      </c>
      <c r="P6" s="30" t="s">
        <v>34814</v>
      </c>
      <c r="Q6" s="30" t="s">
        <v>34061</v>
      </c>
      <c r="R6" s="30" t="s">
        <v>33844</v>
      </c>
      <c r="S6" s="30" t="s">
        <v>33842</v>
      </c>
      <c r="T6" s="30" t="s">
        <v>34645</v>
      </c>
      <c r="U6" s="30" t="s">
        <v>34549</v>
      </c>
      <c r="V6" s="31">
        <v>0</v>
      </c>
      <c r="W6" s="30" t="s">
        <v>34603</v>
      </c>
      <c r="X6" s="30" t="s">
        <v>34550</v>
      </c>
      <c r="Y6" s="31">
        <v>460</v>
      </c>
      <c r="Z6" s="30" t="s">
        <v>34646</v>
      </c>
      <c r="AA6" s="30" t="s">
        <v>34647</v>
      </c>
      <c r="AB6" s="98">
        <v>4.99</v>
      </c>
      <c r="AC6" s="30" t="s">
        <v>33697</v>
      </c>
      <c r="AD6" s="30" t="s">
        <v>34065</v>
      </c>
      <c r="AE6" s="30" t="s">
        <v>33698</v>
      </c>
      <c r="AF6" s="30" t="s">
        <v>34066</v>
      </c>
      <c r="AG6" s="30" t="s">
        <v>33915</v>
      </c>
      <c r="AH6" s="30" t="s">
        <v>34027</v>
      </c>
      <c r="AI6" s="30" t="s">
        <v>34633</v>
      </c>
      <c r="AJ6" s="30" t="s">
        <v>34122</v>
      </c>
      <c r="AK6" s="30" t="s">
        <v>34169</v>
      </c>
      <c r="AL6" s="30"/>
      <c r="AM6" s="30"/>
      <c r="AN6" s="30" t="s">
        <v>33859</v>
      </c>
      <c r="AO6" s="30"/>
      <c r="AP6" s="30" t="s">
        <v>34062</v>
      </c>
      <c r="AQ6" s="44" t="s">
        <v>34499</v>
      </c>
      <c r="AR6" s="44" t="s">
        <v>34499</v>
      </c>
      <c r="AS6" s="44" t="s">
        <v>34499</v>
      </c>
      <c r="AT6" s="30" t="s">
        <v>34063</v>
      </c>
      <c r="AU6" s="30" t="s">
        <v>34064</v>
      </c>
      <c r="AV6" s="30" t="s">
        <v>34003</v>
      </c>
      <c r="AW6" s="30" t="s">
        <v>33818</v>
      </c>
      <c r="AX6" s="30"/>
      <c r="AY6" s="30"/>
      <c r="AZ6" s="30"/>
      <c r="BA6" s="30" t="s">
        <v>33827</v>
      </c>
      <c r="BB6" s="30" t="s">
        <v>34575</v>
      </c>
      <c r="BC6" s="30" t="s">
        <v>33827</v>
      </c>
      <c r="BD6" s="30" t="s">
        <v>34575</v>
      </c>
      <c r="BE6" s="30" t="s">
        <v>34575</v>
      </c>
      <c r="BF6" s="30"/>
      <c r="BG6" s="30" t="s">
        <v>33904</v>
      </c>
      <c r="BH6" s="30" t="s">
        <v>34503</v>
      </c>
      <c r="BI6" s="30" t="s">
        <v>34067</v>
      </c>
      <c r="BJ6" s="30" t="s">
        <v>34067</v>
      </c>
      <c r="BK6" s="30" t="s">
        <v>34067</v>
      </c>
      <c r="BL6" s="30" t="s">
        <v>34067</v>
      </c>
      <c r="BM6" s="30" t="s">
        <v>34067</v>
      </c>
      <c r="BN6" s="30" t="s">
        <v>34067</v>
      </c>
      <c r="BO6" s="30" t="s">
        <v>34067</v>
      </c>
      <c r="BP6" s="30" t="s">
        <v>33913</v>
      </c>
      <c r="BQ6" s="30" t="s">
        <v>34006</v>
      </c>
      <c r="BR6" s="30" t="s">
        <v>33822</v>
      </c>
      <c r="BS6" s="30" t="s">
        <v>33872</v>
      </c>
      <c r="BT6" s="30" t="s">
        <v>33913</v>
      </c>
      <c r="BU6" s="30" t="s">
        <v>33708</v>
      </c>
      <c r="BV6" s="30" t="s">
        <v>34069</v>
      </c>
      <c r="BW6" s="30" t="s">
        <v>33720</v>
      </c>
      <c r="BX6" s="30" t="s">
        <v>33774</v>
      </c>
      <c r="BY6" s="30"/>
      <c r="BZ6" s="30"/>
      <c r="CA6" s="30"/>
      <c r="CB6" s="30"/>
      <c r="CC6" s="30" t="s">
        <v>33827</v>
      </c>
      <c r="CD6" s="30" t="s">
        <v>33870</v>
      </c>
      <c r="CE6" s="30" t="s">
        <v>33918</v>
      </c>
      <c r="CF6" s="30" t="s">
        <v>33961</v>
      </c>
      <c r="CG6" s="87">
        <v>24.25</v>
      </c>
      <c r="CH6" s="87">
        <v>14.75</v>
      </c>
      <c r="CI6" s="89" t="s">
        <v>34505</v>
      </c>
      <c r="CJ6" s="89" t="s">
        <v>33928</v>
      </c>
      <c r="CK6" s="89" t="s">
        <v>34510</v>
      </c>
      <c r="CL6" s="89" t="s">
        <v>33937</v>
      </c>
      <c r="CM6" s="89" t="s">
        <v>34519</v>
      </c>
      <c r="CN6" s="89" t="s">
        <v>33946</v>
      </c>
      <c r="CO6" s="89" t="s">
        <v>34528</v>
      </c>
      <c r="CP6" s="89" t="s">
        <v>33955</v>
      </c>
      <c r="CQ6" s="89" t="s">
        <v>34537</v>
      </c>
      <c r="CR6" s="89" t="s">
        <v>34070</v>
      </c>
      <c r="CS6" s="88">
        <v>0.05</v>
      </c>
      <c r="CT6" s="88">
        <v>0.05</v>
      </c>
      <c r="CU6" s="88">
        <v>1.25</v>
      </c>
      <c r="CV6" s="88">
        <v>0.7</v>
      </c>
      <c r="CW6" s="88">
        <v>0.1</v>
      </c>
      <c r="CX6" s="88">
        <v>0.1</v>
      </c>
      <c r="CY6" s="88">
        <v>0.4199</v>
      </c>
      <c r="CZ6" s="88">
        <v>0.57999999999999996</v>
      </c>
      <c r="DA6" s="89" t="s">
        <v>34072</v>
      </c>
      <c r="DB6" s="88">
        <v>0.05</v>
      </c>
      <c r="DC6" s="88">
        <v>0.05</v>
      </c>
      <c r="DD6" s="88">
        <v>1.3</v>
      </c>
      <c r="DE6" s="88">
        <v>0.7</v>
      </c>
      <c r="DF6" s="88">
        <v>0.1</v>
      </c>
      <c r="DG6" s="88">
        <v>0.1</v>
      </c>
      <c r="DH6" s="88">
        <v>0.4199</v>
      </c>
      <c r="DI6" s="88">
        <v>0.57999999999999996</v>
      </c>
      <c r="DJ6" s="89" t="s">
        <v>34071</v>
      </c>
      <c r="DK6" s="88">
        <v>0.05</v>
      </c>
      <c r="DL6" s="88">
        <v>0.05</v>
      </c>
      <c r="DM6" s="88">
        <v>1.3</v>
      </c>
      <c r="DN6" s="88">
        <v>0.7</v>
      </c>
      <c r="DO6" s="88">
        <v>0.1</v>
      </c>
      <c r="DP6" s="88">
        <v>0.1</v>
      </c>
      <c r="DQ6" s="88">
        <v>0.4199</v>
      </c>
      <c r="DR6" s="88">
        <v>0.57999999999999996</v>
      </c>
      <c r="DS6" s="89" t="s">
        <v>34072</v>
      </c>
      <c r="DT6" s="88">
        <v>0.05</v>
      </c>
      <c r="DU6" s="88">
        <v>0.05</v>
      </c>
      <c r="DV6" s="88">
        <v>1.35</v>
      </c>
      <c r="DW6" s="88">
        <v>0.7</v>
      </c>
      <c r="DX6" s="88">
        <v>0.1</v>
      </c>
      <c r="DY6" s="88">
        <v>0.1</v>
      </c>
      <c r="DZ6" s="88">
        <v>0.4199</v>
      </c>
      <c r="EA6" s="88">
        <v>0.57999999999999996</v>
      </c>
      <c r="EB6" s="89" t="s">
        <v>34072</v>
      </c>
      <c r="EC6" s="88">
        <v>0.05</v>
      </c>
      <c r="ED6" s="88">
        <v>0.05</v>
      </c>
      <c r="EE6" s="88">
        <v>1.35</v>
      </c>
      <c r="EF6" s="88">
        <v>0.7</v>
      </c>
      <c r="EG6" s="88">
        <v>0.1</v>
      </c>
      <c r="EH6" s="88">
        <v>0.1</v>
      </c>
      <c r="EI6" s="88">
        <v>0.4199</v>
      </c>
      <c r="EJ6" s="88">
        <v>0.57999999999999996</v>
      </c>
      <c r="EK6" s="89" t="s">
        <v>34072</v>
      </c>
      <c r="EL6" s="88">
        <v>0.05</v>
      </c>
      <c r="EM6" s="88">
        <v>0.05</v>
      </c>
      <c r="EN6" s="88">
        <v>1.4</v>
      </c>
      <c r="EO6" s="88">
        <v>0.7</v>
      </c>
      <c r="EP6" s="88">
        <v>0.1</v>
      </c>
      <c r="EQ6" s="88">
        <v>0.1</v>
      </c>
      <c r="ER6" s="88">
        <v>0.4199</v>
      </c>
      <c r="ES6" s="88">
        <v>0.57999999999999996</v>
      </c>
      <c r="ET6" s="89" t="s">
        <v>34072</v>
      </c>
      <c r="EU6" s="88">
        <v>0.05</v>
      </c>
      <c r="EV6" s="88">
        <v>0.05</v>
      </c>
      <c r="EW6" s="88">
        <v>1.35</v>
      </c>
      <c r="EX6" s="88">
        <v>0.7</v>
      </c>
      <c r="EY6" s="88">
        <v>0.1</v>
      </c>
      <c r="EZ6" s="88">
        <v>0.1</v>
      </c>
      <c r="FA6" s="88">
        <v>0.4199</v>
      </c>
      <c r="FB6" s="88">
        <v>0.57999999999999996</v>
      </c>
      <c r="FC6" s="89" t="s">
        <v>34072</v>
      </c>
      <c r="FD6" s="88">
        <v>0.05</v>
      </c>
      <c r="FE6" s="88">
        <v>0.05</v>
      </c>
      <c r="FF6" s="88">
        <v>1.4</v>
      </c>
      <c r="FG6" s="88">
        <v>0.79990000000000006</v>
      </c>
      <c r="FH6" s="88">
        <v>0.1</v>
      </c>
      <c r="FI6" s="88">
        <v>0.1</v>
      </c>
      <c r="FJ6" s="88">
        <v>0.4199</v>
      </c>
      <c r="FK6" s="88">
        <v>0.57999999999999996</v>
      </c>
      <c r="FL6" s="89"/>
      <c r="FM6" s="89" t="s">
        <v>33966</v>
      </c>
      <c r="FN6" s="89" t="s">
        <v>34072</v>
      </c>
      <c r="FO6" s="88">
        <v>0.05</v>
      </c>
      <c r="FP6" s="88">
        <v>0.05</v>
      </c>
      <c r="FQ6" s="88">
        <v>1.4</v>
      </c>
      <c r="FR6" s="88">
        <v>1.8</v>
      </c>
      <c r="FS6" s="88">
        <v>2.2000000000000002</v>
      </c>
      <c r="FT6" s="89" t="s">
        <v>33973</v>
      </c>
      <c r="FU6" s="89" t="s">
        <v>34072</v>
      </c>
      <c r="FV6" s="88">
        <v>0.05</v>
      </c>
      <c r="FW6" s="88">
        <v>0.05</v>
      </c>
      <c r="FX6" s="88">
        <v>1.35</v>
      </c>
      <c r="FY6" s="88">
        <v>1.4</v>
      </c>
      <c r="FZ6" s="88">
        <v>1.45</v>
      </c>
      <c r="GA6" s="89"/>
      <c r="GB6" s="89" t="s">
        <v>33980</v>
      </c>
      <c r="GC6" s="89" t="s">
        <v>34072</v>
      </c>
      <c r="GD6" s="88">
        <v>0.05</v>
      </c>
      <c r="GE6" s="88">
        <v>0.05</v>
      </c>
      <c r="GF6" s="88">
        <v>1.25</v>
      </c>
      <c r="GG6" s="88">
        <v>1.35</v>
      </c>
      <c r="GH6" s="88">
        <v>1.45</v>
      </c>
      <c r="GI6" s="32">
        <v>0.8</v>
      </c>
      <c r="GJ6" s="89"/>
      <c r="GK6" s="89" t="s">
        <v>33987</v>
      </c>
      <c r="GL6" s="89" t="s">
        <v>34072</v>
      </c>
      <c r="GM6" s="88">
        <v>0.05</v>
      </c>
      <c r="GN6" s="88">
        <v>0.05</v>
      </c>
      <c r="GO6" s="88">
        <v>1.25</v>
      </c>
      <c r="GP6" s="88">
        <v>1.3</v>
      </c>
      <c r="GQ6" s="88">
        <v>1.35</v>
      </c>
    </row>
    <row r="7" spans="1:199" ht="16.5" customHeight="1" x14ac:dyDescent="0.25">
      <c r="A7" s="33"/>
      <c r="B7" s="2"/>
      <c r="C7" s="30" t="s">
        <v>33884</v>
      </c>
      <c r="D7" s="30" t="s">
        <v>33849</v>
      </c>
      <c r="E7" s="30" t="s">
        <v>34073</v>
      </c>
      <c r="F7" s="30" t="s">
        <v>33878</v>
      </c>
      <c r="G7" s="30" t="s">
        <v>33825</v>
      </c>
      <c r="H7" s="30" t="s">
        <v>34074</v>
      </c>
      <c r="I7" s="30" t="s">
        <v>34076</v>
      </c>
      <c r="J7" s="30" t="s">
        <v>34075</v>
      </c>
      <c r="K7" s="30" t="s">
        <v>34077</v>
      </c>
      <c r="L7" s="30" t="s">
        <v>34078</v>
      </c>
      <c r="M7" s="30"/>
      <c r="N7" s="30" t="s">
        <v>34079</v>
      </c>
      <c r="O7" s="30" t="s">
        <v>34080</v>
      </c>
      <c r="P7" s="30" t="s">
        <v>34815</v>
      </c>
      <c r="Q7" s="30" t="s">
        <v>34081</v>
      </c>
      <c r="R7" s="30" t="s">
        <v>33848</v>
      </c>
      <c r="S7" s="30" t="s">
        <v>33846</v>
      </c>
      <c r="T7" s="30" t="s">
        <v>34648</v>
      </c>
      <c r="U7" s="30" t="s">
        <v>34551</v>
      </c>
      <c r="V7" s="31">
        <v>0</v>
      </c>
      <c r="W7" s="30" t="s">
        <v>34604</v>
      </c>
      <c r="X7" s="30" t="s">
        <v>34552</v>
      </c>
      <c r="Y7" s="31">
        <v>1460</v>
      </c>
      <c r="Z7" s="30" t="s">
        <v>34625</v>
      </c>
      <c r="AA7" s="30" t="s">
        <v>34616</v>
      </c>
      <c r="AB7" s="98">
        <v>1.59</v>
      </c>
      <c r="AC7" s="30" t="s">
        <v>34084</v>
      </c>
      <c r="AD7" s="30" t="s">
        <v>34085</v>
      </c>
      <c r="AE7" s="30" t="s">
        <v>34086</v>
      </c>
      <c r="AF7" s="30" t="s">
        <v>34087</v>
      </c>
      <c r="AG7" s="30" t="s">
        <v>33915</v>
      </c>
      <c r="AH7" s="30" t="s">
        <v>34027</v>
      </c>
      <c r="AI7" s="30" t="s">
        <v>34633</v>
      </c>
      <c r="AJ7" s="30" t="s">
        <v>34137</v>
      </c>
      <c r="AK7" s="30" t="s">
        <v>34179</v>
      </c>
      <c r="AL7" s="30"/>
      <c r="AM7" s="30"/>
      <c r="AN7" s="30" t="s">
        <v>33860</v>
      </c>
      <c r="AO7" s="30"/>
      <c r="AP7" s="30" t="s">
        <v>34082</v>
      </c>
      <c r="AQ7" s="44" t="s">
        <v>34499</v>
      </c>
      <c r="AR7" s="44" t="s">
        <v>34499</v>
      </c>
      <c r="AS7" s="44" t="s">
        <v>34499</v>
      </c>
      <c r="AT7" s="30" t="s">
        <v>34083</v>
      </c>
      <c r="AU7" s="30" t="s">
        <v>34064</v>
      </c>
      <c r="AV7" s="30" t="s">
        <v>34003</v>
      </c>
      <c r="AW7" s="30" t="s">
        <v>33817</v>
      </c>
      <c r="AX7" s="30"/>
      <c r="AY7" s="30"/>
      <c r="AZ7" s="30"/>
      <c r="BA7" s="30" t="s">
        <v>34649</v>
      </c>
      <c r="BB7" s="30" t="s">
        <v>33830</v>
      </c>
      <c r="BC7" s="30" t="s">
        <v>34649</v>
      </c>
      <c r="BD7" s="30" t="s">
        <v>33830</v>
      </c>
      <c r="BE7" s="30"/>
      <c r="BF7" s="30"/>
      <c r="BG7" s="30" t="s">
        <v>33867</v>
      </c>
      <c r="BH7" s="30" t="s">
        <v>34503</v>
      </c>
      <c r="BI7" s="30" t="s">
        <v>34088</v>
      </c>
      <c r="BJ7" s="30" t="s">
        <v>34088</v>
      </c>
      <c r="BK7" s="30" t="s">
        <v>34088</v>
      </c>
      <c r="BL7" s="30" t="s">
        <v>34088</v>
      </c>
      <c r="BM7" s="30" t="s">
        <v>34088</v>
      </c>
      <c r="BN7" s="30" t="s">
        <v>34088</v>
      </c>
      <c r="BO7" s="30" t="s">
        <v>34088</v>
      </c>
      <c r="BP7" s="30" t="s">
        <v>33874</v>
      </c>
      <c r="BQ7" s="30" t="s">
        <v>34047</v>
      </c>
      <c r="BR7" s="30" t="s">
        <v>33768</v>
      </c>
      <c r="BS7" s="30" t="s">
        <v>34577</v>
      </c>
      <c r="BT7" s="30"/>
      <c r="BU7" s="30" t="s">
        <v>33709</v>
      </c>
      <c r="BV7" s="30" t="s">
        <v>33716</v>
      </c>
      <c r="BW7" s="30"/>
      <c r="BX7" s="30" t="s">
        <v>33775</v>
      </c>
      <c r="BY7" s="30"/>
      <c r="BZ7" s="30"/>
      <c r="CA7" s="30"/>
      <c r="CB7" s="30"/>
      <c r="CC7" s="30" t="s">
        <v>34649</v>
      </c>
      <c r="CD7" s="30" t="s">
        <v>33871</v>
      </c>
      <c r="CE7" s="30" t="s">
        <v>34658</v>
      </c>
      <c r="CF7" s="30" t="s">
        <v>33961</v>
      </c>
      <c r="CG7" s="87">
        <v>24</v>
      </c>
      <c r="CH7" s="87">
        <v>15</v>
      </c>
      <c r="CI7" s="89" t="s">
        <v>33923</v>
      </c>
      <c r="CJ7" s="89" t="s">
        <v>33929</v>
      </c>
      <c r="CK7" s="89" t="s">
        <v>34511</v>
      </c>
      <c r="CL7" s="89" t="s">
        <v>33938</v>
      </c>
      <c r="CM7" s="89" t="s">
        <v>34520</v>
      </c>
      <c r="CN7" s="89" t="s">
        <v>33947</v>
      </c>
      <c r="CO7" s="89" t="s">
        <v>34529</v>
      </c>
      <c r="CP7" s="89" t="s">
        <v>33956</v>
      </c>
      <c r="CQ7" s="89" t="s">
        <v>34538</v>
      </c>
      <c r="CR7" s="89" t="s">
        <v>34089</v>
      </c>
      <c r="CS7" s="88">
        <v>0.01</v>
      </c>
      <c r="CT7" s="88">
        <v>0.05</v>
      </c>
      <c r="CU7" s="88">
        <v>1.25</v>
      </c>
      <c r="CV7" s="88">
        <v>0.7</v>
      </c>
      <c r="CW7" s="88">
        <v>0.1</v>
      </c>
      <c r="CX7" s="88">
        <v>0.1</v>
      </c>
      <c r="CY7" s="88">
        <v>0.4199</v>
      </c>
      <c r="CZ7" s="88">
        <v>0.57999999999999996</v>
      </c>
      <c r="DA7" s="89" t="s">
        <v>34091</v>
      </c>
      <c r="DB7" s="88">
        <v>0.01</v>
      </c>
      <c r="DC7" s="88">
        <v>0.05</v>
      </c>
      <c r="DD7" s="88">
        <v>1.3</v>
      </c>
      <c r="DE7" s="88">
        <v>0.7</v>
      </c>
      <c r="DF7" s="88">
        <v>0.1</v>
      </c>
      <c r="DG7" s="88">
        <v>0.1</v>
      </c>
      <c r="DH7" s="88">
        <v>0.4199</v>
      </c>
      <c r="DI7" s="88">
        <v>0.57999999999999996</v>
      </c>
      <c r="DJ7" s="89" t="s">
        <v>34090</v>
      </c>
      <c r="DK7" s="88">
        <v>0.01</v>
      </c>
      <c r="DL7" s="88">
        <v>0.05</v>
      </c>
      <c r="DM7" s="88">
        <v>1.3</v>
      </c>
      <c r="DN7" s="88">
        <v>0.7</v>
      </c>
      <c r="DO7" s="88">
        <v>0.1</v>
      </c>
      <c r="DP7" s="88">
        <v>0.1</v>
      </c>
      <c r="DQ7" s="88">
        <v>0.4199</v>
      </c>
      <c r="DR7" s="88">
        <v>0.57999999999999996</v>
      </c>
      <c r="DS7" s="89" t="s">
        <v>34091</v>
      </c>
      <c r="DT7" s="88">
        <v>0.01</v>
      </c>
      <c r="DU7" s="88">
        <v>0.05</v>
      </c>
      <c r="DV7" s="88">
        <v>1.35</v>
      </c>
      <c r="DW7" s="88">
        <v>0.7</v>
      </c>
      <c r="DX7" s="88">
        <v>0.1</v>
      </c>
      <c r="DY7" s="88">
        <v>0.1</v>
      </c>
      <c r="DZ7" s="88">
        <v>0.4199</v>
      </c>
      <c r="EA7" s="88">
        <v>0.57999999999999996</v>
      </c>
      <c r="EB7" s="89" t="s">
        <v>34091</v>
      </c>
      <c r="EC7" s="88">
        <v>0.01</v>
      </c>
      <c r="ED7" s="88">
        <v>0.05</v>
      </c>
      <c r="EE7" s="88">
        <v>1.35</v>
      </c>
      <c r="EF7" s="88">
        <v>0.7</v>
      </c>
      <c r="EG7" s="88">
        <v>0.1</v>
      </c>
      <c r="EH7" s="88">
        <v>0.1</v>
      </c>
      <c r="EI7" s="88">
        <v>0.4199</v>
      </c>
      <c r="EJ7" s="88">
        <v>0.57999999999999996</v>
      </c>
      <c r="EK7" s="89" t="s">
        <v>34091</v>
      </c>
      <c r="EL7" s="88">
        <v>0.01</v>
      </c>
      <c r="EM7" s="88">
        <v>0.05</v>
      </c>
      <c r="EN7" s="88">
        <v>1.4</v>
      </c>
      <c r="EO7" s="88">
        <v>0.7</v>
      </c>
      <c r="EP7" s="88">
        <v>0.1</v>
      </c>
      <c r="EQ7" s="88">
        <v>0.1</v>
      </c>
      <c r="ER7" s="88">
        <v>0.4199</v>
      </c>
      <c r="ES7" s="88">
        <v>0.57999999999999996</v>
      </c>
      <c r="ET7" s="89" t="s">
        <v>34091</v>
      </c>
      <c r="EU7" s="88">
        <v>0.01</v>
      </c>
      <c r="EV7" s="88">
        <v>0.05</v>
      </c>
      <c r="EW7" s="88">
        <v>1.35</v>
      </c>
      <c r="EX7" s="88">
        <v>0.7</v>
      </c>
      <c r="EY7" s="88">
        <v>0.1</v>
      </c>
      <c r="EZ7" s="88">
        <v>0.1</v>
      </c>
      <c r="FA7" s="88">
        <v>0.4199</v>
      </c>
      <c r="FB7" s="88">
        <v>0.57999999999999996</v>
      </c>
      <c r="FC7" s="89" t="s">
        <v>34091</v>
      </c>
      <c r="FD7" s="88">
        <v>0.01</v>
      </c>
      <c r="FE7" s="88">
        <v>0.05</v>
      </c>
      <c r="FF7" s="88">
        <v>1.4</v>
      </c>
      <c r="FG7" s="88">
        <v>0.79990000000000006</v>
      </c>
      <c r="FH7" s="88">
        <v>0.1</v>
      </c>
      <c r="FI7" s="88">
        <v>0.1</v>
      </c>
      <c r="FJ7" s="88">
        <v>0.4199</v>
      </c>
      <c r="FK7" s="88">
        <v>0.57999999999999996</v>
      </c>
      <c r="FL7" s="89"/>
      <c r="FM7" s="89" t="s">
        <v>33967</v>
      </c>
      <c r="FN7" s="89" t="s">
        <v>34091</v>
      </c>
      <c r="FO7" s="88">
        <v>0.01</v>
      </c>
      <c r="FP7" s="88">
        <v>0.05</v>
      </c>
      <c r="FQ7" s="88">
        <v>1.4</v>
      </c>
      <c r="FR7" s="88">
        <v>1.45</v>
      </c>
      <c r="FS7" s="88">
        <v>1.5</v>
      </c>
      <c r="FT7" s="89" t="s">
        <v>33974</v>
      </c>
      <c r="FU7" s="89" t="s">
        <v>34091</v>
      </c>
      <c r="FV7" s="88">
        <v>0.01</v>
      </c>
      <c r="FW7" s="88">
        <v>0.05</v>
      </c>
      <c r="FX7" s="88">
        <v>1.35</v>
      </c>
      <c r="FY7" s="88">
        <v>1.4</v>
      </c>
      <c r="FZ7" s="88">
        <v>1.45</v>
      </c>
      <c r="GA7" s="89"/>
      <c r="GB7" s="89" t="s">
        <v>34297</v>
      </c>
      <c r="GC7" s="89" t="s">
        <v>34091</v>
      </c>
      <c r="GD7" s="88">
        <v>0.01</v>
      </c>
      <c r="GE7" s="88">
        <v>0.05</v>
      </c>
      <c r="GF7" s="88">
        <v>1.25</v>
      </c>
      <c r="GG7" s="88">
        <v>1.35</v>
      </c>
      <c r="GH7" s="88">
        <v>1.45</v>
      </c>
      <c r="GI7" s="32">
        <v>0.8</v>
      </c>
      <c r="GJ7" s="89"/>
      <c r="GK7" s="89" t="s">
        <v>33988</v>
      </c>
      <c r="GL7" s="89" t="s">
        <v>34091</v>
      </c>
      <c r="GM7" s="88">
        <v>0.01</v>
      </c>
      <c r="GN7" s="88">
        <v>0.05</v>
      </c>
      <c r="GO7" s="88">
        <v>1.25</v>
      </c>
      <c r="GP7" s="88">
        <v>1.3</v>
      </c>
      <c r="GQ7" s="88">
        <v>1.35</v>
      </c>
    </row>
    <row r="8" spans="1:199" ht="16.5" customHeight="1" x14ac:dyDescent="0.25">
      <c r="A8" s="33"/>
      <c r="B8" s="2"/>
      <c r="C8" s="30" t="s">
        <v>33885</v>
      </c>
      <c r="D8" s="30" t="s">
        <v>33827</v>
      </c>
      <c r="E8" s="30" t="s">
        <v>34092</v>
      </c>
      <c r="F8" s="30" t="s">
        <v>33853</v>
      </c>
      <c r="G8" s="30" t="s">
        <v>33835</v>
      </c>
      <c r="H8" s="30" t="s">
        <v>34093</v>
      </c>
      <c r="I8" s="30" t="s">
        <v>34095</v>
      </c>
      <c r="J8" s="30" t="s">
        <v>34094</v>
      </c>
      <c r="K8" s="30" t="s">
        <v>34096</v>
      </c>
      <c r="L8" s="30" t="s">
        <v>34097</v>
      </c>
      <c r="M8" s="30"/>
      <c r="N8" s="30" t="s">
        <v>34098</v>
      </c>
      <c r="O8" s="30" t="s">
        <v>34099</v>
      </c>
      <c r="P8" s="30" t="s">
        <v>34816</v>
      </c>
      <c r="Q8" s="30" t="s">
        <v>34100</v>
      </c>
      <c r="R8" s="30" t="s">
        <v>33880</v>
      </c>
      <c r="S8" s="30" t="s">
        <v>33847</v>
      </c>
      <c r="T8" s="30" t="s">
        <v>34589</v>
      </c>
      <c r="U8" s="30" t="s">
        <v>34553</v>
      </c>
      <c r="V8" s="31">
        <v>0</v>
      </c>
      <c r="W8" s="30" t="s">
        <v>34605</v>
      </c>
      <c r="X8" s="30" t="s">
        <v>34554</v>
      </c>
      <c r="Y8" s="31">
        <v>920</v>
      </c>
      <c r="Z8" s="30" t="s">
        <v>34626</v>
      </c>
      <c r="AA8" s="30" t="s">
        <v>34620</v>
      </c>
      <c r="AB8" s="98">
        <v>5.33</v>
      </c>
      <c r="AC8" s="30" t="s">
        <v>34104</v>
      </c>
      <c r="AD8" s="30" t="s">
        <v>34105</v>
      </c>
      <c r="AE8" s="30" t="s">
        <v>34107</v>
      </c>
      <c r="AF8" s="30" t="s">
        <v>34065</v>
      </c>
      <c r="AG8" s="30" t="s">
        <v>33915</v>
      </c>
      <c r="AH8" s="30" t="s">
        <v>34027</v>
      </c>
      <c r="AI8" s="30" t="s">
        <v>34633</v>
      </c>
      <c r="AJ8" s="30" t="s">
        <v>34149</v>
      </c>
      <c r="AK8" s="30"/>
      <c r="AL8" s="30"/>
      <c r="AM8" s="30"/>
      <c r="AN8" s="30" t="s">
        <v>34222</v>
      </c>
      <c r="AO8" s="30"/>
      <c r="AP8" s="30" t="s">
        <v>34101</v>
      </c>
      <c r="AQ8" s="44" t="s">
        <v>34499</v>
      </c>
      <c r="AR8" s="44" t="s">
        <v>34499</v>
      </c>
      <c r="AS8" s="44" t="s">
        <v>34499</v>
      </c>
      <c r="AT8" s="30" t="s">
        <v>34083</v>
      </c>
      <c r="AU8" s="30" t="s">
        <v>34102</v>
      </c>
      <c r="AV8" s="30" t="s">
        <v>34103</v>
      </c>
      <c r="AW8" s="30" t="s">
        <v>33831</v>
      </c>
      <c r="AX8" s="30"/>
      <c r="AY8" s="30"/>
      <c r="AZ8" s="30"/>
      <c r="BA8" s="30" t="s">
        <v>33830</v>
      </c>
      <c r="BB8" s="30"/>
      <c r="BC8" s="30" t="s">
        <v>33830</v>
      </c>
      <c r="BD8" s="30"/>
      <c r="BE8" s="30"/>
      <c r="BF8" s="30"/>
      <c r="BG8" s="30" t="s">
        <v>33905</v>
      </c>
      <c r="BH8" s="30" t="s">
        <v>34503</v>
      </c>
      <c r="BI8" s="30"/>
      <c r="BJ8" s="30"/>
      <c r="BK8" s="30"/>
      <c r="BL8" s="30"/>
      <c r="BM8" s="30"/>
      <c r="BN8" s="30"/>
      <c r="BO8" s="30"/>
      <c r="BP8" s="30" t="s">
        <v>34028</v>
      </c>
      <c r="BQ8" s="30" t="s">
        <v>34068</v>
      </c>
      <c r="BR8" s="30" t="s">
        <v>33756</v>
      </c>
      <c r="BS8" s="30"/>
      <c r="BT8" s="30"/>
      <c r="BU8" s="30" t="s">
        <v>33712</v>
      </c>
      <c r="BV8" s="30" t="s">
        <v>34109</v>
      </c>
      <c r="BW8" s="30"/>
      <c r="BX8" s="30" t="s">
        <v>33776</v>
      </c>
      <c r="BY8" s="30"/>
      <c r="BZ8" s="30"/>
      <c r="CA8" s="30"/>
      <c r="CB8" s="30"/>
      <c r="CC8" s="30" t="s">
        <v>33865</v>
      </c>
      <c r="CD8" s="30" t="s">
        <v>33870</v>
      </c>
      <c r="CE8" s="30" t="s">
        <v>33918</v>
      </c>
      <c r="CF8" s="30" t="s">
        <v>34007</v>
      </c>
      <c r="CG8" s="87">
        <v>23.75</v>
      </c>
      <c r="CH8" s="87">
        <v>15.25</v>
      </c>
      <c r="CI8" s="89" t="s">
        <v>34506</v>
      </c>
      <c r="CJ8" s="89" t="s">
        <v>33930</v>
      </c>
      <c r="CK8" s="89" t="s">
        <v>34512</v>
      </c>
      <c r="CL8" s="89" t="s">
        <v>33939</v>
      </c>
      <c r="CM8" s="89" t="s">
        <v>34521</v>
      </c>
      <c r="CN8" s="89" t="s">
        <v>33948</v>
      </c>
      <c r="CO8" s="89" t="s">
        <v>34530</v>
      </c>
      <c r="CP8" s="89" t="s">
        <v>33957</v>
      </c>
      <c r="CQ8" s="89" t="s">
        <v>34539</v>
      </c>
      <c r="CR8" s="89" t="s">
        <v>34110</v>
      </c>
      <c r="CS8" s="88">
        <v>0.1</v>
      </c>
      <c r="CT8" s="88">
        <v>2.75</v>
      </c>
      <c r="CU8" s="88">
        <v>1.2</v>
      </c>
      <c r="CV8" s="88">
        <v>0</v>
      </c>
      <c r="CW8" s="88">
        <f>$CU$8</f>
        <v>1.2</v>
      </c>
      <c r="CX8" s="88">
        <v>0</v>
      </c>
      <c r="CY8" s="88">
        <f>$CU$8</f>
        <v>1.2</v>
      </c>
      <c r="CZ8" s="88">
        <v>0</v>
      </c>
      <c r="DA8" s="89" t="s">
        <v>34112</v>
      </c>
      <c r="DB8" s="88">
        <v>0.1</v>
      </c>
      <c r="DC8" s="88">
        <v>2.75</v>
      </c>
      <c r="DD8" s="88">
        <v>1.2</v>
      </c>
      <c r="DE8" s="88">
        <v>0</v>
      </c>
      <c r="DF8" s="88">
        <f>DD8</f>
        <v>1.2</v>
      </c>
      <c r="DG8" s="88">
        <v>0</v>
      </c>
      <c r="DH8" s="88">
        <f>DD8</f>
        <v>1.2</v>
      </c>
      <c r="DI8" s="88">
        <v>0</v>
      </c>
      <c r="DJ8" s="89" t="s">
        <v>34111</v>
      </c>
      <c r="DK8" s="88">
        <v>0.15</v>
      </c>
      <c r="DL8" s="88">
        <v>3</v>
      </c>
      <c r="DM8" s="88">
        <v>1.2</v>
      </c>
      <c r="DN8" s="88">
        <f>DM8</f>
        <v>1.2</v>
      </c>
      <c r="DO8" s="88">
        <v>0</v>
      </c>
      <c r="DP8" s="88">
        <v>0</v>
      </c>
      <c r="DQ8" s="88">
        <f>DM8</f>
        <v>1.2</v>
      </c>
      <c r="DR8" s="88">
        <v>0</v>
      </c>
      <c r="DS8" s="89" t="s">
        <v>34112</v>
      </c>
      <c r="DT8" s="88">
        <v>0.15</v>
      </c>
      <c r="DU8" s="88">
        <v>3</v>
      </c>
      <c r="DV8" s="88">
        <v>1.2</v>
      </c>
      <c r="DW8" s="88">
        <f>DV8</f>
        <v>1.2</v>
      </c>
      <c r="DX8" s="88">
        <v>0</v>
      </c>
      <c r="DY8" s="88">
        <v>0</v>
      </c>
      <c r="DZ8" s="88">
        <f>DV8</f>
        <v>1.2</v>
      </c>
      <c r="EA8" s="88">
        <v>0</v>
      </c>
      <c r="EB8" s="89" t="s">
        <v>34112</v>
      </c>
      <c r="EC8" s="88">
        <v>0.2</v>
      </c>
      <c r="ED8" s="88">
        <v>3.35</v>
      </c>
      <c r="EE8" s="88">
        <v>1.2</v>
      </c>
      <c r="EF8" s="88">
        <f>EE8</f>
        <v>1.2</v>
      </c>
      <c r="EG8" s="88">
        <v>0</v>
      </c>
      <c r="EH8" s="88">
        <v>0</v>
      </c>
      <c r="EI8" s="88">
        <f>EE8</f>
        <v>1.2</v>
      </c>
      <c r="EJ8" s="88">
        <v>0</v>
      </c>
      <c r="EK8" s="89" t="s">
        <v>34112</v>
      </c>
      <c r="EL8" s="88">
        <v>0.2</v>
      </c>
      <c r="EM8" s="88">
        <v>3.35</v>
      </c>
      <c r="EN8" s="88">
        <v>1.2</v>
      </c>
      <c r="EO8" s="88">
        <f>EN8</f>
        <v>1.2</v>
      </c>
      <c r="EP8" s="88">
        <v>0</v>
      </c>
      <c r="EQ8" s="88">
        <v>0</v>
      </c>
      <c r="ER8" s="88">
        <f>EN8</f>
        <v>1.2</v>
      </c>
      <c r="ES8" s="88">
        <v>0</v>
      </c>
      <c r="ET8" s="89" t="s">
        <v>34113</v>
      </c>
      <c r="EU8" s="88">
        <v>0.01</v>
      </c>
      <c r="EV8" s="88">
        <v>0.36</v>
      </c>
      <c r="EW8" s="88">
        <v>1.35</v>
      </c>
      <c r="EX8" s="88">
        <v>0.7</v>
      </c>
      <c r="EY8" s="88">
        <v>0.1</v>
      </c>
      <c r="EZ8" s="88">
        <v>0.1</v>
      </c>
      <c r="FA8" s="88">
        <v>0.4199</v>
      </c>
      <c r="FB8" s="88">
        <v>0.57999999999999996</v>
      </c>
      <c r="FC8" s="89" t="s">
        <v>34113</v>
      </c>
      <c r="FD8" s="88">
        <v>0.01</v>
      </c>
      <c r="FE8" s="88">
        <v>0.36</v>
      </c>
      <c r="FF8" s="88">
        <v>1.4</v>
      </c>
      <c r="FG8" s="88">
        <v>0.79990000000000006</v>
      </c>
      <c r="FH8" s="88">
        <v>0.1</v>
      </c>
      <c r="FI8" s="88">
        <v>0.1</v>
      </c>
      <c r="FJ8" s="88">
        <v>0.4199</v>
      </c>
      <c r="FK8" s="88">
        <v>0.57999999999999996</v>
      </c>
      <c r="FL8" s="89"/>
      <c r="FM8" s="89" t="s">
        <v>33968</v>
      </c>
      <c r="FN8" s="89" t="s">
        <v>34112</v>
      </c>
      <c r="FO8" s="88">
        <v>0.1</v>
      </c>
      <c r="FP8" s="88">
        <v>3</v>
      </c>
      <c r="FQ8" s="88">
        <v>1.2</v>
      </c>
      <c r="FR8" s="88">
        <v>1.2</v>
      </c>
      <c r="FS8" s="88">
        <v>1.2</v>
      </c>
      <c r="FT8" s="89" t="s">
        <v>33975</v>
      </c>
      <c r="FU8" s="89" t="s">
        <v>34112</v>
      </c>
      <c r="FV8" s="88">
        <v>0.1</v>
      </c>
      <c r="FW8" s="88">
        <v>2.75</v>
      </c>
      <c r="FX8" s="88">
        <v>1.2</v>
      </c>
      <c r="FY8" s="88">
        <v>1.2</v>
      </c>
      <c r="FZ8" s="88">
        <v>1.2</v>
      </c>
      <c r="GA8" s="89"/>
      <c r="GB8" s="89" t="s">
        <v>34296</v>
      </c>
      <c r="GC8" s="89" t="s">
        <v>34112</v>
      </c>
      <c r="GD8" s="88">
        <v>0.1</v>
      </c>
      <c r="GE8" s="88">
        <v>2.5</v>
      </c>
      <c r="GF8" s="88">
        <v>1.2</v>
      </c>
      <c r="GG8" s="88">
        <v>1.2</v>
      </c>
      <c r="GH8" s="88">
        <v>1.2</v>
      </c>
      <c r="GI8" s="32">
        <v>0</v>
      </c>
      <c r="GJ8" s="89"/>
      <c r="GK8" s="89" t="s">
        <v>33989</v>
      </c>
      <c r="GL8" s="89" t="s">
        <v>34112</v>
      </c>
      <c r="GM8" s="88">
        <v>0.1</v>
      </c>
      <c r="GN8" s="88">
        <v>2.5</v>
      </c>
      <c r="GO8" s="88">
        <v>1.2</v>
      </c>
      <c r="GP8" s="88">
        <v>1.2</v>
      </c>
      <c r="GQ8" s="88">
        <v>1.2</v>
      </c>
    </row>
    <row r="9" spans="1:199" ht="16.5" customHeight="1" x14ac:dyDescent="0.25">
      <c r="A9" s="33"/>
      <c r="B9" s="2"/>
      <c r="C9" s="30" t="s">
        <v>33887</v>
      </c>
      <c r="D9" s="30" t="s">
        <v>33696</v>
      </c>
      <c r="E9" s="30" t="s">
        <v>34114</v>
      </c>
      <c r="F9" s="30" t="s">
        <v>33852</v>
      </c>
      <c r="G9" s="30" t="s">
        <v>33741</v>
      </c>
      <c r="H9" s="30" t="s">
        <v>34115</v>
      </c>
      <c r="I9" s="30" t="s">
        <v>34117</v>
      </c>
      <c r="J9" s="30" t="s">
        <v>34116</v>
      </c>
      <c r="K9" s="30" t="s">
        <v>34118</v>
      </c>
      <c r="L9" s="30"/>
      <c r="M9" s="30"/>
      <c r="N9" s="30" t="s">
        <v>34119</v>
      </c>
      <c r="O9" s="30" t="s">
        <v>34120</v>
      </c>
      <c r="P9" s="30" t="s">
        <v>34817</v>
      </c>
      <c r="Q9" s="30" t="s">
        <v>34121</v>
      </c>
      <c r="R9" s="30"/>
      <c r="S9" s="30"/>
      <c r="T9" s="30" t="s">
        <v>34650</v>
      </c>
      <c r="U9" s="30" t="s">
        <v>34545</v>
      </c>
      <c r="V9" s="31">
        <v>0</v>
      </c>
      <c r="W9" s="30" t="s">
        <v>34606</v>
      </c>
      <c r="X9" s="30" t="s">
        <v>34555</v>
      </c>
      <c r="Y9" s="31">
        <v>2920</v>
      </c>
      <c r="Z9" s="30" t="s">
        <v>34627</v>
      </c>
      <c r="AA9" s="30" t="s">
        <v>34617</v>
      </c>
      <c r="AB9" s="98">
        <v>1.49</v>
      </c>
      <c r="AC9" s="30" t="s">
        <v>33743</v>
      </c>
      <c r="AD9" s="30" t="s">
        <v>34124</v>
      </c>
      <c r="AE9" s="30" t="s">
        <v>34106</v>
      </c>
      <c r="AF9" s="30" t="s">
        <v>34125</v>
      </c>
      <c r="AG9" s="30" t="s">
        <v>33914</v>
      </c>
      <c r="AH9" s="30" t="s">
        <v>34005</v>
      </c>
      <c r="AI9" s="30" t="s">
        <v>34632</v>
      </c>
      <c r="AJ9" s="30" t="s">
        <v>34160</v>
      </c>
      <c r="AK9" s="30"/>
      <c r="AL9" s="30"/>
      <c r="AM9" s="30"/>
      <c r="AN9" s="30"/>
      <c r="AO9" s="30"/>
      <c r="AP9" s="30" t="s">
        <v>34122</v>
      </c>
      <c r="AQ9" s="44" t="s">
        <v>34499</v>
      </c>
      <c r="AR9" s="44" t="s">
        <v>34499</v>
      </c>
      <c r="AS9" s="44" t="s">
        <v>34499</v>
      </c>
      <c r="AT9" s="30" t="s">
        <v>34123</v>
      </c>
      <c r="AU9" s="30" t="s">
        <v>34102</v>
      </c>
      <c r="AV9" s="30" t="s">
        <v>34103</v>
      </c>
      <c r="AW9" s="30" t="s">
        <v>33820</v>
      </c>
      <c r="AX9" s="30"/>
      <c r="AY9" s="30"/>
      <c r="AZ9" s="30"/>
      <c r="BA9" s="30"/>
      <c r="BB9" s="30"/>
      <c r="BC9" s="30"/>
      <c r="BD9" s="30"/>
      <c r="BE9" s="30"/>
      <c r="BF9" s="30"/>
      <c r="BG9" s="30" t="s">
        <v>33906</v>
      </c>
      <c r="BH9" s="30" t="s">
        <v>34503</v>
      </c>
      <c r="BI9" s="30"/>
      <c r="BJ9" s="30"/>
      <c r="BK9" s="30"/>
      <c r="BL9" s="30"/>
      <c r="BM9" s="30"/>
      <c r="BN9" s="30"/>
      <c r="BO9" s="30"/>
      <c r="BP9" s="30" t="s">
        <v>34046</v>
      </c>
      <c r="BQ9" s="30" t="s">
        <v>33869</v>
      </c>
      <c r="BR9" s="30" t="s">
        <v>33826</v>
      </c>
      <c r="BS9" s="30"/>
      <c r="BT9" s="30"/>
      <c r="BU9" s="30" t="s">
        <v>33713</v>
      </c>
      <c r="BV9" s="30" t="s">
        <v>34127</v>
      </c>
      <c r="BW9" s="30"/>
      <c r="BX9" s="30" t="s">
        <v>33777</v>
      </c>
      <c r="BY9" s="30"/>
      <c r="BZ9" s="30"/>
      <c r="CA9" s="30"/>
      <c r="CB9" s="30"/>
      <c r="CC9" s="30" t="s">
        <v>34575</v>
      </c>
      <c r="CD9" s="30" t="s">
        <v>33871</v>
      </c>
      <c r="CE9" s="30" t="s">
        <v>34658</v>
      </c>
      <c r="CF9" s="30" t="s">
        <v>34007</v>
      </c>
      <c r="CG9" s="87">
        <v>23.5</v>
      </c>
      <c r="CH9" s="87">
        <v>15.5</v>
      </c>
      <c r="CI9" s="89" t="s">
        <v>33924</v>
      </c>
      <c r="CJ9" s="89" t="s">
        <v>33931</v>
      </c>
      <c r="CK9" s="89" t="s">
        <v>34513</v>
      </c>
      <c r="CL9" s="89" t="s">
        <v>33940</v>
      </c>
      <c r="CM9" s="89" t="s">
        <v>34522</v>
      </c>
      <c r="CN9" s="89" t="s">
        <v>33949</v>
      </c>
      <c r="CO9" s="89" t="s">
        <v>34531</v>
      </c>
      <c r="CP9" s="89" t="s">
        <v>33958</v>
      </c>
      <c r="CQ9" s="89" t="s">
        <v>34540</v>
      </c>
      <c r="CR9" s="89"/>
      <c r="CS9" s="88"/>
      <c r="CT9" s="88"/>
      <c r="CU9" s="88"/>
      <c r="CV9" s="88"/>
      <c r="CW9" s="88"/>
      <c r="CX9" s="88"/>
      <c r="CY9" s="88"/>
      <c r="CZ9" s="88"/>
      <c r="DA9" s="89"/>
      <c r="DB9" s="88"/>
      <c r="DC9" s="88"/>
      <c r="DD9" s="88"/>
      <c r="DE9" s="88"/>
      <c r="DF9" s="88"/>
      <c r="DG9" s="88"/>
      <c r="DH9" s="88"/>
      <c r="DI9" s="88"/>
      <c r="DJ9" s="89"/>
      <c r="DK9" s="88"/>
      <c r="DL9" s="88"/>
      <c r="DM9" s="88"/>
      <c r="DN9" s="88"/>
      <c r="DO9" s="88"/>
      <c r="DP9" s="88"/>
      <c r="DQ9" s="88"/>
      <c r="DR9" s="88"/>
      <c r="DS9" s="89"/>
      <c r="DT9" s="88"/>
      <c r="DU9" s="88"/>
      <c r="DV9" s="88"/>
      <c r="DW9" s="88"/>
      <c r="DX9" s="88"/>
      <c r="DY9" s="88"/>
      <c r="DZ9" s="88"/>
      <c r="EA9" s="88"/>
      <c r="EB9" s="89"/>
      <c r="EC9" s="88"/>
      <c r="ED9" s="88"/>
      <c r="EE9" s="88"/>
      <c r="EF9" s="88"/>
      <c r="EG9" s="88"/>
      <c r="EH9" s="88"/>
      <c r="EI9" s="88"/>
      <c r="EJ9" s="88"/>
      <c r="EK9" s="89"/>
      <c r="EL9" s="88"/>
      <c r="EM9" s="88"/>
      <c r="EN9" s="88"/>
      <c r="EO9" s="88"/>
      <c r="EP9" s="88"/>
      <c r="EQ9" s="88"/>
      <c r="ER9" s="88"/>
      <c r="ES9" s="88"/>
      <c r="ET9" s="89" t="s">
        <v>34128</v>
      </c>
      <c r="EU9" s="88">
        <v>0.01</v>
      </c>
      <c r="EV9" s="88">
        <v>0.36</v>
      </c>
      <c r="EW9" s="88">
        <v>1.35</v>
      </c>
      <c r="EX9" s="88">
        <v>0.7</v>
      </c>
      <c r="EY9" s="88">
        <v>0.1</v>
      </c>
      <c r="EZ9" s="88">
        <v>0.1</v>
      </c>
      <c r="FA9" s="88">
        <v>0.4199</v>
      </c>
      <c r="FB9" s="88">
        <v>0.57999999999999996</v>
      </c>
      <c r="FC9" s="89" t="s">
        <v>34128</v>
      </c>
      <c r="FD9" s="88">
        <v>0.01</v>
      </c>
      <c r="FE9" s="88">
        <v>0.36</v>
      </c>
      <c r="FF9" s="88">
        <v>1.4</v>
      </c>
      <c r="FG9" s="88">
        <v>0.79990000000000006</v>
      </c>
      <c r="FH9" s="88">
        <v>0.1</v>
      </c>
      <c r="FI9" s="88">
        <v>0.1</v>
      </c>
      <c r="FJ9" s="88">
        <v>0.4199</v>
      </c>
      <c r="FK9" s="88">
        <v>0.57999999999999996</v>
      </c>
      <c r="FL9" s="89"/>
      <c r="FM9" s="89"/>
      <c r="FN9" s="89"/>
      <c r="FO9" s="88"/>
      <c r="FP9" s="88"/>
      <c r="FQ9" s="88"/>
      <c r="FR9" s="88"/>
      <c r="FS9" s="88"/>
      <c r="FT9" s="89"/>
      <c r="FU9" s="89"/>
      <c r="FV9" s="88"/>
      <c r="FW9" s="88"/>
      <c r="FX9" s="88"/>
      <c r="FY9" s="88"/>
      <c r="FZ9" s="88"/>
      <c r="GA9" s="89"/>
      <c r="GB9" s="89"/>
      <c r="GC9" s="89"/>
      <c r="GD9" s="88"/>
      <c r="GE9" s="88"/>
      <c r="GF9" s="88"/>
      <c r="GG9" s="88"/>
      <c r="GH9" s="88"/>
      <c r="GI9" s="30"/>
      <c r="GJ9" s="89"/>
      <c r="GK9" s="89"/>
      <c r="GL9" s="89"/>
      <c r="GM9" s="88"/>
      <c r="GN9" s="88"/>
      <c r="GO9" s="88"/>
      <c r="GP9" s="88"/>
      <c r="GQ9" s="88"/>
    </row>
    <row r="10" spans="1:199" ht="16.5" customHeight="1" x14ac:dyDescent="0.25">
      <c r="A10" s="33"/>
      <c r="B10" s="2"/>
      <c r="C10" s="30" t="s">
        <v>33886</v>
      </c>
      <c r="D10" s="30" t="s">
        <v>33857</v>
      </c>
      <c r="E10" s="30" t="s">
        <v>34129</v>
      </c>
      <c r="F10" s="30" t="s">
        <v>33854</v>
      </c>
      <c r="G10" s="30" t="s">
        <v>33836</v>
      </c>
      <c r="H10" s="30" t="s">
        <v>34130</v>
      </c>
      <c r="I10" s="30" t="s">
        <v>34132</v>
      </c>
      <c r="J10" s="30" t="s">
        <v>34131</v>
      </c>
      <c r="K10" s="30" t="s">
        <v>34133</v>
      </c>
      <c r="L10" s="30"/>
      <c r="M10" s="30"/>
      <c r="N10" s="30" t="s">
        <v>34134</v>
      </c>
      <c r="O10" s="30" t="s">
        <v>34135</v>
      </c>
      <c r="P10" s="30" t="s">
        <v>34818</v>
      </c>
      <c r="Q10" s="30" t="s">
        <v>34136</v>
      </c>
      <c r="R10" s="30"/>
      <c r="S10" s="30"/>
      <c r="T10" s="30" t="s">
        <v>34651</v>
      </c>
      <c r="U10" s="30" t="s">
        <v>34556</v>
      </c>
      <c r="V10" s="31">
        <v>0</v>
      </c>
      <c r="W10" s="30" t="s">
        <v>34607</v>
      </c>
      <c r="X10" s="30" t="s">
        <v>34557</v>
      </c>
      <c r="Y10" s="31">
        <v>4380</v>
      </c>
      <c r="Z10" s="30" t="s">
        <v>34628</v>
      </c>
      <c r="AA10" s="30" t="s">
        <v>34621</v>
      </c>
      <c r="AB10" s="98">
        <v>4.99</v>
      </c>
      <c r="AC10" s="30" t="s">
        <v>33765</v>
      </c>
      <c r="AD10" s="30" t="s">
        <v>34138</v>
      </c>
      <c r="AE10" s="30" t="s">
        <v>33742</v>
      </c>
      <c r="AF10" s="30" t="s">
        <v>34004</v>
      </c>
      <c r="AG10" s="30" t="s">
        <v>33914</v>
      </c>
      <c r="AH10" s="30" t="s">
        <v>34005</v>
      </c>
      <c r="AI10" s="30" t="s">
        <v>34633</v>
      </c>
      <c r="AJ10" s="30"/>
      <c r="AK10" s="30"/>
      <c r="AL10" s="30"/>
      <c r="AM10" s="30"/>
      <c r="AN10" s="30"/>
      <c r="AO10" s="30"/>
      <c r="AP10" s="30" t="s">
        <v>34137</v>
      </c>
      <c r="AQ10" s="44" t="s">
        <v>34499</v>
      </c>
      <c r="AR10" s="44" t="s">
        <v>34499</v>
      </c>
      <c r="AS10" s="44"/>
      <c r="AT10" s="30" t="s">
        <v>34123</v>
      </c>
      <c r="AU10" s="30" t="s">
        <v>34102</v>
      </c>
      <c r="AV10" s="30" t="s">
        <v>34103</v>
      </c>
      <c r="AW10" s="30" t="s">
        <v>34139</v>
      </c>
      <c r="AX10" s="30"/>
      <c r="AY10" s="30"/>
      <c r="AZ10" s="30"/>
      <c r="BA10" s="30"/>
      <c r="BB10" s="30"/>
      <c r="BC10" s="30"/>
      <c r="BD10" s="30"/>
      <c r="BE10" s="30"/>
      <c r="BF10" s="30"/>
      <c r="BG10" s="30" t="s">
        <v>33907</v>
      </c>
      <c r="BH10" s="30" t="s">
        <v>34503</v>
      </c>
      <c r="BI10" s="30"/>
      <c r="BJ10" s="30"/>
      <c r="BK10" s="30"/>
      <c r="BL10" s="30"/>
      <c r="BM10" s="30"/>
      <c r="BN10" s="30"/>
      <c r="BO10" s="30"/>
      <c r="BP10" s="30" t="s">
        <v>34067</v>
      </c>
      <c r="BQ10" s="30" t="s">
        <v>34108</v>
      </c>
      <c r="BR10" s="30" t="s">
        <v>33823</v>
      </c>
      <c r="BS10" s="30"/>
      <c r="BT10" s="30"/>
      <c r="BU10" s="30" t="s">
        <v>33714</v>
      </c>
      <c r="BV10" s="30"/>
      <c r="BW10" s="30"/>
      <c r="BX10" s="30" t="s">
        <v>33778</v>
      </c>
      <c r="BY10" s="30"/>
      <c r="BZ10" s="30"/>
      <c r="CA10" s="30"/>
      <c r="CB10" s="30"/>
      <c r="CC10" s="30" t="s">
        <v>33830</v>
      </c>
      <c r="CD10" s="30" t="s">
        <v>33870</v>
      </c>
      <c r="CE10" s="30" t="s">
        <v>33918</v>
      </c>
      <c r="CF10" s="30" t="s">
        <v>33868</v>
      </c>
      <c r="CG10" s="87">
        <v>23.25</v>
      </c>
      <c r="CH10" s="87">
        <v>15.75</v>
      </c>
      <c r="CI10" s="89" t="s">
        <v>34542</v>
      </c>
      <c r="CJ10" s="89" t="s">
        <v>33932</v>
      </c>
      <c r="CK10" s="89" t="s">
        <v>34514</v>
      </c>
      <c r="CL10" s="89" t="s">
        <v>33941</v>
      </c>
      <c r="CM10" s="89" t="s">
        <v>34523</v>
      </c>
      <c r="CN10" s="89" t="s">
        <v>33950</v>
      </c>
      <c r="CO10" s="89" t="s">
        <v>34532</v>
      </c>
      <c r="CP10" s="89" t="s">
        <v>33959</v>
      </c>
      <c r="CQ10" s="89" t="s">
        <v>34541</v>
      </c>
      <c r="CR10" s="89"/>
      <c r="CS10" s="88"/>
      <c r="CT10" s="88"/>
      <c r="CU10" s="88"/>
      <c r="CV10" s="88"/>
      <c r="CW10" s="88"/>
      <c r="CX10" s="88"/>
      <c r="CY10" s="88"/>
      <c r="CZ10" s="88"/>
      <c r="DA10" s="89"/>
      <c r="DB10" s="88"/>
      <c r="DC10" s="88"/>
      <c r="DD10" s="88"/>
      <c r="DE10" s="88"/>
      <c r="DF10" s="88"/>
      <c r="DG10" s="88"/>
      <c r="DH10" s="88"/>
      <c r="DI10" s="88"/>
      <c r="DJ10" s="89"/>
      <c r="DK10" s="88"/>
      <c r="DL10" s="88"/>
      <c r="DM10" s="88"/>
      <c r="DN10" s="88"/>
      <c r="DO10" s="88"/>
      <c r="DP10" s="88"/>
      <c r="DQ10" s="88"/>
      <c r="DR10" s="88"/>
      <c r="DS10" s="89"/>
      <c r="DT10" s="88"/>
      <c r="DU10" s="88"/>
      <c r="DV10" s="88"/>
      <c r="DW10" s="88"/>
      <c r="DX10" s="88"/>
      <c r="DY10" s="88"/>
      <c r="DZ10" s="88"/>
      <c r="EA10" s="88"/>
      <c r="EB10" s="89"/>
      <c r="EC10" s="88"/>
      <c r="ED10" s="88"/>
      <c r="EE10" s="88"/>
      <c r="EF10" s="88"/>
      <c r="EG10" s="88"/>
      <c r="EH10" s="88"/>
      <c r="EI10" s="88"/>
      <c r="EJ10" s="88"/>
      <c r="EK10" s="89"/>
      <c r="EL10" s="88"/>
      <c r="EM10" s="88"/>
      <c r="EN10" s="88"/>
      <c r="EO10" s="88"/>
      <c r="EP10" s="88"/>
      <c r="EQ10" s="88"/>
      <c r="ER10" s="88"/>
      <c r="ES10" s="88"/>
      <c r="ET10" s="89" t="s">
        <v>34140</v>
      </c>
      <c r="EU10" s="88">
        <v>0.01</v>
      </c>
      <c r="EV10" s="88">
        <v>0.36</v>
      </c>
      <c r="EW10" s="88">
        <v>1.35</v>
      </c>
      <c r="EX10" s="88">
        <v>0.7</v>
      </c>
      <c r="EY10" s="88">
        <v>0.1</v>
      </c>
      <c r="EZ10" s="88">
        <v>0.1</v>
      </c>
      <c r="FA10" s="88">
        <v>0.4199</v>
      </c>
      <c r="FB10" s="88">
        <v>0.57999999999999996</v>
      </c>
      <c r="FC10" s="89" t="s">
        <v>34140</v>
      </c>
      <c r="FD10" s="88">
        <v>0.01</v>
      </c>
      <c r="FE10" s="88">
        <v>0.36</v>
      </c>
      <c r="FF10" s="88">
        <v>1.4</v>
      </c>
      <c r="FG10" s="88">
        <v>0.79990000000000006</v>
      </c>
      <c r="FH10" s="88">
        <v>0.1</v>
      </c>
      <c r="FI10" s="88">
        <v>0.1</v>
      </c>
      <c r="FJ10" s="88">
        <v>0.4199</v>
      </c>
      <c r="FK10" s="88">
        <v>0.57999999999999996</v>
      </c>
      <c r="FL10" s="89"/>
      <c r="FM10" s="89"/>
      <c r="FN10" s="89"/>
      <c r="FO10" s="88"/>
      <c r="FP10" s="88"/>
      <c r="FQ10" s="88"/>
      <c r="FR10" s="88"/>
      <c r="FS10" s="88"/>
      <c r="FT10" s="89"/>
      <c r="FU10" s="89"/>
      <c r="FV10" s="88"/>
      <c r="FW10" s="88"/>
      <c r="FX10" s="88"/>
      <c r="FY10" s="88"/>
      <c r="FZ10" s="88"/>
      <c r="GA10" s="89"/>
      <c r="GB10" s="89"/>
      <c r="GC10" s="89"/>
      <c r="GD10" s="88"/>
      <c r="GE10" s="88"/>
      <c r="GF10" s="88"/>
      <c r="GG10" s="88"/>
      <c r="GH10" s="88"/>
      <c r="GI10" s="30"/>
      <c r="GJ10" s="89"/>
      <c r="GK10" s="89"/>
      <c r="GL10" s="89"/>
      <c r="GM10" s="88"/>
      <c r="GN10" s="88"/>
      <c r="GO10" s="88"/>
      <c r="GP10" s="88"/>
      <c r="GQ10" s="88"/>
    </row>
    <row r="11" spans="1:199" ht="16.5" customHeight="1" x14ac:dyDescent="0.25">
      <c r="A11" s="33"/>
      <c r="B11" s="2"/>
      <c r="C11" s="30" t="s">
        <v>33888</v>
      </c>
      <c r="D11" s="30" t="s">
        <v>33833</v>
      </c>
      <c r="E11" s="30" t="s">
        <v>34141</v>
      </c>
      <c r="F11" s="30" t="s">
        <v>33877</v>
      </c>
      <c r="G11" s="30" t="s">
        <v>33837</v>
      </c>
      <c r="H11" s="30" t="s">
        <v>34142</v>
      </c>
      <c r="I11" s="30" t="s">
        <v>34144</v>
      </c>
      <c r="J11" s="30" t="s">
        <v>34143</v>
      </c>
      <c r="K11" s="30" t="s">
        <v>34145</v>
      </c>
      <c r="L11" s="30"/>
      <c r="M11" s="30"/>
      <c r="N11" s="30" t="s">
        <v>34146</v>
      </c>
      <c r="O11" s="30" t="s">
        <v>34147</v>
      </c>
      <c r="P11" s="30" t="s">
        <v>34819</v>
      </c>
      <c r="Q11" s="30" t="s">
        <v>34148</v>
      </c>
      <c r="R11" s="30"/>
      <c r="S11" s="30"/>
      <c r="T11" s="30" t="s">
        <v>34652</v>
      </c>
      <c r="U11" s="30" t="s">
        <v>34558</v>
      </c>
      <c r="V11" s="31">
        <v>0</v>
      </c>
      <c r="W11" s="30" t="s">
        <v>34608</v>
      </c>
      <c r="X11" s="30" t="s">
        <v>34559</v>
      </c>
      <c r="Y11" s="31">
        <v>3650</v>
      </c>
      <c r="Z11" s="30" t="s">
        <v>34629</v>
      </c>
      <c r="AA11" s="30" t="s">
        <v>34618</v>
      </c>
      <c r="AB11" s="98">
        <v>6.5724999999999998</v>
      </c>
      <c r="AC11" s="30" t="s">
        <v>34150</v>
      </c>
      <c r="AD11" s="30" t="s">
        <v>34151</v>
      </c>
      <c r="AE11" s="30" t="s">
        <v>34025</v>
      </c>
      <c r="AF11" s="30" t="s">
        <v>34026</v>
      </c>
      <c r="AG11" s="30" t="s">
        <v>33914</v>
      </c>
      <c r="AH11" s="30" t="s">
        <v>34005</v>
      </c>
      <c r="AI11" s="30" t="s">
        <v>34633</v>
      </c>
      <c r="AJ11" s="30"/>
      <c r="AK11" s="109"/>
      <c r="AL11" s="30"/>
      <c r="AM11" s="30"/>
      <c r="AN11" s="30"/>
      <c r="AO11" s="30"/>
      <c r="AP11" s="30" t="s">
        <v>34149</v>
      </c>
      <c r="AQ11" s="44" t="s">
        <v>34499</v>
      </c>
      <c r="AR11" s="44" t="s">
        <v>34499</v>
      </c>
      <c r="AS11" s="44"/>
      <c r="AT11" s="30" t="s">
        <v>34123</v>
      </c>
      <c r="AU11" s="30" t="s">
        <v>34102</v>
      </c>
      <c r="AV11" s="30" t="s">
        <v>34103</v>
      </c>
      <c r="AW11" s="30" t="s">
        <v>33821</v>
      </c>
      <c r="AX11" s="30"/>
      <c r="AY11" s="30"/>
      <c r="AZ11" s="30"/>
      <c r="BA11" s="30"/>
      <c r="BB11" s="30"/>
      <c r="BC11" s="30"/>
      <c r="BD11" s="30"/>
      <c r="BE11" s="30"/>
      <c r="BF11" s="30"/>
      <c r="BG11" s="30"/>
      <c r="BH11" s="30"/>
      <c r="BI11" s="30"/>
      <c r="BJ11" s="30"/>
      <c r="BK11" s="30"/>
      <c r="BL11" s="30"/>
      <c r="BM11" s="30"/>
      <c r="BN11" s="30"/>
      <c r="BO11" s="30"/>
      <c r="BP11" s="30" t="s">
        <v>34088</v>
      </c>
      <c r="BQ11" s="30" t="s">
        <v>34126</v>
      </c>
      <c r="BR11" s="30" t="s">
        <v>33753</v>
      </c>
      <c r="BS11" s="30"/>
      <c r="BT11" s="30"/>
      <c r="BU11" s="30" t="s">
        <v>33728</v>
      </c>
      <c r="BV11" s="30"/>
      <c r="BW11" s="30"/>
      <c r="BX11" s="30" t="s">
        <v>33779</v>
      </c>
      <c r="BY11" s="30"/>
      <c r="BZ11" s="30"/>
      <c r="CA11" s="30"/>
      <c r="CB11" s="30"/>
      <c r="CC11" s="30"/>
      <c r="CD11" s="30"/>
      <c r="CE11" s="30"/>
      <c r="CF11" s="30"/>
      <c r="CG11" s="87">
        <v>23</v>
      </c>
      <c r="CH11" s="87">
        <v>16</v>
      </c>
      <c r="CI11" s="89"/>
      <c r="CJ11" s="89" t="s">
        <v>33933</v>
      </c>
      <c r="CK11" s="89" t="s">
        <v>34515</v>
      </c>
      <c r="CL11" s="89" t="s">
        <v>33942</v>
      </c>
      <c r="CM11" s="89" t="s">
        <v>34524</v>
      </c>
      <c r="CN11" s="89" t="s">
        <v>33951</v>
      </c>
      <c r="CO11" s="89" t="s">
        <v>34533</v>
      </c>
      <c r="CP11" s="89" t="s">
        <v>33960</v>
      </c>
      <c r="CQ11" s="89" t="s">
        <v>34542</v>
      </c>
      <c r="CR11" s="89"/>
      <c r="CS11" s="88"/>
      <c r="CT11" s="88"/>
      <c r="CU11" s="88"/>
      <c r="CV11" s="88"/>
      <c r="CW11" s="88"/>
      <c r="CX11" s="88"/>
      <c r="CY11" s="88"/>
      <c r="CZ11" s="88"/>
      <c r="DA11" s="89"/>
      <c r="DB11" s="88"/>
      <c r="DC11" s="88"/>
      <c r="DD11" s="88"/>
      <c r="DE11" s="88"/>
      <c r="DF11" s="88"/>
      <c r="DG11" s="88"/>
      <c r="DH11" s="88"/>
      <c r="DI11" s="88"/>
      <c r="DJ11" s="89"/>
      <c r="DK11" s="88"/>
      <c r="DL11" s="88"/>
      <c r="DM11" s="88"/>
      <c r="DN11" s="88"/>
      <c r="DO11" s="88"/>
      <c r="DP11" s="88"/>
      <c r="DQ11" s="88"/>
      <c r="DR11" s="88"/>
      <c r="DS11" s="89"/>
      <c r="DT11" s="88"/>
      <c r="DU11" s="88"/>
      <c r="DV11" s="88"/>
      <c r="DW11" s="88"/>
      <c r="DX11" s="88"/>
      <c r="DY11" s="88"/>
      <c r="DZ11" s="88"/>
      <c r="EA11" s="88"/>
      <c r="EB11" s="89"/>
      <c r="EC11" s="88"/>
      <c r="ED11" s="88"/>
      <c r="EE11" s="88"/>
      <c r="EF11" s="88"/>
      <c r="EG11" s="88"/>
      <c r="EH11" s="88"/>
      <c r="EI11" s="88"/>
      <c r="EJ11" s="88"/>
      <c r="EK11" s="89"/>
      <c r="EL11" s="88"/>
      <c r="EM11" s="88"/>
      <c r="EN11" s="88"/>
      <c r="EO11" s="88"/>
      <c r="EP11" s="88"/>
      <c r="EQ11" s="88"/>
      <c r="ER11" s="88"/>
      <c r="ES11" s="88"/>
      <c r="ET11" s="89" t="s">
        <v>34152</v>
      </c>
      <c r="EU11" s="88">
        <v>0.2</v>
      </c>
      <c r="EV11" s="88">
        <v>3.35</v>
      </c>
      <c r="EW11" s="88">
        <v>1.2</v>
      </c>
      <c r="EX11" s="88">
        <f>EW11</f>
        <v>1.2</v>
      </c>
      <c r="EY11" s="88">
        <v>0</v>
      </c>
      <c r="EZ11" s="88">
        <v>0</v>
      </c>
      <c r="FA11" s="88">
        <f>EX11</f>
        <v>1.2</v>
      </c>
      <c r="FB11" s="88">
        <v>0</v>
      </c>
      <c r="FC11" s="89" t="s">
        <v>34152</v>
      </c>
      <c r="FD11" s="88">
        <v>0.2</v>
      </c>
      <c r="FE11" s="88">
        <v>3.35</v>
      </c>
      <c r="FF11" s="88">
        <v>1.2</v>
      </c>
      <c r="FG11" s="88">
        <f>FF11</f>
        <v>1.2</v>
      </c>
      <c r="FH11" s="88">
        <v>0</v>
      </c>
      <c r="FI11" s="88">
        <v>0</v>
      </c>
      <c r="FJ11" s="88">
        <f>FG11</f>
        <v>1.2</v>
      </c>
      <c r="FK11" s="88">
        <v>0</v>
      </c>
      <c r="FL11" s="89"/>
      <c r="FM11" s="89"/>
      <c r="FN11" s="89"/>
      <c r="FO11" s="88"/>
      <c r="FP11" s="88"/>
      <c r="FQ11" s="88"/>
      <c r="FR11" s="88"/>
      <c r="FS11" s="88"/>
      <c r="FT11" s="89"/>
      <c r="FU11" s="89"/>
      <c r="FV11" s="88"/>
      <c r="FW11" s="88"/>
      <c r="FX11" s="88"/>
      <c r="FY11" s="88"/>
      <c r="FZ11" s="88"/>
      <c r="GA11" s="89"/>
      <c r="GB11" s="89"/>
      <c r="GC11" s="89"/>
      <c r="GD11" s="88"/>
      <c r="GE11" s="88"/>
      <c r="GF11" s="88"/>
      <c r="GG11" s="88"/>
      <c r="GH11" s="88"/>
      <c r="GI11" s="30"/>
      <c r="GJ11" s="89"/>
      <c r="GK11" s="89"/>
      <c r="GL11" s="89"/>
      <c r="GM11" s="88"/>
      <c r="GN11" s="88"/>
      <c r="GO11" s="88"/>
      <c r="GP11" s="88"/>
      <c r="GQ11" s="88"/>
    </row>
    <row r="12" spans="1:199" ht="16.5" customHeight="1" x14ac:dyDescent="0.25">
      <c r="A12" s="33"/>
      <c r="B12" s="2"/>
      <c r="C12" s="30" t="s">
        <v>33889</v>
      </c>
      <c r="D12" s="30"/>
      <c r="E12" s="30"/>
      <c r="F12" s="30"/>
      <c r="G12" s="30" t="s">
        <v>33838</v>
      </c>
      <c r="H12" s="30" t="s">
        <v>34153</v>
      </c>
      <c r="I12" s="30" t="s">
        <v>34155</v>
      </c>
      <c r="J12" s="30" t="s">
        <v>34154</v>
      </c>
      <c r="K12" s="30" t="s">
        <v>34156</v>
      </c>
      <c r="L12" s="30"/>
      <c r="M12" s="30"/>
      <c r="N12" s="30" t="s">
        <v>34157</v>
      </c>
      <c r="O12" s="30" t="s">
        <v>34158</v>
      </c>
      <c r="P12" s="30" t="s">
        <v>34820</v>
      </c>
      <c r="Q12" s="30" t="s">
        <v>34159</v>
      </c>
      <c r="R12" s="30"/>
      <c r="S12" s="30"/>
      <c r="T12" s="30" t="s">
        <v>34653</v>
      </c>
      <c r="U12" s="30" t="s">
        <v>34560</v>
      </c>
      <c r="V12" s="31">
        <v>0</v>
      </c>
      <c r="W12" s="30" t="s">
        <v>34609</v>
      </c>
      <c r="X12" s="30" t="s">
        <v>34561</v>
      </c>
      <c r="Y12" s="31">
        <v>6570</v>
      </c>
      <c r="Z12" s="30" t="s">
        <v>34630</v>
      </c>
      <c r="AA12" s="30" t="s">
        <v>34622</v>
      </c>
      <c r="AB12" s="98">
        <v>29.9435</v>
      </c>
      <c r="AC12" s="30"/>
      <c r="AD12" s="30"/>
      <c r="AE12" s="30" t="s">
        <v>33741</v>
      </c>
      <c r="AF12" s="30" t="s">
        <v>34044</v>
      </c>
      <c r="AG12" s="30" t="s">
        <v>33914</v>
      </c>
      <c r="AH12" s="30" t="s">
        <v>34005</v>
      </c>
      <c r="AI12" s="30" t="s">
        <v>34632</v>
      </c>
      <c r="AJ12" s="30"/>
      <c r="AK12" s="30"/>
      <c r="AL12" s="30"/>
      <c r="AM12" s="30"/>
      <c r="AN12" s="30"/>
      <c r="AO12" s="30"/>
      <c r="AP12" s="30" t="s">
        <v>34160</v>
      </c>
      <c r="AQ12" s="44" t="s">
        <v>34499</v>
      </c>
      <c r="AR12" s="44" t="s">
        <v>34499</v>
      </c>
      <c r="AS12" s="44"/>
      <c r="AT12" s="30" t="s">
        <v>34161</v>
      </c>
      <c r="AU12" s="30" t="s">
        <v>34102</v>
      </c>
      <c r="AV12" s="30" t="s">
        <v>34103</v>
      </c>
      <c r="AW12" s="30"/>
      <c r="AX12" s="30"/>
      <c r="AY12" s="30"/>
      <c r="AZ12" s="30"/>
      <c r="BA12" s="30"/>
      <c r="BB12" s="30"/>
      <c r="BC12" s="30"/>
      <c r="BD12" s="30"/>
      <c r="BE12" s="30"/>
      <c r="BF12" s="30"/>
      <c r="BG12" s="30"/>
      <c r="BH12" s="30"/>
      <c r="BI12" s="30"/>
      <c r="BJ12" s="30"/>
      <c r="BK12" s="30"/>
      <c r="BL12" s="30"/>
      <c r="BM12" s="30"/>
      <c r="BN12" s="30"/>
      <c r="BO12" s="30"/>
      <c r="BP12" s="30"/>
      <c r="BQ12" s="30"/>
      <c r="BR12" s="30"/>
      <c r="BS12" s="30"/>
      <c r="BT12" s="30"/>
      <c r="BU12" s="30"/>
      <c r="BV12" s="30"/>
      <c r="BW12" s="30"/>
      <c r="BX12" s="30" t="s">
        <v>33780</v>
      </c>
      <c r="BY12" s="30"/>
      <c r="BZ12" s="30"/>
      <c r="CA12" s="30"/>
      <c r="CB12" s="30"/>
      <c r="CC12" s="30"/>
      <c r="CD12" s="30"/>
      <c r="CE12" s="30"/>
      <c r="CF12" s="30"/>
      <c r="CG12" s="87">
        <v>22.75</v>
      </c>
      <c r="CH12" s="87">
        <v>16.25</v>
      </c>
      <c r="CI12" s="89"/>
      <c r="CJ12" s="89"/>
      <c r="CK12" s="89"/>
      <c r="CL12" s="89"/>
      <c r="CM12" s="89"/>
      <c r="CN12" s="89"/>
      <c r="CO12" s="89"/>
      <c r="CP12" s="89"/>
      <c r="CQ12" s="89"/>
      <c r="CR12" s="89"/>
      <c r="CS12" s="88"/>
      <c r="CT12" s="88"/>
      <c r="CU12" s="88"/>
      <c r="CV12" s="88"/>
      <c r="CW12" s="88"/>
      <c r="CX12" s="88"/>
      <c r="CY12" s="88"/>
      <c r="CZ12" s="88"/>
      <c r="DA12" s="89"/>
      <c r="DB12" s="88"/>
      <c r="DC12" s="88"/>
      <c r="DD12" s="88"/>
      <c r="DE12" s="88"/>
      <c r="DF12" s="88"/>
      <c r="DG12" s="88"/>
      <c r="DH12" s="88"/>
      <c r="DI12" s="88"/>
      <c r="DJ12" s="89"/>
      <c r="DK12" s="88"/>
      <c r="DL12" s="88"/>
      <c r="DM12" s="88"/>
      <c r="DN12" s="88"/>
      <c r="DO12" s="88"/>
      <c r="DP12" s="88"/>
      <c r="DQ12" s="88"/>
      <c r="DR12" s="88"/>
      <c r="DS12" s="89"/>
      <c r="DT12" s="88"/>
      <c r="DU12" s="88"/>
      <c r="DV12" s="88"/>
      <c r="DW12" s="88"/>
      <c r="DX12" s="88"/>
      <c r="DY12" s="88"/>
      <c r="DZ12" s="88"/>
      <c r="EA12" s="88"/>
      <c r="EB12" s="89"/>
      <c r="EC12" s="88"/>
      <c r="ED12" s="88"/>
      <c r="EE12" s="88"/>
      <c r="EF12" s="88"/>
      <c r="EG12" s="88"/>
      <c r="EH12" s="88"/>
      <c r="EI12" s="88"/>
      <c r="EJ12" s="88"/>
      <c r="EK12" s="89"/>
      <c r="EL12" s="88"/>
      <c r="EM12" s="88"/>
      <c r="EN12" s="88"/>
      <c r="EO12" s="88"/>
      <c r="EP12" s="88"/>
      <c r="EQ12" s="88"/>
      <c r="ER12" s="88"/>
      <c r="ES12" s="88"/>
      <c r="ET12" s="89"/>
      <c r="EU12" s="88"/>
      <c r="EV12" s="88"/>
      <c r="EW12" s="88"/>
      <c r="EX12" s="88"/>
      <c r="EY12" s="88"/>
      <c r="EZ12" s="88"/>
      <c r="FA12" s="88"/>
      <c r="FB12" s="88"/>
      <c r="FC12" s="89"/>
      <c r="FD12" s="88"/>
      <c r="FE12" s="88"/>
      <c r="FF12" s="88"/>
      <c r="FG12" s="88"/>
      <c r="FH12" s="88"/>
      <c r="FI12" s="88"/>
      <c r="FJ12" s="88"/>
      <c r="FK12" s="88"/>
      <c r="FL12" s="89"/>
      <c r="FM12" s="89"/>
      <c r="FN12" s="89"/>
      <c r="FO12" s="88"/>
      <c r="FP12" s="88"/>
      <c r="FQ12" s="88"/>
      <c r="FR12" s="88"/>
      <c r="FS12" s="88"/>
      <c r="FT12" s="89"/>
      <c r="FU12" s="89"/>
      <c r="FV12" s="88"/>
      <c r="FW12" s="88"/>
      <c r="FX12" s="88"/>
      <c r="FY12" s="88"/>
      <c r="FZ12" s="88"/>
      <c r="GA12" s="89"/>
      <c r="GB12" s="89"/>
      <c r="GC12" s="89"/>
      <c r="GD12" s="88"/>
      <c r="GE12" s="88"/>
      <c r="GF12" s="88"/>
      <c r="GG12" s="88"/>
      <c r="GH12" s="88"/>
      <c r="GI12" s="30"/>
      <c r="GJ12" s="89"/>
      <c r="GK12" s="89"/>
      <c r="GL12" s="89"/>
      <c r="GM12" s="88"/>
      <c r="GN12" s="88"/>
      <c r="GO12" s="88"/>
      <c r="GP12" s="88"/>
      <c r="GQ12" s="88"/>
    </row>
    <row r="13" spans="1:199" ht="16.5" customHeight="1" x14ac:dyDescent="0.25">
      <c r="A13" s="33"/>
      <c r="B13" s="2"/>
      <c r="C13" s="30" t="s">
        <v>33890</v>
      </c>
      <c r="D13" s="30"/>
      <c r="E13" s="30"/>
      <c r="F13" s="30"/>
      <c r="G13" s="30" t="s">
        <v>33839</v>
      </c>
      <c r="H13" s="30" t="s">
        <v>34162</v>
      </c>
      <c r="I13" s="30" t="s">
        <v>34164</v>
      </c>
      <c r="J13" s="30" t="s">
        <v>34163</v>
      </c>
      <c r="K13" s="30" t="s">
        <v>34165</v>
      </c>
      <c r="L13" s="30"/>
      <c r="M13" s="30"/>
      <c r="N13" s="30" t="s">
        <v>34166</v>
      </c>
      <c r="O13" s="30" t="s">
        <v>34167</v>
      </c>
      <c r="P13" s="30" t="s">
        <v>34807</v>
      </c>
      <c r="Q13" s="30" t="s">
        <v>34168</v>
      </c>
      <c r="R13" s="30"/>
      <c r="S13" s="30"/>
      <c r="T13" s="30" t="s">
        <v>34654</v>
      </c>
      <c r="U13" s="30" t="s">
        <v>34562</v>
      </c>
      <c r="V13" s="31">
        <v>0</v>
      </c>
      <c r="W13" s="30" t="s">
        <v>34610</v>
      </c>
      <c r="X13" s="30" t="s">
        <v>34563</v>
      </c>
      <c r="Y13" s="31">
        <v>7220</v>
      </c>
      <c r="Z13" s="30"/>
      <c r="AA13" s="30"/>
      <c r="AB13" s="30"/>
      <c r="AC13" s="30"/>
      <c r="AD13" s="30"/>
      <c r="AE13" s="30" t="s">
        <v>34084</v>
      </c>
      <c r="AF13" s="30" t="s">
        <v>34085</v>
      </c>
      <c r="AG13" s="30" t="s">
        <v>33915</v>
      </c>
      <c r="AH13" s="30" t="s">
        <v>34027</v>
      </c>
      <c r="AI13" s="30" t="s">
        <v>34633</v>
      </c>
      <c r="AJ13" s="30"/>
      <c r="AK13" s="30"/>
      <c r="AL13" s="30"/>
      <c r="AM13" s="30"/>
      <c r="AN13" s="30"/>
      <c r="AO13" s="30"/>
      <c r="AP13" s="30" t="s">
        <v>34169</v>
      </c>
      <c r="AQ13" s="44" t="s">
        <v>34499</v>
      </c>
      <c r="AR13" s="44" t="s">
        <v>34499</v>
      </c>
      <c r="AS13" s="44"/>
      <c r="AT13" s="30" t="s">
        <v>34170</v>
      </c>
      <c r="AU13" s="30" t="s">
        <v>34171</v>
      </c>
      <c r="AV13" s="30" t="s">
        <v>34103</v>
      </c>
      <c r="AW13" s="30"/>
      <c r="AX13" s="30"/>
      <c r="AY13" s="30"/>
      <c r="AZ13" s="30"/>
      <c r="BA13" s="30"/>
      <c r="BB13" s="30"/>
      <c r="BC13" s="30"/>
      <c r="BD13" s="30"/>
      <c r="BE13" s="30"/>
      <c r="BF13" s="30"/>
      <c r="BG13" s="30"/>
      <c r="BH13" s="30"/>
      <c r="BI13" s="30"/>
      <c r="BJ13" s="30"/>
      <c r="BK13" s="30"/>
      <c r="BL13" s="30"/>
      <c r="BM13" s="30"/>
      <c r="BN13" s="30"/>
      <c r="BO13" s="30"/>
      <c r="BP13" s="30"/>
      <c r="BQ13" s="30"/>
      <c r="BR13" s="30"/>
      <c r="BS13" s="30"/>
      <c r="BT13" s="30"/>
      <c r="BU13" s="30"/>
      <c r="BV13" s="30"/>
      <c r="BW13" s="30"/>
      <c r="BX13" s="30" t="s">
        <v>33781</v>
      </c>
      <c r="BY13" s="30"/>
      <c r="BZ13" s="30"/>
      <c r="CA13" s="30"/>
      <c r="CB13" s="30"/>
      <c r="CC13" s="30"/>
      <c r="CD13" s="30"/>
      <c r="CE13" s="30"/>
      <c r="CF13" s="30"/>
      <c r="CG13" s="87">
        <v>22.5</v>
      </c>
      <c r="CH13" s="87">
        <v>16.5</v>
      </c>
      <c r="CI13" s="89"/>
      <c r="CJ13" s="89"/>
      <c r="CK13" s="89"/>
      <c r="CL13" s="89"/>
      <c r="CM13" s="89"/>
      <c r="CN13" s="89"/>
      <c r="CO13" s="89"/>
      <c r="CP13" s="89"/>
      <c r="CQ13" s="89"/>
      <c r="CR13" s="89"/>
      <c r="CS13" s="88"/>
      <c r="CT13" s="88"/>
      <c r="CU13" s="88"/>
      <c r="CV13" s="88"/>
      <c r="CW13" s="88"/>
      <c r="CX13" s="88"/>
      <c r="CY13" s="88"/>
      <c r="CZ13" s="88"/>
      <c r="DA13" s="89"/>
      <c r="DB13" s="88"/>
      <c r="DC13" s="88"/>
      <c r="DD13" s="88"/>
      <c r="DE13" s="88"/>
      <c r="DF13" s="88"/>
      <c r="DG13" s="88"/>
      <c r="DH13" s="88"/>
      <c r="DI13" s="88"/>
      <c r="DJ13" s="89"/>
      <c r="DK13" s="88"/>
      <c r="DL13" s="88"/>
      <c r="DM13" s="88"/>
      <c r="DN13" s="88"/>
      <c r="DO13" s="88"/>
      <c r="DP13" s="88"/>
      <c r="DQ13" s="88"/>
      <c r="DR13" s="88"/>
      <c r="DS13" s="89"/>
      <c r="DT13" s="88"/>
      <c r="DU13" s="88"/>
      <c r="DV13" s="88"/>
      <c r="DW13" s="88"/>
      <c r="DX13" s="88"/>
      <c r="DY13" s="88"/>
      <c r="DZ13" s="88"/>
      <c r="EA13" s="88"/>
      <c r="EB13" s="89"/>
      <c r="EC13" s="88"/>
      <c r="ED13" s="88"/>
      <c r="EE13" s="88"/>
      <c r="EF13" s="88"/>
      <c r="EG13" s="88"/>
      <c r="EH13" s="88"/>
      <c r="EI13" s="88"/>
      <c r="EJ13" s="88"/>
      <c r="EK13" s="89"/>
      <c r="EL13" s="88"/>
      <c r="EM13" s="88"/>
      <c r="EN13" s="88"/>
      <c r="EO13" s="88"/>
      <c r="EP13" s="88"/>
      <c r="EQ13" s="88"/>
      <c r="ER13" s="88"/>
      <c r="ES13" s="88"/>
      <c r="ET13" s="89"/>
      <c r="EU13" s="88"/>
      <c r="EV13" s="88"/>
      <c r="EW13" s="88"/>
      <c r="EX13" s="88"/>
      <c r="EY13" s="88"/>
      <c r="EZ13" s="88"/>
      <c r="FA13" s="88"/>
      <c r="FB13" s="88"/>
      <c r="FC13" s="89"/>
      <c r="FD13" s="88"/>
      <c r="FE13" s="88"/>
      <c r="FF13" s="88"/>
      <c r="FG13" s="88"/>
      <c r="FH13" s="88"/>
      <c r="FI13" s="88"/>
      <c r="FJ13" s="88"/>
      <c r="FK13" s="88"/>
      <c r="FL13" s="89"/>
      <c r="FM13" s="89"/>
      <c r="FN13" s="89"/>
      <c r="FO13" s="88"/>
      <c r="FP13" s="88"/>
      <c r="FQ13" s="88"/>
      <c r="FR13" s="88"/>
      <c r="FS13" s="88"/>
      <c r="FT13" s="89"/>
      <c r="FU13" s="89"/>
      <c r="FV13" s="88"/>
      <c r="FW13" s="88"/>
      <c r="FX13" s="88"/>
      <c r="FY13" s="88"/>
      <c r="FZ13" s="88"/>
      <c r="GA13" s="89"/>
      <c r="GB13" s="89"/>
      <c r="GC13" s="89"/>
      <c r="GD13" s="88"/>
      <c r="GE13" s="88"/>
      <c r="GF13" s="88"/>
      <c r="GG13" s="88"/>
      <c r="GH13" s="88"/>
      <c r="GI13" s="30"/>
      <c r="GJ13" s="89"/>
      <c r="GK13" s="89"/>
      <c r="GL13" s="89"/>
      <c r="GM13" s="88"/>
      <c r="GN13" s="88"/>
      <c r="GO13" s="88"/>
      <c r="GP13" s="88"/>
      <c r="GQ13" s="88"/>
    </row>
    <row r="14" spans="1:199" ht="16.5" customHeight="1" x14ac:dyDescent="0.25">
      <c r="A14" s="33"/>
      <c r="B14" s="2"/>
      <c r="C14" s="30" t="s">
        <v>33891</v>
      </c>
      <c r="D14" s="30"/>
      <c r="E14" s="30"/>
      <c r="F14" s="30"/>
      <c r="G14" s="30" t="s">
        <v>34172</v>
      </c>
      <c r="H14" s="30" t="s">
        <v>34173</v>
      </c>
      <c r="I14" s="30" t="s">
        <v>34174</v>
      </c>
      <c r="J14" s="30" t="s">
        <v>34172</v>
      </c>
      <c r="K14" s="30" t="s">
        <v>34175</v>
      </c>
      <c r="L14" s="30"/>
      <c r="M14" s="30"/>
      <c r="N14" s="30" t="s">
        <v>34176</v>
      </c>
      <c r="O14" s="30" t="s">
        <v>34177</v>
      </c>
      <c r="P14" s="30" t="s">
        <v>34821</v>
      </c>
      <c r="Q14" s="30" t="s">
        <v>34178</v>
      </c>
      <c r="R14" s="30"/>
      <c r="S14" s="30"/>
      <c r="T14" s="30"/>
      <c r="U14" s="30"/>
      <c r="V14" s="30"/>
      <c r="W14" s="30" t="s">
        <v>34611</v>
      </c>
      <c r="X14" s="30" t="s">
        <v>34564</v>
      </c>
      <c r="Y14" s="31">
        <v>7950</v>
      </c>
      <c r="Z14" s="30"/>
      <c r="AA14" s="30"/>
      <c r="AB14" s="98"/>
      <c r="AC14" s="30"/>
      <c r="AD14" s="30"/>
      <c r="AE14" s="30" t="s">
        <v>34104</v>
      </c>
      <c r="AF14" s="30" t="s">
        <v>34105</v>
      </c>
      <c r="AG14" s="30" t="s">
        <v>33915</v>
      </c>
      <c r="AH14" s="30" t="s">
        <v>34027</v>
      </c>
      <c r="AI14" s="30" t="s">
        <v>34633</v>
      </c>
      <c r="AJ14" s="30"/>
      <c r="AK14" s="30"/>
      <c r="AL14" s="30"/>
      <c r="AM14" s="30"/>
      <c r="AN14" s="30"/>
      <c r="AO14" s="30"/>
      <c r="AP14" s="30" t="s">
        <v>34179</v>
      </c>
      <c r="AQ14" s="44" t="s">
        <v>34499</v>
      </c>
      <c r="AR14" s="44"/>
      <c r="AS14" s="44"/>
      <c r="AT14" s="30" t="s">
        <v>34170</v>
      </c>
      <c r="AU14" s="30" t="s">
        <v>34171</v>
      </c>
      <c r="AV14" s="30" t="s">
        <v>34103</v>
      </c>
      <c r="AW14" s="30"/>
      <c r="AX14" s="30"/>
      <c r="AY14" s="30"/>
      <c r="AZ14" s="30"/>
      <c r="BA14" s="30"/>
      <c r="BB14" s="30"/>
      <c r="BC14" s="30"/>
      <c r="BD14" s="30"/>
      <c r="BE14" s="30"/>
      <c r="BF14" s="30"/>
      <c r="BG14" s="30"/>
      <c r="BH14" s="30"/>
      <c r="BI14" s="30"/>
      <c r="BJ14" s="30"/>
      <c r="BK14" s="30"/>
      <c r="BL14" s="30"/>
      <c r="BM14" s="30"/>
      <c r="BN14" s="30"/>
      <c r="BO14" s="30"/>
      <c r="BP14" s="30"/>
      <c r="BQ14" s="30"/>
      <c r="BR14" s="30"/>
      <c r="BS14" s="30"/>
      <c r="BT14" s="30"/>
      <c r="BU14" s="30"/>
      <c r="BV14" s="30"/>
      <c r="BW14" s="30"/>
      <c r="BX14" s="30" t="s">
        <v>33782</v>
      </c>
      <c r="BY14" s="30"/>
      <c r="BZ14" s="30"/>
      <c r="CA14" s="30"/>
      <c r="CB14" s="30"/>
      <c r="CC14" s="30"/>
      <c r="CD14" s="30"/>
      <c r="CE14" s="30"/>
      <c r="CF14" s="30"/>
      <c r="CG14" s="87">
        <v>22.25</v>
      </c>
      <c r="CH14" s="87">
        <v>16.75</v>
      </c>
      <c r="CI14" s="89"/>
      <c r="CJ14" s="89"/>
      <c r="CK14" s="89"/>
      <c r="CL14" s="89"/>
      <c r="CM14" s="89"/>
      <c r="CN14" s="89"/>
      <c r="CO14" s="89"/>
      <c r="CP14" s="89"/>
      <c r="CQ14" s="89"/>
      <c r="CR14" s="89"/>
      <c r="CS14" s="88"/>
      <c r="CT14" s="88"/>
      <c r="CU14" s="88"/>
      <c r="CV14" s="88"/>
      <c r="CW14" s="88"/>
      <c r="CX14" s="88"/>
      <c r="CY14" s="88"/>
      <c r="CZ14" s="88"/>
      <c r="DA14" s="89"/>
      <c r="DB14" s="88"/>
      <c r="DC14" s="88"/>
      <c r="DD14" s="88"/>
      <c r="DE14" s="88"/>
      <c r="DF14" s="88"/>
      <c r="DG14" s="88"/>
      <c r="DH14" s="88"/>
      <c r="DI14" s="88"/>
      <c r="DJ14" s="89"/>
      <c r="DK14" s="88"/>
      <c r="DL14" s="88"/>
      <c r="DM14" s="88"/>
      <c r="DN14" s="88"/>
      <c r="DO14" s="88"/>
      <c r="DP14" s="88"/>
      <c r="DQ14" s="88"/>
      <c r="DR14" s="88"/>
      <c r="DS14" s="89"/>
      <c r="DT14" s="88"/>
      <c r="DU14" s="88"/>
      <c r="DV14" s="88"/>
      <c r="DW14" s="88"/>
      <c r="DX14" s="88"/>
      <c r="DY14" s="88"/>
      <c r="DZ14" s="88"/>
      <c r="EA14" s="88"/>
      <c r="EB14" s="89"/>
      <c r="EC14" s="88"/>
      <c r="ED14" s="88"/>
      <c r="EE14" s="88"/>
      <c r="EF14" s="88"/>
      <c r="EG14" s="88"/>
      <c r="EH14" s="88"/>
      <c r="EI14" s="88"/>
      <c r="EJ14" s="88"/>
      <c r="EK14" s="89"/>
      <c r="EL14" s="88"/>
      <c r="EM14" s="88"/>
      <c r="EN14" s="88"/>
      <c r="EO14" s="88"/>
      <c r="EP14" s="88"/>
      <c r="EQ14" s="88"/>
      <c r="ER14" s="88"/>
      <c r="ES14" s="88"/>
      <c r="ET14" s="89"/>
      <c r="EU14" s="88"/>
      <c r="EV14" s="88"/>
      <c r="EW14" s="88"/>
      <c r="EX14" s="88"/>
      <c r="EY14" s="88"/>
      <c r="EZ14" s="88"/>
      <c r="FA14" s="88"/>
      <c r="FB14" s="88"/>
      <c r="FC14" s="89"/>
      <c r="FD14" s="88"/>
      <c r="FE14" s="88"/>
      <c r="FF14" s="88"/>
      <c r="FG14" s="88"/>
      <c r="FH14" s="88"/>
      <c r="FI14" s="88"/>
      <c r="FJ14" s="88"/>
      <c r="FK14" s="88"/>
      <c r="FL14" s="89"/>
      <c r="FM14" s="89"/>
      <c r="FN14" s="89"/>
      <c r="FO14" s="88"/>
      <c r="FP14" s="88"/>
      <c r="FQ14" s="88"/>
      <c r="FR14" s="88"/>
      <c r="FS14" s="88"/>
      <c r="FT14" s="89"/>
      <c r="FU14" s="89"/>
      <c r="FV14" s="88"/>
      <c r="FW14" s="88"/>
      <c r="FX14" s="88"/>
      <c r="FY14" s="88"/>
      <c r="FZ14" s="88"/>
      <c r="GA14" s="89"/>
      <c r="GB14" s="89"/>
      <c r="GC14" s="89"/>
      <c r="GD14" s="88"/>
      <c r="GE14" s="88"/>
      <c r="GF14" s="88"/>
      <c r="GG14" s="88"/>
      <c r="GH14" s="88"/>
      <c r="GI14" s="30"/>
      <c r="GJ14" s="89"/>
      <c r="GK14" s="89"/>
      <c r="GL14" s="89"/>
      <c r="GM14" s="88"/>
      <c r="GN14" s="88"/>
      <c r="GO14" s="88"/>
      <c r="GP14" s="88"/>
      <c r="GQ14" s="88"/>
    </row>
    <row r="15" spans="1:199" ht="16.5" customHeight="1" x14ac:dyDescent="0.25">
      <c r="A15" s="33"/>
      <c r="B15" s="2"/>
      <c r="C15" s="30" t="s">
        <v>33892</v>
      </c>
      <c r="D15" s="30"/>
      <c r="E15" s="30"/>
      <c r="F15" s="30"/>
      <c r="G15" s="30" t="s">
        <v>34180</v>
      </c>
      <c r="H15" s="30" t="s">
        <v>34181</v>
      </c>
      <c r="I15" s="30" t="s">
        <v>34182</v>
      </c>
      <c r="J15" s="30" t="s">
        <v>34180</v>
      </c>
      <c r="K15" s="30" t="s">
        <v>34183</v>
      </c>
      <c r="L15" s="30"/>
      <c r="M15" s="30"/>
      <c r="N15" s="30" t="s">
        <v>34184</v>
      </c>
      <c r="O15" s="30" t="s">
        <v>34185</v>
      </c>
      <c r="P15" s="30" t="s">
        <v>34822</v>
      </c>
      <c r="Q15" s="30" t="s">
        <v>34186</v>
      </c>
      <c r="R15" s="30"/>
      <c r="S15" s="30"/>
      <c r="T15" s="30"/>
      <c r="U15" s="30"/>
      <c r="V15" s="30"/>
      <c r="W15" s="30" t="s">
        <v>34612</v>
      </c>
      <c r="X15" s="30" t="s">
        <v>34565</v>
      </c>
      <c r="Y15" s="31">
        <v>8740</v>
      </c>
      <c r="Z15" s="30"/>
      <c r="AA15" s="30"/>
      <c r="AB15" s="98"/>
      <c r="AC15" s="30"/>
      <c r="AD15" s="30"/>
      <c r="AE15" s="30" t="s">
        <v>33743</v>
      </c>
      <c r="AF15" s="30" t="s">
        <v>34124</v>
      </c>
      <c r="AG15" s="30" t="s">
        <v>33916</v>
      </c>
      <c r="AH15" s="30" t="s">
        <v>34045</v>
      </c>
      <c r="AI15" s="30" t="s">
        <v>34633</v>
      </c>
      <c r="AJ15" s="30"/>
      <c r="AK15" s="30"/>
      <c r="AL15" s="30"/>
      <c r="AM15" s="30"/>
      <c r="AN15" s="30"/>
      <c r="AO15" s="30"/>
      <c r="AP15" s="30" t="s">
        <v>34187</v>
      </c>
      <c r="AQ15" s="44" t="s">
        <v>34499</v>
      </c>
      <c r="AR15" s="44"/>
      <c r="AS15" s="44"/>
      <c r="AT15" s="30" t="s">
        <v>34188</v>
      </c>
      <c r="AU15" s="30" t="s">
        <v>34189</v>
      </c>
      <c r="AV15" s="30" t="s">
        <v>34190</v>
      </c>
      <c r="AW15" s="30"/>
      <c r="AX15" s="30"/>
      <c r="AY15" s="30"/>
      <c r="AZ15" s="30"/>
      <c r="BA15" s="30"/>
      <c r="BB15" s="30"/>
      <c r="BC15" s="30"/>
      <c r="BD15" s="30"/>
      <c r="BE15" s="30"/>
      <c r="BF15" s="30"/>
      <c r="BG15" s="30"/>
      <c r="BH15" s="30"/>
      <c r="BI15" s="30"/>
      <c r="BJ15" s="30"/>
      <c r="BK15" s="30"/>
      <c r="BL15" s="30"/>
      <c r="BM15" s="30"/>
      <c r="BN15" s="30"/>
      <c r="BO15" s="30"/>
      <c r="BP15" s="30"/>
      <c r="BQ15" s="30"/>
      <c r="BR15" s="30"/>
      <c r="BS15" s="30"/>
      <c r="BT15" s="30"/>
      <c r="BU15" s="30"/>
      <c r="BV15" s="30"/>
      <c r="BW15" s="30"/>
      <c r="BX15" s="30" t="s">
        <v>33783</v>
      </c>
      <c r="BY15" s="30"/>
      <c r="BZ15" s="30"/>
      <c r="CA15" s="30"/>
      <c r="CB15" s="30"/>
      <c r="CC15" s="30"/>
      <c r="CD15" s="30"/>
      <c r="CE15" s="30"/>
      <c r="CF15" s="30"/>
      <c r="CG15" s="87">
        <v>22</v>
      </c>
      <c r="CH15" s="87">
        <v>17</v>
      </c>
      <c r="CI15" s="89"/>
      <c r="CJ15" s="89"/>
      <c r="CK15" s="89"/>
      <c r="CL15" s="89"/>
      <c r="CM15" s="89"/>
      <c r="CN15" s="89"/>
      <c r="CO15" s="89"/>
      <c r="CP15" s="89"/>
      <c r="CQ15" s="89"/>
      <c r="CR15" s="89"/>
      <c r="CS15" s="88"/>
      <c r="CT15" s="88"/>
      <c r="CU15" s="88"/>
      <c r="CV15" s="88"/>
      <c r="CW15" s="88"/>
      <c r="CX15" s="88"/>
      <c r="CY15" s="88"/>
      <c r="CZ15" s="88"/>
      <c r="DA15" s="89"/>
      <c r="DB15" s="88"/>
      <c r="DC15" s="88"/>
      <c r="DD15" s="88"/>
      <c r="DE15" s="88"/>
      <c r="DF15" s="88"/>
      <c r="DG15" s="88"/>
      <c r="DH15" s="88"/>
      <c r="DI15" s="88"/>
      <c r="DJ15" s="89"/>
      <c r="DK15" s="88"/>
      <c r="DL15" s="88"/>
      <c r="DM15" s="88"/>
      <c r="DN15" s="88"/>
      <c r="DO15" s="88"/>
      <c r="DP15" s="88"/>
      <c r="DQ15" s="88"/>
      <c r="DR15" s="88"/>
      <c r="DS15" s="89"/>
      <c r="DT15" s="88"/>
      <c r="DU15" s="88"/>
      <c r="DV15" s="88"/>
      <c r="DW15" s="88"/>
      <c r="DX15" s="88"/>
      <c r="DY15" s="88"/>
      <c r="DZ15" s="88"/>
      <c r="EA15" s="88"/>
      <c r="EB15" s="89"/>
      <c r="EC15" s="88"/>
      <c r="ED15" s="88"/>
      <c r="EE15" s="88"/>
      <c r="EF15" s="88"/>
      <c r="EG15" s="88"/>
      <c r="EH15" s="88"/>
      <c r="EI15" s="88"/>
      <c r="EJ15" s="88"/>
      <c r="EK15" s="89"/>
      <c r="EL15" s="88"/>
      <c r="EM15" s="88"/>
      <c r="EN15" s="88"/>
      <c r="EO15" s="88"/>
      <c r="EP15" s="88"/>
      <c r="EQ15" s="88"/>
      <c r="ER15" s="88"/>
      <c r="ES15" s="88"/>
      <c r="ET15" s="89"/>
      <c r="EU15" s="88"/>
      <c r="EV15" s="88"/>
      <c r="EW15" s="88"/>
      <c r="EX15" s="88"/>
      <c r="EY15" s="88"/>
      <c r="EZ15" s="88"/>
      <c r="FA15" s="88"/>
      <c r="FB15" s="88"/>
      <c r="FC15" s="89"/>
      <c r="FD15" s="88"/>
      <c r="FE15" s="88"/>
      <c r="FF15" s="88"/>
      <c r="FG15" s="88"/>
      <c r="FH15" s="88"/>
      <c r="FI15" s="88"/>
      <c r="FJ15" s="88"/>
      <c r="FK15" s="88"/>
      <c r="FL15" s="89"/>
      <c r="FM15" s="89"/>
      <c r="FN15" s="89"/>
      <c r="FO15" s="88"/>
      <c r="FP15" s="88"/>
      <c r="FQ15" s="88"/>
      <c r="FR15" s="88"/>
      <c r="FS15" s="88"/>
      <c r="FT15" s="89"/>
      <c r="FU15" s="89"/>
      <c r="FV15" s="88"/>
      <c r="FW15" s="88"/>
      <c r="FX15" s="88"/>
      <c r="FY15" s="88"/>
      <c r="FZ15" s="88"/>
      <c r="GA15" s="89"/>
      <c r="GB15" s="89"/>
      <c r="GC15" s="89"/>
      <c r="GD15" s="88"/>
      <c r="GE15" s="88"/>
      <c r="GF15" s="88"/>
      <c r="GG15" s="88"/>
      <c r="GH15" s="88"/>
      <c r="GI15" s="30"/>
      <c r="GJ15" s="89"/>
      <c r="GK15" s="89"/>
      <c r="GL15" s="89"/>
      <c r="GM15" s="88"/>
      <c r="GN15" s="88"/>
      <c r="GO15" s="88"/>
      <c r="GP15" s="88"/>
      <c r="GQ15" s="88"/>
    </row>
    <row r="16" spans="1:199" ht="16.5" customHeight="1" x14ac:dyDescent="0.25">
      <c r="A16" s="33"/>
      <c r="B16" s="2"/>
      <c r="C16" s="30" t="s">
        <v>34805</v>
      </c>
      <c r="D16" s="30"/>
      <c r="E16" s="30"/>
      <c r="F16" s="30"/>
      <c r="G16" s="30" t="s">
        <v>34191</v>
      </c>
      <c r="H16" s="30" t="s">
        <v>34192</v>
      </c>
      <c r="I16" s="30" t="s">
        <v>34194</v>
      </c>
      <c r="J16" s="30" t="s">
        <v>34193</v>
      </c>
      <c r="K16" s="30" t="s">
        <v>34195</v>
      </c>
      <c r="L16" s="30"/>
      <c r="M16" s="30"/>
      <c r="N16" s="30" t="s">
        <v>34196</v>
      </c>
      <c r="O16" s="30" t="s">
        <v>34197</v>
      </c>
      <c r="P16" s="30" t="s">
        <v>34823</v>
      </c>
      <c r="Q16" s="30" t="s">
        <v>34198</v>
      </c>
      <c r="R16" s="30"/>
      <c r="S16" s="30"/>
      <c r="T16" s="30"/>
      <c r="U16" s="30"/>
      <c r="V16" s="30"/>
      <c r="W16" s="30" t="s">
        <v>34613</v>
      </c>
      <c r="X16" s="30" t="s">
        <v>34566</v>
      </c>
      <c r="Y16" s="31">
        <v>9610</v>
      </c>
      <c r="Z16" s="30"/>
      <c r="AA16" s="30"/>
      <c r="AB16" s="98"/>
      <c r="AC16" s="30"/>
      <c r="AD16" s="30"/>
      <c r="AE16" s="30" t="s">
        <v>33765</v>
      </c>
      <c r="AF16" s="30" t="s">
        <v>34138</v>
      </c>
      <c r="AG16" s="30" t="s">
        <v>33698</v>
      </c>
      <c r="AH16" s="30" t="s">
        <v>34066</v>
      </c>
      <c r="AI16" s="30" t="s">
        <v>34633</v>
      </c>
      <c r="AJ16" s="30"/>
      <c r="AK16" s="30"/>
      <c r="AL16" s="30"/>
      <c r="AM16" s="30"/>
      <c r="AN16" s="30"/>
      <c r="AO16" s="30"/>
      <c r="AP16" s="30" t="s">
        <v>34656</v>
      </c>
      <c r="AQ16" s="101" t="s">
        <v>34499</v>
      </c>
      <c r="AR16" s="44"/>
      <c r="AS16" s="44"/>
      <c r="AT16" s="30" t="s">
        <v>34200</v>
      </c>
      <c r="AU16" s="30" t="s">
        <v>48</v>
      </c>
      <c r="AV16" s="30" t="s">
        <v>48</v>
      </c>
      <c r="AW16" s="30"/>
      <c r="AX16" s="30"/>
      <c r="AY16" s="30"/>
      <c r="AZ16" s="30"/>
      <c r="BA16" s="30"/>
      <c r="BB16" s="30"/>
      <c r="BC16" s="30"/>
      <c r="BD16" s="30"/>
      <c r="BE16" s="30"/>
      <c r="BF16" s="30"/>
      <c r="BG16" s="30"/>
      <c r="BH16" s="30"/>
      <c r="BI16" s="30"/>
      <c r="BJ16" s="30"/>
      <c r="BK16" s="30"/>
      <c r="BL16" s="30"/>
      <c r="BM16" s="30"/>
      <c r="BN16" s="30"/>
      <c r="BO16" s="30"/>
      <c r="BP16" s="30"/>
      <c r="BQ16" s="30"/>
      <c r="BR16" s="30"/>
      <c r="BS16" s="30"/>
      <c r="BT16" s="30"/>
      <c r="BU16" s="30"/>
      <c r="BV16" s="30"/>
      <c r="BW16" s="30"/>
      <c r="BX16" s="30" t="s">
        <v>33784</v>
      </c>
      <c r="BY16" s="30"/>
      <c r="BZ16" s="30"/>
      <c r="CA16" s="30"/>
      <c r="CB16" s="30"/>
      <c r="CC16" s="30"/>
      <c r="CD16" s="30"/>
      <c r="CE16" s="30"/>
      <c r="CF16" s="30"/>
      <c r="CG16" s="87">
        <v>21.75</v>
      </c>
      <c r="CH16" s="87">
        <v>17.25</v>
      </c>
      <c r="CI16" s="89"/>
      <c r="CJ16" s="89"/>
      <c r="CK16" s="89"/>
      <c r="CL16" s="89"/>
      <c r="CM16" s="89"/>
      <c r="CN16" s="89"/>
      <c r="CO16" s="89"/>
      <c r="CP16" s="89"/>
      <c r="CQ16" s="89"/>
      <c r="CR16" s="89"/>
      <c r="CS16" s="88"/>
      <c r="CT16" s="88"/>
      <c r="CU16" s="88"/>
      <c r="CV16" s="88"/>
      <c r="CW16" s="88"/>
      <c r="CX16" s="88"/>
      <c r="CY16" s="88"/>
      <c r="CZ16" s="88"/>
      <c r="DA16" s="89"/>
      <c r="DB16" s="88"/>
      <c r="DC16" s="88"/>
      <c r="DD16" s="88"/>
      <c r="DE16" s="88"/>
      <c r="DF16" s="88"/>
      <c r="DG16" s="88"/>
      <c r="DH16" s="88"/>
      <c r="DI16" s="88"/>
      <c r="DJ16" s="89"/>
      <c r="DK16" s="88"/>
      <c r="DL16" s="88"/>
      <c r="DM16" s="88"/>
      <c r="DN16" s="88"/>
      <c r="DO16" s="88"/>
      <c r="DP16" s="88"/>
      <c r="DQ16" s="88"/>
      <c r="DR16" s="88"/>
      <c r="DS16" s="89"/>
      <c r="DT16" s="88"/>
      <c r="DU16" s="88"/>
      <c r="DV16" s="88"/>
      <c r="DW16" s="88"/>
      <c r="DX16" s="88"/>
      <c r="DY16" s="88"/>
      <c r="DZ16" s="88"/>
      <c r="EA16" s="88"/>
      <c r="EB16" s="89"/>
      <c r="EC16" s="88"/>
      <c r="ED16" s="88"/>
      <c r="EE16" s="88"/>
      <c r="EF16" s="88"/>
      <c r="EG16" s="88"/>
      <c r="EH16" s="88"/>
      <c r="EI16" s="88"/>
      <c r="EJ16" s="88"/>
      <c r="EK16" s="89"/>
      <c r="EL16" s="88"/>
      <c r="EM16" s="88"/>
      <c r="EN16" s="88"/>
      <c r="EO16" s="88"/>
      <c r="EP16" s="88"/>
      <c r="EQ16" s="88"/>
      <c r="ER16" s="88"/>
      <c r="ES16" s="88"/>
      <c r="ET16" s="89"/>
      <c r="EU16" s="88"/>
      <c r="EV16" s="88"/>
      <c r="EW16" s="88"/>
      <c r="EX16" s="88"/>
      <c r="EY16" s="88"/>
      <c r="EZ16" s="88"/>
      <c r="FA16" s="88"/>
      <c r="FB16" s="88"/>
      <c r="FC16" s="89"/>
      <c r="FD16" s="88"/>
      <c r="FE16" s="88"/>
      <c r="FF16" s="88"/>
      <c r="FG16" s="88"/>
      <c r="FH16" s="88"/>
      <c r="FI16" s="88"/>
      <c r="FJ16" s="88"/>
      <c r="FK16" s="88"/>
      <c r="FL16" s="89"/>
      <c r="FM16" s="89"/>
      <c r="FN16" s="89"/>
      <c r="FO16" s="88"/>
      <c r="FP16" s="88"/>
      <c r="FQ16" s="88"/>
      <c r="FR16" s="88"/>
      <c r="FS16" s="88"/>
      <c r="FT16" s="89"/>
      <c r="FU16" s="89"/>
      <c r="FV16" s="88"/>
      <c r="FW16" s="88"/>
      <c r="FX16" s="88"/>
      <c r="FY16" s="88"/>
      <c r="FZ16" s="88"/>
      <c r="GA16" s="89"/>
      <c r="GB16" s="89"/>
      <c r="GC16" s="89"/>
      <c r="GD16" s="88"/>
      <c r="GE16" s="88"/>
      <c r="GF16" s="88"/>
      <c r="GG16" s="88"/>
      <c r="GH16" s="88"/>
      <c r="GI16" s="30"/>
      <c r="GJ16" s="89"/>
      <c r="GK16" s="89"/>
      <c r="GL16" s="89"/>
      <c r="GM16" s="88"/>
      <c r="GN16" s="88"/>
      <c r="GO16" s="88"/>
      <c r="GP16" s="88"/>
      <c r="GQ16" s="88"/>
    </row>
    <row r="17" spans="1:199" ht="16.5" customHeight="1" x14ac:dyDescent="0.25">
      <c r="A17" s="33"/>
      <c r="B17" s="2"/>
      <c r="C17" s="30" t="s">
        <v>33893</v>
      </c>
      <c r="D17" s="30"/>
      <c r="E17" s="30"/>
      <c r="F17" s="30"/>
      <c r="G17" s="30"/>
      <c r="H17" s="30"/>
      <c r="I17" s="30"/>
      <c r="J17" s="30"/>
      <c r="K17" s="30"/>
      <c r="L17" s="30"/>
      <c r="M17" s="30"/>
      <c r="N17" s="30" t="s">
        <v>34201</v>
      </c>
      <c r="O17" s="30" t="s">
        <v>34202</v>
      </c>
      <c r="P17" s="30" t="s">
        <v>34824</v>
      </c>
      <c r="Q17" s="30" t="s">
        <v>34203</v>
      </c>
      <c r="R17" s="30"/>
      <c r="S17" s="30"/>
      <c r="T17" s="30"/>
      <c r="U17" s="30"/>
      <c r="V17" s="30"/>
      <c r="W17" s="30"/>
      <c r="X17" s="30"/>
      <c r="Y17" s="30"/>
      <c r="Z17" s="30"/>
      <c r="AA17" s="30"/>
      <c r="AB17" s="98"/>
      <c r="AC17" s="30"/>
      <c r="AD17" s="30"/>
      <c r="AE17" s="30" t="s">
        <v>34150</v>
      </c>
      <c r="AF17" s="30" t="s">
        <v>34151</v>
      </c>
      <c r="AG17" s="30" t="s">
        <v>34086</v>
      </c>
      <c r="AH17" s="30" t="s">
        <v>34087</v>
      </c>
      <c r="AI17" s="30" t="s">
        <v>34633</v>
      </c>
      <c r="AJ17" s="30"/>
      <c r="AK17" s="30"/>
      <c r="AL17" s="30"/>
      <c r="AM17" s="30"/>
      <c r="AN17" s="30"/>
      <c r="AO17" s="30"/>
      <c r="AP17" s="30" t="s">
        <v>34199</v>
      </c>
      <c r="AQ17" s="44" t="s">
        <v>34499</v>
      </c>
      <c r="AR17" s="44"/>
      <c r="AS17" s="44"/>
      <c r="AT17" s="30" t="s">
        <v>34200</v>
      </c>
      <c r="AU17" s="30" t="s">
        <v>48</v>
      </c>
      <c r="AV17" s="30" t="s">
        <v>48</v>
      </c>
      <c r="AW17" s="30"/>
      <c r="AX17" s="30"/>
      <c r="AY17" s="30"/>
      <c r="AZ17" s="30"/>
      <c r="BA17" s="30"/>
      <c r="BB17" s="30"/>
      <c r="BC17" s="30"/>
      <c r="BD17" s="30"/>
      <c r="BE17" s="30"/>
      <c r="BF17" s="30"/>
      <c r="BG17" s="30"/>
      <c r="BH17" s="30"/>
      <c r="BI17" s="30"/>
      <c r="BJ17" s="30"/>
      <c r="BK17" s="30"/>
      <c r="BL17" s="30"/>
      <c r="BM17" s="30"/>
      <c r="BN17" s="30"/>
      <c r="BO17" s="30"/>
      <c r="BP17" s="30"/>
      <c r="BQ17" s="30"/>
      <c r="BR17" s="30"/>
      <c r="BS17" s="30"/>
      <c r="BT17" s="30"/>
      <c r="BU17" s="30"/>
      <c r="BV17" s="30"/>
      <c r="BW17" s="30"/>
      <c r="BX17" s="30" t="s">
        <v>33785</v>
      </c>
      <c r="BY17" s="30"/>
      <c r="BZ17" s="30"/>
      <c r="CA17" s="30"/>
      <c r="CB17" s="30"/>
      <c r="CC17" s="30"/>
      <c r="CD17" s="30"/>
      <c r="CE17" s="30"/>
      <c r="CF17" s="30"/>
      <c r="CG17" s="87">
        <v>21.5</v>
      </c>
      <c r="CH17" s="87">
        <v>17.5</v>
      </c>
      <c r="CI17" s="89"/>
      <c r="CJ17" s="89"/>
      <c r="CK17" s="89"/>
      <c r="CL17" s="89"/>
      <c r="CM17" s="89"/>
      <c r="CN17" s="89"/>
      <c r="CO17" s="89"/>
      <c r="CP17" s="89"/>
      <c r="CQ17" s="89"/>
      <c r="CR17" s="89"/>
      <c r="CS17" s="88"/>
      <c r="CT17" s="88"/>
      <c r="CU17" s="88"/>
      <c r="CV17" s="88"/>
      <c r="CW17" s="88"/>
      <c r="CX17" s="88"/>
      <c r="CY17" s="88"/>
      <c r="CZ17" s="88"/>
      <c r="DA17" s="89"/>
      <c r="DB17" s="88"/>
      <c r="DC17" s="88"/>
      <c r="DD17" s="88"/>
      <c r="DE17" s="88"/>
      <c r="DF17" s="88"/>
      <c r="DG17" s="88"/>
      <c r="DH17" s="88"/>
      <c r="DI17" s="88"/>
      <c r="DJ17" s="89"/>
      <c r="DK17" s="88"/>
      <c r="DL17" s="88"/>
      <c r="DM17" s="88"/>
      <c r="DN17" s="88"/>
      <c r="DO17" s="88"/>
      <c r="DP17" s="88"/>
      <c r="DQ17" s="88"/>
      <c r="DR17" s="88"/>
      <c r="DS17" s="89"/>
      <c r="DT17" s="88"/>
      <c r="DU17" s="88"/>
      <c r="DV17" s="88"/>
      <c r="DW17" s="88"/>
      <c r="DX17" s="88"/>
      <c r="DY17" s="88"/>
      <c r="DZ17" s="88"/>
      <c r="EA17" s="88"/>
      <c r="EB17" s="89"/>
      <c r="EC17" s="88"/>
      <c r="ED17" s="88"/>
      <c r="EE17" s="88"/>
      <c r="EF17" s="88"/>
      <c r="EG17" s="88"/>
      <c r="EH17" s="88"/>
      <c r="EI17" s="88"/>
      <c r="EJ17" s="88"/>
      <c r="EK17" s="89"/>
      <c r="EL17" s="88"/>
      <c r="EM17" s="88"/>
      <c r="EN17" s="88"/>
      <c r="EO17" s="88"/>
      <c r="EP17" s="88"/>
      <c r="EQ17" s="88"/>
      <c r="ER17" s="88"/>
      <c r="ES17" s="88"/>
      <c r="ET17" s="89"/>
      <c r="EU17" s="88"/>
      <c r="EV17" s="88"/>
      <c r="EW17" s="88"/>
      <c r="EX17" s="88"/>
      <c r="EY17" s="88"/>
      <c r="EZ17" s="88"/>
      <c r="FA17" s="88"/>
      <c r="FB17" s="88"/>
      <c r="FC17" s="89"/>
      <c r="FD17" s="88"/>
      <c r="FE17" s="88"/>
      <c r="FF17" s="88"/>
      <c r="FG17" s="88"/>
      <c r="FH17" s="88"/>
      <c r="FI17" s="88"/>
      <c r="FJ17" s="88"/>
      <c r="FK17" s="88"/>
      <c r="FL17" s="89"/>
      <c r="FM17" s="89"/>
      <c r="FN17" s="89"/>
      <c r="FO17" s="88"/>
      <c r="FP17" s="88"/>
      <c r="FQ17" s="88"/>
      <c r="FR17" s="88"/>
      <c r="FS17" s="88"/>
      <c r="FT17" s="89"/>
      <c r="FU17" s="89"/>
      <c r="FV17" s="88"/>
      <c r="FW17" s="88"/>
      <c r="FX17" s="88"/>
      <c r="FY17" s="88"/>
      <c r="FZ17" s="88"/>
      <c r="GA17" s="89"/>
      <c r="GB17" s="89"/>
      <c r="GC17" s="89"/>
      <c r="GD17" s="88"/>
      <c r="GE17" s="88"/>
      <c r="GF17" s="88"/>
      <c r="GG17" s="88"/>
      <c r="GH17" s="88"/>
      <c r="GI17" s="30"/>
      <c r="GJ17" s="89"/>
      <c r="GK17" s="89"/>
      <c r="GL17" s="89"/>
      <c r="GM17" s="88"/>
      <c r="GN17" s="88"/>
      <c r="GO17" s="88"/>
      <c r="GP17" s="88"/>
      <c r="GQ17" s="88"/>
    </row>
    <row r="18" spans="1:199" ht="16.5" customHeight="1" x14ac:dyDescent="0.25">
      <c r="A18" s="33"/>
      <c r="B18" s="2"/>
      <c r="C18" s="30" t="s">
        <v>33894</v>
      </c>
      <c r="D18" s="30"/>
      <c r="E18" s="30"/>
      <c r="F18" s="30"/>
      <c r="G18" s="30"/>
      <c r="H18" s="30"/>
      <c r="I18" s="30"/>
      <c r="J18" s="30"/>
      <c r="K18" s="30"/>
      <c r="L18" s="30"/>
      <c r="M18" s="30"/>
      <c r="N18" s="30" t="s">
        <v>34205</v>
      </c>
      <c r="O18" s="30" t="s">
        <v>34206</v>
      </c>
      <c r="P18" s="30" t="s">
        <v>34825</v>
      </c>
      <c r="Q18" s="30" t="s">
        <v>34207</v>
      </c>
      <c r="R18" s="30"/>
      <c r="S18" s="30"/>
      <c r="T18" s="30"/>
      <c r="U18" s="30"/>
      <c r="V18" s="30"/>
      <c r="W18" s="30"/>
      <c r="X18" s="30"/>
      <c r="Y18" s="30"/>
      <c r="Z18" s="30"/>
      <c r="AA18" s="30"/>
      <c r="AB18" s="98"/>
      <c r="AC18" s="30"/>
      <c r="AD18" s="30"/>
      <c r="AE18" s="30" t="s">
        <v>33745</v>
      </c>
      <c r="AF18" s="30" t="s">
        <v>34208</v>
      </c>
      <c r="AG18" s="30" t="s">
        <v>34107</v>
      </c>
      <c r="AH18" s="30" t="s">
        <v>34065</v>
      </c>
      <c r="AI18" s="30" t="s">
        <v>34633</v>
      </c>
      <c r="AJ18" s="30"/>
      <c r="AK18" s="30"/>
      <c r="AL18" s="30"/>
      <c r="AM18" s="30"/>
      <c r="AN18" s="30"/>
      <c r="AO18" s="30"/>
      <c r="AP18" s="30" t="s">
        <v>34204</v>
      </c>
      <c r="AQ18" s="44" t="s">
        <v>34499</v>
      </c>
      <c r="AR18" s="44"/>
      <c r="AS18" s="44"/>
      <c r="AT18" s="30" t="s">
        <v>34200</v>
      </c>
      <c r="AU18" s="30" t="s">
        <v>48</v>
      </c>
      <c r="AV18" s="30" t="s">
        <v>48</v>
      </c>
      <c r="AW18" s="30"/>
      <c r="AX18" s="30"/>
      <c r="AY18" s="30"/>
      <c r="AZ18" s="30"/>
      <c r="BA18" s="30"/>
      <c r="BB18" s="30"/>
      <c r="BC18" s="30"/>
      <c r="BD18" s="30"/>
      <c r="BE18" s="30"/>
      <c r="BF18" s="30"/>
      <c r="BG18" s="30"/>
      <c r="BH18" s="30"/>
      <c r="BI18" s="30"/>
      <c r="BJ18" s="30"/>
      <c r="BK18" s="30"/>
      <c r="BL18" s="30"/>
      <c r="BM18" s="30"/>
      <c r="BN18" s="30"/>
      <c r="BO18" s="30"/>
      <c r="BP18" s="30"/>
      <c r="BQ18" s="30"/>
      <c r="BR18" s="30"/>
      <c r="BS18" s="30"/>
      <c r="BT18" s="30"/>
      <c r="BU18" s="30"/>
      <c r="BV18" s="30"/>
      <c r="BW18" s="30"/>
      <c r="BX18" s="30" t="s">
        <v>33786</v>
      </c>
      <c r="BY18" s="30"/>
      <c r="BZ18" s="30"/>
      <c r="CA18" s="30"/>
      <c r="CB18" s="30"/>
      <c r="CC18" s="30"/>
      <c r="CD18" s="30"/>
      <c r="CE18" s="30"/>
      <c r="CF18" s="30"/>
      <c r="CG18" s="87">
        <v>21.25</v>
      </c>
      <c r="CH18" s="87">
        <v>17.75</v>
      </c>
      <c r="CI18" s="89"/>
      <c r="CJ18" s="89"/>
      <c r="CK18" s="89"/>
      <c r="CL18" s="89"/>
      <c r="CM18" s="89"/>
      <c r="CN18" s="89"/>
      <c r="CO18" s="89"/>
      <c r="CP18" s="89"/>
      <c r="CQ18" s="89"/>
      <c r="CR18" s="89"/>
      <c r="CS18" s="88"/>
      <c r="CT18" s="88"/>
      <c r="CU18" s="88"/>
      <c r="CV18" s="88"/>
      <c r="CW18" s="88"/>
      <c r="CX18" s="88"/>
      <c r="CY18" s="88"/>
      <c r="CZ18" s="88"/>
      <c r="DA18" s="89"/>
      <c r="DB18" s="88"/>
      <c r="DC18" s="88"/>
      <c r="DD18" s="88"/>
      <c r="DE18" s="88"/>
      <c r="DF18" s="88"/>
      <c r="DG18" s="88"/>
      <c r="DH18" s="88"/>
      <c r="DI18" s="88"/>
      <c r="DJ18" s="89"/>
      <c r="DK18" s="88"/>
      <c r="DL18" s="88"/>
      <c r="DM18" s="88"/>
      <c r="DN18" s="88"/>
      <c r="DO18" s="88"/>
      <c r="DP18" s="88"/>
      <c r="DQ18" s="88"/>
      <c r="DR18" s="88"/>
      <c r="DS18" s="89"/>
      <c r="DT18" s="88"/>
      <c r="DU18" s="88"/>
      <c r="DV18" s="88"/>
      <c r="DW18" s="88"/>
      <c r="DX18" s="88"/>
      <c r="DY18" s="88"/>
      <c r="DZ18" s="88"/>
      <c r="EA18" s="88"/>
      <c r="EB18" s="89"/>
      <c r="EC18" s="88"/>
      <c r="ED18" s="88"/>
      <c r="EE18" s="88"/>
      <c r="EF18" s="88"/>
      <c r="EG18" s="88"/>
      <c r="EH18" s="88"/>
      <c r="EI18" s="88"/>
      <c r="EJ18" s="88"/>
      <c r="EK18" s="89"/>
      <c r="EL18" s="88"/>
      <c r="EM18" s="88"/>
      <c r="EN18" s="88"/>
      <c r="EO18" s="88"/>
      <c r="EP18" s="88"/>
      <c r="EQ18" s="88"/>
      <c r="ER18" s="88"/>
      <c r="ES18" s="88"/>
      <c r="ET18" s="89"/>
      <c r="EU18" s="88"/>
      <c r="EV18" s="88"/>
      <c r="EW18" s="88"/>
      <c r="EX18" s="88"/>
      <c r="EY18" s="88"/>
      <c r="EZ18" s="88"/>
      <c r="FA18" s="88"/>
      <c r="FB18" s="88"/>
      <c r="FC18" s="89"/>
      <c r="FD18" s="88"/>
      <c r="FE18" s="88"/>
      <c r="FF18" s="88"/>
      <c r="FG18" s="88"/>
      <c r="FH18" s="88"/>
      <c r="FI18" s="88"/>
      <c r="FJ18" s="88"/>
      <c r="FK18" s="88"/>
      <c r="FL18" s="89"/>
      <c r="FM18" s="89"/>
      <c r="FN18" s="89"/>
      <c r="FO18" s="88"/>
      <c r="FP18" s="88"/>
      <c r="FQ18" s="88"/>
      <c r="FR18" s="88"/>
      <c r="FS18" s="88"/>
      <c r="FT18" s="89"/>
      <c r="FU18" s="89"/>
      <c r="FV18" s="88"/>
      <c r="FW18" s="88"/>
      <c r="FX18" s="88"/>
      <c r="FY18" s="88"/>
      <c r="FZ18" s="88"/>
      <c r="GA18" s="89"/>
      <c r="GB18" s="89"/>
      <c r="GC18" s="89"/>
      <c r="GD18" s="88"/>
      <c r="GE18" s="88"/>
      <c r="GF18" s="88"/>
      <c r="GG18" s="88"/>
      <c r="GH18" s="88"/>
      <c r="GI18" s="30"/>
      <c r="GJ18" s="89"/>
      <c r="GK18" s="89"/>
      <c r="GL18" s="89"/>
      <c r="GM18" s="88"/>
      <c r="GN18" s="88"/>
      <c r="GO18" s="88"/>
      <c r="GP18" s="88"/>
      <c r="GQ18" s="88"/>
    </row>
    <row r="19" spans="1:199" ht="16.5" customHeight="1" x14ac:dyDescent="0.25">
      <c r="A19" s="33"/>
      <c r="B19" s="2"/>
      <c r="C19" s="30" t="s">
        <v>33895</v>
      </c>
      <c r="D19" s="30"/>
      <c r="E19" s="30"/>
      <c r="F19" s="30"/>
      <c r="G19" s="30"/>
      <c r="H19" s="30"/>
      <c r="I19" s="30"/>
      <c r="J19" s="30"/>
      <c r="K19" s="30"/>
      <c r="L19" s="30"/>
      <c r="M19" s="30"/>
      <c r="N19" s="30" t="s">
        <v>34209</v>
      </c>
      <c r="O19" s="30" t="s">
        <v>34210</v>
      </c>
      <c r="P19" s="30" t="s">
        <v>34826</v>
      </c>
      <c r="Q19" s="30" t="s">
        <v>34211</v>
      </c>
      <c r="R19" s="30"/>
      <c r="S19" s="30"/>
      <c r="T19" s="30"/>
      <c r="U19" s="30"/>
      <c r="V19" s="30"/>
      <c r="W19" s="30"/>
      <c r="X19" s="30"/>
      <c r="Y19" s="30"/>
      <c r="Z19" s="30"/>
      <c r="AA19" s="30"/>
      <c r="AB19" s="98"/>
      <c r="AC19" s="30"/>
      <c r="AD19" s="30"/>
      <c r="AE19" s="30" t="s">
        <v>33747</v>
      </c>
      <c r="AF19" s="30" t="s">
        <v>34212</v>
      </c>
      <c r="AG19" s="30" t="s">
        <v>34086</v>
      </c>
      <c r="AH19" s="30" t="s">
        <v>34087</v>
      </c>
      <c r="AI19" s="30" t="s">
        <v>34633</v>
      </c>
      <c r="AJ19" s="30"/>
      <c r="AK19" s="30"/>
      <c r="AL19" s="30"/>
      <c r="AM19" s="30"/>
      <c r="AN19" s="30"/>
      <c r="AO19" s="30"/>
      <c r="AP19" s="30" t="s">
        <v>34000</v>
      </c>
      <c r="AQ19" s="44" t="s">
        <v>34499</v>
      </c>
      <c r="AR19" s="44"/>
      <c r="AS19" s="44"/>
      <c r="AT19" s="30" t="s">
        <v>34200</v>
      </c>
      <c r="AU19" s="30" t="s">
        <v>48</v>
      </c>
      <c r="AV19" s="30" t="s">
        <v>48</v>
      </c>
      <c r="AW19" s="30"/>
      <c r="AX19" s="30"/>
      <c r="AY19" s="30"/>
      <c r="AZ19" s="30"/>
      <c r="BA19" s="30"/>
      <c r="BB19" s="30"/>
      <c r="BC19" s="30"/>
      <c r="BD19" s="30"/>
      <c r="BE19" s="30"/>
      <c r="BF19" s="30"/>
      <c r="BG19" s="30"/>
      <c r="BH19" s="30"/>
      <c r="BI19" s="30"/>
      <c r="BJ19" s="30"/>
      <c r="BK19" s="30"/>
      <c r="BL19" s="30"/>
      <c r="BM19" s="30"/>
      <c r="BN19" s="30"/>
      <c r="BO19" s="30"/>
      <c r="BP19" s="30"/>
      <c r="BQ19" s="30"/>
      <c r="BR19" s="30"/>
      <c r="BS19" s="30"/>
      <c r="BT19" s="30"/>
      <c r="BU19" s="30"/>
      <c r="BV19" s="30"/>
      <c r="BW19" s="30"/>
      <c r="BX19" s="30" t="s">
        <v>33787</v>
      </c>
      <c r="BY19" s="30"/>
      <c r="BZ19" s="30"/>
      <c r="CA19" s="30"/>
      <c r="CB19" s="30"/>
      <c r="CC19" s="30"/>
      <c r="CD19" s="30"/>
      <c r="CE19" s="30"/>
      <c r="CF19" s="30"/>
      <c r="CG19" s="87">
        <v>21</v>
      </c>
      <c r="CH19" s="87">
        <v>18</v>
      </c>
      <c r="CI19" s="89"/>
      <c r="CJ19" s="89"/>
      <c r="CK19" s="89"/>
      <c r="CL19" s="89"/>
      <c r="CM19" s="89"/>
      <c r="CN19" s="89"/>
      <c r="CO19" s="89"/>
      <c r="CP19" s="89"/>
      <c r="CQ19" s="89"/>
      <c r="CR19" s="89"/>
      <c r="CS19" s="88"/>
      <c r="CT19" s="88"/>
      <c r="CU19" s="88"/>
      <c r="CV19" s="88"/>
      <c r="CW19" s="88"/>
      <c r="CX19" s="88"/>
      <c r="CY19" s="88"/>
      <c r="CZ19" s="88"/>
      <c r="DA19" s="89"/>
      <c r="DB19" s="88"/>
      <c r="DC19" s="88"/>
      <c r="DD19" s="88"/>
      <c r="DE19" s="88"/>
      <c r="DF19" s="88"/>
      <c r="DG19" s="88"/>
      <c r="DH19" s="88"/>
      <c r="DI19" s="88"/>
      <c r="DJ19" s="89"/>
      <c r="DK19" s="88"/>
      <c r="DL19" s="88"/>
      <c r="DM19" s="88"/>
      <c r="DN19" s="88"/>
      <c r="DO19" s="88"/>
      <c r="DP19" s="88"/>
      <c r="DQ19" s="88"/>
      <c r="DR19" s="88"/>
      <c r="DS19" s="89"/>
      <c r="DT19" s="88"/>
      <c r="DU19" s="88"/>
      <c r="DV19" s="88"/>
      <c r="DW19" s="88"/>
      <c r="DX19" s="88"/>
      <c r="DY19" s="88"/>
      <c r="DZ19" s="88"/>
      <c r="EA19" s="88"/>
      <c r="EB19" s="89"/>
      <c r="EC19" s="88"/>
      <c r="ED19" s="88"/>
      <c r="EE19" s="88"/>
      <c r="EF19" s="88"/>
      <c r="EG19" s="88"/>
      <c r="EH19" s="88"/>
      <c r="EI19" s="88"/>
      <c r="EJ19" s="88"/>
      <c r="EK19" s="89"/>
      <c r="EL19" s="88"/>
      <c r="EM19" s="88"/>
      <c r="EN19" s="88"/>
      <c r="EO19" s="88"/>
      <c r="EP19" s="88"/>
      <c r="EQ19" s="88"/>
      <c r="ER19" s="88"/>
      <c r="ES19" s="88"/>
      <c r="ET19" s="89"/>
      <c r="EU19" s="88"/>
      <c r="EV19" s="88"/>
      <c r="EW19" s="88"/>
      <c r="EX19" s="88"/>
      <c r="EY19" s="88"/>
      <c r="EZ19" s="88"/>
      <c r="FA19" s="88"/>
      <c r="FB19" s="88"/>
      <c r="FC19" s="89"/>
      <c r="FD19" s="88"/>
      <c r="FE19" s="88"/>
      <c r="FF19" s="88"/>
      <c r="FG19" s="88"/>
      <c r="FH19" s="88"/>
      <c r="FI19" s="88"/>
      <c r="FJ19" s="88"/>
      <c r="FK19" s="88"/>
      <c r="FL19" s="89"/>
      <c r="FM19" s="89"/>
      <c r="FN19" s="89"/>
      <c r="FO19" s="88"/>
      <c r="FP19" s="88"/>
      <c r="FQ19" s="88"/>
      <c r="FR19" s="88"/>
      <c r="FS19" s="88"/>
      <c r="FT19" s="89"/>
      <c r="FU19" s="89"/>
      <c r="FV19" s="88"/>
      <c r="FW19" s="88"/>
      <c r="FX19" s="88"/>
      <c r="FY19" s="88"/>
      <c r="FZ19" s="88"/>
      <c r="GA19" s="89"/>
      <c r="GB19" s="89"/>
      <c r="GC19" s="89"/>
      <c r="GD19" s="88"/>
      <c r="GE19" s="88"/>
      <c r="GF19" s="88"/>
      <c r="GG19" s="88"/>
      <c r="GH19" s="88"/>
      <c r="GI19" s="30"/>
      <c r="GJ19" s="89"/>
      <c r="GK19" s="89"/>
      <c r="GL19" s="89"/>
      <c r="GM19" s="88"/>
      <c r="GN19" s="88"/>
      <c r="GO19" s="88"/>
      <c r="GP19" s="88"/>
      <c r="GQ19" s="88"/>
    </row>
    <row r="20" spans="1:199" ht="16.5" customHeight="1" x14ac:dyDescent="0.25">
      <c r="A20" s="33"/>
      <c r="B20" s="2"/>
      <c r="C20" s="30" t="s">
        <v>33896</v>
      </c>
      <c r="D20" s="30"/>
      <c r="E20" s="30"/>
      <c r="F20" s="30"/>
      <c r="G20" s="30"/>
      <c r="H20" s="30"/>
      <c r="I20" s="30"/>
      <c r="J20" s="30"/>
      <c r="K20" s="30"/>
      <c r="L20" s="30"/>
      <c r="M20" s="30"/>
      <c r="N20" s="30" t="s">
        <v>34213</v>
      </c>
      <c r="O20" s="30" t="s">
        <v>34214</v>
      </c>
      <c r="P20" s="30" t="s">
        <v>34827</v>
      </c>
      <c r="Q20" s="30" t="s">
        <v>34215</v>
      </c>
      <c r="R20" s="30"/>
      <c r="S20" s="30"/>
      <c r="T20" s="30"/>
      <c r="U20" s="30"/>
      <c r="V20" s="30"/>
      <c r="W20" s="30"/>
      <c r="X20" s="30"/>
      <c r="Y20" s="30"/>
      <c r="Z20" s="30"/>
      <c r="AA20" s="30"/>
      <c r="AB20" s="98"/>
      <c r="AC20" s="30"/>
      <c r="AD20" s="30"/>
      <c r="AE20" s="30" t="s">
        <v>33748</v>
      </c>
      <c r="AF20" s="30" t="s">
        <v>34216</v>
      </c>
      <c r="AG20" s="30" t="s">
        <v>34086</v>
      </c>
      <c r="AH20" s="30" t="s">
        <v>34087</v>
      </c>
      <c r="AI20" s="30" t="s">
        <v>34633</v>
      </c>
      <c r="AJ20" s="30"/>
      <c r="AK20" s="30"/>
      <c r="AL20" s="30"/>
      <c r="AM20" s="30"/>
      <c r="AN20" s="30"/>
      <c r="AO20" s="30"/>
      <c r="AP20" s="30" t="s">
        <v>34023</v>
      </c>
      <c r="AQ20" s="44" t="s">
        <v>34499</v>
      </c>
      <c r="AR20" s="44"/>
      <c r="AS20" s="44"/>
      <c r="AT20" s="30" t="s">
        <v>34200</v>
      </c>
      <c r="AU20" s="30" t="s">
        <v>48</v>
      </c>
      <c r="AV20" s="30" t="s">
        <v>48</v>
      </c>
      <c r="AW20" s="30"/>
      <c r="AX20" s="30"/>
      <c r="AY20" s="30"/>
      <c r="AZ20" s="30"/>
      <c r="BA20" s="30"/>
      <c r="BB20" s="30"/>
      <c r="BC20" s="30"/>
      <c r="BD20" s="30"/>
      <c r="BE20" s="30"/>
      <c r="BF20" s="30"/>
      <c r="BG20" s="30"/>
      <c r="BH20" s="30"/>
      <c r="BI20" s="30"/>
      <c r="BJ20" s="30"/>
      <c r="BK20" s="30"/>
      <c r="BL20" s="30"/>
      <c r="BM20" s="30"/>
      <c r="BN20" s="30"/>
      <c r="BO20" s="30"/>
      <c r="BP20" s="30"/>
      <c r="BQ20" s="30"/>
      <c r="BR20" s="30"/>
      <c r="BS20" s="30"/>
      <c r="BT20" s="30"/>
      <c r="BU20" s="30"/>
      <c r="BV20" s="30"/>
      <c r="BW20" s="30"/>
      <c r="BX20" s="30" t="s">
        <v>33788</v>
      </c>
      <c r="BY20" s="30"/>
      <c r="BZ20" s="30"/>
      <c r="CA20" s="30"/>
      <c r="CB20" s="30"/>
      <c r="CC20" s="30"/>
      <c r="CD20" s="30"/>
      <c r="CE20" s="30"/>
      <c r="CF20" s="30"/>
      <c r="CG20" s="87">
        <v>20.75</v>
      </c>
      <c r="CH20" s="87">
        <v>18.25</v>
      </c>
      <c r="CI20" s="89"/>
      <c r="CJ20" s="89"/>
      <c r="CK20" s="89"/>
      <c r="CL20" s="89"/>
      <c r="CM20" s="89"/>
      <c r="CN20" s="89"/>
      <c r="CO20" s="89"/>
      <c r="CP20" s="89"/>
      <c r="CQ20" s="89"/>
      <c r="CR20" s="89"/>
      <c r="CS20" s="88"/>
      <c r="CT20" s="88"/>
      <c r="CU20" s="88"/>
      <c r="CV20" s="88"/>
      <c r="CW20" s="88"/>
      <c r="CX20" s="88"/>
      <c r="CY20" s="88"/>
      <c r="CZ20" s="88"/>
      <c r="DA20" s="89"/>
      <c r="DB20" s="88"/>
      <c r="DC20" s="88"/>
      <c r="DD20" s="88"/>
      <c r="DE20" s="88"/>
      <c r="DF20" s="88"/>
      <c r="DG20" s="88"/>
      <c r="DH20" s="88"/>
      <c r="DI20" s="88"/>
      <c r="DJ20" s="89"/>
      <c r="DK20" s="88"/>
      <c r="DL20" s="88"/>
      <c r="DM20" s="88"/>
      <c r="DN20" s="88"/>
      <c r="DO20" s="88"/>
      <c r="DP20" s="88"/>
      <c r="DQ20" s="88"/>
      <c r="DR20" s="88"/>
      <c r="DS20" s="89"/>
      <c r="DT20" s="88"/>
      <c r="DU20" s="88"/>
      <c r="DV20" s="88"/>
      <c r="DW20" s="88"/>
      <c r="DX20" s="88"/>
      <c r="DY20" s="88"/>
      <c r="DZ20" s="88"/>
      <c r="EA20" s="88"/>
      <c r="EB20" s="89"/>
      <c r="EC20" s="88"/>
      <c r="ED20" s="88"/>
      <c r="EE20" s="88"/>
      <c r="EF20" s="88"/>
      <c r="EG20" s="88"/>
      <c r="EH20" s="88"/>
      <c r="EI20" s="88"/>
      <c r="EJ20" s="88"/>
      <c r="EK20" s="89"/>
      <c r="EL20" s="88"/>
      <c r="EM20" s="88"/>
      <c r="EN20" s="88"/>
      <c r="EO20" s="88"/>
      <c r="EP20" s="88"/>
      <c r="EQ20" s="88"/>
      <c r="ER20" s="88"/>
      <c r="ES20" s="88"/>
      <c r="ET20" s="89"/>
      <c r="EU20" s="88"/>
      <c r="EV20" s="88"/>
      <c r="EW20" s="88"/>
      <c r="EX20" s="88"/>
      <c r="EY20" s="88"/>
      <c r="EZ20" s="88"/>
      <c r="FA20" s="88"/>
      <c r="FB20" s="88"/>
      <c r="FC20" s="89"/>
      <c r="FD20" s="88"/>
      <c r="FE20" s="88"/>
      <c r="FF20" s="88"/>
      <c r="FG20" s="88"/>
      <c r="FH20" s="88"/>
      <c r="FI20" s="88"/>
      <c r="FJ20" s="88"/>
      <c r="FK20" s="88"/>
      <c r="FL20" s="89"/>
      <c r="FM20" s="89"/>
      <c r="FN20" s="89"/>
      <c r="FO20" s="88"/>
      <c r="FP20" s="88"/>
      <c r="FQ20" s="88"/>
      <c r="FR20" s="88"/>
      <c r="FS20" s="88"/>
      <c r="FT20" s="89"/>
      <c r="FU20" s="89"/>
      <c r="FV20" s="88"/>
      <c r="FW20" s="88"/>
      <c r="FX20" s="88"/>
      <c r="FY20" s="88"/>
      <c r="FZ20" s="88"/>
      <c r="GA20" s="89"/>
      <c r="GB20" s="89"/>
      <c r="GC20" s="89"/>
      <c r="GD20" s="88"/>
      <c r="GE20" s="88"/>
      <c r="GF20" s="88"/>
      <c r="GG20" s="88"/>
      <c r="GH20" s="88"/>
      <c r="GI20" s="30"/>
      <c r="GJ20" s="89"/>
      <c r="GK20" s="89"/>
      <c r="GL20" s="89"/>
      <c r="GM20" s="88"/>
      <c r="GN20" s="88"/>
      <c r="GO20" s="88"/>
      <c r="GP20" s="88"/>
      <c r="GQ20" s="88"/>
    </row>
    <row r="21" spans="1:199" ht="16.5" customHeight="1" x14ac:dyDescent="0.25">
      <c r="A21" s="33"/>
      <c r="B21" s="2"/>
      <c r="C21" s="30" t="s">
        <v>33897</v>
      </c>
      <c r="D21" s="30"/>
      <c r="E21" s="30"/>
      <c r="F21" s="30"/>
      <c r="G21" s="30"/>
      <c r="H21" s="30"/>
      <c r="I21" s="30"/>
      <c r="J21" s="30"/>
      <c r="K21" s="30"/>
      <c r="L21" s="30"/>
      <c r="M21" s="30"/>
      <c r="N21" s="30" t="s">
        <v>34217</v>
      </c>
      <c r="O21" s="30" t="s">
        <v>34218</v>
      </c>
      <c r="P21" s="30" t="s">
        <v>34828</v>
      </c>
      <c r="Q21" s="30"/>
      <c r="R21" s="30"/>
      <c r="S21" s="30"/>
      <c r="T21" s="30"/>
      <c r="U21" s="30"/>
      <c r="V21" s="30"/>
      <c r="W21" s="30"/>
      <c r="X21" s="30"/>
      <c r="Y21" s="30"/>
      <c r="Z21" s="30"/>
      <c r="AA21" s="30"/>
      <c r="AB21" s="98"/>
      <c r="AC21" s="30"/>
      <c r="AD21" s="30"/>
      <c r="AE21" s="30" t="s">
        <v>33749</v>
      </c>
      <c r="AF21" s="30" t="s">
        <v>34219</v>
      </c>
      <c r="AG21" s="30" t="s">
        <v>34086</v>
      </c>
      <c r="AH21" s="30" t="s">
        <v>34087</v>
      </c>
      <c r="AI21" s="30" t="s">
        <v>34633</v>
      </c>
      <c r="AJ21" s="30"/>
      <c r="AK21" s="30"/>
      <c r="AL21" s="30"/>
      <c r="AM21" s="30"/>
      <c r="AN21" s="30"/>
      <c r="AO21" s="30"/>
      <c r="AP21" s="30" t="s">
        <v>33859</v>
      </c>
      <c r="AQ21" s="44" t="s">
        <v>34499</v>
      </c>
      <c r="AR21" s="44"/>
      <c r="AS21" s="44"/>
      <c r="AT21" s="30" t="s">
        <v>34200</v>
      </c>
      <c r="AU21" s="30" t="s">
        <v>48</v>
      </c>
      <c r="AV21" s="30" t="s">
        <v>48</v>
      </c>
      <c r="AW21" s="30"/>
      <c r="AX21" s="30"/>
      <c r="AY21" s="30"/>
      <c r="AZ21" s="30"/>
      <c r="BA21" s="30"/>
      <c r="BB21" s="30"/>
      <c r="BC21" s="30"/>
      <c r="BD21" s="30"/>
      <c r="BE21" s="30"/>
      <c r="BF21" s="30"/>
      <c r="BG21" s="30"/>
      <c r="BH21" s="30"/>
      <c r="BI21" s="30"/>
      <c r="BJ21" s="30"/>
      <c r="BK21" s="30"/>
      <c r="BL21" s="30"/>
      <c r="BM21" s="30"/>
      <c r="BN21" s="30"/>
      <c r="BO21" s="30"/>
      <c r="BP21" s="30"/>
      <c r="BQ21" s="30"/>
      <c r="BR21" s="30"/>
      <c r="BS21" s="30"/>
      <c r="BT21" s="30"/>
      <c r="BU21" s="30"/>
      <c r="BV21" s="30"/>
      <c r="BW21" s="30"/>
      <c r="BX21" s="30" t="s">
        <v>33789</v>
      </c>
      <c r="BY21" s="30"/>
      <c r="BZ21" s="30"/>
      <c r="CA21" s="30"/>
      <c r="CB21" s="30"/>
      <c r="CC21" s="30"/>
      <c r="CD21" s="30"/>
      <c r="CE21" s="30"/>
      <c r="CF21" s="30"/>
      <c r="CG21" s="87">
        <v>20.5</v>
      </c>
      <c r="CH21" s="87">
        <v>18.5</v>
      </c>
      <c r="CI21" s="89"/>
      <c r="CJ21" s="89"/>
      <c r="CK21" s="89"/>
      <c r="CL21" s="89"/>
      <c r="CM21" s="89"/>
      <c r="CN21" s="89"/>
      <c r="CO21" s="89"/>
      <c r="CP21" s="89"/>
      <c r="CQ21" s="89"/>
      <c r="CR21" s="89"/>
      <c r="CS21" s="88"/>
      <c r="CT21" s="88"/>
      <c r="CU21" s="88"/>
      <c r="CV21" s="88"/>
      <c r="CW21" s="88"/>
      <c r="CX21" s="88"/>
      <c r="CY21" s="88"/>
      <c r="CZ21" s="88"/>
      <c r="DA21" s="89"/>
      <c r="DB21" s="88"/>
      <c r="DC21" s="88"/>
      <c r="DD21" s="88"/>
      <c r="DE21" s="88"/>
      <c r="DF21" s="88"/>
      <c r="DG21" s="88"/>
      <c r="DH21" s="88"/>
      <c r="DI21" s="88"/>
      <c r="DJ21" s="89"/>
      <c r="DK21" s="88"/>
      <c r="DL21" s="88"/>
      <c r="DM21" s="88"/>
      <c r="DN21" s="88"/>
      <c r="DO21" s="88"/>
      <c r="DP21" s="88"/>
      <c r="DQ21" s="88"/>
      <c r="DR21" s="88"/>
      <c r="DS21" s="89"/>
      <c r="DT21" s="88"/>
      <c r="DU21" s="88"/>
      <c r="DV21" s="88"/>
      <c r="DW21" s="88"/>
      <c r="DX21" s="88"/>
      <c r="DY21" s="88"/>
      <c r="DZ21" s="88"/>
      <c r="EA21" s="88"/>
      <c r="EB21" s="89"/>
      <c r="EC21" s="88"/>
      <c r="ED21" s="88"/>
      <c r="EE21" s="88"/>
      <c r="EF21" s="88"/>
      <c r="EG21" s="88"/>
      <c r="EH21" s="88"/>
      <c r="EI21" s="88"/>
      <c r="EJ21" s="88"/>
      <c r="EK21" s="89"/>
      <c r="EL21" s="88"/>
      <c r="EM21" s="88"/>
      <c r="EN21" s="88"/>
      <c r="EO21" s="88"/>
      <c r="EP21" s="88"/>
      <c r="EQ21" s="88"/>
      <c r="ER21" s="88"/>
      <c r="ES21" s="88"/>
      <c r="ET21" s="89"/>
      <c r="EU21" s="88"/>
      <c r="EV21" s="88"/>
      <c r="EW21" s="88"/>
      <c r="EX21" s="88"/>
      <c r="EY21" s="88"/>
      <c r="EZ21" s="88"/>
      <c r="FA21" s="88"/>
      <c r="FB21" s="88"/>
      <c r="FC21" s="89"/>
      <c r="FD21" s="88"/>
      <c r="FE21" s="88"/>
      <c r="FF21" s="88"/>
      <c r="FG21" s="88"/>
      <c r="FH21" s="88"/>
      <c r="FI21" s="88"/>
      <c r="FJ21" s="88"/>
      <c r="FK21" s="88"/>
      <c r="FL21" s="89"/>
      <c r="FM21" s="89"/>
      <c r="FN21" s="89"/>
      <c r="FO21" s="88"/>
      <c r="FP21" s="88"/>
      <c r="FQ21" s="88"/>
      <c r="FR21" s="88"/>
      <c r="FS21" s="88"/>
      <c r="FT21" s="89"/>
      <c r="FU21" s="89"/>
      <c r="FV21" s="88"/>
      <c r="FW21" s="88"/>
      <c r="FX21" s="88"/>
      <c r="FY21" s="88"/>
      <c r="FZ21" s="88"/>
      <c r="GA21" s="89"/>
      <c r="GB21" s="89"/>
      <c r="GC21" s="89"/>
      <c r="GD21" s="88"/>
      <c r="GE21" s="88"/>
      <c r="GF21" s="88"/>
      <c r="GG21" s="88"/>
      <c r="GH21" s="88"/>
      <c r="GI21" s="30"/>
      <c r="GJ21" s="89"/>
      <c r="GK21" s="89"/>
      <c r="GL21" s="89"/>
      <c r="GM21" s="88"/>
      <c r="GN21" s="88"/>
      <c r="GO21" s="88"/>
      <c r="GP21" s="88"/>
      <c r="GQ21" s="88"/>
    </row>
    <row r="22" spans="1:199" ht="16.5" customHeight="1" x14ac:dyDescent="0.25">
      <c r="A22" s="33"/>
      <c r="B22" s="2"/>
      <c r="C22" s="30" t="s">
        <v>33898</v>
      </c>
      <c r="D22" s="30"/>
      <c r="E22" s="30"/>
      <c r="F22" s="30"/>
      <c r="G22" s="30"/>
      <c r="H22" s="30"/>
      <c r="I22" s="30"/>
      <c r="J22" s="30"/>
      <c r="K22" s="30"/>
      <c r="L22" s="30"/>
      <c r="M22" s="30"/>
      <c r="N22" s="30" t="s">
        <v>34220</v>
      </c>
      <c r="O22" s="30" t="s">
        <v>34221</v>
      </c>
      <c r="P22" s="30" t="s">
        <v>34829</v>
      </c>
      <c r="Q22" s="30"/>
      <c r="R22" s="30"/>
      <c r="S22" s="30"/>
      <c r="T22" s="30"/>
      <c r="U22" s="30"/>
      <c r="V22" s="30"/>
      <c r="W22" s="30"/>
      <c r="X22" s="30"/>
      <c r="Y22" s="30"/>
      <c r="Z22" s="30"/>
      <c r="AA22" s="30"/>
      <c r="AB22" s="98"/>
      <c r="AC22" s="30"/>
      <c r="AD22" s="30"/>
      <c r="AE22" s="30" t="s">
        <v>33750</v>
      </c>
      <c r="AF22" s="30" t="s">
        <v>34223</v>
      </c>
      <c r="AG22" s="30" t="s">
        <v>34086</v>
      </c>
      <c r="AH22" s="30" t="s">
        <v>34087</v>
      </c>
      <c r="AI22" s="30" t="s">
        <v>34633</v>
      </c>
      <c r="AJ22" s="30"/>
      <c r="AK22" s="30"/>
      <c r="AL22" s="30"/>
      <c r="AM22" s="30"/>
      <c r="AN22" s="30"/>
      <c r="AO22" s="30"/>
      <c r="AP22" s="30" t="s">
        <v>33860</v>
      </c>
      <c r="AQ22" s="44" t="s">
        <v>34499</v>
      </c>
      <c r="AR22" s="44"/>
      <c r="AS22" s="44"/>
      <c r="AT22" s="30" t="s">
        <v>34200</v>
      </c>
      <c r="AU22" s="30" t="s">
        <v>48</v>
      </c>
      <c r="AV22" s="30" t="s">
        <v>48</v>
      </c>
      <c r="AW22" s="30"/>
      <c r="AX22" s="30"/>
      <c r="AY22" s="30"/>
      <c r="AZ22" s="30"/>
      <c r="BA22" s="30"/>
      <c r="BB22" s="30"/>
      <c r="BC22" s="30"/>
      <c r="BD22" s="30"/>
      <c r="BE22" s="30"/>
      <c r="BF22" s="30"/>
      <c r="BG22" s="30"/>
      <c r="BH22" s="30"/>
      <c r="BI22" s="30"/>
      <c r="BJ22" s="30"/>
      <c r="BK22" s="30"/>
      <c r="BL22" s="30"/>
      <c r="BM22" s="30"/>
      <c r="BN22" s="30"/>
      <c r="BO22" s="30"/>
      <c r="BP22" s="30"/>
      <c r="BQ22" s="30"/>
      <c r="BR22" s="30"/>
      <c r="BS22" s="30"/>
      <c r="BT22" s="30"/>
      <c r="BU22" s="30"/>
      <c r="BV22" s="30"/>
      <c r="BW22" s="30"/>
      <c r="BX22" s="30" t="s">
        <v>33790</v>
      </c>
      <c r="BY22" s="30"/>
      <c r="BZ22" s="30"/>
      <c r="CA22" s="30"/>
      <c r="CB22" s="30"/>
      <c r="CC22" s="30"/>
      <c r="CD22" s="30"/>
      <c r="CE22" s="30"/>
      <c r="CF22" s="30"/>
      <c r="CG22" s="87">
        <v>20.25</v>
      </c>
      <c r="CH22" s="87">
        <v>18.75</v>
      </c>
      <c r="CI22" s="89"/>
      <c r="CJ22" s="89"/>
      <c r="CK22" s="89"/>
      <c r="CL22" s="89"/>
      <c r="CM22" s="89"/>
      <c r="CN22" s="89"/>
      <c r="CO22" s="89"/>
      <c r="CP22" s="89"/>
      <c r="CQ22" s="89"/>
      <c r="CR22" s="89"/>
      <c r="CS22" s="88"/>
      <c r="CT22" s="88"/>
      <c r="CU22" s="88"/>
      <c r="CV22" s="88"/>
      <c r="CW22" s="88"/>
      <c r="CX22" s="88"/>
      <c r="CY22" s="88"/>
      <c r="CZ22" s="88"/>
      <c r="DA22" s="89"/>
      <c r="DB22" s="88"/>
      <c r="DC22" s="88"/>
      <c r="DD22" s="88"/>
      <c r="DE22" s="88"/>
      <c r="DF22" s="88"/>
      <c r="DG22" s="88"/>
      <c r="DH22" s="88"/>
      <c r="DI22" s="88"/>
      <c r="DJ22" s="89"/>
      <c r="DK22" s="88"/>
      <c r="DL22" s="88"/>
      <c r="DM22" s="88"/>
      <c r="DN22" s="88"/>
      <c r="DO22" s="88"/>
      <c r="DP22" s="88"/>
      <c r="DQ22" s="88"/>
      <c r="DR22" s="88"/>
      <c r="DS22" s="89"/>
      <c r="DT22" s="88"/>
      <c r="DU22" s="88"/>
      <c r="DV22" s="88"/>
      <c r="DW22" s="88"/>
      <c r="DX22" s="88"/>
      <c r="DY22" s="88"/>
      <c r="DZ22" s="88"/>
      <c r="EA22" s="88"/>
      <c r="EB22" s="89"/>
      <c r="EC22" s="88"/>
      <c r="ED22" s="88"/>
      <c r="EE22" s="88"/>
      <c r="EF22" s="88"/>
      <c r="EG22" s="88"/>
      <c r="EH22" s="88"/>
      <c r="EI22" s="88"/>
      <c r="EJ22" s="88"/>
      <c r="EK22" s="89"/>
      <c r="EL22" s="88"/>
      <c r="EM22" s="88"/>
      <c r="EN22" s="88"/>
      <c r="EO22" s="88"/>
      <c r="EP22" s="88"/>
      <c r="EQ22" s="88"/>
      <c r="ER22" s="88"/>
      <c r="ES22" s="88"/>
      <c r="ET22" s="89"/>
      <c r="EU22" s="88"/>
      <c r="EV22" s="88"/>
      <c r="EW22" s="88"/>
      <c r="EX22" s="88"/>
      <c r="EY22" s="88"/>
      <c r="EZ22" s="88"/>
      <c r="FA22" s="88"/>
      <c r="FB22" s="88"/>
      <c r="FC22" s="89"/>
      <c r="FD22" s="88"/>
      <c r="FE22" s="88"/>
      <c r="FF22" s="88"/>
      <c r="FG22" s="88"/>
      <c r="FH22" s="88"/>
      <c r="FI22" s="88"/>
      <c r="FJ22" s="88"/>
      <c r="FK22" s="88"/>
      <c r="FL22" s="89"/>
      <c r="FM22" s="89"/>
      <c r="FN22" s="89"/>
      <c r="FO22" s="88"/>
      <c r="FP22" s="88"/>
      <c r="FQ22" s="88"/>
      <c r="FR22" s="88"/>
      <c r="FS22" s="88"/>
      <c r="FT22" s="89"/>
      <c r="FU22" s="89"/>
      <c r="FV22" s="88"/>
      <c r="FW22" s="88"/>
      <c r="FX22" s="88"/>
      <c r="FY22" s="88"/>
      <c r="FZ22" s="88"/>
      <c r="GA22" s="89"/>
      <c r="GB22" s="89"/>
      <c r="GC22" s="89"/>
      <c r="GD22" s="88"/>
      <c r="GE22" s="88"/>
      <c r="GF22" s="88"/>
      <c r="GG22" s="88"/>
      <c r="GH22" s="88"/>
      <c r="GI22" s="30"/>
      <c r="GJ22" s="89"/>
      <c r="GK22" s="89"/>
      <c r="GL22" s="89"/>
      <c r="GM22" s="88"/>
      <c r="GN22" s="88"/>
      <c r="GO22" s="88"/>
      <c r="GP22" s="88"/>
      <c r="GQ22" s="88"/>
    </row>
    <row r="23" spans="1:199" ht="16.5" customHeight="1" x14ac:dyDescent="0.25">
      <c r="A23" s="33"/>
      <c r="B23" s="2"/>
      <c r="C23" s="30" t="s">
        <v>33899</v>
      </c>
      <c r="D23" s="30"/>
      <c r="E23" s="30"/>
      <c r="F23" s="30"/>
      <c r="G23" s="30"/>
      <c r="H23" s="30"/>
      <c r="I23" s="30"/>
      <c r="J23" s="30"/>
      <c r="K23" s="30"/>
      <c r="L23" s="30"/>
      <c r="M23" s="30"/>
      <c r="N23" s="30" t="s">
        <v>34224</v>
      </c>
      <c r="O23" s="30" t="s">
        <v>34225</v>
      </c>
      <c r="P23" s="30" t="s">
        <v>34808</v>
      </c>
      <c r="Q23" s="30"/>
      <c r="R23" s="30"/>
      <c r="S23" s="30"/>
      <c r="T23" s="30"/>
      <c r="U23" s="30"/>
      <c r="V23" s="30"/>
      <c r="W23" s="30"/>
      <c r="X23" s="30"/>
      <c r="Y23" s="30"/>
      <c r="Z23" s="30"/>
      <c r="AA23" s="30"/>
      <c r="AB23" s="98"/>
      <c r="AC23" s="30"/>
      <c r="AD23" s="30"/>
      <c r="AE23" s="30" t="s">
        <v>33751</v>
      </c>
      <c r="AF23" s="30" t="s">
        <v>34226</v>
      </c>
      <c r="AG23" s="30"/>
      <c r="AH23" s="30"/>
      <c r="AI23" s="30"/>
      <c r="AJ23" s="30"/>
      <c r="AK23" s="30"/>
      <c r="AL23" s="30"/>
      <c r="AM23" s="30"/>
      <c r="AN23" s="30"/>
      <c r="AO23" s="30"/>
      <c r="AP23" s="30" t="s">
        <v>34222</v>
      </c>
      <c r="AQ23" s="44" t="s">
        <v>34499</v>
      </c>
      <c r="AR23" s="44"/>
      <c r="AS23" s="44"/>
      <c r="AT23" s="30" t="s">
        <v>34200</v>
      </c>
      <c r="AU23" s="30" t="s">
        <v>48</v>
      </c>
      <c r="AV23" s="30" t="s">
        <v>48</v>
      </c>
      <c r="AW23" s="30"/>
      <c r="AX23" s="30"/>
      <c r="AY23" s="30"/>
      <c r="AZ23" s="30"/>
      <c r="BA23" s="30"/>
      <c r="BB23" s="30"/>
      <c r="BC23" s="30"/>
      <c r="BD23" s="30"/>
      <c r="BE23" s="30"/>
      <c r="BF23" s="30"/>
      <c r="BG23" s="30"/>
      <c r="BH23" s="30"/>
      <c r="BI23" s="30"/>
      <c r="BJ23" s="30"/>
      <c r="BK23" s="30"/>
      <c r="BL23" s="30"/>
      <c r="BM23" s="30"/>
      <c r="BN23" s="30"/>
      <c r="BO23" s="30"/>
      <c r="BP23" s="30"/>
      <c r="BQ23" s="30"/>
      <c r="BR23" s="30"/>
      <c r="BS23" s="30"/>
      <c r="BT23" s="30"/>
      <c r="BU23" s="30"/>
      <c r="BV23" s="30"/>
      <c r="BW23" s="30"/>
      <c r="BX23" s="30" t="s">
        <v>33791</v>
      </c>
      <c r="BY23" s="30"/>
      <c r="BZ23" s="30"/>
      <c r="CA23" s="30"/>
      <c r="CB23" s="30"/>
      <c r="CC23" s="30"/>
      <c r="CD23" s="30"/>
      <c r="CE23" s="30"/>
      <c r="CF23" s="30"/>
      <c r="CG23" s="87">
        <v>20</v>
      </c>
      <c r="CH23" s="87">
        <v>19</v>
      </c>
      <c r="CI23" s="89"/>
      <c r="CJ23" s="89"/>
      <c r="CK23" s="89"/>
      <c r="CL23" s="89"/>
      <c r="CM23" s="89"/>
      <c r="CN23" s="89"/>
      <c r="CO23" s="89"/>
      <c r="CP23" s="89"/>
      <c r="CQ23" s="89"/>
      <c r="CR23" s="89"/>
      <c r="CS23" s="88"/>
      <c r="CT23" s="88"/>
      <c r="CU23" s="88"/>
      <c r="CV23" s="88"/>
      <c r="CW23" s="88"/>
      <c r="CX23" s="88"/>
      <c r="CY23" s="88"/>
      <c r="CZ23" s="88"/>
      <c r="DA23" s="89"/>
      <c r="DB23" s="88"/>
      <c r="DC23" s="88"/>
      <c r="DD23" s="88"/>
      <c r="DE23" s="88"/>
      <c r="DF23" s="88"/>
      <c r="DG23" s="88"/>
      <c r="DH23" s="88"/>
      <c r="DI23" s="88"/>
      <c r="DJ23" s="89"/>
      <c r="DK23" s="88"/>
      <c r="DL23" s="88"/>
      <c r="DM23" s="88"/>
      <c r="DN23" s="88"/>
      <c r="DO23" s="88"/>
      <c r="DP23" s="88"/>
      <c r="DQ23" s="88"/>
      <c r="DR23" s="88"/>
      <c r="DS23" s="89"/>
      <c r="DT23" s="88"/>
      <c r="DU23" s="88"/>
      <c r="DV23" s="88"/>
      <c r="DW23" s="88"/>
      <c r="DX23" s="88"/>
      <c r="DY23" s="88"/>
      <c r="DZ23" s="88"/>
      <c r="EA23" s="88"/>
      <c r="EB23" s="89"/>
      <c r="EC23" s="88"/>
      <c r="ED23" s="88"/>
      <c r="EE23" s="88"/>
      <c r="EF23" s="88"/>
      <c r="EG23" s="88"/>
      <c r="EH23" s="88"/>
      <c r="EI23" s="88"/>
      <c r="EJ23" s="88"/>
      <c r="EK23" s="89"/>
      <c r="EL23" s="88"/>
      <c r="EM23" s="88"/>
      <c r="EN23" s="88"/>
      <c r="EO23" s="88"/>
      <c r="EP23" s="88"/>
      <c r="EQ23" s="88"/>
      <c r="ER23" s="88"/>
      <c r="ES23" s="88"/>
      <c r="ET23" s="89"/>
      <c r="EU23" s="88"/>
      <c r="EV23" s="88"/>
      <c r="EW23" s="88"/>
      <c r="EX23" s="88"/>
      <c r="EY23" s="88"/>
      <c r="EZ23" s="88"/>
      <c r="FA23" s="88"/>
      <c r="FB23" s="88"/>
      <c r="FC23" s="89"/>
      <c r="FD23" s="88"/>
      <c r="FE23" s="88"/>
      <c r="FF23" s="88"/>
      <c r="FG23" s="88"/>
      <c r="FH23" s="88"/>
      <c r="FI23" s="88"/>
      <c r="FJ23" s="88"/>
      <c r="FK23" s="88"/>
      <c r="FL23" s="89"/>
      <c r="FM23" s="89"/>
      <c r="FN23" s="89"/>
      <c r="FO23" s="88"/>
      <c r="FP23" s="88"/>
      <c r="FQ23" s="88"/>
      <c r="FR23" s="88"/>
      <c r="FS23" s="88"/>
      <c r="FT23" s="89"/>
      <c r="FU23" s="89"/>
      <c r="FV23" s="88"/>
      <c r="FW23" s="88"/>
      <c r="FX23" s="88"/>
      <c r="FY23" s="88"/>
      <c r="FZ23" s="88"/>
      <c r="GA23" s="89"/>
      <c r="GB23" s="89"/>
      <c r="GC23" s="89"/>
      <c r="GD23" s="88"/>
      <c r="GE23" s="88"/>
      <c r="GF23" s="88"/>
      <c r="GG23" s="88"/>
      <c r="GH23" s="88"/>
      <c r="GI23" s="30"/>
      <c r="GJ23" s="89"/>
      <c r="GK23" s="89"/>
      <c r="GL23" s="89"/>
      <c r="GM23" s="88"/>
      <c r="GN23" s="88"/>
      <c r="GO23" s="88"/>
      <c r="GP23" s="88"/>
      <c r="GQ23" s="88"/>
    </row>
    <row r="24" spans="1:199" ht="16.5" customHeight="1" x14ac:dyDescent="0.25">
      <c r="A24" s="33"/>
      <c r="B24" s="2"/>
      <c r="C24" s="30" t="s">
        <v>33900</v>
      </c>
      <c r="D24" s="30"/>
      <c r="E24" s="30"/>
      <c r="F24" s="30"/>
      <c r="G24" s="30"/>
      <c r="H24" s="30"/>
      <c r="I24" s="30"/>
      <c r="J24" s="30"/>
      <c r="K24" s="30"/>
      <c r="L24" s="30"/>
      <c r="M24" s="30"/>
      <c r="N24" s="30" t="s">
        <v>34227</v>
      </c>
      <c r="O24" s="30" t="s">
        <v>34228</v>
      </c>
      <c r="P24" s="30" t="s">
        <v>34830</v>
      </c>
      <c r="Q24" s="30"/>
      <c r="R24" s="30"/>
      <c r="S24" s="30"/>
      <c r="T24" s="30"/>
      <c r="U24" s="30"/>
      <c r="V24" s="30"/>
      <c r="W24" s="30"/>
      <c r="X24" s="30"/>
      <c r="Y24" s="30"/>
      <c r="Z24" s="30"/>
      <c r="AA24" s="30"/>
      <c r="AB24" s="98"/>
      <c r="AC24" s="30"/>
      <c r="AD24" s="30"/>
      <c r="AE24" s="30" t="s">
        <v>33752</v>
      </c>
      <c r="AF24" s="30" t="s">
        <v>34229</v>
      </c>
      <c r="AG24" s="30"/>
      <c r="AH24" s="30"/>
      <c r="AI24" s="30"/>
      <c r="AJ24" s="30"/>
      <c r="AK24" s="30"/>
      <c r="AL24" s="30"/>
      <c r="AM24" s="30"/>
      <c r="AN24" s="30"/>
      <c r="AO24" s="30"/>
      <c r="AP24" s="30"/>
      <c r="AQ24" s="30"/>
      <c r="AR24" s="30"/>
      <c r="AS24" s="30"/>
      <c r="AT24" s="30"/>
      <c r="AU24" s="30"/>
      <c r="AV24" s="30"/>
      <c r="AW24" s="30"/>
      <c r="AX24" s="30"/>
      <c r="AY24" s="30"/>
      <c r="AZ24" s="30"/>
      <c r="BA24" s="30"/>
      <c r="BB24" s="30"/>
      <c r="BC24" s="30"/>
      <c r="BD24" s="30"/>
      <c r="BE24" s="30"/>
      <c r="BF24" s="30"/>
      <c r="BG24" s="30"/>
      <c r="BH24" s="30"/>
      <c r="BI24" s="30"/>
      <c r="BJ24" s="30"/>
      <c r="BK24" s="30"/>
      <c r="BL24" s="30"/>
      <c r="BM24" s="30"/>
      <c r="BN24" s="30"/>
      <c r="BO24" s="30"/>
      <c r="BP24" s="30"/>
      <c r="BQ24" s="30"/>
      <c r="BR24" s="30"/>
      <c r="BS24" s="30"/>
      <c r="BT24" s="30"/>
      <c r="BU24" s="30"/>
      <c r="BV24" s="30"/>
      <c r="BW24" s="30"/>
      <c r="BX24" s="30" t="s">
        <v>33792</v>
      </c>
      <c r="BY24" s="30"/>
      <c r="BZ24" s="30"/>
      <c r="CA24" s="30"/>
      <c r="CB24" s="30"/>
      <c r="CC24" s="30"/>
      <c r="CD24" s="30"/>
      <c r="CE24" s="30"/>
      <c r="CF24" s="30"/>
      <c r="CG24" s="87">
        <v>19.75</v>
      </c>
      <c r="CH24" s="87">
        <v>19.25</v>
      </c>
      <c r="CI24" s="89"/>
      <c r="CJ24" s="89"/>
      <c r="CK24" s="89"/>
      <c r="CL24" s="89"/>
      <c r="CM24" s="89"/>
      <c r="CN24" s="89"/>
      <c r="CO24" s="89"/>
      <c r="CP24" s="89"/>
      <c r="CQ24" s="89"/>
      <c r="CR24" s="89"/>
      <c r="CS24" s="88"/>
      <c r="CT24" s="88"/>
      <c r="CU24" s="88"/>
      <c r="CV24" s="88"/>
      <c r="CW24" s="88"/>
      <c r="CX24" s="88"/>
      <c r="CY24" s="88"/>
      <c r="CZ24" s="88"/>
      <c r="DA24" s="89"/>
      <c r="DB24" s="88"/>
      <c r="DC24" s="88"/>
      <c r="DD24" s="88"/>
      <c r="DE24" s="88"/>
      <c r="DF24" s="88"/>
      <c r="DG24" s="88"/>
      <c r="DH24" s="88"/>
      <c r="DI24" s="88"/>
      <c r="DJ24" s="89"/>
      <c r="DK24" s="88"/>
      <c r="DL24" s="88"/>
      <c r="DM24" s="88"/>
      <c r="DN24" s="88"/>
      <c r="DO24" s="88"/>
      <c r="DP24" s="88"/>
      <c r="DQ24" s="88"/>
      <c r="DR24" s="88"/>
      <c r="DS24" s="89"/>
      <c r="DT24" s="88"/>
      <c r="DU24" s="88"/>
      <c r="DV24" s="88"/>
      <c r="DW24" s="88"/>
      <c r="DX24" s="88"/>
      <c r="DY24" s="88"/>
      <c r="DZ24" s="88"/>
      <c r="EA24" s="88"/>
      <c r="EB24" s="89"/>
      <c r="EC24" s="88"/>
      <c r="ED24" s="88"/>
      <c r="EE24" s="88"/>
      <c r="EF24" s="88"/>
      <c r="EG24" s="88"/>
      <c r="EH24" s="88"/>
      <c r="EI24" s="88"/>
      <c r="EJ24" s="88"/>
      <c r="EK24" s="89"/>
      <c r="EL24" s="88"/>
      <c r="EM24" s="88"/>
      <c r="EN24" s="88"/>
      <c r="EO24" s="88"/>
      <c r="EP24" s="88"/>
      <c r="EQ24" s="88"/>
      <c r="ER24" s="88"/>
      <c r="ES24" s="88"/>
      <c r="ET24" s="89"/>
      <c r="EU24" s="88"/>
      <c r="EV24" s="88"/>
      <c r="EW24" s="88"/>
      <c r="EX24" s="88"/>
      <c r="EY24" s="88"/>
      <c r="EZ24" s="88"/>
      <c r="FA24" s="88"/>
      <c r="FB24" s="88"/>
      <c r="FC24" s="89"/>
      <c r="FD24" s="88"/>
      <c r="FE24" s="88"/>
      <c r="FF24" s="88"/>
      <c r="FG24" s="88"/>
      <c r="FH24" s="88"/>
      <c r="FI24" s="88"/>
      <c r="FJ24" s="88"/>
      <c r="FK24" s="88"/>
      <c r="FL24" s="89"/>
      <c r="FM24" s="89"/>
      <c r="FN24" s="89"/>
      <c r="FO24" s="88"/>
      <c r="FP24" s="88"/>
      <c r="FQ24" s="88"/>
      <c r="FR24" s="88"/>
      <c r="FS24" s="88"/>
      <c r="FT24" s="89"/>
      <c r="FU24" s="89"/>
      <c r="FV24" s="88"/>
      <c r="FW24" s="88"/>
      <c r="FX24" s="88"/>
      <c r="FY24" s="88"/>
      <c r="FZ24" s="88"/>
      <c r="GA24" s="89"/>
      <c r="GB24" s="89"/>
      <c r="GC24" s="89"/>
      <c r="GD24" s="88"/>
      <c r="GE24" s="88"/>
      <c r="GF24" s="88"/>
      <c r="GG24" s="88"/>
      <c r="GH24" s="88"/>
      <c r="GI24" s="30"/>
      <c r="GJ24" s="89"/>
      <c r="GK24" s="89"/>
      <c r="GL24" s="89"/>
      <c r="GM24" s="88"/>
      <c r="GN24" s="88"/>
      <c r="GO24" s="88"/>
      <c r="GP24" s="88"/>
      <c r="GQ24" s="88"/>
    </row>
    <row r="25" spans="1:199" ht="16.5" customHeight="1" x14ac:dyDescent="0.25">
      <c r="A25" s="33"/>
      <c r="B25" s="2"/>
      <c r="C25" s="30" t="s">
        <v>33901</v>
      </c>
      <c r="D25" s="30"/>
      <c r="E25" s="30"/>
      <c r="F25" s="30"/>
      <c r="G25" s="30"/>
      <c r="H25" s="30"/>
      <c r="I25" s="30"/>
      <c r="J25" s="30"/>
      <c r="K25" s="30"/>
      <c r="L25" s="30"/>
      <c r="M25" s="30"/>
      <c r="N25" s="30" t="s">
        <v>34230</v>
      </c>
      <c r="O25" s="30" t="s">
        <v>34231</v>
      </c>
      <c r="P25" s="30" t="s">
        <v>34831</v>
      </c>
      <c r="Q25" s="30"/>
      <c r="R25" s="30"/>
      <c r="S25" s="30"/>
      <c r="T25" s="30"/>
      <c r="U25" s="30"/>
      <c r="V25" s="30"/>
      <c r="W25" s="30"/>
      <c r="X25" s="30"/>
      <c r="Y25" s="30"/>
      <c r="Z25" s="30"/>
      <c r="AA25" s="30"/>
      <c r="AB25" s="98"/>
      <c r="AC25" s="30"/>
      <c r="AD25" s="30"/>
      <c r="AE25" s="30" t="s">
        <v>33753</v>
      </c>
      <c r="AF25" s="30" t="s">
        <v>34232</v>
      </c>
      <c r="AG25" s="30"/>
      <c r="AH25" s="30"/>
      <c r="AI25" s="30"/>
      <c r="AJ25" s="30"/>
      <c r="AK25" s="30"/>
      <c r="AL25" s="30"/>
      <c r="AM25" s="30"/>
      <c r="AN25" s="30"/>
      <c r="AO25" s="30"/>
      <c r="AP25" s="30"/>
      <c r="AQ25" s="30"/>
      <c r="AR25" s="30"/>
      <c r="AS25" s="30"/>
      <c r="AT25" s="30"/>
      <c r="AU25" s="30"/>
      <c r="AV25" s="30"/>
      <c r="AW25" s="30"/>
      <c r="AX25" s="30"/>
      <c r="AY25" s="30"/>
      <c r="AZ25" s="30"/>
      <c r="BA25" s="30"/>
      <c r="BB25" s="30"/>
      <c r="BC25" s="30"/>
      <c r="BD25" s="30"/>
      <c r="BE25" s="30"/>
      <c r="BF25" s="30"/>
      <c r="BG25" s="30"/>
      <c r="BH25" s="30"/>
      <c r="BI25" s="30"/>
      <c r="BJ25" s="30"/>
      <c r="BK25" s="30"/>
      <c r="BL25" s="30"/>
      <c r="BM25" s="30"/>
      <c r="BN25" s="30"/>
      <c r="BO25" s="30"/>
      <c r="BP25" s="30"/>
      <c r="BQ25" s="30"/>
      <c r="BR25" s="30"/>
      <c r="BS25" s="30"/>
      <c r="BT25" s="30"/>
      <c r="BU25" s="30"/>
      <c r="BV25" s="30"/>
      <c r="BW25" s="30"/>
      <c r="BX25" s="30" t="s">
        <v>33793</v>
      </c>
      <c r="BY25" s="30"/>
      <c r="BZ25" s="30"/>
      <c r="CA25" s="30"/>
      <c r="CB25" s="30"/>
      <c r="CC25" s="30"/>
      <c r="CD25" s="30"/>
      <c r="CE25" s="30"/>
      <c r="CF25" s="30"/>
      <c r="CG25" s="87">
        <v>19.5</v>
      </c>
      <c r="CH25" s="87">
        <v>19.5</v>
      </c>
      <c r="CI25" s="89"/>
      <c r="CJ25" s="89"/>
      <c r="CK25" s="89"/>
      <c r="CL25" s="89"/>
      <c r="CM25" s="89"/>
      <c r="CN25" s="89"/>
      <c r="CO25" s="89"/>
      <c r="CP25" s="89"/>
      <c r="CQ25" s="89"/>
      <c r="CR25" s="89"/>
      <c r="CS25" s="88"/>
      <c r="CT25" s="88"/>
      <c r="CU25" s="88"/>
      <c r="CV25" s="88"/>
      <c r="CW25" s="88"/>
      <c r="CX25" s="88"/>
      <c r="CY25" s="88"/>
      <c r="CZ25" s="88"/>
      <c r="DA25" s="89"/>
      <c r="DB25" s="88"/>
      <c r="DC25" s="88"/>
      <c r="DD25" s="88"/>
      <c r="DE25" s="88"/>
      <c r="DF25" s="88"/>
      <c r="DG25" s="88"/>
      <c r="DH25" s="88"/>
      <c r="DI25" s="88"/>
      <c r="DJ25" s="89"/>
      <c r="DK25" s="88"/>
      <c r="DL25" s="88"/>
      <c r="DM25" s="88"/>
      <c r="DN25" s="88"/>
      <c r="DO25" s="88"/>
      <c r="DP25" s="88"/>
      <c r="DQ25" s="88"/>
      <c r="DR25" s="88"/>
      <c r="DS25" s="89"/>
      <c r="DT25" s="88"/>
      <c r="DU25" s="88"/>
      <c r="DV25" s="88"/>
      <c r="DW25" s="88"/>
      <c r="DX25" s="88"/>
      <c r="DY25" s="88"/>
      <c r="DZ25" s="88"/>
      <c r="EA25" s="88"/>
      <c r="EB25" s="89"/>
      <c r="EC25" s="88"/>
      <c r="ED25" s="88"/>
      <c r="EE25" s="88"/>
      <c r="EF25" s="88"/>
      <c r="EG25" s="88"/>
      <c r="EH25" s="88"/>
      <c r="EI25" s="88"/>
      <c r="EJ25" s="88"/>
      <c r="EK25" s="89"/>
      <c r="EL25" s="88"/>
      <c r="EM25" s="88"/>
      <c r="EN25" s="88"/>
      <c r="EO25" s="88"/>
      <c r="EP25" s="88"/>
      <c r="EQ25" s="88"/>
      <c r="ER25" s="88"/>
      <c r="ES25" s="88"/>
      <c r="ET25" s="89"/>
      <c r="EU25" s="88"/>
      <c r="EV25" s="88"/>
      <c r="EW25" s="88"/>
      <c r="EX25" s="88"/>
      <c r="EY25" s="88"/>
      <c r="EZ25" s="88"/>
      <c r="FA25" s="88"/>
      <c r="FB25" s="88"/>
      <c r="FC25" s="89"/>
      <c r="FD25" s="88"/>
      <c r="FE25" s="88"/>
      <c r="FF25" s="88"/>
      <c r="FG25" s="88"/>
      <c r="FH25" s="88"/>
      <c r="FI25" s="88"/>
      <c r="FJ25" s="88"/>
      <c r="FK25" s="88"/>
      <c r="FL25" s="89"/>
      <c r="FM25" s="89"/>
      <c r="FN25" s="89"/>
      <c r="FO25" s="88"/>
      <c r="FP25" s="88"/>
      <c r="FQ25" s="88"/>
      <c r="FR25" s="88"/>
      <c r="FS25" s="88"/>
      <c r="FT25" s="89"/>
      <c r="FU25" s="89"/>
      <c r="FV25" s="88"/>
      <c r="FW25" s="88"/>
      <c r="FX25" s="88"/>
      <c r="FY25" s="88"/>
      <c r="FZ25" s="88"/>
      <c r="GA25" s="89"/>
      <c r="GB25" s="89"/>
      <c r="GC25" s="89"/>
      <c r="GD25" s="88"/>
      <c r="GE25" s="88"/>
      <c r="GF25" s="88"/>
      <c r="GG25" s="88"/>
      <c r="GH25" s="88"/>
      <c r="GI25" s="30"/>
      <c r="GJ25" s="89"/>
      <c r="GK25" s="89"/>
      <c r="GL25" s="89"/>
      <c r="GM25" s="88"/>
      <c r="GN25" s="88"/>
      <c r="GO25" s="88"/>
      <c r="GP25" s="88"/>
      <c r="GQ25" s="88"/>
    </row>
    <row r="26" spans="1:199" ht="16.5" customHeight="1" x14ac:dyDescent="0.25">
      <c r="A26" s="33"/>
      <c r="B26" s="2"/>
      <c r="C26" s="30" t="s">
        <v>34578</v>
      </c>
      <c r="D26" s="30"/>
      <c r="E26" s="30"/>
      <c r="F26" s="30"/>
      <c r="G26" s="30"/>
      <c r="H26" s="30"/>
      <c r="I26" s="30"/>
      <c r="J26" s="30"/>
      <c r="K26" s="30"/>
      <c r="L26" s="30"/>
      <c r="M26" s="30"/>
      <c r="N26" s="30" t="s">
        <v>34233</v>
      </c>
      <c r="O26" s="30" t="s">
        <v>34234</v>
      </c>
      <c r="P26" s="30" t="s">
        <v>34832</v>
      </c>
      <c r="Q26" s="30"/>
      <c r="R26" s="30"/>
      <c r="S26" s="30"/>
      <c r="T26" s="30"/>
      <c r="U26" s="30"/>
      <c r="V26" s="30"/>
      <c r="W26" s="30"/>
      <c r="X26" s="30"/>
      <c r="Y26" s="30"/>
      <c r="Z26" s="30"/>
      <c r="AA26" s="30"/>
      <c r="AB26" s="30"/>
      <c r="AC26" s="30"/>
      <c r="AD26" s="30"/>
      <c r="AE26" s="30" t="s">
        <v>33754</v>
      </c>
      <c r="AF26" s="30" t="s">
        <v>34235</v>
      </c>
      <c r="AG26" s="30"/>
      <c r="AH26" s="30"/>
      <c r="AI26" s="30"/>
      <c r="AJ26" s="30"/>
      <c r="AK26" s="30"/>
      <c r="AL26" s="30"/>
      <c r="AM26" s="30"/>
      <c r="AN26" s="30"/>
      <c r="AO26" s="30"/>
      <c r="AP26" s="30"/>
      <c r="AQ26" s="30"/>
      <c r="AR26" s="30"/>
      <c r="AS26" s="30"/>
      <c r="AT26" s="30"/>
      <c r="AU26" s="30"/>
      <c r="AV26" s="30"/>
      <c r="AW26" s="30"/>
      <c r="AX26" s="30"/>
      <c r="AY26" s="30"/>
      <c r="AZ26" s="30"/>
      <c r="BA26" s="30"/>
      <c r="BB26" s="30"/>
      <c r="BC26" s="30"/>
      <c r="BD26" s="30"/>
      <c r="BE26" s="30"/>
      <c r="BF26" s="30"/>
      <c r="BG26" s="30"/>
      <c r="BH26" s="30"/>
      <c r="BI26" s="30"/>
      <c r="BJ26" s="30"/>
      <c r="BK26" s="30"/>
      <c r="BL26" s="30"/>
      <c r="BM26" s="30"/>
      <c r="BN26" s="30"/>
      <c r="BO26" s="30"/>
      <c r="BP26" s="30"/>
      <c r="BQ26" s="30"/>
      <c r="BR26" s="30"/>
      <c r="BS26" s="30"/>
      <c r="BT26" s="30"/>
      <c r="BU26" s="30"/>
      <c r="BV26" s="30"/>
      <c r="BW26" s="30"/>
      <c r="BX26" s="30" t="s">
        <v>33794</v>
      </c>
      <c r="BY26" s="30"/>
      <c r="BZ26" s="30"/>
      <c r="CA26" s="30"/>
      <c r="CB26" s="30"/>
      <c r="CC26" s="30"/>
      <c r="CD26" s="30"/>
      <c r="CE26" s="30"/>
      <c r="CF26" s="30"/>
      <c r="CG26" s="87">
        <v>19.25</v>
      </c>
      <c r="CH26" s="87">
        <v>19.75</v>
      </c>
      <c r="CI26" s="89"/>
      <c r="CJ26" s="89"/>
      <c r="CK26" s="89"/>
      <c r="CL26" s="89"/>
      <c r="CM26" s="89"/>
      <c r="CN26" s="89"/>
      <c r="CO26" s="89"/>
      <c r="CP26" s="89"/>
      <c r="CQ26" s="89"/>
      <c r="CR26" s="89"/>
      <c r="CS26" s="88"/>
      <c r="CT26" s="88"/>
      <c r="CU26" s="88"/>
      <c r="CV26" s="88"/>
      <c r="CW26" s="88"/>
      <c r="CX26" s="88"/>
      <c r="CY26" s="88"/>
      <c r="CZ26" s="88"/>
      <c r="DA26" s="89"/>
      <c r="DB26" s="88"/>
      <c r="DC26" s="88"/>
      <c r="DD26" s="88"/>
      <c r="DE26" s="88"/>
      <c r="DF26" s="88"/>
      <c r="DG26" s="88"/>
      <c r="DH26" s="88"/>
      <c r="DI26" s="88"/>
      <c r="DJ26" s="89"/>
      <c r="DK26" s="88"/>
      <c r="DL26" s="88"/>
      <c r="DM26" s="88"/>
      <c r="DN26" s="88"/>
      <c r="DO26" s="88"/>
      <c r="DP26" s="88"/>
      <c r="DQ26" s="88"/>
      <c r="DR26" s="88"/>
      <c r="DS26" s="89"/>
      <c r="DT26" s="88"/>
      <c r="DU26" s="88"/>
      <c r="DV26" s="88"/>
      <c r="DW26" s="88"/>
      <c r="DX26" s="88"/>
      <c r="DY26" s="88"/>
      <c r="DZ26" s="88"/>
      <c r="EA26" s="88"/>
      <c r="EB26" s="89"/>
      <c r="EC26" s="88"/>
      <c r="ED26" s="88"/>
      <c r="EE26" s="88"/>
      <c r="EF26" s="88"/>
      <c r="EG26" s="88"/>
      <c r="EH26" s="88"/>
      <c r="EI26" s="88"/>
      <c r="EJ26" s="88"/>
      <c r="EK26" s="89"/>
      <c r="EL26" s="88"/>
      <c r="EM26" s="88"/>
      <c r="EN26" s="88"/>
      <c r="EO26" s="88"/>
      <c r="EP26" s="88"/>
      <c r="EQ26" s="88"/>
      <c r="ER26" s="88"/>
      <c r="ES26" s="88"/>
      <c r="ET26" s="89"/>
      <c r="EU26" s="88"/>
      <c r="EV26" s="88"/>
      <c r="EW26" s="88"/>
      <c r="EX26" s="88"/>
      <c r="EY26" s="88"/>
      <c r="EZ26" s="88"/>
      <c r="FA26" s="88"/>
      <c r="FB26" s="88"/>
      <c r="FC26" s="89"/>
      <c r="FD26" s="88"/>
      <c r="FE26" s="88"/>
      <c r="FF26" s="88"/>
      <c r="FG26" s="88"/>
      <c r="FH26" s="88"/>
      <c r="FI26" s="88"/>
      <c r="FJ26" s="88"/>
      <c r="FK26" s="88"/>
      <c r="FL26" s="89"/>
      <c r="FM26" s="89"/>
      <c r="FN26" s="89"/>
      <c r="FO26" s="88"/>
      <c r="FP26" s="88"/>
      <c r="FQ26" s="88"/>
      <c r="FR26" s="88"/>
      <c r="FS26" s="88"/>
      <c r="FT26" s="89"/>
      <c r="FU26" s="89"/>
      <c r="FV26" s="88"/>
      <c r="FW26" s="88"/>
      <c r="FX26" s="88"/>
      <c r="FY26" s="88"/>
      <c r="FZ26" s="88"/>
      <c r="GA26" s="89"/>
      <c r="GB26" s="89"/>
      <c r="GC26" s="89"/>
      <c r="GD26" s="88"/>
      <c r="GE26" s="88"/>
      <c r="GF26" s="88"/>
      <c r="GG26" s="88"/>
      <c r="GH26" s="88"/>
      <c r="GI26" s="30"/>
      <c r="GJ26" s="89"/>
      <c r="GK26" s="89"/>
      <c r="GL26" s="89"/>
      <c r="GM26" s="88"/>
      <c r="GN26" s="88"/>
      <c r="GO26" s="88"/>
      <c r="GP26" s="88"/>
      <c r="GQ26" s="88"/>
    </row>
    <row r="27" spans="1:199" ht="16.5" customHeight="1" x14ac:dyDescent="0.25">
      <c r="A27" s="33"/>
      <c r="B27" s="2"/>
      <c r="C27" s="30" t="s">
        <v>34614</v>
      </c>
      <c r="D27" s="30"/>
      <c r="E27" s="30"/>
      <c r="F27" s="30"/>
      <c r="G27" s="30"/>
      <c r="H27" s="30"/>
      <c r="I27" s="30"/>
      <c r="J27" s="30"/>
      <c r="K27" s="30"/>
      <c r="L27" s="30"/>
      <c r="M27" s="30"/>
      <c r="N27" s="30" t="s">
        <v>34236</v>
      </c>
      <c r="O27" s="30" t="s">
        <v>34237</v>
      </c>
      <c r="P27" s="30" t="s">
        <v>34833</v>
      </c>
      <c r="Q27" s="30"/>
      <c r="R27" s="30"/>
      <c r="S27" s="30"/>
      <c r="T27" s="30"/>
      <c r="U27" s="30"/>
      <c r="V27" s="30"/>
      <c r="W27" s="30"/>
      <c r="X27" s="30"/>
      <c r="Y27" s="30"/>
      <c r="Z27" s="30"/>
      <c r="AA27" s="30"/>
      <c r="AB27" s="30"/>
      <c r="AC27" s="30"/>
      <c r="AD27" s="30"/>
      <c r="AE27" s="30" t="s">
        <v>33872</v>
      </c>
      <c r="AF27" s="30" t="s">
        <v>34238</v>
      </c>
      <c r="AG27" s="30"/>
      <c r="AH27" s="30"/>
      <c r="AI27" s="30"/>
      <c r="AJ27" s="30"/>
      <c r="AK27" s="30"/>
      <c r="AL27" s="30"/>
      <c r="AM27" s="30"/>
      <c r="AN27" s="30"/>
      <c r="AO27" s="30"/>
      <c r="AP27" s="30"/>
      <c r="AQ27" s="30"/>
      <c r="AR27" s="30"/>
      <c r="AS27" s="30"/>
      <c r="AT27" s="30"/>
      <c r="AU27" s="30"/>
      <c r="AV27" s="30"/>
      <c r="AW27" s="30"/>
      <c r="AX27" s="30"/>
      <c r="AY27" s="30"/>
      <c r="AZ27" s="30"/>
      <c r="BA27" s="30"/>
      <c r="BB27" s="30"/>
      <c r="BC27" s="30"/>
      <c r="BD27" s="30"/>
      <c r="BE27" s="30"/>
      <c r="BF27" s="30"/>
      <c r="BG27" s="30"/>
      <c r="BH27" s="30"/>
      <c r="BI27" s="30"/>
      <c r="BJ27" s="30"/>
      <c r="BK27" s="30"/>
      <c r="BL27" s="30"/>
      <c r="BM27" s="30"/>
      <c r="BN27" s="30"/>
      <c r="BO27" s="30"/>
      <c r="BP27" s="30"/>
      <c r="BQ27" s="30"/>
      <c r="BR27" s="30"/>
      <c r="BS27" s="30"/>
      <c r="BT27" s="30"/>
      <c r="BU27" s="30"/>
      <c r="BV27" s="30"/>
      <c r="BW27" s="30"/>
      <c r="BX27" s="30" t="s">
        <v>33795</v>
      </c>
      <c r="BY27" s="30"/>
      <c r="BZ27" s="30"/>
      <c r="CA27" s="30"/>
      <c r="CB27" s="30"/>
      <c r="CC27" s="30"/>
      <c r="CD27" s="30"/>
      <c r="CE27" s="30"/>
      <c r="CF27" s="30"/>
      <c r="CG27" s="87">
        <v>19</v>
      </c>
      <c r="CH27" s="87">
        <v>20</v>
      </c>
      <c r="CI27" s="89"/>
      <c r="CJ27" s="89"/>
      <c r="CK27" s="89"/>
      <c r="CL27" s="89"/>
      <c r="CM27" s="89"/>
      <c r="CN27" s="89"/>
      <c r="CO27" s="89"/>
      <c r="CP27" s="89"/>
      <c r="CQ27" s="89"/>
      <c r="CR27" s="89"/>
      <c r="CS27" s="88"/>
      <c r="CT27" s="88"/>
      <c r="CU27" s="88"/>
      <c r="CV27" s="88"/>
      <c r="CW27" s="88"/>
      <c r="CX27" s="88"/>
      <c r="CY27" s="88"/>
      <c r="CZ27" s="88"/>
      <c r="DA27" s="89"/>
      <c r="DB27" s="88"/>
      <c r="DC27" s="88"/>
      <c r="DD27" s="88"/>
      <c r="DE27" s="88"/>
      <c r="DF27" s="88"/>
      <c r="DG27" s="88"/>
      <c r="DH27" s="88"/>
      <c r="DI27" s="88"/>
      <c r="DJ27" s="89"/>
      <c r="DK27" s="88"/>
      <c r="DL27" s="88"/>
      <c r="DM27" s="88"/>
      <c r="DN27" s="88"/>
      <c r="DO27" s="88"/>
      <c r="DP27" s="88"/>
      <c r="DQ27" s="88"/>
      <c r="DR27" s="88"/>
      <c r="DS27" s="89"/>
      <c r="DT27" s="88"/>
      <c r="DU27" s="88"/>
      <c r="DV27" s="88"/>
      <c r="DW27" s="88"/>
      <c r="DX27" s="88"/>
      <c r="DY27" s="88"/>
      <c r="DZ27" s="88"/>
      <c r="EA27" s="88"/>
      <c r="EB27" s="89"/>
      <c r="EC27" s="88"/>
      <c r="ED27" s="88"/>
      <c r="EE27" s="88"/>
      <c r="EF27" s="88"/>
      <c r="EG27" s="88"/>
      <c r="EH27" s="88"/>
      <c r="EI27" s="88"/>
      <c r="EJ27" s="88"/>
      <c r="EK27" s="89"/>
      <c r="EL27" s="88"/>
      <c r="EM27" s="88"/>
      <c r="EN27" s="88"/>
      <c r="EO27" s="88"/>
      <c r="EP27" s="88"/>
      <c r="EQ27" s="88"/>
      <c r="ER27" s="88"/>
      <c r="ES27" s="88"/>
      <c r="ET27" s="89"/>
      <c r="EU27" s="88"/>
      <c r="EV27" s="88"/>
      <c r="EW27" s="88"/>
      <c r="EX27" s="88"/>
      <c r="EY27" s="88"/>
      <c r="EZ27" s="88"/>
      <c r="FA27" s="88"/>
      <c r="FB27" s="88"/>
      <c r="FC27" s="89"/>
      <c r="FD27" s="88"/>
      <c r="FE27" s="88"/>
      <c r="FF27" s="88"/>
      <c r="FG27" s="88"/>
      <c r="FH27" s="88"/>
      <c r="FI27" s="88"/>
      <c r="FJ27" s="88"/>
      <c r="FK27" s="88"/>
      <c r="FL27" s="89"/>
      <c r="FM27" s="89"/>
      <c r="FN27" s="89"/>
      <c r="FO27" s="88"/>
      <c r="FP27" s="88"/>
      <c r="FQ27" s="88"/>
      <c r="FR27" s="88"/>
      <c r="FS27" s="88"/>
      <c r="FT27" s="89"/>
      <c r="FU27" s="89"/>
      <c r="FV27" s="88"/>
      <c r="FW27" s="88"/>
      <c r="FX27" s="88"/>
      <c r="FY27" s="88"/>
      <c r="FZ27" s="88"/>
      <c r="GA27" s="89"/>
      <c r="GB27" s="89"/>
      <c r="GC27" s="89"/>
      <c r="GD27" s="88"/>
      <c r="GE27" s="88"/>
      <c r="GF27" s="88"/>
      <c r="GG27" s="88"/>
      <c r="GH27" s="88"/>
      <c r="GI27" s="30"/>
      <c r="GJ27" s="89"/>
      <c r="GK27" s="89"/>
      <c r="GL27" s="89"/>
      <c r="GM27" s="88"/>
      <c r="GN27" s="88"/>
      <c r="GO27" s="88"/>
      <c r="GP27" s="88"/>
      <c r="GQ27" s="88"/>
    </row>
    <row r="28" spans="1:199" ht="16.5" customHeight="1" x14ac:dyDescent="0.25">
      <c r="A28" s="33"/>
      <c r="B28" s="2"/>
      <c r="C28" s="30" t="s">
        <v>34655</v>
      </c>
      <c r="D28" s="30"/>
      <c r="E28" s="30"/>
      <c r="F28" s="30"/>
      <c r="G28" s="30"/>
      <c r="H28" s="30"/>
      <c r="I28" s="30"/>
      <c r="J28" s="30"/>
      <c r="K28" s="30"/>
      <c r="L28" s="30"/>
      <c r="M28" s="30"/>
      <c r="N28" s="30" t="s">
        <v>34239</v>
      </c>
      <c r="O28" s="30" t="s">
        <v>34240</v>
      </c>
      <c r="P28" s="30" t="s">
        <v>34834</v>
      </c>
      <c r="Q28" s="30"/>
      <c r="R28" s="30"/>
      <c r="S28" s="30"/>
      <c r="T28" s="30"/>
      <c r="U28" s="30"/>
      <c r="V28" s="30"/>
      <c r="W28" s="30"/>
      <c r="X28" s="30"/>
      <c r="Y28" s="30"/>
      <c r="Z28" s="30"/>
      <c r="AA28" s="30"/>
      <c r="AB28" s="30"/>
      <c r="AC28" s="30"/>
      <c r="AD28" s="30"/>
      <c r="AE28" s="30" t="s">
        <v>33755</v>
      </c>
      <c r="AF28" s="30" t="s">
        <v>34241</v>
      </c>
      <c r="AG28" s="30"/>
      <c r="AH28" s="30"/>
      <c r="AI28" s="30"/>
      <c r="AJ28" s="30"/>
      <c r="AK28" s="30"/>
      <c r="AL28" s="30"/>
      <c r="AM28" s="30"/>
      <c r="AN28" s="30"/>
      <c r="AO28" s="30"/>
      <c r="AP28" s="30"/>
      <c r="AQ28" s="30"/>
      <c r="AR28" s="30"/>
      <c r="AS28" s="30"/>
      <c r="AT28" s="30"/>
      <c r="AU28" s="30"/>
      <c r="AV28" s="30"/>
      <c r="AW28" s="30"/>
      <c r="AX28" s="30"/>
      <c r="AY28" s="30"/>
      <c r="AZ28" s="30"/>
      <c r="BA28" s="30"/>
      <c r="BB28" s="30"/>
      <c r="BC28" s="30"/>
      <c r="BD28" s="30"/>
      <c r="BE28" s="30"/>
      <c r="BF28" s="30"/>
      <c r="BG28" s="30"/>
      <c r="BH28" s="30"/>
      <c r="BI28" s="30"/>
      <c r="BJ28" s="30"/>
      <c r="BK28" s="30"/>
      <c r="BL28" s="30"/>
      <c r="BM28" s="30"/>
      <c r="BN28" s="30"/>
      <c r="BO28" s="30"/>
      <c r="BP28" s="30"/>
      <c r="BQ28" s="30"/>
      <c r="BR28" s="30"/>
      <c r="BS28" s="30"/>
      <c r="BT28" s="30"/>
      <c r="BU28" s="30"/>
      <c r="BV28" s="30"/>
      <c r="BW28" s="30"/>
      <c r="BX28" s="30" t="s">
        <v>33796</v>
      </c>
      <c r="BY28" s="30"/>
      <c r="BZ28" s="30"/>
      <c r="CA28" s="30"/>
      <c r="CB28" s="30"/>
      <c r="CC28" s="30"/>
      <c r="CD28" s="30"/>
      <c r="CE28" s="30"/>
      <c r="CF28" s="30"/>
      <c r="CG28" s="87">
        <v>18.75</v>
      </c>
      <c r="CH28" s="87">
        <v>20.25</v>
      </c>
      <c r="CI28" s="89"/>
      <c r="CJ28" s="89"/>
      <c r="CK28" s="89"/>
      <c r="CL28" s="89"/>
      <c r="CM28" s="89"/>
      <c r="CN28" s="89"/>
      <c r="CO28" s="89"/>
      <c r="CP28" s="89"/>
      <c r="CQ28" s="89"/>
      <c r="CR28" s="89"/>
      <c r="CS28" s="88"/>
      <c r="CT28" s="88"/>
      <c r="CU28" s="88"/>
      <c r="CV28" s="88"/>
      <c r="CW28" s="88"/>
      <c r="CX28" s="88"/>
      <c r="CY28" s="88"/>
      <c r="CZ28" s="88"/>
      <c r="DA28" s="89"/>
      <c r="DB28" s="88"/>
      <c r="DC28" s="88"/>
      <c r="DD28" s="88"/>
      <c r="DE28" s="88"/>
      <c r="DF28" s="88"/>
      <c r="DG28" s="88"/>
      <c r="DH28" s="88"/>
      <c r="DI28" s="88"/>
      <c r="DJ28" s="89"/>
      <c r="DK28" s="88"/>
      <c r="DL28" s="88"/>
      <c r="DM28" s="88"/>
      <c r="DN28" s="88"/>
      <c r="DO28" s="88"/>
      <c r="DP28" s="88"/>
      <c r="DQ28" s="88"/>
      <c r="DR28" s="88"/>
      <c r="DS28" s="89"/>
      <c r="DT28" s="88"/>
      <c r="DU28" s="88"/>
      <c r="DV28" s="88"/>
      <c r="DW28" s="88"/>
      <c r="DX28" s="88"/>
      <c r="DY28" s="88"/>
      <c r="DZ28" s="88"/>
      <c r="EA28" s="88"/>
      <c r="EB28" s="89"/>
      <c r="EC28" s="88"/>
      <c r="ED28" s="88"/>
      <c r="EE28" s="88"/>
      <c r="EF28" s="88"/>
      <c r="EG28" s="88"/>
      <c r="EH28" s="88"/>
      <c r="EI28" s="88"/>
      <c r="EJ28" s="88"/>
      <c r="EK28" s="89"/>
      <c r="EL28" s="88"/>
      <c r="EM28" s="88"/>
      <c r="EN28" s="88"/>
      <c r="EO28" s="88"/>
      <c r="EP28" s="88"/>
      <c r="EQ28" s="88"/>
      <c r="ER28" s="88"/>
      <c r="ES28" s="88"/>
      <c r="ET28" s="89"/>
      <c r="EU28" s="88"/>
      <c r="EV28" s="88"/>
      <c r="EW28" s="88"/>
      <c r="EX28" s="88"/>
      <c r="EY28" s="88"/>
      <c r="EZ28" s="88"/>
      <c r="FA28" s="88"/>
      <c r="FB28" s="88"/>
      <c r="FC28" s="89"/>
      <c r="FD28" s="88"/>
      <c r="FE28" s="88"/>
      <c r="FF28" s="88"/>
      <c r="FG28" s="88"/>
      <c r="FH28" s="88"/>
      <c r="FI28" s="88"/>
      <c r="FJ28" s="88"/>
      <c r="FK28" s="88"/>
      <c r="FL28" s="89"/>
      <c r="FM28" s="89"/>
      <c r="FN28" s="89"/>
      <c r="FO28" s="88"/>
      <c r="FP28" s="88"/>
      <c r="FQ28" s="88"/>
      <c r="FR28" s="88"/>
      <c r="FS28" s="88"/>
      <c r="FT28" s="89"/>
      <c r="FU28" s="89"/>
      <c r="FV28" s="88"/>
      <c r="FW28" s="88"/>
      <c r="FX28" s="88"/>
      <c r="FY28" s="88"/>
      <c r="FZ28" s="88"/>
      <c r="GA28" s="89"/>
      <c r="GB28" s="89"/>
      <c r="GC28" s="89"/>
      <c r="GD28" s="88"/>
      <c r="GE28" s="88"/>
      <c r="GF28" s="88"/>
      <c r="GG28" s="88"/>
      <c r="GH28" s="88"/>
      <c r="GI28" s="30"/>
      <c r="GJ28" s="89"/>
      <c r="GK28" s="89"/>
      <c r="GL28" s="89"/>
      <c r="GM28" s="88"/>
      <c r="GN28" s="88"/>
      <c r="GO28" s="88"/>
      <c r="GP28" s="88"/>
      <c r="GQ28" s="88"/>
    </row>
    <row r="29" spans="1:199" ht="16.5" customHeight="1" x14ac:dyDescent="0.25">
      <c r="A29" s="33"/>
      <c r="B29" s="2"/>
      <c r="C29" s="30" t="s">
        <v>33863</v>
      </c>
      <c r="D29" s="30"/>
      <c r="E29" s="30"/>
      <c r="F29" s="30"/>
      <c r="G29" s="30"/>
      <c r="H29" s="30"/>
      <c r="I29" s="30"/>
      <c r="J29" s="30"/>
      <c r="K29" s="30"/>
      <c r="L29" s="30"/>
      <c r="M29" s="30"/>
      <c r="N29" s="30" t="s">
        <v>34242</v>
      </c>
      <c r="O29" s="30" t="s">
        <v>34243</v>
      </c>
      <c r="P29" s="30" t="s">
        <v>34835</v>
      </c>
      <c r="Q29" s="30"/>
      <c r="R29" s="30"/>
      <c r="S29" s="30"/>
      <c r="T29" s="30"/>
      <c r="U29" s="30"/>
      <c r="V29" s="30"/>
      <c r="W29" s="30"/>
      <c r="X29" s="30"/>
      <c r="Y29" s="30"/>
      <c r="Z29" s="30"/>
      <c r="AA29" s="30"/>
      <c r="AB29" s="30"/>
      <c r="AC29" s="30"/>
      <c r="AD29" s="30"/>
      <c r="AE29" s="30" t="s">
        <v>33756</v>
      </c>
      <c r="AF29" s="30" t="s">
        <v>34244</v>
      </c>
      <c r="AG29" s="30"/>
      <c r="AH29" s="30"/>
      <c r="AI29" s="30"/>
      <c r="AJ29" s="30"/>
      <c r="AK29" s="30"/>
      <c r="AL29" s="30"/>
      <c r="AM29" s="30"/>
      <c r="AN29" s="30"/>
      <c r="AO29" s="30"/>
      <c r="AP29" s="30"/>
      <c r="AQ29" s="30"/>
      <c r="AR29" s="30"/>
      <c r="AS29" s="30"/>
      <c r="AT29" s="30"/>
      <c r="AU29" s="30"/>
      <c r="AV29" s="30"/>
      <c r="AW29" s="30"/>
      <c r="AX29" s="30"/>
      <c r="AY29" s="30"/>
      <c r="AZ29" s="30"/>
      <c r="BA29" s="30"/>
      <c r="BB29" s="30"/>
      <c r="BC29" s="30"/>
      <c r="BD29" s="30"/>
      <c r="BE29" s="30"/>
      <c r="BF29" s="30"/>
      <c r="BG29" s="30"/>
      <c r="BH29" s="30"/>
      <c r="BI29" s="30"/>
      <c r="BJ29" s="30"/>
      <c r="BK29" s="30"/>
      <c r="BL29" s="30"/>
      <c r="BM29" s="30"/>
      <c r="BN29" s="30"/>
      <c r="BO29" s="30"/>
      <c r="BP29" s="30"/>
      <c r="BQ29" s="30"/>
      <c r="BR29" s="30"/>
      <c r="BS29" s="30"/>
      <c r="BT29" s="30"/>
      <c r="BU29" s="30"/>
      <c r="BV29" s="30"/>
      <c r="BW29" s="30"/>
      <c r="BX29" s="30" t="s">
        <v>33797</v>
      </c>
      <c r="BY29" s="30"/>
      <c r="BZ29" s="30"/>
      <c r="CA29" s="30"/>
      <c r="CB29" s="30"/>
      <c r="CC29" s="30"/>
      <c r="CD29" s="30"/>
      <c r="CE29" s="30"/>
      <c r="CF29" s="30"/>
      <c r="CG29" s="87">
        <v>18.5</v>
      </c>
      <c r="CH29" s="87">
        <v>20.5</v>
      </c>
      <c r="CI29" s="89"/>
      <c r="CJ29" s="89"/>
      <c r="CK29" s="89"/>
      <c r="CL29" s="89"/>
      <c r="CM29" s="89"/>
      <c r="CN29" s="89"/>
      <c r="CO29" s="89"/>
      <c r="CP29" s="89"/>
      <c r="CQ29" s="89"/>
      <c r="CR29" s="89"/>
      <c r="CS29" s="88"/>
      <c r="CT29" s="88"/>
      <c r="CU29" s="88"/>
      <c r="CV29" s="88"/>
      <c r="CW29" s="88"/>
      <c r="CX29" s="88"/>
      <c r="CY29" s="88"/>
      <c r="CZ29" s="88"/>
      <c r="DA29" s="89"/>
      <c r="DB29" s="88"/>
      <c r="DC29" s="88"/>
      <c r="DD29" s="88"/>
      <c r="DE29" s="88"/>
      <c r="DF29" s="88"/>
      <c r="DG29" s="88"/>
      <c r="DH29" s="88"/>
      <c r="DI29" s="88"/>
      <c r="DJ29" s="89"/>
      <c r="DK29" s="88"/>
      <c r="DL29" s="88"/>
      <c r="DM29" s="88"/>
      <c r="DN29" s="88"/>
      <c r="DO29" s="88"/>
      <c r="DP29" s="88"/>
      <c r="DQ29" s="88"/>
      <c r="DR29" s="88"/>
      <c r="DS29" s="89"/>
      <c r="DT29" s="88"/>
      <c r="DU29" s="88"/>
      <c r="DV29" s="88"/>
      <c r="DW29" s="88"/>
      <c r="DX29" s="88"/>
      <c r="DY29" s="88"/>
      <c r="DZ29" s="88"/>
      <c r="EA29" s="88"/>
      <c r="EB29" s="89"/>
      <c r="EC29" s="88"/>
      <c r="ED29" s="88"/>
      <c r="EE29" s="88"/>
      <c r="EF29" s="88"/>
      <c r="EG29" s="88"/>
      <c r="EH29" s="88"/>
      <c r="EI29" s="88"/>
      <c r="EJ29" s="88"/>
      <c r="EK29" s="89"/>
      <c r="EL29" s="88"/>
      <c r="EM29" s="88"/>
      <c r="EN29" s="88"/>
      <c r="EO29" s="88"/>
      <c r="EP29" s="88"/>
      <c r="EQ29" s="88"/>
      <c r="ER29" s="88"/>
      <c r="ES29" s="88"/>
      <c r="ET29" s="89"/>
      <c r="EU29" s="88"/>
      <c r="EV29" s="88"/>
      <c r="EW29" s="88"/>
      <c r="EX29" s="88"/>
      <c r="EY29" s="88"/>
      <c r="EZ29" s="88"/>
      <c r="FA29" s="88"/>
      <c r="FB29" s="88"/>
      <c r="FC29" s="89"/>
      <c r="FD29" s="88"/>
      <c r="FE29" s="88"/>
      <c r="FF29" s="88"/>
      <c r="FG29" s="88"/>
      <c r="FH29" s="88"/>
      <c r="FI29" s="88"/>
      <c r="FJ29" s="88"/>
      <c r="FK29" s="88"/>
      <c r="FL29" s="89"/>
      <c r="FM29" s="89"/>
      <c r="FN29" s="89"/>
      <c r="FO29" s="88"/>
      <c r="FP29" s="88"/>
      <c r="FQ29" s="88"/>
      <c r="FR29" s="88"/>
      <c r="FS29" s="88"/>
      <c r="FT29" s="89"/>
      <c r="FU29" s="89"/>
      <c r="FV29" s="88"/>
      <c r="FW29" s="88"/>
      <c r="FX29" s="88"/>
      <c r="FY29" s="88"/>
      <c r="FZ29" s="88"/>
      <c r="GA29" s="89"/>
      <c r="GB29" s="89"/>
      <c r="GC29" s="89"/>
      <c r="GD29" s="88"/>
      <c r="GE29" s="88"/>
      <c r="GF29" s="88"/>
      <c r="GG29" s="88"/>
      <c r="GH29" s="88"/>
      <c r="GI29" s="30"/>
      <c r="GJ29" s="89"/>
      <c r="GK29" s="89"/>
      <c r="GL29" s="89"/>
      <c r="GM29" s="88"/>
      <c r="GN29" s="88"/>
      <c r="GO29" s="88"/>
      <c r="GP29" s="88"/>
      <c r="GQ29" s="88"/>
    </row>
    <row r="30" spans="1:199" ht="16.5" customHeight="1" x14ac:dyDescent="0.25">
      <c r="A30" s="33"/>
      <c r="B30" s="2"/>
      <c r="C30" s="30" t="s">
        <v>33861</v>
      </c>
      <c r="D30" s="30"/>
      <c r="E30" s="30"/>
      <c r="F30" s="30"/>
      <c r="G30" s="30"/>
      <c r="H30" s="30"/>
      <c r="I30" s="30"/>
      <c r="J30" s="30"/>
      <c r="K30" s="30"/>
      <c r="L30" s="30"/>
      <c r="M30" s="30"/>
      <c r="N30" s="30" t="s">
        <v>34245</v>
      </c>
      <c r="O30" s="30" t="s">
        <v>34246</v>
      </c>
      <c r="P30" s="30" t="s">
        <v>34836</v>
      </c>
      <c r="Q30" s="30"/>
      <c r="R30" s="30"/>
      <c r="S30" s="30"/>
      <c r="T30" s="30"/>
      <c r="U30" s="30"/>
      <c r="V30" s="30"/>
      <c r="W30" s="30"/>
      <c r="X30" s="30"/>
      <c r="Y30" s="30"/>
      <c r="Z30" s="30"/>
      <c r="AA30" s="30"/>
      <c r="AB30" s="30"/>
      <c r="AC30" s="30"/>
      <c r="AD30" s="30"/>
      <c r="AE30" s="30" t="s">
        <v>33757</v>
      </c>
      <c r="AF30" s="30" t="s">
        <v>34247</v>
      </c>
      <c r="AG30" s="30"/>
      <c r="AH30" s="30"/>
      <c r="AI30" s="30"/>
      <c r="AJ30" s="30"/>
      <c r="AK30" s="30"/>
      <c r="AL30" s="30"/>
      <c r="AM30" s="30"/>
      <c r="AN30" s="30"/>
      <c r="AO30" s="30"/>
      <c r="AP30" s="30"/>
      <c r="AQ30" s="30"/>
      <c r="AR30" s="30"/>
      <c r="AS30" s="30"/>
      <c r="AT30" s="30"/>
      <c r="AU30" s="30"/>
      <c r="AV30" s="30"/>
      <c r="AW30" s="30"/>
      <c r="AX30" s="30"/>
      <c r="AY30" s="30"/>
      <c r="AZ30" s="30"/>
      <c r="BA30" s="30"/>
      <c r="BB30" s="30"/>
      <c r="BC30" s="30"/>
      <c r="BD30" s="30"/>
      <c r="BE30" s="30"/>
      <c r="BF30" s="30"/>
      <c r="BG30" s="30"/>
      <c r="BH30" s="30"/>
      <c r="BI30" s="30"/>
      <c r="BJ30" s="30"/>
      <c r="BK30" s="30"/>
      <c r="BL30" s="30"/>
      <c r="BM30" s="30"/>
      <c r="BN30" s="30"/>
      <c r="BO30" s="30"/>
      <c r="BP30" s="30"/>
      <c r="BQ30" s="30"/>
      <c r="BR30" s="30"/>
      <c r="BS30" s="30"/>
      <c r="BT30" s="30"/>
      <c r="BU30" s="30"/>
      <c r="BV30" s="30"/>
      <c r="BW30" s="30"/>
      <c r="BX30" s="30" t="s">
        <v>33798</v>
      </c>
      <c r="BY30" s="30"/>
      <c r="BZ30" s="30"/>
      <c r="CA30" s="30"/>
      <c r="CB30" s="30"/>
      <c r="CC30" s="30"/>
      <c r="CD30" s="30"/>
      <c r="CE30" s="30"/>
      <c r="CF30" s="30"/>
      <c r="CG30" s="87">
        <v>18.25</v>
      </c>
      <c r="CH30" s="87">
        <v>20.75</v>
      </c>
      <c r="CI30" s="89"/>
      <c r="CJ30" s="89"/>
      <c r="CK30" s="89"/>
      <c r="CL30" s="89"/>
      <c r="CM30" s="89"/>
      <c r="CN30" s="89"/>
      <c r="CO30" s="89"/>
      <c r="CP30" s="89"/>
      <c r="CQ30" s="89"/>
      <c r="CR30" s="89"/>
      <c r="CS30" s="88"/>
      <c r="CT30" s="88"/>
      <c r="CU30" s="88"/>
      <c r="CV30" s="88"/>
      <c r="CW30" s="88"/>
      <c r="CX30" s="88"/>
      <c r="CY30" s="88"/>
      <c r="CZ30" s="88"/>
      <c r="DA30" s="89"/>
      <c r="DB30" s="88"/>
      <c r="DC30" s="88"/>
      <c r="DD30" s="88"/>
      <c r="DE30" s="88"/>
      <c r="DF30" s="88"/>
      <c r="DG30" s="88"/>
      <c r="DH30" s="88"/>
      <c r="DI30" s="88"/>
      <c r="DJ30" s="89"/>
      <c r="DK30" s="88"/>
      <c r="DL30" s="88"/>
      <c r="DM30" s="88"/>
      <c r="DN30" s="88"/>
      <c r="DO30" s="88"/>
      <c r="DP30" s="88"/>
      <c r="DQ30" s="88"/>
      <c r="DR30" s="88"/>
      <c r="DS30" s="89"/>
      <c r="DT30" s="88"/>
      <c r="DU30" s="88"/>
      <c r="DV30" s="88"/>
      <c r="DW30" s="88"/>
      <c r="DX30" s="88"/>
      <c r="DY30" s="88"/>
      <c r="DZ30" s="88"/>
      <c r="EA30" s="88"/>
      <c r="EB30" s="89"/>
      <c r="EC30" s="88"/>
      <c r="ED30" s="88"/>
      <c r="EE30" s="88"/>
      <c r="EF30" s="88"/>
      <c r="EG30" s="88"/>
      <c r="EH30" s="88"/>
      <c r="EI30" s="88"/>
      <c r="EJ30" s="88"/>
      <c r="EK30" s="89"/>
      <c r="EL30" s="88"/>
      <c r="EM30" s="88"/>
      <c r="EN30" s="88"/>
      <c r="EO30" s="88"/>
      <c r="EP30" s="88"/>
      <c r="EQ30" s="88"/>
      <c r="ER30" s="88"/>
      <c r="ES30" s="88"/>
      <c r="ET30" s="89"/>
      <c r="EU30" s="88"/>
      <c r="EV30" s="88"/>
      <c r="EW30" s="88"/>
      <c r="EX30" s="88"/>
      <c r="EY30" s="88"/>
      <c r="EZ30" s="88"/>
      <c r="FA30" s="88"/>
      <c r="FB30" s="88"/>
      <c r="FC30" s="89"/>
      <c r="FD30" s="88"/>
      <c r="FE30" s="88"/>
      <c r="FF30" s="88"/>
      <c r="FG30" s="88"/>
      <c r="FH30" s="88"/>
      <c r="FI30" s="88"/>
      <c r="FJ30" s="88"/>
      <c r="FK30" s="88"/>
      <c r="FL30" s="89"/>
      <c r="FM30" s="89"/>
      <c r="FN30" s="89"/>
      <c r="FO30" s="88"/>
      <c r="FP30" s="88"/>
      <c r="FQ30" s="88"/>
      <c r="FR30" s="88"/>
      <c r="FS30" s="88"/>
      <c r="FT30" s="89"/>
      <c r="FU30" s="89"/>
      <c r="FV30" s="88"/>
      <c r="FW30" s="88"/>
      <c r="FX30" s="88"/>
      <c r="FY30" s="88"/>
      <c r="FZ30" s="88"/>
      <c r="GA30" s="89"/>
      <c r="GB30" s="89"/>
      <c r="GC30" s="89"/>
      <c r="GD30" s="88"/>
      <c r="GE30" s="88"/>
      <c r="GF30" s="88"/>
      <c r="GG30" s="88"/>
      <c r="GH30" s="88"/>
      <c r="GI30" s="30"/>
      <c r="GJ30" s="89"/>
      <c r="GK30" s="89"/>
      <c r="GL30" s="89"/>
      <c r="GM30" s="88"/>
      <c r="GN30" s="88"/>
      <c r="GO30" s="88"/>
      <c r="GP30" s="88"/>
      <c r="GQ30" s="88"/>
    </row>
    <row r="31" spans="1:199" ht="16.5" customHeight="1" x14ac:dyDescent="0.25">
      <c r="A31" s="33"/>
      <c r="B31" s="2"/>
      <c r="C31" s="30" t="s">
        <v>33862</v>
      </c>
      <c r="D31" s="30"/>
      <c r="E31" s="30"/>
      <c r="F31" s="30"/>
      <c r="G31" s="30"/>
      <c r="H31" s="30"/>
      <c r="I31" s="30"/>
      <c r="J31" s="30"/>
      <c r="K31" s="30"/>
      <c r="L31" s="30"/>
      <c r="M31" s="30"/>
      <c r="N31" s="30" t="s">
        <v>34248</v>
      </c>
      <c r="O31" s="30" t="s">
        <v>34249</v>
      </c>
      <c r="P31" s="30" t="s">
        <v>34837</v>
      </c>
      <c r="Q31" s="30"/>
      <c r="R31" s="30"/>
      <c r="S31" s="30"/>
      <c r="T31" s="30"/>
      <c r="U31" s="30"/>
      <c r="V31" s="30"/>
      <c r="W31" s="30"/>
      <c r="X31" s="30"/>
      <c r="Y31" s="30"/>
      <c r="Z31" s="30"/>
      <c r="AA31" s="30"/>
      <c r="AB31" s="30"/>
      <c r="AC31" s="30"/>
      <c r="AD31" s="30"/>
      <c r="AE31" s="30" t="s">
        <v>33746</v>
      </c>
      <c r="AF31" s="30" t="s">
        <v>34250</v>
      </c>
      <c r="AG31" s="30"/>
      <c r="AH31" s="30"/>
      <c r="AI31" s="30"/>
      <c r="AJ31" s="30"/>
      <c r="AK31" s="30"/>
      <c r="AL31" s="30"/>
      <c r="AM31" s="30"/>
      <c r="AN31" s="30"/>
      <c r="AO31" s="30"/>
      <c r="AP31" s="30"/>
      <c r="AQ31" s="30"/>
      <c r="AR31" s="30"/>
      <c r="AS31" s="30"/>
      <c r="AT31" s="30"/>
      <c r="AU31" s="30"/>
      <c r="AV31" s="30"/>
      <c r="AW31" s="30"/>
      <c r="AX31" s="30"/>
      <c r="AY31" s="30"/>
      <c r="AZ31" s="30"/>
      <c r="BA31" s="30"/>
      <c r="BB31" s="30"/>
      <c r="BC31" s="30"/>
      <c r="BD31" s="30"/>
      <c r="BE31" s="30"/>
      <c r="BF31" s="30"/>
      <c r="BG31" s="30"/>
      <c r="BH31" s="30"/>
      <c r="BI31" s="30"/>
      <c r="BJ31" s="30"/>
      <c r="BK31" s="30"/>
      <c r="BL31" s="30"/>
      <c r="BM31" s="30"/>
      <c r="BN31" s="30"/>
      <c r="BO31" s="30"/>
      <c r="BP31" s="30"/>
      <c r="BQ31" s="30"/>
      <c r="BR31" s="30"/>
      <c r="BS31" s="30"/>
      <c r="BT31" s="30"/>
      <c r="BU31" s="30"/>
      <c r="BV31" s="30"/>
      <c r="BW31" s="30"/>
      <c r="BX31" s="30" t="s">
        <v>33799</v>
      </c>
      <c r="BY31" s="30"/>
      <c r="BZ31" s="30"/>
      <c r="CA31" s="30"/>
      <c r="CB31" s="30"/>
      <c r="CC31" s="30"/>
      <c r="CD31" s="30"/>
      <c r="CE31" s="30"/>
      <c r="CF31" s="30"/>
      <c r="CG31" s="87">
        <v>18</v>
      </c>
      <c r="CH31" s="87">
        <v>21</v>
      </c>
      <c r="CI31" s="89"/>
      <c r="CJ31" s="89"/>
      <c r="CK31" s="89"/>
      <c r="CL31" s="89"/>
      <c r="CM31" s="89"/>
      <c r="CN31" s="89"/>
      <c r="CO31" s="89"/>
      <c r="CP31" s="89"/>
      <c r="CQ31" s="89"/>
      <c r="CR31" s="89"/>
      <c r="CS31" s="88"/>
      <c r="CT31" s="88"/>
      <c r="CU31" s="88"/>
      <c r="CV31" s="88"/>
      <c r="CW31" s="88"/>
      <c r="CX31" s="88"/>
      <c r="CY31" s="88"/>
      <c r="CZ31" s="88"/>
      <c r="DA31" s="89"/>
      <c r="DB31" s="88"/>
      <c r="DC31" s="88"/>
      <c r="DD31" s="88"/>
      <c r="DE31" s="88"/>
      <c r="DF31" s="88"/>
      <c r="DG31" s="88"/>
      <c r="DH31" s="88"/>
      <c r="DI31" s="88"/>
      <c r="DJ31" s="89"/>
      <c r="DK31" s="88"/>
      <c r="DL31" s="88"/>
      <c r="DM31" s="88"/>
      <c r="DN31" s="88"/>
      <c r="DO31" s="88"/>
      <c r="DP31" s="88"/>
      <c r="DQ31" s="88"/>
      <c r="DR31" s="88"/>
      <c r="DS31" s="89"/>
      <c r="DT31" s="88"/>
      <c r="DU31" s="88"/>
      <c r="DV31" s="88"/>
      <c r="DW31" s="88"/>
      <c r="DX31" s="88"/>
      <c r="DY31" s="88"/>
      <c r="DZ31" s="88"/>
      <c r="EA31" s="88"/>
      <c r="EB31" s="89"/>
      <c r="EC31" s="88"/>
      <c r="ED31" s="88"/>
      <c r="EE31" s="88"/>
      <c r="EF31" s="88"/>
      <c r="EG31" s="88"/>
      <c r="EH31" s="88"/>
      <c r="EI31" s="88"/>
      <c r="EJ31" s="88"/>
      <c r="EK31" s="89"/>
      <c r="EL31" s="88"/>
      <c r="EM31" s="88"/>
      <c r="EN31" s="88"/>
      <c r="EO31" s="88"/>
      <c r="EP31" s="88"/>
      <c r="EQ31" s="88"/>
      <c r="ER31" s="88"/>
      <c r="ES31" s="88"/>
      <c r="ET31" s="89"/>
      <c r="EU31" s="88"/>
      <c r="EV31" s="88"/>
      <c r="EW31" s="88"/>
      <c r="EX31" s="88"/>
      <c r="EY31" s="88"/>
      <c r="EZ31" s="88"/>
      <c r="FA31" s="88"/>
      <c r="FB31" s="88"/>
      <c r="FC31" s="89"/>
      <c r="FD31" s="88"/>
      <c r="FE31" s="88"/>
      <c r="FF31" s="88"/>
      <c r="FG31" s="88"/>
      <c r="FH31" s="88"/>
      <c r="FI31" s="88"/>
      <c r="FJ31" s="88"/>
      <c r="FK31" s="88"/>
      <c r="FL31" s="89"/>
      <c r="FM31" s="89"/>
      <c r="FN31" s="89"/>
      <c r="FO31" s="88"/>
      <c r="FP31" s="88"/>
      <c r="FQ31" s="88"/>
      <c r="FR31" s="88"/>
      <c r="FS31" s="88"/>
      <c r="FT31" s="89"/>
      <c r="FU31" s="89"/>
      <c r="FV31" s="88"/>
      <c r="FW31" s="88"/>
      <c r="FX31" s="88"/>
      <c r="FY31" s="88"/>
      <c r="FZ31" s="88"/>
      <c r="GA31" s="89"/>
      <c r="GB31" s="89"/>
      <c r="GC31" s="89"/>
      <c r="GD31" s="88"/>
      <c r="GE31" s="88"/>
      <c r="GF31" s="88"/>
      <c r="GG31" s="88"/>
      <c r="GH31" s="88"/>
      <c r="GI31" s="30"/>
      <c r="GJ31" s="89"/>
      <c r="GK31" s="89"/>
      <c r="GL31" s="89"/>
      <c r="GM31" s="88"/>
      <c r="GN31" s="88"/>
      <c r="GO31" s="88"/>
      <c r="GP31" s="88"/>
      <c r="GQ31" s="88"/>
    </row>
    <row r="32" spans="1:199" ht="16.5" customHeight="1" x14ac:dyDescent="0.25">
      <c r="A32" s="33"/>
      <c r="B32" s="2"/>
      <c r="C32" s="30" t="s">
        <v>33873</v>
      </c>
      <c r="D32" s="30"/>
      <c r="E32" s="30"/>
      <c r="F32" s="30"/>
      <c r="G32" s="30"/>
      <c r="H32" s="30"/>
      <c r="I32" s="30"/>
      <c r="J32" s="30"/>
      <c r="K32" s="30"/>
      <c r="L32" s="30"/>
      <c r="M32" s="30"/>
      <c r="N32" s="30" t="s">
        <v>34251</v>
      </c>
      <c r="O32" s="30" t="s">
        <v>34252</v>
      </c>
      <c r="P32" s="30" t="s">
        <v>34838</v>
      </c>
      <c r="Q32" s="30"/>
      <c r="R32" s="30"/>
      <c r="S32" s="30"/>
      <c r="T32" s="30"/>
      <c r="U32" s="30"/>
      <c r="V32" s="30"/>
      <c r="W32" s="30"/>
      <c r="X32" s="30"/>
      <c r="Y32" s="30"/>
      <c r="Z32" s="30"/>
      <c r="AA32" s="30"/>
      <c r="AB32" s="30"/>
      <c r="AC32" s="30"/>
      <c r="AD32" s="30"/>
      <c r="AE32" s="30" t="s">
        <v>33758</v>
      </c>
      <c r="AF32" s="30" t="s">
        <v>34253</v>
      </c>
      <c r="AG32" s="30"/>
      <c r="AH32" s="30"/>
      <c r="AI32" s="30"/>
      <c r="AJ32" s="30"/>
      <c r="AK32" s="30"/>
      <c r="AL32" s="30"/>
      <c r="AM32" s="30"/>
      <c r="AN32" s="30"/>
      <c r="AO32" s="30"/>
      <c r="AP32" s="30"/>
      <c r="AQ32" s="30"/>
      <c r="AR32" s="30"/>
      <c r="AS32" s="30"/>
      <c r="AT32" s="30"/>
      <c r="AU32" s="30"/>
      <c r="AV32" s="30"/>
      <c r="AW32" s="30"/>
      <c r="AX32" s="30"/>
      <c r="AY32" s="30"/>
      <c r="AZ32" s="30"/>
      <c r="BA32" s="30"/>
      <c r="BB32" s="30"/>
      <c r="BC32" s="30"/>
      <c r="BD32" s="30"/>
      <c r="BE32" s="30"/>
      <c r="BF32" s="30"/>
      <c r="BG32" s="30"/>
      <c r="BH32" s="30"/>
      <c r="BI32" s="30"/>
      <c r="BJ32" s="30"/>
      <c r="BK32" s="30"/>
      <c r="BL32" s="30"/>
      <c r="BM32" s="30"/>
      <c r="BN32" s="30"/>
      <c r="BO32" s="30"/>
      <c r="BP32" s="30"/>
      <c r="BQ32" s="30"/>
      <c r="BR32" s="30"/>
      <c r="BS32" s="30"/>
      <c r="BT32" s="30"/>
      <c r="BU32" s="30"/>
      <c r="BV32" s="30"/>
      <c r="BW32" s="30"/>
      <c r="BX32" s="30" t="s">
        <v>33800</v>
      </c>
      <c r="BY32" s="30"/>
      <c r="BZ32" s="30"/>
      <c r="CA32" s="30"/>
      <c r="CB32" s="30"/>
      <c r="CC32" s="30"/>
      <c r="CD32" s="30"/>
      <c r="CE32" s="30"/>
      <c r="CF32" s="30"/>
      <c r="CG32" s="87">
        <v>17.75</v>
      </c>
      <c r="CH32" s="87">
        <v>21.25</v>
      </c>
      <c r="CI32" s="89"/>
      <c r="CJ32" s="89"/>
      <c r="CK32" s="89"/>
      <c r="CL32" s="89"/>
      <c r="CM32" s="89"/>
      <c r="CN32" s="89"/>
      <c r="CO32" s="89"/>
      <c r="CP32" s="89"/>
      <c r="CQ32" s="89"/>
      <c r="CR32" s="89"/>
      <c r="CS32" s="88"/>
      <c r="CT32" s="88"/>
      <c r="CU32" s="88"/>
      <c r="CV32" s="88"/>
      <c r="CW32" s="88"/>
      <c r="CX32" s="88"/>
      <c r="CY32" s="88"/>
      <c r="CZ32" s="88"/>
      <c r="DA32" s="89"/>
      <c r="DB32" s="88"/>
      <c r="DC32" s="88"/>
      <c r="DD32" s="88"/>
      <c r="DE32" s="88"/>
      <c r="DF32" s="88"/>
      <c r="DG32" s="88"/>
      <c r="DH32" s="88"/>
      <c r="DI32" s="88"/>
      <c r="DJ32" s="89"/>
      <c r="DK32" s="88"/>
      <c r="DL32" s="88"/>
      <c r="DM32" s="88"/>
      <c r="DN32" s="88"/>
      <c r="DO32" s="88"/>
      <c r="DP32" s="88"/>
      <c r="DQ32" s="88"/>
      <c r="DR32" s="88"/>
      <c r="DS32" s="89"/>
      <c r="DT32" s="88"/>
      <c r="DU32" s="88"/>
      <c r="DV32" s="88"/>
      <c r="DW32" s="88"/>
      <c r="DX32" s="88"/>
      <c r="DY32" s="88"/>
      <c r="DZ32" s="88"/>
      <c r="EA32" s="88"/>
      <c r="EB32" s="89"/>
      <c r="EC32" s="88"/>
      <c r="ED32" s="88"/>
      <c r="EE32" s="88"/>
      <c r="EF32" s="88"/>
      <c r="EG32" s="88"/>
      <c r="EH32" s="88"/>
      <c r="EI32" s="88"/>
      <c r="EJ32" s="88"/>
      <c r="EK32" s="89"/>
      <c r="EL32" s="88"/>
      <c r="EM32" s="88"/>
      <c r="EN32" s="88"/>
      <c r="EO32" s="88"/>
      <c r="EP32" s="88"/>
      <c r="EQ32" s="88"/>
      <c r="ER32" s="88"/>
      <c r="ES32" s="88"/>
      <c r="ET32" s="89"/>
      <c r="EU32" s="88"/>
      <c r="EV32" s="88"/>
      <c r="EW32" s="88"/>
      <c r="EX32" s="88"/>
      <c r="EY32" s="88"/>
      <c r="EZ32" s="88"/>
      <c r="FA32" s="88"/>
      <c r="FB32" s="88"/>
      <c r="FC32" s="89"/>
      <c r="FD32" s="88"/>
      <c r="FE32" s="88"/>
      <c r="FF32" s="88"/>
      <c r="FG32" s="88"/>
      <c r="FH32" s="88"/>
      <c r="FI32" s="88"/>
      <c r="FJ32" s="88"/>
      <c r="FK32" s="88"/>
      <c r="FL32" s="89"/>
      <c r="FM32" s="89"/>
      <c r="FN32" s="89"/>
      <c r="FO32" s="88"/>
      <c r="FP32" s="88"/>
      <c r="FQ32" s="88"/>
      <c r="FR32" s="88"/>
      <c r="FS32" s="88"/>
      <c r="FT32" s="89"/>
      <c r="FU32" s="89"/>
      <c r="FV32" s="88"/>
      <c r="FW32" s="88"/>
      <c r="FX32" s="88"/>
      <c r="FY32" s="88"/>
      <c r="FZ32" s="88"/>
      <c r="GA32" s="89"/>
      <c r="GB32" s="89"/>
      <c r="GC32" s="89"/>
      <c r="GD32" s="88"/>
      <c r="GE32" s="88"/>
      <c r="GF32" s="88"/>
      <c r="GG32" s="88"/>
      <c r="GH32" s="88"/>
      <c r="GI32" s="30"/>
      <c r="GJ32" s="89"/>
      <c r="GK32" s="89"/>
      <c r="GL32" s="89"/>
      <c r="GM32" s="88"/>
      <c r="GN32" s="88"/>
      <c r="GO32" s="88"/>
      <c r="GP32" s="88"/>
      <c r="GQ32" s="88"/>
    </row>
    <row r="33" spans="1:199" ht="16.5" customHeight="1" x14ac:dyDescent="0.25">
      <c r="A33" s="33"/>
      <c r="B33" s="2"/>
      <c r="C33" s="30" t="s">
        <v>33697</v>
      </c>
      <c r="D33" s="30"/>
      <c r="E33" s="30"/>
      <c r="F33" s="30"/>
      <c r="G33" s="30"/>
      <c r="H33" s="30"/>
      <c r="I33" s="30"/>
      <c r="J33" s="30"/>
      <c r="K33" s="30"/>
      <c r="L33" s="30"/>
      <c r="M33" s="30"/>
      <c r="N33" s="30" t="s">
        <v>34254</v>
      </c>
      <c r="O33" s="30" t="s">
        <v>34255</v>
      </c>
      <c r="P33" s="30" t="s">
        <v>34809</v>
      </c>
      <c r="Q33" s="30"/>
      <c r="R33" s="30"/>
      <c r="S33" s="30"/>
      <c r="T33" s="30"/>
      <c r="U33" s="30"/>
      <c r="V33" s="30"/>
      <c r="W33" s="30"/>
      <c r="X33" s="30"/>
      <c r="Y33" s="30"/>
      <c r="Z33" s="30"/>
      <c r="AA33" s="30"/>
      <c r="AB33" s="30"/>
      <c r="AC33" s="30"/>
      <c r="AD33" s="30"/>
      <c r="AE33" s="30" t="s">
        <v>33759</v>
      </c>
      <c r="AF33" s="30" t="s">
        <v>34256</v>
      </c>
      <c r="AG33" s="30"/>
      <c r="AH33" s="30"/>
      <c r="AI33" s="30"/>
      <c r="AJ33" s="30"/>
      <c r="AK33" s="30"/>
      <c r="AL33" s="30"/>
      <c r="AM33" s="30"/>
      <c r="AN33" s="30"/>
      <c r="AO33" s="30"/>
      <c r="AP33" s="30"/>
      <c r="AQ33" s="30"/>
      <c r="AR33" s="30"/>
      <c r="AS33" s="30"/>
      <c r="AT33" s="30"/>
      <c r="AU33" s="30"/>
      <c r="AV33" s="30"/>
      <c r="AW33" s="30"/>
      <c r="AX33" s="30"/>
      <c r="AY33" s="30"/>
      <c r="AZ33" s="30"/>
      <c r="BA33" s="30"/>
      <c r="BB33" s="30"/>
      <c r="BC33" s="30"/>
      <c r="BD33" s="30"/>
      <c r="BE33" s="30"/>
      <c r="BF33" s="30"/>
      <c r="BG33" s="30"/>
      <c r="BH33" s="30"/>
      <c r="BI33" s="30"/>
      <c r="BJ33" s="30"/>
      <c r="BK33" s="30"/>
      <c r="BL33" s="30"/>
      <c r="BM33" s="30"/>
      <c r="BN33" s="30"/>
      <c r="BO33" s="30"/>
      <c r="BP33" s="30"/>
      <c r="BQ33" s="30"/>
      <c r="BR33" s="30"/>
      <c r="BS33" s="30"/>
      <c r="BT33" s="30"/>
      <c r="BU33" s="30"/>
      <c r="BV33" s="30"/>
      <c r="BW33" s="30"/>
      <c r="BX33" s="30" t="s">
        <v>33801</v>
      </c>
      <c r="BY33" s="30"/>
      <c r="BZ33" s="30"/>
      <c r="CA33" s="30"/>
      <c r="CB33" s="30"/>
      <c r="CC33" s="30"/>
      <c r="CD33" s="30"/>
      <c r="CE33" s="30"/>
      <c r="CF33" s="30"/>
      <c r="CG33" s="87">
        <v>17.5</v>
      </c>
      <c r="CH33" s="87">
        <v>21.5</v>
      </c>
      <c r="CI33" s="89"/>
      <c r="CJ33" s="89"/>
      <c r="CK33" s="89"/>
      <c r="CL33" s="89"/>
      <c r="CM33" s="89"/>
      <c r="CN33" s="89"/>
      <c r="CO33" s="89"/>
      <c r="CP33" s="89"/>
      <c r="CQ33" s="89"/>
      <c r="CR33" s="89"/>
      <c r="CS33" s="88"/>
      <c r="CT33" s="88"/>
      <c r="CU33" s="88"/>
      <c r="CV33" s="88"/>
      <c r="CW33" s="88"/>
      <c r="CX33" s="88"/>
      <c r="CY33" s="88"/>
      <c r="CZ33" s="88"/>
      <c r="DA33" s="89"/>
      <c r="DB33" s="88"/>
      <c r="DC33" s="88"/>
      <c r="DD33" s="88"/>
      <c r="DE33" s="88"/>
      <c r="DF33" s="88"/>
      <c r="DG33" s="88"/>
      <c r="DH33" s="88"/>
      <c r="DI33" s="88"/>
      <c r="DJ33" s="89"/>
      <c r="DK33" s="88"/>
      <c r="DL33" s="88"/>
      <c r="DM33" s="88"/>
      <c r="DN33" s="88"/>
      <c r="DO33" s="88"/>
      <c r="DP33" s="88"/>
      <c r="DQ33" s="88"/>
      <c r="DR33" s="88"/>
      <c r="DS33" s="89"/>
      <c r="DT33" s="88"/>
      <c r="DU33" s="88"/>
      <c r="DV33" s="88"/>
      <c r="DW33" s="88"/>
      <c r="DX33" s="88"/>
      <c r="DY33" s="88"/>
      <c r="DZ33" s="88"/>
      <c r="EA33" s="88"/>
      <c r="EB33" s="89"/>
      <c r="EC33" s="88"/>
      <c r="ED33" s="88"/>
      <c r="EE33" s="88"/>
      <c r="EF33" s="88"/>
      <c r="EG33" s="88"/>
      <c r="EH33" s="88"/>
      <c r="EI33" s="88"/>
      <c r="EJ33" s="88"/>
      <c r="EK33" s="89"/>
      <c r="EL33" s="88"/>
      <c r="EM33" s="88"/>
      <c r="EN33" s="88"/>
      <c r="EO33" s="88"/>
      <c r="EP33" s="88"/>
      <c r="EQ33" s="88"/>
      <c r="ER33" s="88"/>
      <c r="ES33" s="88"/>
      <c r="ET33" s="89"/>
      <c r="EU33" s="88"/>
      <c r="EV33" s="88"/>
      <c r="EW33" s="88"/>
      <c r="EX33" s="88"/>
      <c r="EY33" s="88"/>
      <c r="EZ33" s="88"/>
      <c r="FA33" s="88"/>
      <c r="FB33" s="88"/>
      <c r="FC33" s="89"/>
      <c r="FD33" s="88"/>
      <c r="FE33" s="88"/>
      <c r="FF33" s="88"/>
      <c r="FG33" s="88"/>
      <c r="FH33" s="88"/>
      <c r="FI33" s="88"/>
      <c r="FJ33" s="88"/>
      <c r="FK33" s="88"/>
      <c r="FL33" s="89"/>
      <c r="FM33" s="89"/>
      <c r="FN33" s="89"/>
      <c r="FO33" s="88"/>
      <c r="FP33" s="88"/>
      <c r="FQ33" s="88"/>
      <c r="FR33" s="88"/>
      <c r="FS33" s="88"/>
      <c r="FT33" s="89"/>
      <c r="FU33" s="89"/>
      <c r="FV33" s="88"/>
      <c r="FW33" s="88"/>
      <c r="FX33" s="88"/>
      <c r="FY33" s="88"/>
      <c r="FZ33" s="88"/>
      <c r="GA33" s="89"/>
      <c r="GB33" s="89"/>
      <c r="GC33" s="89"/>
      <c r="GD33" s="88"/>
      <c r="GE33" s="88"/>
      <c r="GF33" s="88"/>
      <c r="GG33" s="88"/>
      <c r="GH33" s="88"/>
      <c r="GI33" s="30"/>
      <c r="GJ33" s="89"/>
      <c r="GK33" s="89"/>
      <c r="GL33" s="89"/>
      <c r="GM33" s="88"/>
      <c r="GN33" s="88"/>
      <c r="GO33" s="88"/>
      <c r="GP33" s="88"/>
      <c r="GQ33" s="88"/>
    </row>
    <row r="34" spans="1:199" ht="16.5" customHeight="1" x14ac:dyDescent="0.25">
      <c r="A34" s="33"/>
      <c r="B34" s="2"/>
      <c r="C34" s="30" t="s">
        <v>34634</v>
      </c>
      <c r="D34" s="30"/>
      <c r="E34" s="30"/>
      <c r="F34" s="30"/>
      <c r="G34" s="30"/>
      <c r="H34" s="30"/>
      <c r="I34" s="30"/>
      <c r="J34" s="30"/>
      <c r="K34" s="30"/>
      <c r="L34" s="30"/>
      <c r="M34" s="30"/>
      <c r="N34" s="30" t="s">
        <v>34257</v>
      </c>
      <c r="O34" s="30" t="s">
        <v>34258</v>
      </c>
      <c r="P34" s="30" t="s">
        <v>34839</v>
      </c>
      <c r="Q34" s="30"/>
      <c r="R34" s="30"/>
      <c r="S34" s="30"/>
      <c r="T34" s="30"/>
      <c r="U34" s="30"/>
      <c r="V34" s="30"/>
      <c r="W34" s="30"/>
      <c r="X34" s="30"/>
      <c r="Y34" s="30"/>
      <c r="Z34" s="30"/>
      <c r="AA34" s="30"/>
      <c r="AB34" s="30"/>
      <c r="AC34" s="30"/>
      <c r="AD34" s="30"/>
      <c r="AE34" s="30" t="s">
        <v>33760</v>
      </c>
      <c r="AF34" s="30" t="s">
        <v>34259</v>
      </c>
      <c r="AG34" s="30"/>
      <c r="AH34" s="30"/>
      <c r="AI34" s="30"/>
      <c r="AJ34" s="30"/>
      <c r="AK34" s="30"/>
      <c r="AL34" s="30"/>
      <c r="AM34" s="30"/>
      <c r="AN34" s="30"/>
      <c r="AO34" s="30"/>
      <c r="AP34" s="30"/>
      <c r="AQ34" s="30"/>
      <c r="AR34" s="30"/>
      <c r="AS34" s="30"/>
      <c r="AT34" s="30"/>
      <c r="AU34" s="30"/>
      <c r="AV34" s="30"/>
      <c r="AW34" s="30"/>
      <c r="AX34" s="30"/>
      <c r="AY34" s="30"/>
      <c r="AZ34" s="30"/>
      <c r="BA34" s="30"/>
      <c r="BB34" s="30"/>
      <c r="BC34" s="30"/>
      <c r="BD34" s="30"/>
      <c r="BE34" s="30"/>
      <c r="BF34" s="30"/>
      <c r="BG34" s="30"/>
      <c r="BH34" s="30"/>
      <c r="BI34" s="30"/>
      <c r="BJ34" s="30"/>
      <c r="BK34" s="30"/>
      <c r="BL34" s="30"/>
      <c r="BM34" s="30"/>
      <c r="BN34" s="30"/>
      <c r="BO34" s="30"/>
      <c r="BP34" s="30"/>
      <c r="BQ34" s="30"/>
      <c r="BR34" s="30"/>
      <c r="BS34" s="30"/>
      <c r="BT34" s="30"/>
      <c r="BU34" s="30"/>
      <c r="BV34" s="30"/>
      <c r="BW34" s="30"/>
      <c r="BX34" s="30" t="s">
        <v>33802</v>
      </c>
      <c r="BY34" s="30"/>
      <c r="BZ34" s="30"/>
      <c r="CA34" s="30"/>
      <c r="CB34" s="30"/>
      <c r="CC34" s="30"/>
      <c r="CD34" s="30"/>
      <c r="CE34" s="30"/>
      <c r="CF34" s="30"/>
      <c r="CG34" s="87">
        <v>17.25</v>
      </c>
      <c r="CH34" s="87">
        <v>21.75</v>
      </c>
      <c r="CI34" s="89"/>
      <c r="CJ34" s="89"/>
      <c r="CK34" s="89"/>
      <c r="CL34" s="89"/>
      <c r="CM34" s="89"/>
      <c r="CN34" s="89"/>
      <c r="CO34" s="89"/>
      <c r="CP34" s="89"/>
      <c r="CQ34" s="89"/>
      <c r="CR34" s="89"/>
      <c r="CS34" s="88"/>
      <c r="CT34" s="88"/>
      <c r="CU34" s="88"/>
      <c r="CV34" s="88"/>
      <c r="CW34" s="88"/>
      <c r="CX34" s="88"/>
      <c r="CY34" s="88"/>
      <c r="CZ34" s="88"/>
      <c r="DA34" s="89"/>
      <c r="DB34" s="88"/>
      <c r="DC34" s="88"/>
      <c r="DD34" s="88"/>
      <c r="DE34" s="88"/>
      <c r="DF34" s="88"/>
      <c r="DG34" s="88"/>
      <c r="DH34" s="88"/>
      <c r="DI34" s="88"/>
      <c r="DJ34" s="89"/>
      <c r="DK34" s="88"/>
      <c r="DL34" s="88"/>
      <c r="DM34" s="88"/>
      <c r="DN34" s="88"/>
      <c r="DO34" s="88"/>
      <c r="DP34" s="88"/>
      <c r="DQ34" s="88"/>
      <c r="DR34" s="88"/>
      <c r="DS34" s="89"/>
      <c r="DT34" s="88"/>
      <c r="DU34" s="88"/>
      <c r="DV34" s="88"/>
      <c r="DW34" s="88"/>
      <c r="DX34" s="88"/>
      <c r="DY34" s="88"/>
      <c r="DZ34" s="88"/>
      <c r="EA34" s="88"/>
      <c r="EB34" s="89"/>
      <c r="EC34" s="88"/>
      <c r="ED34" s="88"/>
      <c r="EE34" s="88"/>
      <c r="EF34" s="88"/>
      <c r="EG34" s="88"/>
      <c r="EH34" s="88"/>
      <c r="EI34" s="88"/>
      <c r="EJ34" s="88"/>
      <c r="EK34" s="89"/>
      <c r="EL34" s="88"/>
      <c r="EM34" s="88"/>
      <c r="EN34" s="88"/>
      <c r="EO34" s="88"/>
      <c r="EP34" s="88"/>
      <c r="EQ34" s="88"/>
      <c r="ER34" s="88"/>
      <c r="ES34" s="88"/>
      <c r="ET34" s="89"/>
      <c r="EU34" s="88"/>
      <c r="EV34" s="88"/>
      <c r="EW34" s="88"/>
      <c r="EX34" s="88"/>
      <c r="EY34" s="88"/>
      <c r="EZ34" s="88"/>
      <c r="FA34" s="88"/>
      <c r="FB34" s="88"/>
      <c r="FC34" s="89"/>
      <c r="FD34" s="88"/>
      <c r="FE34" s="88"/>
      <c r="FF34" s="88"/>
      <c r="FG34" s="88"/>
      <c r="FH34" s="88"/>
      <c r="FI34" s="88"/>
      <c r="FJ34" s="88"/>
      <c r="FK34" s="88"/>
      <c r="FL34" s="89"/>
      <c r="FM34" s="89"/>
      <c r="FN34" s="89"/>
      <c r="FO34" s="88"/>
      <c r="FP34" s="88"/>
      <c r="FQ34" s="88"/>
      <c r="FR34" s="88"/>
      <c r="FS34" s="88"/>
      <c r="FT34" s="89"/>
      <c r="FU34" s="89"/>
      <c r="FV34" s="88"/>
      <c r="FW34" s="88"/>
      <c r="FX34" s="88"/>
      <c r="FY34" s="88"/>
      <c r="FZ34" s="88"/>
      <c r="GA34" s="89"/>
      <c r="GB34" s="89"/>
      <c r="GC34" s="89"/>
      <c r="GD34" s="88"/>
      <c r="GE34" s="88"/>
      <c r="GF34" s="88"/>
      <c r="GG34" s="88"/>
      <c r="GH34" s="88"/>
      <c r="GI34" s="30"/>
      <c r="GJ34" s="89"/>
      <c r="GK34" s="89"/>
      <c r="GL34" s="89"/>
      <c r="GM34" s="88"/>
      <c r="GN34" s="88"/>
      <c r="GO34" s="88"/>
      <c r="GP34" s="88"/>
      <c r="GQ34" s="88"/>
    </row>
    <row r="35" spans="1:199" ht="16.5" customHeight="1" x14ac:dyDescent="0.25">
      <c r="A35" s="33"/>
      <c r="B35" s="2"/>
      <c r="C35" s="30" t="s">
        <v>34635</v>
      </c>
      <c r="D35" s="30"/>
      <c r="E35" s="30"/>
      <c r="F35" s="30"/>
      <c r="G35" s="30"/>
      <c r="H35" s="30"/>
      <c r="I35" s="30"/>
      <c r="J35" s="30"/>
      <c r="K35" s="30"/>
      <c r="L35" s="30"/>
      <c r="M35" s="30"/>
      <c r="N35" s="30" t="s">
        <v>34260</v>
      </c>
      <c r="O35" s="30" t="s">
        <v>34261</v>
      </c>
      <c r="P35" s="30" t="s">
        <v>34840</v>
      </c>
      <c r="Q35" s="30"/>
      <c r="R35" s="30"/>
      <c r="S35" s="30"/>
      <c r="T35" s="30"/>
      <c r="U35" s="30"/>
      <c r="V35" s="30"/>
      <c r="W35" s="30"/>
      <c r="X35" s="30"/>
      <c r="Y35" s="30"/>
      <c r="Z35" s="30"/>
      <c r="AA35" s="30"/>
      <c r="AB35" s="30"/>
      <c r="AC35" s="30"/>
      <c r="AD35" s="30"/>
      <c r="AE35" s="30"/>
      <c r="AF35" s="30"/>
      <c r="AG35" s="30"/>
      <c r="AH35" s="30"/>
      <c r="AI35" s="30"/>
      <c r="AJ35" s="30"/>
      <c r="AK35" s="30"/>
      <c r="AL35" s="30"/>
      <c r="AM35" s="30"/>
      <c r="AN35" s="30"/>
      <c r="AO35" s="30"/>
      <c r="AP35" s="30"/>
      <c r="AQ35" s="30"/>
      <c r="AR35" s="30"/>
      <c r="AS35" s="30"/>
      <c r="AT35" s="30"/>
      <c r="AU35" s="30"/>
      <c r="AV35" s="30"/>
      <c r="AW35" s="30"/>
      <c r="AX35" s="30"/>
      <c r="AY35" s="30"/>
      <c r="AZ35" s="30"/>
      <c r="BA35" s="30"/>
      <c r="BB35" s="30"/>
      <c r="BC35" s="30"/>
      <c r="BD35" s="30"/>
      <c r="BE35" s="30"/>
      <c r="BF35" s="30"/>
      <c r="BG35" s="30"/>
      <c r="BH35" s="30"/>
      <c r="BI35" s="30"/>
      <c r="BJ35" s="30"/>
      <c r="BK35" s="30"/>
      <c r="BL35" s="30"/>
      <c r="BM35" s="30"/>
      <c r="BN35" s="30"/>
      <c r="BO35" s="30"/>
      <c r="BP35" s="30"/>
      <c r="BQ35" s="30"/>
      <c r="BR35" s="30"/>
      <c r="BS35" s="30"/>
      <c r="BT35" s="30"/>
      <c r="BU35" s="30"/>
      <c r="BV35" s="30"/>
      <c r="BW35" s="30"/>
      <c r="BX35" s="30" t="s">
        <v>33803</v>
      </c>
      <c r="BY35" s="30"/>
      <c r="BZ35" s="30"/>
      <c r="CA35" s="30"/>
      <c r="CB35" s="30"/>
      <c r="CC35" s="30"/>
      <c r="CD35" s="30"/>
      <c r="CE35" s="30"/>
      <c r="CF35" s="30"/>
      <c r="CG35" s="87">
        <v>17</v>
      </c>
      <c r="CH35" s="87">
        <v>22</v>
      </c>
      <c r="CI35" s="89"/>
      <c r="CJ35" s="89"/>
      <c r="CK35" s="89"/>
      <c r="CL35" s="89"/>
      <c r="CM35" s="89"/>
      <c r="CN35" s="89"/>
      <c r="CO35" s="89"/>
      <c r="CP35" s="89"/>
      <c r="CQ35" s="89"/>
      <c r="CR35" s="89"/>
      <c r="CS35" s="88"/>
      <c r="CT35" s="88"/>
      <c r="CU35" s="88"/>
      <c r="CV35" s="88"/>
      <c r="CW35" s="88"/>
      <c r="CX35" s="88"/>
      <c r="CY35" s="88"/>
      <c r="CZ35" s="88"/>
      <c r="DA35" s="89"/>
      <c r="DB35" s="88"/>
      <c r="DC35" s="88"/>
      <c r="DD35" s="88"/>
      <c r="DE35" s="88"/>
      <c r="DF35" s="88"/>
      <c r="DG35" s="88"/>
      <c r="DH35" s="88"/>
      <c r="DI35" s="88"/>
      <c r="DJ35" s="89"/>
      <c r="DK35" s="88"/>
      <c r="DL35" s="88"/>
      <c r="DM35" s="88"/>
      <c r="DN35" s="88"/>
      <c r="DO35" s="88"/>
      <c r="DP35" s="88"/>
      <c r="DQ35" s="88"/>
      <c r="DR35" s="88"/>
      <c r="DS35" s="89"/>
      <c r="DT35" s="88"/>
      <c r="DU35" s="88"/>
      <c r="DV35" s="88"/>
      <c r="DW35" s="88"/>
      <c r="DX35" s="88"/>
      <c r="DY35" s="88"/>
      <c r="DZ35" s="88"/>
      <c r="EA35" s="88"/>
      <c r="EB35" s="89"/>
      <c r="EC35" s="88"/>
      <c r="ED35" s="88"/>
      <c r="EE35" s="88"/>
      <c r="EF35" s="88"/>
      <c r="EG35" s="88"/>
      <c r="EH35" s="88"/>
      <c r="EI35" s="88"/>
      <c r="EJ35" s="88"/>
      <c r="EK35" s="89"/>
      <c r="EL35" s="88"/>
      <c r="EM35" s="88"/>
      <c r="EN35" s="88"/>
      <c r="EO35" s="88"/>
      <c r="EP35" s="88"/>
      <c r="EQ35" s="88"/>
      <c r="ER35" s="88"/>
      <c r="ES35" s="88"/>
      <c r="ET35" s="89"/>
      <c r="EU35" s="88"/>
      <c r="EV35" s="88"/>
      <c r="EW35" s="88"/>
      <c r="EX35" s="88"/>
      <c r="EY35" s="88"/>
      <c r="EZ35" s="88"/>
      <c r="FA35" s="88"/>
      <c r="FB35" s="88"/>
      <c r="FC35" s="89"/>
      <c r="FD35" s="88"/>
      <c r="FE35" s="88"/>
      <c r="FF35" s="88"/>
      <c r="FG35" s="88"/>
      <c r="FH35" s="88"/>
      <c r="FI35" s="88"/>
      <c r="FJ35" s="88"/>
      <c r="FK35" s="88"/>
      <c r="FL35" s="89"/>
      <c r="FM35" s="89"/>
      <c r="FN35" s="89"/>
      <c r="FO35" s="88"/>
      <c r="FP35" s="88"/>
      <c r="FQ35" s="88"/>
      <c r="FR35" s="88"/>
      <c r="FS35" s="88"/>
      <c r="FT35" s="89"/>
      <c r="FU35" s="89"/>
      <c r="FV35" s="88"/>
      <c r="FW35" s="88"/>
      <c r="FX35" s="88"/>
      <c r="FY35" s="88"/>
      <c r="FZ35" s="88"/>
      <c r="GA35" s="89"/>
      <c r="GB35" s="89"/>
      <c r="GC35" s="89"/>
      <c r="GD35" s="88"/>
      <c r="GE35" s="88"/>
      <c r="GF35" s="88"/>
      <c r="GG35" s="88"/>
      <c r="GH35" s="88"/>
      <c r="GI35" s="30"/>
      <c r="GJ35" s="89"/>
      <c r="GK35" s="89"/>
      <c r="GL35" s="89"/>
      <c r="GM35" s="88"/>
      <c r="GN35" s="88"/>
      <c r="GO35" s="88"/>
      <c r="GP35" s="88"/>
      <c r="GQ35" s="88"/>
    </row>
    <row r="36" spans="1:199" ht="16.5" customHeight="1" x14ac:dyDescent="0.25">
      <c r="A36" s="33"/>
      <c r="B36" s="2"/>
      <c r="C36" s="30" t="s">
        <v>34005</v>
      </c>
      <c r="D36" s="30"/>
      <c r="E36" s="30"/>
      <c r="F36" s="30"/>
      <c r="G36" s="30"/>
      <c r="H36" s="30"/>
      <c r="I36" s="30"/>
      <c r="J36" s="30"/>
      <c r="K36" s="30"/>
      <c r="L36" s="30"/>
      <c r="M36" s="30"/>
      <c r="N36" s="30" t="s">
        <v>34262</v>
      </c>
      <c r="O36" s="30" t="s">
        <v>34263</v>
      </c>
      <c r="P36" s="30" t="s">
        <v>34841</v>
      </c>
      <c r="Q36" s="30"/>
      <c r="R36" s="30"/>
      <c r="S36" s="30"/>
      <c r="T36" s="30"/>
      <c r="U36" s="30"/>
      <c r="V36" s="30"/>
      <c r="W36" s="30"/>
      <c r="X36" s="30"/>
      <c r="Y36" s="30"/>
      <c r="Z36" s="30"/>
      <c r="AA36" s="30"/>
      <c r="AB36" s="30"/>
      <c r="AC36" s="30"/>
      <c r="AD36" s="30"/>
      <c r="AE36" s="30"/>
      <c r="AF36" s="30"/>
      <c r="AG36" s="30"/>
      <c r="AH36" s="30"/>
      <c r="AI36" s="30"/>
      <c r="AJ36" s="30"/>
      <c r="AK36" s="30"/>
      <c r="AL36" s="30"/>
      <c r="AM36" s="30"/>
      <c r="AN36" s="30"/>
      <c r="AO36" s="30"/>
      <c r="AP36" s="30"/>
      <c r="AQ36" s="30"/>
      <c r="AR36" s="30"/>
      <c r="AS36" s="30"/>
      <c r="AT36" s="30"/>
      <c r="AU36" s="30"/>
      <c r="AV36" s="30"/>
      <c r="AW36" s="30"/>
      <c r="AX36" s="30"/>
      <c r="AY36" s="30"/>
      <c r="AZ36" s="30"/>
      <c r="BA36" s="30"/>
      <c r="BB36" s="30"/>
      <c r="BC36" s="30"/>
      <c r="BD36" s="30"/>
      <c r="BE36" s="30"/>
      <c r="BF36" s="30"/>
      <c r="BG36" s="30"/>
      <c r="BH36" s="30"/>
      <c r="BI36" s="30"/>
      <c r="BJ36" s="30"/>
      <c r="BK36" s="30"/>
      <c r="BL36" s="30"/>
      <c r="BM36" s="30"/>
      <c r="BN36" s="30"/>
      <c r="BO36" s="30"/>
      <c r="BP36" s="30"/>
      <c r="BQ36" s="30"/>
      <c r="BR36" s="30"/>
      <c r="BS36" s="30"/>
      <c r="BT36" s="30"/>
      <c r="BU36" s="30"/>
      <c r="BV36" s="30"/>
      <c r="BW36" s="30"/>
      <c r="BX36" s="30" t="s">
        <v>33804</v>
      </c>
      <c r="BY36" s="30"/>
      <c r="BZ36" s="30"/>
      <c r="CA36" s="30"/>
      <c r="CB36" s="30"/>
      <c r="CC36" s="30"/>
      <c r="CD36" s="30"/>
      <c r="CE36" s="30"/>
      <c r="CF36" s="30"/>
      <c r="CG36" s="87">
        <v>16.75</v>
      </c>
      <c r="CH36" s="87">
        <v>22.25</v>
      </c>
      <c r="CI36" s="89"/>
      <c r="CJ36" s="89"/>
      <c r="CK36" s="89"/>
      <c r="CL36" s="89"/>
      <c r="CM36" s="89"/>
      <c r="CN36" s="89"/>
      <c r="CO36" s="89"/>
      <c r="CP36" s="89"/>
      <c r="CQ36" s="89"/>
      <c r="CR36" s="89"/>
      <c r="CS36" s="88"/>
      <c r="CT36" s="88"/>
      <c r="CU36" s="88"/>
      <c r="CV36" s="88"/>
      <c r="CW36" s="88"/>
      <c r="CX36" s="88"/>
      <c r="CY36" s="88"/>
      <c r="CZ36" s="88"/>
      <c r="DA36" s="89"/>
      <c r="DB36" s="88"/>
      <c r="DC36" s="88"/>
      <c r="DD36" s="88"/>
      <c r="DE36" s="88"/>
      <c r="DF36" s="88"/>
      <c r="DG36" s="88"/>
      <c r="DH36" s="88"/>
      <c r="DI36" s="88"/>
      <c r="DJ36" s="89"/>
      <c r="DK36" s="88"/>
      <c r="DL36" s="88"/>
      <c r="DM36" s="88"/>
      <c r="DN36" s="88"/>
      <c r="DO36" s="88"/>
      <c r="DP36" s="88"/>
      <c r="DQ36" s="88"/>
      <c r="DR36" s="88"/>
      <c r="DS36" s="89"/>
      <c r="DT36" s="88"/>
      <c r="DU36" s="88"/>
      <c r="DV36" s="88"/>
      <c r="DW36" s="88"/>
      <c r="DX36" s="88"/>
      <c r="DY36" s="88"/>
      <c r="DZ36" s="88"/>
      <c r="EA36" s="88"/>
      <c r="EB36" s="89"/>
      <c r="EC36" s="88"/>
      <c r="ED36" s="88"/>
      <c r="EE36" s="88"/>
      <c r="EF36" s="88"/>
      <c r="EG36" s="88"/>
      <c r="EH36" s="88"/>
      <c r="EI36" s="88"/>
      <c r="EJ36" s="88"/>
      <c r="EK36" s="89"/>
      <c r="EL36" s="88"/>
      <c r="EM36" s="88"/>
      <c r="EN36" s="88"/>
      <c r="EO36" s="88"/>
      <c r="EP36" s="88"/>
      <c r="EQ36" s="88"/>
      <c r="ER36" s="88"/>
      <c r="ES36" s="88"/>
      <c r="ET36" s="89"/>
      <c r="EU36" s="88"/>
      <c r="EV36" s="88"/>
      <c r="EW36" s="88"/>
      <c r="EX36" s="88"/>
      <c r="EY36" s="88"/>
      <c r="EZ36" s="88"/>
      <c r="FA36" s="88"/>
      <c r="FB36" s="88"/>
      <c r="FC36" s="89"/>
      <c r="FD36" s="88"/>
      <c r="FE36" s="88"/>
      <c r="FF36" s="88"/>
      <c r="FG36" s="88"/>
      <c r="FH36" s="88"/>
      <c r="FI36" s="88"/>
      <c r="FJ36" s="88"/>
      <c r="FK36" s="88"/>
      <c r="FL36" s="89"/>
      <c r="FM36" s="89"/>
      <c r="FN36" s="89"/>
      <c r="FO36" s="88"/>
      <c r="FP36" s="88"/>
      <c r="FQ36" s="88"/>
      <c r="FR36" s="88"/>
      <c r="FS36" s="88"/>
      <c r="FT36" s="89"/>
      <c r="FU36" s="89"/>
      <c r="FV36" s="88"/>
      <c r="FW36" s="88"/>
      <c r="FX36" s="88"/>
      <c r="FY36" s="88"/>
      <c r="FZ36" s="88"/>
      <c r="GA36" s="89"/>
      <c r="GB36" s="89"/>
      <c r="GC36" s="89"/>
      <c r="GD36" s="88"/>
      <c r="GE36" s="88"/>
      <c r="GF36" s="88"/>
      <c r="GG36" s="88"/>
      <c r="GH36" s="88"/>
      <c r="GI36" s="30"/>
      <c r="GJ36" s="89"/>
      <c r="GK36" s="89"/>
      <c r="GL36" s="89"/>
      <c r="GM36" s="88"/>
      <c r="GN36" s="88"/>
      <c r="GO36" s="88"/>
      <c r="GP36" s="88"/>
      <c r="GQ36" s="88"/>
    </row>
    <row r="37" spans="1:199" ht="16.5" customHeight="1" x14ac:dyDescent="0.25">
      <c r="A37" s="33"/>
      <c r="B37" s="2"/>
      <c r="C37" s="30" t="s">
        <v>34027</v>
      </c>
      <c r="D37" s="30"/>
      <c r="E37" s="30"/>
      <c r="F37" s="30"/>
      <c r="G37" s="30"/>
      <c r="H37" s="30"/>
      <c r="I37" s="30"/>
      <c r="J37" s="30"/>
      <c r="K37" s="30"/>
      <c r="L37" s="30"/>
      <c r="M37" s="30"/>
      <c r="N37" s="30" t="s">
        <v>34264</v>
      </c>
      <c r="O37" s="30" t="s">
        <v>34265</v>
      </c>
      <c r="P37" s="30" t="s">
        <v>34842</v>
      </c>
      <c r="Q37" s="30"/>
      <c r="R37" s="30"/>
      <c r="S37" s="30"/>
      <c r="T37" s="30"/>
      <c r="U37" s="30"/>
      <c r="V37" s="30"/>
      <c r="W37" s="30"/>
      <c r="X37" s="30"/>
      <c r="Y37" s="30"/>
      <c r="Z37" s="30"/>
      <c r="AA37" s="30"/>
      <c r="AB37" s="30"/>
      <c r="AC37" s="30"/>
      <c r="AD37" s="30"/>
      <c r="AE37" s="30"/>
      <c r="AF37" s="30"/>
      <c r="AG37" s="30"/>
      <c r="AH37" s="30"/>
      <c r="AI37" s="30"/>
      <c r="AJ37" s="30"/>
      <c r="AK37" s="30"/>
      <c r="AL37" s="30"/>
      <c r="AM37" s="30"/>
      <c r="AN37" s="30"/>
      <c r="AO37" s="30"/>
      <c r="AP37" s="30"/>
      <c r="AQ37" s="30"/>
      <c r="AR37" s="30"/>
      <c r="AS37" s="30"/>
      <c r="AT37" s="30"/>
      <c r="AU37" s="30"/>
      <c r="AV37" s="30"/>
      <c r="AW37" s="30"/>
      <c r="AX37" s="30"/>
      <c r="AY37" s="30"/>
      <c r="AZ37" s="30"/>
      <c r="BA37" s="30"/>
      <c r="BB37" s="30"/>
      <c r="BC37" s="30"/>
      <c r="BD37" s="30"/>
      <c r="BE37" s="30"/>
      <c r="BF37" s="30"/>
      <c r="BG37" s="30"/>
      <c r="BH37" s="30"/>
      <c r="BI37" s="30"/>
      <c r="BJ37" s="30"/>
      <c r="BK37" s="30"/>
      <c r="BL37" s="30"/>
      <c r="BM37" s="30"/>
      <c r="BN37" s="30"/>
      <c r="BO37" s="30"/>
      <c r="BP37" s="30"/>
      <c r="BQ37" s="30"/>
      <c r="BR37" s="30"/>
      <c r="BS37" s="30"/>
      <c r="BT37" s="30"/>
      <c r="BU37" s="30"/>
      <c r="BV37" s="30"/>
      <c r="BW37" s="30"/>
      <c r="BX37" s="30" t="s">
        <v>33805</v>
      </c>
      <c r="BY37" s="30"/>
      <c r="BZ37" s="30"/>
      <c r="CA37" s="30"/>
      <c r="CB37" s="30"/>
      <c r="CC37" s="30"/>
      <c r="CD37" s="30"/>
      <c r="CE37" s="30"/>
      <c r="CF37" s="30"/>
      <c r="CG37" s="87">
        <v>16.5</v>
      </c>
      <c r="CH37" s="87">
        <v>22.5</v>
      </c>
      <c r="CI37" s="89"/>
      <c r="CJ37" s="89"/>
      <c r="CK37" s="89"/>
      <c r="CL37" s="89"/>
      <c r="CM37" s="89"/>
      <c r="CN37" s="89"/>
      <c r="CO37" s="89"/>
      <c r="CP37" s="89"/>
      <c r="CQ37" s="89"/>
      <c r="CR37" s="89"/>
      <c r="CS37" s="88"/>
      <c r="CT37" s="88"/>
      <c r="CU37" s="88"/>
      <c r="CV37" s="88"/>
      <c r="CW37" s="88"/>
      <c r="CX37" s="88"/>
      <c r="CY37" s="88"/>
      <c r="CZ37" s="88"/>
      <c r="DA37" s="89"/>
      <c r="DB37" s="88"/>
      <c r="DC37" s="88"/>
      <c r="DD37" s="88"/>
      <c r="DE37" s="88"/>
      <c r="DF37" s="88"/>
      <c r="DG37" s="88"/>
      <c r="DH37" s="88"/>
      <c r="DI37" s="88"/>
      <c r="DJ37" s="89"/>
      <c r="DK37" s="88"/>
      <c r="DL37" s="88"/>
      <c r="DM37" s="88"/>
      <c r="DN37" s="88"/>
      <c r="DO37" s="88"/>
      <c r="DP37" s="88"/>
      <c r="DQ37" s="88"/>
      <c r="DR37" s="88"/>
      <c r="DS37" s="89"/>
      <c r="DT37" s="88"/>
      <c r="DU37" s="88"/>
      <c r="DV37" s="88"/>
      <c r="DW37" s="88"/>
      <c r="DX37" s="88"/>
      <c r="DY37" s="88"/>
      <c r="DZ37" s="88"/>
      <c r="EA37" s="88"/>
      <c r="EB37" s="89"/>
      <c r="EC37" s="88"/>
      <c r="ED37" s="88"/>
      <c r="EE37" s="88"/>
      <c r="EF37" s="88"/>
      <c r="EG37" s="88"/>
      <c r="EH37" s="88"/>
      <c r="EI37" s="88"/>
      <c r="EJ37" s="88"/>
      <c r="EK37" s="89"/>
      <c r="EL37" s="88"/>
      <c r="EM37" s="88"/>
      <c r="EN37" s="88"/>
      <c r="EO37" s="88"/>
      <c r="EP37" s="88"/>
      <c r="EQ37" s="88"/>
      <c r="ER37" s="88"/>
      <c r="ES37" s="88"/>
      <c r="ET37" s="89"/>
      <c r="EU37" s="88"/>
      <c r="EV37" s="88"/>
      <c r="EW37" s="88"/>
      <c r="EX37" s="88"/>
      <c r="EY37" s="88"/>
      <c r="EZ37" s="88"/>
      <c r="FA37" s="88"/>
      <c r="FB37" s="88"/>
      <c r="FC37" s="89"/>
      <c r="FD37" s="88"/>
      <c r="FE37" s="88"/>
      <c r="FF37" s="88"/>
      <c r="FG37" s="88"/>
      <c r="FH37" s="88"/>
      <c r="FI37" s="88"/>
      <c r="FJ37" s="88"/>
      <c r="FK37" s="88"/>
      <c r="FL37" s="89"/>
      <c r="FM37" s="89"/>
      <c r="FN37" s="89"/>
      <c r="FO37" s="88"/>
      <c r="FP37" s="88"/>
      <c r="FQ37" s="88"/>
      <c r="FR37" s="88"/>
      <c r="FS37" s="88"/>
      <c r="FT37" s="89"/>
      <c r="FU37" s="89"/>
      <c r="FV37" s="88"/>
      <c r="FW37" s="88"/>
      <c r="FX37" s="88"/>
      <c r="FY37" s="88"/>
      <c r="FZ37" s="88"/>
      <c r="GA37" s="89"/>
      <c r="GB37" s="89"/>
      <c r="GC37" s="89"/>
      <c r="GD37" s="88"/>
      <c r="GE37" s="88"/>
      <c r="GF37" s="88"/>
      <c r="GG37" s="88"/>
      <c r="GH37" s="88"/>
      <c r="GI37" s="30"/>
      <c r="GJ37" s="89"/>
      <c r="GK37" s="89"/>
      <c r="GL37" s="89"/>
      <c r="GM37" s="88"/>
      <c r="GN37" s="88"/>
      <c r="GO37" s="88"/>
      <c r="GP37" s="88"/>
      <c r="GQ37" s="88"/>
    </row>
    <row r="38" spans="1:199" ht="16.5" customHeight="1" x14ac:dyDescent="0.25">
      <c r="A38" s="33"/>
      <c r="B38" s="2"/>
      <c r="C38" s="30" t="s">
        <v>34045</v>
      </c>
      <c r="D38" s="30"/>
      <c r="E38" s="30"/>
      <c r="F38" s="30"/>
      <c r="G38" s="30"/>
      <c r="H38" s="30"/>
      <c r="I38" s="30"/>
      <c r="J38" s="30"/>
      <c r="K38" s="30"/>
      <c r="L38" s="30"/>
      <c r="M38" s="30"/>
      <c r="N38" s="30" t="s">
        <v>34266</v>
      </c>
      <c r="O38" s="30" t="s">
        <v>34267</v>
      </c>
      <c r="P38" s="30" t="s">
        <v>34843</v>
      </c>
      <c r="Q38" s="30"/>
      <c r="R38" s="30"/>
      <c r="S38" s="30"/>
      <c r="T38" s="30"/>
      <c r="U38" s="30"/>
      <c r="V38" s="30"/>
      <c r="W38" s="30"/>
      <c r="X38" s="30"/>
      <c r="Y38" s="30"/>
      <c r="Z38" s="30"/>
      <c r="AA38" s="30"/>
      <c r="AB38" s="30"/>
      <c r="AC38" s="30"/>
      <c r="AD38" s="30"/>
      <c r="AE38" s="30"/>
      <c r="AF38" s="30"/>
      <c r="AG38" s="30"/>
      <c r="AH38" s="30"/>
      <c r="AI38" s="30"/>
      <c r="AJ38" s="30"/>
      <c r="AK38" s="30"/>
      <c r="AL38" s="30"/>
      <c r="AM38" s="30"/>
      <c r="AN38" s="30"/>
      <c r="AO38" s="30"/>
      <c r="AP38" s="30"/>
      <c r="AQ38" s="30"/>
      <c r="AR38" s="30"/>
      <c r="AS38" s="30"/>
      <c r="AT38" s="30"/>
      <c r="AU38" s="30"/>
      <c r="AV38" s="30"/>
      <c r="AW38" s="30"/>
      <c r="AX38" s="30"/>
      <c r="AY38" s="30"/>
      <c r="AZ38" s="30"/>
      <c r="BA38" s="30"/>
      <c r="BB38" s="30"/>
      <c r="BC38" s="30"/>
      <c r="BD38" s="30"/>
      <c r="BE38" s="30"/>
      <c r="BF38" s="30"/>
      <c r="BG38" s="30"/>
      <c r="BH38" s="30"/>
      <c r="BI38" s="30"/>
      <c r="BJ38" s="30"/>
      <c r="BK38" s="30"/>
      <c r="BL38" s="30"/>
      <c r="BM38" s="30"/>
      <c r="BN38" s="30"/>
      <c r="BO38" s="30"/>
      <c r="BP38" s="30"/>
      <c r="BQ38" s="30"/>
      <c r="BR38" s="30"/>
      <c r="BS38" s="30"/>
      <c r="BT38" s="30"/>
      <c r="BU38" s="30"/>
      <c r="BV38" s="30"/>
      <c r="BW38" s="30"/>
      <c r="BX38" s="30" t="s">
        <v>33806</v>
      </c>
      <c r="BY38" s="30"/>
      <c r="BZ38" s="30"/>
      <c r="CA38" s="30"/>
      <c r="CB38" s="30"/>
      <c r="CC38" s="30"/>
      <c r="CD38" s="30"/>
      <c r="CE38" s="30"/>
      <c r="CF38" s="30"/>
      <c r="CG38" s="87">
        <v>16.25</v>
      </c>
      <c r="CH38" s="87">
        <v>22.75</v>
      </c>
      <c r="CI38" s="89"/>
      <c r="CJ38" s="89"/>
      <c r="CK38" s="89"/>
      <c r="CL38" s="89"/>
      <c r="CM38" s="89"/>
      <c r="CN38" s="89"/>
      <c r="CO38" s="89"/>
      <c r="CP38" s="89"/>
      <c r="CQ38" s="89"/>
      <c r="CR38" s="89"/>
      <c r="CS38" s="88"/>
      <c r="CT38" s="88"/>
      <c r="CU38" s="88"/>
      <c r="CV38" s="88"/>
      <c r="CW38" s="88"/>
      <c r="CX38" s="88"/>
      <c r="CY38" s="88"/>
      <c r="CZ38" s="88"/>
      <c r="DA38" s="89"/>
      <c r="DB38" s="88"/>
      <c r="DC38" s="88"/>
      <c r="DD38" s="88"/>
      <c r="DE38" s="88"/>
      <c r="DF38" s="88"/>
      <c r="DG38" s="88"/>
      <c r="DH38" s="88"/>
      <c r="DI38" s="88"/>
      <c r="DJ38" s="89"/>
      <c r="DK38" s="88"/>
      <c r="DL38" s="88"/>
      <c r="DM38" s="88"/>
      <c r="DN38" s="88"/>
      <c r="DO38" s="88"/>
      <c r="DP38" s="88"/>
      <c r="DQ38" s="88"/>
      <c r="DR38" s="88"/>
      <c r="DS38" s="89"/>
      <c r="DT38" s="88"/>
      <c r="DU38" s="88"/>
      <c r="DV38" s="88"/>
      <c r="DW38" s="88"/>
      <c r="DX38" s="88"/>
      <c r="DY38" s="88"/>
      <c r="DZ38" s="88"/>
      <c r="EA38" s="88"/>
      <c r="EB38" s="89"/>
      <c r="EC38" s="88"/>
      <c r="ED38" s="88"/>
      <c r="EE38" s="88"/>
      <c r="EF38" s="88"/>
      <c r="EG38" s="88"/>
      <c r="EH38" s="88"/>
      <c r="EI38" s="88"/>
      <c r="EJ38" s="88"/>
      <c r="EK38" s="89"/>
      <c r="EL38" s="88"/>
      <c r="EM38" s="88"/>
      <c r="EN38" s="88"/>
      <c r="EO38" s="88"/>
      <c r="EP38" s="88"/>
      <c r="EQ38" s="88"/>
      <c r="ER38" s="88"/>
      <c r="ES38" s="88"/>
      <c r="ET38" s="89"/>
      <c r="EU38" s="88"/>
      <c r="EV38" s="88"/>
      <c r="EW38" s="88"/>
      <c r="EX38" s="88"/>
      <c r="EY38" s="88"/>
      <c r="EZ38" s="88"/>
      <c r="FA38" s="88"/>
      <c r="FB38" s="88"/>
      <c r="FC38" s="89"/>
      <c r="FD38" s="88"/>
      <c r="FE38" s="88"/>
      <c r="FF38" s="88"/>
      <c r="FG38" s="88"/>
      <c r="FH38" s="88"/>
      <c r="FI38" s="88"/>
      <c r="FJ38" s="88"/>
      <c r="FK38" s="88"/>
      <c r="FL38" s="89"/>
      <c r="FM38" s="89"/>
      <c r="FN38" s="89"/>
      <c r="FO38" s="88"/>
      <c r="FP38" s="88"/>
      <c r="FQ38" s="88"/>
      <c r="FR38" s="88"/>
      <c r="FS38" s="88"/>
      <c r="FT38" s="89"/>
      <c r="FU38" s="89"/>
      <c r="FV38" s="88"/>
      <c r="FW38" s="88"/>
      <c r="FX38" s="88"/>
      <c r="FY38" s="88"/>
      <c r="FZ38" s="88"/>
      <c r="GA38" s="89"/>
      <c r="GB38" s="89"/>
      <c r="GC38" s="89"/>
      <c r="GD38" s="88"/>
      <c r="GE38" s="88"/>
      <c r="GF38" s="88"/>
      <c r="GG38" s="88"/>
      <c r="GH38" s="88"/>
      <c r="GI38" s="30"/>
      <c r="GJ38" s="89"/>
      <c r="GK38" s="89"/>
      <c r="GL38" s="89"/>
      <c r="GM38" s="88"/>
      <c r="GN38" s="88"/>
      <c r="GO38" s="88"/>
      <c r="GP38" s="88"/>
      <c r="GQ38" s="88"/>
    </row>
    <row r="39" spans="1:199" ht="16.5" customHeight="1" x14ac:dyDescent="0.25">
      <c r="A39" s="33"/>
      <c r="B39" s="2"/>
      <c r="C39" s="30" t="s">
        <v>34066</v>
      </c>
      <c r="D39" s="30"/>
      <c r="E39" s="30"/>
      <c r="F39" s="30"/>
      <c r="G39" s="30"/>
      <c r="H39" s="30"/>
      <c r="I39" s="30"/>
      <c r="J39" s="30"/>
      <c r="K39" s="30"/>
      <c r="L39" s="30"/>
      <c r="M39" s="30"/>
      <c r="N39" s="30" t="s">
        <v>34268</v>
      </c>
      <c r="O39" s="30" t="s">
        <v>34269</v>
      </c>
      <c r="P39" s="30" t="s">
        <v>34844</v>
      </c>
      <c r="Q39" s="30"/>
      <c r="R39" s="30"/>
      <c r="S39" s="30"/>
      <c r="T39" s="30"/>
      <c r="U39" s="30"/>
      <c r="V39" s="30"/>
      <c r="W39" s="30"/>
      <c r="X39" s="30"/>
      <c r="Y39" s="30"/>
      <c r="Z39" s="30"/>
      <c r="AA39" s="30"/>
      <c r="AB39" s="30"/>
      <c r="AC39" s="30"/>
      <c r="AD39" s="30"/>
      <c r="AE39" s="30"/>
      <c r="AF39" s="30"/>
      <c r="AG39" s="30"/>
      <c r="AH39" s="30"/>
      <c r="AI39" s="30"/>
      <c r="AJ39" s="30"/>
      <c r="AK39" s="30"/>
      <c r="AL39" s="30"/>
      <c r="AM39" s="30"/>
      <c r="AN39" s="30"/>
      <c r="AO39" s="30"/>
      <c r="AP39" s="30"/>
      <c r="AQ39" s="30"/>
      <c r="AR39" s="30"/>
      <c r="AS39" s="30"/>
      <c r="AT39" s="30"/>
      <c r="AU39" s="30"/>
      <c r="AV39" s="30"/>
      <c r="AW39" s="30"/>
      <c r="AX39" s="30"/>
      <c r="AY39" s="30"/>
      <c r="AZ39" s="30"/>
      <c r="BA39" s="30"/>
      <c r="BB39" s="30"/>
      <c r="BC39" s="30"/>
      <c r="BD39" s="30"/>
      <c r="BE39" s="30"/>
      <c r="BF39" s="30"/>
      <c r="BG39" s="30"/>
      <c r="BH39" s="30"/>
      <c r="BI39" s="30"/>
      <c r="BJ39" s="30"/>
      <c r="BK39" s="30"/>
      <c r="BL39" s="30"/>
      <c r="BM39" s="30"/>
      <c r="BN39" s="30"/>
      <c r="BO39" s="30"/>
      <c r="BP39" s="30"/>
      <c r="BQ39" s="30"/>
      <c r="BR39" s="30"/>
      <c r="BS39" s="30"/>
      <c r="BT39" s="30"/>
      <c r="BU39" s="30"/>
      <c r="BV39" s="30"/>
      <c r="BW39" s="30"/>
      <c r="BX39" s="30" t="s">
        <v>33807</v>
      </c>
      <c r="BY39" s="30"/>
      <c r="BZ39" s="30"/>
      <c r="CA39" s="30"/>
      <c r="CB39" s="30"/>
      <c r="CC39" s="30"/>
      <c r="CD39" s="30"/>
      <c r="CE39" s="30"/>
      <c r="CF39" s="30"/>
      <c r="CG39" s="87">
        <v>16</v>
      </c>
      <c r="CH39" s="87">
        <v>23</v>
      </c>
      <c r="CI39" s="89"/>
      <c r="CJ39" s="89"/>
      <c r="CK39" s="89"/>
      <c r="CL39" s="89"/>
      <c r="CM39" s="89"/>
      <c r="CN39" s="89"/>
      <c r="CO39" s="89"/>
      <c r="CP39" s="89"/>
      <c r="CQ39" s="89"/>
      <c r="CR39" s="89"/>
      <c r="CS39" s="88"/>
      <c r="CT39" s="88"/>
      <c r="CU39" s="88"/>
      <c r="CV39" s="88"/>
      <c r="CW39" s="88"/>
      <c r="CX39" s="88"/>
      <c r="CY39" s="88"/>
      <c r="CZ39" s="88"/>
      <c r="DA39" s="89"/>
      <c r="DB39" s="88"/>
      <c r="DC39" s="88"/>
      <c r="DD39" s="88"/>
      <c r="DE39" s="88"/>
      <c r="DF39" s="88"/>
      <c r="DG39" s="88"/>
      <c r="DH39" s="88"/>
      <c r="DI39" s="88"/>
      <c r="DJ39" s="89"/>
      <c r="DK39" s="88"/>
      <c r="DL39" s="88"/>
      <c r="DM39" s="88"/>
      <c r="DN39" s="88"/>
      <c r="DO39" s="88"/>
      <c r="DP39" s="88"/>
      <c r="DQ39" s="88"/>
      <c r="DR39" s="88"/>
      <c r="DS39" s="89"/>
      <c r="DT39" s="88"/>
      <c r="DU39" s="88"/>
      <c r="DV39" s="88"/>
      <c r="DW39" s="88"/>
      <c r="DX39" s="88"/>
      <c r="DY39" s="88"/>
      <c r="DZ39" s="88"/>
      <c r="EA39" s="88"/>
      <c r="EB39" s="89"/>
      <c r="EC39" s="88"/>
      <c r="ED39" s="88"/>
      <c r="EE39" s="88"/>
      <c r="EF39" s="88"/>
      <c r="EG39" s="88"/>
      <c r="EH39" s="88"/>
      <c r="EI39" s="88"/>
      <c r="EJ39" s="88"/>
      <c r="EK39" s="89"/>
      <c r="EL39" s="88"/>
      <c r="EM39" s="88"/>
      <c r="EN39" s="88"/>
      <c r="EO39" s="88"/>
      <c r="EP39" s="88"/>
      <c r="EQ39" s="88"/>
      <c r="ER39" s="88"/>
      <c r="ES39" s="88"/>
      <c r="ET39" s="89"/>
      <c r="EU39" s="88"/>
      <c r="EV39" s="88"/>
      <c r="EW39" s="88"/>
      <c r="EX39" s="88"/>
      <c r="EY39" s="88"/>
      <c r="EZ39" s="88"/>
      <c r="FA39" s="88"/>
      <c r="FB39" s="88"/>
      <c r="FC39" s="89"/>
      <c r="FD39" s="88"/>
      <c r="FE39" s="88"/>
      <c r="FF39" s="88"/>
      <c r="FG39" s="88"/>
      <c r="FH39" s="88"/>
      <c r="FI39" s="88"/>
      <c r="FJ39" s="88"/>
      <c r="FK39" s="88"/>
      <c r="FL39" s="89"/>
      <c r="FM39" s="89"/>
      <c r="FN39" s="89"/>
      <c r="FO39" s="88"/>
      <c r="FP39" s="88"/>
      <c r="FQ39" s="88"/>
      <c r="FR39" s="88"/>
      <c r="FS39" s="88"/>
      <c r="FT39" s="89"/>
      <c r="FU39" s="89"/>
      <c r="FV39" s="88"/>
      <c r="FW39" s="88"/>
      <c r="FX39" s="88"/>
      <c r="FY39" s="88"/>
      <c r="FZ39" s="88"/>
      <c r="GA39" s="89"/>
      <c r="GB39" s="89"/>
      <c r="GC39" s="89"/>
      <c r="GD39" s="88"/>
      <c r="GE39" s="88"/>
      <c r="GF39" s="88"/>
      <c r="GG39" s="88"/>
      <c r="GH39" s="88"/>
      <c r="GI39" s="30"/>
      <c r="GJ39" s="89"/>
      <c r="GK39" s="89"/>
      <c r="GL39" s="89"/>
      <c r="GM39" s="88"/>
      <c r="GN39" s="88"/>
      <c r="GO39" s="88"/>
      <c r="GP39" s="88"/>
      <c r="GQ39" s="88"/>
    </row>
    <row r="40" spans="1:199" ht="16.5" customHeight="1" x14ac:dyDescent="0.25">
      <c r="A40" s="33"/>
      <c r="B40" s="2"/>
      <c r="C40" s="30" t="s">
        <v>34087</v>
      </c>
      <c r="D40" s="30"/>
      <c r="E40" s="30"/>
      <c r="F40" s="30"/>
      <c r="G40" s="30"/>
      <c r="H40" s="30"/>
      <c r="I40" s="30"/>
      <c r="J40" s="30"/>
      <c r="K40" s="30"/>
      <c r="L40" s="30"/>
      <c r="M40" s="30"/>
      <c r="N40" s="30" t="s">
        <v>34270</v>
      </c>
      <c r="O40" s="30" t="s">
        <v>34271</v>
      </c>
      <c r="P40" s="30" t="s">
        <v>34845</v>
      </c>
      <c r="Q40" s="30"/>
      <c r="R40" s="30"/>
      <c r="S40" s="30"/>
      <c r="T40" s="30"/>
      <c r="U40" s="30"/>
      <c r="V40" s="30"/>
      <c r="W40" s="30"/>
      <c r="X40" s="30"/>
      <c r="Y40" s="30"/>
      <c r="Z40" s="30"/>
      <c r="AA40" s="30"/>
      <c r="AB40" s="30"/>
      <c r="AC40" s="30"/>
      <c r="AD40" s="30"/>
      <c r="AE40" s="30"/>
      <c r="AF40" s="30"/>
      <c r="AG40" s="30"/>
      <c r="AH40" s="30"/>
      <c r="AI40" s="30"/>
      <c r="AJ40" s="30"/>
      <c r="AK40" s="30"/>
      <c r="AL40" s="30"/>
      <c r="AM40" s="30"/>
      <c r="AN40" s="30"/>
      <c r="AO40" s="30"/>
      <c r="AP40" s="30"/>
      <c r="AQ40" s="30"/>
      <c r="AR40" s="30"/>
      <c r="AS40" s="30"/>
      <c r="AT40" s="30"/>
      <c r="AU40" s="30"/>
      <c r="AV40" s="30"/>
      <c r="AW40" s="30"/>
      <c r="AX40" s="30"/>
      <c r="AY40" s="30"/>
      <c r="AZ40" s="30"/>
      <c r="BA40" s="30"/>
      <c r="BB40" s="30"/>
      <c r="BC40" s="30"/>
      <c r="BD40" s="30"/>
      <c r="BE40" s="30"/>
      <c r="BF40" s="30"/>
      <c r="BG40" s="30"/>
      <c r="BH40" s="30"/>
      <c r="BI40" s="30"/>
      <c r="BJ40" s="30"/>
      <c r="BK40" s="30"/>
      <c r="BL40" s="30"/>
      <c r="BM40" s="30"/>
      <c r="BN40" s="30"/>
      <c r="BO40" s="30"/>
      <c r="BP40" s="30"/>
      <c r="BQ40" s="30"/>
      <c r="BR40" s="30"/>
      <c r="BS40" s="30"/>
      <c r="BT40" s="30"/>
      <c r="BU40" s="30"/>
      <c r="BV40" s="30"/>
      <c r="BW40" s="30"/>
      <c r="BX40" s="30" t="s">
        <v>33808</v>
      </c>
      <c r="BY40" s="30"/>
      <c r="BZ40" s="30"/>
      <c r="CA40" s="30"/>
      <c r="CB40" s="30"/>
      <c r="CC40" s="30"/>
      <c r="CD40" s="30"/>
      <c r="CE40" s="30"/>
      <c r="CF40" s="30"/>
      <c r="CG40" s="87">
        <v>15.75</v>
      </c>
      <c r="CH40" s="87">
        <v>23.25</v>
      </c>
      <c r="CI40" s="89"/>
      <c r="CJ40" s="89"/>
      <c r="CK40" s="89"/>
      <c r="CL40" s="89"/>
      <c r="CM40" s="89"/>
      <c r="CN40" s="89"/>
      <c r="CO40" s="89"/>
      <c r="CP40" s="89"/>
      <c r="CQ40" s="89"/>
      <c r="CR40" s="89"/>
      <c r="CS40" s="88"/>
      <c r="CT40" s="88"/>
      <c r="CU40" s="88"/>
      <c r="CV40" s="88"/>
      <c r="CW40" s="88"/>
      <c r="CX40" s="88"/>
      <c r="CY40" s="88"/>
      <c r="CZ40" s="88"/>
      <c r="DA40" s="89"/>
      <c r="DB40" s="88"/>
      <c r="DC40" s="88"/>
      <c r="DD40" s="88"/>
      <c r="DE40" s="88"/>
      <c r="DF40" s="88"/>
      <c r="DG40" s="88"/>
      <c r="DH40" s="88"/>
      <c r="DI40" s="88"/>
      <c r="DJ40" s="89"/>
      <c r="DK40" s="88"/>
      <c r="DL40" s="88"/>
      <c r="DM40" s="88"/>
      <c r="DN40" s="88"/>
      <c r="DO40" s="88"/>
      <c r="DP40" s="88"/>
      <c r="DQ40" s="88"/>
      <c r="DR40" s="88"/>
      <c r="DS40" s="89"/>
      <c r="DT40" s="88"/>
      <c r="DU40" s="88"/>
      <c r="DV40" s="88"/>
      <c r="DW40" s="88"/>
      <c r="DX40" s="88"/>
      <c r="DY40" s="88"/>
      <c r="DZ40" s="88"/>
      <c r="EA40" s="88"/>
      <c r="EB40" s="89"/>
      <c r="EC40" s="88"/>
      <c r="ED40" s="88"/>
      <c r="EE40" s="88"/>
      <c r="EF40" s="88"/>
      <c r="EG40" s="88"/>
      <c r="EH40" s="88"/>
      <c r="EI40" s="88"/>
      <c r="EJ40" s="88"/>
      <c r="EK40" s="89"/>
      <c r="EL40" s="88"/>
      <c r="EM40" s="88"/>
      <c r="EN40" s="88"/>
      <c r="EO40" s="88"/>
      <c r="EP40" s="88"/>
      <c r="EQ40" s="88"/>
      <c r="ER40" s="88"/>
      <c r="ES40" s="88"/>
      <c r="ET40" s="89"/>
      <c r="EU40" s="88"/>
      <c r="EV40" s="88"/>
      <c r="EW40" s="88"/>
      <c r="EX40" s="88"/>
      <c r="EY40" s="88"/>
      <c r="EZ40" s="88"/>
      <c r="FA40" s="88"/>
      <c r="FB40" s="88"/>
      <c r="FC40" s="89"/>
      <c r="FD40" s="88"/>
      <c r="FE40" s="88"/>
      <c r="FF40" s="88"/>
      <c r="FG40" s="88"/>
      <c r="FH40" s="88"/>
      <c r="FI40" s="88"/>
      <c r="FJ40" s="88"/>
      <c r="FK40" s="88"/>
      <c r="FL40" s="89"/>
      <c r="FM40" s="89"/>
      <c r="FN40" s="89"/>
      <c r="FO40" s="88"/>
      <c r="FP40" s="88"/>
      <c r="FQ40" s="88"/>
      <c r="FR40" s="88"/>
      <c r="FS40" s="88"/>
      <c r="FT40" s="89"/>
      <c r="FU40" s="89"/>
      <c r="FV40" s="88"/>
      <c r="FW40" s="88"/>
      <c r="FX40" s="88"/>
      <c r="FY40" s="88"/>
      <c r="FZ40" s="88"/>
      <c r="GA40" s="89"/>
      <c r="GB40" s="89"/>
      <c r="GC40" s="89"/>
      <c r="GD40" s="88"/>
      <c r="GE40" s="88"/>
      <c r="GF40" s="88"/>
      <c r="GG40" s="88"/>
      <c r="GH40" s="88"/>
      <c r="GI40" s="30"/>
      <c r="GJ40" s="89"/>
      <c r="GK40" s="89"/>
      <c r="GL40" s="89"/>
      <c r="GM40" s="88"/>
      <c r="GN40" s="88"/>
      <c r="GO40" s="88"/>
      <c r="GP40" s="88"/>
      <c r="GQ40" s="88"/>
    </row>
    <row r="41" spans="1:199" ht="16.5" customHeight="1" x14ac:dyDescent="0.25">
      <c r="A41" s="33"/>
      <c r="B41" s="2"/>
      <c r="C41" s="30" t="s">
        <v>34065</v>
      </c>
      <c r="D41" s="30"/>
      <c r="E41" s="30"/>
      <c r="F41" s="30"/>
      <c r="G41" s="30"/>
      <c r="H41" s="30"/>
      <c r="I41" s="30"/>
      <c r="J41" s="30"/>
      <c r="K41" s="30"/>
      <c r="L41" s="30"/>
      <c r="M41" s="30"/>
      <c r="N41" s="30" t="s">
        <v>34272</v>
      </c>
      <c r="O41" s="30" t="s">
        <v>34273</v>
      </c>
      <c r="P41" s="30" t="s">
        <v>34846</v>
      </c>
      <c r="Q41" s="30"/>
      <c r="R41" s="30"/>
      <c r="S41" s="30"/>
      <c r="T41" s="30"/>
      <c r="U41" s="30"/>
      <c r="V41" s="30"/>
      <c r="W41" s="30"/>
      <c r="X41" s="30"/>
      <c r="Y41" s="30"/>
      <c r="Z41" s="30"/>
      <c r="AA41" s="30"/>
      <c r="AB41" s="30"/>
      <c r="AC41" s="30"/>
      <c r="AD41" s="30"/>
      <c r="AE41" s="30"/>
      <c r="AF41" s="30"/>
      <c r="AG41" s="30"/>
      <c r="AH41" s="30"/>
      <c r="AI41" s="30"/>
      <c r="AJ41" s="30"/>
      <c r="AK41" s="30"/>
      <c r="AL41" s="30"/>
      <c r="AM41" s="30"/>
      <c r="AN41" s="30"/>
      <c r="AO41" s="30"/>
      <c r="AP41" s="30"/>
      <c r="AQ41" s="30"/>
      <c r="AR41" s="30"/>
      <c r="AS41" s="30"/>
      <c r="AT41" s="30"/>
      <c r="AU41" s="30"/>
      <c r="AV41" s="30"/>
      <c r="AW41" s="30"/>
      <c r="AX41" s="30"/>
      <c r="AY41" s="30"/>
      <c r="AZ41" s="30"/>
      <c r="BA41" s="30"/>
      <c r="BB41" s="30"/>
      <c r="BC41" s="30"/>
      <c r="BD41" s="30"/>
      <c r="BE41" s="30"/>
      <c r="BF41" s="30"/>
      <c r="BG41" s="30"/>
      <c r="BH41" s="30"/>
      <c r="BI41" s="30"/>
      <c r="BJ41" s="30"/>
      <c r="BK41" s="30"/>
      <c r="BL41" s="30"/>
      <c r="BM41" s="30"/>
      <c r="BN41" s="30"/>
      <c r="BO41" s="30"/>
      <c r="BP41" s="30"/>
      <c r="BQ41" s="30"/>
      <c r="BR41" s="30"/>
      <c r="BS41" s="30"/>
      <c r="BT41" s="30"/>
      <c r="BU41" s="30"/>
      <c r="BV41" s="30"/>
      <c r="BW41" s="30"/>
      <c r="BX41" s="30" t="s">
        <v>33809</v>
      </c>
      <c r="BY41" s="30"/>
      <c r="BZ41" s="30"/>
      <c r="CA41" s="30"/>
      <c r="CB41" s="30"/>
      <c r="CC41" s="30"/>
      <c r="CD41" s="30"/>
      <c r="CE41" s="30"/>
      <c r="CF41" s="30"/>
      <c r="CG41" s="87">
        <v>15.5</v>
      </c>
      <c r="CH41" s="87">
        <v>23.5</v>
      </c>
      <c r="CI41" s="89"/>
      <c r="CJ41" s="89"/>
      <c r="CK41" s="89"/>
      <c r="CL41" s="89"/>
      <c r="CM41" s="89"/>
      <c r="CN41" s="89"/>
      <c r="CO41" s="89"/>
      <c r="CP41" s="89"/>
      <c r="CQ41" s="89"/>
      <c r="CR41" s="89"/>
      <c r="CS41" s="88"/>
      <c r="CT41" s="88"/>
      <c r="CU41" s="88"/>
      <c r="CV41" s="88"/>
      <c r="CW41" s="88"/>
      <c r="CX41" s="88"/>
      <c r="CY41" s="88"/>
      <c r="CZ41" s="88"/>
      <c r="DA41" s="89"/>
      <c r="DB41" s="88"/>
      <c r="DC41" s="88"/>
      <c r="DD41" s="88"/>
      <c r="DE41" s="88"/>
      <c r="DF41" s="88"/>
      <c r="DG41" s="88"/>
      <c r="DH41" s="88"/>
      <c r="DI41" s="88"/>
      <c r="DJ41" s="89"/>
      <c r="DK41" s="88"/>
      <c r="DL41" s="88"/>
      <c r="DM41" s="88"/>
      <c r="DN41" s="88"/>
      <c r="DO41" s="88"/>
      <c r="DP41" s="88"/>
      <c r="DQ41" s="88"/>
      <c r="DR41" s="88"/>
      <c r="DS41" s="89"/>
      <c r="DT41" s="88"/>
      <c r="DU41" s="88"/>
      <c r="DV41" s="88"/>
      <c r="DW41" s="88"/>
      <c r="DX41" s="88"/>
      <c r="DY41" s="88"/>
      <c r="DZ41" s="88"/>
      <c r="EA41" s="88"/>
      <c r="EB41" s="89"/>
      <c r="EC41" s="88"/>
      <c r="ED41" s="88"/>
      <c r="EE41" s="88"/>
      <c r="EF41" s="88"/>
      <c r="EG41" s="88"/>
      <c r="EH41" s="88"/>
      <c r="EI41" s="88"/>
      <c r="EJ41" s="88"/>
      <c r="EK41" s="89"/>
      <c r="EL41" s="88"/>
      <c r="EM41" s="88"/>
      <c r="EN41" s="88"/>
      <c r="EO41" s="88"/>
      <c r="EP41" s="88"/>
      <c r="EQ41" s="88"/>
      <c r="ER41" s="88"/>
      <c r="ES41" s="88"/>
      <c r="ET41" s="89"/>
      <c r="EU41" s="88"/>
      <c r="EV41" s="88"/>
      <c r="EW41" s="88"/>
      <c r="EX41" s="88"/>
      <c r="EY41" s="88"/>
      <c r="EZ41" s="88"/>
      <c r="FA41" s="88"/>
      <c r="FB41" s="88"/>
      <c r="FC41" s="89"/>
      <c r="FD41" s="88"/>
      <c r="FE41" s="88"/>
      <c r="FF41" s="88"/>
      <c r="FG41" s="88"/>
      <c r="FH41" s="88"/>
      <c r="FI41" s="88"/>
      <c r="FJ41" s="88"/>
      <c r="FK41" s="88"/>
      <c r="FL41" s="89"/>
      <c r="FM41" s="89"/>
      <c r="FN41" s="89"/>
      <c r="FO41" s="88"/>
      <c r="FP41" s="88"/>
      <c r="FQ41" s="88"/>
      <c r="FR41" s="88"/>
      <c r="FS41" s="88"/>
      <c r="FT41" s="89"/>
      <c r="FU41" s="89"/>
      <c r="FV41" s="88"/>
      <c r="FW41" s="88"/>
      <c r="FX41" s="88"/>
      <c r="FY41" s="88"/>
      <c r="FZ41" s="88"/>
      <c r="GA41" s="89"/>
      <c r="GB41" s="89"/>
      <c r="GC41" s="89"/>
      <c r="GD41" s="88"/>
      <c r="GE41" s="88"/>
      <c r="GF41" s="88"/>
      <c r="GG41" s="88"/>
      <c r="GH41" s="88"/>
      <c r="GI41" s="30"/>
      <c r="GJ41" s="89"/>
      <c r="GK41" s="89"/>
      <c r="GL41" s="89"/>
      <c r="GM41" s="88"/>
      <c r="GN41" s="88"/>
      <c r="GO41" s="88"/>
      <c r="GP41" s="88"/>
      <c r="GQ41" s="88"/>
    </row>
    <row r="42" spans="1:199" ht="16.5" customHeight="1" x14ac:dyDescent="0.25">
      <c r="A42" s="33"/>
      <c r="B42" s="2"/>
      <c r="C42" s="30" t="s">
        <v>33729</v>
      </c>
      <c r="D42" s="30"/>
      <c r="E42" s="30"/>
      <c r="F42" s="30"/>
      <c r="G42" s="30"/>
      <c r="H42" s="30"/>
      <c r="I42" s="30"/>
      <c r="J42" s="30"/>
      <c r="K42" s="30"/>
      <c r="L42" s="30"/>
      <c r="M42" s="30"/>
      <c r="N42" s="30" t="s">
        <v>34274</v>
      </c>
      <c r="O42" s="30" t="s">
        <v>34275</v>
      </c>
      <c r="P42" s="30" t="s">
        <v>34847</v>
      </c>
      <c r="Q42" s="30"/>
      <c r="R42" s="30"/>
      <c r="S42" s="30"/>
      <c r="T42" s="30"/>
      <c r="U42" s="30"/>
      <c r="V42" s="30"/>
      <c r="W42" s="30"/>
      <c r="X42" s="30"/>
      <c r="Y42" s="30"/>
      <c r="Z42" s="30"/>
      <c r="AA42" s="30"/>
      <c r="AB42" s="30"/>
      <c r="AC42" s="30"/>
      <c r="AD42" s="30"/>
      <c r="AE42" s="30"/>
      <c r="AF42" s="30"/>
      <c r="AG42" s="30"/>
      <c r="AH42" s="30"/>
      <c r="AI42" s="30"/>
      <c r="AJ42" s="30"/>
      <c r="AK42" s="30"/>
      <c r="AL42" s="30"/>
      <c r="AM42" s="30"/>
      <c r="AN42" s="30"/>
      <c r="AO42" s="30"/>
      <c r="AP42" s="30"/>
      <c r="AQ42" s="30"/>
      <c r="AR42" s="30"/>
      <c r="AS42" s="30"/>
      <c r="AT42" s="30"/>
      <c r="AU42" s="30"/>
      <c r="AV42" s="30"/>
      <c r="AW42" s="30"/>
      <c r="AX42" s="30"/>
      <c r="AY42" s="30"/>
      <c r="AZ42" s="30"/>
      <c r="BA42" s="30"/>
      <c r="BB42" s="30"/>
      <c r="BC42" s="30"/>
      <c r="BD42" s="30"/>
      <c r="BE42" s="30"/>
      <c r="BF42" s="30"/>
      <c r="BG42" s="30"/>
      <c r="BH42" s="30"/>
      <c r="BI42" s="30"/>
      <c r="BJ42" s="30"/>
      <c r="BK42" s="30"/>
      <c r="BL42" s="30"/>
      <c r="BM42" s="30"/>
      <c r="BN42" s="30"/>
      <c r="BO42" s="30"/>
      <c r="BP42" s="30"/>
      <c r="BQ42" s="30"/>
      <c r="BR42" s="30"/>
      <c r="BS42" s="30"/>
      <c r="BT42" s="30"/>
      <c r="BU42" s="30"/>
      <c r="BV42" s="30"/>
      <c r="BW42" s="30"/>
      <c r="BX42" s="30" t="s">
        <v>33810</v>
      </c>
      <c r="BY42" s="30"/>
      <c r="BZ42" s="30"/>
      <c r="CA42" s="30"/>
      <c r="CB42" s="30"/>
      <c r="CC42" s="30"/>
      <c r="CD42" s="30"/>
      <c r="CE42" s="30"/>
      <c r="CF42" s="30"/>
      <c r="CG42" s="87">
        <v>15.25</v>
      </c>
      <c r="CH42" s="87">
        <v>23.75</v>
      </c>
      <c r="CI42" s="89"/>
      <c r="CJ42" s="89"/>
      <c r="CK42" s="89"/>
      <c r="CL42" s="89"/>
      <c r="CM42" s="89"/>
      <c r="CN42" s="89"/>
      <c r="CO42" s="89"/>
      <c r="CP42" s="89"/>
      <c r="CQ42" s="89"/>
      <c r="CR42" s="89"/>
      <c r="CS42" s="88"/>
      <c r="CT42" s="88"/>
      <c r="CU42" s="88"/>
      <c r="CV42" s="88"/>
      <c r="CW42" s="88"/>
      <c r="CX42" s="88"/>
      <c r="CY42" s="88"/>
      <c r="CZ42" s="88"/>
      <c r="DA42" s="89"/>
      <c r="DB42" s="88"/>
      <c r="DC42" s="88"/>
      <c r="DD42" s="88"/>
      <c r="DE42" s="88"/>
      <c r="DF42" s="88"/>
      <c r="DG42" s="88"/>
      <c r="DH42" s="88"/>
      <c r="DI42" s="88"/>
      <c r="DJ42" s="89"/>
      <c r="DK42" s="88"/>
      <c r="DL42" s="88"/>
      <c r="DM42" s="88"/>
      <c r="DN42" s="88"/>
      <c r="DO42" s="88"/>
      <c r="DP42" s="88"/>
      <c r="DQ42" s="88"/>
      <c r="DR42" s="88"/>
      <c r="DS42" s="89"/>
      <c r="DT42" s="88"/>
      <c r="DU42" s="88"/>
      <c r="DV42" s="88"/>
      <c r="DW42" s="88"/>
      <c r="DX42" s="88"/>
      <c r="DY42" s="88"/>
      <c r="DZ42" s="88"/>
      <c r="EA42" s="88"/>
      <c r="EB42" s="89"/>
      <c r="EC42" s="88"/>
      <c r="ED42" s="88"/>
      <c r="EE42" s="88"/>
      <c r="EF42" s="88"/>
      <c r="EG42" s="88"/>
      <c r="EH42" s="88"/>
      <c r="EI42" s="88"/>
      <c r="EJ42" s="88"/>
      <c r="EK42" s="89"/>
      <c r="EL42" s="88"/>
      <c r="EM42" s="88"/>
      <c r="EN42" s="88"/>
      <c r="EO42" s="88"/>
      <c r="EP42" s="88"/>
      <c r="EQ42" s="88"/>
      <c r="ER42" s="88"/>
      <c r="ES42" s="88"/>
      <c r="ET42" s="89"/>
      <c r="EU42" s="88"/>
      <c r="EV42" s="88"/>
      <c r="EW42" s="88"/>
      <c r="EX42" s="88"/>
      <c r="EY42" s="88"/>
      <c r="EZ42" s="88"/>
      <c r="FA42" s="88"/>
      <c r="FB42" s="88"/>
      <c r="FC42" s="89"/>
      <c r="FD42" s="88"/>
      <c r="FE42" s="88"/>
      <c r="FF42" s="88"/>
      <c r="FG42" s="88"/>
      <c r="FH42" s="88"/>
      <c r="FI42" s="88"/>
      <c r="FJ42" s="88"/>
      <c r="FK42" s="88"/>
      <c r="FL42" s="89"/>
      <c r="FM42" s="89"/>
      <c r="FN42" s="89"/>
      <c r="FO42" s="88"/>
      <c r="FP42" s="88"/>
      <c r="FQ42" s="88"/>
      <c r="FR42" s="88"/>
      <c r="FS42" s="88"/>
      <c r="FT42" s="89"/>
      <c r="FU42" s="89"/>
      <c r="FV42" s="88"/>
      <c r="FW42" s="88"/>
      <c r="FX42" s="88"/>
      <c r="FY42" s="88"/>
      <c r="FZ42" s="88"/>
      <c r="GA42" s="89"/>
      <c r="GB42" s="89"/>
      <c r="GC42" s="89"/>
      <c r="GD42" s="88"/>
      <c r="GE42" s="88"/>
      <c r="GF42" s="88"/>
      <c r="GG42" s="88"/>
      <c r="GH42" s="88"/>
      <c r="GI42" s="30"/>
      <c r="GJ42" s="89"/>
      <c r="GK42" s="89"/>
      <c r="GL42" s="89"/>
      <c r="GM42" s="88"/>
      <c r="GN42" s="88"/>
      <c r="GO42" s="88"/>
      <c r="GP42" s="88"/>
      <c r="GQ42" s="88"/>
    </row>
    <row r="43" spans="1:199" ht="16.5" customHeight="1" x14ac:dyDescent="0.25">
      <c r="A43" s="33"/>
      <c r="B43" s="2"/>
      <c r="C43" s="30" t="s">
        <v>34631</v>
      </c>
      <c r="D43" s="30"/>
      <c r="E43" s="30"/>
      <c r="F43" s="30"/>
      <c r="G43" s="30"/>
      <c r="H43" s="30"/>
      <c r="I43" s="30"/>
      <c r="J43" s="30"/>
      <c r="K43" s="30"/>
      <c r="L43" s="30"/>
      <c r="M43" s="30"/>
      <c r="N43" s="30" t="s">
        <v>34276</v>
      </c>
      <c r="O43" s="30" t="s">
        <v>34277</v>
      </c>
      <c r="P43" s="30" t="s">
        <v>34810</v>
      </c>
      <c r="Q43" s="30"/>
      <c r="R43" s="30"/>
      <c r="S43" s="30"/>
      <c r="T43" s="30"/>
      <c r="U43" s="30"/>
      <c r="V43" s="30"/>
      <c r="W43" s="30"/>
      <c r="X43" s="30"/>
      <c r="Y43" s="30"/>
      <c r="Z43" s="30"/>
      <c r="AA43" s="30"/>
      <c r="AB43" s="30"/>
      <c r="AC43" s="30"/>
      <c r="AD43" s="30"/>
      <c r="AE43" s="30"/>
      <c r="AF43" s="30"/>
      <c r="AG43" s="30"/>
      <c r="AH43" s="30"/>
      <c r="AI43" s="30"/>
      <c r="AJ43" s="30"/>
      <c r="AK43" s="30"/>
      <c r="AL43" s="30"/>
      <c r="AM43" s="30"/>
      <c r="AN43" s="30"/>
      <c r="AO43" s="30"/>
      <c r="AP43" s="30"/>
      <c r="AQ43" s="30"/>
      <c r="AR43" s="30"/>
      <c r="AS43" s="30"/>
      <c r="AT43" s="30"/>
      <c r="AU43" s="30"/>
      <c r="AV43" s="30"/>
      <c r="AW43" s="30"/>
      <c r="AX43" s="30"/>
      <c r="AY43" s="30"/>
      <c r="AZ43" s="30"/>
      <c r="BA43" s="30"/>
      <c r="BB43" s="30"/>
      <c r="BC43" s="30"/>
      <c r="BD43" s="30"/>
      <c r="BE43" s="30"/>
      <c r="BF43" s="30"/>
      <c r="BG43" s="30"/>
      <c r="BH43" s="30"/>
      <c r="BI43" s="30"/>
      <c r="BJ43" s="30"/>
      <c r="BK43" s="30"/>
      <c r="BL43" s="30"/>
      <c r="BM43" s="30"/>
      <c r="BN43" s="30"/>
      <c r="BO43" s="30"/>
      <c r="BP43" s="30"/>
      <c r="BQ43" s="30"/>
      <c r="BR43" s="30"/>
      <c r="BS43" s="30"/>
      <c r="BT43" s="30"/>
      <c r="BU43" s="30"/>
      <c r="BV43" s="30"/>
      <c r="BW43" s="30"/>
      <c r="BX43" s="30" t="s">
        <v>33811</v>
      </c>
      <c r="BY43" s="30"/>
      <c r="BZ43" s="30"/>
      <c r="CA43" s="30"/>
      <c r="CB43" s="30"/>
      <c r="CC43" s="30"/>
      <c r="CD43" s="30"/>
      <c r="CE43" s="30"/>
      <c r="CF43" s="30"/>
      <c r="CG43" s="87">
        <v>15</v>
      </c>
      <c r="CH43" s="87">
        <v>24</v>
      </c>
      <c r="CI43" s="89"/>
      <c r="CJ43" s="89"/>
      <c r="CK43" s="89"/>
      <c r="CL43" s="89"/>
      <c r="CM43" s="89"/>
      <c r="CN43" s="89"/>
      <c r="CO43" s="89"/>
      <c r="CP43" s="89"/>
      <c r="CQ43" s="89"/>
      <c r="CR43" s="89"/>
      <c r="CS43" s="88"/>
      <c r="CT43" s="88"/>
      <c r="CU43" s="88"/>
      <c r="CV43" s="88"/>
      <c r="CW43" s="88"/>
      <c r="CX43" s="88"/>
      <c r="CY43" s="88"/>
      <c r="CZ43" s="88"/>
      <c r="DA43" s="89"/>
      <c r="DB43" s="88"/>
      <c r="DC43" s="88"/>
      <c r="DD43" s="88"/>
      <c r="DE43" s="88"/>
      <c r="DF43" s="88"/>
      <c r="DG43" s="88"/>
      <c r="DH43" s="88"/>
      <c r="DI43" s="88"/>
      <c r="DJ43" s="89"/>
      <c r="DK43" s="88"/>
      <c r="DL43" s="88"/>
      <c r="DM43" s="88"/>
      <c r="DN43" s="88"/>
      <c r="DO43" s="88"/>
      <c r="DP43" s="88"/>
      <c r="DQ43" s="88"/>
      <c r="DR43" s="88"/>
      <c r="DS43" s="89"/>
      <c r="DT43" s="88"/>
      <c r="DU43" s="88"/>
      <c r="DV43" s="88"/>
      <c r="DW43" s="88"/>
      <c r="DX43" s="88"/>
      <c r="DY43" s="88"/>
      <c r="DZ43" s="88"/>
      <c r="EA43" s="88"/>
      <c r="EB43" s="89"/>
      <c r="EC43" s="88"/>
      <c r="ED43" s="88"/>
      <c r="EE43" s="88"/>
      <c r="EF43" s="88"/>
      <c r="EG43" s="88"/>
      <c r="EH43" s="88"/>
      <c r="EI43" s="88"/>
      <c r="EJ43" s="88"/>
      <c r="EK43" s="89"/>
      <c r="EL43" s="88"/>
      <c r="EM43" s="88"/>
      <c r="EN43" s="88"/>
      <c r="EO43" s="88"/>
      <c r="EP43" s="88"/>
      <c r="EQ43" s="88"/>
      <c r="ER43" s="88"/>
      <c r="ES43" s="88"/>
      <c r="ET43" s="89"/>
      <c r="EU43" s="88"/>
      <c r="EV43" s="88"/>
      <c r="EW43" s="88"/>
      <c r="EX43" s="88"/>
      <c r="EY43" s="88"/>
      <c r="EZ43" s="88"/>
      <c r="FA43" s="88"/>
      <c r="FB43" s="88"/>
      <c r="FC43" s="89"/>
      <c r="FD43" s="88"/>
      <c r="FE43" s="88"/>
      <c r="FF43" s="88"/>
      <c r="FG43" s="88"/>
      <c r="FH43" s="88"/>
      <c r="FI43" s="88"/>
      <c r="FJ43" s="88"/>
      <c r="FK43" s="88"/>
      <c r="FL43" s="89"/>
      <c r="FM43" s="89"/>
      <c r="FN43" s="89"/>
      <c r="FO43" s="88"/>
      <c r="FP43" s="88"/>
      <c r="FQ43" s="88"/>
      <c r="FR43" s="88"/>
      <c r="FS43" s="88"/>
      <c r="FT43" s="89"/>
      <c r="FU43" s="89"/>
      <c r="FV43" s="88"/>
      <c r="FW43" s="88"/>
      <c r="FX43" s="88"/>
      <c r="FY43" s="88"/>
      <c r="FZ43" s="88"/>
      <c r="GA43" s="89"/>
      <c r="GB43" s="89"/>
      <c r="GC43" s="89"/>
      <c r="GD43" s="88"/>
      <c r="GE43" s="88"/>
      <c r="GF43" s="88"/>
      <c r="GG43" s="88"/>
      <c r="GH43" s="88"/>
      <c r="GI43" s="30"/>
      <c r="GJ43" s="89"/>
      <c r="GK43" s="89"/>
      <c r="GL43" s="89"/>
      <c r="GM43" s="88"/>
      <c r="GN43" s="88"/>
      <c r="GO43" s="88"/>
      <c r="GP43" s="88"/>
      <c r="GQ43" s="88"/>
    </row>
    <row r="44" spans="1:199" ht="16.5" customHeight="1" x14ac:dyDescent="0.25">
      <c r="A44" s="33"/>
      <c r="B44" s="2"/>
      <c r="C44" s="30" t="s">
        <v>34636</v>
      </c>
      <c r="D44" s="30"/>
      <c r="E44" s="30"/>
      <c r="F44" s="30"/>
      <c r="G44" s="30"/>
      <c r="H44" s="30"/>
      <c r="I44" s="30"/>
      <c r="J44" s="30"/>
      <c r="K44" s="30"/>
      <c r="L44" s="30"/>
      <c r="M44" s="30"/>
      <c r="N44" s="30" t="s">
        <v>34278</v>
      </c>
      <c r="O44" s="30" t="s">
        <v>34279</v>
      </c>
      <c r="P44" s="30" t="s">
        <v>34848</v>
      </c>
      <c r="Q44" s="30"/>
      <c r="R44" s="30"/>
      <c r="S44" s="30"/>
      <c r="T44" s="30"/>
      <c r="U44" s="30"/>
      <c r="V44" s="30"/>
      <c r="W44" s="30"/>
      <c r="X44" s="30"/>
      <c r="Y44" s="30"/>
      <c r="Z44" s="30"/>
      <c r="AA44" s="30"/>
      <c r="AB44" s="30"/>
      <c r="AC44" s="30"/>
      <c r="AD44" s="30"/>
      <c r="AE44" s="30"/>
      <c r="AF44" s="30"/>
      <c r="AG44" s="30"/>
      <c r="AH44" s="30"/>
      <c r="AI44" s="30"/>
      <c r="AJ44" s="30"/>
      <c r="AK44" s="30"/>
      <c r="AL44" s="30"/>
      <c r="AM44" s="30"/>
      <c r="AN44" s="30"/>
      <c r="AO44" s="30"/>
      <c r="AP44" s="30"/>
      <c r="AQ44" s="30"/>
      <c r="AR44" s="30"/>
      <c r="AS44" s="30"/>
      <c r="AT44" s="30"/>
      <c r="AU44" s="30"/>
      <c r="AV44" s="30"/>
      <c r="AW44" s="30"/>
      <c r="AX44" s="30"/>
      <c r="AY44" s="30"/>
      <c r="AZ44" s="30"/>
      <c r="BA44" s="30"/>
      <c r="BB44" s="30"/>
      <c r="BC44" s="30"/>
      <c r="BD44" s="30"/>
      <c r="BE44" s="30"/>
      <c r="BF44" s="30"/>
      <c r="BG44" s="30"/>
      <c r="BH44" s="30"/>
      <c r="BI44" s="30"/>
      <c r="BJ44" s="30"/>
      <c r="BK44" s="30"/>
      <c r="BL44" s="30"/>
      <c r="BM44" s="30"/>
      <c r="BN44" s="30"/>
      <c r="BO44" s="30"/>
      <c r="BP44" s="30"/>
      <c r="BQ44" s="30"/>
      <c r="BR44" s="30"/>
      <c r="BS44" s="30"/>
      <c r="BT44" s="30"/>
      <c r="BU44" s="30"/>
      <c r="BV44" s="30"/>
      <c r="BW44" s="30"/>
      <c r="BX44" s="30" t="s">
        <v>33812</v>
      </c>
      <c r="BY44" s="30"/>
      <c r="BZ44" s="30"/>
      <c r="CA44" s="30"/>
      <c r="CB44" s="30"/>
      <c r="CC44" s="30"/>
      <c r="CD44" s="30"/>
      <c r="CE44" s="30"/>
      <c r="CF44" s="30"/>
      <c r="CG44" s="87">
        <v>14.75</v>
      </c>
      <c r="CH44" s="87">
        <v>24.25</v>
      </c>
      <c r="CI44" s="89"/>
      <c r="CJ44" s="89"/>
      <c r="CK44" s="89"/>
      <c r="CL44" s="89"/>
      <c r="CM44" s="89"/>
      <c r="CN44" s="89"/>
      <c r="CO44" s="89"/>
      <c r="CP44" s="89"/>
      <c r="CQ44" s="89"/>
      <c r="CR44" s="89"/>
      <c r="CS44" s="88"/>
      <c r="CT44" s="88"/>
      <c r="CU44" s="88"/>
      <c r="CV44" s="88"/>
      <c r="CW44" s="88"/>
      <c r="CX44" s="88"/>
      <c r="CY44" s="88"/>
      <c r="CZ44" s="88"/>
      <c r="DA44" s="89"/>
      <c r="DB44" s="88"/>
      <c r="DC44" s="88"/>
      <c r="DD44" s="88"/>
      <c r="DE44" s="88"/>
      <c r="DF44" s="88"/>
      <c r="DG44" s="88"/>
      <c r="DH44" s="88"/>
      <c r="DI44" s="88"/>
      <c r="DJ44" s="89"/>
      <c r="DK44" s="88"/>
      <c r="DL44" s="88"/>
      <c r="DM44" s="88"/>
      <c r="DN44" s="88"/>
      <c r="DO44" s="88"/>
      <c r="DP44" s="88"/>
      <c r="DQ44" s="88"/>
      <c r="DR44" s="88"/>
      <c r="DS44" s="89"/>
      <c r="DT44" s="88"/>
      <c r="DU44" s="88"/>
      <c r="DV44" s="88"/>
      <c r="DW44" s="88"/>
      <c r="DX44" s="88"/>
      <c r="DY44" s="88"/>
      <c r="DZ44" s="88"/>
      <c r="EA44" s="88"/>
      <c r="EB44" s="89"/>
      <c r="EC44" s="88"/>
      <c r="ED44" s="88"/>
      <c r="EE44" s="88"/>
      <c r="EF44" s="88"/>
      <c r="EG44" s="88"/>
      <c r="EH44" s="88"/>
      <c r="EI44" s="88"/>
      <c r="EJ44" s="88"/>
      <c r="EK44" s="89"/>
      <c r="EL44" s="88"/>
      <c r="EM44" s="88"/>
      <c r="EN44" s="88"/>
      <c r="EO44" s="88"/>
      <c r="EP44" s="88"/>
      <c r="EQ44" s="88"/>
      <c r="ER44" s="88"/>
      <c r="ES44" s="88"/>
      <c r="ET44" s="89"/>
      <c r="EU44" s="88"/>
      <c r="EV44" s="88"/>
      <c r="EW44" s="88"/>
      <c r="EX44" s="88"/>
      <c r="EY44" s="88"/>
      <c r="EZ44" s="88"/>
      <c r="FA44" s="88"/>
      <c r="FB44" s="88"/>
      <c r="FC44" s="89"/>
      <c r="FD44" s="88"/>
      <c r="FE44" s="88"/>
      <c r="FF44" s="88"/>
      <c r="FG44" s="88"/>
      <c r="FH44" s="88"/>
      <c r="FI44" s="88"/>
      <c r="FJ44" s="88"/>
      <c r="FK44" s="88"/>
      <c r="FL44" s="89"/>
      <c r="FM44" s="89"/>
      <c r="FN44" s="89"/>
      <c r="FO44" s="88"/>
      <c r="FP44" s="88"/>
      <c r="FQ44" s="88"/>
      <c r="FR44" s="88"/>
      <c r="FS44" s="88"/>
      <c r="FT44" s="89"/>
      <c r="FU44" s="89"/>
      <c r="FV44" s="88"/>
      <c r="FW44" s="88"/>
      <c r="FX44" s="88"/>
      <c r="FY44" s="88"/>
      <c r="FZ44" s="88"/>
      <c r="GA44" s="89"/>
      <c r="GB44" s="89"/>
      <c r="GC44" s="89"/>
      <c r="GD44" s="88"/>
      <c r="GE44" s="88"/>
      <c r="GF44" s="88"/>
      <c r="GG44" s="88"/>
      <c r="GH44" s="88"/>
      <c r="GI44" s="30"/>
      <c r="GJ44" s="89"/>
      <c r="GK44" s="89"/>
      <c r="GL44" s="89"/>
      <c r="GM44" s="88"/>
      <c r="GN44" s="88"/>
      <c r="GO44" s="88"/>
      <c r="GP44" s="88"/>
      <c r="GQ44" s="88"/>
    </row>
    <row r="45" spans="1:199" ht="16.5" customHeight="1" x14ac:dyDescent="0.25">
      <c r="A45" s="33"/>
      <c r="B45" s="2"/>
      <c r="C45" s="30" t="s">
        <v>34637</v>
      </c>
      <c r="D45" s="30"/>
      <c r="E45" s="30"/>
      <c r="F45" s="30"/>
      <c r="G45" s="30"/>
      <c r="H45" s="30"/>
      <c r="I45" s="30"/>
      <c r="J45" s="30"/>
      <c r="K45" s="30"/>
      <c r="L45" s="30"/>
      <c r="M45" s="30"/>
      <c r="N45" s="30" t="s">
        <v>34280</v>
      </c>
      <c r="O45" s="30" t="s">
        <v>34281</v>
      </c>
      <c r="P45" s="30" t="s">
        <v>34849</v>
      </c>
      <c r="Q45" s="30"/>
      <c r="R45" s="30"/>
      <c r="S45" s="30"/>
      <c r="T45" s="30"/>
      <c r="U45" s="30"/>
      <c r="V45" s="30"/>
      <c r="W45" s="30"/>
      <c r="X45" s="30"/>
      <c r="Y45" s="30"/>
      <c r="Z45" s="30"/>
      <c r="AA45" s="30"/>
      <c r="AB45" s="30"/>
      <c r="AC45" s="30"/>
      <c r="AD45" s="30"/>
      <c r="AE45" s="30"/>
      <c r="AF45" s="30"/>
      <c r="AG45" s="30"/>
      <c r="AH45" s="30"/>
      <c r="AI45" s="30"/>
      <c r="AJ45" s="30"/>
      <c r="AK45" s="30"/>
      <c r="AL45" s="30"/>
      <c r="AM45" s="30"/>
      <c r="AN45" s="30"/>
      <c r="AO45" s="30"/>
      <c r="AP45" s="30"/>
      <c r="AQ45" s="30"/>
      <c r="AR45" s="30"/>
      <c r="AS45" s="30"/>
      <c r="AT45" s="30"/>
      <c r="AU45" s="30"/>
      <c r="AV45" s="30"/>
      <c r="AW45" s="30"/>
      <c r="AX45" s="30"/>
      <c r="AY45" s="30"/>
      <c r="AZ45" s="30"/>
      <c r="BA45" s="30"/>
      <c r="BB45" s="30"/>
      <c r="BC45" s="30"/>
      <c r="BD45" s="30"/>
      <c r="BE45" s="30"/>
      <c r="BF45" s="30"/>
      <c r="BG45" s="30"/>
      <c r="BH45" s="30"/>
      <c r="BI45" s="30"/>
      <c r="BJ45" s="30"/>
      <c r="BK45" s="30"/>
      <c r="BL45" s="30"/>
      <c r="BM45" s="30"/>
      <c r="BN45" s="30"/>
      <c r="BO45" s="30"/>
      <c r="BP45" s="30"/>
      <c r="BQ45" s="30"/>
      <c r="BR45" s="30"/>
      <c r="BS45" s="30"/>
      <c r="BT45" s="30"/>
      <c r="BU45" s="30"/>
      <c r="BV45" s="30"/>
      <c r="BW45" s="30"/>
      <c r="BX45" s="30" t="s">
        <v>33813</v>
      </c>
      <c r="BY45" s="30"/>
      <c r="BZ45" s="30"/>
      <c r="CA45" s="30"/>
      <c r="CB45" s="30"/>
      <c r="CC45" s="30"/>
      <c r="CD45" s="30"/>
      <c r="CE45" s="30"/>
      <c r="CF45" s="30"/>
      <c r="CG45" s="87">
        <v>14.5</v>
      </c>
      <c r="CH45" s="87">
        <v>24.5</v>
      </c>
      <c r="CI45" s="89"/>
      <c r="CJ45" s="89"/>
      <c r="CK45" s="89"/>
      <c r="CL45" s="89"/>
      <c r="CM45" s="89"/>
      <c r="CN45" s="89"/>
      <c r="CO45" s="89"/>
      <c r="CP45" s="89"/>
      <c r="CQ45" s="89"/>
      <c r="CR45" s="89"/>
      <c r="CS45" s="88"/>
      <c r="CT45" s="88"/>
      <c r="CU45" s="88"/>
      <c r="CV45" s="88"/>
      <c r="CW45" s="88"/>
      <c r="CX45" s="88"/>
      <c r="CY45" s="88"/>
      <c r="CZ45" s="88"/>
      <c r="DA45" s="89"/>
      <c r="DB45" s="88"/>
      <c r="DC45" s="88"/>
      <c r="DD45" s="88"/>
      <c r="DE45" s="88"/>
      <c r="DF45" s="88"/>
      <c r="DG45" s="88"/>
      <c r="DH45" s="88"/>
      <c r="DI45" s="88"/>
      <c r="DJ45" s="89"/>
      <c r="DK45" s="88"/>
      <c r="DL45" s="88"/>
      <c r="DM45" s="88"/>
      <c r="DN45" s="88"/>
      <c r="DO45" s="88"/>
      <c r="DP45" s="88"/>
      <c r="DQ45" s="88"/>
      <c r="DR45" s="88"/>
      <c r="DS45" s="89"/>
      <c r="DT45" s="88"/>
      <c r="DU45" s="88"/>
      <c r="DV45" s="88"/>
      <c r="DW45" s="88"/>
      <c r="DX45" s="88"/>
      <c r="DY45" s="88"/>
      <c r="DZ45" s="88"/>
      <c r="EA45" s="88"/>
      <c r="EB45" s="89"/>
      <c r="EC45" s="88"/>
      <c r="ED45" s="88"/>
      <c r="EE45" s="88"/>
      <c r="EF45" s="88"/>
      <c r="EG45" s="88"/>
      <c r="EH45" s="88"/>
      <c r="EI45" s="88"/>
      <c r="EJ45" s="88"/>
      <c r="EK45" s="89"/>
      <c r="EL45" s="88"/>
      <c r="EM45" s="88"/>
      <c r="EN45" s="88"/>
      <c r="EO45" s="88"/>
      <c r="EP45" s="88"/>
      <c r="EQ45" s="88"/>
      <c r="ER45" s="88"/>
      <c r="ES45" s="88"/>
      <c r="ET45" s="89"/>
      <c r="EU45" s="88"/>
      <c r="EV45" s="88"/>
      <c r="EW45" s="88"/>
      <c r="EX45" s="88"/>
      <c r="EY45" s="88"/>
      <c r="EZ45" s="88"/>
      <c r="FA45" s="88"/>
      <c r="FB45" s="88"/>
      <c r="FC45" s="89"/>
      <c r="FD45" s="88"/>
      <c r="FE45" s="88"/>
      <c r="FF45" s="88"/>
      <c r="FG45" s="88"/>
      <c r="FH45" s="88"/>
      <c r="FI45" s="88"/>
      <c r="FJ45" s="88"/>
      <c r="FK45" s="88"/>
      <c r="FL45" s="89"/>
      <c r="FM45" s="89"/>
      <c r="FN45" s="89"/>
      <c r="FO45" s="88"/>
      <c r="FP45" s="88"/>
      <c r="FQ45" s="88"/>
      <c r="FR45" s="88"/>
      <c r="FS45" s="88"/>
      <c r="FT45" s="89"/>
      <c r="FU45" s="89"/>
      <c r="FV45" s="88"/>
      <c r="FW45" s="88"/>
      <c r="FX45" s="88"/>
      <c r="FY45" s="88"/>
      <c r="FZ45" s="88"/>
      <c r="GA45" s="89"/>
      <c r="GB45" s="89"/>
      <c r="GC45" s="89"/>
      <c r="GD45" s="88"/>
      <c r="GE45" s="88"/>
      <c r="GF45" s="88"/>
      <c r="GG45" s="88"/>
      <c r="GH45" s="88"/>
      <c r="GI45" s="30"/>
      <c r="GJ45" s="89"/>
      <c r="GK45" s="89"/>
      <c r="GL45" s="89"/>
      <c r="GM45" s="88"/>
      <c r="GN45" s="88"/>
      <c r="GO45" s="88"/>
      <c r="GP45" s="88"/>
      <c r="GQ45" s="88"/>
    </row>
    <row r="46" spans="1:199" ht="16.5" customHeight="1" x14ac:dyDescent="0.25">
      <c r="A46" s="33"/>
      <c r="B46" s="2"/>
      <c r="C46" s="30" t="s">
        <v>33761</v>
      </c>
      <c r="D46" s="30"/>
      <c r="E46" s="30"/>
      <c r="F46" s="30"/>
      <c r="G46" s="30"/>
      <c r="H46" s="30"/>
      <c r="I46" s="30"/>
      <c r="J46" s="30"/>
      <c r="K46" s="30"/>
      <c r="L46" s="30"/>
      <c r="M46" s="30"/>
      <c r="N46" s="30" t="s">
        <v>34282</v>
      </c>
      <c r="O46" s="30" t="s">
        <v>34283</v>
      </c>
      <c r="P46" s="30" t="s">
        <v>34850</v>
      </c>
      <c r="Q46" s="30"/>
      <c r="R46" s="30"/>
      <c r="S46" s="30"/>
      <c r="T46" s="30"/>
      <c r="U46" s="30"/>
      <c r="V46" s="30"/>
      <c r="W46" s="30"/>
      <c r="X46" s="30"/>
      <c r="Y46" s="30"/>
      <c r="Z46" s="30"/>
      <c r="AA46" s="30"/>
      <c r="AB46" s="30"/>
      <c r="AC46" s="30"/>
      <c r="AD46" s="30"/>
      <c r="AE46" s="30"/>
      <c r="AF46" s="30"/>
      <c r="AG46" s="30"/>
      <c r="AH46" s="30"/>
      <c r="AI46" s="30"/>
      <c r="AJ46" s="30"/>
      <c r="AK46" s="30"/>
      <c r="AL46" s="30"/>
      <c r="AM46" s="30"/>
      <c r="AN46" s="30"/>
      <c r="AO46" s="30"/>
      <c r="AP46" s="30"/>
      <c r="AQ46" s="30"/>
      <c r="AR46" s="30"/>
      <c r="AS46" s="30"/>
      <c r="AT46" s="30"/>
      <c r="AU46" s="30"/>
      <c r="AV46" s="30"/>
      <c r="AW46" s="30"/>
      <c r="AX46" s="30"/>
      <c r="AY46" s="30"/>
      <c r="AZ46" s="30"/>
      <c r="BA46" s="30"/>
      <c r="BB46" s="30"/>
      <c r="BC46" s="30"/>
      <c r="BD46" s="30"/>
      <c r="BE46" s="30"/>
      <c r="BF46" s="30"/>
      <c r="BG46" s="30"/>
      <c r="BH46" s="30"/>
      <c r="BI46" s="30"/>
      <c r="BJ46" s="30"/>
      <c r="BK46" s="30"/>
      <c r="BL46" s="30"/>
      <c r="BM46" s="30"/>
      <c r="BN46" s="30"/>
      <c r="BO46" s="30"/>
      <c r="BP46" s="30"/>
      <c r="BQ46" s="30"/>
      <c r="BR46" s="30"/>
      <c r="BS46" s="30"/>
      <c r="BT46" s="30"/>
      <c r="BU46" s="30"/>
      <c r="BV46" s="30"/>
      <c r="BW46" s="30"/>
      <c r="BX46" s="30" t="s">
        <v>33814</v>
      </c>
      <c r="BY46" s="30"/>
      <c r="BZ46" s="30"/>
      <c r="CA46" s="30"/>
      <c r="CB46" s="30"/>
      <c r="CC46" s="30"/>
      <c r="CD46" s="30"/>
      <c r="CE46" s="30"/>
      <c r="CF46" s="30"/>
      <c r="CG46" s="87">
        <v>14.25</v>
      </c>
      <c r="CH46" s="87">
        <v>24.75</v>
      </c>
      <c r="CI46" s="89"/>
      <c r="CJ46" s="89"/>
      <c r="CK46" s="89"/>
      <c r="CL46" s="89"/>
      <c r="CM46" s="89"/>
      <c r="CN46" s="89"/>
      <c r="CO46" s="89"/>
      <c r="CP46" s="89"/>
      <c r="CQ46" s="89"/>
      <c r="CR46" s="89"/>
      <c r="CS46" s="88"/>
      <c r="CT46" s="88"/>
      <c r="CU46" s="88"/>
      <c r="CV46" s="88"/>
      <c r="CW46" s="88"/>
      <c r="CX46" s="88"/>
      <c r="CY46" s="88"/>
      <c r="CZ46" s="88"/>
      <c r="DA46" s="89"/>
      <c r="DB46" s="88"/>
      <c r="DC46" s="88"/>
      <c r="DD46" s="88"/>
      <c r="DE46" s="88"/>
      <c r="DF46" s="88"/>
      <c r="DG46" s="88"/>
      <c r="DH46" s="88"/>
      <c r="DI46" s="88"/>
      <c r="DJ46" s="89"/>
      <c r="DK46" s="88"/>
      <c r="DL46" s="88"/>
      <c r="DM46" s="88"/>
      <c r="DN46" s="88"/>
      <c r="DO46" s="88"/>
      <c r="DP46" s="88"/>
      <c r="DQ46" s="88"/>
      <c r="DR46" s="88"/>
      <c r="DS46" s="89"/>
      <c r="DT46" s="88"/>
      <c r="DU46" s="88"/>
      <c r="DV46" s="88"/>
      <c r="DW46" s="88"/>
      <c r="DX46" s="88"/>
      <c r="DY46" s="88"/>
      <c r="DZ46" s="88"/>
      <c r="EA46" s="88"/>
      <c r="EB46" s="89"/>
      <c r="EC46" s="88"/>
      <c r="ED46" s="88"/>
      <c r="EE46" s="88"/>
      <c r="EF46" s="88"/>
      <c r="EG46" s="88"/>
      <c r="EH46" s="88"/>
      <c r="EI46" s="88"/>
      <c r="EJ46" s="88"/>
      <c r="EK46" s="89"/>
      <c r="EL46" s="88"/>
      <c r="EM46" s="88"/>
      <c r="EN46" s="88"/>
      <c r="EO46" s="88"/>
      <c r="EP46" s="88"/>
      <c r="EQ46" s="88"/>
      <c r="ER46" s="88"/>
      <c r="ES46" s="88"/>
      <c r="ET46" s="89"/>
      <c r="EU46" s="88"/>
      <c r="EV46" s="88"/>
      <c r="EW46" s="88"/>
      <c r="EX46" s="88"/>
      <c r="EY46" s="88"/>
      <c r="EZ46" s="88"/>
      <c r="FA46" s="88"/>
      <c r="FB46" s="88"/>
      <c r="FC46" s="89"/>
      <c r="FD46" s="88"/>
      <c r="FE46" s="88"/>
      <c r="FF46" s="88"/>
      <c r="FG46" s="88"/>
      <c r="FH46" s="88"/>
      <c r="FI46" s="88"/>
      <c r="FJ46" s="88"/>
      <c r="FK46" s="88"/>
      <c r="FL46" s="89"/>
      <c r="FM46" s="89"/>
      <c r="FN46" s="89"/>
      <c r="FO46" s="88"/>
      <c r="FP46" s="88"/>
      <c r="FQ46" s="88"/>
      <c r="FR46" s="88"/>
      <c r="FS46" s="88"/>
      <c r="FT46" s="89"/>
      <c r="FU46" s="89"/>
      <c r="FV46" s="88"/>
      <c r="FW46" s="88"/>
      <c r="FX46" s="88"/>
      <c r="FY46" s="88"/>
      <c r="FZ46" s="88"/>
      <c r="GA46" s="89"/>
      <c r="GB46" s="89"/>
      <c r="GC46" s="89"/>
      <c r="GD46" s="88"/>
      <c r="GE46" s="88"/>
      <c r="GF46" s="88"/>
      <c r="GG46" s="88"/>
      <c r="GH46" s="88"/>
      <c r="GI46" s="30"/>
      <c r="GJ46" s="89"/>
      <c r="GK46" s="89"/>
      <c r="GL46" s="89"/>
      <c r="GM46" s="88"/>
      <c r="GN46" s="88"/>
      <c r="GO46" s="88"/>
      <c r="GP46" s="88"/>
      <c r="GQ46" s="88"/>
    </row>
    <row r="47" spans="1:199" ht="16.5" customHeight="1" x14ac:dyDescent="0.25">
      <c r="A47" s="33"/>
      <c r="B47" s="2"/>
      <c r="C47" s="30" t="s">
        <v>33762</v>
      </c>
      <c r="D47" s="30"/>
      <c r="E47" s="30"/>
      <c r="F47" s="30"/>
      <c r="G47" s="30"/>
      <c r="H47" s="30"/>
      <c r="I47" s="30"/>
      <c r="J47" s="30"/>
      <c r="K47" s="30"/>
      <c r="L47" s="30"/>
      <c r="M47" s="30"/>
      <c r="N47" s="30" t="s">
        <v>34284</v>
      </c>
      <c r="O47" s="30" t="s">
        <v>34285</v>
      </c>
      <c r="P47" s="30" t="s">
        <v>34851</v>
      </c>
      <c r="Q47" s="30"/>
      <c r="R47" s="30"/>
      <c r="S47" s="30"/>
      <c r="T47" s="30"/>
      <c r="U47" s="30"/>
      <c r="V47" s="30"/>
      <c r="W47" s="30"/>
      <c r="X47" s="30"/>
      <c r="Y47" s="30"/>
      <c r="Z47" s="30"/>
      <c r="AA47" s="30"/>
      <c r="AB47" s="30"/>
      <c r="AC47" s="30"/>
      <c r="AD47" s="30"/>
      <c r="AE47" s="30"/>
      <c r="AF47" s="30"/>
      <c r="AG47" s="30"/>
      <c r="AH47" s="30"/>
      <c r="AI47" s="30"/>
      <c r="AJ47" s="30"/>
      <c r="AK47" s="30"/>
      <c r="AL47" s="30"/>
      <c r="AM47" s="30"/>
      <c r="AN47" s="30"/>
      <c r="AO47" s="30"/>
      <c r="AP47" s="30"/>
      <c r="AQ47" s="30"/>
      <c r="AR47" s="30"/>
      <c r="AS47" s="30"/>
      <c r="AT47" s="30"/>
      <c r="AU47" s="30"/>
      <c r="AV47" s="30"/>
      <c r="AW47" s="30"/>
      <c r="AX47" s="30"/>
      <c r="AY47" s="30"/>
      <c r="AZ47" s="30"/>
      <c r="BA47" s="30"/>
      <c r="BB47" s="30"/>
      <c r="BC47" s="30"/>
      <c r="BD47" s="30"/>
      <c r="BE47" s="30"/>
      <c r="BF47" s="30"/>
      <c r="BG47" s="30"/>
      <c r="BH47" s="30"/>
      <c r="BI47" s="30"/>
      <c r="BJ47" s="30"/>
      <c r="BK47" s="30"/>
      <c r="BL47" s="30"/>
      <c r="BM47" s="30"/>
      <c r="BN47" s="30"/>
      <c r="BO47" s="30"/>
      <c r="BP47" s="30"/>
      <c r="BQ47" s="30"/>
      <c r="BR47" s="30"/>
      <c r="BS47" s="30"/>
      <c r="BT47" s="30"/>
      <c r="BU47" s="30"/>
      <c r="BV47" s="30"/>
      <c r="BW47" s="30"/>
      <c r="BX47" s="30" t="s">
        <v>33815</v>
      </c>
      <c r="BY47" s="30"/>
      <c r="BZ47" s="30"/>
      <c r="CA47" s="30"/>
      <c r="CB47" s="30"/>
      <c r="CC47" s="30"/>
      <c r="CD47" s="30"/>
      <c r="CE47" s="30"/>
      <c r="CF47" s="30"/>
      <c r="CG47" s="87">
        <v>14</v>
      </c>
      <c r="CH47" s="87">
        <v>25</v>
      </c>
      <c r="CI47" s="89"/>
      <c r="CJ47" s="89"/>
      <c r="CK47" s="89"/>
      <c r="CL47" s="89"/>
      <c r="CM47" s="89"/>
      <c r="CN47" s="89"/>
      <c r="CO47" s="89"/>
      <c r="CP47" s="89"/>
      <c r="CQ47" s="89"/>
      <c r="CR47" s="89"/>
      <c r="CS47" s="88"/>
      <c r="CT47" s="88"/>
      <c r="CU47" s="88"/>
      <c r="CV47" s="88"/>
      <c r="CW47" s="88"/>
      <c r="CX47" s="88"/>
      <c r="CY47" s="88"/>
      <c r="CZ47" s="88"/>
      <c r="DA47" s="89"/>
      <c r="DB47" s="88"/>
      <c r="DC47" s="88"/>
      <c r="DD47" s="88"/>
      <c r="DE47" s="88"/>
      <c r="DF47" s="88"/>
      <c r="DG47" s="88"/>
      <c r="DH47" s="88"/>
      <c r="DI47" s="88"/>
      <c r="DJ47" s="89"/>
      <c r="DK47" s="88"/>
      <c r="DL47" s="88"/>
      <c r="DM47" s="88"/>
      <c r="DN47" s="88"/>
      <c r="DO47" s="88"/>
      <c r="DP47" s="88"/>
      <c r="DQ47" s="88"/>
      <c r="DR47" s="88"/>
      <c r="DS47" s="89"/>
      <c r="DT47" s="88"/>
      <c r="DU47" s="88"/>
      <c r="DV47" s="88"/>
      <c r="DW47" s="88"/>
      <c r="DX47" s="88"/>
      <c r="DY47" s="88"/>
      <c r="DZ47" s="88"/>
      <c r="EA47" s="88"/>
      <c r="EB47" s="89"/>
      <c r="EC47" s="88"/>
      <c r="ED47" s="88"/>
      <c r="EE47" s="88"/>
      <c r="EF47" s="88"/>
      <c r="EG47" s="88"/>
      <c r="EH47" s="88"/>
      <c r="EI47" s="88"/>
      <c r="EJ47" s="88"/>
      <c r="EK47" s="89"/>
      <c r="EL47" s="88"/>
      <c r="EM47" s="88"/>
      <c r="EN47" s="88"/>
      <c r="EO47" s="88"/>
      <c r="EP47" s="88"/>
      <c r="EQ47" s="88"/>
      <c r="ER47" s="88"/>
      <c r="ES47" s="88"/>
      <c r="ET47" s="89"/>
      <c r="EU47" s="88"/>
      <c r="EV47" s="88"/>
      <c r="EW47" s="88"/>
      <c r="EX47" s="88"/>
      <c r="EY47" s="88"/>
      <c r="EZ47" s="88"/>
      <c r="FA47" s="88"/>
      <c r="FB47" s="88"/>
      <c r="FC47" s="89"/>
      <c r="FD47" s="88"/>
      <c r="FE47" s="88"/>
      <c r="FF47" s="88"/>
      <c r="FG47" s="88"/>
      <c r="FH47" s="88"/>
      <c r="FI47" s="88"/>
      <c r="FJ47" s="88"/>
      <c r="FK47" s="88"/>
      <c r="FL47" s="89"/>
      <c r="FM47" s="89"/>
      <c r="FN47" s="89"/>
      <c r="FO47" s="88"/>
      <c r="FP47" s="88"/>
      <c r="FQ47" s="88"/>
      <c r="FR47" s="88"/>
      <c r="FS47" s="88"/>
      <c r="FT47" s="89"/>
      <c r="FU47" s="89"/>
      <c r="FV47" s="88"/>
      <c r="FW47" s="88"/>
      <c r="FX47" s="88"/>
      <c r="FY47" s="88"/>
      <c r="FZ47" s="88"/>
      <c r="GA47" s="89"/>
      <c r="GB47" s="89"/>
      <c r="GC47" s="89"/>
      <c r="GD47" s="88"/>
      <c r="GE47" s="88"/>
      <c r="GF47" s="88"/>
      <c r="GG47" s="88"/>
      <c r="GH47" s="88"/>
      <c r="GI47" s="30"/>
      <c r="GJ47" s="89"/>
      <c r="GK47" s="89"/>
      <c r="GL47" s="89"/>
      <c r="GM47" s="88"/>
      <c r="GN47" s="88"/>
      <c r="GO47" s="88"/>
      <c r="GP47" s="88"/>
      <c r="GQ47" s="88"/>
    </row>
    <row r="48" spans="1:199" ht="16.5" customHeight="1" x14ac:dyDescent="0.25">
      <c r="A48" s="33"/>
      <c r="B48" s="2"/>
      <c r="C48" s="30" t="s">
        <v>33763</v>
      </c>
      <c r="D48" s="30"/>
      <c r="E48" s="30"/>
      <c r="F48" s="30"/>
      <c r="G48" s="30"/>
      <c r="H48" s="30"/>
      <c r="I48" s="30"/>
      <c r="J48" s="30"/>
      <c r="K48" s="30"/>
      <c r="L48" s="30"/>
      <c r="M48" s="30"/>
      <c r="N48" s="30" t="s">
        <v>34286</v>
      </c>
      <c r="O48" s="30" t="s">
        <v>34287</v>
      </c>
      <c r="P48" s="30" t="s">
        <v>34852</v>
      </c>
      <c r="Q48" s="30"/>
      <c r="R48" s="30"/>
      <c r="S48" s="30"/>
      <c r="T48" s="30"/>
      <c r="U48" s="30"/>
      <c r="V48" s="30"/>
      <c r="W48" s="30"/>
      <c r="X48" s="30"/>
      <c r="Y48" s="30"/>
      <c r="Z48" s="30"/>
      <c r="AA48" s="30"/>
      <c r="AB48" s="30"/>
      <c r="AC48" s="30"/>
      <c r="AD48" s="30"/>
      <c r="AE48" s="30"/>
      <c r="AF48" s="30"/>
      <c r="AG48" s="30"/>
      <c r="AH48" s="30"/>
      <c r="AI48" s="30"/>
      <c r="AJ48" s="30"/>
      <c r="AK48" s="30"/>
      <c r="AL48" s="30"/>
      <c r="AM48" s="30"/>
      <c r="AN48" s="30"/>
      <c r="AO48" s="30"/>
      <c r="AP48" s="30"/>
      <c r="AQ48" s="30"/>
      <c r="AR48" s="30"/>
      <c r="AS48" s="30"/>
      <c r="AT48" s="30"/>
      <c r="AU48" s="30"/>
      <c r="AV48" s="30"/>
      <c r="AW48" s="30"/>
      <c r="AX48" s="30"/>
      <c r="AY48" s="30"/>
      <c r="AZ48" s="30"/>
      <c r="BA48" s="30"/>
      <c r="BB48" s="30"/>
      <c r="BC48" s="30"/>
      <c r="BD48" s="30"/>
      <c r="BE48" s="30"/>
      <c r="BF48" s="30"/>
      <c r="BG48" s="30"/>
      <c r="BH48" s="30"/>
      <c r="BI48" s="30"/>
      <c r="BJ48" s="30"/>
      <c r="BK48" s="30"/>
      <c r="BL48" s="30"/>
      <c r="BM48" s="30"/>
      <c r="BN48" s="30"/>
      <c r="BO48" s="30"/>
      <c r="BP48" s="30"/>
      <c r="BQ48" s="30"/>
      <c r="BR48" s="30"/>
      <c r="BS48" s="30"/>
      <c r="BT48" s="30"/>
      <c r="BU48" s="30"/>
      <c r="BV48" s="30"/>
      <c r="BW48" s="30"/>
      <c r="BX48" s="30"/>
      <c r="BY48" s="30"/>
      <c r="BZ48" s="30"/>
      <c r="CA48" s="30"/>
      <c r="CB48" s="30"/>
      <c r="CC48" s="30"/>
      <c r="CD48" s="30"/>
      <c r="CE48" s="30"/>
      <c r="CF48" s="30"/>
      <c r="CG48" s="30"/>
      <c r="CH48" s="30"/>
      <c r="CI48" s="89"/>
      <c r="CJ48" s="89"/>
      <c r="CK48" s="89"/>
      <c r="CL48" s="89"/>
      <c r="CM48" s="89"/>
      <c r="CN48" s="89"/>
      <c r="CO48" s="89"/>
      <c r="CP48" s="89"/>
      <c r="CQ48" s="89"/>
      <c r="CR48" s="89"/>
      <c r="CS48" s="88"/>
      <c r="CT48" s="88"/>
      <c r="CU48" s="88"/>
      <c r="CV48" s="88"/>
      <c r="CW48" s="88"/>
      <c r="CX48" s="88"/>
      <c r="CY48" s="88"/>
      <c r="CZ48" s="88"/>
      <c r="DA48" s="89"/>
      <c r="DB48" s="88"/>
      <c r="DC48" s="88"/>
      <c r="DD48" s="88"/>
      <c r="DE48" s="88"/>
      <c r="DF48" s="88"/>
      <c r="DG48" s="88"/>
      <c r="DH48" s="88"/>
      <c r="DI48" s="88"/>
      <c r="DJ48" s="89"/>
      <c r="DK48" s="88"/>
      <c r="DL48" s="88"/>
      <c r="DM48" s="88"/>
      <c r="DN48" s="88"/>
      <c r="DO48" s="88"/>
      <c r="DP48" s="88"/>
      <c r="DQ48" s="88"/>
      <c r="DR48" s="88"/>
      <c r="DS48" s="89"/>
      <c r="DT48" s="88"/>
      <c r="DU48" s="88"/>
      <c r="DV48" s="88"/>
      <c r="DW48" s="88"/>
      <c r="DX48" s="88"/>
      <c r="DY48" s="88"/>
      <c r="DZ48" s="88"/>
      <c r="EA48" s="88"/>
      <c r="EB48" s="89"/>
      <c r="EC48" s="88"/>
      <c r="ED48" s="88"/>
      <c r="EE48" s="88"/>
      <c r="EF48" s="88"/>
      <c r="EG48" s="88"/>
      <c r="EH48" s="88"/>
      <c r="EI48" s="88"/>
      <c r="EJ48" s="88"/>
      <c r="EK48" s="89"/>
      <c r="EL48" s="88"/>
      <c r="EM48" s="88"/>
      <c r="EN48" s="88"/>
      <c r="EO48" s="88"/>
      <c r="EP48" s="88"/>
      <c r="EQ48" s="88"/>
      <c r="ER48" s="88"/>
      <c r="ES48" s="88"/>
      <c r="ET48" s="89"/>
      <c r="EU48" s="88"/>
      <c r="EV48" s="88"/>
      <c r="EW48" s="88"/>
      <c r="EX48" s="88"/>
      <c r="EY48" s="88"/>
      <c r="EZ48" s="88"/>
      <c r="FA48" s="88"/>
      <c r="FB48" s="88"/>
      <c r="FC48" s="89"/>
      <c r="FD48" s="88"/>
      <c r="FE48" s="88"/>
      <c r="FF48" s="88"/>
      <c r="FG48" s="88"/>
      <c r="FH48" s="88"/>
      <c r="FI48" s="88"/>
      <c r="FJ48" s="88"/>
      <c r="FK48" s="88"/>
      <c r="FL48" s="89"/>
      <c r="FM48" s="89"/>
      <c r="FN48" s="89"/>
      <c r="FO48" s="88"/>
      <c r="FP48" s="88"/>
      <c r="FQ48" s="88"/>
      <c r="FR48" s="88"/>
      <c r="FS48" s="88"/>
      <c r="FT48" s="89"/>
      <c r="FU48" s="89"/>
      <c r="FV48" s="88"/>
      <c r="FW48" s="88"/>
      <c r="FX48" s="88"/>
      <c r="FY48" s="88"/>
      <c r="FZ48" s="88"/>
      <c r="GA48" s="89"/>
      <c r="GB48" s="89"/>
      <c r="GC48" s="89"/>
      <c r="GD48" s="88"/>
      <c r="GE48" s="88"/>
      <c r="GF48" s="88"/>
      <c r="GG48" s="88"/>
      <c r="GH48" s="88"/>
      <c r="GI48" s="30"/>
      <c r="GJ48" s="89"/>
      <c r="GK48" s="89"/>
      <c r="GL48" s="89"/>
      <c r="GM48" s="88"/>
      <c r="GN48" s="88"/>
      <c r="GO48" s="88"/>
      <c r="GP48" s="88"/>
      <c r="GQ48" s="88"/>
    </row>
    <row r="49" spans="1:199" ht="16.5" customHeight="1" x14ac:dyDescent="0.25">
      <c r="A49" s="33"/>
      <c r="B49" s="2"/>
      <c r="C49" s="30" t="s">
        <v>33864</v>
      </c>
      <c r="D49" s="30"/>
      <c r="E49" s="30"/>
      <c r="F49" s="30"/>
      <c r="G49" s="30"/>
      <c r="H49" s="30"/>
      <c r="I49" s="30"/>
      <c r="J49" s="30"/>
      <c r="K49" s="30"/>
      <c r="L49" s="30"/>
      <c r="M49" s="30"/>
      <c r="N49" s="30" t="s">
        <v>34288</v>
      </c>
      <c r="O49" s="30" t="s">
        <v>34289</v>
      </c>
      <c r="P49" s="30" t="s">
        <v>34853</v>
      </c>
      <c r="Q49" s="30"/>
      <c r="R49" s="30"/>
      <c r="S49" s="30"/>
      <c r="T49" s="30"/>
      <c r="U49" s="30"/>
      <c r="V49" s="30"/>
      <c r="W49" s="30"/>
      <c r="X49" s="30"/>
      <c r="Y49" s="30"/>
      <c r="Z49" s="30"/>
      <c r="AA49" s="30"/>
      <c r="AB49" s="30"/>
      <c r="AC49" s="30"/>
      <c r="AD49" s="30"/>
      <c r="AE49" s="30"/>
      <c r="AF49" s="30"/>
      <c r="AG49" s="30"/>
      <c r="AH49" s="30"/>
      <c r="AI49" s="30"/>
      <c r="AJ49" s="30"/>
      <c r="AK49" s="30"/>
      <c r="AL49" s="30"/>
      <c r="AM49" s="30"/>
      <c r="AN49" s="30"/>
      <c r="AO49" s="30"/>
      <c r="AP49" s="30"/>
      <c r="AQ49" s="30"/>
      <c r="AR49" s="30"/>
      <c r="AS49" s="30"/>
      <c r="AT49" s="30"/>
      <c r="AU49" s="30"/>
      <c r="AV49" s="30"/>
      <c r="AW49" s="30"/>
      <c r="AX49" s="30"/>
      <c r="AY49" s="30"/>
      <c r="AZ49" s="30"/>
      <c r="BA49" s="30"/>
      <c r="BB49" s="30"/>
      <c r="BC49" s="30"/>
      <c r="BD49" s="30"/>
      <c r="BE49" s="30"/>
      <c r="BF49" s="30"/>
      <c r="BG49" s="30"/>
      <c r="BH49" s="30"/>
      <c r="BI49" s="30"/>
      <c r="BJ49" s="30"/>
      <c r="BK49" s="30"/>
      <c r="BL49" s="30"/>
      <c r="BM49" s="30"/>
      <c r="BN49" s="30"/>
      <c r="BO49" s="30"/>
      <c r="BP49" s="30"/>
      <c r="BQ49" s="30"/>
      <c r="BR49" s="30"/>
      <c r="BS49" s="30"/>
      <c r="BT49" s="30"/>
      <c r="BU49" s="30"/>
      <c r="BV49" s="30"/>
      <c r="BW49" s="30"/>
      <c r="BX49" s="30"/>
      <c r="BY49" s="30"/>
      <c r="BZ49" s="30"/>
      <c r="CA49" s="30"/>
      <c r="CB49" s="30"/>
      <c r="CC49" s="30"/>
      <c r="CD49" s="30"/>
      <c r="CE49" s="30"/>
      <c r="CF49" s="30"/>
      <c r="CG49" s="30"/>
      <c r="CH49" s="30"/>
      <c r="CI49" s="89"/>
      <c r="CJ49" s="89"/>
      <c r="CK49" s="89"/>
      <c r="CL49" s="89"/>
      <c r="CM49" s="89"/>
      <c r="CN49" s="89"/>
      <c r="CO49" s="89"/>
      <c r="CP49" s="89"/>
      <c r="CQ49" s="89"/>
      <c r="CR49" s="89"/>
      <c r="CS49" s="88"/>
      <c r="CT49" s="88"/>
      <c r="CU49" s="88"/>
      <c r="CV49" s="88"/>
      <c r="CW49" s="88"/>
      <c r="CX49" s="88"/>
      <c r="CY49" s="88"/>
      <c r="CZ49" s="88"/>
      <c r="DA49" s="89"/>
      <c r="DB49" s="88"/>
      <c r="DC49" s="88"/>
      <c r="DD49" s="88"/>
      <c r="DE49" s="88"/>
      <c r="DF49" s="88"/>
      <c r="DG49" s="88"/>
      <c r="DH49" s="88"/>
      <c r="DI49" s="88"/>
      <c r="DJ49" s="89"/>
      <c r="DK49" s="88"/>
      <c r="DL49" s="88"/>
      <c r="DM49" s="88"/>
      <c r="DN49" s="88"/>
      <c r="DO49" s="88"/>
      <c r="DP49" s="88"/>
      <c r="DQ49" s="88"/>
      <c r="DR49" s="88"/>
      <c r="DS49" s="89"/>
      <c r="DT49" s="88"/>
      <c r="DU49" s="88"/>
      <c r="DV49" s="88"/>
      <c r="DW49" s="88"/>
      <c r="DX49" s="88"/>
      <c r="DY49" s="88"/>
      <c r="DZ49" s="88"/>
      <c r="EA49" s="88"/>
      <c r="EB49" s="89"/>
      <c r="EC49" s="88"/>
      <c r="ED49" s="88"/>
      <c r="EE49" s="88"/>
      <c r="EF49" s="88"/>
      <c r="EG49" s="88"/>
      <c r="EH49" s="88"/>
      <c r="EI49" s="88"/>
      <c r="EJ49" s="88"/>
      <c r="EK49" s="89"/>
      <c r="EL49" s="88"/>
      <c r="EM49" s="88"/>
      <c r="EN49" s="88"/>
      <c r="EO49" s="88"/>
      <c r="EP49" s="88"/>
      <c r="EQ49" s="88"/>
      <c r="ER49" s="88"/>
      <c r="ES49" s="88"/>
      <c r="ET49" s="89"/>
      <c r="EU49" s="88"/>
      <c r="EV49" s="88"/>
      <c r="EW49" s="88"/>
      <c r="EX49" s="88"/>
      <c r="EY49" s="88"/>
      <c r="EZ49" s="88"/>
      <c r="FA49" s="88"/>
      <c r="FB49" s="88"/>
      <c r="FC49" s="89"/>
      <c r="FD49" s="88"/>
      <c r="FE49" s="88"/>
      <c r="FF49" s="88"/>
      <c r="FG49" s="88"/>
      <c r="FH49" s="88"/>
      <c r="FI49" s="88"/>
      <c r="FJ49" s="88"/>
      <c r="FK49" s="88"/>
      <c r="FL49" s="89"/>
      <c r="FM49" s="89"/>
      <c r="FN49" s="89"/>
      <c r="FO49" s="88"/>
      <c r="FP49" s="88"/>
      <c r="FQ49" s="88"/>
      <c r="FR49" s="88"/>
      <c r="FS49" s="88"/>
      <c r="FT49" s="89"/>
      <c r="FU49" s="89"/>
      <c r="FV49" s="88"/>
      <c r="FW49" s="88"/>
      <c r="FX49" s="88"/>
      <c r="FY49" s="88"/>
      <c r="FZ49" s="88"/>
      <c r="GA49" s="89"/>
      <c r="GB49" s="89"/>
      <c r="GC49" s="89"/>
      <c r="GD49" s="88"/>
      <c r="GE49" s="88"/>
      <c r="GF49" s="88"/>
      <c r="GG49" s="88"/>
      <c r="GH49" s="88"/>
      <c r="GI49" s="30"/>
      <c r="GJ49" s="89"/>
      <c r="GK49" s="89"/>
      <c r="GL49" s="89"/>
      <c r="GM49" s="88"/>
      <c r="GN49" s="88"/>
      <c r="GO49" s="88"/>
      <c r="GP49" s="88"/>
      <c r="GQ49" s="88"/>
    </row>
    <row r="50" spans="1:199" ht="16.5" customHeight="1" x14ac:dyDescent="0.25">
      <c r="A50" s="33"/>
      <c r="B50" s="2"/>
      <c r="C50" s="30" t="s">
        <v>33769</v>
      </c>
      <c r="D50" s="30"/>
      <c r="E50" s="30"/>
      <c r="F50" s="30"/>
      <c r="G50" s="30"/>
      <c r="H50" s="30"/>
      <c r="I50" s="30"/>
      <c r="J50" s="30"/>
      <c r="K50" s="30"/>
      <c r="L50" s="30"/>
      <c r="M50" s="30"/>
      <c r="N50" s="30" t="s">
        <v>34290</v>
      </c>
      <c r="O50" s="30" t="s">
        <v>34291</v>
      </c>
      <c r="P50" s="30" t="s">
        <v>34854</v>
      </c>
      <c r="Q50" s="30"/>
      <c r="R50" s="30"/>
      <c r="S50" s="30"/>
      <c r="T50" s="30"/>
      <c r="U50" s="30"/>
      <c r="V50" s="30"/>
      <c r="W50" s="30"/>
      <c r="X50" s="30"/>
      <c r="Y50" s="30"/>
      <c r="Z50" s="30"/>
      <c r="AA50" s="30"/>
      <c r="AB50" s="30"/>
      <c r="AC50" s="30"/>
      <c r="AD50" s="30"/>
      <c r="AE50" s="30"/>
      <c r="AF50" s="30"/>
      <c r="AG50" s="30"/>
      <c r="AH50" s="30"/>
      <c r="AI50" s="30"/>
      <c r="AJ50" s="30"/>
      <c r="AK50" s="30"/>
      <c r="AL50" s="30"/>
      <c r="AM50" s="30"/>
      <c r="AN50" s="30"/>
      <c r="AO50" s="30"/>
      <c r="AP50" s="30"/>
      <c r="AQ50" s="30"/>
      <c r="AR50" s="30"/>
      <c r="AS50" s="30"/>
      <c r="AT50" s="30"/>
      <c r="AU50" s="30"/>
      <c r="AV50" s="30"/>
      <c r="AW50" s="30"/>
      <c r="AX50" s="30"/>
      <c r="AY50" s="30"/>
      <c r="AZ50" s="30"/>
      <c r="BA50" s="30"/>
      <c r="BB50" s="30"/>
      <c r="BC50" s="30"/>
      <c r="BD50" s="30"/>
      <c r="BE50" s="30"/>
      <c r="BF50" s="30"/>
      <c r="BG50" s="30"/>
      <c r="BH50" s="30"/>
      <c r="BI50" s="30"/>
      <c r="BJ50" s="30"/>
      <c r="BK50" s="30"/>
      <c r="BL50" s="30"/>
      <c r="BM50" s="30"/>
      <c r="BN50" s="30"/>
      <c r="BO50" s="30"/>
      <c r="BP50" s="30"/>
      <c r="BQ50" s="30"/>
      <c r="BR50" s="30"/>
      <c r="BS50" s="30"/>
      <c r="BT50" s="30"/>
      <c r="BU50" s="30"/>
      <c r="BV50" s="30"/>
      <c r="BW50" s="30"/>
      <c r="BX50" s="30"/>
      <c r="BY50" s="30"/>
      <c r="BZ50" s="30"/>
      <c r="CA50" s="30"/>
      <c r="CB50" s="30"/>
      <c r="CC50" s="30"/>
      <c r="CD50" s="30"/>
      <c r="CE50" s="30"/>
      <c r="CF50" s="30"/>
      <c r="CG50" s="30"/>
      <c r="CH50" s="30"/>
      <c r="CI50" s="89"/>
      <c r="CJ50" s="89"/>
      <c r="CK50" s="89"/>
      <c r="CL50" s="89"/>
      <c r="CM50" s="89"/>
      <c r="CN50" s="89"/>
      <c r="CO50" s="89"/>
      <c r="CP50" s="89"/>
      <c r="CQ50" s="89"/>
      <c r="CR50" s="89"/>
      <c r="CS50" s="88"/>
      <c r="CT50" s="88"/>
      <c r="CU50" s="88"/>
      <c r="CV50" s="88"/>
      <c r="CW50" s="88"/>
      <c r="CX50" s="88"/>
      <c r="CY50" s="88"/>
      <c r="CZ50" s="88"/>
      <c r="DA50" s="89"/>
      <c r="DB50" s="88"/>
      <c r="DC50" s="88"/>
      <c r="DD50" s="88"/>
      <c r="DE50" s="88"/>
      <c r="DF50" s="88"/>
      <c r="DG50" s="88"/>
      <c r="DH50" s="88"/>
      <c r="DI50" s="88"/>
      <c r="DJ50" s="89"/>
      <c r="DK50" s="88"/>
      <c r="DL50" s="88"/>
      <c r="DM50" s="88"/>
      <c r="DN50" s="88"/>
      <c r="DO50" s="88"/>
      <c r="DP50" s="88"/>
      <c r="DQ50" s="88"/>
      <c r="DR50" s="88"/>
      <c r="DS50" s="89"/>
      <c r="DT50" s="88"/>
      <c r="DU50" s="88"/>
      <c r="DV50" s="88"/>
      <c r="DW50" s="88"/>
      <c r="DX50" s="88"/>
      <c r="DY50" s="88"/>
      <c r="DZ50" s="88"/>
      <c r="EA50" s="88"/>
      <c r="EB50" s="89"/>
      <c r="EC50" s="88"/>
      <c r="ED50" s="88"/>
      <c r="EE50" s="88"/>
      <c r="EF50" s="88"/>
      <c r="EG50" s="88"/>
      <c r="EH50" s="88"/>
      <c r="EI50" s="88"/>
      <c r="EJ50" s="88"/>
      <c r="EK50" s="89"/>
      <c r="EL50" s="88"/>
      <c r="EM50" s="88"/>
      <c r="EN50" s="88"/>
      <c r="EO50" s="88"/>
      <c r="EP50" s="88"/>
      <c r="EQ50" s="88"/>
      <c r="ER50" s="88"/>
      <c r="ES50" s="88"/>
      <c r="ET50" s="89"/>
      <c r="EU50" s="88"/>
      <c r="EV50" s="88"/>
      <c r="EW50" s="88"/>
      <c r="EX50" s="88"/>
      <c r="EY50" s="88"/>
      <c r="EZ50" s="88"/>
      <c r="FA50" s="88"/>
      <c r="FB50" s="88"/>
      <c r="FC50" s="89"/>
      <c r="FD50" s="88"/>
      <c r="FE50" s="88"/>
      <c r="FF50" s="88"/>
      <c r="FG50" s="88"/>
      <c r="FH50" s="88"/>
      <c r="FI50" s="88"/>
      <c r="FJ50" s="88"/>
      <c r="FK50" s="88"/>
      <c r="FL50" s="89"/>
      <c r="FM50" s="89"/>
      <c r="FN50" s="89"/>
      <c r="FO50" s="88"/>
      <c r="FP50" s="88"/>
      <c r="FQ50" s="88"/>
      <c r="FR50" s="88"/>
      <c r="FS50" s="88"/>
      <c r="FT50" s="89"/>
      <c r="FU50" s="89"/>
      <c r="FV50" s="88"/>
      <c r="FW50" s="88"/>
      <c r="FX50" s="88"/>
      <c r="FY50" s="88"/>
      <c r="FZ50" s="88"/>
      <c r="GA50" s="89"/>
      <c r="GB50" s="89"/>
      <c r="GC50" s="89"/>
      <c r="GD50" s="88"/>
      <c r="GE50" s="88"/>
      <c r="GF50" s="88"/>
      <c r="GG50" s="88"/>
      <c r="GH50" s="88"/>
      <c r="GI50" s="30"/>
      <c r="GJ50" s="89"/>
      <c r="GK50" s="89"/>
      <c r="GL50" s="89"/>
      <c r="GM50" s="88"/>
      <c r="GN50" s="88"/>
      <c r="GO50" s="88"/>
      <c r="GP50" s="88"/>
      <c r="GQ50" s="88"/>
    </row>
    <row r="51" spans="1:199" ht="16.5" customHeight="1" x14ac:dyDescent="0.25">
      <c r="A51" s="33"/>
      <c r="B51" s="2"/>
      <c r="C51" s="30" t="s">
        <v>33741</v>
      </c>
      <c r="D51" s="30"/>
      <c r="E51" s="30"/>
      <c r="F51" s="30"/>
      <c r="G51" s="30"/>
      <c r="H51" s="30"/>
      <c r="I51" s="30"/>
      <c r="J51" s="30"/>
      <c r="K51" s="30"/>
      <c r="L51" s="30"/>
      <c r="M51" s="30"/>
      <c r="N51" s="30" t="s">
        <v>34292</v>
      </c>
      <c r="O51" s="30" t="s">
        <v>34293</v>
      </c>
      <c r="P51" s="30" t="s">
        <v>34855</v>
      </c>
      <c r="Q51" s="30"/>
      <c r="R51" s="30"/>
      <c r="S51" s="30"/>
      <c r="T51" s="30"/>
      <c r="U51" s="30"/>
      <c r="V51" s="30"/>
      <c r="W51" s="30"/>
      <c r="X51" s="30"/>
      <c r="Y51" s="30"/>
      <c r="Z51" s="30"/>
      <c r="AA51" s="30"/>
      <c r="AB51" s="30"/>
      <c r="AC51" s="30"/>
      <c r="AD51" s="30"/>
      <c r="AE51" s="30"/>
      <c r="AF51" s="30"/>
      <c r="AG51" s="30"/>
      <c r="AH51" s="30"/>
      <c r="AI51" s="30"/>
      <c r="AJ51" s="30"/>
      <c r="AK51" s="30"/>
      <c r="AL51" s="30"/>
      <c r="AM51" s="30"/>
      <c r="AN51" s="30"/>
      <c r="AO51" s="30"/>
      <c r="AP51" s="30"/>
      <c r="AQ51" s="30"/>
      <c r="AR51" s="30"/>
      <c r="AS51" s="30"/>
      <c r="AT51" s="30"/>
      <c r="AU51" s="30"/>
      <c r="AV51" s="30"/>
      <c r="AW51" s="30"/>
      <c r="AX51" s="30"/>
      <c r="AY51" s="30"/>
      <c r="AZ51" s="30"/>
      <c r="BA51" s="30"/>
      <c r="BB51" s="30"/>
      <c r="BC51" s="30"/>
      <c r="BD51" s="30"/>
      <c r="BE51" s="30"/>
      <c r="BF51" s="30"/>
      <c r="BG51" s="30"/>
      <c r="BH51" s="30"/>
      <c r="BI51" s="30"/>
      <c r="BJ51" s="30"/>
      <c r="BK51" s="30"/>
      <c r="BL51" s="30"/>
      <c r="BM51" s="30"/>
      <c r="BN51" s="30"/>
      <c r="BO51" s="30"/>
      <c r="BP51" s="30"/>
      <c r="BQ51" s="30"/>
      <c r="BR51" s="30"/>
      <c r="BS51" s="30"/>
      <c r="BT51" s="30"/>
      <c r="BU51" s="30"/>
      <c r="BV51" s="30"/>
      <c r="BW51" s="30"/>
      <c r="BX51" s="30"/>
      <c r="BY51" s="30"/>
      <c r="BZ51" s="30"/>
      <c r="CA51" s="30"/>
      <c r="CB51" s="30"/>
      <c r="CC51" s="30"/>
      <c r="CD51" s="30"/>
      <c r="CE51" s="30"/>
      <c r="CF51" s="30"/>
      <c r="CG51" s="30"/>
      <c r="CH51" s="30"/>
      <c r="CI51" s="89"/>
      <c r="CJ51" s="89"/>
      <c r="CK51" s="89"/>
      <c r="CL51" s="89"/>
      <c r="CM51" s="89"/>
      <c r="CN51" s="89"/>
      <c r="CO51" s="89"/>
      <c r="CP51" s="89"/>
      <c r="CQ51" s="89"/>
      <c r="CR51" s="89"/>
      <c r="CS51" s="88"/>
      <c r="CT51" s="88"/>
      <c r="CU51" s="88"/>
      <c r="CV51" s="88"/>
      <c r="CW51" s="88"/>
      <c r="CX51" s="88"/>
      <c r="CY51" s="88"/>
      <c r="CZ51" s="88"/>
      <c r="DA51" s="89"/>
      <c r="DB51" s="88"/>
      <c r="DC51" s="88"/>
      <c r="DD51" s="88"/>
      <c r="DE51" s="88"/>
      <c r="DF51" s="88"/>
      <c r="DG51" s="88"/>
      <c r="DH51" s="88"/>
      <c r="DI51" s="88"/>
      <c r="DJ51" s="89"/>
      <c r="DK51" s="88"/>
      <c r="DL51" s="88"/>
      <c r="DM51" s="88"/>
      <c r="DN51" s="88"/>
      <c r="DO51" s="88"/>
      <c r="DP51" s="88"/>
      <c r="DQ51" s="88"/>
      <c r="DR51" s="88"/>
      <c r="DS51" s="89"/>
      <c r="DT51" s="88"/>
      <c r="DU51" s="88"/>
      <c r="DV51" s="88"/>
      <c r="DW51" s="88"/>
      <c r="DX51" s="88"/>
      <c r="DY51" s="88"/>
      <c r="DZ51" s="88"/>
      <c r="EA51" s="88"/>
      <c r="EB51" s="89"/>
      <c r="EC51" s="88"/>
      <c r="ED51" s="88"/>
      <c r="EE51" s="88"/>
      <c r="EF51" s="88"/>
      <c r="EG51" s="88"/>
      <c r="EH51" s="88"/>
      <c r="EI51" s="88"/>
      <c r="EJ51" s="88"/>
      <c r="EK51" s="89"/>
      <c r="EL51" s="88"/>
      <c r="EM51" s="88"/>
      <c r="EN51" s="88"/>
      <c r="EO51" s="88"/>
      <c r="EP51" s="88"/>
      <c r="EQ51" s="88"/>
      <c r="ER51" s="88"/>
      <c r="ES51" s="88"/>
      <c r="ET51" s="89"/>
      <c r="EU51" s="88"/>
      <c r="EV51" s="88"/>
      <c r="EW51" s="88"/>
      <c r="EX51" s="88"/>
      <c r="EY51" s="88"/>
      <c r="EZ51" s="88"/>
      <c r="FA51" s="88"/>
      <c r="FB51" s="88"/>
      <c r="FC51" s="89"/>
      <c r="FD51" s="88"/>
      <c r="FE51" s="88"/>
      <c r="FF51" s="88"/>
      <c r="FG51" s="88"/>
      <c r="FH51" s="88"/>
      <c r="FI51" s="88"/>
      <c r="FJ51" s="88"/>
      <c r="FK51" s="88"/>
      <c r="FL51" s="89"/>
      <c r="FM51" s="89"/>
      <c r="FN51" s="89"/>
      <c r="FO51" s="88"/>
      <c r="FP51" s="88"/>
      <c r="FQ51" s="88"/>
      <c r="FR51" s="88"/>
      <c r="FS51" s="88"/>
      <c r="FT51" s="89"/>
      <c r="FU51" s="89"/>
      <c r="FV51" s="88"/>
      <c r="FW51" s="88"/>
      <c r="FX51" s="88"/>
      <c r="FY51" s="88"/>
      <c r="FZ51" s="88"/>
      <c r="GA51" s="89"/>
      <c r="GB51" s="89"/>
      <c r="GC51" s="89"/>
      <c r="GD51" s="88"/>
      <c r="GE51" s="88"/>
      <c r="GF51" s="88"/>
      <c r="GG51" s="88"/>
      <c r="GH51" s="88"/>
      <c r="GI51" s="30"/>
      <c r="GJ51" s="89"/>
      <c r="GK51" s="89"/>
      <c r="GL51" s="89"/>
      <c r="GM51" s="88"/>
      <c r="GN51" s="88"/>
      <c r="GO51" s="88"/>
      <c r="GP51" s="88"/>
      <c r="GQ51" s="88"/>
    </row>
    <row r="52" spans="1:199" ht="16.5" customHeight="1" x14ac:dyDescent="0.25">
      <c r="A52" s="33"/>
      <c r="B52" s="2"/>
      <c r="C52" s="30" t="s">
        <v>33816</v>
      </c>
      <c r="D52" s="30"/>
      <c r="E52" s="30"/>
      <c r="F52" s="30"/>
      <c r="G52" s="30"/>
      <c r="H52" s="30"/>
      <c r="I52" s="30"/>
      <c r="J52" s="30"/>
      <c r="K52" s="30"/>
      <c r="L52" s="30"/>
      <c r="M52" s="30"/>
      <c r="N52" s="30" t="s">
        <v>34294</v>
      </c>
      <c r="O52" s="30" t="s">
        <v>34295</v>
      </c>
      <c r="P52" s="30" t="s">
        <v>34856</v>
      </c>
      <c r="Q52" s="30"/>
      <c r="R52" s="30"/>
      <c r="S52" s="30"/>
      <c r="T52" s="30"/>
      <c r="U52" s="30"/>
      <c r="V52" s="30"/>
      <c r="W52" s="30"/>
      <c r="X52" s="30"/>
      <c r="Y52" s="30"/>
      <c r="Z52" s="30"/>
      <c r="AA52" s="30"/>
      <c r="AB52" s="30"/>
      <c r="AC52" s="30"/>
      <c r="AD52" s="30"/>
      <c r="AE52" s="30"/>
      <c r="AF52" s="30"/>
      <c r="AG52" s="30"/>
      <c r="AH52" s="30"/>
      <c r="AI52" s="30"/>
      <c r="AJ52" s="30"/>
      <c r="AK52" s="30"/>
      <c r="AL52" s="30"/>
      <c r="AM52" s="30"/>
      <c r="AN52" s="30"/>
      <c r="AO52" s="30"/>
      <c r="AP52" s="30"/>
      <c r="AQ52" s="30"/>
      <c r="AR52" s="30"/>
      <c r="AS52" s="30"/>
      <c r="AT52" s="30"/>
      <c r="AU52" s="30"/>
      <c r="AV52" s="30"/>
      <c r="AW52" s="30"/>
      <c r="AX52" s="30"/>
      <c r="AY52" s="30"/>
      <c r="AZ52" s="30"/>
      <c r="BA52" s="30"/>
      <c r="BB52" s="30"/>
      <c r="BC52" s="30"/>
      <c r="BD52" s="30"/>
      <c r="BE52" s="30"/>
      <c r="BF52" s="30"/>
      <c r="BG52" s="30"/>
      <c r="BH52" s="30"/>
      <c r="BI52" s="30"/>
      <c r="BJ52" s="30"/>
      <c r="BK52" s="30"/>
      <c r="BL52" s="30"/>
      <c r="BM52" s="30"/>
      <c r="BN52" s="30"/>
      <c r="BO52" s="30"/>
      <c r="BP52" s="30"/>
      <c r="BQ52" s="30"/>
      <c r="BR52" s="30"/>
      <c r="BS52" s="30"/>
      <c r="BT52" s="30"/>
      <c r="BU52" s="30"/>
      <c r="BV52" s="30"/>
      <c r="BW52" s="30"/>
      <c r="BX52" s="30"/>
      <c r="BY52" s="30"/>
      <c r="BZ52" s="30"/>
      <c r="CA52" s="30"/>
      <c r="CB52" s="30"/>
      <c r="CC52" s="30"/>
      <c r="CD52" s="30"/>
      <c r="CE52" s="30"/>
      <c r="CF52" s="30"/>
      <c r="CG52" s="30"/>
      <c r="CH52" s="30"/>
      <c r="CI52" s="89"/>
      <c r="CJ52" s="89"/>
      <c r="CK52" s="89"/>
      <c r="CL52" s="89"/>
      <c r="CM52" s="89"/>
      <c r="CN52" s="89"/>
      <c r="CO52" s="89"/>
      <c r="CP52" s="89"/>
      <c r="CQ52" s="89"/>
      <c r="CR52" s="89"/>
      <c r="CS52" s="88"/>
      <c r="CT52" s="88"/>
      <c r="CU52" s="88"/>
      <c r="CV52" s="88"/>
      <c r="CW52" s="88"/>
      <c r="CX52" s="88"/>
      <c r="CY52" s="88"/>
      <c r="CZ52" s="88"/>
      <c r="DA52" s="89"/>
      <c r="DB52" s="88"/>
      <c r="DC52" s="88"/>
      <c r="DD52" s="88"/>
      <c r="DE52" s="88"/>
      <c r="DF52" s="88"/>
      <c r="DG52" s="88"/>
      <c r="DH52" s="88"/>
      <c r="DI52" s="88"/>
      <c r="DJ52" s="89"/>
      <c r="DK52" s="88"/>
      <c r="DL52" s="88"/>
      <c r="DM52" s="88"/>
      <c r="DN52" s="88"/>
      <c r="DO52" s="88"/>
      <c r="DP52" s="88"/>
      <c r="DQ52" s="88"/>
      <c r="DR52" s="88"/>
      <c r="DS52" s="89"/>
      <c r="DT52" s="88"/>
      <c r="DU52" s="88"/>
      <c r="DV52" s="88"/>
      <c r="DW52" s="88"/>
      <c r="DX52" s="88"/>
      <c r="DY52" s="88"/>
      <c r="DZ52" s="88"/>
      <c r="EA52" s="88"/>
      <c r="EB52" s="89"/>
      <c r="EC52" s="88"/>
      <c r="ED52" s="88"/>
      <c r="EE52" s="88"/>
      <c r="EF52" s="88"/>
      <c r="EG52" s="88"/>
      <c r="EH52" s="88"/>
      <c r="EI52" s="88"/>
      <c r="EJ52" s="88"/>
      <c r="EK52" s="89"/>
      <c r="EL52" s="88"/>
      <c r="EM52" s="88"/>
      <c r="EN52" s="88"/>
      <c r="EO52" s="88"/>
      <c r="EP52" s="88"/>
      <c r="EQ52" s="88"/>
      <c r="ER52" s="88"/>
      <c r="ES52" s="88"/>
      <c r="ET52" s="89"/>
      <c r="EU52" s="88"/>
      <c r="EV52" s="88"/>
      <c r="EW52" s="88"/>
      <c r="EX52" s="88"/>
      <c r="EY52" s="88"/>
      <c r="EZ52" s="88"/>
      <c r="FA52" s="88"/>
      <c r="FB52" s="88"/>
      <c r="FC52" s="89"/>
      <c r="FD52" s="88"/>
      <c r="FE52" s="88"/>
      <c r="FF52" s="88"/>
      <c r="FG52" s="88"/>
      <c r="FH52" s="88"/>
      <c r="FI52" s="88"/>
      <c r="FJ52" s="88"/>
      <c r="FK52" s="88"/>
      <c r="FL52" s="89"/>
      <c r="FM52" s="89"/>
      <c r="FN52" s="89"/>
      <c r="FO52" s="88"/>
      <c r="FP52" s="88"/>
      <c r="FQ52" s="88"/>
      <c r="FR52" s="88"/>
      <c r="FS52" s="88"/>
      <c r="FT52" s="89"/>
      <c r="FU52" s="89"/>
      <c r="FV52" s="88"/>
      <c r="FW52" s="88"/>
      <c r="FX52" s="88"/>
      <c r="FY52" s="88"/>
      <c r="FZ52" s="88"/>
      <c r="GA52" s="89"/>
      <c r="GB52" s="89"/>
      <c r="GC52" s="89"/>
      <c r="GD52" s="88"/>
      <c r="GE52" s="88"/>
      <c r="GF52" s="88"/>
      <c r="GG52" s="88"/>
      <c r="GH52" s="88"/>
      <c r="GI52" s="30"/>
      <c r="GJ52" s="89"/>
      <c r="GK52" s="89"/>
      <c r="GL52" s="89"/>
      <c r="GM52" s="88"/>
      <c r="GN52" s="88"/>
      <c r="GO52" s="88"/>
      <c r="GP52" s="88"/>
      <c r="GQ52" s="88"/>
    </row>
    <row r="53" spans="1:199" ht="16.5" customHeight="1" x14ac:dyDescent="0.25">
      <c r="A53" s="33"/>
      <c r="B53" s="2"/>
      <c r="C53" s="30" t="s">
        <v>33818</v>
      </c>
      <c r="D53" s="30"/>
      <c r="E53" s="30"/>
      <c r="F53" s="30"/>
      <c r="G53" s="30"/>
      <c r="H53" s="30"/>
      <c r="I53" s="30"/>
      <c r="J53" s="30"/>
      <c r="K53" s="30"/>
      <c r="L53" s="30"/>
      <c r="M53" s="30"/>
      <c r="N53" s="30"/>
      <c r="O53" s="30"/>
      <c r="P53" s="30" t="s">
        <v>34811</v>
      </c>
      <c r="Q53" s="30"/>
      <c r="R53" s="30"/>
      <c r="S53" s="30"/>
      <c r="T53" s="30"/>
      <c r="U53" s="30"/>
      <c r="V53" s="30"/>
      <c r="W53" s="30"/>
      <c r="X53" s="30"/>
      <c r="Y53" s="30"/>
      <c r="Z53" s="30"/>
      <c r="AA53" s="30"/>
      <c r="AB53" s="30"/>
      <c r="AC53" s="30"/>
      <c r="AD53" s="30"/>
      <c r="AE53" s="30"/>
      <c r="AF53" s="30"/>
      <c r="AG53" s="30"/>
      <c r="AH53" s="30"/>
      <c r="AI53" s="30"/>
      <c r="AJ53" s="30"/>
      <c r="AK53" s="30"/>
      <c r="AL53" s="30"/>
      <c r="AM53" s="30"/>
      <c r="AN53" s="30"/>
      <c r="AO53" s="30"/>
      <c r="AP53" s="30"/>
      <c r="AQ53" s="30"/>
      <c r="AR53" s="30"/>
      <c r="AS53" s="30"/>
      <c r="AT53" s="30"/>
      <c r="AU53" s="30"/>
      <c r="AV53" s="30"/>
      <c r="AW53" s="30"/>
      <c r="AX53" s="30"/>
      <c r="AY53" s="30"/>
      <c r="AZ53" s="30"/>
      <c r="BA53" s="30"/>
      <c r="BB53" s="30"/>
      <c r="BC53" s="30"/>
      <c r="BD53" s="30"/>
      <c r="BE53" s="30"/>
      <c r="BF53" s="30"/>
      <c r="BG53" s="30"/>
      <c r="BH53" s="30"/>
      <c r="BI53" s="30"/>
      <c r="BJ53" s="30"/>
      <c r="BK53" s="30"/>
      <c r="BL53" s="30"/>
      <c r="BM53" s="30"/>
      <c r="BN53" s="30"/>
      <c r="BO53" s="30"/>
      <c r="BP53" s="30"/>
      <c r="BQ53" s="30"/>
      <c r="BR53" s="30"/>
      <c r="BS53" s="30"/>
      <c r="BT53" s="30"/>
      <c r="BU53" s="30"/>
      <c r="BV53" s="30"/>
      <c r="BW53" s="30"/>
      <c r="BX53" s="30"/>
      <c r="BY53" s="30"/>
      <c r="BZ53" s="30"/>
      <c r="CA53" s="30"/>
      <c r="CB53" s="30"/>
      <c r="CC53" s="30"/>
      <c r="CD53" s="30"/>
      <c r="CE53" s="30"/>
      <c r="CF53" s="30"/>
      <c r="CG53" s="30"/>
      <c r="CH53" s="30"/>
      <c r="CI53" s="89"/>
      <c r="CJ53" s="89"/>
      <c r="CK53" s="89"/>
      <c r="CL53" s="89"/>
      <c r="CM53" s="89"/>
      <c r="CN53" s="89"/>
      <c r="CO53" s="89"/>
      <c r="CP53" s="89"/>
      <c r="CQ53" s="89"/>
      <c r="CR53" s="89"/>
      <c r="CS53" s="88"/>
      <c r="CT53" s="88"/>
      <c r="CU53" s="88"/>
      <c r="CV53" s="88"/>
      <c r="CW53" s="88"/>
      <c r="CX53" s="88"/>
      <c r="CY53" s="88"/>
      <c r="CZ53" s="88"/>
      <c r="DA53" s="89"/>
      <c r="DB53" s="88"/>
      <c r="DC53" s="88"/>
      <c r="DD53" s="88"/>
      <c r="DE53" s="88"/>
      <c r="DF53" s="88"/>
      <c r="DG53" s="88"/>
      <c r="DH53" s="88"/>
      <c r="DI53" s="88"/>
      <c r="DJ53" s="89"/>
      <c r="DK53" s="88"/>
      <c r="DL53" s="88"/>
      <c r="DM53" s="88"/>
      <c r="DN53" s="88"/>
      <c r="DO53" s="88"/>
      <c r="DP53" s="88"/>
      <c r="DQ53" s="88"/>
      <c r="DR53" s="88"/>
      <c r="DS53" s="89"/>
      <c r="DT53" s="88"/>
      <c r="DU53" s="88"/>
      <c r="DV53" s="88"/>
      <c r="DW53" s="88"/>
      <c r="DX53" s="88"/>
      <c r="DY53" s="88"/>
      <c r="DZ53" s="88"/>
      <c r="EA53" s="88"/>
      <c r="EB53" s="89"/>
      <c r="EC53" s="88"/>
      <c r="ED53" s="88"/>
      <c r="EE53" s="88"/>
      <c r="EF53" s="88"/>
      <c r="EG53" s="88"/>
      <c r="EH53" s="88"/>
      <c r="EI53" s="88"/>
      <c r="EJ53" s="88"/>
      <c r="EK53" s="89"/>
      <c r="EL53" s="88"/>
      <c r="EM53" s="88"/>
      <c r="EN53" s="88"/>
      <c r="EO53" s="88"/>
      <c r="EP53" s="88"/>
      <c r="EQ53" s="88"/>
      <c r="ER53" s="88"/>
      <c r="ES53" s="88"/>
      <c r="ET53" s="89"/>
      <c r="EU53" s="88"/>
      <c r="EV53" s="88"/>
      <c r="EW53" s="88"/>
      <c r="EX53" s="88"/>
      <c r="EY53" s="88"/>
      <c r="EZ53" s="88"/>
      <c r="FA53" s="88"/>
      <c r="FB53" s="88"/>
      <c r="FC53" s="89"/>
      <c r="FD53" s="88"/>
      <c r="FE53" s="88"/>
      <c r="FF53" s="88"/>
      <c r="FG53" s="88"/>
      <c r="FH53" s="88"/>
      <c r="FI53" s="88"/>
      <c r="FJ53" s="88"/>
      <c r="FK53" s="88"/>
      <c r="FL53" s="89"/>
      <c r="FM53" s="89"/>
      <c r="FN53" s="89"/>
      <c r="FO53" s="88"/>
      <c r="FP53" s="88"/>
      <c r="FQ53" s="88"/>
      <c r="FR53" s="88"/>
      <c r="FS53" s="88"/>
      <c r="FT53" s="89"/>
      <c r="FU53" s="89"/>
      <c r="FV53" s="88"/>
      <c r="FW53" s="88"/>
      <c r="FX53" s="88"/>
      <c r="FY53" s="88"/>
      <c r="FZ53" s="88"/>
      <c r="GA53" s="89"/>
      <c r="GB53" s="89"/>
      <c r="GC53" s="89"/>
      <c r="GD53" s="88"/>
      <c r="GE53" s="88"/>
      <c r="GF53" s="88"/>
      <c r="GG53" s="88"/>
      <c r="GH53" s="88"/>
      <c r="GI53" s="30"/>
      <c r="GJ53" s="89"/>
      <c r="GK53" s="89"/>
      <c r="GL53" s="89"/>
      <c r="GM53" s="88"/>
      <c r="GN53" s="88"/>
      <c r="GO53" s="88"/>
      <c r="GP53" s="88"/>
      <c r="GQ53" s="88"/>
    </row>
    <row r="54" spans="1:199" ht="16.5" customHeight="1" x14ac:dyDescent="0.25">
      <c r="A54" s="33"/>
      <c r="B54" s="2"/>
      <c r="C54" s="30" t="s">
        <v>33817</v>
      </c>
      <c r="D54" s="30"/>
      <c r="E54" s="30"/>
      <c r="F54" s="30"/>
      <c r="G54" s="30"/>
      <c r="H54" s="30"/>
      <c r="I54" s="30"/>
      <c r="J54" s="30"/>
      <c r="K54" s="30"/>
      <c r="L54" s="30"/>
      <c r="M54" s="30"/>
      <c r="N54" s="30"/>
      <c r="O54" s="30"/>
      <c r="P54" s="30" t="s">
        <v>34857</v>
      </c>
      <c r="Q54" s="30"/>
      <c r="R54" s="30"/>
      <c r="S54" s="30"/>
      <c r="T54" s="30"/>
      <c r="U54" s="30"/>
      <c r="V54" s="30"/>
      <c r="W54" s="30"/>
      <c r="X54" s="30"/>
      <c r="Y54" s="30"/>
      <c r="Z54" s="30"/>
      <c r="AA54" s="30"/>
      <c r="AB54" s="30"/>
      <c r="AC54" s="30"/>
      <c r="AD54" s="30"/>
      <c r="AE54" s="30"/>
      <c r="AF54" s="30"/>
      <c r="AG54" s="30"/>
      <c r="AH54" s="30"/>
      <c r="AI54" s="30"/>
      <c r="AJ54" s="30"/>
      <c r="AK54" s="30"/>
      <c r="AL54" s="30"/>
      <c r="AM54" s="30"/>
      <c r="AN54" s="30"/>
      <c r="AO54" s="30"/>
      <c r="AP54" s="30"/>
      <c r="AQ54" s="30"/>
      <c r="AR54" s="30"/>
      <c r="AS54" s="30"/>
      <c r="AT54" s="30"/>
      <c r="AU54" s="30"/>
      <c r="AV54" s="30"/>
      <c r="AW54" s="30"/>
      <c r="AX54" s="30"/>
      <c r="AY54" s="30"/>
      <c r="AZ54" s="30"/>
      <c r="BA54" s="30"/>
      <c r="BB54" s="30"/>
      <c r="BC54" s="30"/>
      <c r="BD54" s="30"/>
      <c r="BE54" s="30"/>
      <c r="BF54" s="30"/>
      <c r="BG54" s="30"/>
      <c r="BH54" s="30"/>
      <c r="BI54" s="30"/>
      <c r="BJ54" s="30"/>
      <c r="BK54" s="30"/>
      <c r="BL54" s="30"/>
      <c r="BM54" s="30"/>
      <c r="BN54" s="30"/>
      <c r="BO54" s="30"/>
      <c r="BP54" s="30"/>
      <c r="BQ54" s="30"/>
      <c r="BR54" s="30"/>
      <c r="BS54" s="30"/>
      <c r="BT54" s="30"/>
      <c r="BU54" s="30"/>
      <c r="BV54" s="30"/>
      <c r="BW54" s="30"/>
      <c r="BX54" s="30"/>
      <c r="BY54" s="30"/>
      <c r="BZ54" s="30"/>
      <c r="CA54" s="30"/>
      <c r="CB54" s="30"/>
      <c r="CC54" s="30"/>
      <c r="CD54" s="30"/>
      <c r="CE54" s="30"/>
      <c r="CF54" s="30"/>
      <c r="CG54" s="30"/>
      <c r="CH54" s="30"/>
      <c r="CI54" s="89"/>
      <c r="CJ54" s="89"/>
      <c r="CK54" s="89"/>
      <c r="CL54" s="89"/>
      <c r="CM54" s="89"/>
      <c r="CN54" s="89"/>
      <c r="CO54" s="89"/>
      <c r="CP54" s="89"/>
      <c r="CQ54" s="89"/>
      <c r="CR54" s="89"/>
      <c r="CS54" s="88"/>
      <c r="CT54" s="88"/>
      <c r="CU54" s="88"/>
      <c r="CV54" s="88"/>
      <c r="CW54" s="88"/>
      <c r="CX54" s="88"/>
      <c r="CY54" s="88"/>
      <c r="CZ54" s="88"/>
      <c r="DA54" s="89"/>
      <c r="DB54" s="88"/>
      <c r="DC54" s="88"/>
      <c r="DD54" s="88"/>
      <c r="DE54" s="88"/>
      <c r="DF54" s="88"/>
      <c r="DG54" s="88"/>
      <c r="DH54" s="88"/>
      <c r="DI54" s="88"/>
      <c r="DJ54" s="89"/>
      <c r="DK54" s="88"/>
      <c r="DL54" s="88"/>
      <c r="DM54" s="88"/>
      <c r="DN54" s="88"/>
      <c r="DO54" s="88"/>
      <c r="DP54" s="88"/>
      <c r="DQ54" s="88"/>
      <c r="DR54" s="88"/>
      <c r="DS54" s="89"/>
      <c r="DT54" s="88"/>
      <c r="DU54" s="88"/>
      <c r="DV54" s="88"/>
      <c r="DW54" s="88"/>
      <c r="DX54" s="88"/>
      <c r="DY54" s="88"/>
      <c r="DZ54" s="88"/>
      <c r="EA54" s="88"/>
      <c r="EB54" s="89"/>
      <c r="EC54" s="88"/>
      <c r="ED54" s="88"/>
      <c r="EE54" s="88"/>
      <c r="EF54" s="88"/>
      <c r="EG54" s="88"/>
      <c r="EH54" s="88"/>
      <c r="EI54" s="88"/>
      <c r="EJ54" s="88"/>
      <c r="EK54" s="89"/>
      <c r="EL54" s="88"/>
      <c r="EM54" s="88"/>
      <c r="EN54" s="88"/>
      <c r="EO54" s="88"/>
      <c r="EP54" s="88"/>
      <c r="EQ54" s="88"/>
      <c r="ER54" s="88"/>
      <c r="ES54" s="88"/>
      <c r="ET54" s="89"/>
      <c r="EU54" s="88"/>
      <c r="EV54" s="88"/>
      <c r="EW54" s="88"/>
      <c r="EX54" s="88"/>
      <c r="EY54" s="88"/>
      <c r="EZ54" s="88"/>
      <c r="FA54" s="88"/>
      <c r="FB54" s="88"/>
      <c r="FC54" s="89"/>
      <c r="FD54" s="88"/>
      <c r="FE54" s="88"/>
      <c r="FF54" s="88"/>
      <c r="FG54" s="88"/>
      <c r="FH54" s="88"/>
      <c r="FI54" s="88"/>
      <c r="FJ54" s="88"/>
      <c r="FK54" s="88"/>
      <c r="FL54" s="89"/>
      <c r="FM54" s="89"/>
      <c r="FN54" s="89"/>
      <c r="FO54" s="88"/>
      <c r="FP54" s="88"/>
      <c r="FQ54" s="88"/>
      <c r="FR54" s="88"/>
      <c r="FS54" s="88"/>
      <c r="FT54" s="89"/>
      <c r="FU54" s="89"/>
      <c r="FV54" s="88"/>
      <c r="FW54" s="88"/>
      <c r="FX54" s="88"/>
      <c r="FY54" s="88"/>
      <c r="FZ54" s="88"/>
      <c r="GA54" s="89"/>
      <c r="GB54" s="89"/>
      <c r="GC54" s="89"/>
      <c r="GD54" s="88"/>
      <c r="GE54" s="88"/>
      <c r="GF54" s="88"/>
      <c r="GG54" s="88"/>
      <c r="GH54" s="88"/>
      <c r="GI54" s="30"/>
      <c r="GJ54" s="89"/>
      <c r="GK54" s="89"/>
      <c r="GL54" s="89"/>
      <c r="GM54" s="88"/>
      <c r="GN54" s="88"/>
      <c r="GO54" s="88"/>
      <c r="GP54" s="88"/>
      <c r="GQ54" s="88"/>
    </row>
    <row r="55" spans="1:199" ht="16.5" customHeight="1" x14ac:dyDescent="0.25">
      <c r="A55" s="33"/>
      <c r="B55" s="2"/>
      <c r="C55" s="30" t="s">
        <v>33831</v>
      </c>
      <c r="D55" s="30"/>
      <c r="E55" s="30"/>
      <c r="F55" s="30"/>
      <c r="G55" s="30"/>
      <c r="H55" s="30"/>
      <c r="I55" s="30"/>
      <c r="J55" s="30"/>
      <c r="K55" s="30"/>
      <c r="L55" s="30"/>
      <c r="M55" s="30"/>
      <c r="N55" s="30"/>
      <c r="O55" s="30"/>
      <c r="P55" s="30" t="s">
        <v>34858</v>
      </c>
      <c r="Q55" s="30"/>
      <c r="R55" s="30"/>
      <c r="S55" s="30"/>
      <c r="T55" s="30"/>
      <c r="U55" s="30"/>
      <c r="V55" s="30"/>
      <c r="W55" s="30"/>
      <c r="X55" s="30"/>
      <c r="Y55" s="30"/>
      <c r="Z55" s="30"/>
      <c r="AA55" s="30"/>
      <c r="AB55" s="30"/>
      <c r="AC55" s="30"/>
      <c r="AD55" s="30"/>
      <c r="AE55" s="30"/>
      <c r="AF55" s="30"/>
      <c r="AG55" s="30"/>
      <c r="AH55" s="30"/>
      <c r="AI55" s="30"/>
      <c r="AJ55" s="30"/>
      <c r="AK55" s="30"/>
      <c r="AL55" s="30"/>
      <c r="AM55" s="30"/>
      <c r="AN55" s="30"/>
      <c r="AO55" s="30"/>
      <c r="AP55" s="30"/>
      <c r="AQ55" s="30"/>
      <c r="AR55" s="30"/>
      <c r="AS55" s="30"/>
      <c r="AT55" s="30"/>
      <c r="AU55" s="30"/>
      <c r="AV55" s="30"/>
      <c r="AW55" s="30"/>
      <c r="AX55" s="30"/>
      <c r="AY55" s="30"/>
      <c r="AZ55" s="30"/>
      <c r="BA55" s="30"/>
      <c r="BB55" s="30"/>
      <c r="BC55" s="30"/>
      <c r="BD55" s="30"/>
      <c r="BE55" s="30"/>
      <c r="BF55" s="30"/>
      <c r="BG55" s="30"/>
      <c r="BH55" s="30"/>
      <c r="BI55" s="30"/>
      <c r="BJ55" s="30"/>
      <c r="BK55" s="30"/>
      <c r="BL55" s="30"/>
      <c r="BM55" s="30"/>
      <c r="BN55" s="30"/>
      <c r="BO55" s="30"/>
      <c r="BP55" s="30"/>
      <c r="BQ55" s="30"/>
      <c r="BR55" s="30"/>
      <c r="BS55" s="30"/>
      <c r="BT55" s="30"/>
      <c r="BU55" s="30"/>
      <c r="BV55" s="30"/>
      <c r="BW55" s="30"/>
      <c r="BX55" s="30"/>
      <c r="BY55" s="30"/>
      <c r="BZ55" s="30"/>
      <c r="CA55" s="30"/>
      <c r="CB55" s="30"/>
      <c r="CC55" s="30"/>
      <c r="CD55" s="30"/>
      <c r="CE55" s="30"/>
      <c r="CF55" s="30"/>
      <c r="CG55" s="30"/>
      <c r="CH55" s="30"/>
      <c r="CI55" s="89"/>
      <c r="CJ55" s="89"/>
      <c r="CK55" s="89"/>
      <c r="CL55" s="89"/>
      <c r="CM55" s="89"/>
      <c r="CN55" s="89"/>
      <c r="CO55" s="89"/>
      <c r="CP55" s="89"/>
      <c r="CQ55" s="89"/>
      <c r="CR55" s="89"/>
      <c r="CS55" s="88"/>
      <c r="CT55" s="88"/>
      <c r="CU55" s="88"/>
      <c r="CV55" s="88"/>
      <c r="CW55" s="88"/>
      <c r="CX55" s="88"/>
      <c r="CY55" s="88"/>
      <c r="CZ55" s="88"/>
      <c r="DA55" s="89"/>
      <c r="DB55" s="88"/>
      <c r="DC55" s="88"/>
      <c r="DD55" s="88"/>
      <c r="DE55" s="88"/>
      <c r="DF55" s="88"/>
      <c r="DG55" s="88"/>
      <c r="DH55" s="88"/>
      <c r="DI55" s="88"/>
      <c r="DJ55" s="89"/>
      <c r="DK55" s="88"/>
      <c r="DL55" s="88"/>
      <c r="DM55" s="88"/>
      <c r="DN55" s="88"/>
      <c r="DO55" s="88"/>
      <c r="DP55" s="88"/>
      <c r="DQ55" s="88"/>
      <c r="DR55" s="88"/>
      <c r="DS55" s="89"/>
      <c r="DT55" s="88"/>
      <c r="DU55" s="88"/>
      <c r="DV55" s="88"/>
      <c r="DW55" s="88"/>
      <c r="DX55" s="88"/>
      <c r="DY55" s="88"/>
      <c r="DZ55" s="88"/>
      <c r="EA55" s="88"/>
      <c r="EB55" s="89"/>
      <c r="EC55" s="88"/>
      <c r="ED55" s="88"/>
      <c r="EE55" s="88"/>
      <c r="EF55" s="88"/>
      <c r="EG55" s="88"/>
      <c r="EH55" s="88"/>
      <c r="EI55" s="88"/>
      <c r="EJ55" s="88"/>
      <c r="EK55" s="89"/>
      <c r="EL55" s="88"/>
      <c r="EM55" s="88"/>
      <c r="EN55" s="88"/>
      <c r="EO55" s="88"/>
      <c r="EP55" s="88"/>
      <c r="EQ55" s="88"/>
      <c r="ER55" s="88"/>
      <c r="ES55" s="88"/>
      <c r="ET55" s="89"/>
      <c r="EU55" s="88"/>
      <c r="EV55" s="88"/>
      <c r="EW55" s="88"/>
      <c r="EX55" s="88"/>
      <c r="EY55" s="88"/>
      <c r="EZ55" s="88"/>
      <c r="FA55" s="88"/>
      <c r="FB55" s="88"/>
      <c r="FC55" s="89"/>
      <c r="FD55" s="88"/>
      <c r="FE55" s="88"/>
      <c r="FF55" s="88"/>
      <c r="FG55" s="88"/>
      <c r="FH55" s="88"/>
      <c r="FI55" s="88"/>
      <c r="FJ55" s="88"/>
      <c r="FK55" s="88"/>
      <c r="FL55" s="89"/>
      <c r="FM55" s="89"/>
      <c r="FN55" s="89"/>
      <c r="FO55" s="88"/>
      <c r="FP55" s="88"/>
      <c r="FQ55" s="88"/>
      <c r="FR55" s="88"/>
      <c r="FS55" s="88"/>
      <c r="FT55" s="89"/>
      <c r="FU55" s="89"/>
      <c r="FV55" s="88"/>
      <c r="FW55" s="88"/>
      <c r="FX55" s="88"/>
      <c r="FY55" s="88"/>
      <c r="FZ55" s="88"/>
      <c r="GA55" s="89"/>
      <c r="GB55" s="89"/>
      <c r="GC55" s="89"/>
      <c r="GD55" s="88"/>
      <c r="GE55" s="88"/>
      <c r="GF55" s="88"/>
      <c r="GG55" s="88"/>
      <c r="GH55" s="88"/>
      <c r="GI55" s="30"/>
      <c r="GJ55" s="89"/>
      <c r="GK55" s="89"/>
      <c r="GL55" s="89"/>
      <c r="GM55" s="88"/>
      <c r="GN55" s="88"/>
      <c r="GO55" s="88"/>
      <c r="GP55" s="88"/>
      <c r="GQ55" s="88"/>
    </row>
    <row r="56" spans="1:199" ht="16.5" customHeight="1" x14ac:dyDescent="0.25">
      <c r="A56" s="33"/>
      <c r="B56" s="2"/>
      <c r="C56" s="30" t="s">
        <v>33820</v>
      </c>
      <c r="D56" s="30"/>
      <c r="E56" s="30"/>
      <c r="F56" s="30"/>
      <c r="G56" s="30"/>
      <c r="H56" s="30"/>
      <c r="I56" s="30"/>
      <c r="J56" s="30"/>
      <c r="K56" s="30"/>
      <c r="L56" s="30"/>
      <c r="M56" s="30"/>
      <c r="N56" s="30"/>
      <c r="O56" s="30"/>
      <c r="P56" s="30" t="s">
        <v>34859</v>
      </c>
      <c r="Q56" s="30"/>
      <c r="R56" s="30"/>
      <c r="S56" s="30"/>
      <c r="T56" s="30"/>
      <c r="U56" s="30"/>
      <c r="V56" s="30"/>
      <c r="W56" s="30"/>
      <c r="X56" s="30"/>
      <c r="Y56" s="30"/>
      <c r="Z56" s="30"/>
      <c r="AA56" s="30"/>
      <c r="AB56" s="30"/>
      <c r="AC56" s="30"/>
      <c r="AD56" s="30"/>
      <c r="AE56" s="30"/>
      <c r="AF56" s="30"/>
      <c r="AG56" s="30"/>
      <c r="AH56" s="30"/>
      <c r="AI56" s="30"/>
      <c r="AJ56" s="30"/>
      <c r="AK56" s="30"/>
      <c r="AL56" s="30"/>
      <c r="AM56" s="30"/>
      <c r="AN56" s="30"/>
      <c r="AO56" s="30"/>
      <c r="AP56" s="30"/>
      <c r="AQ56" s="30"/>
      <c r="AR56" s="30"/>
      <c r="AS56" s="30"/>
      <c r="AT56" s="30"/>
      <c r="AU56" s="30"/>
      <c r="AV56" s="30"/>
      <c r="AW56" s="30"/>
      <c r="AX56" s="30"/>
      <c r="AY56" s="30"/>
      <c r="AZ56" s="30"/>
      <c r="BA56" s="30"/>
      <c r="BB56" s="30"/>
      <c r="BC56" s="30"/>
      <c r="BD56" s="30"/>
      <c r="BE56" s="30"/>
      <c r="BF56" s="30"/>
      <c r="BG56" s="30"/>
      <c r="BH56" s="30"/>
      <c r="BI56" s="30"/>
      <c r="BJ56" s="30"/>
      <c r="BK56" s="30"/>
      <c r="BL56" s="30"/>
      <c r="BM56" s="30"/>
      <c r="BN56" s="30"/>
      <c r="BO56" s="30"/>
      <c r="BP56" s="30"/>
      <c r="BQ56" s="30"/>
      <c r="BR56" s="30"/>
      <c r="BS56" s="30"/>
      <c r="BT56" s="30"/>
      <c r="BU56" s="30"/>
      <c r="BV56" s="30"/>
      <c r="BW56" s="30"/>
      <c r="BX56" s="30"/>
      <c r="BY56" s="30"/>
      <c r="BZ56" s="30"/>
      <c r="CA56" s="30"/>
      <c r="CB56" s="30"/>
      <c r="CC56" s="30"/>
      <c r="CD56" s="30"/>
      <c r="CE56" s="30"/>
      <c r="CF56" s="30"/>
      <c r="CG56" s="30"/>
      <c r="CH56" s="30"/>
      <c r="CI56" s="89"/>
      <c r="CJ56" s="89"/>
      <c r="CK56" s="89"/>
      <c r="CL56" s="89"/>
      <c r="CM56" s="89"/>
      <c r="CN56" s="89"/>
      <c r="CO56" s="89"/>
      <c r="CP56" s="89"/>
      <c r="CQ56" s="89"/>
      <c r="CR56" s="89"/>
      <c r="CS56" s="88"/>
      <c r="CT56" s="88"/>
      <c r="CU56" s="88"/>
      <c r="CV56" s="88"/>
      <c r="CW56" s="88"/>
      <c r="CX56" s="88"/>
      <c r="CY56" s="88"/>
      <c r="CZ56" s="88"/>
      <c r="DA56" s="89"/>
      <c r="DB56" s="88"/>
      <c r="DC56" s="88"/>
      <c r="DD56" s="88"/>
      <c r="DE56" s="88"/>
      <c r="DF56" s="88"/>
      <c r="DG56" s="88"/>
      <c r="DH56" s="88"/>
      <c r="DI56" s="88"/>
      <c r="DJ56" s="89"/>
      <c r="DK56" s="88"/>
      <c r="DL56" s="88"/>
      <c r="DM56" s="88"/>
      <c r="DN56" s="88"/>
      <c r="DO56" s="88"/>
      <c r="DP56" s="88"/>
      <c r="DQ56" s="88"/>
      <c r="DR56" s="88"/>
      <c r="DS56" s="89"/>
      <c r="DT56" s="88"/>
      <c r="DU56" s="88"/>
      <c r="DV56" s="88"/>
      <c r="DW56" s="88"/>
      <c r="DX56" s="88"/>
      <c r="DY56" s="88"/>
      <c r="DZ56" s="88"/>
      <c r="EA56" s="88"/>
      <c r="EB56" s="89"/>
      <c r="EC56" s="88"/>
      <c r="ED56" s="88"/>
      <c r="EE56" s="88"/>
      <c r="EF56" s="88"/>
      <c r="EG56" s="88"/>
      <c r="EH56" s="88"/>
      <c r="EI56" s="88"/>
      <c r="EJ56" s="88"/>
      <c r="EK56" s="89"/>
      <c r="EL56" s="88"/>
      <c r="EM56" s="88"/>
      <c r="EN56" s="88"/>
      <c r="EO56" s="88"/>
      <c r="EP56" s="88"/>
      <c r="EQ56" s="88"/>
      <c r="ER56" s="88"/>
      <c r="ES56" s="88"/>
      <c r="ET56" s="89"/>
      <c r="EU56" s="88"/>
      <c r="EV56" s="88"/>
      <c r="EW56" s="88"/>
      <c r="EX56" s="88"/>
      <c r="EY56" s="88"/>
      <c r="EZ56" s="88"/>
      <c r="FA56" s="88"/>
      <c r="FB56" s="88"/>
      <c r="FC56" s="89"/>
      <c r="FD56" s="88"/>
      <c r="FE56" s="88"/>
      <c r="FF56" s="88"/>
      <c r="FG56" s="88"/>
      <c r="FH56" s="88"/>
      <c r="FI56" s="88"/>
      <c r="FJ56" s="88"/>
      <c r="FK56" s="88"/>
      <c r="FL56" s="89"/>
      <c r="FM56" s="89"/>
      <c r="FN56" s="89"/>
      <c r="FO56" s="88"/>
      <c r="FP56" s="88"/>
      <c r="FQ56" s="88"/>
      <c r="FR56" s="88"/>
      <c r="FS56" s="88"/>
      <c r="FT56" s="89"/>
      <c r="FU56" s="89"/>
      <c r="FV56" s="88"/>
      <c r="FW56" s="88"/>
      <c r="FX56" s="88"/>
      <c r="FY56" s="88"/>
      <c r="FZ56" s="88"/>
      <c r="GA56" s="89"/>
      <c r="GB56" s="89"/>
      <c r="GC56" s="89"/>
      <c r="GD56" s="88"/>
      <c r="GE56" s="88"/>
      <c r="GF56" s="88"/>
      <c r="GG56" s="88"/>
      <c r="GH56" s="88"/>
      <c r="GI56" s="30"/>
      <c r="GJ56" s="89"/>
      <c r="GK56" s="89"/>
      <c r="GL56" s="89"/>
      <c r="GM56" s="88"/>
      <c r="GN56" s="88"/>
      <c r="GO56" s="88"/>
      <c r="GP56" s="88"/>
      <c r="GQ56" s="88"/>
    </row>
    <row r="57" spans="1:199" ht="16.5" customHeight="1" x14ac:dyDescent="0.25">
      <c r="A57" s="33"/>
      <c r="B57" s="2"/>
      <c r="C57" s="30" t="s">
        <v>34139</v>
      </c>
      <c r="D57" s="30"/>
      <c r="E57" s="30"/>
      <c r="F57" s="30"/>
      <c r="G57" s="30"/>
      <c r="H57" s="30"/>
      <c r="I57" s="30"/>
      <c r="J57" s="30"/>
      <c r="K57" s="30"/>
      <c r="L57" s="30"/>
      <c r="M57" s="30"/>
      <c r="N57" s="30"/>
      <c r="O57" s="30"/>
      <c r="P57" s="30" t="s">
        <v>34860</v>
      </c>
      <c r="Q57" s="30"/>
      <c r="R57" s="30"/>
      <c r="S57" s="30"/>
      <c r="T57" s="30"/>
      <c r="U57" s="30"/>
      <c r="V57" s="30"/>
      <c r="W57" s="30"/>
      <c r="X57" s="30"/>
      <c r="Y57" s="30"/>
      <c r="Z57" s="30"/>
      <c r="AA57" s="30"/>
      <c r="AB57" s="30"/>
      <c r="AC57" s="30"/>
      <c r="AD57" s="30"/>
      <c r="AE57" s="30"/>
      <c r="AF57" s="30"/>
      <c r="AG57" s="30"/>
      <c r="AH57" s="30"/>
      <c r="AI57" s="30"/>
      <c r="AJ57" s="30"/>
      <c r="AK57" s="30"/>
      <c r="AL57" s="30"/>
      <c r="AM57" s="30"/>
      <c r="AN57" s="30"/>
      <c r="AO57" s="30"/>
      <c r="AP57" s="30"/>
      <c r="AQ57" s="30"/>
      <c r="AR57" s="30"/>
      <c r="AS57" s="30"/>
      <c r="AT57" s="30"/>
      <c r="AU57" s="30"/>
      <c r="AV57" s="30"/>
      <c r="AW57" s="30"/>
      <c r="AX57" s="30"/>
      <c r="AY57" s="30"/>
      <c r="AZ57" s="30"/>
      <c r="BA57" s="30"/>
      <c r="BB57" s="30"/>
      <c r="BC57" s="30"/>
      <c r="BD57" s="30"/>
      <c r="BE57" s="30"/>
      <c r="BF57" s="30"/>
      <c r="BG57" s="30"/>
      <c r="BH57" s="30"/>
      <c r="BI57" s="30"/>
      <c r="BJ57" s="30"/>
      <c r="BK57" s="30"/>
      <c r="BL57" s="30"/>
      <c r="BM57" s="30"/>
      <c r="BN57" s="30"/>
      <c r="BO57" s="30"/>
      <c r="BP57" s="30"/>
      <c r="BQ57" s="30"/>
      <c r="BR57" s="30"/>
      <c r="BS57" s="30"/>
      <c r="BT57" s="30"/>
      <c r="BU57" s="30"/>
      <c r="BV57" s="30"/>
      <c r="BW57" s="30"/>
      <c r="BX57" s="30"/>
      <c r="BY57" s="30"/>
      <c r="BZ57" s="30"/>
      <c r="CA57" s="30"/>
      <c r="CB57" s="30"/>
      <c r="CC57" s="30"/>
      <c r="CD57" s="30"/>
      <c r="CE57" s="30"/>
      <c r="CF57" s="30"/>
      <c r="CG57" s="30"/>
      <c r="CH57" s="30"/>
      <c r="CI57" s="89"/>
      <c r="CJ57" s="89"/>
      <c r="CK57" s="89"/>
      <c r="CL57" s="89"/>
      <c r="CM57" s="89"/>
      <c r="CN57" s="89"/>
      <c r="CO57" s="89"/>
      <c r="CP57" s="89"/>
      <c r="CQ57" s="89"/>
      <c r="CR57" s="89"/>
      <c r="CS57" s="88"/>
      <c r="CT57" s="88"/>
      <c r="CU57" s="88"/>
      <c r="CV57" s="88"/>
      <c r="CW57" s="88"/>
      <c r="CX57" s="88"/>
      <c r="CY57" s="88"/>
      <c r="CZ57" s="88"/>
      <c r="DA57" s="89"/>
      <c r="DB57" s="88"/>
      <c r="DC57" s="88"/>
      <c r="DD57" s="88"/>
      <c r="DE57" s="88"/>
      <c r="DF57" s="88"/>
      <c r="DG57" s="88"/>
      <c r="DH57" s="88"/>
      <c r="DI57" s="88"/>
      <c r="DJ57" s="89"/>
      <c r="DK57" s="88"/>
      <c r="DL57" s="88"/>
      <c r="DM57" s="88"/>
      <c r="DN57" s="88"/>
      <c r="DO57" s="88"/>
      <c r="DP57" s="88"/>
      <c r="DQ57" s="88"/>
      <c r="DR57" s="88"/>
      <c r="DS57" s="89"/>
      <c r="DT57" s="88"/>
      <c r="DU57" s="88"/>
      <c r="DV57" s="88"/>
      <c r="DW57" s="88"/>
      <c r="DX57" s="88"/>
      <c r="DY57" s="88"/>
      <c r="DZ57" s="88"/>
      <c r="EA57" s="88"/>
      <c r="EB57" s="89"/>
      <c r="EC57" s="88"/>
      <c r="ED57" s="88"/>
      <c r="EE57" s="88"/>
      <c r="EF57" s="88"/>
      <c r="EG57" s="88"/>
      <c r="EH57" s="88"/>
      <c r="EI57" s="88"/>
      <c r="EJ57" s="88"/>
      <c r="EK57" s="89"/>
      <c r="EL57" s="88"/>
      <c r="EM57" s="88"/>
      <c r="EN57" s="88"/>
      <c r="EO57" s="88"/>
      <c r="EP57" s="88"/>
      <c r="EQ57" s="88"/>
      <c r="ER57" s="88"/>
      <c r="ES57" s="88"/>
      <c r="ET57" s="89"/>
      <c r="EU57" s="88"/>
      <c r="EV57" s="88"/>
      <c r="EW57" s="88"/>
      <c r="EX57" s="88"/>
      <c r="EY57" s="88"/>
      <c r="EZ57" s="88"/>
      <c r="FA57" s="88"/>
      <c r="FB57" s="88"/>
      <c r="FC57" s="89"/>
      <c r="FD57" s="88"/>
      <c r="FE57" s="88"/>
      <c r="FF57" s="88"/>
      <c r="FG57" s="88"/>
      <c r="FH57" s="88"/>
      <c r="FI57" s="88"/>
      <c r="FJ57" s="88"/>
      <c r="FK57" s="88"/>
      <c r="FL57" s="89"/>
      <c r="FM57" s="89"/>
      <c r="FN57" s="89"/>
      <c r="FO57" s="88"/>
      <c r="FP57" s="88"/>
      <c r="FQ57" s="88"/>
      <c r="FR57" s="88"/>
      <c r="FS57" s="88"/>
      <c r="FT57" s="89"/>
      <c r="FU57" s="89"/>
      <c r="FV57" s="88"/>
      <c r="FW57" s="88"/>
      <c r="FX57" s="88"/>
      <c r="FY57" s="88"/>
      <c r="FZ57" s="88"/>
      <c r="GA57" s="89"/>
      <c r="GB57" s="89"/>
      <c r="GC57" s="89"/>
      <c r="GD57" s="88"/>
      <c r="GE57" s="88"/>
      <c r="GF57" s="88"/>
      <c r="GG57" s="88"/>
      <c r="GH57" s="88"/>
      <c r="GI57" s="30"/>
      <c r="GJ57" s="89"/>
      <c r="GK57" s="89"/>
      <c r="GL57" s="89"/>
      <c r="GM57" s="88"/>
      <c r="GN57" s="88"/>
      <c r="GO57" s="88"/>
      <c r="GP57" s="88"/>
      <c r="GQ57" s="88"/>
    </row>
    <row r="58" spans="1:199" ht="16.5" customHeight="1" x14ac:dyDescent="0.25">
      <c r="A58" s="33"/>
      <c r="B58" s="2"/>
      <c r="C58" s="30" t="s">
        <v>33821</v>
      </c>
      <c r="D58" s="30"/>
      <c r="E58" s="30"/>
      <c r="F58" s="30"/>
      <c r="G58" s="30"/>
      <c r="H58" s="30"/>
      <c r="I58" s="30"/>
      <c r="J58" s="30"/>
      <c r="K58" s="30"/>
      <c r="L58" s="30"/>
      <c r="M58" s="30"/>
      <c r="N58" s="30"/>
      <c r="O58" s="30"/>
      <c r="P58" s="30" t="s">
        <v>34861</v>
      </c>
      <c r="Q58" s="30"/>
      <c r="R58" s="30"/>
      <c r="S58" s="30"/>
      <c r="T58" s="30"/>
      <c r="U58" s="30"/>
      <c r="V58" s="30"/>
      <c r="W58" s="30"/>
      <c r="X58" s="30"/>
      <c r="Y58" s="30"/>
      <c r="Z58" s="30"/>
      <c r="AA58" s="30"/>
      <c r="AB58" s="30"/>
      <c r="AC58" s="30"/>
      <c r="AD58" s="30"/>
      <c r="AE58" s="30"/>
      <c r="AF58" s="30"/>
      <c r="AG58" s="30"/>
      <c r="AH58" s="30"/>
      <c r="AI58" s="30"/>
      <c r="AJ58" s="30"/>
      <c r="AK58" s="30"/>
      <c r="AL58" s="30"/>
      <c r="AM58" s="30"/>
      <c r="AN58" s="30"/>
      <c r="AO58" s="30"/>
      <c r="AP58" s="30"/>
      <c r="AQ58" s="30"/>
      <c r="AR58" s="30"/>
      <c r="AS58" s="30"/>
      <c r="AT58" s="30"/>
      <c r="AU58" s="30"/>
      <c r="AV58" s="30"/>
      <c r="AW58" s="30"/>
      <c r="AX58" s="30"/>
      <c r="AY58" s="30"/>
      <c r="AZ58" s="30"/>
      <c r="BA58" s="30"/>
      <c r="BB58" s="30"/>
      <c r="BC58" s="30"/>
      <c r="BD58" s="30"/>
      <c r="BE58" s="30"/>
      <c r="BF58" s="30"/>
      <c r="BG58" s="30"/>
      <c r="BH58" s="30"/>
      <c r="BI58" s="30"/>
      <c r="BJ58" s="30"/>
      <c r="BK58" s="30"/>
      <c r="BL58" s="30"/>
      <c r="BM58" s="30"/>
      <c r="BN58" s="30"/>
      <c r="BO58" s="30"/>
      <c r="BP58" s="30"/>
      <c r="BQ58" s="30"/>
      <c r="BR58" s="30"/>
      <c r="BS58" s="30"/>
      <c r="BT58" s="30"/>
      <c r="BU58" s="30"/>
      <c r="BV58" s="30"/>
      <c r="BW58" s="30"/>
      <c r="BX58" s="30"/>
      <c r="BY58" s="30"/>
      <c r="BZ58" s="30"/>
      <c r="CA58" s="30"/>
      <c r="CB58" s="30"/>
      <c r="CC58" s="30"/>
      <c r="CD58" s="30"/>
      <c r="CE58" s="30"/>
      <c r="CF58" s="30"/>
      <c r="CG58" s="30"/>
      <c r="CH58" s="30"/>
      <c r="CI58" s="89"/>
      <c r="CJ58" s="89"/>
      <c r="CK58" s="89"/>
      <c r="CL58" s="89"/>
      <c r="CM58" s="89"/>
      <c r="CN58" s="89"/>
      <c r="CO58" s="89"/>
      <c r="CP58" s="89"/>
      <c r="CQ58" s="89"/>
      <c r="CR58" s="89"/>
      <c r="CS58" s="88"/>
      <c r="CT58" s="88"/>
      <c r="CU58" s="88"/>
      <c r="CV58" s="88"/>
      <c r="CW58" s="88"/>
      <c r="CX58" s="88"/>
      <c r="CY58" s="88"/>
      <c r="CZ58" s="88"/>
      <c r="DA58" s="89"/>
      <c r="DB58" s="88"/>
      <c r="DC58" s="88"/>
      <c r="DD58" s="88"/>
      <c r="DE58" s="88"/>
      <c r="DF58" s="88"/>
      <c r="DG58" s="88"/>
      <c r="DH58" s="88"/>
      <c r="DI58" s="88"/>
      <c r="DJ58" s="89"/>
      <c r="DK58" s="88"/>
      <c r="DL58" s="88"/>
      <c r="DM58" s="88"/>
      <c r="DN58" s="88"/>
      <c r="DO58" s="88"/>
      <c r="DP58" s="88"/>
      <c r="DQ58" s="88"/>
      <c r="DR58" s="88"/>
      <c r="DS58" s="89"/>
      <c r="DT58" s="88"/>
      <c r="DU58" s="88"/>
      <c r="DV58" s="88"/>
      <c r="DW58" s="88"/>
      <c r="DX58" s="88"/>
      <c r="DY58" s="88"/>
      <c r="DZ58" s="88"/>
      <c r="EA58" s="88"/>
      <c r="EB58" s="89"/>
      <c r="EC58" s="88"/>
      <c r="ED58" s="88"/>
      <c r="EE58" s="88"/>
      <c r="EF58" s="88"/>
      <c r="EG58" s="88"/>
      <c r="EH58" s="88"/>
      <c r="EI58" s="88"/>
      <c r="EJ58" s="88"/>
      <c r="EK58" s="89"/>
      <c r="EL58" s="88"/>
      <c r="EM58" s="88"/>
      <c r="EN58" s="88"/>
      <c r="EO58" s="88"/>
      <c r="EP58" s="88"/>
      <c r="EQ58" s="88"/>
      <c r="ER58" s="88"/>
      <c r="ES58" s="88"/>
      <c r="ET58" s="89"/>
      <c r="EU58" s="88"/>
      <c r="EV58" s="88"/>
      <c r="EW58" s="88"/>
      <c r="EX58" s="88"/>
      <c r="EY58" s="88"/>
      <c r="EZ58" s="88"/>
      <c r="FA58" s="88"/>
      <c r="FB58" s="88"/>
      <c r="FC58" s="89"/>
      <c r="FD58" s="88"/>
      <c r="FE58" s="88"/>
      <c r="FF58" s="88"/>
      <c r="FG58" s="88"/>
      <c r="FH58" s="88"/>
      <c r="FI58" s="88"/>
      <c r="FJ58" s="88"/>
      <c r="FK58" s="88"/>
      <c r="FL58" s="89"/>
      <c r="FM58" s="89"/>
      <c r="FN58" s="89"/>
      <c r="FO58" s="88"/>
      <c r="FP58" s="88"/>
      <c r="FQ58" s="88"/>
      <c r="FR58" s="88"/>
      <c r="FS58" s="88"/>
      <c r="FT58" s="89"/>
      <c r="FU58" s="89"/>
      <c r="FV58" s="88"/>
      <c r="FW58" s="88"/>
      <c r="FX58" s="88"/>
      <c r="FY58" s="88"/>
      <c r="FZ58" s="88"/>
      <c r="GA58" s="89"/>
      <c r="GB58" s="89"/>
      <c r="GC58" s="89"/>
      <c r="GD58" s="88"/>
      <c r="GE58" s="88"/>
      <c r="GF58" s="88"/>
      <c r="GG58" s="88"/>
      <c r="GH58" s="88"/>
      <c r="GI58" s="30"/>
      <c r="GJ58" s="89"/>
      <c r="GK58" s="89"/>
      <c r="GL58" s="89"/>
      <c r="GM58" s="88"/>
      <c r="GN58" s="88"/>
      <c r="GO58" s="88"/>
      <c r="GP58" s="88"/>
      <c r="GQ58" s="88"/>
    </row>
    <row r="59" spans="1:199" ht="16.5" customHeight="1" x14ac:dyDescent="0.25">
      <c r="A59" s="33"/>
      <c r="B59" s="2"/>
      <c r="C59" s="30" t="s">
        <v>33766</v>
      </c>
      <c r="D59" s="30"/>
      <c r="E59" s="30"/>
      <c r="F59" s="30"/>
      <c r="G59" s="30"/>
      <c r="H59" s="30"/>
      <c r="I59" s="30"/>
      <c r="J59" s="30"/>
      <c r="K59" s="30"/>
      <c r="L59" s="30"/>
      <c r="M59" s="30"/>
      <c r="N59" s="30"/>
      <c r="O59" s="30"/>
      <c r="P59" s="30" t="s">
        <v>34862</v>
      </c>
      <c r="Q59" s="30"/>
      <c r="R59" s="30"/>
      <c r="S59" s="30"/>
      <c r="T59" s="30"/>
      <c r="U59" s="30"/>
      <c r="V59" s="30"/>
      <c r="W59" s="30"/>
      <c r="X59" s="30"/>
      <c r="Y59" s="30"/>
      <c r="Z59" s="30"/>
      <c r="AA59" s="30"/>
      <c r="AB59" s="30"/>
      <c r="AC59" s="30"/>
      <c r="AD59" s="30"/>
      <c r="AE59" s="30"/>
      <c r="AF59" s="30"/>
      <c r="AG59" s="30"/>
      <c r="AH59" s="30"/>
      <c r="AI59" s="30"/>
      <c r="AJ59" s="30"/>
      <c r="AK59" s="30"/>
      <c r="AL59" s="30"/>
      <c r="AM59" s="30"/>
      <c r="AN59" s="30"/>
      <c r="AO59" s="30"/>
      <c r="AP59" s="30"/>
      <c r="AQ59" s="30"/>
      <c r="AR59" s="30"/>
      <c r="AS59" s="30"/>
      <c r="AT59" s="30"/>
      <c r="AU59" s="30"/>
      <c r="AV59" s="30"/>
      <c r="AW59" s="30"/>
      <c r="AX59" s="30"/>
      <c r="AY59" s="30"/>
      <c r="AZ59" s="30"/>
      <c r="BA59" s="30"/>
      <c r="BB59" s="30"/>
      <c r="BC59" s="30"/>
      <c r="BD59" s="30"/>
      <c r="BE59" s="30"/>
      <c r="BF59" s="30"/>
      <c r="BG59" s="30"/>
      <c r="BH59" s="30"/>
      <c r="BI59" s="30"/>
      <c r="BJ59" s="30"/>
      <c r="BK59" s="30"/>
      <c r="BL59" s="30"/>
      <c r="BM59" s="30"/>
      <c r="BN59" s="30"/>
      <c r="BO59" s="30"/>
      <c r="BP59" s="30"/>
      <c r="BQ59" s="30"/>
      <c r="BR59" s="30"/>
      <c r="BS59" s="30"/>
      <c r="BT59" s="30"/>
      <c r="BU59" s="30"/>
      <c r="BV59" s="30"/>
      <c r="BW59" s="30"/>
      <c r="BX59" s="30"/>
      <c r="BY59" s="30"/>
      <c r="BZ59" s="30"/>
      <c r="CA59" s="30"/>
      <c r="CB59" s="30"/>
      <c r="CC59" s="30"/>
      <c r="CD59" s="30"/>
      <c r="CE59" s="30"/>
      <c r="CF59" s="30"/>
      <c r="CG59" s="30"/>
      <c r="CH59" s="30"/>
      <c r="CI59" s="89"/>
      <c r="CJ59" s="89"/>
      <c r="CK59" s="89"/>
      <c r="CL59" s="89"/>
      <c r="CM59" s="89"/>
      <c r="CN59" s="89"/>
      <c r="CO59" s="89"/>
      <c r="CP59" s="89"/>
      <c r="CQ59" s="89"/>
      <c r="CR59" s="89"/>
      <c r="CS59" s="88"/>
      <c r="CT59" s="88"/>
      <c r="CU59" s="88"/>
      <c r="CV59" s="88"/>
      <c r="CW59" s="88"/>
      <c r="CX59" s="88"/>
      <c r="CY59" s="88"/>
      <c r="CZ59" s="88"/>
      <c r="DA59" s="89"/>
      <c r="DB59" s="88"/>
      <c r="DC59" s="88"/>
      <c r="DD59" s="88"/>
      <c r="DE59" s="88"/>
      <c r="DF59" s="88"/>
      <c r="DG59" s="88"/>
      <c r="DH59" s="88"/>
      <c r="DI59" s="88"/>
      <c r="DJ59" s="89"/>
      <c r="DK59" s="88"/>
      <c r="DL59" s="88"/>
      <c r="DM59" s="88"/>
      <c r="DN59" s="88"/>
      <c r="DO59" s="88"/>
      <c r="DP59" s="88"/>
      <c r="DQ59" s="88"/>
      <c r="DR59" s="88"/>
      <c r="DS59" s="89"/>
      <c r="DT59" s="88"/>
      <c r="DU59" s="88"/>
      <c r="DV59" s="88"/>
      <c r="DW59" s="88"/>
      <c r="DX59" s="88"/>
      <c r="DY59" s="88"/>
      <c r="DZ59" s="88"/>
      <c r="EA59" s="88"/>
      <c r="EB59" s="89"/>
      <c r="EC59" s="88"/>
      <c r="ED59" s="88"/>
      <c r="EE59" s="88"/>
      <c r="EF59" s="88"/>
      <c r="EG59" s="88"/>
      <c r="EH59" s="88"/>
      <c r="EI59" s="88"/>
      <c r="EJ59" s="88"/>
      <c r="EK59" s="89"/>
      <c r="EL59" s="88"/>
      <c r="EM59" s="88"/>
      <c r="EN59" s="88"/>
      <c r="EO59" s="88"/>
      <c r="EP59" s="88"/>
      <c r="EQ59" s="88"/>
      <c r="ER59" s="88"/>
      <c r="ES59" s="88"/>
      <c r="ET59" s="89"/>
      <c r="EU59" s="88"/>
      <c r="EV59" s="88"/>
      <c r="EW59" s="88"/>
      <c r="EX59" s="88"/>
      <c r="EY59" s="88"/>
      <c r="EZ59" s="88"/>
      <c r="FA59" s="88"/>
      <c r="FB59" s="88"/>
      <c r="FC59" s="89"/>
      <c r="FD59" s="88"/>
      <c r="FE59" s="88"/>
      <c r="FF59" s="88"/>
      <c r="FG59" s="88"/>
      <c r="FH59" s="88"/>
      <c r="FI59" s="88"/>
      <c r="FJ59" s="88"/>
      <c r="FK59" s="88"/>
      <c r="FL59" s="89"/>
      <c r="FM59" s="89"/>
      <c r="FN59" s="89"/>
      <c r="FO59" s="88"/>
      <c r="FP59" s="88"/>
      <c r="FQ59" s="88"/>
      <c r="FR59" s="88"/>
      <c r="FS59" s="88"/>
      <c r="FT59" s="89"/>
      <c r="FU59" s="89"/>
      <c r="FV59" s="88"/>
      <c r="FW59" s="88"/>
      <c r="FX59" s="88"/>
      <c r="FY59" s="88"/>
      <c r="FZ59" s="88"/>
      <c r="GA59" s="89"/>
      <c r="GB59" s="89"/>
      <c r="GC59" s="89"/>
      <c r="GD59" s="88"/>
      <c r="GE59" s="88"/>
      <c r="GF59" s="88"/>
      <c r="GG59" s="88"/>
      <c r="GH59" s="88"/>
      <c r="GI59" s="30"/>
      <c r="GJ59" s="89"/>
      <c r="GK59" s="89"/>
      <c r="GL59" s="89"/>
      <c r="GM59" s="88"/>
      <c r="GN59" s="88"/>
      <c r="GO59" s="88"/>
      <c r="GP59" s="88"/>
      <c r="GQ59" s="88"/>
    </row>
    <row r="60" spans="1:199" ht="16.5" customHeight="1" x14ac:dyDescent="0.25">
      <c r="A60" s="33"/>
      <c r="B60" s="2"/>
      <c r="C60" s="30" t="s">
        <v>34501</v>
      </c>
      <c r="D60" s="30"/>
      <c r="E60" s="30"/>
      <c r="F60" s="30"/>
      <c r="G60" s="30"/>
      <c r="H60" s="30"/>
      <c r="I60" s="30"/>
      <c r="J60" s="30"/>
      <c r="K60" s="30"/>
      <c r="L60" s="30"/>
      <c r="M60" s="30"/>
      <c r="N60" s="30"/>
      <c r="O60" s="30"/>
      <c r="P60" s="30" t="s">
        <v>34863</v>
      </c>
      <c r="Q60" s="30"/>
      <c r="R60" s="30"/>
      <c r="S60" s="30"/>
      <c r="T60" s="30"/>
      <c r="U60" s="30"/>
      <c r="V60" s="30"/>
      <c r="W60" s="30"/>
      <c r="X60" s="30"/>
      <c r="Y60" s="30"/>
      <c r="Z60" s="30"/>
      <c r="AA60" s="30"/>
      <c r="AB60" s="30"/>
      <c r="AC60" s="30"/>
      <c r="AD60" s="30"/>
      <c r="AE60" s="30"/>
      <c r="AF60" s="30"/>
      <c r="AG60" s="30"/>
      <c r="AH60" s="30"/>
      <c r="AI60" s="30"/>
      <c r="AJ60" s="30"/>
      <c r="AK60" s="30"/>
      <c r="AL60" s="30"/>
      <c r="AM60" s="30"/>
      <c r="AN60" s="30"/>
      <c r="AO60" s="30"/>
      <c r="AP60" s="30"/>
      <c r="AQ60" s="30"/>
      <c r="AR60" s="30"/>
      <c r="AS60" s="30"/>
      <c r="AT60" s="30"/>
      <c r="AU60" s="30"/>
      <c r="AV60" s="30"/>
      <c r="AW60" s="30"/>
      <c r="AX60" s="30"/>
      <c r="AY60" s="30"/>
      <c r="AZ60" s="30"/>
      <c r="BA60" s="30"/>
      <c r="BB60" s="30"/>
      <c r="BC60" s="30"/>
      <c r="BD60" s="30"/>
      <c r="BE60" s="30"/>
      <c r="BF60" s="30"/>
      <c r="BG60" s="30"/>
      <c r="BH60" s="30"/>
      <c r="BI60" s="30"/>
      <c r="BJ60" s="30"/>
      <c r="BK60" s="30"/>
      <c r="BL60" s="30"/>
      <c r="BM60" s="30"/>
      <c r="BN60" s="30"/>
      <c r="BO60" s="30"/>
      <c r="BP60" s="30"/>
      <c r="BQ60" s="30"/>
      <c r="BR60" s="30"/>
      <c r="BS60" s="30"/>
      <c r="BT60" s="30"/>
      <c r="BU60" s="30"/>
      <c r="BV60" s="30"/>
      <c r="BW60" s="30"/>
      <c r="BX60" s="30"/>
      <c r="BY60" s="30"/>
      <c r="BZ60" s="30"/>
      <c r="CA60" s="30"/>
      <c r="CB60" s="30"/>
      <c r="CC60" s="30"/>
      <c r="CD60" s="30"/>
      <c r="CE60" s="30"/>
      <c r="CF60" s="30"/>
      <c r="CG60" s="30"/>
      <c r="CH60" s="30"/>
      <c r="CI60" s="89"/>
      <c r="CJ60" s="89"/>
      <c r="CK60" s="89"/>
      <c r="CL60" s="89"/>
      <c r="CM60" s="89"/>
      <c r="CN60" s="89"/>
      <c r="CO60" s="89"/>
      <c r="CP60" s="89"/>
      <c r="CQ60" s="89"/>
      <c r="CR60" s="89"/>
      <c r="CS60" s="88"/>
      <c r="CT60" s="88"/>
      <c r="CU60" s="88"/>
      <c r="CV60" s="88"/>
      <c r="CW60" s="88"/>
      <c r="CX60" s="88"/>
      <c r="CY60" s="88"/>
      <c r="CZ60" s="88"/>
      <c r="DA60" s="89"/>
      <c r="DB60" s="88"/>
      <c r="DC60" s="88"/>
      <c r="DD60" s="88"/>
      <c r="DE60" s="88"/>
      <c r="DF60" s="88"/>
      <c r="DG60" s="88"/>
      <c r="DH60" s="88"/>
      <c r="DI60" s="88"/>
      <c r="DJ60" s="89"/>
      <c r="DK60" s="88"/>
      <c r="DL60" s="88"/>
      <c r="DM60" s="88"/>
      <c r="DN60" s="88"/>
      <c r="DO60" s="88"/>
      <c r="DP60" s="88"/>
      <c r="DQ60" s="88"/>
      <c r="DR60" s="88"/>
      <c r="DS60" s="89"/>
      <c r="DT60" s="88"/>
      <c r="DU60" s="88"/>
      <c r="DV60" s="88"/>
      <c r="DW60" s="88"/>
      <c r="DX60" s="88"/>
      <c r="DY60" s="88"/>
      <c r="DZ60" s="88"/>
      <c r="EA60" s="88"/>
      <c r="EB60" s="89"/>
      <c r="EC60" s="88"/>
      <c r="ED60" s="88"/>
      <c r="EE60" s="88"/>
      <c r="EF60" s="88"/>
      <c r="EG60" s="88"/>
      <c r="EH60" s="88"/>
      <c r="EI60" s="88"/>
      <c r="EJ60" s="88"/>
      <c r="EK60" s="89"/>
      <c r="EL60" s="88"/>
      <c r="EM60" s="88"/>
      <c r="EN60" s="88"/>
      <c r="EO60" s="88"/>
      <c r="EP60" s="88"/>
      <c r="EQ60" s="88"/>
      <c r="ER60" s="88"/>
      <c r="ES60" s="88"/>
      <c r="ET60" s="89"/>
      <c r="EU60" s="88"/>
      <c r="EV60" s="88"/>
      <c r="EW60" s="88"/>
      <c r="EX60" s="88"/>
      <c r="EY60" s="88"/>
      <c r="EZ60" s="88"/>
      <c r="FA60" s="88"/>
      <c r="FB60" s="88"/>
      <c r="FC60" s="89"/>
      <c r="FD60" s="88"/>
      <c r="FE60" s="88"/>
      <c r="FF60" s="88"/>
      <c r="FG60" s="88"/>
      <c r="FH60" s="88"/>
      <c r="FI60" s="88"/>
      <c r="FJ60" s="88"/>
      <c r="FK60" s="88"/>
      <c r="FL60" s="89"/>
      <c r="FM60" s="89"/>
      <c r="FN60" s="89"/>
      <c r="FO60" s="88"/>
      <c r="FP60" s="88"/>
      <c r="FQ60" s="88"/>
      <c r="FR60" s="88"/>
      <c r="FS60" s="88"/>
      <c r="FT60" s="89"/>
      <c r="FU60" s="89"/>
      <c r="FV60" s="88"/>
      <c r="FW60" s="88"/>
      <c r="FX60" s="88"/>
      <c r="FY60" s="88"/>
      <c r="FZ60" s="88"/>
      <c r="GA60" s="89"/>
      <c r="GB60" s="89"/>
      <c r="GC60" s="89"/>
      <c r="GD60" s="88"/>
      <c r="GE60" s="88"/>
      <c r="GF60" s="88"/>
      <c r="GG60" s="88"/>
      <c r="GH60" s="88"/>
      <c r="GI60" s="30"/>
      <c r="GJ60" s="89"/>
      <c r="GK60" s="89"/>
      <c r="GL60" s="89"/>
      <c r="GM60" s="88"/>
      <c r="GN60" s="88"/>
      <c r="GO60" s="88"/>
      <c r="GP60" s="88"/>
      <c r="GQ60" s="88"/>
    </row>
    <row r="61" spans="1:199" ht="16.5" customHeight="1" x14ac:dyDescent="0.25">
      <c r="A61" s="33"/>
      <c r="B61" s="2"/>
      <c r="C61" s="30" t="s">
        <v>33902</v>
      </c>
      <c r="D61" s="30"/>
      <c r="E61" s="30"/>
      <c r="F61" s="30"/>
      <c r="G61" s="30"/>
      <c r="H61" s="30"/>
      <c r="I61" s="30"/>
      <c r="J61" s="30"/>
      <c r="K61" s="30"/>
      <c r="L61" s="30"/>
      <c r="M61" s="30"/>
      <c r="N61" s="30"/>
      <c r="O61" s="30"/>
      <c r="P61" s="30" t="s">
        <v>34864</v>
      </c>
      <c r="Q61" s="30"/>
      <c r="R61" s="30"/>
      <c r="S61" s="30"/>
      <c r="T61" s="30"/>
      <c r="U61" s="30"/>
      <c r="V61" s="30"/>
      <c r="W61" s="30"/>
      <c r="X61" s="30"/>
      <c r="Y61" s="30"/>
      <c r="Z61" s="30"/>
      <c r="AA61" s="30"/>
      <c r="AB61" s="30"/>
      <c r="AC61" s="30"/>
      <c r="AD61" s="30"/>
      <c r="AE61" s="30"/>
      <c r="AF61" s="30"/>
      <c r="AG61" s="30"/>
      <c r="AH61" s="30"/>
      <c r="AI61" s="30"/>
      <c r="AJ61" s="30"/>
      <c r="AK61" s="30"/>
      <c r="AL61" s="30"/>
      <c r="AM61" s="30"/>
      <c r="AN61" s="30"/>
      <c r="AO61" s="30"/>
      <c r="AP61" s="30"/>
      <c r="AQ61" s="30"/>
      <c r="AR61" s="30"/>
      <c r="AS61" s="30"/>
      <c r="AT61" s="30"/>
      <c r="AU61" s="30"/>
      <c r="AV61" s="30"/>
      <c r="AW61" s="30"/>
      <c r="AX61" s="30"/>
      <c r="AY61" s="30"/>
      <c r="AZ61" s="30"/>
      <c r="BA61" s="30"/>
      <c r="BB61" s="30"/>
      <c r="BC61" s="30"/>
      <c r="BD61" s="30"/>
      <c r="BE61" s="30"/>
      <c r="BF61" s="30"/>
      <c r="BG61" s="30"/>
      <c r="BH61" s="30"/>
      <c r="BI61" s="30"/>
      <c r="BJ61" s="30"/>
      <c r="BK61" s="30"/>
      <c r="BL61" s="30"/>
      <c r="BM61" s="30"/>
      <c r="BN61" s="30"/>
      <c r="BO61" s="30"/>
      <c r="BP61" s="30"/>
      <c r="BQ61" s="30"/>
      <c r="BR61" s="30"/>
      <c r="BS61" s="30"/>
      <c r="BT61" s="30"/>
      <c r="BU61" s="30"/>
      <c r="BV61" s="30"/>
      <c r="BW61" s="30"/>
      <c r="BX61" s="30"/>
      <c r="BY61" s="30"/>
      <c r="BZ61" s="30"/>
      <c r="CA61" s="30"/>
      <c r="CB61" s="30"/>
      <c r="CC61" s="30"/>
      <c r="CD61" s="30"/>
      <c r="CE61" s="30"/>
      <c r="CF61" s="30"/>
      <c r="CG61" s="30"/>
      <c r="CH61" s="30"/>
      <c r="CI61" s="89"/>
      <c r="CJ61" s="89"/>
      <c r="CK61" s="89"/>
      <c r="CL61" s="89"/>
      <c r="CM61" s="89"/>
      <c r="CN61" s="89"/>
      <c r="CO61" s="89"/>
      <c r="CP61" s="89"/>
      <c r="CQ61" s="89"/>
      <c r="CR61" s="89"/>
      <c r="CS61" s="88"/>
      <c r="CT61" s="88"/>
      <c r="CU61" s="88"/>
      <c r="CV61" s="88"/>
      <c r="CW61" s="88"/>
      <c r="CX61" s="88"/>
      <c r="CY61" s="88"/>
      <c r="CZ61" s="88"/>
      <c r="DA61" s="89"/>
      <c r="DB61" s="88"/>
      <c r="DC61" s="88"/>
      <c r="DD61" s="88"/>
      <c r="DE61" s="88"/>
      <c r="DF61" s="88"/>
      <c r="DG61" s="88"/>
      <c r="DH61" s="88"/>
      <c r="DI61" s="88"/>
      <c r="DJ61" s="89"/>
      <c r="DK61" s="88"/>
      <c r="DL61" s="88"/>
      <c r="DM61" s="88"/>
      <c r="DN61" s="88"/>
      <c r="DO61" s="88"/>
      <c r="DP61" s="88"/>
      <c r="DQ61" s="88"/>
      <c r="DR61" s="88"/>
      <c r="DS61" s="89"/>
      <c r="DT61" s="88"/>
      <c r="DU61" s="88"/>
      <c r="DV61" s="88"/>
      <c r="DW61" s="88"/>
      <c r="DX61" s="88"/>
      <c r="DY61" s="88"/>
      <c r="DZ61" s="88"/>
      <c r="EA61" s="88"/>
      <c r="EB61" s="89"/>
      <c r="EC61" s="88"/>
      <c r="ED61" s="88"/>
      <c r="EE61" s="88"/>
      <c r="EF61" s="88"/>
      <c r="EG61" s="88"/>
      <c r="EH61" s="88"/>
      <c r="EI61" s="88"/>
      <c r="EJ61" s="88"/>
      <c r="EK61" s="89"/>
      <c r="EL61" s="88"/>
      <c r="EM61" s="88"/>
      <c r="EN61" s="88"/>
      <c r="EO61" s="88"/>
      <c r="EP61" s="88"/>
      <c r="EQ61" s="88"/>
      <c r="ER61" s="88"/>
      <c r="ES61" s="88"/>
      <c r="ET61" s="89"/>
      <c r="EU61" s="88"/>
      <c r="EV61" s="88"/>
      <c r="EW61" s="88"/>
      <c r="EX61" s="88"/>
      <c r="EY61" s="88"/>
      <c r="EZ61" s="88"/>
      <c r="FA61" s="88"/>
      <c r="FB61" s="88"/>
      <c r="FC61" s="89"/>
      <c r="FD61" s="88"/>
      <c r="FE61" s="88"/>
      <c r="FF61" s="88"/>
      <c r="FG61" s="88"/>
      <c r="FH61" s="88"/>
      <c r="FI61" s="88"/>
      <c r="FJ61" s="88"/>
      <c r="FK61" s="88"/>
      <c r="FL61" s="89"/>
      <c r="FM61" s="89"/>
      <c r="FN61" s="89"/>
      <c r="FO61" s="88"/>
      <c r="FP61" s="88"/>
      <c r="FQ61" s="88"/>
      <c r="FR61" s="88"/>
      <c r="FS61" s="88"/>
      <c r="FT61" s="89"/>
      <c r="FU61" s="89"/>
      <c r="FV61" s="88"/>
      <c r="FW61" s="88"/>
      <c r="FX61" s="88"/>
      <c r="FY61" s="88"/>
      <c r="FZ61" s="88"/>
      <c r="GA61" s="89"/>
      <c r="GB61" s="89"/>
      <c r="GC61" s="89"/>
      <c r="GD61" s="88"/>
      <c r="GE61" s="88"/>
      <c r="GF61" s="88"/>
      <c r="GG61" s="88"/>
      <c r="GH61" s="88"/>
      <c r="GI61" s="30"/>
      <c r="GJ61" s="89"/>
      <c r="GK61" s="89"/>
      <c r="GL61" s="89"/>
      <c r="GM61" s="88"/>
      <c r="GN61" s="88"/>
      <c r="GO61" s="88"/>
      <c r="GP61" s="88"/>
      <c r="GQ61" s="88"/>
    </row>
    <row r="62" spans="1:199" ht="16.5" customHeight="1" x14ac:dyDescent="0.25">
      <c r="A62" s="33"/>
      <c r="B62" s="2"/>
      <c r="C62" s="30" t="s">
        <v>33903</v>
      </c>
      <c r="D62" s="30"/>
      <c r="E62" s="30"/>
      <c r="F62" s="30"/>
      <c r="G62" s="30"/>
      <c r="H62" s="30"/>
      <c r="I62" s="30"/>
      <c r="J62" s="30"/>
      <c r="K62" s="30"/>
      <c r="L62" s="30"/>
      <c r="M62" s="30"/>
      <c r="N62" s="30"/>
      <c r="O62" s="30"/>
      <c r="P62" s="30" t="s">
        <v>34865</v>
      </c>
      <c r="Q62" s="30"/>
      <c r="R62" s="30"/>
      <c r="S62" s="30"/>
      <c r="T62" s="30"/>
      <c r="U62" s="30"/>
      <c r="V62" s="30"/>
      <c r="W62" s="30"/>
      <c r="X62" s="30"/>
      <c r="Y62" s="30"/>
      <c r="Z62" s="30"/>
      <c r="AA62" s="30"/>
      <c r="AB62" s="30"/>
      <c r="AC62" s="30"/>
      <c r="AD62" s="30"/>
      <c r="AE62" s="30"/>
      <c r="AF62" s="30"/>
      <c r="AG62" s="30"/>
      <c r="AH62" s="30"/>
      <c r="AI62" s="30"/>
      <c r="AJ62" s="30"/>
      <c r="AK62" s="30"/>
      <c r="AL62" s="30"/>
      <c r="AM62" s="30"/>
      <c r="AN62" s="30"/>
      <c r="AO62" s="30"/>
      <c r="AP62" s="30"/>
      <c r="AQ62" s="30"/>
      <c r="AR62" s="30"/>
      <c r="AS62" s="30"/>
      <c r="AT62" s="30"/>
      <c r="AU62" s="30"/>
      <c r="AV62" s="30"/>
      <c r="AW62" s="30"/>
      <c r="AX62" s="30"/>
      <c r="AY62" s="30"/>
      <c r="AZ62" s="30"/>
      <c r="BA62" s="30"/>
      <c r="BB62" s="30"/>
      <c r="BC62" s="30"/>
      <c r="BD62" s="30"/>
      <c r="BE62" s="30"/>
      <c r="BF62" s="30"/>
      <c r="BG62" s="30"/>
      <c r="BH62" s="30"/>
      <c r="BI62" s="30"/>
      <c r="BJ62" s="30"/>
      <c r="BK62" s="30"/>
      <c r="BL62" s="30"/>
      <c r="BM62" s="30"/>
      <c r="BN62" s="30"/>
      <c r="BO62" s="30"/>
      <c r="BP62" s="30"/>
      <c r="BQ62" s="30"/>
      <c r="BR62" s="30"/>
      <c r="BS62" s="30"/>
      <c r="BT62" s="30"/>
      <c r="BU62" s="30"/>
      <c r="BV62" s="30"/>
      <c r="BW62" s="30"/>
      <c r="BX62" s="30"/>
      <c r="BY62" s="30"/>
      <c r="BZ62" s="30"/>
      <c r="CA62" s="30"/>
      <c r="CB62" s="30"/>
      <c r="CC62" s="30"/>
      <c r="CD62" s="30"/>
      <c r="CE62" s="30"/>
      <c r="CF62" s="30"/>
      <c r="CG62" s="30"/>
      <c r="CH62" s="30"/>
      <c r="CI62" s="89"/>
      <c r="CJ62" s="89"/>
      <c r="CK62" s="89"/>
      <c r="CL62" s="89"/>
      <c r="CM62" s="89"/>
      <c r="CN62" s="89"/>
      <c r="CO62" s="89"/>
      <c r="CP62" s="89"/>
      <c r="CQ62" s="89"/>
      <c r="CR62" s="89"/>
      <c r="CS62" s="88"/>
      <c r="CT62" s="88"/>
      <c r="CU62" s="88"/>
      <c r="CV62" s="88"/>
      <c r="CW62" s="88"/>
      <c r="CX62" s="88"/>
      <c r="CY62" s="88"/>
      <c r="CZ62" s="88"/>
      <c r="DA62" s="89"/>
      <c r="DB62" s="88"/>
      <c r="DC62" s="88"/>
      <c r="DD62" s="88"/>
      <c r="DE62" s="88"/>
      <c r="DF62" s="88"/>
      <c r="DG62" s="88"/>
      <c r="DH62" s="88"/>
      <c r="DI62" s="88"/>
      <c r="DJ62" s="89"/>
      <c r="DK62" s="88"/>
      <c r="DL62" s="88"/>
      <c r="DM62" s="88"/>
      <c r="DN62" s="88"/>
      <c r="DO62" s="88"/>
      <c r="DP62" s="88"/>
      <c r="DQ62" s="88"/>
      <c r="DR62" s="88"/>
      <c r="DS62" s="89"/>
      <c r="DT62" s="88"/>
      <c r="DU62" s="88"/>
      <c r="DV62" s="88"/>
      <c r="DW62" s="88"/>
      <c r="DX62" s="88"/>
      <c r="DY62" s="88"/>
      <c r="DZ62" s="88"/>
      <c r="EA62" s="88"/>
      <c r="EB62" s="89"/>
      <c r="EC62" s="88"/>
      <c r="ED62" s="88"/>
      <c r="EE62" s="88"/>
      <c r="EF62" s="88"/>
      <c r="EG62" s="88"/>
      <c r="EH62" s="88"/>
      <c r="EI62" s="88"/>
      <c r="EJ62" s="88"/>
      <c r="EK62" s="89"/>
      <c r="EL62" s="88"/>
      <c r="EM62" s="88"/>
      <c r="EN62" s="88"/>
      <c r="EO62" s="88"/>
      <c r="EP62" s="88"/>
      <c r="EQ62" s="88"/>
      <c r="ER62" s="88"/>
      <c r="ES62" s="88"/>
      <c r="ET62" s="89"/>
      <c r="EU62" s="88"/>
      <c r="EV62" s="88"/>
      <c r="EW62" s="88"/>
      <c r="EX62" s="88"/>
      <c r="EY62" s="88"/>
      <c r="EZ62" s="88"/>
      <c r="FA62" s="88"/>
      <c r="FB62" s="88"/>
      <c r="FC62" s="89"/>
      <c r="FD62" s="88"/>
      <c r="FE62" s="88"/>
      <c r="FF62" s="88"/>
      <c r="FG62" s="88"/>
      <c r="FH62" s="88"/>
      <c r="FI62" s="88"/>
      <c r="FJ62" s="88"/>
      <c r="FK62" s="88"/>
      <c r="FL62" s="89"/>
      <c r="FM62" s="89"/>
      <c r="FN62" s="89"/>
      <c r="FO62" s="88"/>
      <c r="FP62" s="88"/>
      <c r="FQ62" s="88"/>
      <c r="FR62" s="88"/>
      <c r="FS62" s="88"/>
      <c r="FT62" s="89"/>
      <c r="FU62" s="89"/>
      <c r="FV62" s="88"/>
      <c r="FW62" s="88"/>
      <c r="FX62" s="88"/>
      <c r="FY62" s="88"/>
      <c r="FZ62" s="88"/>
      <c r="GA62" s="89"/>
      <c r="GB62" s="89"/>
      <c r="GC62" s="89"/>
      <c r="GD62" s="88"/>
      <c r="GE62" s="88"/>
      <c r="GF62" s="88"/>
      <c r="GG62" s="88"/>
      <c r="GH62" s="88"/>
      <c r="GI62" s="30"/>
      <c r="GJ62" s="89"/>
      <c r="GK62" s="89"/>
      <c r="GL62" s="89"/>
      <c r="GM62" s="88"/>
      <c r="GN62" s="88"/>
      <c r="GO62" s="88"/>
      <c r="GP62" s="88"/>
      <c r="GQ62" s="88"/>
    </row>
    <row r="63" spans="1:199" ht="16.5" customHeight="1" x14ac:dyDescent="0.25">
      <c r="A63" s="33"/>
      <c r="B63" s="2"/>
      <c r="C63" s="30" t="s">
        <v>33904</v>
      </c>
      <c r="D63" s="30"/>
      <c r="E63" s="30"/>
      <c r="F63" s="30"/>
      <c r="G63" s="30"/>
      <c r="H63" s="30"/>
      <c r="I63" s="30"/>
      <c r="J63" s="30"/>
      <c r="K63" s="30"/>
      <c r="L63" s="30"/>
      <c r="M63" s="30"/>
      <c r="N63" s="30"/>
      <c r="O63" s="30"/>
      <c r="P63" s="30" t="s">
        <v>34866</v>
      </c>
      <c r="Q63" s="30"/>
      <c r="R63" s="30"/>
      <c r="S63" s="30"/>
      <c r="T63" s="30"/>
      <c r="U63" s="30"/>
      <c r="V63" s="30"/>
      <c r="W63" s="30"/>
      <c r="X63" s="30"/>
      <c r="Y63" s="30"/>
      <c r="Z63" s="30"/>
      <c r="AA63" s="30"/>
      <c r="AB63" s="30"/>
      <c r="AC63" s="30"/>
      <c r="AD63" s="30"/>
      <c r="AE63" s="30"/>
      <c r="AF63" s="30"/>
      <c r="AG63" s="30"/>
      <c r="AH63" s="30"/>
      <c r="AI63" s="30"/>
      <c r="AJ63" s="30"/>
      <c r="AK63" s="30"/>
      <c r="AL63" s="30"/>
      <c r="AM63" s="30"/>
      <c r="AN63" s="30"/>
      <c r="AO63" s="30"/>
      <c r="AP63" s="30"/>
      <c r="AQ63" s="30"/>
      <c r="AR63" s="30"/>
      <c r="AS63" s="30"/>
      <c r="AT63" s="30"/>
      <c r="AU63" s="30"/>
      <c r="AV63" s="30"/>
      <c r="AW63" s="30"/>
      <c r="AX63" s="30"/>
      <c r="AY63" s="30"/>
      <c r="AZ63" s="30"/>
      <c r="BA63" s="30"/>
      <c r="BB63" s="30"/>
      <c r="BC63" s="30"/>
      <c r="BD63" s="30"/>
      <c r="BE63" s="30"/>
      <c r="BF63" s="30"/>
      <c r="BG63" s="30"/>
      <c r="BH63" s="30"/>
      <c r="BI63" s="30"/>
      <c r="BJ63" s="30"/>
      <c r="BK63" s="30"/>
      <c r="BL63" s="30"/>
      <c r="BM63" s="30"/>
      <c r="BN63" s="30"/>
      <c r="BO63" s="30"/>
      <c r="BP63" s="30"/>
      <c r="BQ63" s="30"/>
      <c r="BR63" s="30"/>
      <c r="BS63" s="30"/>
      <c r="BT63" s="30"/>
      <c r="BU63" s="30"/>
      <c r="BV63" s="30"/>
      <c r="BW63" s="30"/>
      <c r="BX63" s="30"/>
      <c r="BY63" s="30"/>
      <c r="BZ63" s="30"/>
      <c r="CA63" s="30"/>
      <c r="CB63" s="30"/>
      <c r="CC63" s="30"/>
      <c r="CD63" s="30"/>
      <c r="CE63" s="30"/>
      <c r="CF63" s="30"/>
      <c r="CG63" s="30"/>
      <c r="CH63" s="30"/>
      <c r="CI63" s="89"/>
      <c r="CJ63" s="89"/>
      <c r="CK63" s="89"/>
      <c r="CL63" s="89"/>
      <c r="CM63" s="89"/>
      <c r="CN63" s="89"/>
      <c r="CO63" s="89"/>
      <c r="CP63" s="89"/>
      <c r="CQ63" s="89"/>
      <c r="CR63" s="89"/>
      <c r="CS63" s="88"/>
      <c r="CT63" s="88"/>
      <c r="CU63" s="88"/>
      <c r="CV63" s="88"/>
      <c r="CW63" s="88"/>
      <c r="CX63" s="88"/>
      <c r="CY63" s="88"/>
      <c r="CZ63" s="88"/>
      <c r="DA63" s="89"/>
      <c r="DB63" s="88"/>
      <c r="DC63" s="88"/>
      <c r="DD63" s="88"/>
      <c r="DE63" s="88"/>
      <c r="DF63" s="88"/>
      <c r="DG63" s="88"/>
      <c r="DH63" s="88"/>
      <c r="DI63" s="88"/>
      <c r="DJ63" s="89"/>
      <c r="DK63" s="88"/>
      <c r="DL63" s="88"/>
      <c r="DM63" s="88"/>
      <c r="DN63" s="88"/>
      <c r="DO63" s="88"/>
      <c r="DP63" s="88"/>
      <c r="DQ63" s="88"/>
      <c r="DR63" s="88"/>
      <c r="DS63" s="89"/>
      <c r="DT63" s="88"/>
      <c r="DU63" s="88"/>
      <c r="DV63" s="88"/>
      <c r="DW63" s="88"/>
      <c r="DX63" s="88"/>
      <c r="DY63" s="88"/>
      <c r="DZ63" s="88"/>
      <c r="EA63" s="88"/>
      <c r="EB63" s="89"/>
      <c r="EC63" s="88"/>
      <c r="ED63" s="88"/>
      <c r="EE63" s="88"/>
      <c r="EF63" s="88"/>
      <c r="EG63" s="88"/>
      <c r="EH63" s="88"/>
      <c r="EI63" s="88"/>
      <c r="EJ63" s="88"/>
      <c r="EK63" s="89"/>
      <c r="EL63" s="88"/>
      <c r="EM63" s="88"/>
      <c r="EN63" s="88"/>
      <c r="EO63" s="88"/>
      <c r="EP63" s="88"/>
      <c r="EQ63" s="88"/>
      <c r="ER63" s="88"/>
      <c r="ES63" s="88"/>
      <c r="ET63" s="89"/>
      <c r="EU63" s="88"/>
      <c r="EV63" s="88"/>
      <c r="EW63" s="88"/>
      <c r="EX63" s="88"/>
      <c r="EY63" s="88"/>
      <c r="EZ63" s="88"/>
      <c r="FA63" s="88"/>
      <c r="FB63" s="88"/>
      <c r="FC63" s="89"/>
      <c r="FD63" s="88"/>
      <c r="FE63" s="88"/>
      <c r="FF63" s="88"/>
      <c r="FG63" s="88"/>
      <c r="FH63" s="88"/>
      <c r="FI63" s="88"/>
      <c r="FJ63" s="88"/>
      <c r="FK63" s="88"/>
      <c r="FL63" s="89"/>
      <c r="FM63" s="89"/>
      <c r="FN63" s="89"/>
      <c r="FO63" s="88"/>
      <c r="FP63" s="88"/>
      <c r="FQ63" s="88"/>
      <c r="FR63" s="88"/>
      <c r="FS63" s="88"/>
      <c r="FT63" s="89"/>
      <c r="FU63" s="89"/>
      <c r="FV63" s="88"/>
      <c r="FW63" s="88"/>
      <c r="FX63" s="88"/>
      <c r="FY63" s="88"/>
      <c r="FZ63" s="88"/>
      <c r="GA63" s="89"/>
      <c r="GB63" s="89"/>
      <c r="GC63" s="89"/>
      <c r="GD63" s="88"/>
      <c r="GE63" s="88"/>
      <c r="GF63" s="88"/>
      <c r="GG63" s="88"/>
      <c r="GH63" s="88"/>
      <c r="GI63" s="30"/>
      <c r="GJ63" s="89"/>
      <c r="GK63" s="89"/>
      <c r="GL63" s="89"/>
      <c r="GM63" s="88"/>
      <c r="GN63" s="88"/>
      <c r="GO63" s="88"/>
      <c r="GP63" s="88"/>
      <c r="GQ63" s="88"/>
    </row>
    <row r="64" spans="1:199" ht="16.5" customHeight="1" x14ac:dyDescent="0.25">
      <c r="A64" s="33"/>
      <c r="B64" s="2"/>
      <c r="C64" s="30" t="s">
        <v>33867</v>
      </c>
      <c r="D64" s="30"/>
      <c r="E64" s="30"/>
      <c r="F64" s="30"/>
      <c r="G64" s="30"/>
      <c r="H64" s="30"/>
      <c r="I64" s="30"/>
      <c r="J64" s="30"/>
      <c r="K64" s="30"/>
      <c r="L64" s="30"/>
      <c r="M64" s="30"/>
      <c r="N64" s="30"/>
      <c r="O64" s="30"/>
      <c r="P64" s="30" t="s">
        <v>34867</v>
      </c>
      <c r="Q64" s="30"/>
      <c r="R64" s="30"/>
      <c r="S64" s="30"/>
      <c r="T64" s="30"/>
      <c r="U64" s="30"/>
      <c r="V64" s="30"/>
      <c r="W64" s="30"/>
      <c r="X64" s="30"/>
      <c r="Y64" s="30"/>
      <c r="Z64" s="30"/>
      <c r="AA64" s="30"/>
      <c r="AB64" s="30"/>
      <c r="AC64" s="30"/>
      <c r="AD64" s="30"/>
      <c r="AE64" s="30"/>
      <c r="AF64" s="30"/>
      <c r="AG64" s="30"/>
      <c r="AH64" s="30"/>
      <c r="AI64" s="30"/>
      <c r="AJ64" s="30"/>
      <c r="AK64" s="30"/>
      <c r="AL64" s="30"/>
      <c r="AM64" s="30"/>
      <c r="AN64" s="30"/>
      <c r="AO64" s="30"/>
      <c r="AP64" s="30"/>
      <c r="AQ64" s="30"/>
      <c r="AR64" s="30"/>
      <c r="AS64" s="30"/>
      <c r="AT64" s="30"/>
      <c r="AU64" s="30"/>
      <c r="AV64" s="30"/>
      <c r="AW64" s="30"/>
      <c r="AX64" s="30"/>
      <c r="AY64" s="30"/>
      <c r="AZ64" s="30"/>
      <c r="BA64" s="30"/>
      <c r="BB64" s="30"/>
      <c r="BC64" s="30"/>
      <c r="BD64" s="30"/>
      <c r="BE64" s="30"/>
      <c r="BF64" s="30"/>
      <c r="BG64" s="30"/>
      <c r="BH64" s="30"/>
      <c r="BI64" s="30"/>
      <c r="BJ64" s="30"/>
      <c r="BK64" s="30"/>
      <c r="BL64" s="30"/>
      <c r="BM64" s="30"/>
      <c r="BN64" s="30"/>
      <c r="BO64" s="30"/>
      <c r="BP64" s="30"/>
      <c r="BQ64" s="30"/>
      <c r="BR64" s="30"/>
      <c r="BS64" s="30"/>
      <c r="BT64" s="30"/>
      <c r="BU64" s="30"/>
      <c r="BV64" s="30"/>
      <c r="BW64" s="30"/>
      <c r="BX64" s="30"/>
      <c r="BY64" s="30"/>
      <c r="BZ64" s="30"/>
      <c r="CA64" s="30"/>
      <c r="CB64" s="30"/>
      <c r="CC64" s="30"/>
      <c r="CD64" s="30"/>
      <c r="CE64" s="30"/>
      <c r="CF64" s="30"/>
      <c r="CG64" s="30"/>
      <c r="CH64" s="30"/>
      <c r="CI64" s="89"/>
      <c r="CJ64" s="89"/>
      <c r="CK64" s="89"/>
      <c r="CL64" s="89"/>
      <c r="CM64" s="89"/>
      <c r="CN64" s="89"/>
      <c r="CO64" s="89"/>
      <c r="CP64" s="89"/>
      <c r="CQ64" s="89"/>
      <c r="CR64" s="89"/>
      <c r="CS64" s="88"/>
      <c r="CT64" s="88"/>
      <c r="CU64" s="88"/>
      <c r="CV64" s="88"/>
      <c r="CW64" s="88"/>
      <c r="CX64" s="88"/>
      <c r="CY64" s="88"/>
      <c r="CZ64" s="88"/>
      <c r="DA64" s="89"/>
      <c r="DB64" s="88"/>
      <c r="DC64" s="88"/>
      <c r="DD64" s="88"/>
      <c r="DE64" s="88"/>
      <c r="DF64" s="88"/>
      <c r="DG64" s="88"/>
      <c r="DH64" s="88"/>
      <c r="DI64" s="88"/>
      <c r="DJ64" s="89"/>
      <c r="DK64" s="88"/>
      <c r="DL64" s="88"/>
      <c r="DM64" s="88"/>
      <c r="DN64" s="88"/>
      <c r="DO64" s="88"/>
      <c r="DP64" s="88"/>
      <c r="DQ64" s="88"/>
      <c r="DR64" s="88"/>
      <c r="DS64" s="89"/>
      <c r="DT64" s="88"/>
      <c r="DU64" s="88"/>
      <c r="DV64" s="88"/>
      <c r="DW64" s="88"/>
      <c r="DX64" s="88"/>
      <c r="DY64" s="88"/>
      <c r="DZ64" s="88"/>
      <c r="EA64" s="88"/>
      <c r="EB64" s="89"/>
      <c r="EC64" s="88"/>
      <c r="ED64" s="88"/>
      <c r="EE64" s="88"/>
      <c r="EF64" s="88"/>
      <c r="EG64" s="88"/>
      <c r="EH64" s="88"/>
      <c r="EI64" s="88"/>
      <c r="EJ64" s="88"/>
      <c r="EK64" s="89"/>
      <c r="EL64" s="88"/>
      <c r="EM64" s="88"/>
      <c r="EN64" s="88"/>
      <c r="EO64" s="88"/>
      <c r="EP64" s="88"/>
      <c r="EQ64" s="88"/>
      <c r="ER64" s="88"/>
      <c r="ES64" s="88"/>
      <c r="ET64" s="89"/>
      <c r="EU64" s="88"/>
      <c r="EV64" s="88"/>
      <c r="EW64" s="88"/>
      <c r="EX64" s="88"/>
      <c r="EY64" s="88"/>
      <c r="EZ64" s="88"/>
      <c r="FA64" s="88"/>
      <c r="FB64" s="88"/>
      <c r="FC64" s="89"/>
      <c r="FD64" s="88"/>
      <c r="FE64" s="88"/>
      <c r="FF64" s="88"/>
      <c r="FG64" s="88"/>
      <c r="FH64" s="88"/>
      <c r="FI64" s="88"/>
      <c r="FJ64" s="88"/>
      <c r="FK64" s="88"/>
      <c r="FL64" s="89"/>
      <c r="FM64" s="89"/>
      <c r="FN64" s="89"/>
      <c r="FO64" s="88"/>
      <c r="FP64" s="88"/>
      <c r="FQ64" s="88"/>
      <c r="FR64" s="88"/>
      <c r="FS64" s="88"/>
      <c r="FT64" s="89"/>
      <c r="FU64" s="89"/>
      <c r="FV64" s="88"/>
      <c r="FW64" s="88"/>
      <c r="FX64" s="88"/>
      <c r="FY64" s="88"/>
      <c r="FZ64" s="88"/>
      <c r="GA64" s="89"/>
      <c r="GB64" s="89"/>
      <c r="GC64" s="89"/>
      <c r="GD64" s="88"/>
      <c r="GE64" s="88"/>
      <c r="GF64" s="88"/>
      <c r="GG64" s="88"/>
      <c r="GH64" s="88"/>
      <c r="GI64" s="30"/>
      <c r="GJ64" s="89"/>
      <c r="GK64" s="89"/>
      <c r="GL64" s="89"/>
      <c r="GM64" s="88"/>
      <c r="GN64" s="88"/>
      <c r="GO64" s="88"/>
      <c r="GP64" s="88"/>
      <c r="GQ64" s="88"/>
    </row>
    <row r="65" spans="1:199" ht="16.5" customHeight="1" x14ac:dyDescent="0.25">
      <c r="A65" s="33"/>
      <c r="B65" s="2"/>
      <c r="C65" s="30" t="s">
        <v>33905</v>
      </c>
      <c r="D65" s="30"/>
      <c r="E65" s="30"/>
      <c r="F65" s="30"/>
      <c r="G65" s="30"/>
      <c r="H65" s="30"/>
      <c r="I65" s="30"/>
      <c r="J65" s="30"/>
      <c r="K65" s="30"/>
      <c r="L65" s="30"/>
      <c r="M65" s="30"/>
      <c r="N65" s="30"/>
      <c r="O65" s="30"/>
      <c r="P65" s="30" t="s">
        <v>34868</v>
      </c>
      <c r="Q65" s="30"/>
      <c r="R65" s="30"/>
      <c r="S65" s="30"/>
      <c r="T65" s="30"/>
      <c r="U65" s="30"/>
      <c r="V65" s="30"/>
      <c r="W65" s="30"/>
      <c r="X65" s="30"/>
      <c r="Y65" s="30"/>
      <c r="Z65" s="30"/>
      <c r="AA65" s="30"/>
      <c r="AB65" s="30"/>
      <c r="AC65" s="30"/>
      <c r="AD65" s="30"/>
      <c r="AE65" s="30"/>
      <c r="AF65" s="30"/>
      <c r="AG65" s="30"/>
      <c r="AH65" s="30"/>
      <c r="AI65" s="30"/>
      <c r="AJ65" s="30"/>
      <c r="AK65" s="30"/>
      <c r="AL65" s="30"/>
      <c r="AM65" s="30"/>
      <c r="AN65" s="30"/>
      <c r="AO65" s="30"/>
      <c r="AP65" s="30"/>
      <c r="AQ65" s="30"/>
      <c r="AR65" s="30"/>
      <c r="AS65" s="30"/>
      <c r="AT65" s="30"/>
      <c r="AU65" s="30"/>
      <c r="AV65" s="30"/>
      <c r="AW65" s="30"/>
      <c r="AX65" s="30"/>
      <c r="AY65" s="30"/>
      <c r="AZ65" s="30"/>
      <c r="BA65" s="30"/>
      <c r="BB65" s="30"/>
      <c r="BC65" s="30"/>
      <c r="BD65" s="30"/>
      <c r="BE65" s="30"/>
      <c r="BF65" s="30"/>
      <c r="BG65" s="30"/>
      <c r="BH65" s="30"/>
      <c r="BI65" s="30"/>
      <c r="BJ65" s="30"/>
      <c r="BK65" s="30"/>
      <c r="BL65" s="30"/>
      <c r="BM65" s="30"/>
      <c r="BN65" s="30"/>
      <c r="BO65" s="30"/>
      <c r="BP65" s="30"/>
      <c r="BQ65" s="30"/>
      <c r="BR65" s="30"/>
      <c r="BS65" s="30"/>
      <c r="BT65" s="30"/>
      <c r="BU65" s="30"/>
      <c r="BV65" s="30"/>
      <c r="BW65" s="30"/>
      <c r="BX65" s="30"/>
      <c r="BY65" s="30"/>
      <c r="BZ65" s="30"/>
      <c r="CA65" s="30"/>
      <c r="CB65" s="30"/>
      <c r="CC65" s="30"/>
      <c r="CD65" s="30"/>
      <c r="CE65" s="30"/>
      <c r="CF65" s="30"/>
      <c r="CG65" s="30"/>
      <c r="CH65" s="30"/>
      <c r="CI65" s="89"/>
      <c r="CJ65" s="89"/>
      <c r="CK65" s="89"/>
      <c r="CL65" s="89"/>
      <c r="CM65" s="89"/>
      <c r="CN65" s="89"/>
      <c r="CO65" s="89"/>
      <c r="CP65" s="89"/>
      <c r="CQ65" s="89"/>
      <c r="CR65" s="89"/>
      <c r="CS65" s="88"/>
      <c r="CT65" s="88"/>
      <c r="CU65" s="88"/>
      <c r="CV65" s="88"/>
      <c r="CW65" s="88"/>
      <c r="CX65" s="88"/>
      <c r="CY65" s="88"/>
      <c r="CZ65" s="88"/>
      <c r="DA65" s="89"/>
      <c r="DB65" s="88"/>
      <c r="DC65" s="88"/>
      <c r="DD65" s="88"/>
      <c r="DE65" s="88"/>
      <c r="DF65" s="88"/>
      <c r="DG65" s="88"/>
      <c r="DH65" s="88"/>
      <c r="DI65" s="88"/>
      <c r="DJ65" s="89"/>
      <c r="DK65" s="88"/>
      <c r="DL65" s="88"/>
      <c r="DM65" s="88"/>
      <c r="DN65" s="88"/>
      <c r="DO65" s="88"/>
      <c r="DP65" s="88"/>
      <c r="DQ65" s="88"/>
      <c r="DR65" s="88"/>
      <c r="DS65" s="89"/>
      <c r="DT65" s="88"/>
      <c r="DU65" s="88"/>
      <c r="DV65" s="88"/>
      <c r="DW65" s="88"/>
      <c r="DX65" s="88"/>
      <c r="DY65" s="88"/>
      <c r="DZ65" s="88"/>
      <c r="EA65" s="88"/>
      <c r="EB65" s="89"/>
      <c r="EC65" s="88"/>
      <c r="ED65" s="88"/>
      <c r="EE65" s="88"/>
      <c r="EF65" s="88"/>
      <c r="EG65" s="88"/>
      <c r="EH65" s="88"/>
      <c r="EI65" s="88"/>
      <c r="EJ65" s="88"/>
      <c r="EK65" s="89"/>
      <c r="EL65" s="88"/>
      <c r="EM65" s="88"/>
      <c r="EN65" s="88"/>
      <c r="EO65" s="88"/>
      <c r="EP65" s="88"/>
      <c r="EQ65" s="88"/>
      <c r="ER65" s="88"/>
      <c r="ES65" s="88"/>
      <c r="ET65" s="89"/>
      <c r="EU65" s="88"/>
      <c r="EV65" s="88"/>
      <c r="EW65" s="88"/>
      <c r="EX65" s="88"/>
      <c r="EY65" s="88"/>
      <c r="EZ65" s="88"/>
      <c r="FA65" s="88"/>
      <c r="FB65" s="88"/>
      <c r="FC65" s="89"/>
      <c r="FD65" s="88"/>
      <c r="FE65" s="88"/>
      <c r="FF65" s="88"/>
      <c r="FG65" s="88"/>
      <c r="FH65" s="88"/>
      <c r="FI65" s="88"/>
      <c r="FJ65" s="88"/>
      <c r="FK65" s="88"/>
      <c r="FL65" s="89"/>
      <c r="FM65" s="89"/>
      <c r="FN65" s="89"/>
      <c r="FO65" s="88"/>
      <c r="FP65" s="88"/>
      <c r="FQ65" s="88"/>
      <c r="FR65" s="88"/>
      <c r="FS65" s="88"/>
      <c r="FT65" s="89"/>
      <c r="FU65" s="89"/>
      <c r="FV65" s="88"/>
      <c r="FW65" s="88"/>
      <c r="FX65" s="88"/>
      <c r="FY65" s="88"/>
      <c r="FZ65" s="88"/>
      <c r="GA65" s="89"/>
      <c r="GB65" s="89"/>
      <c r="GC65" s="89"/>
      <c r="GD65" s="88"/>
      <c r="GE65" s="88"/>
      <c r="GF65" s="88"/>
      <c r="GG65" s="88"/>
      <c r="GH65" s="88"/>
      <c r="GI65" s="30"/>
      <c r="GJ65" s="89"/>
      <c r="GK65" s="89"/>
      <c r="GL65" s="89"/>
      <c r="GM65" s="88"/>
      <c r="GN65" s="88"/>
      <c r="GO65" s="88"/>
      <c r="GP65" s="88"/>
      <c r="GQ65" s="88"/>
    </row>
    <row r="66" spans="1:199" ht="16.5" customHeight="1" x14ac:dyDescent="0.25">
      <c r="A66" s="33"/>
      <c r="B66" s="2"/>
      <c r="C66" s="30" t="s">
        <v>33906</v>
      </c>
      <c r="D66" s="30"/>
      <c r="E66" s="30"/>
      <c r="F66" s="30"/>
      <c r="G66" s="30"/>
      <c r="H66" s="30"/>
      <c r="I66" s="30"/>
      <c r="J66" s="30"/>
      <c r="K66" s="30"/>
      <c r="L66" s="30"/>
      <c r="M66" s="30"/>
      <c r="N66" s="30"/>
      <c r="O66" s="30"/>
      <c r="P66" s="30" t="s">
        <v>34869</v>
      </c>
      <c r="Q66" s="30"/>
      <c r="R66" s="30"/>
      <c r="S66" s="30"/>
      <c r="T66" s="30"/>
      <c r="U66" s="30"/>
      <c r="V66" s="30"/>
      <c r="W66" s="30"/>
      <c r="X66" s="30"/>
      <c r="Y66" s="30"/>
      <c r="Z66" s="30"/>
      <c r="AA66" s="30"/>
      <c r="AB66" s="30"/>
      <c r="AC66" s="30"/>
      <c r="AD66" s="30"/>
      <c r="AE66" s="30"/>
      <c r="AF66" s="30"/>
      <c r="AG66" s="30"/>
      <c r="AH66" s="30"/>
      <c r="AI66" s="30"/>
      <c r="AJ66" s="30"/>
      <c r="AK66" s="30"/>
      <c r="AL66" s="30"/>
      <c r="AM66" s="30"/>
      <c r="AN66" s="30"/>
      <c r="AO66" s="30"/>
      <c r="AP66" s="30"/>
      <c r="AQ66" s="30"/>
      <c r="AR66" s="30"/>
      <c r="AS66" s="30"/>
      <c r="AT66" s="30"/>
      <c r="AU66" s="30"/>
      <c r="AV66" s="30"/>
      <c r="AW66" s="30"/>
      <c r="AX66" s="30"/>
      <c r="AY66" s="30"/>
      <c r="AZ66" s="30"/>
      <c r="BA66" s="30"/>
      <c r="BB66" s="30"/>
      <c r="BC66" s="30"/>
      <c r="BD66" s="30"/>
      <c r="BE66" s="30"/>
      <c r="BF66" s="30"/>
      <c r="BG66" s="30"/>
      <c r="BH66" s="30"/>
      <c r="BI66" s="30"/>
      <c r="BJ66" s="30"/>
      <c r="BK66" s="30"/>
      <c r="BL66" s="30"/>
      <c r="BM66" s="30"/>
      <c r="BN66" s="30"/>
      <c r="BO66" s="30"/>
      <c r="BP66" s="30"/>
      <c r="BQ66" s="30"/>
      <c r="BR66" s="30"/>
      <c r="BS66" s="30"/>
      <c r="BT66" s="30"/>
      <c r="BU66" s="30"/>
      <c r="BV66" s="30"/>
      <c r="BW66" s="30"/>
      <c r="BX66" s="30"/>
      <c r="BY66" s="30"/>
      <c r="BZ66" s="30"/>
      <c r="CA66" s="30"/>
      <c r="CB66" s="30"/>
      <c r="CC66" s="30"/>
      <c r="CD66" s="30"/>
      <c r="CE66" s="30"/>
      <c r="CF66" s="30"/>
      <c r="CG66" s="30"/>
      <c r="CH66" s="30"/>
      <c r="CI66" s="89"/>
      <c r="CJ66" s="89"/>
      <c r="CK66" s="89"/>
      <c r="CL66" s="89"/>
      <c r="CM66" s="89"/>
      <c r="CN66" s="89"/>
      <c r="CO66" s="89"/>
      <c r="CP66" s="89"/>
      <c r="CQ66" s="89"/>
      <c r="CR66" s="89"/>
      <c r="CS66" s="88"/>
      <c r="CT66" s="88"/>
      <c r="CU66" s="88"/>
      <c r="CV66" s="88"/>
      <c r="CW66" s="88"/>
      <c r="CX66" s="88"/>
      <c r="CY66" s="88"/>
      <c r="CZ66" s="88"/>
      <c r="DA66" s="89"/>
      <c r="DB66" s="88"/>
      <c r="DC66" s="88"/>
      <c r="DD66" s="88"/>
      <c r="DE66" s="88"/>
      <c r="DF66" s="88"/>
      <c r="DG66" s="88"/>
      <c r="DH66" s="88"/>
      <c r="DI66" s="88"/>
      <c r="DJ66" s="89"/>
      <c r="DK66" s="88"/>
      <c r="DL66" s="88"/>
      <c r="DM66" s="88"/>
      <c r="DN66" s="88"/>
      <c r="DO66" s="88"/>
      <c r="DP66" s="88"/>
      <c r="DQ66" s="88"/>
      <c r="DR66" s="88"/>
      <c r="DS66" s="89"/>
      <c r="DT66" s="88"/>
      <c r="DU66" s="88"/>
      <c r="DV66" s="88"/>
      <c r="DW66" s="88"/>
      <c r="DX66" s="88"/>
      <c r="DY66" s="88"/>
      <c r="DZ66" s="88"/>
      <c r="EA66" s="88"/>
      <c r="EB66" s="89"/>
      <c r="EC66" s="88"/>
      <c r="ED66" s="88"/>
      <c r="EE66" s="88"/>
      <c r="EF66" s="88"/>
      <c r="EG66" s="88"/>
      <c r="EH66" s="88"/>
      <c r="EI66" s="88"/>
      <c r="EJ66" s="88"/>
      <c r="EK66" s="89"/>
      <c r="EL66" s="88"/>
      <c r="EM66" s="88"/>
      <c r="EN66" s="88"/>
      <c r="EO66" s="88"/>
      <c r="EP66" s="88"/>
      <c r="EQ66" s="88"/>
      <c r="ER66" s="88"/>
      <c r="ES66" s="88"/>
      <c r="ET66" s="89"/>
      <c r="EU66" s="88"/>
      <c r="EV66" s="88"/>
      <c r="EW66" s="88"/>
      <c r="EX66" s="88"/>
      <c r="EY66" s="88"/>
      <c r="EZ66" s="88"/>
      <c r="FA66" s="88"/>
      <c r="FB66" s="88"/>
      <c r="FC66" s="89"/>
      <c r="FD66" s="88"/>
      <c r="FE66" s="88"/>
      <c r="FF66" s="88"/>
      <c r="FG66" s="88"/>
      <c r="FH66" s="88"/>
      <c r="FI66" s="88"/>
      <c r="FJ66" s="88"/>
      <c r="FK66" s="88"/>
      <c r="FL66" s="89"/>
      <c r="FM66" s="89"/>
      <c r="FN66" s="89"/>
      <c r="FO66" s="88"/>
      <c r="FP66" s="88"/>
      <c r="FQ66" s="88"/>
      <c r="FR66" s="88"/>
      <c r="FS66" s="88"/>
      <c r="FT66" s="89"/>
      <c r="FU66" s="89"/>
      <c r="FV66" s="88"/>
      <c r="FW66" s="88"/>
      <c r="FX66" s="88"/>
      <c r="FY66" s="88"/>
      <c r="FZ66" s="88"/>
      <c r="GA66" s="89"/>
      <c r="GB66" s="89"/>
      <c r="GC66" s="89"/>
      <c r="GD66" s="88"/>
      <c r="GE66" s="88"/>
      <c r="GF66" s="88"/>
      <c r="GG66" s="88"/>
      <c r="GH66" s="88"/>
      <c r="GI66" s="30"/>
      <c r="GJ66" s="89"/>
      <c r="GK66" s="89"/>
      <c r="GL66" s="89"/>
      <c r="GM66" s="88"/>
      <c r="GN66" s="88"/>
      <c r="GO66" s="88"/>
      <c r="GP66" s="88"/>
      <c r="GQ66" s="88"/>
    </row>
    <row r="67" spans="1:199" ht="16.5" customHeight="1" x14ac:dyDescent="0.25">
      <c r="A67" s="33"/>
      <c r="B67" s="2"/>
      <c r="C67" s="30" t="s">
        <v>33907</v>
      </c>
      <c r="D67" s="30"/>
      <c r="E67" s="30"/>
      <c r="F67" s="30"/>
      <c r="G67" s="30"/>
      <c r="H67" s="30"/>
      <c r="I67" s="30"/>
      <c r="J67" s="30"/>
      <c r="K67" s="30"/>
      <c r="L67" s="30"/>
      <c r="M67" s="30"/>
      <c r="N67" s="30"/>
      <c r="O67" s="30"/>
      <c r="P67" s="30" t="s">
        <v>34870</v>
      </c>
      <c r="Q67" s="30"/>
      <c r="R67" s="30"/>
      <c r="S67" s="30"/>
      <c r="T67" s="30"/>
      <c r="U67" s="30"/>
      <c r="V67" s="30"/>
      <c r="W67" s="30"/>
      <c r="X67" s="30"/>
      <c r="Y67" s="30"/>
      <c r="Z67" s="30"/>
      <c r="AA67" s="30"/>
      <c r="AB67" s="30"/>
      <c r="AC67" s="30"/>
      <c r="AD67" s="30"/>
      <c r="AE67" s="30"/>
      <c r="AF67" s="30"/>
      <c r="AG67" s="30"/>
      <c r="AH67" s="30"/>
      <c r="AI67" s="30"/>
      <c r="AJ67" s="30"/>
      <c r="AK67" s="30"/>
      <c r="AL67" s="30"/>
      <c r="AM67" s="30"/>
      <c r="AN67" s="30"/>
      <c r="AO67" s="30"/>
      <c r="AP67" s="30"/>
      <c r="AQ67" s="30"/>
      <c r="AR67" s="30"/>
      <c r="AS67" s="30"/>
      <c r="AT67" s="30"/>
      <c r="AU67" s="30"/>
      <c r="AV67" s="30"/>
      <c r="AW67" s="30"/>
      <c r="AX67" s="30"/>
      <c r="AY67" s="30"/>
      <c r="AZ67" s="30"/>
      <c r="BA67" s="30"/>
      <c r="BB67" s="30"/>
      <c r="BC67" s="30"/>
      <c r="BD67" s="30"/>
      <c r="BE67" s="30"/>
      <c r="BF67" s="30"/>
      <c r="BG67" s="30"/>
      <c r="BH67" s="30"/>
      <c r="BI67" s="30"/>
      <c r="BJ67" s="30"/>
      <c r="BK67" s="30"/>
      <c r="BL67" s="30"/>
      <c r="BM67" s="30"/>
      <c r="BN67" s="30"/>
      <c r="BO67" s="30"/>
      <c r="BP67" s="30"/>
      <c r="BQ67" s="30"/>
      <c r="BR67" s="30"/>
      <c r="BS67" s="30"/>
      <c r="BT67" s="30"/>
      <c r="BU67" s="30"/>
      <c r="BV67" s="30"/>
      <c r="BW67" s="30"/>
      <c r="BX67" s="30"/>
      <c r="BY67" s="30"/>
      <c r="BZ67" s="30"/>
      <c r="CA67" s="30"/>
      <c r="CB67" s="30"/>
      <c r="CC67" s="30"/>
      <c r="CD67" s="30"/>
      <c r="CE67" s="30"/>
      <c r="CF67" s="30"/>
      <c r="CG67" s="30"/>
      <c r="CH67" s="30"/>
      <c r="CI67" s="89"/>
      <c r="CJ67" s="89"/>
      <c r="CK67" s="89"/>
      <c r="CL67" s="89"/>
      <c r="CM67" s="89"/>
      <c r="CN67" s="89"/>
      <c r="CO67" s="89"/>
      <c r="CP67" s="89"/>
      <c r="CQ67" s="89"/>
      <c r="CR67" s="89"/>
      <c r="CS67" s="88"/>
      <c r="CT67" s="88"/>
      <c r="CU67" s="88"/>
      <c r="CV67" s="88"/>
      <c r="CW67" s="88"/>
      <c r="CX67" s="88"/>
      <c r="CY67" s="88"/>
      <c r="CZ67" s="88"/>
      <c r="DA67" s="89"/>
      <c r="DB67" s="88"/>
      <c r="DC67" s="88"/>
      <c r="DD67" s="88"/>
      <c r="DE67" s="88"/>
      <c r="DF67" s="88"/>
      <c r="DG67" s="88"/>
      <c r="DH67" s="88"/>
      <c r="DI67" s="88"/>
      <c r="DJ67" s="89"/>
      <c r="DK67" s="88"/>
      <c r="DL67" s="88"/>
      <c r="DM67" s="88"/>
      <c r="DN67" s="88"/>
      <c r="DO67" s="88"/>
      <c r="DP67" s="88"/>
      <c r="DQ67" s="88"/>
      <c r="DR67" s="88"/>
      <c r="DS67" s="89"/>
      <c r="DT67" s="88"/>
      <c r="DU67" s="88"/>
      <c r="DV67" s="88"/>
      <c r="DW67" s="88"/>
      <c r="DX67" s="88"/>
      <c r="DY67" s="88"/>
      <c r="DZ67" s="88"/>
      <c r="EA67" s="88"/>
      <c r="EB67" s="89"/>
      <c r="EC67" s="88"/>
      <c r="ED67" s="88"/>
      <c r="EE67" s="88"/>
      <c r="EF67" s="88"/>
      <c r="EG67" s="88"/>
      <c r="EH67" s="88"/>
      <c r="EI67" s="88"/>
      <c r="EJ67" s="88"/>
      <c r="EK67" s="89"/>
      <c r="EL67" s="88"/>
      <c r="EM67" s="88"/>
      <c r="EN67" s="88"/>
      <c r="EO67" s="88"/>
      <c r="EP67" s="88"/>
      <c r="EQ67" s="88"/>
      <c r="ER67" s="88"/>
      <c r="ES67" s="88"/>
      <c r="ET67" s="89"/>
      <c r="EU67" s="88"/>
      <c r="EV67" s="88"/>
      <c r="EW67" s="88"/>
      <c r="EX67" s="88"/>
      <c r="EY67" s="88"/>
      <c r="EZ67" s="88"/>
      <c r="FA67" s="88"/>
      <c r="FB67" s="88"/>
      <c r="FC67" s="89"/>
      <c r="FD67" s="88"/>
      <c r="FE67" s="88"/>
      <c r="FF67" s="88"/>
      <c r="FG67" s="88"/>
      <c r="FH67" s="88"/>
      <c r="FI67" s="88"/>
      <c r="FJ67" s="88"/>
      <c r="FK67" s="88"/>
      <c r="FL67" s="89"/>
      <c r="FM67" s="89"/>
      <c r="FN67" s="89"/>
      <c r="FO67" s="88"/>
      <c r="FP67" s="88"/>
      <c r="FQ67" s="88"/>
      <c r="FR67" s="88"/>
      <c r="FS67" s="88"/>
      <c r="FT67" s="89"/>
      <c r="FU67" s="89"/>
      <c r="FV67" s="88"/>
      <c r="FW67" s="88"/>
      <c r="FX67" s="88"/>
      <c r="FY67" s="88"/>
      <c r="FZ67" s="88"/>
      <c r="GA67" s="89"/>
      <c r="GB67" s="89"/>
      <c r="GC67" s="89"/>
      <c r="GD67" s="88"/>
      <c r="GE67" s="88"/>
      <c r="GF67" s="88"/>
      <c r="GG67" s="88"/>
      <c r="GH67" s="88"/>
      <c r="GI67" s="30"/>
      <c r="GJ67" s="89"/>
      <c r="GK67" s="89"/>
      <c r="GL67" s="89"/>
      <c r="GM67" s="88"/>
      <c r="GN67" s="88"/>
      <c r="GO67" s="88"/>
      <c r="GP67" s="88"/>
      <c r="GQ67" s="88"/>
    </row>
    <row r="68" spans="1:199" ht="16.5" customHeight="1" x14ac:dyDescent="0.25">
      <c r="A68" s="33"/>
      <c r="B68" s="2"/>
      <c r="C68" s="30" t="s">
        <v>33908</v>
      </c>
      <c r="D68" s="30"/>
      <c r="E68" s="30"/>
      <c r="F68" s="30"/>
      <c r="G68" s="30"/>
      <c r="H68" s="30"/>
      <c r="I68" s="30"/>
      <c r="J68" s="30"/>
      <c r="K68" s="30"/>
      <c r="L68" s="30"/>
      <c r="M68" s="30"/>
      <c r="N68" s="30"/>
      <c r="O68" s="30"/>
      <c r="P68" s="30" t="s">
        <v>34871</v>
      </c>
      <c r="Q68" s="30"/>
      <c r="R68" s="30"/>
      <c r="S68" s="30"/>
      <c r="T68" s="30"/>
      <c r="U68" s="30"/>
      <c r="V68" s="30"/>
      <c r="W68" s="30"/>
      <c r="X68" s="30"/>
      <c r="Y68" s="30"/>
      <c r="Z68" s="30"/>
      <c r="AA68" s="30"/>
      <c r="AB68" s="30"/>
      <c r="AC68" s="30"/>
      <c r="AD68" s="30"/>
      <c r="AE68" s="30"/>
      <c r="AF68" s="30"/>
      <c r="AG68" s="30"/>
      <c r="AH68" s="30"/>
      <c r="AI68" s="30"/>
      <c r="AJ68" s="30"/>
      <c r="AK68" s="30"/>
      <c r="AL68" s="30"/>
      <c r="AM68" s="30"/>
      <c r="AN68" s="30"/>
      <c r="AO68" s="30"/>
      <c r="AP68" s="30"/>
      <c r="AQ68" s="30"/>
      <c r="AR68" s="30"/>
      <c r="AS68" s="30"/>
      <c r="AT68" s="30"/>
      <c r="AU68" s="30"/>
      <c r="AV68" s="30"/>
      <c r="AW68" s="30"/>
      <c r="AX68" s="30"/>
      <c r="AY68" s="30"/>
      <c r="AZ68" s="30"/>
      <c r="BA68" s="30"/>
      <c r="BB68" s="30"/>
      <c r="BC68" s="30"/>
      <c r="BD68" s="30"/>
      <c r="BE68" s="30"/>
      <c r="BF68" s="30"/>
      <c r="BG68" s="30"/>
      <c r="BH68" s="30"/>
      <c r="BI68" s="30"/>
      <c r="BJ68" s="30"/>
      <c r="BK68" s="30"/>
      <c r="BL68" s="30"/>
      <c r="BM68" s="30"/>
      <c r="BN68" s="30"/>
      <c r="BO68" s="30"/>
      <c r="BP68" s="30"/>
      <c r="BQ68" s="30"/>
      <c r="BR68" s="30"/>
      <c r="BS68" s="30"/>
      <c r="BT68" s="30"/>
      <c r="BU68" s="30"/>
      <c r="BV68" s="30"/>
      <c r="BW68" s="30"/>
      <c r="BX68" s="30"/>
      <c r="BY68" s="30"/>
      <c r="BZ68" s="30"/>
      <c r="CA68" s="30"/>
      <c r="CB68" s="30"/>
      <c r="CC68" s="30"/>
      <c r="CD68" s="30"/>
      <c r="CE68" s="30"/>
      <c r="CF68" s="30"/>
      <c r="CG68" s="30"/>
      <c r="CH68" s="30"/>
      <c r="CI68" s="89"/>
      <c r="CJ68" s="89"/>
      <c r="CK68" s="89"/>
      <c r="CL68" s="89"/>
      <c r="CM68" s="89"/>
      <c r="CN68" s="89"/>
      <c r="CO68" s="89"/>
      <c r="CP68" s="89"/>
      <c r="CQ68" s="89"/>
      <c r="CR68" s="89"/>
      <c r="CS68" s="88"/>
      <c r="CT68" s="88"/>
      <c r="CU68" s="88"/>
      <c r="CV68" s="88"/>
      <c r="CW68" s="88"/>
      <c r="CX68" s="88"/>
      <c r="CY68" s="88"/>
      <c r="CZ68" s="88"/>
      <c r="DA68" s="89"/>
      <c r="DB68" s="88"/>
      <c r="DC68" s="88"/>
      <c r="DD68" s="88"/>
      <c r="DE68" s="88"/>
      <c r="DF68" s="88"/>
      <c r="DG68" s="88"/>
      <c r="DH68" s="88"/>
      <c r="DI68" s="88"/>
      <c r="DJ68" s="89"/>
      <c r="DK68" s="88"/>
      <c r="DL68" s="88"/>
      <c r="DM68" s="88"/>
      <c r="DN68" s="88"/>
      <c r="DO68" s="88"/>
      <c r="DP68" s="88"/>
      <c r="DQ68" s="88"/>
      <c r="DR68" s="88"/>
      <c r="DS68" s="89"/>
      <c r="DT68" s="88"/>
      <c r="DU68" s="88"/>
      <c r="DV68" s="88"/>
      <c r="DW68" s="88"/>
      <c r="DX68" s="88"/>
      <c r="DY68" s="88"/>
      <c r="DZ68" s="88"/>
      <c r="EA68" s="88"/>
      <c r="EB68" s="89"/>
      <c r="EC68" s="88"/>
      <c r="ED68" s="88"/>
      <c r="EE68" s="88"/>
      <c r="EF68" s="88"/>
      <c r="EG68" s="88"/>
      <c r="EH68" s="88"/>
      <c r="EI68" s="88"/>
      <c r="EJ68" s="88"/>
      <c r="EK68" s="89"/>
      <c r="EL68" s="88"/>
      <c r="EM68" s="88"/>
      <c r="EN68" s="88"/>
      <c r="EO68" s="88"/>
      <c r="EP68" s="88"/>
      <c r="EQ68" s="88"/>
      <c r="ER68" s="88"/>
      <c r="ES68" s="88"/>
      <c r="ET68" s="89"/>
      <c r="EU68" s="88"/>
      <c r="EV68" s="88"/>
      <c r="EW68" s="88"/>
      <c r="EX68" s="88"/>
      <c r="EY68" s="88"/>
      <c r="EZ68" s="88"/>
      <c r="FA68" s="88"/>
      <c r="FB68" s="88"/>
      <c r="FC68" s="89"/>
      <c r="FD68" s="88"/>
      <c r="FE68" s="88"/>
      <c r="FF68" s="88"/>
      <c r="FG68" s="88"/>
      <c r="FH68" s="88"/>
      <c r="FI68" s="88"/>
      <c r="FJ68" s="88"/>
      <c r="FK68" s="88"/>
      <c r="FL68" s="89"/>
      <c r="FM68" s="89"/>
      <c r="FN68" s="89"/>
      <c r="FO68" s="88"/>
      <c r="FP68" s="88"/>
      <c r="FQ68" s="88"/>
      <c r="FR68" s="88"/>
      <c r="FS68" s="88"/>
      <c r="FT68" s="89"/>
      <c r="FU68" s="89"/>
      <c r="FV68" s="88"/>
      <c r="FW68" s="88"/>
      <c r="FX68" s="88"/>
      <c r="FY68" s="88"/>
      <c r="FZ68" s="88"/>
      <c r="GA68" s="89"/>
      <c r="GB68" s="89"/>
      <c r="GC68" s="89"/>
      <c r="GD68" s="88"/>
      <c r="GE68" s="88"/>
      <c r="GF68" s="88"/>
      <c r="GG68" s="88"/>
      <c r="GH68" s="88"/>
      <c r="GI68" s="30"/>
      <c r="GJ68" s="89"/>
      <c r="GK68" s="89"/>
      <c r="GL68" s="89"/>
      <c r="GM68" s="88"/>
      <c r="GN68" s="88"/>
      <c r="GO68" s="88"/>
      <c r="GP68" s="88"/>
      <c r="GQ68" s="88"/>
    </row>
    <row r="69" spans="1:199" ht="16.5" customHeight="1" x14ac:dyDescent="0.25">
      <c r="A69" s="33"/>
      <c r="B69" s="2"/>
      <c r="C69" s="30" t="s">
        <v>33767</v>
      </c>
      <c r="D69" s="30"/>
      <c r="E69" s="30"/>
      <c r="F69" s="30"/>
      <c r="G69" s="30"/>
      <c r="H69" s="30"/>
      <c r="I69" s="30"/>
      <c r="J69" s="30"/>
      <c r="K69" s="30"/>
      <c r="L69" s="30"/>
      <c r="M69" s="30"/>
      <c r="N69" s="30"/>
      <c r="O69" s="30"/>
      <c r="P69" s="30" t="s">
        <v>34872</v>
      </c>
      <c r="Q69" s="30"/>
      <c r="R69" s="30"/>
      <c r="S69" s="30"/>
      <c r="T69" s="30"/>
      <c r="U69" s="30"/>
      <c r="V69" s="30"/>
      <c r="W69" s="30"/>
      <c r="X69" s="30"/>
      <c r="Y69" s="30"/>
      <c r="Z69" s="30"/>
      <c r="AA69" s="30"/>
      <c r="AB69" s="30"/>
      <c r="AC69" s="30"/>
      <c r="AD69" s="30"/>
      <c r="AE69" s="30"/>
      <c r="AF69" s="30"/>
      <c r="AG69" s="30"/>
      <c r="AH69" s="30"/>
      <c r="AI69" s="30"/>
      <c r="AJ69" s="30"/>
      <c r="AK69" s="30"/>
      <c r="AL69" s="30"/>
      <c r="AM69" s="30"/>
      <c r="AN69" s="30"/>
      <c r="AO69" s="30"/>
      <c r="AP69" s="30"/>
      <c r="AQ69" s="30"/>
      <c r="AR69" s="30"/>
      <c r="AS69" s="30"/>
      <c r="AT69" s="30"/>
      <c r="AU69" s="30"/>
      <c r="AV69" s="30"/>
      <c r="AW69" s="30"/>
      <c r="AX69" s="30"/>
      <c r="AY69" s="30"/>
      <c r="AZ69" s="30"/>
      <c r="BA69" s="30"/>
      <c r="BB69" s="30"/>
      <c r="BC69" s="30"/>
      <c r="BD69" s="30"/>
      <c r="BE69" s="30"/>
      <c r="BF69" s="30"/>
      <c r="BG69" s="30"/>
      <c r="BH69" s="30"/>
      <c r="BI69" s="30"/>
      <c r="BJ69" s="30"/>
      <c r="BK69" s="30"/>
      <c r="BL69" s="30"/>
      <c r="BM69" s="30"/>
      <c r="BN69" s="30"/>
      <c r="BO69" s="30"/>
      <c r="BP69" s="30"/>
      <c r="BQ69" s="30"/>
      <c r="BR69" s="30"/>
      <c r="BS69" s="30"/>
      <c r="BT69" s="30"/>
      <c r="BU69" s="30"/>
      <c r="BV69" s="30"/>
      <c r="BW69" s="30"/>
      <c r="BX69" s="30"/>
      <c r="BY69" s="30"/>
      <c r="BZ69" s="30"/>
      <c r="CA69" s="30"/>
      <c r="CB69" s="30"/>
      <c r="CC69" s="30"/>
      <c r="CD69" s="30"/>
      <c r="CE69" s="30"/>
      <c r="CF69" s="30"/>
      <c r="CG69" s="30"/>
      <c r="CH69" s="30"/>
      <c r="CI69" s="89"/>
      <c r="CJ69" s="89"/>
      <c r="CK69" s="89"/>
      <c r="CL69" s="89"/>
      <c r="CM69" s="89"/>
      <c r="CN69" s="89"/>
      <c r="CO69" s="89"/>
      <c r="CP69" s="89"/>
      <c r="CQ69" s="89"/>
      <c r="CR69" s="89"/>
      <c r="CS69" s="88"/>
      <c r="CT69" s="88"/>
      <c r="CU69" s="88"/>
      <c r="CV69" s="88"/>
      <c r="CW69" s="88"/>
      <c r="CX69" s="88"/>
      <c r="CY69" s="88"/>
      <c r="CZ69" s="88"/>
      <c r="DA69" s="89"/>
      <c r="DB69" s="88"/>
      <c r="DC69" s="88"/>
      <c r="DD69" s="88"/>
      <c r="DE69" s="88"/>
      <c r="DF69" s="88"/>
      <c r="DG69" s="88"/>
      <c r="DH69" s="88"/>
      <c r="DI69" s="88"/>
      <c r="DJ69" s="89"/>
      <c r="DK69" s="88"/>
      <c r="DL69" s="88"/>
      <c r="DM69" s="88"/>
      <c r="DN69" s="88"/>
      <c r="DO69" s="88"/>
      <c r="DP69" s="88"/>
      <c r="DQ69" s="88"/>
      <c r="DR69" s="88"/>
      <c r="DS69" s="89"/>
      <c r="DT69" s="88"/>
      <c r="DU69" s="88"/>
      <c r="DV69" s="88"/>
      <c r="DW69" s="88"/>
      <c r="DX69" s="88"/>
      <c r="DY69" s="88"/>
      <c r="DZ69" s="88"/>
      <c r="EA69" s="88"/>
      <c r="EB69" s="89"/>
      <c r="EC69" s="88"/>
      <c r="ED69" s="88"/>
      <c r="EE69" s="88"/>
      <c r="EF69" s="88"/>
      <c r="EG69" s="88"/>
      <c r="EH69" s="88"/>
      <c r="EI69" s="88"/>
      <c r="EJ69" s="88"/>
      <c r="EK69" s="89"/>
      <c r="EL69" s="88"/>
      <c r="EM69" s="88"/>
      <c r="EN69" s="88"/>
      <c r="EO69" s="88"/>
      <c r="EP69" s="88"/>
      <c r="EQ69" s="88"/>
      <c r="ER69" s="88"/>
      <c r="ES69" s="88"/>
      <c r="ET69" s="89"/>
      <c r="EU69" s="88"/>
      <c r="EV69" s="88"/>
      <c r="EW69" s="88"/>
      <c r="EX69" s="88"/>
      <c r="EY69" s="88"/>
      <c r="EZ69" s="88"/>
      <c r="FA69" s="88"/>
      <c r="FB69" s="88"/>
      <c r="FC69" s="89"/>
      <c r="FD69" s="88"/>
      <c r="FE69" s="88"/>
      <c r="FF69" s="88"/>
      <c r="FG69" s="88"/>
      <c r="FH69" s="88"/>
      <c r="FI69" s="88"/>
      <c r="FJ69" s="88"/>
      <c r="FK69" s="88"/>
      <c r="FL69" s="89"/>
      <c r="FM69" s="89"/>
      <c r="FN69" s="89"/>
      <c r="FO69" s="88"/>
      <c r="FP69" s="88"/>
      <c r="FQ69" s="88"/>
      <c r="FR69" s="88"/>
      <c r="FS69" s="88"/>
      <c r="FT69" s="89"/>
      <c r="FU69" s="89"/>
      <c r="FV69" s="88"/>
      <c r="FW69" s="88"/>
      <c r="FX69" s="88"/>
      <c r="FY69" s="88"/>
      <c r="FZ69" s="88"/>
      <c r="GA69" s="89"/>
      <c r="GB69" s="89"/>
      <c r="GC69" s="89"/>
      <c r="GD69" s="88"/>
      <c r="GE69" s="88"/>
      <c r="GF69" s="88"/>
      <c r="GG69" s="88"/>
      <c r="GH69" s="88"/>
      <c r="GI69" s="30"/>
      <c r="GJ69" s="89"/>
      <c r="GK69" s="89"/>
      <c r="GL69" s="89"/>
      <c r="GM69" s="88"/>
      <c r="GN69" s="88"/>
      <c r="GO69" s="88"/>
      <c r="GP69" s="88"/>
      <c r="GQ69" s="88"/>
    </row>
    <row r="70" spans="1:199" ht="16.5" customHeight="1" x14ac:dyDescent="0.25">
      <c r="A70" s="33"/>
      <c r="B70" s="2"/>
      <c r="C70" s="30" t="s">
        <v>33819</v>
      </c>
      <c r="D70" s="30"/>
      <c r="E70" s="30"/>
      <c r="F70" s="30"/>
      <c r="G70" s="30"/>
      <c r="H70" s="30"/>
      <c r="I70" s="30"/>
      <c r="J70" s="30"/>
      <c r="K70" s="30"/>
      <c r="L70" s="30"/>
      <c r="M70" s="30"/>
      <c r="N70" s="30"/>
      <c r="O70" s="30"/>
      <c r="P70" s="30" t="s">
        <v>34873</v>
      </c>
      <c r="Q70" s="30"/>
      <c r="R70" s="30"/>
      <c r="S70" s="30"/>
      <c r="T70" s="30"/>
      <c r="U70" s="30"/>
      <c r="V70" s="30"/>
      <c r="W70" s="30"/>
      <c r="X70" s="30"/>
      <c r="Y70" s="30"/>
      <c r="Z70" s="30"/>
      <c r="AA70" s="30"/>
      <c r="AB70" s="30"/>
      <c r="AC70" s="30"/>
      <c r="AD70" s="30"/>
      <c r="AE70" s="30"/>
      <c r="AF70" s="30"/>
      <c r="AG70" s="30"/>
      <c r="AH70" s="30"/>
      <c r="AI70" s="30"/>
      <c r="AJ70" s="30"/>
      <c r="AK70" s="30"/>
      <c r="AL70" s="30"/>
      <c r="AM70" s="30"/>
      <c r="AN70" s="30"/>
      <c r="AO70" s="30"/>
      <c r="AP70" s="30"/>
      <c r="AQ70" s="30"/>
      <c r="AR70" s="30"/>
      <c r="AS70" s="30"/>
      <c r="AT70" s="30"/>
      <c r="AU70" s="30"/>
      <c r="AV70" s="30"/>
      <c r="AW70" s="30"/>
      <c r="AX70" s="30"/>
      <c r="AY70" s="30"/>
      <c r="AZ70" s="30"/>
      <c r="BA70" s="30"/>
      <c r="BB70" s="30"/>
      <c r="BC70" s="30"/>
      <c r="BD70" s="30"/>
      <c r="BE70" s="30"/>
      <c r="BF70" s="30"/>
      <c r="BG70" s="30"/>
      <c r="BH70" s="30"/>
      <c r="BI70" s="30"/>
      <c r="BJ70" s="30"/>
      <c r="BK70" s="30"/>
      <c r="BL70" s="30"/>
      <c r="BM70" s="30"/>
      <c r="BN70" s="30"/>
      <c r="BO70" s="30"/>
      <c r="BP70" s="30"/>
      <c r="BQ70" s="30"/>
      <c r="BR70" s="30"/>
      <c r="BS70" s="30"/>
      <c r="BT70" s="30"/>
      <c r="BU70" s="30"/>
      <c r="BV70" s="30"/>
      <c r="BW70" s="30"/>
      <c r="BX70" s="30"/>
      <c r="BY70" s="30"/>
      <c r="BZ70" s="30"/>
      <c r="CA70" s="30"/>
      <c r="CB70" s="30"/>
      <c r="CC70" s="30"/>
      <c r="CD70" s="30"/>
      <c r="CE70" s="30"/>
      <c r="CF70" s="30"/>
      <c r="CG70" s="30"/>
      <c r="CH70" s="30"/>
      <c r="CI70" s="89"/>
      <c r="CJ70" s="89"/>
      <c r="CK70" s="89"/>
      <c r="CL70" s="89"/>
      <c r="CM70" s="89"/>
      <c r="CN70" s="89"/>
      <c r="CO70" s="89"/>
      <c r="CP70" s="89"/>
      <c r="CQ70" s="89"/>
      <c r="CR70" s="89"/>
      <c r="CS70" s="88"/>
      <c r="CT70" s="88"/>
      <c r="CU70" s="88"/>
      <c r="CV70" s="88"/>
      <c r="CW70" s="88"/>
      <c r="CX70" s="88"/>
      <c r="CY70" s="88"/>
      <c r="CZ70" s="88"/>
      <c r="DA70" s="89"/>
      <c r="DB70" s="88"/>
      <c r="DC70" s="88"/>
      <c r="DD70" s="88"/>
      <c r="DE70" s="88"/>
      <c r="DF70" s="88"/>
      <c r="DG70" s="88"/>
      <c r="DH70" s="88"/>
      <c r="DI70" s="88"/>
      <c r="DJ70" s="89"/>
      <c r="DK70" s="88"/>
      <c r="DL70" s="88"/>
      <c r="DM70" s="88"/>
      <c r="DN70" s="88"/>
      <c r="DO70" s="88"/>
      <c r="DP70" s="88"/>
      <c r="DQ70" s="88"/>
      <c r="DR70" s="88"/>
      <c r="DS70" s="89"/>
      <c r="DT70" s="88"/>
      <c r="DU70" s="88"/>
      <c r="DV70" s="88"/>
      <c r="DW70" s="88"/>
      <c r="DX70" s="88"/>
      <c r="DY70" s="88"/>
      <c r="DZ70" s="88"/>
      <c r="EA70" s="88"/>
      <c r="EB70" s="89"/>
      <c r="EC70" s="88"/>
      <c r="ED70" s="88"/>
      <c r="EE70" s="88"/>
      <c r="EF70" s="88"/>
      <c r="EG70" s="88"/>
      <c r="EH70" s="88"/>
      <c r="EI70" s="88"/>
      <c r="EJ70" s="88"/>
      <c r="EK70" s="89"/>
      <c r="EL70" s="88"/>
      <c r="EM70" s="88"/>
      <c r="EN70" s="88"/>
      <c r="EO70" s="88"/>
      <c r="EP70" s="88"/>
      <c r="EQ70" s="88"/>
      <c r="ER70" s="88"/>
      <c r="ES70" s="88"/>
      <c r="ET70" s="89"/>
      <c r="EU70" s="88"/>
      <c r="EV70" s="88"/>
      <c r="EW70" s="88"/>
      <c r="EX70" s="88"/>
      <c r="EY70" s="88"/>
      <c r="EZ70" s="88"/>
      <c r="FA70" s="88"/>
      <c r="FB70" s="88"/>
      <c r="FC70" s="89"/>
      <c r="FD70" s="88"/>
      <c r="FE70" s="88"/>
      <c r="FF70" s="88"/>
      <c r="FG70" s="88"/>
      <c r="FH70" s="88"/>
      <c r="FI70" s="88"/>
      <c r="FJ70" s="88"/>
      <c r="FK70" s="88"/>
      <c r="FL70" s="89"/>
      <c r="FM70" s="89"/>
      <c r="FN70" s="89"/>
      <c r="FO70" s="88"/>
      <c r="FP70" s="88"/>
      <c r="FQ70" s="88"/>
      <c r="FR70" s="88"/>
      <c r="FS70" s="88"/>
      <c r="FT70" s="89"/>
      <c r="FU70" s="89"/>
      <c r="FV70" s="88"/>
      <c r="FW70" s="88"/>
      <c r="FX70" s="88"/>
      <c r="FY70" s="88"/>
      <c r="FZ70" s="88"/>
      <c r="GA70" s="89"/>
      <c r="GB70" s="89"/>
      <c r="GC70" s="89"/>
      <c r="GD70" s="88"/>
      <c r="GE70" s="88"/>
      <c r="GF70" s="88"/>
      <c r="GG70" s="88"/>
      <c r="GH70" s="88"/>
      <c r="GI70" s="30"/>
      <c r="GJ70" s="89"/>
      <c r="GK70" s="89"/>
      <c r="GL70" s="89"/>
      <c r="GM70" s="88"/>
      <c r="GN70" s="88"/>
      <c r="GO70" s="88"/>
      <c r="GP70" s="88"/>
      <c r="GQ70" s="88"/>
    </row>
    <row r="71" spans="1:199" ht="16.5" customHeight="1" x14ac:dyDescent="0.25">
      <c r="A71" s="33"/>
      <c r="B71" s="2"/>
      <c r="C71" s="30" t="s">
        <v>34578</v>
      </c>
      <c r="D71" s="30"/>
      <c r="E71" s="30"/>
      <c r="F71" s="30"/>
      <c r="G71" s="30"/>
      <c r="H71" s="30"/>
      <c r="I71" s="30"/>
      <c r="J71" s="30"/>
      <c r="K71" s="30"/>
      <c r="L71" s="30"/>
      <c r="M71" s="30"/>
      <c r="N71" s="30"/>
      <c r="O71" s="30"/>
      <c r="P71" s="30" t="s">
        <v>34874</v>
      </c>
      <c r="Q71" s="30"/>
      <c r="R71" s="30"/>
      <c r="S71" s="30"/>
      <c r="T71" s="30"/>
      <c r="U71" s="30"/>
      <c r="V71" s="30"/>
      <c r="W71" s="30"/>
      <c r="X71" s="30"/>
      <c r="Y71" s="30"/>
      <c r="Z71" s="30"/>
      <c r="AA71" s="30"/>
      <c r="AB71" s="30"/>
      <c r="AC71" s="30"/>
      <c r="AD71" s="30"/>
      <c r="AE71" s="30"/>
      <c r="AF71" s="30"/>
      <c r="AG71" s="30"/>
      <c r="AH71" s="30"/>
      <c r="AI71" s="30"/>
      <c r="AJ71" s="30"/>
      <c r="AK71" s="30"/>
      <c r="AL71" s="30"/>
      <c r="AM71" s="30"/>
      <c r="AN71" s="30"/>
      <c r="AO71" s="30"/>
      <c r="AP71" s="30"/>
      <c r="AQ71" s="30"/>
      <c r="AR71" s="30"/>
      <c r="AS71" s="30"/>
      <c r="AT71" s="30"/>
      <c r="AU71" s="30"/>
      <c r="AV71" s="30"/>
      <c r="AW71" s="30"/>
      <c r="AX71" s="30"/>
      <c r="AY71" s="30"/>
      <c r="AZ71" s="30"/>
      <c r="BA71" s="30"/>
      <c r="BB71" s="30"/>
      <c r="BC71" s="30"/>
      <c r="BD71" s="30"/>
      <c r="BE71" s="30"/>
      <c r="BF71" s="30"/>
      <c r="BG71" s="30"/>
      <c r="BH71" s="30"/>
      <c r="BI71" s="30"/>
      <c r="BJ71" s="30"/>
      <c r="BK71" s="30"/>
      <c r="BL71" s="30"/>
      <c r="BM71" s="30"/>
      <c r="BN71" s="30"/>
      <c r="BO71" s="30"/>
      <c r="BP71" s="30"/>
      <c r="BQ71" s="30"/>
      <c r="BR71" s="30"/>
      <c r="BS71" s="30"/>
      <c r="BT71" s="30"/>
      <c r="BU71" s="30"/>
      <c r="BV71" s="30"/>
      <c r="BW71" s="30"/>
      <c r="BX71" s="30"/>
      <c r="BY71" s="30"/>
      <c r="BZ71" s="30"/>
      <c r="CA71" s="30"/>
      <c r="CB71" s="30"/>
      <c r="CC71" s="30"/>
      <c r="CD71" s="30"/>
      <c r="CE71" s="30"/>
      <c r="CF71" s="30"/>
      <c r="CG71" s="30"/>
      <c r="CH71" s="30"/>
      <c r="CI71" s="89"/>
      <c r="CJ71" s="89"/>
      <c r="CK71" s="89"/>
      <c r="CL71" s="89"/>
      <c r="CM71" s="89"/>
      <c r="CN71" s="89"/>
      <c r="CO71" s="89"/>
      <c r="CP71" s="89"/>
      <c r="CQ71" s="89"/>
      <c r="CR71" s="89"/>
      <c r="CS71" s="88"/>
      <c r="CT71" s="88"/>
      <c r="CU71" s="88"/>
      <c r="CV71" s="88"/>
      <c r="CW71" s="88"/>
      <c r="CX71" s="88"/>
      <c r="CY71" s="88"/>
      <c r="CZ71" s="88"/>
      <c r="DA71" s="89"/>
      <c r="DB71" s="88"/>
      <c r="DC71" s="88"/>
      <c r="DD71" s="88"/>
      <c r="DE71" s="88"/>
      <c r="DF71" s="88"/>
      <c r="DG71" s="88"/>
      <c r="DH71" s="88"/>
      <c r="DI71" s="88"/>
      <c r="DJ71" s="89"/>
      <c r="DK71" s="88"/>
      <c r="DL71" s="88"/>
      <c r="DM71" s="88"/>
      <c r="DN71" s="88"/>
      <c r="DO71" s="88"/>
      <c r="DP71" s="88"/>
      <c r="DQ71" s="88"/>
      <c r="DR71" s="88"/>
      <c r="DS71" s="89"/>
      <c r="DT71" s="88"/>
      <c r="DU71" s="88"/>
      <c r="DV71" s="88"/>
      <c r="DW71" s="88"/>
      <c r="DX71" s="88"/>
      <c r="DY71" s="88"/>
      <c r="DZ71" s="88"/>
      <c r="EA71" s="88"/>
      <c r="EB71" s="89"/>
      <c r="EC71" s="88"/>
      <c r="ED71" s="88"/>
      <c r="EE71" s="88"/>
      <c r="EF71" s="88"/>
      <c r="EG71" s="88"/>
      <c r="EH71" s="88"/>
      <c r="EI71" s="88"/>
      <c r="EJ71" s="88"/>
      <c r="EK71" s="89"/>
      <c r="EL71" s="88"/>
      <c r="EM71" s="88"/>
      <c r="EN71" s="88"/>
      <c r="EO71" s="88"/>
      <c r="EP71" s="88"/>
      <c r="EQ71" s="88"/>
      <c r="ER71" s="88"/>
      <c r="ES71" s="88"/>
      <c r="ET71" s="89"/>
      <c r="EU71" s="88"/>
      <c r="EV71" s="88"/>
      <c r="EW71" s="88"/>
      <c r="EX71" s="88"/>
      <c r="EY71" s="88"/>
      <c r="EZ71" s="88"/>
      <c r="FA71" s="88"/>
      <c r="FB71" s="88"/>
      <c r="FC71" s="89"/>
      <c r="FD71" s="88"/>
      <c r="FE71" s="88"/>
      <c r="FF71" s="88"/>
      <c r="FG71" s="88"/>
      <c r="FH71" s="88"/>
      <c r="FI71" s="88"/>
      <c r="FJ71" s="88"/>
      <c r="FK71" s="88"/>
      <c r="FL71" s="89"/>
      <c r="FM71" s="89"/>
      <c r="FN71" s="89"/>
      <c r="FO71" s="88"/>
      <c r="FP71" s="88"/>
      <c r="FQ71" s="88"/>
      <c r="FR71" s="88"/>
      <c r="FS71" s="88"/>
      <c r="FT71" s="89"/>
      <c r="FU71" s="89"/>
      <c r="FV71" s="88"/>
      <c r="FW71" s="88"/>
      <c r="FX71" s="88"/>
      <c r="FY71" s="88"/>
      <c r="FZ71" s="88"/>
      <c r="GA71" s="89"/>
      <c r="GB71" s="89"/>
      <c r="GC71" s="89"/>
      <c r="GD71" s="88"/>
      <c r="GE71" s="88"/>
      <c r="GF71" s="88"/>
      <c r="GG71" s="88"/>
      <c r="GH71" s="88"/>
      <c r="GI71" s="30"/>
      <c r="GJ71" s="89"/>
      <c r="GK71" s="89"/>
      <c r="GL71" s="89"/>
      <c r="GM71" s="88"/>
      <c r="GN71" s="88"/>
      <c r="GO71" s="88"/>
      <c r="GP71" s="88"/>
      <c r="GQ71" s="88"/>
    </row>
    <row r="72" spans="1:199" ht="16.5" customHeight="1" x14ac:dyDescent="0.25">
      <c r="A72" s="33"/>
      <c r="B72" s="2"/>
      <c r="C72" s="30" t="s">
        <v>33909</v>
      </c>
      <c r="D72" s="30"/>
      <c r="E72" s="30"/>
      <c r="F72" s="30"/>
      <c r="G72" s="30"/>
      <c r="H72" s="30"/>
      <c r="I72" s="30"/>
      <c r="J72" s="30"/>
      <c r="K72" s="30"/>
      <c r="L72" s="30"/>
      <c r="M72" s="30"/>
      <c r="N72" s="30"/>
      <c r="O72" s="30"/>
      <c r="P72" s="30" t="s">
        <v>34875</v>
      </c>
      <c r="Q72" s="30"/>
      <c r="R72" s="30"/>
      <c r="S72" s="30"/>
      <c r="T72" s="30"/>
      <c r="U72" s="30"/>
      <c r="V72" s="30"/>
      <c r="W72" s="30"/>
      <c r="X72" s="30"/>
      <c r="Y72" s="30"/>
      <c r="Z72" s="30"/>
      <c r="AA72" s="30"/>
      <c r="AB72" s="30"/>
      <c r="AC72" s="30"/>
      <c r="AD72" s="30"/>
      <c r="AE72" s="30"/>
      <c r="AF72" s="30"/>
      <c r="AG72" s="30"/>
      <c r="AH72" s="30"/>
      <c r="AI72" s="30"/>
      <c r="AJ72" s="30"/>
      <c r="AK72" s="30"/>
      <c r="AL72" s="30"/>
      <c r="AM72" s="30"/>
      <c r="AN72" s="30"/>
      <c r="AO72" s="30"/>
      <c r="AP72" s="30"/>
      <c r="AQ72" s="30"/>
      <c r="AR72" s="30"/>
      <c r="AS72" s="30"/>
      <c r="AT72" s="30"/>
      <c r="AU72" s="30"/>
      <c r="AV72" s="30"/>
      <c r="AW72" s="30"/>
      <c r="AX72" s="30"/>
      <c r="AY72" s="30"/>
      <c r="AZ72" s="30"/>
      <c r="BA72" s="30"/>
      <c r="BB72" s="30"/>
      <c r="BC72" s="30"/>
      <c r="BD72" s="30"/>
      <c r="BE72" s="30"/>
      <c r="BF72" s="30"/>
      <c r="BG72" s="30"/>
      <c r="BH72" s="30"/>
      <c r="BI72" s="30"/>
      <c r="BJ72" s="30"/>
      <c r="BK72" s="30"/>
      <c r="BL72" s="30"/>
      <c r="BM72" s="30"/>
      <c r="BN72" s="30"/>
      <c r="BO72" s="30"/>
      <c r="BP72" s="30"/>
      <c r="BQ72" s="30"/>
      <c r="BR72" s="30"/>
      <c r="BS72" s="30"/>
      <c r="BT72" s="30"/>
      <c r="BU72" s="30"/>
      <c r="BV72" s="30"/>
      <c r="BW72" s="30"/>
      <c r="BX72" s="30"/>
      <c r="BY72" s="30"/>
      <c r="BZ72" s="30"/>
      <c r="CA72" s="30"/>
      <c r="CB72" s="30"/>
      <c r="CC72" s="30"/>
      <c r="CD72" s="30"/>
      <c r="CE72" s="30"/>
      <c r="CF72" s="30"/>
      <c r="CG72" s="30"/>
      <c r="CH72" s="30"/>
      <c r="CI72" s="89"/>
      <c r="CJ72" s="89"/>
      <c r="CK72" s="89"/>
      <c r="CL72" s="89"/>
      <c r="CM72" s="89"/>
      <c r="CN72" s="89"/>
      <c r="CO72" s="89"/>
      <c r="CP72" s="89"/>
      <c r="CQ72" s="89"/>
      <c r="CR72" s="89"/>
      <c r="CS72" s="88"/>
      <c r="CT72" s="88"/>
      <c r="CU72" s="88"/>
      <c r="CV72" s="88"/>
      <c r="CW72" s="88"/>
      <c r="CX72" s="88"/>
      <c r="CY72" s="88"/>
      <c r="CZ72" s="88"/>
      <c r="DA72" s="89"/>
      <c r="DB72" s="88"/>
      <c r="DC72" s="88"/>
      <c r="DD72" s="88"/>
      <c r="DE72" s="88"/>
      <c r="DF72" s="88"/>
      <c r="DG72" s="88"/>
      <c r="DH72" s="88"/>
      <c r="DI72" s="88"/>
      <c r="DJ72" s="89"/>
      <c r="DK72" s="88"/>
      <c r="DL72" s="88"/>
      <c r="DM72" s="88"/>
      <c r="DN72" s="88"/>
      <c r="DO72" s="88"/>
      <c r="DP72" s="88"/>
      <c r="DQ72" s="88"/>
      <c r="DR72" s="88"/>
      <c r="DS72" s="89"/>
      <c r="DT72" s="88"/>
      <c r="DU72" s="88"/>
      <c r="DV72" s="88"/>
      <c r="DW72" s="88"/>
      <c r="DX72" s="88"/>
      <c r="DY72" s="88"/>
      <c r="DZ72" s="88"/>
      <c r="EA72" s="88"/>
      <c r="EB72" s="89"/>
      <c r="EC72" s="88"/>
      <c r="ED72" s="88"/>
      <c r="EE72" s="88"/>
      <c r="EF72" s="88"/>
      <c r="EG72" s="88"/>
      <c r="EH72" s="88"/>
      <c r="EI72" s="88"/>
      <c r="EJ72" s="88"/>
      <c r="EK72" s="89"/>
      <c r="EL72" s="88"/>
      <c r="EM72" s="88"/>
      <c r="EN72" s="88"/>
      <c r="EO72" s="88"/>
      <c r="EP72" s="88"/>
      <c r="EQ72" s="88"/>
      <c r="ER72" s="88"/>
      <c r="ES72" s="88"/>
      <c r="ET72" s="89"/>
      <c r="EU72" s="88"/>
      <c r="EV72" s="88"/>
      <c r="EW72" s="88"/>
      <c r="EX72" s="88"/>
      <c r="EY72" s="88"/>
      <c r="EZ72" s="88"/>
      <c r="FA72" s="88"/>
      <c r="FB72" s="88"/>
      <c r="FC72" s="89"/>
      <c r="FD72" s="88"/>
      <c r="FE72" s="88"/>
      <c r="FF72" s="88"/>
      <c r="FG72" s="88"/>
      <c r="FH72" s="88"/>
      <c r="FI72" s="88"/>
      <c r="FJ72" s="88"/>
      <c r="FK72" s="88"/>
      <c r="FL72" s="89"/>
      <c r="FM72" s="89"/>
      <c r="FN72" s="89"/>
      <c r="FO72" s="88"/>
      <c r="FP72" s="88"/>
      <c r="FQ72" s="88"/>
      <c r="FR72" s="88"/>
      <c r="FS72" s="88"/>
      <c r="FT72" s="89"/>
      <c r="FU72" s="89"/>
      <c r="FV72" s="88"/>
      <c r="FW72" s="88"/>
      <c r="FX72" s="88"/>
      <c r="FY72" s="88"/>
      <c r="FZ72" s="88"/>
      <c r="GA72" s="89"/>
      <c r="GB72" s="89"/>
      <c r="GC72" s="89"/>
      <c r="GD72" s="88"/>
      <c r="GE72" s="88"/>
      <c r="GF72" s="88"/>
      <c r="GG72" s="88"/>
      <c r="GH72" s="88"/>
      <c r="GI72" s="30"/>
      <c r="GJ72" s="89"/>
      <c r="GK72" s="89"/>
      <c r="GL72" s="89"/>
      <c r="GM72" s="88"/>
      <c r="GN72" s="88"/>
      <c r="GO72" s="88"/>
      <c r="GP72" s="88"/>
      <c r="GQ72" s="88"/>
    </row>
    <row r="73" spans="1:199" ht="16.5" customHeight="1" x14ac:dyDescent="0.25">
      <c r="A73" s="33"/>
      <c r="B73" s="2"/>
      <c r="C73" s="30" t="s">
        <v>33910</v>
      </c>
      <c r="D73" s="30"/>
      <c r="E73" s="30"/>
      <c r="F73" s="30"/>
      <c r="G73" s="30"/>
      <c r="H73" s="30"/>
      <c r="I73" s="30"/>
      <c r="J73" s="30"/>
      <c r="K73" s="30"/>
      <c r="L73" s="30"/>
      <c r="M73" s="30"/>
      <c r="N73" s="30"/>
      <c r="O73" s="30"/>
      <c r="P73" s="30" t="s">
        <v>34876</v>
      </c>
      <c r="Q73" s="30"/>
      <c r="R73" s="30"/>
      <c r="S73" s="30"/>
      <c r="T73" s="30"/>
      <c r="U73" s="30"/>
      <c r="V73" s="30"/>
      <c r="W73" s="30"/>
      <c r="X73" s="30"/>
      <c r="Y73" s="30"/>
      <c r="Z73" s="30"/>
      <c r="AA73" s="30"/>
      <c r="AB73" s="30"/>
      <c r="AC73" s="30"/>
      <c r="AD73" s="30"/>
      <c r="AE73" s="30"/>
      <c r="AF73" s="30"/>
      <c r="AG73" s="30"/>
      <c r="AH73" s="30"/>
      <c r="AI73" s="30"/>
      <c r="AJ73" s="30"/>
      <c r="AK73" s="30"/>
      <c r="AL73" s="30"/>
      <c r="AM73" s="30"/>
      <c r="AN73" s="30"/>
      <c r="AO73" s="30"/>
      <c r="AP73" s="30"/>
      <c r="AQ73" s="30"/>
      <c r="AR73" s="30"/>
      <c r="AS73" s="30"/>
      <c r="AT73" s="30"/>
      <c r="AU73" s="30"/>
      <c r="AV73" s="30"/>
      <c r="AW73" s="30"/>
      <c r="AX73" s="30"/>
      <c r="AY73" s="30"/>
      <c r="AZ73" s="30"/>
      <c r="BA73" s="30"/>
      <c r="BB73" s="30"/>
      <c r="BC73" s="30"/>
      <c r="BD73" s="30"/>
      <c r="BE73" s="30"/>
      <c r="BF73" s="30"/>
      <c r="BG73" s="30"/>
      <c r="BH73" s="30"/>
      <c r="BI73" s="30"/>
      <c r="BJ73" s="30"/>
      <c r="BK73" s="30"/>
      <c r="BL73" s="30"/>
      <c r="BM73" s="30"/>
      <c r="BN73" s="30"/>
      <c r="BO73" s="30"/>
      <c r="BP73" s="30"/>
      <c r="BQ73" s="30"/>
      <c r="BR73" s="30"/>
      <c r="BS73" s="30"/>
      <c r="BT73" s="30"/>
      <c r="BU73" s="30"/>
      <c r="BV73" s="30"/>
      <c r="BW73" s="30"/>
      <c r="BX73" s="30"/>
      <c r="BY73" s="30"/>
      <c r="BZ73" s="30"/>
      <c r="CA73" s="30"/>
      <c r="CB73" s="30"/>
      <c r="CC73" s="30"/>
      <c r="CD73" s="30"/>
      <c r="CE73" s="30"/>
      <c r="CF73" s="30"/>
      <c r="CG73" s="30"/>
      <c r="CH73" s="30"/>
      <c r="CI73" s="89"/>
      <c r="CJ73" s="89"/>
      <c r="CK73" s="89"/>
      <c r="CL73" s="89"/>
      <c r="CM73" s="89"/>
      <c r="CN73" s="89"/>
      <c r="CO73" s="89"/>
      <c r="CP73" s="89"/>
      <c r="CQ73" s="89"/>
      <c r="CR73" s="89"/>
      <c r="CS73" s="88"/>
      <c r="CT73" s="88"/>
      <c r="CU73" s="88"/>
      <c r="CV73" s="88"/>
      <c r="CW73" s="88"/>
      <c r="CX73" s="88"/>
      <c r="CY73" s="88"/>
      <c r="CZ73" s="88"/>
      <c r="DA73" s="89"/>
      <c r="DB73" s="88"/>
      <c r="DC73" s="88"/>
      <c r="DD73" s="88"/>
      <c r="DE73" s="88"/>
      <c r="DF73" s="88"/>
      <c r="DG73" s="88"/>
      <c r="DH73" s="88"/>
      <c r="DI73" s="88"/>
      <c r="DJ73" s="89"/>
      <c r="DK73" s="88"/>
      <c r="DL73" s="88"/>
      <c r="DM73" s="88"/>
      <c r="DN73" s="88"/>
      <c r="DO73" s="88"/>
      <c r="DP73" s="88"/>
      <c r="DQ73" s="88"/>
      <c r="DR73" s="88"/>
      <c r="DS73" s="89"/>
      <c r="DT73" s="88"/>
      <c r="DU73" s="88"/>
      <c r="DV73" s="88"/>
      <c r="DW73" s="88"/>
      <c r="DX73" s="88"/>
      <c r="DY73" s="88"/>
      <c r="DZ73" s="88"/>
      <c r="EA73" s="88"/>
      <c r="EB73" s="89"/>
      <c r="EC73" s="88"/>
      <c r="ED73" s="88"/>
      <c r="EE73" s="88"/>
      <c r="EF73" s="88"/>
      <c r="EG73" s="88"/>
      <c r="EH73" s="88"/>
      <c r="EI73" s="88"/>
      <c r="EJ73" s="88"/>
      <c r="EK73" s="89"/>
      <c r="EL73" s="88"/>
      <c r="EM73" s="88"/>
      <c r="EN73" s="88"/>
      <c r="EO73" s="88"/>
      <c r="EP73" s="88"/>
      <c r="EQ73" s="88"/>
      <c r="ER73" s="88"/>
      <c r="ES73" s="88"/>
      <c r="ET73" s="89"/>
      <c r="EU73" s="88"/>
      <c r="EV73" s="88"/>
      <c r="EW73" s="88"/>
      <c r="EX73" s="88"/>
      <c r="EY73" s="88"/>
      <c r="EZ73" s="88"/>
      <c r="FA73" s="88"/>
      <c r="FB73" s="88"/>
      <c r="FC73" s="89"/>
      <c r="FD73" s="88"/>
      <c r="FE73" s="88"/>
      <c r="FF73" s="88"/>
      <c r="FG73" s="88"/>
      <c r="FH73" s="88"/>
      <c r="FI73" s="88"/>
      <c r="FJ73" s="88"/>
      <c r="FK73" s="88"/>
      <c r="FL73" s="89"/>
      <c r="FM73" s="89"/>
      <c r="FN73" s="89"/>
      <c r="FO73" s="88"/>
      <c r="FP73" s="88"/>
      <c r="FQ73" s="88"/>
      <c r="FR73" s="88"/>
      <c r="FS73" s="88"/>
      <c r="FT73" s="89"/>
      <c r="FU73" s="89"/>
      <c r="FV73" s="88"/>
      <c r="FW73" s="88"/>
      <c r="FX73" s="88"/>
      <c r="FY73" s="88"/>
      <c r="FZ73" s="88"/>
      <c r="GA73" s="89"/>
      <c r="GB73" s="89"/>
      <c r="GC73" s="89"/>
      <c r="GD73" s="88"/>
      <c r="GE73" s="88"/>
      <c r="GF73" s="88"/>
      <c r="GG73" s="88"/>
      <c r="GH73" s="88"/>
      <c r="GI73" s="30"/>
      <c r="GJ73" s="89"/>
      <c r="GK73" s="89"/>
      <c r="GL73" s="89"/>
      <c r="GM73" s="88"/>
      <c r="GN73" s="88"/>
      <c r="GO73" s="88"/>
      <c r="GP73" s="88"/>
      <c r="GQ73" s="88"/>
    </row>
    <row r="74" spans="1:199" ht="16.5" customHeight="1" x14ac:dyDescent="0.25">
      <c r="A74" s="33"/>
      <c r="B74" s="2"/>
      <c r="C74" s="30" t="s">
        <v>33911</v>
      </c>
      <c r="D74" s="30"/>
      <c r="E74" s="30"/>
      <c r="F74" s="30"/>
      <c r="G74" s="30"/>
      <c r="H74" s="30"/>
      <c r="I74" s="30"/>
      <c r="J74" s="30"/>
      <c r="K74" s="30"/>
      <c r="L74" s="30"/>
      <c r="M74" s="30"/>
      <c r="N74" s="30"/>
      <c r="O74" s="30"/>
      <c r="P74" s="30" t="s">
        <v>34877</v>
      </c>
      <c r="Q74" s="30"/>
      <c r="R74" s="30"/>
      <c r="S74" s="30"/>
      <c r="T74" s="30"/>
      <c r="U74" s="30"/>
      <c r="V74" s="30"/>
      <c r="W74" s="30"/>
      <c r="X74" s="30"/>
      <c r="Y74" s="30"/>
      <c r="Z74" s="30"/>
      <c r="AA74" s="30"/>
      <c r="AB74" s="30"/>
      <c r="AC74" s="30"/>
      <c r="AD74" s="30"/>
      <c r="AE74" s="30"/>
      <c r="AF74" s="30"/>
      <c r="AG74" s="30"/>
      <c r="AH74" s="30"/>
      <c r="AI74" s="30"/>
      <c r="AJ74" s="30"/>
      <c r="AK74" s="30"/>
      <c r="AL74" s="30"/>
      <c r="AM74" s="30"/>
      <c r="AN74" s="30"/>
      <c r="AO74" s="30"/>
      <c r="AP74" s="30"/>
      <c r="AQ74" s="30"/>
      <c r="AR74" s="30"/>
      <c r="AS74" s="30"/>
      <c r="AT74" s="30"/>
      <c r="AU74" s="30"/>
      <c r="AV74" s="30"/>
      <c r="AW74" s="30"/>
      <c r="AX74" s="30"/>
      <c r="AY74" s="30"/>
      <c r="AZ74" s="30"/>
      <c r="BA74" s="30"/>
      <c r="BB74" s="30"/>
      <c r="BC74" s="30"/>
      <c r="BD74" s="30"/>
      <c r="BE74" s="30"/>
      <c r="BF74" s="30"/>
      <c r="BG74" s="30"/>
      <c r="BH74" s="30"/>
      <c r="BI74" s="30"/>
      <c r="BJ74" s="30"/>
      <c r="BK74" s="30"/>
      <c r="BL74" s="30"/>
      <c r="BM74" s="30"/>
      <c r="BN74" s="30"/>
      <c r="BO74" s="30"/>
      <c r="BP74" s="30"/>
      <c r="BQ74" s="30"/>
      <c r="BR74" s="30"/>
      <c r="BS74" s="30"/>
      <c r="BT74" s="30"/>
      <c r="BU74" s="30"/>
      <c r="BV74" s="30"/>
      <c r="BW74" s="30"/>
      <c r="BX74" s="30"/>
      <c r="BY74" s="30"/>
      <c r="BZ74" s="30"/>
      <c r="CA74" s="30"/>
      <c r="CB74" s="30"/>
      <c r="CC74" s="30"/>
      <c r="CD74" s="30"/>
      <c r="CE74" s="30"/>
      <c r="CF74" s="30"/>
      <c r="CG74" s="30"/>
      <c r="CH74" s="30"/>
      <c r="CI74" s="89"/>
      <c r="CJ74" s="89"/>
      <c r="CK74" s="89"/>
      <c r="CL74" s="89"/>
      <c r="CM74" s="89"/>
      <c r="CN74" s="89"/>
      <c r="CO74" s="89"/>
      <c r="CP74" s="89"/>
      <c r="CQ74" s="89"/>
      <c r="CR74" s="89"/>
      <c r="CS74" s="88"/>
      <c r="CT74" s="88"/>
      <c r="CU74" s="88"/>
      <c r="CV74" s="88"/>
      <c r="CW74" s="88"/>
      <c r="CX74" s="88"/>
      <c r="CY74" s="88"/>
      <c r="CZ74" s="88"/>
      <c r="DA74" s="89"/>
      <c r="DB74" s="88"/>
      <c r="DC74" s="88"/>
      <c r="DD74" s="88"/>
      <c r="DE74" s="88"/>
      <c r="DF74" s="88"/>
      <c r="DG74" s="88"/>
      <c r="DH74" s="88"/>
      <c r="DI74" s="88"/>
      <c r="DJ74" s="89"/>
      <c r="DK74" s="88"/>
      <c r="DL74" s="88"/>
      <c r="DM74" s="88"/>
      <c r="DN74" s="88"/>
      <c r="DO74" s="88"/>
      <c r="DP74" s="88"/>
      <c r="DQ74" s="88"/>
      <c r="DR74" s="88"/>
      <c r="DS74" s="89"/>
      <c r="DT74" s="88"/>
      <c r="DU74" s="88"/>
      <c r="DV74" s="88"/>
      <c r="DW74" s="88"/>
      <c r="DX74" s="88"/>
      <c r="DY74" s="88"/>
      <c r="DZ74" s="88"/>
      <c r="EA74" s="88"/>
      <c r="EB74" s="89"/>
      <c r="EC74" s="88"/>
      <c r="ED74" s="88"/>
      <c r="EE74" s="88"/>
      <c r="EF74" s="88"/>
      <c r="EG74" s="88"/>
      <c r="EH74" s="88"/>
      <c r="EI74" s="88"/>
      <c r="EJ74" s="88"/>
      <c r="EK74" s="89"/>
      <c r="EL74" s="88"/>
      <c r="EM74" s="88"/>
      <c r="EN74" s="88"/>
      <c r="EO74" s="88"/>
      <c r="EP74" s="88"/>
      <c r="EQ74" s="88"/>
      <c r="ER74" s="88"/>
      <c r="ES74" s="88"/>
      <c r="ET74" s="89"/>
      <c r="EU74" s="88"/>
      <c r="EV74" s="88"/>
      <c r="EW74" s="88"/>
      <c r="EX74" s="88"/>
      <c r="EY74" s="88"/>
      <c r="EZ74" s="88"/>
      <c r="FA74" s="88"/>
      <c r="FB74" s="88"/>
      <c r="FC74" s="89"/>
      <c r="FD74" s="88"/>
      <c r="FE74" s="88"/>
      <c r="FF74" s="88"/>
      <c r="FG74" s="88"/>
      <c r="FH74" s="88"/>
      <c r="FI74" s="88"/>
      <c r="FJ74" s="88"/>
      <c r="FK74" s="88"/>
      <c r="FL74" s="89"/>
      <c r="FM74" s="89"/>
      <c r="FN74" s="89"/>
      <c r="FO74" s="88"/>
      <c r="FP74" s="88"/>
      <c r="FQ74" s="88"/>
      <c r="FR74" s="88"/>
      <c r="FS74" s="88"/>
      <c r="FT74" s="89"/>
      <c r="FU74" s="89"/>
      <c r="FV74" s="88"/>
      <c r="FW74" s="88"/>
      <c r="FX74" s="88"/>
      <c r="FY74" s="88"/>
      <c r="FZ74" s="88"/>
      <c r="GA74" s="89"/>
      <c r="GB74" s="89"/>
      <c r="GC74" s="89"/>
      <c r="GD74" s="88"/>
      <c r="GE74" s="88"/>
      <c r="GF74" s="88"/>
      <c r="GG74" s="88"/>
      <c r="GH74" s="88"/>
      <c r="GI74" s="30"/>
      <c r="GJ74" s="89"/>
      <c r="GK74" s="89"/>
      <c r="GL74" s="89"/>
      <c r="GM74" s="88"/>
      <c r="GN74" s="88"/>
      <c r="GO74" s="88"/>
      <c r="GP74" s="88"/>
      <c r="GQ74" s="88"/>
    </row>
    <row r="75" spans="1:199" ht="16.5" customHeight="1" x14ac:dyDescent="0.25">
      <c r="A75" s="33"/>
      <c r="B75" s="2"/>
      <c r="C75" s="30" t="s">
        <v>33912</v>
      </c>
      <c r="D75" s="30"/>
      <c r="E75" s="30"/>
      <c r="F75" s="30"/>
      <c r="G75" s="30"/>
      <c r="H75" s="30"/>
      <c r="I75" s="30"/>
      <c r="J75" s="30"/>
      <c r="K75" s="30"/>
      <c r="L75" s="30"/>
      <c r="M75" s="30"/>
      <c r="N75" s="30"/>
      <c r="O75" s="30"/>
      <c r="P75" s="30" t="s">
        <v>34878</v>
      </c>
      <c r="Q75" s="30"/>
      <c r="R75" s="30"/>
      <c r="S75" s="30"/>
      <c r="T75" s="30"/>
      <c r="U75" s="30"/>
      <c r="V75" s="30"/>
      <c r="W75" s="30"/>
      <c r="X75" s="30"/>
      <c r="Y75" s="30"/>
      <c r="Z75" s="30"/>
      <c r="AA75" s="30"/>
      <c r="AB75" s="30"/>
      <c r="AC75" s="30"/>
      <c r="AD75" s="30"/>
      <c r="AE75" s="30"/>
      <c r="AF75" s="30"/>
      <c r="AG75" s="30"/>
      <c r="AH75" s="30"/>
      <c r="AI75" s="30"/>
      <c r="AJ75" s="30"/>
      <c r="AK75" s="30"/>
      <c r="AL75" s="30"/>
      <c r="AM75" s="30"/>
      <c r="AN75" s="30"/>
      <c r="AO75" s="30"/>
      <c r="AP75" s="30"/>
      <c r="AQ75" s="30"/>
      <c r="AR75" s="30"/>
      <c r="AS75" s="30"/>
      <c r="AT75" s="30"/>
      <c r="AU75" s="30"/>
      <c r="AV75" s="30"/>
      <c r="AW75" s="30"/>
      <c r="AX75" s="30"/>
      <c r="AY75" s="30"/>
      <c r="AZ75" s="30"/>
      <c r="BA75" s="30"/>
      <c r="BB75" s="30"/>
      <c r="BC75" s="30"/>
      <c r="BD75" s="30"/>
      <c r="BE75" s="30"/>
      <c r="BF75" s="30"/>
      <c r="BG75" s="30"/>
      <c r="BH75" s="30"/>
      <c r="BI75" s="30"/>
      <c r="BJ75" s="30"/>
      <c r="BK75" s="30"/>
      <c r="BL75" s="30"/>
      <c r="BM75" s="30"/>
      <c r="BN75" s="30"/>
      <c r="BO75" s="30"/>
      <c r="BP75" s="30"/>
      <c r="BQ75" s="30"/>
      <c r="BR75" s="30"/>
      <c r="BS75" s="30"/>
      <c r="BT75" s="30"/>
      <c r="BU75" s="30"/>
      <c r="BV75" s="30"/>
      <c r="BW75" s="30"/>
      <c r="BX75" s="30"/>
      <c r="BY75" s="30"/>
      <c r="BZ75" s="30"/>
      <c r="CA75" s="30"/>
      <c r="CB75" s="30"/>
      <c r="CC75" s="30"/>
      <c r="CD75" s="30"/>
      <c r="CE75" s="30"/>
      <c r="CF75" s="30"/>
      <c r="CG75" s="30"/>
      <c r="CH75" s="30"/>
      <c r="CI75" s="89"/>
      <c r="CJ75" s="89"/>
      <c r="CK75" s="89"/>
      <c r="CL75" s="89"/>
      <c r="CM75" s="89"/>
      <c r="CN75" s="89"/>
      <c r="CO75" s="89"/>
      <c r="CP75" s="89"/>
      <c r="CQ75" s="89"/>
      <c r="CR75" s="89"/>
      <c r="CS75" s="88"/>
      <c r="CT75" s="88"/>
      <c r="CU75" s="88"/>
      <c r="CV75" s="88"/>
      <c r="CW75" s="88"/>
      <c r="CX75" s="88"/>
      <c r="CY75" s="88"/>
      <c r="CZ75" s="88"/>
      <c r="DA75" s="89"/>
      <c r="DB75" s="88"/>
      <c r="DC75" s="88"/>
      <c r="DD75" s="88"/>
      <c r="DE75" s="88"/>
      <c r="DF75" s="88"/>
      <c r="DG75" s="88"/>
      <c r="DH75" s="88"/>
      <c r="DI75" s="88"/>
      <c r="DJ75" s="89"/>
      <c r="DK75" s="88"/>
      <c r="DL75" s="88"/>
      <c r="DM75" s="88"/>
      <c r="DN75" s="88"/>
      <c r="DO75" s="88"/>
      <c r="DP75" s="88"/>
      <c r="DQ75" s="88"/>
      <c r="DR75" s="88"/>
      <c r="DS75" s="89"/>
      <c r="DT75" s="88"/>
      <c r="DU75" s="88"/>
      <c r="DV75" s="88"/>
      <c r="DW75" s="88"/>
      <c r="DX75" s="88"/>
      <c r="DY75" s="88"/>
      <c r="DZ75" s="88"/>
      <c r="EA75" s="88"/>
      <c r="EB75" s="89"/>
      <c r="EC75" s="88"/>
      <c r="ED75" s="88"/>
      <c r="EE75" s="88"/>
      <c r="EF75" s="88"/>
      <c r="EG75" s="88"/>
      <c r="EH75" s="88"/>
      <c r="EI75" s="88"/>
      <c r="EJ75" s="88"/>
      <c r="EK75" s="89"/>
      <c r="EL75" s="88"/>
      <c r="EM75" s="88"/>
      <c r="EN75" s="88"/>
      <c r="EO75" s="88"/>
      <c r="EP75" s="88"/>
      <c r="EQ75" s="88"/>
      <c r="ER75" s="88"/>
      <c r="ES75" s="88"/>
      <c r="ET75" s="89"/>
      <c r="EU75" s="88"/>
      <c r="EV75" s="88"/>
      <c r="EW75" s="88"/>
      <c r="EX75" s="88"/>
      <c r="EY75" s="88"/>
      <c r="EZ75" s="88"/>
      <c r="FA75" s="88"/>
      <c r="FB75" s="88"/>
      <c r="FC75" s="89"/>
      <c r="FD75" s="88"/>
      <c r="FE75" s="88"/>
      <c r="FF75" s="88"/>
      <c r="FG75" s="88"/>
      <c r="FH75" s="88"/>
      <c r="FI75" s="88"/>
      <c r="FJ75" s="88"/>
      <c r="FK75" s="88"/>
      <c r="FL75" s="89"/>
      <c r="FM75" s="89"/>
      <c r="FN75" s="89"/>
      <c r="FO75" s="88"/>
      <c r="FP75" s="88"/>
      <c r="FQ75" s="88"/>
      <c r="FR75" s="88"/>
      <c r="FS75" s="88"/>
      <c r="FT75" s="89"/>
      <c r="FU75" s="89"/>
      <c r="FV75" s="88"/>
      <c r="FW75" s="88"/>
      <c r="FX75" s="88"/>
      <c r="FY75" s="88"/>
      <c r="FZ75" s="88"/>
      <c r="GA75" s="89"/>
      <c r="GB75" s="89"/>
      <c r="GC75" s="89"/>
      <c r="GD75" s="88"/>
      <c r="GE75" s="88"/>
      <c r="GF75" s="88"/>
      <c r="GG75" s="88"/>
      <c r="GH75" s="88"/>
      <c r="GI75" s="30"/>
      <c r="GJ75" s="89"/>
      <c r="GK75" s="89"/>
      <c r="GL75" s="89"/>
      <c r="GM75" s="88"/>
      <c r="GN75" s="88"/>
      <c r="GO75" s="88"/>
      <c r="GP75" s="88"/>
      <c r="GQ75" s="88"/>
    </row>
    <row r="76" spans="1:199" ht="16.5" customHeight="1" x14ac:dyDescent="0.25">
      <c r="A76" s="33"/>
      <c r="B76" s="2"/>
      <c r="C76" s="30" t="s">
        <v>33913</v>
      </c>
      <c r="D76" s="30"/>
      <c r="E76" s="30"/>
      <c r="F76" s="30"/>
      <c r="G76" s="30"/>
      <c r="H76" s="30"/>
      <c r="I76" s="30"/>
      <c r="J76" s="30"/>
      <c r="K76" s="30"/>
      <c r="L76" s="30"/>
      <c r="M76" s="30"/>
      <c r="N76" s="30"/>
      <c r="O76" s="30"/>
      <c r="P76" s="30" t="s">
        <v>34879</v>
      </c>
      <c r="Q76" s="30"/>
      <c r="R76" s="30"/>
      <c r="S76" s="30"/>
      <c r="T76" s="30"/>
      <c r="U76" s="30"/>
      <c r="V76" s="30"/>
      <c r="W76" s="30"/>
      <c r="X76" s="30"/>
      <c r="Y76" s="30"/>
      <c r="Z76" s="30"/>
      <c r="AA76" s="30"/>
      <c r="AB76" s="30"/>
      <c r="AC76" s="30"/>
      <c r="AD76" s="30"/>
      <c r="AE76" s="30"/>
      <c r="AF76" s="30"/>
      <c r="AG76" s="30"/>
      <c r="AH76" s="30"/>
      <c r="AI76" s="30"/>
      <c r="AJ76" s="30"/>
      <c r="AK76" s="30"/>
      <c r="AL76" s="30"/>
      <c r="AM76" s="30"/>
      <c r="AN76" s="30"/>
      <c r="AO76" s="30"/>
      <c r="AP76" s="30"/>
      <c r="AQ76" s="30"/>
      <c r="AR76" s="30"/>
      <c r="AS76" s="30"/>
      <c r="AT76" s="30"/>
      <c r="AU76" s="30"/>
      <c r="AV76" s="30"/>
      <c r="AW76" s="30"/>
      <c r="AX76" s="30"/>
      <c r="AY76" s="30"/>
      <c r="AZ76" s="30"/>
      <c r="BA76" s="30"/>
      <c r="BB76" s="30"/>
      <c r="BC76" s="30"/>
      <c r="BD76" s="30"/>
      <c r="BE76" s="30"/>
      <c r="BF76" s="30"/>
      <c r="BG76" s="30"/>
      <c r="BH76" s="30"/>
      <c r="BI76" s="30"/>
      <c r="BJ76" s="30"/>
      <c r="BK76" s="30"/>
      <c r="BL76" s="30"/>
      <c r="BM76" s="30"/>
      <c r="BN76" s="30"/>
      <c r="BO76" s="30"/>
      <c r="BP76" s="30"/>
      <c r="BQ76" s="30"/>
      <c r="BR76" s="30"/>
      <c r="BS76" s="30"/>
      <c r="BT76" s="30"/>
      <c r="BU76" s="30"/>
      <c r="BV76" s="30"/>
      <c r="BW76" s="30"/>
      <c r="BX76" s="30"/>
      <c r="BY76" s="30"/>
      <c r="BZ76" s="30"/>
      <c r="CA76" s="30"/>
      <c r="CB76" s="30"/>
      <c r="CC76" s="30"/>
      <c r="CD76" s="30"/>
      <c r="CE76" s="30"/>
      <c r="CF76" s="30"/>
      <c r="CG76" s="30"/>
      <c r="CH76" s="30"/>
      <c r="CI76" s="89"/>
      <c r="CJ76" s="89"/>
      <c r="CK76" s="89"/>
      <c r="CL76" s="89"/>
      <c r="CM76" s="89"/>
      <c r="CN76" s="89"/>
      <c r="CO76" s="89"/>
      <c r="CP76" s="89"/>
      <c r="CQ76" s="89"/>
      <c r="CR76" s="89"/>
      <c r="CS76" s="88"/>
      <c r="CT76" s="88"/>
      <c r="CU76" s="88"/>
      <c r="CV76" s="88"/>
      <c r="CW76" s="88"/>
      <c r="CX76" s="88"/>
      <c r="CY76" s="88"/>
      <c r="CZ76" s="88"/>
      <c r="DA76" s="89"/>
      <c r="DB76" s="88"/>
      <c r="DC76" s="88"/>
      <c r="DD76" s="88"/>
      <c r="DE76" s="88"/>
      <c r="DF76" s="88"/>
      <c r="DG76" s="88"/>
      <c r="DH76" s="88"/>
      <c r="DI76" s="88"/>
      <c r="DJ76" s="89"/>
      <c r="DK76" s="88"/>
      <c r="DL76" s="88"/>
      <c r="DM76" s="88"/>
      <c r="DN76" s="88"/>
      <c r="DO76" s="88"/>
      <c r="DP76" s="88"/>
      <c r="DQ76" s="88"/>
      <c r="DR76" s="88"/>
      <c r="DS76" s="89"/>
      <c r="DT76" s="88"/>
      <c r="DU76" s="88"/>
      <c r="DV76" s="88"/>
      <c r="DW76" s="88"/>
      <c r="DX76" s="88"/>
      <c r="DY76" s="88"/>
      <c r="DZ76" s="88"/>
      <c r="EA76" s="88"/>
      <c r="EB76" s="89"/>
      <c r="EC76" s="88"/>
      <c r="ED76" s="88"/>
      <c r="EE76" s="88"/>
      <c r="EF76" s="88"/>
      <c r="EG76" s="88"/>
      <c r="EH76" s="88"/>
      <c r="EI76" s="88"/>
      <c r="EJ76" s="88"/>
      <c r="EK76" s="89"/>
      <c r="EL76" s="88"/>
      <c r="EM76" s="88"/>
      <c r="EN76" s="88"/>
      <c r="EO76" s="88"/>
      <c r="EP76" s="88"/>
      <c r="EQ76" s="88"/>
      <c r="ER76" s="88"/>
      <c r="ES76" s="88"/>
      <c r="ET76" s="89"/>
      <c r="EU76" s="88"/>
      <c r="EV76" s="88"/>
      <c r="EW76" s="88"/>
      <c r="EX76" s="88"/>
      <c r="EY76" s="88"/>
      <c r="EZ76" s="88"/>
      <c r="FA76" s="88"/>
      <c r="FB76" s="88"/>
      <c r="FC76" s="89"/>
      <c r="FD76" s="88"/>
      <c r="FE76" s="88"/>
      <c r="FF76" s="88"/>
      <c r="FG76" s="88"/>
      <c r="FH76" s="88"/>
      <c r="FI76" s="88"/>
      <c r="FJ76" s="88"/>
      <c r="FK76" s="88"/>
      <c r="FL76" s="89"/>
      <c r="FM76" s="89"/>
      <c r="FN76" s="89"/>
      <c r="FO76" s="88"/>
      <c r="FP76" s="88"/>
      <c r="FQ76" s="88"/>
      <c r="FR76" s="88"/>
      <c r="FS76" s="88"/>
      <c r="FT76" s="89"/>
      <c r="FU76" s="89"/>
      <c r="FV76" s="88"/>
      <c r="FW76" s="88"/>
      <c r="FX76" s="88"/>
      <c r="FY76" s="88"/>
      <c r="FZ76" s="88"/>
      <c r="GA76" s="89"/>
      <c r="GB76" s="89"/>
      <c r="GC76" s="89"/>
      <c r="GD76" s="88"/>
      <c r="GE76" s="88"/>
      <c r="GF76" s="88"/>
      <c r="GG76" s="88"/>
      <c r="GH76" s="88"/>
      <c r="GI76" s="30"/>
      <c r="GJ76" s="89"/>
      <c r="GK76" s="89"/>
      <c r="GL76" s="89"/>
      <c r="GM76" s="88"/>
      <c r="GN76" s="88"/>
      <c r="GO76" s="88"/>
      <c r="GP76" s="88"/>
      <c r="GQ76" s="88"/>
    </row>
    <row r="77" spans="1:199" ht="16.5" customHeight="1" x14ac:dyDescent="0.25">
      <c r="A77" s="33"/>
      <c r="B77" s="2"/>
      <c r="C77" s="30" t="s">
        <v>33914</v>
      </c>
      <c r="D77" s="30"/>
      <c r="E77" s="30"/>
      <c r="F77" s="30"/>
      <c r="G77" s="30"/>
      <c r="H77" s="30"/>
      <c r="I77" s="30"/>
      <c r="J77" s="30"/>
      <c r="K77" s="30"/>
      <c r="L77" s="30"/>
      <c r="M77" s="30"/>
      <c r="N77" s="30"/>
      <c r="O77" s="30"/>
      <c r="P77" s="30" t="s">
        <v>34880</v>
      </c>
      <c r="Q77" s="30"/>
      <c r="R77" s="30"/>
      <c r="S77" s="30"/>
      <c r="T77" s="30"/>
      <c r="U77" s="30"/>
      <c r="V77" s="30"/>
      <c r="W77" s="30"/>
      <c r="X77" s="30"/>
      <c r="Y77" s="30"/>
      <c r="Z77" s="30"/>
      <c r="AA77" s="30"/>
      <c r="AB77" s="30"/>
      <c r="AC77" s="30"/>
      <c r="AD77" s="30"/>
      <c r="AE77" s="30"/>
      <c r="AF77" s="30"/>
      <c r="AG77" s="30"/>
      <c r="AH77" s="30"/>
      <c r="AI77" s="30"/>
      <c r="AJ77" s="30"/>
      <c r="AK77" s="30"/>
      <c r="AL77" s="30"/>
      <c r="AM77" s="30"/>
      <c r="AN77" s="30"/>
      <c r="AO77" s="30"/>
      <c r="AP77" s="30"/>
      <c r="AQ77" s="30"/>
      <c r="AR77" s="30"/>
      <c r="AS77" s="30"/>
      <c r="AT77" s="30"/>
      <c r="AU77" s="30"/>
      <c r="AV77" s="30"/>
      <c r="AW77" s="30"/>
      <c r="AX77" s="30"/>
      <c r="AY77" s="30"/>
      <c r="AZ77" s="30"/>
      <c r="BA77" s="30"/>
      <c r="BB77" s="30"/>
      <c r="BC77" s="30"/>
      <c r="BD77" s="30"/>
      <c r="BE77" s="30"/>
      <c r="BF77" s="30"/>
      <c r="BG77" s="30"/>
      <c r="BH77" s="30"/>
      <c r="BI77" s="30"/>
      <c r="BJ77" s="30"/>
      <c r="BK77" s="30"/>
      <c r="BL77" s="30"/>
      <c r="BM77" s="30"/>
      <c r="BN77" s="30"/>
      <c r="BO77" s="30"/>
      <c r="BP77" s="30"/>
      <c r="BQ77" s="30"/>
      <c r="BR77" s="30"/>
      <c r="BS77" s="30"/>
      <c r="BT77" s="30"/>
      <c r="BU77" s="30"/>
      <c r="BV77" s="30"/>
      <c r="BW77" s="30"/>
      <c r="BX77" s="30"/>
      <c r="BY77" s="30"/>
      <c r="BZ77" s="30"/>
      <c r="CA77" s="30"/>
      <c r="CB77" s="30"/>
      <c r="CC77" s="30"/>
      <c r="CD77" s="30"/>
      <c r="CE77" s="30"/>
      <c r="CF77" s="30"/>
      <c r="CG77" s="30"/>
      <c r="CH77" s="30"/>
      <c r="CI77" s="89"/>
      <c r="CJ77" s="89"/>
      <c r="CK77" s="89"/>
      <c r="CL77" s="89"/>
      <c r="CM77" s="89"/>
      <c r="CN77" s="89"/>
      <c r="CO77" s="89"/>
      <c r="CP77" s="89"/>
      <c r="CQ77" s="89"/>
      <c r="CR77" s="89"/>
      <c r="CS77" s="88"/>
      <c r="CT77" s="88"/>
      <c r="CU77" s="88"/>
      <c r="CV77" s="88"/>
      <c r="CW77" s="88"/>
      <c r="CX77" s="88"/>
      <c r="CY77" s="88"/>
      <c r="CZ77" s="88"/>
      <c r="DA77" s="89"/>
      <c r="DB77" s="88"/>
      <c r="DC77" s="88"/>
      <c r="DD77" s="88"/>
      <c r="DE77" s="88"/>
      <c r="DF77" s="88"/>
      <c r="DG77" s="88"/>
      <c r="DH77" s="88"/>
      <c r="DI77" s="88"/>
      <c r="DJ77" s="89"/>
      <c r="DK77" s="88"/>
      <c r="DL77" s="88"/>
      <c r="DM77" s="88"/>
      <c r="DN77" s="88"/>
      <c r="DO77" s="88"/>
      <c r="DP77" s="88"/>
      <c r="DQ77" s="88"/>
      <c r="DR77" s="88"/>
      <c r="DS77" s="89"/>
      <c r="DT77" s="88"/>
      <c r="DU77" s="88"/>
      <c r="DV77" s="88"/>
      <c r="DW77" s="88"/>
      <c r="DX77" s="88"/>
      <c r="DY77" s="88"/>
      <c r="DZ77" s="88"/>
      <c r="EA77" s="88"/>
      <c r="EB77" s="89"/>
      <c r="EC77" s="88"/>
      <c r="ED77" s="88"/>
      <c r="EE77" s="88"/>
      <c r="EF77" s="88"/>
      <c r="EG77" s="88"/>
      <c r="EH77" s="88"/>
      <c r="EI77" s="88"/>
      <c r="EJ77" s="88"/>
      <c r="EK77" s="89"/>
      <c r="EL77" s="88"/>
      <c r="EM77" s="88"/>
      <c r="EN77" s="88"/>
      <c r="EO77" s="88"/>
      <c r="EP77" s="88"/>
      <c r="EQ77" s="88"/>
      <c r="ER77" s="88"/>
      <c r="ES77" s="88"/>
      <c r="ET77" s="89"/>
      <c r="EU77" s="88"/>
      <c r="EV77" s="88"/>
      <c r="EW77" s="88"/>
      <c r="EX77" s="88"/>
      <c r="EY77" s="88"/>
      <c r="EZ77" s="88"/>
      <c r="FA77" s="88"/>
      <c r="FB77" s="88"/>
      <c r="FC77" s="89"/>
      <c r="FD77" s="88"/>
      <c r="FE77" s="88"/>
      <c r="FF77" s="88"/>
      <c r="FG77" s="88"/>
      <c r="FH77" s="88"/>
      <c r="FI77" s="88"/>
      <c r="FJ77" s="88"/>
      <c r="FK77" s="88"/>
      <c r="FL77" s="89"/>
      <c r="FM77" s="89"/>
      <c r="FN77" s="89"/>
      <c r="FO77" s="88"/>
      <c r="FP77" s="88"/>
      <c r="FQ77" s="88"/>
      <c r="FR77" s="88"/>
      <c r="FS77" s="88"/>
      <c r="FT77" s="89"/>
      <c r="FU77" s="89"/>
      <c r="FV77" s="88"/>
      <c r="FW77" s="88"/>
      <c r="FX77" s="88"/>
      <c r="FY77" s="88"/>
      <c r="FZ77" s="88"/>
      <c r="GA77" s="89"/>
      <c r="GB77" s="89"/>
      <c r="GC77" s="89"/>
      <c r="GD77" s="88"/>
      <c r="GE77" s="88"/>
      <c r="GF77" s="88"/>
      <c r="GG77" s="88"/>
      <c r="GH77" s="88"/>
      <c r="GI77" s="30"/>
      <c r="GJ77" s="89"/>
      <c r="GK77" s="89"/>
      <c r="GL77" s="89"/>
      <c r="GM77" s="88"/>
      <c r="GN77" s="88"/>
      <c r="GO77" s="88"/>
      <c r="GP77" s="88"/>
      <c r="GQ77" s="88"/>
    </row>
    <row r="78" spans="1:199" ht="16.5" customHeight="1" x14ac:dyDescent="0.25">
      <c r="A78" s="33"/>
      <c r="B78" s="2"/>
      <c r="C78" s="30" t="s">
        <v>33915</v>
      </c>
      <c r="D78" s="30"/>
      <c r="E78" s="30"/>
      <c r="F78" s="30"/>
      <c r="G78" s="30"/>
      <c r="H78" s="30"/>
      <c r="I78" s="30"/>
      <c r="J78" s="30"/>
      <c r="K78" s="30"/>
      <c r="L78" s="30"/>
      <c r="M78" s="30"/>
      <c r="N78" s="30"/>
      <c r="O78" s="30"/>
      <c r="P78" s="30" t="s">
        <v>34881</v>
      </c>
      <c r="Q78" s="30"/>
      <c r="R78" s="30"/>
      <c r="S78" s="30"/>
      <c r="T78" s="30"/>
      <c r="U78" s="30"/>
      <c r="V78" s="30"/>
      <c r="W78" s="30"/>
      <c r="X78" s="30"/>
      <c r="Y78" s="30"/>
      <c r="Z78" s="30"/>
      <c r="AA78" s="30"/>
      <c r="AB78" s="30"/>
      <c r="AC78" s="30"/>
      <c r="AD78" s="30"/>
      <c r="AE78" s="30"/>
      <c r="AF78" s="30"/>
      <c r="AG78" s="30"/>
      <c r="AH78" s="30"/>
      <c r="AI78" s="30"/>
      <c r="AJ78" s="30"/>
      <c r="AK78" s="30"/>
      <c r="AL78" s="30"/>
      <c r="AM78" s="30"/>
      <c r="AN78" s="30"/>
      <c r="AO78" s="30"/>
      <c r="AP78" s="30"/>
      <c r="AQ78" s="30"/>
      <c r="AR78" s="30"/>
      <c r="AS78" s="30"/>
      <c r="AT78" s="30"/>
      <c r="AU78" s="30"/>
      <c r="AV78" s="30"/>
      <c r="AW78" s="30"/>
      <c r="AX78" s="30"/>
      <c r="AY78" s="30"/>
      <c r="AZ78" s="30"/>
      <c r="BA78" s="30"/>
      <c r="BB78" s="30"/>
      <c r="BC78" s="30"/>
      <c r="BD78" s="30"/>
      <c r="BE78" s="30"/>
      <c r="BF78" s="30"/>
      <c r="BG78" s="30"/>
      <c r="BH78" s="30"/>
      <c r="BI78" s="30"/>
      <c r="BJ78" s="30"/>
      <c r="BK78" s="30"/>
      <c r="BL78" s="30"/>
      <c r="BM78" s="30"/>
      <c r="BN78" s="30"/>
      <c r="BO78" s="30"/>
      <c r="BP78" s="30"/>
      <c r="BQ78" s="30"/>
      <c r="BR78" s="30"/>
      <c r="BS78" s="30"/>
      <c r="BT78" s="30"/>
      <c r="BU78" s="30"/>
      <c r="BV78" s="30"/>
      <c r="BW78" s="30"/>
      <c r="BX78" s="30"/>
      <c r="BY78" s="30"/>
      <c r="BZ78" s="30"/>
      <c r="CA78" s="30"/>
      <c r="CB78" s="30"/>
      <c r="CC78" s="30"/>
      <c r="CD78" s="30"/>
      <c r="CE78" s="30"/>
      <c r="CF78" s="30"/>
      <c r="CG78" s="30"/>
      <c r="CH78" s="30"/>
      <c r="CI78" s="89"/>
      <c r="CJ78" s="89"/>
      <c r="CK78" s="89"/>
      <c r="CL78" s="89"/>
      <c r="CM78" s="89"/>
      <c r="CN78" s="89"/>
      <c r="CO78" s="89"/>
      <c r="CP78" s="89"/>
      <c r="CQ78" s="89"/>
      <c r="CR78" s="89"/>
      <c r="CS78" s="88"/>
      <c r="CT78" s="88"/>
      <c r="CU78" s="88"/>
      <c r="CV78" s="88"/>
      <c r="CW78" s="88"/>
      <c r="CX78" s="88"/>
      <c r="CY78" s="88"/>
      <c r="CZ78" s="88"/>
      <c r="DA78" s="89"/>
      <c r="DB78" s="88"/>
      <c r="DC78" s="88"/>
      <c r="DD78" s="88"/>
      <c r="DE78" s="88"/>
      <c r="DF78" s="88"/>
      <c r="DG78" s="88"/>
      <c r="DH78" s="88"/>
      <c r="DI78" s="88"/>
      <c r="DJ78" s="89"/>
      <c r="DK78" s="88"/>
      <c r="DL78" s="88"/>
      <c r="DM78" s="88"/>
      <c r="DN78" s="88"/>
      <c r="DO78" s="88"/>
      <c r="DP78" s="88"/>
      <c r="DQ78" s="88"/>
      <c r="DR78" s="88"/>
      <c r="DS78" s="89"/>
      <c r="DT78" s="88"/>
      <c r="DU78" s="88"/>
      <c r="DV78" s="88"/>
      <c r="DW78" s="88"/>
      <c r="DX78" s="88"/>
      <c r="DY78" s="88"/>
      <c r="DZ78" s="88"/>
      <c r="EA78" s="88"/>
      <c r="EB78" s="89"/>
      <c r="EC78" s="88"/>
      <c r="ED78" s="88"/>
      <c r="EE78" s="88"/>
      <c r="EF78" s="88"/>
      <c r="EG78" s="88"/>
      <c r="EH78" s="88"/>
      <c r="EI78" s="88"/>
      <c r="EJ78" s="88"/>
      <c r="EK78" s="89"/>
      <c r="EL78" s="88"/>
      <c r="EM78" s="88"/>
      <c r="EN78" s="88"/>
      <c r="EO78" s="88"/>
      <c r="EP78" s="88"/>
      <c r="EQ78" s="88"/>
      <c r="ER78" s="88"/>
      <c r="ES78" s="88"/>
      <c r="ET78" s="89"/>
      <c r="EU78" s="88"/>
      <c r="EV78" s="88"/>
      <c r="EW78" s="88"/>
      <c r="EX78" s="88"/>
      <c r="EY78" s="88"/>
      <c r="EZ78" s="88"/>
      <c r="FA78" s="88"/>
      <c r="FB78" s="88"/>
      <c r="FC78" s="89"/>
      <c r="FD78" s="88"/>
      <c r="FE78" s="88"/>
      <c r="FF78" s="88"/>
      <c r="FG78" s="88"/>
      <c r="FH78" s="88"/>
      <c r="FI78" s="88"/>
      <c r="FJ78" s="88"/>
      <c r="FK78" s="88"/>
      <c r="FL78" s="89"/>
      <c r="FM78" s="89"/>
      <c r="FN78" s="89"/>
      <c r="FO78" s="88"/>
      <c r="FP78" s="88"/>
      <c r="FQ78" s="88"/>
      <c r="FR78" s="88"/>
      <c r="FS78" s="88"/>
      <c r="FT78" s="89"/>
      <c r="FU78" s="89"/>
      <c r="FV78" s="88"/>
      <c r="FW78" s="88"/>
      <c r="FX78" s="88"/>
      <c r="FY78" s="88"/>
      <c r="FZ78" s="88"/>
      <c r="GA78" s="89"/>
      <c r="GB78" s="89"/>
      <c r="GC78" s="89"/>
      <c r="GD78" s="88"/>
      <c r="GE78" s="88"/>
      <c r="GF78" s="88"/>
      <c r="GG78" s="88"/>
      <c r="GH78" s="88"/>
      <c r="GI78" s="30"/>
      <c r="GJ78" s="89"/>
      <c r="GK78" s="89"/>
      <c r="GL78" s="89"/>
      <c r="GM78" s="88"/>
      <c r="GN78" s="88"/>
      <c r="GO78" s="88"/>
      <c r="GP78" s="88"/>
      <c r="GQ78" s="88"/>
    </row>
    <row r="79" spans="1:199" ht="16.5" customHeight="1" x14ac:dyDescent="0.25">
      <c r="A79" s="33"/>
      <c r="B79" s="2"/>
      <c r="C79" s="30" t="s">
        <v>33916</v>
      </c>
      <c r="D79" s="30"/>
      <c r="E79" s="30"/>
      <c r="F79" s="30"/>
      <c r="G79" s="30"/>
      <c r="H79" s="30"/>
      <c r="I79" s="30"/>
      <c r="J79" s="30"/>
      <c r="K79" s="30"/>
      <c r="L79" s="30"/>
      <c r="M79" s="30"/>
      <c r="N79" s="30"/>
      <c r="O79" s="30"/>
      <c r="P79" s="30" t="s">
        <v>34882</v>
      </c>
      <c r="Q79" s="30"/>
      <c r="R79" s="30"/>
      <c r="S79" s="30"/>
      <c r="T79" s="30"/>
      <c r="U79" s="30"/>
      <c r="V79" s="30"/>
      <c r="W79" s="30"/>
      <c r="X79" s="30"/>
      <c r="Y79" s="30"/>
      <c r="Z79" s="30"/>
      <c r="AA79" s="30"/>
      <c r="AB79" s="30"/>
      <c r="AC79" s="30"/>
      <c r="AD79" s="30"/>
      <c r="AE79" s="30"/>
      <c r="AF79" s="30"/>
      <c r="AG79" s="30"/>
      <c r="AH79" s="30"/>
      <c r="AI79" s="30"/>
      <c r="AJ79" s="30"/>
      <c r="AK79" s="30"/>
      <c r="AL79" s="30"/>
      <c r="AM79" s="30"/>
      <c r="AN79" s="30"/>
      <c r="AO79" s="30"/>
      <c r="AP79" s="30"/>
      <c r="AQ79" s="30"/>
      <c r="AR79" s="30"/>
      <c r="AS79" s="30"/>
      <c r="AT79" s="30"/>
      <c r="AU79" s="30"/>
      <c r="AV79" s="30"/>
      <c r="AW79" s="30"/>
      <c r="AX79" s="30"/>
      <c r="AY79" s="30"/>
      <c r="AZ79" s="30"/>
      <c r="BA79" s="30"/>
      <c r="BB79" s="30"/>
      <c r="BC79" s="30"/>
      <c r="BD79" s="30"/>
      <c r="BE79" s="30"/>
      <c r="BF79" s="30"/>
      <c r="BG79" s="30"/>
      <c r="BH79" s="30"/>
      <c r="BI79" s="30"/>
      <c r="BJ79" s="30"/>
      <c r="BK79" s="30"/>
      <c r="BL79" s="30"/>
      <c r="BM79" s="30"/>
      <c r="BN79" s="30"/>
      <c r="BO79" s="30"/>
      <c r="BP79" s="30"/>
      <c r="BQ79" s="30"/>
      <c r="BR79" s="30"/>
      <c r="BS79" s="30"/>
      <c r="BT79" s="30"/>
      <c r="BU79" s="30"/>
      <c r="BV79" s="30"/>
      <c r="BW79" s="30"/>
      <c r="BX79" s="30"/>
      <c r="BY79" s="30"/>
      <c r="BZ79" s="30"/>
      <c r="CA79" s="30"/>
      <c r="CB79" s="30"/>
      <c r="CC79" s="30"/>
      <c r="CD79" s="30"/>
      <c r="CE79" s="30"/>
      <c r="CF79" s="30"/>
      <c r="CG79" s="30"/>
      <c r="CH79" s="30"/>
      <c r="CI79" s="89"/>
      <c r="CJ79" s="89"/>
      <c r="CK79" s="89"/>
      <c r="CL79" s="89"/>
      <c r="CM79" s="89"/>
      <c r="CN79" s="89"/>
      <c r="CO79" s="89"/>
      <c r="CP79" s="89"/>
      <c r="CQ79" s="89"/>
      <c r="CR79" s="89"/>
      <c r="CS79" s="88"/>
      <c r="CT79" s="88"/>
      <c r="CU79" s="88"/>
      <c r="CV79" s="88"/>
      <c r="CW79" s="88"/>
      <c r="CX79" s="88"/>
      <c r="CY79" s="88"/>
      <c r="CZ79" s="88"/>
      <c r="DA79" s="89"/>
      <c r="DB79" s="88"/>
      <c r="DC79" s="88"/>
      <c r="DD79" s="88"/>
      <c r="DE79" s="88"/>
      <c r="DF79" s="88"/>
      <c r="DG79" s="88"/>
      <c r="DH79" s="88"/>
      <c r="DI79" s="88"/>
      <c r="DJ79" s="89"/>
      <c r="DK79" s="88"/>
      <c r="DL79" s="88"/>
      <c r="DM79" s="88"/>
      <c r="DN79" s="88"/>
      <c r="DO79" s="88"/>
      <c r="DP79" s="88"/>
      <c r="DQ79" s="88"/>
      <c r="DR79" s="88"/>
      <c r="DS79" s="89"/>
      <c r="DT79" s="88"/>
      <c r="DU79" s="88"/>
      <c r="DV79" s="88"/>
      <c r="DW79" s="88"/>
      <c r="DX79" s="88"/>
      <c r="DY79" s="88"/>
      <c r="DZ79" s="88"/>
      <c r="EA79" s="88"/>
      <c r="EB79" s="89"/>
      <c r="EC79" s="88"/>
      <c r="ED79" s="88"/>
      <c r="EE79" s="88"/>
      <c r="EF79" s="88"/>
      <c r="EG79" s="88"/>
      <c r="EH79" s="88"/>
      <c r="EI79" s="88"/>
      <c r="EJ79" s="88"/>
      <c r="EK79" s="89"/>
      <c r="EL79" s="88"/>
      <c r="EM79" s="88"/>
      <c r="EN79" s="88"/>
      <c r="EO79" s="88"/>
      <c r="EP79" s="88"/>
      <c r="EQ79" s="88"/>
      <c r="ER79" s="88"/>
      <c r="ES79" s="88"/>
      <c r="ET79" s="89"/>
      <c r="EU79" s="88"/>
      <c r="EV79" s="88"/>
      <c r="EW79" s="88"/>
      <c r="EX79" s="88"/>
      <c r="EY79" s="88"/>
      <c r="EZ79" s="88"/>
      <c r="FA79" s="88"/>
      <c r="FB79" s="88"/>
      <c r="FC79" s="89"/>
      <c r="FD79" s="88"/>
      <c r="FE79" s="88"/>
      <c r="FF79" s="88"/>
      <c r="FG79" s="88"/>
      <c r="FH79" s="88"/>
      <c r="FI79" s="88"/>
      <c r="FJ79" s="88"/>
      <c r="FK79" s="88"/>
      <c r="FL79" s="89"/>
      <c r="FM79" s="89"/>
      <c r="FN79" s="89"/>
      <c r="FO79" s="88"/>
      <c r="FP79" s="88"/>
      <c r="FQ79" s="88"/>
      <c r="FR79" s="88"/>
      <c r="FS79" s="88"/>
      <c r="FT79" s="89"/>
      <c r="FU79" s="89"/>
      <c r="FV79" s="88"/>
      <c r="FW79" s="88"/>
      <c r="FX79" s="88"/>
      <c r="FY79" s="88"/>
      <c r="FZ79" s="88"/>
      <c r="GA79" s="89"/>
      <c r="GB79" s="89"/>
      <c r="GC79" s="89"/>
      <c r="GD79" s="88"/>
      <c r="GE79" s="88"/>
      <c r="GF79" s="88"/>
      <c r="GG79" s="88"/>
      <c r="GH79" s="88"/>
      <c r="GI79" s="30"/>
      <c r="GJ79" s="89"/>
      <c r="GK79" s="89"/>
      <c r="GL79" s="89"/>
      <c r="GM79" s="88"/>
      <c r="GN79" s="88"/>
      <c r="GO79" s="88"/>
      <c r="GP79" s="88"/>
      <c r="GQ79" s="88"/>
    </row>
    <row r="80" spans="1:199" ht="16.5" customHeight="1" x14ac:dyDescent="0.25">
      <c r="A80" s="33"/>
      <c r="B80" s="2"/>
      <c r="C80" s="30" t="s">
        <v>33698</v>
      </c>
      <c r="D80" s="30"/>
      <c r="E80" s="30"/>
      <c r="F80" s="30"/>
      <c r="G80" s="30"/>
      <c r="H80" s="30"/>
      <c r="I80" s="30"/>
      <c r="J80" s="30"/>
      <c r="K80" s="30"/>
      <c r="L80" s="30"/>
      <c r="M80" s="30"/>
      <c r="N80" s="30"/>
      <c r="O80" s="30"/>
      <c r="P80" s="30" t="s">
        <v>34883</v>
      </c>
      <c r="Q80" s="30"/>
      <c r="R80" s="30"/>
      <c r="S80" s="30"/>
      <c r="T80" s="30"/>
      <c r="U80" s="30"/>
      <c r="V80" s="30"/>
      <c r="W80" s="30"/>
      <c r="X80" s="30"/>
      <c r="Y80" s="30"/>
      <c r="Z80" s="30"/>
      <c r="AA80" s="30"/>
      <c r="AB80" s="30"/>
      <c r="AC80" s="30"/>
      <c r="AD80" s="30"/>
      <c r="AE80" s="30"/>
      <c r="AF80" s="30"/>
      <c r="AG80" s="30"/>
      <c r="AH80" s="30"/>
      <c r="AI80" s="30"/>
      <c r="AJ80" s="30"/>
      <c r="AK80" s="30"/>
      <c r="AL80" s="30"/>
      <c r="AM80" s="30"/>
      <c r="AN80" s="30"/>
      <c r="AO80" s="30"/>
      <c r="AP80" s="30"/>
      <c r="AQ80" s="30"/>
      <c r="AR80" s="30"/>
      <c r="AS80" s="30"/>
      <c r="AT80" s="30"/>
      <c r="AU80" s="30"/>
      <c r="AV80" s="30"/>
      <c r="AW80" s="30"/>
      <c r="AX80" s="30"/>
      <c r="AY80" s="30"/>
      <c r="AZ80" s="30"/>
      <c r="BA80" s="30"/>
      <c r="BB80" s="30"/>
      <c r="BC80" s="30"/>
      <c r="BD80" s="30"/>
      <c r="BE80" s="30"/>
      <c r="BF80" s="30"/>
      <c r="BG80" s="30"/>
      <c r="BH80" s="30"/>
      <c r="BI80" s="30"/>
      <c r="BJ80" s="30"/>
      <c r="BK80" s="30"/>
      <c r="BL80" s="30"/>
      <c r="BM80" s="30"/>
      <c r="BN80" s="30"/>
      <c r="BO80" s="30"/>
      <c r="BP80" s="30"/>
      <c r="BQ80" s="30"/>
      <c r="BR80" s="30"/>
      <c r="BS80" s="30"/>
      <c r="BT80" s="30"/>
      <c r="BU80" s="30"/>
      <c r="BV80" s="30"/>
      <c r="BW80" s="30"/>
      <c r="BX80" s="30"/>
      <c r="BY80" s="30"/>
      <c r="BZ80" s="30"/>
      <c r="CA80" s="30"/>
      <c r="CB80" s="30"/>
      <c r="CC80" s="30"/>
      <c r="CD80" s="30"/>
      <c r="CE80" s="30"/>
      <c r="CF80" s="30"/>
      <c r="CG80" s="30"/>
      <c r="CH80" s="30"/>
      <c r="CI80" s="89"/>
      <c r="CJ80" s="89"/>
      <c r="CK80" s="89"/>
      <c r="CL80" s="89"/>
      <c r="CM80" s="89"/>
      <c r="CN80" s="89"/>
      <c r="CO80" s="89"/>
      <c r="CP80" s="89"/>
      <c r="CQ80" s="89"/>
      <c r="CR80" s="89"/>
      <c r="CS80" s="88"/>
      <c r="CT80" s="88"/>
      <c r="CU80" s="88"/>
      <c r="CV80" s="88"/>
      <c r="CW80" s="88"/>
      <c r="CX80" s="88"/>
      <c r="CY80" s="88"/>
      <c r="CZ80" s="88"/>
      <c r="DA80" s="89"/>
      <c r="DB80" s="88"/>
      <c r="DC80" s="88"/>
      <c r="DD80" s="88"/>
      <c r="DE80" s="88"/>
      <c r="DF80" s="88"/>
      <c r="DG80" s="88"/>
      <c r="DH80" s="88"/>
      <c r="DI80" s="88"/>
      <c r="DJ80" s="89"/>
      <c r="DK80" s="88"/>
      <c r="DL80" s="88"/>
      <c r="DM80" s="88"/>
      <c r="DN80" s="88"/>
      <c r="DO80" s="88"/>
      <c r="DP80" s="88"/>
      <c r="DQ80" s="88"/>
      <c r="DR80" s="88"/>
      <c r="DS80" s="89"/>
      <c r="DT80" s="88"/>
      <c r="DU80" s="88"/>
      <c r="DV80" s="88"/>
      <c r="DW80" s="88"/>
      <c r="DX80" s="88"/>
      <c r="DY80" s="88"/>
      <c r="DZ80" s="88"/>
      <c r="EA80" s="88"/>
      <c r="EB80" s="89"/>
      <c r="EC80" s="88"/>
      <c r="ED80" s="88"/>
      <c r="EE80" s="88"/>
      <c r="EF80" s="88"/>
      <c r="EG80" s="88"/>
      <c r="EH80" s="88"/>
      <c r="EI80" s="88"/>
      <c r="EJ80" s="88"/>
      <c r="EK80" s="89"/>
      <c r="EL80" s="88"/>
      <c r="EM80" s="88"/>
      <c r="EN80" s="88"/>
      <c r="EO80" s="88"/>
      <c r="EP80" s="88"/>
      <c r="EQ80" s="88"/>
      <c r="ER80" s="88"/>
      <c r="ES80" s="88"/>
      <c r="ET80" s="89"/>
      <c r="EU80" s="88"/>
      <c r="EV80" s="88"/>
      <c r="EW80" s="88"/>
      <c r="EX80" s="88"/>
      <c r="EY80" s="88"/>
      <c r="EZ80" s="88"/>
      <c r="FA80" s="88"/>
      <c r="FB80" s="88"/>
      <c r="FC80" s="89"/>
      <c r="FD80" s="88"/>
      <c r="FE80" s="88"/>
      <c r="FF80" s="88"/>
      <c r="FG80" s="88"/>
      <c r="FH80" s="88"/>
      <c r="FI80" s="88"/>
      <c r="FJ80" s="88"/>
      <c r="FK80" s="88"/>
      <c r="FL80" s="89"/>
      <c r="FM80" s="89"/>
      <c r="FN80" s="89"/>
      <c r="FO80" s="88"/>
      <c r="FP80" s="88"/>
      <c r="FQ80" s="88"/>
      <c r="FR80" s="88"/>
      <c r="FS80" s="88"/>
      <c r="FT80" s="89"/>
      <c r="FU80" s="89"/>
      <c r="FV80" s="88"/>
      <c r="FW80" s="88"/>
      <c r="FX80" s="88"/>
      <c r="FY80" s="88"/>
      <c r="FZ80" s="88"/>
      <c r="GA80" s="89"/>
      <c r="GB80" s="89"/>
      <c r="GC80" s="89"/>
      <c r="GD80" s="88"/>
      <c r="GE80" s="88"/>
      <c r="GF80" s="88"/>
      <c r="GG80" s="88"/>
      <c r="GH80" s="88"/>
      <c r="GI80" s="30"/>
      <c r="GJ80" s="89"/>
      <c r="GK80" s="89"/>
      <c r="GL80" s="89"/>
      <c r="GM80" s="88"/>
      <c r="GN80" s="88"/>
      <c r="GO80" s="88"/>
      <c r="GP80" s="88"/>
      <c r="GQ80" s="88"/>
    </row>
    <row r="81" spans="1:199" ht="16.5" customHeight="1" x14ac:dyDescent="0.25">
      <c r="A81" s="33"/>
      <c r="B81" s="2"/>
      <c r="C81" s="30" t="s">
        <v>33770</v>
      </c>
      <c r="D81" s="30"/>
      <c r="E81" s="30"/>
      <c r="F81" s="30"/>
      <c r="G81" s="30"/>
      <c r="H81" s="30"/>
      <c r="I81" s="30"/>
      <c r="J81" s="30"/>
      <c r="K81" s="30"/>
      <c r="L81" s="30"/>
      <c r="M81" s="30"/>
      <c r="N81" s="30"/>
      <c r="O81" s="30"/>
      <c r="P81" s="30" t="s">
        <v>34884</v>
      </c>
      <c r="Q81" s="30"/>
      <c r="R81" s="30"/>
      <c r="S81" s="30"/>
      <c r="T81" s="30"/>
      <c r="U81" s="30"/>
      <c r="V81" s="30"/>
      <c r="W81" s="30"/>
      <c r="X81" s="30"/>
      <c r="Y81" s="30"/>
      <c r="Z81" s="30"/>
      <c r="AA81" s="30"/>
      <c r="AB81" s="30"/>
      <c r="AC81" s="30"/>
      <c r="AD81" s="30"/>
      <c r="AE81" s="30"/>
      <c r="AF81" s="30"/>
      <c r="AG81" s="30"/>
      <c r="AH81" s="30"/>
      <c r="AI81" s="30"/>
      <c r="AJ81" s="30"/>
      <c r="AK81" s="30"/>
      <c r="AL81" s="30"/>
      <c r="AM81" s="30"/>
      <c r="AN81" s="30"/>
      <c r="AO81" s="30"/>
      <c r="AP81" s="30"/>
      <c r="AQ81" s="30"/>
      <c r="AR81" s="30"/>
      <c r="AS81" s="30"/>
      <c r="AT81" s="30"/>
      <c r="AU81" s="30"/>
      <c r="AV81" s="30"/>
      <c r="AW81" s="30"/>
      <c r="AX81" s="30"/>
      <c r="AY81" s="30"/>
      <c r="AZ81" s="30"/>
      <c r="BA81" s="30"/>
      <c r="BB81" s="30"/>
      <c r="BC81" s="30"/>
      <c r="BD81" s="30"/>
      <c r="BE81" s="30"/>
      <c r="BF81" s="30"/>
      <c r="BG81" s="30"/>
      <c r="BH81" s="30"/>
      <c r="BI81" s="30"/>
      <c r="BJ81" s="30"/>
      <c r="BK81" s="30"/>
      <c r="BL81" s="30"/>
      <c r="BM81" s="30"/>
      <c r="BN81" s="30"/>
      <c r="BO81" s="30"/>
      <c r="BP81" s="30"/>
      <c r="BQ81" s="30"/>
      <c r="BR81" s="30"/>
      <c r="BS81" s="30"/>
      <c r="BT81" s="30"/>
      <c r="BU81" s="30"/>
      <c r="BV81" s="30"/>
      <c r="BW81" s="30"/>
      <c r="BX81" s="30"/>
      <c r="BY81" s="30"/>
      <c r="BZ81" s="30"/>
      <c r="CA81" s="30"/>
      <c r="CB81" s="30"/>
      <c r="CC81" s="30"/>
      <c r="CD81" s="30"/>
      <c r="CE81" s="30"/>
      <c r="CF81" s="30"/>
      <c r="CG81" s="30"/>
      <c r="CH81" s="30"/>
      <c r="CI81" s="89"/>
      <c r="CJ81" s="89"/>
      <c r="CK81" s="89"/>
      <c r="CL81" s="89"/>
      <c r="CM81" s="89"/>
      <c r="CN81" s="89"/>
      <c r="CO81" s="89"/>
      <c r="CP81" s="89"/>
      <c r="CQ81" s="89"/>
      <c r="CR81" s="89"/>
      <c r="CS81" s="88"/>
      <c r="CT81" s="88"/>
      <c r="CU81" s="88"/>
      <c r="CV81" s="88"/>
      <c r="CW81" s="88"/>
      <c r="CX81" s="88"/>
      <c r="CY81" s="88"/>
      <c r="CZ81" s="88"/>
      <c r="DA81" s="89"/>
      <c r="DB81" s="88"/>
      <c r="DC81" s="88"/>
      <c r="DD81" s="88"/>
      <c r="DE81" s="88"/>
      <c r="DF81" s="88"/>
      <c r="DG81" s="88"/>
      <c r="DH81" s="88"/>
      <c r="DI81" s="88"/>
      <c r="DJ81" s="89"/>
      <c r="DK81" s="88"/>
      <c r="DL81" s="88"/>
      <c r="DM81" s="88"/>
      <c r="DN81" s="88"/>
      <c r="DO81" s="88"/>
      <c r="DP81" s="88"/>
      <c r="DQ81" s="88"/>
      <c r="DR81" s="88"/>
      <c r="DS81" s="89"/>
      <c r="DT81" s="88"/>
      <c r="DU81" s="88"/>
      <c r="DV81" s="88"/>
      <c r="DW81" s="88"/>
      <c r="DX81" s="88"/>
      <c r="DY81" s="88"/>
      <c r="DZ81" s="88"/>
      <c r="EA81" s="88"/>
      <c r="EB81" s="89"/>
      <c r="EC81" s="88"/>
      <c r="ED81" s="88"/>
      <c r="EE81" s="88"/>
      <c r="EF81" s="88"/>
      <c r="EG81" s="88"/>
      <c r="EH81" s="88"/>
      <c r="EI81" s="88"/>
      <c r="EJ81" s="88"/>
      <c r="EK81" s="89"/>
      <c r="EL81" s="88"/>
      <c r="EM81" s="88"/>
      <c r="EN81" s="88"/>
      <c r="EO81" s="88"/>
      <c r="EP81" s="88"/>
      <c r="EQ81" s="88"/>
      <c r="ER81" s="88"/>
      <c r="ES81" s="88"/>
      <c r="ET81" s="89"/>
      <c r="EU81" s="88"/>
      <c r="EV81" s="88"/>
      <c r="EW81" s="88"/>
      <c r="EX81" s="88"/>
      <c r="EY81" s="88"/>
      <c r="EZ81" s="88"/>
      <c r="FA81" s="88"/>
      <c r="FB81" s="88"/>
      <c r="FC81" s="89"/>
      <c r="FD81" s="88"/>
      <c r="FE81" s="88"/>
      <c r="FF81" s="88"/>
      <c r="FG81" s="88"/>
      <c r="FH81" s="88"/>
      <c r="FI81" s="88"/>
      <c r="FJ81" s="88"/>
      <c r="FK81" s="88"/>
      <c r="FL81" s="89"/>
      <c r="FM81" s="89"/>
      <c r="FN81" s="89"/>
      <c r="FO81" s="88"/>
      <c r="FP81" s="88"/>
      <c r="FQ81" s="88"/>
      <c r="FR81" s="88"/>
      <c r="FS81" s="88"/>
      <c r="FT81" s="89"/>
      <c r="FU81" s="89"/>
      <c r="FV81" s="88"/>
      <c r="FW81" s="88"/>
      <c r="FX81" s="88"/>
      <c r="FY81" s="88"/>
      <c r="FZ81" s="88"/>
      <c r="GA81" s="89"/>
      <c r="GB81" s="89"/>
      <c r="GC81" s="89"/>
      <c r="GD81" s="88"/>
      <c r="GE81" s="88"/>
      <c r="GF81" s="88"/>
      <c r="GG81" s="88"/>
      <c r="GH81" s="88"/>
      <c r="GI81" s="30"/>
      <c r="GJ81" s="89"/>
      <c r="GK81" s="89"/>
      <c r="GL81" s="89"/>
      <c r="GM81" s="88"/>
      <c r="GN81" s="88"/>
      <c r="GO81" s="88"/>
      <c r="GP81" s="88"/>
      <c r="GQ81" s="88"/>
    </row>
    <row r="82" spans="1:199" ht="16.5" customHeight="1" x14ac:dyDescent="0.25">
      <c r="A82" s="33"/>
      <c r="B82" s="2"/>
      <c r="C82" s="30" t="s">
        <v>33721</v>
      </c>
      <c r="D82" s="30"/>
      <c r="E82" s="30"/>
      <c r="F82" s="30"/>
      <c r="G82" s="30"/>
      <c r="H82" s="30"/>
      <c r="I82" s="30"/>
      <c r="J82" s="30"/>
      <c r="K82" s="30"/>
      <c r="L82" s="30"/>
      <c r="M82" s="30"/>
      <c r="N82" s="30"/>
      <c r="O82" s="30"/>
      <c r="P82" s="30" t="s">
        <v>34885</v>
      </c>
      <c r="Q82" s="30"/>
      <c r="R82" s="30"/>
      <c r="S82" s="30"/>
      <c r="T82" s="30"/>
      <c r="U82" s="30"/>
      <c r="V82" s="30"/>
      <c r="W82" s="30"/>
      <c r="X82" s="30"/>
      <c r="Y82" s="30"/>
      <c r="Z82" s="30"/>
      <c r="AA82" s="30"/>
      <c r="AB82" s="30"/>
      <c r="AC82" s="30"/>
      <c r="AD82" s="30"/>
      <c r="AE82" s="30"/>
      <c r="AF82" s="30"/>
      <c r="AG82" s="30"/>
      <c r="AH82" s="30"/>
      <c r="AI82" s="30"/>
      <c r="AJ82" s="30"/>
      <c r="AK82" s="30"/>
      <c r="AL82" s="30"/>
      <c r="AM82" s="30"/>
      <c r="AN82" s="30"/>
      <c r="AO82" s="30"/>
      <c r="AP82" s="30"/>
      <c r="AQ82" s="30"/>
      <c r="AR82" s="30"/>
      <c r="AS82" s="30"/>
      <c r="AT82" s="30"/>
      <c r="AU82" s="30"/>
      <c r="AV82" s="30"/>
      <c r="AW82" s="30"/>
      <c r="AX82" s="30"/>
      <c r="AY82" s="30"/>
      <c r="AZ82" s="30"/>
      <c r="BA82" s="30"/>
      <c r="BB82" s="30"/>
      <c r="BC82" s="30"/>
      <c r="BD82" s="30"/>
      <c r="BE82" s="30"/>
      <c r="BF82" s="30"/>
      <c r="BG82" s="30"/>
      <c r="BH82" s="30"/>
      <c r="BI82" s="30"/>
      <c r="BJ82" s="30"/>
      <c r="BK82" s="30"/>
      <c r="BL82" s="30"/>
      <c r="BM82" s="30"/>
      <c r="BN82" s="30"/>
      <c r="BO82" s="30"/>
      <c r="BP82" s="30"/>
      <c r="BQ82" s="30"/>
      <c r="BR82" s="30"/>
      <c r="BS82" s="30"/>
      <c r="BT82" s="30"/>
      <c r="BU82" s="30"/>
      <c r="BV82" s="30"/>
      <c r="BW82" s="30"/>
      <c r="BX82" s="30"/>
      <c r="BY82" s="30"/>
      <c r="BZ82" s="30"/>
      <c r="CA82" s="30"/>
      <c r="CB82" s="30"/>
      <c r="CC82" s="30"/>
      <c r="CD82" s="30"/>
      <c r="CE82" s="30"/>
      <c r="CF82" s="30"/>
      <c r="CG82" s="30"/>
      <c r="CH82" s="30"/>
      <c r="CI82" s="89"/>
      <c r="CJ82" s="89"/>
      <c r="CK82" s="89"/>
      <c r="CL82" s="89"/>
      <c r="CM82" s="89"/>
      <c r="CN82" s="89"/>
      <c r="CO82" s="89"/>
      <c r="CP82" s="89"/>
      <c r="CQ82" s="89"/>
      <c r="CR82" s="89"/>
      <c r="CS82" s="88"/>
      <c r="CT82" s="88"/>
      <c r="CU82" s="88"/>
      <c r="CV82" s="88"/>
      <c r="CW82" s="88"/>
      <c r="CX82" s="88"/>
      <c r="CY82" s="88"/>
      <c r="CZ82" s="88"/>
      <c r="DA82" s="89"/>
      <c r="DB82" s="88"/>
      <c r="DC82" s="88"/>
      <c r="DD82" s="88"/>
      <c r="DE82" s="88"/>
      <c r="DF82" s="88"/>
      <c r="DG82" s="88"/>
      <c r="DH82" s="88"/>
      <c r="DI82" s="88"/>
      <c r="DJ82" s="89"/>
      <c r="DK82" s="88"/>
      <c r="DL82" s="88"/>
      <c r="DM82" s="88"/>
      <c r="DN82" s="88"/>
      <c r="DO82" s="88"/>
      <c r="DP82" s="88"/>
      <c r="DQ82" s="88"/>
      <c r="DR82" s="88"/>
      <c r="DS82" s="89"/>
      <c r="DT82" s="88"/>
      <c r="DU82" s="88"/>
      <c r="DV82" s="88"/>
      <c r="DW82" s="88"/>
      <c r="DX82" s="88"/>
      <c r="DY82" s="88"/>
      <c r="DZ82" s="88"/>
      <c r="EA82" s="88"/>
      <c r="EB82" s="89"/>
      <c r="EC82" s="88"/>
      <c r="ED82" s="88"/>
      <c r="EE82" s="88"/>
      <c r="EF82" s="88"/>
      <c r="EG82" s="88"/>
      <c r="EH82" s="88"/>
      <c r="EI82" s="88"/>
      <c r="EJ82" s="88"/>
      <c r="EK82" s="89"/>
      <c r="EL82" s="88"/>
      <c r="EM82" s="88"/>
      <c r="EN82" s="88"/>
      <c r="EO82" s="88"/>
      <c r="EP82" s="88"/>
      <c r="EQ82" s="88"/>
      <c r="ER82" s="88"/>
      <c r="ES82" s="88"/>
      <c r="ET82" s="89"/>
      <c r="EU82" s="88"/>
      <c r="EV82" s="88"/>
      <c r="EW82" s="88"/>
      <c r="EX82" s="88"/>
      <c r="EY82" s="88"/>
      <c r="EZ82" s="88"/>
      <c r="FA82" s="88"/>
      <c r="FB82" s="88"/>
      <c r="FC82" s="89"/>
      <c r="FD82" s="88"/>
      <c r="FE82" s="88"/>
      <c r="FF82" s="88"/>
      <c r="FG82" s="88"/>
      <c r="FH82" s="88"/>
      <c r="FI82" s="88"/>
      <c r="FJ82" s="88"/>
      <c r="FK82" s="88"/>
      <c r="FL82" s="89"/>
      <c r="FM82" s="89"/>
      <c r="FN82" s="89"/>
      <c r="FO82" s="88"/>
      <c r="FP82" s="88"/>
      <c r="FQ82" s="88"/>
      <c r="FR82" s="88"/>
      <c r="FS82" s="88"/>
      <c r="FT82" s="89"/>
      <c r="FU82" s="89"/>
      <c r="FV82" s="88"/>
      <c r="FW82" s="88"/>
      <c r="FX82" s="88"/>
      <c r="FY82" s="88"/>
      <c r="FZ82" s="88"/>
      <c r="GA82" s="89"/>
      <c r="GB82" s="89"/>
      <c r="GC82" s="89"/>
      <c r="GD82" s="88"/>
      <c r="GE82" s="88"/>
      <c r="GF82" s="88"/>
      <c r="GG82" s="88"/>
      <c r="GH82" s="88"/>
      <c r="GI82" s="30"/>
      <c r="GJ82" s="89"/>
      <c r="GK82" s="89"/>
      <c r="GL82" s="89"/>
      <c r="GM82" s="88"/>
      <c r="GN82" s="88"/>
      <c r="GO82" s="88"/>
      <c r="GP82" s="88"/>
      <c r="GQ82" s="88"/>
    </row>
    <row r="83" spans="1:199" ht="16.5" customHeight="1" x14ac:dyDescent="0.25">
      <c r="A83" s="33"/>
      <c r="B83" s="2"/>
      <c r="C83" s="30" t="s">
        <v>33917</v>
      </c>
      <c r="D83" s="30"/>
      <c r="E83" s="30"/>
      <c r="F83" s="30"/>
      <c r="G83" s="30"/>
      <c r="H83" s="30"/>
      <c r="I83" s="30"/>
      <c r="J83" s="30"/>
      <c r="K83" s="30"/>
      <c r="L83" s="30"/>
      <c r="M83" s="30"/>
      <c r="N83" s="30"/>
      <c r="O83" s="30"/>
      <c r="P83" s="30" t="s">
        <v>34886</v>
      </c>
      <c r="Q83" s="30"/>
      <c r="R83" s="30"/>
      <c r="S83" s="30"/>
      <c r="T83" s="30"/>
      <c r="U83" s="30"/>
      <c r="V83" s="30"/>
      <c r="W83" s="30"/>
      <c r="X83" s="30"/>
      <c r="Y83" s="30"/>
      <c r="Z83" s="30"/>
      <c r="AA83" s="30"/>
      <c r="AB83" s="30"/>
      <c r="AC83" s="30"/>
      <c r="AD83" s="30"/>
      <c r="AE83" s="30"/>
      <c r="AF83" s="30"/>
      <c r="AG83" s="30"/>
      <c r="AH83" s="30"/>
      <c r="AI83" s="30"/>
      <c r="AJ83" s="30"/>
      <c r="AK83" s="30"/>
      <c r="AL83" s="30"/>
      <c r="AM83" s="30"/>
      <c r="AN83" s="30"/>
      <c r="AO83" s="30"/>
      <c r="AP83" s="30"/>
      <c r="AQ83" s="30"/>
      <c r="AR83" s="30"/>
      <c r="AS83" s="30"/>
      <c r="AT83" s="30"/>
      <c r="AU83" s="30"/>
      <c r="AV83" s="30"/>
      <c r="AW83" s="30"/>
      <c r="AX83" s="30"/>
      <c r="AY83" s="30"/>
      <c r="AZ83" s="30"/>
      <c r="BA83" s="30"/>
      <c r="BB83" s="30"/>
      <c r="BC83" s="30"/>
      <c r="BD83" s="30"/>
      <c r="BE83" s="30"/>
      <c r="BF83" s="30"/>
      <c r="BG83" s="30"/>
      <c r="BH83" s="30"/>
      <c r="BI83" s="30"/>
      <c r="BJ83" s="30"/>
      <c r="BK83" s="30"/>
      <c r="BL83" s="30"/>
      <c r="BM83" s="30"/>
      <c r="BN83" s="30"/>
      <c r="BO83" s="30"/>
      <c r="BP83" s="30"/>
      <c r="BQ83" s="30"/>
      <c r="BR83" s="30"/>
      <c r="BS83" s="30"/>
      <c r="BT83" s="30"/>
      <c r="BU83" s="30"/>
      <c r="BV83" s="30"/>
      <c r="BW83" s="30"/>
      <c r="BX83" s="30"/>
      <c r="BY83" s="30"/>
      <c r="BZ83" s="30"/>
      <c r="CA83" s="30"/>
      <c r="CB83" s="30"/>
      <c r="CC83" s="30"/>
      <c r="CD83" s="30"/>
      <c r="CE83" s="30"/>
      <c r="CF83" s="30"/>
      <c r="CG83" s="30"/>
      <c r="CH83" s="30"/>
      <c r="CI83" s="89"/>
      <c r="CJ83" s="89"/>
      <c r="CK83" s="89"/>
      <c r="CL83" s="89"/>
      <c r="CM83" s="89"/>
      <c r="CN83" s="89"/>
      <c r="CO83" s="89"/>
      <c r="CP83" s="89"/>
      <c r="CQ83" s="89"/>
      <c r="CR83" s="89"/>
      <c r="CS83" s="88"/>
      <c r="CT83" s="88"/>
      <c r="CU83" s="88"/>
      <c r="CV83" s="88"/>
      <c r="CW83" s="88"/>
      <c r="CX83" s="88"/>
      <c r="CY83" s="88"/>
      <c r="CZ83" s="88"/>
      <c r="DA83" s="89"/>
      <c r="DB83" s="88"/>
      <c r="DC83" s="88"/>
      <c r="DD83" s="88"/>
      <c r="DE83" s="88"/>
      <c r="DF83" s="88"/>
      <c r="DG83" s="88"/>
      <c r="DH83" s="88"/>
      <c r="DI83" s="88"/>
      <c r="DJ83" s="89"/>
      <c r="DK83" s="88"/>
      <c r="DL83" s="88"/>
      <c r="DM83" s="88"/>
      <c r="DN83" s="88"/>
      <c r="DO83" s="88"/>
      <c r="DP83" s="88"/>
      <c r="DQ83" s="88"/>
      <c r="DR83" s="88"/>
      <c r="DS83" s="89"/>
      <c r="DT83" s="88"/>
      <c r="DU83" s="88"/>
      <c r="DV83" s="88"/>
      <c r="DW83" s="88"/>
      <c r="DX83" s="88"/>
      <c r="DY83" s="88"/>
      <c r="DZ83" s="88"/>
      <c r="EA83" s="88"/>
      <c r="EB83" s="89"/>
      <c r="EC83" s="88"/>
      <c r="ED83" s="88"/>
      <c r="EE83" s="88"/>
      <c r="EF83" s="88"/>
      <c r="EG83" s="88"/>
      <c r="EH83" s="88"/>
      <c r="EI83" s="88"/>
      <c r="EJ83" s="88"/>
      <c r="EK83" s="89"/>
      <c r="EL83" s="88"/>
      <c r="EM83" s="88"/>
      <c r="EN83" s="88"/>
      <c r="EO83" s="88"/>
      <c r="EP83" s="88"/>
      <c r="EQ83" s="88"/>
      <c r="ER83" s="88"/>
      <c r="ES83" s="88"/>
      <c r="ET83" s="89"/>
      <c r="EU83" s="88"/>
      <c r="EV83" s="88"/>
      <c r="EW83" s="88"/>
      <c r="EX83" s="88"/>
      <c r="EY83" s="88"/>
      <c r="EZ83" s="88"/>
      <c r="FA83" s="88"/>
      <c r="FB83" s="88"/>
      <c r="FC83" s="89"/>
      <c r="FD83" s="88"/>
      <c r="FE83" s="88"/>
      <c r="FF83" s="88"/>
      <c r="FG83" s="88"/>
      <c r="FH83" s="88"/>
      <c r="FI83" s="88"/>
      <c r="FJ83" s="88"/>
      <c r="FK83" s="88"/>
      <c r="FL83" s="89"/>
      <c r="FM83" s="89"/>
      <c r="FN83" s="89"/>
      <c r="FO83" s="88"/>
      <c r="FP83" s="88"/>
      <c r="FQ83" s="88"/>
      <c r="FR83" s="88"/>
      <c r="FS83" s="88"/>
      <c r="FT83" s="89"/>
      <c r="FU83" s="89"/>
      <c r="FV83" s="88"/>
      <c r="FW83" s="88"/>
      <c r="FX83" s="88"/>
      <c r="FY83" s="88"/>
      <c r="FZ83" s="88"/>
      <c r="GA83" s="89"/>
      <c r="GB83" s="89"/>
      <c r="GC83" s="89"/>
      <c r="GD83" s="88"/>
      <c r="GE83" s="88"/>
      <c r="GF83" s="88"/>
      <c r="GG83" s="88"/>
      <c r="GH83" s="88"/>
      <c r="GI83" s="30"/>
      <c r="GJ83" s="89"/>
      <c r="GK83" s="89"/>
      <c r="GL83" s="89"/>
      <c r="GM83" s="88"/>
      <c r="GN83" s="88"/>
      <c r="GO83" s="88"/>
      <c r="GP83" s="88"/>
      <c r="GQ83" s="88"/>
    </row>
    <row r="84" spans="1:199" ht="16.5" customHeight="1" x14ac:dyDescent="0.25">
      <c r="A84" s="33"/>
      <c r="B84" s="2"/>
      <c r="C84" s="30" t="s">
        <v>33828</v>
      </c>
      <c r="D84" s="30"/>
      <c r="E84" s="30"/>
      <c r="F84" s="30"/>
      <c r="G84" s="30"/>
      <c r="H84" s="30"/>
      <c r="I84" s="30"/>
      <c r="J84" s="30"/>
      <c r="K84" s="30"/>
      <c r="L84" s="30"/>
      <c r="M84" s="30"/>
      <c r="N84" s="30"/>
      <c r="O84" s="30"/>
      <c r="P84" s="30" t="s">
        <v>34887</v>
      </c>
      <c r="Q84" s="30"/>
      <c r="R84" s="30"/>
      <c r="S84" s="30"/>
      <c r="T84" s="30"/>
      <c r="U84" s="30"/>
      <c r="V84" s="30"/>
      <c r="W84" s="30"/>
      <c r="X84" s="30"/>
      <c r="Y84" s="30"/>
      <c r="Z84" s="30"/>
      <c r="AA84" s="30"/>
      <c r="AB84" s="30"/>
      <c r="AC84" s="30"/>
      <c r="AD84" s="30"/>
      <c r="AE84" s="30"/>
      <c r="AF84" s="30"/>
      <c r="AG84" s="30"/>
      <c r="AH84" s="30"/>
      <c r="AI84" s="30"/>
      <c r="AJ84" s="30"/>
      <c r="AK84" s="30"/>
      <c r="AL84" s="30"/>
      <c r="AM84" s="30"/>
      <c r="AN84" s="30"/>
      <c r="AO84" s="30"/>
      <c r="AP84" s="30"/>
      <c r="AQ84" s="30"/>
      <c r="AR84" s="30"/>
      <c r="AS84" s="30"/>
      <c r="AT84" s="30"/>
      <c r="AU84" s="30"/>
      <c r="AV84" s="30"/>
      <c r="AW84" s="30"/>
      <c r="AX84" s="30"/>
      <c r="AY84" s="30"/>
      <c r="AZ84" s="30"/>
      <c r="BA84" s="30"/>
      <c r="BB84" s="30"/>
      <c r="BC84" s="30"/>
      <c r="BD84" s="30"/>
      <c r="BE84" s="30"/>
      <c r="BF84" s="30"/>
      <c r="BG84" s="30"/>
      <c r="BH84" s="30"/>
      <c r="BI84" s="30"/>
      <c r="BJ84" s="30"/>
      <c r="BK84" s="30"/>
      <c r="BL84" s="30"/>
      <c r="BM84" s="30"/>
      <c r="BN84" s="30"/>
      <c r="BO84" s="30"/>
      <c r="BP84" s="30"/>
      <c r="BQ84" s="30"/>
      <c r="BR84" s="30"/>
      <c r="BS84" s="30"/>
      <c r="BT84" s="30"/>
      <c r="BU84" s="30"/>
      <c r="BV84" s="30"/>
      <c r="BW84" s="30"/>
      <c r="BX84" s="30"/>
      <c r="BY84" s="30"/>
      <c r="BZ84" s="30"/>
      <c r="CA84" s="30"/>
      <c r="CB84" s="30"/>
      <c r="CC84" s="30"/>
      <c r="CD84" s="30"/>
      <c r="CE84" s="30"/>
      <c r="CF84" s="30"/>
      <c r="CG84" s="30"/>
      <c r="CH84" s="30"/>
      <c r="CI84" s="89"/>
      <c r="CJ84" s="89"/>
      <c r="CK84" s="89"/>
      <c r="CL84" s="89"/>
      <c r="CM84" s="89"/>
      <c r="CN84" s="89"/>
      <c r="CO84" s="89"/>
      <c r="CP84" s="89"/>
      <c r="CQ84" s="89"/>
      <c r="CR84" s="89"/>
      <c r="CS84" s="88"/>
      <c r="CT84" s="88"/>
      <c r="CU84" s="88"/>
      <c r="CV84" s="88"/>
      <c r="CW84" s="88"/>
      <c r="CX84" s="88"/>
      <c r="CY84" s="88"/>
      <c r="CZ84" s="88"/>
      <c r="DA84" s="89"/>
      <c r="DB84" s="88"/>
      <c r="DC84" s="88"/>
      <c r="DD84" s="88"/>
      <c r="DE84" s="88"/>
      <c r="DF84" s="88"/>
      <c r="DG84" s="88"/>
      <c r="DH84" s="88"/>
      <c r="DI84" s="88"/>
      <c r="DJ84" s="89"/>
      <c r="DK84" s="88"/>
      <c r="DL84" s="88"/>
      <c r="DM84" s="88"/>
      <c r="DN84" s="88"/>
      <c r="DO84" s="88"/>
      <c r="DP84" s="88"/>
      <c r="DQ84" s="88"/>
      <c r="DR84" s="88"/>
      <c r="DS84" s="89"/>
      <c r="DT84" s="88"/>
      <c r="DU84" s="88"/>
      <c r="DV84" s="88"/>
      <c r="DW84" s="88"/>
      <c r="DX84" s="88"/>
      <c r="DY84" s="88"/>
      <c r="DZ84" s="88"/>
      <c r="EA84" s="88"/>
      <c r="EB84" s="89"/>
      <c r="EC84" s="88"/>
      <c r="ED84" s="88"/>
      <c r="EE84" s="88"/>
      <c r="EF84" s="88"/>
      <c r="EG84" s="88"/>
      <c r="EH84" s="88"/>
      <c r="EI84" s="88"/>
      <c r="EJ84" s="88"/>
      <c r="EK84" s="89"/>
      <c r="EL84" s="88"/>
      <c r="EM84" s="88"/>
      <c r="EN84" s="88"/>
      <c r="EO84" s="88"/>
      <c r="EP84" s="88"/>
      <c r="EQ84" s="88"/>
      <c r="ER84" s="88"/>
      <c r="ES84" s="88"/>
      <c r="ET84" s="89"/>
      <c r="EU84" s="88"/>
      <c r="EV84" s="88"/>
      <c r="EW84" s="88"/>
      <c r="EX84" s="88"/>
      <c r="EY84" s="88"/>
      <c r="EZ84" s="88"/>
      <c r="FA84" s="88"/>
      <c r="FB84" s="88"/>
      <c r="FC84" s="89"/>
      <c r="FD84" s="88"/>
      <c r="FE84" s="88"/>
      <c r="FF84" s="88"/>
      <c r="FG84" s="88"/>
      <c r="FH84" s="88"/>
      <c r="FI84" s="88"/>
      <c r="FJ84" s="88"/>
      <c r="FK84" s="88"/>
      <c r="FL84" s="89"/>
      <c r="FM84" s="89"/>
      <c r="FN84" s="89"/>
      <c r="FO84" s="88"/>
      <c r="FP84" s="88"/>
      <c r="FQ84" s="88"/>
      <c r="FR84" s="88"/>
      <c r="FS84" s="88"/>
      <c r="FT84" s="89"/>
      <c r="FU84" s="89"/>
      <c r="FV84" s="88"/>
      <c r="FW84" s="88"/>
      <c r="FX84" s="88"/>
      <c r="FY84" s="88"/>
      <c r="FZ84" s="88"/>
      <c r="GA84" s="89"/>
      <c r="GB84" s="89"/>
      <c r="GC84" s="89"/>
      <c r="GD84" s="88"/>
      <c r="GE84" s="88"/>
      <c r="GF84" s="88"/>
      <c r="GG84" s="88"/>
      <c r="GH84" s="88"/>
      <c r="GI84" s="30"/>
      <c r="GJ84" s="89"/>
      <c r="GK84" s="89"/>
      <c r="GL84" s="89"/>
      <c r="GM84" s="88"/>
      <c r="GN84" s="88"/>
      <c r="GO84" s="88"/>
      <c r="GP84" s="88"/>
      <c r="GQ84" s="88"/>
    </row>
    <row r="85" spans="1:199" ht="16.5" customHeight="1" x14ac:dyDescent="0.25">
      <c r="A85" s="33"/>
      <c r="B85" s="2"/>
      <c r="C85" s="30" t="s">
        <v>33918</v>
      </c>
      <c r="D85" s="30"/>
      <c r="E85" s="30"/>
      <c r="F85" s="30"/>
      <c r="G85" s="30"/>
      <c r="H85" s="30"/>
      <c r="I85" s="30"/>
      <c r="J85" s="30"/>
      <c r="K85" s="30"/>
      <c r="L85" s="30"/>
      <c r="M85" s="30"/>
      <c r="N85" s="30"/>
      <c r="O85" s="30"/>
      <c r="P85" s="30" t="s">
        <v>34888</v>
      </c>
      <c r="Q85" s="30"/>
      <c r="R85" s="30"/>
      <c r="S85" s="30"/>
      <c r="T85" s="30"/>
      <c r="U85" s="30"/>
      <c r="V85" s="30"/>
      <c r="W85" s="30"/>
      <c r="X85" s="30"/>
      <c r="Y85" s="30"/>
      <c r="Z85" s="30"/>
      <c r="AA85" s="30"/>
      <c r="AB85" s="30"/>
      <c r="AC85" s="30"/>
      <c r="AD85" s="30"/>
      <c r="AE85" s="30"/>
      <c r="AF85" s="30"/>
      <c r="AG85" s="30"/>
      <c r="AH85" s="30"/>
      <c r="AI85" s="30"/>
      <c r="AJ85" s="30"/>
      <c r="AK85" s="30"/>
      <c r="AL85" s="30"/>
      <c r="AM85" s="30"/>
      <c r="AN85" s="30"/>
      <c r="AO85" s="30"/>
      <c r="AP85" s="30"/>
      <c r="AQ85" s="30"/>
      <c r="AR85" s="30"/>
      <c r="AS85" s="30"/>
      <c r="AT85" s="30"/>
      <c r="AU85" s="30"/>
      <c r="AV85" s="30"/>
      <c r="AW85" s="30"/>
      <c r="AX85" s="30"/>
      <c r="AY85" s="30"/>
      <c r="AZ85" s="30"/>
      <c r="BA85" s="30"/>
      <c r="BB85" s="30"/>
      <c r="BC85" s="30"/>
      <c r="BD85" s="30"/>
      <c r="BE85" s="30"/>
      <c r="BF85" s="30"/>
      <c r="BG85" s="30"/>
      <c r="BH85" s="30"/>
      <c r="BI85" s="30"/>
      <c r="BJ85" s="30"/>
      <c r="BK85" s="30"/>
      <c r="BL85" s="30"/>
      <c r="BM85" s="30"/>
      <c r="BN85" s="30"/>
      <c r="BO85" s="30"/>
      <c r="BP85" s="30"/>
      <c r="BQ85" s="30"/>
      <c r="BR85" s="30"/>
      <c r="BS85" s="30"/>
      <c r="BT85" s="30"/>
      <c r="BU85" s="30"/>
      <c r="BV85" s="30"/>
      <c r="BW85" s="30"/>
      <c r="BX85" s="30"/>
      <c r="BY85" s="30"/>
      <c r="BZ85" s="30"/>
      <c r="CA85" s="30"/>
      <c r="CB85" s="30"/>
      <c r="CC85" s="30"/>
      <c r="CD85" s="30"/>
      <c r="CE85" s="30"/>
      <c r="CF85" s="30"/>
      <c r="CG85" s="30"/>
      <c r="CH85" s="30"/>
      <c r="CI85" s="89"/>
      <c r="CJ85" s="89"/>
      <c r="CK85" s="89"/>
      <c r="CL85" s="89"/>
      <c r="CM85" s="89"/>
      <c r="CN85" s="89"/>
      <c r="CO85" s="89"/>
      <c r="CP85" s="89"/>
      <c r="CQ85" s="89"/>
      <c r="CR85" s="89"/>
      <c r="CS85" s="88"/>
      <c r="CT85" s="88"/>
      <c r="CU85" s="88"/>
      <c r="CV85" s="88"/>
      <c r="CW85" s="88"/>
      <c r="CX85" s="88"/>
      <c r="CY85" s="88"/>
      <c r="CZ85" s="88"/>
      <c r="DA85" s="89"/>
      <c r="DB85" s="88"/>
      <c r="DC85" s="88"/>
      <c r="DD85" s="88"/>
      <c r="DE85" s="88"/>
      <c r="DF85" s="88"/>
      <c r="DG85" s="88"/>
      <c r="DH85" s="88"/>
      <c r="DI85" s="88"/>
      <c r="DJ85" s="89"/>
      <c r="DK85" s="88"/>
      <c r="DL85" s="88"/>
      <c r="DM85" s="88"/>
      <c r="DN85" s="88"/>
      <c r="DO85" s="88"/>
      <c r="DP85" s="88"/>
      <c r="DQ85" s="88"/>
      <c r="DR85" s="88"/>
      <c r="DS85" s="89"/>
      <c r="DT85" s="88"/>
      <c r="DU85" s="88"/>
      <c r="DV85" s="88"/>
      <c r="DW85" s="88"/>
      <c r="DX85" s="88"/>
      <c r="DY85" s="88"/>
      <c r="DZ85" s="88"/>
      <c r="EA85" s="88"/>
      <c r="EB85" s="89"/>
      <c r="EC85" s="88"/>
      <c r="ED85" s="88"/>
      <c r="EE85" s="88"/>
      <c r="EF85" s="88"/>
      <c r="EG85" s="88"/>
      <c r="EH85" s="88"/>
      <c r="EI85" s="88"/>
      <c r="EJ85" s="88"/>
      <c r="EK85" s="89"/>
      <c r="EL85" s="88"/>
      <c r="EM85" s="88"/>
      <c r="EN85" s="88"/>
      <c r="EO85" s="88"/>
      <c r="EP85" s="88"/>
      <c r="EQ85" s="88"/>
      <c r="ER85" s="88"/>
      <c r="ES85" s="88"/>
      <c r="ET85" s="89"/>
      <c r="EU85" s="88"/>
      <c r="EV85" s="88"/>
      <c r="EW85" s="88"/>
      <c r="EX85" s="88"/>
      <c r="EY85" s="88"/>
      <c r="EZ85" s="88"/>
      <c r="FA85" s="88"/>
      <c r="FB85" s="88"/>
      <c r="FC85" s="89"/>
      <c r="FD85" s="88"/>
      <c r="FE85" s="88"/>
      <c r="FF85" s="88"/>
      <c r="FG85" s="88"/>
      <c r="FH85" s="88"/>
      <c r="FI85" s="88"/>
      <c r="FJ85" s="88"/>
      <c r="FK85" s="88"/>
      <c r="FL85" s="89"/>
      <c r="FM85" s="89"/>
      <c r="FN85" s="89"/>
      <c r="FO85" s="88"/>
      <c r="FP85" s="88"/>
      <c r="FQ85" s="88"/>
      <c r="FR85" s="88"/>
      <c r="FS85" s="88"/>
      <c r="FT85" s="89"/>
      <c r="FU85" s="89"/>
      <c r="FV85" s="88"/>
      <c r="FW85" s="88"/>
      <c r="FX85" s="88"/>
      <c r="FY85" s="88"/>
      <c r="FZ85" s="88"/>
      <c r="GA85" s="89"/>
      <c r="GB85" s="89"/>
      <c r="GC85" s="89"/>
      <c r="GD85" s="88"/>
      <c r="GE85" s="88"/>
      <c r="GF85" s="88"/>
      <c r="GG85" s="88"/>
      <c r="GH85" s="88"/>
      <c r="GI85" s="30"/>
      <c r="GJ85" s="89"/>
      <c r="GK85" s="89"/>
      <c r="GL85" s="89"/>
      <c r="GM85" s="88"/>
      <c r="GN85" s="88"/>
      <c r="GO85" s="88"/>
      <c r="GP85" s="88"/>
      <c r="GQ85" s="88"/>
    </row>
    <row r="86" spans="1:199" ht="16.5" customHeight="1" x14ac:dyDescent="0.25">
      <c r="A86" s="33"/>
      <c r="B86" s="2"/>
      <c r="C86" s="30" t="s">
        <v>33919</v>
      </c>
      <c r="D86" s="30"/>
      <c r="E86" s="30"/>
      <c r="F86" s="30"/>
      <c r="G86" s="30"/>
      <c r="H86" s="30"/>
      <c r="I86" s="30"/>
      <c r="J86" s="30"/>
      <c r="K86" s="30"/>
      <c r="L86" s="30"/>
      <c r="M86" s="30"/>
      <c r="N86" s="30"/>
      <c r="O86" s="30"/>
      <c r="P86" s="30" t="s">
        <v>34889</v>
      </c>
      <c r="Q86" s="30"/>
      <c r="R86" s="30"/>
      <c r="S86" s="30"/>
      <c r="T86" s="30"/>
      <c r="U86" s="30"/>
      <c r="V86" s="30"/>
      <c r="W86" s="30"/>
      <c r="X86" s="30"/>
      <c r="Y86" s="30"/>
      <c r="Z86" s="30"/>
      <c r="AA86" s="30"/>
      <c r="AB86" s="30"/>
      <c r="AC86" s="30"/>
      <c r="AD86" s="30"/>
      <c r="AE86" s="30"/>
      <c r="AF86" s="30"/>
      <c r="AG86" s="30"/>
      <c r="AH86" s="30"/>
      <c r="AI86" s="30"/>
      <c r="AJ86" s="30"/>
      <c r="AK86" s="30"/>
      <c r="AL86" s="30"/>
      <c r="AM86" s="30"/>
      <c r="AN86" s="30"/>
      <c r="AO86" s="30"/>
      <c r="AP86" s="30"/>
      <c r="AQ86" s="30"/>
      <c r="AR86" s="30"/>
      <c r="AS86" s="30"/>
      <c r="AT86" s="30"/>
      <c r="AU86" s="30"/>
      <c r="AV86" s="30"/>
      <c r="AW86" s="30"/>
      <c r="AX86" s="30"/>
      <c r="AY86" s="30"/>
      <c r="AZ86" s="30"/>
      <c r="BA86" s="30"/>
      <c r="BB86" s="30"/>
      <c r="BC86" s="30"/>
      <c r="BD86" s="30"/>
      <c r="BE86" s="30"/>
      <c r="BF86" s="30"/>
      <c r="BG86" s="30"/>
      <c r="BH86" s="30"/>
      <c r="BI86" s="30"/>
      <c r="BJ86" s="30"/>
      <c r="BK86" s="30"/>
      <c r="BL86" s="30"/>
      <c r="BM86" s="30"/>
      <c r="BN86" s="30"/>
      <c r="BO86" s="30"/>
      <c r="BP86" s="30"/>
      <c r="BQ86" s="30"/>
      <c r="BR86" s="30"/>
      <c r="BS86" s="30"/>
      <c r="BT86" s="30"/>
      <c r="BU86" s="30"/>
      <c r="BV86" s="30"/>
      <c r="BW86" s="30"/>
      <c r="BX86" s="30"/>
      <c r="BY86" s="30"/>
      <c r="BZ86" s="30"/>
      <c r="CA86" s="30"/>
      <c r="CB86" s="30"/>
      <c r="CC86" s="30"/>
      <c r="CD86" s="30"/>
      <c r="CE86" s="30"/>
      <c r="CF86" s="30"/>
      <c r="CG86" s="30"/>
      <c r="CH86" s="30"/>
      <c r="CI86" s="89"/>
      <c r="CJ86" s="89"/>
      <c r="CK86" s="89"/>
      <c r="CL86" s="89"/>
      <c r="CM86" s="89"/>
      <c r="CN86" s="89"/>
      <c r="CO86" s="89"/>
      <c r="CP86" s="89"/>
      <c r="CQ86" s="89"/>
      <c r="CR86" s="89"/>
      <c r="CS86" s="88"/>
      <c r="CT86" s="88"/>
      <c r="CU86" s="88"/>
      <c r="CV86" s="88"/>
      <c r="CW86" s="88"/>
      <c r="CX86" s="88"/>
      <c r="CY86" s="88"/>
      <c r="CZ86" s="88"/>
      <c r="DA86" s="89"/>
      <c r="DB86" s="88"/>
      <c r="DC86" s="88"/>
      <c r="DD86" s="88"/>
      <c r="DE86" s="88"/>
      <c r="DF86" s="88"/>
      <c r="DG86" s="88"/>
      <c r="DH86" s="88"/>
      <c r="DI86" s="88"/>
      <c r="DJ86" s="89"/>
      <c r="DK86" s="88"/>
      <c r="DL86" s="88"/>
      <c r="DM86" s="88"/>
      <c r="DN86" s="88"/>
      <c r="DO86" s="88"/>
      <c r="DP86" s="88"/>
      <c r="DQ86" s="88"/>
      <c r="DR86" s="88"/>
      <c r="DS86" s="89"/>
      <c r="DT86" s="88"/>
      <c r="DU86" s="88"/>
      <c r="DV86" s="88"/>
      <c r="DW86" s="88"/>
      <c r="DX86" s="88"/>
      <c r="DY86" s="88"/>
      <c r="DZ86" s="88"/>
      <c r="EA86" s="88"/>
      <c r="EB86" s="89"/>
      <c r="EC86" s="88"/>
      <c r="ED86" s="88"/>
      <c r="EE86" s="88"/>
      <c r="EF86" s="88"/>
      <c r="EG86" s="88"/>
      <c r="EH86" s="88"/>
      <c r="EI86" s="88"/>
      <c r="EJ86" s="88"/>
      <c r="EK86" s="89"/>
      <c r="EL86" s="88"/>
      <c r="EM86" s="88"/>
      <c r="EN86" s="88"/>
      <c r="EO86" s="88"/>
      <c r="EP86" s="88"/>
      <c r="EQ86" s="88"/>
      <c r="ER86" s="88"/>
      <c r="ES86" s="88"/>
      <c r="ET86" s="89"/>
      <c r="EU86" s="88"/>
      <c r="EV86" s="88"/>
      <c r="EW86" s="88"/>
      <c r="EX86" s="88"/>
      <c r="EY86" s="88"/>
      <c r="EZ86" s="88"/>
      <c r="FA86" s="88"/>
      <c r="FB86" s="88"/>
      <c r="FC86" s="89"/>
      <c r="FD86" s="88"/>
      <c r="FE86" s="88"/>
      <c r="FF86" s="88"/>
      <c r="FG86" s="88"/>
      <c r="FH86" s="88"/>
      <c r="FI86" s="88"/>
      <c r="FJ86" s="88"/>
      <c r="FK86" s="88"/>
      <c r="FL86" s="89"/>
      <c r="FM86" s="89"/>
      <c r="FN86" s="89"/>
      <c r="FO86" s="88"/>
      <c r="FP86" s="88"/>
      <c r="FQ86" s="88"/>
      <c r="FR86" s="88"/>
      <c r="FS86" s="88"/>
      <c r="FT86" s="89"/>
      <c r="FU86" s="89"/>
      <c r="FV86" s="88"/>
      <c r="FW86" s="88"/>
      <c r="FX86" s="88"/>
      <c r="FY86" s="88"/>
      <c r="FZ86" s="88"/>
      <c r="GA86" s="89"/>
      <c r="GB86" s="89"/>
      <c r="GC86" s="89"/>
      <c r="GD86" s="88"/>
      <c r="GE86" s="88"/>
      <c r="GF86" s="88"/>
      <c r="GG86" s="88"/>
      <c r="GH86" s="88"/>
      <c r="GI86" s="30"/>
      <c r="GJ86" s="89"/>
      <c r="GK86" s="89"/>
      <c r="GL86" s="89"/>
      <c r="GM86" s="88"/>
      <c r="GN86" s="88"/>
      <c r="GO86" s="88"/>
      <c r="GP86" s="88"/>
      <c r="GQ86" s="88"/>
    </row>
    <row r="87" spans="1:199" ht="16.5" customHeight="1" x14ac:dyDescent="0.25">
      <c r="A87" s="33"/>
      <c r="B87" s="2"/>
      <c r="C87" s="30" t="s">
        <v>33920</v>
      </c>
      <c r="D87" s="30"/>
      <c r="E87" s="30"/>
      <c r="F87" s="30"/>
      <c r="G87" s="30"/>
      <c r="H87" s="30"/>
      <c r="I87" s="30"/>
      <c r="J87" s="30"/>
      <c r="K87" s="30"/>
      <c r="L87" s="30"/>
      <c r="M87" s="30"/>
      <c r="N87" s="30"/>
      <c r="O87" s="30"/>
      <c r="P87" s="30" t="s">
        <v>34890</v>
      </c>
      <c r="Q87" s="30"/>
      <c r="R87" s="30"/>
      <c r="S87" s="30"/>
      <c r="T87" s="30"/>
      <c r="U87" s="30"/>
      <c r="V87" s="30"/>
      <c r="W87" s="30"/>
      <c r="X87" s="30"/>
      <c r="Y87" s="30"/>
      <c r="Z87" s="30"/>
      <c r="AA87" s="30"/>
      <c r="AB87" s="30"/>
      <c r="AC87" s="30"/>
      <c r="AD87" s="30"/>
      <c r="AE87" s="30"/>
      <c r="AF87" s="30"/>
      <c r="AG87" s="30"/>
      <c r="AH87" s="30"/>
      <c r="AI87" s="30"/>
      <c r="AJ87" s="30"/>
      <c r="AK87" s="30"/>
      <c r="AL87" s="30"/>
      <c r="AM87" s="30"/>
      <c r="AN87" s="30"/>
      <c r="AO87" s="30"/>
      <c r="AP87" s="30"/>
      <c r="AQ87" s="30"/>
      <c r="AR87" s="30"/>
      <c r="AS87" s="30"/>
      <c r="AT87" s="30"/>
      <c r="AU87" s="30"/>
      <c r="AV87" s="30"/>
      <c r="AW87" s="30"/>
      <c r="AX87" s="30"/>
      <c r="AY87" s="30"/>
      <c r="AZ87" s="30"/>
      <c r="BA87" s="30"/>
      <c r="BB87" s="30"/>
      <c r="BC87" s="30"/>
      <c r="BD87" s="30"/>
      <c r="BE87" s="30"/>
      <c r="BF87" s="30"/>
      <c r="BG87" s="30"/>
      <c r="BH87" s="30"/>
      <c r="BI87" s="30"/>
      <c r="BJ87" s="30"/>
      <c r="BK87" s="30"/>
      <c r="BL87" s="30"/>
      <c r="BM87" s="30"/>
      <c r="BN87" s="30"/>
      <c r="BO87" s="30"/>
      <c r="BP87" s="30"/>
      <c r="BQ87" s="30"/>
      <c r="BR87" s="30"/>
      <c r="BS87" s="30"/>
      <c r="BT87" s="30"/>
      <c r="BU87" s="30"/>
      <c r="BV87" s="30"/>
      <c r="BW87" s="30"/>
      <c r="BX87" s="30"/>
      <c r="BY87" s="30"/>
      <c r="BZ87" s="30"/>
      <c r="CA87" s="30"/>
      <c r="CB87" s="30"/>
      <c r="CC87" s="30"/>
      <c r="CD87" s="30"/>
      <c r="CE87" s="30"/>
      <c r="CF87" s="30"/>
      <c r="CG87" s="30"/>
      <c r="CH87" s="30"/>
      <c r="CI87" s="89"/>
      <c r="CJ87" s="89"/>
      <c r="CK87" s="89"/>
      <c r="CL87" s="89"/>
      <c r="CM87" s="89"/>
      <c r="CN87" s="89"/>
      <c r="CO87" s="89"/>
      <c r="CP87" s="89"/>
      <c r="CQ87" s="89"/>
      <c r="CR87" s="89"/>
      <c r="CS87" s="88"/>
      <c r="CT87" s="88"/>
      <c r="CU87" s="88"/>
      <c r="CV87" s="88"/>
      <c r="CW87" s="88"/>
      <c r="CX87" s="88"/>
      <c r="CY87" s="88"/>
      <c r="CZ87" s="88"/>
      <c r="DA87" s="89"/>
      <c r="DB87" s="88"/>
      <c r="DC87" s="88"/>
      <c r="DD87" s="88"/>
      <c r="DE87" s="88"/>
      <c r="DF87" s="88"/>
      <c r="DG87" s="88"/>
      <c r="DH87" s="88"/>
      <c r="DI87" s="88"/>
      <c r="DJ87" s="89"/>
      <c r="DK87" s="88"/>
      <c r="DL87" s="88"/>
      <c r="DM87" s="88"/>
      <c r="DN87" s="88"/>
      <c r="DO87" s="88"/>
      <c r="DP87" s="88"/>
      <c r="DQ87" s="88"/>
      <c r="DR87" s="88"/>
      <c r="DS87" s="89"/>
      <c r="DT87" s="88"/>
      <c r="DU87" s="88"/>
      <c r="DV87" s="88"/>
      <c r="DW87" s="88"/>
      <c r="DX87" s="88"/>
      <c r="DY87" s="88"/>
      <c r="DZ87" s="88"/>
      <c r="EA87" s="88"/>
      <c r="EB87" s="89"/>
      <c r="EC87" s="88"/>
      <c r="ED87" s="88"/>
      <c r="EE87" s="88"/>
      <c r="EF87" s="88"/>
      <c r="EG87" s="88"/>
      <c r="EH87" s="88"/>
      <c r="EI87" s="88"/>
      <c r="EJ87" s="88"/>
      <c r="EK87" s="89"/>
      <c r="EL87" s="88"/>
      <c r="EM87" s="88"/>
      <c r="EN87" s="88"/>
      <c r="EO87" s="88"/>
      <c r="EP87" s="88"/>
      <c r="EQ87" s="88"/>
      <c r="ER87" s="88"/>
      <c r="ES87" s="88"/>
      <c r="ET87" s="89"/>
      <c r="EU87" s="88"/>
      <c r="EV87" s="88"/>
      <c r="EW87" s="88"/>
      <c r="EX87" s="88"/>
      <c r="EY87" s="88"/>
      <c r="EZ87" s="88"/>
      <c r="FA87" s="88"/>
      <c r="FB87" s="88"/>
      <c r="FC87" s="89"/>
      <c r="FD87" s="88"/>
      <c r="FE87" s="88"/>
      <c r="FF87" s="88"/>
      <c r="FG87" s="88"/>
      <c r="FH87" s="88"/>
      <c r="FI87" s="88"/>
      <c r="FJ87" s="88"/>
      <c r="FK87" s="88"/>
      <c r="FL87" s="89"/>
      <c r="FM87" s="89"/>
      <c r="FN87" s="89"/>
      <c r="FO87" s="88"/>
      <c r="FP87" s="88"/>
      <c r="FQ87" s="88"/>
      <c r="FR87" s="88"/>
      <c r="FS87" s="88"/>
      <c r="FT87" s="89"/>
      <c r="FU87" s="89"/>
      <c r="FV87" s="88"/>
      <c r="FW87" s="88"/>
      <c r="FX87" s="88"/>
      <c r="FY87" s="88"/>
      <c r="FZ87" s="88"/>
      <c r="GA87" s="89"/>
      <c r="GB87" s="89"/>
      <c r="GC87" s="89"/>
      <c r="GD87" s="88"/>
      <c r="GE87" s="88"/>
      <c r="GF87" s="88"/>
      <c r="GG87" s="88"/>
      <c r="GH87" s="88"/>
      <c r="GI87" s="30"/>
      <c r="GJ87" s="89"/>
      <c r="GK87" s="89"/>
      <c r="GL87" s="89"/>
      <c r="GM87" s="88"/>
      <c r="GN87" s="88"/>
      <c r="GO87" s="88"/>
      <c r="GP87" s="88"/>
      <c r="GQ87" s="88"/>
    </row>
    <row r="88" spans="1:199" ht="16.5" customHeight="1" x14ac:dyDescent="0.25">
      <c r="A88" s="33"/>
      <c r="B88" s="2"/>
      <c r="C88" s="30" t="s">
        <v>33921</v>
      </c>
      <c r="D88" s="30"/>
      <c r="E88" s="30"/>
      <c r="F88" s="30"/>
      <c r="G88" s="30"/>
      <c r="H88" s="30"/>
      <c r="I88" s="30"/>
      <c r="J88" s="30"/>
      <c r="K88" s="30"/>
      <c r="L88" s="30"/>
      <c r="M88" s="30"/>
      <c r="N88" s="30"/>
      <c r="O88" s="30"/>
      <c r="P88" s="30" t="s">
        <v>34891</v>
      </c>
      <c r="Q88" s="30"/>
      <c r="R88" s="30"/>
      <c r="S88" s="30"/>
      <c r="T88" s="30"/>
      <c r="U88" s="30"/>
      <c r="V88" s="30"/>
      <c r="W88" s="30"/>
      <c r="X88" s="30"/>
      <c r="Y88" s="30"/>
      <c r="Z88" s="30"/>
      <c r="AA88" s="30"/>
      <c r="AB88" s="30"/>
      <c r="AC88" s="30"/>
      <c r="AD88" s="30"/>
      <c r="AE88" s="30"/>
      <c r="AF88" s="30"/>
      <c r="AG88" s="30"/>
      <c r="AH88" s="30"/>
      <c r="AI88" s="30"/>
      <c r="AJ88" s="30"/>
      <c r="AK88" s="30"/>
      <c r="AL88" s="30"/>
      <c r="AM88" s="30"/>
      <c r="AN88" s="30"/>
      <c r="AO88" s="30"/>
      <c r="AP88" s="30"/>
      <c r="AQ88" s="30"/>
      <c r="AR88" s="30"/>
      <c r="AS88" s="30"/>
      <c r="AT88" s="30"/>
      <c r="AU88" s="30"/>
      <c r="AV88" s="30"/>
      <c r="AW88" s="30"/>
      <c r="AX88" s="30"/>
      <c r="AY88" s="30"/>
      <c r="AZ88" s="30"/>
      <c r="BA88" s="30"/>
      <c r="BB88" s="30"/>
      <c r="BC88" s="30"/>
      <c r="BD88" s="30"/>
      <c r="BE88" s="30"/>
      <c r="BF88" s="30"/>
      <c r="BG88" s="30"/>
      <c r="BH88" s="30"/>
      <c r="BI88" s="30"/>
      <c r="BJ88" s="30"/>
      <c r="BK88" s="30"/>
      <c r="BL88" s="30"/>
      <c r="BM88" s="30"/>
      <c r="BN88" s="30"/>
      <c r="BO88" s="30"/>
      <c r="BP88" s="30"/>
      <c r="BQ88" s="30"/>
      <c r="BR88" s="30"/>
      <c r="BS88" s="30"/>
      <c r="BT88" s="30"/>
      <c r="BU88" s="30"/>
      <c r="BV88" s="30"/>
      <c r="BW88" s="30"/>
      <c r="BX88" s="30"/>
      <c r="BY88" s="30"/>
      <c r="BZ88" s="30"/>
      <c r="CA88" s="30"/>
      <c r="CB88" s="30"/>
      <c r="CC88" s="30"/>
      <c r="CD88" s="30"/>
      <c r="CE88" s="30"/>
      <c r="CF88" s="30"/>
      <c r="CG88" s="30"/>
      <c r="CH88" s="30"/>
      <c r="CI88" s="89"/>
      <c r="CJ88" s="89"/>
      <c r="CK88" s="89"/>
      <c r="CL88" s="89"/>
      <c r="CM88" s="89"/>
      <c r="CN88" s="89"/>
      <c r="CO88" s="89"/>
      <c r="CP88" s="89"/>
      <c r="CQ88" s="89"/>
      <c r="CR88" s="89"/>
      <c r="CS88" s="88"/>
      <c r="CT88" s="88"/>
      <c r="CU88" s="88"/>
      <c r="CV88" s="88"/>
      <c r="CW88" s="88"/>
      <c r="CX88" s="88"/>
      <c r="CY88" s="88"/>
      <c r="CZ88" s="88"/>
      <c r="DA88" s="89"/>
      <c r="DB88" s="88"/>
      <c r="DC88" s="88"/>
      <c r="DD88" s="88"/>
      <c r="DE88" s="88"/>
      <c r="DF88" s="88"/>
      <c r="DG88" s="88"/>
      <c r="DH88" s="88"/>
      <c r="DI88" s="88"/>
      <c r="DJ88" s="89"/>
      <c r="DK88" s="88"/>
      <c r="DL88" s="88"/>
      <c r="DM88" s="88"/>
      <c r="DN88" s="88"/>
      <c r="DO88" s="88"/>
      <c r="DP88" s="88"/>
      <c r="DQ88" s="88"/>
      <c r="DR88" s="88"/>
      <c r="DS88" s="89"/>
      <c r="DT88" s="88"/>
      <c r="DU88" s="88"/>
      <c r="DV88" s="88"/>
      <c r="DW88" s="88"/>
      <c r="DX88" s="88"/>
      <c r="DY88" s="88"/>
      <c r="DZ88" s="88"/>
      <c r="EA88" s="88"/>
      <c r="EB88" s="89"/>
      <c r="EC88" s="88"/>
      <c r="ED88" s="88"/>
      <c r="EE88" s="88"/>
      <c r="EF88" s="88"/>
      <c r="EG88" s="88"/>
      <c r="EH88" s="88"/>
      <c r="EI88" s="88"/>
      <c r="EJ88" s="88"/>
      <c r="EK88" s="89"/>
      <c r="EL88" s="88"/>
      <c r="EM88" s="88"/>
      <c r="EN88" s="88"/>
      <c r="EO88" s="88"/>
      <c r="EP88" s="88"/>
      <c r="EQ88" s="88"/>
      <c r="ER88" s="88"/>
      <c r="ES88" s="88"/>
      <c r="ET88" s="89"/>
      <c r="EU88" s="88"/>
      <c r="EV88" s="88"/>
      <c r="EW88" s="88"/>
      <c r="EX88" s="88"/>
      <c r="EY88" s="88"/>
      <c r="EZ88" s="88"/>
      <c r="FA88" s="88"/>
      <c r="FB88" s="88"/>
      <c r="FC88" s="89"/>
      <c r="FD88" s="88"/>
      <c r="FE88" s="88"/>
      <c r="FF88" s="88"/>
      <c r="FG88" s="88"/>
      <c r="FH88" s="88"/>
      <c r="FI88" s="88"/>
      <c r="FJ88" s="88"/>
      <c r="FK88" s="88"/>
      <c r="FL88" s="89"/>
      <c r="FM88" s="89"/>
      <c r="FN88" s="89"/>
      <c r="FO88" s="88"/>
      <c r="FP88" s="88"/>
      <c r="FQ88" s="88"/>
      <c r="FR88" s="88"/>
      <c r="FS88" s="88"/>
      <c r="FT88" s="89"/>
      <c r="FU88" s="89"/>
      <c r="FV88" s="88"/>
      <c r="FW88" s="88"/>
      <c r="FX88" s="88"/>
      <c r="FY88" s="88"/>
      <c r="FZ88" s="88"/>
      <c r="GA88" s="89"/>
      <c r="GB88" s="89"/>
      <c r="GC88" s="89"/>
      <c r="GD88" s="88"/>
      <c r="GE88" s="88"/>
      <c r="GF88" s="88"/>
      <c r="GG88" s="88"/>
      <c r="GH88" s="88"/>
      <c r="GI88" s="30"/>
      <c r="GJ88" s="89"/>
      <c r="GK88" s="89"/>
      <c r="GL88" s="89"/>
      <c r="GM88" s="88"/>
      <c r="GN88" s="88"/>
      <c r="GO88" s="88"/>
      <c r="GP88" s="88"/>
      <c r="GQ88" s="88"/>
    </row>
    <row r="89" spans="1:199" ht="16.5" customHeight="1" x14ac:dyDescent="0.25">
      <c r="A89" s="33"/>
      <c r="B89" s="2"/>
      <c r="C89" s="30" t="s">
        <v>34504</v>
      </c>
      <c r="D89" s="30"/>
      <c r="E89" s="30"/>
      <c r="F89" s="30"/>
      <c r="G89" s="30"/>
      <c r="H89" s="30"/>
      <c r="I89" s="30"/>
      <c r="J89" s="30"/>
      <c r="K89" s="30"/>
      <c r="L89" s="30"/>
      <c r="M89" s="30"/>
      <c r="N89" s="30"/>
      <c r="O89" s="30"/>
      <c r="P89" s="30" t="s">
        <v>34892</v>
      </c>
      <c r="Q89" s="30"/>
      <c r="R89" s="30"/>
      <c r="S89" s="30"/>
      <c r="T89" s="30"/>
      <c r="U89" s="30"/>
      <c r="V89" s="30"/>
      <c r="W89" s="30"/>
      <c r="X89" s="30"/>
      <c r="Y89" s="30"/>
      <c r="Z89" s="30"/>
      <c r="AA89" s="30"/>
      <c r="AB89" s="30"/>
      <c r="AC89" s="30"/>
      <c r="AD89" s="30"/>
      <c r="AE89" s="30"/>
      <c r="AF89" s="30"/>
      <c r="AG89" s="30"/>
      <c r="AH89" s="30"/>
      <c r="AI89" s="30"/>
      <c r="AJ89" s="30"/>
      <c r="AK89" s="30"/>
      <c r="AL89" s="30"/>
      <c r="AM89" s="30"/>
      <c r="AN89" s="30"/>
      <c r="AO89" s="30"/>
      <c r="AP89" s="30"/>
      <c r="AQ89" s="30"/>
      <c r="AR89" s="30"/>
      <c r="AS89" s="30"/>
      <c r="AT89" s="30"/>
      <c r="AU89" s="30"/>
      <c r="AV89" s="30"/>
      <c r="AW89" s="30"/>
      <c r="AX89" s="30"/>
      <c r="AY89" s="30"/>
      <c r="AZ89" s="30"/>
      <c r="BA89" s="30"/>
      <c r="BB89" s="30"/>
      <c r="BC89" s="30"/>
      <c r="BD89" s="30"/>
      <c r="BE89" s="30"/>
      <c r="BF89" s="30"/>
      <c r="BG89" s="30"/>
      <c r="BH89" s="30"/>
      <c r="BI89" s="30"/>
      <c r="BJ89" s="30"/>
      <c r="BK89" s="30"/>
      <c r="BL89" s="30"/>
      <c r="BM89" s="30"/>
      <c r="BN89" s="30"/>
      <c r="BO89" s="30"/>
      <c r="BP89" s="30"/>
      <c r="BQ89" s="30"/>
      <c r="BR89" s="30"/>
      <c r="BS89" s="30"/>
      <c r="BT89" s="30"/>
      <c r="BU89" s="30"/>
      <c r="BV89" s="30"/>
      <c r="BW89" s="30"/>
      <c r="BX89" s="30"/>
      <c r="BY89" s="30"/>
      <c r="BZ89" s="30"/>
      <c r="CA89" s="30"/>
      <c r="CB89" s="30"/>
      <c r="CC89" s="30"/>
      <c r="CD89" s="30"/>
      <c r="CE89" s="30"/>
      <c r="CF89" s="30"/>
      <c r="CG89" s="30"/>
      <c r="CH89" s="30"/>
      <c r="CI89" s="89"/>
      <c r="CJ89" s="89"/>
      <c r="CK89" s="89"/>
      <c r="CL89" s="89"/>
      <c r="CM89" s="89"/>
      <c r="CN89" s="89"/>
      <c r="CO89" s="89"/>
      <c r="CP89" s="89"/>
      <c r="CQ89" s="89"/>
      <c r="CR89" s="89"/>
      <c r="CS89" s="88"/>
      <c r="CT89" s="88"/>
      <c r="CU89" s="88"/>
      <c r="CV89" s="88"/>
      <c r="CW89" s="88"/>
      <c r="CX89" s="88"/>
      <c r="CY89" s="88"/>
      <c r="CZ89" s="88"/>
      <c r="DA89" s="89"/>
      <c r="DB89" s="88"/>
      <c r="DC89" s="88"/>
      <c r="DD89" s="88"/>
      <c r="DE89" s="88"/>
      <c r="DF89" s="88"/>
      <c r="DG89" s="88"/>
      <c r="DH89" s="88"/>
      <c r="DI89" s="88"/>
      <c r="DJ89" s="89"/>
      <c r="DK89" s="88"/>
      <c r="DL89" s="88"/>
      <c r="DM89" s="88"/>
      <c r="DN89" s="88"/>
      <c r="DO89" s="88"/>
      <c r="DP89" s="88"/>
      <c r="DQ89" s="88"/>
      <c r="DR89" s="88"/>
      <c r="DS89" s="89"/>
      <c r="DT89" s="88"/>
      <c r="DU89" s="88"/>
      <c r="DV89" s="88"/>
      <c r="DW89" s="88"/>
      <c r="DX89" s="88"/>
      <c r="DY89" s="88"/>
      <c r="DZ89" s="88"/>
      <c r="EA89" s="88"/>
      <c r="EB89" s="89"/>
      <c r="EC89" s="88"/>
      <c r="ED89" s="88"/>
      <c r="EE89" s="88"/>
      <c r="EF89" s="88"/>
      <c r="EG89" s="88"/>
      <c r="EH89" s="88"/>
      <c r="EI89" s="88"/>
      <c r="EJ89" s="88"/>
      <c r="EK89" s="89"/>
      <c r="EL89" s="88"/>
      <c r="EM89" s="88"/>
      <c r="EN89" s="88"/>
      <c r="EO89" s="88"/>
      <c r="EP89" s="88"/>
      <c r="EQ89" s="88"/>
      <c r="ER89" s="88"/>
      <c r="ES89" s="88"/>
      <c r="ET89" s="89"/>
      <c r="EU89" s="88"/>
      <c r="EV89" s="88"/>
      <c r="EW89" s="88"/>
      <c r="EX89" s="88"/>
      <c r="EY89" s="88"/>
      <c r="EZ89" s="88"/>
      <c r="FA89" s="88"/>
      <c r="FB89" s="88"/>
      <c r="FC89" s="89"/>
      <c r="FD89" s="88"/>
      <c r="FE89" s="88"/>
      <c r="FF89" s="88"/>
      <c r="FG89" s="88"/>
      <c r="FH89" s="88"/>
      <c r="FI89" s="88"/>
      <c r="FJ89" s="88"/>
      <c r="FK89" s="88"/>
      <c r="FL89" s="89"/>
      <c r="FM89" s="89"/>
      <c r="FN89" s="89"/>
      <c r="FO89" s="88"/>
      <c r="FP89" s="88"/>
      <c r="FQ89" s="88"/>
      <c r="FR89" s="88"/>
      <c r="FS89" s="88"/>
      <c r="FT89" s="89"/>
      <c r="FU89" s="89"/>
      <c r="FV89" s="88"/>
      <c r="FW89" s="88"/>
      <c r="FX89" s="88"/>
      <c r="FY89" s="88"/>
      <c r="FZ89" s="88"/>
      <c r="GA89" s="89"/>
      <c r="GB89" s="89"/>
      <c r="GC89" s="89"/>
      <c r="GD89" s="88"/>
      <c r="GE89" s="88"/>
      <c r="GF89" s="88"/>
      <c r="GG89" s="88"/>
      <c r="GH89" s="88"/>
      <c r="GI89" s="30"/>
      <c r="GJ89" s="89"/>
      <c r="GK89" s="89"/>
      <c r="GL89" s="89"/>
      <c r="GM89" s="88"/>
      <c r="GN89" s="88"/>
      <c r="GO89" s="88"/>
      <c r="GP89" s="88"/>
      <c r="GQ89" s="88"/>
    </row>
    <row r="90" spans="1:199" ht="16.5" customHeight="1" x14ac:dyDescent="0.25">
      <c r="A90" s="33"/>
      <c r="B90" s="2"/>
      <c r="C90" s="30" t="s">
        <v>33922</v>
      </c>
      <c r="D90" s="30"/>
      <c r="E90" s="30"/>
      <c r="F90" s="30"/>
      <c r="G90" s="30"/>
      <c r="H90" s="30"/>
      <c r="I90" s="30"/>
      <c r="J90" s="30"/>
      <c r="K90" s="30"/>
      <c r="L90" s="30"/>
      <c r="M90" s="30"/>
      <c r="N90" s="30"/>
      <c r="O90" s="30"/>
      <c r="P90" s="30" t="s">
        <v>34893</v>
      </c>
      <c r="Q90" s="30"/>
      <c r="R90" s="30"/>
      <c r="S90" s="30"/>
      <c r="T90" s="30"/>
      <c r="U90" s="30"/>
      <c r="V90" s="30"/>
      <c r="W90" s="30"/>
      <c r="X90" s="30"/>
      <c r="Y90" s="30"/>
      <c r="Z90" s="30"/>
      <c r="AA90" s="30"/>
      <c r="AB90" s="30"/>
      <c r="AC90" s="30"/>
      <c r="AD90" s="30"/>
      <c r="AE90" s="30"/>
      <c r="AF90" s="30"/>
      <c r="AG90" s="30"/>
      <c r="AH90" s="30"/>
      <c r="AI90" s="30"/>
      <c r="AJ90" s="30"/>
      <c r="AK90" s="30"/>
      <c r="AL90" s="30"/>
      <c r="AM90" s="30"/>
      <c r="AN90" s="30"/>
      <c r="AO90" s="30"/>
      <c r="AP90" s="30"/>
      <c r="AQ90" s="30"/>
      <c r="AR90" s="30"/>
      <c r="AS90" s="30"/>
      <c r="AT90" s="30"/>
      <c r="AU90" s="30"/>
      <c r="AV90" s="30"/>
      <c r="AW90" s="30"/>
      <c r="AX90" s="30"/>
      <c r="AY90" s="30"/>
      <c r="AZ90" s="30"/>
      <c r="BA90" s="30"/>
      <c r="BB90" s="30"/>
      <c r="BC90" s="30"/>
      <c r="BD90" s="30"/>
      <c r="BE90" s="30"/>
      <c r="BF90" s="30"/>
      <c r="BG90" s="30"/>
      <c r="BH90" s="30"/>
      <c r="BI90" s="30"/>
      <c r="BJ90" s="30"/>
      <c r="BK90" s="30"/>
      <c r="BL90" s="30"/>
      <c r="BM90" s="30"/>
      <c r="BN90" s="30"/>
      <c r="BO90" s="30"/>
      <c r="BP90" s="30"/>
      <c r="BQ90" s="30"/>
      <c r="BR90" s="30"/>
      <c r="BS90" s="30"/>
      <c r="BT90" s="30"/>
      <c r="BU90" s="30"/>
      <c r="BV90" s="30"/>
      <c r="BW90" s="30"/>
      <c r="BX90" s="30"/>
      <c r="BY90" s="30"/>
      <c r="BZ90" s="30"/>
      <c r="CA90" s="30"/>
      <c r="CB90" s="30"/>
      <c r="CC90" s="30"/>
      <c r="CD90" s="30"/>
      <c r="CE90" s="30"/>
      <c r="CF90" s="30"/>
      <c r="CG90" s="30"/>
      <c r="CH90" s="30"/>
      <c r="CI90" s="89"/>
      <c r="CJ90" s="89"/>
      <c r="CK90" s="89"/>
      <c r="CL90" s="89"/>
      <c r="CM90" s="89"/>
      <c r="CN90" s="89"/>
      <c r="CO90" s="89"/>
      <c r="CP90" s="89"/>
      <c r="CQ90" s="89"/>
      <c r="CR90" s="89"/>
      <c r="CS90" s="88"/>
      <c r="CT90" s="88"/>
      <c r="CU90" s="88"/>
      <c r="CV90" s="88"/>
      <c r="CW90" s="88"/>
      <c r="CX90" s="88"/>
      <c r="CY90" s="88"/>
      <c r="CZ90" s="88"/>
      <c r="DA90" s="89"/>
      <c r="DB90" s="88"/>
      <c r="DC90" s="88"/>
      <c r="DD90" s="88"/>
      <c r="DE90" s="88"/>
      <c r="DF90" s="88"/>
      <c r="DG90" s="88"/>
      <c r="DH90" s="88"/>
      <c r="DI90" s="88"/>
      <c r="DJ90" s="89"/>
      <c r="DK90" s="88"/>
      <c r="DL90" s="88"/>
      <c r="DM90" s="88"/>
      <c r="DN90" s="88"/>
      <c r="DO90" s="88"/>
      <c r="DP90" s="88"/>
      <c r="DQ90" s="88"/>
      <c r="DR90" s="88"/>
      <c r="DS90" s="89"/>
      <c r="DT90" s="88"/>
      <c r="DU90" s="88"/>
      <c r="DV90" s="88"/>
      <c r="DW90" s="88"/>
      <c r="DX90" s="88"/>
      <c r="DY90" s="88"/>
      <c r="DZ90" s="88"/>
      <c r="EA90" s="88"/>
      <c r="EB90" s="89"/>
      <c r="EC90" s="88"/>
      <c r="ED90" s="88"/>
      <c r="EE90" s="88"/>
      <c r="EF90" s="88"/>
      <c r="EG90" s="88"/>
      <c r="EH90" s="88"/>
      <c r="EI90" s="88"/>
      <c r="EJ90" s="88"/>
      <c r="EK90" s="89"/>
      <c r="EL90" s="88"/>
      <c r="EM90" s="88"/>
      <c r="EN90" s="88"/>
      <c r="EO90" s="88"/>
      <c r="EP90" s="88"/>
      <c r="EQ90" s="88"/>
      <c r="ER90" s="88"/>
      <c r="ES90" s="88"/>
      <c r="ET90" s="89"/>
      <c r="EU90" s="88"/>
      <c r="EV90" s="88"/>
      <c r="EW90" s="88"/>
      <c r="EX90" s="88"/>
      <c r="EY90" s="88"/>
      <c r="EZ90" s="88"/>
      <c r="FA90" s="88"/>
      <c r="FB90" s="88"/>
      <c r="FC90" s="89"/>
      <c r="FD90" s="88"/>
      <c r="FE90" s="88"/>
      <c r="FF90" s="88"/>
      <c r="FG90" s="88"/>
      <c r="FH90" s="88"/>
      <c r="FI90" s="88"/>
      <c r="FJ90" s="88"/>
      <c r="FK90" s="88"/>
      <c r="FL90" s="89"/>
      <c r="FM90" s="89"/>
      <c r="FN90" s="89"/>
      <c r="FO90" s="88"/>
      <c r="FP90" s="88"/>
      <c r="FQ90" s="88"/>
      <c r="FR90" s="88"/>
      <c r="FS90" s="88"/>
      <c r="FT90" s="89"/>
      <c r="FU90" s="89"/>
      <c r="FV90" s="88"/>
      <c r="FW90" s="88"/>
      <c r="FX90" s="88"/>
      <c r="FY90" s="88"/>
      <c r="FZ90" s="88"/>
      <c r="GA90" s="89"/>
      <c r="GB90" s="89"/>
      <c r="GC90" s="89"/>
      <c r="GD90" s="88"/>
      <c r="GE90" s="88"/>
      <c r="GF90" s="88"/>
      <c r="GG90" s="88"/>
      <c r="GH90" s="88"/>
      <c r="GI90" s="30"/>
      <c r="GJ90" s="89"/>
      <c r="GK90" s="89"/>
      <c r="GL90" s="89"/>
      <c r="GM90" s="88"/>
      <c r="GN90" s="88"/>
      <c r="GO90" s="88"/>
      <c r="GP90" s="88"/>
      <c r="GQ90" s="88"/>
    </row>
    <row r="91" spans="1:199" ht="16.5" customHeight="1" x14ac:dyDescent="0.25">
      <c r="A91" s="33"/>
      <c r="B91" s="2"/>
      <c r="C91" s="30" t="s">
        <v>34505</v>
      </c>
      <c r="D91" s="30"/>
      <c r="E91" s="30"/>
      <c r="F91" s="30"/>
      <c r="G91" s="30"/>
      <c r="H91" s="30"/>
      <c r="I91" s="30"/>
      <c r="J91" s="30"/>
      <c r="K91" s="30"/>
      <c r="L91" s="30"/>
      <c r="M91" s="30"/>
      <c r="N91" s="30"/>
      <c r="O91" s="30"/>
      <c r="P91" s="30" t="s">
        <v>34894</v>
      </c>
      <c r="Q91" s="30"/>
      <c r="R91" s="30"/>
      <c r="S91" s="30"/>
      <c r="T91" s="30"/>
      <c r="U91" s="30"/>
      <c r="V91" s="30"/>
      <c r="W91" s="30"/>
      <c r="X91" s="30"/>
      <c r="Y91" s="30"/>
      <c r="Z91" s="30"/>
      <c r="AA91" s="30"/>
      <c r="AB91" s="30"/>
      <c r="AC91" s="30"/>
      <c r="AD91" s="30"/>
      <c r="AE91" s="30"/>
      <c r="AF91" s="30"/>
      <c r="AG91" s="30"/>
      <c r="AH91" s="30"/>
      <c r="AI91" s="30"/>
      <c r="AJ91" s="30"/>
      <c r="AK91" s="30"/>
      <c r="AL91" s="30"/>
      <c r="AM91" s="30"/>
      <c r="AN91" s="30"/>
      <c r="AO91" s="30"/>
      <c r="AP91" s="30"/>
      <c r="AQ91" s="30"/>
      <c r="AR91" s="30"/>
      <c r="AS91" s="30"/>
      <c r="AT91" s="30"/>
      <c r="AU91" s="30"/>
      <c r="AV91" s="30"/>
      <c r="AW91" s="30"/>
      <c r="AX91" s="30"/>
      <c r="AY91" s="30"/>
      <c r="AZ91" s="30"/>
      <c r="BA91" s="30"/>
      <c r="BB91" s="30"/>
      <c r="BC91" s="30"/>
      <c r="BD91" s="30"/>
      <c r="BE91" s="30"/>
      <c r="BF91" s="30"/>
      <c r="BG91" s="30"/>
      <c r="BH91" s="30"/>
      <c r="BI91" s="30"/>
      <c r="BJ91" s="30"/>
      <c r="BK91" s="30"/>
      <c r="BL91" s="30"/>
      <c r="BM91" s="30"/>
      <c r="BN91" s="30"/>
      <c r="BO91" s="30"/>
      <c r="BP91" s="30"/>
      <c r="BQ91" s="30"/>
      <c r="BR91" s="30"/>
      <c r="BS91" s="30"/>
      <c r="BT91" s="30"/>
      <c r="BU91" s="30"/>
      <c r="BV91" s="30"/>
      <c r="BW91" s="30"/>
      <c r="BX91" s="30"/>
      <c r="BY91" s="30"/>
      <c r="BZ91" s="30"/>
      <c r="CA91" s="30"/>
      <c r="CB91" s="30"/>
      <c r="CC91" s="30"/>
      <c r="CD91" s="30"/>
      <c r="CE91" s="30"/>
      <c r="CF91" s="30"/>
      <c r="CG91" s="30"/>
      <c r="CH91" s="30"/>
      <c r="CI91" s="89"/>
      <c r="CJ91" s="89"/>
      <c r="CK91" s="89"/>
      <c r="CL91" s="89"/>
      <c r="CM91" s="89"/>
      <c r="CN91" s="89"/>
      <c r="CO91" s="89"/>
      <c r="CP91" s="89"/>
      <c r="CQ91" s="89"/>
      <c r="CR91" s="89"/>
      <c r="CS91" s="88"/>
      <c r="CT91" s="88"/>
      <c r="CU91" s="88"/>
      <c r="CV91" s="88"/>
      <c r="CW91" s="88"/>
      <c r="CX91" s="88"/>
      <c r="CY91" s="88"/>
      <c r="CZ91" s="88"/>
      <c r="DA91" s="89"/>
      <c r="DB91" s="88"/>
      <c r="DC91" s="88"/>
      <c r="DD91" s="88"/>
      <c r="DE91" s="88"/>
      <c r="DF91" s="88"/>
      <c r="DG91" s="88"/>
      <c r="DH91" s="88"/>
      <c r="DI91" s="88"/>
      <c r="DJ91" s="89"/>
      <c r="DK91" s="88"/>
      <c r="DL91" s="88"/>
      <c r="DM91" s="88"/>
      <c r="DN91" s="88"/>
      <c r="DO91" s="88"/>
      <c r="DP91" s="88"/>
      <c r="DQ91" s="88"/>
      <c r="DR91" s="88"/>
      <c r="DS91" s="89"/>
      <c r="DT91" s="88"/>
      <c r="DU91" s="88"/>
      <c r="DV91" s="88"/>
      <c r="DW91" s="88"/>
      <c r="DX91" s="88"/>
      <c r="DY91" s="88"/>
      <c r="DZ91" s="88"/>
      <c r="EA91" s="88"/>
      <c r="EB91" s="89"/>
      <c r="EC91" s="88"/>
      <c r="ED91" s="88"/>
      <c r="EE91" s="88"/>
      <c r="EF91" s="88"/>
      <c r="EG91" s="88"/>
      <c r="EH91" s="88"/>
      <c r="EI91" s="88"/>
      <c r="EJ91" s="88"/>
      <c r="EK91" s="89"/>
      <c r="EL91" s="88"/>
      <c r="EM91" s="88"/>
      <c r="EN91" s="88"/>
      <c r="EO91" s="88"/>
      <c r="EP91" s="88"/>
      <c r="EQ91" s="88"/>
      <c r="ER91" s="88"/>
      <c r="ES91" s="88"/>
      <c r="ET91" s="89"/>
      <c r="EU91" s="88"/>
      <c r="EV91" s="88"/>
      <c r="EW91" s="88"/>
      <c r="EX91" s="88"/>
      <c r="EY91" s="88"/>
      <c r="EZ91" s="88"/>
      <c r="FA91" s="88"/>
      <c r="FB91" s="88"/>
      <c r="FC91" s="89"/>
      <c r="FD91" s="88"/>
      <c r="FE91" s="88"/>
      <c r="FF91" s="88"/>
      <c r="FG91" s="88"/>
      <c r="FH91" s="88"/>
      <c r="FI91" s="88"/>
      <c r="FJ91" s="88"/>
      <c r="FK91" s="88"/>
      <c r="FL91" s="89"/>
      <c r="FM91" s="89"/>
      <c r="FN91" s="89"/>
      <c r="FO91" s="88"/>
      <c r="FP91" s="88"/>
      <c r="FQ91" s="88"/>
      <c r="FR91" s="88"/>
      <c r="FS91" s="88"/>
      <c r="FT91" s="89"/>
      <c r="FU91" s="89"/>
      <c r="FV91" s="88"/>
      <c r="FW91" s="88"/>
      <c r="FX91" s="88"/>
      <c r="FY91" s="88"/>
      <c r="FZ91" s="88"/>
      <c r="GA91" s="89"/>
      <c r="GB91" s="89"/>
      <c r="GC91" s="89"/>
      <c r="GD91" s="88"/>
      <c r="GE91" s="88"/>
      <c r="GF91" s="88"/>
      <c r="GG91" s="88"/>
      <c r="GH91" s="88"/>
      <c r="GI91" s="30"/>
      <c r="GJ91" s="89"/>
      <c r="GK91" s="89"/>
      <c r="GL91" s="89"/>
      <c r="GM91" s="88"/>
      <c r="GN91" s="88"/>
      <c r="GO91" s="88"/>
      <c r="GP91" s="88"/>
      <c r="GQ91" s="88"/>
    </row>
    <row r="92" spans="1:199" ht="16.5" customHeight="1" x14ac:dyDescent="0.25">
      <c r="A92" s="33"/>
      <c r="B92" s="2"/>
      <c r="C92" s="30" t="s">
        <v>33923</v>
      </c>
      <c r="D92" s="30"/>
      <c r="E92" s="30"/>
      <c r="F92" s="30"/>
      <c r="G92" s="30"/>
      <c r="H92" s="30"/>
      <c r="I92" s="30"/>
      <c r="J92" s="30"/>
      <c r="K92" s="30"/>
      <c r="L92" s="30"/>
      <c r="M92" s="30"/>
      <c r="N92" s="30"/>
      <c r="O92" s="30"/>
      <c r="P92" s="30" t="s">
        <v>34895</v>
      </c>
      <c r="Q92" s="30"/>
      <c r="R92" s="30"/>
      <c r="S92" s="30"/>
      <c r="T92" s="30"/>
      <c r="U92" s="30"/>
      <c r="V92" s="30"/>
      <c r="W92" s="30"/>
      <c r="X92" s="30"/>
      <c r="Y92" s="30"/>
      <c r="Z92" s="30"/>
      <c r="AA92" s="30"/>
      <c r="AB92" s="30"/>
      <c r="AC92" s="30"/>
      <c r="AD92" s="30"/>
      <c r="AE92" s="30"/>
      <c r="AF92" s="30"/>
      <c r="AG92" s="30"/>
      <c r="AH92" s="30"/>
      <c r="AI92" s="30"/>
      <c r="AJ92" s="30"/>
      <c r="AK92" s="30"/>
      <c r="AL92" s="30"/>
      <c r="AM92" s="30"/>
      <c r="AN92" s="30"/>
      <c r="AO92" s="30"/>
      <c r="AP92" s="30"/>
      <c r="AQ92" s="30"/>
      <c r="AR92" s="30"/>
      <c r="AS92" s="30"/>
      <c r="AT92" s="30"/>
      <c r="AU92" s="30"/>
      <c r="AV92" s="30"/>
      <c r="AW92" s="30"/>
      <c r="AX92" s="30"/>
      <c r="AY92" s="30"/>
      <c r="AZ92" s="30"/>
      <c r="BA92" s="30"/>
      <c r="BB92" s="30"/>
      <c r="BC92" s="30"/>
      <c r="BD92" s="30"/>
      <c r="BE92" s="30"/>
      <c r="BF92" s="30"/>
      <c r="BG92" s="30"/>
      <c r="BH92" s="30"/>
      <c r="BI92" s="30"/>
      <c r="BJ92" s="30"/>
      <c r="BK92" s="30"/>
      <c r="BL92" s="30"/>
      <c r="BM92" s="30"/>
      <c r="BN92" s="30"/>
      <c r="BO92" s="30"/>
      <c r="BP92" s="30"/>
      <c r="BQ92" s="30"/>
      <c r="BR92" s="30"/>
      <c r="BS92" s="30"/>
      <c r="BT92" s="30"/>
      <c r="BU92" s="30"/>
      <c r="BV92" s="30"/>
      <c r="BW92" s="30"/>
      <c r="BX92" s="30"/>
      <c r="BY92" s="30"/>
      <c r="BZ92" s="30"/>
      <c r="CA92" s="30"/>
      <c r="CB92" s="30"/>
      <c r="CC92" s="30"/>
      <c r="CD92" s="30"/>
      <c r="CE92" s="30"/>
      <c r="CF92" s="30"/>
      <c r="CG92" s="30"/>
      <c r="CH92" s="30"/>
      <c r="CI92" s="89"/>
      <c r="CJ92" s="89"/>
      <c r="CK92" s="89"/>
      <c r="CL92" s="89"/>
      <c r="CM92" s="89"/>
      <c r="CN92" s="89"/>
      <c r="CO92" s="89"/>
      <c r="CP92" s="89"/>
      <c r="CQ92" s="89"/>
      <c r="CR92" s="89"/>
      <c r="CS92" s="88"/>
      <c r="CT92" s="88"/>
      <c r="CU92" s="88"/>
      <c r="CV92" s="88"/>
      <c r="CW92" s="88"/>
      <c r="CX92" s="88"/>
      <c r="CY92" s="88"/>
      <c r="CZ92" s="88"/>
      <c r="DA92" s="89"/>
      <c r="DB92" s="88"/>
      <c r="DC92" s="88"/>
      <c r="DD92" s="88"/>
      <c r="DE92" s="88"/>
      <c r="DF92" s="88"/>
      <c r="DG92" s="88"/>
      <c r="DH92" s="88"/>
      <c r="DI92" s="88"/>
      <c r="DJ92" s="89"/>
      <c r="DK92" s="88"/>
      <c r="DL92" s="88"/>
      <c r="DM92" s="88"/>
      <c r="DN92" s="88"/>
      <c r="DO92" s="88"/>
      <c r="DP92" s="88"/>
      <c r="DQ92" s="88"/>
      <c r="DR92" s="88"/>
      <c r="DS92" s="89"/>
      <c r="DT92" s="88"/>
      <c r="DU92" s="88"/>
      <c r="DV92" s="88"/>
      <c r="DW92" s="88"/>
      <c r="DX92" s="88"/>
      <c r="DY92" s="88"/>
      <c r="DZ92" s="88"/>
      <c r="EA92" s="88"/>
      <c r="EB92" s="89"/>
      <c r="EC92" s="88"/>
      <c r="ED92" s="88"/>
      <c r="EE92" s="88"/>
      <c r="EF92" s="88"/>
      <c r="EG92" s="88"/>
      <c r="EH92" s="88"/>
      <c r="EI92" s="88"/>
      <c r="EJ92" s="88"/>
      <c r="EK92" s="89"/>
      <c r="EL92" s="88"/>
      <c r="EM92" s="88"/>
      <c r="EN92" s="88"/>
      <c r="EO92" s="88"/>
      <c r="EP92" s="88"/>
      <c r="EQ92" s="88"/>
      <c r="ER92" s="88"/>
      <c r="ES92" s="88"/>
      <c r="ET92" s="89"/>
      <c r="EU92" s="88"/>
      <c r="EV92" s="88"/>
      <c r="EW92" s="88"/>
      <c r="EX92" s="88"/>
      <c r="EY92" s="88"/>
      <c r="EZ92" s="88"/>
      <c r="FA92" s="88"/>
      <c r="FB92" s="88"/>
      <c r="FC92" s="89"/>
      <c r="FD92" s="88"/>
      <c r="FE92" s="88"/>
      <c r="FF92" s="88"/>
      <c r="FG92" s="88"/>
      <c r="FH92" s="88"/>
      <c r="FI92" s="88"/>
      <c r="FJ92" s="88"/>
      <c r="FK92" s="88"/>
      <c r="FL92" s="89"/>
      <c r="FM92" s="89"/>
      <c r="FN92" s="89"/>
      <c r="FO92" s="88"/>
      <c r="FP92" s="88"/>
      <c r="FQ92" s="88"/>
      <c r="FR92" s="88"/>
      <c r="FS92" s="88"/>
      <c r="FT92" s="89"/>
      <c r="FU92" s="89"/>
      <c r="FV92" s="88"/>
      <c r="FW92" s="88"/>
      <c r="FX92" s="88"/>
      <c r="FY92" s="88"/>
      <c r="FZ92" s="88"/>
      <c r="GA92" s="89"/>
      <c r="GB92" s="89"/>
      <c r="GC92" s="89"/>
      <c r="GD92" s="88"/>
      <c r="GE92" s="88"/>
      <c r="GF92" s="88"/>
      <c r="GG92" s="88"/>
      <c r="GH92" s="88"/>
      <c r="GI92" s="30"/>
      <c r="GJ92" s="89"/>
      <c r="GK92" s="89"/>
      <c r="GL92" s="89"/>
      <c r="GM92" s="88"/>
      <c r="GN92" s="88"/>
      <c r="GO92" s="88"/>
      <c r="GP92" s="88"/>
      <c r="GQ92" s="88"/>
    </row>
    <row r="93" spans="1:199" ht="16.5" customHeight="1" x14ac:dyDescent="0.25">
      <c r="A93" s="33"/>
      <c r="B93" s="2"/>
      <c r="C93" s="30" t="s">
        <v>34506</v>
      </c>
      <c r="D93" s="30"/>
      <c r="E93" s="30"/>
      <c r="F93" s="30"/>
      <c r="G93" s="30"/>
      <c r="H93" s="30"/>
      <c r="I93" s="30"/>
      <c r="J93" s="30"/>
      <c r="K93" s="30"/>
      <c r="L93" s="30"/>
      <c r="M93" s="30"/>
      <c r="N93" s="30"/>
      <c r="O93" s="30"/>
      <c r="P93" s="30"/>
      <c r="Q93" s="30"/>
      <c r="R93" s="30"/>
      <c r="S93" s="30"/>
      <c r="T93" s="30"/>
      <c r="U93" s="30"/>
      <c r="V93" s="30"/>
      <c r="W93" s="30"/>
      <c r="X93" s="30"/>
      <c r="Y93" s="30"/>
      <c r="Z93" s="30"/>
      <c r="AA93" s="30"/>
      <c r="AB93" s="30"/>
      <c r="AC93" s="30"/>
      <c r="AD93" s="30"/>
      <c r="AE93" s="30"/>
      <c r="AF93" s="30"/>
      <c r="AG93" s="30"/>
      <c r="AH93" s="30"/>
      <c r="AI93" s="30"/>
      <c r="AJ93" s="30"/>
      <c r="AK93" s="30"/>
      <c r="AL93" s="30"/>
      <c r="AM93" s="30"/>
      <c r="AN93" s="30"/>
      <c r="AO93" s="30"/>
      <c r="AP93" s="30"/>
      <c r="AQ93" s="30"/>
      <c r="AR93" s="30"/>
      <c r="AS93" s="30"/>
      <c r="AT93" s="30"/>
      <c r="AU93" s="30"/>
      <c r="AV93" s="30"/>
      <c r="AW93" s="30"/>
      <c r="AX93" s="30"/>
      <c r="AY93" s="30"/>
      <c r="AZ93" s="30"/>
      <c r="BA93" s="30"/>
      <c r="BB93" s="30"/>
      <c r="BC93" s="30"/>
      <c r="BD93" s="30"/>
      <c r="BE93" s="30"/>
      <c r="BF93" s="30"/>
      <c r="BG93" s="30"/>
      <c r="BH93" s="30"/>
      <c r="BI93" s="30"/>
      <c r="BJ93" s="30"/>
      <c r="BK93" s="30"/>
      <c r="BL93" s="30"/>
      <c r="BM93" s="30"/>
      <c r="BN93" s="30"/>
      <c r="BO93" s="30"/>
      <c r="BP93" s="30"/>
      <c r="BQ93" s="30"/>
      <c r="BR93" s="30"/>
      <c r="BS93" s="30"/>
      <c r="BT93" s="30"/>
      <c r="BU93" s="30"/>
      <c r="BV93" s="30"/>
      <c r="BW93" s="30"/>
      <c r="BX93" s="30"/>
      <c r="BY93" s="30"/>
      <c r="BZ93" s="30"/>
      <c r="CA93" s="30"/>
      <c r="CB93" s="30"/>
      <c r="CC93" s="30"/>
      <c r="CD93" s="30"/>
      <c r="CE93" s="30"/>
      <c r="CF93" s="30"/>
      <c r="CG93" s="30"/>
      <c r="CH93" s="30"/>
      <c r="CI93" s="89"/>
      <c r="CJ93" s="89"/>
      <c r="CK93" s="89"/>
      <c r="CL93" s="89"/>
      <c r="CM93" s="89"/>
      <c r="CN93" s="89"/>
      <c r="CO93" s="89"/>
      <c r="CP93" s="89"/>
      <c r="CQ93" s="89"/>
      <c r="CR93" s="89"/>
      <c r="CS93" s="88"/>
      <c r="CT93" s="88"/>
      <c r="CU93" s="88"/>
      <c r="CV93" s="88"/>
      <c r="CW93" s="88"/>
      <c r="CX93" s="88"/>
      <c r="CY93" s="88"/>
      <c r="CZ93" s="88"/>
      <c r="DA93" s="89"/>
      <c r="DB93" s="88"/>
      <c r="DC93" s="88"/>
      <c r="DD93" s="88"/>
      <c r="DE93" s="88"/>
      <c r="DF93" s="88"/>
      <c r="DG93" s="88"/>
      <c r="DH93" s="88"/>
      <c r="DI93" s="88"/>
      <c r="DJ93" s="89"/>
      <c r="DK93" s="88"/>
      <c r="DL93" s="88"/>
      <c r="DM93" s="88"/>
      <c r="DN93" s="88"/>
      <c r="DO93" s="88"/>
      <c r="DP93" s="88"/>
      <c r="DQ93" s="88"/>
      <c r="DR93" s="88"/>
      <c r="DS93" s="89"/>
      <c r="DT93" s="88"/>
      <c r="DU93" s="88"/>
      <c r="DV93" s="88"/>
      <c r="DW93" s="88"/>
      <c r="DX93" s="88"/>
      <c r="DY93" s="88"/>
      <c r="DZ93" s="88"/>
      <c r="EA93" s="88"/>
      <c r="EB93" s="89"/>
      <c r="EC93" s="88"/>
      <c r="ED93" s="88"/>
      <c r="EE93" s="88"/>
      <c r="EF93" s="88"/>
      <c r="EG93" s="88"/>
      <c r="EH93" s="88"/>
      <c r="EI93" s="88"/>
      <c r="EJ93" s="88"/>
      <c r="EK93" s="89"/>
      <c r="EL93" s="88"/>
      <c r="EM93" s="88"/>
      <c r="EN93" s="88"/>
      <c r="EO93" s="88"/>
      <c r="EP93" s="88"/>
      <c r="EQ93" s="88"/>
      <c r="ER93" s="88"/>
      <c r="ES93" s="88"/>
      <c r="ET93" s="89"/>
      <c r="EU93" s="88"/>
      <c r="EV93" s="88"/>
      <c r="EW93" s="88"/>
      <c r="EX93" s="88"/>
      <c r="EY93" s="88"/>
      <c r="EZ93" s="88"/>
      <c r="FA93" s="88"/>
      <c r="FB93" s="88"/>
      <c r="FC93" s="89"/>
      <c r="FD93" s="88"/>
      <c r="FE93" s="88"/>
      <c r="FF93" s="88"/>
      <c r="FG93" s="88"/>
      <c r="FH93" s="88"/>
      <c r="FI93" s="88"/>
      <c r="FJ93" s="88"/>
      <c r="FK93" s="88"/>
      <c r="FL93" s="89"/>
      <c r="FM93" s="89"/>
      <c r="FN93" s="89"/>
      <c r="FO93" s="88"/>
      <c r="FP93" s="88"/>
      <c r="FQ93" s="88"/>
      <c r="FR93" s="88"/>
      <c r="FS93" s="88"/>
      <c r="FT93" s="89"/>
      <c r="FU93" s="89"/>
      <c r="FV93" s="88"/>
      <c r="FW93" s="88"/>
      <c r="FX93" s="88"/>
      <c r="FY93" s="88"/>
      <c r="FZ93" s="88"/>
      <c r="GA93" s="89"/>
      <c r="GB93" s="89"/>
      <c r="GC93" s="89"/>
      <c r="GD93" s="88"/>
      <c r="GE93" s="88"/>
      <c r="GF93" s="88"/>
      <c r="GG93" s="88"/>
      <c r="GH93" s="88"/>
      <c r="GI93" s="30"/>
      <c r="GJ93" s="89"/>
      <c r="GK93" s="89"/>
      <c r="GL93" s="89"/>
      <c r="GM93" s="88"/>
      <c r="GN93" s="88"/>
      <c r="GO93" s="88"/>
      <c r="GP93" s="88"/>
      <c r="GQ93" s="88"/>
    </row>
    <row r="94" spans="1:199" ht="16.5" customHeight="1" x14ac:dyDescent="0.25">
      <c r="A94" s="33"/>
      <c r="B94" s="2"/>
      <c r="C94" s="30" t="s">
        <v>33924</v>
      </c>
      <c r="D94" s="30"/>
      <c r="E94" s="30"/>
      <c r="F94" s="30"/>
      <c r="G94" s="30"/>
      <c r="H94" s="30"/>
      <c r="I94" s="30"/>
      <c r="J94" s="30"/>
      <c r="K94" s="30"/>
      <c r="L94" s="30"/>
      <c r="M94" s="30"/>
      <c r="N94" s="30"/>
      <c r="O94" s="30"/>
      <c r="P94" s="30"/>
      <c r="Q94" s="30"/>
      <c r="R94" s="30"/>
      <c r="S94" s="30"/>
      <c r="T94" s="30"/>
      <c r="U94" s="30"/>
      <c r="V94" s="30"/>
      <c r="W94" s="30"/>
      <c r="X94" s="30"/>
      <c r="Y94" s="30"/>
      <c r="Z94" s="30"/>
      <c r="AA94" s="30"/>
      <c r="AB94" s="30"/>
      <c r="AC94" s="30"/>
      <c r="AD94" s="30"/>
      <c r="AE94" s="30"/>
      <c r="AF94" s="30"/>
      <c r="AG94" s="30"/>
      <c r="AH94" s="30"/>
      <c r="AI94" s="30"/>
      <c r="AJ94" s="30"/>
      <c r="AK94" s="30"/>
      <c r="AL94" s="30"/>
      <c r="AM94" s="30"/>
      <c r="AN94" s="30"/>
      <c r="AO94" s="30"/>
      <c r="AP94" s="30"/>
      <c r="AQ94" s="30"/>
      <c r="AR94" s="30"/>
      <c r="AS94" s="30"/>
      <c r="AT94" s="30"/>
      <c r="AU94" s="30"/>
      <c r="AV94" s="30"/>
      <c r="AW94" s="30"/>
      <c r="AX94" s="30"/>
      <c r="AY94" s="30"/>
      <c r="AZ94" s="30"/>
      <c r="BA94" s="30"/>
      <c r="BB94" s="30"/>
      <c r="BC94" s="30"/>
      <c r="BD94" s="30"/>
      <c r="BE94" s="30"/>
      <c r="BF94" s="30"/>
      <c r="BG94" s="30"/>
      <c r="BH94" s="30"/>
      <c r="BI94" s="30"/>
      <c r="BJ94" s="30"/>
      <c r="BK94" s="30"/>
      <c r="BL94" s="30"/>
      <c r="BM94" s="30"/>
      <c r="BN94" s="30"/>
      <c r="BO94" s="30"/>
      <c r="BP94" s="30"/>
      <c r="BQ94" s="30"/>
      <c r="BR94" s="30"/>
      <c r="BS94" s="30"/>
      <c r="BT94" s="30"/>
      <c r="BU94" s="30"/>
      <c r="BV94" s="30"/>
      <c r="BW94" s="30"/>
      <c r="BX94" s="30"/>
      <c r="BY94" s="30"/>
      <c r="BZ94" s="30"/>
      <c r="CA94" s="30"/>
      <c r="CB94" s="30"/>
      <c r="CC94" s="30"/>
      <c r="CD94" s="30"/>
      <c r="CE94" s="30"/>
      <c r="CF94" s="30"/>
      <c r="CG94" s="30"/>
      <c r="CH94" s="30"/>
      <c r="CI94" s="89"/>
      <c r="CJ94" s="89"/>
      <c r="CK94" s="89"/>
      <c r="CL94" s="89"/>
      <c r="CM94" s="89"/>
      <c r="CN94" s="89"/>
      <c r="CO94" s="89"/>
      <c r="CP94" s="89"/>
      <c r="CQ94" s="89"/>
      <c r="CR94" s="89"/>
      <c r="CS94" s="88"/>
      <c r="CT94" s="88"/>
      <c r="CU94" s="88"/>
      <c r="CV94" s="88"/>
      <c r="CW94" s="88"/>
      <c r="CX94" s="88"/>
      <c r="CY94" s="88"/>
      <c r="CZ94" s="88"/>
      <c r="DA94" s="89"/>
      <c r="DB94" s="88"/>
      <c r="DC94" s="88"/>
      <c r="DD94" s="88"/>
      <c r="DE94" s="88"/>
      <c r="DF94" s="88"/>
      <c r="DG94" s="88"/>
      <c r="DH94" s="88"/>
      <c r="DI94" s="88"/>
      <c r="DJ94" s="89"/>
      <c r="DK94" s="88"/>
      <c r="DL94" s="88"/>
      <c r="DM94" s="88"/>
      <c r="DN94" s="88"/>
      <c r="DO94" s="88"/>
      <c r="DP94" s="88"/>
      <c r="DQ94" s="88"/>
      <c r="DR94" s="88"/>
      <c r="DS94" s="89"/>
      <c r="DT94" s="88"/>
      <c r="DU94" s="88"/>
      <c r="DV94" s="88"/>
      <c r="DW94" s="88"/>
      <c r="DX94" s="88"/>
      <c r="DY94" s="88"/>
      <c r="DZ94" s="88"/>
      <c r="EA94" s="88"/>
      <c r="EB94" s="89"/>
      <c r="EC94" s="88"/>
      <c r="ED94" s="88"/>
      <c r="EE94" s="88"/>
      <c r="EF94" s="88"/>
      <c r="EG94" s="88"/>
      <c r="EH94" s="88"/>
      <c r="EI94" s="88"/>
      <c r="EJ94" s="88"/>
      <c r="EK94" s="89"/>
      <c r="EL94" s="88"/>
      <c r="EM94" s="88"/>
      <c r="EN94" s="88"/>
      <c r="EO94" s="88"/>
      <c r="EP94" s="88"/>
      <c r="EQ94" s="88"/>
      <c r="ER94" s="88"/>
      <c r="ES94" s="88"/>
      <c r="ET94" s="89"/>
      <c r="EU94" s="88"/>
      <c r="EV94" s="88"/>
      <c r="EW94" s="88"/>
      <c r="EX94" s="88"/>
      <c r="EY94" s="88"/>
      <c r="EZ94" s="88"/>
      <c r="FA94" s="88"/>
      <c r="FB94" s="88"/>
      <c r="FC94" s="89"/>
      <c r="FD94" s="88"/>
      <c r="FE94" s="88"/>
      <c r="FF94" s="88"/>
      <c r="FG94" s="88"/>
      <c r="FH94" s="88"/>
      <c r="FI94" s="88"/>
      <c r="FJ94" s="88"/>
      <c r="FK94" s="88"/>
      <c r="FL94" s="89"/>
      <c r="FM94" s="89"/>
      <c r="FN94" s="89"/>
      <c r="FO94" s="88"/>
      <c r="FP94" s="88"/>
      <c r="FQ94" s="88"/>
      <c r="FR94" s="88"/>
      <c r="FS94" s="88"/>
      <c r="FT94" s="89"/>
      <c r="FU94" s="89"/>
      <c r="FV94" s="88"/>
      <c r="FW94" s="88"/>
      <c r="FX94" s="88"/>
      <c r="FY94" s="88"/>
      <c r="FZ94" s="88"/>
      <c r="GA94" s="89"/>
      <c r="GB94" s="89"/>
      <c r="GC94" s="89"/>
      <c r="GD94" s="88"/>
      <c r="GE94" s="88"/>
      <c r="GF94" s="88"/>
      <c r="GG94" s="88"/>
      <c r="GH94" s="88"/>
      <c r="GI94" s="30"/>
      <c r="GJ94" s="89"/>
      <c r="GK94" s="89"/>
      <c r="GL94" s="89"/>
      <c r="GM94" s="88"/>
      <c r="GN94" s="88"/>
      <c r="GO94" s="88"/>
      <c r="GP94" s="88"/>
      <c r="GQ94" s="88"/>
    </row>
    <row r="95" spans="1:199" ht="16.5" customHeight="1" x14ac:dyDescent="0.25">
      <c r="A95" s="33"/>
      <c r="B95" s="2"/>
      <c r="C95" s="30" t="s">
        <v>34543</v>
      </c>
      <c r="D95" s="30"/>
      <c r="E95" s="30"/>
      <c r="F95" s="30"/>
      <c r="G95" s="30"/>
      <c r="H95" s="30"/>
      <c r="I95" s="30"/>
      <c r="J95" s="30"/>
      <c r="K95" s="30"/>
      <c r="L95" s="30"/>
      <c r="M95" s="30"/>
      <c r="N95" s="30"/>
      <c r="O95" s="30"/>
      <c r="P95" s="30"/>
      <c r="Q95" s="30"/>
      <c r="R95" s="30"/>
      <c r="S95" s="30"/>
      <c r="T95" s="30"/>
      <c r="U95" s="30"/>
      <c r="V95" s="30"/>
      <c r="W95" s="30"/>
      <c r="X95" s="30"/>
      <c r="Y95" s="30"/>
      <c r="Z95" s="30"/>
      <c r="AA95" s="30"/>
      <c r="AB95" s="30"/>
      <c r="AC95" s="30"/>
      <c r="AD95" s="30"/>
      <c r="AE95" s="30"/>
      <c r="AF95" s="30"/>
      <c r="AG95" s="30"/>
      <c r="AH95" s="30"/>
      <c r="AI95" s="30"/>
      <c r="AJ95" s="30"/>
      <c r="AK95" s="30"/>
      <c r="AL95" s="30"/>
      <c r="AM95" s="30"/>
      <c r="AN95" s="30"/>
      <c r="AO95" s="30"/>
      <c r="AP95" s="30"/>
      <c r="AQ95" s="30"/>
      <c r="AR95" s="30"/>
      <c r="AS95" s="30"/>
      <c r="AT95" s="30"/>
      <c r="AU95" s="30"/>
      <c r="AV95" s="30"/>
      <c r="AW95" s="30"/>
      <c r="AX95" s="30"/>
      <c r="AY95" s="30"/>
      <c r="AZ95" s="30"/>
      <c r="BA95" s="30"/>
      <c r="BB95" s="30"/>
      <c r="BC95" s="30"/>
      <c r="BD95" s="30"/>
      <c r="BE95" s="30"/>
      <c r="BF95" s="30"/>
      <c r="BG95" s="30"/>
      <c r="BH95" s="30"/>
      <c r="BI95" s="30"/>
      <c r="BJ95" s="30"/>
      <c r="BK95" s="30"/>
      <c r="BL95" s="30"/>
      <c r="BM95" s="30"/>
      <c r="BN95" s="30"/>
      <c r="BO95" s="30"/>
      <c r="BP95" s="30"/>
      <c r="BQ95" s="30"/>
      <c r="BR95" s="30"/>
      <c r="BS95" s="30"/>
      <c r="BT95" s="30"/>
      <c r="BU95" s="30"/>
      <c r="BV95" s="30"/>
      <c r="BW95" s="30"/>
      <c r="BX95" s="30"/>
      <c r="BY95" s="30"/>
      <c r="BZ95" s="30"/>
      <c r="CA95" s="30"/>
      <c r="CB95" s="30"/>
      <c r="CC95" s="30"/>
      <c r="CD95" s="30"/>
      <c r="CE95" s="30"/>
      <c r="CF95" s="30"/>
      <c r="CG95" s="30"/>
      <c r="CH95" s="30"/>
      <c r="CI95" s="89"/>
      <c r="CJ95" s="89"/>
      <c r="CK95" s="89"/>
      <c r="CL95" s="89"/>
      <c r="CM95" s="89"/>
      <c r="CN95" s="89"/>
      <c r="CO95" s="89"/>
      <c r="CP95" s="89"/>
      <c r="CQ95" s="89"/>
      <c r="CR95" s="89"/>
      <c r="CS95" s="88"/>
      <c r="CT95" s="88"/>
      <c r="CU95" s="88"/>
      <c r="CV95" s="88"/>
      <c r="CW95" s="88"/>
      <c r="CX95" s="88"/>
      <c r="CY95" s="88"/>
      <c r="CZ95" s="88"/>
      <c r="DA95" s="89"/>
      <c r="DB95" s="88"/>
      <c r="DC95" s="88"/>
      <c r="DD95" s="88"/>
      <c r="DE95" s="88"/>
      <c r="DF95" s="88"/>
      <c r="DG95" s="88"/>
      <c r="DH95" s="88"/>
      <c r="DI95" s="88"/>
      <c r="DJ95" s="89"/>
      <c r="DK95" s="88"/>
      <c r="DL95" s="88"/>
      <c r="DM95" s="88"/>
      <c r="DN95" s="88"/>
      <c r="DO95" s="88"/>
      <c r="DP95" s="88"/>
      <c r="DQ95" s="88"/>
      <c r="DR95" s="88"/>
      <c r="DS95" s="89"/>
      <c r="DT95" s="88"/>
      <c r="DU95" s="88"/>
      <c r="DV95" s="88"/>
      <c r="DW95" s="88"/>
      <c r="DX95" s="88"/>
      <c r="DY95" s="88"/>
      <c r="DZ95" s="88"/>
      <c r="EA95" s="88"/>
      <c r="EB95" s="89"/>
      <c r="EC95" s="88"/>
      <c r="ED95" s="88"/>
      <c r="EE95" s="88"/>
      <c r="EF95" s="88"/>
      <c r="EG95" s="88"/>
      <c r="EH95" s="88"/>
      <c r="EI95" s="88"/>
      <c r="EJ95" s="88"/>
      <c r="EK95" s="89"/>
      <c r="EL95" s="88"/>
      <c r="EM95" s="88"/>
      <c r="EN95" s="88"/>
      <c r="EO95" s="88"/>
      <c r="EP95" s="88"/>
      <c r="EQ95" s="88"/>
      <c r="ER95" s="88"/>
      <c r="ES95" s="88"/>
      <c r="ET95" s="89"/>
      <c r="EU95" s="88"/>
      <c r="EV95" s="88"/>
      <c r="EW95" s="88"/>
      <c r="EX95" s="88"/>
      <c r="EY95" s="88"/>
      <c r="EZ95" s="88"/>
      <c r="FA95" s="88"/>
      <c r="FB95" s="88"/>
      <c r="FC95" s="89"/>
      <c r="FD95" s="88"/>
      <c r="FE95" s="88"/>
      <c r="FF95" s="88"/>
      <c r="FG95" s="88"/>
      <c r="FH95" s="88"/>
      <c r="FI95" s="88"/>
      <c r="FJ95" s="88"/>
      <c r="FK95" s="88"/>
      <c r="FL95" s="89"/>
      <c r="FM95" s="89"/>
      <c r="FN95" s="89"/>
      <c r="FO95" s="88"/>
      <c r="FP95" s="88"/>
      <c r="FQ95" s="88"/>
      <c r="FR95" s="88"/>
      <c r="FS95" s="88"/>
      <c r="FT95" s="89"/>
      <c r="FU95" s="89"/>
      <c r="FV95" s="88"/>
      <c r="FW95" s="88"/>
      <c r="FX95" s="88"/>
      <c r="FY95" s="88"/>
      <c r="FZ95" s="88"/>
      <c r="GA95" s="89"/>
      <c r="GB95" s="89"/>
      <c r="GC95" s="89"/>
      <c r="GD95" s="88"/>
      <c r="GE95" s="88"/>
      <c r="GF95" s="88"/>
      <c r="GG95" s="88"/>
      <c r="GH95" s="88"/>
      <c r="GI95" s="30"/>
      <c r="GJ95" s="89"/>
      <c r="GK95" s="89"/>
      <c r="GL95" s="89"/>
      <c r="GM95" s="88"/>
      <c r="GN95" s="88"/>
      <c r="GO95" s="88"/>
      <c r="GP95" s="88"/>
      <c r="GQ95" s="88"/>
    </row>
    <row r="96" spans="1:199" ht="16.5" customHeight="1" x14ac:dyDescent="0.25">
      <c r="A96" s="33"/>
      <c r="B96" s="2"/>
      <c r="C96" s="30" t="s">
        <v>33925</v>
      </c>
      <c r="D96" s="30"/>
      <c r="E96" s="30"/>
      <c r="F96" s="30"/>
      <c r="G96" s="30"/>
      <c r="H96" s="30"/>
      <c r="I96" s="30"/>
      <c r="J96" s="30"/>
      <c r="K96" s="30"/>
      <c r="L96" s="30"/>
      <c r="M96" s="30"/>
      <c r="N96" s="30"/>
      <c r="O96" s="30"/>
      <c r="P96" s="30"/>
      <c r="Q96" s="30"/>
      <c r="R96" s="30"/>
      <c r="S96" s="30"/>
      <c r="T96" s="30"/>
      <c r="U96" s="30"/>
      <c r="V96" s="30"/>
      <c r="W96" s="30"/>
      <c r="X96" s="30"/>
      <c r="Y96" s="30"/>
      <c r="Z96" s="30"/>
      <c r="AA96" s="30"/>
      <c r="AB96" s="30"/>
      <c r="AC96" s="30"/>
      <c r="AD96" s="30"/>
      <c r="AE96" s="30"/>
      <c r="AF96" s="30"/>
      <c r="AG96" s="30"/>
      <c r="AH96" s="30"/>
      <c r="AI96" s="30"/>
      <c r="AJ96" s="30"/>
      <c r="AK96" s="30"/>
      <c r="AL96" s="30"/>
      <c r="AM96" s="30"/>
      <c r="AN96" s="30"/>
      <c r="AO96" s="30"/>
      <c r="AP96" s="30"/>
      <c r="AQ96" s="30"/>
      <c r="AR96" s="30"/>
      <c r="AS96" s="30"/>
      <c r="AT96" s="30"/>
      <c r="AU96" s="30"/>
      <c r="AV96" s="30"/>
      <c r="AW96" s="30"/>
      <c r="AX96" s="30"/>
      <c r="AY96" s="30"/>
      <c r="AZ96" s="30"/>
      <c r="BA96" s="30"/>
      <c r="BB96" s="30"/>
      <c r="BC96" s="30"/>
      <c r="BD96" s="30"/>
      <c r="BE96" s="30"/>
      <c r="BF96" s="30"/>
      <c r="BG96" s="30"/>
      <c r="BH96" s="30"/>
      <c r="BI96" s="30"/>
      <c r="BJ96" s="30"/>
      <c r="BK96" s="30"/>
      <c r="BL96" s="30"/>
      <c r="BM96" s="30"/>
      <c r="BN96" s="30"/>
      <c r="BO96" s="30"/>
      <c r="BP96" s="30"/>
      <c r="BQ96" s="30"/>
      <c r="BR96" s="30"/>
      <c r="BS96" s="30"/>
      <c r="BT96" s="30"/>
      <c r="BU96" s="30"/>
      <c r="BV96" s="30"/>
      <c r="BW96" s="30"/>
      <c r="BX96" s="30"/>
      <c r="BY96" s="30"/>
      <c r="BZ96" s="30"/>
      <c r="CA96" s="30"/>
      <c r="CB96" s="30"/>
      <c r="CC96" s="30"/>
      <c r="CD96" s="30"/>
      <c r="CE96" s="30"/>
      <c r="CF96" s="30"/>
      <c r="CG96" s="30"/>
      <c r="CH96" s="30"/>
      <c r="CI96" s="89"/>
      <c r="CJ96" s="89"/>
      <c r="CK96" s="89"/>
      <c r="CL96" s="89"/>
      <c r="CM96" s="89"/>
      <c r="CN96" s="89"/>
      <c r="CO96" s="89"/>
      <c r="CP96" s="89"/>
      <c r="CQ96" s="89"/>
      <c r="CR96" s="89"/>
      <c r="CS96" s="88"/>
      <c r="CT96" s="88"/>
      <c r="CU96" s="88"/>
      <c r="CV96" s="88"/>
      <c r="CW96" s="88"/>
      <c r="CX96" s="88"/>
      <c r="CY96" s="88"/>
      <c r="CZ96" s="88"/>
      <c r="DA96" s="89"/>
      <c r="DB96" s="88"/>
      <c r="DC96" s="88"/>
      <c r="DD96" s="88"/>
      <c r="DE96" s="88"/>
      <c r="DF96" s="88"/>
      <c r="DG96" s="88"/>
      <c r="DH96" s="88"/>
      <c r="DI96" s="88"/>
      <c r="DJ96" s="89"/>
      <c r="DK96" s="88"/>
      <c r="DL96" s="88"/>
      <c r="DM96" s="88"/>
      <c r="DN96" s="88"/>
      <c r="DO96" s="88"/>
      <c r="DP96" s="88"/>
      <c r="DQ96" s="88"/>
      <c r="DR96" s="88"/>
      <c r="DS96" s="89"/>
      <c r="DT96" s="88"/>
      <c r="DU96" s="88"/>
      <c r="DV96" s="88"/>
      <c r="DW96" s="88"/>
      <c r="DX96" s="88"/>
      <c r="DY96" s="88"/>
      <c r="DZ96" s="88"/>
      <c r="EA96" s="88"/>
      <c r="EB96" s="89"/>
      <c r="EC96" s="88"/>
      <c r="ED96" s="88"/>
      <c r="EE96" s="88"/>
      <c r="EF96" s="88"/>
      <c r="EG96" s="88"/>
      <c r="EH96" s="88"/>
      <c r="EI96" s="88"/>
      <c r="EJ96" s="88"/>
      <c r="EK96" s="89"/>
      <c r="EL96" s="88"/>
      <c r="EM96" s="88"/>
      <c r="EN96" s="88"/>
      <c r="EO96" s="88"/>
      <c r="EP96" s="88"/>
      <c r="EQ96" s="88"/>
      <c r="ER96" s="88"/>
      <c r="ES96" s="88"/>
      <c r="ET96" s="89"/>
      <c r="EU96" s="88"/>
      <c r="EV96" s="88"/>
      <c r="EW96" s="88"/>
      <c r="EX96" s="88"/>
      <c r="EY96" s="88"/>
      <c r="EZ96" s="88"/>
      <c r="FA96" s="88"/>
      <c r="FB96" s="88"/>
      <c r="FC96" s="89"/>
      <c r="FD96" s="88"/>
      <c r="FE96" s="88"/>
      <c r="FF96" s="88"/>
      <c r="FG96" s="88"/>
      <c r="FH96" s="88"/>
      <c r="FI96" s="88"/>
      <c r="FJ96" s="88"/>
      <c r="FK96" s="88"/>
      <c r="FL96" s="89"/>
      <c r="FM96" s="89"/>
      <c r="FN96" s="89"/>
      <c r="FO96" s="88"/>
      <c r="FP96" s="88"/>
      <c r="FQ96" s="88"/>
      <c r="FR96" s="88"/>
      <c r="FS96" s="88"/>
      <c r="FT96" s="89"/>
      <c r="FU96" s="89"/>
      <c r="FV96" s="88"/>
      <c r="FW96" s="88"/>
      <c r="FX96" s="88"/>
      <c r="FY96" s="88"/>
      <c r="FZ96" s="88"/>
      <c r="GA96" s="89"/>
      <c r="GB96" s="89"/>
      <c r="GC96" s="89"/>
      <c r="GD96" s="88"/>
      <c r="GE96" s="88"/>
      <c r="GF96" s="88"/>
      <c r="GG96" s="88"/>
      <c r="GH96" s="88"/>
      <c r="GI96" s="30"/>
      <c r="GJ96" s="89"/>
      <c r="GK96" s="89"/>
      <c r="GL96" s="89"/>
      <c r="GM96" s="88"/>
      <c r="GN96" s="88"/>
      <c r="GO96" s="88"/>
      <c r="GP96" s="88"/>
      <c r="GQ96" s="88"/>
    </row>
    <row r="97" spans="1:199" ht="16.5" customHeight="1" x14ac:dyDescent="0.25">
      <c r="A97" s="33"/>
      <c r="B97" s="2"/>
      <c r="C97" s="30" t="s">
        <v>33926</v>
      </c>
      <c r="D97" s="30"/>
      <c r="E97" s="30"/>
      <c r="F97" s="30"/>
      <c r="G97" s="30"/>
      <c r="H97" s="30"/>
      <c r="I97" s="30"/>
      <c r="J97" s="30"/>
      <c r="K97" s="30"/>
      <c r="L97" s="30"/>
      <c r="M97" s="30"/>
      <c r="N97" s="30"/>
      <c r="O97" s="30"/>
      <c r="P97" s="30"/>
      <c r="Q97" s="30"/>
      <c r="R97" s="30"/>
      <c r="S97" s="30"/>
      <c r="T97" s="30"/>
      <c r="U97" s="30"/>
      <c r="V97" s="30"/>
      <c r="W97" s="30"/>
      <c r="X97" s="30"/>
      <c r="Y97" s="30"/>
      <c r="Z97" s="30"/>
      <c r="AA97" s="30"/>
      <c r="AB97" s="30"/>
      <c r="AC97" s="30"/>
      <c r="AD97" s="30"/>
      <c r="AE97" s="30"/>
      <c r="AF97" s="30"/>
      <c r="AG97" s="30"/>
      <c r="AH97" s="30"/>
      <c r="AI97" s="30"/>
      <c r="AJ97" s="30"/>
      <c r="AK97" s="30"/>
      <c r="AL97" s="30"/>
      <c r="AM97" s="30"/>
      <c r="AN97" s="30"/>
      <c r="AO97" s="30"/>
      <c r="AP97" s="30"/>
      <c r="AQ97" s="30"/>
      <c r="AR97" s="30"/>
      <c r="AS97" s="30"/>
      <c r="AT97" s="30"/>
      <c r="AU97" s="30"/>
      <c r="AV97" s="30"/>
      <c r="AW97" s="30"/>
      <c r="AX97" s="30"/>
      <c r="AY97" s="30"/>
      <c r="AZ97" s="30"/>
      <c r="BA97" s="30"/>
      <c r="BB97" s="30"/>
      <c r="BC97" s="30"/>
      <c r="BD97" s="30"/>
      <c r="BE97" s="30"/>
      <c r="BF97" s="30"/>
      <c r="BG97" s="30"/>
      <c r="BH97" s="30"/>
      <c r="BI97" s="30"/>
      <c r="BJ97" s="30"/>
      <c r="BK97" s="30"/>
      <c r="BL97" s="30"/>
      <c r="BM97" s="30"/>
      <c r="BN97" s="30"/>
      <c r="BO97" s="30"/>
      <c r="BP97" s="30"/>
      <c r="BQ97" s="30"/>
      <c r="BR97" s="30"/>
      <c r="BS97" s="30"/>
      <c r="BT97" s="30"/>
      <c r="BU97" s="30"/>
      <c r="BV97" s="30"/>
      <c r="BW97" s="30"/>
      <c r="BX97" s="30"/>
      <c r="BY97" s="30"/>
      <c r="BZ97" s="30"/>
      <c r="CA97" s="30"/>
      <c r="CB97" s="30"/>
      <c r="CC97" s="30"/>
      <c r="CD97" s="30"/>
      <c r="CE97" s="30"/>
      <c r="CF97" s="30"/>
      <c r="CG97" s="30"/>
      <c r="CH97" s="30"/>
      <c r="CI97" s="89"/>
      <c r="CJ97" s="89"/>
      <c r="CK97" s="89"/>
      <c r="CL97" s="89"/>
      <c r="CM97" s="89"/>
      <c r="CN97" s="89"/>
      <c r="CO97" s="89"/>
      <c r="CP97" s="89"/>
      <c r="CQ97" s="89"/>
      <c r="CR97" s="89"/>
      <c r="CS97" s="88"/>
      <c r="CT97" s="88"/>
      <c r="CU97" s="88"/>
      <c r="CV97" s="88"/>
      <c r="CW97" s="88"/>
      <c r="CX97" s="88"/>
      <c r="CY97" s="88"/>
      <c r="CZ97" s="88"/>
      <c r="DA97" s="89"/>
      <c r="DB97" s="88"/>
      <c r="DC97" s="88"/>
      <c r="DD97" s="88"/>
      <c r="DE97" s="88"/>
      <c r="DF97" s="88"/>
      <c r="DG97" s="88"/>
      <c r="DH97" s="88"/>
      <c r="DI97" s="88"/>
      <c r="DJ97" s="89"/>
      <c r="DK97" s="88"/>
      <c r="DL97" s="88"/>
      <c r="DM97" s="88"/>
      <c r="DN97" s="88"/>
      <c r="DO97" s="88"/>
      <c r="DP97" s="88"/>
      <c r="DQ97" s="88"/>
      <c r="DR97" s="88"/>
      <c r="DS97" s="89"/>
      <c r="DT97" s="88"/>
      <c r="DU97" s="88"/>
      <c r="DV97" s="88"/>
      <c r="DW97" s="88"/>
      <c r="DX97" s="88"/>
      <c r="DY97" s="88"/>
      <c r="DZ97" s="88"/>
      <c r="EA97" s="88"/>
      <c r="EB97" s="89"/>
      <c r="EC97" s="88"/>
      <c r="ED97" s="88"/>
      <c r="EE97" s="88"/>
      <c r="EF97" s="88"/>
      <c r="EG97" s="88"/>
      <c r="EH97" s="88"/>
      <c r="EI97" s="88"/>
      <c r="EJ97" s="88"/>
      <c r="EK97" s="89"/>
      <c r="EL97" s="88"/>
      <c r="EM97" s="88"/>
      <c r="EN97" s="88"/>
      <c r="EO97" s="88"/>
      <c r="EP97" s="88"/>
      <c r="EQ97" s="88"/>
      <c r="ER97" s="88"/>
      <c r="ES97" s="88"/>
      <c r="ET97" s="89"/>
      <c r="EU97" s="88"/>
      <c r="EV97" s="88"/>
      <c r="EW97" s="88"/>
      <c r="EX97" s="88"/>
      <c r="EY97" s="88"/>
      <c r="EZ97" s="88"/>
      <c r="FA97" s="88"/>
      <c r="FB97" s="88"/>
      <c r="FC97" s="89"/>
      <c r="FD97" s="88"/>
      <c r="FE97" s="88"/>
      <c r="FF97" s="88"/>
      <c r="FG97" s="88"/>
      <c r="FH97" s="88"/>
      <c r="FI97" s="88"/>
      <c r="FJ97" s="88"/>
      <c r="FK97" s="88"/>
      <c r="FL97" s="89"/>
      <c r="FM97" s="89"/>
      <c r="FN97" s="89"/>
      <c r="FO97" s="88"/>
      <c r="FP97" s="88"/>
      <c r="FQ97" s="88"/>
      <c r="FR97" s="88"/>
      <c r="FS97" s="88"/>
      <c r="FT97" s="89"/>
      <c r="FU97" s="89"/>
      <c r="FV97" s="88"/>
      <c r="FW97" s="88"/>
      <c r="FX97" s="88"/>
      <c r="FY97" s="88"/>
      <c r="FZ97" s="88"/>
      <c r="GA97" s="89"/>
      <c r="GB97" s="89"/>
      <c r="GC97" s="89"/>
      <c r="GD97" s="88"/>
      <c r="GE97" s="88"/>
      <c r="GF97" s="88"/>
      <c r="GG97" s="88"/>
      <c r="GH97" s="88"/>
      <c r="GI97" s="30"/>
      <c r="GJ97" s="89"/>
      <c r="GK97" s="89"/>
      <c r="GL97" s="89"/>
      <c r="GM97" s="88"/>
      <c r="GN97" s="88"/>
      <c r="GO97" s="88"/>
      <c r="GP97" s="88"/>
      <c r="GQ97" s="88"/>
    </row>
    <row r="98" spans="1:199" ht="16.5" customHeight="1" x14ac:dyDescent="0.25">
      <c r="A98" s="33"/>
      <c r="B98" s="2"/>
      <c r="C98" s="30" t="s">
        <v>33927</v>
      </c>
      <c r="D98" s="30"/>
      <c r="E98" s="30"/>
      <c r="F98" s="30"/>
      <c r="G98" s="30"/>
      <c r="H98" s="30"/>
      <c r="I98" s="30"/>
      <c r="J98" s="30"/>
      <c r="K98" s="30"/>
      <c r="L98" s="30"/>
      <c r="M98" s="30"/>
      <c r="N98" s="30"/>
      <c r="O98" s="30"/>
      <c r="P98" s="30"/>
      <c r="Q98" s="30"/>
      <c r="R98" s="30"/>
      <c r="S98" s="30"/>
      <c r="T98" s="30"/>
      <c r="U98" s="30"/>
      <c r="V98" s="30"/>
      <c r="W98" s="30"/>
      <c r="X98" s="30"/>
      <c r="Y98" s="30"/>
      <c r="Z98" s="30"/>
      <c r="AA98" s="30"/>
      <c r="AB98" s="30"/>
      <c r="AC98" s="30"/>
      <c r="AD98" s="30"/>
      <c r="AE98" s="30"/>
      <c r="AF98" s="30"/>
      <c r="AG98" s="30"/>
      <c r="AH98" s="30"/>
      <c r="AI98" s="30"/>
      <c r="AJ98" s="30"/>
      <c r="AK98" s="30"/>
      <c r="AL98" s="30"/>
      <c r="AM98" s="30"/>
      <c r="AN98" s="30"/>
      <c r="AO98" s="30"/>
      <c r="AP98" s="30"/>
      <c r="AQ98" s="30"/>
      <c r="AR98" s="30"/>
      <c r="AS98" s="30"/>
      <c r="AT98" s="30"/>
      <c r="AU98" s="30"/>
      <c r="AV98" s="30"/>
      <c r="AW98" s="30"/>
      <c r="AX98" s="30"/>
      <c r="AY98" s="30"/>
      <c r="AZ98" s="30"/>
      <c r="BA98" s="30"/>
      <c r="BB98" s="30"/>
      <c r="BC98" s="30"/>
      <c r="BD98" s="30"/>
      <c r="BE98" s="30"/>
      <c r="BF98" s="30"/>
      <c r="BG98" s="30"/>
      <c r="BH98" s="30"/>
      <c r="BI98" s="30"/>
      <c r="BJ98" s="30"/>
      <c r="BK98" s="30"/>
      <c r="BL98" s="30"/>
      <c r="BM98" s="30"/>
      <c r="BN98" s="30"/>
      <c r="BO98" s="30"/>
      <c r="BP98" s="30"/>
      <c r="BQ98" s="30"/>
      <c r="BR98" s="30"/>
      <c r="BS98" s="30"/>
      <c r="BT98" s="30"/>
      <c r="BU98" s="30"/>
      <c r="BV98" s="30"/>
      <c r="BW98" s="30"/>
      <c r="BX98" s="30"/>
      <c r="BY98" s="30"/>
      <c r="BZ98" s="30"/>
      <c r="CA98" s="30"/>
      <c r="CB98" s="30"/>
      <c r="CC98" s="30"/>
      <c r="CD98" s="30"/>
      <c r="CE98" s="30"/>
      <c r="CF98" s="30"/>
      <c r="CG98" s="30"/>
      <c r="CH98" s="30"/>
      <c r="CI98" s="89"/>
      <c r="CJ98" s="89"/>
      <c r="CK98" s="89"/>
      <c r="CL98" s="89"/>
      <c r="CM98" s="89"/>
      <c r="CN98" s="89"/>
      <c r="CO98" s="89"/>
      <c r="CP98" s="89"/>
      <c r="CQ98" s="89"/>
      <c r="CR98" s="89"/>
      <c r="CS98" s="88"/>
      <c r="CT98" s="88"/>
      <c r="CU98" s="88"/>
      <c r="CV98" s="88"/>
      <c r="CW98" s="88"/>
      <c r="CX98" s="88"/>
      <c r="CY98" s="88"/>
      <c r="CZ98" s="88"/>
      <c r="DA98" s="89"/>
      <c r="DB98" s="88"/>
      <c r="DC98" s="88"/>
      <c r="DD98" s="88"/>
      <c r="DE98" s="88"/>
      <c r="DF98" s="88"/>
      <c r="DG98" s="88"/>
      <c r="DH98" s="88"/>
      <c r="DI98" s="88"/>
      <c r="DJ98" s="89"/>
      <c r="DK98" s="88"/>
      <c r="DL98" s="88"/>
      <c r="DM98" s="88"/>
      <c r="DN98" s="88"/>
      <c r="DO98" s="88"/>
      <c r="DP98" s="88"/>
      <c r="DQ98" s="88"/>
      <c r="DR98" s="88"/>
      <c r="DS98" s="89"/>
      <c r="DT98" s="88"/>
      <c r="DU98" s="88"/>
      <c r="DV98" s="88"/>
      <c r="DW98" s="88"/>
      <c r="DX98" s="88"/>
      <c r="DY98" s="88"/>
      <c r="DZ98" s="88"/>
      <c r="EA98" s="88"/>
      <c r="EB98" s="89"/>
      <c r="EC98" s="88"/>
      <c r="ED98" s="88"/>
      <c r="EE98" s="88"/>
      <c r="EF98" s="88"/>
      <c r="EG98" s="88"/>
      <c r="EH98" s="88"/>
      <c r="EI98" s="88"/>
      <c r="EJ98" s="88"/>
      <c r="EK98" s="89"/>
      <c r="EL98" s="88"/>
      <c r="EM98" s="88"/>
      <c r="EN98" s="88"/>
      <c r="EO98" s="88"/>
      <c r="EP98" s="88"/>
      <c r="EQ98" s="88"/>
      <c r="ER98" s="88"/>
      <c r="ES98" s="88"/>
      <c r="ET98" s="89"/>
      <c r="EU98" s="88"/>
      <c r="EV98" s="88"/>
      <c r="EW98" s="88"/>
      <c r="EX98" s="88"/>
      <c r="EY98" s="88"/>
      <c r="EZ98" s="88"/>
      <c r="FA98" s="88"/>
      <c r="FB98" s="88"/>
      <c r="FC98" s="89"/>
      <c r="FD98" s="88"/>
      <c r="FE98" s="88"/>
      <c r="FF98" s="88"/>
      <c r="FG98" s="88"/>
      <c r="FH98" s="88"/>
      <c r="FI98" s="88"/>
      <c r="FJ98" s="88"/>
      <c r="FK98" s="88"/>
      <c r="FL98" s="89"/>
      <c r="FM98" s="89"/>
      <c r="FN98" s="89"/>
      <c r="FO98" s="88"/>
      <c r="FP98" s="88"/>
      <c r="FQ98" s="88"/>
      <c r="FR98" s="88"/>
      <c r="FS98" s="88"/>
      <c r="FT98" s="89"/>
      <c r="FU98" s="89"/>
      <c r="FV98" s="88"/>
      <c r="FW98" s="88"/>
      <c r="FX98" s="88"/>
      <c r="FY98" s="88"/>
      <c r="FZ98" s="88"/>
      <c r="GA98" s="89"/>
      <c r="GB98" s="89"/>
      <c r="GC98" s="89"/>
      <c r="GD98" s="88"/>
      <c r="GE98" s="88"/>
      <c r="GF98" s="88"/>
      <c r="GG98" s="88"/>
      <c r="GH98" s="88"/>
      <c r="GI98" s="30"/>
      <c r="GJ98" s="89"/>
      <c r="GK98" s="89"/>
      <c r="GL98" s="89"/>
      <c r="GM98" s="88"/>
      <c r="GN98" s="88"/>
      <c r="GO98" s="88"/>
      <c r="GP98" s="88"/>
      <c r="GQ98" s="88"/>
    </row>
    <row r="99" spans="1:199" ht="16.5" customHeight="1" x14ac:dyDescent="0.25">
      <c r="A99" s="33"/>
      <c r="B99" s="2"/>
      <c r="C99" s="30" t="s">
        <v>33928</v>
      </c>
      <c r="D99" s="30"/>
      <c r="E99" s="30"/>
      <c r="F99" s="30"/>
      <c r="G99" s="30"/>
      <c r="H99" s="30"/>
      <c r="I99" s="30"/>
      <c r="J99" s="30"/>
      <c r="K99" s="30"/>
      <c r="L99" s="30"/>
      <c r="M99" s="30"/>
      <c r="N99" s="30"/>
      <c r="O99" s="30"/>
      <c r="P99" s="30"/>
      <c r="Q99" s="30"/>
      <c r="R99" s="30"/>
      <c r="S99" s="30"/>
      <c r="T99" s="30"/>
      <c r="U99" s="30"/>
      <c r="V99" s="30"/>
      <c r="W99" s="30"/>
      <c r="X99" s="30"/>
      <c r="Y99" s="30"/>
      <c r="Z99" s="30"/>
      <c r="AA99" s="30"/>
      <c r="AB99" s="30"/>
      <c r="AC99" s="30"/>
      <c r="AD99" s="30"/>
      <c r="AE99" s="30"/>
      <c r="AF99" s="30"/>
      <c r="AG99" s="30"/>
      <c r="AH99" s="30"/>
      <c r="AI99" s="30"/>
      <c r="AJ99" s="30"/>
      <c r="AK99" s="30"/>
      <c r="AL99" s="30"/>
      <c r="AM99" s="30"/>
      <c r="AN99" s="30"/>
      <c r="AO99" s="30"/>
      <c r="AP99" s="30"/>
      <c r="AQ99" s="30"/>
      <c r="AR99" s="30"/>
      <c r="AS99" s="30"/>
      <c r="AT99" s="30"/>
      <c r="AU99" s="30"/>
      <c r="AV99" s="30"/>
      <c r="AW99" s="30"/>
      <c r="AX99" s="30"/>
      <c r="AY99" s="30"/>
      <c r="AZ99" s="30"/>
      <c r="BA99" s="30"/>
      <c r="BB99" s="30"/>
      <c r="BC99" s="30"/>
      <c r="BD99" s="30"/>
      <c r="BE99" s="30"/>
      <c r="BF99" s="30"/>
      <c r="BG99" s="30"/>
      <c r="BH99" s="30"/>
      <c r="BI99" s="30"/>
      <c r="BJ99" s="30"/>
      <c r="BK99" s="30"/>
      <c r="BL99" s="30"/>
      <c r="BM99" s="30"/>
      <c r="BN99" s="30"/>
      <c r="BO99" s="30"/>
      <c r="BP99" s="30"/>
      <c r="BQ99" s="30"/>
      <c r="BR99" s="30"/>
      <c r="BS99" s="30"/>
      <c r="BT99" s="30"/>
      <c r="BU99" s="30"/>
      <c r="BV99" s="30"/>
      <c r="BW99" s="30"/>
      <c r="BX99" s="30"/>
      <c r="BY99" s="30"/>
      <c r="BZ99" s="30"/>
      <c r="CA99" s="30"/>
      <c r="CB99" s="30"/>
      <c r="CC99" s="30"/>
      <c r="CD99" s="30"/>
      <c r="CE99" s="30"/>
      <c r="CF99" s="30"/>
      <c r="CG99" s="30"/>
      <c r="CH99" s="30"/>
      <c r="CI99" s="89"/>
      <c r="CJ99" s="89"/>
      <c r="CK99" s="89"/>
      <c r="CL99" s="89"/>
      <c r="CM99" s="89"/>
      <c r="CN99" s="89"/>
      <c r="CO99" s="89"/>
      <c r="CP99" s="89"/>
      <c r="CQ99" s="89"/>
      <c r="CR99" s="89"/>
      <c r="CS99" s="88"/>
      <c r="CT99" s="88"/>
      <c r="CU99" s="88"/>
      <c r="CV99" s="88"/>
      <c r="CW99" s="88"/>
      <c r="CX99" s="88"/>
      <c r="CY99" s="88"/>
      <c r="CZ99" s="88"/>
      <c r="DA99" s="89"/>
      <c r="DB99" s="88"/>
      <c r="DC99" s="88"/>
      <c r="DD99" s="88"/>
      <c r="DE99" s="88"/>
      <c r="DF99" s="88"/>
      <c r="DG99" s="88"/>
      <c r="DH99" s="88"/>
      <c r="DI99" s="88"/>
      <c r="DJ99" s="89"/>
      <c r="DK99" s="88"/>
      <c r="DL99" s="88"/>
      <c r="DM99" s="88"/>
      <c r="DN99" s="88"/>
      <c r="DO99" s="88"/>
      <c r="DP99" s="88"/>
      <c r="DQ99" s="88"/>
      <c r="DR99" s="88"/>
      <c r="DS99" s="89"/>
      <c r="DT99" s="88"/>
      <c r="DU99" s="88"/>
      <c r="DV99" s="88"/>
      <c r="DW99" s="88"/>
      <c r="DX99" s="88"/>
      <c r="DY99" s="88"/>
      <c r="DZ99" s="88"/>
      <c r="EA99" s="88"/>
      <c r="EB99" s="89"/>
      <c r="EC99" s="88"/>
      <c r="ED99" s="88"/>
      <c r="EE99" s="88"/>
      <c r="EF99" s="88"/>
      <c r="EG99" s="88"/>
      <c r="EH99" s="88"/>
      <c r="EI99" s="88"/>
      <c r="EJ99" s="88"/>
      <c r="EK99" s="89"/>
      <c r="EL99" s="88"/>
      <c r="EM99" s="88"/>
      <c r="EN99" s="88"/>
      <c r="EO99" s="88"/>
      <c r="EP99" s="88"/>
      <c r="EQ99" s="88"/>
      <c r="ER99" s="88"/>
      <c r="ES99" s="88"/>
      <c r="ET99" s="89"/>
      <c r="EU99" s="88"/>
      <c r="EV99" s="88"/>
      <c r="EW99" s="88"/>
      <c r="EX99" s="88"/>
      <c r="EY99" s="88"/>
      <c r="EZ99" s="88"/>
      <c r="FA99" s="88"/>
      <c r="FB99" s="88"/>
      <c r="FC99" s="89"/>
      <c r="FD99" s="88"/>
      <c r="FE99" s="88"/>
      <c r="FF99" s="88"/>
      <c r="FG99" s="88"/>
      <c r="FH99" s="88"/>
      <c r="FI99" s="88"/>
      <c r="FJ99" s="88"/>
      <c r="FK99" s="88"/>
      <c r="FL99" s="89"/>
      <c r="FM99" s="89"/>
      <c r="FN99" s="89"/>
      <c r="FO99" s="88"/>
      <c r="FP99" s="88"/>
      <c r="FQ99" s="88"/>
      <c r="FR99" s="88"/>
      <c r="FS99" s="88"/>
      <c r="FT99" s="89"/>
      <c r="FU99" s="89"/>
      <c r="FV99" s="88"/>
      <c r="FW99" s="88"/>
      <c r="FX99" s="88"/>
      <c r="FY99" s="88"/>
      <c r="FZ99" s="88"/>
      <c r="GA99" s="89"/>
      <c r="GB99" s="89"/>
      <c r="GC99" s="89"/>
      <c r="GD99" s="88"/>
      <c r="GE99" s="88"/>
      <c r="GF99" s="88"/>
      <c r="GG99" s="88"/>
      <c r="GH99" s="88"/>
      <c r="GI99" s="30"/>
      <c r="GJ99" s="89"/>
      <c r="GK99" s="89"/>
      <c r="GL99" s="89"/>
      <c r="GM99" s="88"/>
      <c r="GN99" s="88"/>
      <c r="GO99" s="88"/>
      <c r="GP99" s="88"/>
      <c r="GQ99" s="88"/>
    </row>
    <row r="100" spans="1:199" ht="16.5" customHeight="1" x14ac:dyDescent="0.25">
      <c r="A100" s="33"/>
      <c r="B100" s="2"/>
      <c r="C100" s="30" t="s">
        <v>33929</v>
      </c>
      <c r="D100" s="30"/>
      <c r="E100" s="30"/>
      <c r="F100" s="30"/>
      <c r="G100" s="30"/>
      <c r="H100" s="30"/>
      <c r="I100" s="30"/>
      <c r="J100" s="30"/>
      <c r="K100" s="30"/>
      <c r="L100" s="30"/>
      <c r="M100" s="30"/>
      <c r="N100" s="30"/>
      <c r="O100" s="30"/>
      <c r="P100" s="30"/>
      <c r="Q100" s="30"/>
      <c r="R100" s="30"/>
      <c r="S100" s="30"/>
      <c r="T100" s="30"/>
      <c r="U100" s="30"/>
      <c r="V100" s="30"/>
      <c r="W100" s="30"/>
      <c r="X100" s="30"/>
      <c r="Y100" s="30"/>
      <c r="Z100" s="30"/>
      <c r="AA100" s="30"/>
      <c r="AB100" s="30"/>
      <c r="AC100" s="30"/>
      <c r="AD100" s="30"/>
      <c r="AE100" s="30"/>
      <c r="AF100" s="30"/>
      <c r="AG100" s="30"/>
      <c r="AH100" s="30"/>
      <c r="AI100" s="30"/>
      <c r="AJ100" s="30"/>
      <c r="AK100" s="30"/>
      <c r="AL100" s="30"/>
      <c r="AM100" s="30"/>
      <c r="AN100" s="30"/>
      <c r="AO100" s="30"/>
      <c r="AP100" s="30"/>
      <c r="AQ100" s="30"/>
      <c r="AR100" s="30"/>
      <c r="AS100" s="30"/>
      <c r="AT100" s="30"/>
      <c r="AU100" s="30"/>
      <c r="AV100" s="30"/>
      <c r="AW100" s="30"/>
      <c r="AX100" s="30"/>
      <c r="AY100" s="30"/>
      <c r="AZ100" s="30"/>
      <c r="BA100" s="30"/>
      <c r="BB100" s="30"/>
      <c r="BC100" s="30"/>
      <c r="BD100" s="30"/>
      <c r="BE100" s="30"/>
      <c r="BF100" s="30"/>
      <c r="BG100" s="30"/>
      <c r="BH100" s="30"/>
      <c r="BI100" s="30"/>
      <c r="BJ100" s="30"/>
      <c r="BK100" s="30"/>
      <c r="BL100" s="30"/>
      <c r="BM100" s="30"/>
      <c r="BN100" s="30"/>
      <c r="BO100" s="30"/>
      <c r="BP100" s="30"/>
      <c r="BQ100" s="30"/>
      <c r="BR100" s="30"/>
      <c r="BS100" s="30"/>
      <c r="BT100" s="30"/>
      <c r="BU100" s="30"/>
      <c r="BV100" s="30"/>
      <c r="BW100" s="30"/>
      <c r="BX100" s="30"/>
      <c r="BY100" s="30"/>
      <c r="BZ100" s="30"/>
      <c r="CA100" s="30"/>
      <c r="CB100" s="30"/>
      <c r="CC100" s="30"/>
      <c r="CD100" s="30"/>
      <c r="CE100" s="30"/>
      <c r="CF100" s="30"/>
      <c r="CG100" s="30"/>
      <c r="CH100" s="30"/>
      <c r="CI100" s="89"/>
      <c r="CJ100" s="89"/>
      <c r="CK100" s="89"/>
      <c r="CL100" s="89"/>
      <c r="CM100" s="89"/>
      <c r="CN100" s="89"/>
      <c r="CO100" s="89"/>
      <c r="CP100" s="89"/>
      <c r="CQ100" s="89"/>
      <c r="CR100" s="89"/>
      <c r="CS100" s="88"/>
      <c r="CT100" s="88"/>
      <c r="CU100" s="88"/>
      <c r="CV100" s="88"/>
      <c r="CW100" s="88"/>
      <c r="CX100" s="88"/>
      <c r="CY100" s="88"/>
      <c r="CZ100" s="88"/>
      <c r="DA100" s="89"/>
      <c r="DB100" s="88"/>
      <c r="DC100" s="88"/>
      <c r="DD100" s="88"/>
      <c r="DE100" s="88"/>
      <c r="DF100" s="88"/>
      <c r="DG100" s="88"/>
      <c r="DH100" s="88"/>
      <c r="DI100" s="88"/>
      <c r="DJ100" s="89"/>
      <c r="DK100" s="88"/>
      <c r="DL100" s="88"/>
      <c r="DM100" s="88"/>
      <c r="DN100" s="88"/>
      <c r="DO100" s="88"/>
      <c r="DP100" s="88"/>
      <c r="DQ100" s="88"/>
      <c r="DR100" s="88"/>
      <c r="DS100" s="89"/>
      <c r="DT100" s="88"/>
      <c r="DU100" s="88"/>
      <c r="DV100" s="88"/>
      <c r="DW100" s="88"/>
      <c r="DX100" s="88"/>
      <c r="DY100" s="88"/>
      <c r="DZ100" s="88"/>
      <c r="EA100" s="88"/>
      <c r="EB100" s="89"/>
      <c r="EC100" s="88"/>
      <c r="ED100" s="88"/>
      <c r="EE100" s="88"/>
      <c r="EF100" s="88"/>
      <c r="EG100" s="88"/>
      <c r="EH100" s="88"/>
      <c r="EI100" s="88"/>
      <c r="EJ100" s="88"/>
      <c r="EK100" s="89"/>
      <c r="EL100" s="88"/>
      <c r="EM100" s="88"/>
      <c r="EN100" s="88"/>
      <c r="EO100" s="88"/>
      <c r="EP100" s="88"/>
      <c r="EQ100" s="88"/>
      <c r="ER100" s="88"/>
      <c r="ES100" s="88"/>
      <c r="ET100" s="89"/>
      <c r="EU100" s="88"/>
      <c r="EV100" s="88"/>
      <c r="EW100" s="88"/>
      <c r="EX100" s="88"/>
      <c r="EY100" s="88"/>
      <c r="EZ100" s="88"/>
      <c r="FA100" s="88"/>
      <c r="FB100" s="88"/>
      <c r="FC100" s="89"/>
      <c r="FD100" s="88"/>
      <c r="FE100" s="88"/>
      <c r="FF100" s="88"/>
      <c r="FG100" s="88"/>
      <c r="FH100" s="88"/>
      <c r="FI100" s="88"/>
      <c r="FJ100" s="88"/>
      <c r="FK100" s="88"/>
      <c r="FL100" s="89"/>
      <c r="FM100" s="89"/>
      <c r="FN100" s="89"/>
      <c r="FO100" s="88"/>
      <c r="FP100" s="88"/>
      <c r="FQ100" s="88"/>
      <c r="FR100" s="88"/>
      <c r="FS100" s="88"/>
      <c r="FT100" s="89"/>
      <c r="FU100" s="89"/>
      <c r="FV100" s="88"/>
      <c r="FW100" s="88"/>
      <c r="FX100" s="88"/>
      <c r="FY100" s="88"/>
      <c r="FZ100" s="88"/>
      <c r="GA100" s="89"/>
      <c r="GB100" s="89"/>
      <c r="GC100" s="89"/>
      <c r="GD100" s="88"/>
      <c r="GE100" s="88"/>
      <c r="GF100" s="88"/>
      <c r="GG100" s="88"/>
      <c r="GH100" s="88"/>
      <c r="GI100" s="30"/>
      <c r="GJ100" s="89"/>
      <c r="GK100" s="89"/>
      <c r="GL100" s="89"/>
      <c r="GM100" s="88"/>
      <c r="GN100" s="88"/>
      <c r="GO100" s="88"/>
      <c r="GP100" s="88"/>
      <c r="GQ100" s="88"/>
    </row>
    <row r="101" spans="1:199" ht="16.5" customHeight="1" x14ac:dyDescent="0.25">
      <c r="A101" s="33"/>
      <c r="B101" s="2"/>
      <c r="C101" s="30" t="s">
        <v>33930</v>
      </c>
      <c r="D101" s="30"/>
      <c r="E101" s="30"/>
      <c r="F101" s="30"/>
      <c r="G101" s="30"/>
      <c r="H101" s="30"/>
      <c r="I101" s="30"/>
      <c r="J101" s="30"/>
      <c r="K101" s="30"/>
      <c r="L101" s="30"/>
      <c r="M101" s="30"/>
      <c r="N101" s="30"/>
      <c r="O101" s="30"/>
      <c r="P101" s="30"/>
      <c r="Q101" s="30"/>
      <c r="R101" s="30"/>
      <c r="S101" s="30"/>
      <c r="T101" s="30"/>
      <c r="U101" s="30"/>
      <c r="V101" s="30"/>
      <c r="W101" s="30"/>
      <c r="X101" s="30"/>
      <c r="Y101" s="30"/>
      <c r="Z101" s="30"/>
      <c r="AA101" s="30"/>
      <c r="AB101" s="30"/>
      <c r="AC101" s="30"/>
      <c r="AD101" s="30"/>
      <c r="AE101" s="30"/>
      <c r="AF101" s="30"/>
      <c r="AG101" s="30"/>
      <c r="AH101" s="30"/>
      <c r="AI101" s="30"/>
      <c r="AJ101" s="30"/>
      <c r="AK101" s="30"/>
      <c r="AL101" s="30"/>
      <c r="AM101" s="30"/>
      <c r="AN101" s="30"/>
      <c r="AO101" s="30"/>
      <c r="AP101" s="30"/>
      <c r="AQ101" s="30"/>
      <c r="AR101" s="30"/>
      <c r="AS101" s="30"/>
      <c r="AT101" s="30"/>
      <c r="AU101" s="30"/>
      <c r="AV101" s="30"/>
      <c r="AW101" s="30"/>
      <c r="AX101" s="30"/>
      <c r="AY101" s="30"/>
      <c r="AZ101" s="30"/>
      <c r="BA101" s="30"/>
      <c r="BB101" s="30"/>
      <c r="BC101" s="30"/>
      <c r="BD101" s="30"/>
      <c r="BE101" s="30"/>
      <c r="BF101" s="30"/>
      <c r="BG101" s="30"/>
      <c r="BH101" s="30"/>
      <c r="BI101" s="30"/>
      <c r="BJ101" s="30"/>
      <c r="BK101" s="30"/>
      <c r="BL101" s="30"/>
      <c r="BM101" s="30"/>
      <c r="BN101" s="30"/>
      <c r="BO101" s="30"/>
      <c r="BP101" s="30"/>
      <c r="BQ101" s="30"/>
      <c r="BR101" s="30"/>
      <c r="BS101" s="30"/>
      <c r="BT101" s="30"/>
      <c r="BU101" s="30"/>
      <c r="BV101" s="30"/>
      <c r="BW101" s="30"/>
      <c r="BX101" s="30"/>
      <c r="BY101" s="30"/>
      <c r="BZ101" s="30"/>
      <c r="CA101" s="30"/>
      <c r="CB101" s="30"/>
      <c r="CC101" s="30"/>
      <c r="CD101" s="30"/>
      <c r="CE101" s="30"/>
      <c r="CF101" s="30"/>
      <c r="CG101" s="30"/>
      <c r="CH101" s="30"/>
      <c r="CI101" s="89"/>
      <c r="CJ101" s="89"/>
      <c r="CK101" s="89"/>
      <c r="CL101" s="89"/>
      <c r="CM101" s="89"/>
      <c r="CN101" s="89"/>
      <c r="CO101" s="89"/>
      <c r="CP101" s="89"/>
      <c r="CQ101" s="89"/>
      <c r="CR101" s="89"/>
      <c r="CS101" s="88"/>
      <c r="CT101" s="88"/>
      <c r="CU101" s="88"/>
      <c r="CV101" s="88"/>
      <c r="CW101" s="88"/>
      <c r="CX101" s="88"/>
      <c r="CY101" s="88"/>
      <c r="CZ101" s="88"/>
      <c r="DA101" s="89"/>
      <c r="DB101" s="88"/>
      <c r="DC101" s="88"/>
      <c r="DD101" s="88"/>
      <c r="DE101" s="88"/>
      <c r="DF101" s="88"/>
      <c r="DG101" s="88"/>
      <c r="DH101" s="88"/>
      <c r="DI101" s="88"/>
      <c r="DJ101" s="89"/>
      <c r="DK101" s="88"/>
      <c r="DL101" s="88"/>
      <c r="DM101" s="88"/>
      <c r="DN101" s="88"/>
      <c r="DO101" s="88"/>
      <c r="DP101" s="88"/>
      <c r="DQ101" s="88"/>
      <c r="DR101" s="88"/>
      <c r="DS101" s="89"/>
      <c r="DT101" s="88"/>
      <c r="DU101" s="88"/>
      <c r="DV101" s="88"/>
      <c r="DW101" s="88"/>
      <c r="DX101" s="88"/>
      <c r="DY101" s="88"/>
      <c r="DZ101" s="88"/>
      <c r="EA101" s="88"/>
      <c r="EB101" s="89"/>
      <c r="EC101" s="88"/>
      <c r="ED101" s="88"/>
      <c r="EE101" s="88"/>
      <c r="EF101" s="88"/>
      <c r="EG101" s="88"/>
      <c r="EH101" s="88"/>
      <c r="EI101" s="88"/>
      <c r="EJ101" s="88"/>
      <c r="EK101" s="89"/>
      <c r="EL101" s="88"/>
      <c r="EM101" s="88"/>
      <c r="EN101" s="88"/>
      <c r="EO101" s="88"/>
      <c r="EP101" s="88"/>
      <c r="EQ101" s="88"/>
      <c r="ER101" s="88"/>
      <c r="ES101" s="88"/>
      <c r="ET101" s="89"/>
      <c r="EU101" s="88"/>
      <c r="EV101" s="88"/>
      <c r="EW101" s="88"/>
      <c r="EX101" s="88"/>
      <c r="EY101" s="88"/>
      <c r="EZ101" s="88"/>
      <c r="FA101" s="88"/>
      <c r="FB101" s="88"/>
      <c r="FC101" s="89"/>
      <c r="FD101" s="88"/>
      <c r="FE101" s="88"/>
      <c r="FF101" s="88"/>
      <c r="FG101" s="88"/>
      <c r="FH101" s="88"/>
      <c r="FI101" s="88"/>
      <c r="FJ101" s="88"/>
      <c r="FK101" s="88"/>
      <c r="FL101" s="89"/>
      <c r="FM101" s="89"/>
      <c r="FN101" s="89"/>
      <c r="FO101" s="88"/>
      <c r="FP101" s="88"/>
      <c r="FQ101" s="88"/>
      <c r="FR101" s="88"/>
      <c r="FS101" s="88"/>
      <c r="FT101" s="89"/>
      <c r="FU101" s="89"/>
      <c r="FV101" s="88"/>
      <c r="FW101" s="88"/>
      <c r="FX101" s="88"/>
      <c r="FY101" s="88"/>
      <c r="FZ101" s="88"/>
      <c r="GA101" s="89"/>
      <c r="GB101" s="89"/>
      <c r="GC101" s="89"/>
      <c r="GD101" s="88"/>
      <c r="GE101" s="88"/>
      <c r="GF101" s="88"/>
      <c r="GG101" s="88"/>
      <c r="GH101" s="88"/>
      <c r="GI101" s="30"/>
      <c r="GJ101" s="89"/>
      <c r="GK101" s="89"/>
      <c r="GL101" s="89"/>
      <c r="GM101" s="88"/>
      <c r="GN101" s="88"/>
      <c r="GO101" s="88"/>
      <c r="GP101" s="88"/>
      <c r="GQ101" s="88"/>
    </row>
    <row r="102" spans="1:199" ht="16.5" customHeight="1" x14ac:dyDescent="0.25">
      <c r="A102" s="33"/>
      <c r="B102" s="2"/>
      <c r="C102" s="30" t="s">
        <v>33931</v>
      </c>
      <c r="D102" s="30"/>
      <c r="E102" s="30"/>
      <c r="F102" s="30"/>
      <c r="G102" s="30"/>
      <c r="H102" s="30"/>
      <c r="I102" s="30"/>
      <c r="J102" s="30"/>
      <c r="K102" s="30"/>
      <c r="L102" s="30"/>
      <c r="M102" s="30"/>
      <c r="N102" s="30"/>
      <c r="O102" s="30"/>
      <c r="P102" s="30"/>
      <c r="Q102" s="30"/>
      <c r="R102" s="30"/>
      <c r="S102" s="30"/>
      <c r="T102" s="30"/>
      <c r="U102" s="30"/>
      <c r="V102" s="30"/>
      <c r="W102" s="30"/>
      <c r="X102" s="30"/>
      <c r="Y102" s="30"/>
      <c r="Z102" s="30"/>
      <c r="AA102" s="30"/>
      <c r="AB102" s="30"/>
      <c r="AC102" s="30"/>
      <c r="AD102" s="30"/>
      <c r="AE102" s="30"/>
      <c r="AF102" s="30"/>
      <c r="AG102" s="30"/>
      <c r="AH102" s="30"/>
      <c r="AI102" s="30"/>
      <c r="AJ102" s="30"/>
      <c r="AK102" s="30"/>
      <c r="AL102" s="30"/>
      <c r="AM102" s="30"/>
      <c r="AN102" s="30"/>
      <c r="AO102" s="30"/>
      <c r="AP102" s="30"/>
      <c r="AQ102" s="30"/>
      <c r="AR102" s="30"/>
      <c r="AS102" s="30"/>
      <c r="AT102" s="30"/>
      <c r="AU102" s="30"/>
      <c r="AV102" s="30"/>
      <c r="AW102" s="30"/>
      <c r="AX102" s="30"/>
      <c r="AY102" s="30"/>
      <c r="AZ102" s="30"/>
      <c r="BA102" s="30"/>
      <c r="BB102" s="30"/>
      <c r="BC102" s="30"/>
      <c r="BD102" s="30"/>
      <c r="BE102" s="30"/>
      <c r="BF102" s="30"/>
      <c r="BG102" s="30"/>
      <c r="BH102" s="30"/>
      <c r="BI102" s="30"/>
      <c r="BJ102" s="30"/>
      <c r="BK102" s="30"/>
      <c r="BL102" s="30"/>
      <c r="BM102" s="30"/>
      <c r="BN102" s="30"/>
      <c r="BO102" s="30"/>
      <c r="BP102" s="30"/>
      <c r="BQ102" s="30"/>
      <c r="BR102" s="30"/>
      <c r="BS102" s="30"/>
      <c r="BT102" s="30"/>
      <c r="BU102" s="30"/>
      <c r="BV102" s="30"/>
      <c r="BW102" s="30"/>
      <c r="BX102" s="30"/>
      <c r="BY102" s="30"/>
      <c r="BZ102" s="30"/>
      <c r="CA102" s="30"/>
      <c r="CB102" s="30"/>
      <c r="CC102" s="30"/>
      <c r="CD102" s="30"/>
      <c r="CE102" s="30"/>
      <c r="CF102" s="30"/>
      <c r="CG102" s="30"/>
      <c r="CH102" s="30"/>
      <c r="CI102" s="89"/>
      <c r="CJ102" s="89"/>
      <c r="CK102" s="89"/>
      <c r="CL102" s="89"/>
      <c r="CM102" s="89"/>
      <c r="CN102" s="89"/>
      <c r="CO102" s="89"/>
      <c r="CP102" s="89"/>
      <c r="CQ102" s="89"/>
      <c r="CR102" s="89"/>
      <c r="CS102" s="88"/>
      <c r="CT102" s="88"/>
      <c r="CU102" s="88"/>
      <c r="CV102" s="88"/>
      <c r="CW102" s="88"/>
      <c r="CX102" s="88"/>
      <c r="CY102" s="88"/>
      <c r="CZ102" s="88"/>
      <c r="DA102" s="89"/>
      <c r="DB102" s="88"/>
      <c r="DC102" s="88"/>
      <c r="DD102" s="88"/>
      <c r="DE102" s="88"/>
      <c r="DF102" s="88"/>
      <c r="DG102" s="88"/>
      <c r="DH102" s="88"/>
      <c r="DI102" s="88"/>
      <c r="DJ102" s="89"/>
      <c r="DK102" s="88"/>
      <c r="DL102" s="88"/>
      <c r="DM102" s="88"/>
      <c r="DN102" s="88"/>
      <c r="DO102" s="88"/>
      <c r="DP102" s="88"/>
      <c r="DQ102" s="88"/>
      <c r="DR102" s="88"/>
      <c r="DS102" s="89"/>
      <c r="DT102" s="88"/>
      <c r="DU102" s="88"/>
      <c r="DV102" s="88"/>
      <c r="DW102" s="88"/>
      <c r="DX102" s="88"/>
      <c r="DY102" s="88"/>
      <c r="DZ102" s="88"/>
      <c r="EA102" s="88"/>
      <c r="EB102" s="89"/>
      <c r="EC102" s="88"/>
      <c r="ED102" s="88"/>
      <c r="EE102" s="88"/>
      <c r="EF102" s="88"/>
      <c r="EG102" s="88"/>
      <c r="EH102" s="88"/>
      <c r="EI102" s="88"/>
      <c r="EJ102" s="88"/>
      <c r="EK102" s="89"/>
      <c r="EL102" s="88"/>
      <c r="EM102" s="88"/>
      <c r="EN102" s="88"/>
      <c r="EO102" s="88"/>
      <c r="EP102" s="88"/>
      <c r="EQ102" s="88"/>
      <c r="ER102" s="88"/>
      <c r="ES102" s="88"/>
      <c r="ET102" s="89"/>
      <c r="EU102" s="88"/>
      <c r="EV102" s="88"/>
      <c r="EW102" s="88"/>
      <c r="EX102" s="88"/>
      <c r="EY102" s="88"/>
      <c r="EZ102" s="88"/>
      <c r="FA102" s="88"/>
      <c r="FB102" s="88"/>
      <c r="FC102" s="89"/>
      <c r="FD102" s="88"/>
      <c r="FE102" s="88"/>
      <c r="FF102" s="88"/>
      <c r="FG102" s="88"/>
      <c r="FH102" s="88"/>
      <c r="FI102" s="88"/>
      <c r="FJ102" s="88"/>
      <c r="FK102" s="88"/>
      <c r="FL102" s="89"/>
      <c r="FM102" s="89"/>
      <c r="FN102" s="89"/>
      <c r="FO102" s="88"/>
      <c r="FP102" s="88"/>
      <c r="FQ102" s="88"/>
      <c r="FR102" s="88"/>
      <c r="FS102" s="88"/>
      <c r="FT102" s="89"/>
      <c r="FU102" s="89"/>
      <c r="FV102" s="88"/>
      <c r="FW102" s="88"/>
      <c r="FX102" s="88"/>
      <c r="FY102" s="88"/>
      <c r="FZ102" s="88"/>
      <c r="GA102" s="89"/>
      <c r="GB102" s="89"/>
      <c r="GC102" s="89"/>
      <c r="GD102" s="88"/>
      <c r="GE102" s="88"/>
      <c r="GF102" s="88"/>
      <c r="GG102" s="88"/>
      <c r="GH102" s="88"/>
      <c r="GI102" s="30"/>
      <c r="GJ102" s="89"/>
      <c r="GK102" s="89"/>
      <c r="GL102" s="89"/>
      <c r="GM102" s="88"/>
      <c r="GN102" s="88"/>
      <c r="GO102" s="88"/>
      <c r="GP102" s="88"/>
      <c r="GQ102" s="88"/>
    </row>
    <row r="103" spans="1:199" ht="16.5" customHeight="1" x14ac:dyDescent="0.25">
      <c r="A103" s="33"/>
      <c r="B103" s="2"/>
      <c r="C103" s="30" t="s">
        <v>33932</v>
      </c>
      <c r="D103" s="30"/>
      <c r="E103" s="30"/>
      <c r="F103" s="30"/>
      <c r="G103" s="30"/>
      <c r="H103" s="30"/>
      <c r="I103" s="30"/>
      <c r="J103" s="30"/>
      <c r="K103" s="30"/>
      <c r="L103" s="30"/>
      <c r="M103" s="30"/>
      <c r="N103" s="30"/>
      <c r="O103" s="30"/>
      <c r="P103" s="30"/>
      <c r="Q103" s="30"/>
      <c r="R103" s="30"/>
      <c r="S103" s="30"/>
      <c r="T103" s="30"/>
      <c r="U103" s="30"/>
      <c r="V103" s="30"/>
      <c r="W103" s="30"/>
      <c r="X103" s="30"/>
      <c r="Y103" s="30"/>
      <c r="Z103" s="30"/>
      <c r="AA103" s="30"/>
      <c r="AB103" s="30"/>
      <c r="AC103" s="30"/>
      <c r="AD103" s="30"/>
      <c r="AE103" s="30"/>
      <c r="AF103" s="30"/>
      <c r="AG103" s="30"/>
      <c r="AH103" s="30"/>
      <c r="AI103" s="30"/>
      <c r="AJ103" s="30"/>
      <c r="AK103" s="30"/>
      <c r="AL103" s="30"/>
      <c r="AM103" s="30"/>
      <c r="AN103" s="30"/>
      <c r="AO103" s="30"/>
      <c r="AP103" s="30"/>
      <c r="AQ103" s="30"/>
      <c r="AR103" s="30"/>
      <c r="AS103" s="30"/>
      <c r="AT103" s="30"/>
      <c r="AU103" s="30"/>
      <c r="AV103" s="30"/>
      <c r="AW103" s="30"/>
      <c r="AX103" s="30"/>
      <c r="AY103" s="30"/>
      <c r="AZ103" s="30"/>
      <c r="BA103" s="30"/>
      <c r="BB103" s="30"/>
      <c r="BC103" s="30"/>
      <c r="BD103" s="30"/>
      <c r="BE103" s="30"/>
      <c r="BF103" s="30"/>
      <c r="BG103" s="30"/>
      <c r="BH103" s="30"/>
      <c r="BI103" s="30"/>
      <c r="BJ103" s="30"/>
      <c r="BK103" s="30"/>
      <c r="BL103" s="30"/>
      <c r="BM103" s="30"/>
      <c r="BN103" s="30"/>
      <c r="BO103" s="30"/>
      <c r="BP103" s="30"/>
      <c r="BQ103" s="30"/>
      <c r="BR103" s="30"/>
      <c r="BS103" s="30"/>
      <c r="BT103" s="30"/>
      <c r="BU103" s="30"/>
      <c r="BV103" s="30"/>
      <c r="BW103" s="30"/>
      <c r="BX103" s="30"/>
      <c r="BY103" s="30"/>
      <c r="BZ103" s="30"/>
      <c r="CA103" s="30"/>
      <c r="CB103" s="30"/>
      <c r="CC103" s="30"/>
      <c r="CD103" s="30"/>
      <c r="CE103" s="30"/>
      <c r="CF103" s="30"/>
      <c r="CG103" s="30"/>
      <c r="CH103" s="30"/>
      <c r="CI103" s="89"/>
      <c r="CJ103" s="89"/>
      <c r="CK103" s="89"/>
      <c r="CL103" s="89"/>
      <c r="CM103" s="89"/>
      <c r="CN103" s="89"/>
      <c r="CO103" s="89"/>
      <c r="CP103" s="89"/>
      <c r="CQ103" s="89"/>
      <c r="CR103" s="89"/>
      <c r="CS103" s="88"/>
      <c r="CT103" s="88"/>
      <c r="CU103" s="88"/>
      <c r="CV103" s="88"/>
      <c r="CW103" s="88"/>
      <c r="CX103" s="88"/>
      <c r="CY103" s="88"/>
      <c r="CZ103" s="88"/>
      <c r="DA103" s="89"/>
      <c r="DB103" s="88"/>
      <c r="DC103" s="88"/>
      <c r="DD103" s="88"/>
      <c r="DE103" s="88"/>
      <c r="DF103" s="88"/>
      <c r="DG103" s="88"/>
      <c r="DH103" s="88"/>
      <c r="DI103" s="88"/>
      <c r="DJ103" s="89"/>
      <c r="DK103" s="88"/>
      <c r="DL103" s="88"/>
      <c r="DM103" s="88"/>
      <c r="DN103" s="88"/>
      <c r="DO103" s="88"/>
      <c r="DP103" s="88"/>
      <c r="DQ103" s="88"/>
      <c r="DR103" s="88"/>
      <c r="DS103" s="89"/>
      <c r="DT103" s="88"/>
      <c r="DU103" s="88"/>
      <c r="DV103" s="88"/>
      <c r="DW103" s="88"/>
      <c r="DX103" s="88"/>
      <c r="DY103" s="88"/>
      <c r="DZ103" s="88"/>
      <c r="EA103" s="88"/>
      <c r="EB103" s="89"/>
      <c r="EC103" s="88"/>
      <c r="ED103" s="88"/>
      <c r="EE103" s="88"/>
      <c r="EF103" s="88"/>
      <c r="EG103" s="88"/>
      <c r="EH103" s="88"/>
      <c r="EI103" s="88"/>
      <c r="EJ103" s="88"/>
      <c r="EK103" s="89"/>
      <c r="EL103" s="88"/>
      <c r="EM103" s="88"/>
      <c r="EN103" s="88"/>
      <c r="EO103" s="88"/>
      <c r="EP103" s="88"/>
      <c r="EQ103" s="88"/>
      <c r="ER103" s="88"/>
      <c r="ES103" s="88"/>
      <c r="ET103" s="89"/>
      <c r="EU103" s="88"/>
      <c r="EV103" s="88"/>
      <c r="EW103" s="88"/>
      <c r="EX103" s="88"/>
      <c r="EY103" s="88"/>
      <c r="EZ103" s="88"/>
      <c r="FA103" s="88"/>
      <c r="FB103" s="88"/>
      <c r="FC103" s="89"/>
      <c r="FD103" s="88"/>
      <c r="FE103" s="88"/>
      <c r="FF103" s="88"/>
      <c r="FG103" s="88"/>
      <c r="FH103" s="88"/>
      <c r="FI103" s="88"/>
      <c r="FJ103" s="88"/>
      <c r="FK103" s="88"/>
      <c r="FL103" s="89"/>
      <c r="FM103" s="89"/>
      <c r="FN103" s="89"/>
      <c r="FO103" s="88"/>
      <c r="FP103" s="88"/>
      <c r="FQ103" s="88"/>
      <c r="FR103" s="88"/>
      <c r="FS103" s="88"/>
      <c r="FT103" s="89"/>
      <c r="FU103" s="89"/>
      <c r="FV103" s="88"/>
      <c r="FW103" s="88"/>
      <c r="FX103" s="88"/>
      <c r="FY103" s="88"/>
      <c r="FZ103" s="88"/>
      <c r="GA103" s="89"/>
      <c r="GB103" s="89"/>
      <c r="GC103" s="89"/>
      <c r="GD103" s="88"/>
      <c r="GE103" s="88"/>
      <c r="GF103" s="88"/>
      <c r="GG103" s="88"/>
      <c r="GH103" s="88"/>
      <c r="GI103" s="30"/>
      <c r="GJ103" s="89"/>
      <c r="GK103" s="89"/>
      <c r="GL103" s="89"/>
      <c r="GM103" s="88"/>
      <c r="GN103" s="88"/>
      <c r="GO103" s="88"/>
      <c r="GP103" s="88"/>
      <c r="GQ103" s="88"/>
    </row>
    <row r="104" spans="1:199" ht="16.5" customHeight="1" x14ac:dyDescent="0.25">
      <c r="A104" s="33"/>
      <c r="B104" s="2"/>
      <c r="C104" s="30" t="s">
        <v>33933</v>
      </c>
      <c r="D104" s="30"/>
      <c r="E104" s="30"/>
      <c r="F104" s="30"/>
      <c r="G104" s="30"/>
      <c r="H104" s="30"/>
      <c r="I104" s="30"/>
      <c r="J104" s="30"/>
      <c r="K104" s="30"/>
      <c r="L104" s="30"/>
      <c r="M104" s="30"/>
      <c r="N104" s="30"/>
      <c r="O104" s="30"/>
      <c r="P104" s="30"/>
      <c r="Q104" s="30"/>
      <c r="R104" s="30"/>
      <c r="S104" s="30"/>
      <c r="T104" s="30"/>
      <c r="U104" s="30"/>
      <c r="V104" s="30"/>
      <c r="W104" s="30"/>
      <c r="X104" s="30"/>
      <c r="Y104" s="30"/>
      <c r="Z104" s="30"/>
      <c r="AA104" s="30"/>
      <c r="AB104" s="30"/>
      <c r="AC104" s="30"/>
      <c r="AD104" s="30"/>
      <c r="AE104" s="30"/>
      <c r="AF104" s="30"/>
      <c r="AG104" s="30"/>
      <c r="AH104" s="30"/>
      <c r="AI104" s="30"/>
      <c r="AJ104" s="30"/>
      <c r="AK104" s="30"/>
      <c r="AL104" s="30"/>
      <c r="AM104" s="30"/>
      <c r="AN104" s="30"/>
      <c r="AO104" s="30"/>
      <c r="AP104" s="30"/>
      <c r="AQ104" s="30"/>
      <c r="AR104" s="30"/>
      <c r="AS104" s="30"/>
      <c r="AT104" s="30"/>
      <c r="AU104" s="30"/>
      <c r="AV104" s="30"/>
      <c r="AW104" s="30"/>
      <c r="AX104" s="30"/>
      <c r="AY104" s="30"/>
      <c r="AZ104" s="30"/>
      <c r="BA104" s="30"/>
      <c r="BB104" s="30"/>
      <c r="BC104" s="30"/>
      <c r="BD104" s="30"/>
      <c r="BE104" s="30"/>
      <c r="BF104" s="30"/>
      <c r="BG104" s="30"/>
      <c r="BH104" s="30"/>
      <c r="BI104" s="30"/>
      <c r="BJ104" s="30"/>
      <c r="BK104" s="30"/>
      <c r="BL104" s="30"/>
      <c r="BM104" s="30"/>
      <c r="BN104" s="30"/>
      <c r="BO104" s="30"/>
      <c r="BP104" s="30"/>
      <c r="BQ104" s="30"/>
      <c r="BR104" s="30"/>
      <c r="BS104" s="30"/>
      <c r="BT104" s="30"/>
      <c r="BU104" s="30"/>
      <c r="BV104" s="30"/>
      <c r="BW104" s="30"/>
      <c r="BX104" s="30"/>
      <c r="BY104" s="30"/>
      <c r="BZ104" s="30"/>
      <c r="CA104" s="30"/>
      <c r="CB104" s="30"/>
      <c r="CC104" s="30"/>
      <c r="CD104" s="30"/>
      <c r="CE104" s="30"/>
      <c r="CF104" s="30"/>
      <c r="CG104" s="30"/>
      <c r="CH104" s="30"/>
      <c r="CI104" s="89"/>
      <c r="CJ104" s="89"/>
      <c r="CK104" s="89"/>
      <c r="CL104" s="89"/>
      <c r="CM104" s="89"/>
      <c r="CN104" s="89"/>
      <c r="CO104" s="89"/>
      <c r="CP104" s="89"/>
      <c r="CQ104" s="89"/>
      <c r="CR104" s="89"/>
      <c r="CS104" s="88"/>
      <c r="CT104" s="88"/>
      <c r="CU104" s="88"/>
      <c r="CV104" s="88"/>
      <c r="CW104" s="88"/>
      <c r="CX104" s="88"/>
      <c r="CY104" s="88"/>
      <c r="CZ104" s="88"/>
      <c r="DA104" s="89"/>
      <c r="DB104" s="88"/>
      <c r="DC104" s="88"/>
      <c r="DD104" s="88"/>
      <c r="DE104" s="88"/>
      <c r="DF104" s="88"/>
      <c r="DG104" s="88"/>
      <c r="DH104" s="88"/>
      <c r="DI104" s="88"/>
      <c r="DJ104" s="89"/>
      <c r="DK104" s="88"/>
      <c r="DL104" s="88"/>
      <c r="DM104" s="88"/>
      <c r="DN104" s="88"/>
      <c r="DO104" s="88"/>
      <c r="DP104" s="88"/>
      <c r="DQ104" s="88"/>
      <c r="DR104" s="88"/>
      <c r="DS104" s="89"/>
      <c r="DT104" s="88"/>
      <c r="DU104" s="88"/>
      <c r="DV104" s="88"/>
      <c r="DW104" s="88"/>
      <c r="DX104" s="88"/>
      <c r="DY104" s="88"/>
      <c r="DZ104" s="88"/>
      <c r="EA104" s="88"/>
      <c r="EB104" s="89"/>
      <c r="EC104" s="88"/>
      <c r="ED104" s="88"/>
      <c r="EE104" s="88"/>
      <c r="EF104" s="88"/>
      <c r="EG104" s="88"/>
      <c r="EH104" s="88"/>
      <c r="EI104" s="88"/>
      <c r="EJ104" s="88"/>
      <c r="EK104" s="89"/>
      <c r="EL104" s="88"/>
      <c r="EM104" s="88"/>
      <c r="EN104" s="88"/>
      <c r="EO104" s="88"/>
      <c r="EP104" s="88"/>
      <c r="EQ104" s="88"/>
      <c r="ER104" s="88"/>
      <c r="ES104" s="88"/>
      <c r="ET104" s="89"/>
      <c r="EU104" s="88"/>
      <c r="EV104" s="88"/>
      <c r="EW104" s="88"/>
      <c r="EX104" s="88"/>
      <c r="EY104" s="88"/>
      <c r="EZ104" s="88"/>
      <c r="FA104" s="88"/>
      <c r="FB104" s="88"/>
      <c r="FC104" s="89"/>
      <c r="FD104" s="88"/>
      <c r="FE104" s="88"/>
      <c r="FF104" s="88"/>
      <c r="FG104" s="88"/>
      <c r="FH104" s="88"/>
      <c r="FI104" s="88"/>
      <c r="FJ104" s="88"/>
      <c r="FK104" s="88"/>
      <c r="FL104" s="89"/>
      <c r="FM104" s="89"/>
      <c r="FN104" s="89"/>
      <c r="FO104" s="88"/>
      <c r="FP104" s="88"/>
      <c r="FQ104" s="88"/>
      <c r="FR104" s="88"/>
      <c r="FS104" s="88"/>
      <c r="FT104" s="89"/>
      <c r="FU104" s="89"/>
      <c r="FV104" s="88"/>
      <c r="FW104" s="88"/>
      <c r="FX104" s="88"/>
      <c r="FY104" s="88"/>
      <c r="FZ104" s="88"/>
      <c r="GA104" s="89"/>
      <c r="GB104" s="89"/>
      <c r="GC104" s="89"/>
      <c r="GD104" s="88"/>
      <c r="GE104" s="88"/>
      <c r="GF104" s="88"/>
      <c r="GG104" s="88"/>
      <c r="GH104" s="88"/>
      <c r="GI104" s="30"/>
      <c r="GJ104" s="89"/>
      <c r="GK104" s="89"/>
      <c r="GL104" s="89"/>
      <c r="GM104" s="88"/>
      <c r="GN104" s="88"/>
      <c r="GO104" s="88"/>
      <c r="GP104" s="88"/>
      <c r="GQ104" s="88"/>
    </row>
    <row r="105" spans="1:199" ht="16.5" customHeight="1" x14ac:dyDescent="0.25">
      <c r="A105" s="33"/>
      <c r="B105" s="2"/>
      <c r="C105" s="30" t="s">
        <v>34507</v>
      </c>
      <c r="D105" s="30"/>
      <c r="E105" s="30"/>
      <c r="F105" s="30"/>
      <c r="G105" s="30"/>
      <c r="H105" s="30"/>
      <c r="I105" s="30"/>
      <c r="J105" s="30"/>
      <c r="K105" s="30"/>
      <c r="L105" s="30"/>
      <c r="M105" s="30"/>
      <c r="N105" s="30"/>
      <c r="O105" s="30"/>
      <c r="P105" s="30"/>
      <c r="Q105" s="30"/>
      <c r="R105" s="30"/>
      <c r="S105" s="30"/>
      <c r="T105" s="30"/>
      <c r="U105" s="30"/>
      <c r="V105" s="30"/>
      <c r="W105" s="30"/>
      <c r="X105" s="30"/>
      <c r="Y105" s="30"/>
      <c r="Z105" s="30"/>
      <c r="AA105" s="30"/>
      <c r="AB105" s="30"/>
      <c r="AC105" s="30"/>
      <c r="AD105" s="30"/>
      <c r="AE105" s="30"/>
      <c r="AF105" s="30"/>
      <c r="AG105" s="30"/>
      <c r="AH105" s="30"/>
      <c r="AI105" s="30"/>
      <c r="AJ105" s="30"/>
      <c r="AK105" s="30"/>
      <c r="AL105" s="30"/>
      <c r="AM105" s="30"/>
      <c r="AN105" s="30"/>
      <c r="AO105" s="30"/>
      <c r="AP105" s="30"/>
      <c r="AQ105" s="30"/>
      <c r="AR105" s="30"/>
      <c r="AS105" s="30"/>
      <c r="AT105" s="30"/>
      <c r="AU105" s="30"/>
      <c r="AV105" s="30"/>
      <c r="AW105" s="30"/>
      <c r="AX105" s="30"/>
      <c r="AY105" s="30"/>
      <c r="AZ105" s="30"/>
      <c r="BA105" s="30"/>
      <c r="BB105" s="30"/>
      <c r="BC105" s="30"/>
      <c r="BD105" s="30"/>
      <c r="BE105" s="30"/>
      <c r="BF105" s="30"/>
      <c r="BG105" s="30"/>
      <c r="BH105" s="30"/>
      <c r="BI105" s="30"/>
      <c r="BJ105" s="30"/>
      <c r="BK105" s="30"/>
      <c r="BL105" s="30"/>
      <c r="BM105" s="30"/>
      <c r="BN105" s="30"/>
      <c r="BO105" s="30"/>
      <c r="BP105" s="30"/>
      <c r="BQ105" s="30"/>
      <c r="BR105" s="30"/>
      <c r="BS105" s="30"/>
      <c r="BT105" s="30"/>
      <c r="BU105" s="30"/>
      <c r="BV105" s="30"/>
      <c r="BW105" s="30"/>
      <c r="BX105" s="30"/>
      <c r="BY105" s="30"/>
      <c r="BZ105" s="30"/>
      <c r="CA105" s="30"/>
      <c r="CB105" s="30"/>
      <c r="CC105" s="30"/>
      <c r="CD105" s="30"/>
      <c r="CE105" s="30"/>
      <c r="CF105" s="30"/>
      <c r="CG105" s="30"/>
      <c r="CH105" s="30"/>
      <c r="CI105" s="89"/>
      <c r="CJ105" s="89"/>
      <c r="CK105" s="89"/>
      <c r="CL105" s="89"/>
      <c r="CM105" s="89"/>
      <c r="CN105" s="89"/>
      <c r="CO105" s="89"/>
      <c r="CP105" s="89"/>
      <c r="CQ105" s="89"/>
      <c r="CR105" s="89"/>
      <c r="CS105" s="88"/>
      <c r="CT105" s="88"/>
      <c r="CU105" s="88"/>
      <c r="CV105" s="88"/>
      <c r="CW105" s="88"/>
      <c r="CX105" s="88"/>
      <c r="CY105" s="88"/>
      <c r="CZ105" s="88"/>
      <c r="DA105" s="89"/>
      <c r="DB105" s="88"/>
      <c r="DC105" s="88"/>
      <c r="DD105" s="88"/>
      <c r="DE105" s="88"/>
      <c r="DF105" s="88"/>
      <c r="DG105" s="88"/>
      <c r="DH105" s="88"/>
      <c r="DI105" s="88"/>
      <c r="DJ105" s="89"/>
      <c r="DK105" s="88"/>
      <c r="DL105" s="88"/>
      <c r="DM105" s="88"/>
      <c r="DN105" s="88"/>
      <c r="DO105" s="88"/>
      <c r="DP105" s="88"/>
      <c r="DQ105" s="88"/>
      <c r="DR105" s="88"/>
      <c r="DS105" s="89"/>
      <c r="DT105" s="88"/>
      <c r="DU105" s="88"/>
      <c r="DV105" s="88"/>
      <c r="DW105" s="88"/>
      <c r="DX105" s="88"/>
      <c r="DY105" s="88"/>
      <c r="DZ105" s="88"/>
      <c r="EA105" s="88"/>
      <c r="EB105" s="89"/>
      <c r="EC105" s="88"/>
      <c r="ED105" s="88"/>
      <c r="EE105" s="88"/>
      <c r="EF105" s="88"/>
      <c r="EG105" s="88"/>
      <c r="EH105" s="88"/>
      <c r="EI105" s="88"/>
      <c r="EJ105" s="88"/>
      <c r="EK105" s="89"/>
      <c r="EL105" s="88"/>
      <c r="EM105" s="88"/>
      <c r="EN105" s="88"/>
      <c r="EO105" s="88"/>
      <c r="EP105" s="88"/>
      <c r="EQ105" s="88"/>
      <c r="ER105" s="88"/>
      <c r="ES105" s="88"/>
      <c r="ET105" s="89"/>
      <c r="EU105" s="88"/>
      <c r="EV105" s="88"/>
      <c r="EW105" s="88"/>
      <c r="EX105" s="88"/>
      <c r="EY105" s="88"/>
      <c r="EZ105" s="88"/>
      <c r="FA105" s="88"/>
      <c r="FB105" s="88"/>
      <c r="FC105" s="89"/>
      <c r="FD105" s="88"/>
      <c r="FE105" s="88"/>
      <c r="FF105" s="88"/>
      <c r="FG105" s="88"/>
      <c r="FH105" s="88"/>
      <c r="FI105" s="88"/>
      <c r="FJ105" s="88"/>
      <c r="FK105" s="88"/>
      <c r="FL105" s="89"/>
      <c r="FM105" s="89"/>
      <c r="FN105" s="89"/>
      <c r="FO105" s="88"/>
      <c r="FP105" s="88"/>
      <c r="FQ105" s="88"/>
      <c r="FR105" s="88"/>
      <c r="FS105" s="88"/>
      <c r="FT105" s="89"/>
      <c r="FU105" s="89"/>
      <c r="FV105" s="88"/>
      <c r="FW105" s="88"/>
      <c r="FX105" s="88"/>
      <c r="FY105" s="88"/>
      <c r="FZ105" s="88"/>
      <c r="GA105" s="89"/>
      <c r="GB105" s="89"/>
      <c r="GC105" s="89"/>
      <c r="GD105" s="88"/>
      <c r="GE105" s="88"/>
      <c r="GF105" s="88"/>
      <c r="GG105" s="88"/>
      <c r="GH105" s="88"/>
      <c r="GI105" s="30"/>
      <c r="GJ105" s="89"/>
      <c r="GK105" s="89"/>
      <c r="GL105" s="89"/>
      <c r="GM105" s="88"/>
      <c r="GN105" s="88"/>
      <c r="GO105" s="88"/>
      <c r="GP105" s="88"/>
      <c r="GQ105" s="88"/>
    </row>
    <row r="106" spans="1:199" ht="16.5" customHeight="1" x14ac:dyDescent="0.25">
      <c r="A106" s="33"/>
      <c r="B106" s="2"/>
      <c r="C106" s="30" t="s">
        <v>34508</v>
      </c>
      <c r="D106" s="30"/>
      <c r="E106" s="30"/>
      <c r="F106" s="30"/>
      <c r="G106" s="30"/>
      <c r="H106" s="30"/>
      <c r="I106" s="30"/>
      <c r="J106" s="30"/>
      <c r="K106" s="30"/>
      <c r="L106" s="30"/>
      <c r="M106" s="30"/>
      <c r="N106" s="30"/>
      <c r="O106" s="30"/>
      <c r="P106" s="30"/>
      <c r="Q106" s="30"/>
      <c r="R106" s="30"/>
      <c r="S106" s="30"/>
      <c r="T106" s="30"/>
      <c r="U106" s="30"/>
      <c r="V106" s="30"/>
      <c r="W106" s="30"/>
      <c r="X106" s="30"/>
      <c r="Y106" s="30"/>
      <c r="Z106" s="30"/>
      <c r="AA106" s="30"/>
      <c r="AB106" s="30"/>
      <c r="AC106" s="30"/>
      <c r="AD106" s="30"/>
      <c r="AE106" s="30"/>
      <c r="AF106" s="30"/>
      <c r="AG106" s="30"/>
      <c r="AH106" s="30"/>
      <c r="AI106" s="30"/>
      <c r="AJ106" s="30"/>
      <c r="AK106" s="30"/>
      <c r="AL106" s="30"/>
      <c r="AM106" s="30"/>
      <c r="AN106" s="30"/>
      <c r="AO106" s="30"/>
      <c r="AP106" s="30"/>
      <c r="AQ106" s="30"/>
      <c r="AR106" s="30"/>
      <c r="AS106" s="30"/>
      <c r="AT106" s="30"/>
      <c r="AU106" s="30"/>
      <c r="AV106" s="30"/>
      <c r="AW106" s="30"/>
      <c r="AX106" s="30"/>
      <c r="AY106" s="30"/>
      <c r="AZ106" s="30"/>
      <c r="BA106" s="30"/>
      <c r="BB106" s="30"/>
      <c r="BC106" s="30"/>
      <c r="BD106" s="30"/>
      <c r="BE106" s="30"/>
      <c r="BF106" s="30"/>
      <c r="BG106" s="30"/>
      <c r="BH106" s="30"/>
      <c r="BI106" s="30"/>
      <c r="BJ106" s="30"/>
      <c r="BK106" s="30"/>
      <c r="BL106" s="30"/>
      <c r="BM106" s="30"/>
      <c r="BN106" s="30"/>
      <c r="BO106" s="30"/>
      <c r="BP106" s="30"/>
      <c r="BQ106" s="30"/>
      <c r="BR106" s="30"/>
      <c r="BS106" s="30"/>
      <c r="BT106" s="30"/>
      <c r="BU106" s="30"/>
      <c r="BV106" s="30"/>
      <c r="BW106" s="30"/>
      <c r="BX106" s="30"/>
      <c r="BY106" s="30"/>
      <c r="BZ106" s="30"/>
      <c r="CA106" s="30"/>
      <c r="CB106" s="30"/>
      <c r="CC106" s="30"/>
      <c r="CD106" s="30"/>
      <c r="CE106" s="30"/>
      <c r="CF106" s="30"/>
      <c r="CG106" s="30"/>
      <c r="CH106" s="30"/>
      <c r="CI106" s="89"/>
      <c r="CJ106" s="89"/>
      <c r="CK106" s="89"/>
      <c r="CL106" s="89"/>
      <c r="CM106" s="89"/>
      <c r="CN106" s="89"/>
      <c r="CO106" s="89"/>
      <c r="CP106" s="89"/>
      <c r="CQ106" s="89"/>
      <c r="CR106" s="89"/>
      <c r="CS106" s="88"/>
      <c r="CT106" s="88"/>
      <c r="CU106" s="88"/>
      <c r="CV106" s="88"/>
      <c r="CW106" s="88"/>
      <c r="CX106" s="88"/>
      <c r="CY106" s="88"/>
      <c r="CZ106" s="88"/>
      <c r="DA106" s="89"/>
      <c r="DB106" s="88"/>
      <c r="DC106" s="88"/>
      <c r="DD106" s="88"/>
      <c r="DE106" s="88"/>
      <c r="DF106" s="88"/>
      <c r="DG106" s="88"/>
      <c r="DH106" s="88"/>
      <c r="DI106" s="88"/>
      <c r="DJ106" s="89"/>
      <c r="DK106" s="88"/>
      <c r="DL106" s="88"/>
      <c r="DM106" s="88"/>
      <c r="DN106" s="88"/>
      <c r="DO106" s="88"/>
      <c r="DP106" s="88"/>
      <c r="DQ106" s="88"/>
      <c r="DR106" s="88"/>
      <c r="DS106" s="89"/>
      <c r="DT106" s="88"/>
      <c r="DU106" s="88"/>
      <c r="DV106" s="88"/>
      <c r="DW106" s="88"/>
      <c r="DX106" s="88"/>
      <c r="DY106" s="88"/>
      <c r="DZ106" s="88"/>
      <c r="EA106" s="88"/>
      <c r="EB106" s="89"/>
      <c r="EC106" s="88"/>
      <c r="ED106" s="88"/>
      <c r="EE106" s="88"/>
      <c r="EF106" s="88"/>
      <c r="EG106" s="88"/>
      <c r="EH106" s="88"/>
      <c r="EI106" s="88"/>
      <c r="EJ106" s="88"/>
      <c r="EK106" s="89"/>
      <c r="EL106" s="88"/>
      <c r="EM106" s="88"/>
      <c r="EN106" s="88"/>
      <c r="EO106" s="88"/>
      <c r="EP106" s="88"/>
      <c r="EQ106" s="88"/>
      <c r="ER106" s="88"/>
      <c r="ES106" s="88"/>
      <c r="ET106" s="89"/>
      <c r="EU106" s="88"/>
      <c r="EV106" s="88"/>
      <c r="EW106" s="88"/>
      <c r="EX106" s="88"/>
      <c r="EY106" s="88"/>
      <c r="EZ106" s="88"/>
      <c r="FA106" s="88"/>
      <c r="FB106" s="88"/>
      <c r="FC106" s="89"/>
      <c r="FD106" s="88"/>
      <c r="FE106" s="88"/>
      <c r="FF106" s="88"/>
      <c r="FG106" s="88"/>
      <c r="FH106" s="88"/>
      <c r="FI106" s="88"/>
      <c r="FJ106" s="88"/>
      <c r="FK106" s="88"/>
      <c r="FL106" s="89"/>
      <c r="FM106" s="89"/>
      <c r="FN106" s="89"/>
      <c r="FO106" s="88"/>
      <c r="FP106" s="88"/>
      <c r="FQ106" s="88"/>
      <c r="FR106" s="88"/>
      <c r="FS106" s="88"/>
      <c r="FT106" s="89"/>
      <c r="FU106" s="89"/>
      <c r="FV106" s="88"/>
      <c r="FW106" s="88"/>
      <c r="FX106" s="88"/>
      <c r="FY106" s="88"/>
      <c r="FZ106" s="88"/>
      <c r="GA106" s="89"/>
      <c r="GB106" s="89"/>
      <c r="GC106" s="89"/>
      <c r="GD106" s="88"/>
      <c r="GE106" s="88"/>
      <c r="GF106" s="88"/>
      <c r="GG106" s="88"/>
      <c r="GH106" s="88"/>
      <c r="GI106" s="30"/>
      <c r="GJ106" s="89"/>
      <c r="GK106" s="89"/>
      <c r="GL106" s="89"/>
      <c r="GM106" s="88"/>
      <c r="GN106" s="88"/>
      <c r="GO106" s="88"/>
      <c r="GP106" s="88"/>
      <c r="GQ106" s="88"/>
    </row>
    <row r="107" spans="1:199" ht="16.5" customHeight="1" x14ac:dyDescent="0.25">
      <c r="A107" s="33"/>
      <c r="B107" s="2"/>
      <c r="C107" s="30" t="s">
        <v>34509</v>
      </c>
      <c r="D107" s="30"/>
      <c r="E107" s="30"/>
      <c r="F107" s="30"/>
      <c r="G107" s="30"/>
      <c r="H107" s="30"/>
      <c r="I107" s="30"/>
      <c r="J107" s="30"/>
      <c r="K107" s="30"/>
      <c r="L107" s="30"/>
      <c r="M107" s="30"/>
      <c r="N107" s="30"/>
      <c r="O107" s="30"/>
      <c r="P107" s="30"/>
      <c r="Q107" s="30"/>
      <c r="R107" s="30"/>
      <c r="S107" s="30"/>
      <c r="T107" s="30"/>
      <c r="U107" s="30"/>
      <c r="V107" s="30"/>
      <c r="W107" s="30"/>
      <c r="X107" s="30"/>
      <c r="Y107" s="30"/>
      <c r="Z107" s="30"/>
      <c r="AA107" s="30"/>
      <c r="AB107" s="30"/>
      <c r="AC107" s="30"/>
      <c r="AD107" s="30"/>
      <c r="AE107" s="30"/>
      <c r="AF107" s="30"/>
      <c r="AG107" s="30"/>
      <c r="AH107" s="30"/>
      <c r="AI107" s="30"/>
      <c r="AJ107" s="30"/>
      <c r="AK107" s="30"/>
      <c r="AL107" s="30"/>
      <c r="AM107" s="30"/>
      <c r="AN107" s="30"/>
      <c r="AO107" s="30"/>
      <c r="AP107" s="30"/>
      <c r="AQ107" s="30"/>
      <c r="AR107" s="30"/>
      <c r="AS107" s="30"/>
      <c r="AT107" s="30"/>
      <c r="AU107" s="30"/>
      <c r="AV107" s="30"/>
      <c r="AW107" s="30"/>
      <c r="AX107" s="30"/>
      <c r="AY107" s="30"/>
      <c r="AZ107" s="30"/>
      <c r="BA107" s="30"/>
      <c r="BB107" s="30"/>
      <c r="BC107" s="30"/>
      <c r="BD107" s="30"/>
      <c r="BE107" s="30"/>
      <c r="BF107" s="30"/>
      <c r="BG107" s="30"/>
      <c r="BH107" s="30"/>
      <c r="BI107" s="30"/>
      <c r="BJ107" s="30"/>
      <c r="BK107" s="30"/>
      <c r="BL107" s="30"/>
      <c r="BM107" s="30"/>
      <c r="BN107" s="30"/>
      <c r="BO107" s="30"/>
      <c r="BP107" s="30"/>
      <c r="BQ107" s="30"/>
      <c r="BR107" s="30"/>
      <c r="BS107" s="30"/>
      <c r="BT107" s="30"/>
      <c r="BU107" s="30"/>
      <c r="BV107" s="30"/>
      <c r="BW107" s="30"/>
      <c r="BX107" s="30"/>
      <c r="BY107" s="30"/>
      <c r="BZ107" s="30"/>
      <c r="CA107" s="30"/>
      <c r="CB107" s="30"/>
      <c r="CC107" s="30"/>
      <c r="CD107" s="30"/>
      <c r="CE107" s="30"/>
      <c r="CF107" s="30"/>
      <c r="CG107" s="30"/>
      <c r="CH107" s="30"/>
      <c r="CI107" s="89"/>
      <c r="CJ107" s="89"/>
      <c r="CK107" s="89"/>
      <c r="CL107" s="89"/>
      <c r="CM107" s="89"/>
      <c r="CN107" s="89"/>
      <c r="CO107" s="89"/>
      <c r="CP107" s="89"/>
      <c r="CQ107" s="89"/>
      <c r="CR107" s="89"/>
      <c r="CS107" s="88"/>
      <c r="CT107" s="88"/>
      <c r="CU107" s="88"/>
      <c r="CV107" s="88"/>
      <c r="CW107" s="88"/>
      <c r="CX107" s="88"/>
      <c r="CY107" s="88"/>
      <c r="CZ107" s="88"/>
      <c r="DA107" s="89"/>
      <c r="DB107" s="88"/>
      <c r="DC107" s="88"/>
      <c r="DD107" s="88"/>
      <c r="DE107" s="88"/>
      <c r="DF107" s="88"/>
      <c r="DG107" s="88"/>
      <c r="DH107" s="88"/>
      <c r="DI107" s="88"/>
      <c r="DJ107" s="89"/>
      <c r="DK107" s="88"/>
      <c r="DL107" s="88"/>
      <c r="DM107" s="88"/>
      <c r="DN107" s="88"/>
      <c r="DO107" s="88"/>
      <c r="DP107" s="88"/>
      <c r="DQ107" s="88"/>
      <c r="DR107" s="88"/>
      <c r="DS107" s="89"/>
      <c r="DT107" s="88"/>
      <c r="DU107" s="88"/>
      <c r="DV107" s="88"/>
      <c r="DW107" s="88"/>
      <c r="DX107" s="88"/>
      <c r="DY107" s="88"/>
      <c r="DZ107" s="88"/>
      <c r="EA107" s="88"/>
      <c r="EB107" s="89"/>
      <c r="EC107" s="88"/>
      <c r="ED107" s="88"/>
      <c r="EE107" s="88"/>
      <c r="EF107" s="88"/>
      <c r="EG107" s="88"/>
      <c r="EH107" s="88"/>
      <c r="EI107" s="88"/>
      <c r="EJ107" s="88"/>
      <c r="EK107" s="89"/>
      <c r="EL107" s="88"/>
      <c r="EM107" s="88"/>
      <c r="EN107" s="88"/>
      <c r="EO107" s="88"/>
      <c r="EP107" s="88"/>
      <c r="EQ107" s="88"/>
      <c r="ER107" s="88"/>
      <c r="ES107" s="88"/>
      <c r="ET107" s="89"/>
      <c r="EU107" s="88"/>
      <c r="EV107" s="88"/>
      <c r="EW107" s="88"/>
      <c r="EX107" s="88"/>
      <c r="EY107" s="88"/>
      <c r="EZ107" s="88"/>
      <c r="FA107" s="88"/>
      <c r="FB107" s="88"/>
      <c r="FC107" s="89"/>
      <c r="FD107" s="88"/>
      <c r="FE107" s="88"/>
      <c r="FF107" s="88"/>
      <c r="FG107" s="88"/>
      <c r="FH107" s="88"/>
      <c r="FI107" s="88"/>
      <c r="FJ107" s="88"/>
      <c r="FK107" s="88"/>
      <c r="FL107" s="89"/>
      <c r="FM107" s="89"/>
      <c r="FN107" s="89"/>
      <c r="FO107" s="88"/>
      <c r="FP107" s="88"/>
      <c r="FQ107" s="88"/>
      <c r="FR107" s="88"/>
      <c r="FS107" s="88"/>
      <c r="FT107" s="89"/>
      <c r="FU107" s="89"/>
      <c r="FV107" s="88"/>
      <c r="FW107" s="88"/>
      <c r="FX107" s="88"/>
      <c r="FY107" s="88"/>
      <c r="FZ107" s="88"/>
      <c r="GA107" s="89"/>
      <c r="GB107" s="89"/>
      <c r="GC107" s="89"/>
      <c r="GD107" s="88"/>
      <c r="GE107" s="88"/>
      <c r="GF107" s="88"/>
      <c r="GG107" s="88"/>
      <c r="GH107" s="88"/>
      <c r="GI107" s="30"/>
      <c r="GJ107" s="89"/>
      <c r="GK107" s="89"/>
      <c r="GL107" s="89"/>
      <c r="GM107" s="88"/>
      <c r="GN107" s="88"/>
      <c r="GO107" s="88"/>
      <c r="GP107" s="88"/>
      <c r="GQ107" s="88"/>
    </row>
    <row r="108" spans="1:199" ht="16.5" customHeight="1" x14ac:dyDescent="0.25">
      <c r="A108" s="33"/>
      <c r="B108" s="2"/>
      <c r="C108" s="30" t="s">
        <v>34510</v>
      </c>
      <c r="D108" s="30"/>
      <c r="E108" s="30"/>
      <c r="F108" s="30"/>
      <c r="G108" s="30"/>
      <c r="H108" s="30"/>
      <c r="I108" s="30"/>
      <c r="J108" s="30"/>
      <c r="K108" s="30"/>
      <c r="L108" s="30"/>
      <c r="M108" s="30"/>
      <c r="N108" s="30"/>
      <c r="O108" s="30"/>
      <c r="P108" s="30"/>
      <c r="Q108" s="30"/>
      <c r="R108" s="30"/>
      <c r="S108" s="30"/>
      <c r="T108" s="30"/>
      <c r="U108" s="30"/>
      <c r="V108" s="30"/>
      <c r="W108" s="30"/>
      <c r="X108" s="30"/>
      <c r="Y108" s="30"/>
      <c r="Z108" s="30"/>
      <c r="AA108" s="30"/>
      <c r="AB108" s="30"/>
      <c r="AC108" s="30"/>
      <c r="AD108" s="30"/>
      <c r="AE108" s="30"/>
      <c r="AF108" s="30"/>
      <c r="AG108" s="30"/>
      <c r="AH108" s="30"/>
      <c r="AI108" s="30"/>
      <c r="AJ108" s="30"/>
      <c r="AK108" s="30"/>
      <c r="AL108" s="30"/>
      <c r="AM108" s="30"/>
      <c r="AN108" s="30"/>
      <c r="AO108" s="30"/>
      <c r="AP108" s="30"/>
      <c r="AQ108" s="30"/>
      <c r="AR108" s="30"/>
      <c r="AS108" s="30"/>
      <c r="AT108" s="30"/>
      <c r="AU108" s="30"/>
      <c r="AV108" s="30"/>
      <c r="AW108" s="30"/>
      <c r="AX108" s="30"/>
      <c r="AY108" s="30"/>
      <c r="AZ108" s="30"/>
      <c r="BA108" s="30"/>
      <c r="BB108" s="30"/>
      <c r="BC108" s="30"/>
      <c r="BD108" s="30"/>
      <c r="BE108" s="30"/>
      <c r="BF108" s="30"/>
      <c r="BG108" s="30"/>
      <c r="BH108" s="30"/>
      <c r="BI108" s="30"/>
      <c r="BJ108" s="30"/>
      <c r="BK108" s="30"/>
      <c r="BL108" s="30"/>
      <c r="BM108" s="30"/>
      <c r="BN108" s="30"/>
      <c r="BO108" s="30"/>
      <c r="BP108" s="30"/>
      <c r="BQ108" s="30"/>
      <c r="BR108" s="30"/>
      <c r="BS108" s="30"/>
      <c r="BT108" s="30"/>
      <c r="BU108" s="30"/>
      <c r="BV108" s="30"/>
      <c r="BW108" s="30"/>
      <c r="BX108" s="30"/>
      <c r="BY108" s="30"/>
      <c r="BZ108" s="30"/>
      <c r="CA108" s="30"/>
      <c r="CB108" s="30"/>
      <c r="CC108" s="30"/>
      <c r="CD108" s="30"/>
      <c r="CE108" s="30"/>
      <c r="CF108" s="30"/>
      <c r="CG108" s="30"/>
      <c r="CH108" s="30"/>
      <c r="CI108" s="89"/>
      <c r="CJ108" s="89"/>
      <c r="CK108" s="89"/>
      <c r="CL108" s="89"/>
      <c r="CM108" s="89"/>
      <c r="CN108" s="89"/>
      <c r="CO108" s="89"/>
      <c r="CP108" s="89"/>
      <c r="CQ108" s="89"/>
      <c r="CR108" s="89"/>
      <c r="CS108" s="88"/>
      <c r="CT108" s="88"/>
      <c r="CU108" s="88"/>
      <c r="CV108" s="88"/>
      <c r="CW108" s="88"/>
      <c r="CX108" s="88"/>
      <c r="CY108" s="88"/>
      <c r="CZ108" s="88"/>
      <c r="DA108" s="89"/>
      <c r="DB108" s="88"/>
      <c r="DC108" s="88"/>
      <c r="DD108" s="88"/>
      <c r="DE108" s="88"/>
      <c r="DF108" s="88"/>
      <c r="DG108" s="88"/>
      <c r="DH108" s="88"/>
      <c r="DI108" s="88"/>
      <c r="DJ108" s="89"/>
      <c r="DK108" s="88"/>
      <c r="DL108" s="88"/>
      <c r="DM108" s="88"/>
      <c r="DN108" s="88"/>
      <c r="DO108" s="88"/>
      <c r="DP108" s="88"/>
      <c r="DQ108" s="88"/>
      <c r="DR108" s="88"/>
      <c r="DS108" s="89"/>
      <c r="DT108" s="88"/>
      <c r="DU108" s="88"/>
      <c r="DV108" s="88"/>
      <c r="DW108" s="88"/>
      <c r="DX108" s="88"/>
      <c r="DY108" s="88"/>
      <c r="DZ108" s="88"/>
      <c r="EA108" s="88"/>
      <c r="EB108" s="89"/>
      <c r="EC108" s="88"/>
      <c r="ED108" s="88"/>
      <c r="EE108" s="88"/>
      <c r="EF108" s="88"/>
      <c r="EG108" s="88"/>
      <c r="EH108" s="88"/>
      <c r="EI108" s="88"/>
      <c r="EJ108" s="88"/>
      <c r="EK108" s="89"/>
      <c r="EL108" s="88"/>
      <c r="EM108" s="88"/>
      <c r="EN108" s="88"/>
      <c r="EO108" s="88"/>
      <c r="EP108" s="88"/>
      <c r="EQ108" s="88"/>
      <c r="ER108" s="88"/>
      <c r="ES108" s="88"/>
      <c r="ET108" s="89"/>
      <c r="EU108" s="88"/>
      <c r="EV108" s="88"/>
      <c r="EW108" s="88"/>
      <c r="EX108" s="88"/>
      <c r="EY108" s="88"/>
      <c r="EZ108" s="88"/>
      <c r="FA108" s="88"/>
      <c r="FB108" s="88"/>
      <c r="FC108" s="89"/>
      <c r="FD108" s="88"/>
      <c r="FE108" s="88"/>
      <c r="FF108" s="88"/>
      <c r="FG108" s="88"/>
      <c r="FH108" s="88"/>
      <c r="FI108" s="88"/>
      <c r="FJ108" s="88"/>
      <c r="FK108" s="88"/>
      <c r="FL108" s="89"/>
      <c r="FM108" s="89"/>
      <c r="FN108" s="89"/>
      <c r="FO108" s="88"/>
      <c r="FP108" s="88"/>
      <c r="FQ108" s="88"/>
      <c r="FR108" s="88"/>
      <c r="FS108" s="88"/>
      <c r="FT108" s="89"/>
      <c r="FU108" s="89"/>
      <c r="FV108" s="88"/>
      <c r="FW108" s="88"/>
      <c r="FX108" s="88"/>
      <c r="FY108" s="88"/>
      <c r="FZ108" s="88"/>
      <c r="GA108" s="89"/>
      <c r="GB108" s="89"/>
      <c r="GC108" s="89"/>
      <c r="GD108" s="88"/>
      <c r="GE108" s="88"/>
      <c r="GF108" s="88"/>
      <c r="GG108" s="88"/>
      <c r="GH108" s="88"/>
      <c r="GI108" s="30"/>
      <c r="GJ108" s="89"/>
      <c r="GK108" s="89"/>
      <c r="GL108" s="89"/>
      <c r="GM108" s="88"/>
      <c r="GN108" s="88"/>
      <c r="GO108" s="88"/>
      <c r="GP108" s="88"/>
      <c r="GQ108" s="88"/>
    </row>
    <row r="109" spans="1:199" ht="16.5" customHeight="1" x14ac:dyDescent="0.25">
      <c r="A109" s="33"/>
      <c r="B109" s="2"/>
      <c r="C109" s="30" t="s">
        <v>34511</v>
      </c>
      <c r="D109" s="30"/>
      <c r="E109" s="30"/>
      <c r="F109" s="30"/>
      <c r="G109" s="30"/>
      <c r="H109" s="30"/>
      <c r="I109" s="30"/>
      <c r="J109" s="30"/>
      <c r="K109" s="30"/>
      <c r="L109" s="30"/>
      <c r="M109" s="30"/>
      <c r="N109" s="30"/>
      <c r="O109" s="30"/>
      <c r="P109" s="30"/>
      <c r="Q109" s="30"/>
      <c r="R109" s="30"/>
      <c r="S109" s="30"/>
      <c r="T109" s="30"/>
      <c r="U109" s="30"/>
      <c r="V109" s="30"/>
      <c r="W109" s="30"/>
      <c r="X109" s="30"/>
      <c r="Y109" s="30"/>
      <c r="Z109" s="30"/>
      <c r="AA109" s="30"/>
      <c r="AB109" s="30"/>
      <c r="AC109" s="30"/>
      <c r="AD109" s="30"/>
      <c r="AE109" s="30"/>
      <c r="AF109" s="30"/>
      <c r="AG109" s="30"/>
      <c r="AH109" s="30"/>
      <c r="AI109" s="30"/>
      <c r="AJ109" s="30"/>
      <c r="AK109" s="30"/>
      <c r="AL109" s="30"/>
      <c r="AM109" s="30"/>
      <c r="AN109" s="30"/>
      <c r="AO109" s="30"/>
      <c r="AP109" s="30"/>
      <c r="AQ109" s="30"/>
      <c r="AR109" s="30"/>
      <c r="AS109" s="30"/>
      <c r="AT109" s="30"/>
      <c r="AU109" s="30"/>
      <c r="AV109" s="30"/>
      <c r="AW109" s="30"/>
      <c r="AX109" s="30"/>
      <c r="AY109" s="30"/>
      <c r="AZ109" s="30"/>
      <c r="BA109" s="30"/>
      <c r="BB109" s="30"/>
      <c r="BC109" s="30"/>
      <c r="BD109" s="30"/>
      <c r="BE109" s="30"/>
      <c r="BF109" s="30"/>
      <c r="BG109" s="30"/>
      <c r="BH109" s="30"/>
      <c r="BI109" s="30"/>
      <c r="BJ109" s="30"/>
      <c r="BK109" s="30"/>
      <c r="BL109" s="30"/>
      <c r="BM109" s="30"/>
      <c r="BN109" s="30"/>
      <c r="BO109" s="30"/>
      <c r="BP109" s="30"/>
      <c r="BQ109" s="30"/>
      <c r="BR109" s="30"/>
      <c r="BS109" s="30"/>
      <c r="BT109" s="30"/>
      <c r="BU109" s="30"/>
      <c r="BV109" s="30"/>
      <c r="BW109" s="30"/>
      <c r="BX109" s="30"/>
      <c r="BY109" s="30"/>
      <c r="BZ109" s="30"/>
      <c r="CA109" s="30"/>
      <c r="CB109" s="30"/>
      <c r="CC109" s="30"/>
      <c r="CD109" s="30"/>
      <c r="CE109" s="30"/>
      <c r="CF109" s="30"/>
      <c r="CG109" s="30"/>
      <c r="CH109" s="30"/>
      <c r="CI109" s="89"/>
      <c r="CJ109" s="89"/>
      <c r="CK109" s="89"/>
      <c r="CL109" s="89"/>
      <c r="CM109" s="89"/>
      <c r="CN109" s="89"/>
      <c r="CO109" s="89"/>
      <c r="CP109" s="89"/>
      <c r="CQ109" s="89"/>
      <c r="CR109" s="89"/>
      <c r="CS109" s="88"/>
      <c r="CT109" s="88"/>
      <c r="CU109" s="88"/>
      <c r="CV109" s="88"/>
      <c r="CW109" s="88"/>
      <c r="CX109" s="88"/>
      <c r="CY109" s="88"/>
      <c r="CZ109" s="88"/>
      <c r="DA109" s="89"/>
      <c r="DB109" s="88"/>
      <c r="DC109" s="88"/>
      <c r="DD109" s="88"/>
      <c r="DE109" s="88"/>
      <c r="DF109" s="88"/>
      <c r="DG109" s="88"/>
      <c r="DH109" s="88"/>
      <c r="DI109" s="88"/>
      <c r="DJ109" s="89"/>
      <c r="DK109" s="88"/>
      <c r="DL109" s="88"/>
      <c r="DM109" s="88"/>
      <c r="DN109" s="88"/>
      <c r="DO109" s="88"/>
      <c r="DP109" s="88"/>
      <c r="DQ109" s="88"/>
      <c r="DR109" s="88"/>
      <c r="DS109" s="89"/>
      <c r="DT109" s="88"/>
      <c r="DU109" s="88"/>
      <c r="DV109" s="88"/>
      <c r="DW109" s="88"/>
      <c r="DX109" s="88"/>
      <c r="DY109" s="88"/>
      <c r="DZ109" s="88"/>
      <c r="EA109" s="88"/>
      <c r="EB109" s="89"/>
      <c r="EC109" s="88"/>
      <c r="ED109" s="88"/>
      <c r="EE109" s="88"/>
      <c r="EF109" s="88"/>
      <c r="EG109" s="88"/>
      <c r="EH109" s="88"/>
      <c r="EI109" s="88"/>
      <c r="EJ109" s="88"/>
      <c r="EK109" s="89"/>
      <c r="EL109" s="88"/>
      <c r="EM109" s="88"/>
      <c r="EN109" s="88"/>
      <c r="EO109" s="88"/>
      <c r="EP109" s="88"/>
      <c r="EQ109" s="88"/>
      <c r="ER109" s="88"/>
      <c r="ES109" s="88"/>
      <c r="ET109" s="89"/>
      <c r="EU109" s="88"/>
      <c r="EV109" s="88"/>
      <c r="EW109" s="88"/>
      <c r="EX109" s="88"/>
      <c r="EY109" s="88"/>
      <c r="EZ109" s="88"/>
      <c r="FA109" s="88"/>
      <c r="FB109" s="88"/>
      <c r="FC109" s="89"/>
      <c r="FD109" s="88"/>
      <c r="FE109" s="88"/>
      <c r="FF109" s="88"/>
      <c r="FG109" s="88"/>
      <c r="FH109" s="88"/>
      <c r="FI109" s="88"/>
      <c r="FJ109" s="88"/>
      <c r="FK109" s="88"/>
      <c r="FL109" s="89"/>
      <c r="FM109" s="89"/>
      <c r="FN109" s="89"/>
      <c r="FO109" s="88"/>
      <c r="FP109" s="88"/>
      <c r="FQ109" s="88"/>
      <c r="FR109" s="88"/>
      <c r="FS109" s="88"/>
      <c r="FT109" s="89"/>
      <c r="FU109" s="89"/>
      <c r="FV109" s="88"/>
      <c r="FW109" s="88"/>
      <c r="FX109" s="88"/>
      <c r="FY109" s="88"/>
      <c r="FZ109" s="88"/>
      <c r="GA109" s="89"/>
      <c r="GB109" s="89"/>
      <c r="GC109" s="89"/>
      <c r="GD109" s="88"/>
      <c r="GE109" s="88"/>
      <c r="GF109" s="88"/>
      <c r="GG109" s="88"/>
      <c r="GH109" s="88"/>
      <c r="GI109" s="30"/>
      <c r="GJ109" s="89"/>
      <c r="GK109" s="89"/>
      <c r="GL109" s="89"/>
      <c r="GM109" s="88"/>
      <c r="GN109" s="88"/>
      <c r="GO109" s="88"/>
      <c r="GP109" s="88"/>
      <c r="GQ109" s="88"/>
    </row>
    <row r="110" spans="1:199" ht="16.5" customHeight="1" x14ac:dyDescent="0.25">
      <c r="A110" s="33"/>
      <c r="B110" s="2"/>
      <c r="C110" s="30" t="s">
        <v>34512</v>
      </c>
      <c r="D110" s="30"/>
      <c r="E110" s="30"/>
      <c r="F110" s="30"/>
      <c r="G110" s="30"/>
      <c r="H110" s="30"/>
      <c r="I110" s="30"/>
      <c r="J110" s="30"/>
      <c r="K110" s="30"/>
      <c r="L110" s="30"/>
      <c r="M110" s="30"/>
      <c r="N110" s="30"/>
      <c r="O110" s="30"/>
      <c r="P110" s="30"/>
      <c r="Q110" s="30"/>
      <c r="R110" s="30"/>
      <c r="S110" s="30"/>
      <c r="T110" s="30"/>
      <c r="U110" s="30"/>
      <c r="V110" s="30"/>
      <c r="W110" s="30"/>
      <c r="X110" s="30"/>
      <c r="Y110" s="30"/>
      <c r="Z110" s="30"/>
      <c r="AA110" s="30"/>
      <c r="AB110" s="30"/>
      <c r="AC110" s="30"/>
      <c r="AD110" s="30"/>
      <c r="AE110" s="30"/>
      <c r="AF110" s="30"/>
      <c r="AG110" s="30"/>
      <c r="AH110" s="30"/>
      <c r="AI110" s="30"/>
      <c r="AJ110" s="30"/>
      <c r="AK110" s="30"/>
      <c r="AL110" s="30"/>
      <c r="AM110" s="30"/>
      <c r="AN110" s="30"/>
      <c r="AO110" s="30"/>
      <c r="AP110" s="30"/>
      <c r="AQ110" s="30"/>
      <c r="AR110" s="30"/>
      <c r="AS110" s="30"/>
      <c r="AT110" s="30"/>
      <c r="AU110" s="30"/>
      <c r="AV110" s="30"/>
      <c r="AW110" s="30"/>
      <c r="AX110" s="30"/>
      <c r="AY110" s="30"/>
      <c r="AZ110" s="30"/>
      <c r="BA110" s="30"/>
      <c r="BB110" s="30"/>
      <c r="BC110" s="30"/>
      <c r="BD110" s="30"/>
      <c r="BE110" s="30"/>
      <c r="BF110" s="30"/>
      <c r="BG110" s="30"/>
      <c r="BH110" s="30"/>
      <c r="BI110" s="30"/>
      <c r="BJ110" s="30"/>
      <c r="BK110" s="30"/>
      <c r="BL110" s="30"/>
      <c r="BM110" s="30"/>
      <c r="BN110" s="30"/>
      <c r="BO110" s="30"/>
      <c r="BP110" s="30"/>
      <c r="BQ110" s="30"/>
      <c r="BR110" s="30"/>
      <c r="BS110" s="30"/>
      <c r="BT110" s="30"/>
      <c r="BU110" s="30"/>
      <c r="BV110" s="30"/>
      <c r="BW110" s="30"/>
      <c r="BX110" s="30"/>
      <c r="BY110" s="30"/>
      <c r="BZ110" s="30"/>
      <c r="CA110" s="30"/>
      <c r="CB110" s="30"/>
      <c r="CC110" s="30"/>
      <c r="CD110" s="30"/>
      <c r="CE110" s="30"/>
      <c r="CF110" s="30"/>
      <c r="CG110" s="30"/>
      <c r="CH110" s="30"/>
      <c r="CI110" s="89"/>
      <c r="CJ110" s="89"/>
      <c r="CK110" s="89"/>
      <c r="CL110" s="89"/>
      <c r="CM110" s="89"/>
      <c r="CN110" s="89"/>
      <c r="CO110" s="89"/>
      <c r="CP110" s="89"/>
      <c r="CQ110" s="89"/>
      <c r="CR110" s="89"/>
      <c r="CS110" s="88"/>
      <c r="CT110" s="88"/>
      <c r="CU110" s="88"/>
      <c r="CV110" s="88"/>
      <c r="CW110" s="88"/>
      <c r="CX110" s="88"/>
      <c r="CY110" s="88"/>
      <c r="CZ110" s="88"/>
      <c r="DA110" s="89"/>
      <c r="DB110" s="88"/>
      <c r="DC110" s="88"/>
      <c r="DD110" s="88"/>
      <c r="DE110" s="88"/>
      <c r="DF110" s="88"/>
      <c r="DG110" s="88"/>
      <c r="DH110" s="88"/>
      <c r="DI110" s="88"/>
      <c r="DJ110" s="89"/>
      <c r="DK110" s="88"/>
      <c r="DL110" s="88"/>
      <c r="DM110" s="88"/>
      <c r="DN110" s="88"/>
      <c r="DO110" s="88"/>
      <c r="DP110" s="88"/>
      <c r="DQ110" s="88"/>
      <c r="DR110" s="88"/>
      <c r="DS110" s="89"/>
      <c r="DT110" s="88"/>
      <c r="DU110" s="88"/>
      <c r="DV110" s="88"/>
      <c r="DW110" s="88"/>
      <c r="DX110" s="88"/>
      <c r="DY110" s="88"/>
      <c r="DZ110" s="88"/>
      <c r="EA110" s="88"/>
      <c r="EB110" s="89"/>
      <c r="EC110" s="88"/>
      <c r="ED110" s="88"/>
      <c r="EE110" s="88"/>
      <c r="EF110" s="88"/>
      <c r="EG110" s="88"/>
      <c r="EH110" s="88"/>
      <c r="EI110" s="88"/>
      <c r="EJ110" s="88"/>
      <c r="EK110" s="89"/>
      <c r="EL110" s="88"/>
      <c r="EM110" s="88"/>
      <c r="EN110" s="88"/>
      <c r="EO110" s="88"/>
      <c r="EP110" s="88"/>
      <c r="EQ110" s="88"/>
      <c r="ER110" s="88"/>
      <c r="ES110" s="88"/>
      <c r="ET110" s="89"/>
      <c r="EU110" s="88"/>
      <c r="EV110" s="88"/>
      <c r="EW110" s="88"/>
      <c r="EX110" s="88"/>
      <c r="EY110" s="88"/>
      <c r="EZ110" s="88"/>
      <c r="FA110" s="88"/>
      <c r="FB110" s="88"/>
      <c r="FC110" s="89"/>
      <c r="FD110" s="88"/>
      <c r="FE110" s="88"/>
      <c r="FF110" s="88"/>
      <c r="FG110" s="88"/>
      <c r="FH110" s="88"/>
      <c r="FI110" s="88"/>
      <c r="FJ110" s="88"/>
      <c r="FK110" s="88"/>
      <c r="FL110" s="89"/>
      <c r="FM110" s="89"/>
      <c r="FN110" s="89"/>
      <c r="FO110" s="88"/>
      <c r="FP110" s="88"/>
      <c r="FQ110" s="88"/>
      <c r="FR110" s="88"/>
      <c r="FS110" s="88"/>
      <c r="FT110" s="89"/>
      <c r="FU110" s="89"/>
      <c r="FV110" s="88"/>
      <c r="FW110" s="88"/>
      <c r="FX110" s="88"/>
      <c r="FY110" s="88"/>
      <c r="FZ110" s="88"/>
      <c r="GA110" s="89"/>
      <c r="GB110" s="89"/>
      <c r="GC110" s="89"/>
      <c r="GD110" s="88"/>
      <c r="GE110" s="88"/>
      <c r="GF110" s="88"/>
      <c r="GG110" s="88"/>
      <c r="GH110" s="88"/>
      <c r="GI110" s="30"/>
      <c r="GJ110" s="89"/>
      <c r="GK110" s="89"/>
      <c r="GL110" s="89"/>
      <c r="GM110" s="88"/>
      <c r="GN110" s="88"/>
      <c r="GO110" s="88"/>
      <c r="GP110" s="88"/>
      <c r="GQ110" s="88"/>
    </row>
    <row r="111" spans="1:199" ht="16.5" customHeight="1" x14ac:dyDescent="0.25">
      <c r="A111" s="33"/>
      <c r="B111" s="2"/>
      <c r="C111" s="30" t="s">
        <v>34513</v>
      </c>
      <c r="D111" s="30"/>
      <c r="E111" s="30"/>
      <c r="F111" s="30"/>
      <c r="G111" s="30"/>
      <c r="H111" s="30"/>
      <c r="I111" s="30"/>
      <c r="J111" s="30"/>
      <c r="K111" s="30"/>
      <c r="L111" s="30"/>
      <c r="M111" s="30"/>
      <c r="N111" s="30"/>
      <c r="O111" s="30"/>
      <c r="P111" s="30"/>
      <c r="Q111" s="30"/>
      <c r="R111" s="30"/>
      <c r="S111" s="30"/>
      <c r="T111" s="30"/>
      <c r="U111" s="30"/>
      <c r="V111" s="30"/>
      <c r="W111" s="30"/>
      <c r="X111" s="30"/>
      <c r="Y111" s="30"/>
      <c r="Z111" s="30"/>
      <c r="AA111" s="30"/>
      <c r="AB111" s="30"/>
      <c r="AC111" s="30"/>
      <c r="AD111" s="30"/>
      <c r="AE111" s="30"/>
      <c r="AF111" s="30"/>
      <c r="AG111" s="30"/>
      <c r="AH111" s="30"/>
      <c r="AI111" s="30"/>
      <c r="AJ111" s="30"/>
      <c r="AK111" s="30"/>
      <c r="AL111" s="30"/>
      <c r="AM111" s="30"/>
      <c r="AN111" s="30"/>
      <c r="AO111" s="30"/>
      <c r="AP111" s="30"/>
      <c r="AQ111" s="30"/>
      <c r="AR111" s="30"/>
      <c r="AS111" s="30"/>
      <c r="AT111" s="30"/>
      <c r="AU111" s="30"/>
      <c r="AV111" s="30"/>
      <c r="AW111" s="30"/>
      <c r="AX111" s="30"/>
      <c r="AY111" s="30"/>
      <c r="AZ111" s="30"/>
      <c r="BA111" s="30"/>
      <c r="BB111" s="30"/>
      <c r="BC111" s="30"/>
      <c r="BD111" s="30"/>
      <c r="BE111" s="30"/>
      <c r="BF111" s="30"/>
      <c r="BG111" s="30"/>
      <c r="BH111" s="30"/>
      <c r="BI111" s="30"/>
      <c r="BJ111" s="30"/>
      <c r="BK111" s="30"/>
      <c r="BL111" s="30"/>
      <c r="BM111" s="30"/>
      <c r="BN111" s="30"/>
      <c r="BO111" s="30"/>
      <c r="BP111" s="30"/>
      <c r="BQ111" s="30"/>
      <c r="BR111" s="30"/>
      <c r="BS111" s="30"/>
      <c r="BT111" s="30"/>
      <c r="BU111" s="30"/>
      <c r="BV111" s="30"/>
      <c r="BW111" s="30"/>
      <c r="BX111" s="30"/>
      <c r="BY111" s="30"/>
      <c r="BZ111" s="30"/>
      <c r="CA111" s="30"/>
      <c r="CB111" s="30"/>
      <c r="CC111" s="30"/>
      <c r="CD111" s="30"/>
      <c r="CE111" s="30"/>
      <c r="CF111" s="30"/>
      <c r="CG111" s="30"/>
      <c r="CH111" s="30"/>
      <c r="CI111" s="89"/>
      <c r="CJ111" s="89"/>
      <c r="CK111" s="89"/>
      <c r="CL111" s="89"/>
      <c r="CM111" s="89"/>
      <c r="CN111" s="89"/>
      <c r="CO111" s="89"/>
      <c r="CP111" s="89"/>
      <c r="CQ111" s="89"/>
      <c r="CR111" s="89"/>
      <c r="CS111" s="88"/>
      <c r="CT111" s="88"/>
      <c r="CU111" s="88"/>
      <c r="CV111" s="88"/>
      <c r="CW111" s="88"/>
      <c r="CX111" s="88"/>
      <c r="CY111" s="88"/>
      <c r="CZ111" s="88"/>
      <c r="DA111" s="89"/>
      <c r="DB111" s="88"/>
      <c r="DC111" s="88"/>
      <c r="DD111" s="88"/>
      <c r="DE111" s="88"/>
      <c r="DF111" s="88"/>
      <c r="DG111" s="88"/>
      <c r="DH111" s="88"/>
      <c r="DI111" s="88"/>
      <c r="DJ111" s="89"/>
      <c r="DK111" s="88"/>
      <c r="DL111" s="88"/>
      <c r="DM111" s="88"/>
      <c r="DN111" s="88"/>
      <c r="DO111" s="88"/>
      <c r="DP111" s="88"/>
      <c r="DQ111" s="88"/>
      <c r="DR111" s="88"/>
      <c r="DS111" s="89"/>
      <c r="DT111" s="88"/>
      <c r="DU111" s="88"/>
      <c r="DV111" s="88"/>
      <c r="DW111" s="88"/>
      <c r="DX111" s="88"/>
      <c r="DY111" s="88"/>
      <c r="DZ111" s="88"/>
      <c r="EA111" s="88"/>
      <c r="EB111" s="89"/>
      <c r="EC111" s="88"/>
      <c r="ED111" s="88"/>
      <c r="EE111" s="88"/>
      <c r="EF111" s="88"/>
      <c r="EG111" s="88"/>
      <c r="EH111" s="88"/>
      <c r="EI111" s="88"/>
      <c r="EJ111" s="88"/>
      <c r="EK111" s="89"/>
      <c r="EL111" s="88"/>
      <c r="EM111" s="88"/>
      <c r="EN111" s="88"/>
      <c r="EO111" s="88"/>
      <c r="EP111" s="88"/>
      <c r="EQ111" s="88"/>
      <c r="ER111" s="88"/>
      <c r="ES111" s="88"/>
      <c r="ET111" s="89"/>
      <c r="EU111" s="88"/>
      <c r="EV111" s="88"/>
      <c r="EW111" s="88"/>
      <c r="EX111" s="88"/>
      <c r="EY111" s="88"/>
      <c r="EZ111" s="88"/>
      <c r="FA111" s="88"/>
      <c r="FB111" s="88"/>
      <c r="FC111" s="89"/>
      <c r="FD111" s="88"/>
      <c r="FE111" s="88"/>
      <c r="FF111" s="88"/>
      <c r="FG111" s="88"/>
      <c r="FH111" s="88"/>
      <c r="FI111" s="88"/>
      <c r="FJ111" s="88"/>
      <c r="FK111" s="88"/>
      <c r="FL111" s="89"/>
      <c r="FM111" s="89"/>
      <c r="FN111" s="89"/>
      <c r="FO111" s="88"/>
      <c r="FP111" s="88"/>
      <c r="FQ111" s="88"/>
      <c r="FR111" s="88"/>
      <c r="FS111" s="88"/>
      <c r="FT111" s="89"/>
      <c r="FU111" s="89"/>
      <c r="FV111" s="88"/>
      <c r="FW111" s="88"/>
      <c r="FX111" s="88"/>
      <c r="FY111" s="88"/>
      <c r="FZ111" s="88"/>
      <c r="GA111" s="89"/>
      <c r="GB111" s="89"/>
      <c r="GC111" s="89"/>
      <c r="GD111" s="88"/>
      <c r="GE111" s="88"/>
      <c r="GF111" s="88"/>
      <c r="GG111" s="88"/>
      <c r="GH111" s="88"/>
      <c r="GI111" s="30"/>
      <c r="GJ111" s="89"/>
      <c r="GK111" s="89"/>
      <c r="GL111" s="89"/>
      <c r="GM111" s="88"/>
      <c r="GN111" s="88"/>
      <c r="GO111" s="88"/>
      <c r="GP111" s="88"/>
      <c r="GQ111" s="88"/>
    </row>
    <row r="112" spans="1:199" ht="16.5" customHeight="1" x14ac:dyDescent="0.25">
      <c r="A112" s="33"/>
      <c r="B112" s="2"/>
      <c r="C112" s="30" t="s">
        <v>34514</v>
      </c>
      <c r="D112" s="30"/>
      <c r="E112" s="30"/>
      <c r="F112" s="30"/>
      <c r="G112" s="30"/>
      <c r="H112" s="30"/>
      <c r="I112" s="30"/>
      <c r="J112" s="30"/>
      <c r="K112" s="30"/>
      <c r="L112" s="30"/>
      <c r="M112" s="30"/>
      <c r="N112" s="30"/>
      <c r="O112" s="30"/>
      <c r="P112" s="30"/>
      <c r="Q112" s="30"/>
      <c r="R112" s="30"/>
      <c r="S112" s="30"/>
      <c r="T112" s="30"/>
      <c r="U112" s="30"/>
      <c r="V112" s="30"/>
      <c r="W112" s="30"/>
      <c r="X112" s="30"/>
      <c r="Y112" s="30"/>
      <c r="Z112" s="30"/>
      <c r="AA112" s="30"/>
      <c r="AB112" s="30"/>
      <c r="AC112" s="30"/>
      <c r="AD112" s="30"/>
      <c r="AE112" s="30"/>
      <c r="AF112" s="30"/>
      <c r="AG112" s="30"/>
      <c r="AH112" s="30"/>
      <c r="AI112" s="30"/>
      <c r="AJ112" s="30"/>
      <c r="AK112" s="30"/>
      <c r="AL112" s="30"/>
      <c r="AM112" s="30"/>
      <c r="AN112" s="30"/>
      <c r="AO112" s="30"/>
      <c r="AP112" s="30"/>
      <c r="AQ112" s="30"/>
      <c r="AR112" s="30"/>
      <c r="AS112" s="30"/>
      <c r="AT112" s="30"/>
      <c r="AU112" s="30"/>
      <c r="AV112" s="30"/>
      <c r="AW112" s="30"/>
      <c r="AX112" s="30"/>
      <c r="AY112" s="30"/>
      <c r="AZ112" s="30"/>
      <c r="BA112" s="30"/>
      <c r="BB112" s="30"/>
      <c r="BC112" s="30"/>
      <c r="BD112" s="30"/>
      <c r="BE112" s="30"/>
      <c r="BF112" s="30"/>
      <c r="BG112" s="30"/>
      <c r="BH112" s="30"/>
      <c r="BI112" s="30"/>
      <c r="BJ112" s="30"/>
      <c r="BK112" s="30"/>
      <c r="BL112" s="30"/>
      <c r="BM112" s="30"/>
      <c r="BN112" s="30"/>
      <c r="BO112" s="30"/>
      <c r="BP112" s="30"/>
      <c r="BQ112" s="30"/>
      <c r="BR112" s="30"/>
      <c r="BS112" s="30"/>
      <c r="BT112" s="30"/>
      <c r="BU112" s="30"/>
      <c r="BV112" s="30"/>
      <c r="BW112" s="30"/>
      <c r="BX112" s="30"/>
      <c r="BY112" s="30"/>
      <c r="BZ112" s="30"/>
      <c r="CA112" s="30"/>
      <c r="CB112" s="30"/>
      <c r="CC112" s="30"/>
      <c r="CD112" s="30"/>
      <c r="CE112" s="30"/>
      <c r="CF112" s="30"/>
      <c r="CG112" s="30"/>
      <c r="CH112" s="30"/>
      <c r="CI112" s="89"/>
      <c r="CJ112" s="89"/>
      <c r="CK112" s="89"/>
      <c r="CL112" s="89"/>
      <c r="CM112" s="89"/>
      <c r="CN112" s="89"/>
      <c r="CO112" s="89"/>
      <c r="CP112" s="89"/>
      <c r="CQ112" s="89"/>
      <c r="CR112" s="89"/>
      <c r="CS112" s="88"/>
      <c r="CT112" s="88"/>
      <c r="CU112" s="88"/>
      <c r="CV112" s="88"/>
      <c r="CW112" s="88"/>
      <c r="CX112" s="88"/>
      <c r="CY112" s="88"/>
      <c r="CZ112" s="88"/>
      <c r="DA112" s="89"/>
      <c r="DB112" s="88"/>
      <c r="DC112" s="88"/>
      <c r="DD112" s="88"/>
      <c r="DE112" s="88"/>
      <c r="DF112" s="88"/>
      <c r="DG112" s="88"/>
      <c r="DH112" s="88"/>
      <c r="DI112" s="88"/>
      <c r="DJ112" s="89"/>
      <c r="DK112" s="88"/>
      <c r="DL112" s="88"/>
      <c r="DM112" s="88"/>
      <c r="DN112" s="88"/>
      <c r="DO112" s="88"/>
      <c r="DP112" s="88"/>
      <c r="DQ112" s="88"/>
      <c r="DR112" s="88"/>
      <c r="DS112" s="89"/>
      <c r="DT112" s="88"/>
      <c r="DU112" s="88"/>
      <c r="DV112" s="88"/>
      <c r="DW112" s="88"/>
      <c r="DX112" s="88"/>
      <c r="DY112" s="88"/>
      <c r="DZ112" s="88"/>
      <c r="EA112" s="88"/>
      <c r="EB112" s="89"/>
      <c r="EC112" s="88"/>
      <c r="ED112" s="88"/>
      <c r="EE112" s="88"/>
      <c r="EF112" s="88"/>
      <c r="EG112" s="88"/>
      <c r="EH112" s="88"/>
      <c r="EI112" s="88"/>
      <c r="EJ112" s="88"/>
      <c r="EK112" s="89"/>
      <c r="EL112" s="88"/>
      <c r="EM112" s="88"/>
      <c r="EN112" s="88"/>
      <c r="EO112" s="88"/>
      <c r="EP112" s="88"/>
      <c r="EQ112" s="88"/>
      <c r="ER112" s="88"/>
      <c r="ES112" s="88"/>
      <c r="ET112" s="89"/>
      <c r="EU112" s="88"/>
      <c r="EV112" s="88"/>
      <c r="EW112" s="88"/>
      <c r="EX112" s="88"/>
      <c r="EY112" s="88"/>
      <c r="EZ112" s="88"/>
      <c r="FA112" s="88"/>
      <c r="FB112" s="88"/>
      <c r="FC112" s="89"/>
      <c r="FD112" s="88"/>
      <c r="FE112" s="88"/>
      <c r="FF112" s="88"/>
      <c r="FG112" s="88"/>
      <c r="FH112" s="88"/>
      <c r="FI112" s="88"/>
      <c r="FJ112" s="88"/>
      <c r="FK112" s="88"/>
      <c r="FL112" s="89"/>
      <c r="FM112" s="89"/>
      <c r="FN112" s="89"/>
      <c r="FO112" s="88"/>
      <c r="FP112" s="88"/>
      <c r="FQ112" s="88"/>
      <c r="FR112" s="88"/>
      <c r="FS112" s="88"/>
      <c r="FT112" s="89"/>
      <c r="FU112" s="89"/>
      <c r="FV112" s="88"/>
      <c r="FW112" s="88"/>
      <c r="FX112" s="88"/>
      <c r="FY112" s="88"/>
      <c r="FZ112" s="88"/>
      <c r="GA112" s="89"/>
      <c r="GB112" s="89"/>
      <c r="GC112" s="89"/>
      <c r="GD112" s="88"/>
      <c r="GE112" s="88"/>
      <c r="GF112" s="88"/>
      <c r="GG112" s="88"/>
      <c r="GH112" s="88"/>
      <c r="GI112" s="30"/>
      <c r="GJ112" s="89"/>
      <c r="GK112" s="89"/>
      <c r="GL112" s="89"/>
      <c r="GM112" s="88"/>
      <c r="GN112" s="88"/>
      <c r="GO112" s="88"/>
      <c r="GP112" s="88"/>
      <c r="GQ112" s="88"/>
    </row>
    <row r="113" spans="1:199" ht="16.5" customHeight="1" x14ac:dyDescent="0.25">
      <c r="A113" s="33"/>
      <c r="B113" s="2"/>
      <c r="C113" s="30" t="s">
        <v>34515</v>
      </c>
      <c r="D113" s="30"/>
      <c r="E113" s="30"/>
      <c r="F113" s="30"/>
      <c r="G113" s="30"/>
      <c r="H113" s="30"/>
      <c r="I113" s="30"/>
      <c r="J113" s="30"/>
      <c r="K113" s="30"/>
      <c r="L113" s="30"/>
      <c r="M113" s="30"/>
      <c r="N113" s="30"/>
      <c r="O113" s="30"/>
      <c r="P113" s="30"/>
      <c r="Q113" s="30"/>
      <c r="R113" s="30"/>
      <c r="S113" s="30"/>
      <c r="T113" s="30"/>
      <c r="U113" s="30"/>
      <c r="V113" s="30"/>
      <c r="W113" s="30"/>
      <c r="X113" s="30"/>
      <c r="Y113" s="30"/>
      <c r="Z113" s="30"/>
      <c r="AA113" s="30"/>
      <c r="AB113" s="30"/>
      <c r="AC113" s="30"/>
      <c r="AD113" s="30"/>
      <c r="AE113" s="30"/>
      <c r="AF113" s="30"/>
      <c r="AG113" s="30"/>
      <c r="AH113" s="30"/>
      <c r="AI113" s="30"/>
      <c r="AJ113" s="30"/>
      <c r="AK113" s="30"/>
      <c r="AL113" s="30"/>
      <c r="AM113" s="30"/>
      <c r="AN113" s="30"/>
      <c r="AO113" s="30"/>
      <c r="AP113" s="30"/>
      <c r="AQ113" s="30"/>
      <c r="AR113" s="30"/>
      <c r="AS113" s="30"/>
      <c r="AT113" s="30"/>
      <c r="AU113" s="30"/>
      <c r="AV113" s="30"/>
      <c r="AW113" s="30"/>
      <c r="AX113" s="30"/>
      <c r="AY113" s="30"/>
      <c r="AZ113" s="30"/>
      <c r="BA113" s="30"/>
      <c r="BB113" s="30"/>
      <c r="BC113" s="30"/>
      <c r="BD113" s="30"/>
      <c r="BE113" s="30"/>
      <c r="BF113" s="30"/>
      <c r="BG113" s="30"/>
      <c r="BH113" s="30"/>
      <c r="BI113" s="30"/>
      <c r="BJ113" s="30"/>
      <c r="BK113" s="30"/>
      <c r="BL113" s="30"/>
      <c r="BM113" s="30"/>
      <c r="BN113" s="30"/>
      <c r="BO113" s="30"/>
      <c r="BP113" s="30"/>
      <c r="BQ113" s="30"/>
      <c r="BR113" s="30"/>
      <c r="BS113" s="30"/>
      <c r="BT113" s="30"/>
      <c r="BU113" s="30"/>
      <c r="BV113" s="30"/>
      <c r="BW113" s="30"/>
      <c r="BX113" s="30"/>
      <c r="BY113" s="30"/>
      <c r="BZ113" s="30"/>
      <c r="CA113" s="30"/>
      <c r="CB113" s="30"/>
      <c r="CC113" s="30"/>
      <c r="CD113" s="30"/>
      <c r="CE113" s="30"/>
      <c r="CF113" s="30"/>
      <c r="CG113" s="30"/>
      <c r="CH113" s="30"/>
      <c r="CI113" s="89"/>
      <c r="CJ113" s="89"/>
      <c r="CK113" s="89"/>
      <c r="CL113" s="89"/>
      <c r="CM113" s="89"/>
      <c r="CN113" s="89"/>
      <c r="CO113" s="89"/>
      <c r="CP113" s="89"/>
      <c r="CQ113" s="89"/>
      <c r="CR113" s="89"/>
      <c r="CS113" s="88"/>
      <c r="CT113" s="88"/>
      <c r="CU113" s="88"/>
      <c r="CV113" s="88"/>
      <c r="CW113" s="88"/>
      <c r="CX113" s="88"/>
      <c r="CY113" s="88"/>
      <c r="CZ113" s="88"/>
      <c r="DA113" s="89"/>
      <c r="DB113" s="88"/>
      <c r="DC113" s="88"/>
      <c r="DD113" s="88"/>
      <c r="DE113" s="88"/>
      <c r="DF113" s="88"/>
      <c r="DG113" s="88"/>
      <c r="DH113" s="88"/>
      <c r="DI113" s="88"/>
      <c r="DJ113" s="89"/>
      <c r="DK113" s="88"/>
      <c r="DL113" s="88"/>
      <c r="DM113" s="88"/>
      <c r="DN113" s="88"/>
      <c r="DO113" s="88"/>
      <c r="DP113" s="88"/>
      <c r="DQ113" s="88"/>
      <c r="DR113" s="88"/>
      <c r="DS113" s="89"/>
      <c r="DT113" s="88"/>
      <c r="DU113" s="88"/>
      <c r="DV113" s="88"/>
      <c r="DW113" s="88"/>
      <c r="DX113" s="88"/>
      <c r="DY113" s="88"/>
      <c r="DZ113" s="88"/>
      <c r="EA113" s="88"/>
      <c r="EB113" s="89"/>
      <c r="EC113" s="88"/>
      <c r="ED113" s="88"/>
      <c r="EE113" s="88"/>
      <c r="EF113" s="88"/>
      <c r="EG113" s="88"/>
      <c r="EH113" s="88"/>
      <c r="EI113" s="88"/>
      <c r="EJ113" s="88"/>
      <c r="EK113" s="89"/>
      <c r="EL113" s="88"/>
      <c r="EM113" s="88"/>
      <c r="EN113" s="88"/>
      <c r="EO113" s="88"/>
      <c r="EP113" s="88"/>
      <c r="EQ113" s="88"/>
      <c r="ER113" s="88"/>
      <c r="ES113" s="88"/>
      <c r="ET113" s="89"/>
      <c r="EU113" s="88"/>
      <c r="EV113" s="88"/>
      <c r="EW113" s="88"/>
      <c r="EX113" s="88"/>
      <c r="EY113" s="88"/>
      <c r="EZ113" s="88"/>
      <c r="FA113" s="88"/>
      <c r="FB113" s="88"/>
      <c r="FC113" s="89"/>
      <c r="FD113" s="88"/>
      <c r="FE113" s="88"/>
      <c r="FF113" s="88"/>
      <c r="FG113" s="88"/>
      <c r="FH113" s="88"/>
      <c r="FI113" s="88"/>
      <c r="FJ113" s="88"/>
      <c r="FK113" s="88"/>
      <c r="FL113" s="89"/>
      <c r="FM113" s="89"/>
      <c r="FN113" s="89"/>
      <c r="FO113" s="88"/>
      <c r="FP113" s="88"/>
      <c r="FQ113" s="88"/>
      <c r="FR113" s="88"/>
      <c r="FS113" s="88"/>
      <c r="FT113" s="89"/>
      <c r="FU113" s="89"/>
      <c r="FV113" s="88"/>
      <c r="FW113" s="88"/>
      <c r="FX113" s="88"/>
      <c r="FY113" s="88"/>
      <c r="FZ113" s="88"/>
      <c r="GA113" s="89"/>
      <c r="GB113" s="89"/>
      <c r="GC113" s="89"/>
      <c r="GD113" s="88"/>
      <c r="GE113" s="88"/>
      <c r="GF113" s="88"/>
      <c r="GG113" s="88"/>
      <c r="GH113" s="88"/>
      <c r="GI113" s="30"/>
      <c r="GJ113" s="89"/>
      <c r="GK113" s="89"/>
      <c r="GL113" s="89"/>
      <c r="GM113" s="88"/>
      <c r="GN113" s="88"/>
      <c r="GO113" s="88"/>
      <c r="GP113" s="88"/>
      <c r="GQ113" s="88"/>
    </row>
    <row r="114" spans="1:199" ht="16.5" customHeight="1" x14ac:dyDescent="0.25">
      <c r="A114" s="33"/>
      <c r="B114" s="2"/>
      <c r="C114" s="30" t="s">
        <v>33934</v>
      </c>
      <c r="D114" s="30"/>
      <c r="E114" s="30"/>
      <c r="F114" s="30"/>
      <c r="G114" s="30"/>
      <c r="H114" s="30"/>
      <c r="I114" s="30"/>
      <c r="J114" s="30"/>
      <c r="K114" s="30"/>
      <c r="L114" s="30"/>
      <c r="M114" s="30"/>
      <c r="N114" s="30"/>
      <c r="O114" s="30"/>
      <c r="P114" s="30"/>
      <c r="Q114" s="30"/>
      <c r="R114" s="30"/>
      <c r="S114" s="30"/>
      <c r="T114" s="30"/>
      <c r="U114" s="30"/>
      <c r="V114" s="30"/>
      <c r="W114" s="30"/>
      <c r="X114" s="30"/>
      <c r="Y114" s="30"/>
      <c r="Z114" s="30"/>
      <c r="AA114" s="30"/>
      <c r="AB114" s="30"/>
      <c r="AC114" s="30"/>
      <c r="AD114" s="30"/>
      <c r="AE114" s="30"/>
      <c r="AF114" s="30"/>
      <c r="AG114" s="30"/>
      <c r="AH114" s="30"/>
      <c r="AI114" s="30"/>
      <c r="AJ114" s="30"/>
      <c r="AK114" s="30"/>
      <c r="AL114" s="30"/>
      <c r="AM114" s="30"/>
      <c r="AN114" s="30"/>
      <c r="AO114" s="30"/>
      <c r="AP114" s="30"/>
      <c r="AQ114" s="30"/>
      <c r="AR114" s="30"/>
      <c r="AS114" s="30"/>
      <c r="AT114" s="30"/>
      <c r="AU114" s="30"/>
      <c r="AV114" s="30"/>
      <c r="AW114" s="30"/>
      <c r="AX114" s="30"/>
      <c r="AY114" s="30"/>
      <c r="AZ114" s="30"/>
      <c r="BA114" s="30"/>
      <c r="BB114" s="30"/>
      <c r="BC114" s="30"/>
      <c r="BD114" s="30"/>
      <c r="BE114" s="30"/>
      <c r="BF114" s="30"/>
      <c r="BG114" s="30"/>
      <c r="BH114" s="30"/>
      <c r="BI114" s="30"/>
      <c r="BJ114" s="30"/>
      <c r="BK114" s="30"/>
      <c r="BL114" s="30"/>
      <c r="BM114" s="30"/>
      <c r="BN114" s="30"/>
      <c r="BO114" s="30"/>
      <c r="BP114" s="30"/>
      <c r="BQ114" s="30"/>
      <c r="BR114" s="30"/>
      <c r="BS114" s="30"/>
      <c r="BT114" s="30"/>
      <c r="BU114" s="30"/>
      <c r="BV114" s="30"/>
      <c r="BW114" s="30"/>
      <c r="BX114" s="30"/>
      <c r="BY114" s="30"/>
      <c r="BZ114" s="30"/>
      <c r="CA114" s="30"/>
      <c r="CB114" s="30"/>
      <c r="CC114" s="30"/>
      <c r="CD114" s="30"/>
      <c r="CE114" s="30"/>
      <c r="CF114" s="30"/>
      <c r="CG114" s="30"/>
      <c r="CH114" s="30"/>
      <c r="CI114" s="89"/>
      <c r="CJ114" s="89"/>
      <c r="CK114" s="89"/>
      <c r="CL114" s="89"/>
      <c r="CM114" s="89"/>
      <c r="CN114" s="89"/>
      <c r="CO114" s="89"/>
      <c r="CP114" s="89"/>
      <c r="CQ114" s="89"/>
      <c r="CR114" s="89"/>
      <c r="CS114" s="88"/>
      <c r="CT114" s="88"/>
      <c r="CU114" s="88"/>
      <c r="CV114" s="88"/>
      <c r="CW114" s="88"/>
      <c r="CX114" s="88"/>
      <c r="CY114" s="88"/>
      <c r="CZ114" s="88"/>
      <c r="DA114" s="89"/>
      <c r="DB114" s="88"/>
      <c r="DC114" s="88"/>
      <c r="DD114" s="88"/>
      <c r="DE114" s="88"/>
      <c r="DF114" s="88"/>
      <c r="DG114" s="88"/>
      <c r="DH114" s="88"/>
      <c r="DI114" s="88"/>
      <c r="DJ114" s="89"/>
      <c r="DK114" s="88"/>
      <c r="DL114" s="88"/>
      <c r="DM114" s="88"/>
      <c r="DN114" s="88"/>
      <c r="DO114" s="88"/>
      <c r="DP114" s="88"/>
      <c r="DQ114" s="88"/>
      <c r="DR114" s="88"/>
      <c r="DS114" s="89"/>
      <c r="DT114" s="88"/>
      <c r="DU114" s="88"/>
      <c r="DV114" s="88"/>
      <c r="DW114" s="88"/>
      <c r="DX114" s="88"/>
      <c r="DY114" s="88"/>
      <c r="DZ114" s="88"/>
      <c r="EA114" s="88"/>
      <c r="EB114" s="89"/>
      <c r="EC114" s="88"/>
      <c r="ED114" s="88"/>
      <c r="EE114" s="88"/>
      <c r="EF114" s="88"/>
      <c r="EG114" s="88"/>
      <c r="EH114" s="88"/>
      <c r="EI114" s="88"/>
      <c r="EJ114" s="88"/>
      <c r="EK114" s="89"/>
      <c r="EL114" s="88"/>
      <c r="EM114" s="88"/>
      <c r="EN114" s="88"/>
      <c r="EO114" s="88"/>
      <c r="EP114" s="88"/>
      <c r="EQ114" s="88"/>
      <c r="ER114" s="88"/>
      <c r="ES114" s="88"/>
      <c r="ET114" s="89"/>
      <c r="EU114" s="88"/>
      <c r="EV114" s="88"/>
      <c r="EW114" s="88"/>
      <c r="EX114" s="88"/>
      <c r="EY114" s="88"/>
      <c r="EZ114" s="88"/>
      <c r="FA114" s="88"/>
      <c r="FB114" s="88"/>
      <c r="FC114" s="89"/>
      <c r="FD114" s="88"/>
      <c r="FE114" s="88"/>
      <c r="FF114" s="88"/>
      <c r="FG114" s="88"/>
      <c r="FH114" s="88"/>
      <c r="FI114" s="88"/>
      <c r="FJ114" s="88"/>
      <c r="FK114" s="88"/>
      <c r="FL114" s="89"/>
      <c r="FM114" s="89"/>
      <c r="FN114" s="89"/>
      <c r="FO114" s="88"/>
      <c r="FP114" s="88"/>
      <c r="FQ114" s="88"/>
      <c r="FR114" s="88"/>
      <c r="FS114" s="88"/>
      <c r="FT114" s="89"/>
      <c r="FU114" s="89"/>
      <c r="FV114" s="88"/>
      <c r="FW114" s="88"/>
      <c r="FX114" s="88"/>
      <c r="FY114" s="88"/>
      <c r="FZ114" s="88"/>
      <c r="GA114" s="89"/>
      <c r="GB114" s="89"/>
      <c r="GC114" s="89"/>
      <c r="GD114" s="88"/>
      <c r="GE114" s="88"/>
      <c r="GF114" s="88"/>
      <c r="GG114" s="88"/>
      <c r="GH114" s="88"/>
      <c r="GI114" s="30"/>
      <c r="GJ114" s="89"/>
      <c r="GK114" s="89"/>
      <c r="GL114" s="89"/>
      <c r="GM114" s="88"/>
      <c r="GN114" s="88"/>
      <c r="GO114" s="88"/>
      <c r="GP114" s="88"/>
      <c r="GQ114" s="88"/>
    </row>
    <row r="115" spans="1:199" ht="16.5" customHeight="1" x14ac:dyDescent="0.25">
      <c r="A115" s="33"/>
      <c r="B115" s="2"/>
      <c r="C115" s="30" t="s">
        <v>33935</v>
      </c>
      <c r="D115" s="30"/>
      <c r="E115" s="30"/>
      <c r="F115" s="30"/>
      <c r="G115" s="30"/>
      <c r="H115" s="30"/>
      <c r="I115" s="30"/>
      <c r="J115" s="30"/>
      <c r="K115" s="30"/>
      <c r="L115" s="30"/>
      <c r="M115" s="30"/>
      <c r="N115" s="30"/>
      <c r="O115" s="30"/>
      <c r="P115" s="30"/>
      <c r="Q115" s="30"/>
      <c r="R115" s="30"/>
      <c r="S115" s="30"/>
      <c r="T115" s="30"/>
      <c r="U115" s="30"/>
      <c r="V115" s="30"/>
      <c r="W115" s="30"/>
      <c r="X115" s="30"/>
      <c r="Y115" s="30"/>
      <c r="Z115" s="30"/>
      <c r="AA115" s="30"/>
      <c r="AB115" s="30"/>
      <c r="AC115" s="30"/>
      <c r="AD115" s="30"/>
      <c r="AE115" s="30"/>
      <c r="AF115" s="30"/>
      <c r="AG115" s="30"/>
      <c r="AH115" s="30"/>
      <c r="AI115" s="30"/>
      <c r="AJ115" s="30"/>
      <c r="AK115" s="30"/>
      <c r="AL115" s="30"/>
      <c r="AM115" s="30"/>
      <c r="AN115" s="30"/>
      <c r="AO115" s="30"/>
      <c r="AP115" s="30"/>
      <c r="AQ115" s="30"/>
      <c r="AR115" s="30"/>
      <c r="AS115" s="30"/>
      <c r="AT115" s="30"/>
      <c r="AU115" s="30"/>
      <c r="AV115" s="30"/>
      <c r="AW115" s="30"/>
      <c r="AX115" s="30"/>
      <c r="AY115" s="30"/>
      <c r="AZ115" s="30"/>
      <c r="BA115" s="30"/>
      <c r="BB115" s="30"/>
      <c r="BC115" s="30"/>
      <c r="BD115" s="30"/>
      <c r="BE115" s="30"/>
      <c r="BF115" s="30"/>
      <c r="BG115" s="30"/>
      <c r="BH115" s="30"/>
      <c r="BI115" s="30"/>
      <c r="BJ115" s="30"/>
      <c r="BK115" s="30"/>
      <c r="BL115" s="30"/>
      <c r="BM115" s="30"/>
      <c r="BN115" s="30"/>
      <c r="BO115" s="30"/>
      <c r="BP115" s="30"/>
      <c r="BQ115" s="30"/>
      <c r="BR115" s="30"/>
      <c r="BS115" s="30"/>
      <c r="BT115" s="30"/>
      <c r="BU115" s="30"/>
      <c r="BV115" s="30"/>
      <c r="BW115" s="30"/>
      <c r="BX115" s="30"/>
      <c r="BY115" s="30"/>
      <c r="BZ115" s="30"/>
      <c r="CA115" s="30"/>
      <c r="CB115" s="30"/>
      <c r="CC115" s="30"/>
      <c r="CD115" s="30"/>
      <c r="CE115" s="30"/>
      <c r="CF115" s="30"/>
      <c r="CG115" s="30"/>
      <c r="CH115" s="30"/>
      <c r="CI115" s="89"/>
      <c r="CJ115" s="89"/>
      <c r="CK115" s="89"/>
      <c r="CL115" s="89"/>
      <c r="CM115" s="89"/>
      <c r="CN115" s="89"/>
      <c r="CO115" s="89"/>
      <c r="CP115" s="89"/>
      <c r="CQ115" s="89"/>
      <c r="CR115" s="89"/>
      <c r="CS115" s="88"/>
      <c r="CT115" s="88"/>
      <c r="CU115" s="88"/>
      <c r="CV115" s="88"/>
      <c r="CW115" s="88"/>
      <c r="CX115" s="88"/>
      <c r="CY115" s="88"/>
      <c r="CZ115" s="88"/>
      <c r="DA115" s="89"/>
      <c r="DB115" s="88"/>
      <c r="DC115" s="88"/>
      <c r="DD115" s="88"/>
      <c r="DE115" s="88"/>
      <c r="DF115" s="88"/>
      <c r="DG115" s="88"/>
      <c r="DH115" s="88"/>
      <c r="DI115" s="88"/>
      <c r="DJ115" s="89"/>
      <c r="DK115" s="88"/>
      <c r="DL115" s="88"/>
      <c r="DM115" s="88"/>
      <c r="DN115" s="88"/>
      <c r="DO115" s="88"/>
      <c r="DP115" s="88"/>
      <c r="DQ115" s="88"/>
      <c r="DR115" s="88"/>
      <c r="DS115" s="89"/>
      <c r="DT115" s="88"/>
      <c r="DU115" s="88"/>
      <c r="DV115" s="88"/>
      <c r="DW115" s="88"/>
      <c r="DX115" s="88"/>
      <c r="DY115" s="88"/>
      <c r="DZ115" s="88"/>
      <c r="EA115" s="88"/>
      <c r="EB115" s="89"/>
      <c r="EC115" s="88"/>
      <c r="ED115" s="88"/>
      <c r="EE115" s="88"/>
      <c r="EF115" s="88"/>
      <c r="EG115" s="88"/>
      <c r="EH115" s="88"/>
      <c r="EI115" s="88"/>
      <c r="EJ115" s="88"/>
      <c r="EK115" s="89"/>
      <c r="EL115" s="88"/>
      <c r="EM115" s="88"/>
      <c r="EN115" s="88"/>
      <c r="EO115" s="88"/>
      <c r="EP115" s="88"/>
      <c r="EQ115" s="88"/>
      <c r="ER115" s="88"/>
      <c r="ES115" s="88"/>
      <c r="ET115" s="89"/>
      <c r="EU115" s="88"/>
      <c r="EV115" s="88"/>
      <c r="EW115" s="88"/>
      <c r="EX115" s="88"/>
      <c r="EY115" s="88"/>
      <c r="EZ115" s="88"/>
      <c r="FA115" s="88"/>
      <c r="FB115" s="88"/>
      <c r="FC115" s="89"/>
      <c r="FD115" s="88"/>
      <c r="FE115" s="88"/>
      <c r="FF115" s="88"/>
      <c r="FG115" s="88"/>
      <c r="FH115" s="88"/>
      <c r="FI115" s="88"/>
      <c r="FJ115" s="88"/>
      <c r="FK115" s="88"/>
      <c r="FL115" s="89"/>
      <c r="FM115" s="89"/>
      <c r="FN115" s="89"/>
      <c r="FO115" s="88"/>
      <c r="FP115" s="88"/>
      <c r="FQ115" s="88"/>
      <c r="FR115" s="88"/>
      <c r="FS115" s="88"/>
      <c r="FT115" s="89"/>
      <c r="FU115" s="89"/>
      <c r="FV115" s="88"/>
      <c r="FW115" s="88"/>
      <c r="FX115" s="88"/>
      <c r="FY115" s="88"/>
      <c r="FZ115" s="88"/>
      <c r="GA115" s="89"/>
      <c r="GB115" s="89"/>
      <c r="GC115" s="89"/>
      <c r="GD115" s="88"/>
      <c r="GE115" s="88"/>
      <c r="GF115" s="88"/>
      <c r="GG115" s="88"/>
      <c r="GH115" s="88"/>
      <c r="GI115" s="30"/>
      <c r="GJ115" s="89"/>
      <c r="GK115" s="89"/>
      <c r="GL115" s="89"/>
      <c r="GM115" s="88"/>
      <c r="GN115" s="88"/>
      <c r="GO115" s="88"/>
      <c r="GP115" s="88"/>
      <c r="GQ115" s="88"/>
    </row>
    <row r="116" spans="1:199" ht="16.5" customHeight="1" x14ac:dyDescent="0.25">
      <c r="A116" s="33"/>
      <c r="B116" s="2"/>
      <c r="C116" s="30" t="s">
        <v>33936</v>
      </c>
      <c r="D116" s="30"/>
      <c r="E116" s="30"/>
      <c r="F116" s="30"/>
      <c r="G116" s="30"/>
      <c r="H116" s="30"/>
      <c r="I116" s="30"/>
      <c r="J116" s="30"/>
      <c r="K116" s="30"/>
      <c r="L116" s="30"/>
      <c r="M116" s="30"/>
      <c r="N116" s="30"/>
      <c r="O116" s="30"/>
      <c r="P116" s="30"/>
      <c r="Q116" s="30"/>
      <c r="R116" s="30"/>
      <c r="S116" s="30"/>
      <c r="T116" s="30"/>
      <c r="U116" s="30"/>
      <c r="V116" s="30"/>
      <c r="W116" s="30"/>
      <c r="X116" s="30"/>
      <c r="Y116" s="30"/>
      <c r="Z116" s="30"/>
      <c r="AA116" s="30"/>
      <c r="AB116" s="30"/>
      <c r="AC116" s="30"/>
      <c r="AD116" s="30"/>
      <c r="AE116" s="30"/>
      <c r="AF116" s="30"/>
      <c r="AG116" s="30"/>
      <c r="AH116" s="30"/>
      <c r="AI116" s="30"/>
      <c r="AJ116" s="30"/>
      <c r="AK116" s="30"/>
      <c r="AL116" s="30"/>
      <c r="AM116" s="30"/>
      <c r="AN116" s="30"/>
      <c r="AO116" s="30"/>
      <c r="AP116" s="30"/>
      <c r="AQ116" s="30"/>
      <c r="AR116" s="30"/>
      <c r="AS116" s="30"/>
      <c r="AT116" s="30"/>
      <c r="AU116" s="30"/>
      <c r="AV116" s="30"/>
      <c r="AW116" s="30"/>
      <c r="AX116" s="30"/>
      <c r="AY116" s="30"/>
      <c r="AZ116" s="30"/>
      <c r="BA116" s="30"/>
      <c r="BB116" s="30"/>
      <c r="BC116" s="30"/>
      <c r="BD116" s="30"/>
      <c r="BE116" s="30"/>
      <c r="BF116" s="30"/>
      <c r="BG116" s="30"/>
      <c r="BH116" s="30"/>
      <c r="BI116" s="30"/>
      <c r="BJ116" s="30"/>
      <c r="BK116" s="30"/>
      <c r="BL116" s="30"/>
      <c r="BM116" s="30"/>
      <c r="BN116" s="30"/>
      <c r="BO116" s="30"/>
      <c r="BP116" s="30"/>
      <c r="BQ116" s="30"/>
      <c r="BR116" s="30"/>
      <c r="BS116" s="30"/>
      <c r="BT116" s="30"/>
      <c r="BU116" s="30"/>
      <c r="BV116" s="30"/>
      <c r="BW116" s="30"/>
      <c r="BX116" s="30"/>
      <c r="BY116" s="30"/>
      <c r="BZ116" s="30"/>
      <c r="CA116" s="30"/>
      <c r="CB116" s="30"/>
      <c r="CC116" s="30"/>
      <c r="CD116" s="30"/>
      <c r="CE116" s="30"/>
      <c r="CF116" s="30"/>
      <c r="CG116" s="30"/>
      <c r="CH116" s="30"/>
      <c r="CI116" s="89"/>
      <c r="CJ116" s="89"/>
      <c r="CK116" s="89"/>
      <c r="CL116" s="89"/>
      <c r="CM116" s="89"/>
      <c r="CN116" s="89"/>
      <c r="CO116" s="89"/>
      <c r="CP116" s="89"/>
      <c r="CQ116" s="89"/>
      <c r="CR116" s="89"/>
      <c r="CS116" s="88"/>
      <c r="CT116" s="88"/>
      <c r="CU116" s="88"/>
      <c r="CV116" s="88"/>
      <c r="CW116" s="88"/>
      <c r="CX116" s="88"/>
      <c r="CY116" s="88"/>
      <c r="CZ116" s="88"/>
      <c r="DA116" s="89"/>
      <c r="DB116" s="88"/>
      <c r="DC116" s="88"/>
      <c r="DD116" s="88"/>
      <c r="DE116" s="88"/>
      <c r="DF116" s="88"/>
      <c r="DG116" s="88"/>
      <c r="DH116" s="88"/>
      <c r="DI116" s="88"/>
      <c r="DJ116" s="89"/>
      <c r="DK116" s="88"/>
      <c r="DL116" s="88"/>
      <c r="DM116" s="88"/>
      <c r="DN116" s="88"/>
      <c r="DO116" s="88"/>
      <c r="DP116" s="88"/>
      <c r="DQ116" s="88"/>
      <c r="DR116" s="88"/>
      <c r="DS116" s="89"/>
      <c r="DT116" s="88"/>
      <c r="DU116" s="88"/>
      <c r="DV116" s="88"/>
      <c r="DW116" s="88"/>
      <c r="DX116" s="88"/>
      <c r="DY116" s="88"/>
      <c r="DZ116" s="88"/>
      <c r="EA116" s="88"/>
      <c r="EB116" s="89"/>
      <c r="EC116" s="88"/>
      <c r="ED116" s="88"/>
      <c r="EE116" s="88"/>
      <c r="EF116" s="88"/>
      <c r="EG116" s="88"/>
      <c r="EH116" s="88"/>
      <c r="EI116" s="88"/>
      <c r="EJ116" s="88"/>
      <c r="EK116" s="89"/>
      <c r="EL116" s="88"/>
      <c r="EM116" s="88"/>
      <c r="EN116" s="88"/>
      <c r="EO116" s="88"/>
      <c r="EP116" s="88"/>
      <c r="EQ116" s="88"/>
      <c r="ER116" s="88"/>
      <c r="ES116" s="88"/>
      <c r="ET116" s="89"/>
      <c r="EU116" s="88"/>
      <c r="EV116" s="88"/>
      <c r="EW116" s="88"/>
      <c r="EX116" s="88"/>
      <c r="EY116" s="88"/>
      <c r="EZ116" s="88"/>
      <c r="FA116" s="88"/>
      <c r="FB116" s="88"/>
      <c r="FC116" s="89"/>
      <c r="FD116" s="88"/>
      <c r="FE116" s="88"/>
      <c r="FF116" s="88"/>
      <c r="FG116" s="88"/>
      <c r="FH116" s="88"/>
      <c r="FI116" s="88"/>
      <c r="FJ116" s="88"/>
      <c r="FK116" s="88"/>
      <c r="FL116" s="89"/>
      <c r="FM116" s="89"/>
      <c r="FN116" s="89"/>
      <c r="FO116" s="88"/>
      <c r="FP116" s="88"/>
      <c r="FQ116" s="88"/>
      <c r="FR116" s="88"/>
      <c r="FS116" s="88"/>
      <c r="FT116" s="89"/>
      <c r="FU116" s="89"/>
      <c r="FV116" s="88"/>
      <c r="FW116" s="88"/>
      <c r="FX116" s="88"/>
      <c r="FY116" s="88"/>
      <c r="FZ116" s="88"/>
      <c r="GA116" s="89"/>
      <c r="GB116" s="89"/>
      <c r="GC116" s="89"/>
      <c r="GD116" s="88"/>
      <c r="GE116" s="88"/>
      <c r="GF116" s="88"/>
      <c r="GG116" s="88"/>
      <c r="GH116" s="88"/>
      <c r="GI116" s="30"/>
      <c r="GJ116" s="89"/>
      <c r="GK116" s="89"/>
      <c r="GL116" s="89"/>
      <c r="GM116" s="88"/>
      <c r="GN116" s="88"/>
      <c r="GO116" s="88"/>
      <c r="GP116" s="88"/>
      <c r="GQ116" s="88"/>
    </row>
    <row r="117" spans="1:199" ht="16.5" customHeight="1" x14ac:dyDescent="0.25">
      <c r="A117" s="33"/>
      <c r="B117" s="2"/>
      <c r="C117" s="30" t="s">
        <v>33937</v>
      </c>
      <c r="D117" s="30"/>
      <c r="E117" s="30"/>
      <c r="F117" s="30"/>
      <c r="G117" s="30"/>
      <c r="H117" s="30"/>
      <c r="I117" s="30"/>
      <c r="J117" s="30"/>
      <c r="K117" s="30"/>
      <c r="L117" s="30"/>
      <c r="M117" s="30"/>
      <c r="N117" s="30"/>
      <c r="O117" s="30"/>
      <c r="P117" s="30"/>
      <c r="Q117" s="30"/>
      <c r="R117" s="30"/>
      <c r="S117" s="30"/>
      <c r="T117" s="30"/>
      <c r="U117" s="30"/>
      <c r="V117" s="30"/>
      <c r="W117" s="30"/>
      <c r="X117" s="30"/>
      <c r="Y117" s="30"/>
      <c r="Z117" s="30"/>
      <c r="AA117" s="30"/>
      <c r="AB117" s="30"/>
      <c r="AC117" s="30"/>
      <c r="AD117" s="30"/>
      <c r="AE117" s="30"/>
      <c r="AF117" s="30"/>
      <c r="AG117" s="30"/>
      <c r="AH117" s="30"/>
      <c r="AI117" s="30"/>
      <c r="AJ117" s="30"/>
      <c r="AK117" s="30"/>
      <c r="AL117" s="30"/>
      <c r="AM117" s="30"/>
      <c r="AN117" s="30"/>
      <c r="AO117" s="30"/>
      <c r="AP117" s="30"/>
      <c r="AQ117" s="30"/>
      <c r="AR117" s="30"/>
      <c r="AS117" s="30"/>
      <c r="AT117" s="30"/>
      <c r="AU117" s="30"/>
      <c r="AV117" s="30"/>
      <c r="AW117" s="30"/>
      <c r="AX117" s="30"/>
      <c r="AY117" s="30"/>
      <c r="AZ117" s="30"/>
      <c r="BA117" s="30"/>
      <c r="BB117" s="30"/>
      <c r="BC117" s="30"/>
      <c r="BD117" s="30"/>
      <c r="BE117" s="30"/>
      <c r="BF117" s="30"/>
      <c r="BG117" s="30"/>
      <c r="BH117" s="30"/>
      <c r="BI117" s="30"/>
      <c r="BJ117" s="30"/>
      <c r="BK117" s="30"/>
      <c r="BL117" s="30"/>
      <c r="BM117" s="30"/>
      <c r="BN117" s="30"/>
      <c r="BO117" s="30"/>
      <c r="BP117" s="30"/>
      <c r="BQ117" s="30"/>
      <c r="BR117" s="30"/>
      <c r="BS117" s="30"/>
      <c r="BT117" s="30"/>
      <c r="BU117" s="30"/>
      <c r="BV117" s="30"/>
      <c r="BW117" s="30"/>
      <c r="BX117" s="30"/>
      <c r="BY117" s="30"/>
      <c r="BZ117" s="30"/>
      <c r="CA117" s="30"/>
      <c r="CB117" s="30"/>
      <c r="CC117" s="30"/>
      <c r="CD117" s="30"/>
      <c r="CE117" s="30"/>
      <c r="CF117" s="30"/>
      <c r="CG117" s="30"/>
      <c r="CH117" s="30"/>
      <c r="CI117" s="89"/>
      <c r="CJ117" s="89"/>
      <c r="CK117" s="89"/>
      <c r="CL117" s="89"/>
      <c r="CM117" s="89"/>
      <c r="CN117" s="89"/>
      <c r="CO117" s="89"/>
      <c r="CP117" s="89"/>
      <c r="CQ117" s="89"/>
      <c r="CR117" s="89"/>
      <c r="CS117" s="88"/>
      <c r="CT117" s="88"/>
      <c r="CU117" s="88"/>
      <c r="CV117" s="88"/>
      <c r="CW117" s="88"/>
      <c r="CX117" s="88"/>
      <c r="CY117" s="88"/>
      <c r="CZ117" s="88"/>
      <c r="DA117" s="89"/>
      <c r="DB117" s="88"/>
      <c r="DC117" s="88"/>
      <c r="DD117" s="88"/>
      <c r="DE117" s="88"/>
      <c r="DF117" s="88"/>
      <c r="DG117" s="88"/>
      <c r="DH117" s="88"/>
      <c r="DI117" s="88"/>
      <c r="DJ117" s="89"/>
      <c r="DK117" s="88"/>
      <c r="DL117" s="88"/>
      <c r="DM117" s="88"/>
      <c r="DN117" s="88"/>
      <c r="DO117" s="88"/>
      <c r="DP117" s="88"/>
      <c r="DQ117" s="88"/>
      <c r="DR117" s="88"/>
      <c r="DS117" s="89"/>
      <c r="DT117" s="88"/>
      <c r="DU117" s="88"/>
      <c r="DV117" s="88"/>
      <c r="DW117" s="88"/>
      <c r="DX117" s="88"/>
      <c r="DY117" s="88"/>
      <c r="DZ117" s="88"/>
      <c r="EA117" s="88"/>
      <c r="EB117" s="89"/>
      <c r="EC117" s="88"/>
      <c r="ED117" s="88"/>
      <c r="EE117" s="88"/>
      <c r="EF117" s="88"/>
      <c r="EG117" s="88"/>
      <c r="EH117" s="88"/>
      <c r="EI117" s="88"/>
      <c r="EJ117" s="88"/>
      <c r="EK117" s="89"/>
      <c r="EL117" s="88"/>
      <c r="EM117" s="88"/>
      <c r="EN117" s="88"/>
      <c r="EO117" s="88"/>
      <c r="EP117" s="88"/>
      <c r="EQ117" s="88"/>
      <c r="ER117" s="88"/>
      <c r="ES117" s="88"/>
      <c r="ET117" s="89"/>
      <c r="EU117" s="88"/>
      <c r="EV117" s="88"/>
      <c r="EW117" s="88"/>
      <c r="EX117" s="88"/>
      <c r="EY117" s="88"/>
      <c r="EZ117" s="88"/>
      <c r="FA117" s="88"/>
      <c r="FB117" s="88"/>
      <c r="FC117" s="89"/>
      <c r="FD117" s="88"/>
      <c r="FE117" s="88"/>
      <c r="FF117" s="88"/>
      <c r="FG117" s="88"/>
      <c r="FH117" s="88"/>
      <c r="FI117" s="88"/>
      <c r="FJ117" s="88"/>
      <c r="FK117" s="88"/>
      <c r="FL117" s="89"/>
      <c r="FM117" s="89"/>
      <c r="FN117" s="89"/>
      <c r="FO117" s="88"/>
      <c r="FP117" s="88"/>
      <c r="FQ117" s="88"/>
      <c r="FR117" s="88"/>
      <c r="FS117" s="88"/>
      <c r="FT117" s="89"/>
      <c r="FU117" s="89"/>
      <c r="FV117" s="88"/>
      <c r="FW117" s="88"/>
      <c r="FX117" s="88"/>
      <c r="FY117" s="88"/>
      <c r="FZ117" s="88"/>
      <c r="GA117" s="89"/>
      <c r="GB117" s="89"/>
      <c r="GC117" s="89"/>
      <c r="GD117" s="88"/>
      <c r="GE117" s="88"/>
      <c r="GF117" s="88"/>
      <c r="GG117" s="88"/>
      <c r="GH117" s="88"/>
      <c r="GI117" s="30"/>
      <c r="GJ117" s="89"/>
      <c r="GK117" s="89"/>
      <c r="GL117" s="89"/>
      <c r="GM117" s="88"/>
      <c r="GN117" s="88"/>
      <c r="GO117" s="88"/>
      <c r="GP117" s="88"/>
      <c r="GQ117" s="88"/>
    </row>
    <row r="118" spans="1:199" ht="16.5" customHeight="1" x14ac:dyDescent="0.25">
      <c r="A118" s="33"/>
      <c r="B118" s="2"/>
      <c r="C118" s="30" t="s">
        <v>33938</v>
      </c>
      <c r="D118" s="30"/>
      <c r="E118" s="30"/>
      <c r="F118" s="30"/>
      <c r="G118" s="30"/>
      <c r="H118" s="30"/>
      <c r="I118" s="30"/>
      <c r="J118" s="30"/>
      <c r="K118" s="30"/>
      <c r="L118" s="30"/>
      <c r="M118" s="30"/>
      <c r="N118" s="30"/>
      <c r="O118" s="30"/>
      <c r="P118" s="30"/>
      <c r="Q118" s="30"/>
      <c r="R118" s="30"/>
      <c r="S118" s="30"/>
      <c r="T118" s="30"/>
      <c r="U118" s="30"/>
      <c r="V118" s="30"/>
      <c r="W118" s="30"/>
      <c r="X118" s="30"/>
      <c r="Y118" s="30"/>
      <c r="Z118" s="30"/>
      <c r="AA118" s="30"/>
      <c r="AB118" s="30"/>
      <c r="AC118" s="30"/>
      <c r="AD118" s="30"/>
      <c r="AE118" s="30"/>
      <c r="AF118" s="30"/>
      <c r="AG118" s="30"/>
      <c r="AH118" s="30"/>
      <c r="AI118" s="30"/>
      <c r="AJ118" s="30"/>
      <c r="AK118" s="30"/>
      <c r="AL118" s="30"/>
      <c r="AM118" s="30"/>
      <c r="AN118" s="30"/>
      <c r="AO118" s="30"/>
      <c r="AP118" s="30"/>
      <c r="AQ118" s="30"/>
      <c r="AR118" s="30"/>
      <c r="AS118" s="30"/>
      <c r="AT118" s="30"/>
      <c r="AU118" s="30"/>
      <c r="AV118" s="30"/>
      <c r="AW118" s="30"/>
      <c r="AX118" s="30"/>
      <c r="AY118" s="30"/>
      <c r="AZ118" s="30"/>
      <c r="BA118" s="30"/>
      <c r="BB118" s="30"/>
      <c r="BC118" s="30"/>
      <c r="BD118" s="30"/>
      <c r="BE118" s="30"/>
      <c r="BF118" s="30"/>
      <c r="BG118" s="30"/>
      <c r="BH118" s="30"/>
      <c r="BI118" s="30"/>
      <c r="BJ118" s="30"/>
      <c r="BK118" s="30"/>
      <c r="BL118" s="30"/>
      <c r="BM118" s="30"/>
      <c r="BN118" s="30"/>
      <c r="BO118" s="30"/>
      <c r="BP118" s="30"/>
      <c r="BQ118" s="30"/>
      <c r="BR118" s="30"/>
      <c r="BS118" s="30"/>
      <c r="BT118" s="30"/>
      <c r="BU118" s="30"/>
      <c r="BV118" s="30"/>
      <c r="BW118" s="30"/>
      <c r="BX118" s="30"/>
      <c r="BY118" s="30"/>
      <c r="BZ118" s="30"/>
      <c r="CA118" s="30"/>
      <c r="CB118" s="30"/>
      <c r="CC118" s="30"/>
      <c r="CD118" s="30"/>
      <c r="CE118" s="30"/>
      <c r="CF118" s="30"/>
      <c r="CG118" s="30"/>
      <c r="CH118" s="30"/>
      <c r="CI118" s="89"/>
      <c r="CJ118" s="89"/>
      <c r="CK118" s="89"/>
      <c r="CL118" s="89"/>
      <c r="CM118" s="89"/>
      <c r="CN118" s="89"/>
      <c r="CO118" s="89"/>
      <c r="CP118" s="89"/>
      <c r="CQ118" s="89"/>
      <c r="CR118" s="89"/>
      <c r="CS118" s="88"/>
      <c r="CT118" s="88"/>
      <c r="CU118" s="88"/>
      <c r="CV118" s="88"/>
      <c r="CW118" s="88"/>
      <c r="CX118" s="88"/>
      <c r="CY118" s="88"/>
      <c r="CZ118" s="88"/>
      <c r="DA118" s="89"/>
      <c r="DB118" s="88"/>
      <c r="DC118" s="88"/>
      <c r="DD118" s="88"/>
      <c r="DE118" s="88"/>
      <c r="DF118" s="88"/>
      <c r="DG118" s="88"/>
      <c r="DH118" s="88"/>
      <c r="DI118" s="88"/>
      <c r="DJ118" s="89"/>
      <c r="DK118" s="88"/>
      <c r="DL118" s="88"/>
      <c r="DM118" s="88"/>
      <c r="DN118" s="88"/>
      <c r="DO118" s="88"/>
      <c r="DP118" s="88"/>
      <c r="DQ118" s="88"/>
      <c r="DR118" s="88"/>
      <c r="DS118" s="89"/>
      <c r="DT118" s="88"/>
      <c r="DU118" s="88"/>
      <c r="DV118" s="88"/>
      <c r="DW118" s="88"/>
      <c r="DX118" s="88"/>
      <c r="DY118" s="88"/>
      <c r="DZ118" s="88"/>
      <c r="EA118" s="88"/>
      <c r="EB118" s="89"/>
      <c r="EC118" s="88"/>
      <c r="ED118" s="88"/>
      <c r="EE118" s="88"/>
      <c r="EF118" s="88"/>
      <c r="EG118" s="88"/>
      <c r="EH118" s="88"/>
      <c r="EI118" s="88"/>
      <c r="EJ118" s="88"/>
      <c r="EK118" s="89"/>
      <c r="EL118" s="88"/>
      <c r="EM118" s="88"/>
      <c r="EN118" s="88"/>
      <c r="EO118" s="88"/>
      <c r="EP118" s="88"/>
      <c r="EQ118" s="88"/>
      <c r="ER118" s="88"/>
      <c r="ES118" s="88"/>
      <c r="ET118" s="89"/>
      <c r="EU118" s="88"/>
      <c r="EV118" s="88"/>
      <c r="EW118" s="88"/>
      <c r="EX118" s="88"/>
      <c r="EY118" s="88"/>
      <c r="EZ118" s="88"/>
      <c r="FA118" s="88"/>
      <c r="FB118" s="88"/>
      <c r="FC118" s="89"/>
      <c r="FD118" s="88"/>
      <c r="FE118" s="88"/>
      <c r="FF118" s="88"/>
      <c r="FG118" s="88"/>
      <c r="FH118" s="88"/>
      <c r="FI118" s="88"/>
      <c r="FJ118" s="88"/>
      <c r="FK118" s="88"/>
      <c r="FL118" s="89"/>
      <c r="FM118" s="89"/>
      <c r="FN118" s="89"/>
      <c r="FO118" s="88"/>
      <c r="FP118" s="88"/>
      <c r="FQ118" s="88"/>
      <c r="FR118" s="88"/>
      <c r="FS118" s="88"/>
      <c r="FT118" s="89"/>
      <c r="FU118" s="89"/>
      <c r="FV118" s="88"/>
      <c r="FW118" s="88"/>
      <c r="FX118" s="88"/>
      <c r="FY118" s="88"/>
      <c r="FZ118" s="88"/>
      <c r="GA118" s="89"/>
      <c r="GB118" s="89"/>
      <c r="GC118" s="89"/>
      <c r="GD118" s="88"/>
      <c r="GE118" s="88"/>
      <c r="GF118" s="88"/>
      <c r="GG118" s="88"/>
      <c r="GH118" s="88"/>
      <c r="GI118" s="30"/>
      <c r="GJ118" s="89"/>
      <c r="GK118" s="89"/>
      <c r="GL118" s="89"/>
      <c r="GM118" s="88"/>
      <c r="GN118" s="88"/>
      <c r="GO118" s="88"/>
      <c r="GP118" s="88"/>
      <c r="GQ118" s="88"/>
    </row>
    <row r="119" spans="1:199" ht="16.5" customHeight="1" x14ac:dyDescent="0.25">
      <c r="A119" s="33"/>
      <c r="B119" s="2"/>
      <c r="C119" s="30" t="s">
        <v>33939</v>
      </c>
      <c r="D119" s="30"/>
      <c r="E119" s="30"/>
      <c r="F119" s="30"/>
      <c r="G119" s="30"/>
      <c r="H119" s="30"/>
      <c r="I119" s="30"/>
      <c r="J119" s="30"/>
      <c r="K119" s="30"/>
      <c r="L119" s="30"/>
      <c r="M119" s="30"/>
      <c r="N119" s="30"/>
      <c r="O119" s="30"/>
      <c r="P119" s="30"/>
      <c r="Q119" s="30"/>
      <c r="R119" s="30"/>
      <c r="S119" s="30"/>
      <c r="T119" s="30"/>
      <c r="U119" s="30"/>
      <c r="V119" s="30"/>
      <c r="W119" s="30"/>
      <c r="X119" s="30"/>
      <c r="Y119" s="30"/>
      <c r="Z119" s="30"/>
      <c r="AA119" s="30"/>
      <c r="AB119" s="30"/>
      <c r="AC119" s="30"/>
      <c r="AD119" s="30"/>
      <c r="AE119" s="30"/>
      <c r="AF119" s="30"/>
      <c r="AG119" s="30"/>
      <c r="AH119" s="30"/>
      <c r="AI119" s="30"/>
      <c r="AJ119" s="30"/>
      <c r="AK119" s="30"/>
      <c r="AL119" s="30"/>
      <c r="AM119" s="30"/>
      <c r="AN119" s="30"/>
      <c r="AO119" s="30"/>
      <c r="AP119" s="30"/>
      <c r="AQ119" s="30"/>
      <c r="AR119" s="30"/>
      <c r="AS119" s="30"/>
      <c r="AT119" s="30"/>
      <c r="AU119" s="30"/>
      <c r="AV119" s="30"/>
      <c r="AW119" s="30"/>
      <c r="AX119" s="30"/>
      <c r="AY119" s="30"/>
      <c r="AZ119" s="30"/>
      <c r="BA119" s="30"/>
      <c r="BB119" s="30"/>
      <c r="BC119" s="30"/>
      <c r="BD119" s="30"/>
      <c r="BE119" s="30"/>
      <c r="BF119" s="30"/>
      <c r="BG119" s="30"/>
      <c r="BH119" s="30"/>
      <c r="BI119" s="30"/>
      <c r="BJ119" s="30"/>
      <c r="BK119" s="30"/>
      <c r="BL119" s="30"/>
      <c r="BM119" s="30"/>
      <c r="BN119" s="30"/>
      <c r="BO119" s="30"/>
      <c r="BP119" s="30"/>
      <c r="BQ119" s="30"/>
      <c r="BR119" s="30"/>
      <c r="BS119" s="30"/>
      <c r="BT119" s="30"/>
      <c r="BU119" s="30"/>
      <c r="BV119" s="30"/>
      <c r="BW119" s="30"/>
      <c r="BX119" s="30"/>
      <c r="BY119" s="30"/>
      <c r="BZ119" s="30"/>
      <c r="CA119" s="30"/>
      <c r="CB119" s="30"/>
      <c r="CC119" s="30"/>
      <c r="CD119" s="30"/>
      <c r="CE119" s="30"/>
      <c r="CF119" s="30"/>
      <c r="CG119" s="30"/>
      <c r="CH119" s="30"/>
      <c r="CI119" s="89"/>
      <c r="CJ119" s="89"/>
      <c r="CK119" s="89"/>
      <c r="CL119" s="89"/>
      <c r="CM119" s="89"/>
      <c r="CN119" s="89"/>
      <c r="CO119" s="89"/>
      <c r="CP119" s="89"/>
      <c r="CQ119" s="89"/>
      <c r="CR119" s="89"/>
      <c r="CS119" s="88"/>
      <c r="CT119" s="88"/>
      <c r="CU119" s="88"/>
      <c r="CV119" s="88"/>
      <c r="CW119" s="88"/>
      <c r="CX119" s="88"/>
      <c r="CY119" s="88"/>
      <c r="CZ119" s="88"/>
      <c r="DA119" s="89"/>
      <c r="DB119" s="88"/>
      <c r="DC119" s="88"/>
      <c r="DD119" s="88"/>
      <c r="DE119" s="88"/>
      <c r="DF119" s="88"/>
      <c r="DG119" s="88"/>
      <c r="DH119" s="88"/>
      <c r="DI119" s="88"/>
      <c r="DJ119" s="89"/>
      <c r="DK119" s="88"/>
      <c r="DL119" s="88"/>
      <c r="DM119" s="88"/>
      <c r="DN119" s="88"/>
      <c r="DO119" s="88"/>
      <c r="DP119" s="88"/>
      <c r="DQ119" s="88"/>
      <c r="DR119" s="88"/>
      <c r="DS119" s="89"/>
      <c r="DT119" s="88"/>
      <c r="DU119" s="88"/>
      <c r="DV119" s="88"/>
      <c r="DW119" s="88"/>
      <c r="DX119" s="88"/>
      <c r="DY119" s="88"/>
      <c r="DZ119" s="88"/>
      <c r="EA119" s="88"/>
      <c r="EB119" s="89"/>
      <c r="EC119" s="88"/>
      <c r="ED119" s="88"/>
      <c r="EE119" s="88"/>
      <c r="EF119" s="88"/>
      <c r="EG119" s="88"/>
      <c r="EH119" s="88"/>
      <c r="EI119" s="88"/>
      <c r="EJ119" s="88"/>
      <c r="EK119" s="89"/>
      <c r="EL119" s="88"/>
      <c r="EM119" s="88"/>
      <c r="EN119" s="88"/>
      <c r="EO119" s="88"/>
      <c r="EP119" s="88"/>
      <c r="EQ119" s="88"/>
      <c r="ER119" s="88"/>
      <c r="ES119" s="88"/>
      <c r="ET119" s="89"/>
      <c r="EU119" s="88"/>
      <c r="EV119" s="88"/>
      <c r="EW119" s="88"/>
      <c r="EX119" s="88"/>
      <c r="EY119" s="88"/>
      <c r="EZ119" s="88"/>
      <c r="FA119" s="88"/>
      <c r="FB119" s="88"/>
      <c r="FC119" s="89"/>
      <c r="FD119" s="88"/>
      <c r="FE119" s="88"/>
      <c r="FF119" s="88"/>
      <c r="FG119" s="88"/>
      <c r="FH119" s="88"/>
      <c r="FI119" s="88"/>
      <c r="FJ119" s="88"/>
      <c r="FK119" s="88"/>
      <c r="FL119" s="89"/>
      <c r="FM119" s="89"/>
      <c r="FN119" s="89"/>
      <c r="FO119" s="88"/>
      <c r="FP119" s="88"/>
      <c r="FQ119" s="88"/>
      <c r="FR119" s="88"/>
      <c r="FS119" s="88"/>
      <c r="FT119" s="89"/>
      <c r="FU119" s="89"/>
      <c r="FV119" s="88"/>
      <c r="FW119" s="88"/>
      <c r="FX119" s="88"/>
      <c r="FY119" s="88"/>
      <c r="FZ119" s="88"/>
      <c r="GA119" s="89"/>
      <c r="GB119" s="89"/>
      <c r="GC119" s="89"/>
      <c r="GD119" s="88"/>
      <c r="GE119" s="88"/>
      <c r="GF119" s="88"/>
      <c r="GG119" s="88"/>
      <c r="GH119" s="88"/>
      <c r="GI119" s="30"/>
      <c r="GJ119" s="89"/>
      <c r="GK119" s="89"/>
      <c r="GL119" s="89"/>
      <c r="GM119" s="88"/>
      <c r="GN119" s="88"/>
      <c r="GO119" s="88"/>
      <c r="GP119" s="88"/>
      <c r="GQ119" s="88"/>
    </row>
    <row r="120" spans="1:199" ht="16.5" customHeight="1" x14ac:dyDescent="0.25">
      <c r="A120" s="33"/>
      <c r="B120" s="2"/>
      <c r="C120" s="30" t="s">
        <v>33940</v>
      </c>
      <c r="D120" s="30"/>
      <c r="E120" s="30"/>
      <c r="F120" s="30"/>
      <c r="G120" s="30"/>
      <c r="H120" s="30"/>
      <c r="I120" s="30"/>
      <c r="J120" s="30"/>
      <c r="K120" s="30"/>
      <c r="L120" s="30"/>
      <c r="M120" s="30"/>
      <c r="N120" s="30"/>
      <c r="O120" s="30"/>
      <c r="P120" s="30"/>
      <c r="Q120" s="30"/>
      <c r="R120" s="30"/>
      <c r="S120" s="30"/>
      <c r="T120" s="30"/>
      <c r="U120" s="30"/>
      <c r="V120" s="30"/>
      <c r="W120" s="30"/>
      <c r="X120" s="30"/>
      <c r="Y120" s="30"/>
      <c r="Z120" s="30"/>
      <c r="AA120" s="30"/>
      <c r="AB120" s="30"/>
      <c r="AC120" s="30"/>
      <c r="AD120" s="30"/>
      <c r="AE120" s="30"/>
      <c r="AF120" s="30"/>
      <c r="AG120" s="30"/>
      <c r="AH120" s="30"/>
      <c r="AI120" s="30"/>
      <c r="AJ120" s="30"/>
      <c r="AK120" s="30"/>
      <c r="AL120" s="30"/>
      <c r="AM120" s="30"/>
      <c r="AN120" s="30"/>
      <c r="AO120" s="30"/>
      <c r="AP120" s="30"/>
      <c r="AQ120" s="30"/>
      <c r="AR120" s="30"/>
      <c r="AS120" s="30"/>
      <c r="AT120" s="30"/>
      <c r="AU120" s="30"/>
      <c r="AV120" s="30"/>
      <c r="AW120" s="30"/>
      <c r="AX120" s="30"/>
      <c r="AY120" s="30"/>
      <c r="AZ120" s="30"/>
      <c r="BA120" s="30"/>
      <c r="BB120" s="30"/>
      <c r="BC120" s="30"/>
      <c r="BD120" s="30"/>
      <c r="BE120" s="30"/>
      <c r="BF120" s="30"/>
      <c r="BG120" s="30"/>
      <c r="BH120" s="30"/>
      <c r="BI120" s="30"/>
      <c r="BJ120" s="30"/>
      <c r="BK120" s="30"/>
      <c r="BL120" s="30"/>
      <c r="BM120" s="30"/>
      <c r="BN120" s="30"/>
      <c r="BO120" s="30"/>
      <c r="BP120" s="30"/>
      <c r="BQ120" s="30"/>
      <c r="BR120" s="30"/>
      <c r="BS120" s="30"/>
      <c r="BT120" s="30"/>
      <c r="BU120" s="30"/>
      <c r="BV120" s="30"/>
      <c r="BW120" s="30"/>
      <c r="BX120" s="30"/>
      <c r="BY120" s="30"/>
      <c r="BZ120" s="30"/>
      <c r="CA120" s="30"/>
      <c r="CB120" s="30"/>
      <c r="CC120" s="30"/>
      <c r="CD120" s="30"/>
      <c r="CE120" s="30"/>
      <c r="CF120" s="30"/>
      <c r="CG120" s="30"/>
      <c r="CH120" s="30"/>
      <c r="CI120" s="89"/>
      <c r="CJ120" s="89"/>
      <c r="CK120" s="89"/>
      <c r="CL120" s="89"/>
      <c r="CM120" s="89"/>
      <c r="CN120" s="89"/>
      <c r="CO120" s="89"/>
      <c r="CP120" s="89"/>
      <c r="CQ120" s="89"/>
      <c r="CR120" s="89"/>
      <c r="CS120" s="88"/>
      <c r="CT120" s="88"/>
      <c r="CU120" s="88"/>
      <c r="CV120" s="88"/>
      <c r="CW120" s="88"/>
      <c r="CX120" s="88"/>
      <c r="CY120" s="88"/>
      <c r="CZ120" s="88"/>
      <c r="DA120" s="89"/>
      <c r="DB120" s="88"/>
      <c r="DC120" s="88"/>
      <c r="DD120" s="88"/>
      <c r="DE120" s="88"/>
      <c r="DF120" s="88"/>
      <c r="DG120" s="88"/>
      <c r="DH120" s="88"/>
      <c r="DI120" s="88"/>
      <c r="DJ120" s="89"/>
      <c r="DK120" s="88"/>
      <c r="DL120" s="88"/>
      <c r="DM120" s="88"/>
      <c r="DN120" s="88"/>
      <c r="DO120" s="88"/>
      <c r="DP120" s="88"/>
      <c r="DQ120" s="88"/>
      <c r="DR120" s="88"/>
      <c r="DS120" s="89"/>
      <c r="DT120" s="88"/>
      <c r="DU120" s="88"/>
      <c r="DV120" s="88"/>
      <c r="DW120" s="88"/>
      <c r="DX120" s="88"/>
      <c r="DY120" s="88"/>
      <c r="DZ120" s="88"/>
      <c r="EA120" s="88"/>
      <c r="EB120" s="89"/>
      <c r="EC120" s="88"/>
      <c r="ED120" s="88"/>
      <c r="EE120" s="88"/>
      <c r="EF120" s="88"/>
      <c r="EG120" s="88"/>
      <c r="EH120" s="88"/>
      <c r="EI120" s="88"/>
      <c r="EJ120" s="88"/>
      <c r="EK120" s="89"/>
      <c r="EL120" s="88"/>
      <c r="EM120" s="88"/>
      <c r="EN120" s="88"/>
      <c r="EO120" s="88"/>
      <c r="EP120" s="88"/>
      <c r="EQ120" s="88"/>
      <c r="ER120" s="88"/>
      <c r="ES120" s="88"/>
      <c r="ET120" s="89"/>
      <c r="EU120" s="88"/>
      <c r="EV120" s="88"/>
      <c r="EW120" s="88"/>
      <c r="EX120" s="88"/>
      <c r="EY120" s="88"/>
      <c r="EZ120" s="88"/>
      <c r="FA120" s="88"/>
      <c r="FB120" s="88"/>
      <c r="FC120" s="89"/>
      <c r="FD120" s="88"/>
      <c r="FE120" s="88"/>
      <c r="FF120" s="88"/>
      <c r="FG120" s="88"/>
      <c r="FH120" s="88"/>
      <c r="FI120" s="88"/>
      <c r="FJ120" s="88"/>
      <c r="FK120" s="88"/>
      <c r="FL120" s="89"/>
      <c r="FM120" s="89"/>
      <c r="FN120" s="89"/>
      <c r="FO120" s="88"/>
      <c r="FP120" s="88"/>
      <c r="FQ120" s="88"/>
      <c r="FR120" s="88"/>
      <c r="FS120" s="88"/>
      <c r="FT120" s="89"/>
      <c r="FU120" s="89"/>
      <c r="FV120" s="88"/>
      <c r="FW120" s="88"/>
      <c r="FX120" s="88"/>
      <c r="FY120" s="88"/>
      <c r="FZ120" s="88"/>
      <c r="GA120" s="89"/>
      <c r="GB120" s="89"/>
      <c r="GC120" s="89"/>
      <c r="GD120" s="88"/>
      <c r="GE120" s="88"/>
      <c r="GF120" s="88"/>
      <c r="GG120" s="88"/>
      <c r="GH120" s="88"/>
      <c r="GI120" s="30"/>
      <c r="GJ120" s="89"/>
      <c r="GK120" s="89"/>
      <c r="GL120" s="89"/>
      <c r="GM120" s="88"/>
      <c r="GN120" s="88"/>
      <c r="GO120" s="88"/>
      <c r="GP120" s="88"/>
      <c r="GQ120" s="88"/>
    </row>
    <row r="121" spans="1:199" ht="16.5" customHeight="1" x14ac:dyDescent="0.25">
      <c r="A121" s="33"/>
      <c r="B121" s="2"/>
      <c r="C121" s="30" t="s">
        <v>33941</v>
      </c>
      <c r="D121" s="30"/>
      <c r="E121" s="30"/>
      <c r="F121" s="30"/>
      <c r="G121" s="30"/>
      <c r="H121" s="30"/>
      <c r="I121" s="30"/>
      <c r="J121" s="30"/>
      <c r="K121" s="30"/>
      <c r="L121" s="30"/>
      <c r="M121" s="30"/>
      <c r="N121" s="30"/>
      <c r="O121" s="30"/>
      <c r="P121" s="30"/>
      <c r="Q121" s="30"/>
      <c r="R121" s="30"/>
      <c r="S121" s="30"/>
      <c r="T121" s="30"/>
      <c r="U121" s="30"/>
      <c r="V121" s="30"/>
      <c r="W121" s="30"/>
      <c r="X121" s="30"/>
      <c r="Y121" s="30"/>
      <c r="Z121" s="30"/>
      <c r="AA121" s="30"/>
      <c r="AB121" s="30"/>
      <c r="AC121" s="30"/>
      <c r="AD121" s="30"/>
      <c r="AE121" s="30"/>
      <c r="AF121" s="30"/>
      <c r="AG121" s="30"/>
      <c r="AH121" s="30"/>
      <c r="AI121" s="30"/>
      <c r="AJ121" s="30"/>
      <c r="AK121" s="30"/>
      <c r="AL121" s="30"/>
      <c r="AM121" s="30"/>
      <c r="AN121" s="30"/>
      <c r="AO121" s="30"/>
      <c r="AP121" s="30"/>
      <c r="AQ121" s="30"/>
      <c r="AR121" s="30"/>
      <c r="AS121" s="30"/>
      <c r="AT121" s="30"/>
      <c r="AU121" s="30"/>
      <c r="AV121" s="30"/>
      <c r="AW121" s="30"/>
      <c r="AX121" s="30"/>
      <c r="AY121" s="30"/>
      <c r="AZ121" s="30"/>
      <c r="BA121" s="30"/>
      <c r="BB121" s="30"/>
      <c r="BC121" s="30"/>
      <c r="BD121" s="30"/>
      <c r="BE121" s="30"/>
      <c r="BF121" s="30"/>
      <c r="BG121" s="30"/>
      <c r="BH121" s="30"/>
      <c r="BI121" s="30"/>
      <c r="BJ121" s="30"/>
      <c r="BK121" s="30"/>
      <c r="BL121" s="30"/>
      <c r="BM121" s="30"/>
      <c r="BN121" s="30"/>
      <c r="BO121" s="30"/>
      <c r="BP121" s="30"/>
      <c r="BQ121" s="30"/>
      <c r="BR121" s="30"/>
      <c r="BS121" s="30"/>
      <c r="BT121" s="30"/>
      <c r="BU121" s="30"/>
      <c r="BV121" s="30"/>
      <c r="BW121" s="30"/>
      <c r="BX121" s="30"/>
      <c r="BY121" s="30"/>
      <c r="BZ121" s="30"/>
      <c r="CA121" s="30"/>
      <c r="CB121" s="30"/>
      <c r="CC121" s="30"/>
      <c r="CD121" s="30"/>
      <c r="CE121" s="30"/>
      <c r="CF121" s="30"/>
      <c r="CG121" s="30"/>
      <c r="CH121" s="30"/>
      <c r="CI121" s="89"/>
      <c r="CJ121" s="89"/>
      <c r="CK121" s="89"/>
      <c r="CL121" s="89"/>
      <c r="CM121" s="89"/>
      <c r="CN121" s="89"/>
      <c r="CO121" s="89"/>
      <c r="CP121" s="89"/>
      <c r="CQ121" s="89"/>
      <c r="CR121" s="89"/>
      <c r="CS121" s="88"/>
      <c r="CT121" s="88"/>
      <c r="CU121" s="88"/>
      <c r="CV121" s="88"/>
      <c r="CW121" s="88"/>
      <c r="CX121" s="88"/>
      <c r="CY121" s="88"/>
      <c r="CZ121" s="88"/>
      <c r="DA121" s="89"/>
      <c r="DB121" s="88"/>
      <c r="DC121" s="88"/>
      <c r="DD121" s="88"/>
      <c r="DE121" s="88"/>
      <c r="DF121" s="88"/>
      <c r="DG121" s="88"/>
      <c r="DH121" s="88"/>
      <c r="DI121" s="88"/>
      <c r="DJ121" s="89"/>
      <c r="DK121" s="88"/>
      <c r="DL121" s="88"/>
      <c r="DM121" s="88"/>
      <c r="DN121" s="88"/>
      <c r="DO121" s="88"/>
      <c r="DP121" s="88"/>
      <c r="DQ121" s="88"/>
      <c r="DR121" s="88"/>
      <c r="DS121" s="89"/>
      <c r="DT121" s="88"/>
      <c r="DU121" s="88"/>
      <c r="DV121" s="88"/>
      <c r="DW121" s="88"/>
      <c r="DX121" s="88"/>
      <c r="DY121" s="88"/>
      <c r="DZ121" s="88"/>
      <c r="EA121" s="88"/>
      <c r="EB121" s="89"/>
      <c r="EC121" s="88"/>
      <c r="ED121" s="88"/>
      <c r="EE121" s="88"/>
      <c r="EF121" s="88"/>
      <c r="EG121" s="88"/>
      <c r="EH121" s="88"/>
      <c r="EI121" s="88"/>
      <c r="EJ121" s="88"/>
      <c r="EK121" s="89"/>
      <c r="EL121" s="88"/>
      <c r="EM121" s="88"/>
      <c r="EN121" s="88"/>
      <c r="EO121" s="88"/>
      <c r="EP121" s="88"/>
      <c r="EQ121" s="88"/>
      <c r="ER121" s="88"/>
      <c r="ES121" s="88"/>
      <c r="ET121" s="89"/>
      <c r="EU121" s="88"/>
      <c r="EV121" s="88"/>
      <c r="EW121" s="88"/>
      <c r="EX121" s="88"/>
      <c r="EY121" s="88"/>
      <c r="EZ121" s="88"/>
      <c r="FA121" s="88"/>
      <c r="FB121" s="88"/>
      <c r="FC121" s="89"/>
      <c r="FD121" s="88"/>
      <c r="FE121" s="88"/>
      <c r="FF121" s="88"/>
      <c r="FG121" s="88"/>
      <c r="FH121" s="88"/>
      <c r="FI121" s="88"/>
      <c r="FJ121" s="88"/>
      <c r="FK121" s="88"/>
      <c r="FL121" s="89"/>
      <c r="FM121" s="89"/>
      <c r="FN121" s="89"/>
      <c r="FO121" s="88"/>
      <c r="FP121" s="88"/>
      <c r="FQ121" s="88"/>
      <c r="FR121" s="88"/>
      <c r="FS121" s="88"/>
      <c r="FT121" s="89"/>
      <c r="FU121" s="89"/>
      <c r="FV121" s="88"/>
      <c r="FW121" s="88"/>
      <c r="FX121" s="88"/>
      <c r="FY121" s="88"/>
      <c r="FZ121" s="88"/>
      <c r="GA121" s="89"/>
      <c r="GB121" s="89"/>
      <c r="GC121" s="89"/>
      <c r="GD121" s="88"/>
      <c r="GE121" s="88"/>
      <c r="GF121" s="88"/>
      <c r="GG121" s="88"/>
      <c r="GH121" s="88"/>
      <c r="GI121" s="30"/>
      <c r="GJ121" s="89"/>
      <c r="GK121" s="89"/>
      <c r="GL121" s="89"/>
      <c r="GM121" s="88"/>
      <c r="GN121" s="88"/>
      <c r="GO121" s="88"/>
      <c r="GP121" s="88"/>
      <c r="GQ121" s="88"/>
    </row>
    <row r="122" spans="1:199" ht="16.5" customHeight="1" x14ac:dyDescent="0.25">
      <c r="A122" s="33"/>
      <c r="B122" s="2"/>
      <c r="C122" s="30" t="s">
        <v>33942</v>
      </c>
      <c r="D122" s="30"/>
      <c r="E122" s="30"/>
      <c r="F122" s="30"/>
      <c r="G122" s="30"/>
      <c r="H122" s="30"/>
      <c r="I122" s="30"/>
      <c r="J122" s="30"/>
      <c r="K122" s="30"/>
      <c r="L122" s="30"/>
      <c r="M122" s="30"/>
      <c r="N122" s="30"/>
      <c r="O122" s="30"/>
      <c r="P122" s="30"/>
      <c r="Q122" s="30"/>
      <c r="R122" s="30"/>
      <c r="S122" s="30"/>
      <c r="T122" s="30"/>
      <c r="U122" s="30"/>
      <c r="V122" s="30"/>
      <c r="W122" s="30"/>
      <c r="X122" s="30"/>
      <c r="Y122" s="30"/>
      <c r="Z122" s="30"/>
      <c r="AA122" s="30"/>
      <c r="AB122" s="30"/>
      <c r="AC122" s="30"/>
      <c r="AD122" s="30"/>
      <c r="AE122" s="30"/>
      <c r="AF122" s="30"/>
      <c r="AG122" s="30"/>
      <c r="AH122" s="30"/>
      <c r="AI122" s="30"/>
      <c r="AJ122" s="30"/>
      <c r="AK122" s="30"/>
      <c r="AL122" s="30"/>
      <c r="AM122" s="30"/>
      <c r="AN122" s="30"/>
      <c r="AO122" s="30"/>
      <c r="AP122" s="30"/>
      <c r="AQ122" s="30"/>
      <c r="AR122" s="30"/>
      <c r="AS122" s="30"/>
      <c r="AT122" s="30"/>
      <c r="AU122" s="30"/>
      <c r="AV122" s="30"/>
      <c r="AW122" s="30"/>
      <c r="AX122" s="30"/>
      <c r="AY122" s="30"/>
      <c r="AZ122" s="30"/>
      <c r="BA122" s="30"/>
      <c r="BB122" s="30"/>
      <c r="BC122" s="30"/>
      <c r="BD122" s="30"/>
      <c r="BE122" s="30"/>
      <c r="BF122" s="30"/>
      <c r="BG122" s="30"/>
      <c r="BH122" s="30"/>
      <c r="BI122" s="30"/>
      <c r="BJ122" s="30"/>
      <c r="BK122" s="30"/>
      <c r="BL122" s="30"/>
      <c r="BM122" s="30"/>
      <c r="BN122" s="30"/>
      <c r="BO122" s="30"/>
      <c r="BP122" s="30"/>
      <c r="BQ122" s="30"/>
      <c r="BR122" s="30"/>
      <c r="BS122" s="30"/>
      <c r="BT122" s="30"/>
      <c r="BU122" s="30"/>
      <c r="BV122" s="30"/>
      <c r="BW122" s="30"/>
      <c r="BX122" s="30"/>
      <c r="BY122" s="30"/>
      <c r="BZ122" s="30"/>
      <c r="CA122" s="30"/>
      <c r="CB122" s="30"/>
      <c r="CC122" s="30"/>
      <c r="CD122" s="30"/>
      <c r="CE122" s="30"/>
      <c r="CF122" s="30"/>
      <c r="CG122" s="30"/>
      <c r="CH122" s="30"/>
      <c r="CI122" s="89"/>
      <c r="CJ122" s="89"/>
      <c r="CK122" s="89"/>
      <c r="CL122" s="89"/>
      <c r="CM122" s="89"/>
      <c r="CN122" s="89"/>
      <c r="CO122" s="89"/>
      <c r="CP122" s="89"/>
      <c r="CQ122" s="89"/>
      <c r="CR122" s="89"/>
      <c r="CS122" s="88"/>
      <c r="CT122" s="88"/>
      <c r="CU122" s="88"/>
      <c r="CV122" s="88"/>
      <c r="CW122" s="88"/>
      <c r="CX122" s="88"/>
      <c r="CY122" s="88"/>
      <c r="CZ122" s="88"/>
      <c r="DA122" s="89"/>
      <c r="DB122" s="88"/>
      <c r="DC122" s="88"/>
      <c r="DD122" s="88"/>
      <c r="DE122" s="88"/>
      <c r="DF122" s="88"/>
      <c r="DG122" s="88"/>
      <c r="DH122" s="88"/>
      <c r="DI122" s="88"/>
      <c r="DJ122" s="89"/>
      <c r="DK122" s="88"/>
      <c r="DL122" s="88"/>
      <c r="DM122" s="88"/>
      <c r="DN122" s="88"/>
      <c r="DO122" s="88"/>
      <c r="DP122" s="88"/>
      <c r="DQ122" s="88"/>
      <c r="DR122" s="88"/>
      <c r="DS122" s="89"/>
      <c r="DT122" s="88"/>
      <c r="DU122" s="88"/>
      <c r="DV122" s="88"/>
      <c r="DW122" s="88"/>
      <c r="DX122" s="88"/>
      <c r="DY122" s="88"/>
      <c r="DZ122" s="88"/>
      <c r="EA122" s="88"/>
      <c r="EB122" s="89"/>
      <c r="EC122" s="88"/>
      <c r="ED122" s="88"/>
      <c r="EE122" s="88"/>
      <c r="EF122" s="88"/>
      <c r="EG122" s="88"/>
      <c r="EH122" s="88"/>
      <c r="EI122" s="88"/>
      <c r="EJ122" s="88"/>
      <c r="EK122" s="89"/>
      <c r="EL122" s="88"/>
      <c r="EM122" s="88"/>
      <c r="EN122" s="88"/>
      <c r="EO122" s="88"/>
      <c r="EP122" s="88"/>
      <c r="EQ122" s="88"/>
      <c r="ER122" s="88"/>
      <c r="ES122" s="88"/>
      <c r="ET122" s="89"/>
      <c r="EU122" s="88"/>
      <c r="EV122" s="88"/>
      <c r="EW122" s="88"/>
      <c r="EX122" s="88"/>
      <c r="EY122" s="88"/>
      <c r="EZ122" s="88"/>
      <c r="FA122" s="88"/>
      <c r="FB122" s="88"/>
      <c r="FC122" s="89"/>
      <c r="FD122" s="88"/>
      <c r="FE122" s="88"/>
      <c r="FF122" s="88"/>
      <c r="FG122" s="88"/>
      <c r="FH122" s="88"/>
      <c r="FI122" s="88"/>
      <c r="FJ122" s="88"/>
      <c r="FK122" s="88"/>
      <c r="FL122" s="89"/>
      <c r="FM122" s="89"/>
      <c r="FN122" s="89"/>
      <c r="FO122" s="88"/>
      <c r="FP122" s="88"/>
      <c r="FQ122" s="88"/>
      <c r="FR122" s="88"/>
      <c r="FS122" s="88"/>
      <c r="FT122" s="89"/>
      <c r="FU122" s="89"/>
      <c r="FV122" s="88"/>
      <c r="FW122" s="88"/>
      <c r="FX122" s="88"/>
      <c r="FY122" s="88"/>
      <c r="FZ122" s="88"/>
      <c r="GA122" s="89"/>
      <c r="GB122" s="89"/>
      <c r="GC122" s="89"/>
      <c r="GD122" s="88"/>
      <c r="GE122" s="88"/>
      <c r="GF122" s="88"/>
      <c r="GG122" s="88"/>
      <c r="GH122" s="88"/>
      <c r="GI122" s="30"/>
      <c r="GJ122" s="89"/>
      <c r="GK122" s="89"/>
      <c r="GL122" s="89"/>
      <c r="GM122" s="88"/>
      <c r="GN122" s="88"/>
      <c r="GO122" s="88"/>
      <c r="GP122" s="88"/>
      <c r="GQ122" s="88"/>
    </row>
    <row r="123" spans="1:199" ht="16.5" customHeight="1" x14ac:dyDescent="0.25">
      <c r="A123" s="33"/>
      <c r="B123" s="2"/>
      <c r="C123" s="30" t="s">
        <v>34516</v>
      </c>
      <c r="D123" s="30"/>
      <c r="E123" s="30"/>
      <c r="F123" s="30"/>
      <c r="G123" s="30"/>
      <c r="H123" s="30"/>
      <c r="I123" s="30"/>
      <c r="J123" s="30"/>
      <c r="K123" s="30"/>
      <c r="L123" s="30"/>
      <c r="M123" s="30"/>
      <c r="N123" s="30"/>
      <c r="O123" s="30"/>
      <c r="P123" s="30"/>
      <c r="Q123" s="30"/>
      <c r="R123" s="30"/>
      <c r="S123" s="30"/>
      <c r="T123" s="30"/>
      <c r="U123" s="30"/>
      <c r="V123" s="30"/>
      <c r="W123" s="30"/>
      <c r="X123" s="30"/>
      <c r="Y123" s="30"/>
      <c r="Z123" s="30"/>
      <c r="AA123" s="30"/>
      <c r="AB123" s="30"/>
      <c r="AC123" s="30"/>
      <c r="AD123" s="30"/>
      <c r="AE123" s="30"/>
      <c r="AF123" s="30"/>
      <c r="AG123" s="30"/>
      <c r="AH123" s="30"/>
      <c r="AI123" s="30"/>
      <c r="AJ123" s="30"/>
      <c r="AK123" s="30"/>
      <c r="AL123" s="30"/>
      <c r="AM123" s="30"/>
      <c r="AN123" s="30"/>
      <c r="AO123" s="30"/>
      <c r="AP123" s="30"/>
      <c r="AQ123" s="30"/>
      <c r="AR123" s="30"/>
      <c r="AS123" s="30"/>
      <c r="AT123" s="30"/>
      <c r="AU123" s="30"/>
      <c r="AV123" s="30"/>
      <c r="AW123" s="30"/>
      <c r="AX123" s="30"/>
      <c r="AY123" s="30"/>
      <c r="AZ123" s="30"/>
      <c r="BA123" s="30"/>
      <c r="BB123" s="30"/>
      <c r="BC123" s="30"/>
      <c r="BD123" s="30"/>
      <c r="BE123" s="30"/>
      <c r="BF123" s="30"/>
      <c r="BG123" s="30"/>
      <c r="BH123" s="30"/>
      <c r="BI123" s="30"/>
      <c r="BJ123" s="30"/>
      <c r="BK123" s="30"/>
      <c r="BL123" s="30"/>
      <c r="BM123" s="30"/>
      <c r="BN123" s="30"/>
      <c r="BO123" s="30"/>
      <c r="BP123" s="30"/>
      <c r="BQ123" s="30"/>
      <c r="BR123" s="30"/>
      <c r="BS123" s="30"/>
      <c r="BT123" s="30"/>
      <c r="BU123" s="30"/>
      <c r="BV123" s="30"/>
      <c r="BW123" s="30"/>
      <c r="BX123" s="30"/>
      <c r="BY123" s="30"/>
      <c r="BZ123" s="30"/>
      <c r="CA123" s="30"/>
      <c r="CB123" s="30"/>
      <c r="CC123" s="30"/>
      <c r="CD123" s="30"/>
      <c r="CE123" s="30"/>
      <c r="CF123" s="30"/>
      <c r="CG123" s="30"/>
      <c r="CH123" s="30"/>
      <c r="CI123" s="89"/>
      <c r="CJ123" s="89"/>
      <c r="CK123" s="89"/>
      <c r="CL123" s="89"/>
      <c r="CM123" s="89"/>
      <c r="CN123" s="89"/>
      <c r="CO123" s="89"/>
      <c r="CP123" s="89"/>
      <c r="CQ123" s="89"/>
      <c r="CR123" s="89"/>
      <c r="CS123" s="88"/>
      <c r="CT123" s="88"/>
      <c r="CU123" s="88"/>
      <c r="CV123" s="88"/>
      <c r="CW123" s="88"/>
      <c r="CX123" s="88"/>
      <c r="CY123" s="88"/>
      <c r="CZ123" s="88"/>
      <c r="DA123" s="89"/>
      <c r="DB123" s="88"/>
      <c r="DC123" s="88"/>
      <c r="DD123" s="88"/>
      <c r="DE123" s="88"/>
      <c r="DF123" s="88"/>
      <c r="DG123" s="88"/>
      <c r="DH123" s="88"/>
      <c r="DI123" s="88"/>
      <c r="DJ123" s="89"/>
      <c r="DK123" s="88"/>
      <c r="DL123" s="88"/>
      <c r="DM123" s="88"/>
      <c r="DN123" s="88"/>
      <c r="DO123" s="88"/>
      <c r="DP123" s="88"/>
      <c r="DQ123" s="88"/>
      <c r="DR123" s="88"/>
      <c r="DS123" s="89"/>
      <c r="DT123" s="88"/>
      <c r="DU123" s="88"/>
      <c r="DV123" s="88"/>
      <c r="DW123" s="88"/>
      <c r="DX123" s="88"/>
      <c r="DY123" s="88"/>
      <c r="DZ123" s="88"/>
      <c r="EA123" s="88"/>
      <c r="EB123" s="89"/>
      <c r="EC123" s="88"/>
      <c r="ED123" s="88"/>
      <c r="EE123" s="88"/>
      <c r="EF123" s="88"/>
      <c r="EG123" s="88"/>
      <c r="EH123" s="88"/>
      <c r="EI123" s="88"/>
      <c r="EJ123" s="88"/>
      <c r="EK123" s="89"/>
      <c r="EL123" s="88"/>
      <c r="EM123" s="88"/>
      <c r="EN123" s="88"/>
      <c r="EO123" s="88"/>
      <c r="EP123" s="88"/>
      <c r="EQ123" s="88"/>
      <c r="ER123" s="88"/>
      <c r="ES123" s="88"/>
      <c r="ET123" s="89"/>
      <c r="EU123" s="88"/>
      <c r="EV123" s="88"/>
      <c r="EW123" s="88"/>
      <c r="EX123" s="88"/>
      <c r="EY123" s="88"/>
      <c r="EZ123" s="88"/>
      <c r="FA123" s="88"/>
      <c r="FB123" s="88"/>
      <c r="FC123" s="89"/>
      <c r="FD123" s="88"/>
      <c r="FE123" s="88"/>
      <c r="FF123" s="88"/>
      <c r="FG123" s="88"/>
      <c r="FH123" s="88"/>
      <c r="FI123" s="88"/>
      <c r="FJ123" s="88"/>
      <c r="FK123" s="88"/>
      <c r="FL123" s="89"/>
      <c r="FM123" s="89"/>
      <c r="FN123" s="89"/>
      <c r="FO123" s="88"/>
      <c r="FP123" s="88"/>
      <c r="FQ123" s="88"/>
      <c r="FR123" s="88"/>
      <c r="FS123" s="88"/>
      <c r="FT123" s="89"/>
      <c r="FU123" s="89"/>
      <c r="FV123" s="88"/>
      <c r="FW123" s="88"/>
      <c r="FX123" s="88"/>
      <c r="FY123" s="88"/>
      <c r="FZ123" s="88"/>
      <c r="GA123" s="89"/>
      <c r="GB123" s="89"/>
      <c r="GC123" s="89"/>
      <c r="GD123" s="88"/>
      <c r="GE123" s="88"/>
      <c r="GF123" s="88"/>
      <c r="GG123" s="88"/>
      <c r="GH123" s="88"/>
      <c r="GI123" s="30"/>
      <c r="GJ123" s="89"/>
      <c r="GK123" s="89"/>
      <c r="GL123" s="89"/>
      <c r="GM123" s="88"/>
      <c r="GN123" s="88"/>
      <c r="GO123" s="88"/>
      <c r="GP123" s="88"/>
      <c r="GQ123" s="88"/>
    </row>
    <row r="124" spans="1:199" ht="16.5" customHeight="1" x14ac:dyDescent="0.25">
      <c r="A124" s="33"/>
      <c r="B124" s="2"/>
      <c r="C124" s="30" t="s">
        <v>34517</v>
      </c>
      <c r="D124" s="30"/>
      <c r="E124" s="30"/>
      <c r="F124" s="30"/>
      <c r="G124" s="30"/>
      <c r="H124" s="30"/>
      <c r="I124" s="30"/>
      <c r="J124" s="30"/>
      <c r="K124" s="30"/>
      <c r="L124" s="30"/>
      <c r="M124" s="30"/>
      <c r="N124" s="30"/>
      <c r="O124" s="30"/>
      <c r="P124" s="30"/>
      <c r="Q124" s="30"/>
      <c r="R124" s="30"/>
      <c r="S124" s="30"/>
      <c r="T124" s="30"/>
      <c r="U124" s="30"/>
      <c r="V124" s="30"/>
      <c r="W124" s="30"/>
      <c r="X124" s="30"/>
      <c r="Y124" s="30"/>
      <c r="Z124" s="30"/>
      <c r="AA124" s="30"/>
      <c r="AB124" s="30"/>
      <c r="AC124" s="30"/>
      <c r="AD124" s="30"/>
      <c r="AE124" s="30"/>
      <c r="AF124" s="30"/>
      <c r="AG124" s="30"/>
      <c r="AH124" s="30"/>
      <c r="AI124" s="30"/>
      <c r="AJ124" s="30"/>
      <c r="AK124" s="30"/>
      <c r="AL124" s="30"/>
      <c r="AM124" s="30"/>
      <c r="AN124" s="30"/>
      <c r="AO124" s="30"/>
      <c r="AP124" s="30"/>
      <c r="AQ124" s="30"/>
      <c r="AR124" s="30"/>
      <c r="AS124" s="30"/>
      <c r="AT124" s="30"/>
      <c r="AU124" s="30"/>
      <c r="AV124" s="30"/>
      <c r="AW124" s="30"/>
      <c r="AX124" s="30"/>
      <c r="AY124" s="30"/>
      <c r="AZ124" s="30"/>
      <c r="BA124" s="30"/>
      <c r="BB124" s="30"/>
      <c r="BC124" s="30"/>
      <c r="BD124" s="30"/>
      <c r="BE124" s="30"/>
      <c r="BF124" s="30"/>
      <c r="BG124" s="30"/>
      <c r="BH124" s="30"/>
      <c r="BI124" s="30"/>
      <c r="BJ124" s="30"/>
      <c r="BK124" s="30"/>
      <c r="BL124" s="30"/>
      <c r="BM124" s="30"/>
      <c r="BN124" s="30"/>
      <c r="BO124" s="30"/>
      <c r="BP124" s="30"/>
      <c r="BQ124" s="30"/>
      <c r="BR124" s="30"/>
      <c r="BS124" s="30"/>
      <c r="BT124" s="30"/>
      <c r="BU124" s="30"/>
      <c r="BV124" s="30"/>
      <c r="BW124" s="30"/>
      <c r="BX124" s="30"/>
      <c r="BY124" s="30"/>
      <c r="BZ124" s="30"/>
      <c r="CA124" s="30"/>
      <c r="CB124" s="30"/>
      <c r="CC124" s="30"/>
      <c r="CD124" s="30"/>
      <c r="CE124" s="30"/>
      <c r="CF124" s="30"/>
      <c r="CG124" s="30"/>
      <c r="CH124" s="30"/>
      <c r="CI124" s="89"/>
      <c r="CJ124" s="89"/>
      <c r="CK124" s="89"/>
      <c r="CL124" s="89"/>
      <c r="CM124" s="89"/>
      <c r="CN124" s="89"/>
      <c r="CO124" s="89"/>
      <c r="CP124" s="89"/>
      <c r="CQ124" s="89"/>
      <c r="CR124" s="89"/>
      <c r="CS124" s="88"/>
      <c r="CT124" s="88"/>
      <c r="CU124" s="88"/>
      <c r="CV124" s="88"/>
      <c r="CW124" s="88"/>
      <c r="CX124" s="88"/>
      <c r="CY124" s="88"/>
      <c r="CZ124" s="88"/>
      <c r="DA124" s="89"/>
      <c r="DB124" s="88"/>
      <c r="DC124" s="88"/>
      <c r="DD124" s="88"/>
      <c r="DE124" s="88"/>
      <c r="DF124" s="88"/>
      <c r="DG124" s="88"/>
      <c r="DH124" s="88"/>
      <c r="DI124" s="88"/>
      <c r="DJ124" s="89"/>
      <c r="DK124" s="88"/>
      <c r="DL124" s="88"/>
      <c r="DM124" s="88"/>
      <c r="DN124" s="88"/>
      <c r="DO124" s="88"/>
      <c r="DP124" s="88"/>
      <c r="DQ124" s="88"/>
      <c r="DR124" s="88"/>
      <c r="DS124" s="89"/>
      <c r="DT124" s="88"/>
      <c r="DU124" s="88"/>
      <c r="DV124" s="88"/>
      <c r="DW124" s="88"/>
      <c r="DX124" s="88"/>
      <c r="DY124" s="88"/>
      <c r="DZ124" s="88"/>
      <c r="EA124" s="88"/>
      <c r="EB124" s="89"/>
      <c r="EC124" s="88"/>
      <c r="ED124" s="88"/>
      <c r="EE124" s="88"/>
      <c r="EF124" s="88"/>
      <c r="EG124" s="88"/>
      <c r="EH124" s="88"/>
      <c r="EI124" s="88"/>
      <c r="EJ124" s="88"/>
      <c r="EK124" s="89"/>
      <c r="EL124" s="88"/>
      <c r="EM124" s="88"/>
      <c r="EN124" s="88"/>
      <c r="EO124" s="88"/>
      <c r="EP124" s="88"/>
      <c r="EQ124" s="88"/>
      <c r="ER124" s="88"/>
      <c r="ES124" s="88"/>
      <c r="ET124" s="89"/>
      <c r="EU124" s="88"/>
      <c r="EV124" s="88"/>
      <c r="EW124" s="88"/>
      <c r="EX124" s="88"/>
      <c r="EY124" s="88"/>
      <c r="EZ124" s="88"/>
      <c r="FA124" s="88"/>
      <c r="FB124" s="88"/>
      <c r="FC124" s="89"/>
      <c r="FD124" s="88"/>
      <c r="FE124" s="88"/>
      <c r="FF124" s="88"/>
      <c r="FG124" s="88"/>
      <c r="FH124" s="88"/>
      <c r="FI124" s="88"/>
      <c r="FJ124" s="88"/>
      <c r="FK124" s="88"/>
      <c r="FL124" s="89"/>
      <c r="FM124" s="89"/>
      <c r="FN124" s="89"/>
      <c r="FO124" s="88"/>
      <c r="FP124" s="88"/>
      <c r="FQ124" s="88"/>
      <c r="FR124" s="88"/>
      <c r="FS124" s="88"/>
      <c r="FT124" s="89"/>
      <c r="FU124" s="89"/>
      <c r="FV124" s="88"/>
      <c r="FW124" s="88"/>
      <c r="FX124" s="88"/>
      <c r="FY124" s="88"/>
      <c r="FZ124" s="88"/>
      <c r="GA124" s="89"/>
      <c r="GB124" s="89"/>
      <c r="GC124" s="89"/>
      <c r="GD124" s="88"/>
      <c r="GE124" s="88"/>
      <c r="GF124" s="88"/>
      <c r="GG124" s="88"/>
      <c r="GH124" s="88"/>
      <c r="GI124" s="30"/>
      <c r="GJ124" s="89"/>
      <c r="GK124" s="89"/>
      <c r="GL124" s="89"/>
      <c r="GM124" s="88"/>
      <c r="GN124" s="88"/>
      <c r="GO124" s="88"/>
      <c r="GP124" s="88"/>
      <c r="GQ124" s="88"/>
    </row>
    <row r="125" spans="1:199" ht="16.5" customHeight="1" x14ac:dyDescent="0.25">
      <c r="A125" s="33"/>
      <c r="B125" s="2"/>
      <c r="C125" s="30" t="s">
        <v>34518</v>
      </c>
      <c r="D125" s="30"/>
      <c r="E125" s="30"/>
      <c r="F125" s="30"/>
      <c r="G125" s="30"/>
      <c r="H125" s="30"/>
      <c r="I125" s="30"/>
      <c r="J125" s="30"/>
      <c r="K125" s="30"/>
      <c r="L125" s="30"/>
      <c r="M125" s="30"/>
      <c r="N125" s="30"/>
      <c r="O125" s="30"/>
      <c r="P125" s="30"/>
      <c r="Q125" s="30"/>
      <c r="R125" s="30"/>
      <c r="S125" s="30"/>
      <c r="T125" s="30"/>
      <c r="U125" s="30"/>
      <c r="V125" s="30"/>
      <c r="W125" s="30"/>
      <c r="X125" s="30"/>
      <c r="Y125" s="30"/>
      <c r="Z125" s="30"/>
      <c r="AA125" s="30"/>
      <c r="AB125" s="30"/>
      <c r="AC125" s="30"/>
      <c r="AD125" s="30"/>
      <c r="AE125" s="30"/>
      <c r="AF125" s="30"/>
      <c r="AG125" s="30"/>
      <c r="AH125" s="30"/>
      <c r="AI125" s="30"/>
      <c r="AJ125" s="30"/>
      <c r="AK125" s="30"/>
      <c r="AL125" s="30"/>
      <c r="AM125" s="30"/>
      <c r="AN125" s="30"/>
      <c r="AO125" s="30"/>
      <c r="AP125" s="30"/>
      <c r="AQ125" s="30"/>
      <c r="AR125" s="30"/>
      <c r="AS125" s="30"/>
      <c r="AT125" s="30"/>
      <c r="AU125" s="30"/>
      <c r="AV125" s="30"/>
      <c r="AW125" s="30"/>
      <c r="AX125" s="30"/>
      <c r="AY125" s="30"/>
      <c r="AZ125" s="30"/>
      <c r="BA125" s="30"/>
      <c r="BB125" s="30"/>
      <c r="BC125" s="30"/>
      <c r="BD125" s="30"/>
      <c r="BE125" s="30"/>
      <c r="BF125" s="30"/>
      <c r="BG125" s="30"/>
      <c r="BH125" s="30"/>
      <c r="BI125" s="30"/>
      <c r="BJ125" s="30"/>
      <c r="BK125" s="30"/>
      <c r="BL125" s="30"/>
      <c r="BM125" s="30"/>
      <c r="BN125" s="30"/>
      <c r="BO125" s="30"/>
      <c r="BP125" s="30"/>
      <c r="BQ125" s="30"/>
      <c r="BR125" s="30"/>
      <c r="BS125" s="30"/>
      <c r="BT125" s="30"/>
      <c r="BU125" s="30"/>
      <c r="BV125" s="30"/>
      <c r="BW125" s="30"/>
      <c r="BX125" s="30"/>
      <c r="BY125" s="30"/>
      <c r="BZ125" s="30"/>
      <c r="CA125" s="30"/>
      <c r="CB125" s="30"/>
      <c r="CC125" s="30"/>
      <c r="CD125" s="30"/>
      <c r="CE125" s="30"/>
      <c r="CF125" s="30"/>
      <c r="CG125" s="30"/>
      <c r="CH125" s="30"/>
      <c r="CI125" s="89"/>
      <c r="CJ125" s="89"/>
      <c r="CK125" s="89"/>
      <c r="CL125" s="89"/>
      <c r="CM125" s="89"/>
      <c r="CN125" s="89"/>
      <c r="CO125" s="89"/>
      <c r="CP125" s="89"/>
      <c r="CQ125" s="89"/>
      <c r="CR125" s="89"/>
      <c r="CS125" s="88"/>
      <c r="CT125" s="88"/>
      <c r="CU125" s="88"/>
      <c r="CV125" s="88"/>
      <c r="CW125" s="88"/>
      <c r="CX125" s="88"/>
      <c r="CY125" s="88"/>
      <c r="CZ125" s="88"/>
      <c r="DA125" s="89"/>
      <c r="DB125" s="88"/>
      <c r="DC125" s="88"/>
      <c r="DD125" s="88"/>
      <c r="DE125" s="88"/>
      <c r="DF125" s="88"/>
      <c r="DG125" s="88"/>
      <c r="DH125" s="88"/>
      <c r="DI125" s="88"/>
      <c r="DJ125" s="89"/>
      <c r="DK125" s="88"/>
      <c r="DL125" s="88"/>
      <c r="DM125" s="88"/>
      <c r="DN125" s="88"/>
      <c r="DO125" s="88"/>
      <c r="DP125" s="88"/>
      <c r="DQ125" s="88"/>
      <c r="DR125" s="88"/>
      <c r="DS125" s="89"/>
      <c r="DT125" s="88"/>
      <c r="DU125" s="88"/>
      <c r="DV125" s="88"/>
      <c r="DW125" s="88"/>
      <c r="DX125" s="88"/>
      <c r="DY125" s="88"/>
      <c r="DZ125" s="88"/>
      <c r="EA125" s="88"/>
      <c r="EB125" s="89"/>
      <c r="EC125" s="88"/>
      <c r="ED125" s="88"/>
      <c r="EE125" s="88"/>
      <c r="EF125" s="88"/>
      <c r="EG125" s="88"/>
      <c r="EH125" s="88"/>
      <c r="EI125" s="88"/>
      <c r="EJ125" s="88"/>
      <c r="EK125" s="89"/>
      <c r="EL125" s="88"/>
      <c r="EM125" s="88"/>
      <c r="EN125" s="88"/>
      <c r="EO125" s="88"/>
      <c r="EP125" s="88"/>
      <c r="EQ125" s="88"/>
      <c r="ER125" s="88"/>
      <c r="ES125" s="88"/>
      <c r="ET125" s="89"/>
      <c r="EU125" s="88"/>
      <c r="EV125" s="88"/>
      <c r="EW125" s="88"/>
      <c r="EX125" s="88"/>
      <c r="EY125" s="88"/>
      <c r="EZ125" s="88"/>
      <c r="FA125" s="88"/>
      <c r="FB125" s="88"/>
      <c r="FC125" s="89"/>
      <c r="FD125" s="88"/>
      <c r="FE125" s="88"/>
      <c r="FF125" s="88"/>
      <c r="FG125" s="88"/>
      <c r="FH125" s="88"/>
      <c r="FI125" s="88"/>
      <c r="FJ125" s="88"/>
      <c r="FK125" s="88"/>
      <c r="FL125" s="89"/>
      <c r="FM125" s="89"/>
      <c r="FN125" s="89"/>
      <c r="FO125" s="88"/>
      <c r="FP125" s="88"/>
      <c r="FQ125" s="88"/>
      <c r="FR125" s="88"/>
      <c r="FS125" s="88"/>
      <c r="FT125" s="89"/>
      <c r="FU125" s="89"/>
      <c r="FV125" s="88"/>
      <c r="FW125" s="88"/>
      <c r="FX125" s="88"/>
      <c r="FY125" s="88"/>
      <c r="FZ125" s="88"/>
      <c r="GA125" s="89"/>
      <c r="GB125" s="89"/>
      <c r="GC125" s="89"/>
      <c r="GD125" s="88"/>
      <c r="GE125" s="88"/>
      <c r="GF125" s="88"/>
      <c r="GG125" s="88"/>
      <c r="GH125" s="88"/>
      <c r="GI125" s="30"/>
      <c r="GJ125" s="89"/>
      <c r="GK125" s="89"/>
      <c r="GL125" s="89"/>
      <c r="GM125" s="88"/>
      <c r="GN125" s="88"/>
      <c r="GO125" s="88"/>
      <c r="GP125" s="88"/>
      <c r="GQ125" s="88"/>
    </row>
    <row r="126" spans="1:199" ht="16.5" customHeight="1" x14ac:dyDescent="0.25">
      <c r="A126" s="33"/>
      <c r="B126" s="2"/>
      <c r="C126" s="30" t="s">
        <v>34519</v>
      </c>
      <c r="D126" s="30"/>
      <c r="E126" s="30"/>
      <c r="F126" s="30"/>
      <c r="G126" s="30"/>
      <c r="H126" s="30"/>
      <c r="I126" s="30"/>
      <c r="J126" s="30"/>
      <c r="K126" s="30"/>
      <c r="L126" s="30"/>
      <c r="M126" s="30"/>
      <c r="N126" s="30"/>
      <c r="O126" s="30"/>
      <c r="P126" s="30"/>
      <c r="Q126" s="30"/>
      <c r="R126" s="30"/>
      <c r="S126" s="30"/>
      <c r="T126" s="30"/>
      <c r="U126" s="30"/>
      <c r="V126" s="30"/>
      <c r="W126" s="30"/>
      <c r="X126" s="30"/>
      <c r="Y126" s="30"/>
      <c r="Z126" s="30"/>
      <c r="AA126" s="30"/>
      <c r="AB126" s="30"/>
      <c r="AC126" s="30"/>
      <c r="AD126" s="30"/>
      <c r="AE126" s="30"/>
      <c r="AF126" s="30"/>
      <c r="AG126" s="30"/>
      <c r="AH126" s="30"/>
      <c r="AI126" s="30"/>
      <c r="AJ126" s="30"/>
      <c r="AK126" s="30"/>
      <c r="AL126" s="30"/>
      <c r="AM126" s="30"/>
      <c r="AN126" s="30"/>
      <c r="AO126" s="30"/>
      <c r="AP126" s="30"/>
      <c r="AQ126" s="30"/>
      <c r="AR126" s="30"/>
      <c r="AS126" s="30"/>
      <c r="AT126" s="30"/>
      <c r="AU126" s="30"/>
      <c r="AV126" s="30"/>
      <c r="AW126" s="30"/>
      <c r="AX126" s="30"/>
      <c r="AY126" s="30"/>
      <c r="AZ126" s="30"/>
      <c r="BA126" s="30"/>
      <c r="BB126" s="30"/>
      <c r="BC126" s="30"/>
      <c r="BD126" s="30"/>
      <c r="BE126" s="30"/>
      <c r="BF126" s="30"/>
      <c r="BG126" s="30"/>
      <c r="BH126" s="30"/>
      <c r="BI126" s="30"/>
      <c r="BJ126" s="30"/>
      <c r="BK126" s="30"/>
      <c r="BL126" s="30"/>
      <c r="BM126" s="30"/>
      <c r="BN126" s="30"/>
      <c r="BO126" s="30"/>
      <c r="BP126" s="30"/>
      <c r="BQ126" s="30"/>
      <c r="BR126" s="30"/>
      <c r="BS126" s="30"/>
      <c r="BT126" s="30"/>
      <c r="BU126" s="30"/>
      <c r="BV126" s="30"/>
      <c r="BW126" s="30"/>
      <c r="BX126" s="30"/>
      <c r="BY126" s="30"/>
      <c r="BZ126" s="30"/>
      <c r="CA126" s="30"/>
      <c r="CB126" s="30"/>
      <c r="CC126" s="30"/>
      <c r="CD126" s="30"/>
      <c r="CE126" s="30"/>
      <c r="CF126" s="30"/>
      <c r="CG126" s="30"/>
      <c r="CH126" s="30"/>
      <c r="CI126" s="89"/>
      <c r="CJ126" s="89"/>
      <c r="CK126" s="89"/>
      <c r="CL126" s="89"/>
      <c r="CM126" s="89"/>
      <c r="CN126" s="89"/>
      <c r="CO126" s="89"/>
      <c r="CP126" s="89"/>
      <c r="CQ126" s="89"/>
      <c r="CR126" s="89"/>
      <c r="CS126" s="88"/>
      <c r="CT126" s="88"/>
      <c r="CU126" s="88"/>
      <c r="CV126" s="88"/>
      <c r="CW126" s="88"/>
      <c r="CX126" s="88"/>
      <c r="CY126" s="88"/>
      <c r="CZ126" s="88"/>
      <c r="DA126" s="89"/>
      <c r="DB126" s="88"/>
      <c r="DC126" s="88"/>
      <c r="DD126" s="88"/>
      <c r="DE126" s="88"/>
      <c r="DF126" s="88"/>
      <c r="DG126" s="88"/>
      <c r="DH126" s="88"/>
      <c r="DI126" s="88"/>
      <c r="DJ126" s="89"/>
      <c r="DK126" s="88"/>
      <c r="DL126" s="88"/>
      <c r="DM126" s="88"/>
      <c r="DN126" s="88"/>
      <c r="DO126" s="88"/>
      <c r="DP126" s="88"/>
      <c r="DQ126" s="88"/>
      <c r="DR126" s="88"/>
      <c r="DS126" s="89"/>
      <c r="DT126" s="88"/>
      <c r="DU126" s="88"/>
      <c r="DV126" s="88"/>
      <c r="DW126" s="88"/>
      <c r="DX126" s="88"/>
      <c r="DY126" s="88"/>
      <c r="DZ126" s="88"/>
      <c r="EA126" s="88"/>
      <c r="EB126" s="89"/>
      <c r="EC126" s="88"/>
      <c r="ED126" s="88"/>
      <c r="EE126" s="88"/>
      <c r="EF126" s="88"/>
      <c r="EG126" s="88"/>
      <c r="EH126" s="88"/>
      <c r="EI126" s="88"/>
      <c r="EJ126" s="88"/>
      <c r="EK126" s="89"/>
      <c r="EL126" s="88"/>
      <c r="EM126" s="88"/>
      <c r="EN126" s="88"/>
      <c r="EO126" s="88"/>
      <c r="EP126" s="88"/>
      <c r="EQ126" s="88"/>
      <c r="ER126" s="88"/>
      <c r="ES126" s="88"/>
      <c r="ET126" s="89"/>
      <c r="EU126" s="88"/>
      <c r="EV126" s="88"/>
      <c r="EW126" s="88"/>
      <c r="EX126" s="88"/>
      <c r="EY126" s="88"/>
      <c r="EZ126" s="88"/>
      <c r="FA126" s="88"/>
      <c r="FB126" s="88"/>
      <c r="FC126" s="89"/>
      <c r="FD126" s="88"/>
      <c r="FE126" s="88"/>
      <c r="FF126" s="88"/>
      <c r="FG126" s="88"/>
      <c r="FH126" s="88"/>
      <c r="FI126" s="88"/>
      <c r="FJ126" s="88"/>
      <c r="FK126" s="88"/>
      <c r="FL126" s="89"/>
      <c r="FM126" s="89"/>
      <c r="FN126" s="89"/>
      <c r="FO126" s="88"/>
      <c r="FP126" s="88"/>
      <c r="FQ126" s="88"/>
      <c r="FR126" s="88"/>
      <c r="FS126" s="88"/>
      <c r="FT126" s="89"/>
      <c r="FU126" s="89"/>
      <c r="FV126" s="88"/>
      <c r="FW126" s="88"/>
      <c r="FX126" s="88"/>
      <c r="FY126" s="88"/>
      <c r="FZ126" s="88"/>
      <c r="GA126" s="89"/>
      <c r="GB126" s="89"/>
      <c r="GC126" s="89"/>
      <c r="GD126" s="88"/>
      <c r="GE126" s="88"/>
      <c r="GF126" s="88"/>
      <c r="GG126" s="88"/>
      <c r="GH126" s="88"/>
      <c r="GI126" s="30"/>
      <c r="GJ126" s="89"/>
      <c r="GK126" s="89"/>
      <c r="GL126" s="89"/>
      <c r="GM126" s="88"/>
      <c r="GN126" s="88"/>
      <c r="GO126" s="88"/>
      <c r="GP126" s="88"/>
      <c r="GQ126" s="88"/>
    </row>
    <row r="127" spans="1:199" ht="16.5" customHeight="1" x14ac:dyDescent="0.25">
      <c r="A127" s="33"/>
      <c r="B127" s="2"/>
      <c r="C127" s="30" t="s">
        <v>34520</v>
      </c>
      <c r="D127" s="30"/>
      <c r="E127" s="30"/>
      <c r="F127" s="30"/>
      <c r="G127" s="30"/>
      <c r="H127" s="30"/>
      <c r="I127" s="30"/>
      <c r="J127" s="30"/>
      <c r="K127" s="30"/>
      <c r="L127" s="30"/>
      <c r="M127" s="30"/>
      <c r="N127" s="30"/>
      <c r="O127" s="30"/>
      <c r="P127" s="30"/>
      <c r="Q127" s="30"/>
      <c r="R127" s="30"/>
      <c r="S127" s="30"/>
      <c r="T127" s="30"/>
      <c r="U127" s="30"/>
      <c r="V127" s="30"/>
      <c r="W127" s="30"/>
      <c r="X127" s="30"/>
      <c r="Y127" s="30"/>
      <c r="Z127" s="30"/>
      <c r="AA127" s="30"/>
      <c r="AB127" s="30"/>
      <c r="AC127" s="30"/>
      <c r="AD127" s="30"/>
      <c r="AE127" s="30"/>
      <c r="AF127" s="30"/>
      <c r="AG127" s="30"/>
      <c r="AH127" s="30"/>
      <c r="AI127" s="30"/>
      <c r="AJ127" s="30"/>
      <c r="AK127" s="30"/>
      <c r="AL127" s="30"/>
      <c r="AM127" s="30"/>
      <c r="AN127" s="30"/>
      <c r="AO127" s="30"/>
      <c r="AP127" s="30"/>
      <c r="AQ127" s="30"/>
      <c r="AR127" s="30"/>
      <c r="AS127" s="30"/>
      <c r="AT127" s="30"/>
      <c r="AU127" s="30"/>
      <c r="AV127" s="30"/>
      <c r="AW127" s="30"/>
      <c r="AX127" s="30"/>
      <c r="AY127" s="30"/>
      <c r="AZ127" s="30"/>
      <c r="BA127" s="30"/>
      <c r="BB127" s="30"/>
      <c r="BC127" s="30"/>
      <c r="BD127" s="30"/>
      <c r="BE127" s="30"/>
      <c r="BF127" s="30"/>
      <c r="BG127" s="30"/>
      <c r="BH127" s="30"/>
      <c r="BI127" s="30"/>
      <c r="BJ127" s="30"/>
      <c r="BK127" s="30"/>
      <c r="BL127" s="30"/>
      <c r="BM127" s="30"/>
      <c r="BN127" s="30"/>
      <c r="BO127" s="30"/>
      <c r="BP127" s="30"/>
      <c r="BQ127" s="30"/>
      <c r="BR127" s="30"/>
      <c r="BS127" s="30"/>
      <c r="BT127" s="30"/>
      <c r="BU127" s="30"/>
      <c r="BV127" s="30"/>
      <c r="BW127" s="30"/>
      <c r="BX127" s="30"/>
      <c r="BY127" s="30"/>
      <c r="BZ127" s="30"/>
      <c r="CA127" s="30"/>
      <c r="CB127" s="30"/>
      <c r="CC127" s="30"/>
      <c r="CD127" s="30"/>
      <c r="CE127" s="30"/>
      <c r="CF127" s="30"/>
      <c r="CG127" s="30"/>
      <c r="CH127" s="30"/>
      <c r="CI127" s="89"/>
      <c r="CJ127" s="89"/>
      <c r="CK127" s="89"/>
      <c r="CL127" s="89"/>
      <c r="CM127" s="89"/>
      <c r="CN127" s="89"/>
      <c r="CO127" s="89"/>
      <c r="CP127" s="89"/>
      <c r="CQ127" s="89"/>
      <c r="CR127" s="89"/>
      <c r="CS127" s="88"/>
      <c r="CT127" s="88"/>
      <c r="CU127" s="88"/>
      <c r="CV127" s="88"/>
      <c r="CW127" s="88"/>
      <c r="CX127" s="88"/>
      <c r="CY127" s="88"/>
      <c r="CZ127" s="88"/>
      <c r="DA127" s="89"/>
      <c r="DB127" s="88"/>
      <c r="DC127" s="88"/>
      <c r="DD127" s="88"/>
      <c r="DE127" s="88"/>
      <c r="DF127" s="88"/>
      <c r="DG127" s="88"/>
      <c r="DH127" s="88"/>
      <c r="DI127" s="88"/>
      <c r="DJ127" s="89"/>
      <c r="DK127" s="88"/>
      <c r="DL127" s="88"/>
      <c r="DM127" s="88"/>
      <c r="DN127" s="88"/>
      <c r="DO127" s="88"/>
      <c r="DP127" s="88"/>
      <c r="DQ127" s="88"/>
      <c r="DR127" s="88"/>
      <c r="DS127" s="89"/>
      <c r="DT127" s="88"/>
      <c r="DU127" s="88"/>
      <c r="DV127" s="88"/>
      <c r="DW127" s="88"/>
      <c r="DX127" s="88"/>
      <c r="DY127" s="88"/>
      <c r="DZ127" s="88"/>
      <c r="EA127" s="88"/>
      <c r="EB127" s="89"/>
      <c r="EC127" s="88"/>
      <c r="ED127" s="88"/>
      <c r="EE127" s="88"/>
      <c r="EF127" s="88"/>
      <c r="EG127" s="88"/>
      <c r="EH127" s="88"/>
      <c r="EI127" s="88"/>
      <c r="EJ127" s="88"/>
      <c r="EK127" s="89"/>
      <c r="EL127" s="88"/>
      <c r="EM127" s="88"/>
      <c r="EN127" s="88"/>
      <c r="EO127" s="88"/>
      <c r="EP127" s="88"/>
      <c r="EQ127" s="88"/>
      <c r="ER127" s="88"/>
      <c r="ES127" s="88"/>
      <c r="ET127" s="89"/>
      <c r="EU127" s="88"/>
      <c r="EV127" s="88"/>
      <c r="EW127" s="88"/>
      <c r="EX127" s="88"/>
      <c r="EY127" s="88"/>
      <c r="EZ127" s="88"/>
      <c r="FA127" s="88"/>
      <c r="FB127" s="88"/>
      <c r="FC127" s="89"/>
      <c r="FD127" s="88"/>
      <c r="FE127" s="88"/>
      <c r="FF127" s="88"/>
      <c r="FG127" s="88"/>
      <c r="FH127" s="88"/>
      <c r="FI127" s="88"/>
      <c r="FJ127" s="88"/>
      <c r="FK127" s="88"/>
      <c r="FL127" s="89"/>
      <c r="FM127" s="89"/>
      <c r="FN127" s="89"/>
      <c r="FO127" s="88"/>
      <c r="FP127" s="88"/>
      <c r="FQ127" s="88"/>
      <c r="FR127" s="88"/>
      <c r="FS127" s="88"/>
      <c r="FT127" s="89"/>
      <c r="FU127" s="89"/>
      <c r="FV127" s="88"/>
      <c r="FW127" s="88"/>
      <c r="FX127" s="88"/>
      <c r="FY127" s="88"/>
      <c r="FZ127" s="88"/>
      <c r="GA127" s="89"/>
      <c r="GB127" s="89"/>
      <c r="GC127" s="89"/>
      <c r="GD127" s="88"/>
      <c r="GE127" s="88"/>
      <c r="GF127" s="88"/>
      <c r="GG127" s="88"/>
      <c r="GH127" s="88"/>
      <c r="GI127" s="30"/>
      <c r="GJ127" s="89"/>
      <c r="GK127" s="89"/>
      <c r="GL127" s="89"/>
      <c r="GM127" s="88"/>
      <c r="GN127" s="88"/>
      <c r="GO127" s="88"/>
      <c r="GP127" s="88"/>
      <c r="GQ127" s="88"/>
    </row>
    <row r="128" spans="1:199" ht="16.5" customHeight="1" x14ac:dyDescent="0.25">
      <c r="A128" s="33"/>
      <c r="B128" s="2"/>
      <c r="C128" s="30" t="s">
        <v>34521</v>
      </c>
      <c r="D128" s="30"/>
      <c r="E128" s="30"/>
      <c r="F128" s="30"/>
      <c r="G128" s="30"/>
      <c r="H128" s="30"/>
      <c r="I128" s="30"/>
      <c r="J128" s="30"/>
      <c r="K128" s="30"/>
      <c r="L128" s="30"/>
      <c r="M128" s="30"/>
      <c r="N128" s="30"/>
      <c r="O128" s="30"/>
      <c r="P128" s="30"/>
      <c r="Q128" s="30"/>
      <c r="R128" s="30"/>
      <c r="S128" s="30"/>
      <c r="T128" s="30"/>
      <c r="U128" s="30"/>
      <c r="V128" s="30"/>
      <c r="W128" s="30"/>
      <c r="X128" s="30"/>
      <c r="Y128" s="30"/>
      <c r="Z128" s="30"/>
      <c r="AA128" s="30"/>
      <c r="AB128" s="30"/>
      <c r="AC128" s="30"/>
      <c r="AD128" s="30"/>
      <c r="AE128" s="30"/>
      <c r="AF128" s="30"/>
      <c r="AG128" s="30"/>
      <c r="AH128" s="30"/>
      <c r="AI128" s="30"/>
      <c r="AJ128" s="30"/>
      <c r="AK128" s="30"/>
      <c r="AL128" s="30"/>
      <c r="AM128" s="30"/>
      <c r="AN128" s="30"/>
      <c r="AO128" s="30"/>
      <c r="AP128" s="30"/>
      <c r="AQ128" s="30"/>
      <c r="AR128" s="30"/>
      <c r="AS128" s="30"/>
      <c r="AT128" s="30"/>
      <c r="AU128" s="30"/>
      <c r="AV128" s="30"/>
      <c r="AW128" s="30"/>
      <c r="AX128" s="30"/>
      <c r="AY128" s="30"/>
      <c r="AZ128" s="30"/>
      <c r="BA128" s="30"/>
      <c r="BB128" s="30"/>
      <c r="BC128" s="30"/>
      <c r="BD128" s="30"/>
      <c r="BE128" s="30"/>
      <c r="BF128" s="30"/>
      <c r="BG128" s="30"/>
      <c r="BH128" s="30"/>
      <c r="BI128" s="30"/>
      <c r="BJ128" s="30"/>
      <c r="BK128" s="30"/>
      <c r="BL128" s="30"/>
      <c r="BM128" s="30"/>
      <c r="BN128" s="30"/>
      <c r="BO128" s="30"/>
      <c r="BP128" s="30"/>
      <c r="BQ128" s="30"/>
      <c r="BR128" s="30"/>
      <c r="BS128" s="30"/>
      <c r="BT128" s="30"/>
      <c r="BU128" s="30"/>
      <c r="BV128" s="30"/>
      <c r="BW128" s="30"/>
      <c r="BX128" s="30"/>
      <c r="BY128" s="30"/>
      <c r="BZ128" s="30"/>
      <c r="CA128" s="30"/>
      <c r="CB128" s="30"/>
      <c r="CC128" s="30"/>
      <c r="CD128" s="30"/>
      <c r="CE128" s="30"/>
      <c r="CF128" s="30"/>
      <c r="CG128" s="30"/>
      <c r="CH128" s="30"/>
      <c r="CI128" s="89"/>
      <c r="CJ128" s="89"/>
      <c r="CK128" s="89"/>
      <c r="CL128" s="89"/>
      <c r="CM128" s="89"/>
      <c r="CN128" s="89"/>
      <c r="CO128" s="89"/>
      <c r="CP128" s="89"/>
      <c r="CQ128" s="89"/>
      <c r="CR128" s="89"/>
      <c r="CS128" s="88"/>
      <c r="CT128" s="88"/>
      <c r="CU128" s="88"/>
      <c r="CV128" s="88"/>
      <c r="CW128" s="88"/>
      <c r="CX128" s="88"/>
      <c r="CY128" s="88"/>
      <c r="CZ128" s="88"/>
      <c r="DA128" s="89"/>
      <c r="DB128" s="88"/>
      <c r="DC128" s="88"/>
      <c r="DD128" s="88"/>
      <c r="DE128" s="88"/>
      <c r="DF128" s="88"/>
      <c r="DG128" s="88"/>
      <c r="DH128" s="88"/>
      <c r="DI128" s="88"/>
      <c r="DJ128" s="89"/>
      <c r="DK128" s="88"/>
      <c r="DL128" s="88"/>
      <c r="DM128" s="88"/>
      <c r="DN128" s="88"/>
      <c r="DO128" s="88"/>
      <c r="DP128" s="88"/>
      <c r="DQ128" s="88"/>
      <c r="DR128" s="88"/>
      <c r="DS128" s="89"/>
      <c r="DT128" s="88"/>
      <c r="DU128" s="88"/>
      <c r="DV128" s="88"/>
      <c r="DW128" s="88"/>
      <c r="DX128" s="88"/>
      <c r="DY128" s="88"/>
      <c r="DZ128" s="88"/>
      <c r="EA128" s="88"/>
      <c r="EB128" s="89"/>
      <c r="EC128" s="88"/>
      <c r="ED128" s="88"/>
      <c r="EE128" s="88"/>
      <c r="EF128" s="88"/>
      <c r="EG128" s="88"/>
      <c r="EH128" s="88"/>
      <c r="EI128" s="88"/>
      <c r="EJ128" s="88"/>
      <c r="EK128" s="89"/>
      <c r="EL128" s="88"/>
      <c r="EM128" s="88"/>
      <c r="EN128" s="88"/>
      <c r="EO128" s="88"/>
      <c r="EP128" s="88"/>
      <c r="EQ128" s="88"/>
      <c r="ER128" s="88"/>
      <c r="ES128" s="88"/>
      <c r="ET128" s="89"/>
      <c r="EU128" s="88"/>
      <c r="EV128" s="88"/>
      <c r="EW128" s="88"/>
      <c r="EX128" s="88"/>
      <c r="EY128" s="88"/>
      <c r="EZ128" s="88"/>
      <c r="FA128" s="88"/>
      <c r="FB128" s="88"/>
      <c r="FC128" s="89"/>
      <c r="FD128" s="88"/>
      <c r="FE128" s="88"/>
      <c r="FF128" s="88"/>
      <c r="FG128" s="88"/>
      <c r="FH128" s="88"/>
      <c r="FI128" s="88"/>
      <c r="FJ128" s="88"/>
      <c r="FK128" s="88"/>
      <c r="FL128" s="89"/>
      <c r="FM128" s="89"/>
      <c r="FN128" s="89"/>
      <c r="FO128" s="88"/>
      <c r="FP128" s="88"/>
      <c r="FQ128" s="88"/>
      <c r="FR128" s="88"/>
      <c r="FS128" s="88"/>
      <c r="FT128" s="89"/>
      <c r="FU128" s="89"/>
      <c r="FV128" s="88"/>
      <c r="FW128" s="88"/>
      <c r="FX128" s="88"/>
      <c r="FY128" s="88"/>
      <c r="FZ128" s="88"/>
      <c r="GA128" s="89"/>
      <c r="GB128" s="89"/>
      <c r="GC128" s="89"/>
      <c r="GD128" s="88"/>
      <c r="GE128" s="88"/>
      <c r="GF128" s="88"/>
      <c r="GG128" s="88"/>
      <c r="GH128" s="88"/>
      <c r="GI128" s="30"/>
      <c r="GJ128" s="89"/>
      <c r="GK128" s="89"/>
      <c r="GL128" s="89"/>
      <c r="GM128" s="88"/>
      <c r="GN128" s="88"/>
      <c r="GO128" s="88"/>
      <c r="GP128" s="88"/>
      <c r="GQ128" s="88"/>
    </row>
    <row r="129" spans="1:199" ht="16.5" customHeight="1" x14ac:dyDescent="0.25">
      <c r="A129" s="33"/>
      <c r="B129" s="2"/>
      <c r="C129" s="30" t="s">
        <v>34522</v>
      </c>
      <c r="D129" s="30"/>
      <c r="E129" s="30"/>
      <c r="F129" s="30"/>
      <c r="G129" s="30"/>
      <c r="H129" s="30"/>
      <c r="I129" s="30"/>
      <c r="J129" s="30"/>
      <c r="K129" s="30"/>
      <c r="L129" s="30"/>
      <c r="M129" s="30"/>
      <c r="N129" s="30"/>
      <c r="O129" s="30"/>
      <c r="P129" s="30"/>
      <c r="Q129" s="30"/>
      <c r="R129" s="30"/>
      <c r="S129" s="30"/>
      <c r="T129" s="30"/>
      <c r="U129" s="30"/>
      <c r="V129" s="30"/>
      <c r="W129" s="30"/>
      <c r="X129" s="30"/>
      <c r="Y129" s="30"/>
      <c r="Z129" s="30"/>
      <c r="AA129" s="30"/>
      <c r="AB129" s="30"/>
      <c r="AC129" s="30"/>
      <c r="AD129" s="30"/>
      <c r="AE129" s="30"/>
      <c r="AF129" s="30"/>
      <c r="AG129" s="30"/>
      <c r="AH129" s="30"/>
      <c r="AI129" s="30"/>
      <c r="AJ129" s="30"/>
      <c r="AK129" s="30"/>
      <c r="AL129" s="30"/>
      <c r="AM129" s="30"/>
      <c r="AN129" s="30"/>
      <c r="AO129" s="30"/>
      <c r="AP129" s="30"/>
      <c r="AQ129" s="30"/>
      <c r="AR129" s="30"/>
      <c r="AS129" s="30"/>
      <c r="AT129" s="30"/>
      <c r="AU129" s="30"/>
      <c r="AV129" s="30"/>
      <c r="AW129" s="30"/>
      <c r="AX129" s="30"/>
      <c r="AY129" s="30"/>
      <c r="AZ129" s="30"/>
      <c r="BA129" s="30"/>
      <c r="BB129" s="30"/>
      <c r="BC129" s="30"/>
      <c r="BD129" s="30"/>
      <c r="BE129" s="30"/>
      <c r="BF129" s="30"/>
      <c r="BG129" s="30"/>
      <c r="BH129" s="30"/>
      <c r="BI129" s="30"/>
      <c r="BJ129" s="30"/>
      <c r="BK129" s="30"/>
      <c r="BL129" s="30"/>
      <c r="BM129" s="30"/>
      <c r="BN129" s="30"/>
      <c r="BO129" s="30"/>
      <c r="BP129" s="30"/>
      <c r="BQ129" s="30"/>
      <c r="BR129" s="30"/>
      <c r="BS129" s="30"/>
      <c r="BT129" s="30"/>
      <c r="BU129" s="30"/>
      <c r="BV129" s="30"/>
      <c r="BW129" s="30"/>
      <c r="BX129" s="30"/>
      <c r="BY129" s="30"/>
      <c r="BZ129" s="30"/>
      <c r="CA129" s="30"/>
      <c r="CB129" s="30"/>
      <c r="CC129" s="30"/>
      <c r="CD129" s="30"/>
      <c r="CE129" s="30"/>
      <c r="CF129" s="30"/>
      <c r="CG129" s="30"/>
      <c r="CH129" s="30"/>
      <c r="CI129" s="89"/>
      <c r="CJ129" s="89"/>
      <c r="CK129" s="89"/>
      <c r="CL129" s="89"/>
      <c r="CM129" s="89"/>
      <c r="CN129" s="89"/>
      <c r="CO129" s="89"/>
      <c r="CP129" s="89"/>
      <c r="CQ129" s="89"/>
      <c r="CR129" s="89"/>
      <c r="CS129" s="88"/>
      <c r="CT129" s="88"/>
      <c r="CU129" s="88"/>
      <c r="CV129" s="88"/>
      <c r="CW129" s="88"/>
      <c r="CX129" s="88"/>
      <c r="CY129" s="88"/>
      <c r="CZ129" s="88"/>
      <c r="DA129" s="89"/>
      <c r="DB129" s="88"/>
      <c r="DC129" s="88"/>
      <c r="DD129" s="88"/>
      <c r="DE129" s="88"/>
      <c r="DF129" s="88"/>
      <c r="DG129" s="88"/>
      <c r="DH129" s="88"/>
      <c r="DI129" s="88"/>
      <c r="DJ129" s="89"/>
      <c r="DK129" s="88"/>
      <c r="DL129" s="88"/>
      <c r="DM129" s="88"/>
      <c r="DN129" s="88"/>
      <c r="DO129" s="88"/>
      <c r="DP129" s="88"/>
      <c r="DQ129" s="88"/>
      <c r="DR129" s="88"/>
      <c r="DS129" s="89"/>
      <c r="DT129" s="88"/>
      <c r="DU129" s="88"/>
      <c r="DV129" s="88"/>
      <c r="DW129" s="88"/>
      <c r="DX129" s="88"/>
      <c r="DY129" s="88"/>
      <c r="DZ129" s="88"/>
      <c r="EA129" s="88"/>
      <c r="EB129" s="89"/>
      <c r="EC129" s="88"/>
      <c r="ED129" s="88"/>
      <c r="EE129" s="88"/>
      <c r="EF129" s="88"/>
      <c r="EG129" s="88"/>
      <c r="EH129" s="88"/>
      <c r="EI129" s="88"/>
      <c r="EJ129" s="88"/>
      <c r="EK129" s="89"/>
      <c r="EL129" s="88"/>
      <c r="EM129" s="88"/>
      <c r="EN129" s="88"/>
      <c r="EO129" s="88"/>
      <c r="EP129" s="88"/>
      <c r="EQ129" s="88"/>
      <c r="ER129" s="88"/>
      <c r="ES129" s="88"/>
      <c r="ET129" s="89"/>
      <c r="EU129" s="88"/>
      <c r="EV129" s="88"/>
      <c r="EW129" s="88"/>
      <c r="EX129" s="88"/>
      <c r="EY129" s="88"/>
      <c r="EZ129" s="88"/>
      <c r="FA129" s="88"/>
      <c r="FB129" s="88"/>
      <c r="FC129" s="89"/>
      <c r="FD129" s="88"/>
      <c r="FE129" s="88"/>
      <c r="FF129" s="88"/>
      <c r="FG129" s="88"/>
      <c r="FH129" s="88"/>
      <c r="FI129" s="88"/>
      <c r="FJ129" s="88"/>
      <c r="FK129" s="88"/>
      <c r="FL129" s="89"/>
      <c r="FM129" s="89"/>
      <c r="FN129" s="89"/>
      <c r="FO129" s="88"/>
      <c r="FP129" s="88"/>
      <c r="FQ129" s="88"/>
      <c r="FR129" s="88"/>
      <c r="FS129" s="88"/>
      <c r="FT129" s="89"/>
      <c r="FU129" s="89"/>
      <c r="FV129" s="88"/>
      <c r="FW129" s="88"/>
      <c r="FX129" s="88"/>
      <c r="FY129" s="88"/>
      <c r="FZ129" s="88"/>
      <c r="GA129" s="89"/>
      <c r="GB129" s="89"/>
      <c r="GC129" s="89"/>
      <c r="GD129" s="88"/>
      <c r="GE129" s="88"/>
      <c r="GF129" s="88"/>
      <c r="GG129" s="88"/>
      <c r="GH129" s="88"/>
      <c r="GI129" s="30"/>
      <c r="GJ129" s="89"/>
      <c r="GK129" s="89"/>
      <c r="GL129" s="89"/>
      <c r="GM129" s="88"/>
      <c r="GN129" s="88"/>
      <c r="GO129" s="88"/>
      <c r="GP129" s="88"/>
      <c r="GQ129" s="88"/>
    </row>
    <row r="130" spans="1:199" ht="16.5" customHeight="1" x14ac:dyDescent="0.25">
      <c r="A130" s="33"/>
      <c r="B130" s="2"/>
      <c r="C130" s="30" t="s">
        <v>34523</v>
      </c>
      <c r="D130" s="30"/>
      <c r="E130" s="30"/>
      <c r="F130" s="30"/>
      <c r="G130" s="30"/>
      <c r="H130" s="30"/>
      <c r="I130" s="30"/>
      <c r="J130" s="30"/>
      <c r="K130" s="30"/>
      <c r="L130" s="30"/>
      <c r="M130" s="30"/>
      <c r="N130" s="30"/>
      <c r="O130" s="30"/>
      <c r="P130" s="30"/>
      <c r="Q130" s="30"/>
      <c r="R130" s="30"/>
      <c r="S130" s="30"/>
      <c r="T130" s="30"/>
      <c r="U130" s="30"/>
      <c r="V130" s="30"/>
      <c r="W130" s="30"/>
      <c r="X130" s="30"/>
      <c r="Y130" s="30"/>
      <c r="Z130" s="30"/>
      <c r="AA130" s="30"/>
      <c r="AB130" s="30"/>
      <c r="AC130" s="30"/>
      <c r="AD130" s="30"/>
      <c r="AE130" s="30"/>
      <c r="AF130" s="30"/>
      <c r="AG130" s="30"/>
      <c r="AH130" s="30"/>
      <c r="AI130" s="30"/>
      <c r="AJ130" s="30"/>
      <c r="AK130" s="30"/>
      <c r="AL130" s="30"/>
      <c r="AM130" s="30"/>
      <c r="AN130" s="30"/>
      <c r="AO130" s="30"/>
      <c r="AP130" s="30"/>
      <c r="AQ130" s="30"/>
      <c r="AR130" s="30"/>
      <c r="AS130" s="30"/>
      <c r="AT130" s="30"/>
      <c r="AU130" s="30"/>
      <c r="AV130" s="30"/>
      <c r="AW130" s="30"/>
      <c r="AX130" s="30"/>
      <c r="AY130" s="30"/>
      <c r="AZ130" s="30"/>
      <c r="BA130" s="30"/>
      <c r="BB130" s="30"/>
      <c r="BC130" s="30"/>
      <c r="BD130" s="30"/>
      <c r="BE130" s="30"/>
      <c r="BF130" s="30"/>
      <c r="BG130" s="30"/>
      <c r="BH130" s="30"/>
      <c r="BI130" s="30"/>
      <c r="BJ130" s="30"/>
      <c r="BK130" s="30"/>
      <c r="BL130" s="30"/>
      <c r="BM130" s="30"/>
      <c r="BN130" s="30"/>
      <c r="BO130" s="30"/>
      <c r="BP130" s="30"/>
      <c r="BQ130" s="30"/>
      <c r="BR130" s="30"/>
      <c r="BS130" s="30"/>
      <c r="BT130" s="30"/>
      <c r="BU130" s="30"/>
      <c r="BV130" s="30"/>
      <c r="BW130" s="30"/>
      <c r="BX130" s="30"/>
      <c r="BY130" s="30"/>
      <c r="BZ130" s="30"/>
      <c r="CA130" s="30"/>
      <c r="CB130" s="30"/>
      <c r="CC130" s="30"/>
      <c r="CD130" s="30"/>
      <c r="CE130" s="30"/>
      <c r="CF130" s="30"/>
      <c r="CG130" s="30"/>
      <c r="CH130" s="30"/>
      <c r="CI130" s="89"/>
      <c r="CJ130" s="89"/>
      <c r="CK130" s="89"/>
      <c r="CL130" s="89"/>
      <c r="CM130" s="89"/>
      <c r="CN130" s="89"/>
      <c r="CO130" s="89"/>
      <c r="CP130" s="89"/>
      <c r="CQ130" s="89"/>
      <c r="CR130" s="89"/>
      <c r="CS130" s="88"/>
      <c r="CT130" s="88"/>
      <c r="CU130" s="88"/>
      <c r="CV130" s="88"/>
      <c r="CW130" s="88"/>
      <c r="CX130" s="88"/>
      <c r="CY130" s="88"/>
      <c r="CZ130" s="88"/>
      <c r="DA130" s="89"/>
      <c r="DB130" s="88"/>
      <c r="DC130" s="88"/>
      <c r="DD130" s="88"/>
      <c r="DE130" s="88"/>
      <c r="DF130" s="88"/>
      <c r="DG130" s="88"/>
      <c r="DH130" s="88"/>
      <c r="DI130" s="88"/>
      <c r="DJ130" s="89"/>
      <c r="DK130" s="88"/>
      <c r="DL130" s="88"/>
      <c r="DM130" s="88"/>
      <c r="DN130" s="88"/>
      <c r="DO130" s="88"/>
      <c r="DP130" s="88"/>
      <c r="DQ130" s="88"/>
      <c r="DR130" s="88"/>
      <c r="DS130" s="89"/>
      <c r="DT130" s="88"/>
      <c r="DU130" s="88"/>
      <c r="DV130" s="88"/>
      <c r="DW130" s="88"/>
      <c r="DX130" s="88"/>
      <c r="DY130" s="88"/>
      <c r="DZ130" s="88"/>
      <c r="EA130" s="88"/>
      <c r="EB130" s="89"/>
      <c r="EC130" s="88"/>
      <c r="ED130" s="88"/>
      <c r="EE130" s="88"/>
      <c r="EF130" s="88"/>
      <c r="EG130" s="88"/>
      <c r="EH130" s="88"/>
      <c r="EI130" s="88"/>
      <c r="EJ130" s="88"/>
      <c r="EK130" s="89"/>
      <c r="EL130" s="88"/>
      <c r="EM130" s="88"/>
      <c r="EN130" s="88"/>
      <c r="EO130" s="88"/>
      <c r="EP130" s="88"/>
      <c r="EQ130" s="88"/>
      <c r="ER130" s="88"/>
      <c r="ES130" s="88"/>
      <c r="ET130" s="89"/>
      <c r="EU130" s="88"/>
      <c r="EV130" s="88"/>
      <c r="EW130" s="88"/>
      <c r="EX130" s="88"/>
      <c r="EY130" s="88"/>
      <c r="EZ130" s="88"/>
      <c r="FA130" s="88"/>
      <c r="FB130" s="88"/>
      <c r="FC130" s="89"/>
      <c r="FD130" s="88"/>
      <c r="FE130" s="88"/>
      <c r="FF130" s="88"/>
      <c r="FG130" s="88"/>
      <c r="FH130" s="88"/>
      <c r="FI130" s="88"/>
      <c r="FJ130" s="88"/>
      <c r="FK130" s="88"/>
      <c r="FL130" s="89"/>
      <c r="FM130" s="89"/>
      <c r="FN130" s="89"/>
      <c r="FO130" s="88"/>
      <c r="FP130" s="88"/>
      <c r="FQ130" s="88"/>
      <c r="FR130" s="88"/>
      <c r="FS130" s="88"/>
      <c r="FT130" s="89"/>
      <c r="FU130" s="89"/>
      <c r="FV130" s="88"/>
      <c r="FW130" s="88"/>
      <c r="FX130" s="88"/>
      <c r="FY130" s="88"/>
      <c r="FZ130" s="88"/>
      <c r="GA130" s="89"/>
      <c r="GB130" s="89"/>
      <c r="GC130" s="89"/>
      <c r="GD130" s="88"/>
      <c r="GE130" s="88"/>
      <c r="GF130" s="88"/>
      <c r="GG130" s="88"/>
      <c r="GH130" s="88"/>
      <c r="GI130" s="30"/>
      <c r="GJ130" s="89"/>
      <c r="GK130" s="89"/>
      <c r="GL130" s="89"/>
      <c r="GM130" s="88"/>
      <c r="GN130" s="88"/>
      <c r="GO130" s="88"/>
      <c r="GP130" s="88"/>
      <c r="GQ130" s="88"/>
    </row>
    <row r="131" spans="1:199" ht="16.5" customHeight="1" x14ac:dyDescent="0.25">
      <c r="A131" s="33"/>
      <c r="B131" s="2"/>
      <c r="C131" s="30" t="s">
        <v>34524</v>
      </c>
      <c r="D131" s="30"/>
      <c r="E131" s="30"/>
      <c r="F131" s="30"/>
      <c r="G131" s="30"/>
      <c r="H131" s="30"/>
      <c r="I131" s="30"/>
      <c r="J131" s="30"/>
      <c r="K131" s="30"/>
      <c r="L131" s="30"/>
      <c r="M131" s="30"/>
      <c r="N131" s="30"/>
      <c r="O131" s="30"/>
      <c r="P131" s="30"/>
      <c r="Q131" s="30"/>
      <c r="R131" s="30"/>
      <c r="S131" s="30"/>
      <c r="T131" s="30"/>
      <c r="U131" s="30"/>
      <c r="V131" s="30"/>
      <c r="W131" s="30"/>
      <c r="X131" s="30"/>
      <c r="Y131" s="30"/>
      <c r="Z131" s="30"/>
      <c r="AA131" s="30"/>
      <c r="AB131" s="30"/>
      <c r="AC131" s="30"/>
      <c r="AD131" s="30"/>
      <c r="AE131" s="30"/>
      <c r="AF131" s="30"/>
      <c r="AG131" s="30"/>
      <c r="AH131" s="30"/>
      <c r="AI131" s="30"/>
      <c r="AJ131" s="30"/>
      <c r="AK131" s="30"/>
      <c r="AL131" s="30"/>
      <c r="AM131" s="30"/>
      <c r="AN131" s="30"/>
      <c r="AO131" s="30"/>
      <c r="AP131" s="30"/>
      <c r="AQ131" s="30"/>
      <c r="AR131" s="30"/>
      <c r="AS131" s="30"/>
      <c r="AT131" s="30"/>
      <c r="AU131" s="30"/>
      <c r="AV131" s="30"/>
      <c r="AW131" s="30"/>
      <c r="AX131" s="30"/>
      <c r="AY131" s="30"/>
      <c r="AZ131" s="30"/>
      <c r="BA131" s="30"/>
      <c r="BB131" s="30"/>
      <c r="BC131" s="30"/>
      <c r="BD131" s="30"/>
      <c r="BE131" s="30"/>
      <c r="BF131" s="30"/>
      <c r="BG131" s="30"/>
      <c r="BH131" s="30"/>
      <c r="BI131" s="30"/>
      <c r="BJ131" s="30"/>
      <c r="BK131" s="30"/>
      <c r="BL131" s="30"/>
      <c r="BM131" s="30"/>
      <c r="BN131" s="30"/>
      <c r="BO131" s="30"/>
      <c r="BP131" s="30"/>
      <c r="BQ131" s="30"/>
      <c r="BR131" s="30"/>
      <c r="BS131" s="30"/>
      <c r="BT131" s="30"/>
      <c r="BU131" s="30"/>
      <c r="BV131" s="30"/>
      <c r="BW131" s="30"/>
      <c r="BX131" s="30"/>
      <c r="BY131" s="30"/>
      <c r="BZ131" s="30"/>
      <c r="CA131" s="30"/>
      <c r="CB131" s="30"/>
      <c r="CC131" s="30"/>
      <c r="CD131" s="30"/>
      <c r="CE131" s="30"/>
      <c r="CF131" s="30"/>
      <c r="CG131" s="30"/>
      <c r="CH131" s="30"/>
      <c r="CI131" s="89"/>
      <c r="CJ131" s="89"/>
      <c r="CK131" s="89"/>
      <c r="CL131" s="89"/>
      <c r="CM131" s="89"/>
      <c r="CN131" s="89"/>
      <c r="CO131" s="89"/>
      <c r="CP131" s="89"/>
      <c r="CQ131" s="89"/>
      <c r="CR131" s="89"/>
      <c r="CS131" s="88"/>
      <c r="CT131" s="88"/>
      <c r="CU131" s="88"/>
      <c r="CV131" s="88"/>
      <c r="CW131" s="88"/>
      <c r="CX131" s="88"/>
      <c r="CY131" s="88"/>
      <c r="CZ131" s="88"/>
      <c r="DA131" s="89"/>
      <c r="DB131" s="88"/>
      <c r="DC131" s="88"/>
      <c r="DD131" s="88"/>
      <c r="DE131" s="88"/>
      <c r="DF131" s="88"/>
      <c r="DG131" s="88"/>
      <c r="DH131" s="88"/>
      <c r="DI131" s="88"/>
      <c r="DJ131" s="89"/>
      <c r="DK131" s="88"/>
      <c r="DL131" s="88"/>
      <c r="DM131" s="88"/>
      <c r="DN131" s="88"/>
      <c r="DO131" s="88"/>
      <c r="DP131" s="88"/>
      <c r="DQ131" s="88"/>
      <c r="DR131" s="88"/>
      <c r="DS131" s="89"/>
      <c r="DT131" s="88"/>
      <c r="DU131" s="88"/>
      <c r="DV131" s="88"/>
      <c r="DW131" s="88"/>
      <c r="DX131" s="88"/>
      <c r="DY131" s="88"/>
      <c r="DZ131" s="88"/>
      <c r="EA131" s="88"/>
      <c r="EB131" s="89"/>
      <c r="EC131" s="88"/>
      <c r="ED131" s="88"/>
      <c r="EE131" s="88"/>
      <c r="EF131" s="88"/>
      <c r="EG131" s="88"/>
      <c r="EH131" s="88"/>
      <c r="EI131" s="88"/>
      <c r="EJ131" s="88"/>
      <c r="EK131" s="89"/>
      <c r="EL131" s="88"/>
      <c r="EM131" s="88"/>
      <c r="EN131" s="88"/>
      <c r="EO131" s="88"/>
      <c r="EP131" s="88"/>
      <c r="EQ131" s="88"/>
      <c r="ER131" s="88"/>
      <c r="ES131" s="88"/>
      <c r="ET131" s="89"/>
      <c r="EU131" s="88"/>
      <c r="EV131" s="88"/>
      <c r="EW131" s="88"/>
      <c r="EX131" s="88"/>
      <c r="EY131" s="88"/>
      <c r="EZ131" s="88"/>
      <c r="FA131" s="88"/>
      <c r="FB131" s="88"/>
      <c r="FC131" s="89"/>
      <c r="FD131" s="88"/>
      <c r="FE131" s="88"/>
      <c r="FF131" s="88"/>
      <c r="FG131" s="88"/>
      <c r="FH131" s="88"/>
      <c r="FI131" s="88"/>
      <c r="FJ131" s="88"/>
      <c r="FK131" s="88"/>
      <c r="FL131" s="89"/>
      <c r="FM131" s="89"/>
      <c r="FN131" s="89"/>
      <c r="FO131" s="88"/>
      <c r="FP131" s="88"/>
      <c r="FQ131" s="88"/>
      <c r="FR131" s="88"/>
      <c r="FS131" s="88"/>
      <c r="FT131" s="89"/>
      <c r="FU131" s="89"/>
      <c r="FV131" s="88"/>
      <c r="FW131" s="88"/>
      <c r="FX131" s="88"/>
      <c r="FY131" s="88"/>
      <c r="FZ131" s="88"/>
      <c r="GA131" s="89"/>
      <c r="GB131" s="89"/>
      <c r="GC131" s="89"/>
      <c r="GD131" s="88"/>
      <c r="GE131" s="88"/>
      <c r="GF131" s="88"/>
      <c r="GG131" s="88"/>
      <c r="GH131" s="88"/>
      <c r="GI131" s="30"/>
      <c r="GJ131" s="89"/>
      <c r="GK131" s="89"/>
      <c r="GL131" s="89"/>
      <c r="GM131" s="88"/>
      <c r="GN131" s="88"/>
      <c r="GO131" s="88"/>
      <c r="GP131" s="88"/>
      <c r="GQ131" s="88"/>
    </row>
    <row r="132" spans="1:199" ht="16.5" customHeight="1" x14ac:dyDescent="0.25">
      <c r="A132" s="33"/>
      <c r="B132" s="2"/>
      <c r="C132" s="30" t="s">
        <v>33943</v>
      </c>
      <c r="D132" s="30"/>
      <c r="E132" s="30"/>
      <c r="F132" s="30"/>
      <c r="G132" s="30"/>
      <c r="H132" s="30"/>
      <c r="I132" s="30"/>
      <c r="J132" s="30"/>
      <c r="K132" s="30"/>
      <c r="L132" s="30"/>
      <c r="M132" s="30"/>
      <c r="N132" s="30"/>
      <c r="O132" s="30"/>
      <c r="P132" s="30"/>
      <c r="Q132" s="30"/>
      <c r="R132" s="30"/>
      <c r="S132" s="30"/>
      <c r="T132" s="30"/>
      <c r="U132" s="30"/>
      <c r="V132" s="30"/>
      <c r="W132" s="30"/>
      <c r="X132" s="30"/>
      <c r="Y132" s="30"/>
      <c r="Z132" s="30"/>
      <c r="AA132" s="30"/>
      <c r="AB132" s="30"/>
      <c r="AC132" s="30"/>
      <c r="AD132" s="30"/>
      <c r="AE132" s="30"/>
      <c r="AF132" s="30"/>
      <c r="AG132" s="30"/>
      <c r="AH132" s="30"/>
      <c r="AI132" s="30"/>
      <c r="AJ132" s="30"/>
      <c r="AK132" s="30"/>
      <c r="AL132" s="30"/>
      <c r="AM132" s="30"/>
      <c r="AN132" s="30"/>
      <c r="AO132" s="30"/>
      <c r="AP132" s="30"/>
      <c r="AQ132" s="30"/>
      <c r="AR132" s="30"/>
      <c r="AS132" s="30"/>
      <c r="AT132" s="30"/>
      <c r="AU132" s="30"/>
      <c r="AV132" s="30"/>
      <c r="AW132" s="30"/>
      <c r="AX132" s="30"/>
      <c r="AY132" s="30"/>
      <c r="AZ132" s="30"/>
      <c r="BA132" s="30"/>
      <c r="BB132" s="30"/>
      <c r="BC132" s="30"/>
      <c r="BD132" s="30"/>
      <c r="BE132" s="30"/>
      <c r="BF132" s="30"/>
      <c r="BG132" s="30"/>
      <c r="BH132" s="30"/>
      <c r="BI132" s="30"/>
      <c r="BJ132" s="30"/>
      <c r="BK132" s="30"/>
      <c r="BL132" s="30"/>
      <c r="BM132" s="30"/>
      <c r="BN132" s="30"/>
      <c r="BO132" s="30"/>
      <c r="BP132" s="30"/>
      <c r="BQ132" s="30"/>
      <c r="BR132" s="30"/>
      <c r="BS132" s="30"/>
      <c r="BT132" s="30"/>
      <c r="BU132" s="30"/>
      <c r="BV132" s="30"/>
      <c r="BW132" s="30"/>
      <c r="BX132" s="30"/>
      <c r="BY132" s="30"/>
      <c r="BZ132" s="30"/>
      <c r="CA132" s="30"/>
      <c r="CB132" s="30"/>
      <c r="CC132" s="30"/>
      <c r="CD132" s="30"/>
      <c r="CE132" s="30"/>
      <c r="CF132" s="30"/>
      <c r="CG132" s="30"/>
      <c r="CH132" s="30"/>
      <c r="CI132" s="89"/>
      <c r="CJ132" s="89"/>
      <c r="CK132" s="89"/>
      <c r="CL132" s="89"/>
      <c r="CM132" s="89"/>
      <c r="CN132" s="89"/>
      <c r="CO132" s="89"/>
      <c r="CP132" s="89"/>
      <c r="CQ132" s="89"/>
      <c r="CR132" s="89"/>
      <c r="CS132" s="88"/>
      <c r="CT132" s="88"/>
      <c r="CU132" s="88"/>
      <c r="CV132" s="88"/>
      <c r="CW132" s="88"/>
      <c r="CX132" s="88"/>
      <c r="CY132" s="88"/>
      <c r="CZ132" s="88"/>
      <c r="DA132" s="89"/>
      <c r="DB132" s="88"/>
      <c r="DC132" s="88"/>
      <c r="DD132" s="88"/>
      <c r="DE132" s="88"/>
      <c r="DF132" s="88"/>
      <c r="DG132" s="88"/>
      <c r="DH132" s="88"/>
      <c r="DI132" s="88"/>
      <c r="DJ132" s="89"/>
      <c r="DK132" s="88"/>
      <c r="DL132" s="88"/>
      <c r="DM132" s="88"/>
      <c r="DN132" s="88"/>
      <c r="DO132" s="88"/>
      <c r="DP132" s="88"/>
      <c r="DQ132" s="88"/>
      <c r="DR132" s="88"/>
      <c r="DS132" s="89"/>
      <c r="DT132" s="88"/>
      <c r="DU132" s="88"/>
      <c r="DV132" s="88"/>
      <c r="DW132" s="88"/>
      <c r="DX132" s="88"/>
      <c r="DY132" s="88"/>
      <c r="DZ132" s="88"/>
      <c r="EA132" s="88"/>
      <c r="EB132" s="89"/>
      <c r="EC132" s="88"/>
      <c r="ED132" s="88"/>
      <c r="EE132" s="88"/>
      <c r="EF132" s="88"/>
      <c r="EG132" s="88"/>
      <c r="EH132" s="88"/>
      <c r="EI132" s="88"/>
      <c r="EJ132" s="88"/>
      <c r="EK132" s="89"/>
      <c r="EL132" s="88"/>
      <c r="EM132" s="88"/>
      <c r="EN132" s="88"/>
      <c r="EO132" s="88"/>
      <c r="EP132" s="88"/>
      <c r="EQ132" s="88"/>
      <c r="ER132" s="88"/>
      <c r="ES132" s="88"/>
      <c r="ET132" s="89"/>
      <c r="EU132" s="88"/>
      <c r="EV132" s="88"/>
      <c r="EW132" s="88"/>
      <c r="EX132" s="88"/>
      <c r="EY132" s="88"/>
      <c r="EZ132" s="88"/>
      <c r="FA132" s="88"/>
      <c r="FB132" s="88"/>
      <c r="FC132" s="89"/>
      <c r="FD132" s="88"/>
      <c r="FE132" s="88"/>
      <c r="FF132" s="88"/>
      <c r="FG132" s="88"/>
      <c r="FH132" s="88"/>
      <c r="FI132" s="88"/>
      <c r="FJ132" s="88"/>
      <c r="FK132" s="88"/>
      <c r="FL132" s="89"/>
      <c r="FM132" s="89"/>
      <c r="FN132" s="89"/>
      <c r="FO132" s="88"/>
      <c r="FP132" s="88"/>
      <c r="FQ132" s="88"/>
      <c r="FR132" s="88"/>
      <c r="FS132" s="88"/>
      <c r="FT132" s="89"/>
      <c r="FU132" s="89"/>
      <c r="FV132" s="88"/>
      <c r="FW132" s="88"/>
      <c r="FX132" s="88"/>
      <c r="FY132" s="88"/>
      <c r="FZ132" s="88"/>
      <c r="GA132" s="89"/>
      <c r="GB132" s="89"/>
      <c r="GC132" s="89"/>
      <c r="GD132" s="88"/>
      <c r="GE132" s="88"/>
      <c r="GF132" s="88"/>
      <c r="GG132" s="88"/>
      <c r="GH132" s="88"/>
      <c r="GI132" s="30"/>
      <c r="GJ132" s="89"/>
      <c r="GK132" s="89"/>
      <c r="GL132" s="89"/>
      <c r="GM132" s="88"/>
      <c r="GN132" s="88"/>
      <c r="GO132" s="88"/>
      <c r="GP132" s="88"/>
      <c r="GQ132" s="88"/>
    </row>
    <row r="133" spans="1:199" ht="16.5" customHeight="1" x14ac:dyDescent="0.25">
      <c r="A133" s="33"/>
      <c r="B133" s="2"/>
      <c r="C133" s="30" t="s">
        <v>33944</v>
      </c>
      <c r="D133" s="30"/>
      <c r="E133" s="30"/>
      <c r="F133" s="30"/>
      <c r="G133" s="30"/>
      <c r="H133" s="30"/>
      <c r="I133" s="30"/>
      <c r="J133" s="30"/>
      <c r="K133" s="30"/>
      <c r="L133" s="30"/>
      <c r="M133" s="30"/>
      <c r="N133" s="30"/>
      <c r="O133" s="30"/>
      <c r="P133" s="30"/>
      <c r="Q133" s="30"/>
      <c r="R133" s="30"/>
      <c r="S133" s="30"/>
      <c r="T133" s="30"/>
      <c r="U133" s="30"/>
      <c r="V133" s="30"/>
      <c r="W133" s="30"/>
      <c r="X133" s="30"/>
      <c r="Y133" s="30"/>
      <c r="Z133" s="30"/>
      <c r="AA133" s="30"/>
      <c r="AB133" s="30"/>
      <c r="AC133" s="30"/>
      <c r="AD133" s="30"/>
      <c r="AE133" s="30"/>
      <c r="AF133" s="30"/>
      <c r="AG133" s="30"/>
      <c r="AH133" s="30"/>
      <c r="AI133" s="30"/>
      <c r="AJ133" s="30"/>
      <c r="AK133" s="30"/>
      <c r="AL133" s="30"/>
      <c r="AM133" s="30"/>
      <c r="AN133" s="30"/>
      <c r="AO133" s="30"/>
      <c r="AP133" s="30"/>
      <c r="AQ133" s="30"/>
      <c r="AR133" s="30"/>
      <c r="AS133" s="30"/>
      <c r="AT133" s="30"/>
      <c r="AU133" s="30"/>
      <c r="AV133" s="30"/>
      <c r="AW133" s="30"/>
      <c r="AX133" s="30"/>
      <c r="AY133" s="30"/>
      <c r="AZ133" s="30"/>
      <c r="BA133" s="30"/>
      <c r="BB133" s="30"/>
      <c r="BC133" s="30"/>
      <c r="BD133" s="30"/>
      <c r="BE133" s="30"/>
      <c r="BF133" s="30"/>
      <c r="BG133" s="30"/>
      <c r="BH133" s="30"/>
      <c r="BI133" s="30"/>
      <c r="BJ133" s="30"/>
      <c r="BK133" s="30"/>
      <c r="BL133" s="30"/>
      <c r="BM133" s="30"/>
      <c r="BN133" s="30"/>
      <c r="BO133" s="30"/>
      <c r="BP133" s="30"/>
      <c r="BQ133" s="30"/>
      <c r="BR133" s="30"/>
      <c r="BS133" s="30"/>
      <c r="BT133" s="30"/>
      <c r="BU133" s="30"/>
      <c r="BV133" s="30"/>
      <c r="BW133" s="30"/>
      <c r="BX133" s="30"/>
      <c r="BY133" s="30"/>
      <c r="BZ133" s="30"/>
      <c r="CA133" s="30"/>
      <c r="CB133" s="30"/>
      <c r="CC133" s="30"/>
      <c r="CD133" s="30"/>
      <c r="CE133" s="30"/>
      <c r="CF133" s="30"/>
      <c r="CG133" s="30"/>
      <c r="CH133" s="30"/>
      <c r="CI133" s="89"/>
      <c r="CJ133" s="89"/>
      <c r="CK133" s="89"/>
      <c r="CL133" s="89"/>
      <c r="CM133" s="89"/>
      <c r="CN133" s="89"/>
      <c r="CO133" s="89"/>
      <c r="CP133" s="89"/>
      <c r="CQ133" s="89"/>
      <c r="CR133" s="89"/>
      <c r="CS133" s="88"/>
      <c r="CT133" s="88"/>
      <c r="CU133" s="88"/>
      <c r="CV133" s="88"/>
      <c r="CW133" s="88"/>
      <c r="CX133" s="88"/>
      <c r="CY133" s="88"/>
      <c r="CZ133" s="88"/>
      <c r="DA133" s="89"/>
      <c r="DB133" s="88"/>
      <c r="DC133" s="88"/>
      <c r="DD133" s="88"/>
      <c r="DE133" s="88"/>
      <c r="DF133" s="88"/>
      <c r="DG133" s="88"/>
      <c r="DH133" s="88"/>
      <c r="DI133" s="88"/>
      <c r="DJ133" s="89"/>
      <c r="DK133" s="88"/>
      <c r="DL133" s="88"/>
      <c r="DM133" s="88"/>
      <c r="DN133" s="88"/>
      <c r="DO133" s="88"/>
      <c r="DP133" s="88"/>
      <c r="DQ133" s="88"/>
      <c r="DR133" s="88"/>
      <c r="DS133" s="89"/>
      <c r="DT133" s="88"/>
      <c r="DU133" s="88"/>
      <c r="DV133" s="88"/>
      <c r="DW133" s="88"/>
      <c r="DX133" s="88"/>
      <c r="DY133" s="88"/>
      <c r="DZ133" s="88"/>
      <c r="EA133" s="88"/>
      <c r="EB133" s="89"/>
      <c r="EC133" s="88"/>
      <c r="ED133" s="88"/>
      <c r="EE133" s="88"/>
      <c r="EF133" s="88"/>
      <c r="EG133" s="88"/>
      <c r="EH133" s="88"/>
      <c r="EI133" s="88"/>
      <c r="EJ133" s="88"/>
      <c r="EK133" s="89"/>
      <c r="EL133" s="88"/>
      <c r="EM133" s="88"/>
      <c r="EN133" s="88"/>
      <c r="EO133" s="88"/>
      <c r="EP133" s="88"/>
      <c r="EQ133" s="88"/>
      <c r="ER133" s="88"/>
      <c r="ES133" s="88"/>
      <c r="ET133" s="89"/>
      <c r="EU133" s="88"/>
      <c r="EV133" s="88"/>
      <c r="EW133" s="88"/>
      <c r="EX133" s="88"/>
      <c r="EY133" s="88"/>
      <c r="EZ133" s="88"/>
      <c r="FA133" s="88"/>
      <c r="FB133" s="88"/>
      <c r="FC133" s="89"/>
      <c r="FD133" s="88"/>
      <c r="FE133" s="88"/>
      <c r="FF133" s="88"/>
      <c r="FG133" s="88"/>
      <c r="FH133" s="88"/>
      <c r="FI133" s="88"/>
      <c r="FJ133" s="88"/>
      <c r="FK133" s="88"/>
      <c r="FL133" s="89"/>
      <c r="FM133" s="89"/>
      <c r="FN133" s="89"/>
      <c r="FO133" s="88"/>
      <c r="FP133" s="88"/>
      <c r="FQ133" s="88"/>
      <c r="FR133" s="88"/>
      <c r="FS133" s="88"/>
      <c r="FT133" s="89"/>
      <c r="FU133" s="89"/>
      <c r="FV133" s="88"/>
      <c r="FW133" s="88"/>
      <c r="FX133" s="88"/>
      <c r="FY133" s="88"/>
      <c r="FZ133" s="88"/>
      <c r="GA133" s="89"/>
      <c r="GB133" s="89"/>
      <c r="GC133" s="89"/>
      <c r="GD133" s="88"/>
      <c r="GE133" s="88"/>
      <c r="GF133" s="88"/>
      <c r="GG133" s="88"/>
      <c r="GH133" s="88"/>
      <c r="GI133" s="30"/>
      <c r="GJ133" s="89"/>
      <c r="GK133" s="89"/>
      <c r="GL133" s="89"/>
      <c r="GM133" s="88"/>
      <c r="GN133" s="88"/>
      <c r="GO133" s="88"/>
      <c r="GP133" s="88"/>
      <c r="GQ133" s="88"/>
    </row>
    <row r="134" spans="1:199" ht="16.5" customHeight="1" x14ac:dyDescent="0.25">
      <c r="A134" s="33"/>
      <c r="B134" s="2"/>
      <c r="C134" s="30" t="s">
        <v>33945</v>
      </c>
      <c r="D134" s="30"/>
      <c r="E134" s="30"/>
      <c r="F134" s="30"/>
      <c r="G134" s="30"/>
      <c r="H134" s="30"/>
      <c r="I134" s="30"/>
      <c r="J134" s="30"/>
      <c r="K134" s="30"/>
      <c r="L134" s="30"/>
      <c r="M134" s="30"/>
      <c r="N134" s="30"/>
      <c r="O134" s="30"/>
      <c r="P134" s="30"/>
      <c r="Q134" s="30"/>
      <c r="R134" s="30"/>
      <c r="S134" s="30"/>
      <c r="T134" s="30"/>
      <c r="U134" s="30"/>
      <c r="V134" s="30"/>
      <c r="W134" s="30"/>
      <c r="X134" s="30"/>
      <c r="Y134" s="30"/>
      <c r="Z134" s="30"/>
      <c r="AA134" s="30"/>
      <c r="AB134" s="30"/>
      <c r="AC134" s="30"/>
      <c r="AD134" s="30"/>
      <c r="AE134" s="30"/>
      <c r="AF134" s="30"/>
      <c r="AG134" s="30"/>
      <c r="AH134" s="30"/>
      <c r="AI134" s="30"/>
      <c r="AJ134" s="30"/>
      <c r="AK134" s="30"/>
      <c r="AL134" s="30"/>
      <c r="AM134" s="30"/>
      <c r="AN134" s="30"/>
      <c r="AO134" s="30"/>
      <c r="AP134" s="30"/>
      <c r="AQ134" s="30"/>
      <c r="AR134" s="30"/>
      <c r="AS134" s="30"/>
      <c r="AT134" s="30"/>
      <c r="AU134" s="30"/>
      <c r="AV134" s="30"/>
      <c r="AW134" s="30"/>
      <c r="AX134" s="30"/>
      <c r="AY134" s="30"/>
      <c r="AZ134" s="30"/>
      <c r="BA134" s="30"/>
      <c r="BB134" s="30"/>
      <c r="BC134" s="30"/>
      <c r="BD134" s="30"/>
      <c r="BE134" s="30"/>
      <c r="BF134" s="30"/>
      <c r="BG134" s="30"/>
      <c r="BH134" s="30"/>
      <c r="BI134" s="30"/>
      <c r="BJ134" s="30"/>
      <c r="BK134" s="30"/>
      <c r="BL134" s="30"/>
      <c r="BM134" s="30"/>
      <c r="BN134" s="30"/>
      <c r="BO134" s="30"/>
      <c r="BP134" s="30"/>
      <c r="BQ134" s="30"/>
      <c r="BR134" s="30"/>
      <c r="BS134" s="30"/>
      <c r="BT134" s="30"/>
      <c r="BU134" s="30"/>
      <c r="BV134" s="30"/>
      <c r="BW134" s="30"/>
      <c r="BX134" s="30"/>
      <c r="BY134" s="30"/>
      <c r="BZ134" s="30"/>
      <c r="CA134" s="30"/>
      <c r="CB134" s="30"/>
      <c r="CC134" s="30"/>
      <c r="CD134" s="30"/>
      <c r="CE134" s="30"/>
      <c r="CF134" s="30"/>
      <c r="CG134" s="30"/>
      <c r="CH134" s="30"/>
      <c r="CI134" s="89"/>
      <c r="CJ134" s="89"/>
      <c r="CK134" s="89"/>
      <c r="CL134" s="89"/>
      <c r="CM134" s="89"/>
      <c r="CN134" s="89"/>
      <c r="CO134" s="89"/>
      <c r="CP134" s="89"/>
      <c r="CQ134" s="89"/>
      <c r="CR134" s="89"/>
      <c r="CS134" s="88"/>
      <c r="CT134" s="88"/>
      <c r="CU134" s="88"/>
      <c r="CV134" s="88"/>
      <c r="CW134" s="88"/>
      <c r="CX134" s="88"/>
      <c r="CY134" s="88"/>
      <c r="CZ134" s="88"/>
      <c r="DA134" s="89"/>
      <c r="DB134" s="88"/>
      <c r="DC134" s="88"/>
      <c r="DD134" s="88"/>
      <c r="DE134" s="88"/>
      <c r="DF134" s="88"/>
      <c r="DG134" s="88"/>
      <c r="DH134" s="88"/>
      <c r="DI134" s="88"/>
      <c r="DJ134" s="89"/>
      <c r="DK134" s="88"/>
      <c r="DL134" s="88"/>
      <c r="DM134" s="88"/>
      <c r="DN134" s="88"/>
      <c r="DO134" s="88"/>
      <c r="DP134" s="88"/>
      <c r="DQ134" s="88"/>
      <c r="DR134" s="88"/>
      <c r="DS134" s="89"/>
      <c r="DT134" s="88"/>
      <c r="DU134" s="88"/>
      <c r="DV134" s="88"/>
      <c r="DW134" s="88"/>
      <c r="DX134" s="88"/>
      <c r="DY134" s="88"/>
      <c r="DZ134" s="88"/>
      <c r="EA134" s="88"/>
      <c r="EB134" s="89"/>
      <c r="EC134" s="88"/>
      <c r="ED134" s="88"/>
      <c r="EE134" s="88"/>
      <c r="EF134" s="88"/>
      <c r="EG134" s="88"/>
      <c r="EH134" s="88"/>
      <c r="EI134" s="88"/>
      <c r="EJ134" s="88"/>
      <c r="EK134" s="89"/>
      <c r="EL134" s="88"/>
      <c r="EM134" s="88"/>
      <c r="EN134" s="88"/>
      <c r="EO134" s="88"/>
      <c r="EP134" s="88"/>
      <c r="EQ134" s="88"/>
      <c r="ER134" s="88"/>
      <c r="ES134" s="88"/>
      <c r="ET134" s="89"/>
      <c r="EU134" s="88"/>
      <c r="EV134" s="88"/>
      <c r="EW134" s="88"/>
      <c r="EX134" s="88"/>
      <c r="EY134" s="88"/>
      <c r="EZ134" s="88"/>
      <c r="FA134" s="88"/>
      <c r="FB134" s="88"/>
      <c r="FC134" s="89"/>
      <c r="FD134" s="88"/>
      <c r="FE134" s="88"/>
      <c r="FF134" s="88"/>
      <c r="FG134" s="88"/>
      <c r="FH134" s="88"/>
      <c r="FI134" s="88"/>
      <c r="FJ134" s="88"/>
      <c r="FK134" s="88"/>
      <c r="FL134" s="89"/>
      <c r="FM134" s="89"/>
      <c r="FN134" s="89"/>
      <c r="FO134" s="88"/>
      <c r="FP134" s="88"/>
      <c r="FQ134" s="88"/>
      <c r="FR134" s="88"/>
      <c r="FS134" s="88"/>
      <c r="FT134" s="89"/>
      <c r="FU134" s="89"/>
      <c r="FV134" s="88"/>
      <c r="FW134" s="88"/>
      <c r="FX134" s="88"/>
      <c r="FY134" s="88"/>
      <c r="FZ134" s="88"/>
      <c r="GA134" s="89"/>
      <c r="GB134" s="89"/>
      <c r="GC134" s="89"/>
      <c r="GD134" s="88"/>
      <c r="GE134" s="88"/>
      <c r="GF134" s="88"/>
      <c r="GG134" s="88"/>
      <c r="GH134" s="88"/>
      <c r="GI134" s="30"/>
      <c r="GJ134" s="89"/>
      <c r="GK134" s="89"/>
      <c r="GL134" s="89"/>
      <c r="GM134" s="88"/>
      <c r="GN134" s="88"/>
      <c r="GO134" s="88"/>
      <c r="GP134" s="88"/>
      <c r="GQ134" s="88"/>
    </row>
    <row r="135" spans="1:199" ht="16.5" customHeight="1" x14ac:dyDescent="0.25">
      <c r="A135" s="33"/>
      <c r="B135" s="2"/>
      <c r="C135" s="30" t="s">
        <v>33946</v>
      </c>
      <c r="D135" s="30"/>
      <c r="E135" s="30"/>
      <c r="F135" s="30"/>
      <c r="G135" s="30"/>
      <c r="H135" s="30"/>
      <c r="I135" s="30"/>
      <c r="J135" s="30"/>
      <c r="K135" s="30"/>
      <c r="L135" s="30"/>
      <c r="M135" s="30"/>
      <c r="N135" s="30"/>
      <c r="O135" s="30"/>
      <c r="P135" s="30"/>
      <c r="Q135" s="30"/>
      <c r="R135" s="30"/>
      <c r="S135" s="30"/>
      <c r="T135" s="30"/>
      <c r="U135" s="30"/>
      <c r="V135" s="30"/>
      <c r="W135" s="30"/>
      <c r="X135" s="30"/>
      <c r="Y135" s="30"/>
      <c r="Z135" s="30"/>
      <c r="AA135" s="30"/>
      <c r="AB135" s="30"/>
      <c r="AC135" s="30"/>
      <c r="AD135" s="30"/>
      <c r="AE135" s="30"/>
      <c r="AF135" s="30"/>
      <c r="AG135" s="30"/>
      <c r="AH135" s="30"/>
      <c r="AI135" s="30"/>
      <c r="AJ135" s="30"/>
      <c r="AK135" s="30"/>
      <c r="AL135" s="30"/>
      <c r="AM135" s="30"/>
      <c r="AN135" s="30"/>
      <c r="AO135" s="30"/>
      <c r="AP135" s="30"/>
      <c r="AQ135" s="30"/>
      <c r="AR135" s="30"/>
      <c r="AS135" s="30"/>
      <c r="AT135" s="30"/>
      <c r="AU135" s="30"/>
      <c r="AV135" s="30"/>
      <c r="AW135" s="30"/>
      <c r="AX135" s="30"/>
      <c r="AY135" s="30"/>
      <c r="AZ135" s="30"/>
      <c r="BA135" s="30"/>
      <c r="BB135" s="30"/>
      <c r="BC135" s="30"/>
      <c r="BD135" s="30"/>
      <c r="BE135" s="30"/>
      <c r="BF135" s="30"/>
      <c r="BG135" s="30"/>
      <c r="BH135" s="30"/>
      <c r="BI135" s="30"/>
      <c r="BJ135" s="30"/>
      <c r="BK135" s="30"/>
      <c r="BL135" s="30"/>
      <c r="BM135" s="30"/>
      <c r="BN135" s="30"/>
      <c r="BO135" s="30"/>
      <c r="BP135" s="30"/>
      <c r="BQ135" s="30"/>
      <c r="BR135" s="30"/>
      <c r="BS135" s="30"/>
      <c r="BT135" s="30"/>
      <c r="BU135" s="30"/>
      <c r="BV135" s="30"/>
      <c r="BW135" s="30"/>
      <c r="BX135" s="30"/>
      <c r="BY135" s="30"/>
      <c r="BZ135" s="30"/>
      <c r="CA135" s="30"/>
      <c r="CB135" s="30"/>
      <c r="CC135" s="30"/>
      <c r="CD135" s="30"/>
      <c r="CE135" s="30"/>
      <c r="CF135" s="30"/>
      <c r="CG135" s="30"/>
      <c r="CH135" s="30"/>
      <c r="CI135" s="89"/>
      <c r="CJ135" s="89"/>
      <c r="CK135" s="89"/>
      <c r="CL135" s="89"/>
      <c r="CM135" s="89"/>
      <c r="CN135" s="89"/>
      <c r="CO135" s="89"/>
      <c r="CP135" s="89"/>
      <c r="CQ135" s="89"/>
      <c r="CR135" s="89"/>
      <c r="CS135" s="88"/>
      <c r="CT135" s="88"/>
      <c r="CU135" s="88"/>
      <c r="CV135" s="88"/>
      <c r="CW135" s="88"/>
      <c r="CX135" s="88"/>
      <c r="CY135" s="88"/>
      <c r="CZ135" s="88"/>
      <c r="DA135" s="89"/>
      <c r="DB135" s="88"/>
      <c r="DC135" s="88"/>
      <c r="DD135" s="88"/>
      <c r="DE135" s="88"/>
      <c r="DF135" s="88"/>
      <c r="DG135" s="88"/>
      <c r="DH135" s="88"/>
      <c r="DI135" s="88"/>
      <c r="DJ135" s="89"/>
      <c r="DK135" s="88"/>
      <c r="DL135" s="88"/>
      <c r="DM135" s="88"/>
      <c r="DN135" s="88"/>
      <c r="DO135" s="88"/>
      <c r="DP135" s="88"/>
      <c r="DQ135" s="88"/>
      <c r="DR135" s="88"/>
      <c r="DS135" s="89"/>
      <c r="DT135" s="88"/>
      <c r="DU135" s="88"/>
      <c r="DV135" s="88"/>
      <c r="DW135" s="88"/>
      <c r="DX135" s="88"/>
      <c r="DY135" s="88"/>
      <c r="DZ135" s="88"/>
      <c r="EA135" s="88"/>
      <c r="EB135" s="89"/>
      <c r="EC135" s="88"/>
      <c r="ED135" s="88"/>
      <c r="EE135" s="88"/>
      <c r="EF135" s="88"/>
      <c r="EG135" s="88"/>
      <c r="EH135" s="88"/>
      <c r="EI135" s="88"/>
      <c r="EJ135" s="88"/>
      <c r="EK135" s="89"/>
      <c r="EL135" s="88"/>
      <c r="EM135" s="88"/>
      <c r="EN135" s="88"/>
      <c r="EO135" s="88"/>
      <c r="EP135" s="88"/>
      <c r="EQ135" s="88"/>
      <c r="ER135" s="88"/>
      <c r="ES135" s="88"/>
      <c r="ET135" s="89"/>
      <c r="EU135" s="88"/>
      <c r="EV135" s="88"/>
      <c r="EW135" s="88"/>
      <c r="EX135" s="88"/>
      <c r="EY135" s="88"/>
      <c r="EZ135" s="88"/>
      <c r="FA135" s="88"/>
      <c r="FB135" s="88"/>
      <c r="FC135" s="89"/>
      <c r="FD135" s="88"/>
      <c r="FE135" s="88"/>
      <c r="FF135" s="88"/>
      <c r="FG135" s="88"/>
      <c r="FH135" s="88"/>
      <c r="FI135" s="88"/>
      <c r="FJ135" s="88"/>
      <c r="FK135" s="88"/>
      <c r="FL135" s="89"/>
      <c r="FM135" s="89"/>
      <c r="FN135" s="89"/>
      <c r="FO135" s="88"/>
      <c r="FP135" s="88"/>
      <c r="FQ135" s="88"/>
      <c r="FR135" s="88"/>
      <c r="FS135" s="88"/>
      <c r="FT135" s="89"/>
      <c r="FU135" s="89"/>
      <c r="FV135" s="88"/>
      <c r="FW135" s="88"/>
      <c r="FX135" s="88"/>
      <c r="FY135" s="88"/>
      <c r="FZ135" s="88"/>
      <c r="GA135" s="89"/>
      <c r="GB135" s="89"/>
      <c r="GC135" s="89"/>
      <c r="GD135" s="88"/>
      <c r="GE135" s="88"/>
      <c r="GF135" s="88"/>
      <c r="GG135" s="88"/>
      <c r="GH135" s="88"/>
      <c r="GI135" s="30"/>
      <c r="GJ135" s="89"/>
      <c r="GK135" s="89"/>
      <c r="GL135" s="89"/>
      <c r="GM135" s="88"/>
      <c r="GN135" s="88"/>
      <c r="GO135" s="88"/>
      <c r="GP135" s="88"/>
      <c r="GQ135" s="88"/>
    </row>
    <row r="136" spans="1:199" ht="16.5" customHeight="1" x14ac:dyDescent="0.25">
      <c r="A136" s="33"/>
      <c r="B136" s="2"/>
      <c r="C136" s="30" t="s">
        <v>33947</v>
      </c>
      <c r="D136" s="30"/>
      <c r="E136" s="30"/>
      <c r="F136" s="30"/>
      <c r="G136" s="30"/>
      <c r="H136" s="30"/>
      <c r="I136" s="30"/>
      <c r="J136" s="30"/>
      <c r="K136" s="30"/>
      <c r="L136" s="30"/>
      <c r="M136" s="30"/>
      <c r="N136" s="30"/>
      <c r="O136" s="30"/>
      <c r="P136" s="30"/>
      <c r="Q136" s="30"/>
      <c r="R136" s="30"/>
      <c r="S136" s="30"/>
      <c r="T136" s="30"/>
      <c r="U136" s="30"/>
      <c r="V136" s="30"/>
      <c r="W136" s="30"/>
      <c r="X136" s="30"/>
      <c r="Y136" s="30"/>
      <c r="Z136" s="30"/>
      <c r="AA136" s="30"/>
      <c r="AB136" s="30"/>
      <c r="AC136" s="30"/>
      <c r="AD136" s="30"/>
      <c r="AE136" s="30"/>
      <c r="AF136" s="30"/>
      <c r="AG136" s="30"/>
      <c r="AH136" s="30"/>
      <c r="AI136" s="30"/>
      <c r="AJ136" s="30"/>
      <c r="AK136" s="30"/>
      <c r="AL136" s="30"/>
      <c r="AM136" s="30"/>
      <c r="AN136" s="30"/>
      <c r="AO136" s="30"/>
      <c r="AP136" s="30"/>
      <c r="AQ136" s="30"/>
      <c r="AR136" s="30"/>
      <c r="AS136" s="30"/>
      <c r="AT136" s="30"/>
      <c r="AU136" s="30"/>
      <c r="AV136" s="30"/>
      <c r="AW136" s="30"/>
      <c r="AX136" s="30"/>
      <c r="AY136" s="30"/>
      <c r="AZ136" s="30"/>
      <c r="BA136" s="30"/>
      <c r="BB136" s="30"/>
      <c r="BC136" s="30"/>
      <c r="BD136" s="30"/>
      <c r="BE136" s="30"/>
      <c r="BF136" s="30"/>
      <c r="BG136" s="30"/>
      <c r="BH136" s="30"/>
      <c r="BI136" s="30"/>
      <c r="BJ136" s="30"/>
      <c r="BK136" s="30"/>
      <c r="BL136" s="30"/>
      <c r="BM136" s="30"/>
      <c r="BN136" s="30"/>
      <c r="BO136" s="30"/>
      <c r="BP136" s="30"/>
      <c r="BQ136" s="30"/>
      <c r="BR136" s="30"/>
      <c r="BS136" s="30"/>
      <c r="BT136" s="30"/>
      <c r="BU136" s="30"/>
      <c r="BV136" s="30"/>
      <c r="BW136" s="30"/>
      <c r="BX136" s="30"/>
      <c r="BY136" s="30"/>
      <c r="BZ136" s="30"/>
      <c r="CA136" s="30"/>
      <c r="CB136" s="30"/>
      <c r="CC136" s="30"/>
      <c r="CD136" s="30"/>
      <c r="CE136" s="30"/>
      <c r="CF136" s="30"/>
      <c r="CG136" s="30"/>
      <c r="CH136" s="30"/>
      <c r="CI136" s="89"/>
      <c r="CJ136" s="89"/>
      <c r="CK136" s="89"/>
      <c r="CL136" s="89"/>
      <c r="CM136" s="89"/>
      <c r="CN136" s="89"/>
      <c r="CO136" s="89"/>
      <c r="CP136" s="89"/>
      <c r="CQ136" s="89"/>
      <c r="CR136" s="89"/>
      <c r="CS136" s="88"/>
      <c r="CT136" s="88"/>
      <c r="CU136" s="88"/>
      <c r="CV136" s="88"/>
      <c r="CW136" s="88"/>
      <c r="CX136" s="88"/>
      <c r="CY136" s="88"/>
      <c r="CZ136" s="88"/>
      <c r="DA136" s="89"/>
      <c r="DB136" s="88"/>
      <c r="DC136" s="88"/>
      <c r="DD136" s="88"/>
      <c r="DE136" s="88"/>
      <c r="DF136" s="88"/>
      <c r="DG136" s="88"/>
      <c r="DH136" s="88"/>
      <c r="DI136" s="88"/>
      <c r="DJ136" s="89"/>
      <c r="DK136" s="88"/>
      <c r="DL136" s="88"/>
      <c r="DM136" s="88"/>
      <c r="DN136" s="88"/>
      <c r="DO136" s="88"/>
      <c r="DP136" s="88"/>
      <c r="DQ136" s="88"/>
      <c r="DR136" s="88"/>
      <c r="DS136" s="89"/>
      <c r="DT136" s="88"/>
      <c r="DU136" s="88"/>
      <c r="DV136" s="88"/>
      <c r="DW136" s="88"/>
      <c r="DX136" s="88"/>
      <c r="DY136" s="88"/>
      <c r="DZ136" s="88"/>
      <c r="EA136" s="88"/>
      <c r="EB136" s="89"/>
      <c r="EC136" s="88"/>
      <c r="ED136" s="88"/>
      <c r="EE136" s="88"/>
      <c r="EF136" s="88"/>
      <c r="EG136" s="88"/>
      <c r="EH136" s="88"/>
      <c r="EI136" s="88"/>
      <c r="EJ136" s="88"/>
      <c r="EK136" s="89"/>
      <c r="EL136" s="88"/>
      <c r="EM136" s="88"/>
      <c r="EN136" s="88"/>
      <c r="EO136" s="88"/>
      <c r="EP136" s="88"/>
      <c r="EQ136" s="88"/>
      <c r="ER136" s="88"/>
      <c r="ES136" s="88"/>
      <c r="ET136" s="89"/>
      <c r="EU136" s="88"/>
      <c r="EV136" s="88"/>
      <c r="EW136" s="88"/>
      <c r="EX136" s="88"/>
      <c r="EY136" s="88"/>
      <c r="EZ136" s="88"/>
      <c r="FA136" s="88"/>
      <c r="FB136" s="88"/>
      <c r="FC136" s="89"/>
      <c r="FD136" s="88"/>
      <c r="FE136" s="88"/>
      <c r="FF136" s="88"/>
      <c r="FG136" s="88"/>
      <c r="FH136" s="88"/>
      <c r="FI136" s="88"/>
      <c r="FJ136" s="88"/>
      <c r="FK136" s="88"/>
      <c r="FL136" s="89"/>
      <c r="FM136" s="89"/>
      <c r="FN136" s="89"/>
      <c r="FO136" s="88"/>
      <c r="FP136" s="88"/>
      <c r="FQ136" s="88"/>
      <c r="FR136" s="88"/>
      <c r="FS136" s="88"/>
      <c r="FT136" s="89"/>
      <c r="FU136" s="89"/>
      <c r="FV136" s="88"/>
      <c r="FW136" s="88"/>
      <c r="FX136" s="88"/>
      <c r="FY136" s="88"/>
      <c r="FZ136" s="88"/>
      <c r="GA136" s="89"/>
      <c r="GB136" s="89"/>
      <c r="GC136" s="89"/>
      <c r="GD136" s="88"/>
      <c r="GE136" s="88"/>
      <c r="GF136" s="88"/>
      <c r="GG136" s="88"/>
      <c r="GH136" s="88"/>
      <c r="GI136" s="30"/>
      <c r="GJ136" s="89"/>
      <c r="GK136" s="89"/>
      <c r="GL136" s="89"/>
      <c r="GM136" s="88"/>
      <c r="GN136" s="88"/>
      <c r="GO136" s="88"/>
      <c r="GP136" s="88"/>
      <c r="GQ136" s="88"/>
    </row>
    <row r="137" spans="1:199" ht="16.5" customHeight="1" x14ac:dyDescent="0.25">
      <c r="A137" s="33"/>
      <c r="B137" s="2"/>
      <c r="C137" s="30" t="s">
        <v>33948</v>
      </c>
      <c r="D137" s="30"/>
      <c r="E137" s="30"/>
      <c r="F137" s="30"/>
      <c r="G137" s="30"/>
      <c r="H137" s="30"/>
      <c r="I137" s="30"/>
      <c r="J137" s="30"/>
      <c r="K137" s="30"/>
      <c r="L137" s="30"/>
      <c r="M137" s="30"/>
      <c r="N137" s="30"/>
      <c r="O137" s="30"/>
      <c r="P137" s="30"/>
      <c r="Q137" s="30"/>
      <c r="R137" s="30"/>
      <c r="S137" s="30"/>
      <c r="T137" s="30"/>
      <c r="U137" s="30"/>
      <c r="V137" s="30"/>
      <c r="W137" s="30"/>
      <c r="X137" s="30"/>
      <c r="Y137" s="30"/>
      <c r="Z137" s="30"/>
      <c r="AA137" s="30"/>
      <c r="AB137" s="30"/>
      <c r="AC137" s="30"/>
      <c r="AD137" s="30"/>
      <c r="AE137" s="30"/>
      <c r="AF137" s="30"/>
      <c r="AG137" s="30"/>
      <c r="AH137" s="30"/>
      <c r="AI137" s="30"/>
      <c r="AJ137" s="30"/>
      <c r="AK137" s="30"/>
      <c r="AL137" s="30"/>
      <c r="AM137" s="30"/>
      <c r="AN137" s="30"/>
      <c r="AO137" s="30"/>
      <c r="AP137" s="30"/>
      <c r="AQ137" s="30"/>
      <c r="AR137" s="30"/>
      <c r="AS137" s="30"/>
      <c r="AT137" s="30"/>
      <c r="AU137" s="30"/>
      <c r="AV137" s="30"/>
      <c r="AW137" s="30"/>
      <c r="AX137" s="30"/>
      <c r="AY137" s="30"/>
      <c r="AZ137" s="30"/>
      <c r="BA137" s="30"/>
      <c r="BB137" s="30"/>
      <c r="BC137" s="30"/>
      <c r="BD137" s="30"/>
      <c r="BE137" s="30"/>
      <c r="BF137" s="30"/>
      <c r="BG137" s="30"/>
      <c r="BH137" s="30"/>
      <c r="BI137" s="30"/>
      <c r="BJ137" s="30"/>
      <c r="BK137" s="30"/>
      <c r="BL137" s="30"/>
      <c r="BM137" s="30"/>
      <c r="BN137" s="30"/>
      <c r="BO137" s="30"/>
      <c r="BP137" s="30"/>
      <c r="BQ137" s="30"/>
      <c r="BR137" s="30"/>
      <c r="BS137" s="30"/>
      <c r="BT137" s="30"/>
      <c r="BU137" s="30"/>
      <c r="BV137" s="30"/>
      <c r="BW137" s="30"/>
      <c r="BX137" s="30"/>
      <c r="BY137" s="30"/>
      <c r="BZ137" s="30"/>
      <c r="CA137" s="30"/>
      <c r="CB137" s="30"/>
      <c r="CC137" s="30"/>
      <c r="CD137" s="30"/>
      <c r="CE137" s="30"/>
      <c r="CF137" s="30"/>
      <c r="CG137" s="30"/>
      <c r="CH137" s="30"/>
      <c r="CI137" s="89"/>
      <c r="CJ137" s="89"/>
      <c r="CK137" s="89"/>
      <c r="CL137" s="89"/>
      <c r="CM137" s="89"/>
      <c r="CN137" s="89"/>
      <c r="CO137" s="89"/>
      <c r="CP137" s="89"/>
      <c r="CQ137" s="89"/>
      <c r="CR137" s="89"/>
      <c r="CS137" s="88"/>
      <c r="CT137" s="88"/>
      <c r="CU137" s="88"/>
      <c r="CV137" s="88"/>
      <c r="CW137" s="88"/>
      <c r="CX137" s="88"/>
      <c r="CY137" s="88"/>
      <c r="CZ137" s="88"/>
      <c r="DA137" s="89"/>
      <c r="DB137" s="88"/>
      <c r="DC137" s="88"/>
      <c r="DD137" s="88"/>
      <c r="DE137" s="88"/>
      <c r="DF137" s="88"/>
      <c r="DG137" s="88"/>
      <c r="DH137" s="88"/>
      <c r="DI137" s="88"/>
      <c r="DJ137" s="89"/>
      <c r="DK137" s="88"/>
      <c r="DL137" s="88"/>
      <c r="DM137" s="88"/>
      <c r="DN137" s="88"/>
      <c r="DO137" s="88"/>
      <c r="DP137" s="88"/>
      <c r="DQ137" s="88"/>
      <c r="DR137" s="88"/>
      <c r="DS137" s="89"/>
      <c r="DT137" s="88"/>
      <c r="DU137" s="88"/>
      <c r="DV137" s="88"/>
      <c r="DW137" s="88"/>
      <c r="DX137" s="88"/>
      <c r="DY137" s="88"/>
      <c r="DZ137" s="88"/>
      <c r="EA137" s="88"/>
      <c r="EB137" s="89"/>
      <c r="EC137" s="88"/>
      <c r="ED137" s="88"/>
      <c r="EE137" s="88"/>
      <c r="EF137" s="88"/>
      <c r="EG137" s="88"/>
      <c r="EH137" s="88"/>
      <c r="EI137" s="88"/>
      <c r="EJ137" s="88"/>
      <c r="EK137" s="89"/>
      <c r="EL137" s="88"/>
      <c r="EM137" s="88"/>
      <c r="EN137" s="88"/>
      <c r="EO137" s="88"/>
      <c r="EP137" s="88"/>
      <c r="EQ137" s="88"/>
      <c r="ER137" s="88"/>
      <c r="ES137" s="88"/>
      <c r="ET137" s="89"/>
      <c r="EU137" s="88"/>
      <c r="EV137" s="88"/>
      <c r="EW137" s="88"/>
      <c r="EX137" s="88"/>
      <c r="EY137" s="88"/>
      <c r="EZ137" s="88"/>
      <c r="FA137" s="88"/>
      <c r="FB137" s="88"/>
      <c r="FC137" s="89"/>
      <c r="FD137" s="88"/>
      <c r="FE137" s="88"/>
      <c r="FF137" s="88"/>
      <c r="FG137" s="88"/>
      <c r="FH137" s="88"/>
      <c r="FI137" s="88"/>
      <c r="FJ137" s="88"/>
      <c r="FK137" s="88"/>
      <c r="FL137" s="89"/>
      <c r="FM137" s="89"/>
      <c r="FN137" s="89"/>
      <c r="FO137" s="88"/>
      <c r="FP137" s="88"/>
      <c r="FQ137" s="88"/>
      <c r="FR137" s="88"/>
      <c r="FS137" s="88"/>
      <c r="FT137" s="89"/>
      <c r="FU137" s="89"/>
      <c r="FV137" s="88"/>
      <c r="FW137" s="88"/>
      <c r="FX137" s="88"/>
      <c r="FY137" s="88"/>
      <c r="FZ137" s="88"/>
      <c r="GA137" s="89"/>
      <c r="GB137" s="89"/>
      <c r="GC137" s="89"/>
      <c r="GD137" s="88"/>
      <c r="GE137" s="88"/>
      <c r="GF137" s="88"/>
      <c r="GG137" s="88"/>
      <c r="GH137" s="88"/>
      <c r="GI137" s="30"/>
      <c r="GJ137" s="89"/>
      <c r="GK137" s="89"/>
      <c r="GL137" s="89"/>
      <c r="GM137" s="88"/>
      <c r="GN137" s="88"/>
      <c r="GO137" s="88"/>
      <c r="GP137" s="88"/>
      <c r="GQ137" s="88"/>
    </row>
    <row r="138" spans="1:199" ht="16.5" customHeight="1" x14ac:dyDescent="0.25">
      <c r="A138" s="33"/>
      <c r="B138" s="2"/>
      <c r="C138" s="30" t="s">
        <v>33949</v>
      </c>
      <c r="D138" s="30"/>
      <c r="E138" s="30"/>
      <c r="F138" s="30"/>
      <c r="G138" s="30"/>
      <c r="H138" s="30"/>
      <c r="I138" s="30"/>
      <c r="J138" s="30"/>
      <c r="K138" s="30"/>
      <c r="L138" s="30"/>
      <c r="M138" s="30"/>
      <c r="N138" s="30"/>
      <c r="O138" s="30"/>
      <c r="P138" s="30"/>
      <c r="Q138" s="30"/>
      <c r="R138" s="30"/>
      <c r="S138" s="30"/>
      <c r="T138" s="30"/>
      <c r="U138" s="30"/>
      <c r="V138" s="30"/>
      <c r="W138" s="30"/>
      <c r="X138" s="30"/>
      <c r="Y138" s="30"/>
      <c r="Z138" s="30"/>
      <c r="AA138" s="30"/>
      <c r="AB138" s="30"/>
      <c r="AC138" s="30"/>
      <c r="AD138" s="30"/>
      <c r="AE138" s="30"/>
      <c r="AF138" s="30"/>
      <c r="AG138" s="30"/>
      <c r="AH138" s="30"/>
      <c r="AI138" s="30"/>
      <c r="AJ138" s="30"/>
      <c r="AK138" s="30"/>
      <c r="AL138" s="30"/>
      <c r="AM138" s="30"/>
      <c r="AN138" s="30"/>
      <c r="AO138" s="30"/>
      <c r="AP138" s="30"/>
      <c r="AQ138" s="30"/>
      <c r="AR138" s="30"/>
      <c r="AS138" s="30"/>
      <c r="AT138" s="30"/>
      <c r="AU138" s="30"/>
      <c r="AV138" s="30"/>
      <c r="AW138" s="30"/>
      <c r="AX138" s="30"/>
      <c r="AY138" s="30"/>
      <c r="AZ138" s="30"/>
      <c r="BA138" s="30"/>
      <c r="BB138" s="30"/>
      <c r="BC138" s="30"/>
      <c r="BD138" s="30"/>
      <c r="BE138" s="30"/>
      <c r="BF138" s="30"/>
      <c r="BG138" s="30"/>
      <c r="BH138" s="30"/>
      <c r="BI138" s="30"/>
      <c r="BJ138" s="30"/>
      <c r="BK138" s="30"/>
      <c r="BL138" s="30"/>
      <c r="BM138" s="30"/>
      <c r="BN138" s="30"/>
      <c r="BO138" s="30"/>
      <c r="BP138" s="30"/>
      <c r="BQ138" s="30"/>
      <c r="BR138" s="30"/>
      <c r="BS138" s="30"/>
      <c r="BT138" s="30"/>
      <c r="BU138" s="30"/>
      <c r="BV138" s="30"/>
      <c r="BW138" s="30"/>
      <c r="BX138" s="30"/>
      <c r="BY138" s="30"/>
      <c r="BZ138" s="30"/>
      <c r="CA138" s="30"/>
      <c r="CB138" s="30"/>
      <c r="CC138" s="30"/>
      <c r="CD138" s="30"/>
      <c r="CE138" s="30"/>
      <c r="CF138" s="30"/>
      <c r="CG138" s="30"/>
      <c r="CH138" s="30"/>
      <c r="CI138" s="89"/>
      <c r="CJ138" s="89"/>
      <c r="CK138" s="89"/>
      <c r="CL138" s="89"/>
      <c r="CM138" s="89"/>
      <c r="CN138" s="89"/>
      <c r="CO138" s="89"/>
      <c r="CP138" s="89"/>
      <c r="CQ138" s="89"/>
      <c r="CR138" s="89"/>
      <c r="CS138" s="88"/>
      <c r="CT138" s="88"/>
      <c r="CU138" s="88"/>
      <c r="CV138" s="88"/>
      <c r="CW138" s="88"/>
      <c r="CX138" s="88"/>
      <c r="CY138" s="88"/>
      <c r="CZ138" s="88"/>
      <c r="DA138" s="89"/>
      <c r="DB138" s="88"/>
      <c r="DC138" s="88"/>
      <c r="DD138" s="88"/>
      <c r="DE138" s="88"/>
      <c r="DF138" s="88"/>
      <c r="DG138" s="88"/>
      <c r="DH138" s="88"/>
      <c r="DI138" s="88"/>
      <c r="DJ138" s="89"/>
      <c r="DK138" s="88"/>
      <c r="DL138" s="88"/>
      <c r="DM138" s="88"/>
      <c r="DN138" s="88"/>
      <c r="DO138" s="88"/>
      <c r="DP138" s="88"/>
      <c r="DQ138" s="88"/>
      <c r="DR138" s="88"/>
      <c r="DS138" s="89"/>
      <c r="DT138" s="88"/>
      <c r="DU138" s="88"/>
      <c r="DV138" s="88"/>
      <c r="DW138" s="88"/>
      <c r="DX138" s="88"/>
      <c r="DY138" s="88"/>
      <c r="DZ138" s="88"/>
      <c r="EA138" s="88"/>
      <c r="EB138" s="89"/>
      <c r="EC138" s="88"/>
      <c r="ED138" s="88"/>
      <c r="EE138" s="88"/>
      <c r="EF138" s="88"/>
      <c r="EG138" s="88"/>
      <c r="EH138" s="88"/>
      <c r="EI138" s="88"/>
      <c r="EJ138" s="88"/>
      <c r="EK138" s="89"/>
      <c r="EL138" s="88"/>
      <c r="EM138" s="88"/>
      <c r="EN138" s="88"/>
      <c r="EO138" s="88"/>
      <c r="EP138" s="88"/>
      <c r="EQ138" s="88"/>
      <c r="ER138" s="88"/>
      <c r="ES138" s="88"/>
      <c r="ET138" s="89"/>
      <c r="EU138" s="88"/>
      <c r="EV138" s="88"/>
      <c r="EW138" s="88"/>
      <c r="EX138" s="88"/>
      <c r="EY138" s="88"/>
      <c r="EZ138" s="88"/>
      <c r="FA138" s="88"/>
      <c r="FB138" s="88"/>
      <c r="FC138" s="89"/>
      <c r="FD138" s="88"/>
      <c r="FE138" s="88"/>
      <c r="FF138" s="88"/>
      <c r="FG138" s="88"/>
      <c r="FH138" s="88"/>
      <c r="FI138" s="88"/>
      <c r="FJ138" s="88"/>
      <c r="FK138" s="88"/>
      <c r="FL138" s="89"/>
      <c r="FM138" s="89"/>
      <c r="FN138" s="89"/>
      <c r="FO138" s="88"/>
      <c r="FP138" s="88"/>
      <c r="FQ138" s="88"/>
      <c r="FR138" s="88"/>
      <c r="FS138" s="88"/>
      <c r="FT138" s="89"/>
      <c r="FU138" s="89"/>
      <c r="FV138" s="88"/>
      <c r="FW138" s="88"/>
      <c r="FX138" s="88"/>
      <c r="FY138" s="88"/>
      <c r="FZ138" s="88"/>
      <c r="GA138" s="89"/>
      <c r="GB138" s="89"/>
      <c r="GC138" s="89"/>
      <c r="GD138" s="88"/>
      <c r="GE138" s="88"/>
      <c r="GF138" s="88"/>
      <c r="GG138" s="88"/>
      <c r="GH138" s="88"/>
      <c r="GI138" s="30"/>
      <c r="GJ138" s="89"/>
      <c r="GK138" s="89"/>
      <c r="GL138" s="89"/>
      <c r="GM138" s="88"/>
      <c r="GN138" s="88"/>
      <c r="GO138" s="88"/>
      <c r="GP138" s="88"/>
      <c r="GQ138" s="88"/>
    </row>
    <row r="139" spans="1:199" ht="16.5" customHeight="1" x14ac:dyDescent="0.25">
      <c r="A139" s="33"/>
      <c r="B139" s="2"/>
      <c r="C139" s="30" t="s">
        <v>33950</v>
      </c>
      <c r="D139" s="30"/>
      <c r="E139" s="30"/>
      <c r="F139" s="30"/>
      <c r="G139" s="30"/>
      <c r="H139" s="30"/>
      <c r="I139" s="30"/>
      <c r="J139" s="30"/>
      <c r="K139" s="30"/>
      <c r="L139" s="30"/>
      <c r="M139" s="30"/>
      <c r="N139" s="30"/>
      <c r="O139" s="30"/>
      <c r="P139" s="30"/>
      <c r="Q139" s="30"/>
      <c r="R139" s="30"/>
      <c r="S139" s="30"/>
      <c r="T139" s="30"/>
      <c r="U139" s="30"/>
      <c r="V139" s="30"/>
      <c r="W139" s="30"/>
      <c r="X139" s="30"/>
      <c r="Y139" s="30"/>
      <c r="Z139" s="30"/>
      <c r="AA139" s="30"/>
      <c r="AB139" s="30"/>
      <c r="AC139" s="30"/>
      <c r="AD139" s="30"/>
      <c r="AE139" s="30"/>
      <c r="AF139" s="30"/>
      <c r="AG139" s="30"/>
      <c r="AH139" s="30"/>
      <c r="AI139" s="30"/>
      <c r="AJ139" s="30"/>
      <c r="AK139" s="30"/>
      <c r="AL139" s="30"/>
      <c r="AM139" s="30"/>
      <c r="AN139" s="30"/>
      <c r="AO139" s="30"/>
      <c r="AP139" s="30"/>
      <c r="AQ139" s="30"/>
      <c r="AR139" s="30"/>
      <c r="AS139" s="30"/>
      <c r="AT139" s="30"/>
      <c r="AU139" s="30"/>
      <c r="AV139" s="30"/>
      <c r="AW139" s="30"/>
      <c r="AX139" s="30"/>
      <c r="AY139" s="30"/>
      <c r="AZ139" s="30"/>
      <c r="BA139" s="30"/>
      <c r="BB139" s="30"/>
      <c r="BC139" s="30"/>
      <c r="BD139" s="30"/>
      <c r="BE139" s="30"/>
      <c r="BF139" s="30"/>
      <c r="BG139" s="30"/>
      <c r="BH139" s="30"/>
      <c r="BI139" s="30"/>
      <c r="BJ139" s="30"/>
      <c r="BK139" s="30"/>
      <c r="BL139" s="30"/>
      <c r="BM139" s="30"/>
      <c r="BN139" s="30"/>
      <c r="BO139" s="30"/>
      <c r="BP139" s="30"/>
      <c r="BQ139" s="30"/>
      <c r="BR139" s="30"/>
      <c r="BS139" s="30"/>
      <c r="BT139" s="30"/>
      <c r="BU139" s="30"/>
      <c r="BV139" s="30"/>
      <c r="BW139" s="30"/>
      <c r="BX139" s="30"/>
      <c r="BY139" s="30"/>
      <c r="BZ139" s="30"/>
      <c r="CA139" s="30"/>
      <c r="CB139" s="30"/>
      <c r="CC139" s="30"/>
      <c r="CD139" s="30"/>
      <c r="CE139" s="30"/>
      <c r="CF139" s="30"/>
      <c r="CG139" s="30"/>
      <c r="CH139" s="30"/>
      <c r="CI139" s="89"/>
      <c r="CJ139" s="89"/>
      <c r="CK139" s="89"/>
      <c r="CL139" s="89"/>
      <c r="CM139" s="89"/>
      <c r="CN139" s="89"/>
      <c r="CO139" s="89"/>
      <c r="CP139" s="89"/>
      <c r="CQ139" s="89"/>
      <c r="CR139" s="89"/>
      <c r="CS139" s="88"/>
      <c r="CT139" s="88"/>
      <c r="CU139" s="88"/>
      <c r="CV139" s="88"/>
      <c r="CW139" s="88"/>
      <c r="CX139" s="88"/>
      <c r="CY139" s="88"/>
      <c r="CZ139" s="88"/>
      <c r="DA139" s="89"/>
      <c r="DB139" s="88"/>
      <c r="DC139" s="88"/>
      <c r="DD139" s="88"/>
      <c r="DE139" s="88"/>
      <c r="DF139" s="88"/>
      <c r="DG139" s="88"/>
      <c r="DH139" s="88"/>
      <c r="DI139" s="88"/>
      <c r="DJ139" s="89"/>
      <c r="DK139" s="88"/>
      <c r="DL139" s="88"/>
      <c r="DM139" s="88"/>
      <c r="DN139" s="88"/>
      <c r="DO139" s="88"/>
      <c r="DP139" s="88"/>
      <c r="DQ139" s="88"/>
      <c r="DR139" s="88"/>
      <c r="DS139" s="89"/>
      <c r="DT139" s="88"/>
      <c r="DU139" s="88"/>
      <c r="DV139" s="88"/>
      <c r="DW139" s="88"/>
      <c r="DX139" s="88"/>
      <c r="DY139" s="88"/>
      <c r="DZ139" s="88"/>
      <c r="EA139" s="88"/>
      <c r="EB139" s="89"/>
      <c r="EC139" s="88"/>
      <c r="ED139" s="88"/>
      <c r="EE139" s="88"/>
      <c r="EF139" s="88"/>
      <c r="EG139" s="88"/>
      <c r="EH139" s="88"/>
      <c r="EI139" s="88"/>
      <c r="EJ139" s="88"/>
      <c r="EK139" s="89"/>
      <c r="EL139" s="88"/>
      <c r="EM139" s="88"/>
      <c r="EN139" s="88"/>
      <c r="EO139" s="88"/>
      <c r="EP139" s="88"/>
      <c r="EQ139" s="88"/>
      <c r="ER139" s="88"/>
      <c r="ES139" s="88"/>
      <c r="ET139" s="89"/>
      <c r="EU139" s="88"/>
      <c r="EV139" s="88"/>
      <c r="EW139" s="88"/>
      <c r="EX139" s="88"/>
      <c r="EY139" s="88"/>
      <c r="EZ139" s="88"/>
      <c r="FA139" s="88"/>
      <c r="FB139" s="88"/>
      <c r="FC139" s="89"/>
      <c r="FD139" s="88"/>
      <c r="FE139" s="88"/>
      <c r="FF139" s="88"/>
      <c r="FG139" s="88"/>
      <c r="FH139" s="88"/>
      <c r="FI139" s="88"/>
      <c r="FJ139" s="88"/>
      <c r="FK139" s="88"/>
      <c r="FL139" s="89"/>
      <c r="FM139" s="89"/>
      <c r="FN139" s="89"/>
      <c r="FO139" s="88"/>
      <c r="FP139" s="88"/>
      <c r="FQ139" s="88"/>
      <c r="FR139" s="88"/>
      <c r="FS139" s="88"/>
      <c r="FT139" s="89"/>
      <c r="FU139" s="89"/>
      <c r="FV139" s="88"/>
      <c r="FW139" s="88"/>
      <c r="FX139" s="88"/>
      <c r="FY139" s="88"/>
      <c r="FZ139" s="88"/>
      <c r="GA139" s="89"/>
      <c r="GB139" s="89"/>
      <c r="GC139" s="89"/>
      <c r="GD139" s="88"/>
      <c r="GE139" s="88"/>
      <c r="GF139" s="88"/>
      <c r="GG139" s="88"/>
      <c r="GH139" s="88"/>
      <c r="GI139" s="30"/>
      <c r="GJ139" s="89"/>
      <c r="GK139" s="89"/>
      <c r="GL139" s="89"/>
      <c r="GM139" s="88"/>
      <c r="GN139" s="88"/>
      <c r="GO139" s="88"/>
      <c r="GP139" s="88"/>
      <c r="GQ139" s="88"/>
    </row>
    <row r="140" spans="1:199" ht="16.5" customHeight="1" x14ac:dyDescent="0.25">
      <c r="A140" s="33"/>
      <c r="B140" s="2"/>
      <c r="C140" s="30" t="s">
        <v>33951</v>
      </c>
      <c r="D140" s="30"/>
      <c r="E140" s="30"/>
      <c r="F140" s="30"/>
      <c r="G140" s="30"/>
      <c r="H140" s="30"/>
      <c r="I140" s="30"/>
      <c r="J140" s="30"/>
      <c r="K140" s="30"/>
      <c r="L140" s="30"/>
      <c r="M140" s="30"/>
      <c r="N140" s="30"/>
      <c r="O140" s="30"/>
      <c r="P140" s="30"/>
      <c r="Q140" s="30"/>
      <c r="R140" s="30"/>
      <c r="S140" s="30"/>
      <c r="T140" s="30"/>
      <c r="U140" s="30"/>
      <c r="V140" s="30"/>
      <c r="W140" s="30"/>
      <c r="X140" s="30"/>
      <c r="Y140" s="30"/>
      <c r="Z140" s="30"/>
      <c r="AA140" s="30"/>
      <c r="AB140" s="30"/>
      <c r="AC140" s="30"/>
      <c r="AD140" s="30"/>
      <c r="AE140" s="30"/>
      <c r="AF140" s="30"/>
      <c r="AG140" s="30"/>
      <c r="AH140" s="30"/>
      <c r="AI140" s="30"/>
      <c r="AJ140" s="30"/>
      <c r="AK140" s="30"/>
      <c r="AL140" s="30"/>
      <c r="AM140" s="30"/>
      <c r="AN140" s="30"/>
      <c r="AO140" s="30"/>
      <c r="AP140" s="30"/>
      <c r="AQ140" s="30"/>
      <c r="AR140" s="30"/>
      <c r="AS140" s="30"/>
      <c r="AT140" s="30"/>
      <c r="AU140" s="30"/>
      <c r="AV140" s="30"/>
      <c r="AW140" s="30"/>
      <c r="AX140" s="30"/>
      <c r="AY140" s="30"/>
      <c r="AZ140" s="30"/>
      <c r="BA140" s="30"/>
      <c r="BB140" s="30"/>
      <c r="BC140" s="30"/>
      <c r="BD140" s="30"/>
      <c r="BE140" s="30"/>
      <c r="BF140" s="30"/>
      <c r="BG140" s="30"/>
      <c r="BH140" s="30"/>
      <c r="BI140" s="30"/>
      <c r="BJ140" s="30"/>
      <c r="BK140" s="30"/>
      <c r="BL140" s="30"/>
      <c r="BM140" s="30"/>
      <c r="BN140" s="30"/>
      <c r="BO140" s="30"/>
      <c r="BP140" s="30"/>
      <c r="BQ140" s="30"/>
      <c r="BR140" s="30"/>
      <c r="BS140" s="30"/>
      <c r="BT140" s="30"/>
      <c r="BU140" s="30"/>
      <c r="BV140" s="30"/>
      <c r="BW140" s="30"/>
      <c r="BX140" s="30"/>
      <c r="BY140" s="30"/>
      <c r="BZ140" s="30"/>
      <c r="CA140" s="30"/>
      <c r="CB140" s="30"/>
      <c r="CC140" s="30"/>
      <c r="CD140" s="30"/>
      <c r="CE140" s="30"/>
      <c r="CF140" s="30"/>
      <c r="CG140" s="30"/>
      <c r="CH140" s="30"/>
      <c r="CI140" s="89"/>
      <c r="CJ140" s="89"/>
      <c r="CK140" s="89"/>
      <c r="CL140" s="89"/>
      <c r="CM140" s="89"/>
      <c r="CN140" s="89"/>
      <c r="CO140" s="89"/>
      <c r="CP140" s="89"/>
      <c r="CQ140" s="89"/>
      <c r="CR140" s="89"/>
      <c r="CS140" s="88"/>
      <c r="CT140" s="88"/>
      <c r="CU140" s="88"/>
      <c r="CV140" s="88"/>
      <c r="CW140" s="88"/>
      <c r="CX140" s="88"/>
      <c r="CY140" s="88"/>
      <c r="CZ140" s="88"/>
      <c r="DA140" s="89"/>
      <c r="DB140" s="88"/>
      <c r="DC140" s="88"/>
      <c r="DD140" s="88"/>
      <c r="DE140" s="88"/>
      <c r="DF140" s="88"/>
      <c r="DG140" s="88"/>
      <c r="DH140" s="88"/>
      <c r="DI140" s="88"/>
      <c r="DJ140" s="89"/>
      <c r="DK140" s="88"/>
      <c r="DL140" s="88"/>
      <c r="DM140" s="88"/>
      <c r="DN140" s="88"/>
      <c r="DO140" s="88"/>
      <c r="DP140" s="88"/>
      <c r="DQ140" s="88"/>
      <c r="DR140" s="88"/>
      <c r="DS140" s="89"/>
      <c r="DT140" s="88"/>
      <c r="DU140" s="88"/>
      <c r="DV140" s="88"/>
      <c r="DW140" s="88"/>
      <c r="DX140" s="88"/>
      <c r="DY140" s="88"/>
      <c r="DZ140" s="88"/>
      <c r="EA140" s="88"/>
      <c r="EB140" s="89"/>
      <c r="EC140" s="88"/>
      <c r="ED140" s="88"/>
      <c r="EE140" s="88"/>
      <c r="EF140" s="88"/>
      <c r="EG140" s="88"/>
      <c r="EH140" s="88"/>
      <c r="EI140" s="88"/>
      <c r="EJ140" s="88"/>
      <c r="EK140" s="89"/>
      <c r="EL140" s="88"/>
      <c r="EM140" s="88"/>
      <c r="EN140" s="88"/>
      <c r="EO140" s="88"/>
      <c r="EP140" s="88"/>
      <c r="EQ140" s="88"/>
      <c r="ER140" s="88"/>
      <c r="ES140" s="88"/>
      <c r="ET140" s="89"/>
      <c r="EU140" s="88"/>
      <c r="EV140" s="88"/>
      <c r="EW140" s="88"/>
      <c r="EX140" s="88"/>
      <c r="EY140" s="88"/>
      <c r="EZ140" s="88"/>
      <c r="FA140" s="88"/>
      <c r="FB140" s="88"/>
      <c r="FC140" s="89"/>
      <c r="FD140" s="88"/>
      <c r="FE140" s="88"/>
      <c r="FF140" s="88"/>
      <c r="FG140" s="88"/>
      <c r="FH140" s="88"/>
      <c r="FI140" s="88"/>
      <c r="FJ140" s="88"/>
      <c r="FK140" s="88"/>
      <c r="FL140" s="89"/>
      <c r="FM140" s="89"/>
      <c r="FN140" s="89"/>
      <c r="FO140" s="88"/>
      <c r="FP140" s="88"/>
      <c r="FQ140" s="88"/>
      <c r="FR140" s="88"/>
      <c r="FS140" s="88"/>
      <c r="FT140" s="89"/>
      <c r="FU140" s="89"/>
      <c r="FV140" s="88"/>
      <c r="FW140" s="88"/>
      <c r="FX140" s="88"/>
      <c r="FY140" s="88"/>
      <c r="FZ140" s="88"/>
      <c r="GA140" s="89"/>
      <c r="GB140" s="89"/>
      <c r="GC140" s="89"/>
      <c r="GD140" s="88"/>
      <c r="GE140" s="88"/>
      <c r="GF140" s="88"/>
      <c r="GG140" s="88"/>
      <c r="GH140" s="88"/>
      <c r="GI140" s="30"/>
      <c r="GJ140" s="89"/>
      <c r="GK140" s="89"/>
      <c r="GL140" s="89"/>
      <c r="GM140" s="88"/>
      <c r="GN140" s="88"/>
      <c r="GO140" s="88"/>
      <c r="GP140" s="88"/>
      <c r="GQ140" s="88"/>
    </row>
    <row r="141" spans="1:199" ht="16.5" customHeight="1" x14ac:dyDescent="0.25">
      <c r="A141" s="33"/>
      <c r="B141" s="2"/>
      <c r="C141" s="30" t="s">
        <v>34525</v>
      </c>
      <c r="D141" s="30"/>
      <c r="E141" s="30"/>
      <c r="F141" s="30"/>
      <c r="G141" s="30"/>
      <c r="H141" s="30"/>
      <c r="I141" s="30"/>
      <c r="J141" s="30"/>
      <c r="K141" s="30"/>
      <c r="L141" s="30"/>
      <c r="M141" s="30"/>
      <c r="N141" s="30"/>
      <c r="O141" s="30"/>
      <c r="P141" s="30"/>
      <c r="Q141" s="30"/>
      <c r="R141" s="30"/>
      <c r="S141" s="30"/>
      <c r="T141" s="30"/>
      <c r="U141" s="30"/>
      <c r="V141" s="30"/>
      <c r="W141" s="30"/>
      <c r="X141" s="30"/>
      <c r="Y141" s="30"/>
      <c r="Z141" s="30"/>
      <c r="AA141" s="30"/>
      <c r="AB141" s="30"/>
      <c r="AC141" s="30"/>
      <c r="AD141" s="30"/>
      <c r="AE141" s="30"/>
      <c r="AF141" s="30"/>
      <c r="AG141" s="30"/>
      <c r="AH141" s="30"/>
      <c r="AI141" s="30"/>
      <c r="AJ141" s="30"/>
      <c r="AK141" s="30"/>
      <c r="AL141" s="30"/>
      <c r="AM141" s="30"/>
      <c r="AN141" s="30"/>
      <c r="AO141" s="30"/>
      <c r="AP141" s="30"/>
      <c r="AQ141" s="30"/>
      <c r="AR141" s="30"/>
      <c r="AS141" s="30"/>
      <c r="AT141" s="30"/>
      <c r="AU141" s="30"/>
      <c r="AV141" s="30"/>
      <c r="AW141" s="30"/>
      <c r="AX141" s="30"/>
      <c r="AY141" s="30"/>
      <c r="AZ141" s="30"/>
      <c r="BA141" s="30"/>
      <c r="BB141" s="30"/>
      <c r="BC141" s="30"/>
      <c r="BD141" s="30"/>
      <c r="BE141" s="30"/>
      <c r="BF141" s="30"/>
      <c r="BG141" s="30"/>
      <c r="BH141" s="30"/>
      <c r="BI141" s="30"/>
      <c r="BJ141" s="30"/>
      <c r="BK141" s="30"/>
      <c r="BL141" s="30"/>
      <c r="BM141" s="30"/>
      <c r="BN141" s="30"/>
      <c r="BO141" s="30"/>
      <c r="BP141" s="30"/>
      <c r="BQ141" s="30"/>
      <c r="BR141" s="30"/>
      <c r="BS141" s="30"/>
      <c r="BT141" s="30"/>
      <c r="BU141" s="30"/>
      <c r="BV141" s="30"/>
      <c r="BW141" s="30"/>
      <c r="BX141" s="30"/>
      <c r="BY141" s="30"/>
      <c r="BZ141" s="30"/>
      <c r="CA141" s="30"/>
      <c r="CB141" s="30"/>
      <c r="CC141" s="30"/>
      <c r="CD141" s="30"/>
      <c r="CE141" s="30"/>
      <c r="CF141" s="30"/>
      <c r="CG141" s="30"/>
      <c r="CH141" s="30"/>
      <c r="CI141" s="89"/>
      <c r="CJ141" s="89"/>
      <c r="CK141" s="89"/>
      <c r="CL141" s="89"/>
      <c r="CM141" s="89"/>
      <c r="CN141" s="89"/>
      <c r="CO141" s="89"/>
      <c r="CP141" s="89"/>
      <c r="CQ141" s="89"/>
      <c r="CR141" s="89"/>
      <c r="CS141" s="88"/>
      <c r="CT141" s="88"/>
      <c r="CU141" s="88"/>
      <c r="CV141" s="88"/>
      <c r="CW141" s="88"/>
      <c r="CX141" s="88"/>
      <c r="CY141" s="88"/>
      <c r="CZ141" s="88"/>
      <c r="DA141" s="89"/>
      <c r="DB141" s="88"/>
      <c r="DC141" s="88"/>
      <c r="DD141" s="88"/>
      <c r="DE141" s="88"/>
      <c r="DF141" s="88"/>
      <c r="DG141" s="88"/>
      <c r="DH141" s="88"/>
      <c r="DI141" s="88"/>
      <c r="DJ141" s="89"/>
      <c r="DK141" s="88"/>
      <c r="DL141" s="88"/>
      <c r="DM141" s="88"/>
      <c r="DN141" s="88"/>
      <c r="DO141" s="88"/>
      <c r="DP141" s="88"/>
      <c r="DQ141" s="88"/>
      <c r="DR141" s="88"/>
      <c r="DS141" s="89"/>
      <c r="DT141" s="88"/>
      <c r="DU141" s="88"/>
      <c r="DV141" s="88"/>
      <c r="DW141" s="88"/>
      <c r="DX141" s="88"/>
      <c r="DY141" s="88"/>
      <c r="DZ141" s="88"/>
      <c r="EA141" s="88"/>
      <c r="EB141" s="89"/>
      <c r="EC141" s="88"/>
      <c r="ED141" s="88"/>
      <c r="EE141" s="88"/>
      <c r="EF141" s="88"/>
      <c r="EG141" s="88"/>
      <c r="EH141" s="88"/>
      <c r="EI141" s="88"/>
      <c r="EJ141" s="88"/>
      <c r="EK141" s="89"/>
      <c r="EL141" s="88"/>
      <c r="EM141" s="88"/>
      <c r="EN141" s="88"/>
      <c r="EO141" s="88"/>
      <c r="EP141" s="88"/>
      <c r="EQ141" s="88"/>
      <c r="ER141" s="88"/>
      <c r="ES141" s="88"/>
      <c r="ET141" s="89"/>
      <c r="EU141" s="88"/>
      <c r="EV141" s="88"/>
      <c r="EW141" s="88"/>
      <c r="EX141" s="88"/>
      <c r="EY141" s="88"/>
      <c r="EZ141" s="88"/>
      <c r="FA141" s="88"/>
      <c r="FB141" s="88"/>
      <c r="FC141" s="89"/>
      <c r="FD141" s="88"/>
      <c r="FE141" s="88"/>
      <c r="FF141" s="88"/>
      <c r="FG141" s="88"/>
      <c r="FH141" s="88"/>
      <c r="FI141" s="88"/>
      <c r="FJ141" s="88"/>
      <c r="FK141" s="88"/>
      <c r="FL141" s="89"/>
      <c r="FM141" s="89"/>
      <c r="FN141" s="89"/>
      <c r="FO141" s="88"/>
      <c r="FP141" s="88"/>
      <c r="FQ141" s="88"/>
      <c r="FR141" s="88"/>
      <c r="FS141" s="88"/>
      <c r="FT141" s="89"/>
      <c r="FU141" s="89"/>
      <c r="FV141" s="88"/>
      <c r="FW141" s="88"/>
      <c r="FX141" s="88"/>
      <c r="FY141" s="88"/>
      <c r="FZ141" s="88"/>
      <c r="GA141" s="89"/>
      <c r="GB141" s="89"/>
      <c r="GC141" s="89"/>
      <c r="GD141" s="88"/>
      <c r="GE141" s="88"/>
      <c r="GF141" s="88"/>
      <c r="GG141" s="88"/>
      <c r="GH141" s="88"/>
      <c r="GI141" s="30"/>
      <c r="GJ141" s="89"/>
      <c r="GK141" s="89"/>
      <c r="GL141" s="89"/>
      <c r="GM141" s="88"/>
      <c r="GN141" s="88"/>
      <c r="GO141" s="88"/>
      <c r="GP141" s="88"/>
      <c r="GQ141" s="88"/>
    </row>
    <row r="142" spans="1:199" ht="16.5" customHeight="1" x14ac:dyDescent="0.25">
      <c r="A142" s="33"/>
      <c r="B142" s="2"/>
      <c r="C142" s="30" t="s">
        <v>34526</v>
      </c>
      <c r="D142" s="30"/>
      <c r="E142" s="30"/>
      <c r="F142" s="30"/>
      <c r="G142" s="30"/>
      <c r="H142" s="30"/>
      <c r="I142" s="30"/>
      <c r="J142" s="30"/>
      <c r="K142" s="30"/>
      <c r="L142" s="30"/>
      <c r="M142" s="30"/>
      <c r="N142" s="30"/>
      <c r="O142" s="30"/>
      <c r="P142" s="30"/>
      <c r="Q142" s="30"/>
      <c r="R142" s="30"/>
      <c r="S142" s="30"/>
      <c r="T142" s="30"/>
      <c r="U142" s="30"/>
      <c r="V142" s="30"/>
      <c r="W142" s="30"/>
      <c r="X142" s="30"/>
      <c r="Y142" s="30"/>
      <c r="Z142" s="30"/>
      <c r="AA142" s="30"/>
      <c r="AB142" s="30"/>
      <c r="AC142" s="30"/>
      <c r="AD142" s="30"/>
      <c r="AE142" s="30"/>
      <c r="AF142" s="30"/>
      <c r="AG142" s="30"/>
      <c r="AH142" s="30"/>
      <c r="AI142" s="30"/>
      <c r="AJ142" s="30"/>
      <c r="AK142" s="30"/>
      <c r="AL142" s="30"/>
      <c r="AM142" s="30"/>
      <c r="AN142" s="30"/>
      <c r="AO142" s="30"/>
      <c r="AP142" s="30"/>
      <c r="AQ142" s="30"/>
      <c r="AR142" s="30"/>
      <c r="AS142" s="30"/>
      <c r="AT142" s="30"/>
      <c r="AU142" s="30"/>
      <c r="AV142" s="30"/>
      <c r="AW142" s="30"/>
      <c r="AX142" s="30"/>
      <c r="AY142" s="30"/>
      <c r="AZ142" s="30"/>
      <c r="BA142" s="30"/>
      <c r="BB142" s="30"/>
      <c r="BC142" s="30"/>
      <c r="BD142" s="30"/>
      <c r="BE142" s="30"/>
      <c r="BF142" s="30"/>
      <c r="BG142" s="30"/>
      <c r="BH142" s="30"/>
      <c r="BI142" s="30"/>
      <c r="BJ142" s="30"/>
      <c r="BK142" s="30"/>
      <c r="BL142" s="30"/>
      <c r="BM142" s="30"/>
      <c r="BN142" s="30"/>
      <c r="BO142" s="30"/>
      <c r="BP142" s="30"/>
      <c r="BQ142" s="30"/>
      <c r="BR142" s="30"/>
      <c r="BS142" s="30"/>
      <c r="BT142" s="30"/>
      <c r="BU142" s="30"/>
      <c r="BV142" s="30"/>
      <c r="BW142" s="30"/>
      <c r="BX142" s="30"/>
      <c r="BY142" s="30"/>
      <c r="BZ142" s="30"/>
      <c r="CA142" s="30"/>
      <c r="CB142" s="30"/>
      <c r="CC142" s="30"/>
      <c r="CD142" s="30"/>
      <c r="CE142" s="30"/>
      <c r="CF142" s="30"/>
      <c r="CG142" s="30"/>
      <c r="CH142" s="30"/>
      <c r="CI142" s="89"/>
      <c r="CJ142" s="89"/>
      <c r="CK142" s="89"/>
      <c r="CL142" s="89"/>
      <c r="CM142" s="89"/>
      <c r="CN142" s="89"/>
      <c r="CO142" s="89"/>
      <c r="CP142" s="89"/>
      <c r="CQ142" s="89"/>
      <c r="CR142" s="89"/>
      <c r="CS142" s="88"/>
      <c r="CT142" s="88"/>
      <c r="CU142" s="88"/>
      <c r="CV142" s="88"/>
      <c r="CW142" s="88"/>
      <c r="CX142" s="88"/>
      <c r="CY142" s="88"/>
      <c r="CZ142" s="88"/>
      <c r="DA142" s="89"/>
      <c r="DB142" s="88"/>
      <c r="DC142" s="88"/>
      <c r="DD142" s="88"/>
      <c r="DE142" s="88"/>
      <c r="DF142" s="88"/>
      <c r="DG142" s="88"/>
      <c r="DH142" s="88"/>
      <c r="DI142" s="88"/>
      <c r="DJ142" s="89"/>
      <c r="DK142" s="88"/>
      <c r="DL142" s="88"/>
      <c r="DM142" s="88"/>
      <c r="DN142" s="88"/>
      <c r="DO142" s="88"/>
      <c r="DP142" s="88"/>
      <c r="DQ142" s="88"/>
      <c r="DR142" s="88"/>
      <c r="DS142" s="89"/>
      <c r="DT142" s="88"/>
      <c r="DU142" s="88"/>
      <c r="DV142" s="88"/>
      <c r="DW142" s="88"/>
      <c r="DX142" s="88"/>
      <c r="DY142" s="88"/>
      <c r="DZ142" s="88"/>
      <c r="EA142" s="88"/>
      <c r="EB142" s="89"/>
      <c r="EC142" s="88"/>
      <c r="ED142" s="88"/>
      <c r="EE142" s="88"/>
      <c r="EF142" s="88"/>
      <c r="EG142" s="88"/>
      <c r="EH142" s="88"/>
      <c r="EI142" s="88"/>
      <c r="EJ142" s="88"/>
      <c r="EK142" s="89"/>
      <c r="EL142" s="88"/>
      <c r="EM142" s="88"/>
      <c r="EN142" s="88"/>
      <c r="EO142" s="88"/>
      <c r="EP142" s="88"/>
      <c r="EQ142" s="88"/>
      <c r="ER142" s="88"/>
      <c r="ES142" s="88"/>
      <c r="ET142" s="89"/>
      <c r="EU142" s="88"/>
      <c r="EV142" s="88"/>
      <c r="EW142" s="88"/>
      <c r="EX142" s="88"/>
      <c r="EY142" s="88"/>
      <c r="EZ142" s="88"/>
      <c r="FA142" s="88"/>
      <c r="FB142" s="88"/>
      <c r="FC142" s="89"/>
      <c r="FD142" s="88"/>
      <c r="FE142" s="88"/>
      <c r="FF142" s="88"/>
      <c r="FG142" s="88"/>
      <c r="FH142" s="88"/>
      <c r="FI142" s="88"/>
      <c r="FJ142" s="88"/>
      <c r="FK142" s="88"/>
      <c r="FL142" s="89"/>
      <c r="FM142" s="89"/>
      <c r="FN142" s="89"/>
      <c r="FO142" s="88"/>
      <c r="FP142" s="88"/>
      <c r="FQ142" s="88"/>
      <c r="FR142" s="88"/>
      <c r="FS142" s="88"/>
      <c r="FT142" s="89"/>
      <c r="FU142" s="89"/>
      <c r="FV142" s="88"/>
      <c r="FW142" s="88"/>
      <c r="FX142" s="88"/>
      <c r="FY142" s="88"/>
      <c r="FZ142" s="88"/>
      <c r="GA142" s="89"/>
      <c r="GB142" s="89"/>
      <c r="GC142" s="89"/>
      <c r="GD142" s="88"/>
      <c r="GE142" s="88"/>
      <c r="GF142" s="88"/>
      <c r="GG142" s="88"/>
      <c r="GH142" s="88"/>
      <c r="GI142" s="30"/>
      <c r="GJ142" s="89"/>
      <c r="GK142" s="89"/>
      <c r="GL142" s="89"/>
      <c r="GM142" s="88"/>
      <c r="GN142" s="88"/>
      <c r="GO142" s="88"/>
      <c r="GP142" s="88"/>
      <c r="GQ142" s="88"/>
    </row>
    <row r="143" spans="1:199" ht="16.5" customHeight="1" x14ac:dyDescent="0.25">
      <c r="A143" s="33"/>
      <c r="B143" s="2"/>
      <c r="C143" s="30" t="s">
        <v>34527</v>
      </c>
      <c r="D143" s="30"/>
      <c r="E143" s="30"/>
      <c r="F143" s="30"/>
      <c r="G143" s="30"/>
      <c r="H143" s="30"/>
      <c r="I143" s="30"/>
      <c r="J143" s="30"/>
      <c r="K143" s="30"/>
      <c r="L143" s="30"/>
      <c r="M143" s="30"/>
      <c r="N143" s="30"/>
      <c r="O143" s="30"/>
      <c r="P143" s="30"/>
      <c r="Q143" s="30"/>
      <c r="R143" s="30"/>
      <c r="S143" s="30"/>
      <c r="T143" s="30"/>
      <c r="U143" s="30"/>
      <c r="V143" s="30"/>
      <c r="W143" s="30"/>
      <c r="X143" s="30"/>
      <c r="Y143" s="30"/>
      <c r="Z143" s="30"/>
      <c r="AA143" s="30"/>
      <c r="AB143" s="30"/>
      <c r="AC143" s="30"/>
      <c r="AD143" s="30"/>
      <c r="AE143" s="30"/>
      <c r="AF143" s="30"/>
      <c r="AG143" s="30"/>
      <c r="AH143" s="30"/>
      <c r="AI143" s="30"/>
      <c r="AJ143" s="30"/>
      <c r="AK143" s="30"/>
      <c r="AL143" s="30"/>
      <c r="AM143" s="30"/>
      <c r="AN143" s="30"/>
      <c r="AO143" s="30"/>
      <c r="AP143" s="30"/>
      <c r="AQ143" s="30"/>
      <c r="AR143" s="30"/>
      <c r="AS143" s="30"/>
      <c r="AT143" s="30"/>
      <c r="AU143" s="30"/>
      <c r="AV143" s="30"/>
      <c r="AW143" s="30"/>
      <c r="AX143" s="30"/>
      <c r="AY143" s="30"/>
      <c r="AZ143" s="30"/>
      <c r="BA143" s="30"/>
      <c r="BB143" s="30"/>
      <c r="BC143" s="30"/>
      <c r="BD143" s="30"/>
      <c r="BE143" s="30"/>
      <c r="BF143" s="30"/>
      <c r="BG143" s="30"/>
      <c r="BH143" s="30"/>
      <c r="BI143" s="30"/>
      <c r="BJ143" s="30"/>
      <c r="BK143" s="30"/>
      <c r="BL143" s="30"/>
      <c r="BM143" s="30"/>
      <c r="BN143" s="30"/>
      <c r="BO143" s="30"/>
      <c r="BP143" s="30"/>
      <c r="BQ143" s="30"/>
      <c r="BR143" s="30"/>
      <c r="BS143" s="30"/>
      <c r="BT143" s="30"/>
      <c r="BU143" s="30"/>
      <c r="BV143" s="30"/>
      <c r="BW143" s="30"/>
      <c r="BX143" s="30"/>
      <c r="BY143" s="30"/>
      <c r="BZ143" s="30"/>
      <c r="CA143" s="30"/>
      <c r="CB143" s="30"/>
      <c r="CC143" s="30"/>
      <c r="CD143" s="30"/>
      <c r="CE143" s="30"/>
      <c r="CF143" s="30"/>
      <c r="CG143" s="30"/>
      <c r="CH143" s="30"/>
      <c r="CI143" s="89"/>
      <c r="CJ143" s="89"/>
      <c r="CK143" s="89"/>
      <c r="CL143" s="89"/>
      <c r="CM143" s="89"/>
      <c r="CN143" s="89"/>
      <c r="CO143" s="89"/>
      <c r="CP143" s="89"/>
      <c r="CQ143" s="89"/>
      <c r="CR143" s="89"/>
      <c r="CS143" s="88"/>
      <c r="CT143" s="88"/>
      <c r="CU143" s="88"/>
      <c r="CV143" s="88"/>
      <c r="CW143" s="88"/>
      <c r="CX143" s="88"/>
      <c r="CY143" s="88"/>
      <c r="CZ143" s="88"/>
      <c r="DA143" s="89"/>
      <c r="DB143" s="88"/>
      <c r="DC143" s="88"/>
      <c r="DD143" s="88"/>
      <c r="DE143" s="88"/>
      <c r="DF143" s="88"/>
      <c r="DG143" s="88"/>
      <c r="DH143" s="88"/>
      <c r="DI143" s="88"/>
      <c r="DJ143" s="89"/>
      <c r="DK143" s="88"/>
      <c r="DL143" s="88"/>
      <c r="DM143" s="88"/>
      <c r="DN143" s="88"/>
      <c r="DO143" s="88"/>
      <c r="DP143" s="88"/>
      <c r="DQ143" s="88"/>
      <c r="DR143" s="88"/>
      <c r="DS143" s="89"/>
      <c r="DT143" s="88"/>
      <c r="DU143" s="88"/>
      <c r="DV143" s="88"/>
      <c r="DW143" s="88"/>
      <c r="DX143" s="88"/>
      <c r="DY143" s="88"/>
      <c r="DZ143" s="88"/>
      <c r="EA143" s="88"/>
      <c r="EB143" s="89"/>
      <c r="EC143" s="88"/>
      <c r="ED143" s="88"/>
      <c r="EE143" s="88"/>
      <c r="EF143" s="88"/>
      <c r="EG143" s="88"/>
      <c r="EH143" s="88"/>
      <c r="EI143" s="88"/>
      <c r="EJ143" s="88"/>
      <c r="EK143" s="89"/>
      <c r="EL143" s="88"/>
      <c r="EM143" s="88"/>
      <c r="EN143" s="88"/>
      <c r="EO143" s="88"/>
      <c r="EP143" s="88"/>
      <c r="EQ143" s="88"/>
      <c r="ER143" s="88"/>
      <c r="ES143" s="88"/>
      <c r="ET143" s="89"/>
      <c r="EU143" s="88"/>
      <c r="EV143" s="88"/>
      <c r="EW143" s="88"/>
      <c r="EX143" s="88"/>
      <c r="EY143" s="88"/>
      <c r="EZ143" s="88"/>
      <c r="FA143" s="88"/>
      <c r="FB143" s="88"/>
      <c r="FC143" s="89"/>
      <c r="FD143" s="88"/>
      <c r="FE143" s="88"/>
      <c r="FF143" s="88"/>
      <c r="FG143" s="88"/>
      <c r="FH143" s="88"/>
      <c r="FI143" s="88"/>
      <c r="FJ143" s="88"/>
      <c r="FK143" s="88"/>
      <c r="FL143" s="89"/>
      <c r="FM143" s="89"/>
      <c r="FN143" s="89"/>
      <c r="FO143" s="88"/>
      <c r="FP143" s="88"/>
      <c r="FQ143" s="88"/>
      <c r="FR143" s="88"/>
      <c r="FS143" s="88"/>
      <c r="FT143" s="89"/>
      <c r="FU143" s="89"/>
      <c r="FV143" s="88"/>
      <c r="FW143" s="88"/>
      <c r="FX143" s="88"/>
      <c r="FY143" s="88"/>
      <c r="FZ143" s="88"/>
      <c r="GA143" s="89"/>
      <c r="GB143" s="89"/>
      <c r="GC143" s="89"/>
      <c r="GD143" s="88"/>
      <c r="GE143" s="88"/>
      <c r="GF143" s="88"/>
      <c r="GG143" s="88"/>
      <c r="GH143" s="88"/>
      <c r="GI143" s="30"/>
      <c r="GJ143" s="89"/>
      <c r="GK143" s="89"/>
      <c r="GL143" s="89"/>
      <c r="GM143" s="88"/>
      <c r="GN143" s="88"/>
      <c r="GO143" s="88"/>
      <c r="GP143" s="88"/>
      <c r="GQ143" s="88"/>
    </row>
    <row r="144" spans="1:199" ht="16.5" customHeight="1" x14ac:dyDescent="0.25">
      <c r="A144" s="33"/>
      <c r="B144" s="2"/>
      <c r="C144" s="30" t="s">
        <v>34528</v>
      </c>
      <c r="D144" s="30"/>
      <c r="E144" s="30"/>
      <c r="F144" s="30"/>
      <c r="G144" s="30"/>
      <c r="H144" s="30"/>
      <c r="I144" s="30"/>
      <c r="J144" s="30"/>
      <c r="K144" s="30"/>
      <c r="L144" s="30"/>
      <c r="M144" s="30"/>
      <c r="N144" s="30"/>
      <c r="O144" s="30"/>
      <c r="P144" s="30"/>
      <c r="Q144" s="30"/>
      <c r="R144" s="30"/>
      <c r="S144" s="30"/>
      <c r="T144" s="30"/>
      <c r="U144" s="30"/>
      <c r="V144" s="30"/>
      <c r="W144" s="30"/>
      <c r="X144" s="30"/>
      <c r="Y144" s="30"/>
      <c r="Z144" s="30"/>
      <c r="AA144" s="30"/>
      <c r="AB144" s="30"/>
      <c r="AC144" s="30"/>
      <c r="AD144" s="30"/>
      <c r="AE144" s="30"/>
      <c r="AF144" s="30"/>
      <c r="AG144" s="30"/>
      <c r="AH144" s="30"/>
      <c r="AI144" s="30"/>
      <c r="AJ144" s="30"/>
      <c r="AK144" s="30"/>
      <c r="AL144" s="30"/>
      <c r="AM144" s="30"/>
      <c r="AN144" s="30"/>
      <c r="AO144" s="30"/>
      <c r="AP144" s="30"/>
      <c r="AQ144" s="30"/>
      <c r="AR144" s="30"/>
      <c r="AS144" s="30"/>
      <c r="AT144" s="30"/>
      <c r="AU144" s="30"/>
      <c r="AV144" s="30"/>
      <c r="AW144" s="30"/>
      <c r="AX144" s="30"/>
      <c r="AY144" s="30"/>
      <c r="AZ144" s="30"/>
      <c r="BA144" s="30"/>
      <c r="BB144" s="30"/>
      <c r="BC144" s="30"/>
      <c r="BD144" s="30"/>
      <c r="BE144" s="30"/>
      <c r="BF144" s="30"/>
      <c r="BG144" s="30"/>
      <c r="BH144" s="30"/>
      <c r="BI144" s="30"/>
      <c r="BJ144" s="30"/>
      <c r="BK144" s="30"/>
      <c r="BL144" s="30"/>
      <c r="BM144" s="30"/>
      <c r="BN144" s="30"/>
      <c r="BO144" s="30"/>
      <c r="BP144" s="30"/>
      <c r="BQ144" s="30"/>
      <c r="BR144" s="30"/>
      <c r="BS144" s="30"/>
      <c r="BT144" s="30"/>
      <c r="BU144" s="30"/>
      <c r="BV144" s="30"/>
      <c r="BW144" s="30"/>
      <c r="BX144" s="30"/>
      <c r="BY144" s="30"/>
      <c r="BZ144" s="30"/>
      <c r="CA144" s="30"/>
      <c r="CB144" s="30"/>
      <c r="CC144" s="30"/>
      <c r="CD144" s="30"/>
      <c r="CE144" s="30"/>
      <c r="CF144" s="30"/>
      <c r="CG144" s="30"/>
      <c r="CH144" s="30"/>
      <c r="CI144" s="89"/>
      <c r="CJ144" s="89"/>
      <c r="CK144" s="89"/>
      <c r="CL144" s="89"/>
      <c r="CM144" s="89"/>
      <c r="CN144" s="89"/>
      <c r="CO144" s="89"/>
      <c r="CP144" s="89"/>
      <c r="CQ144" s="89"/>
      <c r="CR144" s="89"/>
      <c r="CS144" s="88"/>
      <c r="CT144" s="88"/>
      <c r="CU144" s="88"/>
      <c r="CV144" s="88"/>
      <c r="CW144" s="88"/>
      <c r="CX144" s="88"/>
      <c r="CY144" s="88"/>
      <c r="CZ144" s="88"/>
      <c r="DA144" s="89"/>
      <c r="DB144" s="88"/>
      <c r="DC144" s="88"/>
      <c r="DD144" s="88"/>
      <c r="DE144" s="88"/>
      <c r="DF144" s="88"/>
      <c r="DG144" s="88"/>
      <c r="DH144" s="88"/>
      <c r="DI144" s="88"/>
      <c r="DJ144" s="89"/>
      <c r="DK144" s="88"/>
      <c r="DL144" s="88"/>
      <c r="DM144" s="88"/>
      <c r="DN144" s="88"/>
      <c r="DO144" s="88"/>
      <c r="DP144" s="88"/>
      <c r="DQ144" s="88"/>
      <c r="DR144" s="88"/>
      <c r="DS144" s="89"/>
      <c r="DT144" s="88"/>
      <c r="DU144" s="88"/>
      <c r="DV144" s="88"/>
      <c r="DW144" s="88"/>
      <c r="DX144" s="88"/>
      <c r="DY144" s="88"/>
      <c r="DZ144" s="88"/>
      <c r="EA144" s="88"/>
      <c r="EB144" s="89"/>
      <c r="EC144" s="88"/>
      <c r="ED144" s="88"/>
      <c r="EE144" s="88"/>
      <c r="EF144" s="88"/>
      <c r="EG144" s="88"/>
      <c r="EH144" s="88"/>
      <c r="EI144" s="88"/>
      <c r="EJ144" s="88"/>
      <c r="EK144" s="89"/>
      <c r="EL144" s="88"/>
      <c r="EM144" s="88"/>
      <c r="EN144" s="88"/>
      <c r="EO144" s="88"/>
      <c r="EP144" s="88"/>
      <c r="EQ144" s="88"/>
      <c r="ER144" s="88"/>
      <c r="ES144" s="88"/>
      <c r="ET144" s="89"/>
      <c r="EU144" s="88"/>
      <c r="EV144" s="88"/>
      <c r="EW144" s="88"/>
      <c r="EX144" s="88"/>
      <c r="EY144" s="88"/>
      <c r="EZ144" s="88"/>
      <c r="FA144" s="88"/>
      <c r="FB144" s="88"/>
      <c r="FC144" s="89"/>
      <c r="FD144" s="88"/>
      <c r="FE144" s="88"/>
      <c r="FF144" s="88"/>
      <c r="FG144" s="88"/>
      <c r="FH144" s="88"/>
      <c r="FI144" s="88"/>
      <c r="FJ144" s="88"/>
      <c r="FK144" s="88"/>
      <c r="FL144" s="89"/>
      <c r="FM144" s="89"/>
      <c r="FN144" s="89"/>
      <c r="FO144" s="88"/>
      <c r="FP144" s="88"/>
      <c r="FQ144" s="88"/>
      <c r="FR144" s="88"/>
      <c r="FS144" s="88"/>
      <c r="FT144" s="89"/>
      <c r="FU144" s="89"/>
      <c r="FV144" s="88"/>
      <c r="FW144" s="88"/>
      <c r="FX144" s="88"/>
      <c r="FY144" s="88"/>
      <c r="FZ144" s="88"/>
      <c r="GA144" s="89"/>
      <c r="GB144" s="89"/>
      <c r="GC144" s="89"/>
      <c r="GD144" s="88"/>
      <c r="GE144" s="88"/>
      <c r="GF144" s="88"/>
      <c r="GG144" s="88"/>
      <c r="GH144" s="88"/>
      <c r="GI144" s="30"/>
      <c r="GJ144" s="89"/>
      <c r="GK144" s="89"/>
      <c r="GL144" s="89"/>
      <c r="GM144" s="88"/>
      <c r="GN144" s="88"/>
      <c r="GO144" s="88"/>
      <c r="GP144" s="88"/>
      <c r="GQ144" s="88"/>
    </row>
    <row r="145" spans="1:199" ht="16.5" customHeight="1" x14ac:dyDescent="0.25">
      <c r="A145" s="33"/>
      <c r="B145" s="2"/>
      <c r="C145" s="30" t="s">
        <v>34529</v>
      </c>
      <c r="D145" s="30"/>
      <c r="E145" s="30"/>
      <c r="F145" s="30"/>
      <c r="G145" s="30"/>
      <c r="H145" s="30"/>
      <c r="I145" s="30"/>
      <c r="J145" s="30"/>
      <c r="K145" s="30"/>
      <c r="L145" s="30"/>
      <c r="M145" s="30"/>
      <c r="N145" s="30"/>
      <c r="O145" s="30"/>
      <c r="P145" s="30"/>
      <c r="Q145" s="30"/>
      <c r="R145" s="30"/>
      <c r="S145" s="30"/>
      <c r="T145" s="30"/>
      <c r="U145" s="30"/>
      <c r="V145" s="30"/>
      <c r="W145" s="30"/>
      <c r="X145" s="30"/>
      <c r="Y145" s="30"/>
      <c r="Z145" s="30"/>
      <c r="AA145" s="30"/>
      <c r="AB145" s="30"/>
      <c r="AC145" s="30"/>
      <c r="AD145" s="30"/>
      <c r="AE145" s="30"/>
      <c r="AF145" s="30"/>
      <c r="AG145" s="30"/>
      <c r="AH145" s="30"/>
      <c r="AI145" s="30"/>
      <c r="AJ145" s="30"/>
      <c r="AK145" s="30"/>
      <c r="AL145" s="30"/>
      <c r="AM145" s="30"/>
      <c r="AN145" s="30"/>
      <c r="AO145" s="30"/>
      <c r="AP145" s="30"/>
      <c r="AQ145" s="30"/>
      <c r="AR145" s="30"/>
      <c r="AS145" s="30"/>
      <c r="AT145" s="30"/>
      <c r="AU145" s="30"/>
      <c r="AV145" s="30"/>
      <c r="AW145" s="30"/>
      <c r="AX145" s="30"/>
      <c r="AY145" s="30"/>
      <c r="AZ145" s="30"/>
      <c r="BA145" s="30"/>
      <c r="BB145" s="30"/>
      <c r="BC145" s="30"/>
      <c r="BD145" s="30"/>
      <c r="BE145" s="30"/>
      <c r="BF145" s="30"/>
      <c r="BG145" s="30"/>
      <c r="BH145" s="30"/>
      <c r="BI145" s="30"/>
      <c r="BJ145" s="30"/>
      <c r="BK145" s="30"/>
      <c r="BL145" s="30"/>
      <c r="BM145" s="30"/>
      <c r="BN145" s="30"/>
      <c r="BO145" s="30"/>
      <c r="BP145" s="30"/>
      <c r="BQ145" s="30"/>
      <c r="BR145" s="30"/>
      <c r="BS145" s="30"/>
      <c r="BT145" s="30"/>
      <c r="BU145" s="30"/>
      <c r="BV145" s="30"/>
      <c r="BW145" s="30"/>
      <c r="BX145" s="30"/>
      <c r="BY145" s="30"/>
      <c r="BZ145" s="30"/>
      <c r="CA145" s="30"/>
      <c r="CB145" s="30"/>
      <c r="CC145" s="30"/>
      <c r="CD145" s="30"/>
      <c r="CE145" s="30"/>
      <c r="CF145" s="30"/>
      <c r="CG145" s="30"/>
      <c r="CH145" s="30"/>
      <c r="CI145" s="89"/>
      <c r="CJ145" s="89"/>
      <c r="CK145" s="89"/>
      <c r="CL145" s="89"/>
      <c r="CM145" s="89"/>
      <c r="CN145" s="89"/>
      <c r="CO145" s="89"/>
      <c r="CP145" s="89"/>
      <c r="CQ145" s="89"/>
      <c r="CR145" s="89"/>
      <c r="CS145" s="88"/>
      <c r="CT145" s="88"/>
      <c r="CU145" s="88"/>
      <c r="CV145" s="88"/>
      <c r="CW145" s="88"/>
      <c r="CX145" s="88"/>
      <c r="CY145" s="88"/>
      <c r="CZ145" s="88"/>
      <c r="DA145" s="89"/>
      <c r="DB145" s="88"/>
      <c r="DC145" s="88"/>
      <c r="DD145" s="88"/>
      <c r="DE145" s="88"/>
      <c r="DF145" s="88"/>
      <c r="DG145" s="88"/>
      <c r="DH145" s="88"/>
      <c r="DI145" s="88"/>
      <c r="DJ145" s="89"/>
      <c r="DK145" s="88"/>
      <c r="DL145" s="88"/>
      <c r="DM145" s="88"/>
      <c r="DN145" s="88"/>
      <c r="DO145" s="88"/>
      <c r="DP145" s="88"/>
      <c r="DQ145" s="88"/>
      <c r="DR145" s="88"/>
      <c r="DS145" s="89"/>
      <c r="DT145" s="88"/>
      <c r="DU145" s="88"/>
      <c r="DV145" s="88"/>
      <c r="DW145" s="88"/>
      <c r="DX145" s="88"/>
      <c r="DY145" s="88"/>
      <c r="DZ145" s="88"/>
      <c r="EA145" s="88"/>
      <c r="EB145" s="89"/>
      <c r="EC145" s="88"/>
      <c r="ED145" s="88"/>
      <c r="EE145" s="88"/>
      <c r="EF145" s="88"/>
      <c r="EG145" s="88"/>
      <c r="EH145" s="88"/>
      <c r="EI145" s="88"/>
      <c r="EJ145" s="88"/>
      <c r="EK145" s="89"/>
      <c r="EL145" s="88"/>
      <c r="EM145" s="88"/>
      <c r="EN145" s="88"/>
      <c r="EO145" s="88"/>
      <c r="EP145" s="88"/>
      <c r="EQ145" s="88"/>
      <c r="ER145" s="88"/>
      <c r="ES145" s="88"/>
      <c r="ET145" s="89"/>
      <c r="EU145" s="88"/>
      <c r="EV145" s="88"/>
      <c r="EW145" s="88"/>
      <c r="EX145" s="88"/>
      <c r="EY145" s="88"/>
      <c r="EZ145" s="88"/>
      <c r="FA145" s="88"/>
      <c r="FB145" s="88"/>
      <c r="FC145" s="89"/>
      <c r="FD145" s="88"/>
      <c r="FE145" s="88"/>
      <c r="FF145" s="88"/>
      <c r="FG145" s="88"/>
      <c r="FH145" s="88"/>
      <c r="FI145" s="88"/>
      <c r="FJ145" s="88"/>
      <c r="FK145" s="88"/>
      <c r="FL145" s="89"/>
      <c r="FM145" s="89"/>
      <c r="FN145" s="89"/>
      <c r="FO145" s="88"/>
      <c r="FP145" s="88"/>
      <c r="FQ145" s="88"/>
      <c r="FR145" s="88"/>
      <c r="FS145" s="88"/>
      <c r="FT145" s="89"/>
      <c r="FU145" s="89"/>
      <c r="FV145" s="88"/>
      <c r="FW145" s="88"/>
      <c r="FX145" s="88"/>
      <c r="FY145" s="88"/>
      <c r="FZ145" s="88"/>
      <c r="GA145" s="89"/>
      <c r="GB145" s="89"/>
      <c r="GC145" s="89"/>
      <c r="GD145" s="88"/>
      <c r="GE145" s="88"/>
      <c r="GF145" s="88"/>
      <c r="GG145" s="88"/>
      <c r="GH145" s="88"/>
      <c r="GI145" s="30"/>
      <c r="GJ145" s="89"/>
      <c r="GK145" s="89"/>
      <c r="GL145" s="89"/>
      <c r="GM145" s="88"/>
      <c r="GN145" s="88"/>
      <c r="GO145" s="88"/>
      <c r="GP145" s="88"/>
      <c r="GQ145" s="88"/>
    </row>
    <row r="146" spans="1:199" ht="16.5" customHeight="1" x14ac:dyDescent="0.25">
      <c r="A146" s="33"/>
      <c r="B146" s="2"/>
      <c r="C146" s="30" t="s">
        <v>34530</v>
      </c>
      <c r="D146" s="30"/>
      <c r="E146" s="30"/>
      <c r="F146" s="30"/>
      <c r="G146" s="30"/>
      <c r="H146" s="30"/>
      <c r="I146" s="30"/>
      <c r="J146" s="30"/>
      <c r="K146" s="30"/>
      <c r="L146" s="30"/>
      <c r="M146" s="30"/>
      <c r="N146" s="30"/>
      <c r="O146" s="30"/>
      <c r="P146" s="30"/>
      <c r="Q146" s="30"/>
      <c r="R146" s="30"/>
      <c r="S146" s="30"/>
      <c r="T146" s="30"/>
      <c r="U146" s="30"/>
      <c r="V146" s="30"/>
      <c r="W146" s="30"/>
      <c r="X146" s="30"/>
      <c r="Y146" s="30"/>
      <c r="Z146" s="30"/>
      <c r="AA146" s="30"/>
      <c r="AB146" s="30"/>
      <c r="AC146" s="30"/>
      <c r="AD146" s="30"/>
      <c r="AE146" s="30"/>
      <c r="AF146" s="30"/>
      <c r="AG146" s="30"/>
      <c r="AH146" s="30"/>
      <c r="AI146" s="30"/>
      <c r="AJ146" s="30"/>
      <c r="AK146" s="30"/>
      <c r="AL146" s="30"/>
      <c r="AM146" s="30"/>
      <c r="AN146" s="30"/>
      <c r="AO146" s="30"/>
      <c r="AP146" s="30"/>
      <c r="AQ146" s="30"/>
      <c r="AR146" s="30"/>
      <c r="AS146" s="30"/>
      <c r="AT146" s="30"/>
      <c r="AU146" s="30"/>
      <c r="AV146" s="30"/>
      <c r="AW146" s="30"/>
      <c r="AX146" s="30"/>
      <c r="AY146" s="30"/>
      <c r="AZ146" s="30"/>
      <c r="BA146" s="30"/>
      <c r="BB146" s="30"/>
      <c r="BC146" s="30"/>
      <c r="BD146" s="30"/>
      <c r="BE146" s="30"/>
      <c r="BF146" s="30"/>
      <c r="BG146" s="30"/>
      <c r="BH146" s="30"/>
      <c r="BI146" s="30"/>
      <c r="BJ146" s="30"/>
      <c r="BK146" s="30"/>
      <c r="BL146" s="30"/>
      <c r="BM146" s="30"/>
      <c r="BN146" s="30"/>
      <c r="BO146" s="30"/>
      <c r="BP146" s="30"/>
      <c r="BQ146" s="30"/>
      <c r="BR146" s="30"/>
      <c r="BS146" s="30"/>
      <c r="BT146" s="30"/>
      <c r="BU146" s="30"/>
      <c r="BV146" s="30"/>
      <c r="BW146" s="30"/>
      <c r="BX146" s="30"/>
      <c r="BY146" s="30"/>
      <c r="BZ146" s="30"/>
      <c r="CA146" s="30"/>
      <c r="CB146" s="30"/>
      <c r="CC146" s="30"/>
      <c r="CD146" s="30"/>
      <c r="CE146" s="30"/>
      <c r="CF146" s="30"/>
      <c r="CG146" s="30"/>
      <c r="CH146" s="30"/>
      <c r="CI146" s="89"/>
      <c r="CJ146" s="89"/>
      <c r="CK146" s="89"/>
      <c r="CL146" s="89"/>
      <c r="CM146" s="89"/>
      <c r="CN146" s="89"/>
      <c r="CO146" s="89"/>
      <c r="CP146" s="89"/>
      <c r="CQ146" s="89"/>
      <c r="CR146" s="89"/>
      <c r="CS146" s="88"/>
      <c r="CT146" s="88"/>
      <c r="CU146" s="88"/>
      <c r="CV146" s="88"/>
      <c r="CW146" s="88"/>
      <c r="CX146" s="88"/>
      <c r="CY146" s="88"/>
      <c r="CZ146" s="88"/>
      <c r="DA146" s="89"/>
      <c r="DB146" s="88"/>
      <c r="DC146" s="88"/>
      <c r="DD146" s="88"/>
      <c r="DE146" s="88"/>
      <c r="DF146" s="88"/>
      <c r="DG146" s="88"/>
      <c r="DH146" s="88"/>
      <c r="DI146" s="88"/>
      <c r="DJ146" s="89"/>
      <c r="DK146" s="88"/>
      <c r="DL146" s="88"/>
      <c r="DM146" s="88"/>
      <c r="DN146" s="88"/>
      <c r="DO146" s="88"/>
      <c r="DP146" s="88"/>
      <c r="DQ146" s="88"/>
      <c r="DR146" s="88"/>
      <c r="DS146" s="89"/>
      <c r="DT146" s="88"/>
      <c r="DU146" s="88"/>
      <c r="DV146" s="88"/>
      <c r="DW146" s="88"/>
      <c r="DX146" s="88"/>
      <c r="DY146" s="88"/>
      <c r="DZ146" s="88"/>
      <c r="EA146" s="88"/>
      <c r="EB146" s="89"/>
      <c r="EC146" s="88"/>
      <c r="ED146" s="88"/>
      <c r="EE146" s="88"/>
      <c r="EF146" s="88"/>
      <c r="EG146" s="88"/>
      <c r="EH146" s="88"/>
      <c r="EI146" s="88"/>
      <c r="EJ146" s="88"/>
      <c r="EK146" s="89"/>
      <c r="EL146" s="88"/>
      <c r="EM146" s="88"/>
      <c r="EN146" s="88"/>
      <c r="EO146" s="88"/>
      <c r="EP146" s="88"/>
      <c r="EQ146" s="88"/>
      <c r="ER146" s="88"/>
      <c r="ES146" s="88"/>
      <c r="ET146" s="89"/>
      <c r="EU146" s="88"/>
      <c r="EV146" s="88"/>
      <c r="EW146" s="88"/>
      <c r="EX146" s="88"/>
      <c r="EY146" s="88"/>
      <c r="EZ146" s="88"/>
      <c r="FA146" s="88"/>
      <c r="FB146" s="88"/>
      <c r="FC146" s="89"/>
      <c r="FD146" s="88"/>
      <c r="FE146" s="88"/>
      <c r="FF146" s="88"/>
      <c r="FG146" s="88"/>
      <c r="FH146" s="88"/>
      <c r="FI146" s="88"/>
      <c r="FJ146" s="88"/>
      <c r="FK146" s="88"/>
      <c r="FL146" s="89"/>
      <c r="FM146" s="89"/>
      <c r="FN146" s="89"/>
      <c r="FO146" s="88"/>
      <c r="FP146" s="88"/>
      <c r="FQ146" s="88"/>
      <c r="FR146" s="88"/>
      <c r="FS146" s="88"/>
      <c r="FT146" s="89"/>
      <c r="FU146" s="89"/>
      <c r="FV146" s="88"/>
      <c r="FW146" s="88"/>
      <c r="FX146" s="88"/>
      <c r="FY146" s="88"/>
      <c r="FZ146" s="88"/>
      <c r="GA146" s="89"/>
      <c r="GB146" s="89"/>
      <c r="GC146" s="89"/>
      <c r="GD146" s="88"/>
      <c r="GE146" s="88"/>
      <c r="GF146" s="88"/>
      <c r="GG146" s="88"/>
      <c r="GH146" s="88"/>
      <c r="GI146" s="30"/>
      <c r="GJ146" s="89"/>
      <c r="GK146" s="89"/>
      <c r="GL146" s="89"/>
      <c r="GM146" s="88"/>
      <c r="GN146" s="88"/>
      <c r="GO146" s="88"/>
      <c r="GP146" s="88"/>
      <c r="GQ146" s="88"/>
    </row>
    <row r="147" spans="1:199" ht="16.5" customHeight="1" x14ac:dyDescent="0.25">
      <c r="A147" s="33"/>
      <c r="B147" s="2"/>
      <c r="C147" s="30" t="s">
        <v>34531</v>
      </c>
      <c r="D147" s="30"/>
      <c r="E147" s="30"/>
      <c r="F147" s="30"/>
      <c r="G147" s="30"/>
      <c r="H147" s="30"/>
      <c r="I147" s="30"/>
      <c r="J147" s="30"/>
      <c r="K147" s="30"/>
      <c r="L147" s="30"/>
      <c r="M147" s="30"/>
      <c r="N147" s="30"/>
      <c r="O147" s="30"/>
      <c r="P147" s="30"/>
      <c r="Q147" s="30"/>
      <c r="R147" s="30"/>
      <c r="S147" s="30"/>
      <c r="T147" s="30"/>
      <c r="U147" s="30"/>
      <c r="V147" s="30"/>
      <c r="W147" s="30"/>
      <c r="X147" s="30"/>
      <c r="Y147" s="30"/>
      <c r="Z147" s="30"/>
      <c r="AA147" s="30"/>
      <c r="AB147" s="30"/>
      <c r="AC147" s="30"/>
      <c r="AD147" s="30"/>
      <c r="AE147" s="30"/>
      <c r="AF147" s="30"/>
      <c r="AG147" s="30"/>
      <c r="AH147" s="30"/>
      <c r="AI147" s="30"/>
      <c r="AJ147" s="30"/>
      <c r="AK147" s="30"/>
      <c r="AL147" s="30"/>
      <c r="AM147" s="30"/>
      <c r="AN147" s="30"/>
      <c r="AO147" s="30"/>
      <c r="AP147" s="30"/>
      <c r="AQ147" s="30"/>
      <c r="AR147" s="30"/>
      <c r="AS147" s="30"/>
      <c r="AT147" s="30"/>
      <c r="AU147" s="30"/>
      <c r="AV147" s="30"/>
      <c r="AW147" s="30"/>
      <c r="AX147" s="30"/>
      <c r="AY147" s="30"/>
      <c r="AZ147" s="30"/>
      <c r="BA147" s="30"/>
      <c r="BB147" s="30"/>
      <c r="BC147" s="30"/>
      <c r="BD147" s="30"/>
      <c r="BE147" s="30"/>
      <c r="BF147" s="30"/>
      <c r="BG147" s="30"/>
      <c r="BH147" s="30"/>
      <c r="BI147" s="30"/>
      <c r="BJ147" s="30"/>
      <c r="BK147" s="30"/>
      <c r="BL147" s="30"/>
      <c r="BM147" s="30"/>
      <c r="BN147" s="30"/>
      <c r="BO147" s="30"/>
      <c r="BP147" s="30"/>
      <c r="BQ147" s="30"/>
      <c r="BR147" s="30"/>
      <c r="BS147" s="30"/>
      <c r="BT147" s="30"/>
      <c r="BU147" s="30"/>
      <c r="BV147" s="30"/>
      <c r="BW147" s="30"/>
      <c r="BX147" s="30"/>
      <c r="BY147" s="30"/>
      <c r="BZ147" s="30"/>
      <c r="CA147" s="30"/>
      <c r="CB147" s="30"/>
      <c r="CC147" s="30"/>
      <c r="CD147" s="30"/>
      <c r="CE147" s="30"/>
      <c r="CF147" s="30"/>
      <c r="CG147" s="30"/>
      <c r="CH147" s="30"/>
      <c r="CI147" s="89"/>
      <c r="CJ147" s="89"/>
      <c r="CK147" s="89"/>
      <c r="CL147" s="89"/>
      <c r="CM147" s="89"/>
      <c r="CN147" s="89"/>
      <c r="CO147" s="89"/>
      <c r="CP147" s="89"/>
      <c r="CQ147" s="89"/>
      <c r="CR147" s="89"/>
      <c r="CS147" s="88"/>
      <c r="CT147" s="88"/>
      <c r="CU147" s="88"/>
      <c r="CV147" s="88"/>
      <c r="CW147" s="88"/>
      <c r="CX147" s="88"/>
      <c r="CY147" s="88"/>
      <c r="CZ147" s="88"/>
      <c r="DA147" s="89"/>
      <c r="DB147" s="88"/>
      <c r="DC147" s="88"/>
      <c r="DD147" s="88"/>
      <c r="DE147" s="88"/>
      <c r="DF147" s="88"/>
      <c r="DG147" s="88"/>
      <c r="DH147" s="88"/>
      <c r="DI147" s="88"/>
      <c r="DJ147" s="89"/>
      <c r="DK147" s="88"/>
      <c r="DL147" s="88"/>
      <c r="DM147" s="88"/>
      <c r="DN147" s="88"/>
      <c r="DO147" s="88"/>
      <c r="DP147" s="88"/>
      <c r="DQ147" s="88"/>
      <c r="DR147" s="88"/>
      <c r="DS147" s="89"/>
      <c r="DT147" s="88"/>
      <c r="DU147" s="88"/>
      <c r="DV147" s="88"/>
      <c r="DW147" s="88"/>
      <c r="DX147" s="88"/>
      <c r="DY147" s="88"/>
      <c r="DZ147" s="88"/>
      <c r="EA147" s="88"/>
      <c r="EB147" s="89"/>
      <c r="EC147" s="88"/>
      <c r="ED147" s="88"/>
      <c r="EE147" s="88"/>
      <c r="EF147" s="88"/>
      <c r="EG147" s="88"/>
      <c r="EH147" s="88"/>
      <c r="EI147" s="88"/>
      <c r="EJ147" s="88"/>
      <c r="EK147" s="89"/>
      <c r="EL147" s="88"/>
      <c r="EM147" s="88"/>
      <c r="EN147" s="88"/>
      <c r="EO147" s="88"/>
      <c r="EP147" s="88"/>
      <c r="EQ147" s="88"/>
      <c r="ER147" s="88"/>
      <c r="ES147" s="88"/>
      <c r="ET147" s="89"/>
      <c r="EU147" s="88"/>
      <c r="EV147" s="88"/>
      <c r="EW147" s="88"/>
      <c r="EX147" s="88"/>
      <c r="EY147" s="88"/>
      <c r="EZ147" s="88"/>
      <c r="FA147" s="88"/>
      <c r="FB147" s="88"/>
      <c r="FC147" s="89"/>
      <c r="FD147" s="88"/>
      <c r="FE147" s="88"/>
      <c r="FF147" s="88"/>
      <c r="FG147" s="88"/>
      <c r="FH147" s="88"/>
      <c r="FI147" s="88"/>
      <c r="FJ147" s="88"/>
      <c r="FK147" s="88"/>
      <c r="FL147" s="89"/>
      <c r="FM147" s="89"/>
      <c r="FN147" s="89"/>
      <c r="FO147" s="88"/>
      <c r="FP147" s="88"/>
      <c r="FQ147" s="88"/>
      <c r="FR147" s="88"/>
      <c r="FS147" s="88"/>
      <c r="FT147" s="89"/>
      <c r="FU147" s="89"/>
      <c r="FV147" s="88"/>
      <c r="FW147" s="88"/>
      <c r="FX147" s="88"/>
      <c r="FY147" s="88"/>
      <c r="FZ147" s="88"/>
      <c r="GA147" s="89"/>
      <c r="GB147" s="89"/>
      <c r="GC147" s="89"/>
      <c r="GD147" s="88"/>
      <c r="GE147" s="88"/>
      <c r="GF147" s="88"/>
      <c r="GG147" s="88"/>
      <c r="GH147" s="88"/>
      <c r="GI147" s="30"/>
      <c r="GJ147" s="89"/>
      <c r="GK147" s="89"/>
      <c r="GL147" s="89"/>
      <c r="GM147" s="88"/>
      <c r="GN147" s="88"/>
      <c r="GO147" s="88"/>
      <c r="GP147" s="88"/>
      <c r="GQ147" s="88"/>
    </row>
    <row r="148" spans="1:199" ht="16.5" customHeight="1" x14ac:dyDescent="0.25">
      <c r="A148" s="33"/>
      <c r="B148" s="2"/>
      <c r="C148" s="30" t="s">
        <v>34532</v>
      </c>
      <c r="D148" s="30"/>
      <c r="E148" s="30"/>
      <c r="F148" s="30"/>
      <c r="G148" s="30"/>
      <c r="H148" s="30"/>
      <c r="I148" s="30"/>
      <c r="J148" s="30"/>
      <c r="K148" s="30"/>
      <c r="L148" s="30"/>
      <c r="M148" s="30"/>
      <c r="N148" s="30"/>
      <c r="O148" s="30"/>
      <c r="P148" s="30"/>
      <c r="Q148" s="30"/>
      <c r="R148" s="30"/>
      <c r="S148" s="30"/>
      <c r="T148" s="30"/>
      <c r="U148" s="30"/>
      <c r="V148" s="30"/>
      <c r="W148" s="30"/>
      <c r="X148" s="30"/>
      <c r="Y148" s="30"/>
      <c r="Z148" s="30"/>
      <c r="AA148" s="30"/>
      <c r="AB148" s="30"/>
      <c r="AC148" s="30"/>
      <c r="AD148" s="30"/>
      <c r="AE148" s="30"/>
      <c r="AF148" s="30"/>
      <c r="AG148" s="30"/>
      <c r="AH148" s="30"/>
      <c r="AI148" s="30"/>
      <c r="AJ148" s="30"/>
      <c r="AK148" s="30"/>
      <c r="AL148" s="30"/>
      <c r="AM148" s="30"/>
      <c r="AN148" s="30"/>
      <c r="AO148" s="30"/>
      <c r="AP148" s="30"/>
      <c r="AQ148" s="30"/>
      <c r="AR148" s="30"/>
      <c r="AS148" s="30"/>
      <c r="AT148" s="30"/>
      <c r="AU148" s="30"/>
      <c r="AV148" s="30"/>
      <c r="AW148" s="30"/>
      <c r="AX148" s="30"/>
      <c r="AY148" s="30"/>
      <c r="AZ148" s="30"/>
      <c r="BA148" s="30"/>
      <c r="BB148" s="30"/>
      <c r="BC148" s="30"/>
      <c r="BD148" s="30"/>
      <c r="BE148" s="30"/>
      <c r="BF148" s="30"/>
      <c r="BG148" s="30"/>
      <c r="BH148" s="30"/>
      <c r="BI148" s="30"/>
      <c r="BJ148" s="30"/>
      <c r="BK148" s="30"/>
      <c r="BL148" s="30"/>
      <c r="BM148" s="30"/>
      <c r="BN148" s="30"/>
      <c r="BO148" s="30"/>
      <c r="BP148" s="30"/>
      <c r="BQ148" s="30"/>
      <c r="BR148" s="30"/>
      <c r="BS148" s="30"/>
      <c r="BT148" s="30"/>
      <c r="BU148" s="30"/>
      <c r="BV148" s="30"/>
      <c r="BW148" s="30"/>
      <c r="BX148" s="30"/>
      <c r="BY148" s="30"/>
      <c r="BZ148" s="30"/>
      <c r="CA148" s="30"/>
      <c r="CB148" s="30"/>
      <c r="CC148" s="30"/>
      <c r="CD148" s="30"/>
      <c r="CE148" s="30"/>
      <c r="CF148" s="30"/>
      <c r="CG148" s="30"/>
      <c r="CH148" s="30"/>
      <c r="CI148" s="89"/>
      <c r="CJ148" s="89"/>
      <c r="CK148" s="89"/>
      <c r="CL148" s="89"/>
      <c r="CM148" s="89"/>
      <c r="CN148" s="89"/>
      <c r="CO148" s="89"/>
      <c r="CP148" s="89"/>
      <c r="CQ148" s="89"/>
      <c r="CR148" s="89"/>
      <c r="CS148" s="88"/>
      <c r="CT148" s="88"/>
      <c r="CU148" s="88"/>
      <c r="CV148" s="88"/>
      <c r="CW148" s="88"/>
      <c r="CX148" s="88"/>
      <c r="CY148" s="88"/>
      <c r="CZ148" s="88"/>
      <c r="DA148" s="89"/>
      <c r="DB148" s="88"/>
      <c r="DC148" s="88"/>
      <c r="DD148" s="88"/>
      <c r="DE148" s="88"/>
      <c r="DF148" s="88"/>
      <c r="DG148" s="88"/>
      <c r="DH148" s="88"/>
      <c r="DI148" s="88"/>
      <c r="DJ148" s="89"/>
      <c r="DK148" s="88"/>
      <c r="DL148" s="88"/>
      <c r="DM148" s="88"/>
      <c r="DN148" s="88"/>
      <c r="DO148" s="88"/>
      <c r="DP148" s="88"/>
      <c r="DQ148" s="88"/>
      <c r="DR148" s="88"/>
      <c r="DS148" s="89"/>
      <c r="DT148" s="88"/>
      <c r="DU148" s="88"/>
      <c r="DV148" s="88"/>
      <c r="DW148" s="88"/>
      <c r="DX148" s="88"/>
      <c r="DY148" s="88"/>
      <c r="DZ148" s="88"/>
      <c r="EA148" s="88"/>
      <c r="EB148" s="89"/>
      <c r="EC148" s="88"/>
      <c r="ED148" s="88"/>
      <c r="EE148" s="88"/>
      <c r="EF148" s="88"/>
      <c r="EG148" s="88"/>
      <c r="EH148" s="88"/>
      <c r="EI148" s="88"/>
      <c r="EJ148" s="88"/>
      <c r="EK148" s="89"/>
      <c r="EL148" s="88"/>
      <c r="EM148" s="88"/>
      <c r="EN148" s="88"/>
      <c r="EO148" s="88"/>
      <c r="EP148" s="88"/>
      <c r="EQ148" s="88"/>
      <c r="ER148" s="88"/>
      <c r="ES148" s="88"/>
      <c r="ET148" s="89"/>
      <c r="EU148" s="88"/>
      <c r="EV148" s="88"/>
      <c r="EW148" s="88"/>
      <c r="EX148" s="88"/>
      <c r="EY148" s="88"/>
      <c r="EZ148" s="88"/>
      <c r="FA148" s="88"/>
      <c r="FB148" s="88"/>
      <c r="FC148" s="89"/>
      <c r="FD148" s="88"/>
      <c r="FE148" s="88"/>
      <c r="FF148" s="88"/>
      <c r="FG148" s="88"/>
      <c r="FH148" s="88"/>
      <c r="FI148" s="88"/>
      <c r="FJ148" s="88"/>
      <c r="FK148" s="88"/>
      <c r="FL148" s="89"/>
      <c r="FM148" s="89"/>
      <c r="FN148" s="89"/>
      <c r="FO148" s="88"/>
      <c r="FP148" s="88"/>
      <c r="FQ148" s="88"/>
      <c r="FR148" s="88"/>
      <c r="FS148" s="88"/>
      <c r="FT148" s="89"/>
      <c r="FU148" s="89"/>
      <c r="FV148" s="88"/>
      <c r="FW148" s="88"/>
      <c r="FX148" s="88"/>
      <c r="FY148" s="88"/>
      <c r="FZ148" s="88"/>
      <c r="GA148" s="89"/>
      <c r="GB148" s="89"/>
      <c r="GC148" s="89"/>
      <c r="GD148" s="88"/>
      <c r="GE148" s="88"/>
      <c r="GF148" s="88"/>
      <c r="GG148" s="88"/>
      <c r="GH148" s="88"/>
      <c r="GI148" s="30"/>
      <c r="GJ148" s="89"/>
      <c r="GK148" s="89"/>
      <c r="GL148" s="89"/>
      <c r="GM148" s="88"/>
      <c r="GN148" s="88"/>
      <c r="GO148" s="88"/>
      <c r="GP148" s="88"/>
      <c r="GQ148" s="88"/>
    </row>
    <row r="149" spans="1:199" ht="16.5" customHeight="1" x14ac:dyDescent="0.25">
      <c r="A149" s="33"/>
      <c r="B149" s="2"/>
      <c r="C149" s="30" t="s">
        <v>34533</v>
      </c>
      <c r="D149" s="30"/>
      <c r="E149" s="30"/>
      <c r="F149" s="30"/>
      <c r="G149" s="30"/>
      <c r="H149" s="30"/>
      <c r="I149" s="30"/>
      <c r="J149" s="30"/>
      <c r="K149" s="30"/>
      <c r="L149" s="30"/>
      <c r="M149" s="30"/>
      <c r="N149" s="30"/>
      <c r="O149" s="30"/>
      <c r="P149" s="30"/>
      <c r="Q149" s="30"/>
      <c r="R149" s="30"/>
      <c r="S149" s="30"/>
      <c r="T149" s="30"/>
      <c r="U149" s="30"/>
      <c r="V149" s="30"/>
      <c r="W149" s="30"/>
      <c r="X149" s="30"/>
      <c r="Y149" s="30"/>
      <c r="Z149" s="30"/>
      <c r="AA149" s="30"/>
      <c r="AB149" s="30"/>
      <c r="AC149" s="30"/>
      <c r="AD149" s="30"/>
      <c r="AE149" s="30"/>
      <c r="AF149" s="30"/>
      <c r="AG149" s="30"/>
      <c r="AH149" s="30"/>
      <c r="AI149" s="30"/>
      <c r="AJ149" s="30"/>
      <c r="AK149" s="30"/>
      <c r="AL149" s="30"/>
      <c r="AM149" s="30"/>
      <c r="AN149" s="30"/>
      <c r="AO149" s="30"/>
      <c r="AP149" s="30"/>
      <c r="AQ149" s="30"/>
      <c r="AR149" s="30"/>
      <c r="AS149" s="30"/>
      <c r="AT149" s="30"/>
      <c r="AU149" s="30"/>
      <c r="AV149" s="30"/>
      <c r="AW149" s="30"/>
      <c r="AX149" s="30"/>
      <c r="AY149" s="30"/>
      <c r="AZ149" s="30"/>
      <c r="BA149" s="30"/>
      <c r="BB149" s="30"/>
      <c r="BC149" s="30"/>
      <c r="BD149" s="30"/>
      <c r="BE149" s="30"/>
      <c r="BF149" s="30"/>
      <c r="BG149" s="30"/>
      <c r="BH149" s="30"/>
      <c r="BI149" s="30"/>
      <c r="BJ149" s="30"/>
      <c r="BK149" s="30"/>
      <c r="BL149" s="30"/>
      <c r="BM149" s="30"/>
      <c r="BN149" s="30"/>
      <c r="BO149" s="30"/>
      <c r="BP149" s="30"/>
      <c r="BQ149" s="30"/>
      <c r="BR149" s="30"/>
      <c r="BS149" s="30"/>
      <c r="BT149" s="30"/>
      <c r="BU149" s="30"/>
      <c r="BV149" s="30"/>
      <c r="BW149" s="30"/>
      <c r="BX149" s="30"/>
      <c r="BY149" s="30"/>
      <c r="BZ149" s="30"/>
      <c r="CA149" s="30"/>
      <c r="CB149" s="30"/>
      <c r="CC149" s="30"/>
      <c r="CD149" s="30"/>
      <c r="CE149" s="30"/>
      <c r="CF149" s="30"/>
      <c r="CG149" s="30"/>
      <c r="CH149" s="30"/>
      <c r="CI149" s="89"/>
      <c r="CJ149" s="89"/>
      <c r="CK149" s="89"/>
      <c r="CL149" s="89"/>
      <c r="CM149" s="89"/>
      <c r="CN149" s="89"/>
      <c r="CO149" s="89"/>
      <c r="CP149" s="89"/>
      <c r="CQ149" s="89"/>
      <c r="CR149" s="89"/>
      <c r="CS149" s="88"/>
      <c r="CT149" s="88"/>
      <c r="CU149" s="88"/>
      <c r="CV149" s="88"/>
      <c r="CW149" s="88"/>
      <c r="CX149" s="88"/>
      <c r="CY149" s="88"/>
      <c r="CZ149" s="88"/>
      <c r="DA149" s="89"/>
      <c r="DB149" s="88"/>
      <c r="DC149" s="88"/>
      <c r="DD149" s="88"/>
      <c r="DE149" s="88"/>
      <c r="DF149" s="88"/>
      <c r="DG149" s="88"/>
      <c r="DH149" s="88"/>
      <c r="DI149" s="88"/>
      <c r="DJ149" s="89"/>
      <c r="DK149" s="88"/>
      <c r="DL149" s="88"/>
      <c r="DM149" s="88"/>
      <c r="DN149" s="88"/>
      <c r="DO149" s="88"/>
      <c r="DP149" s="88"/>
      <c r="DQ149" s="88"/>
      <c r="DR149" s="88"/>
      <c r="DS149" s="89"/>
      <c r="DT149" s="88"/>
      <c r="DU149" s="88"/>
      <c r="DV149" s="88"/>
      <c r="DW149" s="88"/>
      <c r="DX149" s="88"/>
      <c r="DY149" s="88"/>
      <c r="DZ149" s="88"/>
      <c r="EA149" s="88"/>
      <c r="EB149" s="89"/>
      <c r="EC149" s="88"/>
      <c r="ED149" s="88"/>
      <c r="EE149" s="88"/>
      <c r="EF149" s="88"/>
      <c r="EG149" s="88"/>
      <c r="EH149" s="88"/>
      <c r="EI149" s="88"/>
      <c r="EJ149" s="88"/>
      <c r="EK149" s="89"/>
      <c r="EL149" s="88"/>
      <c r="EM149" s="88"/>
      <c r="EN149" s="88"/>
      <c r="EO149" s="88"/>
      <c r="EP149" s="88"/>
      <c r="EQ149" s="88"/>
      <c r="ER149" s="88"/>
      <c r="ES149" s="88"/>
      <c r="ET149" s="89"/>
      <c r="EU149" s="88"/>
      <c r="EV149" s="88"/>
      <c r="EW149" s="88"/>
      <c r="EX149" s="88"/>
      <c r="EY149" s="88"/>
      <c r="EZ149" s="88"/>
      <c r="FA149" s="88"/>
      <c r="FB149" s="88"/>
      <c r="FC149" s="89"/>
      <c r="FD149" s="88"/>
      <c r="FE149" s="88"/>
      <c r="FF149" s="88"/>
      <c r="FG149" s="88"/>
      <c r="FH149" s="88"/>
      <c r="FI149" s="88"/>
      <c r="FJ149" s="88"/>
      <c r="FK149" s="88"/>
      <c r="FL149" s="89"/>
      <c r="FM149" s="89"/>
      <c r="FN149" s="89"/>
      <c r="FO149" s="88"/>
      <c r="FP149" s="88"/>
      <c r="FQ149" s="88"/>
      <c r="FR149" s="88"/>
      <c r="FS149" s="88"/>
      <c r="FT149" s="89"/>
      <c r="FU149" s="89"/>
      <c r="FV149" s="88"/>
      <c r="FW149" s="88"/>
      <c r="FX149" s="88"/>
      <c r="FY149" s="88"/>
      <c r="FZ149" s="88"/>
      <c r="GA149" s="89"/>
      <c r="GB149" s="89"/>
      <c r="GC149" s="89"/>
      <c r="GD149" s="88"/>
      <c r="GE149" s="88"/>
      <c r="GF149" s="88"/>
      <c r="GG149" s="88"/>
      <c r="GH149" s="88"/>
      <c r="GI149" s="30"/>
      <c r="GJ149" s="89"/>
      <c r="GK149" s="89"/>
      <c r="GL149" s="89"/>
      <c r="GM149" s="88"/>
      <c r="GN149" s="88"/>
      <c r="GO149" s="88"/>
      <c r="GP149" s="88"/>
      <c r="GQ149" s="88"/>
    </row>
    <row r="150" spans="1:199" ht="16.5" customHeight="1" x14ac:dyDescent="0.25">
      <c r="A150" s="33"/>
      <c r="B150" s="2"/>
      <c r="C150" s="30" t="s">
        <v>33952</v>
      </c>
      <c r="D150" s="30"/>
      <c r="E150" s="30"/>
      <c r="F150" s="30"/>
      <c r="G150" s="30"/>
      <c r="H150" s="30"/>
      <c r="I150" s="30"/>
      <c r="J150" s="30"/>
      <c r="K150" s="30"/>
      <c r="L150" s="30"/>
      <c r="M150" s="30"/>
      <c r="N150" s="30"/>
      <c r="O150" s="30"/>
      <c r="P150" s="30"/>
      <c r="Q150" s="30"/>
      <c r="R150" s="30"/>
      <c r="S150" s="30"/>
      <c r="T150" s="30"/>
      <c r="U150" s="30"/>
      <c r="V150" s="30"/>
      <c r="W150" s="30"/>
      <c r="X150" s="30"/>
      <c r="Y150" s="30"/>
      <c r="Z150" s="30"/>
      <c r="AA150" s="30"/>
      <c r="AB150" s="30"/>
      <c r="AC150" s="30"/>
      <c r="AD150" s="30"/>
      <c r="AE150" s="30"/>
      <c r="AF150" s="30"/>
      <c r="AG150" s="30"/>
      <c r="AH150" s="30"/>
      <c r="AI150" s="30"/>
      <c r="AJ150" s="30"/>
      <c r="AK150" s="30"/>
      <c r="AL150" s="30"/>
      <c r="AM150" s="30"/>
      <c r="AN150" s="30"/>
      <c r="AO150" s="30"/>
      <c r="AP150" s="30"/>
      <c r="AQ150" s="30"/>
      <c r="AR150" s="30"/>
      <c r="AS150" s="30"/>
      <c r="AT150" s="30"/>
      <c r="AU150" s="30"/>
      <c r="AV150" s="30"/>
      <c r="AW150" s="30"/>
      <c r="AX150" s="30"/>
      <c r="AY150" s="30"/>
      <c r="AZ150" s="30"/>
      <c r="BA150" s="30"/>
      <c r="BB150" s="30"/>
      <c r="BC150" s="30"/>
      <c r="BD150" s="30"/>
      <c r="BE150" s="30"/>
      <c r="BF150" s="30"/>
      <c r="BG150" s="30"/>
      <c r="BH150" s="30"/>
      <c r="BI150" s="30"/>
      <c r="BJ150" s="30"/>
      <c r="BK150" s="30"/>
      <c r="BL150" s="30"/>
      <c r="BM150" s="30"/>
      <c r="BN150" s="30"/>
      <c r="BO150" s="30"/>
      <c r="BP150" s="30"/>
      <c r="BQ150" s="30"/>
      <c r="BR150" s="30"/>
      <c r="BS150" s="30"/>
      <c r="BT150" s="30"/>
      <c r="BU150" s="30"/>
      <c r="BV150" s="30"/>
      <c r="BW150" s="30"/>
      <c r="BX150" s="30"/>
      <c r="BY150" s="30"/>
      <c r="BZ150" s="30"/>
      <c r="CA150" s="30"/>
      <c r="CB150" s="30"/>
      <c r="CC150" s="30"/>
      <c r="CD150" s="30"/>
      <c r="CE150" s="30"/>
      <c r="CF150" s="30"/>
      <c r="CG150" s="30"/>
      <c r="CH150" s="30"/>
      <c r="CI150" s="89"/>
      <c r="CJ150" s="89"/>
      <c r="CK150" s="89"/>
      <c r="CL150" s="89"/>
      <c r="CM150" s="89"/>
      <c r="CN150" s="89"/>
      <c r="CO150" s="89"/>
      <c r="CP150" s="89"/>
      <c r="CQ150" s="89"/>
      <c r="CR150" s="89"/>
      <c r="CS150" s="88"/>
      <c r="CT150" s="88"/>
      <c r="CU150" s="88"/>
      <c r="CV150" s="88"/>
      <c r="CW150" s="88"/>
      <c r="CX150" s="88"/>
      <c r="CY150" s="88"/>
      <c r="CZ150" s="88"/>
      <c r="DA150" s="89"/>
      <c r="DB150" s="88"/>
      <c r="DC150" s="88"/>
      <c r="DD150" s="88"/>
      <c r="DE150" s="88"/>
      <c r="DF150" s="88"/>
      <c r="DG150" s="88"/>
      <c r="DH150" s="88"/>
      <c r="DI150" s="88"/>
      <c r="DJ150" s="89"/>
      <c r="DK150" s="88"/>
      <c r="DL150" s="88"/>
      <c r="DM150" s="88"/>
      <c r="DN150" s="88"/>
      <c r="DO150" s="88"/>
      <c r="DP150" s="88"/>
      <c r="DQ150" s="88"/>
      <c r="DR150" s="88"/>
      <c r="DS150" s="89"/>
      <c r="DT150" s="88"/>
      <c r="DU150" s="88"/>
      <c r="DV150" s="88"/>
      <c r="DW150" s="88"/>
      <c r="DX150" s="88"/>
      <c r="DY150" s="88"/>
      <c r="DZ150" s="88"/>
      <c r="EA150" s="88"/>
      <c r="EB150" s="89"/>
      <c r="EC150" s="88"/>
      <c r="ED150" s="88"/>
      <c r="EE150" s="88"/>
      <c r="EF150" s="88"/>
      <c r="EG150" s="88"/>
      <c r="EH150" s="88"/>
      <c r="EI150" s="88"/>
      <c r="EJ150" s="88"/>
      <c r="EK150" s="89"/>
      <c r="EL150" s="88"/>
      <c r="EM150" s="88"/>
      <c r="EN150" s="88"/>
      <c r="EO150" s="88"/>
      <c r="EP150" s="88"/>
      <c r="EQ150" s="88"/>
      <c r="ER150" s="88"/>
      <c r="ES150" s="88"/>
      <c r="ET150" s="89"/>
      <c r="EU150" s="88"/>
      <c r="EV150" s="88"/>
      <c r="EW150" s="88"/>
      <c r="EX150" s="88"/>
      <c r="EY150" s="88"/>
      <c r="EZ150" s="88"/>
      <c r="FA150" s="88"/>
      <c r="FB150" s="88"/>
      <c r="FC150" s="89"/>
      <c r="FD150" s="88"/>
      <c r="FE150" s="88"/>
      <c r="FF150" s="88"/>
      <c r="FG150" s="88"/>
      <c r="FH150" s="88"/>
      <c r="FI150" s="88"/>
      <c r="FJ150" s="88"/>
      <c r="FK150" s="88"/>
      <c r="FL150" s="89"/>
      <c r="FM150" s="89"/>
      <c r="FN150" s="89"/>
      <c r="FO150" s="88"/>
      <c r="FP150" s="88"/>
      <c r="FQ150" s="88"/>
      <c r="FR150" s="88"/>
      <c r="FS150" s="88"/>
      <c r="FT150" s="89"/>
      <c r="FU150" s="89"/>
      <c r="FV150" s="88"/>
      <c r="FW150" s="88"/>
      <c r="FX150" s="88"/>
      <c r="FY150" s="88"/>
      <c r="FZ150" s="88"/>
      <c r="GA150" s="89"/>
      <c r="GB150" s="89"/>
      <c r="GC150" s="89"/>
      <c r="GD150" s="88"/>
      <c r="GE150" s="88"/>
      <c r="GF150" s="88"/>
      <c r="GG150" s="88"/>
      <c r="GH150" s="88"/>
      <c r="GI150" s="30"/>
      <c r="GJ150" s="89"/>
      <c r="GK150" s="89"/>
      <c r="GL150" s="89"/>
      <c r="GM150" s="88"/>
      <c r="GN150" s="88"/>
      <c r="GO150" s="88"/>
      <c r="GP150" s="88"/>
      <c r="GQ150" s="88"/>
    </row>
    <row r="151" spans="1:199" ht="16.5" customHeight="1" x14ac:dyDescent="0.25">
      <c r="A151" s="33"/>
      <c r="B151" s="2"/>
      <c r="C151" s="30" t="s">
        <v>33953</v>
      </c>
      <c r="D151" s="30"/>
      <c r="E151" s="30"/>
      <c r="F151" s="30"/>
      <c r="G151" s="30"/>
      <c r="H151" s="30"/>
      <c r="I151" s="30"/>
      <c r="J151" s="30"/>
      <c r="K151" s="30"/>
      <c r="L151" s="30"/>
      <c r="M151" s="30"/>
      <c r="N151" s="30"/>
      <c r="O151" s="30"/>
      <c r="P151" s="30"/>
      <c r="Q151" s="30"/>
      <c r="R151" s="30"/>
      <c r="S151" s="30"/>
      <c r="T151" s="30"/>
      <c r="U151" s="30"/>
      <c r="V151" s="30"/>
      <c r="W151" s="30"/>
      <c r="X151" s="30"/>
      <c r="Y151" s="30"/>
      <c r="Z151" s="30"/>
      <c r="AA151" s="30"/>
      <c r="AB151" s="30"/>
      <c r="AC151" s="30"/>
      <c r="AD151" s="30"/>
      <c r="AE151" s="30"/>
      <c r="AF151" s="30"/>
      <c r="AG151" s="30"/>
      <c r="AH151" s="30"/>
      <c r="AI151" s="30"/>
      <c r="AJ151" s="30"/>
      <c r="AK151" s="30"/>
      <c r="AL151" s="30"/>
      <c r="AM151" s="30"/>
      <c r="AN151" s="30"/>
      <c r="AO151" s="30"/>
      <c r="AP151" s="30"/>
      <c r="AQ151" s="30"/>
      <c r="AR151" s="30"/>
      <c r="AS151" s="30"/>
      <c r="AT151" s="30"/>
      <c r="AU151" s="30"/>
      <c r="AV151" s="30"/>
      <c r="AW151" s="30"/>
      <c r="AX151" s="30"/>
      <c r="AY151" s="30"/>
      <c r="AZ151" s="30"/>
      <c r="BA151" s="30"/>
      <c r="BB151" s="30"/>
      <c r="BC151" s="30"/>
      <c r="BD151" s="30"/>
      <c r="BE151" s="30"/>
      <c r="BF151" s="30"/>
      <c r="BG151" s="30"/>
      <c r="BH151" s="30"/>
      <c r="BI151" s="30"/>
      <c r="BJ151" s="30"/>
      <c r="BK151" s="30"/>
      <c r="BL151" s="30"/>
      <c r="BM151" s="30"/>
      <c r="BN151" s="30"/>
      <c r="BO151" s="30"/>
      <c r="BP151" s="30"/>
      <c r="BQ151" s="30"/>
      <c r="BR151" s="30"/>
      <c r="BS151" s="30"/>
      <c r="BT151" s="30"/>
      <c r="BU151" s="30"/>
      <c r="BV151" s="30"/>
      <c r="BW151" s="30"/>
      <c r="BX151" s="30"/>
      <c r="BY151" s="30"/>
      <c r="BZ151" s="30"/>
      <c r="CA151" s="30"/>
      <c r="CB151" s="30"/>
      <c r="CC151" s="30"/>
      <c r="CD151" s="30"/>
      <c r="CE151" s="30"/>
      <c r="CF151" s="30"/>
      <c r="CG151" s="30"/>
      <c r="CH151" s="30"/>
      <c r="CI151" s="89"/>
      <c r="CJ151" s="89"/>
      <c r="CK151" s="89"/>
      <c r="CL151" s="89"/>
      <c r="CM151" s="89"/>
      <c r="CN151" s="89"/>
      <c r="CO151" s="89"/>
      <c r="CP151" s="89"/>
      <c r="CQ151" s="89"/>
      <c r="CR151" s="89"/>
      <c r="CS151" s="88"/>
      <c r="CT151" s="88"/>
      <c r="CU151" s="88"/>
      <c r="CV151" s="88"/>
      <c r="CW151" s="88"/>
      <c r="CX151" s="88"/>
      <c r="CY151" s="88"/>
      <c r="CZ151" s="88"/>
      <c r="DA151" s="89"/>
      <c r="DB151" s="88"/>
      <c r="DC151" s="88"/>
      <c r="DD151" s="88"/>
      <c r="DE151" s="88"/>
      <c r="DF151" s="88"/>
      <c r="DG151" s="88"/>
      <c r="DH151" s="88"/>
      <c r="DI151" s="88"/>
      <c r="DJ151" s="89"/>
      <c r="DK151" s="88"/>
      <c r="DL151" s="88"/>
      <c r="DM151" s="88"/>
      <c r="DN151" s="88"/>
      <c r="DO151" s="88"/>
      <c r="DP151" s="88"/>
      <c r="DQ151" s="88"/>
      <c r="DR151" s="88"/>
      <c r="DS151" s="89"/>
      <c r="DT151" s="88"/>
      <c r="DU151" s="88"/>
      <c r="DV151" s="88"/>
      <c r="DW151" s="88"/>
      <c r="DX151" s="88"/>
      <c r="DY151" s="88"/>
      <c r="DZ151" s="88"/>
      <c r="EA151" s="88"/>
      <c r="EB151" s="89"/>
      <c r="EC151" s="88"/>
      <c r="ED151" s="88"/>
      <c r="EE151" s="88"/>
      <c r="EF151" s="88"/>
      <c r="EG151" s="88"/>
      <c r="EH151" s="88"/>
      <c r="EI151" s="88"/>
      <c r="EJ151" s="88"/>
      <c r="EK151" s="89"/>
      <c r="EL151" s="88"/>
      <c r="EM151" s="88"/>
      <c r="EN151" s="88"/>
      <c r="EO151" s="88"/>
      <c r="EP151" s="88"/>
      <c r="EQ151" s="88"/>
      <c r="ER151" s="88"/>
      <c r="ES151" s="88"/>
      <c r="ET151" s="89"/>
      <c r="EU151" s="88"/>
      <c r="EV151" s="88"/>
      <c r="EW151" s="88"/>
      <c r="EX151" s="88"/>
      <c r="EY151" s="88"/>
      <c r="EZ151" s="88"/>
      <c r="FA151" s="88"/>
      <c r="FB151" s="88"/>
      <c r="FC151" s="89"/>
      <c r="FD151" s="88"/>
      <c r="FE151" s="88"/>
      <c r="FF151" s="88"/>
      <c r="FG151" s="88"/>
      <c r="FH151" s="88"/>
      <c r="FI151" s="88"/>
      <c r="FJ151" s="88"/>
      <c r="FK151" s="88"/>
      <c r="FL151" s="89"/>
      <c r="FM151" s="89"/>
      <c r="FN151" s="89"/>
      <c r="FO151" s="88"/>
      <c r="FP151" s="88"/>
      <c r="FQ151" s="88"/>
      <c r="FR151" s="88"/>
      <c r="FS151" s="88"/>
      <c r="FT151" s="89"/>
      <c r="FU151" s="89"/>
      <c r="FV151" s="88"/>
      <c r="FW151" s="88"/>
      <c r="FX151" s="88"/>
      <c r="FY151" s="88"/>
      <c r="FZ151" s="88"/>
      <c r="GA151" s="89"/>
      <c r="GB151" s="89"/>
      <c r="GC151" s="89"/>
      <c r="GD151" s="88"/>
      <c r="GE151" s="88"/>
      <c r="GF151" s="88"/>
      <c r="GG151" s="88"/>
      <c r="GH151" s="88"/>
      <c r="GI151" s="30"/>
      <c r="GJ151" s="89"/>
      <c r="GK151" s="89"/>
      <c r="GL151" s="89"/>
      <c r="GM151" s="88"/>
      <c r="GN151" s="88"/>
      <c r="GO151" s="88"/>
      <c r="GP151" s="88"/>
      <c r="GQ151" s="88"/>
    </row>
    <row r="152" spans="1:199" ht="16.5" customHeight="1" x14ac:dyDescent="0.25">
      <c r="A152" s="33"/>
      <c r="B152" s="2"/>
      <c r="C152" s="30" t="s">
        <v>33954</v>
      </c>
      <c r="D152" s="30"/>
      <c r="E152" s="30"/>
      <c r="F152" s="30"/>
      <c r="G152" s="30"/>
      <c r="H152" s="30"/>
      <c r="I152" s="30"/>
      <c r="J152" s="30"/>
      <c r="K152" s="30"/>
      <c r="L152" s="30"/>
      <c r="M152" s="30"/>
      <c r="N152" s="30"/>
      <c r="O152" s="30"/>
      <c r="P152" s="30"/>
      <c r="Q152" s="30"/>
      <c r="R152" s="30"/>
      <c r="S152" s="30"/>
      <c r="T152" s="30"/>
      <c r="U152" s="30"/>
      <c r="V152" s="30"/>
      <c r="W152" s="30"/>
      <c r="X152" s="30"/>
      <c r="Y152" s="30"/>
      <c r="Z152" s="30"/>
      <c r="AA152" s="30"/>
      <c r="AB152" s="30"/>
      <c r="AC152" s="30"/>
      <c r="AD152" s="30"/>
      <c r="AE152" s="30"/>
      <c r="AF152" s="30"/>
      <c r="AG152" s="30"/>
      <c r="AH152" s="30"/>
      <c r="AI152" s="30"/>
      <c r="AJ152" s="30"/>
      <c r="AK152" s="30"/>
      <c r="AL152" s="30"/>
      <c r="AM152" s="30"/>
      <c r="AN152" s="30"/>
      <c r="AO152" s="30"/>
      <c r="AP152" s="30"/>
      <c r="AQ152" s="30"/>
      <c r="AR152" s="30"/>
      <c r="AS152" s="30"/>
      <c r="AT152" s="30"/>
      <c r="AU152" s="30"/>
      <c r="AV152" s="30"/>
      <c r="AW152" s="30"/>
      <c r="AX152" s="30"/>
      <c r="AY152" s="30"/>
      <c r="AZ152" s="30"/>
      <c r="BA152" s="30"/>
      <c r="BB152" s="30"/>
      <c r="BC152" s="30"/>
      <c r="BD152" s="30"/>
      <c r="BE152" s="30"/>
      <c r="BF152" s="30"/>
      <c r="BG152" s="30"/>
      <c r="BH152" s="30"/>
      <c r="BI152" s="30"/>
      <c r="BJ152" s="30"/>
      <c r="BK152" s="30"/>
      <c r="BL152" s="30"/>
      <c r="BM152" s="30"/>
      <c r="BN152" s="30"/>
      <c r="BO152" s="30"/>
      <c r="BP152" s="30"/>
      <c r="BQ152" s="30"/>
      <c r="BR152" s="30"/>
      <c r="BS152" s="30"/>
      <c r="BT152" s="30"/>
      <c r="BU152" s="30"/>
      <c r="BV152" s="30"/>
      <c r="BW152" s="30"/>
      <c r="BX152" s="30"/>
      <c r="BY152" s="30"/>
      <c r="BZ152" s="30"/>
      <c r="CA152" s="30"/>
      <c r="CB152" s="30"/>
      <c r="CC152" s="30"/>
      <c r="CD152" s="30"/>
      <c r="CE152" s="30"/>
      <c r="CF152" s="30"/>
      <c r="CG152" s="30"/>
      <c r="CH152" s="30"/>
      <c r="CI152" s="89"/>
      <c r="CJ152" s="89"/>
      <c r="CK152" s="89"/>
      <c r="CL152" s="89"/>
      <c r="CM152" s="89"/>
      <c r="CN152" s="89"/>
      <c r="CO152" s="89"/>
      <c r="CP152" s="89"/>
      <c r="CQ152" s="89"/>
      <c r="CR152" s="89"/>
      <c r="CS152" s="88"/>
      <c r="CT152" s="88"/>
      <c r="CU152" s="88"/>
      <c r="CV152" s="88"/>
      <c r="CW152" s="88"/>
      <c r="CX152" s="88"/>
      <c r="CY152" s="88"/>
      <c r="CZ152" s="88"/>
      <c r="DA152" s="89"/>
      <c r="DB152" s="88"/>
      <c r="DC152" s="88"/>
      <c r="DD152" s="88"/>
      <c r="DE152" s="88"/>
      <c r="DF152" s="88"/>
      <c r="DG152" s="88"/>
      <c r="DH152" s="88"/>
      <c r="DI152" s="88"/>
      <c r="DJ152" s="89"/>
      <c r="DK152" s="88"/>
      <c r="DL152" s="88"/>
      <c r="DM152" s="88"/>
      <c r="DN152" s="88"/>
      <c r="DO152" s="88"/>
      <c r="DP152" s="88"/>
      <c r="DQ152" s="88"/>
      <c r="DR152" s="88"/>
      <c r="DS152" s="89"/>
      <c r="DT152" s="88"/>
      <c r="DU152" s="88"/>
      <c r="DV152" s="88"/>
      <c r="DW152" s="88"/>
      <c r="DX152" s="88"/>
      <c r="DY152" s="88"/>
      <c r="DZ152" s="88"/>
      <c r="EA152" s="88"/>
      <c r="EB152" s="89"/>
      <c r="EC152" s="88"/>
      <c r="ED152" s="88"/>
      <c r="EE152" s="88"/>
      <c r="EF152" s="88"/>
      <c r="EG152" s="88"/>
      <c r="EH152" s="88"/>
      <c r="EI152" s="88"/>
      <c r="EJ152" s="88"/>
      <c r="EK152" s="89"/>
      <c r="EL152" s="88"/>
      <c r="EM152" s="88"/>
      <c r="EN152" s="88"/>
      <c r="EO152" s="88"/>
      <c r="EP152" s="88"/>
      <c r="EQ152" s="88"/>
      <c r="ER152" s="88"/>
      <c r="ES152" s="88"/>
      <c r="ET152" s="89"/>
      <c r="EU152" s="88"/>
      <c r="EV152" s="88"/>
      <c r="EW152" s="88"/>
      <c r="EX152" s="88"/>
      <c r="EY152" s="88"/>
      <c r="EZ152" s="88"/>
      <c r="FA152" s="88"/>
      <c r="FB152" s="88"/>
      <c r="FC152" s="89"/>
      <c r="FD152" s="88"/>
      <c r="FE152" s="88"/>
      <c r="FF152" s="88"/>
      <c r="FG152" s="88"/>
      <c r="FH152" s="88"/>
      <c r="FI152" s="88"/>
      <c r="FJ152" s="88"/>
      <c r="FK152" s="88"/>
      <c r="FL152" s="89"/>
      <c r="FM152" s="89"/>
      <c r="FN152" s="89"/>
      <c r="FO152" s="88"/>
      <c r="FP152" s="88"/>
      <c r="FQ152" s="88"/>
      <c r="FR152" s="88"/>
      <c r="FS152" s="88"/>
      <c r="FT152" s="89"/>
      <c r="FU152" s="89"/>
      <c r="FV152" s="88"/>
      <c r="FW152" s="88"/>
      <c r="FX152" s="88"/>
      <c r="FY152" s="88"/>
      <c r="FZ152" s="88"/>
      <c r="GA152" s="89"/>
      <c r="GB152" s="89"/>
      <c r="GC152" s="89"/>
      <c r="GD152" s="88"/>
      <c r="GE152" s="88"/>
      <c r="GF152" s="88"/>
      <c r="GG152" s="88"/>
      <c r="GH152" s="88"/>
      <c r="GI152" s="30"/>
      <c r="GJ152" s="89"/>
      <c r="GK152" s="89"/>
      <c r="GL152" s="89"/>
      <c r="GM152" s="88"/>
      <c r="GN152" s="88"/>
      <c r="GO152" s="88"/>
      <c r="GP152" s="88"/>
      <c r="GQ152" s="88"/>
    </row>
    <row r="153" spans="1:199" ht="16.5" customHeight="1" x14ac:dyDescent="0.25">
      <c r="A153" s="33"/>
      <c r="B153" s="2"/>
      <c r="C153" s="30" t="s">
        <v>33955</v>
      </c>
      <c r="D153" s="30"/>
      <c r="E153" s="30"/>
      <c r="F153" s="30"/>
      <c r="G153" s="30"/>
      <c r="H153" s="30"/>
      <c r="I153" s="30"/>
      <c r="J153" s="30"/>
      <c r="K153" s="30"/>
      <c r="L153" s="30"/>
      <c r="M153" s="30"/>
      <c r="N153" s="30"/>
      <c r="O153" s="30"/>
      <c r="P153" s="30"/>
      <c r="Q153" s="30"/>
      <c r="R153" s="30"/>
      <c r="S153" s="30"/>
      <c r="T153" s="30"/>
      <c r="U153" s="30"/>
      <c r="V153" s="30"/>
      <c r="W153" s="30"/>
      <c r="X153" s="30"/>
      <c r="Y153" s="30"/>
      <c r="Z153" s="30"/>
      <c r="AA153" s="30"/>
      <c r="AB153" s="30"/>
      <c r="AC153" s="30"/>
      <c r="AD153" s="30"/>
      <c r="AE153" s="30"/>
      <c r="AF153" s="30"/>
      <c r="AG153" s="30"/>
      <c r="AH153" s="30"/>
      <c r="AI153" s="30"/>
      <c r="AJ153" s="30"/>
      <c r="AK153" s="30"/>
      <c r="AL153" s="30"/>
      <c r="AM153" s="30"/>
      <c r="AN153" s="30"/>
      <c r="AO153" s="30"/>
      <c r="AP153" s="30"/>
      <c r="AQ153" s="30"/>
      <c r="AR153" s="30"/>
      <c r="AS153" s="30"/>
      <c r="AT153" s="30"/>
      <c r="AU153" s="30"/>
      <c r="AV153" s="30"/>
      <c r="AW153" s="30"/>
      <c r="AX153" s="30"/>
      <c r="AY153" s="30"/>
      <c r="AZ153" s="30"/>
      <c r="BA153" s="30"/>
      <c r="BB153" s="30"/>
      <c r="BC153" s="30"/>
      <c r="BD153" s="30"/>
      <c r="BE153" s="30"/>
      <c r="BF153" s="30"/>
      <c r="BG153" s="30"/>
      <c r="BH153" s="30"/>
      <c r="BI153" s="30"/>
      <c r="BJ153" s="30"/>
      <c r="BK153" s="30"/>
      <c r="BL153" s="30"/>
      <c r="BM153" s="30"/>
      <c r="BN153" s="30"/>
      <c r="BO153" s="30"/>
      <c r="BP153" s="30"/>
      <c r="BQ153" s="30"/>
      <c r="BR153" s="30"/>
      <c r="BS153" s="30"/>
      <c r="BT153" s="30"/>
      <c r="BU153" s="30"/>
      <c r="BV153" s="30"/>
      <c r="BW153" s="30"/>
      <c r="BX153" s="30"/>
      <c r="BY153" s="30"/>
      <c r="BZ153" s="30"/>
      <c r="CA153" s="30"/>
      <c r="CB153" s="30"/>
      <c r="CC153" s="30"/>
      <c r="CD153" s="30"/>
      <c r="CE153" s="30"/>
      <c r="CF153" s="30"/>
      <c r="CG153" s="30"/>
      <c r="CH153" s="30"/>
      <c r="CI153" s="89"/>
      <c r="CJ153" s="89"/>
      <c r="CK153" s="89"/>
      <c r="CL153" s="89"/>
      <c r="CM153" s="89"/>
      <c r="CN153" s="89"/>
      <c r="CO153" s="89"/>
      <c r="CP153" s="89"/>
      <c r="CQ153" s="89"/>
      <c r="CR153" s="89"/>
      <c r="CS153" s="88"/>
      <c r="CT153" s="88"/>
      <c r="CU153" s="88"/>
      <c r="CV153" s="88"/>
      <c r="CW153" s="88"/>
      <c r="CX153" s="88"/>
      <c r="CY153" s="88"/>
      <c r="CZ153" s="88"/>
      <c r="DA153" s="89"/>
      <c r="DB153" s="88"/>
      <c r="DC153" s="88"/>
      <c r="DD153" s="88"/>
      <c r="DE153" s="88"/>
      <c r="DF153" s="88"/>
      <c r="DG153" s="88"/>
      <c r="DH153" s="88"/>
      <c r="DI153" s="88"/>
      <c r="DJ153" s="89"/>
      <c r="DK153" s="88"/>
      <c r="DL153" s="88"/>
      <c r="DM153" s="88"/>
      <c r="DN153" s="88"/>
      <c r="DO153" s="88"/>
      <c r="DP153" s="88"/>
      <c r="DQ153" s="88"/>
      <c r="DR153" s="88"/>
      <c r="DS153" s="89"/>
      <c r="DT153" s="88"/>
      <c r="DU153" s="88"/>
      <c r="DV153" s="88"/>
      <c r="DW153" s="88"/>
      <c r="DX153" s="88"/>
      <c r="DY153" s="88"/>
      <c r="DZ153" s="88"/>
      <c r="EA153" s="88"/>
      <c r="EB153" s="89"/>
      <c r="EC153" s="88"/>
      <c r="ED153" s="88"/>
      <c r="EE153" s="88"/>
      <c r="EF153" s="88"/>
      <c r="EG153" s="88"/>
      <c r="EH153" s="88"/>
      <c r="EI153" s="88"/>
      <c r="EJ153" s="88"/>
      <c r="EK153" s="89"/>
      <c r="EL153" s="88"/>
      <c r="EM153" s="88"/>
      <c r="EN153" s="88"/>
      <c r="EO153" s="88"/>
      <c r="EP153" s="88"/>
      <c r="EQ153" s="88"/>
      <c r="ER153" s="88"/>
      <c r="ES153" s="88"/>
      <c r="ET153" s="89"/>
      <c r="EU153" s="88"/>
      <c r="EV153" s="88"/>
      <c r="EW153" s="88"/>
      <c r="EX153" s="88"/>
      <c r="EY153" s="88"/>
      <c r="EZ153" s="88"/>
      <c r="FA153" s="88"/>
      <c r="FB153" s="88"/>
      <c r="FC153" s="89"/>
      <c r="FD153" s="88"/>
      <c r="FE153" s="88"/>
      <c r="FF153" s="88"/>
      <c r="FG153" s="88"/>
      <c r="FH153" s="88"/>
      <c r="FI153" s="88"/>
      <c r="FJ153" s="88"/>
      <c r="FK153" s="88"/>
      <c r="FL153" s="89"/>
      <c r="FM153" s="89"/>
      <c r="FN153" s="89"/>
      <c r="FO153" s="88"/>
      <c r="FP153" s="88"/>
      <c r="FQ153" s="88"/>
      <c r="FR153" s="88"/>
      <c r="FS153" s="88"/>
      <c r="FT153" s="89"/>
      <c r="FU153" s="89"/>
      <c r="FV153" s="88"/>
      <c r="FW153" s="88"/>
      <c r="FX153" s="88"/>
      <c r="FY153" s="88"/>
      <c r="FZ153" s="88"/>
      <c r="GA153" s="89"/>
      <c r="GB153" s="89"/>
      <c r="GC153" s="89"/>
      <c r="GD153" s="88"/>
      <c r="GE153" s="88"/>
      <c r="GF153" s="88"/>
      <c r="GG153" s="88"/>
      <c r="GH153" s="88"/>
      <c r="GI153" s="30"/>
      <c r="GJ153" s="89"/>
      <c r="GK153" s="89"/>
      <c r="GL153" s="89"/>
      <c r="GM153" s="88"/>
      <c r="GN153" s="88"/>
      <c r="GO153" s="88"/>
      <c r="GP153" s="88"/>
      <c r="GQ153" s="88"/>
    </row>
    <row r="154" spans="1:199" ht="16.5" customHeight="1" x14ac:dyDescent="0.25">
      <c r="A154" s="33"/>
      <c r="B154" s="2"/>
      <c r="C154" s="30" t="s">
        <v>33956</v>
      </c>
      <c r="D154" s="30"/>
      <c r="E154" s="30"/>
      <c r="F154" s="30"/>
      <c r="G154" s="30"/>
      <c r="H154" s="30"/>
      <c r="I154" s="30"/>
      <c r="J154" s="30"/>
      <c r="K154" s="30"/>
      <c r="L154" s="30"/>
      <c r="M154" s="30"/>
      <c r="N154" s="30"/>
      <c r="O154" s="30"/>
      <c r="P154" s="30"/>
      <c r="Q154" s="30"/>
      <c r="R154" s="30"/>
      <c r="S154" s="30"/>
      <c r="T154" s="30"/>
      <c r="U154" s="30"/>
      <c r="V154" s="30"/>
      <c r="W154" s="30"/>
      <c r="X154" s="30"/>
      <c r="Y154" s="30"/>
      <c r="Z154" s="30"/>
      <c r="AA154" s="30"/>
      <c r="AB154" s="30"/>
      <c r="AC154" s="30"/>
      <c r="AD154" s="30"/>
      <c r="AE154" s="30"/>
      <c r="AF154" s="30"/>
      <c r="AG154" s="30"/>
      <c r="AH154" s="30"/>
      <c r="AI154" s="30"/>
      <c r="AJ154" s="30"/>
      <c r="AK154" s="30"/>
      <c r="AL154" s="30"/>
      <c r="AM154" s="30"/>
      <c r="AN154" s="30"/>
      <c r="AO154" s="30"/>
      <c r="AP154" s="30"/>
      <c r="AQ154" s="30"/>
      <c r="AR154" s="30"/>
      <c r="AS154" s="30"/>
      <c r="AT154" s="30"/>
      <c r="AU154" s="30"/>
      <c r="AV154" s="30"/>
      <c r="AW154" s="30"/>
      <c r="AX154" s="30"/>
      <c r="AY154" s="30"/>
      <c r="AZ154" s="30"/>
      <c r="BA154" s="30"/>
      <c r="BB154" s="30"/>
      <c r="BC154" s="30"/>
      <c r="BD154" s="30"/>
      <c r="BE154" s="30"/>
      <c r="BF154" s="30"/>
      <c r="BG154" s="30"/>
      <c r="BH154" s="30"/>
      <c r="BI154" s="30"/>
      <c r="BJ154" s="30"/>
      <c r="BK154" s="30"/>
      <c r="BL154" s="30"/>
      <c r="BM154" s="30"/>
      <c r="BN154" s="30"/>
      <c r="BO154" s="30"/>
      <c r="BP154" s="30"/>
      <c r="BQ154" s="30"/>
      <c r="BR154" s="30"/>
      <c r="BS154" s="30"/>
      <c r="BT154" s="30"/>
      <c r="BU154" s="30"/>
      <c r="BV154" s="30"/>
      <c r="BW154" s="30"/>
      <c r="BX154" s="30"/>
      <c r="BY154" s="30"/>
      <c r="BZ154" s="30"/>
      <c r="CA154" s="30"/>
      <c r="CB154" s="30"/>
      <c r="CC154" s="30"/>
      <c r="CD154" s="30"/>
      <c r="CE154" s="30"/>
      <c r="CF154" s="30"/>
      <c r="CG154" s="30"/>
      <c r="CH154" s="30"/>
      <c r="CI154" s="89"/>
      <c r="CJ154" s="89"/>
      <c r="CK154" s="89"/>
      <c r="CL154" s="89"/>
      <c r="CM154" s="89"/>
      <c r="CN154" s="89"/>
      <c r="CO154" s="89"/>
      <c r="CP154" s="89"/>
      <c r="CQ154" s="89"/>
      <c r="CR154" s="89"/>
      <c r="CS154" s="88"/>
      <c r="CT154" s="88"/>
      <c r="CU154" s="88"/>
      <c r="CV154" s="88"/>
      <c r="CW154" s="88"/>
      <c r="CX154" s="88"/>
      <c r="CY154" s="88"/>
      <c r="CZ154" s="88"/>
      <c r="DA154" s="89"/>
      <c r="DB154" s="88"/>
      <c r="DC154" s="88"/>
      <c r="DD154" s="88"/>
      <c r="DE154" s="88"/>
      <c r="DF154" s="88"/>
      <c r="DG154" s="88"/>
      <c r="DH154" s="88"/>
      <c r="DI154" s="88"/>
      <c r="DJ154" s="89"/>
      <c r="DK154" s="88"/>
      <c r="DL154" s="88"/>
      <c r="DM154" s="88"/>
      <c r="DN154" s="88"/>
      <c r="DO154" s="88"/>
      <c r="DP154" s="88"/>
      <c r="DQ154" s="88"/>
      <c r="DR154" s="88"/>
      <c r="DS154" s="89"/>
      <c r="DT154" s="88"/>
      <c r="DU154" s="88"/>
      <c r="DV154" s="88"/>
      <c r="DW154" s="88"/>
      <c r="DX154" s="88"/>
      <c r="DY154" s="88"/>
      <c r="DZ154" s="88"/>
      <c r="EA154" s="88"/>
      <c r="EB154" s="89"/>
      <c r="EC154" s="88"/>
      <c r="ED154" s="88"/>
      <c r="EE154" s="88"/>
      <c r="EF154" s="88"/>
      <c r="EG154" s="88"/>
      <c r="EH154" s="88"/>
      <c r="EI154" s="88"/>
      <c r="EJ154" s="88"/>
      <c r="EK154" s="89"/>
      <c r="EL154" s="88"/>
      <c r="EM154" s="88"/>
      <c r="EN154" s="88"/>
      <c r="EO154" s="88"/>
      <c r="EP154" s="88"/>
      <c r="EQ154" s="88"/>
      <c r="ER154" s="88"/>
      <c r="ES154" s="88"/>
      <c r="ET154" s="89"/>
      <c r="EU154" s="88"/>
      <c r="EV154" s="88"/>
      <c r="EW154" s="88"/>
      <c r="EX154" s="88"/>
      <c r="EY154" s="88"/>
      <c r="EZ154" s="88"/>
      <c r="FA154" s="88"/>
      <c r="FB154" s="88"/>
      <c r="FC154" s="89"/>
      <c r="FD154" s="88"/>
      <c r="FE154" s="88"/>
      <c r="FF154" s="88"/>
      <c r="FG154" s="88"/>
      <c r="FH154" s="88"/>
      <c r="FI154" s="88"/>
      <c r="FJ154" s="88"/>
      <c r="FK154" s="88"/>
      <c r="FL154" s="89"/>
      <c r="FM154" s="89"/>
      <c r="FN154" s="89"/>
      <c r="FO154" s="88"/>
      <c r="FP154" s="88"/>
      <c r="FQ154" s="88"/>
      <c r="FR154" s="88"/>
      <c r="FS154" s="88"/>
      <c r="FT154" s="89"/>
      <c r="FU154" s="89"/>
      <c r="FV154" s="88"/>
      <c r="FW154" s="88"/>
      <c r="FX154" s="88"/>
      <c r="FY154" s="88"/>
      <c r="FZ154" s="88"/>
      <c r="GA154" s="89"/>
      <c r="GB154" s="89"/>
      <c r="GC154" s="89"/>
      <c r="GD154" s="88"/>
      <c r="GE154" s="88"/>
      <c r="GF154" s="88"/>
      <c r="GG154" s="88"/>
      <c r="GH154" s="88"/>
      <c r="GI154" s="30"/>
      <c r="GJ154" s="89"/>
      <c r="GK154" s="89"/>
      <c r="GL154" s="89"/>
      <c r="GM154" s="88"/>
      <c r="GN154" s="88"/>
      <c r="GO154" s="88"/>
      <c r="GP154" s="88"/>
      <c r="GQ154" s="88"/>
    </row>
    <row r="155" spans="1:199" ht="16.5" customHeight="1" x14ac:dyDescent="0.25">
      <c r="A155" s="33"/>
      <c r="B155" s="2"/>
      <c r="C155" s="30" t="s">
        <v>33957</v>
      </c>
      <c r="D155" s="30"/>
      <c r="E155" s="30"/>
      <c r="F155" s="30"/>
      <c r="G155" s="30"/>
      <c r="H155" s="30"/>
      <c r="I155" s="30"/>
      <c r="J155" s="30"/>
      <c r="K155" s="30"/>
      <c r="L155" s="30"/>
      <c r="M155" s="30"/>
      <c r="N155" s="30"/>
      <c r="O155" s="30"/>
      <c r="P155" s="30"/>
      <c r="Q155" s="30"/>
      <c r="R155" s="30"/>
      <c r="S155" s="30"/>
      <c r="T155" s="30"/>
      <c r="U155" s="30"/>
      <c r="V155" s="30"/>
      <c r="W155" s="30"/>
      <c r="X155" s="30"/>
      <c r="Y155" s="30"/>
      <c r="Z155" s="30"/>
      <c r="AA155" s="30"/>
      <c r="AB155" s="30"/>
      <c r="AC155" s="30"/>
      <c r="AD155" s="30"/>
      <c r="AE155" s="30"/>
      <c r="AF155" s="30"/>
      <c r="AG155" s="30"/>
      <c r="AH155" s="30"/>
      <c r="AI155" s="30"/>
      <c r="AJ155" s="30"/>
      <c r="AK155" s="30"/>
      <c r="AL155" s="30"/>
      <c r="AM155" s="30"/>
      <c r="AN155" s="30"/>
      <c r="AO155" s="30"/>
      <c r="AP155" s="30"/>
      <c r="AQ155" s="30"/>
      <c r="AR155" s="30"/>
      <c r="AS155" s="30"/>
      <c r="AT155" s="30"/>
      <c r="AU155" s="30"/>
      <c r="AV155" s="30"/>
      <c r="AW155" s="30"/>
      <c r="AX155" s="30"/>
      <c r="AY155" s="30"/>
      <c r="AZ155" s="30"/>
      <c r="BA155" s="30"/>
      <c r="BB155" s="30"/>
      <c r="BC155" s="30"/>
      <c r="BD155" s="30"/>
      <c r="BE155" s="30"/>
      <c r="BF155" s="30"/>
      <c r="BG155" s="30"/>
      <c r="BH155" s="30"/>
      <c r="BI155" s="30"/>
      <c r="BJ155" s="30"/>
      <c r="BK155" s="30"/>
      <c r="BL155" s="30"/>
      <c r="BM155" s="30"/>
      <c r="BN155" s="30"/>
      <c r="BO155" s="30"/>
      <c r="BP155" s="30"/>
      <c r="BQ155" s="30"/>
      <c r="BR155" s="30"/>
      <c r="BS155" s="30"/>
      <c r="BT155" s="30"/>
      <c r="BU155" s="30"/>
      <c r="BV155" s="30"/>
      <c r="BW155" s="30"/>
      <c r="BX155" s="30"/>
      <c r="BY155" s="30"/>
      <c r="BZ155" s="30"/>
      <c r="CA155" s="30"/>
      <c r="CB155" s="30"/>
      <c r="CC155" s="30"/>
      <c r="CD155" s="30"/>
      <c r="CE155" s="30"/>
      <c r="CF155" s="30"/>
      <c r="CG155" s="30"/>
      <c r="CH155" s="30"/>
      <c r="CI155" s="89"/>
      <c r="CJ155" s="89"/>
      <c r="CK155" s="89"/>
      <c r="CL155" s="89"/>
      <c r="CM155" s="89"/>
      <c r="CN155" s="89"/>
      <c r="CO155" s="89"/>
      <c r="CP155" s="89"/>
      <c r="CQ155" s="89"/>
      <c r="CR155" s="89"/>
      <c r="CS155" s="88"/>
      <c r="CT155" s="88"/>
      <c r="CU155" s="88"/>
      <c r="CV155" s="88"/>
      <c r="CW155" s="88"/>
      <c r="CX155" s="88"/>
      <c r="CY155" s="88"/>
      <c r="CZ155" s="88"/>
      <c r="DA155" s="89"/>
      <c r="DB155" s="88"/>
      <c r="DC155" s="88"/>
      <c r="DD155" s="88"/>
      <c r="DE155" s="88"/>
      <c r="DF155" s="88"/>
      <c r="DG155" s="88"/>
      <c r="DH155" s="88"/>
      <c r="DI155" s="88"/>
      <c r="DJ155" s="89"/>
      <c r="DK155" s="88"/>
      <c r="DL155" s="88"/>
      <c r="DM155" s="88"/>
      <c r="DN155" s="88"/>
      <c r="DO155" s="88"/>
      <c r="DP155" s="88"/>
      <c r="DQ155" s="88"/>
      <c r="DR155" s="88"/>
      <c r="DS155" s="89"/>
      <c r="DT155" s="88"/>
      <c r="DU155" s="88"/>
      <c r="DV155" s="88"/>
      <c r="DW155" s="88"/>
      <c r="DX155" s="88"/>
      <c r="DY155" s="88"/>
      <c r="DZ155" s="88"/>
      <c r="EA155" s="88"/>
      <c r="EB155" s="89"/>
      <c r="EC155" s="88"/>
      <c r="ED155" s="88"/>
      <c r="EE155" s="88"/>
      <c r="EF155" s="88"/>
      <c r="EG155" s="88"/>
      <c r="EH155" s="88"/>
      <c r="EI155" s="88"/>
      <c r="EJ155" s="88"/>
      <c r="EK155" s="89"/>
      <c r="EL155" s="88"/>
      <c r="EM155" s="88"/>
      <c r="EN155" s="88"/>
      <c r="EO155" s="88"/>
      <c r="EP155" s="88"/>
      <c r="EQ155" s="88"/>
      <c r="ER155" s="88"/>
      <c r="ES155" s="88"/>
      <c r="ET155" s="89"/>
      <c r="EU155" s="88"/>
      <c r="EV155" s="88"/>
      <c r="EW155" s="88"/>
      <c r="EX155" s="88"/>
      <c r="EY155" s="88"/>
      <c r="EZ155" s="88"/>
      <c r="FA155" s="88"/>
      <c r="FB155" s="88"/>
      <c r="FC155" s="89"/>
      <c r="FD155" s="88"/>
      <c r="FE155" s="88"/>
      <c r="FF155" s="88"/>
      <c r="FG155" s="88"/>
      <c r="FH155" s="88"/>
      <c r="FI155" s="88"/>
      <c r="FJ155" s="88"/>
      <c r="FK155" s="88"/>
      <c r="FL155" s="89"/>
      <c r="FM155" s="89"/>
      <c r="FN155" s="89"/>
      <c r="FO155" s="88"/>
      <c r="FP155" s="88"/>
      <c r="FQ155" s="88"/>
      <c r="FR155" s="88"/>
      <c r="FS155" s="88"/>
      <c r="FT155" s="89"/>
      <c r="FU155" s="89"/>
      <c r="FV155" s="88"/>
      <c r="FW155" s="88"/>
      <c r="FX155" s="88"/>
      <c r="FY155" s="88"/>
      <c r="FZ155" s="88"/>
      <c r="GA155" s="89"/>
      <c r="GB155" s="89"/>
      <c r="GC155" s="89"/>
      <c r="GD155" s="88"/>
      <c r="GE155" s="88"/>
      <c r="GF155" s="88"/>
      <c r="GG155" s="88"/>
      <c r="GH155" s="88"/>
      <c r="GI155" s="30"/>
      <c r="GJ155" s="89"/>
      <c r="GK155" s="89"/>
      <c r="GL155" s="89"/>
      <c r="GM155" s="88"/>
      <c r="GN155" s="88"/>
      <c r="GO155" s="88"/>
      <c r="GP155" s="88"/>
      <c r="GQ155" s="88"/>
    </row>
    <row r="156" spans="1:199" ht="16.5" customHeight="1" x14ac:dyDescent="0.25">
      <c r="A156" s="33"/>
      <c r="B156" s="2"/>
      <c r="C156" s="30" t="s">
        <v>33958</v>
      </c>
      <c r="D156" s="30"/>
      <c r="E156" s="30"/>
      <c r="F156" s="30"/>
      <c r="G156" s="30"/>
      <c r="H156" s="30"/>
      <c r="I156" s="30"/>
      <c r="J156" s="30"/>
      <c r="K156" s="30"/>
      <c r="L156" s="30"/>
      <c r="M156" s="30"/>
      <c r="N156" s="30"/>
      <c r="O156" s="30"/>
      <c r="P156" s="30"/>
      <c r="Q156" s="30"/>
      <c r="R156" s="30"/>
      <c r="S156" s="30"/>
      <c r="T156" s="30"/>
      <c r="U156" s="30"/>
      <c r="V156" s="30"/>
      <c r="W156" s="30"/>
      <c r="X156" s="30"/>
      <c r="Y156" s="30"/>
      <c r="Z156" s="30"/>
      <c r="AA156" s="30"/>
      <c r="AB156" s="30"/>
      <c r="AC156" s="30"/>
      <c r="AD156" s="30"/>
      <c r="AE156" s="30"/>
      <c r="AF156" s="30"/>
      <c r="AG156" s="30"/>
      <c r="AH156" s="30"/>
      <c r="AI156" s="30"/>
      <c r="AJ156" s="30"/>
      <c r="AK156" s="30"/>
      <c r="AL156" s="30"/>
      <c r="AM156" s="30"/>
      <c r="AN156" s="30"/>
      <c r="AO156" s="30"/>
      <c r="AP156" s="30"/>
      <c r="AQ156" s="30"/>
      <c r="AR156" s="30"/>
      <c r="AS156" s="30"/>
      <c r="AT156" s="30"/>
      <c r="AU156" s="30"/>
      <c r="AV156" s="30"/>
      <c r="AW156" s="30"/>
      <c r="AX156" s="30"/>
      <c r="AY156" s="30"/>
      <c r="AZ156" s="30"/>
      <c r="BA156" s="30"/>
      <c r="BB156" s="30"/>
      <c r="BC156" s="30"/>
      <c r="BD156" s="30"/>
      <c r="BE156" s="30"/>
      <c r="BF156" s="30"/>
      <c r="BG156" s="30"/>
      <c r="BH156" s="30"/>
      <c r="BI156" s="30"/>
      <c r="BJ156" s="30"/>
      <c r="BK156" s="30"/>
      <c r="BL156" s="30"/>
      <c r="BM156" s="30"/>
      <c r="BN156" s="30"/>
      <c r="BO156" s="30"/>
      <c r="BP156" s="30"/>
      <c r="BQ156" s="30"/>
      <c r="BR156" s="30"/>
      <c r="BS156" s="30"/>
      <c r="BT156" s="30"/>
      <c r="BU156" s="30"/>
      <c r="BV156" s="30"/>
      <c r="BW156" s="30"/>
      <c r="BX156" s="30"/>
      <c r="BY156" s="30"/>
      <c r="BZ156" s="30"/>
      <c r="CA156" s="30"/>
      <c r="CB156" s="30"/>
      <c r="CC156" s="30"/>
      <c r="CD156" s="30"/>
      <c r="CE156" s="30"/>
      <c r="CF156" s="30"/>
      <c r="CG156" s="30"/>
      <c r="CH156" s="30"/>
      <c r="CI156" s="89"/>
      <c r="CJ156" s="89"/>
      <c r="CK156" s="89"/>
      <c r="CL156" s="89"/>
      <c r="CM156" s="89"/>
      <c r="CN156" s="89"/>
      <c r="CO156" s="89"/>
      <c r="CP156" s="89"/>
      <c r="CQ156" s="89"/>
      <c r="CR156" s="89"/>
      <c r="CS156" s="88"/>
      <c r="CT156" s="88"/>
      <c r="CU156" s="88"/>
      <c r="CV156" s="88"/>
      <c r="CW156" s="88"/>
      <c r="CX156" s="88"/>
      <c r="CY156" s="88"/>
      <c r="CZ156" s="88"/>
      <c r="DA156" s="89"/>
      <c r="DB156" s="88"/>
      <c r="DC156" s="88"/>
      <c r="DD156" s="88"/>
      <c r="DE156" s="88"/>
      <c r="DF156" s="88"/>
      <c r="DG156" s="88"/>
      <c r="DH156" s="88"/>
      <c r="DI156" s="88"/>
      <c r="DJ156" s="89"/>
      <c r="DK156" s="88"/>
      <c r="DL156" s="88"/>
      <c r="DM156" s="88"/>
      <c r="DN156" s="88"/>
      <c r="DO156" s="88"/>
      <c r="DP156" s="88"/>
      <c r="DQ156" s="88"/>
      <c r="DR156" s="88"/>
      <c r="DS156" s="89"/>
      <c r="DT156" s="88"/>
      <c r="DU156" s="88"/>
      <c r="DV156" s="88"/>
      <c r="DW156" s="88"/>
      <c r="DX156" s="88"/>
      <c r="DY156" s="88"/>
      <c r="DZ156" s="88"/>
      <c r="EA156" s="88"/>
      <c r="EB156" s="89"/>
      <c r="EC156" s="88"/>
      <c r="ED156" s="88"/>
      <c r="EE156" s="88"/>
      <c r="EF156" s="88"/>
      <c r="EG156" s="88"/>
      <c r="EH156" s="88"/>
      <c r="EI156" s="88"/>
      <c r="EJ156" s="88"/>
      <c r="EK156" s="89"/>
      <c r="EL156" s="88"/>
      <c r="EM156" s="88"/>
      <c r="EN156" s="88"/>
      <c r="EO156" s="88"/>
      <c r="EP156" s="88"/>
      <c r="EQ156" s="88"/>
      <c r="ER156" s="88"/>
      <c r="ES156" s="88"/>
      <c r="ET156" s="89"/>
      <c r="EU156" s="88"/>
      <c r="EV156" s="88"/>
      <c r="EW156" s="88"/>
      <c r="EX156" s="88"/>
      <c r="EY156" s="88"/>
      <c r="EZ156" s="88"/>
      <c r="FA156" s="88"/>
      <c r="FB156" s="88"/>
      <c r="FC156" s="89"/>
      <c r="FD156" s="88"/>
      <c r="FE156" s="88"/>
      <c r="FF156" s="88"/>
      <c r="FG156" s="88"/>
      <c r="FH156" s="88"/>
      <c r="FI156" s="88"/>
      <c r="FJ156" s="88"/>
      <c r="FK156" s="88"/>
      <c r="FL156" s="89"/>
      <c r="FM156" s="89"/>
      <c r="FN156" s="89"/>
      <c r="FO156" s="88"/>
      <c r="FP156" s="88"/>
      <c r="FQ156" s="88"/>
      <c r="FR156" s="88"/>
      <c r="FS156" s="88"/>
      <c r="FT156" s="89"/>
      <c r="FU156" s="89"/>
      <c r="FV156" s="88"/>
      <c r="FW156" s="88"/>
      <c r="FX156" s="88"/>
      <c r="FY156" s="88"/>
      <c r="FZ156" s="88"/>
      <c r="GA156" s="89"/>
      <c r="GB156" s="89"/>
      <c r="GC156" s="89"/>
      <c r="GD156" s="88"/>
      <c r="GE156" s="88"/>
      <c r="GF156" s="88"/>
      <c r="GG156" s="88"/>
      <c r="GH156" s="88"/>
      <c r="GI156" s="30"/>
      <c r="GJ156" s="89"/>
      <c r="GK156" s="89"/>
      <c r="GL156" s="89"/>
      <c r="GM156" s="88"/>
      <c r="GN156" s="88"/>
      <c r="GO156" s="88"/>
      <c r="GP156" s="88"/>
      <c r="GQ156" s="88"/>
    </row>
    <row r="157" spans="1:199" ht="16.5" customHeight="1" x14ac:dyDescent="0.25">
      <c r="A157" s="33"/>
      <c r="B157" s="2"/>
      <c r="C157" s="30" t="s">
        <v>33959</v>
      </c>
      <c r="D157" s="30"/>
      <c r="E157" s="30"/>
      <c r="F157" s="30"/>
      <c r="G157" s="30"/>
      <c r="H157" s="30"/>
      <c r="I157" s="30"/>
      <c r="J157" s="30"/>
      <c r="K157" s="30"/>
      <c r="L157" s="30"/>
      <c r="M157" s="30"/>
      <c r="N157" s="30"/>
      <c r="O157" s="30"/>
      <c r="P157" s="30"/>
      <c r="Q157" s="30"/>
      <c r="R157" s="30"/>
      <c r="S157" s="30"/>
      <c r="T157" s="30"/>
      <c r="U157" s="30"/>
      <c r="V157" s="30"/>
      <c r="W157" s="30"/>
      <c r="X157" s="30"/>
      <c r="Y157" s="30"/>
      <c r="Z157" s="30"/>
      <c r="AA157" s="30"/>
      <c r="AB157" s="30"/>
      <c r="AC157" s="30"/>
      <c r="AD157" s="30"/>
      <c r="AE157" s="30"/>
      <c r="AF157" s="30"/>
      <c r="AG157" s="30"/>
      <c r="AH157" s="30"/>
      <c r="AI157" s="30"/>
      <c r="AJ157" s="30"/>
      <c r="AK157" s="30"/>
      <c r="AL157" s="30"/>
      <c r="AM157" s="30"/>
      <c r="AN157" s="30"/>
      <c r="AO157" s="30"/>
      <c r="AP157" s="30"/>
      <c r="AQ157" s="30"/>
      <c r="AR157" s="30"/>
      <c r="AS157" s="30"/>
      <c r="AT157" s="30"/>
      <c r="AU157" s="30"/>
      <c r="AV157" s="30"/>
      <c r="AW157" s="30"/>
      <c r="AX157" s="30"/>
      <c r="AY157" s="30"/>
      <c r="AZ157" s="30"/>
      <c r="BA157" s="30"/>
      <c r="BB157" s="30"/>
      <c r="BC157" s="30"/>
      <c r="BD157" s="30"/>
      <c r="BE157" s="30"/>
      <c r="BF157" s="30"/>
      <c r="BG157" s="30"/>
      <c r="BH157" s="30"/>
      <c r="BI157" s="30"/>
      <c r="BJ157" s="30"/>
      <c r="BK157" s="30"/>
      <c r="BL157" s="30"/>
      <c r="BM157" s="30"/>
      <c r="BN157" s="30"/>
      <c r="BO157" s="30"/>
      <c r="BP157" s="30"/>
      <c r="BQ157" s="30"/>
      <c r="BR157" s="30"/>
      <c r="BS157" s="30"/>
      <c r="BT157" s="30"/>
      <c r="BU157" s="30"/>
      <c r="BV157" s="30"/>
      <c r="BW157" s="30"/>
      <c r="BX157" s="30"/>
      <c r="BY157" s="30"/>
      <c r="BZ157" s="30"/>
      <c r="CA157" s="30"/>
      <c r="CB157" s="30"/>
      <c r="CC157" s="30"/>
      <c r="CD157" s="30"/>
      <c r="CE157" s="30"/>
      <c r="CF157" s="30"/>
      <c r="CG157" s="30"/>
      <c r="CH157" s="30"/>
      <c r="CI157" s="89"/>
      <c r="CJ157" s="89"/>
      <c r="CK157" s="89"/>
      <c r="CL157" s="89"/>
      <c r="CM157" s="89"/>
      <c r="CN157" s="89"/>
      <c r="CO157" s="89"/>
      <c r="CP157" s="89"/>
      <c r="CQ157" s="89"/>
      <c r="CR157" s="89"/>
      <c r="CS157" s="88"/>
      <c r="CT157" s="88"/>
      <c r="CU157" s="88"/>
      <c r="CV157" s="88"/>
      <c r="CW157" s="88"/>
      <c r="CX157" s="88"/>
      <c r="CY157" s="88"/>
      <c r="CZ157" s="88"/>
      <c r="DA157" s="89"/>
      <c r="DB157" s="88"/>
      <c r="DC157" s="88"/>
      <c r="DD157" s="88"/>
      <c r="DE157" s="88"/>
      <c r="DF157" s="88"/>
      <c r="DG157" s="88"/>
      <c r="DH157" s="88"/>
      <c r="DI157" s="88"/>
      <c r="DJ157" s="89"/>
      <c r="DK157" s="88"/>
      <c r="DL157" s="88"/>
      <c r="DM157" s="88"/>
      <c r="DN157" s="88"/>
      <c r="DO157" s="88"/>
      <c r="DP157" s="88"/>
      <c r="DQ157" s="88"/>
      <c r="DR157" s="88"/>
      <c r="DS157" s="89"/>
      <c r="DT157" s="88"/>
      <c r="DU157" s="88"/>
      <c r="DV157" s="88"/>
      <c r="DW157" s="88"/>
      <c r="DX157" s="88"/>
      <c r="DY157" s="88"/>
      <c r="DZ157" s="88"/>
      <c r="EA157" s="88"/>
      <c r="EB157" s="89"/>
      <c r="EC157" s="88"/>
      <c r="ED157" s="88"/>
      <c r="EE157" s="88"/>
      <c r="EF157" s="88"/>
      <c r="EG157" s="88"/>
      <c r="EH157" s="88"/>
      <c r="EI157" s="88"/>
      <c r="EJ157" s="88"/>
      <c r="EK157" s="89"/>
      <c r="EL157" s="88"/>
      <c r="EM157" s="88"/>
      <c r="EN157" s="88"/>
      <c r="EO157" s="88"/>
      <c r="EP157" s="88"/>
      <c r="EQ157" s="88"/>
      <c r="ER157" s="88"/>
      <c r="ES157" s="88"/>
      <c r="ET157" s="89"/>
      <c r="EU157" s="88"/>
      <c r="EV157" s="88"/>
      <c r="EW157" s="88"/>
      <c r="EX157" s="88"/>
      <c r="EY157" s="88"/>
      <c r="EZ157" s="88"/>
      <c r="FA157" s="88"/>
      <c r="FB157" s="88"/>
      <c r="FC157" s="89"/>
      <c r="FD157" s="88"/>
      <c r="FE157" s="88"/>
      <c r="FF157" s="88"/>
      <c r="FG157" s="88"/>
      <c r="FH157" s="88"/>
      <c r="FI157" s="88"/>
      <c r="FJ157" s="88"/>
      <c r="FK157" s="88"/>
      <c r="FL157" s="89"/>
      <c r="FM157" s="89"/>
      <c r="FN157" s="89"/>
      <c r="FO157" s="88"/>
      <c r="FP157" s="88"/>
      <c r="FQ157" s="88"/>
      <c r="FR157" s="88"/>
      <c r="FS157" s="88"/>
      <c r="FT157" s="89"/>
      <c r="FU157" s="89"/>
      <c r="FV157" s="88"/>
      <c r="FW157" s="88"/>
      <c r="FX157" s="88"/>
      <c r="FY157" s="88"/>
      <c r="FZ157" s="88"/>
      <c r="GA157" s="89"/>
      <c r="GB157" s="89"/>
      <c r="GC157" s="89"/>
      <c r="GD157" s="88"/>
      <c r="GE157" s="88"/>
      <c r="GF157" s="88"/>
      <c r="GG157" s="88"/>
      <c r="GH157" s="88"/>
      <c r="GI157" s="30"/>
      <c r="GJ157" s="89"/>
      <c r="GK157" s="89"/>
      <c r="GL157" s="89"/>
      <c r="GM157" s="88"/>
      <c r="GN157" s="88"/>
      <c r="GO157" s="88"/>
      <c r="GP157" s="88"/>
      <c r="GQ157" s="88"/>
    </row>
    <row r="158" spans="1:199" ht="16.5" customHeight="1" x14ac:dyDescent="0.25">
      <c r="A158" s="33"/>
      <c r="B158" s="2"/>
      <c r="C158" s="30" t="s">
        <v>33960</v>
      </c>
      <c r="D158" s="30"/>
      <c r="E158" s="30"/>
      <c r="F158" s="30"/>
      <c r="G158" s="30"/>
      <c r="H158" s="30"/>
      <c r="I158" s="30"/>
      <c r="J158" s="30"/>
      <c r="K158" s="30"/>
      <c r="L158" s="30"/>
      <c r="M158" s="30"/>
      <c r="N158" s="30"/>
      <c r="O158" s="30"/>
      <c r="P158" s="30"/>
      <c r="Q158" s="30"/>
      <c r="R158" s="30"/>
      <c r="S158" s="30"/>
      <c r="T158" s="30"/>
      <c r="U158" s="30"/>
      <c r="V158" s="30"/>
      <c r="W158" s="30"/>
      <c r="X158" s="30"/>
      <c r="Y158" s="30"/>
      <c r="Z158" s="30"/>
      <c r="AA158" s="30"/>
      <c r="AB158" s="30"/>
      <c r="AC158" s="30"/>
      <c r="AD158" s="30"/>
      <c r="AE158" s="30"/>
      <c r="AF158" s="30"/>
      <c r="AG158" s="30"/>
      <c r="AH158" s="30"/>
      <c r="AI158" s="30"/>
      <c r="AJ158" s="30"/>
      <c r="AK158" s="30"/>
      <c r="AL158" s="30"/>
      <c r="AM158" s="30"/>
      <c r="AN158" s="30"/>
      <c r="AO158" s="30"/>
      <c r="AP158" s="30"/>
      <c r="AQ158" s="30"/>
      <c r="AR158" s="30"/>
      <c r="AS158" s="30"/>
      <c r="AT158" s="30"/>
      <c r="AU158" s="30"/>
      <c r="AV158" s="30"/>
      <c r="AW158" s="30"/>
      <c r="AX158" s="30"/>
      <c r="AY158" s="30"/>
      <c r="AZ158" s="30"/>
      <c r="BA158" s="30"/>
      <c r="BB158" s="30"/>
      <c r="BC158" s="30"/>
      <c r="BD158" s="30"/>
      <c r="BE158" s="30"/>
      <c r="BF158" s="30"/>
      <c r="BG158" s="30"/>
      <c r="BH158" s="30"/>
      <c r="BI158" s="30"/>
      <c r="BJ158" s="30"/>
      <c r="BK158" s="30"/>
      <c r="BL158" s="30"/>
      <c r="BM158" s="30"/>
      <c r="BN158" s="30"/>
      <c r="BO158" s="30"/>
      <c r="BP158" s="30"/>
      <c r="BQ158" s="30"/>
      <c r="BR158" s="30"/>
      <c r="BS158" s="30"/>
      <c r="BT158" s="30"/>
      <c r="BU158" s="30"/>
      <c r="BV158" s="30"/>
      <c r="BW158" s="30"/>
      <c r="BX158" s="30"/>
      <c r="BY158" s="30"/>
      <c r="BZ158" s="30"/>
      <c r="CA158" s="30"/>
      <c r="CB158" s="30"/>
      <c r="CC158" s="30"/>
      <c r="CD158" s="30"/>
      <c r="CE158" s="30"/>
      <c r="CF158" s="30"/>
      <c r="CG158" s="30"/>
      <c r="CH158" s="30"/>
      <c r="CI158" s="89"/>
      <c r="CJ158" s="89"/>
      <c r="CK158" s="89"/>
      <c r="CL158" s="89"/>
      <c r="CM158" s="89"/>
      <c r="CN158" s="89"/>
      <c r="CO158" s="89"/>
      <c r="CP158" s="89"/>
      <c r="CQ158" s="89"/>
      <c r="CR158" s="89"/>
      <c r="CS158" s="88"/>
      <c r="CT158" s="88"/>
      <c r="CU158" s="88"/>
      <c r="CV158" s="88"/>
      <c r="CW158" s="88"/>
      <c r="CX158" s="88"/>
      <c r="CY158" s="88"/>
      <c r="CZ158" s="88"/>
      <c r="DA158" s="89"/>
      <c r="DB158" s="88"/>
      <c r="DC158" s="88"/>
      <c r="DD158" s="88"/>
      <c r="DE158" s="88"/>
      <c r="DF158" s="88"/>
      <c r="DG158" s="88"/>
      <c r="DH158" s="88"/>
      <c r="DI158" s="88"/>
      <c r="DJ158" s="89"/>
      <c r="DK158" s="88"/>
      <c r="DL158" s="88"/>
      <c r="DM158" s="88"/>
      <c r="DN158" s="88"/>
      <c r="DO158" s="88"/>
      <c r="DP158" s="88"/>
      <c r="DQ158" s="88"/>
      <c r="DR158" s="88"/>
      <c r="DS158" s="89"/>
      <c r="DT158" s="88"/>
      <c r="DU158" s="88"/>
      <c r="DV158" s="88"/>
      <c r="DW158" s="88"/>
      <c r="DX158" s="88"/>
      <c r="DY158" s="88"/>
      <c r="DZ158" s="88"/>
      <c r="EA158" s="88"/>
      <c r="EB158" s="89"/>
      <c r="EC158" s="88"/>
      <c r="ED158" s="88"/>
      <c r="EE158" s="88"/>
      <c r="EF158" s="88"/>
      <c r="EG158" s="88"/>
      <c r="EH158" s="88"/>
      <c r="EI158" s="88"/>
      <c r="EJ158" s="88"/>
      <c r="EK158" s="89"/>
      <c r="EL158" s="88"/>
      <c r="EM158" s="88"/>
      <c r="EN158" s="88"/>
      <c r="EO158" s="88"/>
      <c r="EP158" s="88"/>
      <c r="EQ158" s="88"/>
      <c r="ER158" s="88"/>
      <c r="ES158" s="88"/>
      <c r="ET158" s="89"/>
      <c r="EU158" s="88"/>
      <c r="EV158" s="88"/>
      <c r="EW158" s="88"/>
      <c r="EX158" s="88"/>
      <c r="EY158" s="88"/>
      <c r="EZ158" s="88"/>
      <c r="FA158" s="88"/>
      <c r="FB158" s="88"/>
      <c r="FC158" s="89"/>
      <c r="FD158" s="88"/>
      <c r="FE158" s="88"/>
      <c r="FF158" s="88"/>
      <c r="FG158" s="88"/>
      <c r="FH158" s="88"/>
      <c r="FI158" s="88"/>
      <c r="FJ158" s="88"/>
      <c r="FK158" s="88"/>
      <c r="FL158" s="89"/>
      <c r="FM158" s="89"/>
      <c r="FN158" s="89"/>
      <c r="FO158" s="88"/>
      <c r="FP158" s="88"/>
      <c r="FQ158" s="88"/>
      <c r="FR158" s="88"/>
      <c r="FS158" s="88"/>
      <c r="FT158" s="89"/>
      <c r="FU158" s="89"/>
      <c r="FV158" s="88"/>
      <c r="FW158" s="88"/>
      <c r="FX158" s="88"/>
      <c r="FY158" s="88"/>
      <c r="FZ158" s="88"/>
      <c r="GA158" s="89"/>
      <c r="GB158" s="89"/>
      <c r="GC158" s="89"/>
      <c r="GD158" s="88"/>
      <c r="GE158" s="88"/>
      <c r="GF158" s="88"/>
      <c r="GG158" s="88"/>
      <c r="GH158" s="88"/>
      <c r="GI158" s="30"/>
      <c r="GJ158" s="89"/>
      <c r="GK158" s="89"/>
      <c r="GL158" s="89"/>
      <c r="GM158" s="88"/>
      <c r="GN158" s="88"/>
      <c r="GO158" s="88"/>
      <c r="GP158" s="88"/>
      <c r="GQ158" s="88"/>
    </row>
    <row r="159" spans="1:199" ht="16.5" customHeight="1" x14ac:dyDescent="0.25">
      <c r="A159" s="33"/>
      <c r="B159" s="2"/>
      <c r="C159" s="30" t="s">
        <v>34534</v>
      </c>
      <c r="D159" s="30"/>
      <c r="E159" s="30"/>
      <c r="F159" s="30"/>
      <c r="G159" s="30"/>
      <c r="H159" s="30"/>
      <c r="I159" s="30"/>
      <c r="J159" s="30"/>
      <c r="K159" s="30"/>
      <c r="L159" s="30"/>
      <c r="M159" s="30"/>
      <c r="N159" s="30"/>
      <c r="O159" s="30"/>
      <c r="P159" s="30"/>
      <c r="Q159" s="30"/>
      <c r="R159" s="30"/>
      <c r="S159" s="30"/>
      <c r="T159" s="30"/>
      <c r="U159" s="30"/>
      <c r="V159" s="30"/>
      <c r="W159" s="30"/>
      <c r="X159" s="30"/>
      <c r="Y159" s="30"/>
      <c r="Z159" s="30"/>
      <c r="AA159" s="30"/>
      <c r="AB159" s="30"/>
      <c r="AC159" s="30"/>
      <c r="AD159" s="30"/>
      <c r="AE159" s="30"/>
      <c r="AF159" s="30"/>
      <c r="AG159" s="30"/>
      <c r="AH159" s="30"/>
      <c r="AI159" s="30"/>
      <c r="AJ159" s="30"/>
      <c r="AK159" s="30"/>
      <c r="AL159" s="30"/>
      <c r="AM159" s="30"/>
      <c r="AN159" s="30"/>
      <c r="AO159" s="30"/>
      <c r="AP159" s="30"/>
      <c r="AQ159" s="30"/>
      <c r="AR159" s="30"/>
      <c r="AS159" s="30"/>
      <c r="AT159" s="30"/>
      <c r="AU159" s="30"/>
      <c r="AV159" s="30"/>
      <c r="AW159" s="30"/>
      <c r="AX159" s="30"/>
      <c r="AY159" s="30"/>
      <c r="AZ159" s="30"/>
      <c r="BA159" s="30"/>
      <c r="BB159" s="30"/>
      <c r="BC159" s="30"/>
      <c r="BD159" s="30"/>
      <c r="BE159" s="30"/>
      <c r="BF159" s="30"/>
      <c r="BG159" s="30"/>
      <c r="BH159" s="30"/>
      <c r="BI159" s="30"/>
      <c r="BJ159" s="30"/>
      <c r="BK159" s="30"/>
      <c r="BL159" s="30"/>
      <c r="BM159" s="30"/>
      <c r="BN159" s="30"/>
      <c r="BO159" s="30"/>
      <c r="BP159" s="30"/>
      <c r="BQ159" s="30"/>
      <c r="BR159" s="30"/>
      <c r="BS159" s="30"/>
      <c r="BT159" s="30"/>
      <c r="BU159" s="30"/>
      <c r="BV159" s="30"/>
      <c r="BW159" s="30"/>
      <c r="BX159" s="30"/>
      <c r="BY159" s="30"/>
      <c r="BZ159" s="30"/>
      <c r="CA159" s="30"/>
      <c r="CB159" s="30"/>
      <c r="CC159" s="30"/>
      <c r="CD159" s="30"/>
      <c r="CE159" s="30"/>
      <c r="CF159" s="30"/>
      <c r="CG159" s="30"/>
      <c r="CH159" s="30"/>
      <c r="CI159" s="89"/>
      <c r="CJ159" s="89"/>
      <c r="CK159" s="89"/>
      <c r="CL159" s="89"/>
      <c r="CM159" s="89"/>
      <c r="CN159" s="89"/>
      <c r="CO159" s="89"/>
      <c r="CP159" s="89"/>
      <c r="CQ159" s="89"/>
      <c r="CR159" s="89"/>
      <c r="CS159" s="88"/>
      <c r="CT159" s="88"/>
      <c r="CU159" s="88"/>
      <c r="CV159" s="88"/>
      <c r="CW159" s="88"/>
      <c r="CX159" s="88"/>
      <c r="CY159" s="88"/>
      <c r="CZ159" s="88"/>
      <c r="DA159" s="89"/>
      <c r="DB159" s="88"/>
      <c r="DC159" s="88"/>
      <c r="DD159" s="88"/>
      <c r="DE159" s="88"/>
      <c r="DF159" s="88"/>
      <c r="DG159" s="88"/>
      <c r="DH159" s="88"/>
      <c r="DI159" s="88"/>
      <c r="DJ159" s="89"/>
      <c r="DK159" s="88"/>
      <c r="DL159" s="88"/>
      <c r="DM159" s="88"/>
      <c r="DN159" s="88"/>
      <c r="DO159" s="88"/>
      <c r="DP159" s="88"/>
      <c r="DQ159" s="88"/>
      <c r="DR159" s="88"/>
      <c r="DS159" s="89"/>
      <c r="DT159" s="88"/>
      <c r="DU159" s="88"/>
      <c r="DV159" s="88"/>
      <c r="DW159" s="88"/>
      <c r="DX159" s="88"/>
      <c r="DY159" s="88"/>
      <c r="DZ159" s="88"/>
      <c r="EA159" s="88"/>
      <c r="EB159" s="89"/>
      <c r="EC159" s="88"/>
      <c r="ED159" s="88"/>
      <c r="EE159" s="88"/>
      <c r="EF159" s="88"/>
      <c r="EG159" s="88"/>
      <c r="EH159" s="88"/>
      <c r="EI159" s="88"/>
      <c r="EJ159" s="88"/>
      <c r="EK159" s="89"/>
      <c r="EL159" s="88"/>
      <c r="EM159" s="88"/>
      <c r="EN159" s="88"/>
      <c r="EO159" s="88"/>
      <c r="EP159" s="88"/>
      <c r="EQ159" s="88"/>
      <c r="ER159" s="88"/>
      <c r="ES159" s="88"/>
      <c r="ET159" s="89"/>
      <c r="EU159" s="88"/>
      <c r="EV159" s="88"/>
      <c r="EW159" s="88"/>
      <c r="EX159" s="88"/>
      <c r="EY159" s="88"/>
      <c r="EZ159" s="88"/>
      <c r="FA159" s="88"/>
      <c r="FB159" s="88"/>
      <c r="FC159" s="89"/>
      <c r="FD159" s="88"/>
      <c r="FE159" s="88"/>
      <c r="FF159" s="88"/>
      <c r="FG159" s="88"/>
      <c r="FH159" s="88"/>
      <c r="FI159" s="88"/>
      <c r="FJ159" s="88"/>
      <c r="FK159" s="88"/>
      <c r="FL159" s="89"/>
      <c r="FM159" s="89"/>
      <c r="FN159" s="89"/>
      <c r="FO159" s="88"/>
      <c r="FP159" s="88"/>
      <c r="FQ159" s="88"/>
      <c r="FR159" s="88"/>
      <c r="FS159" s="88"/>
      <c r="FT159" s="89"/>
      <c r="FU159" s="89"/>
      <c r="FV159" s="88"/>
      <c r="FW159" s="88"/>
      <c r="FX159" s="88"/>
      <c r="FY159" s="88"/>
      <c r="FZ159" s="88"/>
      <c r="GA159" s="89"/>
      <c r="GB159" s="89"/>
      <c r="GC159" s="89"/>
      <c r="GD159" s="88"/>
      <c r="GE159" s="88"/>
      <c r="GF159" s="88"/>
      <c r="GG159" s="88"/>
      <c r="GH159" s="88"/>
      <c r="GI159" s="30"/>
      <c r="GJ159" s="89"/>
      <c r="GK159" s="89"/>
      <c r="GL159" s="89"/>
      <c r="GM159" s="88"/>
      <c r="GN159" s="88"/>
      <c r="GO159" s="88"/>
      <c r="GP159" s="88"/>
      <c r="GQ159" s="88"/>
    </row>
    <row r="160" spans="1:199" ht="16.5" customHeight="1" x14ac:dyDescent="0.25">
      <c r="A160" s="33"/>
      <c r="B160" s="2"/>
      <c r="C160" s="30" t="s">
        <v>34535</v>
      </c>
      <c r="D160" s="30"/>
      <c r="E160" s="30"/>
      <c r="F160" s="30"/>
      <c r="G160" s="30"/>
      <c r="H160" s="30"/>
      <c r="I160" s="30"/>
      <c r="J160" s="30"/>
      <c r="K160" s="30"/>
      <c r="L160" s="30"/>
      <c r="M160" s="30"/>
      <c r="N160" s="30"/>
      <c r="O160" s="30"/>
      <c r="P160" s="30"/>
      <c r="Q160" s="30"/>
      <c r="R160" s="30"/>
      <c r="S160" s="30"/>
      <c r="T160" s="30"/>
      <c r="U160" s="30"/>
      <c r="V160" s="30"/>
      <c r="W160" s="30"/>
      <c r="X160" s="30"/>
      <c r="Y160" s="30"/>
      <c r="Z160" s="30"/>
      <c r="AA160" s="30"/>
      <c r="AB160" s="30"/>
      <c r="AC160" s="30"/>
      <c r="AD160" s="30"/>
      <c r="AE160" s="30"/>
      <c r="AF160" s="30"/>
      <c r="AG160" s="30"/>
      <c r="AH160" s="30"/>
      <c r="AI160" s="30"/>
      <c r="AJ160" s="30"/>
      <c r="AK160" s="30"/>
      <c r="AL160" s="30"/>
      <c r="AM160" s="30"/>
      <c r="AN160" s="30"/>
      <c r="AO160" s="30"/>
      <c r="AP160" s="30"/>
      <c r="AQ160" s="30"/>
      <c r="AR160" s="30"/>
      <c r="AS160" s="30"/>
      <c r="AT160" s="30"/>
      <c r="AU160" s="30"/>
      <c r="AV160" s="30"/>
      <c r="AW160" s="30"/>
      <c r="AX160" s="30"/>
      <c r="AY160" s="30"/>
      <c r="AZ160" s="30"/>
      <c r="BA160" s="30"/>
      <c r="BB160" s="30"/>
      <c r="BC160" s="30"/>
      <c r="BD160" s="30"/>
      <c r="BE160" s="30"/>
      <c r="BF160" s="30"/>
      <c r="BG160" s="30"/>
      <c r="BH160" s="30"/>
      <c r="BI160" s="30"/>
      <c r="BJ160" s="30"/>
      <c r="BK160" s="30"/>
      <c r="BL160" s="30"/>
      <c r="BM160" s="30"/>
      <c r="BN160" s="30"/>
      <c r="BO160" s="30"/>
      <c r="BP160" s="30"/>
      <c r="BQ160" s="30"/>
      <c r="BR160" s="30"/>
      <c r="BS160" s="30"/>
      <c r="BT160" s="30"/>
      <c r="BU160" s="30"/>
      <c r="BV160" s="30"/>
      <c r="BW160" s="30"/>
      <c r="BX160" s="30"/>
      <c r="BY160" s="30"/>
      <c r="BZ160" s="30"/>
      <c r="CA160" s="30"/>
      <c r="CB160" s="30"/>
      <c r="CC160" s="30"/>
      <c r="CD160" s="30"/>
      <c r="CE160" s="30"/>
      <c r="CF160" s="30"/>
      <c r="CG160" s="30"/>
      <c r="CH160" s="30"/>
      <c r="CI160" s="89"/>
      <c r="CJ160" s="89"/>
      <c r="CK160" s="89"/>
      <c r="CL160" s="89"/>
      <c r="CM160" s="89"/>
      <c r="CN160" s="89"/>
      <c r="CO160" s="89"/>
      <c r="CP160" s="89"/>
      <c r="CQ160" s="89"/>
      <c r="CR160" s="89"/>
      <c r="CS160" s="88"/>
      <c r="CT160" s="88"/>
      <c r="CU160" s="88"/>
      <c r="CV160" s="88"/>
      <c r="CW160" s="88"/>
      <c r="CX160" s="88"/>
      <c r="CY160" s="88"/>
      <c r="CZ160" s="88"/>
      <c r="DA160" s="89"/>
      <c r="DB160" s="88"/>
      <c r="DC160" s="88"/>
      <c r="DD160" s="88"/>
      <c r="DE160" s="88"/>
      <c r="DF160" s="88"/>
      <c r="DG160" s="88"/>
      <c r="DH160" s="88"/>
      <c r="DI160" s="88"/>
      <c r="DJ160" s="89"/>
      <c r="DK160" s="88"/>
      <c r="DL160" s="88"/>
      <c r="DM160" s="88"/>
      <c r="DN160" s="88"/>
      <c r="DO160" s="88"/>
      <c r="DP160" s="88"/>
      <c r="DQ160" s="88"/>
      <c r="DR160" s="88"/>
      <c r="DS160" s="89"/>
      <c r="DT160" s="88"/>
      <c r="DU160" s="88"/>
      <c r="DV160" s="88"/>
      <c r="DW160" s="88"/>
      <c r="DX160" s="88"/>
      <c r="DY160" s="88"/>
      <c r="DZ160" s="88"/>
      <c r="EA160" s="88"/>
      <c r="EB160" s="89"/>
      <c r="EC160" s="88"/>
      <c r="ED160" s="88"/>
      <c r="EE160" s="88"/>
      <c r="EF160" s="88"/>
      <c r="EG160" s="88"/>
      <c r="EH160" s="88"/>
      <c r="EI160" s="88"/>
      <c r="EJ160" s="88"/>
      <c r="EK160" s="89"/>
      <c r="EL160" s="88"/>
      <c r="EM160" s="88"/>
      <c r="EN160" s="88"/>
      <c r="EO160" s="88"/>
      <c r="EP160" s="88"/>
      <c r="EQ160" s="88"/>
      <c r="ER160" s="88"/>
      <c r="ES160" s="88"/>
      <c r="ET160" s="89"/>
      <c r="EU160" s="88"/>
      <c r="EV160" s="88"/>
      <c r="EW160" s="88"/>
      <c r="EX160" s="88"/>
      <c r="EY160" s="88"/>
      <c r="EZ160" s="88"/>
      <c r="FA160" s="88"/>
      <c r="FB160" s="88"/>
      <c r="FC160" s="89"/>
      <c r="FD160" s="88"/>
      <c r="FE160" s="88"/>
      <c r="FF160" s="88"/>
      <c r="FG160" s="88"/>
      <c r="FH160" s="88"/>
      <c r="FI160" s="88"/>
      <c r="FJ160" s="88"/>
      <c r="FK160" s="88"/>
      <c r="FL160" s="89"/>
      <c r="FM160" s="89"/>
      <c r="FN160" s="89"/>
      <c r="FO160" s="88"/>
      <c r="FP160" s="88"/>
      <c r="FQ160" s="88"/>
      <c r="FR160" s="88"/>
      <c r="FS160" s="88"/>
      <c r="FT160" s="89"/>
      <c r="FU160" s="89"/>
      <c r="FV160" s="88"/>
      <c r="FW160" s="88"/>
      <c r="FX160" s="88"/>
      <c r="FY160" s="88"/>
      <c r="FZ160" s="88"/>
      <c r="GA160" s="89"/>
      <c r="GB160" s="89"/>
      <c r="GC160" s="89"/>
      <c r="GD160" s="88"/>
      <c r="GE160" s="88"/>
      <c r="GF160" s="88"/>
      <c r="GG160" s="88"/>
      <c r="GH160" s="88"/>
      <c r="GI160" s="30"/>
      <c r="GJ160" s="89"/>
      <c r="GK160" s="89"/>
      <c r="GL160" s="89"/>
      <c r="GM160" s="88"/>
      <c r="GN160" s="88"/>
      <c r="GO160" s="88"/>
      <c r="GP160" s="88"/>
      <c r="GQ160" s="88"/>
    </row>
    <row r="161" spans="1:199" ht="16.5" customHeight="1" x14ac:dyDescent="0.25">
      <c r="A161" s="33"/>
      <c r="B161" s="2"/>
      <c r="C161" s="30" t="s">
        <v>34536</v>
      </c>
      <c r="D161" s="30"/>
      <c r="E161" s="30"/>
      <c r="F161" s="30"/>
      <c r="G161" s="30"/>
      <c r="H161" s="30"/>
      <c r="I161" s="30"/>
      <c r="J161" s="30"/>
      <c r="K161" s="30"/>
      <c r="L161" s="30"/>
      <c r="M161" s="30"/>
      <c r="N161" s="30"/>
      <c r="O161" s="30"/>
      <c r="P161" s="30"/>
      <c r="Q161" s="30"/>
      <c r="R161" s="30"/>
      <c r="S161" s="30"/>
      <c r="T161" s="30"/>
      <c r="U161" s="30"/>
      <c r="V161" s="30"/>
      <c r="W161" s="30"/>
      <c r="X161" s="30"/>
      <c r="Y161" s="30"/>
      <c r="Z161" s="30"/>
      <c r="AA161" s="30"/>
      <c r="AB161" s="30"/>
      <c r="AC161" s="30"/>
      <c r="AD161" s="30"/>
      <c r="AE161" s="30"/>
      <c r="AF161" s="30"/>
      <c r="AG161" s="30"/>
      <c r="AH161" s="30"/>
      <c r="AI161" s="30"/>
      <c r="AJ161" s="30"/>
      <c r="AK161" s="30"/>
      <c r="AL161" s="30"/>
      <c r="AM161" s="30"/>
      <c r="AN161" s="30"/>
      <c r="AO161" s="30"/>
      <c r="AP161" s="30"/>
      <c r="AQ161" s="30"/>
      <c r="AR161" s="30"/>
      <c r="AS161" s="30"/>
      <c r="AT161" s="30"/>
      <c r="AU161" s="30"/>
      <c r="AV161" s="30"/>
      <c r="AW161" s="30"/>
      <c r="AX161" s="30"/>
      <c r="AY161" s="30"/>
      <c r="AZ161" s="30"/>
      <c r="BA161" s="30"/>
      <c r="BB161" s="30"/>
      <c r="BC161" s="30"/>
      <c r="BD161" s="30"/>
      <c r="BE161" s="30"/>
      <c r="BF161" s="30"/>
      <c r="BG161" s="30"/>
      <c r="BH161" s="30"/>
      <c r="BI161" s="30"/>
      <c r="BJ161" s="30"/>
      <c r="BK161" s="30"/>
      <c r="BL161" s="30"/>
      <c r="BM161" s="30"/>
      <c r="BN161" s="30"/>
      <c r="BO161" s="30"/>
      <c r="BP161" s="30"/>
      <c r="BQ161" s="30"/>
      <c r="BR161" s="30"/>
      <c r="BS161" s="30"/>
      <c r="BT161" s="30"/>
      <c r="BU161" s="30"/>
      <c r="BV161" s="30"/>
      <c r="BW161" s="30"/>
      <c r="BX161" s="30"/>
      <c r="BY161" s="30"/>
      <c r="BZ161" s="30"/>
      <c r="CA161" s="30"/>
      <c r="CB161" s="30"/>
      <c r="CC161" s="30"/>
      <c r="CD161" s="30"/>
      <c r="CE161" s="30"/>
      <c r="CF161" s="30"/>
      <c r="CG161" s="30"/>
      <c r="CH161" s="30"/>
      <c r="CI161" s="89"/>
      <c r="CJ161" s="89"/>
      <c r="CK161" s="89"/>
      <c r="CL161" s="89"/>
      <c r="CM161" s="89"/>
      <c r="CN161" s="89"/>
      <c r="CO161" s="89"/>
      <c r="CP161" s="89"/>
      <c r="CQ161" s="89"/>
      <c r="CR161" s="89"/>
      <c r="CS161" s="88"/>
      <c r="CT161" s="88"/>
      <c r="CU161" s="88"/>
      <c r="CV161" s="88"/>
      <c r="CW161" s="88"/>
      <c r="CX161" s="88"/>
      <c r="CY161" s="88"/>
      <c r="CZ161" s="88"/>
      <c r="DA161" s="89"/>
      <c r="DB161" s="88"/>
      <c r="DC161" s="88"/>
      <c r="DD161" s="88"/>
      <c r="DE161" s="88"/>
      <c r="DF161" s="88"/>
      <c r="DG161" s="88"/>
      <c r="DH161" s="88"/>
      <c r="DI161" s="88"/>
      <c r="DJ161" s="89"/>
      <c r="DK161" s="88"/>
      <c r="DL161" s="88"/>
      <c r="DM161" s="88"/>
      <c r="DN161" s="88"/>
      <c r="DO161" s="88"/>
      <c r="DP161" s="88"/>
      <c r="DQ161" s="88"/>
      <c r="DR161" s="88"/>
      <c r="DS161" s="89"/>
      <c r="DT161" s="88"/>
      <c r="DU161" s="88"/>
      <c r="DV161" s="88"/>
      <c r="DW161" s="88"/>
      <c r="DX161" s="88"/>
      <c r="DY161" s="88"/>
      <c r="DZ161" s="88"/>
      <c r="EA161" s="88"/>
      <c r="EB161" s="89"/>
      <c r="EC161" s="88"/>
      <c r="ED161" s="88"/>
      <c r="EE161" s="88"/>
      <c r="EF161" s="88"/>
      <c r="EG161" s="88"/>
      <c r="EH161" s="88"/>
      <c r="EI161" s="88"/>
      <c r="EJ161" s="88"/>
      <c r="EK161" s="89"/>
      <c r="EL161" s="88"/>
      <c r="EM161" s="88"/>
      <c r="EN161" s="88"/>
      <c r="EO161" s="88"/>
      <c r="EP161" s="88"/>
      <c r="EQ161" s="88"/>
      <c r="ER161" s="88"/>
      <c r="ES161" s="88"/>
      <c r="ET161" s="89"/>
      <c r="EU161" s="88"/>
      <c r="EV161" s="88"/>
      <c r="EW161" s="88"/>
      <c r="EX161" s="88"/>
      <c r="EY161" s="88"/>
      <c r="EZ161" s="88"/>
      <c r="FA161" s="88"/>
      <c r="FB161" s="88"/>
      <c r="FC161" s="89"/>
      <c r="FD161" s="88"/>
      <c r="FE161" s="88"/>
      <c r="FF161" s="88"/>
      <c r="FG161" s="88"/>
      <c r="FH161" s="88"/>
      <c r="FI161" s="88"/>
      <c r="FJ161" s="88"/>
      <c r="FK161" s="88"/>
      <c r="FL161" s="89"/>
      <c r="FM161" s="89"/>
      <c r="FN161" s="89"/>
      <c r="FO161" s="88"/>
      <c r="FP161" s="88"/>
      <c r="FQ161" s="88"/>
      <c r="FR161" s="88"/>
      <c r="FS161" s="88"/>
      <c r="FT161" s="89"/>
      <c r="FU161" s="89"/>
      <c r="FV161" s="88"/>
      <c r="FW161" s="88"/>
      <c r="FX161" s="88"/>
      <c r="FY161" s="88"/>
      <c r="FZ161" s="88"/>
      <c r="GA161" s="89"/>
      <c r="GB161" s="89"/>
      <c r="GC161" s="89"/>
      <c r="GD161" s="88"/>
      <c r="GE161" s="88"/>
      <c r="GF161" s="88"/>
      <c r="GG161" s="88"/>
      <c r="GH161" s="88"/>
      <c r="GI161" s="30"/>
      <c r="GJ161" s="89"/>
      <c r="GK161" s="89"/>
      <c r="GL161" s="89"/>
      <c r="GM161" s="88"/>
      <c r="GN161" s="88"/>
      <c r="GO161" s="88"/>
      <c r="GP161" s="88"/>
      <c r="GQ161" s="88"/>
    </row>
    <row r="162" spans="1:199" ht="16.5" customHeight="1" x14ac:dyDescent="0.25">
      <c r="A162" s="33"/>
      <c r="B162" s="2"/>
      <c r="C162" s="30" t="s">
        <v>34537</v>
      </c>
      <c r="D162" s="30"/>
      <c r="E162" s="30"/>
      <c r="F162" s="30"/>
      <c r="G162" s="30"/>
      <c r="H162" s="30"/>
      <c r="I162" s="30"/>
      <c r="J162" s="30"/>
      <c r="K162" s="30"/>
      <c r="L162" s="30"/>
      <c r="M162" s="30"/>
      <c r="N162" s="30"/>
      <c r="O162" s="30"/>
      <c r="P162" s="30"/>
      <c r="Q162" s="30"/>
      <c r="R162" s="30"/>
      <c r="S162" s="30"/>
      <c r="T162" s="30"/>
      <c r="U162" s="30"/>
      <c r="V162" s="30"/>
      <c r="W162" s="30"/>
      <c r="X162" s="30"/>
      <c r="Y162" s="30"/>
      <c r="Z162" s="30"/>
      <c r="AA162" s="30"/>
      <c r="AB162" s="30"/>
      <c r="AC162" s="30"/>
      <c r="AD162" s="30"/>
      <c r="AE162" s="30"/>
      <c r="AF162" s="30"/>
      <c r="AG162" s="30"/>
      <c r="AH162" s="30"/>
      <c r="AI162" s="30"/>
      <c r="AJ162" s="30"/>
      <c r="AK162" s="30"/>
      <c r="AL162" s="30"/>
      <c r="AM162" s="30"/>
      <c r="AN162" s="30"/>
      <c r="AO162" s="30"/>
      <c r="AP162" s="30"/>
      <c r="AQ162" s="30"/>
      <c r="AR162" s="30"/>
      <c r="AS162" s="30"/>
      <c r="AT162" s="30"/>
      <c r="AU162" s="30"/>
      <c r="AV162" s="30"/>
      <c r="AW162" s="30"/>
      <c r="AX162" s="30"/>
      <c r="AY162" s="30"/>
      <c r="AZ162" s="30"/>
      <c r="BA162" s="30"/>
      <c r="BB162" s="30"/>
      <c r="BC162" s="30"/>
      <c r="BD162" s="30"/>
      <c r="BE162" s="30"/>
      <c r="BF162" s="30"/>
      <c r="BG162" s="30"/>
      <c r="BH162" s="30"/>
      <c r="BI162" s="30"/>
      <c r="BJ162" s="30"/>
      <c r="BK162" s="30"/>
      <c r="BL162" s="30"/>
      <c r="BM162" s="30"/>
      <c r="BN162" s="30"/>
      <c r="BO162" s="30"/>
      <c r="BP162" s="30"/>
      <c r="BQ162" s="30"/>
      <c r="BR162" s="30"/>
      <c r="BS162" s="30"/>
      <c r="BT162" s="30"/>
      <c r="BU162" s="30"/>
      <c r="BV162" s="30"/>
      <c r="BW162" s="30"/>
      <c r="BX162" s="30"/>
      <c r="BY162" s="30"/>
      <c r="BZ162" s="30"/>
      <c r="CA162" s="30"/>
      <c r="CB162" s="30"/>
      <c r="CC162" s="30"/>
      <c r="CD162" s="30"/>
      <c r="CE162" s="30"/>
      <c r="CF162" s="30"/>
      <c r="CG162" s="30"/>
      <c r="CH162" s="30"/>
      <c r="CI162" s="89"/>
      <c r="CJ162" s="89"/>
      <c r="CK162" s="89"/>
      <c r="CL162" s="89"/>
      <c r="CM162" s="89"/>
      <c r="CN162" s="89"/>
      <c r="CO162" s="89"/>
      <c r="CP162" s="89"/>
      <c r="CQ162" s="89"/>
      <c r="CR162" s="89"/>
      <c r="CS162" s="88"/>
      <c r="CT162" s="88"/>
      <c r="CU162" s="88"/>
      <c r="CV162" s="88"/>
      <c r="CW162" s="88"/>
      <c r="CX162" s="88"/>
      <c r="CY162" s="88"/>
      <c r="CZ162" s="88"/>
      <c r="DA162" s="89"/>
      <c r="DB162" s="88"/>
      <c r="DC162" s="88"/>
      <c r="DD162" s="88"/>
      <c r="DE162" s="88"/>
      <c r="DF162" s="88"/>
      <c r="DG162" s="88"/>
      <c r="DH162" s="88"/>
      <c r="DI162" s="88"/>
      <c r="DJ162" s="89"/>
      <c r="DK162" s="88"/>
      <c r="DL162" s="88"/>
      <c r="DM162" s="88"/>
      <c r="DN162" s="88"/>
      <c r="DO162" s="88"/>
      <c r="DP162" s="88"/>
      <c r="DQ162" s="88"/>
      <c r="DR162" s="88"/>
      <c r="DS162" s="89"/>
      <c r="DT162" s="88"/>
      <c r="DU162" s="88"/>
      <c r="DV162" s="88"/>
      <c r="DW162" s="88"/>
      <c r="DX162" s="88"/>
      <c r="DY162" s="88"/>
      <c r="DZ162" s="88"/>
      <c r="EA162" s="88"/>
      <c r="EB162" s="89"/>
      <c r="EC162" s="88"/>
      <c r="ED162" s="88"/>
      <c r="EE162" s="88"/>
      <c r="EF162" s="88"/>
      <c r="EG162" s="88"/>
      <c r="EH162" s="88"/>
      <c r="EI162" s="88"/>
      <c r="EJ162" s="88"/>
      <c r="EK162" s="89"/>
      <c r="EL162" s="88"/>
      <c r="EM162" s="88"/>
      <c r="EN162" s="88"/>
      <c r="EO162" s="88"/>
      <c r="EP162" s="88"/>
      <c r="EQ162" s="88"/>
      <c r="ER162" s="88"/>
      <c r="ES162" s="88"/>
      <c r="ET162" s="89"/>
      <c r="EU162" s="88"/>
      <c r="EV162" s="88"/>
      <c r="EW162" s="88"/>
      <c r="EX162" s="88"/>
      <c r="EY162" s="88"/>
      <c r="EZ162" s="88"/>
      <c r="FA162" s="88"/>
      <c r="FB162" s="88"/>
      <c r="FC162" s="89"/>
      <c r="FD162" s="88"/>
      <c r="FE162" s="88"/>
      <c r="FF162" s="88"/>
      <c r="FG162" s="88"/>
      <c r="FH162" s="88"/>
      <c r="FI162" s="88"/>
      <c r="FJ162" s="88"/>
      <c r="FK162" s="88"/>
      <c r="FL162" s="89"/>
      <c r="FM162" s="89"/>
      <c r="FN162" s="89"/>
      <c r="FO162" s="88"/>
      <c r="FP162" s="88"/>
      <c r="FQ162" s="88"/>
      <c r="FR162" s="88"/>
      <c r="FS162" s="88"/>
      <c r="FT162" s="89"/>
      <c r="FU162" s="89"/>
      <c r="FV162" s="88"/>
      <c r="FW162" s="88"/>
      <c r="FX162" s="88"/>
      <c r="FY162" s="88"/>
      <c r="FZ162" s="88"/>
      <c r="GA162" s="89"/>
      <c r="GB162" s="89"/>
      <c r="GC162" s="89"/>
      <c r="GD162" s="88"/>
      <c r="GE162" s="88"/>
      <c r="GF162" s="88"/>
      <c r="GG162" s="88"/>
      <c r="GH162" s="88"/>
      <c r="GI162" s="30"/>
      <c r="GJ162" s="89"/>
      <c r="GK162" s="89"/>
      <c r="GL162" s="89"/>
      <c r="GM162" s="88"/>
      <c r="GN162" s="88"/>
      <c r="GO162" s="88"/>
      <c r="GP162" s="88"/>
      <c r="GQ162" s="88"/>
    </row>
    <row r="163" spans="1:199" ht="16.5" customHeight="1" x14ac:dyDescent="0.25">
      <c r="A163" s="33"/>
      <c r="B163" s="2"/>
      <c r="C163" s="30" t="s">
        <v>34538</v>
      </c>
      <c r="D163" s="30"/>
      <c r="E163" s="30"/>
      <c r="F163" s="30"/>
      <c r="G163" s="30"/>
      <c r="H163" s="30"/>
      <c r="I163" s="30"/>
      <c r="J163" s="30"/>
      <c r="K163" s="30"/>
      <c r="L163" s="30"/>
      <c r="M163" s="30"/>
      <c r="N163" s="30"/>
      <c r="O163" s="30"/>
      <c r="P163" s="30"/>
      <c r="Q163" s="30"/>
      <c r="R163" s="30"/>
      <c r="S163" s="30"/>
      <c r="T163" s="30"/>
      <c r="U163" s="30"/>
      <c r="V163" s="30"/>
      <c r="W163" s="30"/>
      <c r="X163" s="30"/>
      <c r="Y163" s="30"/>
      <c r="Z163" s="30"/>
      <c r="AA163" s="30"/>
      <c r="AB163" s="30"/>
      <c r="AC163" s="30"/>
      <c r="AD163" s="30"/>
      <c r="AE163" s="30"/>
      <c r="AF163" s="30"/>
      <c r="AG163" s="30"/>
      <c r="AH163" s="30"/>
      <c r="AI163" s="30"/>
      <c r="AJ163" s="30"/>
      <c r="AK163" s="30"/>
      <c r="AL163" s="30"/>
      <c r="AM163" s="30"/>
      <c r="AN163" s="30"/>
      <c r="AO163" s="30"/>
      <c r="AP163" s="30"/>
      <c r="AQ163" s="30"/>
      <c r="AR163" s="30"/>
      <c r="AS163" s="30"/>
      <c r="AT163" s="30"/>
      <c r="AU163" s="30"/>
      <c r="AV163" s="30"/>
      <c r="AW163" s="30"/>
      <c r="AX163" s="30"/>
      <c r="AY163" s="30"/>
      <c r="AZ163" s="30"/>
      <c r="BA163" s="30"/>
      <c r="BB163" s="30"/>
      <c r="BC163" s="30"/>
      <c r="BD163" s="30"/>
      <c r="BE163" s="30"/>
      <c r="BF163" s="30"/>
      <c r="BG163" s="30"/>
      <c r="BH163" s="30"/>
      <c r="BI163" s="30"/>
      <c r="BJ163" s="30"/>
      <c r="BK163" s="30"/>
      <c r="BL163" s="30"/>
      <c r="BM163" s="30"/>
      <c r="BN163" s="30"/>
      <c r="BO163" s="30"/>
      <c r="BP163" s="30"/>
      <c r="BQ163" s="30"/>
      <c r="BR163" s="30"/>
      <c r="BS163" s="30"/>
      <c r="BT163" s="30"/>
      <c r="BU163" s="30"/>
      <c r="BV163" s="30"/>
      <c r="BW163" s="30"/>
      <c r="BX163" s="30"/>
      <c r="BY163" s="30"/>
      <c r="BZ163" s="30"/>
      <c r="CA163" s="30"/>
      <c r="CB163" s="30"/>
      <c r="CC163" s="30"/>
      <c r="CD163" s="30"/>
      <c r="CE163" s="30"/>
      <c r="CF163" s="30"/>
      <c r="CG163" s="30"/>
      <c r="CH163" s="30"/>
      <c r="CI163" s="89"/>
      <c r="CJ163" s="89"/>
      <c r="CK163" s="89"/>
      <c r="CL163" s="89"/>
      <c r="CM163" s="89"/>
      <c r="CN163" s="89"/>
      <c r="CO163" s="89"/>
      <c r="CP163" s="89"/>
      <c r="CQ163" s="89"/>
      <c r="CR163" s="89"/>
      <c r="CS163" s="88"/>
      <c r="CT163" s="88"/>
      <c r="CU163" s="88"/>
      <c r="CV163" s="88"/>
      <c r="CW163" s="88"/>
      <c r="CX163" s="88"/>
      <c r="CY163" s="88"/>
      <c r="CZ163" s="88"/>
      <c r="DA163" s="89"/>
      <c r="DB163" s="88"/>
      <c r="DC163" s="88"/>
      <c r="DD163" s="88"/>
      <c r="DE163" s="88"/>
      <c r="DF163" s="88"/>
      <c r="DG163" s="88"/>
      <c r="DH163" s="88"/>
      <c r="DI163" s="88"/>
      <c r="DJ163" s="89"/>
      <c r="DK163" s="88"/>
      <c r="DL163" s="88"/>
      <c r="DM163" s="88"/>
      <c r="DN163" s="88"/>
      <c r="DO163" s="88"/>
      <c r="DP163" s="88"/>
      <c r="DQ163" s="88"/>
      <c r="DR163" s="88"/>
      <c r="DS163" s="89"/>
      <c r="DT163" s="88"/>
      <c r="DU163" s="88"/>
      <c r="DV163" s="88"/>
      <c r="DW163" s="88"/>
      <c r="DX163" s="88"/>
      <c r="DY163" s="88"/>
      <c r="DZ163" s="88"/>
      <c r="EA163" s="88"/>
      <c r="EB163" s="89"/>
      <c r="EC163" s="88"/>
      <c r="ED163" s="88"/>
      <c r="EE163" s="88"/>
      <c r="EF163" s="88"/>
      <c r="EG163" s="88"/>
      <c r="EH163" s="88"/>
      <c r="EI163" s="88"/>
      <c r="EJ163" s="88"/>
      <c r="EK163" s="89"/>
      <c r="EL163" s="88"/>
      <c r="EM163" s="88"/>
      <c r="EN163" s="88"/>
      <c r="EO163" s="88"/>
      <c r="EP163" s="88"/>
      <c r="EQ163" s="88"/>
      <c r="ER163" s="88"/>
      <c r="ES163" s="88"/>
      <c r="ET163" s="89"/>
      <c r="EU163" s="88"/>
      <c r="EV163" s="88"/>
      <c r="EW163" s="88"/>
      <c r="EX163" s="88"/>
      <c r="EY163" s="88"/>
      <c r="EZ163" s="88"/>
      <c r="FA163" s="88"/>
      <c r="FB163" s="88"/>
      <c r="FC163" s="89"/>
      <c r="FD163" s="88"/>
      <c r="FE163" s="88"/>
      <c r="FF163" s="88"/>
      <c r="FG163" s="88"/>
      <c r="FH163" s="88"/>
      <c r="FI163" s="88"/>
      <c r="FJ163" s="88"/>
      <c r="FK163" s="88"/>
      <c r="FL163" s="89"/>
      <c r="FM163" s="89"/>
      <c r="FN163" s="89"/>
      <c r="FO163" s="88"/>
      <c r="FP163" s="88"/>
      <c r="FQ163" s="88"/>
      <c r="FR163" s="88"/>
      <c r="FS163" s="88"/>
      <c r="FT163" s="89"/>
      <c r="FU163" s="89"/>
      <c r="FV163" s="88"/>
      <c r="FW163" s="88"/>
      <c r="FX163" s="88"/>
      <c r="FY163" s="88"/>
      <c r="FZ163" s="88"/>
      <c r="GA163" s="89"/>
      <c r="GB163" s="89"/>
      <c r="GC163" s="89"/>
      <c r="GD163" s="88"/>
      <c r="GE163" s="88"/>
      <c r="GF163" s="88"/>
      <c r="GG163" s="88"/>
      <c r="GH163" s="88"/>
      <c r="GI163" s="30"/>
      <c r="GJ163" s="89"/>
      <c r="GK163" s="89"/>
      <c r="GL163" s="89"/>
      <c r="GM163" s="88"/>
      <c r="GN163" s="88"/>
      <c r="GO163" s="88"/>
      <c r="GP163" s="88"/>
      <c r="GQ163" s="88"/>
    </row>
    <row r="164" spans="1:199" ht="16.5" customHeight="1" x14ac:dyDescent="0.25">
      <c r="A164" s="33"/>
      <c r="B164" s="2"/>
      <c r="C164" s="30" t="s">
        <v>34539</v>
      </c>
      <c r="D164" s="30"/>
      <c r="E164" s="30"/>
      <c r="F164" s="30"/>
      <c r="G164" s="30"/>
      <c r="H164" s="30"/>
      <c r="I164" s="30"/>
      <c r="J164" s="30"/>
      <c r="K164" s="30"/>
      <c r="L164" s="30"/>
      <c r="M164" s="30"/>
      <c r="N164" s="30"/>
      <c r="O164" s="30"/>
      <c r="P164" s="30"/>
      <c r="Q164" s="30"/>
      <c r="R164" s="30"/>
      <c r="S164" s="30"/>
      <c r="T164" s="30"/>
      <c r="U164" s="30"/>
      <c r="V164" s="30"/>
      <c r="W164" s="30"/>
      <c r="X164" s="30"/>
      <c r="Y164" s="30"/>
      <c r="Z164" s="30"/>
      <c r="AA164" s="30"/>
      <c r="AB164" s="30"/>
      <c r="AC164" s="30"/>
      <c r="AD164" s="30"/>
      <c r="AE164" s="30"/>
      <c r="AF164" s="30"/>
      <c r="AG164" s="30"/>
      <c r="AH164" s="30"/>
      <c r="AI164" s="30"/>
      <c r="AJ164" s="30"/>
      <c r="AK164" s="30"/>
      <c r="AL164" s="30"/>
      <c r="AM164" s="30"/>
      <c r="AN164" s="30"/>
      <c r="AO164" s="30"/>
      <c r="AP164" s="30"/>
      <c r="AQ164" s="30"/>
      <c r="AR164" s="30"/>
      <c r="AS164" s="30"/>
      <c r="AT164" s="30"/>
      <c r="AU164" s="30"/>
      <c r="AV164" s="30"/>
      <c r="AW164" s="30"/>
      <c r="AX164" s="30"/>
      <c r="AY164" s="30"/>
      <c r="AZ164" s="30"/>
      <c r="BA164" s="30"/>
      <c r="BB164" s="30"/>
      <c r="BC164" s="30"/>
      <c r="BD164" s="30"/>
      <c r="BE164" s="30"/>
      <c r="BF164" s="30"/>
      <c r="BG164" s="30"/>
      <c r="BH164" s="30"/>
      <c r="BI164" s="30"/>
      <c r="BJ164" s="30"/>
      <c r="BK164" s="30"/>
      <c r="BL164" s="30"/>
      <c r="BM164" s="30"/>
      <c r="BN164" s="30"/>
      <c r="BO164" s="30"/>
      <c r="BP164" s="30"/>
      <c r="BQ164" s="30"/>
      <c r="BR164" s="30"/>
      <c r="BS164" s="30"/>
      <c r="BT164" s="30"/>
      <c r="BU164" s="30"/>
      <c r="BV164" s="30"/>
      <c r="BW164" s="30"/>
      <c r="BX164" s="30"/>
      <c r="BY164" s="30"/>
      <c r="BZ164" s="30"/>
      <c r="CA164" s="30"/>
      <c r="CB164" s="30"/>
      <c r="CC164" s="30"/>
      <c r="CD164" s="30"/>
      <c r="CE164" s="30"/>
      <c r="CF164" s="30"/>
      <c r="CG164" s="30"/>
      <c r="CH164" s="30"/>
      <c r="CI164" s="89"/>
      <c r="CJ164" s="89"/>
      <c r="CK164" s="89"/>
      <c r="CL164" s="89"/>
      <c r="CM164" s="89"/>
      <c r="CN164" s="89"/>
      <c r="CO164" s="89"/>
      <c r="CP164" s="89"/>
      <c r="CQ164" s="89"/>
      <c r="CR164" s="89"/>
      <c r="CS164" s="88"/>
      <c r="CT164" s="88"/>
      <c r="CU164" s="88"/>
      <c r="CV164" s="88"/>
      <c r="CW164" s="88"/>
      <c r="CX164" s="88"/>
      <c r="CY164" s="88"/>
      <c r="CZ164" s="88"/>
      <c r="DA164" s="89"/>
      <c r="DB164" s="88"/>
      <c r="DC164" s="88"/>
      <c r="DD164" s="88"/>
      <c r="DE164" s="88"/>
      <c r="DF164" s="88"/>
      <c r="DG164" s="88"/>
      <c r="DH164" s="88"/>
      <c r="DI164" s="88"/>
      <c r="DJ164" s="89"/>
      <c r="DK164" s="88"/>
      <c r="DL164" s="88"/>
      <c r="DM164" s="88"/>
      <c r="DN164" s="88"/>
      <c r="DO164" s="88"/>
      <c r="DP164" s="88"/>
      <c r="DQ164" s="88"/>
      <c r="DR164" s="88"/>
      <c r="DS164" s="89"/>
      <c r="DT164" s="88"/>
      <c r="DU164" s="88"/>
      <c r="DV164" s="88"/>
      <c r="DW164" s="88"/>
      <c r="DX164" s="88"/>
      <c r="DY164" s="88"/>
      <c r="DZ164" s="88"/>
      <c r="EA164" s="88"/>
      <c r="EB164" s="89"/>
      <c r="EC164" s="88"/>
      <c r="ED164" s="88"/>
      <c r="EE164" s="88"/>
      <c r="EF164" s="88"/>
      <c r="EG164" s="88"/>
      <c r="EH164" s="88"/>
      <c r="EI164" s="88"/>
      <c r="EJ164" s="88"/>
      <c r="EK164" s="89"/>
      <c r="EL164" s="88"/>
      <c r="EM164" s="88"/>
      <c r="EN164" s="88"/>
      <c r="EO164" s="88"/>
      <c r="EP164" s="88"/>
      <c r="EQ164" s="88"/>
      <c r="ER164" s="88"/>
      <c r="ES164" s="88"/>
      <c r="ET164" s="89"/>
      <c r="EU164" s="88"/>
      <c r="EV164" s="88"/>
      <c r="EW164" s="88"/>
      <c r="EX164" s="88"/>
      <c r="EY164" s="88"/>
      <c r="EZ164" s="88"/>
      <c r="FA164" s="88"/>
      <c r="FB164" s="88"/>
      <c r="FC164" s="89"/>
      <c r="FD164" s="88"/>
      <c r="FE164" s="88"/>
      <c r="FF164" s="88"/>
      <c r="FG164" s="88"/>
      <c r="FH164" s="88"/>
      <c r="FI164" s="88"/>
      <c r="FJ164" s="88"/>
      <c r="FK164" s="88"/>
      <c r="FL164" s="89"/>
      <c r="FM164" s="89"/>
      <c r="FN164" s="89"/>
      <c r="FO164" s="88"/>
      <c r="FP164" s="88"/>
      <c r="FQ164" s="88"/>
      <c r="FR164" s="88"/>
      <c r="FS164" s="88"/>
      <c r="FT164" s="89"/>
      <c r="FU164" s="89"/>
      <c r="FV164" s="88"/>
      <c r="FW164" s="88"/>
      <c r="FX164" s="88"/>
      <c r="FY164" s="88"/>
      <c r="FZ164" s="88"/>
      <c r="GA164" s="89"/>
      <c r="GB164" s="89"/>
      <c r="GC164" s="89"/>
      <c r="GD164" s="88"/>
      <c r="GE164" s="88"/>
      <c r="GF164" s="88"/>
      <c r="GG164" s="88"/>
      <c r="GH164" s="88"/>
      <c r="GI164" s="30"/>
      <c r="GJ164" s="89"/>
      <c r="GK164" s="89"/>
      <c r="GL164" s="89"/>
      <c r="GM164" s="88"/>
      <c r="GN164" s="88"/>
      <c r="GO164" s="88"/>
      <c r="GP164" s="88"/>
      <c r="GQ164" s="88"/>
    </row>
    <row r="165" spans="1:199" ht="16.5" customHeight="1" x14ac:dyDescent="0.25">
      <c r="A165" s="33"/>
      <c r="B165" s="2"/>
      <c r="C165" s="30" t="s">
        <v>34540</v>
      </c>
      <c r="D165" s="30"/>
      <c r="E165" s="30"/>
      <c r="F165" s="30"/>
      <c r="G165" s="30"/>
      <c r="H165" s="30"/>
      <c r="I165" s="30"/>
      <c r="J165" s="30"/>
      <c r="K165" s="30"/>
      <c r="L165" s="30"/>
      <c r="M165" s="30"/>
      <c r="N165" s="30"/>
      <c r="O165" s="30"/>
      <c r="P165" s="30"/>
      <c r="Q165" s="30"/>
      <c r="R165" s="30"/>
      <c r="S165" s="30"/>
      <c r="T165" s="30"/>
      <c r="U165" s="30"/>
      <c r="V165" s="30"/>
      <c r="W165" s="30"/>
      <c r="X165" s="30"/>
      <c r="Y165" s="30"/>
      <c r="Z165" s="30"/>
      <c r="AA165" s="30"/>
      <c r="AB165" s="30"/>
      <c r="AC165" s="30"/>
      <c r="AD165" s="30"/>
      <c r="AE165" s="30"/>
      <c r="AF165" s="30"/>
      <c r="AG165" s="30"/>
      <c r="AH165" s="30"/>
      <c r="AI165" s="30"/>
      <c r="AJ165" s="30"/>
      <c r="AK165" s="30"/>
      <c r="AL165" s="30"/>
      <c r="AM165" s="30"/>
      <c r="AN165" s="30"/>
      <c r="AO165" s="30"/>
      <c r="AP165" s="30"/>
      <c r="AQ165" s="30"/>
      <c r="AR165" s="30"/>
      <c r="AS165" s="30"/>
      <c r="AT165" s="30"/>
      <c r="AU165" s="30"/>
      <c r="AV165" s="30"/>
      <c r="AW165" s="30"/>
      <c r="AX165" s="30"/>
      <c r="AY165" s="30"/>
      <c r="AZ165" s="30"/>
      <c r="BA165" s="30"/>
      <c r="BB165" s="30"/>
      <c r="BC165" s="30"/>
      <c r="BD165" s="30"/>
      <c r="BE165" s="30"/>
      <c r="BF165" s="30"/>
      <c r="BG165" s="30"/>
      <c r="BH165" s="30"/>
      <c r="BI165" s="30"/>
      <c r="BJ165" s="30"/>
      <c r="BK165" s="30"/>
      <c r="BL165" s="30"/>
      <c r="BM165" s="30"/>
      <c r="BN165" s="30"/>
      <c r="BO165" s="30"/>
      <c r="BP165" s="30"/>
      <c r="BQ165" s="30"/>
      <c r="BR165" s="30"/>
      <c r="BS165" s="30"/>
      <c r="BT165" s="30"/>
      <c r="BU165" s="30"/>
      <c r="BV165" s="30"/>
      <c r="BW165" s="30"/>
      <c r="BX165" s="30"/>
      <c r="BY165" s="30"/>
      <c r="BZ165" s="30"/>
      <c r="CA165" s="30"/>
      <c r="CB165" s="30"/>
      <c r="CC165" s="30"/>
      <c r="CD165" s="30"/>
      <c r="CE165" s="30"/>
      <c r="CF165" s="30"/>
      <c r="CG165" s="30"/>
      <c r="CH165" s="30"/>
      <c r="CI165" s="89"/>
      <c r="CJ165" s="89"/>
      <c r="CK165" s="89"/>
      <c r="CL165" s="89"/>
      <c r="CM165" s="89"/>
      <c r="CN165" s="89"/>
      <c r="CO165" s="89"/>
      <c r="CP165" s="89"/>
      <c r="CQ165" s="89"/>
      <c r="CR165" s="89"/>
      <c r="CS165" s="88"/>
      <c r="CT165" s="88"/>
      <c r="CU165" s="88"/>
      <c r="CV165" s="88"/>
      <c r="CW165" s="88"/>
      <c r="CX165" s="88"/>
      <c r="CY165" s="88"/>
      <c r="CZ165" s="88"/>
      <c r="DA165" s="89"/>
      <c r="DB165" s="88"/>
      <c r="DC165" s="88"/>
      <c r="DD165" s="88"/>
      <c r="DE165" s="88"/>
      <c r="DF165" s="88"/>
      <c r="DG165" s="88"/>
      <c r="DH165" s="88"/>
      <c r="DI165" s="88"/>
      <c r="DJ165" s="89"/>
      <c r="DK165" s="88"/>
      <c r="DL165" s="88"/>
      <c r="DM165" s="88"/>
      <c r="DN165" s="88"/>
      <c r="DO165" s="88"/>
      <c r="DP165" s="88"/>
      <c r="DQ165" s="88"/>
      <c r="DR165" s="88"/>
      <c r="DS165" s="89"/>
      <c r="DT165" s="88"/>
      <c r="DU165" s="88"/>
      <c r="DV165" s="88"/>
      <c r="DW165" s="88"/>
      <c r="DX165" s="88"/>
      <c r="DY165" s="88"/>
      <c r="DZ165" s="88"/>
      <c r="EA165" s="88"/>
      <c r="EB165" s="89"/>
      <c r="EC165" s="88"/>
      <c r="ED165" s="88"/>
      <c r="EE165" s="88"/>
      <c r="EF165" s="88"/>
      <c r="EG165" s="88"/>
      <c r="EH165" s="88"/>
      <c r="EI165" s="88"/>
      <c r="EJ165" s="88"/>
      <c r="EK165" s="89"/>
      <c r="EL165" s="88"/>
      <c r="EM165" s="88"/>
      <c r="EN165" s="88"/>
      <c r="EO165" s="88"/>
      <c r="EP165" s="88"/>
      <c r="EQ165" s="88"/>
      <c r="ER165" s="88"/>
      <c r="ES165" s="88"/>
      <c r="ET165" s="89"/>
      <c r="EU165" s="88"/>
      <c r="EV165" s="88"/>
      <c r="EW165" s="88"/>
      <c r="EX165" s="88"/>
      <c r="EY165" s="88"/>
      <c r="EZ165" s="88"/>
      <c r="FA165" s="88"/>
      <c r="FB165" s="88"/>
      <c r="FC165" s="89"/>
      <c r="FD165" s="88"/>
      <c r="FE165" s="88"/>
      <c r="FF165" s="88"/>
      <c r="FG165" s="88"/>
      <c r="FH165" s="88"/>
      <c r="FI165" s="88"/>
      <c r="FJ165" s="88"/>
      <c r="FK165" s="88"/>
      <c r="FL165" s="89"/>
      <c r="FM165" s="89"/>
      <c r="FN165" s="89"/>
      <c r="FO165" s="88"/>
      <c r="FP165" s="88"/>
      <c r="FQ165" s="88"/>
      <c r="FR165" s="88"/>
      <c r="FS165" s="88"/>
      <c r="FT165" s="89"/>
      <c r="FU165" s="89"/>
      <c r="FV165" s="88"/>
      <c r="FW165" s="88"/>
      <c r="FX165" s="88"/>
      <c r="FY165" s="88"/>
      <c r="FZ165" s="88"/>
      <c r="GA165" s="89"/>
      <c r="GB165" s="89"/>
      <c r="GC165" s="89"/>
      <c r="GD165" s="88"/>
      <c r="GE165" s="88"/>
      <c r="GF165" s="88"/>
      <c r="GG165" s="88"/>
      <c r="GH165" s="88"/>
      <c r="GI165" s="30"/>
      <c r="GJ165" s="89"/>
      <c r="GK165" s="89"/>
      <c r="GL165" s="89"/>
      <c r="GM165" s="88"/>
      <c r="GN165" s="88"/>
      <c r="GO165" s="88"/>
      <c r="GP165" s="88"/>
      <c r="GQ165" s="88"/>
    </row>
    <row r="166" spans="1:199" ht="16.5" customHeight="1" x14ac:dyDescent="0.25">
      <c r="A166" s="33"/>
      <c r="B166" s="2"/>
      <c r="C166" s="30" t="s">
        <v>34541</v>
      </c>
      <c r="D166" s="30"/>
      <c r="E166" s="30"/>
      <c r="F166" s="30"/>
      <c r="G166" s="30"/>
      <c r="H166" s="30"/>
      <c r="I166" s="30"/>
      <c r="J166" s="30"/>
      <c r="K166" s="30"/>
      <c r="L166" s="30"/>
      <c r="M166" s="30"/>
      <c r="N166" s="30"/>
      <c r="O166" s="30"/>
      <c r="P166" s="30"/>
      <c r="Q166" s="30"/>
      <c r="R166" s="30"/>
      <c r="S166" s="30"/>
      <c r="T166" s="30"/>
      <c r="U166" s="30"/>
      <c r="V166" s="30"/>
      <c r="W166" s="30"/>
      <c r="X166" s="30"/>
      <c r="Y166" s="30"/>
      <c r="Z166" s="30"/>
      <c r="AA166" s="30"/>
      <c r="AB166" s="30"/>
      <c r="AC166" s="30"/>
      <c r="AD166" s="30"/>
      <c r="AE166" s="30"/>
      <c r="AF166" s="30"/>
      <c r="AG166" s="30"/>
      <c r="AH166" s="30"/>
      <c r="AI166" s="30"/>
      <c r="AJ166" s="30"/>
      <c r="AK166" s="30"/>
      <c r="AL166" s="30"/>
      <c r="AM166" s="30"/>
      <c r="AN166" s="30"/>
      <c r="AO166" s="30"/>
      <c r="AP166" s="30"/>
      <c r="AQ166" s="30"/>
      <c r="AR166" s="30"/>
      <c r="AS166" s="30"/>
      <c r="AT166" s="30"/>
      <c r="AU166" s="30"/>
      <c r="AV166" s="30"/>
      <c r="AW166" s="30"/>
      <c r="AX166" s="30"/>
      <c r="AY166" s="30"/>
      <c r="AZ166" s="30"/>
      <c r="BA166" s="30"/>
      <c r="BB166" s="30"/>
      <c r="BC166" s="30"/>
      <c r="BD166" s="30"/>
      <c r="BE166" s="30"/>
      <c r="BF166" s="30"/>
      <c r="BG166" s="30"/>
      <c r="BH166" s="30"/>
      <c r="BI166" s="30"/>
      <c r="BJ166" s="30"/>
      <c r="BK166" s="30"/>
      <c r="BL166" s="30"/>
      <c r="BM166" s="30"/>
      <c r="BN166" s="30"/>
      <c r="BO166" s="30"/>
      <c r="BP166" s="30"/>
      <c r="BQ166" s="30"/>
      <c r="BR166" s="30"/>
      <c r="BS166" s="30"/>
      <c r="BT166" s="30"/>
      <c r="BU166" s="30"/>
      <c r="BV166" s="30"/>
      <c r="BW166" s="30"/>
      <c r="BX166" s="30"/>
      <c r="BY166" s="30"/>
      <c r="BZ166" s="30"/>
      <c r="CA166" s="30"/>
      <c r="CB166" s="30"/>
      <c r="CC166" s="30"/>
      <c r="CD166" s="30"/>
      <c r="CE166" s="30"/>
      <c r="CF166" s="30"/>
      <c r="CG166" s="30"/>
      <c r="CH166" s="30"/>
      <c r="CI166" s="89"/>
      <c r="CJ166" s="89"/>
      <c r="CK166" s="89"/>
      <c r="CL166" s="89"/>
      <c r="CM166" s="89"/>
      <c r="CN166" s="89"/>
      <c r="CO166" s="89"/>
      <c r="CP166" s="89"/>
      <c r="CQ166" s="89"/>
      <c r="CR166" s="89"/>
      <c r="CS166" s="88"/>
      <c r="CT166" s="88"/>
      <c r="CU166" s="88"/>
      <c r="CV166" s="88"/>
      <c r="CW166" s="88"/>
      <c r="CX166" s="88"/>
      <c r="CY166" s="88"/>
      <c r="CZ166" s="88"/>
      <c r="DA166" s="89"/>
      <c r="DB166" s="88"/>
      <c r="DC166" s="88"/>
      <c r="DD166" s="88"/>
      <c r="DE166" s="88"/>
      <c r="DF166" s="88"/>
      <c r="DG166" s="88"/>
      <c r="DH166" s="88"/>
      <c r="DI166" s="88"/>
      <c r="DJ166" s="89"/>
      <c r="DK166" s="88"/>
      <c r="DL166" s="88"/>
      <c r="DM166" s="88"/>
      <c r="DN166" s="88"/>
      <c r="DO166" s="88"/>
      <c r="DP166" s="88"/>
      <c r="DQ166" s="88"/>
      <c r="DR166" s="88"/>
      <c r="DS166" s="89"/>
      <c r="DT166" s="88"/>
      <c r="DU166" s="88"/>
      <c r="DV166" s="88"/>
      <c r="DW166" s="88"/>
      <c r="DX166" s="88"/>
      <c r="DY166" s="88"/>
      <c r="DZ166" s="88"/>
      <c r="EA166" s="88"/>
      <c r="EB166" s="89"/>
      <c r="EC166" s="88"/>
      <c r="ED166" s="88"/>
      <c r="EE166" s="88"/>
      <c r="EF166" s="88"/>
      <c r="EG166" s="88"/>
      <c r="EH166" s="88"/>
      <c r="EI166" s="88"/>
      <c r="EJ166" s="88"/>
      <c r="EK166" s="89"/>
      <c r="EL166" s="88"/>
      <c r="EM166" s="88"/>
      <c r="EN166" s="88"/>
      <c r="EO166" s="88"/>
      <c r="EP166" s="88"/>
      <c r="EQ166" s="88"/>
      <c r="ER166" s="88"/>
      <c r="ES166" s="88"/>
      <c r="ET166" s="89"/>
      <c r="EU166" s="88"/>
      <c r="EV166" s="88"/>
      <c r="EW166" s="88"/>
      <c r="EX166" s="88"/>
      <c r="EY166" s="88"/>
      <c r="EZ166" s="88"/>
      <c r="FA166" s="88"/>
      <c r="FB166" s="88"/>
      <c r="FC166" s="89"/>
      <c r="FD166" s="88"/>
      <c r="FE166" s="88"/>
      <c r="FF166" s="88"/>
      <c r="FG166" s="88"/>
      <c r="FH166" s="88"/>
      <c r="FI166" s="88"/>
      <c r="FJ166" s="88"/>
      <c r="FK166" s="88"/>
      <c r="FL166" s="89"/>
      <c r="FM166" s="89"/>
      <c r="FN166" s="89"/>
      <c r="FO166" s="88"/>
      <c r="FP166" s="88"/>
      <c r="FQ166" s="88"/>
      <c r="FR166" s="88"/>
      <c r="FS166" s="88"/>
      <c r="FT166" s="89"/>
      <c r="FU166" s="89"/>
      <c r="FV166" s="88"/>
      <c r="FW166" s="88"/>
      <c r="FX166" s="88"/>
      <c r="FY166" s="88"/>
      <c r="FZ166" s="88"/>
      <c r="GA166" s="89"/>
      <c r="GB166" s="89"/>
      <c r="GC166" s="89"/>
      <c r="GD166" s="88"/>
      <c r="GE166" s="88"/>
      <c r="GF166" s="88"/>
      <c r="GG166" s="88"/>
      <c r="GH166" s="88"/>
      <c r="GI166" s="30"/>
      <c r="GJ166" s="89"/>
      <c r="GK166" s="89"/>
      <c r="GL166" s="89"/>
      <c r="GM166" s="88"/>
      <c r="GN166" s="88"/>
      <c r="GO166" s="88"/>
      <c r="GP166" s="88"/>
      <c r="GQ166" s="88"/>
    </row>
    <row r="167" spans="1:199" ht="16.5" customHeight="1" x14ac:dyDescent="0.25">
      <c r="A167" s="33"/>
      <c r="B167" s="2"/>
      <c r="C167" s="30" t="s">
        <v>34542</v>
      </c>
      <c r="D167" s="30"/>
      <c r="E167" s="30"/>
      <c r="F167" s="30"/>
      <c r="G167" s="30"/>
      <c r="H167" s="30"/>
      <c r="I167" s="30"/>
      <c r="J167" s="30"/>
      <c r="K167" s="30"/>
      <c r="L167" s="30"/>
      <c r="M167" s="30"/>
      <c r="N167" s="30"/>
      <c r="O167" s="30"/>
      <c r="P167" s="30"/>
      <c r="Q167" s="30"/>
      <c r="R167" s="30"/>
      <c r="S167" s="30"/>
      <c r="T167" s="30"/>
      <c r="U167" s="30"/>
      <c r="V167" s="30"/>
      <c r="W167" s="30"/>
      <c r="X167" s="30"/>
      <c r="Y167" s="30"/>
      <c r="Z167" s="30"/>
      <c r="AA167" s="30"/>
      <c r="AB167" s="30"/>
      <c r="AC167" s="30"/>
      <c r="AD167" s="30"/>
      <c r="AE167" s="30"/>
      <c r="AF167" s="30"/>
      <c r="AG167" s="30"/>
      <c r="AH167" s="30"/>
      <c r="AI167" s="30"/>
      <c r="AJ167" s="30"/>
      <c r="AK167" s="30"/>
      <c r="AL167" s="30"/>
      <c r="AM167" s="30"/>
      <c r="AN167" s="30"/>
      <c r="AO167" s="30"/>
      <c r="AP167" s="30"/>
      <c r="AQ167" s="30"/>
      <c r="AR167" s="30"/>
      <c r="AS167" s="30"/>
      <c r="AT167" s="30"/>
      <c r="AU167" s="30"/>
      <c r="AV167" s="30"/>
      <c r="AW167" s="30"/>
      <c r="AX167" s="30"/>
      <c r="AY167" s="30"/>
      <c r="AZ167" s="30"/>
      <c r="BA167" s="30"/>
      <c r="BB167" s="30"/>
      <c r="BC167" s="30"/>
      <c r="BD167" s="30"/>
      <c r="BE167" s="30"/>
      <c r="BF167" s="30"/>
      <c r="BG167" s="30"/>
      <c r="BH167" s="30"/>
      <c r="BI167" s="30"/>
      <c r="BJ167" s="30"/>
      <c r="BK167" s="30"/>
      <c r="BL167" s="30"/>
      <c r="BM167" s="30"/>
      <c r="BN167" s="30"/>
      <c r="BO167" s="30"/>
      <c r="BP167" s="30"/>
      <c r="BQ167" s="30"/>
      <c r="BR167" s="30"/>
      <c r="BS167" s="30"/>
      <c r="BT167" s="30"/>
      <c r="BU167" s="30"/>
      <c r="BV167" s="30"/>
      <c r="BW167" s="30"/>
      <c r="BX167" s="30"/>
      <c r="BY167" s="30"/>
      <c r="BZ167" s="30"/>
      <c r="CA167" s="30"/>
      <c r="CB167" s="30"/>
      <c r="CC167" s="30"/>
      <c r="CD167" s="30"/>
      <c r="CE167" s="30"/>
      <c r="CF167" s="30"/>
      <c r="CG167" s="30"/>
      <c r="CH167" s="30"/>
      <c r="CI167" s="89"/>
      <c r="CJ167" s="89"/>
      <c r="CK167" s="89"/>
      <c r="CL167" s="89"/>
      <c r="CM167" s="89"/>
      <c r="CN167" s="89"/>
      <c r="CO167" s="89"/>
      <c r="CP167" s="89"/>
      <c r="CQ167" s="89"/>
      <c r="CR167" s="89"/>
      <c r="CS167" s="88"/>
      <c r="CT167" s="88"/>
      <c r="CU167" s="88"/>
      <c r="CV167" s="88"/>
      <c r="CW167" s="88"/>
      <c r="CX167" s="88"/>
      <c r="CY167" s="88"/>
      <c r="CZ167" s="88"/>
      <c r="DA167" s="89"/>
      <c r="DB167" s="88"/>
      <c r="DC167" s="88"/>
      <c r="DD167" s="88"/>
      <c r="DE167" s="88"/>
      <c r="DF167" s="88"/>
      <c r="DG167" s="88"/>
      <c r="DH167" s="88"/>
      <c r="DI167" s="88"/>
      <c r="DJ167" s="89"/>
      <c r="DK167" s="88"/>
      <c r="DL167" s="88"/>
      <c r="DM167" s="88"/>
      <c r="DN167" s="88"/>
      <c r="DO167" s="88"/>
      <c r="DP167" s="88"/>
      <c r="DQ167" s="88"/>
      <c r="DR167" s="88"/>
      <c r="DS167" s="89"/>
      <c r="DT167" s="88"/>
      <c r="DU167" s="88"/>
      <c r="DV167" s="88"/>
      <c r="DW167" s="88"/>
      <c r="DX167" s="88"/>
      <c r="DY167" s="88"/>
      <c r="DZ167" s="88"/>
      <c r="EA167" s="88"/>
      <c r="EB167" s="89"/>
      <c r="EC167" s="88"/>
      <c r="ED167" s="88"/>
      <c r="EE167" s="88"/>
      <c r="EF167" s="88"/>
      <c r="EG167" s="88"/>
      <c r="EH167" s="88"/>
      <c r="EI167" s="88"/>
      <c r="EJ167" s="88"/>
      <c r="EK167" s="89"/>
      <c r="EL167" s="88"/>
      <c r="EM167" s="88"/>
      <c r="EN167" s="88"/>
      <c r="EO167" s="88"/>
      <c r="EP167" s="88"/>
      <c r="EQ167" s="88"/>
      <c r="ER167" s="88"/>
      <c r="ES167" s="88"/>
      <c r="ET167" s="89"/>
      <c r="EU167" s="88"/>
      <c r="EV167" s="88"/>
      <c r="EW167" s="88"/>
      <c r="EX167" s="88"/>
      <c r="EY167" s="88"/>
      <c r="EZ167" s="88"/>
      <c r="FA167" s="88"/>
      <c r="FB167" s="88"/>
      <c r="FC167" s="89"/>
      <c r="FD167" s="88"/>
      <c r="FE167" s="88"/>
      <c r="FF167" s="88"/>
      <c r="FG167" s="88"/>
      <c r="FH167" s="88"/>
      <c r="FI167" s="88"/>
      <c r="FJ167" s="88"/>
      <c r="FK167" s="88"/>
      <c r="FL167" s="89"/>
      <c r="FM167" s="89"/>
      <c r="FN167" s="89"/>
      <c r="FO167" s="88"/>
      <c r="FP167" s="88"/>
      <c r="FQ167" s="88"/>
      <c r="FR167" s="88"/>
      <c r="FS167" s="88"/>
      <c r="FT167" s="89"/>
      <c r="FU167" s="89"/>
      <c r="FV167" s="88"/>
      <c r="FW167" s="88"/>
      <c r="FX167" s="88"/>
      <c r="FY167" s="88"/>
      <c r="FZ167" s="88"/>
      <c r="GA167" s="89"/>
      <c r="GB167" s="89"/>
      <c r="GC167" s="89"/>
      <c r="GD167" s="88"/>
      <c r="GE167" s="88"/>
      <c r="GF167" s="88"/>
      <c r="GG167" s="88"/>
      <c r="GH167" s="88"/>
      <c r="GI167" s="30"/>
      <c r="GJ167" s="89"/>
      <c r="GK167" s="89"/>
      <c r="GL167" s="89"/>
      <c r="GM167" s="88"/>
      <c r="GN167" s="88"/>
      <c r="GO167" s="88"/>
      <c r="GP167" s="88"/>
      <c r="GQ167" s="88"/>
    </row>
    <row r="168" spans="1:199" ht="16.5" customHeight="1" x14ac:dyDescent="0.25">
      <c r="A168" s="33"/>
      <c r="B168" s="2"/>
      <c r="C168" s="30" t="s">
        <v>33961</v>
      </c>
      <c r="D168" s="30"/>
      <c r="E168" s="30"/>
      <c r="F168" s="30"/>
      <c r="G168" s="30"/>
      <c r="H168" s="30"/>
      <c r="I168" s="30"/>
      <c r="J168" s="30"/>
      <c r="K168" s="30"/>
      <c r="L168" s="30"/>
      <c r="M168" s="30"/>
      <c r="N168" s="30"/>
      <c r="O168" s="30"/>
      <c r="P168" s="30"/>
      <c r="Q168" s="30"/>
      <c r="R168" s="30"/>
      <c r="S168" s="30"/>
      <c r="T168" s="30"/>
      <c r="U168" s="30"/>
      <c r="V168" s="30"/>
      <c r="W168" s="30"/>
      <c r="X168" s="30"/>
      <c r="Y168" s="30"/>
      <c r="Z168" s="30"/>
      <c r="AA168" s="30"/>
      <c r="AB168" s="30"/>
      <c r="AC168" s="30"/>
      <c r="AD168" s="30"/>
      <c r="AE168" s="30"/>
      <c r="AF168" s="30"/>
      <c r="AG168" s="30"/>
      <c r="AH168" s="30"/>
      <c r="AI168" s="30"/>
      <c r="AJ168" s="30"/>
      <c r="AK168" s="30"/>
      <c r="AL168" s="30"/>
      <c r="AM168" s="30"/>
      <c r="AN168" s="30"/>
      <c r="AO168" s="30"/>
      <c r="AP168" s="30"/>
      <c r="AQ168" s="30"/>
      <c r="AR168" s="30"/>
      <c r="AS168" s="30"/>
      <c r="AT168" s="30"/>
      <c r="AU168" s="30"/>
      <c r="AV168" s="30"/>
      <c r="AW168" s="30"/>
      <c r="AX168" s="30"/>
      <c r="AY168" s="30"/>
      <c r="AZ168" s="30"/>
      <c r="BA168" s="30"/>
      <c r="BB168" s="30"/>
      <c r="BC168" s="30"/>
      <c r="BD168" s="30"/>
      <c r="BE168" s="30"/>
      <c r="BF168" s="30"/>
      <c r="BG168" s="30"/>
      <c r="BH168" s="30"/>
      <c r="BI168" s="30"/>
      <c r="BJ168" s="30"/>
      <c r="BK168" s="30"/>
      <c r="BL168" s="30"/>
      <c r="BM168" s="30"/>
      <c r="BN168" s="30"/>
      <c r="BO168" s="30"/>
      <c r="BP168" s="30"/>
      <c r="BQ168" s="30"/>
      <c r="BR168" s="30"/>
      <c r="BS168" s="30"/>
      <c r="BT168" s="30"/>
      <c r="BU168" s="30"/>
      <c r="BV168" s="30"/>
      <c r="BW168" s="30"/>
      <c r="BX168" s="30"/>
      <c r="BY168" s="30"/>
      <c r="BZ168" s="30"/>
      <c r="CA168" s="30"/>
      <c r="CB168" s="30"/>
      <c r="CC168" s="30"/>
      <c r="CD168" s="30"/>
      <c r="CE168" s="30"/>
      <c r="CF168" s="30"/>
      <c r="CG168" s="30"/>
      <c r="CH168" s="30"/>
      <c r="CI168" s="89"/>
      <c r="CJ168" s="89"/>
      <c r="CK168" s="89"/>
      <c r="CL168" s="89"/>
      <c r="CM168" s="89"/>
      <c r="CN168" s="89"/>
      <c r="CO168" s="89"/>
      <c r="CP168" s="89"/>
      <c r="CQ168" s="89"/>
      <c r="CR168" s="89"/>
      <c r="CS168" s="88"/>
      <c r="CT168" s="88"/>
      <c r="CU168" s="88"/>
      <c r="CV168" s="88"/>
      <c r="CW168" s="88"/>
      <c r="CX168" s="88"/>
      <c r="CY168" s="88"/>
      <c r="CZ168" s="88"/>
      <c r="DA168" s="89"/>
      <c r="DB168" s="88"/>
      <c r="DC168" s="88"/>
      <c r="DD168" s="88"/>
      <c r="DE168" s="88"/>
      <c r="DF168" s="88"/>
      <c r="DG168" s="88"/>
      <c r="DH168" s="88"/>
      <c r="DI168" s="88"/>
      <c r="DJ168" s="89"/>
      <c r="DK168" s="88"/>
      <c r="DL168" s="88"/>
      <c r="DM168" s="88"/>
      <c r="DN168" s="88"/>
      <c r="DO168" s="88"/>
      <c r="DP168" s="88"/>
      <c r="DQ168" s="88"/>
      <c r="DR168" s="88"/>
      <c r="DS168" s="89"/>
      <c r="DT168" s="88"/>
      <c r="DU168" s="88"/>
      <c r="DV168" s="88"/>
      <c r="DW168" s="88"/>
      <c r="DX168" s="88"/>
      <c r="DY168" s="88"/>
      <c r="DZ168" s="88"/>
      <c r="EA168" s="88"/>
      <c r="EB168" s="89"/>
      <c r="EC168" s="88"/>
      <c r="ED168" s="88"/>
      <c r="EE168" s="88"/>
      <c r="EF168" s="88"/>
      <c r="EG168" s="88"/>
      <c r="EH168" s="88"/>
      <c r="EI168" s="88"/>
      <c r="EJ168" s="88"/>
      <c r="EK168" s="89"/>
      <c r="EL168" s="88"/>
      <c r="EM168" s="88"/>
      <c r="EN168" s="88"/>
      <c r="EO168" s="88"/>
      <c r="EP168" s="88"/>
      <c r="EQ168" s="88"/>
      <c r="ER168" s="88"/>
      <c r="ES168" s="88"/>
      <c r="ET168" s="89"/>
      <c r="EU168" s="88"/>
      <c r="EV168" s="88"/>
      <c r="EW168" s="88"/>
      <c r="EX168" s="88"/>
      <c r="EY168" s="88"/>
      <c r="EZ168" s="88"/>
      <c r="FA168" s="88"/>
      <c r="FB168" s="88"/>
      <c r="FC168" s="89"/>
      <c r="FD168" s="88"/>
      <c r="FE168" s="88"/>
      <c r="FF168" s="88"/>
      <c r="FG168" s="88"/>
      <c r="FH168" s="88"/>
      <c r="FI168" s="88"/>
      <c r="FJ168" s="88"/>
      <c r="FK168" s="88"/>
      <c r="FL168" s="89"/>
      <c r="FM168" s="89"/>
      <c r="FN168" s="89"/>
      <c r="FO168" s="88"/>
      <c r="FP168" s="88"/>
      <c r="FQ168" s="88"/>
      <c r="FR168" s="88"/>
      <c r="FS168" s="88"/>
      <c r="FT168" s="89"/>
      <c r="FU168" s="89"/>
      <c r="FV168" s="88"/>
      <c r="FW168" s="88"/>
      <c r="FX168" s="88"/>
      <c r="FY168" s="88"/>
      <c r="FZ168" s="88"/>
      <c r="GA168" s="89"/>
      <c r="GB168" s="89"/>
      <c r="GC168" s="89"/>
      <c r="GD168" s="88"/>
      <c r="GE168" s="88"/>
      <c r="GF168" s="88"/>
      <c r="GG168" s="88"/>
      <c r="GH168" s="88"/>
      <c r="GI168" s="30"/>
      <c r="GJ168" s="89"/>
      <c r="GK168" s="89"/>
      <c r="GL168" s="89"/>
      <c r="GM168" s="88"/>
      <c r="GN168" s="88"/>
      <c r="GO168" s="88"/>
      <c r="GP168" s="88"/>
      <c r="GQ168" s="88"/>
    </row>
    <row r="169" spans="1:199" ht="16.5" customHeight="1" x14ac:dyDescent="0.25">
      <c r="A169" s="33"/>
      <c r="B169" s="2"/>
      <c r="C169" s="30" t="s">
        <v>33962</v>
      </c>
      <c r="D169" s="30"/>
      <c r="E169" s="30"/>
      <c r="F169" s="30"/>
      <c r="G169" s="30"/>
      <c r="H169" s="30"/>
      <c r="I169" s="30"/>
      <c r="J169" s="30"/>
      <c r="K169" s="30"/>
      <c r="L169" s="30"/>
      <c r="M169" s="30"/>
      <c r="N169" s="30"/>
      <c r="O169" s="30"/>
      <c r="P169" s="30"/>
      <c r="Q169" s="30"/>
      <c r="R169" s="30"/>
      <c r="S169" s="30"/>
      <c r="T169" s="30"/>
      <c r="U169" s="30"/>
      <c r="V169" s="30"/>
      <c r="W169" s="30"/>
      <c r="X169" s="30"/>
      <c r="Y169" s="30"/>
      <c r="Z169" s="30"/>
      <c r="AA169" s="30"/>
      <c r="AB169" s="30"/>
      <c r="AC169" s="30"/>
      <c r="AD169" s="30"/>
      <c r="AE169" s="30"/>
      <c r="AF169" s="30"/>
      <c r="AG169" s="30"/>
      <c r="AH169" s="30"/>
      <c r="AI169" s="30"/>
      <c r="AJ169" s="30"/>
      <c r="AK169" s="30"/>
      <c r="AL169" s="30"/>
      <c r="AM169" s="30"/>
      <c r="AN169" s="30"/>
      <c r="AO169" s="30"/>
      <c r="AP169" s="30"/>
      <c r="AQ169" s="30"/>
      <c r="AR169" s="30"/>
      <c r="AS169" s="30"/>
      <c r="AT169" s="30"/>
      <c r="AU169" s="30"/>
      <c r="AV169" s="30"/>
      <c r="AW169" s="30"/>
      <c r="AX169" s="30"/>
      <c r="AY169" s="30"/>
      <c r="AZ169" s="30"/>
      <c r="BA169" s="30"/>
      <c r="BB169" s="30"/>
      <c r="BC169" s="30"/>
      <c r="BD169" s="30"/>
      <c r="BE169" s="30"/>
      <c r="BF169" s="30"/>
      <c r="BG169" s="30"/>
      <c r="BH169" s="30"/>
      <c r="BI169" s="30"/>
      <c r="BJ169" s="30"/>
      <c r="BK169" s="30"/>
      <c r="BL169" s="30"/>
      <c r="BM169" s="30"/>
      <c r="BN169" s="30"/>
      <c r="BO169" s="30"/>
      <c r="BP169" s="30"/>
      <c r="BQ169" s="30"/>
      <c r="BR169" s="30"/>
      <c r="BS169" s="30"/>
      <c r="BT169" s="30"/>
      <c r="BU169" s="30"/>
      <c r="BV169" s="30"/>
      <c r="BW169" s="30"/>
      <c r="BX169" s="30"/>
      <c r="BY169" s="30"/>
      <c r="BZ169" s="30"/>
      <c r="CA169" s="30"/>
      <c r="CB169" s="30"/>
      <c r="CC169" s="30"/>
      <c r="CD169" s="30"/>
      <c r="CE169" s="30"/>
      <c r="CF169" s="30"/>
      <c r="CG169" s="30"/>
      <c r="CH169" s="30"/>
      <c r="CI169" s="89"/>
      <c r="CJ169" s="89"/>
      <c r="CK169" s="89"/>
      <c r="CL169" s="89"/>
      <c r="CM169" s="89"/>
      <c r="CN169" s="89"/>
      <c r="CO169" s="89"/>
      <c r="CP169" s="89"/>
      <c r="CQ169" s="89"/>
      <c r="CR169" s="89"/>
      <c r="CS169" s="88"/>
      <c r="CT169" s="88"/>
      <c r="CU169" s="88"/>
      <c r="CV169" s="88"/>
      <c r="CW169" s="88"/>
      <c r="CX169" s="88"/>
      <c r="CY169" s="88"/>
      <c r="CZ169" s="88"/>
      <c r="DA169" s="89"/>
      <c r="DB169" s="88"/>
      <c r="DC169" s="88"/>
      <c r="DD169" s="88"/>
      <c r="DE169" s="88"/>
      <c r="DF169" s="88"/>
      <c r="DG169" s="88"/>
      <c r="DH169" s="88"/>
      <c r="DI169" s="88"/>
      <c r="DJ169" s="89"/>
      <c r="DK169" s="88"/>
      <c r="DL169" s="88"/>
      <c r="DM169" s="88"/>
      <c r="DN169" s="88"/>
      <c r="DO169" s="88"/>
      <c r="DP169" s="88"/>
      <c r="DQ169" s="88"/>
      <c r="DR169" s="88"/>
      <c r="DS169" s="89"/>
      <c r="DT169" s="88"/>
      <c r="DU169" s="88"/>
      <c r="DV169" s="88"/>
      <c r="DW169" s="88"/>
      <c r="DX169" s="88"/>
      <c r="DY169" s="88"/>
      <c r="DZ169" s="88"/>
      <c r="EA169" s="88"/>
      <c r="EB169" s="89"/>
      <c r="EC169" s="88"/>
      <c r="ED169" s="88"/>
      <c r="EE169" s="88"/>
      <c r="EF169" s="88"/>
      <c r="EG169" s="88"/>
      <c r="EH169" s="88"/>
      <c r="EI169" s="88"/>
      <c r="EJ169" s="88"/>
      <c r="EK169" s="89"/>
      <c r="EL169" s="88"/>
      <c r="EM169" s="88"/>
      <c r="EN169" s="88"/>
      <c r="EO169" s="88"/>
      <c r="EP169" s="88"/>
      <c r="EQ169" s="88"/>
      <c r="ER169" s="88"/>
      <c r="ES169" s="88"/>
      <c r="ET169" s="89"/>
      <c r="EU169" s="88"/>
      <c r="EV169" s="88"/>
      <c r="EW169" s="88"/>
      <c r="EX169" s="88"/>
      <c r="EY169" s="88"/>
      <c r="EZ169" s="88"/>
      <c r="FA169" s="88"/>
      <c r="FB169" s="88"/>
      <c r="FC169" s="89"/>
      <c r="FD169" s="88"/>
      <c r="FE169" s="88"/>
      <c r="FF169" s="88"/>
      <c r="FG169" s="88"/>
      <c r="FH169" s="88"/>
      <c r="FI169" s="88"/>
      <c r="FJ169" s="88"/>
      <c r="FK169" s="88"/>
      <c r="FL169" s="89"/>
      <c r="FM169" s="89"/>
      <c r="FN169" s="89"/>
      <c r="FO169" s="88"/>
      <c r="FP169" s="88"/>
      <c r="FQ169" s="88"/>
      <c r="FR169" s="88"/>
      <c r="FS169" s="88"/>
      <c r="FT169" s="89"/>
      <c r="FU169" s="89"/>
      <c r="FV169" s="88"/>
      <c r="FW169" s="88"/>
      <c r="FX169" s="88"/>
      <c r="FY169" s="88"/>
      <c r="FZ169" s="88"/>
      <c r="GA169" s="89"/>
      <c r="GB169" s="89"/>
      <c r="GC169" s="89"/>
      <c r="GD169" s="88"/>
      <c r="GE169" s="88"/>
      <c r="GF169" s="88"/>
      <c r="GG169" s="88"/>
      <c r="GH169" s="88"/>
      <c r="GI169" s="30"/>
      <c r="GJ169" s="89"/>
      <c r="GK169" s="89"/>
      <c r="GL169" s="89"/>
      <c r="GM169" s="88"/>
      <c r="GN169" s="88"/>
      <c r="GO169" s="88"/>
      <c r="GP169" s="88"/>
      <c r="GQ169" s="88"/>
    </row>
    <row r="170" spans="1:199" ht="16.5" customHeight="1" x14ac:dyDescent="0.25">
      <c r="A170" s="33"/>
      <c r="B170" s="2"/>
      <c r="C170" s="30" t="s">
        <v>33963</v>
      </c>
      <c r="D170" s="30"/>
      <c r="E170" s="30"/>
      <c r="F170" s="30"/>
      <c r="G170" s="30"/>
      <c r="H170" s="30"/>
      <c r="I170" s="30"/>
      <c r="J170" s="30"/>
      <c r="K170" s="30"/>
      <c r="L170" s="30"/>
      <c r="M170" s="30"/>
      <c r="N170" s="30"/>
      <c r="O170" s="30"/>
      <c r="P170" s="30"/>
      <c r="Q170" s="30"/>
      <c r="R170" s="30"/>
      <c r="S170" s="30"/>
      <c r="T170" s="30"/>
      <c r="U170" s="30"/>
      <c r="V170" s="30"/>
      <c r="W170" s="30"/>
      <c r="X170" s="30"/>
      <c r="Y170" s="30"/>
      <c r="Z170" s="30"/>
      <c r="AA170" s="30"/>
      <c r="AB170" s="30"/>
      <c r="AC170" s="30"/>
      <c r="AD170" s="30"/>
      <c r="AE170" s="30"/>
      <c r="AF170" s="30"/>
      <c r="AG170" s="30"/>
      <c r="AH170" s="30"/>
      <c r="AI170" s="30"/>
      <c r="AJ170" s="30"/>
      <c r="AK170" s="30"/>
      <c r="AL170" s="30"/>
      <c r="AM170" s="30"/>
      <c r="AN170" s="30"/>
      <c r="AO170" s="30"/>
      <c r="AP170" s="30"/>
      <c r="AQ170" s="30"/>
      <c r="AR170" s="30"/>
      <c r="AS170" s="30"/>
      <c r="AT170" s="30"/>
      <c r="AU170" s="30"/>
      <c r="AV170" s="30"/>
      <c r="AW170" s="30"/>
      <c r="AX170" s="30"/>
      <c r="AY170" s="30"/>
      <c r="AZ170" s="30"/>
      <c r="BA170" s="30"/>
      <c r="BB170" s="30"/>
      <c r="BC170" s="30"/>
      <c r="BD170" s="30"/>
      <c r="BE170" s="30"/>
      <c r="BF170" s="30"/>
      <c r="BG170" s="30"/>
      <c r="BH170" s="30"/>
      <c r="BI170" s="30"/>
      <c r="BJ170" s="30"/>
      <c r="BK170" s="30"/>
      <c r="BL170" s="30"/>
      <c r="BM170" s="30"/>
      <c r="BN170" s="30"/>
      <c r="BO170" s="30"/>
      <c r="BP170" s="30"/>
      <c r="BQ170" s="30"/>
      <c r="BR170" s="30"/>
      <c r="BS170" s="30"/>
      <c r="BT170" s="30"/>
      <c r="BU170" s="30"/>
      <c r="BV170" s="30"/>
      <c r="BW170" s="30"/>
      <c r="BX170" s="30"/>
      <c r="BY170" s="30"/>
      <c r="BZ170" s="30"/>
      <c r="CA170" s="30"/>
      <c r="CB170" s="30"/>
      <c r="CC170" s="30"/>
      <c r="CD170" s="30"/>
      <c r="CE170" s="30"/>
      <c r="CF170" s="30"/>
      <c r="CG170" s="30"/>
      <c r="CH170" s="30"/>
      <c r="CI170" s="89"/>
      <c r="CJ170" s="89"/>
      <c r="CK170" s="89"/>
      <c r="CL170" s="89"/>
      <c r="CM170" s="89"/>
      <c r="CN170" s="89"/>
      <c r="CO170" s="89"/>
      <c r="CP170" s="89"/>
      <c r="CQ170" s="89"/>
      <c r="CR170" s="89"/>
      <c r="CS170" s="88"/>
      <c r="CT170" s="88"/>
      <c r="CU170" s="88"/>
      <c r="CV170" s="88"/>
      <c r="CW170" s="88"/>
      <c r="CX170" s="88"/>
      <c r="CY170" s="88"/>
      <c r="CZ170" s="88"/>
      <c r="DA170" s="89"/>
      <c r="DB170" s="88"/>
      <c r="DC170" s="88"/>
      <c r="DD170" s="88"/>
      <c r="DE170" s="88"/>
      <c r="DF170" s="88"/>
      <c r="DG170" s="88"/>
      <c r="DH170" s="88"/>
      <c r="DI170" s="88"/>
      <c r="DJ170" s="89"/>
      <c r="DK170" s="88"/>
      <c r="DL170" s="88"/>
      <c r="DM170" s="88"/>
      <c r="DN170" s="88"/>
      <c r="DO170" s="88"/>
      <c r="DP170" s="88"/>
      <c r="DQ170" s="88"/>
      <c r="DR170" s="88"/>
      <c r="DS170" s="89"/>
      <c r="DT170" s="88"/>
      <c r="DU170" s="88"/>
      <c r="DV170" s="88"/>
      <c r="DW170" s="88"/>
      <c r="DX170" s="88"/>
      <c r="DY170" s="88"/>
      <c r="DZ170" s="88"/>
      <c r="EA170" s="88"/>
      <c r="EB170" s="89"/>
      <c r="EC170" s="88"/>
      <c r="ED170" s="88"/>
      <c r="EE170" s="88"/>
      <c r="EF170" s="88"/>
      <c r="EG170" s="88"/>
      <c r="EH170" s="88"/>
      <c r="EI170" s="88"/>
      <c r="EJ170" s="88"/>
      <c r="EK170" s="89"/>
      <c r="EL170" s="88"/>
      <c r="EM170" s="88"/>
      <c r="EN170" s="88"/>
      <c r="EO170" s="88"/>
      <c r="EP170" s="88"/>
      <c r="EQ170" s="88"/>
      <c r="ER170" s="88"/>
      <c r="ES170" s="88"/>
      <c r="ET170" s="89"/>
      <c r="EU170" s="88"/>
      <c r="EV170" s="88"/>
      <c r="EW170" s="88"/>
      <c r="EX170" s="88"/>
      <c r="EY170" s="88"/>
      <c r="EZ170" s="88"/>
      <c r="FA170" s="88"/>
      <c r="FB170" s="88"/>
      <c r="FC170" s="89"/>
      <c r="FD170" s="88"/>
      <c r="FE170" s="88"/>
      <c r="FF170" s="88"/>
      <c r="FG170" s="88"/>
      <c r="FH170" s="88"/>
      <c r="FI170" s="88"/>
      <c r="FJ170" s="88"/>
      <c r="FK170" s="88"/>
      <c r="FL170" s="89"/>
      <c r="FM170" s="89"/>
      <c r="FN170" s="89"/>
      <c r="FO170" s="88"/>
      <c r="FP170" s="88"/>
      <c r="FQ170" s="88"/>
      <c r="FR170" s="88"/>
      <c r="FS170" s="88"/>
      <c r="FT170" s="89"/>
      <c r="FU170" s="89"/>
      <c r="FV170" s="88"/>
      <c r="FW170" s="88"/>
      <c r="FX170" s="88"/>
      <c r="FY170" s="88"/>
      <c r="FZ170" s="88"/>
      <c r="GA170" s="89"/>
      <c r="GB170" s="89"/>
      <c r="GC170" s="89"/>
      <c r="GD170" s="88"/>
      <c r="GE170" s="88"/>
      <c r="GF170" s="88"/>
      <c r="GG170" s="88"/>
      <c r="GH170" s="88"/>
      <c r="GI170" s="30"/>
      <c r="GJ170" s="89"/>
      <c r="GK170" s="89"/>
      <c r="GL170" s="89"/>
      <c r="GM170" s="88"/>
      <c r="GN170" s="88"/>
      <c r="GO170" s="88"/>
      <c r="GP170" s="88"/>
      <c r="GQ170" s="88"/>
    </row>
    <row r="171" spans="1:199" ht="16.5" customHeight="1" x14ac:dyDescent="0.25">
      <c r="A171" s="33"/>
      <c r="B171" s="2"/>
      <c r="C171" s="30" t="s">
        <v>33964</v>
      </c>
      <c r="D171" s="30"/>
      <c r="E171" s="30"/>
      <c r="F171" s="30"/>
      <c r="G171" s="30"/>
      <c r="H171" s="30"/>
      <c r="I171" s="30"/>
      <c r="J171" s="30"/>
      <c r="K171" s="30"/>
      <c r="L171" s="30"/>
      <c r="M171" s="30"/>
      <c r="N171" s="30"/>
      <c r="O171" s="30"/>
      <c r="P171" s="30"/>
      <c r="Q171" s="30"/>
      <c r="R171" s="30"/>
      <c r="S171" s="30"/>
      <c r="T171" s="30"/>
      <c r="U171" s="30"/>
      <c r="V171" s="30"/>
      <c r="W171" s="30"/>
      <c r="X171" s="30"/>
      <c r="Y171" s="30"/>
      <c r="Z171" s="30"/>
      <c r="AA171" s="30"/>
      <c r="AB171" s="30"/>
      <c r="AC171" s="30"/>
      <c r="AD171" s="30"/>
      <c r="AE171" s="30"/>
      <c r="AF171" s="30"/>
      <c r="AG171" s="30"/>
      <c r="AH171" s="30"/>
      <c r="AI171" s="30"/>
      <c r="AJ171" s="30"/>
      <c r="AK171" s="30"/>
      <c r="AL171" s="30"/>
      <c r="AM171" s="30"/>
      <c r="AN171" s="30"/>
      <c r="AO171" s="30"/>
      <c r="AP171" s="30"/>
      <c r="AQ171" s="30"/>
      <c r="AR171" s="30"/>
      <c r="AS171" s="30"/>
      <c r="AT171" s="30"/>
      <c r="AU171" s="30"/>
      <c r="AV171" s="30"/>
      <c r="AW171" s="30"/>
      <c r="AX171" s="30"/>
      <c r="AY171" s="30"/>
      <c r="AZ171" s="30"/>
      <c r="BA171" s="30"/>
      <c r="BB171" s="30"/>
      <c r="BC171" s="30"/>
      <c r="BD171" s="30"/>
      <c r="BE171" s="30"/>
      <c r="BF171" s="30"/>
      <c r="BG171" s="30"/>
      <c r="BH171" s="30"/>
      <c r="BI171" s="30"/>
      <c r="BJ171" s="30"/>
      <c r="BK171" s="30"/>
      <c r="BL171" s="30"/>
      <c r="BM171" s="30"/>
      <c r="BN171" s="30"/>
      <c r="BO171" s="30"/>
      <c r="BP171" s="30"/>
      <c r="BQ171" s="30"/>
      <c r="BR171" s="30"/>
      <c r="BS171" s="30"/>
      <c r="BT171" s="30"/>
      <c r="BU171" s="30"/>
      <c r="BV171" s="30"/>
      <c r="BW171" s="30"/>
      <c r="BX171" s="30"/>
      <c r="BY171" s="30"/>
      <c r="BZ171" s="30"/>
      <c r="CA171" s="30"/>
      <c r="CB171" s="30"/>
      <c r="CC171" s="30"/>
      <c r="CD171" s="30"/>
      <c r="CE171" s="30"/>
      <c r="CF171" s="30"/>
      <c r="CG171" s="30"/>
      <c r="CH171" s="30"/>
      <c r="CI171" s="89"/>
      <c r="CJ171" s="89"/>
      <c r="CK171" s="89"/>
      <c r="CL171" s="89"/>
      <c r="CM171" s="89"/>
      <c r="CN171" s="89"/>
      <c r="CO171" s="89"/>
      <c r="CP171" s="89"/>
      <c r="CQ171" s="89"/>
      <c r="CR171" s="89"/>
      <c r="CS171" s="88"/>
      <c r="CT171" s="88"/>
      <c r="CU171" s="88"/>
      <c r="CV171" s="88"/>
      <c r="CW171" s="88"/>
      <c r="CX171" s="88"/>
      <c r="CY171" s="88"/>
      <c r="CZ171" s="88"/>
      <c r="DA171" s="89"/>
      <c r="DB171" s="88"/>
      <c r="DC171" s="88"/>
      <c r="DD171" s="88"/>
      <c r="DE171" s="88"/>
      <c r="DF171" s="88"/>
      <c r="DG171" s="88"/>
      <c r="DH171" s="88"/>
      <c r="DI171" s="88"/>
      <c r="DJ171" s="89"/>
      <c r="DK171" s="88"/>
      <c r="DL171" s="88"/>
      <c r="DM171" s="88"/>
      <c r="DN171" s="88"/>
      <c r="DO171" s="88"/>
      <c r="DP171" s="88"/>
      <c r="DQ171" s="88"/>
      <c r="DR171" s="88"/>
      <c r="DS171" s="89"/>
      <c r="DT171" s="88"/>
      <c r="DU171" s="88"/>
      <c r="DV171" s="88"/>
      <c r="DW171" s="88"/>
      <c r="DX171" s="88"/>
      <c r="DY171" s="88"/>
      <c r="DZ171" s="88"/>
      <c r="EA171" s="88"/>
      <c r="EB171" s="89"/>
      <c r="EC171" s="88"/>
      <c r="ED171" s="88"/>
      <c r="EE171" s="88"/>
      <c r="EF171" s="88"/>
      <c r="EG171" s="88"/>
      <c r="EH171" s="88"/>
      <c r="EI171" s="88"/>
      <c r="EJ171" s="88"/>
      <c r="EK171" s="89"/>
      <c r="EL171" s="88"/>
      <c r="EM171" s="88"/>
      <c r="EN171" s="88"/>
      <c r="EO171" s="88"/>
      <c r="EP171" s="88"/>
      <c r="EQ171" s="88"/>
      <c r="ER171" s="88"/>
      <c r="ES171" s="88"/>
      <c r="ET171" s="89"/>
      <c r="EU171" s="88"/>
      <c r="EV171" s="88"/>
      <c r="EW171" s="88"/>
      <c r="EX171" s="88"/>
      <c r="EY171" s="88"/>
      <c r="EZ171" s="88"/>
      <c r="FA171" s="88"/>
      <c r="FB171" s="88"/>
      <c r="FC171" s="89"/>
      <c r="FD171" s="88"/>
      <c r="FE171" s="88"/>
      <c r="FF171" s="88"/>
      <c r="FG171" s="88"/>
      <c r="FH171" s="88"/>
      <c r="FI171" s="88"/>
      <c r="FJ171" s="88"/>
      <c r="FK171" s="88"/>
      <c r="FL171" s="89"/>
      <c r="FM171" s="89"/>
      <c r="FN171" s="89"/>
      <c r="FO171" s="88"/>
      <c r="FP171" s="88"/>
      <c r="FQ171" s="88"/>
      <c r="FR171" s="88"/>
      <c r="FS171" s="88"/>
      <c r="FT171" s="89"/>
      <c r="FU171" s="89"/>
      <c r="FV171" s="88"/>
      <c r="FW171" s="88"/>
      <c r="FX171" s="88"/>
      <c r="FY171" s="88"/>
      <c r="FZ171" s="88"/>
      <c r="GA171" s="89"/>
      <c r="GB171" s="89"/>
      <c r="GC171" s="89"/>
      <c r="GD171" s="88"/>
      <c r="GE171" s="88"/>
      <c r="GF171" s="88"/>
      <c r="GG171" s="88"/>
      <c r="GH171" s="88"/>
      <c r="GI171" s="30"/>
      <c r="GJ171" s="89"/>
      <c r="GK171" s="89"/>
      <c r="GL171" s="89"/>
      <c r="GM171" s="88"/>
      <c r="GN171" s="88"/>
      <c r="GO171" s="88"/>
      <c r="GP171" s="88"/>
      <c r="GQ171" s="88"/>
    </row>
    <row r="172" spans="1:199" ht="16.5" customHeight="1" x14ac:dyDescent="0.25">
      <c r="A172" s="33"/>
      <c r="B172" s="2"/>
      <c r="C172" s="30" t="s">
        <v>33965</v>
      </c>
      <c r="D172" s="30"/>
      <c r="E172" s="30"/>
      <c r="F172" s="30"/>
      <c r="G172" s="30"/>
      <c r="H172" s="30"/>
      <c r="I172" s="30"/>
      <c r="J172" s="30"/>
      <c r="K172" s="30"/>
      <c r="L172" s="30"/>
      <c r="M172" s="30"/>
      <c r="N172" s="30"/>
      <c r="O172" s="30"/>
      <c r="P172" s="30"/>
      <c r="Q172" s="30"/>
      <c r="R172" s="30"/>
      <c r="S172" s="30"/>
      <c r="T172" s="30"/>
      <c r="U172" s="30"/>
      <c r="V172" s="30"/>
      <c r="W172" s="30"/>
      <c r="X172" s="30"/>
      <c r="Y172" s="30"/>
      <c r="Z172" s="30"/>
      <c r="AA172" s="30"/>
      <c r="AB172" s="30"/>
      <c r="AC172" s="30"/>
      <c r="AD172" s="30"/>
      <c r="AE172" s="30"/>
      <c r="AF172" s="30"/>
      <c r="AG172" s="30"/>
      <c r="AH172" s="30"/>
      <c r="AI172" s="30"/>
      <c r="AJ172" s="30"/>
      <c r="AK172" s="30"/>
      <c r="AL172" s="30"/>
      <c r="AM172" s="30"/>
      <c r="AN172" s="30"/>
      <c r="AO172" s="30"/>
      <c r="AP172" s="30"/>
      <c r="AQ172" s="30"/>
      <c r="AR172" s="30"/>
      <c r="AS172" s="30"/>
      <c r="AT172" s="30"/>
      <c r="AU172" s="30"/>
      <c r="AV172" s="30"/>
      <c r="AW172" s="30"/>
      <c r="AX172" s="30"/>
      <c r="AY172" s="30"/>
      <c r="AZ172" s="30"/>
      <c r="BA172" s="30"/>
      <c r="BB172" s="30"/>
      <c r="BC172" s="30"/>
      <c r="BD172" s="30"/>
      <c r="BE172" s="30"/>
      <c r="BF172" s="30"/>
      <c r="BG172" s="30"/>
      <c r="BH172" s="30"/>
      <c r="BI172" s="30"/>
      <c r="BJ172" s="30"/>
      <c r="BK172" s="30"/>
      <c r="BL172" s="30"/>
      <c r="BM172" s="30"/>
      <c r="BN172" s="30"/>
      <c r="BO172" s="30"/>
      <c r="BP172" s="30"/>
      <c r="BQ172" s="30"/>
      <c r="BR172" s="30"/>
      <c r="BS172" s="30"/>
      <c r="BT172" s="30"/>
      <c r="BU172" s="30"/>
      <c r="BV172" s="30"/>
      <c r="BW172" s="30"/>
      <c r="BX172" s="30"/>
      <c r="BY172" s="30"/>
      <c r="BZ172" s="30"/>
      <c r="CA172" s="30"/>
      <c r="CB172" s="30"/>
      <c r="CC172" s="30"/>
      <c r="CD172" s="30"/>
      <c r="CE172" s="30"/>
      <c r="CF172" s="30"/>
      <c r="CG172" s="30"/>
      <c r="CH172" s="30"/>
      <c r="CI172" s="89"/>
      <c r="CJ172" s="89"/>
      <c r="CK172" s="89"/>
      <c r="CL172" s="89"/>
      <c r="CM172" s="89"/>
      <c r="CN172" s="89"/>
      <c r="CO172" s="89"/>
      <c r="CP172" s="89"/>
      <c r="CQ172" s="89"/>
      <c r="CR172" s="89"/>
      <c r="CS172" s="88"/>
      <c r="CT172" s="88"/>
      <c r="CU172" s="88"/>
      <c r="CV172" s="88"/>
      <c r="CW172" s="88"/>
      <c r="CX172" s="88"/>
      <c r="CY172" s="88"/>
      <c r="CZ172" s="88"/>
      <c r="DA172" s="89"/>
      <c r="DB172" s="88"/>
      <c r="DC172" s="88"/>
      <c r="DD172" s="88"/>
      <c r="DE172" s="88"/>
      <c r="DF172" s="88"/>
      <c r="DG172" s="88"/>
      <c r="DH172" s="88"/>
      <c r="DI172" s="88"/>
      <c r="DJ172" s="89"/>
      <c r="DK172" s="88"/>
      <c r="DL172" s="88"/>
      <c r="DM172" s="88"/>
      <c r="DN172" s="88"/>
      <c r="DO172" s="88"/>
      <c r="DP172" s="88"/>
      <c r="DQ172" s="88"/>
      <c r="DR172" s="88"/>
      <c r="DS172" s="89"/>
      <c r="DT172" s="88"/>
      <c r="DU172" s="88"/>
      <c r="DV172" s="88"/>
      <c r="DW172" s="88"/>
      <c r="DX172" s="88"/>
      <c r="DY172" s="88"/>
      <c r="DZ172" s="88"/>
      <c r="EA172" s="88"/>
      <c r="EB172" s="89"/>
      <c r="EC172" s="88"/>
      <c r="ED172" s="88"/>
      <c r="EE172" s="88"/>
      <c r="EF172" s="88"/>
      <c r="EG172" s="88"/>
      <c r="EH172" s="88"/>
      <c r="EI172" s="88"/>
      <c r="EJ172" s="88"/>
      <c r="EK172" s="89"/>
      <c r="EL172" s="88"/>
      <c r="EM172" s="88"/>
      <c r="EN172" s="88"/>
      <c r="EO172" s="88"/>
      <c r="EP172" s="88"/>
      <c r="EQ172" s="88"/>
      <c r="ER172" s="88"/>
      <c r="ES172" s="88"/>
      <c r="ET172" s="89"/>
      <c r="EU172" s="88"/>
      <c r="EV172" s="88"/>
      <c r="EW172" s="88"/>
      <c r="EX172" s="88"/>
      <c r="EY172" s="88"/>
      <c r="EZ172" s="88"/>
      <c r="FA172" s="88"/>
      <c r="FB172" s="88"/>
      <c r="FC172" s="89"/>
      <c r="FD172" s="88"/>
      <c r="FE172" s="88"/>
      <c r="FF172" s="88"/>
      <c r="FG172" s="88"/>
      <c r="FH172" s="88"/>
      <c r="FI172" s="88"/>
      <c r="FJ172" s="88"/>
      <c r="FK172" s="88"/>
      <c r="FL172" s="89"/>
      <c r="FM172" s="89"/>
      <c r="FN172" s="89"/>
      <c r="FO172" s="88"/>
      <c r="FP172" s="88"/>
      <c r="FQ172" s="88"/>
      <c r="FR172" s="88"/>
      <c r="FS172" s="88"/>
      <c r="FT172" s="89"/>
      <c r="FU172" s="89"/>
      <c r="FV172" s="88"/>
      <c r="FW172" s="88"/>
      <c r="FX172" s="88"/>
      <c r="FY172" s="88"/>
      <c r="FZ172" s="88"/>
      <c r="GA172" s="89"/>
      <c r="GB172" s="89"/>
      <c r="GC172" s="89"/>
      <c r="GD172" s="88"/>
      <c r="GE172" s="88"/>
      <c r="GF172" s="88"/>
      <c r="GG172" s="88"/>
      <c r="GH172" s="88"/>
      <c r="GI172" s="30"/>
      <c r="GJ172" s="89"/>
      <c r="GK172" s="89"/>
      <c r="GL172" s="89"/>
      <c r="GM172" s="88"/>
      <c r="GN172" s="88"/>
      <c r="GO172" s="88"/>
      <c r="GP172" s="88"/>
      <c r="GQ172" s="88"/>
    </row>
    <row r="173" spans="1:199" ht="16.5" customHeight="1" x14ac:dyDescent="0.25">
      <c r="A173" s="33"/>
      <c r="B173" s="2"/>
      <c r="C173" s="30" t="s">
        <v>33966</v>
      </c>
      <c r="D173" s="30"/>
      <c r="E173" s="30"/>
      <c r="F173" s="30"/>
      <c r="G173" s="30"/>
      <c r="H173" s="30"/>
      <c r="I173" s="30"/>
      <c r="J173" s="30"/>
      <c r="K173" s="30"/>
      <c r="L173" s="30"/>
      <c r="M173" s="30"/>
      <c r="N173" s="30"/>
      <c r="O173" s="30"/>
      <c r="P173" s="30"/>
      <c r="Q173" s="30"/>
      <c r="R173" s="30"/>
      <c r="S173" s="30"/>
      <c r="T173" s="30"/>
      <c r="U173" s="30"/>
      <c r="V173" s="30"/>
      <c r="W173" s="30"/>
      <c r="X173" s="30"/>
      <c r="Y173" s="30"/>
      <c r="Z173" s="30"/>
      <c r="AA173" s="30"/>
      <c r="AB173" s="30"/>
      <c r="AC173" s="30"/>
      <c r="AD173" s="30"/>
      <c r="AE173" s="30"/>
      <c r="AF173" s="30"/>
      <c r="AG173" s="30"/>
      <c r="AH173" s="30"/>
      <c r="AI173" s="30"/>
      <c r="AJ173" s="30"/>
      <c r="AK173" s="30"/>
      <c r="AL173" s="30"/>
      <c r="AM173" s="30"/>
      <c r="AN173" s="30"/>
      <c r="AO173" s="30"/>
      <c r="AP173" s="30"/>
      <c r="AQ173" s="30"/>
      <c r="AR173" s="30"/>
      <c r="AS173" s="30"/>
      <c r="AT173" s="30"/>
      <c r="AU173" s="30"/>
      <c r="AV173" s="30"/>
      <c r="AW173" s="30"/>
      <c r="AX173" s="30"/>
      <c r="AY173" s="30"/>
      <c r="AZ173" s="30"/>
      <c r="BA173" s="30"/>
      <c r="BB173" s="30"/>
      <c r="BC173" s="30"/>
      <c r="BD173" s="30"/>
      <c r="BE173" s="30"/>
      <c r="BF173" s="30"/>
      <c r="BG173" s="30"/>
      <c r="BH173" s="30"/>
      <c r="BI173" s="30"/>
      <c r="BJ173" s="30"/>
      <c r="BK173" s="30"/>
      <c r="BL173" s="30"/>
      <c r="BM173" s="30"/>
      <c r="BN173" s="30"/>
      <c r="BO173" s="30"/>
      <c r="BP173" s="30"/>
      <c r="BQ173" s="30"/>
      <c r="BR173" s="30"/>
      <c r="BS173" s="30"/>
      <c r="BT173" s="30"/>
      <c r="BU173" s="30"/>
      <c r="BV173" s="30"/>
      <c r="BW173" s="30"/>
      <c r="BX173" s="30"/>
      <c r="BY173" s="30"/>
      <c r="BZ173" s="30"/>
      <c r="CA173" s="30"/>
      <c r="CB173" s="30"/>
      <c r="CC173" s="30"/>
      <c r="CD173" s="30"/>
      <c r="CE173" s="30"/>
      <c r="CF173" s="30"/>
      <c r="CG173" s="30"/>
      <c r="CH173" s="30"/>
      <c r="CI173" s="89"/>
      <c r="CJ173" s="89"/>
      <c r="CK173" s="89"/>
      <c r="CL173" s="89"/>
      <c r="CM173" s="89"/>
      <c r="CN173" s="89"/>
      <c r="CO173" s="89"/>
      <c r="CP173" s="89"/>
      <c r="CQ173" s="89"/>
      <c r="CR173" s="89"/>
      <c r="CS173" s="88"/>
      <c r="CT173" s="88"/>
      <c r="CU173" s="88"/>
      <c r="CV173" s="88"/>
      <c r="CW173" s="88"/>
      <c r="CX173" s="88"/>
      <c r="CY173" s="88"/>
      <c r="CZ173" s="88"/>
      <c r="DA173" s="89"/>
      <c r="DB173" s="88"/>
      <c r="DC173" s="88"/>
      <c r="DD173" s="88"/>
      <c r="DE173" s="88"/>
      <c r="DF173" s="88"/>
      <c r="DG173" s="88"/>
      <c r="DH173" s="88"/>
      <c r="DI173" s="88"/>
      <c r="DJ173" s="89"/>
      <c r="DK173" s="88"/>
      <c r="DL173" s="88"/>
      <c r="DM173" s="88"/>
      <c r="DN173" s="88"/>
      <c r="DO173" s="88"/>
      <c r="DP173" s="88"/>
      <c r="DQ173" s="88"/>
      <c r="DR173" s="88"/>
      <c r="DS173" s="89"/>
      <c r="DT173" s="88"/>
      <c r="DU173" s="88"/>
      <c r="DV173" s="88"/>
      <c r="DW173" s="88"/>
      <c r="DX173" s="88"/>
      <c r="DY173" s="88"/>
      <c r="DZ173" s="88"/>
      <c r="EA173" s="88"/>
      <c r="EB173" s="89"/>
      <c r="EC173" s="88"/>
      <c r="ED173" s="88"/>
      <c r="EE173" s="88"/>
      <c r="EF173" s="88"/>
      <c r="EG173" s="88"/>
      <c r="EH173" s="88"/>
      <c r="EI173" s="88"/>
      <c r="EJ173" s="88"/>
      <c r="EK173" s="89"/>
      <c r="EL173" s="88"/>
      <c r="EM173" s="88"/>
      <c r="EN173" s="88"/>
      <c r="EO173" s="88"/>
      <c r="EP173" s="88"/>
      <c r="EQ173" s="88"/>
      <c r="ER173" s="88"/>
      <c r="ES173" s="88"/>
      <c r="ET173" s="89"/>
      <c r="EU173" s="88"/>
      <c r="EV173" s="88"/>
      <c r="EW173" s="88"/>
      <c r="EX173" s="88"/>
      <c r="EY173" s="88"/>
      <c r="EZ173" s="88"/>
      <c r="FA173" s="88"/>
      <c r="FB173" s="88"/>
      <c r="FC173" s="89"/>
      <c r="FD173" s="88"/>
      <c r="FE173" s="88"/>
      <c r="FF173" s="88"/>
      <c r="FG173" s="88"/>
      <c r="FH173" s="88"/>
      <c r="FI173" s="88"/>
      <c r="FJ173" s="88"/>
      <c r="FK173" s="88"/>
      <c r="FL173" s="89"/>
      <c r="FM173" s="89"/>
      <c r="FN173" s="89"/>
      <c r="FO173" s="88"/>
      <c r="FP173" s="88"/>
      <c r="FQ173" s="88"/>
      <c r="FR173" s="88"/>
      <c r="FS173" s="88"/>
      <c r="FT173" s="89"/>
      <c r="FU173" s="89"/>
      <c r="FV173" s="88"/>
      <c r="FW173" s="88"/>
      <c r="FX173" s="88"/>
      <c r="FY173" s="88"/>
      <c r="FZ173" s="88"/>
      <c r="GA173" s="89"/>
      <c r="GB173" s="89"/>
      <c r="GC173" s="89"/>
      <c r="GD173" s="88"/>
      <c r="GE173" s="88"/>
      <c r="GF173" s="88"/>
      <c r="GG173" s="88"/>
      <c r="GH173" s="88"/>
      <c r="GI173" s="30"/>
      <c r="GJ173" s="89"/>
      <c r="GK173" s="89"/>
      <c r="GL173" s="89"/>
      <c r="GM173" s="88"/>
      <c r="GN173" s="88"/>
      <c r="GO173" s="88"/>
      <c r="GP173" s="88"/>
      <c r="GQ173" s="88"/>
    </row>
    <row r="174" spans="1:199" ht="16.5" customHeight="1" x14ac:dyDescent="0.25">
      <c r="A174" s="33"/>
      <c r="B174" s="2"/>
      <c r="C174" s="30" t="s">
        <v>33967</v>
      </c>
      <c r="D174" s="30"/>
      <c r="E174" s="30"/>
      <c r="F174" s="30"/>
      <c r="G174" s="30"/>
      <c r="H174" s="30"/>
      <c r="I174" s="30"/>
      <c r="J174" s="30"/>
      <c r="K174" s="30"/>
      <c r="L174" s="30"/>
      <c r="M174" s="30"/>
      <c r="N174" s="30"/>
      <c r="O174" s="30"/>
      <c r="P174" s="30"/>
      <c r="Q174" s="30"/>
      <c r="R174" s="30"/>
      <c r="S174" s="30"/>
      <c r="T174" s="30"/>
      <c r="U174" s="30"/>
      <c r="V174" s="30"/>
      <c r="W174" s="30"/>
      <c r="X174" s="30"/>
      <c r="Y174" s="30"/>
      <c r="Z174" s="30"/>
      <c r="AA174" s="30"/>
      <c r="AB174" s="30"/>
      <c r="AC174" s="30"/>
      <c r="AD174" s="30"/>
      <c r="AE174" s="30"/>
      <c r="AF174" s="30"/>
      <c r="AG174" s="30"/>
      <c r="AH174" s="30"/>
      <c r="AI174" s="30"/>
      <c r="AJ174" s="30"/>
      <c r="AK174" s="30"/>
      <c r="AL174" s="30"/>
      <c r="AM174" s="30"/>
      <c r="AN174" s="30"/>
      <c r="AO174" s="30"/>
      <c r="AP174" s="30"/>
      <c r="AQ174" s="30"/>
      <c r="AR174" s="30"/>
      <c r="AS174" s="30"/>
      <c r="AT174" s="30"/>
      <c r="AU174" s="30"/>
      <c r="AV174" s="30"/>
      <c r="AW174" s="30"/>
      <c r="AX174" s="30"/>
      <c r="AY174" s="30"/>
      <c r="AZ174" s="30"/>
      <c r="BA174" s="30"/>
      <c r="BB174" s="30"/>
      <c r="BC174" s="30"/>
      <c r="BD174" s="30"/>
      <c r="BE174" s="30"/>
      <c r="BF174" s="30"/>
      <c r="BG174" s="30"/>
      <c r="BH174" s="30"/>
      <c r="BI174" s="30"/>
      <c r="BJ174" s="30"/>
      <c r="BK174" s="30"/>
      <c r="BL174" s="30"/>
      <c r="BM174" s="30"/>
      <c r="BN174" s="30"/>
      <c r="BO174" s="30"/>
      <c r="BP174" s="30"/>
      <c r="BQ174" s="30"/>
      <c r="BR174" s="30"/>
      <c r="BS174" s="30"/>
      <c r="BT174" s="30"/>
      <c r="BU174" s="30"/>
      <c r="BV174" s="30"/>
      <c r="BW174" s="30"/>
      <c r="BX174" s="30"/>
      <c r="BY174" s="30"/>
      <c r="BZ174" s="30"/>
      <c r="CA174" s="30"/>
      <c r="CB174" s="30"/>
      <c r="CC174" s="30"/>
      <c r="CD174" s="30"/>
      <c r="CE174" s="30"/>
      <c r="CF174" s="30"/>
      <c r="CG174" s="30"/>
      <c r="CH174" s="30"/>
      <c r="CI174" s="89"/>
      <c r="CJ174" s="89"/>
      <c r="CK174" s="89"/>
      <c r="CL174" s="89"/>
      <c r="CM174" s="89"/>
      <c r="CN174" s="89"/>
      <c r="CO174" s="89"/>
      <c r="CP174" s="89"/>
      <c r="CQ174" s="89"/>
      <c r="CR174" s="89"/>
      <c r="CS174" s="88"/>
      <c r="CT174" s="88"/>
      <c r="CU174" s="88"/>
      <c r="CV174" s="88"/>
      <c r="CW174" s="88"/>
      <c r="CX174" s="88"/>
      <c r="CY174" s="88"/>
      <c r="CZ174" s="88"/>
      <c r="DA174" s="89"/>
      <c r="DB174" s="88"/>
      <c r="DC174" s="88"/>
      <c r="DD174" s="88"/>
      <c r="DE174" s="88"/>
      <c r="DF174" s="88"/>
      <c r="DG174" s="88"/>
      <c r="DH174" s="88"/>
      <c r="DI174" s="88"/>
      <c r="DJ174" s="89"/>
      <c r="DK174" s="88"/>
      <c r="DL174" s="88"/>
      <c r="DM174" s="88"/>
      <c r="DN174" s="88"/>
      <c r="DO174" s="88"/>
      <c r="DP174" s="88"/>
      <c r="DQ174" s="88"/>
      <c r="DR174" s="88"/>
      <c r="DS174" s="89"/>
      <c r="DT174" s="88"/>
      <c r="DU174" s="88"/>
      <c r="DV174" s="88"/>
      <c r="DW174" s="88"/>
      <c r="DX174" s="88"/>
      <c r="DY174" s="88"/>
      <c r="DZ174" s="88"/>
      <c r="EA174" s="88"/>
      <c r="EB174" s="89"/>
      <c r="EC174" s="88"/>
      <c r="ED174" s="88"/>
      <c r="EE174" s="88"/>
      <c r="EF174" s="88"/>
      <c r="EG174" s="88"/>
      <c r="EH174" s="88"/>
      <c r="EI174" s="88"/>
      <c r="EJ174" s="88"/>
      <c r="EK174" s="89"/>
      <c r="EL174" s="88"/>
      <c r="EM174" s="88"/>
      <c r="EN174" s="88"/>
      <c r="EO174" s="88"/>
      <c r="EP174" s="88"/>
      <c r="EQ174" s="88"/>
      <c r="ER174" s="88"/>
      <c r="ES174" s="88"/>
      <c r="ET174" s="89"/>
      <c r="EU174" s="88"/>
      <c r="EV174" s="88"/>
      <c r="EW174" s="88"/>
      <c r="EX174" s="88"/>
      <c r="EY174" s="88"/>
      <c r="EZ174" s="88"/>
      <c r="FA174" s="88"/>
      <c r="FB174" s="88"/>
      <c r="FC174" s="89"/>
      <c r="FD174" s="88"/>
      <c r="FE174" s="88"/>
      <c r="FF174" s="88"/>
      <c r="FG174" s="88"/>
      <c r="FH174" s="88"/>
      <c r="FI174" s="88"/>
      <c r="FJ174" s="88"/>
      <c r="FK174" s="88"/>
      <c r="FL174" s="89"/>
      <c r="FM174" s="89"/>
      <c r="FN174" s="89"/>
      <c r="FO174" s="88"/>
      <c r="FP174" s="88"/>
      <c r="FQ174" s="88"/>
      <c r="FR174" s="88"/>
      <c r="FS174" s="88"/>
      <c r="FT174" s="89"/>
      <c r="FU174" s="89"/>
      <c r="FV174" s="88"/>
      <c r="FW174" s="88"/>
      <c r="FX174" s="88"/>
      <c r="FY174" s="88"/>
      <c r="FZ174" s="88"/>
      <c r="GA174" s="89"/>
      <c r="GB174" s="89"/>
      <c r="GC174" s="89"/>
      <c r="GD174" s="88"/>
      <c r="GE174" s="88"/>
      <c r="GF174" s="88"/>
      <c r="GG174" s="88"/>
      <c r="GH174" s="88"/>
      <c r="GI174" s="30"/>
      <c r="GJ174" s="89"/>
      <c r="GK174" s="89"/>
      <c r="GL174" s="89"/>
      <c r="GM174" s="88"/>
      <c r="GN174" s="88"/>
      <c r="GO174" s="88"/>
      <c r="GP174" s="88"/>
      <c r="GQ174" s="88"/>
    </row>
    <row r="175" spans="1:199" ht="16.5" customHeight="1" x14ac:dyDescent="0.25">
      <c r="A175" s="33"/>
      <c r="B175" s="2"/>
      <c r="C175" s="30" t="s">
        <v>33968</v>
      </c>
      <c r="D175" s="30"/>
      <c r="E175" s="30"/>
      <c r="F175" s="30"/>
      <c r="G175" s="30"/>
      <c r="H175" s="30"/>
      <c r="I175" s="30"/>
      <c r="J175" s="30"/>
      <c r="K175" s="30"/>
      <c r="L175" s="30"/>
      <c r="M175" s="30"/>
      <c r="N175" s="30"/>
      <c r="O175" s="30"/>
      <c r="P175" s="30"/>
      <c r="Q175" s="30"/>
      <c r="R175" s="30"/>
      <c r="S175" s="30"/>
      <c r="T175" s="30"/>
      <c r="U175" s="30"/>
      <c r="V175" s="30"/>
      <c r="W175" s="30"/>
      <c r="X175" s="30"/>
      <c r="Y175" s="30"/>
      <c r="Z175" s="30"/>
      <c r="AA175" s="30"/>
      <c r="AB175" s="30"/>
      <c r="AC175" s="30"/>
      <c r="AD175" s="30"/>
      <c r="AE175" s="30"/>
      <c r="AF175" s="30"/>
      <c r="AG175" s="30"/>
      <c r="AH175" s="30"/>
      <c r="AI175" s="30"/>
      <c r="AJ175" s="30"/>
      <c r="AK175" s="30"/>
      <c r="AL175" s="30"/>
      <c r="AM175" s="30"/>
      <c r="AN175" s="30"/>
      <c r="AO175" s="30"/>
      <c r="AP175" s="30"/>
      <c r="AQ175" s="30"/>
      <c r="AR175" s="30"/>
      <c r="AS175" s="30"/>
      <c r="AT175" s="30"/>
      <c r="AU175" s="30"/>
      <c r="AV175" s="30"/>
      <c r="AW175" s="30"/>
      <c r="AX175" s="30"/>
      <c r="AY175" s="30"/>
      <c r="AZ175" s="30"/>
      <c r="BA175" s="30"/>
      <c r="BB175" s="30"/>
      <c r="BC175" s="30"/>
      <c r="BD175" s="30"/>
      <c r="BE175" s="30"/>
      <c r="BF175" s="30"/>
      <c r="BG175" s="30"/>
      <c r="BH175" s="30"/>
      <c r="BI175" s="30"/>
      <c r="BJ175" s="30"/>
      <c r="BK175" s="30"/>
      <c r="BL175" s="30"/>
      <c r="BM175" s="30"/>
      <c r="BN175" s="30"/>
      <c r="BO175" s="30"/>
      <c r="BP175" s="30"/>
      <c r="BQ175" s="30"/>
      <c r="BR175" s="30"/>
      <c r="BS175" s="30"/>
      <c r="BT175" s="30"/>
      <c r="BU175" s="30"/>
      <c r="BV175" s="30"/>
      <c r="BW175" s="30"/>
      <c r="BX175" s="30"/>
      <c r="BY175" s="30"/>
      <c r="BZ175" s="30"/>
      <c r="CA175" s="30"/>
      <c r="CB175" s="30"/>
      <c r="CC175" s="30"/>
      <c r="CD175" s="30"/>
      <c r="CE175" s="30"/>
      <c r="CF175" s="30"/>
      <c r="CG175" s="30"/>
      <c r="CH175" s="30"/>
      <c r="CI175" s="89"/>
      <c r="CJ175" s="89"/>
      <c r="CK175" s="89"/>
      <c r="CL175" s="89"/>
      <c r="CM175" s="89"/>
      <c r="CN175" s="89"/>
      <c r="CO175" s="89"/>
      <c r="CP175" s="89"/>
      <c r="CQ175" s="89"/>
      <c r="CR175" s="89"/>
      <c r="CS175" s="88"/>
      <c r="CT175" s="88"/>
      <c r="CU175" s="88"/>
      <c r="CV175" s="88"/>
      <c r="CW175" s="88"/>
      <c r="CX175" s="88"/>
      <c r="CY175" s="88"/>
      <c r="CZ175" s="88"/>
      <c r="DA175" s="89"/>
      <c r="DB175" s="88"/>
      <c r="DC175" s="88"/>
      <c r="DD175" s="88"/>
      <c r="DE175" s="88"/>
      <c r="DF175" s="88"/>
      <c r="DG175" s="88"/>
      <c r="DH175" s="88"/>
      <c r="DI175" s="88"/>
      <c r="DJ175" s="89"/>
      <c r="DK175" s="88"/>
      <c r="DL175" s="88"/>
      <c r="DM175" s="88"/>
      <c r="DN175" s="88"/>
      <c r="DO175" s="88"/>
      <c r="DP175" s="88"/>
      <c r="DQ175" s="88"/>
      <c r="DR175" s="88"/>
      <c r="DS175" s="89"/>
      <c r="DT175" s="88"/>
      <c r="DU175" s="88"/>
      <c r="DV175" s="88"/>
      <c r="DW175" s="88"/>
      <c r="DX175" s="88"/>
      <c r="DY175" s="88"/>
      <c r="DZ175" s="88"/>
      <c r="EA175" s="88"/>
      <c r="EB175" s="89"/>
      <c r="EC175" s="88"/>
      <c r="ED175" s="88"/>
      <c r="EE175" s="88"/>
      <c r="EF175" s="88"/>
      <c r="EG175" s="88"/>
      <c r="EH175" s="88"/>
      <c r="EI175" s="88"/>
      <c r="EJ175" s="88"/>
      <c r="EK175" s="89"/>
      <c r="EL175" s="88"/>
      <c r="EM175" s="88"/>
      <c r="EN175" s="88"/>
      <c r="EO175" s="88"/>
      <c r="EP175" s="88"/>
      <c r="EQ175" s="88"/>
      <c r="ER175" s="88"/>
      <c r="ES175" s="88"/>
      <c r="ET175" s="89"/>
      <c r="EU175" s="88"/>
      <c r="EV175" s="88"/>
      <c r="EW175" s="88"/>
      <c r="EX175" s="88"/>
      <c r="EY175" s="88"/>
      <c r="EZ175" s="88"/>
      <c r="FA175" s="88"/>
      <c r="FB175" s="88"/>
      <c r="FC175" s="89"/>
      <c r="FD175" s="88"/>
      <c r="FE175" s="88"/>
      <c r="FF175" s="88"/>
      <c r="FG175" s="88"/>
      <c r="FH175" s="88"/>
      <c r="FI175" s="88"/>
      <c r="FJ175" s="88"/>
      <c r="FK175" s="88"/>
      <c r="FL175" s="89"/>
      <c r="FM175" s="89"/>
      <c r="FN175" s="89"/>
      <c r="FO175" s="88"/>
      <c r="FP175" s="88"/>
      <c r="FQ175" s="88"/>
      <c r="FR175" s="88"/>
      <c r="FS175" s="88"/>
      <c r="FT175" s="89"/>
      <c r="FU175" s="89"/>
      <c r="FV175" s="88"/>
      <c r="FW175" s="88"/>
      <c r="FX175" s="88"/>
      <c r="FY175" s="88"/>
      <c r="FZ175" s="88"/>
      <c r="GA175" s="89"/>
      <c r="GB175" s="89"/>
      <c r="GC175" s="89"/>
      <c r="GD175" s="88"/>
      <c r="GE175" s="88"/>
      <c r="GF175" s="88"/>
      <c r="GG175" s="88"/>
      <c r="GH175" s="88"/>
      <c r="GI175" s="30"/>
      <c r="GJ175" s="89"/>
      <c r="GK175" s="89"/>
      <c r="GL175" s="89"/>
      <c r="GM175" s="88"/>
      <c r="GN175" s="88"/>
      <c r="GO175" s="88"/>
      <c r="GP175" s="88"/>
      <c r="GQ175" s="88"/>
    </row>
    <row r="176" spans="1:199" ht="16.5" customHeight="1" x14ac:dyDescent="0.25">
      <c r="A176" s="33"/>
      <c r="B176" s="2"/>
      <c r="C176" s="30" t="s">
        <v>33969</v>
      </c>
      <c r="D176" s="30"/>
      <c r="E176" s="30"/>
      <c r="F176" s="30"/>
      <c r="G176" s="30"/>
      <c r="H176" s="30"/>
      <c r="I176" s="30"/>
      <c r="J176" s="30"/>
      <c r="K176" s="30"/>
      <c r="L176" s="30"/>
      <c r="M176" s="30"/>
      <c r="N176" s="30"/>
      <c r="O176" s="30"/>
      <c r="P176" s="30"/>
      <c r="Q176" s="30"/>
      <c r="R176" s="30"/>
      <c r="S176" s="30"/>
      <c r="T176" s="30"/>
      <c r="U176" s="30"/>
      <c r="V176" s="30"/>
      <c r="W176" s="30"/>
      <c r="X176" s="30"/>
      <c r="Y176" s="30"/>
      <c r="Z176" s="30"/>
      <c r="AA176" s="30"/>
      <c r="AB176" s="30"/>
      <c r="AC176" s="30"/>
      <c r="AD176" s="30"/>
      <c r="AE176" s="30"/>
      <c r="AF176" s="30"/>
      <c r="AG176" s="30"/>
      <c r="AH176" s="30"/>
      <c r="AI176" s="30"/>
      <c r="AJ176" s="30"/>
      <c r="AK176" s="30"/>
      <c r="AL176" s="30"/>
      <c r="AM176" s="30"/>
      <c r="AN176" s="30"/>
      <c r="AO176" s="30"/>
      <c r="AP176" s="30"/>
      <c r="AQ176" s="30"/>
      <c r="AR176" s="30"/>
      <c r="AS176" s="30"/>
      <c r="AT176" s="30"/>
      <c r="AU176" s="30"/>
      <c r="AV176" s="30"/>
      <c r="AW176" s="30"/>
      <c r="AX176" s="30"/>
      <c r="AY176" s="30"/>
      <c r="AZ176" s="30"/>
      <c r="BA176" s="30"/>
      <c r="BB176" s="30"/>
      <c r="BC176" s="30"/>
      <c r="BD176" s="30"/>
      <c r="BE176" s="30"/>
      <c r="BF176" s="30"/>
      <c r="BG176" s="30"/>
      <c r="BH176" s="30"/>
      <c r="BI176" s="30"/>
      <c r="BJ176" s="30"/>
      <c r="BK176" s="30"/>
      <c r="BL176" s="30"/>
      <c r="BM176" s="30"/>
      <c r="BN176" s="30"/>
      <c r="BO176" s="30"/>
      <c r="BP176" s="30"/>
      <c r="BQ176" s="30"/>
      <c r="BR176" s="30"/>
      <c r="BS176" s="30"/>
      <c r="BT176" s="30"/>
      <c r="BU176" s="30"/>
      <c r="BV176" s="30"/>
      <c r="BW176" s="30"/>
      <c r="BX176" s="30"/>
      <c r="BY176" s="30"/>
      <c r="BZ176" s="30"/>
      <c r="CA176" s="30"/>
      <c r="CB176" s="30"/>
      <c r="CC176" s="30"/>
      <c r="CD176" s="30"/>
      <c r="CE176" s="30"/>
      <c r="CF176" s="30"/>
      <c r="CG176" s="30"/>
      <c r="CH176" s="30"/>
      <c r="CI176" s="89"/>
      <c r="CJ176" s="89"/>
      <c r="CK176" s="89"/>
      <c r="CL176" s="89"/>
      <c r="CM176" s="89"/>
      <c r="CN176" s="89"/>
      <c r="CO176" s="89"/>
      <c r="CP176" s="89"/>
      <c r="CQ176" s="89"/>
      <c r="CR176" s="89"/>
      <c r="CS176" s="88"/>
      <c r="CT176" s="88"/>
      <c r="CU176" s="88"/>
      <c r="CV176" s="88"/>
      <c r="CW176" s="88"/>
      <c r="CX176" s="88"/>
      <c r="CY176" s="88"/>
      <c r="CZ176" s="88"/>
      <c r="DA176" s="89"/>
      <c r="DB176" s="88"/>
      <c r="DC176" s="88"/>
      <c r="DD176" s="88"/>
      <c r="DE176" s="88"/>
      <c r="DF176" s="88"/>
      <c r="DG176" s="88"/>
      <c r="DH176" s="88"/>
      <c r="DI176" s="88"/>
      <c r="DJ176" s="89"/>
      <c r="DK176" s="88"/>
      <c r="DL176" s="88"/>
      <c r="DM176" s="88"/>
      <c r="DN176" s="88"/>
      <c r="DO176" s="88"/>
      <c r="DP176" s="88"/>
      <c r="DQ176" s="88"/>
      <c r="DR176" s="88"/>
      <c r="DS176" s="89"/>
      <c r="DT176" s="88"/>
      <c r="DU176" s="88"/>
      <c r="DV176" s="88"/>
      <c r="DW176" s="88"/>
      <c r="DX176" s="88"/>
      <c r="DY176" s="88"/>
      <c r="DZ176" s="88"/>
      <c r="EA176" s="88"/>
      <c r="EB176" s="89"/>
      <c r="EC176" s="88"/>
      <c r="ED176" s="88"/>
      <c r="EE176" s="88"/>
      <c r="EF176" s="88"/>
      <c r="EG176" s="88"/>
      <c r="EH176" s="88"/>
      <c r="EI176" s="88"/>
      <c r="EJ176" s="88"/>
      <c r="EK176" s="89"/>
      <c r="EL176" s="88"/>
      <c r="EM176" s="88"/>
      <c r="EN176" s="88"/>
      <c r="EO176" s="88"/>
      <c r="EP176" s="88"/>
      <c r="EQ176" s="88"/>
      <c r="ER176" s="88"/>
      <c r="ES176" s="88"/>
      <c r="ET176" s="89"/>
      <c r="EU176" s="88"/>
      <c r="EV176" s="88"/>
      <c r="EW176" s="88"/>
      <c r="EX176" s="88"/>
      <c r="EY176" s="88"/>
      <c r="EZ176" s="88"/>
      <c r="FA176" s="88"/>
      <c r="FB176" s="88"/>
      <c r="FC176" s="89"/>
      <c r="FD176" s="88"/>
      <c r="FE176" s="88"/>
      <c r="FF176" s="88"/>
      <c r="FG176" s="88"/>
      <c r="FH176" s="88"/>
      <c r="FI176" s="88"/>
      <c r="FJ176" s="88"/>
      <c r="FK176" s="88"/>
      <c r="FL176" s="89"/>
      <c r="FM176" s="89"/>
      <c r="FN176" s="89"/>
      <c r="FO176" s="88"/>
      <c r="FP176" s="88"/>
      <c r="FQ176" s="88"/>
      <c r="FR176" s="88"/>
      <c r="FS176" s="88"/>
      <c r="FT176" s="89"/>
      <c r="FU176" s="89"/>
      <c r="FV176" s="88"/>
      <c r="FW176" s="88"/>
      <c r="FX176" s="88"/>
      <c r="FY176" s="88"/>
      <c r="FZ176" s="88"/>
      <c r="GA176" s="89"/>
      <c r="GB176" s="89"/>
      <c r="GC176" s="89"/>
      <c r="GD176" s="88"/>
      <c r="GE176" s="88"/>
      <c r="GF176" s="88"/>
      <c r="GG176" s="88"/>
      <c r="GH176" s="88"/>
      <c r="GI176" s="30"/>
      <c r="GJ176" s="89"/>
      <c r="GK176" s="89"/>
      <c r="GL176" s="89"/>
      <c r="GM176" s="88"/>
      <c r="GN176" s="88"/>
      <c r="GO176" s="88"/>
      <c r="GP176" s="88"/>
      <c r="GQ176" s="88"/>
    </row>
    <row r="177" spans="1:199" ht="16.5" customHeight="1" x14ac:dyDescent="0.25">
      <c r="A177" s="33"/>
      <c r="B177" s="2"/>
      <c r="C177" s="30" t="s">
        <v>33970</v>
      </c>
      <c r="D177" s="30"/>
      <c r="E177" s="30"/>
      <c r="F177" s="30"/>
      <c r="G177" s="30"/>
      <c r="H177" s="30"/>
      <c r="I177" s="30"/>
      <c r="J177" s="30"/>
      <c r="K177" s="30"/>
      <c r="L177" s="30"/>
      <c r="M177" s="30"/>
      <c r="N177" s="30"/>
      <c r="O177" s="30"/>
      <c r="P177" s="30"/>
      <c r="Q177" s="30"/>
      <c r="R177" s="30"/>
      <c r="S177" s="30"/>
      <c r="T177" s="30"/>
      <c r="U177" s="30"/>
      <c r="V177" s="30"/>
      <c r="W177" s="30"/>
      <c r="X177" s="30"/>
      <c r="Y177" s="30"/>
      <c r="Z177" s="30"/>
      <c r="AA177" s="30"/>
      <c r="AB177" s="30"/>
      <c r="AC177" s="30"/>
      <c r="AD177" s="30"/>
      <c r="AE177" s="30"/>
      <c r="AF177" s="30"/>
      <c r="AG177" s="30"/>
      <c r="AH177" s="30"/>
      <c r="AI177" s="30"/>
      <c r="AJ177" s="30"/>
      <c r="AK177" s="30"/>
      <c r="AL177" s="30"/>
      <c r="AM177" s="30"/>
      <c r="AN177" s="30"/>
      <c r="AO177" s="30"/>
      <c r="AP177" s="30"/>
      <c r="AQ177" s="30"/>
      <c r="AR177" s="30"/>
      <c r="AS177" s="30"/>
      <c r="AT177" s="30"/>
      <c r="AU177" s="30"/>
      <c r="AV177" s="30"/>
      <c r="AW177" s="30"/>
      <c r="AX177" s="30"/>
      <c r="AY177" s="30"/>
      <c r="AZ177" s="30"/>
      <c r="BA177" s="30"/>
      <c r="BB177" s="30"/>
      <c r="BC177" s="30"/>
      <c r="BD177" s="30"/>
      <c r="BE177" s="30"/>
      <c r="BF177" s="30"/>
      <c r="BG177" s="30"/>
      <c r="BH177" s="30"/>
      <c r="BI177" s="30"/>
      <c r="BJ177" s="30"/>
      <c r="BK177" s="30"/>
      <c r="BL177" s="30"/>
      <c r="BM177" s="30"/>
      <c r="BN177" s="30"/>
      <c r="BO177" s="30"/>
      <c r="BP177" s="30"/>
      <c r="BQ177" s="30"/>
      <c r="BR177" s="30"/>
      <c r="BS177" s="30"/>
      <c r="BT177" s="30"/>
      <c r="BU177" s="30"/>
      <c r="BV177" s="30"/>
      <c r="BW177" s="30"/>
      <c r="BX177" s="30"/>
      <c r="BY177" s="30"/>
      <c r="BZ177" s="30"/>
      <c r="CA177" s="30"/>
      <c r="CB177" s="30"/>
      <c r="CC177" s="30"/>
      <c r="CD177" s="30"/>
      <c r="CE177" s="30"/>
      <c r="CF177" s="30"/>
      <c r="CG177" s="30"/>
      <c r="CH177" s="30"/>
      <c r="CI177" s="89"/>
      <c r="CJ177" s="89"/>
      <c r="CK177" s="89"/>
      <c r="CL177" s="89"/>
      <c r="CM177" s="89"/>
      <c r="CN177" s="89"/>
      <c r="CO177" s="89"/>
      <c r="CP177" s="89"/>
      <c r="CQ177" s="89"/>
      <c r="CR177" s="89"/>
      <c r="CS177" s="88"/>
      <c r="CT177" s="88"/>
      <c r="CU177" s="88"/>
      <c r="CV177" s="88"/>
      <c r="CW177" s="88"/>
      <c r="CX177" s="88"/>
      <c r="CY177" s="88"/>
      <c r="CZ177" s="88"/>
      <c r="DA177" s="89"/>
      <c r="DB177" s="88"/>
      <c r="DC177" s="88"/>
      <c r="DD177" s="88"/>
      <c r="DE177" s="88"/>
      <c r="DF177" s="88"/>
      <c r="DG177" s="88"/>
      <c r="DH177" s="88"/>
      <c r="DI177" s="88"/>
      <c r="DJ177" s="89"/>
      <c r="DK177" s="88"/>
      <c r="DL177" s="88"/>
      <c r="DM177" s="88"/>
      <c r="DN177" s="88"/>
      <c r="DO177" s="88"/>
      <c r="DP177" s="88"/>
      <c r="DQ177" s="88"/>
      <c r="DR177" s="88"/>
      <c r="DS177" s="89"/>
      <c r="DT177" s="88"/>
      <c r="DU177" s="88"/>
      <c r="DV177" s="88"/>
      <c r="DW177" s="88"/>
      <c r="DX177" s="88"/>
      <c r="DY177" s="88"/>
      <c r="DZ177" s="88"/>
      <c r="EA177" s="88"/>
      <c r="EB177" s="89"/>
      <c r="EC177" s="88"/>
      <c r="ED177" s="88"/>
      <c r="EE177" s="88"/>
      <c r="EF177" s="88"/>
      <c r="EG177" s="88"/>
      <c r="EH177" s="88"/>
      <c r="EI177" s="88"/>
      <c r="EJ177" s="88"/>
      <c r="EK177" s="89"/>
      <c r="EL177" s="88"/>
      <c r="EM177" s="88"/>
      <c r="EN177" s="88"/>
      <c r="EO177" s="88"/>
      <c r="EP177" s="88"/>
      <c r="EQ177" s="88"/>
      <c r="ER177" s="88"/>
      <c r="ES177" s="88"/>
      <c r="ET177" s="89"/>
      <c r="EU177" s="88"/>
      <c r="EV177" s="88"/>
      <c r="EW177" s="88"/>
      <c r="EX177" s="88"/>
      <c r="EY177" s="88"/>
      <c r="EZ177" s="88"/>
      <c r="FA177" s="88"/>
      <c r="FB177" s="88"/>
      <c r="FC177" s="89"/>
      <c r="FD177" s="88"/>
      <c r="FE177" s="88"/>
      <c r="FF177" s="88"/>
      <c r="FG177" s="88"/>
      <c r="FH177" s="88"/>
      <c r="FI177" s="88"/>
      <c r="FJ177" s="88"/>
      <c r="FK177" s="88"/>
      <c r="FL177" s="89"/>
      <c r="FM177" s="89"/>
      <c r="FN177" s="89"/>
      <c r="FO177" s="88"/>
      <c r="FP177" s="88"/>
      <c r="FQ177" s="88"/>
      <c r="FR177" s="88"/>
      <c r="FS177" s="88"/>
      <c r="FT177" s="89"/>
      <c r="FU177" s="89"/>
      <c r="FV177" s="88"/>
      <c r="FW177" s="88"/>
      <c r="FX177" s="88"/>
      <c r="FY177" s="88"/>
      <c r="FZ177" s="88"/>
      <c r="GA177" s="89"/>
      <c r="GB177" s="89"/>
      <c r="GC177" s="89"/>
      <c r="GD177" s="88"/>
      <c r="GE177" s="88"/>
      <c r="GF177" s="88"/>
      <c r="GG177" s="88"/>
      <c r="GH177" s="88"/>
      <c r="GI177" s="30"/>
      <c r="GJ177" s="89"/>
      <c r="GK177" s="89"/>
      <c r="GL177" s="89"/>
      <c r="GM177" s="88"/>
      <c r="GN177" s="88"/>
      <c r="GO177" s="88"/>
      <c r="GP177" s="88"/>
      <c r="GQ177" s="88"/>
    </row>
    <row r="178" spans="1:199" ht="16.5" customHeight="1" x14ac:dyDescent="0.25">
      <c r="A178" s="33"/>
      <c r="B178" s="2"/>
      <c r="C178" s="30" t="s">
        <v>33971</v>
      </c>
      <c r="D178" s="30"/>
      <c r="E178" s="30"/>
      <c r="F178" s="30"/>
      <c r="G178" s="30"/>
      <c r="H178" s="30"/>
      <c r="I178" s="30"/>
      <c r="J178" s="30"/>
      <c r="K178" s="30"/>
      <c r="L178" s="30"/>
      <c r="M178" s="30"/>
      <c r="N178" s="30"/>
      <c r="O178" s="30"/>
      <c r="P178" s="30"/>
      <c r="Q178" s="30"/>
      <c r="R178" s="30"/>
      <c r="S178" s="30"/>
      <c r="T178" s="30"/>
      <c r="U178" s="30"/>
      <c r="V178" s="30"/>
      <c r="W178" s="30"/>
      <c r="X178" s="30"/>
      <c r="Y178" s="30"/>
      <c r="Z178" s="30"/>
      <c r="AA178" s="30"/>
      <c r="AB178" s="30"/>
      <c r="AC178" s="30"/>
      <c r="AD178" s="30"/>
      <c r="AE178" s="30"/>
      <c r="AF178" s="30"/>
      <c r="AG178" s="30"/>
      <c r="AH178" s="30"/>
      <c r="AI178" s="30"/>
      <c r="AJ178" s="30"/>
      <c r="AK178" s="30"/>
      <c r="AL178" s="30"/>
      <c r="AM178" s="30"/>
      <c r="AN178" s="30"/>
      <c r="AO178" s="30"/>
      <c r="AP178" s="30"/>
      <c r="AQ178" s="30"/>
      <c r="AR178" s="30"/>
      <c r="AS178" s="30"/>
      <c r="AT178" s="30"/>
      <c r="AU178" s="30"/>
      <c r="AV178" s="30"/>
      <c r="AW178" s="30"/>
      <c r="AX178" s="30"/>
      <c r="AY178" s="30"/>
      <c r="AZ178" s="30"/>
      <c r="BA178" s="30"/>
      <c r="BB178" s="30"/>
      <c r="BC178" s="30"/>
      <c r="BD178" s="30"/>
      <c r="BE178" s="30"/>
      <c r="BF178" s="30"/>
      <c r="BG178" s="30"/>
      <c r="BH178" s="30"/>
      <c r="BI178" s="30"/>
      <c r="BJ178" s="30"/>
      <c r="BK178" s="30"/>
      <c r="BL178" s="30"/>
      <c r="BM178" s="30"/>
      <c r="BN178" s="30"/>
      <c r="BO178" s="30"/>
      <c r="BP178" s="30"/>
      <c r="BQ178" s="30"/>
      <c r="BR178" s="30"/>
      <c r="BS178" s="30"/>
      <c r="BT178" s="30"/>
      <c r="BU178" s="30"/>
      <c r="BV178" s="30"/>
      <c r="BW178" s="30"/>
      <c r="BX178" s="30"/>
      <c r="BY178" s="30"/>
      <c r="BZ178" s="30"/>
      <c r="CA178" s="30"/>
      <c r="CB178" s="30"/>
      <c r="CC178" s="30"/>
      <c r="CD178" s="30"/>
      <c r="CE178" s="30"/>
      <c r="CF178" s="30"/>
      <c r="CG178" s="30"/>
      <c r="CH178" s="30"/>
      <c r="CI178" s="89"/>
      <c r="CJ178" s="89"/>
      <c r="CK178" s="89"/>
      <c r="CL178" s="89"/>
      <c r="CM178" s="89"/>
      <c r="CN178" s="89"/>
      <c r="CO178" s="89"/>
      <c r="CP178" s="89"/>
      <c r="CQ178" s="89"/>
      <c r="CR178" s="89"/>
      <c r="CS178" s="88"/>
      <c r="CT178" s="88"/>
      <c r="CU178" s="88"/>
      <c r="CV178" s="88"/>
      <c r="CW178" s="88"/>
      <c r="CX178" s="88"/>
      <c r="CY178" s="88"/>
      <c r="CZ178" s="88"/>
      <c r="DA178" s="89"/>
      <c r="DB178" s="88"/>
      <c r="DC178" s="88"/>
      <c r="DD178" s="88"/>
      <c r="DE178" s="88"/>
      <c r="DF178" s="88"/>
      <c r="DG178" s="88"/>
      <c r="DH178" s="88"/>
      <c r="DI178" s="88"/>
      <c r="DJ178" s="89"/>
      <c r="DK178" s="88"/>
      <c r="DL178" s="88"/>
      <c r="DM178" s="88"/>
      <c r="DN178" s="88"/>
      <c r="DO178" s="88"/>
      <c r="DP178" s="88"/>
      <c r="DQ178" s="88"/>
      <c r="DR178" s="88"/>
      <c r="DS178" s="89"/>
      <c r="DT178" s="88"/>
      <c r="DU178" s="88"/>
      <c r="DV178" s="88"/>
      <c r="DW178" s="88"/>
      <c r="DX178" s="88"/>
      <c r="DY178" s="88"/>
      <c r="DZ178" s="88"/>
      <c r="EA178" s="88"/>
      <c r="EB178" s="89"/>
      <c r="EC178" s="88"/>
      <c r="ED178" s="88"/>
      <c r="EE178" s="88"/>
      <c r="EF178" s="88"/>
      <c r="EG178" s="88"/>
      <c r="EH178" s="88"/>
      <c r="EI178" s="88"/>
      <c r="EJ178" s="88"/>
      <c r="EK178" s="89"/>
      <c r="EL178" s="88"/>
      <c r="EM178" s="88"/>
      <c r="EN178" s="88"/>
      <c r="EO178" s="88"/>
      <c r="EP178" s="88"/>
      <c r="EQ178" s="88"/>
      <c r="ER178" s="88"/>
      <c r="ES178" s="88"/>
      <c r="ET178" s="89"/>
      <c r="EU178" s="88"/>
      <c r="EV178" s="88"/>
      <c r="EW178" s="88"/>
      <c r="EX178" s="88"/>
      <c r="EY178" s="88"/>
      <c r="EZ178" s="88"/>
      <c r="FA178" s="88"/>
      <c r="FB178" s="88"/>
      <c r="FC178" s="89"/>
      <c r="FD178" s="88"/>
      <c r="FE178" s="88"/>
      <c r="FF178" s="88"/>
      <c r="FG178" s="88"/>
      <c r="FH178" s="88"/>
      <c r="FI178" s="88"/>
      <c r="FJ178" s="88"/>
      <c r="FK178" s="88"/>
      <c r="FL178" s="89"/>
      <c r="FM178" s="89"/>
      <c r="FN178" s="89"/>
      <c r="FO178" s="88"/>
      <c r="FP178" s="88"/>
      <c r="FQ178" s="88"/>
      <c r="FR178" s="88"/>
      <c r="FS178" s="88"/>
      <c r="FT178" s="89"/>
      <c r="FU178" s="89"/>
      <c r="FV178" s="88"/>
      <c r="FW178" s="88"/>
      <c r="FX178" s="88"/>
      <c r="FY178" s="88"/>
      <c r="FZ178" s="88"/>
      <c r="GA178" s="89"/>
      <c r="GB178" s="89"/>
      <c r="GC178" s="89"/>
      <c r="GD178" s="88"/>
      <c r="GE178" s="88"/>
      <c r="GF178" s="88"/>
      <c r="GG178" s="88"/>
      <c r="GH178" s="88"/>
      <c r="GI178" s="30"/>
      <c r="GJ178" s="89"/>
      <c r="GK178" s="89"/>
      <c r="GL178" s="89"/>
      <c r="GM178" s="88"/>
      <c r="GN178" s="88"/>
      <c r="GO178" s="88"/>
      <c r="GP178" s="88"/>
      <c r="GQ178" s="88"/>
    </row>
    <row r="179" spans="1:199" ht="16.5" customHeight="1" x14ac:dyDescent="0.25">
      <c r="A179" s="33"/>
      <c r="B179" s="2"/>
      <c r="C179" s="30" t="s">
        <v>33972</v>
      </c>
      <c r="D179" s="30"/>
      <c r="E179" s="30"/>
      <c r="F179" s="30"/>
      <c r="G179" s="30"/>
      <c r="H179" s="30"/>
      <c r="I179" s="30"/>
      <c r="J179" s="30"/>
      <c r="K179" s="30"/>
      <c r="L179" s="30"/>
      <c r="M179" s="30"/>
      <c r="N179" s="30"/>
      <c r="O179" s="30"/>
      <c r="P179" s="30"/>
      <c r="Q179" s="30"/>
      <c r="R179" s="30"/>
      <c r="S179" s="30"/>
      <c r="T179" s="30"/>
      <c r="U179" s="30"/>
      <c r="V179" s="30"/>
      <c r="W179" s="30"/>
      <c r="X179" s="30"/>
      <c r="Y179" s="30"/>
      <c r="Z179" s="30"/>
      <c r="AA179" s="30"/>
      <c r="AB179" s="30"/>
      <c r="AC179" s="30"/>
      <c r="AD179" s="30"/>
      <c r="AE179" s="30"/>
      <c r="AF179" s="30"/>
      <c r="AG179" s="30"/>
      <c r="AH179" s="30"/>
      <c r="AI179" s="30"/>
      <c r="AJ179" s="30"/>
      <c r="AK179" s="30"/>
      <c r="AL179" s="30"/>
      <c r="AM179" s="30"/>
      <c r="AN179" s="30"/>
      <c r="AO179" s="30"/>
      <c r="AP179" s="30"/>
      <c r="AQ179" s="30"/>
      <c r="AR179" s="30"/>
      <c r="AS179" s="30"/>
      <c r="AT179" s="30"/>
      <c r="AU179" s="30"/>
      <c r="AV179" s="30"/>
      <c r="AW179" s="30"/>
      <c r="AX179" s="30"/>
      <c r="AY179" s="30"/>
      <c r="AZ179" s="30"/>
      <c r="BA179" s="30"/>
      <c r="BB179" s="30"/>
      <c r="BC179" s="30"/>
      <c r="BD179" s="30"/>
      <c r="BE179" s="30"/>
      <c r="BF179" s="30"/>
      <c r="BG179" s="30"/>
      <c r="BH179" s="30"/>
      <c r="BI179" s="30"/>
      <c r="BJ179" s="30"/>
      <c r="BK179" s="30"/>
      <c r="BL179" s="30"/>
      <c r="BM179" s="30"/>
      <c r="BN179" s="30"/>
      <c r="BO179" s="30"/>
      <c r="BP179" s="30"/>
      <c r="BQ179" s="30"/>
      <c r="BR179" s="30"/>
      <c r="BS179" s="30"/>
      <c r="BT179" s="30"/>
      <c r="BU179" s="30"/>
      <c r="BV179" s="30"/>
      <c r="BW179" s="30"/>
      <c r="BX179" s="30"/>
      <c r="BY179" s="30"/>
      <c r="BZ179" s="30"/>
      <c r="CA179" s="30"/>
      <c r="CB179" s="30"/>
      <c r="CC179" s="30"/>
      <c r="CD179" s="30"/>
      <c r="CE179" s="30"/>
      <c r="CF179" s="30"/>
      <c r="CG179" s="30"/>
      <c r="CH179" s="30"/>
      <c r="CI179" s="89"/>
      <c r="CJ179" s="89"/>
      <c r="CK179" s="89"/>
      <c r="CL179" s="89"/>
      <c r="CM179" s="89"/>
      <c r="CN179" s="89"/>
      <c r="CO179" s="89"/>
      <c r="CP179" s="89"/>
      <c r="CQ179" s="89"/>
      <c r="CR179" s="89"/>
      <c r="CS179" s="88"/>
      <c r="CT179" s="88"/>
      <c r="CU179" s="88"/>
      <c r="CV179" s="88"/>
      <c r="CW179" s="88"/>
      <c r="CX179" s="88"/>
      <c r="CY179" s="88"/>
      <c r="CZ179" s="88"/>
      <c r="DA179" s="89"/>
      <c r="DB179" s="88"/>
      <c r="DC179" s="88"/>
      <c r="DD179" s="88"/>
      <c r="DE179" s="88"/>
      <c r="DF179" s="88"/>
      <c r="DG179" s="88"/>
      <c r="DH179" s="88"/>
      <c r="DI179" s="88"/>
      <c r="DJ179" s="89"/>
      <c r="DK179" s="88"/>
      <c r="DL179" s="88"/>
      <c r="DM179" s="88"/>
      <c r="DN179" s="88"/>
      <c r="DO179" s="88"/>
      <c r="DP179" s="88"/>
      <c r="DQ179" s="88"/>
      <c r="DR179" s="88"/>
      <c r="DS179" s="89"/>
      <c r="DT179" s="88"/>
      <c r="DU179" s="88"/>
      <c r="DV179" s="88"/>
      <c r="DW179" s="88"/>
      <c r="DX179" s="88"/>
      <c r="DY179" s="88"/>
      <c r="DZ179" s="88"/>
      <c r="EA179" s="88"/>
      <c r="EB179" s="89"/>
      <c r="EC179" s="88"/>
      <c r="ED179" s="88"/>
      <c r="EE179" s="88"/>
      <c r="EF179" s="88"/>
      <c r="EG179" s="88"/>
      <c r="EH179" s="88"/>
      <c r="EI179" s="88"/>
      <c r="EJ179" s="88"/>
      <c r="EK179" s="89"/>
      <c r="EL179" s="88"/>
      <c r="EM179" s="88"/>
      <c r="EN179" s="88"/>
      <c r="EO179" s="88"/>
      <c r="EP179" s="88"/>
      <c r="EQ179" s="88"/>
      <c r="ER179" s="88"/>
      <c r="ES179" s="88"/>
      <c r="ET179" s="89"/>
      <c r="EU179" s="88"/>
      <c r="EV179" s="88"/>
      <c r="EW179" s="88"/>
      <c r="EX179" s="88"/>
      <c r="EY179" s="88"/>
      <c r="EZ179" s="88"/>
      <c r="FA179" s="88"/>
      <c r="FB179" s="88"/>
      <c r="FC179" s="89"/>
      <c r="FD179" s="88"/>
      <c r="FE179" s="88"/>
      <c r="FF179" s="88"/>
      <c r="FG179" s="88"/>
      <c r="FH179" s="88"/>
      <c r="FI179" s="88"/>
      <c r="FJ179" s="88"/>
      <c r="FK179" s="88"/>
      <c r="FL179" s="89"/>
      <c r="FM179" s="89"/>
      <c r="FN179" s="89"/>
      <c r="FO179" s="88"/>
      <c r="FP179" s="88"/>
      <c r="FQ179" s="88"/>
      <c r="FR179" s="88"/>
      <c r="FS179" s="88"/>
      <c r="FT179" s="89"/>
      <c r="FU179" s="89"/>
      <c r="FV179" s="88"/>
      <c r="FW179" s="88"/>
      <c r="FX179" s="88"/>
      <c r="FY179" s="88"/>
      <c r="FZ179" s="88"/>
      <c r="GA179" s="89"/>
      <c r="GB179" s="89"/>
      <c r="GC179" s="89"/>
      <c r="GD179" s="88"/>
      <c r="GE179" s="88"/>
      <c r="GF179" s="88"/>
      <c r="GG179" s="88"/>
      <c r="GH179" s="88"/>
      <c r="GI179" s="30"/>
      <c r="GJ179" s="89"/>
      <c r="GK179" s="89"/>
      <c r="GL179" s="89"/>
      <c r="GM179" s="88"/>
      <c r="GN179" s="88"/>
      <c r="GO179" s="88"/>
      <c r="GP179" s="88"/>
      <c r="GQ179" s="88"/>
    </row>
    <row r="180" spans="1:199" ht="16.5" customHeight="1" x14ac:dyDescent="0.25">
      <c r="A180" s="33"/>
      <c r="B180" s="2"/>
      <c r="C180" s="30" t="s">
        <v>33973</v>
      </c>
      <c r="D180" s="30"/>
      <c r="E180" s="30"/>
      <c r="F180" s="30"/>
      <c r="G180" s="30"/>
      <c r="H180" s="30"/>
      <c r="I180" s="30"/>
      <c r="J180" s="30"/>
      <c r="K180" s="30"/>
      <c r="L180" s="30"/>
      <c r="M180" s="30"/>
      <c r="N180" s="30"/>
      <c r="O180" s="30"/>
      <c r="P180" s="30"/>
      <c r="Q180" s="30"/>
      <c r="R180" s="30"/>
      <c r="S180" s="30"/>
      <c r="T180" s="30"/>
      <c r="U180" s="30"/>
      <c r="V180" s="30"/>
      <c r="W180" s="30"/>
      <c r="X180" s="30"/>
      <c r="Y180" s="30"/>
      <c r="Z180" s="30"/>
      <c r="AA180" s="30"/>
      <c r="AB180" s="30"/>
      <c r="AC180" s="30"/>
      <c r="AD180" s="30"/>
      <c r="AE180" s="30"/>
      <c r="AF180" s="30"/>
      <c r="AG180" s="30"/>
      <c r="AH180" s="30"/>
      <c r="AI180" s="30"/>
      <c r="AJ180" s="30"/>
      <c r="AK180" s="30"/>
      <c r="AL180" s="30"/>
      <c r="AM180" s="30"/>
      <c r="AN180" s="30"/>
      <c r="AO180" s="30"/>
      <c r="AP180" s="30"/>
      <c r="AQ180" s="30"/>
      <c r="AR180" s="30"/>
      <c r="AS180" s="30"/>
      <c r="AT180" s="30"/>
      <c r="AU180" s="30"/>
      <c r="AV180" s="30"/>
      <c r="AW180" s="30"/>
      <c r="AX180" s="30"/>
      <c r="AY180" s="30"/>
      <c r="AZ180" s="30"/>
      <c r="BA180" s="30"/>
      <c r="BB180" s="30"/>
      <c r="BC180" s="30"/>
      <c r="BD180" s="30"/>
      <c r="BE180" s="30"/>
      <c r="BF180" s="30"/>
      <c r="BG180" s="30"/>
      <c r="BH180" s="30"/>
      <c r="BI180" s="30"/>
      <c r="BJ180" s="30"/>
      <c r="BK180" s="30"/>
      <c r="BL180" s="30"/>
      <c r="BM180" s="30"/>
      <c r="BN180" s="30"/>
      <c r="BO180" s="30"/>
      <c r="BP180" s="30"/>
      <c r="BQ180" s="30"/>
      <c r="BR180" s="30"/>
      <c r="BS180" s="30"/>
      <c r="BT180" s="30"/>
      <c r="BU180" s="30"/>
      <c r="BV180" s="30"/>
      <c r="BW180" s="30"/>
      <c r="BX180" s="30"/>
      <c r="BY180" s="30"/>
      <c r="BZ180" s="30"/>
      <c r="CA180" s="30"/>
      <c r="CB180" s="30"/>
      <c r="CC180" s="30"/>
      <c r="CD180" s="30"/>
      <c r="CE180" s="30"/>
      <c r="CF180" s="30"/>
      <c r="CG180" s="30"/>
      <c r="CH180" s="30"/>
      <c r="CI180" s="89"/>
      <c r="CJ180" s="89"/>
      <c r="CK180" s="89"/>
      <c r="CL180" s="89"/>
      <c r="CM180" s="89"/>
      <c r="CN180" s="89"/>
      <c r="CO180" s="89"/>
      <c r="CP180" s="89"/>
      <c r="CQ180" s="89"/>
      <c r="CR180" s="89"/>
      <c r="CS180" s="88"/>
      <c r="CT180" s="88"/>
      <c r="CU180" s="88"/>
      <c r="CV180" s="88"/>
      <c r="CW180" s="88"/>
      <c r="CX180" s="88"/>
      <c r="CY180" s="88"/>
      <c r="CZ180" s="88"/>
      <c r="DA180" s="89"/>
      <c r="DB180" s="88"/>
      <c r="DC180" s="88"/>
      <c r="DD180" s="88"/>
      <c r="DE180" s="88"/>
      <c r="DF180" s="88"/>
      <c r="DG180" s="88"/>
      <c r="DH180" s="88"/>
      <c r="DI180" s="88"/>
      <c r="DJ180" s="89"/>
      <c r="DK180" s="88"/>
      <c r="DL180" s="88"/>
      <c r="DM180" s="88"/>
      <c r="DN180" s="88"/>
      <c r="DO180" s="88"/>
      <c r="DP180" s="88"/>
      <c r="DQ180" s="88"/>
      <c r="DR180" s="88"/>
      <c r="DS180" s="89"/>
      <c r="DT180" s="88"/>
      <c r="DU180" s="88"/>
      <c r="DV180" s="88"/>
      <c r="DW180" s="88"/>
      <c r="DX180" s="88"/>
      <c r="DY180" s="88"/>
      <c r="DZ180" s="88"/>
      <c r="EA180" s="88"/>
      <c r="EB180" s="89"/>
      <c r="EC180" s="88"/>
      <c r="ED180" s="88"/>
      <c r="EE180" s="88"/>
      <c r="EF180" s="88"/>
      <c r="EG180" s="88"/>
      <c r="EH180" s="88"/>
      <c r="EI180" s="88"/>
      <c r="EJ180" s="88"/>
      <c r="EK180" s="89"/>
      <c r="EL180" s="88"/>
      <c r="EM180" s="88"/>
      <c r="EN180" s="88"/>
      <c r="EO180" s="88"/>
      <c r="EP180" s="88"/>
      <c r="EQ180" s="88"/>
      <c r="ER180" s="88"/>
      <c r="ES180" s="88"/>
      <c r="ET180" s="89"/>
      <c r="EU180" s="88"/>
      <c r="EV180" s="88"/>
      <c r="EW180" s="88"/>
      <c r="EX180" s="88"/>
      <c r="EY180" s="88"/>
      <c r="EZ180" s="88"/>
      <c r="FA180" s="88"/>
      <c r="FB180" s="88"/>
      <c r="FC180" s="89"/>
      <c r="FD180" s="88"/>
      <c r="FE180" s="88"/>
      <c r="FF180" s="88"/>
      <c r="FG180" s="88"/>
      <c r="FH180" s="88"/>
      <c r="FI180" s="88"/>
      <c r="FJ180" s="88"/>
      <c r="FK180" s="88"/>
      <c r="FL180" s="89"/>
      <c r="FM180" s="89"/>
      <c r="FN180" s="89"/>
      <c r="FO180" s="88"/>
      <c r="FP180" s="88"/>
      <c r="FQ180" s="88"/>
      <c r="FR180" s="88"/>
      <c r="FS180" s="88"/>
      <c r="FT180" s="89"/>
      <c r="FU180" s="89"/>
      <c r="FV180" s="88"/>
      <c r="FW180" s="88"/>
      <c r="FX180" s="88"/>
      <c r="FY180" s="88"/>
      <c r="FZ180" s="88"/>
      <c r="GA180" s="89"/>
      <c r="GB180" s="89"/>
      <c r="GC180" s="89"/>
      <c r="GD180" s="88"/>
      <c r="GE180" s="88"/>
      <c r="GF180" s="88"/>
      <c r="GG180" s="88"/>
      <c r="GH180" s="88"/>
      <c r="GI180" s="30"/>
      <c r="GJ180" s="89"/>
      <c r="GK180" s="89"/>
      <c r="GL180" s="89"/>
      <c r="GM180" s="88"/>
      <c r="GN180" s="88"/>
      <c r="GO180" s="88"/>
      <c r="GP180" s="88"/>
      <c r="GQ180" s="88"/>
    </row>
    <row r="181" spans="1:199" ht="16.5" customHeight="1" x14ac:dyDescent="0.25">
      <c r="A181" s="33"/>
      <c r="B181" s="2"/>
      <c r="C181" s="30" t="s">
        <v>33974</v>
      </c>
      <c r="D181" s="30"/>
      <c r="E181" s="30"/>
      <c r="F181" s="30"/>
      <c r="G181" s="30"/>
      <c r="H181" s="30"/>
      <c r="I181" s="30"/>
      <c r="J181" s="30"/>
      <c r="K181" s="30"/>
      <c r="L181" s="30"/>
      <c r="M181" s="30"/>
      <c r="N181" s="30"/>
      <c r="O181" s="30"/>
      <c r="P181" s="30"/>
      <c r="Q181" s="30"/>
      <c r="R181" s="30"/>
      <c r="S181" s="30"/>
      <c r="T181" s="30"/>
      <c r="U181" s="30"/>
      <c r="V181" s="30"/>
      <c r="W181" s="30"/>
      <c r="X181" s="30"/>
      <c r="Y181" s="30"/>
      <c r="Z181" s="30"/>
      <c r="AA181" s="30"/>
      <c r="AB181" s="30"/>
      <c r="AC181" s="30"/>
      <c r="AD181" s="30"/>
      <c r="AE181" s="30"/>
      <c r="AF181" s="30"/>
      <c r="AG181" s="30"/>
      <c r="AH181" s="30"/>
      <c r="AI181" s="30"/>
      <c r="AJ181" s="30"/>
      <c r="AK181" s="30"/>
      <c r="AL181" s="30"/>
      <c r="AM181" s="30"/>
      <c r="AN181" s="30"/>
      <c r="AO181" s="30"/>
      <c r="AP181" s="30"/>
      <c r="AQ181" s="30"/>
      <c r="AR181" s="30"/>
      <c r="AS181" s="30"/>
      <c r="AT181" s="30"/>
      <c r="AU181" s="30"/>
      <c r="AV181" s="30"/>
      <c r="AW181" s="30"/>
      <c r="AX181" s="30"/>
      <c r="AY181" s="30"/>
      <c r="AZ181" s="30"/>
      <c r="BA181" s="30"/>
      <c r="BB181" s="30"/>
      <c r="BC181" s="30"/>
      <c r="BD181" s="30"/>
      <c r="BE181" s="30"/>
      <c r="BF181" s="30"/>
      <c r="BG181" s="30"/>
      <c r="BH181" s="30"/>
      <c r="BI181" s="30"/>
      <c r="BJ181" s="30"/>
      <c r="BK181" s="30"/>
      <c r="BL181" s="30"/>
      <c r="BM181" s="30"/>
      <c r="BN181" s="30"/>
      <c r="BO181" s="30"/>
      <c r="BP181" s="30"/>
      <c r="BQ181" s="30"/>
      <c r="BR181" s="30"/>
      <c r="BS181" s="30"/>
      <c r="BT181" s="30"/>
      <c r="BU181" s="30"/>
      <c r="BV181" s="30"/>
      <c r="BW181" s="30"/>
      <c r="BX181" s="30"/>
      <c r="BY181" s="30"/>
      <c r="BZ181" s="30"/>
      <c r="CA181" s="30"/>
      <c r="CB181" s="30"/>
      <c r="CC181" s="30"/>
      <c r="CD181" s="30"/>
      <c r="CE181" s="30"/>
      <c r="CF181" s="30"/>
      <c r="CG181" s="30"/>
      <c r="CH181" s="30"/>
      <c r="CI181" s="89"/>
      <c r="CJ181" s="89"/>
      <c r="CK181" s="89"/>
      <c r="CL181" s="89"/>
      <c r="CM181" s="89"/>
      <c r="CN181" s="89"/>
      <c r="CO181" s="89"/>
      <c r="CP181" s="89"/>
      <c r="CQ181" s="89"/>
      <c r="CR181" s="89"/>
      <c r="CS181" s="88"/>
      <c r="CT181" s="88"/>
      <c r="CU181" s="88"/>
      <c r="CV181" s="88"/>
      <c r="CW181" s="88"/>
      <c r="CX181" s="88"/>
      <c r="CY181" s="88"/>
      <c r="CZ181" s="88"/>
      <c r="DA181" s="89"/>
      <c r="DB181" s="88"/>
      <c r="DC181" s="88"/>
      <c r="DD181" s="88"/>
      <c r="DE181" s="88"/>
      <c r="DF181" s="88"/>
      <c r="DG181" s="88"/>
      <c r="DH181" s="88"/>
      <c r="DI181" s="88"/>
      <c r="DJ181" s="89"/>
      <c r="DK181" s="88"/>
      <c r="DL181" s="88"/>
      <c r="DM181" s="88"/>
      <c r="DN181" s="88"/>
      <c r="DO181" s="88"/>
      <c r="DP181" s="88"/>
      <c r="DQ181" s="88"/>
      <c r="DR181" s="88"/>
      <c r="DS181" s="89"/>
      <c r="DT181" s="88"/>
      <c r="DU181" s="88"/>
      <c r="DV181" s="88"/>
      <c r="DW181" s="88"/>
      <c r="DX181" s="88"/>
      <c r="DY181" s="88"/>
      <c r="DZ181" s="88"/>
      <c r="EA181" s="88"/>
      <c r="EB181" s="89"/>
      <c r="EC181" s="88"/>
      <c r="ED181" s="88"/>
      <c r="EE181" s="88"/>
      <c r="EF181" s="88"/>
      <c r="EG181" s="88"/>
      <c r="EH181" s="88"/>
      <c r="EI181" s="88"/>
      <c r="EJ181" s="88"/>
      <c r="EK181" s="89"/>
      <c r="EL181" s="88"/>
      <c r="EM181" s="88"/>
      <c r="EN181" s="88"/>
      <c r="EO181" s="88"/>
      <c r="EP181" s="88"/>
      <c r="EQ181" s="88"/>
      <c r="ER181" s="88"/>
      <c r="ES181" s="88"/>
      <c r="ET181" s="89"/>
      <c r="EU181" s="88"/>
      <c r="EV181" s="88"/>
      <c r="EW181" s="88"/>
      <c r="EX181" s="88"/>
      <c r="EY181" s="88"/>
      <c r="EZ181" s="88"/>
      <c r="FA181" s="88"/>
      <c r="FB181" s="88"/>
      <c r="FC181" s="89"/>
      <c r="FD181" s="88"/>
      <c r="FE181" s="88"/>
      <c r="FF181" s="88"/>
      <c r="FG181" s="88"/>
      <c r="FH181" s="88"/>
      <c r="FI181" s="88"/>
      <c r="FJ181" s="88"/>
      <c r="FK181" s="88"/>
      <c r="FL181" s="89"/>
      <c r="FM181" s="89"/>
      <c r="FN181" s="89"/>
      <c r="FO181" s="88"/>
      <c r="FP181" s="88"/>
      <c r="FQ181" s="88"/>
      <c r="FR181" s="88"/>
      <c r="FS181" s="88"/>
      <c r="FT181" s="89"/>
      <c r="FU181" s="89"/>
      <c r="FV181" s="88"/>
      <c r="FW181" s="88"/>
      <c r="FX181" s="88"/>
      <c r="FY181" s="88"/>
      <c r="FZ181" s="88"/>
      <c r="GA181" s="89"/>
      <c r="GB181" s="89"/>
      <c r="GC181" s="89"/>
      <c r="GD181" s="88"/>
      <c r="GE181" s="88"/>
      <c r="GF181" s="88"/>
      <c r="GG181" s="88"/>
      <c r="GH181" s="88"/>
      <c r="GI181" s="30"/>
      <c r="GJ181" s="89"/>
      <c r="GK181" s="89"/>
      <c r="GL181" s="89"/>
      <c r="GM181" s="88"/>
      <c r="GN181" s="88"/>
      <c r="GO181" s="88"/>
      <c r="GP181" s="88"/>
      <c r="GQ181" s="88"/>
    </row>
    <row r="182" spans="1:199" ht="16.5" customHeight="1" x14ac:dyDescent="0.25">
      <c r="A182" s="33"/>
      <c r="B182" s="2"/>
      <c r="C182" s="30" t="s">
        <v>33975</v>
      </c>
      <c r="D182" s="30"/>
      <c r="E182" s="30"/>
      <c r="F182" s="30"/>
      <c r="G182" s="30"/>
      <c r="H182" s="30"/>
      <c r="I182" s="30"/>
      <c r="J182" s="30"/>
      <c r="K182" s="30"/>
      <c r="L182" s="30"/>
      <c r="M182" s="30"/>
      <c r="N182" s="30"/>
      <c r="O182" s="30"/>
      <c r="P182" s="30"/>
      <c r="Q182" s="30"/>
      <c r="R182" s="30"/>
      <c r="S182" s="30"/>
      <c r="T182" s="30"/>
      <c r="U182" s="30"/>
      <c r="V182" s="30"/>
      <c r="W182" s="30"/>
      <c r="X182" s="30"/>
      <c r="Y182" s="30"/>
      <c r="Z182" s="30"/>
      <c r="AA182" s="30"/>
      <c r="AB182" s="30"/>
      <c r="AC182" s="30"/>
      <c r="AD182" s="30"/>
      <c r="AE182" s="30"/>
      <c r="AF182" s="30"/>
      <c r="AG182" s="30"/>
      <c r="AH182" s="30"/>
      <c r="AI182" s="30"/>
      <c r="AJ182" s="30"/>
      <c r="AK182" s="30"/>
      <c r="AL182" s="30"/>
      <c r="AM182" s="30"/>
      <c r="AN182" s="30"/>
      <c r="AO182" s="30"/>
      <c r="AP182" s="30"/>
      <c r="AQ182" s="30"/>
      <c r="AR182" s="30"/>
      <c r="AS182" s="30"/>
      <c r="AT182" s="30"/>
      <c r="AU182" s="30"/>
      <c r="AV182" s="30"/>
      <c r="AW182" s="30"/>
      <c r="AX182" s="30"/>
      <c r="AY182" s="30"/>
      <c r="AZ182" s="30"/>
      <c r="BA182" s="30"/>
      <c r="BB182" s="30"/>
      <c r="BC182" s="30"/>
      <c r="BD182" s="30"/>
      <c r="BE182" s="30"/>
      <c r="BF182" s="30"/>
      <c r="BG182" s="30"/>
      <c r="BH182" s="30"/>
      <c r="BI182" s="30"/>
      <c r="BJ182" s="30"/>
      <c r="BK182" s="30"/>
      <c r="BL182" s="30"/>
      <c r="BM182" s="30"/>
      <c r="BN182" s="30"/>
      <c r="BO182" s="30"/>
      <c r="BP182" s="30"/>
      <c r="BQ182" s="30"/>
      <c r="BR182" s="30"/>
      <c r="BS182" s="30"/>
      <c r="BT182" s="30"/>
      <c r="BU182" s="30"/>
      <c r="BV182" s="30"/>
      <c r="BW182" s="30"/>
      <c r="BX182" s="30"/>
      <c r="BY182" s="30"/>
      <c r="BZ182" s="30"/>
      <c r="CA182" s="30"/>
      <c r="CB182" s="30"/>
      <c r="CC182" s="30"/>
      <c r="CD182" s="30"/>
      <c r="CE182" s="30"/>
      <c r="CF182" s="30"/>
      <c r="CG182" s="30"/>
      <c r="CH182" s="30"/>
      <c r="CI182" s="89"/>
      <c r="CJ182" s="89"/>
      <c r="CK182" s="89"/>
      <c r="CL182" s="89"/>
      <c r="CM182" s="89"/>
      <c r="CN182" s="89"/>
      <c r="CO182" s="89"/>
      <c r="CP182" s="89"/>
      <c r="CQ182" s="89"/>
      <c r="CR182" s="89"/>
      <c r="CS182" s="88"/>
      <c r="CT182" s="88"/>
      <c r="CU182" s="88"/>
      <c r="CV182" s="88"/>
      <c r="CW182" s="88"/>
      <c r="CX182" s="88"/>
      <c r="CY182" s="88"/>
      <c r="CZ182" s="88"/>
      <c r="DA182" s="89"/>
      <c r="DB182" s="88"/>
      <c r="DC182" s="88"/>
      <c r="DD182" s="88"/>
      <c r="DE182" s="88"/>
      <c r="DF182" s="88"/>
      <c r="DG182" s="88"/>
      <c r="DH182" s="88"/>
      <c r="DI182" s="88"/>
      <c r="DJ182" s="89"/>
      <c r="DK182" s="88"/>
      <c r="DL182" s="88"/>
      <c r="DM182" s="88"/>
      <c r="DN182" s="88"/>
      <c r="DO182" s="88"/>
      <c r="DP182" s="88"/>
      <c r="DQ182" s="88"/>
      <c r="DR182" s="88"/>
      <c r="DS182" s="89"/>
      <c r="DT182" s="88"/>
      <c r="DU182" s="88"/>
      <c r="DV182" s="88"/>
      <c r="DW182" s="88"/>
      <c r="DX182" s="88"/>
      <c r="DY182" s="88"/>
      <c r="DZ182" s="88"/>
      <c r="EA182" s="88"/>
      <c r="EB182" s="89"/>
      <c r="EC182" s="88"/>
      <c r="ED182" s="88"/>
      <c r="EE182" s="88"/>
      <c r="EF182" s="88"/>
      <c r="EG182" s="88"/>
      <c r="EH182" s="88"/>
      <c r="EI182" s="88"/>
      <c r="EJ182" s="88"/>
      <c r="EK182" s="89"/>
      <c r="EL182" s="88"/>
      <c r="EM182" s="88"/>
      <c r="EN182" s="88"/>
      <c r="EO182" s="88"/>
      <c r="EP182" s="88"/>
      <c r="EQ182" s="88"/>
      <c r="ER182" s="88"/>
      <c r="ES182" s="88"/>
      <c r="ET182" s="89"/>
      <c r="EU182" s="88"/>
      <c r="EV182" s="88"/>
      <c r="EW182" s="88"/>
      <c r="EX182" s="88"/>
      <c r="EY182" s="88"/>
      <c r="EZ182" s="88"/>
      <c r="FA182" s="88"/>
      <c r="FB182" s="88"/>
      <c r="FC182" s="89"/>
      <c r="FD182" s="88"/>
      <c r="FE182" s="88"/>
      <c r="FF182" s="88"/>
      <c r="FG182" s="88"/>
      <c r="FH182" s="88"/>
      <c r="FI182" s="88"/>
      <c r="FJ182" s="88"/>
      <c r="FK182" s="88"/>
      <c r="FL182" s="89"/>
      <c r="FM182" s="89"/>
      <c r="FN182" s="89"/>
      <c r="FO182" s="88"/>
      <c r="FP182" s="88"/>
      <c r="FQ182" s="88"/>
      <c r="FR182" s="88"/>
      <c r="FS182" s="88"/>
      <c r="FT182" s="89"/>
      <c r="FU182" s="89"/>
      <c r="FV182" s="88"/>
      <c r="FW182" s="88"/>
      <c r="FX182" s="88"/>
      <c r="FY182" s="88"/>
      <c r="FZ182" s="88"/>
      <c r="GA182" s="89"/>
      <c r="GB182" s="89"/>
      <c r="GC182" s="89"/>
      <c r="GD182" s="88"/>
      <c r="GE182" s="88"/>
      <c r="GF182" s="88"/>
      <c r="GG182" s="88"/>
      <c r="GH182" s="88"/>
      <c r="GI182" s="30"/>
      <c r="GJ182" s="89"/>
      <c r="GK182" s="89"/>
      <c r="GL182" s="89"/>
      <c r="GM182" s="88"/>
      <c r="GN182" s="88"/>
      <c r="GO182" s="88"/>
      <c r="GP182" s="88"/>
      <c r="GQ182" s="88"/>
    </row>
    <row r="183" spans="1:199" ht="16.5" customHeight="1" x14ac:dyDescent="0.25">
      <c r="A183" s="33"/>
      <c r="B183" s="2"/>
      <c r="C183" s="30" t="s">
        <v>33868</v>
      </c>
      <c r="D183" s="30"/>
      <c r="E183" s="30"/>
      <c r="F183" s="30"/>
      <c r="G183" s="30"/>
      <c r="H183" s="30"/>
      <c r="I183" s="30"/>
      <c r="J183" s="30"/>
      <c r="K183" s="30"/>
      <c r="L183" s="30"/>
      <c r="M183" s="30"/>
      <c r="N183" s="30"/>
      <c r="O183" s="30"/>
      <c r="P183" s="30"/>
      <c r="Q183" s="30"/>
      <c r="R183" s="30"/>
      <c r="S183" s="30"/>
      <c r="T183" s="30"/>
      <c r="U183" s="30"/>
      <c r="V183" s="30"/>
      <c r="W183" s="30"/>
      <c r="X183" s="30"/>
      <c r="Y183" s="30"/>
      <c r="Z183" s="30"/>
      <c r="AA183" s="30"/>
      <c r="AB183" s="30"/>
      <c r="AC183" s="30"/>
      <c r="AD183" s="30"/>
      <c r="AE183" s="30"/>
      <c r="AF183" s="30"/>
      <c r="AG183" s="30"/>
      <c r="AH183" s="30"/>
      <c r="AI183" s="30"/>
      <c r="AJ183" s="30"/>
      <c r="AK183" s="30"/>
      <c r="AL183" s="30"/>
      <c r="AM183" s="30"/>
      <c r="AN183" s="30"/>
      <c r="AO183" s="30"/>
      <c r="AP183" s="30"/>
      <c r="AQ183" s="30"/>
      <c r="AR183" s="30"/>
      <c r="AS183" s="30"/>
      <c r="AT183" s="30"/>
      <c r="AU183" s="30"/>
      <c r="AV183" s="30"/>
      <c r="AW183" s="30"/>
      <c r="AX183" s="30"/>
      <c r="AY183" s="30"/>
      <c r="AZ183" s="30"/>
      <c r="BA183" s="30"/>
      <c r="BB183" s="30"/>
      <c r="BC183" s="30"/>
      <c r="BD183" s="30"/>
      <c r="BE183" s="30"/>
      <c r="BF183" s="30"/>
      <c r="BG183" s="30"/>
      <c r="BH183" s="30"/>
      <c r="BI183" s="30"/>
      <c r="BJ183" s="30"/>
      <c r="BK183" s="30"/>
      <c r="BL183" s="30"/>
      <c r="BM183" s="30"/>
      <c r="BN183" s="30"/>
      <c r="BO183" s="30"/>
      <c r="BP183" s="30"/>
      <c r="BQ183" s="30"/>
      <c r="BR183" s="30"/>
      <c r="BS183" s="30"/>
      <c r="BT183" s="30"/>
      <c r="BU183" s="30"/>
      <c r="BV183" s="30"/>
      <c r="BW183" s="30"/>
      <c r="BX183" s="30"/>
      <c r="BY183" s="30"/>
      <c r="BZ183" s="30"/>
      <c r="CA183" s="30"/>
      <c r="CB183" s="30"/>
      <c r="CC183" s="30"/>
      <c r="CD183" s="30"/>
      <c r="CE183" s="30"/>
      <c r="CF183" s="30"/>
      <c r="CG183" s="30"/>
      <c r="CH183" s="30"/>
      <c r="CI183" s="89"/>
      <c r="CJ183" s="89"/>
      <c r="CK183" s="89"/>
      <c r="CL183" s="89"/>
      <c r="CM183" s="89"/>
      <c r="CN183" s="89"/>
      <c r="CO183" s="89"/>
      <c r="CP183" s="89"/>
      <c r="CQ183" s="89"/>
      <c r="CR183" s="89"/>
      <c r="CS183" s="88"/>
      <c r="CT183" s="88"/>
      <c r="CU183" s="88"/>
      <c r="CV183" s="88"/>
      <c r="CW183" s="88"/>
      <c r="CX183" s="88"/>
      <c r="CY183" s="88"/>
      <c r="CZ183" s="88"/>
      <c r="DA183" s="89"/>
      <c r="DB183" s="88"/>
      <c r="DC183" s="88"/>
      <c r="DD183" s="88"/>
      <c r="DE183" s="88"/>
      <c r="DF183" s="88"/>
      <c r="DG183" s="88"/>
      <c r="DH183" s="88"/>
      <c r="DI183" s="88"/>
      <c r="DJ183" s="89"/>
      <c r="DK183" s="88"/>
      <c r="DL183" s="88"/>
      <c r="DM183" s="88"/>
      <c r="DN183" s="88"/>
      <c r="DO183" s="88"/>
      <c r="DP183" s="88"/>
      <c r="DQ183" s="88"/>
      <c r="DR183" s="88"/>
      <c r="DS183" s="89"/>
      <c r="DT183" s="88"/>
      <c r="DU183" s="88"/>
      <c r="DV183" s="88"/>
      <c r="DW183" s="88"/>
      <c r="DX183" s="88"/>
      <c r="DY183" s="88"/>
      <c r="DZ183" s="88"/>
      <c r="EA183" s="88"/>
      <c r="EB183" s="89"/>
      <c r="EC183" s="88"/>
      <c r="ED183" s="88"/>
      <c r="EE183" s="88"/>
      <c r="EF183" s="88"/>
      <c r="EG183" s="88"/>
      <c r="EH183" s="88"/>
      <c r="EI183" s="88"/>
      <c r="EJ183" s="88"/>
      <c r="EK183" s="89"/>
      <c r="EL183" s="88"/>
      <c r="EM183" s="88"/>
      <c r="EN183" s="88"/>
      <c r="EO183" s="88"/>
      <c r="EP183" s="88"/>
      <c r="EQ183" s="88"/>
      <c r="ER183" s="88"/>
      <c r="ES183" s="88"/>
      <c r="ET183" s="89"/>
      <c r="EU183" s="88"/>
      <c r="EV183" s="88"/>
      <c r="EW183" s="88"/>
      <c r="EX183" s="88"/>
      <c r="EY183" s="88"/>
      <c r="EZ183" s="88"/>
      <c r="FA183" s="88"/>
      <c r="FB183" s="88"/>
      <c r="FC183" s="89"/>
      <c r="FD183" s="88"/>
      <c r="FE183" s="88"/>
      <c r="FF183" s="88"/>
      <c r="FG183" s="88"/>
      <c r="FH183" s="88"/>
      <c r="FI183" s="88"/>
      <c r="FJ183" s="88"/>
      <c r="FK183" s="88"/>
      <c r="FL183" s="89"/>
      <c r="FM183" s="89"/>
      <c r="FN183" s="89"/>
      <c r="FO183" s="88"/>
      <c r="FP183" s="88"/>
      <c r="FQ183" s="88"/>
      <c r="FR183" s="88"/>
      <c r="FS183" s="88"/>
      <c r="FT183" s="89"/>
      <c r="FU183" s="89"/>
      <c r="FV183" s="88"/>
      <c r="FW183" s="88"/>
      <c r="FX183" s="88"/>
      <c r="FY183" s="88"/>
      <c r="FZ183" s="88"/>
      <c r="GA183" s="89"/>
      <c r="GB183" s="89"/>
      <c r="GC183" s="89"/>
      <c r="GD183" s="88"/>
      <c r="GE183" s="88"/>
      <c r="GF183" s="88"/>
      <c r="GG183" s="88"/>
      <c r="GH183" s="88"/>
      <c r="GI183" s="30"/>
      <c r="GJ183" s="89"/>
      <c r="GK183" s="89"/>
      <c r="GL183" s="89"/>
      <c r="GM183" s="88"/>
      <c r="GN183" s="88"/>
      <c r="GO183" s="88"/>
      <c r="GP183" s="88"/>
      <c r="GQ183" s="88"/>
    </row>
    <row r="184" spans="1:199" ht="16.5" customHeight="1" x14ac:dyDescent="0.25">
      <c r="A184" s="33"/>
      <c r="B184" s="2"/>
      <c r="C184" s="30" t="s">
        <v>33976</v>
      </c>
      <c r="D184" s="30"/>
      <c r="E184" s="30"/>
      <c r="F184" s="30"/>
      <c r="G184" s="30"/>
      <c r="H184" s="30"/>
      <c r="I184" s="30"/>
      <c r="J184" s="30"/>
      <c r="K184" s="30"/>
      <c r="L184" s="30"/>
      <c r="M184" s="30"/>
      <c r="N184" s="30"/>
      <c r="O184" s="30"/>
      <c r="P184" s="30"/>
      <c r="Q184" s="30"/>
      <c r="R184" s="30"/>
      <c r="S184" s="30"/>
      <c r="T184" s="30"/>
      <c r="U184" s="30"/>
      <c r="V184" s="30"/>
      <c r="W184" s="30"/>
      <c r="X184" s="30"/>
      <c r="Y184" s="30"/>
      <c r="Z184" s="30"/>
      <c r="AA184" s="30"/>
      <c r="AB184" s="30"/>
      <c r="AC184" s="30"/>
      <c r="AD184" s="30"/>
      <c r="AE184" s="30"/>
      <c r="AF184" s="30"/>
      <c r="AG184" s="30"/>
      <c r="AH184" s="30"/>
      <c r="AI184" s="30"/>
      <c r="AJ184" s="30"/>
      <c r="AK184" s="30"/>
      <c r="AL184" s="30"/>
      <c r="AM184" s="30"/>
      <c r="AN184" s="30"/>
      <c r="AO184" s="30"/>
      <c r="AP184" s="30"/>
      <c r="AQ184" s="30"/>
      <c r="AR184" s="30"/>
      <c r="AS184" s="30"/>
      <c r="AT184" s="30"/>
      <c r="AU184" s="30"/>
      <c r="AV184" s="30"/>
      <c r="AW184" s="30"/>
      <c r="AX184" s="30"/>
      <c r="AY184" s="30"/>
      <c r="AZ184" s="30"/>
      <c r="BA184" s="30"/>
      <c r="BB184" s="30"/>
      <c r="BC184" s="30"/>
      <c r="BD184" s="30"/>
      <c r="BE184" s="30"/>
      <c r="BF184" s="30"/>
      <c r="BG184" s="30"/>
      <c r="BH184" s="30"/>
      <c r="BI184" s="30"/>
      <c r="BJ184" s="30"/>
      <c r="BK184" s="30"/>
      <c r="BL184" s="30"/>
      <c r="BM184" s="30"/>
      <c r="BN184" s="30"/>
      <c r="BO184" s="30"/>
      <c r="BP184" s="30"/>
      <c r="BQ184" s="30"/>
      <c r="BR184" s="30"/>
      <c r="BS184" s="30"/>
      <c r="BT184" s="30"/>
      <c r="BU184" s="30"/>
      <c r="BV184" s="30"/>
      <c r="BW184" s="30"/>
      <c r="BX184" s="30"/>
      <c r="BY184" s="30"/>
      <c r="BZ184" s="30"/>
      <c r="CA184" s="30"/>
      <c r="CB184" s="30"/>
      <c r="CC184" s="30"/>
      <c r="CD184" s="30"/>
      <c r="CE184" s="30"/>
      <c r="CF184" s="30"/>
      <c r="CG184" s="30"/>
      <c r="CH184" s="30"/>
      <c r="CI184" s="89"/>
      <c r="CJ184" s="89"/>
      <c r="CK184" s="89"/>
      <c r="CL184" s="89"/>
      <c r="CM184" s="89"/>
      <c r="CN184" s="89"/>
      <c r="CO184" s="89"/>
      <c r="CP184" s="89"/>
      <c r="CQ184" s="89"/>
      <c r="CR184" s="89"/>
      <c r="CS184" s="88"/>
      <c r="CT184" s="88"/>
      <c r="CU184" s="88"/>
      <c r="CV184" s="88"/>
      <c r="CW184" s="88"/>
      <c r="CX184" s="88"/>
      <c r="CY184" s="88"/>
      <c r="CZ184" s="88"/>
      <c r="DA184" s="89"/>
      <c r="DB184" s="88"/>
      <c r="DC184" s="88"/>
      <c r="DD184" s="88"/>
      <c r="DE184" s="88"/>
      <c r="DF184" s="88"/>
      <c r="DG184" s="88"/>
      <c r="DH184" s="88"/>
      <c r="DI184" s="88"/>
      <c r="DJ184" s="89"/>
      <c r="DK184" s="88"/>
      <c r="DL184" s="88"/>
      <c r="DM184" s="88"/>
      <c r="DN184" s="88"/>
      <c r="DO184" s="88"/>
      <c r="DP184" s="88"/>
      <c r="DQ184" s="88"/>
      <c r="DR184" s="88"/>
      <c r="DS184" s="89"/>
      <c r="DT184" s="88"/>
      <c r="DU184" s="88"/>
      <c r="DV184" s="88"/>
      <c r="DW184" s="88"/>
      <c r="DX184" s="88"/>
      <c r="DY184" s="88"/>
      <c r="DZ184" s="88"/>
      <c r="EA184" s="88"/>
      <c r="EB184" s="89"/>
      <c r="EC184" s="88"/>
      <c r="ED184" s="88"/>
      <c r="EE184" s="88"/>
      <c r="EF184" s="88"/>
      <c r="EG184" s="88"/>
      <c r="EH184" s="88"/>
      <c r="EI184" s="88"/>
      <c r="EJ184" s="88"/>
      <c r="EK184" s="89"/>
      <c r="EL184" s="88"/>
      <c r="EM184" s="88"/>
      <c r="EN184" s="88"/>
      <c r="EO184" s="88"/>
      <c r="EP184" s="88"/>
      <c r="EQ184" s="88"/>
      <c r="ER184" s="88"/>
      <c r="ES184" s="88"/>
      <c r="ET184" s="89"/>
      <c r="EU184" s="88"/>
      <c r="EV184" s="88"/>
      <c r="EW184" s="88"/>
      <c r="EX184" s="88"/>
      <c r="EY184" s="88"/>
      <c r="EZ184" s="88"/>
      <c r="FA184" s="88"/>
      <c r="FB184" s="88"/>
      <c r="FC184" s="89"/>
      <c r="FD184" s="88"/>
      <c r="FE184" s="88"/>
      <c r="FF184" s="88"/>
      <c r="FG184" s="88"/>
      <c r="FH184" s="88"/>
      <c r="FI184" s="88"/>
      <c r="FJ184" s="88"/>
      <c r="FK184" s="88"/>
      <c r="FL184" s="89"/>
      <c r="FM184" s="89"/>
      <c r="FN184" s="89"/>
      <c r="FO184" s="88"/>
      <c r="FP184" s="88"/>
      <c r="FQ184" s="88"/>
      <c r="FR184" s="88"/>
      <c r="FS184" s="88"/>
      <c r="FT184" s="89"/>
      <c r="FU184" s="89"/>
      <c r="FV184" s="88"/>
      <c r="FW184" s="88"/>
      <c r="FX184" s="88"/>
      <c r="FY184" s="88"/>
      <c r="FZ184" s="88"/>
      <c r="GA184" s="89"/>
      <c r="GB184" s="89"/>
      <c r="GC184" s="89"/>
      <c r="GD184" s="88"/>
      <c r="GE184" s="88"/>
      <c r="GF184" s="88"/>
      <c r="GG184" s="88"/>
      <c r="GH184" s="88"/>
      <c r="GI184" s="30"/>
      <c r="GJ184" s="89"/>
      <c r="GK184" s="89"/>
      <c r="GL184" s="89"/>
      <c r="GM184" s="88"/>
      <c r="GN184" s="88"/>
      <c r="GO184" s="88"/>
      <c r="GP184" s="88"/>
      <c r="GQ184" s="88"/>
    </row>
    <row r="185" spans="1:199" ht="16.5" customHeight="1" x14ac:dyDescent="0.25">
      <c r="A185" s="33"/>
      <c r="B185" s="2"/>
      <c r="C185" s="30" t="s">
        <v>33977</v>
      </c>
      <c r="D185" s="30"/>
      <c r="E185" s="30"/>
      <c r="F185" s="30"/>
      <c r="G185" s="30"/>
      <c r="H185" s="30"/>
      <c r="I185" s="30"/>
      <c r="J185" s="30"/>
      <c r="K185" s="30"/>
      <c r="L185" s="30"/>
      <c r="M185" s="30"/>
      <c r="N185" s="30"/>
      <c r="O185" s="30"/>
      <c r="P185" s="30"/>
      <c r="Q185" s="30"/>
      <c r="R185" s="30"/>
      <c r="S185" s="30"/>
      <c r="T185" s="30"/>
      <c r="U185" s="30"/>
      <c r="V185" s="30"/>
      <c r="W185" s="30"/>
      <c r="X185" s="30"/>
      <c r="Y185" s="30"/>
      <c r="Z185" s="30"/>
      <c r="AA185" s="30"/>
      <c r="AB185" s="30"/>
      <c r="AC185" s="30"/>
      <c r="AD185" s="30"/>
      <c r="AE185" s="30"/>
      <c r="AF185" s="30"/>
      <c r="AG185" s="30"/>
      <c r="AH185" s="30"/>
      <c r="AI185" s="30"/>
      <c r="AJ185" s="30"/>
      <c r="AK185" s="30"/>
      <c r="AL185" s="30"/>
      <c r="AM185" s="30"/>
      <c r="AN185" s="30"/>
      <c r="AO185" s="30"/>
      <c r="AP185" s="30"/>
      <c r="AQ185" s="30"/>
      <c r="AR185" s="30"/>
      <c r="AS185" s="30"/>
      <c r="AT185" s="30"/>
      <c r="AU185" s="30"/>
      <c r="AV185" s="30"/>
      <c r="AW185" s="30"/>
      <c r="AX185" s="30"/>
      <c r="AY185" s="30"/>
      <c r="AZ185" s="30"/>
      <c r="BA185" s="30"/>
      <c r="BB185" s="30"/>
      <c r="BC185" s="30"/>
      <c r="BD185" s="30"/>
      <c r="BE185" s="30"/>
      <c r="BF185" s="30"/>
      <c r="BG185" s="30"/>
      <c r="BH185" s="30"/>
      <c r="BI185" s="30"/>
      <c r="BJ185" s="30"/>
      <c r="BK185" s="30"/>
      <c r="BL185" s="30"/>
      <c r="BM185" s="30"/>
      <c r="BN185" s="30"/>
      <c r="BO185" s="30"/>
      <c r="BP185" s="30"/>
      <c r="BQ185" s="30"/>
      <c r="BR185" s="30"/>
      <c r="BS185" s="30"/>
      <c r="BT185" s="30"/>
      <c r="BU185" s="30"/>
      <c r="BV185" s="30"/>
      <c r="BW185" s="30"/>
      <c r="BX185" s="30"/>
      <c r="BY185" s="30"/>
      <c r="BZ185" s="30"/>
      <c r="CA185" s="30"/>
      <c r="CB185" s="30"/>
      <c r="CC185" s="30"/>
      <c r="CD185" s="30"/>
      <c r="CE185" s="30"/>
      <c r="CF185" s="30"/>
      <c r="CG185" s="30"/>
      <c r="CH185" s="30"/>
      <c r="CI185" s="89"/>
      <c r="CJ185" s="89"/>
      <c r="CK185" s="89"/>
      <c r="CL185" s="89"/>
      <c r="CM185" s="89"/>
      <c r="CN185" s="89"/>
      <c r="CO185" s="89"/>
      <c r="CP185" s="89"/>
      <c r="CQ185" s="89"/>
      <c r="CR185" s="89"/>
      <c r="CS185" s="88"/>
      <c r="CT185" s="88"/>
      <c r="CU185" s="88"/>
      <c r="CV185" s="88"/>
      <c r="CW185" s="88"/>
      <c r="CX185" s="88"/>
      <c r="CY185" s="88"/>
      <c r="CZ185" s="88"/>
      <c r="DA185" s="89"/>
      <c r="DB185" s="88"/>
      <c r="DC185" s="88"/>
      <c r="DD185" s="88"/>
      <c r="DE185" s="88"/>
      <c r="DF185" s="88"/>
      <c r="DG185" s="88"/>
      <c r="DH185" s="88"/>
      <c r="DI185" s="88"/>
      <c r="DJ185" s="89"/>
      <c r="DK185" s="88"/>
      <c r="DL185" s="88"/>
      <c r="DM185" s="88"/>
      <c r="DN185" s="88"/>
      <c r="DO185" s="88"/>
      <c r="DP185" s="88"/>
      <c r="DQ185" s="88"/>
      <c r="DR185" s="88"/>
      <c r="DS185" s="89"/>
      <c r="DT185" s="88"/>
      <c r="DU185" s="88"/>
      <c r="DV185" s="88"/>
      <c r="DW185" s="88"/>
      <c r="DX185" s="88"/>
      <c r="DY185" s="88"/>
      <c r="DZ185" s="88"/>
      <c r="EA185" s="88"/>
      <c r="EB185" s="89"/>
      <c r="EC185" s="88"/>
      <c r="ED185" s="88"/>
      <c r="EE185" s="88"/>
      <c r="EF185" s="88"/>
      <c r="EG185" s="88"/>
      <c r="EH185" s="88"/>
      <c r="EI185" s="88"/>
      <c r="EJ185" s="88"/>
      <c r="EK185" s="89"/>
      <c r="EL185" s="88"/>
      <c r="EM185" s="88"/>
      <c r="EN185" s="88"/>
      <c r="EO185" s="88"/>
      <c r="EP185" s="88"/>
      <c r="EQ185" s="88"/>
      <c r="ER185" s="88"/>
      <c r="ES185" s="88"/>
      <c r="ET185" s="89"/>
      <c r="EU185" s="88"/>
      <c r="EV185" s="88"/>
      <c r="EW185" s="88"/>
      <c r="EX185" s="88"/>
      <c r="EY185" s="88"/>
      <c r="EZ185" s="88"/>
      <c r="FA185" s="88"/>
      <c r="FB185" s="88"/>
      <c r="FC185" s="89"/>
      <c r="FD185" s="88"/>
      <c r="FE185" s="88"/>
      <c r="FF185" s="88"/>
      <c r="FG185" s="88"/>
      <c r="FH185" s="88"/>
      <c r="FI185" s="88"/>
      <c r="FJ185" s="88"/>
      <c r="FK185" s="88"/>
      <c r="FL185" s="89"/>
      <c r="FM185" s="89"/>
      <c r="FN185" s="89"/>
      <c r="FO185" s="88"/>
      <c r="FP185" s="88"/>
      <c r="FQ185" s="88"/>
      <c r="FR185" s="88"/>
      <c r="FS185" s="88"/>
      <c r="FT185" s="89"/>
      <c r="FU185" s="89"/>
      <c r="FV185" s="88"/>
      <c r="FW185" s="88"/>
      <c r="FX185" s="88"/>
      <c r="FY185" s="88"/>
      <c r="FZ185" s="88"/>
      <c r="GA185" s="89"/>
      <c r="GB185" s="89"/>
      <c r="GC185" s="89"/>
      <c r="GD185" s="88"/>
      <c r="GE185" s="88"/>
      <c r="GF185" s="88"/>
      <c r="GG185" s="88"/>
      <c r="GH185" s="88"/>
      <c r="GI185" s="30"/>
      <c r="GJ185" s="89"/>
      <c r="GK185" s="89"/>
      <c r="GL185" s="89"/>
      <c r="GM185" s="88"/>
      <c r="GN185" s="88"/>
      <c r="GO185" s="88"/>
      <c r="GP185" s="88"/>
      <c r="GQ185" s="88"/>
    </row>
    <row r="186" spans="1:199" ht="16.5" customHeight="1" x14ac:dyDescent="0.25">
      <c r="A186" s="33"/>
      <c r="B186" s="2"/>
      <c r="C186" s="30" t="s">
        <v>33978</v>
      </c>
      <c r="D186" s="30"/>
      <c r="E186" s="30"/>
      <c r="F186" s="30"/>
      <c r="G186" s="30"/>
      <c r="H186" s="30"/>
      <c r="I186" s="30"/>
      <c r="J186" s="30"/>
      <c r="K186" s="30"/>
      <c r="L186" s="30"/>
      <c r="M186" s="30"/>
      <c r="N186" s="30"/>
      <c r="O186" s="30"/>
      <c r="P186" s="30"/>
      <c r="Q186" s="30"/>
      <c r="R186" s="30"/>
      <c r="S186" s="30"/>
      <c r="T186" s="30"/>
      <c r="U186" s="30"/>
      <c r="V186" s="30"/>
      <c r="W186" s="30"/>
      <c r="X186" s="30"/>
      <c r="Y186" s="30"/>
      <c r="Z186" s="30"/>
      <c r="AA186" s="30"/>
      <c r="AB186" s="30"/>
      <c r="AC186" s="30"/>
      <c r="AD186" s="30"/>
      <c r="AE186" s="30"/>
      <c r="AF186" s="30"/>
      <c r="AG186" s="30"/>
      <c r="AH186" s="30"/>
      <c r="AI186" s="30"/>
      <c r="AJ186" s="30"/>
      <c r="AK186" s="30"/>
      <c r="AL186" s="30"/>
      <c r="AM186" s="30"/>
      <c r="AN186" s="30"/>
      <c r="AO186" s="30"/>
      <c r="AP186" s="30"/>
      <c r="AQ186" s="30"/>
      <c r="AR186" s="30"/>
      <c r="AS186" s="30"/>
      <c r="AT186" s="30"/>
      <c r="AU186" s="30"/>
      <c r="AV186" s="30"/>
      <c r="AW186" s="30"/>
      <c r="AX186" s="30"/>
      <c r="AY186" s="30"/>
      <c r="AZ186" s="30"/>
      <c r="BA186" s="30"/>
      <c r="BB186" s="30"/>
      <c r="BC186" s="30"/>
      <c r="BD186" s="30"/>
      <c r="BE186" s="30"/>
      <c r="BF186" s="30"/>
      <c r="BG186" s="30"/>
      <c r="BH186" s="30"/>
      <c r="BI186" s="30"/>
      <c r="BJ186" s="30"/>
      <c r="BK186" s="30"/>
      <c r="BL186" s="30"/>
      <c r="BM186" s="30"/>
      <c r="BN186" s="30"/>
      <c r="BO186" s="30"/>
      <c r="BP186" s="30"/>
      <c r="BQ186" s="30"/>
      <c r="BR186" s="30"/>
      <c r="BS186" s="30"/>
      <c r="BT186" s="30"/>
      <c r="BU186" s="30"/>
      <c r="BV186" s="30"/>
      <c r="BW186" s="30"/>
      <c r="BX186" s="30"/>
      <c r="BY186" s="30"/>
      <c r="BZ186" s="30"/>
      <c r="CA186" s="30"/>
      <c r="CB186" s="30"/>
      <c r="CC186" s="30"/>
      <c r="CD186" s="30"/>
      <c r="CE186" s="30"/>
      <c r="CF186" s="30"/>
      <c r="CG186" s="30"/>
      <c r="CH186" s="30"/>
      <c r="CI186" s="89"/>
      <c r="CJ186" s="89"/>
      <c r="CK186" s="89"/>
      <c r="CL186" s="89"/>
      <c r="CM186" s="89"/>
      <c r="CN186" s="89"/>
      <c r="CO186" s="89"/>
      <c r="CP186" s="89"/>
      <c r="CQ186" s="89"/>
      <c r="CR186" s="89"/>
      <c r="CS186" s="88"/>
      <c r="CT186" s="88"/>
      <c r="CU186" s="88"/>
      <c r="CV186" s="88"/>
      <c r="CW186" s="88"/>
      <c r="CX186" s="88"/>
      <c r="CY186" s="88"/>
      <c r="CZ186" s="88"/>
      <c r="DA186" s="89"/>
      <c r="DB186" s="88"/>
      <c r="DC186" s="88"/>
      <c r="DD186" s="88"/>
      <c r="DE186" s="88"/>
      <c r="DF186" s="88"/>
      <c r="DG186" s="88"/>
      <c r="DH186" s="88"/>
      <c r="DI186" s="88"/>
      <c r="DJ186" s="89"/>
      <c r="DK186" s="88"/>
      <c r="DL186" s="88"/>
      <c r="DM186" s="88"/>
      <c r="DN186" s="88"/>
      <c r="DO186" s="88"/>
      <c r="DP186" s="88"/>
      <c r="DQ186" s="88"/>
      <c r="DR186" s="88"/>
      <c r="DS186" s="89"/>
      <c r="DT186" s="88"/>
      <c r="DU186" s="88"/>
      <c r="DV186" s="88"/>
      <c r="DW186" s="88"/>
      <c r="DX186" s="88"/>
      <c r="DY186" s="88"/>
      <c r="DZ186" s="88"/>
      <c r="EA186" s="88"/>
      <c r="EB186" s="89"/>
      <c r="EC186" s="88"/>
      <c r="ED186" s="88"/>
      <c r="EE186" s="88"/>
      <c r="EF186" s="88"/>
      <c r="EG186" s="88"/>
      <c r="EH186" s="88"/>
      <c r="EI186" s="88"/>
      <c r="EJ186" s="88"/>
      <c r="EK186" s="89"/>
      <c r="EL186" s="88"/>
      <c r="EM186" s="88"/>
      <c r="EN186" s="88"/>
      <c r="EO186" s="88"/>
      <c r="EP186" s="88"/>
      <c r="EQ186" s="88"/>
      <c r="ER186" s="88"/>
      <c r="ES186" s="88"/>
      <c r="ET186" s="89"/>
      <c r="EU186" s="88"/>
      <c r="EV186" s="88"/>
      <c r="EW186" s="88"/>
      <c r="EX186" s="88"/>
      <c r="EY186" s="88"/>
      <c r="EZ186" s="88"/>
      <c r="FA186" s="88"/>
      <c r="FB186" s="88"/>
      <c r="FC186" s="89"/>
      <c r="FD186" s="88"/>
      <c r="FE186" s="88"/>
      <c r="FF186" s="88"/>
      <c r="FG186" s="88"/>
      <c r="FH186" s="88"/>
      <c r="FI186" s="88"/>
      <c r="FJ186" s="88"/>
      <c r="FK186" s="88"/>
      <c r="FL186" s="89"/>
      <c r="FM186" s="89"/>
      <c r="FN186" s="89"/>
      <c r="FO186" s="88"/>
      <c r="FP186" s="88"/>
      <c r="FQ186" s="88"/>
      <c r="FR186" s="88"/>
      <c r="FS186" s="88"/>
      <c r="FT186" s="89"/>
      <c r="FU186" s="89"/>
      <c r="FV186" s="88"/>
      <c r="FW186" s="88"/>
      <c r="FX186" s="88"/>
      <c r="FY186" s="88"/>
      <c r="FZ186" s="88"/>
      <c r="GA186" s="89"/>
      <c r="GB186" s="89"/>
      <c r="GC186" s="89"/>
      <c r="GD186" s="88"/>
      <c r="GE186" s="88"/>
      <c r="GF186" s="88"/>
      <c r="GG186" s="88"/>
      <c r="GH186" s="88"/>
      <c r="GI186" s="30"/>
      <c r="GJ186" s="89"/>
      <c r="GK186" s="89"/>
      <c r="GL186" s="89"/>
      <c r="GM186" s="88"/>
      <c r="GN186" s="88"/>
      <c r="GO186" s="88"/>
      <c r="GP186" s="88"/>
      <c r="GQ186" s="88"/>
    </row>
    <row r="187" spans="1:199" ht="16.5" customHeight="1" x14ac:dyDescent="0.25">
      <c r="A187" s="33"/>
      <c r="B187" s="2"/>
      <c r="C187" s="30" t="s">
        <v>33979</v>
      </c>
      <c r="D187" s="30"/>
      <c r="E187" s="30"/>
      <c r="F187" s="30"/>
      <c r="G187" s="30"/>
      <c r="H187" s="30"/>
      <c r="I187" s="30"/>
      <c r="J187" s="30"/>
      <c r="K187" s="30"/>
      <c r="L187" s="30"/>
      <c r="M187" s="30"/>
      <c r="N187" s="30"/>
      <c r="O187" s="30"/>
      <c r="P187" s="30"/>
      <c r="Q187" s="30"/>
      <c r="R187" s="30"/>
      <c r="S187" s="30"/>
      <c r="T187" s="30"/>
      <c r="U187" s="30"/>
      <c r="V187" s="30"/>
      <c r="W187" s="30"/>
      <c r="X187" s="30"/>
      <c r="Y187" s="30"/>
      <c r="Z187" s="30"/>
      <c r="AA187" s="30"/>
      <c r="AB187" s="30"/>
      <c r="AC187" s="30"/>
      <c r="AD187" s="30"/>
      <c r="AE187" s="30"/>
      <c r="AF187" s="30"/>
      <c r="AG187" s="30"/>
      <c r="AH187" s="30"/>
      <c r="AI187" s="30"/>
      <c r="AJ187" s="30"/>
      <c r="AK187" s="30"/>
      <c r="AL187" s="30"/>
      <c r="AM187" s="30"/>
      <c r="AN187" s="30"/>
      <c r="AO187" s="30"/>
      <c r="AP187" s="30"/>
      <c r="AQ187" s="30"/>
      <c r="AR187" s="30"/>
      <c r="AS187" s="30"/>
      <c r="AT187" s="30"/>
      <c r="AU187" s="30"/>
      <c r="AV187" s="30"/>
      <c r="AW187" s="30"/>
      <c r="AX187" s="30"/>
      <c r="AY187" s="30"/>
      <c r="AZ187" s="30"/>
      <c r="BA187" s="30"/>
      <c r="BB187" s="30"/>
      <c r="BC187" s="30"/>
      <c r="BD187" s="30"/>
      <c r="BE187" s="30"/>
      <c r="BF187" s="30"/>
      <c r="BG187" s="30"/>
      <c r="BH187" s="30"/>
      <c r="BI187" s="30"/>
      <c r="BJ187" s="30"/>
      <c r="BK187" s="30"/>
      <c r="BL187" s="30"/>
      <c r="BM187" s="30"/>
      <c r="BN187" s="30"/>
      <c r="BO187" s="30"/>
      <c r="BP187" s="30"/>
      <c r="BQ187" s="30"/>
      <c r="BR187" s="30"/>
      <c r="BS187" s="30"/>
      <c r="BT187" s="30"/>
      <c r="BU187" s="30"/>
      <c r="BV187" s="30"/>
      <c r="BW187" s="30"/>
      <c r="BX187" s="30"/>
      <c r="BY187" s="30"/>
      <c r="BZ187" s="30"/>
      <c r="CA187" s="30"/>
      <c r="CB187" s="30"/>
      <c r="CC187" s="30"/>
      <c r="CD187" s="30"/>
      <c r="CE187" s="30"/>
      <c r="CF187" s="30"/>
      <c r="CG187" s="30"/>
      <c r="CH187" s="30"/>
      <c r="CI187" s="89"/>
      <c r="CJ187" s="89"/>
      <c r="CK187" s="89"/>
      <c r="CL187" s="89"/>
      <c r="CM187" s="89"/>
      <c r="CN187" s="89"/>
      <c r="CO187" s="89"/>
      <c r="CP187" s="89"/>
      <c r="CQ187" s="89"/>
      <c r="CR187" s="89"/>
      <c r="CS187" s="88"/>
      <c r="CT187" s="88"/>
      <c r="CU187" s="88"/>
      <c r="CV187" s="88"/>
      <c r="CW187" s="88"/>
      <c r="CX187" s="88"/>
      <c r="CY187" s="88"/>
      <c r="CZ187" s="88"/>
      <c r="DA187" s="89"/>
      <c r="DB187" s="88"/>
      <c r="DC187" s="88"/>
      <c r="DD187" s="88"/>
      <c r="DE187" s="88"/>
      <c r="DF187" s="88"/>
      <c r="DG187" s="88"/>
      <c r="DH187" s="88"/>
      <c r="DI187" s="88"/>
      <c r="DJ187" s="89"/>
      <c r="DK187" s="88"/>
      <c r="DL187" s="88"/>
      <c r="DM187" s="88"/>
      <c r="DN187" s="88"/>
      <c r="DO187" s="88"/>
      <c r="DP187" s="88"/>
      <c r="DQ187" s="88"/>
      <c r="DR187" s="88"/>
      <c r="DS187" s="89"/>
      <c r="DT187" s="88"/>
      <c r="DU187" s="88"/>
      <c r="DV187" s="88"/>
      <c r="DW187" s="88"/>
      <c r="DX187" s="88"/>
      <c r="DY187" s="88"/>
      <c r="DZ187" s="88"/>
      <c r="EA187" s="88"/>
      <c r="EB187" s="89"/>
      <c r="EC187" s="88"/>
      <c r="ED187" s="88"/>
      <c r="EE187" s="88"/>
      <c r="EF187" s="88"/>
      <c r="EG187" s="88"/>
      <c r="EH187" s="88"/>
      <c r="EI187" s="88"/>
      <c r="EJ187" s="88"/>
      <c r="EK187" s="89"/>
      <c r="EL187" s="88"/>
      <c r="EM187" s="88"/>
      <c r="EN187" s="88"/>
      <c r="EO187" s="88"/>
      <c r="EP187" s="88"/>
      <c r="EQ187" s="88"/>
      <c r="ER187" s="88"/>
      <c r="ES187" s="88"/>
      <c r="ET187" s="89"/>
      <c r="EU187" s="88"/>
      <c r="EV187" s="88"/>
      <c r="EW187" s="88"/>
      <c r="EX187" s="88"/>
      <c r="EY187" s="88"/>
      <c r="EZ187" s="88"/>
      <c r="FA187" s="88"/>
      <c r="FB187" s="88"/>
      <c r="FC187" s="89"/>
      <c r="FD187" s="88"/>
      <c r="FE187" s="88"/>
      <c r="FF187" s="88"/>
      <c r="FG187" s="88"/>
      <c r="FH187" s="88"/>
      <c r="FI187" s="88"/>
      <c r="FJ187" s="88"/>
      <c r="FK187" s="88"/>
      <c r="FL187" s="89"/>
      <c r="FM187" s="89"/>
      <c r="FN187" s="89"/>
      <c r="FO187" s="88"/>
      <c r="FP187" s="88"/>
      <c r="FQ187" s="88"/>
      <c r="FR187" s="88"/>
      <c r="FS187" s="88"/>
      <c r="FT187" s="89"/>
      <c r="FU187" s="89"/>
      <c r="FV187" s="88"/>
      <c r="FW187" s="88"/>
      <c r="FX187" s="88"/>
      <c r="FY187" s="88"/>
      <c r="FZ187" s="88"/>
      <c r="GA187" s="89"/>
      <c r="GB187" s="89"/>
      <c r="GC187" s="89"/>
      <c r="GD187" s="88"/>
      <c r="GE187" s="88"/>
      <c r="GF187" s="88"/>
      <c r="GG187" s="88"/>
      <c r="GH187" s="88"/>
      <c r="GI187" s="30"/>
      <c r="GJ187" s="89"/>
      <c r="GK187" s="89"/>
      <c r="GL187" s="89"/>
      <c r="GM187" s="88"/>
      <c r="GN187" s="88"/>
      <c r="GO187" s="88"/>
      <c r="GP187" s="88"/>
      <c r="GQ187" s="88"/>
    </row>
    <row r="188" spans="1:199" ht="16.5" customHeight="1" x14ac:dyDescent="0.25">
      <c r="A188" s="33"/>
      <c r="B188" s="2"/>
      <c r="C188" s="30" t="s">
        <v>33980</v>
      </c>
      <c r="D188" s="30"/>
      <c r="E188" s="30"/>
      <c r="F188" s="30"/>
      <c r="G188" s="30"/>
      <c r="H188" s="30"/>
      <c r="I188" s="30"/>
      <c r="J188" s="30"/>
      <c r="K188" s="30"/>
      <c r="L188" s="30"/>
      <c r="M188" s="30"/>
      <c r="N188" s="30"/>
      <c r="O188" s="30"/>
      <c r="P188" s="30"/>
      <c r="Q188" s="30"/>
      <c r="R188" s="30"/>
      <c r="S188" s="30"/>
      <c r="T188" s="30"/>
      <c r="U188" s="30"/>
      <c r="V188" s="30"/>
      <c r="W188" s="30"/>
      <c r="X188" s="30"/>
      <c r="Y188" s="30"/>
      <c r="Z188" s="30"/>
      <c r="AA188" s="30"/>
      <c r="AB188" s="30"/>
      <c r="AC188" s="30"/>
      <c r="AD188" s="30"/>
      <c r="AE188" s="30"/>
      <c r="AF188" s="30"/>
      <c r="AG188" s="30"/>
      <c r="AH188" s="30"/>
      <c r="AI188" s="30"/>
      <c r="AJ188" s="30"/>
      <c r="AK188" s="30"/>
      <c r="AL188" s="30"/>
      <c r="AM188" s="30"/>
      <c r="AN188" s="30"/>
      <c r="AO188" s="30"/>
      <c r="AP188" s="30"/>
      <c r="AQ188" s="30"/>
      <c r="AR188" s="30"/>
      <c r="AS188" s="30"/>
      <c r="AT188" s="30"/>
      <c r="AU188" s="30"/>
      <c r="AV188" s="30"/>
      <c r="AW188" s="30"/>
      <c r="AX188" s="30"/>
      <c r="AY188" s="30"/>
      <c r="AZ188" s="30"/>
      <c r="BA188" s="30"/>
      <c r="BB188" s="30"/>
      <c r="BC188" s="30"/>
      <c r="BD188" s="30"/>
      <c r="BE188" s="30"/>
      <c r="BF188" s="30"/>
      <c r="BG188" s="30"/>
      <c r="BH188" s="30"/>
      <c r="BI188" s="30"/>
      <c r="BJ188" s="30"/>
      <c r="BK188" s="30"/>
      <c r="BL188" s="30"/>
      <c r="BM188" s="30"/>
      <c r="BN188" s="30"/>
      <c r="BO188" s="30"/>
      <c r="BP188" s="30"/>
      <c r="BQ188" s="30"/>
      <c r="BR188" s="30"/>
      <c r="BS188" s="30"/>
      <c r="BT188" s="30"/>
      <c r="BU188" s="30"/>
      <c r="BV188" s="30"/>
      <c r="BW188" s="30"/>
      <c r="BX188" s="30"/>
      <c r="BY188" s="30"/>
      <c r="BZ188" s="30"/>
      <c r="CA188" s="30"/>
      <c r="CB188" s="30"/>
      <c r="CC188" s="30"/>
      <c r="CD188" s="30"/>
      <c r="CE188" s="30"/>
      <c r="CF188" s="30"/>
      <c r="CG188" s="30"/>
      <c r="CH188" s="30"/>
      <c r="CI188" s="89"/>
      <c r="CJ188" s="89"/>
      <c r="CK188" s="89"/>
      <c r="CL188" s="89"/>
      <c r="CM188" s="89"/>
      <c r="CN188" s="89"/>
      <c r="CO188" s="89"/>
      <c r="CP188" s="89"/>
      <c r="CQ188" s="89"/>
      <c r="CR188" s="89"/>
      <c r="CS188" s="88"/>
      <c r="CT188" s="88"/>
      <c r="CU188" s="88"/>
      <c r="CV188" s="88"/>
      <c r="CW188" s="88"/>
      <c r="CX188" s="88"/>
      <c r="CY188" s="88"/>
      <c r="CZ188" s="88"/>
      <c r="DA188" s="89"/>
      <c r="DB188" s="88"/>
      <c r="DC188" s="88"/>
      <c r="DD188" s="88"/>
      <c r="DE188" s="88"/>
      <c r="DF188" s="88"/>
      <c r="DG188" s="88"/>
      <c r="DH188" s="88"/>
      <c r="DI188" s="88"/>
      <c r="DJ188" s="89"/>
      <c r="DK188" s="88"/>
      <c r="DL188" s="88"/>
      <c r="DM188" s="88"/>
      <c r="DN188" s="88"/>
      <c r="DO188" s="88"/>
      <c r="DP188" s="88"/>
      <c r="DQ188" s="88"/>
      <c r="DR188" s="88"/>
      <c r="DS188" s="89"/>
      <c r="DT188" s="88"/>
      <c r="DU188" s="88"/>
      <c r="DV188" s="88"/>
      <c r="DW188" s="88"/>
      <c r="DX188" s="88"/>
      <c r="DY188" s="88"/>
      <c r="DZ188" s="88"/>
      <c r="EA188" s="88"/>
      <c r="EB188" s="89"/>
      <c r="EC188" s="88"/>
      <c r="ED188" s="88"/>
      <c r="EE188" s="88"/>
      <c r="EF188" s="88"/>
      <c r="EG188" s="88"/>
      <c r="EH188" s="88"/>
      <c r="EI188" s="88"/>
      <c r="EJ188" s="88"/>
      <c r="EK188" s="89"/>
      <c r="EL188" s="88"/>
      <c r="EM188" s="88"/>
      <c r="EN188" s="88"/>
      <c r="EO188" s="88"/>
      <c r="EP188" s="88"/>
      <c r="EQ188" s="88"/>
      <c r="ER188" s="88"/>
      <c r="ES188" s="88"/>
      <c r="ET188" s="89"/>
      <c r="EU188" s="88"/>
      <c r="EV188" s="88"/>
      <c r="EW188" s="88"/>
      <c r="EX188" s="88"/>
      <c r="EY188" s="88"/>
      <c r="EZ188" s="88"/>
      <c r="FA188" s="88"/>
      <c r="FB188" s="88"/>
      <c r="FC188" s="89"/>
      <c r="FD188" s="88"/>
      <c r="FE188" s="88"/>
      <c r="FF188" s="88"/>
      <c r="FG188" s="88"/>
      <c r="FH188" s="88"/>
      <c r="FI188" s="88"/>
      <c r="FJ188" s="88"/>
      <c r="FK188" s="88"/>
      <c r="FL188" s="89"/>
      <c r="FM188" s="89"/>
      <c r="FN188" s="89"/>
      <c r="FO188" s="88"/>
      <c r="FP188" s="88"/>
      <c r="FQ188" s="88"/>
      <c r="FR188" s="88"/>
      <c r="FS188" s="88"/>
      <c r="FT188" s="89"/>
      <c r="FU188" s="89"/>
      <c r="FV188" s="88"/>
      <c r="FW188" s="88"/>
      <c r="FX188" s="88"/>
      <c r="FY188" s="88"/>
      <c r="FZ188" s="88"/>
      <c r="GA188" s="89"/>
      <c r="GB188" s="89"/>
      <c r="GC188" s="89"/>
      <c r="GD188" s="88"/>
      <c r="GE188" s="88"/>
      <c r="GF188" s="88"/>
      <c r="GG188" s="88"/>
      <c r="GH188" s="88"/>
      <c r="GI188" s="30"/>
      <c r="GJ188" s="89"/>
      <c r="GK188" s="89"/>
      <c r="GL188" s="89"/>
      <c r="GM188" s="88"/>
      <c r="GN188" s="88"/>
      <c r="GO188" s="88"/>
      <c r="GP188" s="88"/>
      <c r="GQ188" s="88"/>
    </row>
    <row r="189" spans="1:199" ht="16.5" customHeight="1" x14ac:dyDescent="0.25">
      <c r="A189" s="33"/>
      <c r="B189" s="2"/>
      <c r="C189" s="30" t="s">
        <v>34297</v>
      </c>
      <c r="D189" s="30"/>
      <c r="E189" s="30"/>
      <c r="F189" s="30"/>
      <c r="G189" s="30"/>
      <c r="H189" s="30"/>
      <c r="I189" s="30"/>
      <c r="J189" s="30"/>
      <c r="K189" s="30"/>
      <c r="L189" s="30"/>
      <c r="M189" s="30"/>
      <c r="N189" s="30"/>
      <c r="O189" s="30"/>
      <c r="P189" s="30"/>
      <c r="Q189" s="30"/>
      <c r="R189" s="30"/>
      <c r="S189" s="30"/>
      <c r="T189" s="30"/>
      <c r="U189" s="30"/>
      <c r="V189" s="30"/>
      <c r="W189" s="30"/>
      <c r="X189" s="30"/>
      <c r="Y189" s="30"/>
      <c r="Z189" s="30"/>
      <c r="AA189" s="30"/>
      <c r="AB189" s="30"/>
      <c r="AC189" s="30"/>
      <c r="AD189" s="30"/>
      <c r="AE189" s="30"/>
      <c r="AF189" s="30"/>
      <c r="AG189" s="30"/>
      <c r="AH189" s="30"/>
      <c r="AI189" s="30"/>
      <c r="AJ189" s="30"/>
      <c r="AK189" s="30"/>
      <c r="AL189" s="30"/>
      <c r="AM189" s="30"/>
      <c r="AN189" s="30"/>
      <c r="AO189" s="30"/>
      <c r="AP189" s="30"/>
      <c r="AQ189" s="30"/>
      <c r="AR189" s="30"/>
      <c r="AS189" s="30"/>
      <c r="AT189" s="30"/>
      <c r="AU189" s="30"/>
      <c r="AV189" s="30"/>
      <c r="AW189" s="30"/>
      <c r="AX189" s="30"/>
      <c r="AY189" s="30"/>
      <c r="AZ189" s="30"/>
      <c r="BA189" s="30"/>
      <c r="BB189" s="30"/>
      <c r="BC189" s="30"/>
      <c r="BD189" s="30"/>
      <c r="BE189" s="30"/>
      <c r="BF189" s="30"/>
      <c r="BG189" s="30"/>
      <c r="BH189" s="30"/>
      <c r="BI189" s="30"/>
      <c r="BJ189" s="30"/>
      <c r="BK189" s="30"/>
      <c r="BL189" s="30"/>
      <c r="BM189" s="30"/>
      <c r="BN189" s="30"/>
      <c r="BO189" s="30"/>
      <c r="BP189" s="30"/>
      <c r="BQ189" s="30"/>
      <c r="BR189" s="30"/>
      <c r="BS189" s="30"/>
      <c r="BT189" s="30"/>
      <c r="BU189" s="30"/>
      <c r="BV189" s="30"/>
      <c r="BW189" s="30"/>
      <c r="BX189" s="30"/>
      <c r="BY189" s="30"/>
      <c r="BZ189" s="30"/>
      <c r="CA189" s="30"/>
      <c r="CB189" s="30"/>
      <c r="CC189" s="30"/>
      <c r="CD189" s="30"/>
      <c r="CE189" s="30"/>
      <c r="CF189" s="30"/>
      <c r="CG189" s="30"/>
      <c r="CH189" s="30"/>
      <c r="CI189" s="89"/>
      <c r="CJ189" s="89"/>
      <c r="CK189" s="89"/>
      <c r="CL189" s="89"/>
      <c r="CM189" s="89"/>
      <c r="CN189" s="89"/>
      <c r="CO189" s="89"/>
      <c r="CP189" s="89"/>
      <c r="CQ189" s="89"/>
      <c r="CR189" s="89"/>
      <c r="CS189" s="88"/>
      <c r="CT189" s="88"/>
      <c r="CU189" s="88"/>
      <c r="CV189" s="88"/>
      <c r="CW189" s="88"/>
      <c r="CX189" s="88"/>
      <c r="CY189" s="88"/>
      <c r="CZ189" s="88"/>
      <c r="DA189" s="89"/>
      <c r="DB189" s="88"/>
      <c r="DC189" s="88"/>
      <c r="DD189" s="88"/>
      <c r="DE189" s="88"/>
      <c r="DF189" s="88"/>
      <c r="DG189" s="88"/>
      <c r="DH189" s="88"/>
      <c r="DI189" s="88"/>
      <c r="DJ189" s="89"/>
      <c r="DK189" s="88"/>
      <c r="DL189" s="88"/>
      <c r="DM189" s="88"/>
      <c r="DN189" s="88"/>
      <c r="DO189" s="88"/>
      <c r="DP189" s="88"/>
      <c r="DQ189" s="88"/>
      <c r="DR189" s="88"/>
      <c r="DS189" s="89"/>
      <c r="DT189" s="88"/>
      <c r="DU189" s="88"/>
      <c r="DV189" s="88"/>
      <c r="DW189" s="88"/>
      <c r="DX189" s="88"/>
      <c r="DY189" s="88"/>
      <c r="DZ189" s="88"/>
      <c r="EA189" s="88"/>
      <c r="EB189" s="89"/>
      <c r="EC189" s="88"/>
      <c r="ED189" s="88"/>
      <c r="EE189" s="88"/>
      <c r="EF189" s="88"/>
      <c r="EG189" s="88"/>
      <c r="EH189" s="88"/>
      <c r="EI189" s="88"/>
      <c r="EJ189" s="88"/>
      <c r="EK189" s="89"/>
      <c r="EL189" s="88"/>
      <c r="EM189" s="88"/>
      <c r="EN189" s="88"/>
      <c r="EO189" s="88"/>
      <c r="EP189" s="88"/>
      <c r="EQ189" s="88"/>
      <c r="ER189" s="88"/>
      <c r="ES189" s="88"/>
      <c r="ET189" s="89"/>
      <c r="EU189" s="88"/>
      <c r="EV189" s="88"/>
      <c r="EW189" s="88"/>
      <c r="EX189" s="88"/>
      <c r="EY189" s="88"/>
      <c r="EZ189" s="88"/>
      <c r="FA189" s="88"/>
      <c r="FB189" s="88"/>
      <c r="FC189" s="89"/>
      <c r="FD189" s="88"/>
      <c r="FE189" s="88"/>
      <c r="FF189" s="88"/>
      <c r="FG189" s="88"/>
      <c r="FH189" s="88"/>
      <c r="FI189" s="88"/>
      <c r="FJ189" s="88"/>
      <c r="FK189" s="88"/>
      <c r="FL189" s="89"/>
      <c r="FM189" s="89"/>
      <c r="FN189" s="89"/>
      <c r="FO189" s="88"/>
      <c r="FP189" s="88"/>
      <c r="FQ189" s="88"/>
      <c r="FR189" s="88"/>
      <c r="FS189" s="88"/>
      <c r="FT189" s="89"/>
      <c r="FU189" s="89"/>
      <c r="FV189" s="88"/>
      <c r="FW189" s="88"/>
      <c r="FX189" s="88"/>
      <c r="FY189" s="88"/>
      <c r="FZ189" s="88"/>
      <c r="GA189" s="89"/>
      <c r="GB189" s="89"/>
      <c r="GC189" s="89"/>
      <c r="GD189" s="88"/>
      <c r="GE189" s="88"/>
      <c r="GF189" s="88"/>
      <c r="GG189" s="88"/>
      <c r="GH189" s="88"/>
      <c r="GI189" s="30"/>
      <c r="GJ189" s="89"/>
      <c r="GK189" s="89"/>
      <c r="GL189" s="89"/>
      <c r="GM189" s="88"/>
      <c r="GN189" s="88"/>
      <c r="GO189" s="88"/>
      <c r="GP189" s="88"/>
      <c r="GQ189" s="88"/>
    </row>
    <row r="190" spans="1:199" ht="16.5" customHeight="1" x14ac:dyDescent="0.25">
      <c r="A190" s="33"/>
      <c r="B190" s="2"/>
      <c r="C190" s="30" t="s">
        <v>34296</v>
      </c>
      <c r="D190" s="30"/>
      <c r="E190" s="30"/>
      <c r="F190" s="30"/>
      <c r="G190" s="30"/>
      <c r="H190" s="30"/>
      <c r="I190" s="30"/>
      <c r="J190" s="30"/>
      <c r="K190" s="30"/>
      <c r="L190" s="30"/>
      <c r="M190" s="30"/>
      <c r="N190" s="30"/>
      <c r="O190" s="30"/>
      <c r="P190" s="30"/>
      <c r="Q190" s="30"/>
      <c r="R190" s="30"/>
      <c r="S190" s="30"/>
      <c r="T190" s="30"/>
      <c r="U190" s="30"/>
      <c r="V190" s="30"/>
      <c r="W190" s="30"/>
      <c r="X190" s="30"/>
      <c r="Y190" s="30"/>
      <c r="Z190" s="30"/>
      <c r="AA190" s="30"/>
      <c r="AB190" s="30"/>
      <c r="AC190" s="30"/>
      <c r="AD190" s="30"/>
      <c r="AE190" s="30"/>
      <c r="AF190" s="30"/>
      <c r="AG190" s="30"/>
      <c r="AH190" s="30"/>
      <c r="AI190" s="30"/>
      <c r="AJ190" s="30"/>
      <c r="AK190" s="30"/>
      <c r="AL190" s="30"/>
      <c r="AM190" s="30"/>
      <c r="AN190" s="30"/>
      <c r="AO190" s="30"/>
      <c r="AP190" s="30"/>
      <c r="AQ190" s="30"/>
      <c r="AR190" s="30"/>
      <c r="AS190" s="30"/>
      <c r="AT190" s="30"/>
      <c r="AU190" s="30"/>
      <c r="AV190" s="30"/>
      <c r="AW190" s="30"/>
      <c r="AX190" s="30"/>
      <c r="AY190" s="30"/>
      <c r="AZ190" s="30"/>
      <c r="BA190" s="30"/>
      <c r="BB190" s="30"/>
      <c r="BC190" s="30"/>
      <c r="BD190" s="30"/>
      <c r="BE190" s="30"/>
      <c r="BF190" s="30"/>
      <c r="BG190" s="30"/>
      <c r="BH190" s="30"/>
      <c r="BI190" s="30"/>
      <c r="BJ190" s="30"/>
      <c r="BK190" s="30"/>
      <c r="BL190" s="30"/>
      <c r="BM190" s="30"/>
      <c r="BN190" s="30"/>
      <c r="BO190" s="30"/>
      <c r="BP190" s="30"/>
      <c r="BQ190" s="30"/>
      <c r="BR190" s="30"/>
      <c r="BS190" s="30"/>
      <c r="BT190" s="30"/>
      <c r="BU190" s="30"/>
      <c r="BV190" s="30"/>
      <c r="BW190" s="30"/>
      <c r="BX190" s="30"/>
      <c r="BY190" s="30"/>
      <c r="BZ190" s="30"/>
      <c r="CA190" s="30"/>
      <c r="CB190" s="30"/>
      <c r="CC190" s="30"/>
      <c r="CD190" s="30"/>
      <c r="CE190" s="30"/>
      <c r="CF190" s="30"/>
      <c r="CG190" s="30"/>
      <c r="CH190" s="30"/>
      <c r="CI190" s="89"/>
      <c r="CJ190" s="89"/>
      <c r="CK190" s="89"/>
      <c r="CL190" s="89"/>
      <c r="CM190" s="89"/>
      <c r="CN190" s="89"/>
      <c r="CO190" s="89"/>
      <c r="CP190" s="89"/>
      <c r="CQ190" s="89"/>
      <c r="CR190" s="89"/>
      <c r="CS190" s="88"/>
      <c r="CT190" s="88"/>
      <c r="CU190" s="88"/>
      <c r="CV190" s="88"/>
      <c r="CW190" s="88"/>
      <c r="CX190" s="88"/>
      <c r="CY190" s="88"/>
      <c r="CZ190" s="88"/>
      <c r="DA190" s="89"/>
      <c r="DB190" s="88"/>
      <c r="DC190" s="88"/>
      <c r="DD190" s="88"/>
      <c r="DE190" s="88"/>
      <c r="DF190" s="88"/>
      <c r="DG190" s="88"/>
      <c r="DH190" s="88"/>
      <c r="DI190" s="88"/>
      <c r="DJ190" s="89"/>
      <c r="DK190" s="88"/>
      <c r="DL190" s="88"/>
      <c r="DM190" s="88"/>
      <c r="DN190" s="88"/>
      <c r="DO190" s="88"/>
      <c r="DP190" s="88"/>
      <c r="DQ190" s="88"/>
      <c r="DR190" s="88"/>
      <c r="DS190" s="89"/>
      <c r="DT190" s="88"/>
      <c r="DU190" s="88"/>
      <c r="DV190" s="88"/>
      <c r="DW190" s="88"/>
      <c r="DX190" s="88"/>
      <c r="DY190" s="88"/>
      <c r="DZ190" s="88"/>
      <c r="EA190" s="88"/>
      <c r="EB190" s="89"/>
      <c r="EC190" s="88"/>
      <c r="ED190" s="88"/>
      <c r="EE190" s="88"/>
      <c r="EF190" s="88"/>
      <c r="EG190" s="88"/>
      <c r="EH190" s="88"/>
      <c r="EI190" s="88"/>
      <c r="EJ190" s="88"/>
      <c r="EK190" s="89"/>
      <c r="EL190" s="88"/>
      <c r="EM190" s="88"/>
      <c r="EN190" s="88"/>
      <c r="EO190" s="88"/>
      <c r="EP190" s="88"/>
      <c r="EQ190" s="88"/>
      <c r="ER190" s="88"/>
      <c r="ES190" s="88"/>
      <c r="ET190" s="89"/>
      <c r="EU190" s="88"/>
      <c r="EV190" s="88"/>
      <c r="EW190" s="88"/>
      <c r="EX190" s="88"/>
      <c r="EY190" s="88"/>
      <c r="EZ190" s="88"/>
      <c r="FA190" s="88"/>
      <c r="FB190" s="88"/>
      <c r="FC190" s="89"/>
      <c r="FD190" s="88"/>
      <c r="FE190" s="88"/>
      <c r="FF190" s="88"/>
      <c r="FG190" s="88"/>
      <c r="FH190" s="88"/>
      <c r="FI190" s="88"/>
      <c r="FJ190" s="88"/>
      <c r="FK190" s="88"/>
      <c r="FL190" s="89"/>
      <c r="FM190" s="89"/>
      <c r="FN190" s="89"/>
      <c r="FO190" s="88"/>
      <c r="FP190" s="88"/>
      <c r="FQ190" s="88"/>
      <c r="FR190" s="88"/>
      <c r="FS190" s="88"/>
      <c r="FT190" s="89"/>
      <c r="FU190" s="89"/>
      <c r="FV190" s="88"/>
      <c r="FW190" s="88"/>
      <c r="FX190" s="88"/>
      <c r="FY190" s="88"/>
      <c r="FZ190" s="88"/>
      <c r="GA190" s="89"/>
      <c r="GB190" s="89"/>
      <c r="GC190" s="89"/>
      <c r="GD190" s="88"/>
      <c r="GE190" s="88"/>
      <c r="GF190" s="88"/>
      <c r="GG190" s="88"/>
      <c r="GH190" s="88"/>
      <c r="GI190" s="30"/>
      <c r="GJ190" s="89"/>
      <c r="GK190" s="89"/>
      <c r="GL190" s="89"/>
      <c r="GM190" s="88"/>
      <c r="GN190" s="88"/>
      <c r="GO190" s="88"/>
      <c r="GP190" s="88"/>
      <c r="GQ190" s="88"/>
    </row>
    <row r="191" spans="1:199" ht="16.5" customHeight="1" x14ac:dyDescent="0.25">
      <c r="A191" s="33"/>
      <c r="B191" s="2"/>
      <c r="C191" s="30" t="s">
        <v>33981</v>
      </c>
      <c r="D191" s="30"/>
      <c r="E191" s="30"/>
      <c r="F191" s="30"/>
      <c r="G191" s="30"/>
      <c r="H191" s="30"/>
      <c r="I191" s="30"/>
      <c r="J191" s="30"/>
      <c r="K191" s="30"/>
      <c r="L191" s="30"/>
      <c r="M191" s="30"/>
      <c r="N191" s="30"/>
      <c r="O191" s="30"/>
      <c r="P191" s="30"/>
      <c r="Q191" s="30"/>
      <c r="R191" s="30"/>
      <c r="S191" s="30"/>
      <c r="T191" s="30"/>
      <c r="U191" s="30"/>
      <c r="V191" s="30"/>
      <c r="W191" s="30"/>
      <c r="X191" s="30"/>
      <c r="Y191" s="30"/>
      <c r="Z191" s="30"/>
      <c r="AA191" s="30"/>
      <c r="AB191" s="30"/>
      <c r="AC191" s="30"/>
      <c r="AD191" s="30"/>
      <c r="AE191" s="30"/>
      <c r="AF191" s="30"/>
      <c r="AG191" s="30"/>
      <c r="AH191" s="30"/>
      <c r="AI191" s="30"/>
      <c r="AJ191" s="30"/>
      <c r="AK191" s="30"/>
      <c r="AL191" s="30"/>
      <c r="AM191" s="30"/>
      <c r="AN191" s="30"/>
      <c r="AO191" s="30"/>
      <c r="AP191" s="30"/>
      <c r="AQ191" s="30"/>
      <c r="AR191" s="30"/>
      <c r="AS191" s="30"/>
      <c r="AT191" s="30"/>
      <c r="AU191" s="30"/>
      <c r="AV191" s="30"/>
      <c r="AW191" s="30"/>
      <c r="AX191" s="30"/>
      <c r="AY191" s="30"/>
      <c r="AZ191" s="30"/>
      <c r="BA191" s="30"/>
      <c r="BB191" s="30"/>
      <c r="BC191" s="30"/>
      <c r="BD191" s="30"/>
      <c r="BE191" s="30"/>
      <c r="BF191" s="30"/>
      <c r="BG191" s="30"/>
      <c r="BH191" s="30"/>
      <c r="BI191" s="30"/>
      <c r="BJ191" s="30"/>
      <c r="BK191" s="30"/>
      <c r="BL191" s="30"/>
      <c r="BM191" s="30"/>
      <c r="BN191" s="30"/>
      <c r="BO191" s="30"/>
      <c r="BP191" s="30"/>
      <c r="BQ191" s="30"/>
      <c r="BR191" s="30"/>
      <c r="BS191" s="30"/>
      <c r="BT191" s="30"/>
      <c r="BU191" s="30"/>
      <c r="BV191" s="30"/>
      <c r="BW191" s="30"/>
      <c r="BX191" s="30"/>
      <c r="BY191" s="30"/>
      <c r="BZ191" s="30"/>
      <c r="CA191" s="30"/>
      <c r="CB191" s="30"/>
      <c r="CC191" s="30"/>
      <c r="CD191" s="30"/>
      <c r="CE191" s="30"/>
      <c r="CF191" s="30"/>
      <c r="CG191" s="30"/>
      <c r="CH191" s="30"/>
      <c r="CI191" s="89"/>
      <c r="CJ191" s="89"/>
      <c r="CK191" s="89"/>
      <c r="CL191" s="89"/>
      <c r="CM191" s="89"/>
      <c r="CN191" s="89"/>
      <c r="CO191" s="89"/>
      <c r="CP191" s="89"/>
      <c r="CQ191" s="89"/>
      <c r="CR191" s="89"/>
      <c r="CS191" s="88"/>
      <c r="CT191" s="88"/>
      <c r="CU191" s="88"/>
      <c r="CV191" s="88"/>
      <c r="CW191" s="88"/>
      <c r="CX191" s="88"/>
      <c r="CY191" s="88"/>
      <c r="CZ191" s="88"/>
      <c r="DA191" s="89"/>
      <c r="DB191" s="88"/>
      <c r="DC191" s="88"/>
      <c r="DD191" s="88"/>
      <c r="DE191" s="88"/>
      <c r="DF191" s="88"/>
      <c r="DG191" s="88"/>
      <c r="DH191" s="88"/>
      <c r="DI191" s="88"/>
      <c r="DJ191" s="89"/>
      <c r="DK191" s="88"/>
      <c r="DL191" s="88"/>
      <c r="DM191" s="88"/>
      <c r="DN191" s="88"/>
      <c r="DO191" s="88"/>
      <c r="DP191" s="88"/>
      <c r="DQ191" s="88"/>
      <c r="DR191" s="88"/>
      <c r="DS191" s="89"/>
      <c r="DT191" s="88"/>
      <c r="DU191" s="88"/>
      <c r="DV191" s="88"/>
      <c r="DW191" s="88"/>
      <c r="DX191" s="88"/>
      <c r="DY191" s="88"/>
      <c r="DZ191" s="88"/>
      <c r="EA191" s="88"/>
      <c r="EB191" s="89"/>
      <c r="EC191" s="88"/>
      <c r="ED191" s="88"/>
      <c r="EE191" s="88"/>
      <c r="EF191" s="88"/>
      <c r="EG191" s="88"/>
      <c r="EH191" s="88"/>
      <c r="EI191" s="88"/>
      <c r="EJ191" s="88"/>
      <c r="EK191" s="89"/>
      <c r="EL191" s="88"/>
      <c r="EM191" s="88"/>
      <c r="EN191" s="88"/>
      <c r="EO191" s="88"/>
      <c r="EP191" s="88"/>
      <c r="EQ191" s="88"/>
      <c r="ER191" s="88"/>
      <c r="ES191" s="88"/>
      <c r="ET191" s="89"/>
      <c r="EU191" s="88"/>
      <c r="EV191" s="88"/>
      <c r="EW191" s="88"/>
      <c r="EX191" s="88"/>
      <c r="EY191" s="88"/>
      <c r="EZ191" s="88"/>
      <c r="FA191" s="88"/>
      <c r="FB191" s="88"/>
      <c r="FC191" s="89"/>
      <c r="FD191" s="88"/>
      <c r="FE191" s="88"/>
      <c r="FF191" s="88"/>
      <c r="FG191" s="88"/>
      <c r="FH191" s="88"/>
      <c r="FI191" s="88"/>
      <c r="FJ191" s="88"/>
      <c r="FK191" s="88"/>
      <c r="FL191" s="89"/>
      <c r="FM191" s="89"/>
      <c r="FN191" s="89"/>
      <c r="FO191" s="88"/>
      <c r="FP191" s="88"/>
      <c r="FQ191" s="88"/>
      <c r="FR191" s="88"/>
      <c r="FS191" s="88"/>
      <c r="FT191" s="89"/>
      <c r="FU191" s="89"/>
      <c r="FV191" s="88"/>
      <c r="FW191" s="88"/>
      <c r="FX191" s="88"/>
      <c r="FY191" s="88"/>
      <c r="FZ191" s="88"/>
      <c r="GA191" s="89"/>
      <c r="GB191" s="89"/>
      <c r="GC191" s="89"/>
      <c r="GD191" s="88"/>
      <c r="GE191" s="88"/>
      <c r="GF191" s="88"/>
      <c r="GG191" s="88"/>
      <c r="GH191" s="88"/>
      <c r="GI191" s="30"/>
      <c r="GJ191" s="89"/>
      <c r="GK191" s="89"/>
      <c r="GL191" s="89"/>
      <c r="GM191" s="88"/>
      <c r="GN191" s="88"/>
      <c r="GO191" s="88"/>
      <c r="GP191" s="88"/>
      <c r="GQ191" s="88"/>
    </row>
    <row r="192" spans="1:199" ht="16.5" customHeight="1" x14ac:dyDescent="0.25">
      <c r="A192" s="33"/>
      <c r="B192" s="2"/>
      <c r="C192" s="30" t="s">
        <v>33982</v>
      </c>
      <c r="D192" s="30"/>
      <c r="E192" s="30"/>
      <c r="F192" s="30"/>
      <c r="G192" s="30"/>
      <c r="H192" s="30"/>
      <c r="I192" s="30"/>
      <c r="J192" s="30"/>
      <c r="K192" s="30"/>
      <c r="L192" s="30"/>
      <c r="M192" s="30"/>
      <c r="N192" s="30"/>
      <c r="O192" s="30"/>
      <c r="P192" s="30"/>
      <c r="Q192" s="30"/>
      <c r="R192" s="30"/>
      <c r="S192" s="30"/>
      <c r="T192" s="30"/>
      <c r="U192" s="30"/>
      <c r="V192" s="30"/>
      <c r="W192" s="30"/>
      <c r="X192" s="30"/>
      <c r="Y192" s="30"/>
      <c r="Z192" s="30"/>
      <c r="AA192" s="30"/>
      <c r="AB192" s="30"/>
      <c r="AC192" s="30"/>
      <c r="AD192" s="30"/>
      <c r="AE192" s="30"/>
      <c r="AF192" s="30"/>
      <c r="AG192" s="30"/>
      <c r="AH192" s="30"/>
      <c r="AI192" s="30"/>
      <c r="AJ192" s="30"/>
      <c r="AK192" s="30"/>
      <c r="AL192" s="30"/>
      <c r="AM192" s="30"/>
      <c r="AN192" s="30"/>
      <c r="AO192" s="30"/>
      <c r="AP192" s="30"/>
      <c r="AQ192" s="30"/>
      <c r="AR192" s="30"/>
      <c r="AS192" s="30"/>
      <c r="AT192" s="30"/>
      <c r="AU192" s="30"/>
      <c r="AV192" s="30"/>
      <c r="AW192" s="30"/>
      <c r="AX192" s="30"/>
      <c r="AY192" s="30"/>
      <c r="AZ192" s="30"/>
      <c r="BA192" s="30"/>
      <c r="BB192" s="30"/>
      <c r="BC192" s="30"/>
      <c r="BD192" s="30"/>
      <c r="BE192" s="30"/>
      <c r="BF192" s="30"/>
      <c r="BG192" s="30"/>
      <c r="BH192" s="30"/>
      <c r="BI192" s="30"/>
      <c r="BJ192" s="30"/>
      <c r="BK192" s="30"/>
      <c r="BL192" s="30"/>
      <c r="BM192" s="30"/>
      <c r="BN192" s="30"/>
      <c r="BO192" s="30"/>
      <c r="BP192" s="30"/>
      <c r="BQ192" s="30"/>
      <c r="BR192" s="30"/>
      <c r="BS192" s="30"/>
      <c r="BT192" s="30"/>
      <c r="BU192" s="30"/>
      <c r="BV192" s="30"/>
      <c r="BW192" s="30"/>
      <c r="BX192" s="30"/>
      <c r="BY192" s="30"/>
      <c r="BZ192" s="30"/>
      <c r="CA192" s="30"/>
      <c r="CB192" s="30"/>
      <c r="CC192" s="30"/>
      <c r="CD192" s="30"/>
      <c r="CE192" s="30"/>
      <c r="CF192" s="30"/>
      <c r="CG192" s="30"/>
      <c r="CH192" s="30"/>
      <c r="CI192" s="89"/>
      <c r="CJ192" s="89"/>
      <c r="CK192" s="89"/>
      <c r="CL192" s="89"/>
      <c r="CM192" s="89"/>
      <c r="CN192" s="89"/>
      <c r="CO192" s="89"/>
      <c r="CP192" s="89"/>
      <c r="CQ192" s="89"/>
      <c r="CR192" s="89"/>
      <c r="CS192" s="88"/>
      <c r="CT192" s="88"/>
      <c r="CU192" s="88"/>
      <c r="CV192" s="88"/>
      <c r="CW192" s="88"/>
      <c r="CX192" s="88"/>
      <c r="CY192" s="88"/>
      <c r="CZ192" s="88"/>
      <c r="DA192" s="89"/>
      <c r="DB192" s="88"/>
      <c r="DC192" s="88"/>
      <c r="DD192" s="88"/>
      <c r="DE192" s="88"/>
      <c r="DF192" s="88"/>
      <c r="DG192" s="88"/>
      <c r="DH192" s="88"/>
      <c r="DI192" s="88"/>
      <c r="DJ192" s="89"/>
      <c r="DK192" s="88"/>
      <c r="DL192" s="88"/>
      <c r="DM192" s="88"/>
      <c r="DN192" s="88"/>
      <c r="DO192" s="88"/>
      <c r="DP192" s="88"/>
      <c r="DQ192" s="88"/>
      <c r="DR192" s="88"/>
      <c r="DS192" s="89"/>
      <c r="DT192" s="88"/>
      <c r="DU192" s="88"/>
      <c r="DV192" s="88"/>
      <c r="DW192" s="88"/>
      <c r="DX192" s="88"/>
      <c r="DY192" s="88"/>
      <c r="DZ192" s="88"/>
      <c r="EA192" s="88"/>
      <c r="EB192" s="89"/>
      <c r="EC192" s="88"/>
      <c r="ED192" s="88"/>
      <c r="EE192" s="88"/>
      <c r="EF192" s="88"/>
      <c r="EG192" s="88"/>
      <c r="EH192" s="88"/>
      <c r="EI192" s="88"/>
      <c r="EJ192" s="88"/>
      <c r="EK192" s="89"/>
      <c r="EL192" s="88"/>
      <c r="EM192" s="88"/>
      <c r="EN192" s="88"/>
      <c r="EO192" s="88"/>
      <c r="EP192" s="88"/>
      <c r="EQ192" s="88"/>
      <c r="ER192" s="88"/>
      <c r="ES192" s="88"/>
      <c r="ET192" s="89"/>
      <c r="EU192" s="88"/>
      <c r="EV192" s="88"/>
      <c r="EW192" s="88"/>
      <c r="EX192" s="88"/>
      <c r="EY192" s="88"/>
      <c r="EZ192" s="88"/>
      <c r="FA192" s="88"/>
      <c r="FB192" s="88"/>
      <c r="FC192" s="89"/>
      <c r="FD192" s="88"/>
      <c r="FE192" s="88"/>
      <c r="FF192" s="88"/>
      <c r="FG192" s="88"/>
      <c r="FH192" s="88"/>
      <c r="FI192" s="88"/>
      <c r="FJ192" s="88"/>
      <c r="FK192" s="88"/>
      <c r="FL192" s="89"/>
      <c r="FM192" s="89"/>
      <c r="FN192" s="89"/>
      <c r="FO192" s="88"/>
      <c r="FP192" s="88"/>
      <c r="FQ192" s="88"/>
      <c r="FR192" s="88"/>
      <c r="FS192" s="88"/>
      <c r="FT192" s="89"/>
      <c r="FU192" s="89"/>
      <c r="FV192" s="88"/>
      <c r="FW192" s="88"/>
      <c r="FX192" s="88"/>
      <c r="FY192" s="88"/>
      <c r="FZ192" s="88"/>
      <c r="GA192" s="89"/>
      <c r="GB192" s="89"/>
      <c r="GC192" s="89"/>
      <c r="GD192" s="88"/>
      <c r="GE192" s="88"/>
      <c r="GF192" s="88"/>
      <c r="GG192" s="88"/>
      <c r="GH192" s="88"/>
      <c r="GI192" s="30"/>
      <c r="GJ192" s="89"/>
      <c r="GK192" s="89"/>
      <c r="GL192" s="89"/>
      <c r="GM192" s="88"/>
      <c r="GN192" s="88"/>
      <c r="GO192" s="88"/>
      <c r="GP192" s="88"/>
      <c r="GQ192" s="88"/>
    </row>
    <row r="193" spans="1:199" ht="16.5" customHeight="1" x14ac:dyDescent="0.25">
      <c r="A193" s="33"/>
      <c r="B193" s="2"/>
      <c r="C193" s="30" t="s">
        <v>33983</v>
      </c>
      <c r="D193" s="30"/>
      <c r="E193" s="30"/>
      <c r="F193" s="30"/>
      <c r="G193" s="30"/>
      <c r="H193" s="30"/>
      <c r="I193" s="30"/>
      <c r="J193" s="30"/>
      <c r="K193" s="30"/>
      <c r="L193" s="30"/>
      <c r="M193" s="30"/>
      <c r="N193" s="30"/>
      <c r="O193" s="30"/>
      <c r="P193" s="30"/>
      <c r="Q193" s="30"/>
      <c r="R193" s="30"/>
      <c r="S193" s="30"/>
      <c r="T193" s="30"/>
      <c r="U193" s="30"/>
      <c r="V193" s="30"/>
      <c r="W193" s="30"/>
      <c r="X193" s="30"/>
      <c r="Y193" s="30"/>
      <c r="Z193" s="30"/>
      <c r="AA193" s="30"/>
      <c r="AB193" s="30"/>
      <c r="AC193" s="30"/>
      <c r="AD193" s="30"/>
      <c r="AE193" s="30"/>
      <c r="AF193" s="30"/>
      <c r="AG193" s="30"/>
      <c r="AH193" s="30"/>
      <c r="AI193" s="30"/>
      <c r="AJ193" s="30"/>
      <c r="AK193" s="30"/>
      <c r="AL193" s="30"/>
      <c r="AM193" s="30"/>
      <c r="AN193" s="30"/>
      <c r="AO193" s="30"/>
      <c r="AP193" s="30"/>
      <c r="AQ193" s="30"/>
      <c r="AR193" s="30"/>
      <c r="AS193" s="30"/>
      <c r="AT193" s="30"/>
      <c r="AU193" s="30"/>
      <c r="AV193" s="30"/>
      <c r="AW193" s="30"/>
      <c r="AX193" s="30"/>
      <c r="AY193" s="30"/>
      <c r="AZ193" s="30"/>
      <c r="BA193" s="30"/>
      <c r="BB193" s="30"/>
      <c r="BC193" s="30"/>
      <c r="BD193" s="30"/>
      <c r="BE193" s="30"/>
      <c r="BF193" s="30"/>
      <c r="BG193" s="30"/>
      <c r="BH193" s="30"/>
      <c r="BI193" s="30"/>
      <c r="BJ193" s="30"/>
      <c r="BK193" s="30"/>
      <c r="BL193" s="30"/>
      <c r="BM193" s="30"/>
      <c r="BN193" s="30"/>
      <c r="BO193" s="30"/>
      <c r="BP193" s="30"/>
      <c r="BQ193" s="30"/>
      <c r="BR193" s="30"/>
      <c r="BS193" s="30"/>
      <c r="BT193" s="30"/>
      <c r="BU193" s="30"/>
      <c r="BV193" s="30"/>
      <c r="BW193" s="30"/>
      <c r="BX193" s="30"/>
      <c r="BY193" s="30"/>
      <c r="BZ193" s="30"/>
      <c r="CA193" s="30"/>
      <c r="CB193" s="30"/>
      <c r="CC193" s="30"/>
      <c r="CD193" s="30"/>
      <c r="CE193" s="30"/>
      <c r="CF193" s="30"/>
      <c r="CG193" s="30"/>
      <c r="CH193" s="30"/>
      <c r="CI193" s="89"/>
      <c r="CJ193" s="89"/>
      <c r="CK193" s="89"/>
      <c r="CL193" s="89"/>
      <c r="CM193" s="89"/>
      <c r="CN193" s="89"/>
      <c r="CO193" s="89"/>
      <c r="CP193" s="89"/>
      <c r="CQ193" s="89"/>
      <c r="CR193" s="89"/>
      <c r="CS193" s="88"/>
      <c r="CT193" s="88"/>
      <c r="CU193" s="88"/>
      <c r="CV193" s="88"/>
      <c r="CW193" s="88"/>
      <c r="CX193" s="88"/>
      <c r="CY193" s="88"/>
      <c r="CZ193" s="88"/>
      <c r="DA193" s="89"/>
      <c r="DB193" s="88"/>
      <c r="DC193" s="88"/>
      <c r="DD193" s="88"/>
      <c r="DE193" s="88"/>
      <c r="DF193" s="88"/>
      <c r="DG193" s="88"/>
      <c r="DH193" s="88"/>
      <c r="DI193" s="88"/>
      <c r="DJ193" s="89"/>
      <c r="DK193" s="88"/>
      <c r="DL193" s="88"/>
      <c r="DM193" s="88"/>
      <c r="DN193" s="88"/>
      <c r="DO193" s="88"/>
      <c r="DP193" s="88"/>
      <c r="DQ193" s="88"/>
      <c r="DR193" s="88"/>
      <c r="DS193" s="89"/>
      <c r="DT193" s="88"/>
      <c r="DU193" s="88"/>
      <c r="DV193" s="88"/>
      <c r="DW193" s="88"/>
      <c r="DX193" s="88"/>
      <c r="DY193" s="88"/>
      <c r="DZ193" s="88"/>
      <c r="EA193" s="88"/>
      <c r="EB193" s="89"/>
      <c r="EC193" s="88"/>
      <c r="ED193" s="88"/>
      <c r="EE193" s="88"/>
      <c r="EF193" s="88"/>
      <c r="EG193" s="88"/>
      <c r="EH193" s="88"/>
      <c r="EI193" s="88"/>
      <c r="EJ193" s="88"/>
      <c r="EK193" s="89"/>
      <c r="EL193" s="88"/>
      <c r="EM193" s="88"/>
      <c r="EN193" s="88"/>
      <c r="EO193" s="88"/>
      <c r="EP193" s="88"/>
      <c r="EQ193" s="88"/>
      <c r="ER193" s="88"/>
      <c r="ES193" s="88"/>
      <c r="ET193" s="89"/>
      <c r="EU193" s="88"/>
      <c r="EV193" s="88"/>
      <c r="EW193" s="88"/>
      <c r="EX193" s="88"/>
      <c r="EY193" s="88"/>
      <c r="EZ193" s="88"/>
      <c r="FA193" s="88"/>
      <c r="FB193" s="88"/>
      <c r="FC193" s="89"/>
      <c r="FD193" s="88"/>
      <c r="FE193" s="88"/>
      <c r="FF193" s="88"/>
      <c r="FG193" s="88"/>
      <c r="FH193" s="88"/>
      <c r="FI193" s="88"/>
      <c r="FJ193" s="88"/>
      <c r="FK193" s="88"/>
      <c r="FL193" s="89"/>
      <c r="FM193" s="89"/>
      <c r="FN193" s="89"/>
      <c r="FO193" s="88"/>
      <c r="FP193" s="88"/>
      <c r="FQ193" s="88"/>
      <c r="FR193" s="88"/>
      <c r="FS193" s="88"/>
      <c r="FT193" s="89"/>
      <c r="FU193" s="89"/>
      <c r="FV193" s="88"/>
      <c r="FW193" s="88"/>
      <c r="FX193" s="88"/>
      <c r="FY193" s="88"/>
      <c r="FZ193" s="88"/>
      <c r="GA193" s="89"/>
      <c r="GB193" s="89"/>
      <c r="GC193" s="89"/>
      <c r="GD193" s="88"/>
      <c r="GE193" s="88"/>
      <c r="GF193" s="88"/>
      <c r="GG193" s="88"/>
      <c r="GH193" s="88"/>
      <c r="GI193" s="30"/>
      <c r="GJ193" s="89"/>
      <c r="GK193" s="89"/>
      <c r="GL193" s="89"/>
      <c r="GM193" s="88"/>
      <c r="GN193" s="88"/>
      <c r="GO193" s="88"/>
      <c r="GP193" s="88"/>
      <c r="GQ193" s="88"/>
    </row>
    <row r="194" spans="1:199" ht="16.5" customHeight="1" x14ac:dyDescent="0.25">
      <c r="A194" s="33"/>
      <c r="B194" s="2"/>
      <c r="C194" s="30" t="s">
        <v>33984</v>
      </c>
      <c r="D194" s="30"/>
      <c r="E194" s="30"/>
      <c r="F194" s="30"/>
      <c r="G194" s="30"/>
      <c r="H194" s="30"/>
      <c r="I194" s="30"/>
      <c r="J194" s="30"/>
      <c r="K194" s="30"/>
      <c r="L194" s="30"/>
      <c r="M194" s="30"/>
      <c r="N194" s="30"/>
      <c r="O194" s="30"/>
      <c r="P194" s="30"/>
      <c r="Q194" s="30"/>
      <c r="R194" s="30"/>
      <c r="S194" s="30"/>
      <c r="T194" s="30"/>
      <c r="U194" s="30"/>
      <c r="V194" s="30"/>
      <c r="W194" s="30"/>
      <c r="X194" s="30"/>
      <c r="Y194" s="30"/>
      <c r="Z194" s="30"/>
      <c r="AA194" s="30"/>
      <c r="AB194" s="30"/>
      <c r="AC194" s="30"/>
      <c r="AD194" s="30"/>
      <c r="AE194" s="30"/>
      <c r="AF194" s="30"/>
      <c r="AG194" s="30"/>
      <c r="AH194" s="30"/>
      <c r="AI194" s="30"/>
      <c r="AJ194" s="30"/>
      <c r="AK194" s="30"/>
      <c r="AL194" s="30"/>
      <c r="AM194" s="30"/>
      <c r="AN194" s="30"/>
      <c r="AO194" s="30"/>
      <c r="AP194" s="30"/>
      <c r="AQ194" s="30"/>
      <c r="AR194" s="30"/>
      <c r="AS194" s="30"/>
      <c r="AT194" s="30"/>
      <c r="AU194" s="30"/>
      <c r="AV194" s="30"/>
      <c r="AW194" s="30"/>
      <c r="AX194" s="30"/>
      <c r="AY194" s="30"/>
      <c r="AZ194" s="30"/>
      <c r="BA194" s="30"/>
      <c r="BB194" s="30"/>
      <c r="BC194" s="30"/>
      <c r="BD194" s="30"/>
      <c r="BE194" s="30"/>
      <c r="BF194" s="30"/>
      <c r="BG194" s="30"/>
      <c r="BH194" s="30"/>
      <c r="BI194" s="30"/>
      <c r="BJ194" s="30"/>
      <c r="BK194" s="30"/>
      <c r="BL194" s="30"/>
      <c r="BM194" s="30"/>
      <c r="BN194" s="30"/>
      <c r="BO194" s="30"/>
      <c r="BP194" s="30"/>
      <c r="BQ194" s="30"/>
      <c r="BR194" s="30"/>
      <c r="BS194" s="30"/>
      <c r="BT194" s="30"/>
      <c r="BU194" s="30"/>
      <c r="BV194" s="30"/>
      <c r="BW194" s="30"/>
      <c r="BX194" s="30"/>
      <c r="BY194" s="30"/>
      <c r="BZ194" s="30"/>
      <c r="CA194" s="30"/>
      <c r="CB194" s="30"/>
      <c r="CC194" s="30"/>
      <c r="CD194" s="30"/>
      <c r="CE194" s="30"/>
      <c r="CF194" s="30"/>
      <c r="CG194" s="30"/>
      <c r="CH194" s="30"/>
      <c r="CI194" s="89"/>
      <c r="CJ194" s="89"/>
      <c r="CK194" s="89"/>
      <c r="CL194" s="89"/>
      <c r="CM194" s="89"/>
      <c r="CN194" s="89"/>
      <c r="CO194" s="89"/>
      <c r="CP194" s="89"/>
      <c r="CQ194" s="89"/>
      <c r="CR194" s="89"/>
      <c r="CS194" s="88"/>
      <c r="CT194" s="88"/>
      <c r="CU194" s="88"/>
      <c r="CV194" s="88"/>
      <c r="CW194" s="88"/>
      <c r="CX194" s="88"/>
      <c r="CY194" s="88"/>
      <c r="CZ194" s="88"/>
      <c r="DA194" s="89"/>
      <c r="DB194" s="88"/>
      <c r="DC194" s="88"/>
      <c r="DD194" s="88"/>
      <c r="DE194" s="88"/>
      <c r="DF194" s="88"/>
      <c r="DG194" s="88"/>
      <c r="DH194" s="88"/>
      <c r="DI194" s="88"/>
      <c r="DJ194" s="89"/>
      <c r="DK194" s="88"/>
      <c r="DL194" s="88"/>
      <c r="DM194" s="88"/>
      <c r="DN194" s="88"/>
      <c r="DO194" s="88"/>
      <c r="DP194" s="88"/>
      <c r="DQ194" s="88"/>
      <c r="DR194" s="88"/>
      <c r="DS194" s="89"/>
      <c r="DT194" s="88"/>
      <c r="DU194" s="88"/>
      <c r="DV194" s="88"/>
      <c r="DW194" s="88"/>
      <c r="DX194" s="88"/>
      <c r="DY194" s="88"/>
      <c r="DZ194" s="88"/>
      <c r="EA194" s="88"/>
      <c r="EB194" s="89"/>
      <c r="EC194" s="88"/>
      <c r="ED194" s="88"/>
      <c r="EE194" s="88"/>
      <c r="EF194" s="88"/>
      <c r="EG194" s="88"/>
      <c r="EH194" s="88"/>
      <c r="EI194" s="88"/>
      <c r="EJ194" s="88"/>
      <c r="EK194" s="89"/>
      <c r="EL194" s="88"/>
      <c r="EM194" s="88"/>
      <c r="EN194" s="88"/>
      <c r="EO194" s="88"/>
      <c r="EP194" s="88"/>
      <c r="EQ194" s="88"/>
      <c r="ER194" s="88"/>
      <c r="ES194" s="88"/>
      <c r="ET194" s="89"/>
      <c r="EU194" s="88"/>
      <c r="EV194" s="88"/>
      <c r="EW194" s="88"/>
      <c r="EX194" s="88"/>
      <c r="EY194" s="88"/>
      <c r="EZ194" s="88"/>
      <c r="FA194" s="88"/>
      <c r="FB194" s="88"/>
      <c r="FC194" s="89"/>
      <c r="FD194" s="88"/>
      <c r="FE194" s="88"/>
      <c r="FF194" s="88"/>
      <c r="FG194" s="88"/>
      <c r="FH194" s="88"/>
      <c r="FI194" s="88"/>
      <c r="FJ194" s="88"/>
      <c r="FK194" s="88"/>
      <c r="FL194" s="89"/>
      <c r="FM194" s="89"/>
      <c r="FN194" s="89"/>
      <c r="FO194" s="88"/>
      <c r="FP194" s="88"/>
      <c r="FQ194" s="88"/>
      <c r="FR194" s="88"/>
      <c r="FS194" s="88"/>
      <c r="FT194" s="89"/>
      <c r="FU194" s="89"/>
      <c r="FV194" s="88"/>
      <c r="FW194" s="88"/>
      <c r="FX194" s="88"/>
      <c r="FY194" s="88"/>
      <c r="FZ194" s="88"/>
      <c r="GA194" s="89"/>
      <c r="GB194" s="89"/>
      <c r="GC194" s="89"/>
      <c r="GD194" s="88"/>
      <c r="GE194" s="88"/>
      <c r="GF194" s="88"/>
      <c r="GG194" s="88"/>
      <c r="GH194" s="88"/>
      <c r="GI194" s="30"/>
      <c r="GJ194" s="89"/>
      <c r="GK194" s="89"/>
      <c r="GL194" s="89"/>
      <c r="GM194" s="88"/>
      <c r="GN194" s="88"/>
      <c r="GO194" s="88"/>
      <c r="GP194" s="88"/>
      <c r="GQ194" s="88"/>
    </row>
    <row r="195" spans="1:199" ht="16.5" customHeight="1" x14ac:dyDescent="0.25">
      <c r="A195" s="33"/>
      <c r="B195" s="2"/>
      <c r="C195" s="30" t="s">
        <v>33985</v>
      </c>
      <c r="D195" s="30"/>
      <c r="E195" s="30"/>
      <c r="F195" s="30"/>
      <c r="G195" s="30"/>
      <c r="H195" s="30"/>
      <c r="I195" s="30"/>
      <c r="J195" s="30"/>
      <c r="K195" s="30"/>
      <c r="L195" s="30"/>
      <c r="M195" s="30"/>
      <c r="N195" s="30"/>
      <c r="O195" s="30"/>
      <c r="P195" s="30"/>
      <c r="Q195" s="30"/>
      <c r="R195" s="30"/>
      <c r="S195" s="30"/>
      <c r="T195" s="30"/>
      <c r="U195" s="30"/>
      <c r="V195" s="30"/>
      <c r="W195" s="30"/>
      <c r="X195" s="30"/>
      <c r="Y195" s="30"/>
      <c r="Z195" s="30"/>
      <c r="AA195" s="30"/>
      <c r="AB195" s="30"/>
      <c r="AC195" s="30"/>
      <c r="AD195" s="30"/>
      <c r="AE195" s="30"/>
      <c r="AF195" s="30"/>
      <c r="AG195" s="30"/>
      <c r="AH195" s="30"/>
      <c r="AI195" s="30"/>
      <c r="AJ195" s="30"/>
      <c r="AK195" s="30"/>
      <c r="AL195" s="30"/>
      <c r="AM195" s="30"/>
      <c r="AN195" s="30"/>
      <c r="AO195" s="30"/>
      <c r="AP195" s="30"/>
      <c r="AQ195" s="30"/>
      <c r="AR195" s="30"/>
      <c r="AS195" s="30"/>
      <c r="AT195" s="30"/>
      <c r="AU195" s="30"/>
      <c r="AV195" s="30"/>
      <c r="AW195" s="30"/>
      <c r="AX195" s="30"/>
      <c r="AY195" s="30"/>
      <c r="AZ195" s="30"/>
      <c r="BA195" s="30"/>
      <c r="BB195" s="30"/>
      <c r="BC195" s="30"/>
      <c r="BD195" s="30"/>
      <c r="BE195" s="30"/>
      <c r="BF195" s="30"/>
      <c r="BG195" s="30"/>
      <c r="BH195" s="30"/>
      <c r="BI195" s="30"/>
      <c r="BJ195" s="30"/>
      <c r="BK195" s="30"/>
      <c r="BL195" s="30"/>
      <c r="BM195" s="30"/>
      <c r="BN195" s="30"/>
      <c r="BO195" s="30"/>
      <c r="BP195" s="30"/>
      <c r="BQ195" s="30"/>
      <c r="BR195" s="30"/>
      <c r="BS195" s="30"/>
      <c r="BT195" s="30"/>
      <c r="BU195" s="30"/>
      <c r="BV195" s="30"/>
      <c r="BW195" s="30"/>
      <c r="BX195" s="30"/>
      <c r="BY195" s="30"/>
      <c r="BZ195" s="30"/>
      <c r="CA195" s="30"/>
      <c r="CB195" s="30"/>
      <c r="CC195" s="30"/>
      <c r="CD195" s="30"/>
      <c r="CE195" s="30"/>
      <c r="CF195" s="30"/>
      <c r="CG195" s="30"/>
      <c r="CH195" s="30"/>
      <c r="CI195" s="89"/>
      <c r="CJ195" s="89"/>
      <c r="CK195" s="89"/>
      <c r="CL195" s="89"/>
      <c r="CM195" s="89"/>
      <c r="CN195" s="89"/>
      <c r="CO195" s="89"/>
      <c r="CP195" s="89"/>
      <c r="CQ195" s="89"/>
      <c r="CR195" s="89"/>
      <c r="CS195" s="88"/>
      <c r="CT195" s="88"/>
      <c r="CU195" s="88"/>
      <c r="CV195" s="88"/>
      <c r="CW195" s="88"/>
      <c r="CX195" s="88"/>
      <c r="CY195" s="88"/>
      <c r="CZ195" s="88"/>
      <c r="DA195" s="89"/>
      <c r="DB195" s="88"/>
      <c r="DC195" s="88"/>
      <c r="DD195" s="88"/>
      <c r="DE195" s="88"/>
      <c r="DF195" s="88"/>
      <c r="DG195" s="88"/>
      <c r="DH195" s="88"/>
      <c r="DI195" s="88"/>
      <c r="DJ195" s="89"/>
      <c r="DK195" s="88"/>
      <c r="DL195" s="88"/>
      <c r="DM195" s="88"/>
      <c r="DN195" s="88"/>
      <c r="DO195" s="88"/>
      <c r="DP195" s="88"/>
      <c r="DQ195" s="88"/>
      <c r="DR195" s="88"/>
      <c r="DS195" s="89"/>
      <c r="DT195" s="88"/>
      <c r="DU195" s="88"/>
      <c r="DV195" s="88"/>
      <c r="DW195" s="88"/>
      <c r="DX195" s="88"/>
      <c r="DY195" s="88"/>
      <c r="DZ195" s="88"/>
      <c r="EA195" s="88"/>
      <c r="EB195" s="89"/>
      <c r="EC195" s="88"/>
      <c r="ED195" s="88"/>
      <c r="EE195" s="88"/>
      <c r="EF195" s="88"/>
      <c r="EG195" s="88"/>
      <c r="EH195" s="88"/>
      <c r="EI195" s="88"/>
      <c r="EJ195" s="88"/>
      <c r="EK195" s="89"/>
      <c r="EL195" s="88"/>
      <c r="EM195" s="88"/>
      <c r="EN195" s="88"/>
      <c r="EO195" s="88"/>
      <c r="EP195" s="88"/>
      <c r="EQ195" s="88"/>
      <c r="ER195" s="88"/>
      <c r="ES195" s="88"/>
      <c r="ET195" s="89"/>
      <c r="EU195" s="88"/>
      <c r="EV195" s="88"/>
      <c r="EW195" s="88"/>
      <c r="EX195" s="88"/>
      <c r="EY195" s="88"/>
      <c r="EZ195" s="88"/>
      <c r="FA195" s="88"/>
      <c r="FB195" s="88"/>
      <c r="FC195" s="89"/>
      <c r="FD195" s="88"/>
      <c r="FE195" s="88"/>
      <c r="FF195" s="88"/>
      <c r="FG195" s="88"/>
      <c r="FH195" s="88"/>
      <c r="FI195" s="88"/>
      <c r="FJ195" s="88"/>
      <c r="FK195" s="88"/>
      <c r="FL195" s="89"/>
      <c r="FM195" s="89"/>
      <c r="FN195" s="89"/>
      <c r="FO195" s="88"/>
      <c r="FP195" s="88"/>
      <c r="FQ195" s="88"/>
      <c r="FR195" s="88"/>
      <c r="FS195" s="88"/>
      <c r="FT195" s="89"/>
      <c r="FU195" s="89"/>
      <c r="FV195" s="88"/>
      <c r="FW195" s="88"/>
      <c r="FX195" s="88"/>
      <c r="FY195" s="88"/>
      <c r="FZ195" s="88"/>
      <c r="GA195" s="89"/>
      <c r="GB195" s="89"/>
      <c r="GC195" s="89"/>
      <c r="GD195" s="88"/>
      <c r="GE195" s="88"/>
      <c r="GF195" s="88"/>
      <c r="GG195" s="88"/>
      <c r="GH195" s="88"/>
      <c r="GI195" s="30"/>
      <c r="GJ195" s="89"/>
      <c r="GK195" s="89"/>
      <c r="GL195" s="89"/>
      <c r="GM195" s="88"/>
      <c r="GN195" s="88"/>
      <c r="GO195" s="88"/>
      <c r="GP195" s="88"/>
      <c r="GQ195" s="88"/>
    </row>
    <row r="196" spans="1:199" ht="16.5" customHeight="1" x14ac:dyDescent="0.25">
      <c r="A196" s="33"/>
      <c r="B196" s="2"/>
      <c r="C196" s="30" t="s">
        <v>33986</v>
      </c>
      <c r="D196" s="30"/>
      <c r="E196" s="30"/>
      <c r="F196" s="30"/>
      <c r="G196" s="30"/>
      <c r="H196" s="30"/>
      <c r="I196" s="30"/>
      <c r="J196" s="30"/>
      <c r="K196" s="30"/>
      <c r="L196" s="30"/>
      <c r="M196" s="30"/>
      <c r="N196" s="30"/>
      <c r="O196" s="30"/>
      <c r="P196" s="30"/>
      <c r="Q196" s="30"/>
      <c r="R196" s="30"/>
      <c r="S196" s="30"/>
      <c r="T196" s="30"/>
      <c r="U196" s="30"/>
      <c r="V196" s="30"/>
      <c r="W196" s="30"/>
      <c r="X196" s="30"/>
      <c r="Y196" s="30"/>
      <c r="Z196" s="30"/>
      <c r="AA196" s="30"/>
      <c r="AB196" s="30"/>
      <c r="AC196" s="30"/>
      <c r="AD196" s="30"/>
      <c r="AE196" s="30"/>
      <c r="AF196" s="30"/>
      <c r="AG196" s="30"/>
      <c r="AH196" s="30"/>
      <c r="AI196" s="30"/>
      <c r="AJ196" s="30"/>
      <c r="AK196" s="30"/>
      <c r="AL196" s="30"/>
      <c r="AM196" s="30"/>
      <c r="AN196" s="30"/>
      <c r="AO196" s="30"/>
      <c r="AP196" s="30"/>
      <c r="AQ196" s="30"/>
      <c r="AR196" s="30"/>
      <c r="AS196" s="30"/>
      <c r="AT196" s="30"/>
      <c r="AU196" s="30"/>
      <c r="AV196" s="30"/>
      <c r="AW196" s="30"/>
      <c r="AX196" s="30"/>
      <c r="AY196" s="30"/>
      <c r="AZ196" s="30"/>
      <c r="BA196" s="30"/>
      <c r="BB196" s="30"/>
      <c r="BC196" s="30"/>
      <c r="BD196" s="30"/>
      <c r="BE196" s="30"/>
      <c r="BF196" s="30"/>
      <c r="BG196" s="30"/>
      <c r="BH196" s="30"/>
      <c r="BI196" s="30"/>
      <c r="BJ196" s="30"/>
      <c r="BK196" s="30"/>
      <c r="BL196" s="30"/>
      <c r="BM196" s="30"/>
      <c r="BN196" s="30"/>
      <c r="BO196" s="30"/>
      <c r="BP196" s="30"/>
      <c r="BQ196" s="30"/>
      <c r="BR196" s="30"/>
      <c r="BS196" s="30"/>
      <c r="BT196" s="30"/>
      <c r="BU196" s="30"/>
      <c r="BV196" s="30"/>
      <c r="BW196" s="30"/>
      <c r="BX196" s="30"/>
      <c r="BY196" s="30"/>
      <c r="BZ196" s="30"/>
      <c r="CA196" s="30"/>
      <c r="CB196" s="30"/>
      <c r="CC196" s="30"/>
      <c r="CD196" s="30"/>
      <c r="CE196" s="30"/>
      <c r="CF196" s="30"/>
      <c r="CG196" s="30"/>
      <c r="CH196" s="30"/>
      <c r="CI196" s="89"/>
      <c r="CJ196" s="89"/>
      <c r="CK196" s="89"/>
      <c r="CL196" s="89"/>
      <c r="CM196" s="89"/>
      <c r="CN196" s="89"/>
      <c r="CO196" s="89"/>
      <c r="CP196" s="89"/>
      <c r="CQ196" s="89"/>
      <c r="CR196" s="89"/>
      <c r="CS196" s="88"/>
      <c r="CT196" s="88"/>
      <c r="CU196" s="88"/>
      <c r="CV196" s="88"/>
      <c r="CW196" s="88"/>
      <c r="CX196" s="88"/>
      <c r="CY196" s="88"/>
      <c r="CZ196" s="88"/>
      <c r="DA196" s="89"/>
      <c r="DB196" s="88"/>
      <c r="DC196" s="88"/>
      <c r="DD196" s="88"/>
      <c r="DE196" s="88"/>
      <c r="DF196" s="88"/>
      <c r="DG196" s="88"/>
      <c r="DH196" s="88"/>
      <c r="DI196" s="88"/>
      <c r="DJ196" s="89"/>
      <c r="DK196" s="88"/>
      <c r="DL196" s="88"/>
      <c r="DM196" s="88"/>
      <c r="DN196" s="88"/>
      <c r="DO196" s="88"/>
      <c r="DP196" s="88"/>
      <c r="DQ196" s="88"/>
      <c r="DR196" s="88"/>
      <c r="DS196" s="89"/>
      <c r="DT196" s="88"/>
      <c r="DU196" s="88"/>
      <c r="DV196" s="88"/>
      <c r="DW196" s="88"/>
      <c r="DX196" s="88"/>
      <c r="DY196" s="88"/>
      <c r="DZ196" s="88"/>
      <c r="EA196" s="88"/>
      <c r="EB196" s="89"/>
      <c r="EC196" s="88"/>
      <c r="ED196" s="88"/>
      <c r="EE196" s="88"/>
      <c r="EF196" s="88"/>
      <c r="EG196" s="88"/>
      <c r="EH196" s="88"/>
      <c r="EI196" s="88"/>
      <c r="EJ196" s="88"/>
      <c r="EK196" s="89"/>
      <c r="EL196" s="88"/>
      <c r="EM196" s="88"/>
      <c r="EN196" s="88"/>
      <c r="EO196" s="88"/>
      <c r="EP196" s="88"/>
      <c r="EQ196" s="88"/>
      <c r="ER196" s="88"/>
      <c r="ES196" s="88"/>
      <c r="ET196" s="89"/>
      <c r="EU196" s="88"/>
      <c r="EV196" s="88"/>
      <c r="EW196" s="88"/>
      <c r="EX196" s="88"/>
      <c r="EY196" s="88"/>
      <c r="EZ196" s="88"/>
      <c r="FA196" s="88"/>
      <c r="FB196" s="88"/>
      <c r="FC196" s="89"/>
      <c r="FD196" s="88"/>
      <c r="FE196" s="88"/>
      <c r="FF196" s="88"/>
      <c r="FG196" s="88"/>
      <c r="FH196" s="88"/>
      <c r="FI196" s="88"/>
      <c r="FJ196" s="88"/>
      <c r="FK196" s="88"/>
      <c r="FL196" s="89"/>
      <c r="FM196" s="89"/>
      <c r="FN196" s="89"/>
      <c r="FO196" s="88"/>
      <c r="FP196" s="88"/>
      <c r="FQ196" s="88"/>
      <c r="FR196" s="88"/>
      <c r="FS196" s="88"/>
      <c r="FT196" s="89"/>
      <c r="FU196" s="89"/>
      <c r="FV196" s="88"/>
      <c r="FW196" s="88"/>
      <c r="FX196" s="88"/>
      <c r="FY196" s="88"/>
      <c r="FZ196" s="88"/>
      <c r="GA196" s="89"/>
      <c r="GB196" s="89"/>
      <c r="GC196" s="89"/>
      <c r="GD196" s="88"/>
      <c r="GE196" s="88"/>
      <c r="GF196" s="88"/>
      <c r="GG196" s="88"/>
      <c r="GH196" s="88"/>
      <c r="GI196" s="30"/>
      <c r="GJ196" s="89"/>
      <c r="GK196" s="89"/>
      <c r="GL196" s="89"/>
      <c r="GM196" s="88"/>
      <c r="GN196" s="88"/>
      <c r="GO196" s="88"/>
      <c r="GP196" s="88"/>
      <c r="GQ196" s="88"/>
    </row>
    <row r="197" spans="1:199" ht="16.5" customHeight="1" x14ac:dyDescent="0.25">
      <c r="A197" s="33"/>
      <c r="B197" s="2"/>
      <c r="C197" s="30" t="s">
        <v>33987</v>
      </c>
      <c r="D197" s="30"/>
      <c r="E197" s="30"/>
      <c r="F197" s="30"/>
      <c r="G197" s="30"/>
      <c r="H197" s="30"/>
      <c r="I197" s="30"/>
      <c r="J197" s="30"/>
      <c r="K197" s="30"/>
      <c r="L197" s="30"/>
      <c r="M197" s="30"/>
      <c r="N197" s="30"/>
      <c r="O197" s="30"/>
      <c r="P197" s="30"/>
      <c r="Q197" s="30"/>
      <c r="R197" s="30"/>
      <c r="S197" s="30"/>
      <c r="T197" s="30"/>
      <c r="U197" s="30"/>
      <c r="V197" s="30"/>
      <c r="W197" s="30"/>
      <c r="X197" s="30"/>
      <c r="Y197" s="30"/>
      <c r="Z197" s="30"/>
      <c r="AA197" s="30"/>
      <c r="AB197" s="30"/>
      <c r="AC197" s="30"/>
      <c r="AD197" s="30"/>
      <c r="AE197" s="30"/>
      <c r="AF197" s="30"/>
      <c r="AG197" s="30"/>
      <c r="AH197" s="30"/>
      <c r="AI197" s="30"/>
      <c r="AJ197" s="30"/>
      <c r="AK197" s="30"/>
      <c r="AL197" s="30"/>
      <c r="AM197" s="30"/>
      <c r="AN197" s="30"/>
      <c r="AO197" s="30"/>
      <c r="AP197" s="30"/>
      <c r="AQ197" s="30"/>
      <c r="AR197" s="30"/>
      <c r="AS197" s="30"/>
      <c r="AT197" s="30"/>
      <c r="AU197" s="30"/>
      <c r="AV197" s="30"/>
      <c r="AW197" s="30"/>
      <c r="AX197" s="30"/>
      <c r="AY197" s="30"/>
      <c r="AZ197" s="30"/>
      <c r="BA197" s="30"/>
      <c r="BB197" s="30"/>
      <c r="BC197" s="30"/>
      <c r="BD197" s="30"/>
      <c r="BE197" s="30"/>
      <c r="BF197" s="30"/>
      <c r="BG197" s="30"/>
      <c r="BH197" s="30"/>
      <c r="BI197" s="30"/>
      <c r="BJ197" s="30"/>
      <c r="BK197" s="30"/>
      <c r="BL197" s="30"/>
      <c r="BM197" s="30"/>
      <c r="BN197" s="30"/>
      <c r="BO197" s="30"/>
      <c r="BP197" s="30"/>
      <c r="BQ197" s="30"/>
      <c r="BR197" s="30"/>
      <c r="BS197" s="30"/>
      <c r="BT197" s="30"/>
      <c r="BU197" s="30"/>
      <c r="BV197" s="30"/>
      <c r="BW197" s="30"/>
      <c r="BX197" s="30"/>
      <c r="BY197" s="30"/>
      <c r="BZ197" s="30"/>
      <c r="CA197" s="30"/>
      <c r="CB197" s="30"/>
      <c r="CC197" s="30"/>
      <c r="CD197" s="30"/>
      <c r="CE197" s="30"/>
      <c r="CF197" s="30"/>
      <c r="CG197" s="30"/>
      <c r="CH197" s="30"/>
      <c r="CI197" s="89"/>
      <c r="CJ197" s="89"/>
      <c r="CK197" s="89"/>
      <c r="CL197" s="89"/>
      <c r="CM197" s="89"/>
      <c r="CN197" s="89"/>
      <c r="CO197" s="89"/>
      <c r="CP197" s="89"/>
      <c r="CQ197" s="89"/>
      <c r="CR197" s="89"/>
      <c r="CS197" s="88"/>
      <c r="CT197" s="88"/>
      <c r="CU197" s="88"/>
      <c r="CV197" s="88"/>
      <c r="CW197" s="88"/>
      <c r="CX197" s="88"/>
      <c r="CY197" s="88"/>
      <c r="CZ197" s="88"/>
      <c r="DA197" s="89"/>
      <c r="DB197" s="88"/>
      <c r="DC197" s="88"/>
      <c r="DD197" s="88"/>
      <c r="DE197" s="88"/>
      <c r="DF197" s="88"/>
      <c r="DG197" s="88"/>
      <c r="DH197" s="88"/>
      <c r="DI197" s="88"/>
      <c r="DJ197" s="89"/>
      <c r="DK197" s="88"/>
      <c r="DL197" s="88"/>
      <c r="DM197" s="88"/>
      <c r="DN197" s="88"/>
      <c r="DO197" s="88"/>
      <c r="DP197" s="88"/>
      <c r="DQ197" s="88"/>
      <c r="DR197" s="88"/>
      <c r="DS197" s="89"/>
      <c r="DT197" s="88"/>
      <c r="DU197" s="88"/>
      <c r="DV197" s="88"/>
      <c r="DW197" s="88"/>
      <c r="DX197" s="88"/>
      <c r="DY197" s="88"/>
      <c r="DZ197" s="88"/>
      <c r="EA197" s="88"/>
      <c r="EB197" s="89"/>
      <c r="EC197" s="88"/>
      <c r="ED197" s="88"/>
      <c r="EE197" s="88"/>
      <c r="EF197" s="88"/>
      <c r="EG197" s="88"/>
      <c r="EH197" s="88"/>
      <c r="EI197" s="88"/>
      <c r="EJ197" s="88"/>
      <c r="EK197" s="89"/>
      <c r="EL197" s="88"/>
      <c r="EM197" s="88"/>
      <c r="EN197" s="88"/>
      <c r="EO197" s="88"/>
      <c r="EP197" s="88"/>
      <c r="EQ197" s="88"/>
      <c r="ER197" s="88"/>
      <c r="ES197" s="88"/>
      <c r="ET197" s="89"/>
      <c r="EU197" s="88"/>
      <c r="EV197" s="88"/>
      <c r="EW197" s="88"/>
      <c r="EX197" s="88"/>
      <c r="EY197" s="88"/>
      <c r="EZ197" s="88"/>
      <c r="FA197" s="88"/>
      <c r="FB197" s="88"/>
      <c r="FC197" s="89"/>
      <c r="FD197" s="88"/>
      <c r="FE197" s="88"/>
      <c r="FF197" s="88"/>
      <c r="FG197" s="88"/>
      <c r="FH197" s="88"/>
      <c r="FI197" s="88"/>
      <c r="FJ197" s="88"/>
      <c r="FK197" s="88"/>
      <c r="FL197" s="89"/>
      <c r="FM197" s="89"/>
      <c r="FN197" s="89"/>
      <c r="FO197" s="88"/>
      <c r="FP197" s="88"/>
      <c r="FQ197" s="88"/>
      <c r="FR197" s="88"/>
      <c r="FS197" s="88"/>
      <c r="FT197" s="89"/>
      <c r="FU197" s="89"/>
      <c r="FV197" s="88"/>
      <c r="FW197" s="88"/>
      <c r="FX197" s="88"/>
      <c r="FY197" s="88"/>
      <c r="FZ197" s="88"/>
      <c r="GA197" s="89"/>
      <c r="GB197" s="89"/>
      <c r="GC197" s="89"/>
      <c r="GD197" s="88"/>
      <c r="GE197" s="88"/>
      <c r="GF197" s="88"/>
      <c r="GG197" s="88"/>
      <c r="GH197" s="88"/>
      <c r="GI197" s="30"/>
      <c r="GJ197" s="89"/>
      <c r="GK197" s="89"/>
      <c r="GL197" s="89"/>
      <c r="GM197" s="88"/>
      <c r="GN197" s="88"/>
      <c r="GO197" s="88"/>
      <c r="GP197" s="88"/>
      <c r="GQ197" s="88"/>
    </row>
    <row r="198" spans="1:199" ht="16.5" customHeight="1" x14ac:dyDescent="0.25">
      <c r="A198" s="33"/>
      <c r="B198" s="2"/>
      <c r="C198" s="30" t="s">
        <v>33988</v>
      </c>
      <c r="D198" s="30"/>
      <c r="E198" s="30"/>
      <c r="F198" s="30"/>
      <c r="G198" s="30"/>
      <c r="H198" s="30"/>
      <c r="I198" s="30"/>
      <c r="J198" s="30"/>
      <c r="K198" s="30"/>
      <c r="L198" s="30"/>
      <c r="M198" s="30"/>
      <c r="N198" s="30"/>
      <c r="O198" s="30"/>
      <c r="P198" s="30"/>
      <c r="Q198" s="30"/>
      <c r="R198" s="30"/>
      <c r="S198" s="30"/>
      <c r="T198" s="30"/>
      <c r="U198" s="30"/>
      <c r="V198" s="30"/>
      <c r="W198" s="30"/>
      <c r="X198" s="30"/>
      <c r="Y198" s="30"/>
      <c r="Z198" s="30"/>
      <c r="AA198" s="30"/>
      <c r="AB198" s="30"/>
      <c r="AC198" s="30"/>
      <c r="AD198" s="30"/>
      <c r="AE198" s="30"/>
      <c r="AF198" s="30"/>
      <c r="AG198" s="30"/>
      <c r="AH198" s="30"/>
      <c r="AI198" s="30"/>
      <c r="AJ198" s="30"/>
      <c r="AK198" s="30"/>
      <c r="AL198" s="30"/>
      <c r="AM198" s="30"/>
      <c r="AN198" s="30"/>
      <c r="AO198" s="30"/>
      <c r="AP198" s="30"/>
      <c r="AQ198" s="30"/>
      <c r="AR198" s="30"/>
      <c r="AS198" s="30"/>
      <c r="AT198" s="30"/>
      <c r="AU198" s="30"/>
      <c r="AV198" s="30"/>
      <c r="AW198" s="30"/>
      <c r="AX198" s="30"/>
      <c r="AY198" s="30"/>
      <c r="AZ198" s="30"/>
      <c r="BA198" s="30"/>
      <c r="BB198" s="30"/>
      <c r="BC198" s="30"/>
      <c r="BD198" s="30"/>
      <c r="BE198" s="30"/>
      <c r="BF198" s="30"/>
      <c r="BG198" s="30"/>
      <c r="BH198" s="30"/>
      <c r="BI198" s="30"/>
      <c r="BJ198" s="30"/>
      <c r="BK198" s="30"/>
      <c r="BL198" s="30"/>
      <c r="BM198" s="30"/>
      <c r="BN198" s="30"/>
      <c r="BO198" s="30"/>
      <c r="BP198" s="30"/>
      <c r="BQ198" s="30"/>
      <c r="BR198" s="30"/>
      <c r="BS198" s="30"/>
      <c r="BT198" s="30"/>
      <c r="BU198" s="30"/>
      <c r="BV198" s="30"/>
      <c r="BW198" s="30"/>
      <c r="BX198" s="30"/>
      <c r="BY198" s="30"/>
      <c r="BZ198" s="30"/>
      <c r="CA198" s="30"/>
      <c r="CB198" s="30"/>
      <c r="CC198" s="30"/>
      <c r="CD198" s="30"/>
      <c r="CE198" s="30"/>
      <c r="CF198" s="30"/>
      <c r="CG198" s="30"/>
      <c r="CH198" s="30"/>
      <c r="CI198" s="89"/>
      <c r="CJ198" s="89"/>
      <c r="CK198" s="89"/>
      <c r="CL198" s="89"/>
      <c r="CM198" s="89"/>
      <c r="CN198" s="89"/>
      <c r="CO198" s="89"/>
      <c r="CP198" s="89"/>
      <c r="CQ198" s="89"/>
      <c r="CR198" s="89"/>
      <c r="CS198" s="88"/>
      <c r="CT198" s="88"/>
      <c r="CU198" s="88"/>
      <c r="CV198" s="88"/>
      <c r="CW198" s="88"/>
      <c r="CX198" s="88"/>
      <c r="CY198" s="88"/>
      <c r="CZ198" s="88"/>
      <c r="DA198" s="89"/>
      <c r="DB198" s="88"/>
      <c r="DC198" s="88"/>
      <c r="DD198" s="88"/>
      <c r="DE198" s="88"/>
      <c r="DF198" s="88"/>
      <c r="DG198" s="88"/>
      <c r="DH198" s="88"/>
      <c r="DI198" s="88"/>
      <c r="DJ198" s="89"/>
      <c r="DK198" s="88"/>
      <c r="DL198" s="88"/>
      <c r="DM198" s="88"/>
      <c r="DN198" s="88"/>
      <c r="DO198" s="88"/>
      <c r="DP198" s="88"/>
      <c r="DQ198" s="88"/>
      <c r="DR198" s="88"/>
      <c r="DS198" s="89"/>
      <c r="DT198" s="88"/>
      <c r="DU198" s="88"/>
      <c r="DV198" s="88"/>
      <c r="DW198" s="88"/>
      <c r="DX198" s="88"/>
      <c r="DY198" s="88"/>
      <c r="DZ198" s="88"/>
      <c r="EA198" s="88"/>
      <c r="EB198" s="89"/>
      <c r="EC198" s="88"/>
      <c r="ED198" s="88"/>
      <c r="EE198" s="88"/>
      <c r="EF198" s="88"/>
      <c r="EG198" s="88"/>
      <c r="EH198" s="88"/>
      <c r="EI198" s="88"/>
      <c r="EJ198" s="88"/>
      <c r="EK198" s="89"/>
      <c r="EL198" s="88"/>
      <c r="EM198" s="88"/>
      <c r="EN198" s="88"/>
      <c r="EO198" s="88"/>
      <c r="EP198" s="88"/>
      <c r="EQ198" s="88"/>
      <c r="ER198" s="88"/>
      <c r="ES198" s="88"/>
      <c r="ET198" s="89"/>
      <c r="EU198" s="88"/>
      <c r="EV198" s="88"/>
      <c r="EW198" s="88"/>
      <c r="EX198" s="88"/>
      <c r="EY198" s="88"/>
      <c r="EZ198" s="88"/>
      <c r="FA198" s="88"/>
      <c r="FB198" s="88"/>
      <c r="FC198" s="89"/>
      <c r="FD198" s="88"/>
      <c r="FE198" s="88"/>
      <c r="FF198" s="88"/>
      <c r="FG198" s="88"/>
      <c r="FH198" s="88"/>
      <c r="FI198" s="88"/>
      <c r="FJ198" s="88"/>
      <c r="FK198" s="88"/>
      <c r="FL198" s="89"/>
      <c r="FM198" s="89"/>
      <c r="FN198" s="89"/>
      <c r="FO198" s="88"/>
      <c r="FP198" s="88"/>
      <c r="FQ198" s="88"/>
      <c r="FR198" s="88"/>
      <c r="FS198" s="88"/>
      <c r="FT198" s="89"/>
      <c r="FU198" s="89"/>
      <c r="FV198" s="88"/>
      <c r="FW198" s="88"/>
      <c r="FX198" s="88"/>
      <c r="FY198" s="88"/>
      <c r="FZ198" s="88"/>
      <c r="GA198" s="89"/>
      <c r="GB198" s="89"/>
      <c r="GC198" s="89"/>
      <c r="GD198" s="88"/>
      <c r="GE198" s="88"/>
      <c r="GF198" s="88"/>
      <c r="GG198" s="88"/>
      <c r="GH198" s="88"/>
      <c r="GI198" s="30"/>
      <c r="GJ198" s="89"/>
      <c r="GK198" s="89"/>
      <c r="GL198" s="89"/>
      <c r="GM198" s="88"/>
      <c r="GN198" s="88"/>
      <c r="GO198" s="88"/>
      <c r="GP198" s="88"/>
      <c r="GQ198" s="88"/>
    </row>
    <row r="199" spans="1:199" ht="16.5" customHeight="1" x14ac:dyDescent="0.25">
      <c r="A199" s="33"/>
      <c r="B199" s="2"/>
      <c r="C199" s="30" t="s">
        <v>33989</v>
      </c>
      <c r="D199" s="30"/>
      <c r="E199" s="30"/>
      <c r="F199" s="30"/>
      <c r="G199" s="30"/>
      <c r="H199" s="30"/>
      <c r="I199" s="30"/>
      <c r="J199" s="30"/>
      <c r="K199" s="30"/>
      <c r="L199" s="30"/>
      <c r="M199" s="30"/>
      <c r="N199" s="30"/>
      <c r="O199" s="30"/>
      <c r="P199" s="30"/>
      <c r="Q199" s="30"/>
      <c r="R199" s="30"/>
      <c r="S199" s="30"/>
      <c r="T199" s="30"/>
      <c r="U199" s="30"/>
      <c r="V199" s="30"/>
      <c r="W199" s="30"/>
      <c r="X199" s="30"/>
      <c r="Y199" s="30"/>
      <c r="Z199" s="30"/>
      <c r="AA199" s="30"/>
      <c r="AB199" s="30"/>
      <c r="AC199" s="30"/>
      <c r="AD199" s="30"/>
      <c r="AE199" s="30"/>
      <c r="AF199" s="30"/>
      <c r="AG199" s="30"/>
      <c r="AH199" s="30"/>
      <c r="AI199" s="30"/>
      <c r="AJ199" s="30"/>
      <c r="AK199" s="30"/>
      <c r="AL199" s="30"/>
      <c r="AM199" s="30"/>
      <c r="AN199" s="30"/>
      <c r="AO199" s="30"/>
      <c r="AP199" s="30"/>
      <c r="AQ199" s="30"/>
      <c r="AR199" s="30"/>
      <c r="AS199" s="30"/>
      <c r="AT199" s="30"/>
      <c r="AU199" s="30"/>
      <c r="AV199" s="30"/>
      <c r="AW199" s="30"/>
      <c r="AX199" s="30"/>
      <c r="AY199" s="30"/>
      <c r="AZ199" s="30"/>
      <c r="BA199" s="30"/>
      <c r="BB199" s="30"/>
      <c r="BC199" s="30"/>
      <c r="BD199" s="30"/>
      <c r="BE199" s="30"/>
      <c r="BF199" s="30"/>
      <c r="BG199" s="30"/>
      <c r="BH199" s="30"/>
      <c r="BI199" s="30"/>
      <c r="BJ199" s="30"/>
      <c r="BK199" s="30"/>
      <c r="BL199" s="30"/>
      <c r="BM199" s="30"/>
      <c r="BN199" s="30"/>
      <c r="BO199" s="30"/>
      <c r="BP199" s="30"/>
      <c r="BQ199" s="30"/>
      <c r="BR199" s="30"/>
      <c r="BS199" s="30"/>
      <c r="BT199" s="30"/>
      <c r="BU199" s="30"/>
      <c r="BV199" s="30"/>
      <c r="BW199" s="30"/>
      <c r="BX199" s="30"/>
      <c r="BY199" s="30"/>
      <c r="BZ199" s="30"/>
      <c r="CA199" s="30"/>
      <c r="CB199" s="30"/>
      <c r="CC199" s="30"/>
      <c r="CD199" s="30"/>
      <c r="CE199" s="30"/>
      <c r="CF199" s="30"/>
      <c r="CG199" s="30"/>
      <c r="CH199" s="30"/>
      <c r="CI199" s="89"/>
      <c r="CJ199" s="89"/>
      <c r="CK199" s="89"/>
      <c r="CL199" s="89"/>
      <c r="CM199" s="89"/>
      <c r="CN199" s="89"/>
      <c r="CO199" s="89"/>
      <c r="CP199" s="89"/>
      <c r="CQ199" s="89"/>
      <c r="CR199" s="89"/>
      <c r="CS199" s="88"/>
      <c r="CT199" s="88"/>
      <c r="CU199" s="88"/>
      <c r="CV199" s="88"/>
      <c r="CW199" s="88"/>
      <c r="CX199" s="88"/>
      <c r="CY199" s="88"/>
      <c r="CZ199" s="88"/>
      <c r="DA199" s="89"/>
      <c r="DB199" s="88"/>
      <c r="DC199" s="88"/>
      <c r="DD199" s="88"/>
      <c r="DE199" s="88"/>
      <c r="DF199" s="88"/>
      <c r="DG199" s="88"/>
      <c r="DH199" s="88"/>
      <c r="DI199" s="88"/>
      <c r="DJ199" s="89"/>
      <c r="DK199" s="88"/>
      <c r="DL199" s="88"/>
      <c r="DM199" s="88"/>
      <c r="DN199" s="88"/>
      <c r="DO199" s="88"/>
      <c r="DP199" s="88"/>
      <c r="DQ199" s="88"/>
      <c r="DR199" s="88"/>
      <c r="DS199" s="89"/>
      <c r="DT199" s="88"/>
      <c r="DU199" s="88"/>
      <c r="DV199" s="88"/>
      <c r="DW199" s="88"/>
      <c r="DX199" s="88"/>
      <c r="DY199" s="88"/>
      <c r="DZ199" s="88"/>
      <c r="EA199" s="88"/>
      <c r="EB199" s="89"/>
      <c r="EC199" s="88"/>
      <c r="ED199" s="88"/>
      <c r="EE199" s="88"/>
      <c r="EF199" s="88"/>
      <c r="EG199" s="88"/>
      <c r="EH199" s="88"/>
      <c r="EI199" s="88"/>
      <c r="EJ199" s="88"/>
      <c r="EK199" s="89"/>
      <c r="EL199" s="88"/>
      <c r="EM199" s="88"/>
      <c r="EN199" s="88"/>
      <c r="EO199" s="88"/>
      <c r="EP199" s="88"/>
      <c r="EQ199" s="88"/>
      <c r="ER199" s="88"/>
      <c r="ES199" s="88"/>
      <c r="ET199" s="89"/>
      <c r="EU199" s="88"/>
      <c r="EV199" s="88"/>
      <c r="EW199" s="88"/>
      <c r="EX199" s="88"/>
      <c r="EY199" s="88"/>
      <c r="EZ199" s="88"/>
      <c r="FA199" s="88"/>
      <c r="FB199" s="88"/>
      <c r="FC199" s="89"/>
      <c r="FD199" s="88"/>
      <c r="FE199" s="88"/>
      <c r="FF199" s="88"/>
      <c r="FG199" s="88"/>
      <c r="FH199" s="88"/>
      <c r="FI199" s="88"/>
      <c r="FJ199" s="88"/>
      <c r="FK199" s="88"/>
      <c r="FL199" s="89"/>
      <c r="FM199" s="89"/>
      <c r="FN199" s="89"/>
      <c r="FO199" s="88"/>
      <c r="FP199" s="88"/>
      <c r="FQ199" s="88"/>
      <c r="FR199" s="88"/>
      <c r="FS199" s="88"/>
      <c r="FT199" s="89"/>
      <c r="FU199" s="89"/>
      <c r="FV199" s="88"/>
      <c r="FW199" s="88"/>
      <c r="FX199" s="88"/>
      <c r="FY199" s="88"/>
      <c r="FZ199" s="88"/>
      <c r="GA199" s="89"/>
      <c r="GB199" s="89"/>
      <c r="GC199" s="89"/>
      <c r="GD199" s="88"/>
      <c r="GE199" s="88"/>
      <c r="GF199" s="88"/>
      <c r="GG199" s="88"/>
      <c r="GH199" s="88"/>
      <c r="GI199" s="30"/>
      <c r="GJ199" s="89"/>
      <c r="GK199" s="89"/>
      <c r="GL199" s="89"/>
      <c r="GM199" s="88"/>
      <c r="GN199" s="88"/>
      <c r="GO199" s="88"/>
      <c r="GP199" s="88"/>
      <c r="GQ199" s="88"/>
    </row>
  </sheetData>
  <sheetProtection selectLockedCells="1" selectUnlockedCells="1"/>
  <protectedRanges>
    <protectedRange sqref="CJ22:CP22 CJ40:CP48 CJ52:CP54 CJ30:CP36 CJ26:CP26 GJ6:GK8 FM6:FM8 GO2:GQ2 FQ2:FS2 FX2:FZ2 EF2:EJ2 EX2:FB2 FT6:FT8 CV2:CZ2 CQ56:DI56 GF2:GH2 GA6:GB8 CJ7:CK11 FG2:FK2 CN7:CQ11 ES2 C340:C342 C316:C318 C323:C325 C279:C283 C297:C301 C243:C247 C331:C333 C306:C310 C292 AT97 CI10 AP97 CF54 CC54 C197:C199 C173:C175 C180:C182 C136:C140 C154:C158 C100:C104 C188:C190 C163:C167 C149" name="Registro_2"/>
  </protectedRanges>
  <sortState xmlns:xlrd2="http://schemas.microsoft.com/office/spreadsheetml/2017/richdata2" ref="C3:C127">
    <sortCondition ref="C3:C127"/>
  </sortState>
  <dataConsolidate/>
  <phoneticPr fontId="3" type="noConversion"/>
  <pageMargins left="0.7" right="0.7" top="0.75" bottom="0.75" header="0.3" footer="0.3"/>
  <pageSetup scale="90" orientation="portrait" r:id="rId1"/>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5">
    <tabColor theme="6"/>
  </sheetPr>
  <dimension ref="A1:AB34"/>
  <sheetViews>
    <sheetView topLeftCell="C1" workbookViewId="0">
      <selection activeCell="R33" sqref="R33"/>
    </sheetView>
  </sheetViews>
  <sheetFormatPr baseColWidth="10" defaultColWidth="11.42578125" defaultRowHeight="15" x14ac:dyDescent="0.25"/>
  <cols>
    <col min="1" max="1" width="4.140625" customWidth="1"/>
    <col min="2" max="2" width="0.7109375" customWidth="1"/>
    <col min="3" max="3" width="17.28515625" bestFit="1" customWidth="1"/>
    <col min="4" max="4" width="131.7109375" customWidth="1"/>
    <col min="5" max="5" width="7.5703125" customWidth="1"/>
    <col min="6" max="11" width="9.7109375" hidden="1" customWidth="1"/>
    <col min="12" max="16" width="9.5703125" hidden="1" customWidth="1"/>
    <col min="17" max="17" width="11.5703125" customWidth="1"/>
    <col min="18" max="18" width="9.85546875" customWidth="1"/>
    <col min="19" max="24" width="10.5703125" customWidth="1"/>
    <col min="25" max="25" width="9.140625" customWidth="1"/>
    <col min="26" max="26" width="10.5703125" customWidth="1"/>
    <col min="27" max="27" width="10.5703125" bestFit="1" customWidth="1"/>
    <col min="28" max="28" width="11.5703125" bestFit="1" customWidth="1"/>
  </cols>
  <sheetData>
    <row r="1" spans="1:28" ht="43.5" customHeight="1" thickTop="1" thickBot="1" x14ac:dyDescent="0.3">
      <c r="A1" s="17"/>
      <c r="B1" s="2"/>
      <c r="C1" s="39" t="s">
        <v>34487</v>
      </c>
      <c r="D1" s="34"/>
      <c r="E1" s="35"/>
      <c r="F1" s="97" t="s">
        <v>34587</v>
      </c>
      <c r="G1" s="97" t="s">
        <v>34584</v>
      </c>
      <c r="H1" s="97" t="s">
        <v>34585</v>
      </c>
      <c r="I1" s="97" t="s">
        <v>34586</v>
      </c>
      <c r="J1" s="97" t="s">
        <v>34588</v>
      </c>
      <c r="K1" s="97" t="s">
        <v>34589</v>
      </c>
      <c r="L1" s="97" t="s">
        <v>34590</v>
      </c>
      <c r="M1" s="97" t="s">
        <v>34591</v>
      </c>
      <c r="N1" s="97" t="s">
        <v>34592</v>
      </c>
      <c r="O1" s="97" t="s">
        <v>34593</v>
      </c>
      <c r="P1" s="97" t="s">
        <v>34594</v>
      </c>
      <c r="Q1" s="36"/>
      <c r="R1" s="36"/>
      <c r="S1" s="36"/>
      <c r="T1" s="36"/>
      <c r="U1" s="36"/>
      <c r="V1" s="36"/>
      <c r="W1" s="36"/>
      <c r="X1" s="36"/>
      <c r="Y1" s="36"/>
      <c r="Z1" s="36"/>
      <c r="AA1" s="36"/>
      <c r="AB1" s="36"/>
    </row>
    <row r="2" spans="1:28" ht="18.75" customHeight="1" thickTop="1" x14ac:dyDescent="0.25">
      <c r="A2" s="17"/>
      <c r="B2" s="2"/>
      <c r="C2" s="37" t="s">
        <v>34488</v>
      </c>
      <c r="D2" s="38" t="s">
        <v>34484</v>
      </c>
      <c r="E2" s="38" t="s">
        <v>33699</v>
      </c>
      <c r="F2" s="38" t="s">
        <v>33730</v>
      </c>
      <c r="G2" s="38" t="s">
        <v>33731</v>
      </c>
      <c r="H2" s="38" t="s">
        <v>33732</v>
      </c>
      <c r="I2" s="38" t="s">
        <v>33733</v>
      </c>
      <c r="J2" s="38" t="s">
        <v>33734</v>
      </c>
      <c r="K2" s="38" t="s">
        <v>33735</v>
      </c>
      <c r="L2" s="38" t="s">
        <v>33736</v>
      </c>
      <c r="M2" s="38" t="s">
        <v>33737</v>
      </c>
      <c r="N2" s="38" t="s">
        <v>33738</v>
      </c>
      <c r="O2" s="38" t="s">
        <v>33739</v>
      </c>
      <c r="P2" s="38" t="s">
        <v>33740</v>
      </c>
      <c r="Q2" s="38" t="s">
        <v>33726</v>
      </c>
      <c r="R2" s="38" t="s">
        <v>33706</v>
      </c>
      <c r="S2" s="38" t="s">
        <v>33705</v>
      </c>
      <c r="T2" s="38" t="s">
        <v>33722</v>
      </c>
      <c r="U2" s="38" t="s">
        <v>33723</v>
      </c>
      <c r="V2" s="38" t="s">
        <v>33724</v>
      </c>
      <c r="W2" s="38" t="s">
        <v>33725</v>
      </c>
      <c r="X2" s="38" t="s">
        <v>33700</v>
      </c>
      <c r="Y2" s="38" t="s">
        <v>33701</v>
      </c>
      <c r="Z2" s="38" t="s">
        <v>33702</v>
      </c>
      <c r="AA2" s="38" t="s">
        <v>33703</v>
      </c>
      <c r="AB2" s="38" t="s">
        <v>33704</v>
      </c>
    </row>
    <row r="3" spans="1:28" x14ac:dyDescent="0.25">
      <c r="A3" s="33"/>
      <c r="B3" s="2"/>
      <c r="C3" s="46" t="s">
        <v>3</v>
      </c>
      <c r="D3" s="45" t="str">
        <f>VLOOKUP(C3,articulo:clave_comercial,2,0)</f>
        <v>PELICULA PALETIZADO CALIBRE 80 ANCHO 5"  EN ROLLO -- PELPA5 --</v>
      </c>
      <c r="E3" s="49" t="str">
        <f>VLOOKUP(C3,articulo:clave_comercial,5,0)</f>
        <v>pieza</v>
      </c>
      <c r="F3" s="50">
        <v>0.2</v>
      </c>
      <c r="G3" s="50">
        <v>0</v>
      </c>
      <c r="H3" s="50">
        <v>0.5</v>
      </c>
      <c r="I3" s="50">
        <v>0</v>
      </c>
      <c r="J3" s="50">
        <v>0</v>
      </c>
      <c r="K3" s="50">
        <v>0</v>
      </c>
      <c r="L3" s="50">
        <v>0</v>
      </c>
      <c r="M3" s="50">
        <v>0.5</v>
      </c>
      <c r="N3" s="50">
        <v>0</v>
      </c>
      <c r="O3" s="50">
        <v>0</v>
      </c>
      <c r="P3" s="50">
        <v>0</v>
      </c>
      <c r="Q3" s="51">
        <f>(VLOOKUP(C3,articulo:clave_comercial,7,0))</f>
        <v>38</v>
      </c>
      <c r="R3" s="52">
        <f t="shared" ref="R3:AB3" si="0">F3*$Q3</f>
        <v>7.6</v>
      </c>
      <c r="S3" s="52">
        <f t="shared" si="0"/>
        <v>0</v>
      </c>
      <c r="T3" s="52">
        <f t="shared" si="0"/>
        <v>19</v>
      </c>
      <c r="U3" s="52">
        <f t="shared" si="0"/>
        <v>0</v>
      </c>
      <c r="V3" s="52">
        <f t="shared" si="0"/>
        <v>0</v>
      </c>
      <c r="W3" s="52">
        <f t="shared" si="0"/>
        <v>0</v>
      </c>
      <c r="X3" s="52">
        <f t="shared" si="0"/>
        <v>0</v>
      </c>
      <c r="Y3" s="52">
        <f t="shared" si="0"/>
        <v>19</v>
      </c>
      <c r="Z3" s="52">
        <f t="shared" si="0"/>
        <v>0</v>
      </c>
      <c r="AA3" s="52">
        <f t="shared" si="0"/>
        <v>0</v>
      </c>
      <c r="AB3" s="52">
        <f t="shared" si="0"/>
        <v>0</v>
      </c>
    </row>
    <row r="4" spans="1:28" x14ac:dyDescent="0.25">
      <c r="A4" s="33"/>
      <c r="B4" s="2"/>
      <c r="C4" s="46" t="s">
        <v>5</v>
      </c>
      <c r="D4" s="45" t="str">
        <f>VLOOKUP(C4,articulo:clave_comercial,2,0)</f>
        <v>CARTON CORRUGADO  1.56 m   -- RC156CO --</v>
      </c>
      <c r="E4" s="49" t="s">
        <v>2</v>
      </c>
      <c r="F4" s="50">
        <v>2</v>
      </c>
      <c r="G4" s="50">
        <v>0</v>
      </c>
      <c r="H4" s="50">
        <f>(6/1.56)*4</f>
        <v>15.38</v>
      </c>
      <c r="I4" s="50">
        <v>0</v>
      </c>
      <c r="J4" s="50">
        <f>6/1.56</f>
        <v>3.85</v>
      </c>
      <c r="K4" s="50">
        <v>0</v>
      </c>
      <c r="L4" s="50">
        <v>0</v>
      </c>
      <c r="M4" s="50">
        <f>(6/1.56)*4</f>
        <v>15.38</v>
      </c>
      <c r="N4" s="50">
        <v>0</v>
      </c>
      <c r="O4" s="50">
        <f>6/1.56</f>
        <v>3.85</v>
      </c>
      <c r="P4" s="50">
        <v>0</v>
      </c>
      <c r="Q4" s="51">
        <f>(VLOOKUP(C4,articulo:clave_comercial,7,0))</f>
        <v>30</v>
      </c>
      <c r="R4" s="52">
        <f t="shared" ref="R4:AA31" si="1">F4*$Q4</f>
        <v>60</v>
      </c>
      <c r="S4" s="52">
        <f t="shared" si="1"/>
        <v>0</v>
      </c>
      <c r="T4" s="52">
        <f t="shared" si="1"/>
        <v>461.4</v>
      </c>
      <c r="U4" s="52">
        <f t="shared" si="1"/>
        <v>0</v>
      </c>
      <c r="V4" s="52">
        <f t="shared" si="1"/>
        <v>115.5</v>
      </c>
      <c r="W4" s="52">
        <f t="shared" si="1"/>
        <v>0</v>
      </c>
      <c r="X4" s="52">
        <f t="shared" si="1"/>
        <v>0</v>
      </c>
      <c r="Y4" s="52">
        <f t="shared" si="1"/>
        <v>461.4</v>
      </c>
      <c r="Z4" s="52">
        <f t="shared" si="1"/>
        <v>0</v>
      </c>
      <c r="AA4" s="52">
        <f t="shared" si="1"/>
        <v>115.5</v>
      </c>
      <c r="AB4" s="52">
        <f t="shared" ref="AB4:AB31" si="2">P4*$Q4</f>
        <v>0</v>
      </c>
    </row>
    <row r="5" spans="1:28" x14ac:dyDescent="0.25">
      <c r="A5" s="33"/>
      <c r="B5" s="2"/>
      <c r="C5" s="46" t="s">
        <v>7</v>
      </c>
      <c r="D5" s="45" t="str">
        <f>VLOOKUP(C5,articulo:clave_comercial,2,0)</f>
        <v>TAPA PROTECTOR ESQUINERO PARA ESPESOR DE 28 mm (CODIGO AMI-100) PLASTICO -- TAPEQ100</v>
      </c>
      <c r="E5" s="49" t="str">
        <f>VLOOKUP(C5,articulo:clave_comercial,5,0)</f>
        <v>pieza</v>
      </c>
      <c r="F5" s="50">
        <v>0</v>
      </c>
      <c r="G5" s="50">
        <v>4</v>
      </c>
      <c r="H5" s="50">
        <v>16</v>
      </c>
      <c r="I5" s="50">
        <v>0</v>
      </c>
      <c r="J5" s="50">
        <v>4</v>
      </c>
      <c r="K5" s="50">
        <v>0</v>
      </c>
      <c r="L5" s="50">
        <v>4</v>
      </c>
      <c r="M5" s="50">
        <v>16</v>
      </c>
      <c r="N5" s="50">
        <v>0</v>
      </c>
      <c r="O5" s="50">
        <v>4</v>
      </c>
      <c r="P5" s="50">
        <v>0</v>
      </c>
      <c r="Q5" s="51">
        <f>(VLOOKUP(C5,articulo:clave_comercial,7,0))</f>
        <v>8.3800000000000008</v>
      </c>
      <c r="R5" s="52">
        <f t="shared" si="1"/>
        <v>0</v>
      </c>
      <c r="S5" s="52">
        <f>G5*$Q5</f>
        <v>33.520000000000003</v>
      </c>
      <c r="T5" s="52">
        <f t="shared" si="1"/>
        <v>134.08000000000001</v>
      </c>
      <c r="U5" s="52">
        <f t="shared" si="1"/>
        <v>0</v>
      </c>
      <c r="V5" s="52">
        <f t="shared" si="1"/>
        <v>33.520000000000003</v>
      </c>
      <c r="W5" s="52">
        <f t="shared" si="1"/>
        <v>0</v>
      </c>
      <c r="X5" s="52">
        <f t="shared" si="1"/>
        <v>33.520000000000003</v>
      </c>
      <c r="Y5" s="52">
        <f t="shared" si="1"/>
        <v>134.08000000000001</v>
      </c>
      <c r="Z5" s="52">
        <f t="shared" si="1"/>
        <v>0</v>
      </c>
      <c r="AA5" s="52">
        <f t="shared" si="1"/>
        <v>33.520000000000003</v>
      </c>
      <c r="AB5" s="52">
        <f t="shared" si="2"/>
        <v>0</v>
      </c>
    </row>
    <row r="6" spans="1:28" x14ac:dyDescent="0.25">
      <c r="A6" s="33"/>
      <c r="B6" s="2"/>
      <c r="C6" s="46" t="s">
        <v>9</v>
      </c>
      <c r="D6" s="45" t="str">
        <f>VLOOKUP(C6,articulo:clave_comercial,2,0)</f>
        <v>ESPUMA FLEXIBLE  ROLLO DE 2.0 X 105 m ESPESOR 1/8"  POLIFOAM DE POLIURETANO - "ESPR210518"</v>
      </c>
      <c r="E6" s="49" t="str">
        <f>VLOOKUP(C6,articulo:clave_comercial,5,0)</f>
        <v>rollo</v>
      </c>
      <c r="F6" s="50">
        <v>0.04</v>
      </c>
      <c r="G6" s="50">
        <v>0</v>
      </c>
      <c r="H6" s="50">
        <f>(1.5/105)*4</f>
        <v>0.06</v>
      </c>
      <c r="I6" s="50">
        <v>0</v>
      </c>
      <c r="J6" s="50">
        <f>3/105</f>
        <v>0.03</v>
      </c>
      <c r="K6" s="50">
        <v>0</v>
      </c>
      <c r="L6" s="50">
        <v>0</v>
      </c>
      <c r="M6" s="50">
        <f>(1.5/105)*4</f>
        <v>0.06</v>
      </c>
      <c r="N6" s="50">
        <v>0</v>
      </c>
      <c r="O6" s="50">
        <f>3/105</f>
        <v>0.03</v>
      </c>
      <c r="P6" s="50">
        <v>0</v>
      </c>
      <c r="Q6" s="51">
        <f>(VLOOKUP(C6,articulo:clave_comercial,7,0))</f>
        <v>650</v>
      </c>
      <c r="R6" s="52">
        <f t="shared" si="1"/>
        <v>26</v>
      </c>
      <c r="S6" s="52">
        <f t="shared" si="1"/>
        <v>0</v>
      </c>
      <c r="T6" s="52">
        <f t="shared" si="1"/>
        <v>39</v>
      </c>
      <c r="U6" s="52">
        <f t="shared" si="1"/>
        <v>0</v>
      </c>
      <c r="V6" s="52">
        <f t="shared" si="1"/>
        <v>19.5</v>
      </c>
      <c r="W6" s="52">
        <f t="shared" si="1"/>
        <v>0</v>
      </c>
      <c r="X6" s="52">
        <f t="shared" si="1"/>
        <v>0</v>
      </c>
      <c r="Y6" s="52">
        <f t="shared" si="1"/>
        <v>39</v>
      </c>
      <c r="Z6" s="52">
        <f t="shared" si="1"/>
        <v>0</v>
      </c>
      <c r="AA6" s="52">
        <f t="shared" si="1"/>
        <v>19.5</v>
      </c>
      <c r="AB6" s="52">
        <f t="shared" si="2"/>
        <v>0</v>
      </c>
    </row>
    <row r="7" spans="1:28" x14ac:dyDescent="0.25">
      <c r="A7" s="33"/>
      <c r="B7" s="2"/>
      <c r="C7" s="46" t="s">
        <v>12</v>
      </c>
      <c r="D7" s="45" t="str">
        <f>VLOOKUP(C7,articulo:clave_comercial,2,0)</f>
        <v>ROLLO DE CINTA MASKING TAPE  ANCHO 12 mm MARCA TUCK  -- MASQ12T --</v>
      </c>
      <c r="E7" s="49" t="str">
        <f>VLOOKUP(C7,articulo:clave_comercial,5,0)</f>
        <v>pza</v>
      </c>
      <c r="F7" s="50">
        <v>0.1</v>
      </c>
      <c r="G7" s="50">
        <v>0</v>
      </c>
      <c r="H7" s="50">
        <v>0.25</v>
      </c>
      <c r="I7" s="50">
        <v>0</v>
      </c>
      <c r="J7" s="50">
        <v>0</v>
      </c>
      <c r="K7" s="50">
        <v>0</v>
      </c>
      <c r="L7" s="50">
        <v>0</v>
      </c>
      <c r="M7" s="50">
        <v>0.25</v>
      </c>
      <c r="N7" s="50">
        <v>0</v>
      </c>
      <c r="O7" s="50">
        <v>0</v>
      </c>
      <c r="P7" s="50">
        <v>0</v>
      </c>
      <c r="Q7" s="51">
        <f>(VLOOKUP(C7,articulo:clave_comercial,7,0))</f>
        <v>15.5</v>
      </c>
      <c r="R7" s="52">
        <f t="shared" si="1"/>
        <v>1.55</v>
      </c>
      <c r="S7" s="52">
        <f t="shared" si="1"/>
        <v>0</v>
      </c>
      <c r="T7" s="52">
        <f t="shared" si="1"/>
        <v>3.88</v>
      </c>
      <c r="U7" s="52">
        <f t="shared" si="1"/>
        <v>0</v>
      </c>
      <c r="V7" s="52">
        <f t="shared" si="1"/>
        <v>0</v>
      </c>
      <c r="W7" s="52">
        <f t="shared" si="1"/>
        <v>0</v>
      </c>
      <c r="X7" s="52">
        <f t="shared" si="1"/>
        <v>0</v>
      </c>
      <c r="Y7" s="52">
        <f t="shared" si="1"/>
        <v>3.88</v>
      </c>
      <c r="Z7" s="52">
        <f t="shared" si="1"/>
        <v>0</v>
      </c>
      <c r="AA7" s="52">
        <f t="shared" ref="AA7:AA31" si="3">O7*$Q7</f>
        <v>0</v>
      </c>
      <c r="AB7" s="52">
        <f t="shared" si="2"/>
        <v>0</v>
      </c>
    </row>
    <row r="8" spans="1:28" x14ac:dyDescent="0.25">
      <c r="A8" s="33"/>
      <c r="B8" s="2"/>
      <c r="C8" s="46" t="s">
        <v>14</v>
      </c>
      <c r="D8" s="45" t="str">
        <f>VLOOKUP(C8,articulo:clave_comercial,2,0)</f>
        <v>ROLLO DE CINTA ADHESIVA  ANCHO 48 mm X 150.0 m LINEALES EN POLIPROPILENO COLOR TRANSPARENTE  -- CT48 --</v>
      </c>
      <c r="E8" s="49" t="str">
        <f>VLOOKUP(C8,articulo:clave_comercial,5,0)</f>
        <v>pieza</v>
      </c>
      <c r="F8" s="50">
        <v>0.1</v>
      </c>
      <c r="G8" s="50">
        <v>0.05</v>
      </c>
      <c r="H8" s="50">
        <v>0.25</v>
      </c>
      <c r="I8" s="50">
        <v>0.1</v>
      </c>
      <c r="J8" s="50">
        <v>0.05</v>
      </c>
      <c r="K8" s="50">
        <v>0</v>
      </c>
      <c r="L8" s="50">
        <v>0.05</v>
      </c>
      <c r="M8" s="50">
        <v>0.25</v>
      </c>
      <c r="N8" s="50">
        <v>0.1</v>
      </c>
      <c r="O8" s="50">
        <v>0.05</v>
      </c>
      <c r="P8" s="50">
        <v>0</v>
      </c>
      <c r="Q8" s="51">
        <f>(VLOOKUP(C8,articulo:clave_comercial,7,0))</f>
        <v>23.4</v>
      </c>
      <c r="R8" s="52">
        <f t="shared" si="1"/>
        <v>2.34</v>
      </c>
      <c r="S8" s="52">
        <f t="shared" si="1"/>
        <v>1.17</v>
      </c>
      <c r="T8" s="52">
        <f t="shared" si="1"/>
        <v>5.85</v>
      </c>
      <c r="U8" s="52">
        <f t="shared" si="1"/>
        <v>2.34</v>
      </c>
      <c r="V8" s="52">
        <f t="shared" si="1"/>
        <v>1.17</v>
      </c>
      <c r="W8" s="52">
        <f t="shared" si="1"/>
        <v>0</v>
      </c>
      <c r="X8" s="52">
        <f t="shared" si="1"/>
        <v>1.17</v>
      </c>
      <c r="Y8" s="52">
        <f t="shared" si="1"/>
        <v>5.85</v>
      </c>
      <c r="Z8" s="52">
        <f t="shared" si="1"/>
        <v>2.34</v>
      </c>
      <c r="AA8" s="52">
        <f t="shared" si="3"/>
        <v>1.17</v>
      </c>
      <c r="AB8" s="52">
        <f t="shared" si="2"/>
        <v>0</v>
      </c>
    </row>
    <row r="9" spans="1:28" x14ac:dyDescent="0.25">
      <c r="A9" s="33"/>
      <c r="B9" s="2"/>
      <c r="C9" s="46" t="s">
        <v>16</v>
      </c>
      <c r="D9" s="45" t="str">
        <f>VLOOKUP(C9,articulo:clave_comercial,2,0)</f>
        <v>ESQUINERO DE CARTON EN PAPEL KRAFT DE 2" X 2" X 4mm DE ESPESOR, (160 puntos) CON LONGITUD DE 180.0 cm   -- EQCAK224180</v>
      </c>
      <c r="E9" s="49" t="str">
        <f>VLOOKUP(C9,articulo:clave_comercial,5,0)</f>
        <v>pieza</v>
      </c>
      <c r="F9" s="50">
        <v>5</v>
      </c>
      <c r="G9" s="50">
        <v>0</v>
      </c>
      <c r="H9" s="50">
        <v>4</v>
      </c>
      <c r="I9" s="50">
        <v>4</v>
      </c>
      <c r="J9" s="50">
        <v>4</v>
      </c>
      <c r="K9" s="50">
        <v>0</v>
      </c>
      <c r="L9" s="50">
        <v>0</v>
      </c>
      <c r="M9" s="50">
        <v>4</v>
      </c>
      <c r="N9" s="50">
        <v>4</v>
      </c>
      <c r="O9" s="50">
        <v>4</v>
      </c>
      <c r="P9" s="50">
        <v>0</v>
      </c>
      <c r="Q9" s="51">
        <f>(VLOOKUP(C9,articulo:clave_comercial,7,0))</f>
        <v>16</v>
      </c>
      <c r="R9" s="52">
        <f t="shared" si="1"/>
        <v>80</v>
      </c>
      <c r="S9" s="52">
        <f t="shared" si="1"/>
        <v>0</v>
      </c>
      <c r="T9" s="52">
        <f t="shared" si="1"/>
        <v>64</v>
      </c>
      <c r="U9" s="52">
        <f t="shared" si="1"/>
        <v>64</v>
      </c>
      <c r="V9" s="52">
        <f t="shared" si="1"/>
        <v>64</v>
      </c>
      <c r="W9" s="52">
        <f t="shared" si="1"/>
        <v>0</v>
      </c>
      <c r="X9" s="52">
        <f t="shared" si="1"/>
        <v>0</v>
      </c>
      <c r="Y9" s="52">
        <f t="shared" si="1"/>
        <v>64</v>
      </c>
      <c r="Z9" s="52">
        <f t="shared" si="1"/>
        <v>64</v>
      </c>
      <c r="AA9" s="52">
        <f t="shared" si="3"/>
        <v>64</v>
      </c>
      <c r="AB9" s="52">
        <f t="shared" si="2"/>
        <v>0</v>
      </c>
    </row>
    <row r="10" spans="1:28" x14ac:dyDescent="0.25">
      <c r="A10" s="33"/>
      <c r="B10" s="2"/>
      <c r="C10" s="46" t="s">
        <v>0</v>
      </c>
      <c r="D10" s="45" t="str">
        <f>VLOOKUP(C10,articulo:clave_comercial,2,0)</f>
        <v>PELICULA PALETIZADO CALIBRE 80 ANCHO 20"  EN ROLLO -- PELPA20 --</v>
      </c>
      <c r="E10" s="49" t="str">
        <f>VLOOKUP(C10,articulo:clave_comercial,5,0)</f>
        <v>pieza</v>
      </c>
      <c r="F10" s="50">
        <v>0.3</v>
      </c>
      <c r="G10" s="50">
        <v>0</v>
      </c>
      <c r="H10" s="50">
        <v>0.25</v>
      </c>
      <c r="I10" s="50">
        <v>0.1</v>
      </c>
      <c r="J10" s="50">
        <v>0.1</v>
      </c>
      <c r="K10" s="50">
        <v>0</v>
      </c>
      <c r="L10" s="50">
        <v>0</v>
      </c>
      <c r="M10" s="50">
        <v>0.25</v>
      </c>
      <c r="N10" s="50">
        <v>0.1</v>
      </c>
      <c r="O10" s="50">
        <v>0.1</v>
      </c>
      <c r="P10" s="50">
        <v>0</v>
      </c>
      <c r="Q10" s="51">
        <f>(VLOOKUP(C10,articulo:clave_comercial,7,0))</f>
        <v>158</v>
      </c>
      <c r="R10" s="52">
        <f t="shared" si="1"/>
        <v>47.4</v>
      </c>
      <c r="S10" s="52">
        <f t="shared" si="1"/>
        <v>0</v>
      </c>
      <c r="T10" s="52">
        <f t="shared" si="1"/>
        <v>39.5</v>
      </c>
      <c r="U10" s="52">
        <f t="shared" si="1"/>
        <v>15.8</v>
      </c>
      <c r="V10" s="52">
        <f t="shared" si="1"/>
        <v>15.8</v>
      </c>
      <c r="W10" s="52">
        <f t="shared" si="1"/>
        <v>0</v>
      </c>
      <c r="X10" s="52">
        <f t="shared" si="1"/>
        <v>0</v>
      </c>
      <c r="Y10" s="52">
        <f t="shared" si="1"/>
        <v>39.5</v>
      </c>
      <c r="Z10" s="52">
        <f t="shared" si="1"/>
        <v>15.8</v>
      </c>
      <c r="AA10" s="52">
        <f t="shared" si="3"/>
        <v>15.8</v>
      </c>
      <c r="AB10" s="52">
        <f t="shared" si="2"/>
        <v>0</v>
      </c>
    </row>
    <row r="11" spans="1:28" x14ac:dyDescent="0.25">
      <c r="A11" s="33"/>
      <c r="B11" s="2"/>
      <c r="C11" s="46" t="s">
        <v>12</v>
      </c>
      <c r="D11" s="45" t="str">
        <f>VLOOKUP(C11,articulo:clave_comercial,2,0)</f>
        <v>ROLLO DE CINTA MASKING TAPE  ANCHO 12 mm MARCA TUCK  -- MASQ12T --</v>
      </c>
      <c r="E11" s="49" t="str">
        <f>VLOOKUP(C11,articulo:clave_comercial,5,0)</f>
        <v>pza</v>
      </c>
      <c r="F11" s="50">
        <v>0</v>
      </c>
      <c r="G11" s="50">
        <v>0</v>
      </c>
      <c r="H11" s="50">
        <v>0</v>
      </c>
      <c r="I11" s="50">
        <v>0</v>
      </c>
      <c r="J11" s="50">
        <v>0</v>
      </c>
      <c r="K11" s="50">
        <v>0</v>
      </c>
      <c r="L11" s="50">
        <v>0</v>
      </c>
      <c r="M11" s="50">
        <v>0</v>
      </c>
      <c r="N11" s="50">
        <v>0</v>
      </c>
      <c r="O11" s="50">
        <v>0</v>
      </c>
      <c r="P11" s="50">
        <v>0</v>
      </c>
      <c r="Q11" s="51">
        <f>(VLOOKUP(C11,articulo:clave_comercial,7,0))</f>
        <v>15.5</v>
      </c>
      <c r="R11" s="52">
        <f>F11*$Q11</f>
        <v>0</v>
      </c>
      <c r="S11" s="52">
        <f t="shared" si="1"/>
        <v>0</v>
      </c>
      <c r="T11" s="52">
        <f t="shared" si="1"/>
        <v>0</v>
      </c>
      <c r="U11" s="52">
        <f t="shared" si="1"/>
        <v>0</v>
      </c>
      <c r="V11" s="52">
        <f t="shared" si="1"/>
        <v>0</v>
      </c>
      <c r="W11" s="52">
        <f t="shared" si="1"/>
        <v>0</v>
      </c>
      <c r="X11" s="52">
        <f t="shared" si="1"/>
        <v>0</v>
      </c>
      <c r="Y11" s="52">
        <f t="shared" si="1"/>
        <v>0</v>
      </c>
      <c r="Z11" s="52">
        <f t="shared" si="1"/>
        <v>0</v>
      </c>
      <c r="AA11" s="52">
        <f t="shared" si="3"/>
        <v>0</v>
      </c>
      <c r="AB11" s="52">
        <f t="shared" si="2"/>
        <v>0</v>
      </c>
    </row>
    <row r="12" spans="1:28" x14ac:dyDescent="0.25">
      <c r="A12" s="33"/>
      <c r="B12" s="2"/>
      <c r="C12" s="46" t="s">
        <v>14</v>
      </c>
      <c r="D12" s="45" t="str">
        <f>VLOOKUP(C12,articulo:clave_comercial,2,0)</f>
        <v>ROLLO DE CINTA ADHESIVA  ANCHO 48 mm X 150.0 m LINEALES EN POLIPROPILENO COLOR TRANSPARENTE  -- CT48 --</v>
      </c>
      <c r="E12" s="49" t="str">
        <f>VLOOKUP(C12,articulo:clave_comercial,5,0)</f>
        <v>pieza</v>
      </c>
      <c r="F12" s="50">
        <v>0</v>
      </c>
      <c r="G12" s="50">
        <v>0</v>
      </c>
      <c r="H12" s="50">
        <v>0</v>
      </c>
      <c r="I12" s="50">
        <v>0</v>
      </c>
      <c r="J12" s="50">
        <v>0</v>
      </c>
      <c r="K12" s="50">
        <v>0</v>
      </c>
      <c r="L12" s="50">
        <v>0</v>
      </c>
      <c r="M12" s="50">
        <v>0</v>
      </c>
      <c r="N12" s="50">
        <v>0</v>
      </c>
      <c r="O12" s="50">
        <v>0</v>
      </c>
      <c r="P12" s="50">
        <v>0</v>
      </c>
      <c r="Q12" s="51">
        <f>(VLOOKUP(C12,articulo:clave_comercial,7,0))</f>
        <v>23.4</v>
      </c>
      <c r="R12" s="52">
        <f t="shared" si="1"/>
        <v>0</v>
      </c>
      <c r="S12" s="52">
        <f t="shared" si="1"/>
        <v>0</v>
      </c>
      <c r="T12" s="52">
        <f t="shared" si="1"/>
        <v>0</v>
      </c>
      <c r="U12" s="52">
        <f t="shared" si="1"/>
        <v>0</v>
      </c>
      <c r="V12" s="52">
        <f t="shared" si="1"/>
        <v>0</v>
      </c>
      <c r="W12" s="52">
        <f t="shared" si="1"/>
        <v>0</v>
      </c>
      <c r="X12" s="52">
        <f t="shared" si="1"/>
        <v>0</v>
      </c>
      <c r="Y12" s="52">
        <f t="shared" si="1"/>
        <v>0</v>
      </c>
      <c r="Z12" s="52">
        <f t="shared" si="1"/>
        <v>0</v>
      </c>
      <c r="AA12" s="52">
        <f t="shared" si="3"/>
        <v>0</v>
      </c>
      <c r="AB12" s="52">
        <f t="shared" si="2"/>
        <v>0</v>
      </c>
    </row>
    <row r="13" spans="1:28" x14ac:dyDescent="0.25">
      <c r="A13" s="33"/>
      <c r="B13" s="2"/>
      <c r="C13" s="46" t="s">
        <v>31</v>
      </c>
      <c r="D13" s="45" t="str">
        <f>VLOOKUP(C13,articulo:clave_comercial,2,0)</f>
        <v>CLAVO EN ROLLO 2"  PARA CLAVADORA  NEUMATICA  - "CLENR2CA"</v>
      </c>
      <c r="E13" s="49" t="str">
        <f>VLOOKUP(C13,articulo:clave_comercial,5,0)</f>
        <v>caja</v>
      </c>
      <c r="F13" s="50">
        <v>0</v>
      </c>
      <c r="G13" s="50">
        <v>0</v>
      </c>
      <c r="H13" s="50">
        <v>0</v>
      </c>
      <c r="I13" s="50">
        <v>0</v>
      </c>
      <c r="J13" s="50">
        <v>0.1</v>
      </c>
      <c r="K13" s="50">
        <v>0.05</v>
      </c>
      <c r="L13" s="50">
        <v>0</v>
      </c>
      <c r="M13" s="50">
        <v>0</v>
      </c>
      <c r="N13" s="50">
        <v>0</v>
      </c>
      <c r="O13" s="50">
        <v>0.1</v>
      </c>
      <c r="P13" s="50">
        <v>0.05</v>
      </c>
      <c r="Q13" s="51">
        <f>(VLOOKUP(C13,articulo:clave_comercial,7,0))</f>
        <v>590</v>
      </c>
      <c r="R13" s="52">
        <f t="shared" si="1"/>
        <v>0</v>
      </c>
      <c r="S13" s="52">
        <f t="shared" si="1"/>
        <v>0</v>
      </c>
      <c r="T13" s="52">
        <f t="shared" si="1"/>
        <v>0</v>
      </c>
      <c r="U13" s="52">
        <f t="shared" si="1"/>
        <v>0</v>
      </c>
      <c r="V13" s="52">
        <f t="shared" si="1"/>
        <v>59</v>
      </c>
      <c r="W13" s="52">
        <f t="shared" si="1"/>
        <v>29.5</v>
      </c>
      <c r="X13" s="52">
        <f t="shared" si="1"/>
        <v>0</v>
      </c>
      <c r="Y13" s="52">
        <f t="shared" si="1"/>
        <v>0</v>
      </c>
      <c r="Z13" s="52">
        <f t="shared" si="1"/>
        <v>0</v>
      </c>
      <c r="AA13" s="52">
        <f t="shared" si="3"/>
        <v>59</v>
      </c>
      <c r="AB13" s="52">
        <f t="shared" si="2"/>
        <v>29.5</v>
      </c>
    </row>
    <row r="14" spans="1:28" x14ac:dyDescent="0.25">
      <c r="A14" s="33"/>
      <c r="B14" s="2"/>
      <c r="C14" s="46" t="s">
        <v>720</v>
      </c>
      <c r="D14" s="45" t="str">
        <f>VLOOKUP(C14,articulo:clave_comercial,2,0)</f>
        <v>CLAVO EN ROLLO DE 1 1/2"  (CAJA CON 9000 PIEZAS) -- CLRO112 --</v>
      </c>
      <c r="E14" s="49" t="str">
        <f>VLOOKUP(C14,articulo:clave_comercial,5,0)</f>
        <v>pieza</v>
      </c>
      <c r="F14" s="50">
        <v>0</v>
      </c>
      <c r="G14" s="50">
        <v>0</v>
      </c>
      <c r="H14" s="50">
        <v>0</v>
      </c>
      <c r="I14" s="50">
        <v>0</v>
      </c>
      <c r="J14" s="50">
        <v>0.1</v>
      </c>
      <c r="K14" s="50">
        <v>0.05</v>
      </c>
      <c r="L14" s="50">
        <v>0</v>
      </c>
      <c r="M14" s="50">
        <v>0</v>
      </c>
      <c r="N14" s="50">
        <v>0</v>
      </c>
      <c r="O14" s="50">
        <v>0.1</v>
      </c>
      <c r="P14" s="50">
        <v>0.05</v>
      </c>
      <c r="Q14" s="51">
        <f>(VLOOKUP(C14,articulo:clave_comercial,7,0))</f>
        <v>690</v>
      </c>
      <c r="R14" s="52">
        <f t="shared" si="1"/>
        <v>0</v>
      </c>
      <c r="S14" s="52">
        <f t="shared" si="1"/>
        <v>0</v>
      </c>
      <c r="T14" s="52">
        <f t="shared" si="1"/>
        <v>0</v>
      </c>
      <c r="U14" s="52">
        <f t="shared" si="1"/>
        <v>0</v>
      </c>
      <c r="V14" s="52">
        <f t="shared" si="1"/>
        <v>69</v>
      </c>
      <c r="W14" s="52">
        <f t="shared" si="1"/>
        <v>34.5</v>
      </c>
      <c r="X14" s="52">
        <f t="shared" si="1"/>
        <v>0</v>
      </c>
      <c r="Y14" s="52">
        <f t="shared" si="1"/>
        <v>0</v>
      </c>
      <c r="Z14" s="52">
        <f t="shared" si="1"/>
        <v>0</v>
      </c>
      <c r="AA14" s="52">
        <f t="shared" si="3"/>
        <v>69</v>
      </c>
      <c r="AB14" s="52">
        <f t="shared" si="2"/>
        <v>34.5</v>
      </c>
    </row>
    <row r="15" spans="1:28" x14ac:dyDescent="0.25">
      <c r="A15" s="33"/>
      <c r="B15" s="2"/>
      <c r="C15" s="46" t="s">
        <v>38</v>
      </c>
      <c r="D15" s="45" t="str">
        <f>VLOOKUP(C15,articulo:clave_comercial,2,0)</f>
        <v>PIJA CABEZA PLANA PHILLIPS 8 X 1/2" PARA TABLAROCA PAVONADO - ""PITR12""</v>
      </c>
      <c r="E15" s="49" t="str">
        <f>VLOOKUP(C15,articulo:clave_comercial,5,0)</f>
        <v>pieza</v>
      </c>
      <c r="F15" s="50">
        <v>0</v>
      </c>
      <c r="G15" s="50">
        <v>0</v>
      </c>
      <c r="H15" s="50">
        <v>0</v>
      </c>
      <c r="I15" s="50">
        <v>0</v>
      </c>
      <c r="J15" s="50">
        <v>0</v>
      </c>
      <c r="K15" s="50">
        <v>25</v>
      </c>
      <c r="L15" s="50">
        <v>0</v>
      </c>
      <c r="M15" s="50">
        <v>0</v>
      </c>
      <c r="N15" s="50">
        <v>0</v>
      </c>
      <c r="O15" s="50">
        <v>0</v>
      </c>
      <c r="P15" s="50">
        <v>25</v>
      </c>
      <c r="Q15" s="51">
        <f>(VLOOKUP(C15,articulo:clave_comercial,7,0))</f>
        <v>0.18</v>
      </c>
      <c r="R15" s="52">
        <f t="shared" si="1"/>
        <v>0</v>
      </c>
      <c r="S15" s="52">
        <f t="shared" si="1"/>
        <v>0</v>
      </c>
      <c r="T15" s="52">
        <f t="shared" si="1"/>
        <v>0</v>
      </c>
      <c r="U15" s="52">
        <f t="shared" si="1"/>
        <v>0</v>
      </c>
      <c r="V15" s="52">
        <f t="shared" si="1"/>
        <v>0</v>
      </c>
      <c r="W15" s="52">
        <f t="shared" si="1"/>
        <v>4.5</v>
      </c>
      <c r="X15" s="52">
        <f t="shared" si="1"/>
        <v>0</v>
      </c>
      <c r="Y15" s="52">
        <f t="shared" si="1"/>
        <v>0</v>
      </c>
      <c r="Z15" s="52">
        <f t="shared" si="1"/>
        <v>0</v>
      </c>
      <c r="AA15" s="52">
        <f t="shared" si="3"/>
        <v>0</v>
      </c>
      <c r="AB15" s="52">
        <f t="shared" si="2"/>
        <v>4.5</v>
      </c>
    </row>
    <row r="16" spans="1:28" x14ac:dyDescent="0.25">
      <c r="A16" s="33"/>
      <c r="B16" s="2"/>
      <c r="C16" s="46" t="s">
        <v>40</v>
      </c>
      <c r="D16" s="45" t="str">
        <f>VLOOKUP(C16,articulo:clave_comercial,2,0)</f>
        <v>PIJA CABEZA PLANA PHILLIPS 8 X 3/4" PARA TABLAROCA PAVONADO - ""PITR34"""</v>
      </c>
      <c r="E16" s="49" t="str">
        <f>VLOOKUP(C16,articulo:clave_comercial,5,0)</f>
        <v>pieza</v>
      </c>
      <c r="F16" s="50">
        <v>0</v>
      </c>
      <c r="G16" s="50">
        <v>0</v>
      </c>
      <c r="H16" s="50">
        <v>0</v>
      </c>
      <c r="I16" s="50">
        <v>0</v>
      </c>
      <c r="J16" s="50">
        <v>0</v>
      </c>
      <c r="K16" s="50">
        <v>25</v>
      </c>
      <c r="L16" s="50">
        <v>0</v>
      </c>
      <c r="M16" s="50">
        <v>0</v>
      </c>
      <c r="N16" s="50">
        <v>0</v>
      </c>
      <c r="O16" s="50">
        <v>0</v>
      </c>
      <c r="P16" s="50">
        <v>25</v>
      </c>
      <c r="Q16" s="51">
        <f>(VLOOKUP(C16,articulo:clave_comercial,7,0))</f>
        <v>0.19</v>
      </c>
      <c r="R16" s="52">
        <f t="shared" si="1"/>
        <v>0</v>
      </c>
      <c r="S16" s="52">
        <f t="shared" si="1"/>
        <v>0</v>
      </c>
      <c r="T16" s="52">
        <f t="shared" si="1"/>
        <v>0</v>
      </c>
      <c r="U16" s="52">
        <f t="shared" si="1"/>
        <v>0</v>
      </c>
      <c r="V16" s="52">
        <f t="shared" si="1"/>
        <v>0</v>
      </c>
      <c r="W16" s="52">
        <f t="shared" si="1"/>
        <v>4.75</v>
      </c>
      <c r="X16" s="52">
        <f t="shared" si="1"/>
        <v>0</v>
      </c>
      <c r="Y16" s="52">
        <f t="shared" si="1"/>
        <v>0</v>
      </c>
      <c r="Z16" s="52">
        <f t="shared" si="1"/>
        <v>0</v>
      </c>
      <c r="AA16" s="52">
        <f t="shared" si="3"/>
        <v>0</v>
      </c>
      <c r="AB16" s="52">
        <f t="shared" si="2"/>
        <v>4.75</v>
      </c>
    </row>
    <row r="17" spans="1:28" x14ac:dyDescent="0.25">
      <c r="A17" s="33"/>
      <c r="B17" s="2"/>
      <c r="C17" s="46" t="s">
        <v>36</v>
      </c>
      <c r="D17" s="45" t="str">
        <f>VLOOKUP(C17,articulo:clave_comercial,2,0)</f>
        <v>PIJA CABEZA PLANA PHILLIPS 8 X 1" PARA TABLAROCA PAVONADO - ""PITR1""</v>
      </c>
      <c r="E17" s="49" t="str">
        <f>VLOOKUP(C17,articulo:clave_comercial,5,0)</f>
        <v>pieza</v>
      </c>
      <c r="F17" s="50">
        <v>0</v>
      </c>
      <c r="G17" s="50">
        <v>0</v>
      </c>
      <c r="H17" s="50">
        <v>0</v>
      </c>
      <c r="I17" s="50">
        <v>0</v>
      </c>
      <c r="J17" s="50">
        <v>0</v>
      </c>
      <c r="K17" s="50">
        <v>25</v>
      </c>
      <c r="L17" s="50">
        <v>0</v>
      </c>
      <c r="M17" s="50">
        <v>0</v>
      </c>
      <c r="N17" s="50">
        <v>0</v>
      </c>
      <c r="O17" s="50">
        <v>0</v>
      </c>
      <c r="P17" s="50">
        <v>25</v>
      </c>
      <c r="Q17" s="51">
        <f>(VLOOKUP(C17,articulo:clave_comercial,7,0))</f>
        <v>0.21</v>
      </c>
      <c r="R17" s="52">
        <f t="shared" si="1"/>
        <v>0</v>
      </c>
      <c r="S17" s="52">
        <f t="shared" si="1"/>
        <v>0</v>
      </c>
      <c r="T17" s="52">
        <f t="shared" si="1"/>
        <v>0</v>
      </c>
      <c r="U17" s="52">
        <f t="shared" si="1"/>
        <v>0</v>
      </c>
      <c r="V17" s="52">
        <f t="shared" si="1"/>
        <v>0</v>
      </c>
      <c r="W17" s="52">
        <f t="shared" si="1"/>
        <v>5.25</v>
      </c>
      <c r="X17" s="52">
        <f t="shared" si="1"/>
        <v>0</v>
      </c>
      <c r="Y17" s="52">
        <f t="shared" si="1"/>
        <v>0</v>
      </c>
      <c r="Z17" s="52">
        <f t="shared" si="1"/>
        <v>0</v>
      </c>
      <c r="AA17" s="52">
        <f t="shared" si="3"/>
        <v>0</v>
      </c>
      <c r="AB17" s="52">
        <f t="shared" si="2"/>
        <v>5.25</v>
      </c>
    </row>
    <row r="18" spans="1:28" x14ac:dyDescent="0.25">
      <c r="A18" s="33"/>
      <c r="B18" s="2"/>
      <c r="C18" s="46" t="s">
        <v>34</v>
      </c>
      <c r="D18" s="45" t="str">
        <f>VLOOKUP(C18,articulo:clave_comercial,2,0)</f>
        <v>PIJA CABEZA PLANA PHILLIPS 8 X 1 1/4" PARA TABLAROCA PAVONADO - "PITR114"</v>
      </c>
      <c r="E18" s="49" t="str">
        <f>VLOOKUP(C18,articulo:clave_comercial,5,0)</f>
        <v>pieza</v>
      </c>
      <c r="F18" s="50">
        <v>0</v>
      </c>
      <c r="G18" s="50">
        <v>0</v>
      </c>
      <c r="H18" s="50">
        <v>0</v>
      </c>
      <c r="I18" s="50">
        <v>0</v>
      </c>
      <c r="J18" s="50">
        <v>0</v>
      </c>
      <c r="K18" s="50">
        <v>25</v>
      </c>
      <c r="L18" s="50">
        <v>0</v>
      </c>
      <c r="M18" s="50">
        <v>0</v>
      </c>
      <c r="N18" s="50">
        <v>0</v>
      </c>
      <c r="O18" s="50">
        <v>0</v>
      </c>
      <c r="P18" s="50">
        <v>25</v>
      </c>
      <c r="Q18" s="51">
        <f>(VLOOKUP(C18,articulo:clave_comercial,7,0))</f>
        <v>0.28999999999999998</v>
      </c>
      <c r="R18" s="52">
        <f t="shared" si="1"/>
        <v>0</v>
      </c>
      <c r="S18" s="52">
        <f t="shared" si="1"/>
        <v>0</v>
      </c>
      <c r="T18" s="52">
        <f t="shared" si="1"/>
        <v>0</v>
      </c>
      <c r="U18" s="52">
        <f t="shared" si="1"/>
        <v>0</v>
      </c>
      <c r="V18" s="52">
        <f t="shared" si="1"/>
        <v>0</v>
      </c>
      <c r="W18" s="52">
        <f t="shared" si="1"/>
        <v>7.25</v>
      </c>
      <c r="X18" s="52">
        <f t="shared" si="1"/>
        <v>0</v>
      </c>
      <c r="Y18" s="52">
        <f t="shared" si="1"/>
        <v>0</v>
      </c>
      <c r="Z18" s="52">
        <f t="shared" si="1"/>
        <v>0</v>
      </c>
      <c r="AA18" s="52">
        <f t="shared" si="3"/>
        <v>0</v>
      </c>
      <c r="AB18" s="52">
        <f t="shared" si="2"/>
        <v>7.25</v>
      </c>
    </row>
    <row r="19" spans="1:28" x14ac:dyDescent="0.25">
      <c r="A19" s="33"/>
      <c r="B19" s="2"/>
      <c r="C19" s="46" t="s">
        <v>42</v>
      </c>
      <c r="D19" s="45" t="str">
        <f>VLOOKUP(C19,articulo:clave_comercial,2,0)</f>
        <v>FLEJE DE PLASTICO DE 1/2"  (EN ROLLO) -- FL1/2PL --</v>
      </c>
      <c r="E19" s="49" t="str">
        <f>VLOOKUP(C19,articulo:clave_comercial,5,0)</f>
        <v>m</v>
      </c>
      <c r="F19" s="50">
        <v>0</v>
      </c>
      <c r="G19" s="50">
        <v>0</v>
      </c>
      <c r="H19" s="50">
        <v>0.03</v>
      </c>
      <c r="I19" s="50">
        <v>0.03</v>
      </c>
      <c r="J19" s="50">
        <v>0.03</v>
      </c>
      <c r="K19" s="50">
        <v>0.03</v>
      </c>
      <c r="L19" s="50">
        <v>0</v>
      </c>
      <c r="M19" s="50">
        <v>0.03</v>
      </c>
      <c r="N19" s="50">
        <v>0.03</v>
      </c>
      <c r="O19" s="50">
        <v>0.03</v>
      </c>
      <c r="P19" s="50">
        <v>0.03</v>
      </c>
      <c r="Q19" s="51">
        <f>(VLOOKUP(C19,articulo:clave_comercial,7,0))</f>
        <v>149.5</v>
      </c>
      <c r="R19" s="52">
        <f t="shared" si="1"/>
        <v>0</v>
      </c>
      <c r="S19" s="52">
        <f t="shared" si="1"/>
        <v>0</v>
      </c>
      <c r="T19" s="52">
        <f t="shared" si="1"/>
        <v>4.49</v>
      </c>
      <c r="U19" s="52">
        <f t="shared" si="1"/>
        <v>4.49</v>
      </c>
      <c r="V19" s="52">
        <f t="shared" si="1"/>
        <v>4.49</v>
      </c>
      <c r="W19" s="52">
        <f t="shared" si="1"/>
        <v>4.49</v>
      </c>
      <c r="X19" s="52">
        <f t="shared" si="1"/>
        <v>0</v>
      </c>
      <c r="Y19" s="52">
        <f t="shared" si="1"/>
        <v>4.49</v>
      </c>
      <c r="Z19" s="52">
        <f t="shared" si="1"/>
        <v>4.49</v>
      </c>
      <c r="AA19" s="52">
        <f t="shared" si="3"/>
        <v>4.49</v>
      </c>
      <c r="AB19" s="52">
        <f t="shared" si="2"/>
        <v>4.49</v>
      </c>
    </row>
    <row r="20" spans="1:28" x14ac:dyDescent="0.25">
      <c r="A20" s="33"/>
      <c r="B20" s="2"/>
      <c r="C20" s="46" t="s">
        <v>44</v>
      </c>
      <c r="D20" s="45" t="str">
        <f>VLOOKUP(C20,articulo:clave_comercial,2,0)</f>
        <v>GRAPA PARA FLEJE DE 12" (19 X 50 mm)   -- GRFL121950 --</v>
      </c>
      <c r="E20" s="49" t="str">
        <f>VLOOKUP(C20,articulo:clave_comercial,5,0)</f>
        <v>pieza</v>
      </c>
      <c r="F20" s="50">
        <v>0</v>
      </c>
      <c r="G20" s="50">
        <v>0</v>
      </c>
      <c r="H20" s="50">
        <v>8</v>
      </c>
      <c r="I20" s="50">
        <v>8</v>
      </c>
      <c r="J20" s="50">
        <v>8</v>
      </c>
      <c r="K20" s="50">
        <v>8</v>
      </c>
      <c r="L20" s="50">
        <v>0</v>
      </c>
      <c r="M20" s="50">
        <v>8</v>
      </c>
      <c r="N20" s="50">
        <v>8</v>
      </c>
      <c r="O20" s="50">
        <v>8</v>
      </c>
      <c r="P20" s="50">
        <v>8</v>
      </c>
      <c r="Q20" s="51">
        <f>(VLOOKUP(C20,articulo:clave_comercial,7,0))</f>
        <v>0.16</v>
      </c>
      <c r="R20" s="52">
        <f t="shared" si="1"/>
        <v>0</v>
      </c>
      <c r="S20" s="52">
        <f t="shared" si="1"/>
        <v>0</v>
      </c>
      <c r="T20" s="52">
        <f t="shared" si="1"/>
        <v>1.28</v>
      </c>
      <c r="U20" s="52">
        <f t="shared" si="1"/>
        <v>1.28</v>
      </c>
      <c r="V20" s="52">
        <f t="shared" si="1"/>
        <v>1.28</v>
      </c>
      <c r="W20" s="52">
        <f t="shared" si="1"/>
        <v>1.28</v>
      </c>
      <c r="X20" s="52">
        <f t="shared" si="1"/>
        <v>0</v>
      </c>
      <c r="Y20" s="52">
        <f t="shared" si="1"/>
        <v>1.28</v>
      </c>
      <c r="Z20" s="52">
        <f t="shared" si="1"/>
        <v>1.28</v>
      </c>
      <c r="AA20" s="52">
        <f t="shared" si="3"/>
        <v>1.28</v>
      </c>
      <c r="AB20" s="52">
        <f t="shared" si="2"/>
        <v>1.28</v>
      </c>
    </row>
    <row r="21" spans="1:28" x14ac:dyDescent="0.25">
      <c r="A21" s="33"/>
      <c r="B21" s="2"/>
      <c r="C21" s="46" t="s">
        <v>18</v>
      </c>
      <c r="D21" s="45" t="str">
        <f>VLOOKUP(C21,articulo:clave_comercial,2,0)</f>
        <v>ESQUINERO DE POLIFOAM VERDE DENSO ½ DE 2” X 2” X 2 m - "ESPVD"</v>
      </c>
      <c r="E21" s="49" t="str">
        <f>VLOOKUP(C21,articulo:clave_comercial,5,0)</f>
        <v>pieza</v>
      </c>
      <c r="F21" s="50">
        <v>0</v>
      </c>
      <c r="G21" s="50">
        <v>0</v>
      </c>
      <c r="H21" s="50">
        <v>0</v>
      </c>
      <c r="I21" s="50">
        <v>0</v>
      </c>
      <c r="J21" s="50">
        <v>4</v>
      </c>
      <c r="K21" s="50">
        <v>4</v>
      </c>
      <c r="L21" s="50">
        <v>0</v>
      </c>
      <c r="M21" s="50">
        <v>0</v>
      </c>
      <c r="N21" s="50">
        <v>0</v>
      </c>
      <c r="O21" s="50">
        <v>4</v>
      </c>
      <c r="P21" s="50">
        <v>4</v>
      </c>
      <c r="Q21" s="51">
        <f>(VLOOKUP(C21,articulo:clave_comercial,7,0))</f>
        <v>38.94</v>
      </c>
      <c r="R21" s="52">
        <f t="shared" si="1"/>
        <v>0</v>
      </c>
      <c r="S21" s="52">
        <f t="shared" si="1"/>
        <v>0</v>
      </c>
      <c r="T21" s="52">
        <f t="shared" si="1"/>
        <v>0</v>
      </c>
      <c r="U21" s="52">
        <f t="shared" si="1"/>
        <v>0</v>
      </c>
      <c r="V21" s="52">
        <f t="shared" si="1"/>
        <v>155.76</v>
      </c>
      <c r="W21" s="52">
        <f t="shared" si="1"/>
        <v>155.76</v>
      </c>
      <c r="X21" s="52">
        <f t="shared" si="1"/>
        <v>0</v>
      </c>
      <c r="Y21" s="52">
        <f t="shared" si="1"/>
        <v>0</v>
      </c>
      <c r="Z21" s="52">
        <f t="shared" si="1"/>
        <v>0</v>
      </c>
      <c r="AA21" s="52">
        <f t="shared" si="3"/>
        <v>155.76</v>
      </c>
      <c r="AB21" s="52">
        <f t="shared" si="2"/>
        <v>155.76</v>
      </c>
    </row>
    <row r="22" spans="1:28" x14ac:dyDescent="0.25">
      <c r="A22" s="33"/>
      <c r="B22" s="2"/>
      <c r="C22" s="46" t="s">
        <v>46</v>
      </c>
      <c r="D22" s="45" t="str">
        <f>VLOOKUP(C22,articulo:clave_comercial,2,0)</f>
        <v>PAQUETE DE ETIQUETA ADH 21.6X27.9CM -1085165101-SV 25 HOJAS TAMAÑO CARTA AUTOADHERIBLES -- ETQADH</v>
      </c>
      <c r="E22" s="49" t="str">
        <f>VLOOKUP(C22,articulo:clave_comercial,5,0)</f>
        <v>pieza</v>
      </c>
      <c r="F22" s="50">
        <v>0.01</v>
      </c>
      <c r="G22" s="50">
        <v>0.04</v>
      </c>
      <c r="H22" s="50">
        <v>0</v>
      </c>
      <c r="I22" s="50">
        <v>0.04</v>
      </c>
      <c r="J22" s="50">
        <v>0.04</v>
      </c>
      <c r="K22" s="50">
        <v>0.04</v>
      </c>
      <c r="L22" s="50">
        <v>0.04</v>
      </c>
      <c r="M22" s="50">
        <v>0</v>
      </c>
      <c r="N22" s="50">
        <v>0.04</v>
      </c>
      <c r="O22" s="50">
        <v>0.04</v>
      </c>
      <c r="P22" s="50">
        <v>0.04</v>
      </c>
      <c r="Q22" s="51">
        <f>(VLOOKUP(C22,articulo:clave_comercial,7,0))</f>
        <v>109.7</v>
      </c>
      <c r="R22" s="52">
        <f t="shared" si="1"/>
        <v>1.1000000000000001</v>
      </c>
      <c r="S22" s="52">
        <f t="shared" si="1"/>
        <v>4.3899999999999997</v>
      </c>
      <c r="T22" s="52">
        <f t="shared" si="1"/>
        <v>0</v>
      </c>
      <c r="U22" s="52">
        <f t="shared" si="1"/>
        <v>4.3899999999999997</v>
      </c>
      <c r="V22" s="52">
        <f t="shared" si="1"/>
        <v>4.3899999999999997</v>
      </c>
      <c r="W22" s="52">
        <f t="shared" si="1"/>
        <v>4.3899999999999997</v>
      </c>
      <c r="X22" s="52">
        <f t="shared" si="1"/>
        <v>4.3899999999999997</v>
      </c>
      <c r="Y22" s="52">
        <f t="shared" si="1"/>
        <v>0</v>
      </c>
      <c r="Z22" s="52">
        <f t="shared" si="1"/>
        <v>4.3899999999999997</v>
      </c>
      <c r="AA22" s="52">
        <f t="shared" si="3"/>
        <v>4.3899999999999997</v>
      </c>
      <c r="AB22" s="52">
        <f t="shared" si="2"/>
        <v>4.3899999999999997</v>
      </c>
    </row>
    <row r="23" spans="1:28" x14ac:dyDescent="0.25">
      <c r="A23" s="33"/>
      <c r="B23" s="2"/>
      <c r="C23" s="46" t="s">
        <v>17260</v>
      </c>
      <c r="D23" s="45" t="str">
        <f>VLOOKUP(C23,articulo:clave_comercial,2,0)</f>
        <v>TIRA DE MADERA DE PINO DE SEGUNDA DE  5 CMS. DE ANCHO  X  3/4"  (1.9 CMS) DE ESPESOR,  POR 250 CMS. DE LARGO   - "TMP534250"</v>
      </c>
      <c r="E23" s="49" t="str">
        <f>VLOOKUP(C23,articulo:clave_comercial,5,0)</f>
        <v>pieza</v>
      </c>
      <c r="F23" s="50">
        <v>0</v>
      </c>
      <c r="G23" s="50">
        <v>0</v>
      </c>
      <c r="H23" s="50">
        <v>0</v>
      </c>
      <c r="I23" s="50">
        <v>0</v>
      </c>
      <c r="J23" s="50">
        <v>10</v>
      </c>
      <c r="K23" s="50">
        <v>0</v>
      </c>
      <c r="L23" s="50">
        <v>0</v>
      </c>
      <c r="M23" s="50">
        <v>0</v>
      </c>
      <c r="N23" s="50">
        <v>0</v>
      </c>
      <c r="O23" s="50">
        <v>10</v>
      </c>
      <c r="P23" s="50">
        <v>0</v>
      </c>
      <c r="Q23" s="51">
        <f>(VLOOKUP(C23,articulo:clave_comercial,7,0))</f>
        <v>39.5</v>
      </c>
      <c r="R23" s="52">
        <f t="shared" si="1"/>
        <v>0</v>
      </c>
      <c r="S23" s="52">
        <f t="shared" si="1"/>
        <v>0</v>
      </c>
      <c r="T23" s="52">
        <f t="shared" si="1"/>
        <v>0</v>
      </c>
      <c r="U23" s="52">
        <f t="shared" si="1"/>
        <v>0</v>
      </c>
      <c r="V23" s="52">
        <f t="shared" si="1"/>
        <v>395</v>
      </c>
      <c r="W23" s="52">
        <f t="shared" si="1"/>
        <v>0</v>
      </c>
      <c r="X23" s="52">
        <f t="shared" si="1"/>
        <v>0</v>
      </c>
      <c r="Y23" s="52">
        <f t="shared" si="1"/>
        <v>0</v>
      </c>
      <c r="Z23" s="52">
        <f t="shared" si="1"/>
        <v>0</v>
      </c>
      <c r="AA23" s="52">
        <f t="shared" si="3"/>
        <v>395</v>
      </c>
      <c r="AB23" s="52">
        <f t="shared" si="2"/>
        <v>0</v>
      </c>
    </row>
    <row r="24" spans="1:28" x14ac:dyDescent="0.25">
      <c r="A24" s="33"/>
      <c r="B24" s="2"/>
      <c r="C24" s="46" t="s">
        <v>17258</v>
      </c>
      <c r="D24" s="45" t="str">
        <f>VLOOKUP(C24,articulo:clave_comercial,2,0)</f>
        <v>TIRA DE MADERA DE PINO DE SEGUNDA DE  10 CMS DE ANCHO X 1 1/4"  (3.2 CMS) DE ESPESOR, POR 250 CMS. DE LARGO   - "TMP10114250"</v>
      </c>
      <c r="E24" s="49" t="str">
        <f>VLOOKUP(C24,articulo:clave_comercial,5,0)</f>
        <v>pieza</v>
      </c>
      <c r="F24" s="50">
        <v>0</v>
      </c>
      <c r="G24" s="50">
        <v>0</v>
      </c>
      <c r="H24" s="50">
        <v>0</v>
      </c>
      <c r="I24" s="50">
        <v>0</v>
      </c>
      <c r="J24" s="50">
        <v>5</v>
      </c>
      <c r="K24" s="50">
        <v>0</v>
      </c>
      <c r="L24" s="50">
        <v>0</v>
      </c>
      <c r="M24" s="50">
        <v>0</v>
      </c>
      <c r="N24" s="50">
        <v>0</v>
      </c>
      <c r="O24" s="50">
        <v>5</v>
      </c>
      <c r="P24" s="50">
        <v>0</v>
      </c>
      <c r="Q24" s="51">
        <f>(VLOOKUP(C24,articulo:clave_comercial,7,0))</f>
        <v>189.75</v>
      </c>
      <c r="R24" s="52">
        <f t="shared" si="1"/>
        <v>0</v>
      </c>
      <c r="S24" s="52">
        <f t="shared" si="1"/>
        <v>0</v>
      </c>
      <c r="T24" s="52">
        <f t="shared" si="1"/>
        <v>0</v>
      </c>
      <c r="U24" s="52">
        <f t="shared" si="1"/>
        <v>0</v>
      </c>
      <c r="V24" s="52">
        <f t="shared" si="1"/>
        <v>948.75</v>
      </c>
      <c r="W24" s="52">
        <f t="shared" si="1"/>
        <v>0</v>
      </c>
      <c r="X24" s="52">
        <f t="shared" si="1"/>
        <v>0</v>
      </c>
      <c r="Y24" s="52">
        <f t="shared" si="1"/>
        <v>0</v>
      </c>
      <c r="Z24" s="52">
        <f t="shared" si="1"/>
        <v>0</v>
      </c>
      <c r="AA24" s="52">
        <f t="shared" si="3"/>
        <v>948.75</v>
      </c>
      <c r="AB24" s="52">
        <f t="shared" si="2"/>
        <v>0</v>
      </c>
    </row>
    <row r="25" spans="1:28" x14ac:dyDescent="0.25">
      <c r="A25" s="33"/>
      <c r="B25" s="2"/>
      <c r="C25" s="46" t="s">
        <v>17262</v>
      </c>
      <c r="D25" s="45" t="str">
        <f>VLOOKUP(C25,articulo:clave_comercial,2,0)</f>
        <v>TIRA DE MADERA DE PINO DE SEGUNDA DE 10 CMS. DE ANCHO X  3/4" (1.9 CMS) DE ESPESOR, POR 250 CMS. DE LARGO   - "TMP1034250"</v>
      </c>
      <c r="E25" s="49" t="str">
        <f>VLOOKUP(C25,articulo:clave_comercial,5,0)</f>
        <v>pieza</v>
      </c>
      <c r="F25" s="50">
        <v>0</v>
      </c>
      <c r="G25" s="50">
        <v>0</v>
      </c>
      <c r="H25" s="50">
        <v>0</v>
      </c>
      <c r="I25" s="50">
        <v>0</v>
      </c>
      <c r="J25" s="50">
        <v>5</v>
      </c>
      <c r="K25" s="50">
        <v>8</v>
      </c>
      <c r="L25" s="50">
        <v>0</v>
      </c>
      <c r="M25" s="50">
        <v>0</v>
      </c>
      <c r="N25" s="50">
        <v>0</v>
      </c>
      <c r="O25" s="50">
        <v>5</v>
      </c>
      <c r="P25" s="50">
        <v>8</v>
      </c>
      <c r="Q25" s="51">
        <f>(VLOOKUP(C25,articulo:clave_comercial,7,0))</f>
        <v>94.87</v>
      </c>
      <c r="R25" s="52">
        <f t="shared" si="1"/>
        <v>0</v>
      </c>
      <c r="S25" s="52">
        <f t="shared" si="1"/>
        <v>0</v>
      </c>
      <c r="T25" s="52">
        <f t="shared" si="1"/>
        <v>0</v>
      </c>
      <c r="U25" s="52">
        <f t="shared" si="1"/>
        <v>0</v>
      </c>
      <c r="V25" s="52">
        <f t="shared" si="1"/>
        <v>474.35</v>
      </c>
      <c r="W25" s="52">
        <f t="shared" si="1"/>
        <v>758.96</v>
      </c>
      <c r="X25" s="52">
        <f t="shared" si="1"/>
        <v>0</v>
      </c>
      <c r="Y25" s="52">
        <f t="shared" si="1"/>
        <v>0</v>
      </c>
      <c r="Z25" s="52">
        <f t="shared" si="1"/>
        <v>0</v>
      </c>
      <c r="AA25" s="52">
        <f t="shared" si="3"/>
        <v>474.35</v>
      </c>
      <c r="AB25" s="52">
        <f t="shared" si="2"/>
        <v>758.96</v>
      </c>
    </row>
    <row r="26" spans="1:28" x14ac:dyDescent="0.25">
      <c r="A26" s="33"/>
      <c r="B26" s="2"/>
      <c r="C26" s="46" t="s">
        <v>20</v>
      </c>
      <c r="D26" s="45" t="str">
        <f>VLOOKUP(C26,articulo:clave_comercial,2,0)</f>
        <v>MADERA PARA EMBALAJE DE 3/4" (19 mm.) DE ESPESOR, 100 mm. (10 cms.) DE ANCHO Y 2500 mm. (2.50 mts.) DE LARGO, CON CERTIFICADO PARA EXPORTAR - "ME2510EX"</v>
      </c>
      <c r="E26" s="49" t="str">
        <f>VLOOKUP(C26,articulo:clave_comercial,5,0)</f>
        <v>pieza</v>
      </c>
      <c r="F26" s="50">
        <v>0</v>
      </c>
      <c r="G26" s="50">
        <v>0</v>
      </c>
      <c r="H26" s="50">
        <v>0</v>
      </c>
      <c r="I26" s="50">
        <v>0</v>
      </c>
      <c r="J26" s="50">
        <v>0</v>
      </c>
      <c r="K26" s="50">
        <v>0</v>
      </c>
      <c r="L26" s="50">
        <v>0</v>
      </c>
      <c r="M26" s="50">
        <v>0</v>
      </c>
      <c r="N26" s="50">
        <v>0</v>
      </c>
      <c r="O26" s="50">
        <v>0</v>
      </c>
      <c r="P26" s="50">
        <v>0</v>
      </c>
      <c r="Q26" s="51">
        <f>(VLOOKUP(C26,articulo:clave_comercial,7,0))</f>
        <v>87</v>
      </c>
      <c r="R26" s="52">
        <f t="shared" si="1"/>
        <v>0</v>
      </c>
      <c r="S26" s="52">
        <f t="shared" si="1"/>
        <v>0</v>
      </c>
      <c r="T26" s="52">
        <f t="shared" si="1"/>
        <v>0</v>
      </c>
      <c r="U26" s="52">
        <f t="shared" si="1"/>
        <v>0</v>
      </c>
      <c r="V26" s="52">
        <f t="shared" si="1"/>
        <v>0</v>
      </c>
      <c r="W26" s="52">
        <f t="shared" si="1"/>
        <v>0</v>
      </c>
      <c r="X26" s="52">
        <f t="shared" si="1"/>
        <v>0</v>
      </c>
      <c r="Y26" s="52">
        <f t="shared" si="1"/>
        <v>0</v>
      </c>
      <c r="Z26" s="52">
        <f t="shared" si="1"/>
        <v>0</v>
      </c>
      <c r="AA26" s="52">
        <f t="shared" si="3"/>
        <v>0</v>
      </c>
      <c r="AB26" s="52">
        <f t="shared" si="2"/>
        <v>0</v>
      </c>
    </row>
    <row r="27" spans="1:28" x14ac:dyDescent="0.25">
      <c r="A27" s="33"/>
      <c r="B27" s="2"/>
      <c r="C27" s="46" t="s">
        <v>22</v>
      </c>
      <c r="D27" s="45" t="str">
        <f>VLOOKUP(C27,articulo:clave_comercial,2,0)</f>
        <v>MADERA PARA EMBALAJE DE 3/4" (19 mm.) DE ESPESOR, 80 mm. (8 cms.) DE ANCHO Y 5000 mm. (5.00 mts.) DE LARGO, CON CERTIFICADO PARA EXPORTAR - "ME508EX"</v>
      </c>
      <c r="E27" s="49" t="str">
        <f>VLOOKUP(C27,articulo:clave_comercial,5,0)</f>
        <v>pieza</v>
      </c>
      <c r="F27" s="50">
        <v>0</v>
      </c>
      <c r="G27" s="50">
        <v>0</v>
      </c>
      <c r="H27" s="50">
        <v>0</v>
      </c>
      <c r="I27" s="50">
        <v>0</v>
      </c>
      <c r="J27" s="50">
        <v>0</v>
      </c>
      <c r="K27" s="50">
        <v>0</v>
      </c>
      <c r="L27" s="50">
        <v>0</v>
      </c>
      <c r="M27" s="50">
        <v>0</v>
      </c>
      <c r="N27" s="50">
        <v>0</v>
      </c>
      <c r="O27" s="50">
        <v>0</v>
      </c>
      <c r="P27" s="50">
        <v>0</v>
      </c>
      <c r="Q27" s="51">
        <f>(VLOOKUP(C27,articulo:clave_comercial,7,0))</f>
        <v>231.25</v>
      </c>
      <c r="R27" s="52">
        <f t="shared" si="1"/>
        <v>0</v>
      </c>
      <c r="S27" s="52">
        <f t="shared" si="1"/>
        <v>0</v>
      </c>
      <c r="T27" s="52">
        <f t="shared" si="1"/>
        <v>0</v>
      </c>
      <c r="U27" s="52">
        <f t="shared" si="1"/>
        <v>0</v>
      </c>
      <c r="V27" s="52">
        <f t="shared" si="1"/>
        <v>0</v>
      </c>
      <c r="W27" s="52">
        <f t="shared" si="1"/>
        <v>0</v>
      </c>
      <c r="X27" s="52">
        <f t="shared" si="1"/>
        <v>0</v>
      </c>
      <c r="Y27" s="52">
        <f t="shared" si="1"/>
        <v>0</v>
      </c>
      <c r="Z27" s="52">
        <f t="shared" si="1"/>
        <v>0</v>
      </c>
      <c r="AA27" s="52">
        <f t="shared" si="3"/>
        <v>0</v>
      </c>
      <c r="AB27" s="52">
        <f t="shared" si="2"/>
        <v>0</v>
      </c>
    </row>
    <row r="28" spans="1:28" x14ac:dyDescent="0.25">
      <c r="A28" s="33"/>
      <c r="B28" s="2"/>
      <c r="C28" s="46" t="s">
        <v>9292</v>
      </c>
      <c r="D28" s="45" t="str">
        <f>VLOOKUP(C28,articulo:clave_comercial,2,0)</f>
        <v>MDF NATURAL HOJA 4 X 8 ESPESOR 12 mm  - ""MDF12"""</v>
      </c>
      <c r="E28" s="49" t="str">
        <f>VLOOKUP(C28,articulo:clave_comercial,5,0)</f>
        <v>Hoja</v>
      </c>
      <c r="F28" s="50">
        <v>0</v>
      </c>
      <c r="G28" s="50">
        <v>0</v>
      </c>
      <c r="H28" s="50">
        <v>0</v>
      </c>
      <c r="I28" s="50">
        <v>0</v>
      </c>
      <c r="J28" s="50">
        <v>0</v>
      </c>
      <c r="K28" s="50">
        <v>2</v>
      </c>
      <c r="L28" s="50">
        <v>0</v>
      </c>
      <c r="M28" s="50">
        <v>0</v>
      </c>
      <c r="N28" s="50">
        <v>0</v>
      </c>
      <c r="O28" s="50">
        <v>0</v>
      </c>
      <c r="P28" s="50">
        <v>2</v>
      </c>
      <c r="Q28" s="51">
        <f>(VLOOKUP(C28,articulo:clave_comercial,7,0))</f>
        <v>298.97000000000003</v>
      </c>
      <c r="R28" s="52">
        <f t="shared" si="1"/>
        <v>0</v>
      </c>
      <c r="S28" s="52">
        <f t="shared" si="1"/>
        <v>0</v>
      </c>
      <c r="T28" s="52">
        <f t="shared" si="1"/>
        <v>0</v>
      </c>
      <c r="U28" s="52">
        <f t="shared" si="1"/>
        <v>0</v>
      </c>
      <c r="V28" s="52">
        <f t="shared" si="1"/>
        <v>0</v>
      </c>
      <c r="W28" s="52">
        <f t="shared" si="1"/>
        <v>597.94000000000005</v>
      </c>
      <c r="X28" s="52">
        <f t="shared" si="1"/>
        <v>0</v>
      </c>
      <c r="Y28" s="52">
        <f t="shared" si="1"/>
        <v>0</v>
      </c>
      <c r="Z28" s="52">
        <f t="shared" si="1"/>
        <v>0</v>
      </c>
      <c r="AA28" s="52">
        <f t="shared" si="3"/>
        <v>0</v>
      </c>
      <c r="AB28" s="52">
        <f t="shared" si="2"/>
        <v>597.94000000000005</v>
      </c>
    </row>
    <row r="29" spans="1:28" x14ac:dyDescent="0.25">
      <c r="A29" s="33"/>
      <c r="B29" s="2"/>
      <c r="C29" s="46" t="s">
        <v>34595</v>
      </c>
      <c r="D29" s="45" t="s">
        <v>34596</v>
      </c>
      <c r="E29" s="49" t="s">
        <v>2</v>
      </c>
      <c r="F29" s="50">
        <v>0</v>
      </c>
      <c r="G29" s="50">
        <v>0</v>
      </c>
      <c r="H29" s="50">
        <v>1</v>
      </c>
      <c r="I29" s="50">
        <v>1</v>
      </c>
      <c r="J29" s="50">
        <v>0</v>
      </c>
      <c r="K29" s="50">
        <v>1</v>
      </c>
      <c r="L29" s="50">
        <v>0</v>
      </c>
      <c r="M29" s="50">
        <v>0</v>
      </c>
      <c r="N29" s="50">
        <v>0</v>
      </c>
      <c r="O29" s="50">
        <v>0</v>
      </c>
      <c r="P29" s="50">
        <v>0</v>
      </c>
      <c r="Q29" s="51">
        <v>750</v>
      </c>
      <c r="R29" s="52">
        <f t="shared" si="1"/>
        <v>0</v>
      </c>
      <c r="S29" s="52">
        <f t="shared" si="1"/>
        <v>0</v>
      </c>
      <c r="T29" s="52">
        <f t="shared" si="1"/>
        <v>750</v>
      </c>
      <c r="U29" s="52">
        <f t="shared" si="1"/>
        <v>750</v>
      </c>
      <c r="V29" s="52">
        <f t="shared" si="1"/>
        <v>0</v>
      </c>
      <c r="W29" s="52">
        <f t="shared" si="1"/>
        <v>750</v>
      </c>
      <c r="X29" s="52">
        <f t="shared" si="1"/>
        <v>0</v>
      </c>
      <c r="Y29" s="52">
        <f t="shared" si="1"/>
        <v>0</v>
      </c>
      <c r="Z29" s="52">
        <f t="shared" si="1"/>
        <v>0</v>
      </c>
      <c r="AA29" s="52">
        <f t="shared" si="3"/>
        <v>0</v>
      </c>
      <c r="AB29" s="52">
        <f t="shared" si="2"/>
        <v>0</v>
      </c>
    </row>
    <row r="30" spans="1:28" x14ac:dyDescent="0.25">
      <c r="A30" s="33"/>
      <c r="B30" s="2"/>
      <c r="C30" s="46" t="s">
        <v>34595</v>
      </c>
      <c r="D30" s="45" t="s">
        <v>34597</v>
      </c>
      <c r="E30" s="49" t="s">
        <v>2</v>
      </c>
      <c r="F30" s="50">
        <v>0</v>
      </c>
      <c r="G30" s="50">
        <v>1</v>
      </c>
      <c r="H30" s="50">
        <v>0</v>
      </c>
      <c r="I30" s="50">
        <v>1</v>
      </c>
      <c r="J30" s="50">
        <v>0</v>
      </c>
      <c r="K30" s="50">
        <v>0</v>
      </c>
      <c r="L30" s="50">
        <v>1</v>
      </c>
      <c r="M30" s="50">
        <v>0</v>
      </c>
      <c r="N30" s="50">
        <v>1</v>
      </c>
      <c r="O30" s="50">
        <v>0</v>
      </c>
      <c r="P30" s="50">
        <v>0</v>
      </c>
      <c r="Q30" s="51">
        <v>500</v>
      </c>
      <c r="R30" s="52">
        <f t="shared" si="1"/>
        <v>0</v>
      </c>
      <c r="S30" s="52">
        <f t="shared" si="1"/>
        <v>500</v>
      </c>
      <c r="T30" s="52">
        <f t="shared" si="1"/>
        <v>0</v>
      </c>
      <c r="U30" s="52">
        <f t="shared" si="1"/>
        <v>500</v>
      </c>
      <c r="V30" s="52">
        <f t="shared" si="1"/>
        <v>0</v>
      </c>
      <c r="W30" s="52">
        <f t="shared" si="1"/>
        <v>0</v>
      </c>
      <c r="X30" s="52">
        <f t="shared" si="1"/>
        <v>500</v>
      </c>
      <c r="Y30" s="52">
        <f t="shared" si="1"/>
        <v>0</v>
      </c>
      <c r="Z30" s="52">
        <f t="shared" si="1"/>
        <v>500</v>
      </c>
      <c r="AA30" s="52">
        <f t="shared" si="3"/>
        <v>0</v>
      </c>
      <c r="AB30" s="52">
        <f t="shared" si="2"/>
        <v>0</v>
      </c>
    </row>
    <row r="31" spans="1:28" x14ac:dyDescent="0.25">
      <c r="A31" s="33"/>
      <c r="B31" s="2"/>
      <c r="C31" s="46" t="s">
        <v>34595</v>
      </c>
      <c r="D31" s="45" t="s">
        <v>34598</v>
      </c>
      <c r="E31" s="49" t="s">
        <v>2</v>
      </c>
      <c r="F31" s="50">
        <v>0</v>
      </c>
      <c r="G31" s="50">
        <v>1</v>
      </c>
      <c r="H31" s="50">
        <v>0</v>
      </c>
      <c r="I31" s="50">
        <v>1</v>
      </c>
      <c r="J31" s="50">
        <v>0</v>
      </c>
      <c r="K31" s="50">
        <v>1</v>
      </c>
      <c r="L31" s="50">
        <v>1</v>
      </c>
      <c r="M31" s="50">
        <v>0</v>
      </c>
      <c r="N31" s="50">
        <v>1</v>
      </c>
      <c r="O31" s="50">
        <v>0</v>
      </c>
      <c r="P31" s="50">
        <v>1</v>
      </c>
      <c r="Q31" s="51">
        <v>50</v>
      </c>
      <c r="R31" s="52">
        <f t="shared" si="1"/>
        <v>0</v>
      </c>
      <c r="S31" s="52">
        <f t="shared" si="1"/>
        <v>50</v>
      </c>
      <c r="T31" s="52">
        <f t="shared" si="1"/>
        <v>0</v>
      </c>
      <c r="U31" s="52">
        <f t="shared" si="1"/>
        <v>50</v>
      </c>
      <c r="V31" s="52">
        <f t="shared" si="1"/>
        <v>0</v>
      </c>
      <c r="W31" s="52">
        <f t="shared" si="1"/>
        <v>50</v>
      </c>
      <c r="X31" s="52">
        <f t="shared" si="1"/>
        <v>50</v>
      </c>
      <c r="Y31" s="52">
        <f t="shared" si="1"/>
        <v>0</v>
      </c>
      <c r="Z31" s="52">
        <f t="shared" si="1"/>
        <v>50</v>
      </c>
      <c r="AA31" s="52">
        <f t="shared" si="3"/>
        <v>0</v>
      </c>
      <c r="AB31" s="52">
        <f t="shared" si="2"/>
        <v>50</v>
      </c>
    </row>
    <row r="32" spans="1:28" x14ac:dyDescent="0.25">
      <c r="A32" s="33"/>
      <c r="B32" s="2"/>
      <c r="C32" s="46" t="s">
        <v>34599</v>
      </c>
      <c r="D32" s="45" t="s">
        <v>34596</v>
      </c>
      <c r="E32" s="49" t="s">
        <v>2</v>
      </c>
      <c r="F32" s="50">
        <v>0</v>
      </c>
      <c r="G32" s="50">
        <v>0</v>
      </c>
      <c r="H32" s="50">
        <v>0</v>
      </c>
      <c r="I32" s="50">
        <v>0</v>
      </c>
      <c r="J32" s="50">
        <v>0</v>
      </c>
      <c r="K32" s="50">
        <v>0</v>
      </c>
      <c r="L32" s="50">
        <v>0</v>
      </c>
      <c r="M32" s="50">
        <v>0</v>
      </c>
      <c r="N32" s="50">
        <v>1</v>
      </c>
      <c r="O32" s="50">
        <v>0</v>
      </c>
      <c r="P32" s="50">
        <v>1</v>
      </c>
      <c r="Q32" s="51">
        <v>2000</v>
      </c>
      <c r="R32" s="52">
        <f t="shared" ref="R32:Z32" si="4">F32*$Q32</f>
        <v>0</v>
      </c>
      <c r="S32" s="52">
        <f t="shared" si="4"/>
        <v>0</v>
      </c>
      <c r="T32" s="52">
        <f t="shared" si="4"/>
        <v>0</v>
      </c>
      <c r="U32" s="52">
        <f t="shared" si="4"/>
        <v>0</v>
      </c>
      <c r="V32" s="52">
        <f t="shared" si="4"/>
        <v>0</v>
      </c>
      <c r="W32" s="52">
        <f t="shared" si="4"/>
        <v>0</v>
      </c>
      <c r="X32" s="52">
        <f t="shared" si="4"/>
        <v>0</v>
      </c>
      <c r="Y32" s="52">
        <f t="shared" si="4"/>
        <v>0</v>
      </c>
      <c r="Z32" s="52">
        <f t="shared" si="4"/>
        <v>2000</v>
      </c>
      <c r="AA32" s="52">
        <f>O32*$Q32</f>
        <v>0</v>
      </c>
      <c r="AB32" s="52">
        <f>P32*$Q32</f>
        <v>2000</v>
      </c>
    </row>
    <row r="33" spans="1:28" x14ac:dyDescent="0.25">
      <c r="A33" s="33"/>
      <c r="B33" s="2"/>
      <c r="C33" s="46"/>
      <c r="D33" s="45"/>
      <c r="E33" s="30"/>
      <c r="F33" s="44"/>
      <c r="G33" s="44"/>
      <c r="H33" s="44"/>
      <c r="I33" s="44"/>
      <c r="J33" s="44"/>
      <c r="K33" s="44"/>
      <c r="L33" s="44"/>
      <c r="M33" s="44"/>
      <c r="N33" s="44"/>
      <c r="O33" s="44"/>
      <c r="P33" s="30"/>
      <c r="Q33" s="47" t="s">
        <v>33727</v>
      </c>
      <c r="R33" s="48">
        <f t="shared" ref="R33:AB33" si="5">SUM(R3:R32)</f>
        <v>225.99</v>
      </c>
      <c r="S33" s="48">
        <f t="shared" si="5"/>
        <v>589.08000000000004</v>
      </c>
      <c r="T33" s="48">
        <f t="shared" si="5"/>
        <v>1522.48</v>
      </c>
      <c r="U33" s="48">
        <f t="shared" si="5"/>
        <v>1392.3</v>
      </c>
      <c r="V33" s="48">
        <f t="shared" si="5"/>
        <v>2361.5100000000002</v>
      </c>
      <c r="W33" s="48">
        <f t="shared" si="5"/>
        <v>2408.5700000000002</v>
      </c>
      <c r="X33" s="48">
        <f t="shared" si="5"/>
        <v>589.08000000000004</v>
      </c>
      <c r="Y33" s="48">
        <f t="shared" si="5"/>
        <v>772.48</v>
      </c>
      <c r="Z33" s="48">
        <f t="shared" si="5"/>
        <v>2642.3</v>
      </c>
      <c r="AA33" s="48">
        <f t="shared" si="5"/>
        <v>2361.5100000000002</v>
      </c>
      <c r="AB33" s="48">
        <f t="shared" si="5"/>
        <v>3658.57</v>
      </c>
    </row>
    <row r="34" spans="1:28" ht="96" x14ac:dyDescent="0.25">
      <c r="Q34" s="3"/>
      <c r="R34" s="97" t="s">
        <v>34587</v>
      </c>
      <c r="S34" s="97" t="s">
        <v>34584</v>
      </c>
      <c r="T34" s="97" t="s">
        <v>34585</v>
      </c>
      <c r="U34" s="97" t="s">
        <v>34586</v>
      </c>
      <c r="V34" s="97" t="s">
        <v>34588</v>
      </c>
      <c r="W34" s="97" t="s">
        <v>34589</v>
      </c>
      <c r="X34" s="97" t="s">
        <v>34590</v>
      </c>
      <c r="Y34" s="97" t="s">
        <v>34591</v>
      </c>
      <c r="Z34" s="97" t="s">
        <v>34592</v>
      </c>
      <c r="AA34" s="97" t="s">
        <v>34593</v>
      </c>
      <c r="AB34" s="97" t="s">
        <v>34594</v>
      </c>
    </row>
  </sheetData>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9BE8BF4-A2DE-4CAA-8E3D-E7FDA88499E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7</vt:i4>
      </vt:variant>
      <vt:variant>
        <vt:lpstr>Rangos con nombre</vt:lpstr>
      </vt:variant>
      <vt:variant>
        <vt:i4>306</vt:i4>
      </vt:variant>
    </vt:vector>
  </HeadingPairs>
  <TitlesOfParts>
    <vt:vector size="313" baseType="lpstr">
      <vt:lpstr>REG-DCC-IDP-032 (t_d_p)</vt:lpstr>
      <vt:lpstr>REG-DCC-IDP-031 (T_d_C) </vt:lpstr>
      <vt:lpstr> (Explo_MP)</vt:lpstr>
      <vt:lpstr>(cata_mp)</vt:lpstr>
      <vt:lpstr> (cuanti_mp)</vt:lpstr>
      <vt:lpstr>(info_t_d_c)</vt:lpstr>
      <vt:lpstr>(cal_empa_emba)</vt:lpstr>
      <vt:lpstr>académico</vt:lpstr>
      <vt:lpstr>analista_jr.</vt:lpstr>
      <vt:lpstr>analista_sr.</vt:lpstr>
      <vt:lpstr>ancho</vt:lpstr>
      <vt:lpstr>articulo</vt:lpstr>
      <vt:lpstr>bespoke</vt:lpstr>
      <vt:lpstr>bespoke_y_desarrollo</vt:lpstr>
      <vt:lpstr>bespoke_y_desarrollo_costo_de_gasto_indirecto</vt:lpstr>
      <vt:lpstr>bespoke_y_desarrollo_costo_de_mano_de_obra</vt:lpstr>
      <vt:lpstr>bespoke_y_desarrollo_costo_de_producto</vt:lpstr>
      <vt:lpstr>bespoke_y_desarrollo_costos_y_precios</vt:lpstr>
      <vt:lpstr>bespoke_y_desarrollo_precio_volumen_alto</vt:lpstr>
      <vt:lpstr>bespoke_y_desarrollo_precio_volumen_bajo</vt:lpstr>
      <vt:lpstr>bespoke_y_desarrollo_precio_volumen_intermedio</vt:lpstr>
      <vt:lpstr>cantidad_máxima_de_artículos</vt:lpstr>
      <vt:lpstr>clave_comercial</vt:lpstr>
      <vt:lpstr>co_creación</vt:lpstr>
      <vt:lpstr>co_creación_estratégica</vt:lpstr>
      <vt:lpstr>co_creación_estratégica_costo_de_gasto_indirecto</vt:lpstr>
      <vt:lpstr>co_creación_estratégica_costo_de_mano_de_obra</vt:lpstr>
      <vt:lpstr>co_creación_estratégica_costo_de_producto</vt:lpstr>
      <vt:lpstr>co_creación_estratégica_costos_y_precios</vt:lpstr>
      <vt:lpstr>co_creación_estratégica_precio_volumen_alto</vt:lpstr>
      <vt:lpstr>co_creación_estratégica_precio_volumen_bajo</vt:lpstr>
      <vt:lpstr>co_creación_estratégica_precio_volumen_intermedio</vt:lpstr>
      <vt:lpstr>comercial</vt:lpstr>
      <vt:lpstr>compra_de_dólares_mxn</vt:lpstr>
      <vt:lpstr>contabilidad_por_tipo_de_venta</vt:lpstr>
      <vt:lpstr>corporativo</vt:lpstr>
      <vt:lpstr>corto_contable</vt:lpstr>
      <vt:lpstr>corto_de_tipo</vt:lpstr>
      <vt:lpstr>corto_porcentaje</vt:lpstr>
      <vt:lpstr>cos_fab</vt:lpstr>
      <vt:lpstr>cos_gas_ind</vt:lpstr>
      <vt:lpstr>cos_man_obr</vt:lpstr>
      <vt:lpstr>cos_mat</vt:lpstr>
      <vt:lpstr>costo_por_minuto</vt:lpstr>
      <vt:lpstr>costo_última_compra</vt:lpstr>
      <vt:lpstr>costos_precios_y_descuentos</vt:lpstr>
      <vt:lpstr>departamento</vt:lpstr>
      <vt:lpstr>des_com</vt:lpstr>
      <vt:lpstr>des_dir</vt:lpstr>
      <vt:lpstr>des_dis</vt:lpstr>
      <vt:lpstr>desarrollo</vt:lpstr>
      <vt:lpstr>descripción</vt:lpstr>
      <vt:lpstr>descripción_de_servicio_de_maquila</vt:lpstr>
      <vt:lpstr>descripción_de_servicio_por_ganchos_en_tren_de_pintura</vt:lpstr>
      <vt:lpstr>detalle_de_empaque_embalaje</vt:lpstr>
      <vt:lpstr>detalle_de_entrega_trasporte_instalación</vt:lpstr>
      <vt:lpstr>detalle_empaque_embalaje</vt:lpstr>
      <vt:lpstr>detalle_entrega_trasporte_instalación</vt:lpstr>
      <vt:lpstr>días_asignados</vt:lpstr>
      <vt:lpstr>días_avilés_de_tabla</vt:lpstr>
      <vt:lpstr>dificultad_de_task</vt:lpstr>
      <vt:lpstr>dirección</vt:lpstr>
      <vt:lpstr>dirección_co_creación_costo_de_gasto_indirecto</vt:lpstr>
      <vt:lpstr>dirección_co_creación_costo_de_mano_de_obra</vt:lpstr>
      <vt:lpstr>dirección_co_creación_costo_de_producto</vt:lpstr>
      <vt:lpstr>dirección_co_creación_costos_y_precio</vt:lpstr>
      <vt:lpstr>dirección_co_creación_precio_volumen_alto</vt:lpstr>
      <vt:lpstr>dirección_co_creación_precio_volumen_bajo</vt:lpstr>
      <vt:lpstr>dirección_co_creación_precio_volumen_intermedio</vt:lpstr>
      <vt:lpstr>director</vt:lpstr>
      <vt:lpstr>diseño</vt:lpstr>
      <vt:lpstr>emp_emb_c_x_m3</vt:lpstr>
      <vt:lpstr>especial</vt:lpstr>
      <vt:lpstr>familia_corto_producción</vt:lpstr>
      <vt:lpstr>familia_de_operación</vt:lpstr>
      <vt:lpstr>familia_de_producción</vt:lpstr>
      <vt:lpstr>fecha</vt:lpstr>
      <vt:lpstr>fecha_requerida</vt:lpstr>
      <vt:lpstr>fecha_última_compra</vt:lpstr>
      <vt:lpstr>flagship_line</vt:lpstr>
      <vt:lpstr>flagship_line_costo_de_gasto_indirecto</vt:lpstr>
      <vt:lpstr>flagship_line_costo_de_mano_de_obra</vt:lpstr>
      <vt:lpstr>flagship_line_costo_de_producto</vt:lpstr>
      <vt:lpstr>flagship_line_costos_precios_y_descuentos</vt:lpstr>
      <vt:lpstr>flagship_line_descuento_comercial</vt:lpstr>
      <vt:lpstr>flagship_line_descuento_dirección</vt:lpstr>
      <vt:lpstr>flagship_line_descuento_distribuidor</vt:lpstr>
      <vt:lpstr>flagship_line_especial_costo_de_gasto_indirecto</vt:lpstr>
      <vt:lpstr>flagship_line_especial_costo_de_mano_de_obra</vt:lpstr>
      <vt:lpstr>flagship_line_especial_costo_de_producto</vt:lpstr>
      <vt:lpstr>flagship_line_especial_costos_precios_y_descuentos</vt:lpstr>
      <vt:lpstr>flagship_line_especial_descuento_comercial</vt:lpstr>
      <vt:lpstr>flagship_line_especial_descuento_dirección</vt:lpstr>
      <vt:lpstr>flagship_line_especial_descuento_distribuidor</vt:lpstr>
      <vt:lpstr>flagship_line_especial_precio_comercial</vt:lpstr>
      <vt:lpstr>flagship_line_especial_precio_distribuidor</vt:lpstr>
      <vt:lpstr>flagship_line_especial_precio_mínimo</vt:lpstr>
      <vt:lpstr>flagship_line_precio_comercial</vt:lpstr>
      <vt:lpstr>flagship_line_precio_distribuidor</vt:lpstr>
      <vt:lpstr>flagship_line_precio_mínimo</vt:lpstr>
      <vt:lpstr>g_p_e_costo_unitario</vt:lpstr>
      <vt:lpstr>gerencia</vt:lpstr>
      <vt:lpstr>gerencia_ddcc</vt:lpstr>
      <vt:lpstr>gibran_a.</vt:lpstr>
      <vt:lpstr>gobierno</vt:lpstr>
      <vt:lpstr>gobierno_comisión</vt:lpstr>
      <vt:lpstr>gobierno_costo_de_gasto_indirecto</vt:lpstr>
      <vt:lpstr>gobierno_costo_de_mano_de_obra</vt:lpstr>
      <vt:lpstr>gobierno_costo_de_producto</vt:lpstr>
      <vt:lpstr>gobierno_costos_comisión_y_precio</vt:lpstr>
      <vt:lpstr>gobierno_precio_con_comisión</vt:lpstr>
      <vt:lpstr>gobierno_precio_optimo</vt:lpstr>
      <vt:lpstr>gobierno_precio_sugerido</vt:lpstr>
      <vt:lpstr>guadalupe_a.</vt:lpstr>
      <vt:lpstr>gubernamental</vt:lpstr>
      <vt:lpstr>high_end_line</vt:lpstr>
      <vt:lpstr>high_end_line_costo_de_gasto_indirecto</vt:lpstr>
      <vt:lpstr>high_end_line_costo_de_mano_de_obra</vt:lpstr>
      <vt:lpstr>high_end_line_costo_de_producto</vt:lpstr>
      <vt:lpstr>high_end_line_costos_precios_y_descuentos</vt:lpstr>
      <vt:lpstr>high_end_line_descuento_comercial</vt:lpstr>
      <vt:lpstr>high_end_line_descuento_dirección</vt:lpstr>
      <vt:lpstr>high_end_line_descuento_distribuidor</vt:lpstr>
      <vt:lpstr>high_end_line_especial_costo_de_gasto_indirecto</vt:lpstr>
      <vt:lpstr>high_end_line_especial_costo_de_mano_de_obra</vt:lpstr>
      <vt:lpstr>high_end_line_especial_costo_de_producto</vt:lpstr>
      <vt:lpstr>high_end_line_especial_costos_precios_y_descuentos</vt:lpstr>
      <vt:lpstr>high_end_line_especial_descuento_comercial</vt:lpstr>
      <vt:lpstr>high_end_line_especial_descuento_dirección</vt:lpstr>
      <vt:lpstr>high_end_line_especial_descuento_distribuidor</vt:lpstr>
      <vt:lpstr>high_end_line_especial_precio_comercial</vt:lpstr>
      <vt:lpstr>high_end_line_especial_precio_distribuidor</vt:lpstr>
      <vt:lpstr>high_end_line_especial_precio_mínimo</vt:lpstr>
      <vt:lpstr>high_end_line_precio_comercial</vt:lpstr>
      <vt:lpstr>high_end_line_precio_distribuidor</vt:lpstr>
      <vt:lpstr>high_end_line_precio_mínimo</vt:lpstr>
      <vt:lpstr>hotelero</vt:lpstr>
      <vt:lpstr>id</vt:lpstr>
      <vt:lpstr>' (Explo_MP)'!id_01</vt:lpstr>
      <vt:lpstr>id_01</vt:lpstr>
      <vt:lpstr>id_01_costo_total</vt:lpstr>
      <vt:lpstr>id_02</vt:lpstr>
      <vt:lpstr>id_02_costo_total</vt:lpstr>
      <vt:lpstr>id_03</vt:lpstr>
      <vt:lpstr>id_03_costo_total</vt:lpstr>
      <vt:lpstr>id_04</vt:lpstr>
      <vt:lpstr>id_04_costo_total</vt:lpstr>
      <vt:lpstr>id_05</vt:lpstr>
      <vt:lpstr>id_05_costo_total</vt:lpstr>
      <vt:lpstr>id_06</vt:lpstr>
      <vt:lpstr>id_06_costo_total</vt:lpstr>
      <vt:lpstr>id_07</vt:lpstr>
      <vt:lpstr>id_07_costo_total</vt:lpstr>
      <vt:lpstr>id_08</vt:lpstr>
      <vt:lpstr>id_08_costo_total</vt:lpstr>
      <vt:lpstr>id_09</vt:lpstr>
      <vt:lpstr>id_09_costo_total</vt:lpstr>
      <vt:lpstr>id_10</vt:lpstr>
      <vt:lpstr>id_10_costo_total</vt:lpstr>
      <vt:lpstr>id_11</vt:lpstr>
      <vt:lpstr>id_12</vt:lpstr>
      <vt:lpstr>id_13</vt:lpstr>
      <vt:lpstr>id_14</vt:lpstr>
      <vt:lpstr>id_15</vt:lpstr>
      <vt:lpstr>id_16</vt:lpstr>
      <vt:lpstr>id_17</vt:lpstr>
      <vt:lpstr>id_18</vt:lpstr>
      <vt:lpstr>id_19</vt:lpstr>
      <vt:lpstr>id_20</vt:lpstr>
      <vt:lpstr>id_21</vt:lpstr>
      <vt:lpstr>id_22</vt:lpstr>
      <vt:lpstr>id_23</vt:lpstr>
      <vt:lpstr>id_24</vt:lpstr>
      <vt:lpstr>id_25</vt:lpstr>
      <vt:lpstr>id_26</vt:lpstr>
      <vt:lpstr>id_27</vt:lpstr>
      <vt:lpstr>id_28</vt:lpstr>
      <vt:lpstr>id_29</vt:lpstr>
      <vt:lpstr>id_30</vt:lpstr>
      <vt:lpstr>id_31</vt:lpstr>
      <vt:lpstr>id_32</vt:lpstr>
      <vt:lpstr>id_33</vt:lpstr>
      <vt:lpstr>id_34</vt:lpstr>
      <vt:lpstr>id_35</vt:lpstr>
      <vt:lpstr>id_36</vt:lpstr>
      <vt:lpstr>id_37</vt:lpstr>
      <vt:lpstr>id_38</vt:lpstr>
      <vt:lpstr>id_39</vt:lpstr>
      <vt:lpstr>id_40</vt:lpstr>
      <vt:lpstr>id_41</vt:lpstr>
      <vt:lpstr>id_42</vt:lpstr>
      <vt:lpstr>id_43</vt:lpstr>
      <vt:lpstr>id_44</vt:lpstr>
      <vt:lpstr>id_45</vt:lpstr>
      <vt:lpstr>id_46</vt:lpstr>
      <vt:lpstr>id_47</vt:lpstr>
      <vt:lpstr>id_48</vt:lpstr>
      <vt:lpstr>id_49</vt:lpstr>
      <vt:lpstr>id_50</vt:lpstr>
      <vt:lpstr>id_nº</vt:lpstr>
      <vt:lpstr>id_nº.00</vt:lpstr>
      <vt:lpstr>imagen_y_publicidad</vt:lpstr>
      <vt:lpstr>industrial</vt:lpstr>
      <vt:lpstr>información_de_cabecera</vt:lpstr>
      <vt:lpstr>institucional</vt:lpstr>
      <vt:lpstr>largo</vt:lpstr>
      <vt:lpstr>licitación</vt:lpstr>
      <vt:lpstr>línea</vt:lpstr>
      <vt:lpstr>logística_c_x_m3</vt:lpstr>
      <vt:lpstr>miguel_b.</vt:lpstr>
      <vt:lpstr>mobiliario</vt:lpstr>
      <vt:lpstr>mobiliario_comercial</vt:lpstr>
      <vt:lpstr>mobiliario_de_gobierno</vt:lpstr>
      <vt:lpstr>mobiliario_de_hotelería</vt:lpstr>
      <vt:lpstr>mobiliario_de_línea</vt:lpstr>
      <vt:lpstr>mobiliario_de_lujo</vt:lpstr>
      <vt:lpstr>mobiliario_de_publicidad</vt:lpstr>
      <vt:lpstr>mobiliario_en_tendencia</vt:lpstr>
      <vt:lpstr>mobiliario_para_el_hogar</vt:lpstr>
      <vt:lpstr>modelo_o_cliente</vt:lpstr>
      <vt:lpstr>moneda</vt:lpstr>
      <vt:lpstr>n°_de_artículos</vt:lpstr>
      <vt:lpstr>n°_de_días_propuestos</vt:lpstr>
      <vt:lpstr>nivel_emp___emb</vt:lpstr>
      <vt:lpstr>nivel_logística</vt:lpstr>
      <vt:lpstr>opción</vt:lpstr>
      <vt:lpstr>opción_descripción</vt:lpstr>
      <vt:lpstr>pedro_r.</vt:lpstr>
      <vt:lpstr>pre_com</vt:lpstr>
      <vt:lpstr>pre_dis</vt:lpstr>
      <vt:lpstr>pre_min</vt:lpstr>
      <vt:lpstr>pre_pro</vt:lpstr>
      <vt:lpstr>pre_vol_alt</vt:lpstr>
      <vt:lpstr>pre_vol_baj</vt:lpstr>
      <vt:lpstr>pre_vol_int</vt:lpstr>
      <vt:lpstr>proyectos_vonhaucke</vt:lpstr>
      <vt:lpstr>quien_elaboro</vt:lpstr>
      <vt:lpstr>rafael_c.</vt:lpstr>
      <vt:lpstr>responsable</vt:lpstr>
      <vt:lpstr>rogelio_l.</vt:lpstr>
      <vt:lpstr>seating_and_lounge_line</vt:lpstr>
      <vt:lpstr>seating_and_lounge_line_costo_de_gasto_indirecto</vt:lpstr>
      <vt:lpstr>seating_and_lounge_line_costo_de_mano_de_obra</vt:lpstr>
      <vt:lpstr>seating_and_lounge_line_costo_de_producto</vt:lpstr>
      <vt:lpstr>seating_and_lounge_line_costos_precios_y_descuentos</vt:lpstr>
      <vt:lpstr>seating_and_lounge_line_descuento_comercial</vt:lpstr>
      <vt:lpstr>seating_and_lounge_line_descuento_dirección</vt:lpstr>
      <vt:lpstr>seating_and_lounge_line_descuento_distribuidor</vt:lpstr>
      <vt:lpstr>seating_and_lounge_line_especial_costo_de_gasto_indirecto</vt:lpstr>
      <vt:lpstr>seating_and_lounge_line_especial_costo_de_mano_de_obra</vt:lpstr>
      <vt:lpstr>seating_and_lounge_line_especial_costo_de_producto</vt:lpstr>
      <vt:lpstr>seating_and_lounge_line_especial_costos_precios_y_descuentos</vt:lpstr>
      <vt:lpstr>seating_and_lounge_line_especial_descuento_comercial</vt:lpstr>
      <vt:lpstr>seating_and_lounge_line_especial_descuento_dirección</vt:lpstr>
      <vt:lpstr>seating_and_lounge_line_especial_descuento_distribuidor</vt:lpstr>
      <vt:lpstr>seating_and_lounge_line_especial_precio_comercial</vt:lpstr>
      <vt:lpstr>seating_and_lounge_line_especial_precio_distribuidor</vt:lpstr>
      <vt:lpstr>seating_and_lounge_line_especial_precio_mínimo</vt:lpstr>
      <vt:lpstr>seating_and_lounge_line_precio_comercial</vt:lpstr>
      <vt:lpstr>seating_and_lounge_line_precio_distribuidor</vt:lpstr>
      <vt:lpstr>seating_and_lounge_line_precio_mínimo</vt:lpstr>
      <vt:lpstr>sector_de_venta</vt:lpstr>
      <vt:lpstr>servicio_de_maquila</vt:lpstr>
      <vt:lpstr>servicio_por_gancho</vt:lpstr>
      <vt:lpstr>servicios</vt:lpstr>
      <vt:lpstr>solicita</vt:lpstr>
      <vt:lpstr>special_exp</vt:lpstr>
      <vt:lpstr>standard_line</vt:lpstr>
      <vt:lpstr>standard_line_costo_de_gasto_indirecto</vt:lpstr>
      <vt:lpstr>standard_line_costo_de_mano_de_obra</vt:lpstr>
      <vt:lpstr>standard_line_costo_de_producto</vt:lpstr>
      <vt:lpstr>standard_line_costos_precios_y_descuentos</vt:lpstr>
      <vt:lpstr>standard_line_descuento_comercial</vt:lpstr>
      <vt:lpstr>standard_line_descuento_dirección</vt:lpstr>
      <vt:lpstr>standard_line_descuento_distribuidor</vt:lpstr>
      <vt:lpstr>standard_line_especial_costo_de_gasto_indirecto</vt:lpstr>
      <vt:lpstr>standard_line_especial_costo_de_mano_de_obra</vt:lpstr>
      <vt:lpstr>standard_line_especial_costo_de_producto</vt:lpstr>
      <vt:lpstr>standard_line_especial_costos_precios_y_descuentos</vt:lpstr>
      <vt:lpstr>standard_line_especial_descuento_comercial</vt:lpstr>
      <vt:lpstr>standard_line_especial_descuento_dirección</vt:lpstr>
      <vt:lpstr>standard_line_especial_descuento_distribuidor</vt:lpstr>
      <vt:lpstr>standard_line_especial_precio_comercial</vt:lpstr>
      <vt:lpstr>standard_line_especial_precio_distribuidor</vt:lpstr>
      <vt:lpstr>standard_line_especial_precio_mínimo</vt:lpstr>
      <vt:lpstr>standard_line_precio_comercial</vt:lpstr>
      <vt:lpstr>standard_line_precio_distribuidor</vt:lpstr>
      <vt:lpstr>standard_line_precio_mínimo</vt:lpstr>
      <vt:lpstr>tabla_requerida</vt:lpstr>
      <vt:lpstr>tipo</vt:lpstr>
      <vt:lpstr>tipo_contable_descripción</vt:lpstr>
      <vt:lpstr>tipo_de_cambio</vt:lpstr>
      <vt:lpstr>tipo_de_clasificación</vt:lpstr>
      <vt:lpstr>tipo_de_entrada</vt:lpstr>
      <vt:lpstr>tipo_de_línea</vt:lpstr>
      <vt:lpstr>tipo_de_sección</vt:lpstr>
      <vt:lpstr>tipo_de_task</vt:lpstr>
      <vt:lpstr>tipo_de_venta</vt:lpstr>
      <vt:lpstr>tipo_empaque_embalaje</vt:lpstr>
      <vt:lpstr>tipo_entrega_trasporte_instalación</vt:lpstr>
      <vt:lpstr>tipo_porcentaje_descripción</vt:lpstr>
      <vt:lpstr>tradicional</vt:lpstr>
      <vt:lpstr>tradicional_especial</vt:lpstr>
      <vt:lpstr>tradicional_exp</vt:lpstr>
      <vt:lpstr>unidad</vt:lpstr>
      <vt:lpstr>venta_de_dólares_mxn</vt:lpstr>
      <vt:lpstr>venta_especial_costo_y_precios</vt:lpstr>
      <vt:lpstr>venta_especial_costos_y_precio</vt:lpstr>
      <vt:lpstr>venta_por_licitación_costos_comisión_y_precios</vt:lpstr>
      <vt:lpstr>venta_por_volumen_costos_y_precios</vt:lpstr>
      <vt:lpstr>venta_tradicional_costos_precios_y_descuentos</vt:lpstr>
      <vt:lpstr>volumen</vt:lpstr>
      <vt:lpstr>volumen_exp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Gibran Miguel Armendaríz Betanzos</dc:creator>
  <cp:lastModifiedBy>Angel Martinez Adaya</cp:lastModifiedBy>
  <cp:lastPrinted>2025-07-03T23:15:39Z</cp:lastPrinted>
  <dcterms:created xsi:type="dcterms:W3CDTF">2021-05-03T21:20:54Z</dcterms:created>
  <dcterms:modified xsi:type="dcterms:W3CDTF">2026-09-15T21:20:56Z</dcterms:modified>
</cp:coreProperties>
</file>